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defaultThemeVersion="166925"/>
  <mc:AlternateContent xmlns:mc="http://schemas.openxmlformats.org/markup-compatibility/2006">
    <mc:Choice Requires="x15">
      <x15ac:absPath xmlns:x15ac="http://schemas.microsoft.com/office/spreadsheetml/2010/11/ac" url="C:\Users\lisa.wren\Desktop\"/>
    </mc:Choice>
  </mc:AlternateContent>
  <xr:revisionPtr revIDLastSave="0" documentId="13_ncr:1_{03F3D5B2-F2B5-42F3-BDB0-83C718BF8726}" xr6:coauthVersionLast="36" xr6:coauthVersionMax="36" xr10:uidLastSave="{00000000-0000-0000-0000-000000000000}"/>
  <bookViews>
    <workbookView xWindow="0" yWindow="0" windowWidth="22770" windowHeight="9525" xr2:uid="{337468E7-29ED-4CFD-BB86-0E52213E6147}"/>
  </bookViews>
  <sheets>
    <sheet name="Sheet1" sheetId="48" r:id="rId1"/>
    <sheet name="State Summary" sheetId="1" r:id="rId2"/>
    <sheet name="Abbeville" sheetId="2" r:id="rId3"/>
    <sheet name="Aiken" sheetId="3" r:id="rId4"/>
    <sheet name="Allendale" sheetId="4" r:id="rId5"/>
    <sheet name="Anderson" sheetId="5" r:id="rId6"/>
    <sheet name="Bamberg" sheetId="6" r:id="rId7"/>
    <sheet name="Barnwell" sheetId="7" r:id="rId8"/>
    <sheet name="Beaufort" sheetId="8" r:id="rId9"/>
    <sheet name="Berkeley" sheetId="9" r:id="rId10"/>
    <sheet name="Calhoun" sheetId="10" r:id="rId11"/>
    <sheet name="Charleston" sheetId="11" r:id="rId12"/>
    <sheet name="Cherokee" sheetId="12" r:id="rId13"/>
    <sheet name="Chester" sheetId="13" r:id="rId14"/>
    <sheet name="Chesterfield" sheetId="14" r:id="rId15"/>
    <sheet name="Clarendon" sheetId="15" r:id="rId16"/>
    <sheet name="Colleton" sheetId="16" r:id="rId17"/>
    <sheet name="Darlington" sheetId="17" r:id="rId18"/>
    <sheet name="Dillon" sheetId="18" r:id="rId19"/>
    <sheet name="Dorchester" sheetId="19" r:id="rId20"/>
    <sheet name="Edgefield" sheetId="20" r:id="rId21"/>
    <sheet name="Fairfield" sheetId="21" r:id="rId22"/>
    <sheet name="Florence" sheetId="22" r:id="rId23"/>
    <sheet name="Georgetown" sheetId="23" r:id="rId24"/>
    <sheet name="Greenville" sheetId="24" r:id="rId25"/>
    <sheet name="Greenwood" sheetId="25" r:id="rId26"/>
    <sheet name="Hampton" sheetId="26" r:id="rId27"/>
    <sheet name="Horry" sheetId="27" r:id="rId28"/>
    <sheet name="Jasper" sheetId="28" r:id="rId29"/>
    <sheet name="Kershaw" sheetId="29" r:id="rId30"/>
    <sheet name="Lancaster" sheetId="30" r:id="rId31"/>
    <sheet name="Laurens" sheetId="31" r:id="rId32"/>
    <sheet name="Lee" sheetId="32" r:id="rId33"/>
    <sheet name="Lexington" sheetId="33" r:id="rId34"/>
    <sheet name="Marion" sheetId="34" r:id="rId35"/>
    <sheet name="Marlboro" sheetId="35" r:id="rId36"/>
    <sheet name="McCormick" sheetId="36" r:id="rId37"/>
    <sheet name="Newberry" sheetId="37" r:id="rId38"/>
    <sheet name="Oconee" sheetId="38" r:id="rId39"/>
    <sheet name="Orangeburg" sheetId="39" r:id="rId40"/>
    <sheet name="Pickens" sheetId="40" r:id="rId41"/>
    <sheet name="Richland" sheetId="41" r:id="rId42"/>
    <sheet name="Saluda" sheetId="42" r:id="rId43"/>
    <sheet name="Spartanburg" sheetId="43" r:id="rId44"/>
    <sheet name="Sumter" sheetId="44" r:id="rId45"/>
    <sheet name="Union" sheetId="45" r:id="rId46"/>
    <sheet name="Williamsburg" sheetId="46" r:id="rId47"/>
    <sheet name="York" sheetId="47" r:id="rId48"/>
  </sheets>
  <definedNames>
    <definedName name="_xlnm.Print_Area" localSheetId="2">Abbeville!$A$1:$AJ$284</definedName>
    <definedName name="_xlnm.Print_Area" localSheetId="3">Aiken!$A$1:$AJ$283</definedName>
    <definedName name="_xlnm.Print_Area" localSheetId="4">Allendale!$A$1:$AJ$283</definedName>
    <definedName name="_xlnm.Print_Area" localSheetId="5">Anderson!$A$1:$AJ$283</definedName>
    <definedName name="_xlnm.Print_Area" localSheetId="6">Bamberg!$A$1:$AJ$283</definedName>
    <definedName name="_xlnm.Print_Area" localSheetId="7">Barnwell!$A$1:$AJ$283</definedName>
    <definedName name="_xlnm.Print_Area" localSheetId="8">Beaufort!$A$1:$AJ$283</definedName>
    <definedName name="_xlnm.Print_Area" localSheetId="9">Berkeley!$A$1:$AJ$283</definedName>
    <definedName name="_xlnm.Print_Area" localSheetId="10">Calhoun!$A$1:$AJ$283</definedName>
    <definedName name="_xlnm.Print_Area" localSheetId="11">Charleston!$A$1:$AJ$283</definedName>
    <definedName name="_xlnm.Print_Area" localSheetId="12">Cherokee!$A$1:$AJ$283</definedName>
    <definedName name="_xlnm.Print_Area" localSheetId="13">Chester!$A$1:$AJ$283</definedName>
    <definedName name="_xlnm.Print_Area" localSheetId="14">Chesterfield!$A$1:$AJ$283</definedName>
    <definedName name="_xlnm.Print_Area" localSheetId="15">Clarendon!$A$1:$AJ$283</definedName>
    <definedName name="_xlnm.Print_Area" localSheetId="16">Colleton!$A$1:$AJ$283</definedName>
    <definedName name="_xlnm.Print_Area" localSheetId="17">Darlington!$A$1:$AJ$283</definedName>
    <definedName name="_xlnm.Print_Area" localSheetId="18">Dillon!$A$1:$AJ$283</definedName>
    <definedName name="_xlnm.Print_Area" localSheetId="19">Dorchester!$A$1:$AJ$283</definedName>
    <definedName name="_xlnm.Print_Area" localSheetId="20">Edgefield!$A$1:$AJ$283</definedName>
    <definedName name="_xlnm.Print_Area" localSheetId="21">Fairfield!$A$1:$AJ$283</definedName>
    <definedName name="_xlnm.Print_Area" localSheetId="22">Florence!$A$1:$AJ$283</definedName>
    <definedName name="_xlnm.Print_Area" localSheetId="23">Georgetown!$A$1:$AJ$283</definedName>
    <definedName name="_xlnm.Print_Area" localSheetId="24">Greenville!$A$1:$AJ$283</definedName>
    <definedName name="_xlnm.Print_Area" localSheetId="25">Greenwood!$A$1:$AJ$283</definedName>
    <definedName name="_xlnm.Print_Area" localSheetId="26">Hampton!$A$1:$AJ$283</definedName>
    <definedName name="_xlnm.Print_Area" localSheetId="27">Horry!$A$1:$AJ$283</definedName>
    <definedName name="_xlnm.Print_Area" localSheetId="28">Jasper!$A$1:$AJ$283</definedName>
    <definedName name="_xlnm.Print_Area" localSheetId="29">Kershaw!$A$1:$AJ$283</definedName>
    <definedName name="_xlnm.Print_Area" localSheetId="30">Lancaster!$A$1:$AJ$283</definedName>
    <definedName name="_xlnm.Print_Area" localSheetId="31">Laurens!$A$1:$AJ$283</definedName>
    <definedName name="_xlnm.Print_Area" localSheetId="32">Lee!$A$1:$AJ$283</definedName>
    <definedName name="_xlnm.Print_Area" localSheetId="33">Lexington!$A$1:$AJ$283</definedName>
    <definedName name="_xlnm.Print_Area" localSheetId="34">Marion!$A$1:$AJ$283</definedName>
    <definedName name="_xlnm.Print_Area" localSheetId="35">Marlboro!$A$1:$AJ$283</definedName>
    <definedName name="_xlnm.Print_Area" localSheetId="36">McCormick!$A$1:$AJ$283</definedName>
    <definedName name="_xlnm.Print_Area" localSheetId="37">Newberry!$A$1:$AJ$283</definedName>
    <definedName name="_xlnm.Print_Area" localSheetId="38">Oconee!$A$1:$AJ$283</definedName>
    <definedName name="_xlnm.Print_Area" localSheetId="39">Orangeburg!$A$1:$AJ$283</definedName>
    <definedName name="_xlnm.Print_Area" localSheetId="40">Pickens!$A$1:$AJ$283</definedName>
    <definedName name="_xlnm.Print_Area" localSheetId="41">Richland!$A$1:$AJ$283</definedName>
    <definedName name="_xlnm.Print_Area" localSheetId="42">Saluda!$A$1:$AJ$283</definedName>
    <definedName name="_xlnm.Print_Area" localSheetId="43">Spartanburg!$A$1:$AJ$283</definedName>
    <definedName name="_xlnm.Print_Area" localSheetId="1">'State Summary'!$A$1:$AJ$284</definedName>
    <definedName name="_xlnm.Print_Area" localSheetId="44">Sumter!$A$1:$AJ$283</definedName>
    <definedName name="_xlnm.Print_Area" localSheetId="45">Union!$A$1:$AJ$283</definedName>
    <definedName name="_xlnm.Print_Area" localSheetId="46">Williamsburg!$A$1:$AJ$283</definedName>
    <definedName name="_xlnm.Print_Area" localSheetId="47">York!$A$1:$AJ$283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93" i="1" l="1"/>
  <c r="AJ93" i="1"/>
  <c r="AA260" i="47" l="1"/>
  <c r="Z260" i="47"/>
  <c r="Y260" i="47"/>
  <c r="X260" i="47"/>
  <c r="W260" i="47"/>
  <c r="V260" i="47"/>
  <c r="U260" i="47"/>
  <c r="T260" i="47"/>
  <c r="S260" i="47"/>
  <c r="R260" i="47"/>
  <c r="Q260" i="47"/>
  <c r="P260" i="47"/>
  <c r="O260" i="47"/>
  <c r="K260" i="47"/>
  <c r="J260" i="47"/>
  <c r="I260" i="47"/>
  <c r="H260" i="47"/>
  <c r="G260" i="47"/>
  <c r="AA259" i="47"/>
  <c r="Z259" i="47"/>
  <c r="Z257" i="47" s="1"/>
  <c r="Y259" i="47"/>
  <c r="X259" i="47"/>
  <c r="W259" i="47"/>
  <c r="V259" i="47"/>
  <c r="U259" i="47"/>
  <c r="U257" i="47" s="1"/>
  <c r="T259" i="47"/>
  <c r="S259" i="47"/>
  <c r="R259" i="47"/>
  <c r="R257" i="47" s="1"/>
  <c r="Q259" i="47"/>
  <c r="P259" i="47"/>
  <c r="O259" i="47"/>
  <c r="M259" i="47"/>
  <c r="J259" i="47"/>
  <c r="J257" i="47" s="1"/>
  <c r="I259" i="47"/>
  <c r="H259" i="47"/>
  <c r="G259" i="47"/>
  <c r="AA258" i="47"/>
  <c r="AA257" i="47" s="1"/>
  <c r="Z258" i="47"/>
  <c r="Y258" i="47"/>
  <c r="X258" i="47"/>
  <c r="X257" i="47" s="1"/>
  <c r="W258" i="47"/>
  <c r="V258" i="47"/>
  <c r="U258" i="47"/>
  <c r="T258" i="47"/>
  <c r="S258" i="47"/>
  <c r="S257" i="47" s="1"/>
  <c r="R258" i="47"/>
  <c r="Q258" i="47"/>
  <c r="P258" i="47"/>
  <c r="P257" i="47" s="1"/>
  <c r="O258" i="47"/>
  <c r="K258" i="47"/>
  <c r="J258" i="47"/>
  <c r="I258" i="47"/>
  <c r="H258" i="47"/>
  <c r="H257" i="47" s="1"/>
  <c r="G258" i="47"/>
  <c r="G257" i="47" s="1"/>
  <c r="Y257" i="47"/>
  <c r="V257" i="47"/>
  <c r="T257" i="47"/>
  <c r="Q257" i="47"/>
  <c r="I257" i="47"/>
  <c r="AA243" i="47"/>
  <c r="Z243" i="47"/>
  <c r="Y243" i="47"/>
  <c r="X243" i="47"/>
  <c r="W243" i="47"/>
  <c r="V243" i="47"/>
  <c r="U243" i="47"/>
  <c r="N193" i="47"/>
  <c r="M193" i="47"/>
  <c r="L193" i="47"/>
  <c r="K193" i="47"/>
  <c r="N179" i="47"/>
  <c r="N260" i="47" s="1"/>
  <c r="M179" i="47"/>
  <c r="L179" i="47"/>
  <c r="L260" i="47" s="1"/>
  <c r="K179" i="47"/>
  <c r="N178" i="47"/>
  <c r="L178" i="47"/>
  <c r="K178" i="47"/>
  <c r="K176" i="47" s="1"/>
  <c r="N176" i="47"/>
  <c r="L176" i="47"/>
  <c r="N136" i="47"/>
  <c r="M136" i="47"/>
  <c r="L136" i="47"/>
  <c r="K136" i="47"/>
  <c r="N122" i="47"/>
  <c r="N259" i="47" s="1"/>
  <c r="M122" i="47"/>
  <c r="L122" i="47"/>
  <c r="L259" i="47" s="1"/>
  <c r="K122" i="47"/>
  <c r="K259" i="47" s="1"/>
  <c r="N121" i="47"/>
  <c r="N119" i="47" s="1"/>
  <c r="M121" i="47"/>
  <c r="M119" i="47" s="1"/>
  <c r="AA96" i="47"/>
  <c r="Z96" i="47"/>
  <c r="Y96" i="47"/>
  <c r="X96" i="47"/>
  <c r="X40" i="47" s="1"/>
  <c r="AJ93" i="47"/>
  <c r="AI93" i="47"/>
  <c r="Z79" i="47"/>
  <c r="Y79" i="47"/>
  <c r="X79" i="47"/>
  <c r="W79" i="47"/>
  <c r="V79" i="47"/>
  <c r="V62" i="47" s="1"/>
  <c r="V5" i="47" s="1"/>
  <c r="N79" i="47"/>
  <c r="N22" i="47" s="1"/>
  <c r="M79" i="47"/>
  <c r="L79" i="47"/>
  <c r="K79" i="47"/>
  <c r="N73" i="47"/>
  <c r="M73" i="47"/>
  <c r="M64" i="47" s="1"/>
  <c r="L73" i="47"/>
  <c r="K73" i="47"/>
  <c r="N65" i="47"/>
  <c r="N258" i="47" s="1"/>
  <c r="N257" i="47" s="1"/>
  <c r="M65" i="47"/>
  <c r="M258" i="47" s="1"/>
  <c r="L65" i="47"/>
  <c r="K65" i="47"/>
  <c r="N64" i="47"/>
  <c r="N62" i="47" s="1"/>
  <c r="N5" i="47" s="1"/>
  <c r="K64" i="47"/>
  <c r="AA62" i="47"/>
  <c r="Z62" i="47"/>
  <c r="X62" i="47"/>
  <c r="W62" i="47"/>
  <c r="M62" i="47"/>
  <c r="K62" i="47"/>
  <c r="AA52" i="47"/>
  <c r="Z52" i="47"/>
  <c r="Y52" i="47"/>
  <c r="X52" i="47"/>
  <c r="W52" i="47"/>
  <c r="V52" i="47"/>
  <c r="U52" i="47"/>
  <c r="T52" i="47"/>
  <c r="S52" i="47"/>
  <c r="R52" i="47"/>
  <c r="AA51" i="47"/>
  <c r="Z51" i="47"/>
  <c r="Y51" i="47"/>
  <c r="X51" i="47"/>
  <c r="W51" i="47"/>
  <c r="V51" i="47"/>
  <c r="U51" i="47"/>
  <c r="T51" i="47"/>
  <c r="S51" i="47"/>
  <c r="R51" i="47"/>
  <c r="Q51" i="47"/>
  <c r="P51" i="47"/>
  <c r="O51" i="47"/>
  <c r="N51" i="47"/>
  <c r="M51" i="47"/>
  <c r="L51" i="47"/>
  <c r="K51" i="47"/>
  <c r="AA50" i="47"/>
  <c r="Z50" i="47"/>
  <c r="Y50" i="47"/>
  <c r="X50" i="47"/>
  <c r="W50" i="47"/>
  <c r="V50" i="47"/>
  <c r="U50" i="47"/>
  <c r="T50" i="47"/>
  <c r="S50" i="47"/>
  <c r="R50" i="47"/>
  <c r="Q50" i="47"/>
  <c r="P50" i="47"/>
  <c r="O50" i="47"/>
  <c r="N50" i="47"/>
  <c r="M50" i="47"/>
  <c r="L50" i="47"/>
  <c r="K50" i="47"/>
  <c r="AA49" i="47"/>
  <c r="Z49" i="47"/>
  <c r="Y49" i="47"/>
  <c r="X49" i="47"/>
  <c r="W49" i="47"/>
  <c r="V49" i="47"/>
  <c r="U49" i="47"/>
  <c r="T49" i="47"/>
  <c r="S49" i="47"/>
  <c r="R49" i="47"/>
  <c r="Q49" i="47"/>
  <c r="P49" i="47"/>
  <c r="O49" i="47"/>
  <c r="N49" i="47"/>
  <c r="M49" i="47"/>
  <c r="L49" i="47"/>
  <c r="K49" i="47"/>
  <c r="AA48" i="47"/>
  <c r="Z48" i="47"/>
  <c r="Y48" i="47"/>
  <c r="X48" i="47"/>
  <c r="W48" i="47"/>
  <c r="V48" i="47"/>
  <c r="U48" i="47"/>
  <c r="T48" i="47"/>
  <c r="S48" i="47"/>
  <c r="R48" i="47"/>
  <c r="Q48" i="47"/>
  <c r="P48" i="47"/>
  <c r="O48" i="47"/>
  <c r="N48" i="47"/>
  <c r="M48" i="47"/>
  <c r="L48" i="47"/>
  <c r="K48" i="47"/>
  <c r="AA47" i="47"/>
  <c r="Z47" i="47"/>
  <c r="Y47" i="47"/>
  <c r="X47" i="47"/>
  <c r="W47" i="47"/>
  <c r="V47" i="47"/>
  <c r="U47" i="47"/>
  <c r="T47" i="47"/>
  <c r="S47" i="47"/>
  <c r="R47" i="47"/>
  <c r="Q47" i="47"/>
  <c r="P47" i="47"/>
  <c r="O47" i="47"/>
  <c r="N47" i="47"/>
  <c r="M47" i="47"/>
  <c r="L47" i="47"/>
  <c r="K47" i="47"/>
  <c r="AA46" i="47"/>
  <c r="Z46" i="47"/>
  <c r="Y46" i="47"/>
  <c r="X46" i="47"/>
  <c r="W46" i="47"/>
  <c r="V46" i="47"/>
  <c r="U46" i="47"/>
  <c r="T46" i="47"/>
  <c r="S46" i="47"/>
  <c r="R46" i="47"/>
  <c r="Q46" i="47"/>
  <c r="P46" i="47"/>
  <c r="O46" i="47"/>
  <c r="N46" i="47"/>
  <c r="M46" i="47"/>
  <c r="L46" i="47"/>
  <c r="K46" i="47"/>
  <c r="AA45" i="47"/>
  <c r="Z45" i="47"/>
  <c r="Y45" i="47"/>
  <c r="X45" i="47"/>
  <c r="W45" i="47"/>
  <c r="V45" i="47"/>
  <c r="U45" i="47"/>
  <c r="T45" i="47"/>
  <c r="S45" i="47"/>
  <c r="R45" i="47"/>
  <c r="Q45" i="47"/>
  <c r="P45" i="47"/>
  <c r="O45" i="47"/>
  <c r="N45" i="47"/>
  <c r="M45" i="47"/>
  <c r="L45" i="47"/>
  <c r="K45" i="47"/>
  <c r="AA44" i="47"/>
  <c r="Z44" i="47"/>
  <c r="Y44" i="47"/>
  <c r="X44" i="47"/>
  <c r="W44" i="47"/>
  <c r="V44" i="47"/>
  <c r="U44" i="47"/>
  <c r="T44" i="47"/>
  <c r="S44" i="47"/>
  <c r="R44" i="47"/>
  <c r="Q44" i="47"/>
  <c r="P44" i="47"/>
  <c r="O44" i="47"/>
  <c r="N44" i="47"/>
  <c r="M44" i="47"/>
  <c r="L44" i="47"/>
  <c r="K44" i="47"/>
  <c r="AA43" i="47"/>
  <c r="Z43" i="47"/>
  <c r="Y43" i="47"/>
  <c r="X43" i="47"/>
  <c r="W43" i="47"/>
  <c r="V43" i="47"/>
  <c r="U43" i="47"/>
  <c r="T43" i="47"/>
  <c r="S43" i="47"/>
  <c r="R43" i="47"/>
  <c r="Q43" i="47"/>
  <c r="P43" i="47"/>
  <c r="O43" i="47"/>
  <c r="N43" i="47"/>
  <c r="M43" i="47"/>
  <c r="L43" i="47"/>
  <c r="K43" i="47"/>
  <c r="AA42" i="47"/>
  <c r="Z42" i="47"/>
  <c r="Y42" i="47"/>
  <c r="X42" i="47"/>
  <c r="W42" i="47"/>
  <c r="V42" i="47"/>
  <c r="U42" i="47"/>
  <c r="T42" i="47"/>
  <c r="S42" i="47"/>
  <c r="R42" i="47"/>
  <c r="Q42" i="47"/>
  <c r="P42" i="47"/>
  <c r="O42" i="47"/>
  <c r="N42" i="47"/>
  <c r="M42" i="47"/>
  <c r="L42" i="47"/>
  <c r="K42" i="47"/>
  <c r="AA40" i="47"/>
  <c r="Z40" i="47"/>
  <c r="Y40" i="47"/>
  <c r="W40" i="47"/>
  <c r="V40" i="47"/>
  <c r="U40" i="47"/>
  <c r="T40" i="47"/>
  <c r="S40" i="47"/>
  <c r="R40" i="47"/>
  <c r="Q40" i="47"/>
  <c r="P40" i="47"/>
  <c r="O40" i="47"/>
  <c r="N40" i="47"/>
  <c r="M40" i="47"/>
  <c r="L40" i="47"/>
  <c r="K40" i="47"/>
  <c r="AA38" i="47"/>
  <c r="Z38" i="47"/>
  <c r="Y38" i="47"/>
  <c r="X38" i="47"/>
  <c r="W38" i="47"/>
  <c r="V38" i="47"/>
  <c r="U38" i="47"/>
  <c r="T38" i="47"/>
  <c r="S38" i="47"/>
  <c r="R38" i="47"/>
  <c r="AA36" i="47"/>
  <c r="Z36" i="47"/>
  <c r="Y36" i="47"/>
  <c r="X36" i="47"/>
  <c r="W36" i="47"/>
  <c r="V36" i="47"/>
  <c r="U36" i="47"/>
  <c r="T36" i="47"/>
  <c r="S36" i="47"/>
  <c r="R36" i="47"/>
  <c r="Q36" i="47"/>
  <c r="P36" i="47"/>
  <c r="O36" i="47"/>
  <c r="N36" i="47"/>
  <c r="M36" i="47"/>
  <c r="L36" i="47"/>
  <c r="K36" i="47"/>
  <c r="AA34" i="47"/>
  <c r="Z34" i="47"/>
  <c r="Y34" i="47"/>
  <c r="X34" i="47"/>
  <c r="W34" i="47"/>
  <c r="V34" i="47"/>
  <c r="U34" i="47"/>
  <c r="T34" i="47"/>
  <c r="S34" i="47"/>
  <c r="R34" i="47"/>
  <c r="Q34" i="47"/>
  <c r="P34" i="47"/>
  <c r="O34" i="47"/>
  <c r="N34" i="47"/>
  <c r="M34" i="47"/>
  <c r="L34" i="47"/>
  <c r="K34" i="47"/>
  <c r="AA32" i="47"/>
  <c r="Z32" i="47"/>
  <c r="Y32" i="47"/>
  <c r="X32" i="47"/>
  <c r="W32" i="47"/>
  <c r="V32" i="47"/>
  <c r="U32" i="47"/>
  <c r="T32" i="47"/>
  <c r="S32" i="47"/>
  <c r="R32" i="47"/>
  <c r="Q32" i="47"/>
  <c r="P32" i="47"/>
  <c r="O32" i="47"/>
  <c r="N32" i="47"/>
  <c r="M32" i="47"/>
  <c r="L32" i="47"/>
  <c r="K32" i="47"/>
  <c r="J32" i="47"/>
  <c r="I32" i="47"/>
  <c r="H32" i="47"/>
  <c r="G32" i="47"/>
  <c r="AA31" i="47"/>
  <c r="Z31" i="47"/>
  <c r="Y31" i="47"/>
  <c r="X31" i="47"/>
  <c r="W31" i="47"/>
  <c r="V31" i="47"/>
  <c r="U31" i="47"/>
  <c r="T31" i="47"/>
  <c r="S31" i="47"/>
  <c r="R31" i="47"/>
  <c r="Q31" i="47"/>
  <c r="P31" i="47"/>
  <c r="O31" i="47"/>
  <c r="N31" i="47"/>
  <c r="M31" i="47"/>
  <c r="L31" i="47"/>
  <c r="K31" i="47"/>
  <c r="AA30" i="47"/>
  <c r="Z30" i="47"/>
  <c r="Y30" i="47"/>
  <c r="X30" i="47"/>
  <c r="W30" i="47"/>
  <c r="V30" i="47"/>
  <c r="U30" i="47"/>
  <c r="T30" i="47"/>
  <c r="S30" i="47"/>
  <c r="R30" i="47"/>
  <c r="Q30" i="47"/>
  <c r="P30" i="47"/>
  <c r="O30" i="47"/>
  <c r="N30" i="47"/>
  <c r="M30" i="47"/>
  <c r="L30" i="47"/>
  <c r="K30" i="47"/>
  <c r="AA29" i="47"/>
  <c r="Z29" i="47"/>
  <c r="Y29" i="47"/>
  <c r="X29" i="47"/>
  <c r="W29" i="47"/>
  <c r="V29" i="47"/>
  <c r="U29" i="47"/>
  <c r="T29" i="47"/>
  <c r="S29" i="47"/>
  <c r="R29" i="47"/>
  <c r="Q29" i="47"/>
  <c r="P29" i="47"/>
  <c r="O29" i="47"/>
  <c r="N29" i="47"/>
  <c r="M29" i="47"/>
  <c r="L29" i="47"/>
  <c r="K29" i="47"/>
  <c r="AA28" i="47"/>
  <c r="Z28" i="47"/>
  <c r="Y28" i="47"/>
  <c r="X28" i="47"/>
  <c r="W28" i="47"/>
  <c r="V28" i="47"/>
  <c r="U28" i="47"/>
  <c r="T28" i="47"/>
  <c r="S28" i="47"/>
  <c r="R28" i="47"/>
  <c r="Q28" i="47"/>
  <c r="P28" i="47"/>
  <c r="O28" i="47"/>
  <c r="N28" i="47"/>
  <c r="M28" i="47"/>
  <c r="L28" i="47"/>
  <c r="K28" i="47"/>
  <c r="AA27" i="47"/>
  <c r="Z27" i="47"/>
  <c r="Y27" i="47"/>
  <c r="X27" i="47"/>
  <c r="W27" i="47"/>
  <c r="V27" i="47"/>
  <c r="U27" i="47"/>
  <c r="T27" i="47"/>
  <c r="S27" i="47"/>
  <c r="R27" i="47"/>
  <c r="Q27" i="47"/>
  <c r="P27" i="47"/>
  <c r="O27" i="47"/>
  <c r="N27" i="47"/>
  <c r="M27" i="47"/>
  <c r="L27" i="47"/>
  <c r="K27" i="47"/>
  <c r="AA26" i="47"/>
  <c r="Z26" i="47"/>
  <c r="Y26" i="47"/>
  <c r="X26" i="47"/>
  <c r="W26" i="47"/>
  <c r="V26" i="47"/>
  <c r="U26" i="47"/>
  <c r="T26" i="47"/>
  <c r="S26" i="47"/>
  <c r="R26" i="47"/>
  <c r="Q26" i="47"/>
  <c r="P26" i="47"/>
  <c r="O26" i="47"/>
  <c r="N26" i="47"/>
  <c r="M26" i="47"/>
  <c r="L26" i="47"/>
  <c r="K26" i="47"/>
  <c r="AA25" i="47"/>
  <c r="Z25" i="47"/>
  <c r="Y25" i="47"/>
  <c r="X25" i="47"/>
  <c r="W25" i="47"/>
  <c r="V25" i="47"/>
  <c r="U25" i="47"/>
  <c r="T25" i="47"/>
  <c r="S25" i="47"/>
  <c r="R25" i="47"/>
  <c r="Q25" i="47"/>
  <c r="P25" i="47"/>
  <c r="O25" i="47"/>
  <c r="N25" i="47"/>
  <c r="M25" i="47"/>
  <c r="L25" i="47"/>
  <c r="K25" i="47"/>
  <c r="AA24" i="47"/>
  <c r="Z24" i="47"/>
  <c r="Y24" i="47"/>
  <c r="X24" i="47"/>
  <c r="W24" i="47"/>
  <c r="V24" i="47"/>
  <c r="U24" i="47"/>
  <c r="T24" i="47"/>
  <c r="S24" i="47"/>
  <c r="R24" i="47"/>
  <c r="Q24" i="47"/>
  <c r="P24" i="47"/>
  <c r="O24" i="47"/>
  <c r="N24" i="47"/>
  <c r="M24" i="47"/>
  <c r="L24" i="47"/>
  <c r="K24" i="47"/>
  <c r="AA23" i="47"/>
  <c r="Z23" i="47"/>
  <c r="Y23" i="47"/>
  <c r="X23" i="47"/>
  <c r="W23" i="47"/>
  <c r="V23" i="47"/>
  <c r="U23" i="47"/>
  <c r="T23" i="47"/>
  <c r="S23" i="47"/>
  <c r="R23" i="47"/>
  <c r="Q23" i="47"/>
  <c r="P23" i="47"/>
  <c r="O23" i="47"/>
  <c r="N23" i="47"/>
  <c r="M23" i="47"/>
  <c r="L23" i="47"/>
  <c r="K23" i="47"/>
  <c r="AA22" i="47"/>
  <c r="Z22" i="47"/>
  <c r="X22" i="47"/>
  <c r="W22" i="47"/>
  <c r="V22" i="47"/>
  <c r="U22" i="47"/>
  <c r="T22" i="47"/>
  <c r="S22" i="47"/>
  <c r="R22" i="47"/>
  <c r="Q22" i="47"/>
  <c r="P22" i="47"/>
  <c r="O22" i="47"/>
  <c r="M22" i="47"/>
  <c r="L22" i="47"/>
  <c r="K22" i="47"/>
  <c r="AA20" i="47"/>
  <c r="Z20" i="47"/>
  <c r="Y20" i="47"/>
  <c r="X20" i="47"/>
  <c r="W20" i="47"/>
  <c r="V20" i="47"/>
  <c r="U20" i="47"/>
  <c r="T20" i="47"/>
  <c r="S20" i="47"/>
  <c r="R20" i="47"/>
  <c r="Q20" i="47"/>
  <c r="P20" i="47"/>
  <c r="O20" i="47"/>
  <c r="N20" i="47"/>
  <c r="M20" i="47"/>
  <c r="L20" i="47"/>
  <c r="K20" i="47"/>
  <c r="AA19" i="47"/>
  <c r="Z19" i="47"/>
  <c r="Y19" i="47"/>
  <c r="X19" i="47"/>
  <c r="W19" i="47"/>
  <c r="V19" i="47"/>
  <c r="U19" i="47"/>
  <c r="T19" i="47"/>
  <c r="S19" i="47"/>
  <c r="R19" i="47"/>
  <c r="Q19" i="47"/>
  <c r="P19" i="47"/>
  <c r="O19" i="47"/>
  <c r="N19" i="47"/>
  <c r="M19" i="47"/>
  <c r="L19" i="47"/>
  <c r="K19" i="47"/>
  <c r="AA18" i="47"/>
  <c r="Z18" i="47"/>
  <c r="Y18" i="47"/>
  <c r="X18" i="47"/>
  <c r="W18" i="47"/>
  <c r="V18" i="47"/>
  <c r="U18" i="47"/>
  <c r="T18" i="47"/>
  <c r="S18" i="47"/>
  <c r="R18" i="47"/>
  <c r="Q18" i="47"/>
  <c r="P18" i="47"/>
  <c r="O18" i="47"/>
  <c r="N18" i="47"/>
  <c r="M18" i="47"/>
  <c r="L18" i="47"/>
  <c r="K18" i="47"/>
  <c r="AA17" i="47"/>
  <c r="Z17" i="47"/>
  <c r="Y17" i="47"/>
  <c r="X17" i="47"/>
  <c r="W17" i="47"/>
  <c r="V17" i="47"/>
  <c r="U17" i="47"/>
  <c r="T17" i="47"/>
  <c r="S17" i="47"/>
  <c r="R17" i="47"/>
  <c r="Q17" i="47"/>
  <c r="P17" i="47"/>
  <c r="O17" i="47"/>
  <c r="N17" i="47"/>
  <c r="M17" i="47"/>
  <c r="L17" i="47"/>
  <c r="K17" i="47"/>
  <c r="AA16" i="47"/>
  <c r="Z16" i="47"/>
  <c r="Y16" i="47"/>
  <c r="X16" i="47"/>
  <c r="W16" i="47"/>
  <c r="V16" i="47"/>
  <c r="U16" i="47"/>
  <c r="T16" i="47"/>
  <c r="S16" i="47"/>
  <c r="R16" i="47"/>
  <c r="Q16" i="47"/>
  <c r="P16" i="47"/>
  <c r="O16" i="47"/>
  <c r="N16" i="47"/>
  <c r="M16" i="47"/>
  <c r="L16" i="47"/>
  <c r="K16" i="47"/>
  <c r="AA15" i="47"/>
  <c r="Z15" i="47"/>
  <c r="Y15" i="47"/>
  <c r="X15" i="47"/>
  <c r="W15" i="47"/>
  <c r="V15" i="47"/>
  <c r="U15" i="47"/>
  <c r="T15" i="47"/>
  <c r="S15" i="47"/>
  <c r="R15" i="47"/>
  <c r="Q15" i="47"/>
  <c r="P15" i="47"/>
  <c r="O15" i="47"/>
  <c r="N15" i="47"/>
  <c r="M15" i="47"/>
  <c r="L15" i="47"/>
  <c r="K15" i="47"/>
  <c r="AA14" i="47"/>
  <c r="Z14" i="47"/>
  <c r="Y14" i="47"/>
  <c r="X14" i="47"/>
  <c r="W14" i="47"/>
  <c r="V14" i="47"/>
  <c r="U14" i="47"/>
  <c r="T14" i="47"/>
  <c r="S14" i="47"/>
  <c r="R14" i="47"/>
  <c r="Q14" i="47"/>
  <c r="P14" i="47"/>
  <c r="O14" i="47"/>
  <c r="N14" i="47"/>
  <c r="M14" i="47"/>
  <c r="L14" i="47"/>
  <c r="K14" i="47"/>
  <c r="AA13" i="47"/>
  <c r="Z13" i="47"/>
  <c r="Y13" i="47"/>
  <c r="X13" i="47"/>
  <c r="W13" i="47"/>
  <c r="V13" i="47"/>
  <c r="U13" i="47"/>
  <c r="T13" i="47"/>
  <c r="S13" i="47"/>
  <c r="R13" i="47"/>
  <c r="Q13" i="47"/>
  <c r="O13" i="47"/>
  <c r="N13" i="47"/>
  <c r="M13" i="47"/>
  <c r="L13" i="47"/>
  <c r="K13" i="47"/>
  <c r="AA12" i="47"/>
  <c r="Z12" i="47"/>
  <c r="Y12" i="47"/>
  <c r="X12" i="47"/>
  <c r="W12" i="47"/>
  <c r="V12" i="47"/>
  <c r="U12" i="47"/>
  <c r="T12" i="47"/>
  <c r="S12" i="47"/>
  <c r="R12" i="47"/>
  <c r="Q12" i="47"/>
  <c r="P12" i="47"/>
  <c r="O12" i="47"/>
  <c r="N12" i="47"/>
  <c r="M12" i="47"/>
  <c r="L12" i="47"/>
  <c r="K12" i="47"/>
  <c r="AA11" i="47"/>
  <c r="Z11" i="47"/>
  <c r="Y11" i="47"/>
  <c r="X11" i="47"/>
  <c r="W11" i="47"/>
  <c r="V11" i="47"/>
  <c r="U11" i="47"/>
  <c r="T11" i="47"/>
  <c r="S11" i="47"/>
  <c r="R11" i="47"/>
  <c r="Q11" i="47"/>
  <c r="P11" i="47"/>
  <c r="O11" i="47"/>
  <c r="N11" i="47"/>
  <c r="M11" i="47"/>
  <c r="L11" i="47"/>
  <c r="K11" i="47"/>
  <c r="AA10" i="47"/>
  <c r="Z10" i="47"/>
  <c r="Y10" i="47"/>
  <c r="X10" i="47"/>
  <c r="W10" i="47"/>
  <c r="V10" i="47"/>
  <c r="U10" i="47"/>
  <c r="T10" i="47"/>
  <c r="S10" i="47"/>
  <c r="R10" i="47"/>
  <c r="Q10" i="47"/>
  <c r="P10" i="47"/>
  <c r="O10" i="47"/>
  <c r="N10" i="47"/>
  <c r="M10" i="47"/>
  <c r="L10" i="47"/>
  <c r="K10" i="47"/>
  <c r="AA9" i="47"/>
  <c r="Z9" i="47"/>
  <c r="Y9" i="47"/>
  <c r="X9" i="47"/>
  <c r="W9" i="47"/>
  <c r="V9" i="47"/>
  <c r="U9" i="47"/>
  <c r="T9" i="47"/>
  <c r="S9" i="47"/>
  <c r="R9" i="47"/>
  <c r="Q9" i="47"/>
  <c r="P9" i="47"/>
  <c r="O9" i="47"/>
  <c r="N9" i="47"/>
  <c r="M9" i="47"/>
  <c r="L9" i="47"/>
  <c r="K9" i="47"/>
  <c r="AA8" i="47"/>
  <c r="Z8" i="47"/>
  <c r="Y8" i="47"/>
  <c r="X8" i="47"/>
  <c r="W8" i="47"/>
  <c r="V8" i="47"/>
  <c r="U8" i="47"/>
  <c r="T8" i="47"/>
  <c r="S8" i="47"/>
  <c r="R8" i="47"/>
  <c r="Q8" i="47"/>
  <c r="P8" i="47"/>
  <c r="O8" i="47"/>
  <c r="N8" i="47"/>
  <c r="K8" i="47"/>
  <c r="AA7" i="47"/>
  <c r="Z7" i="47"/>
  <c r="Y7" i="47"/>
  <c r="X7" i="47"/>
  <c r="W7" i="47"/>
  <c r="V7" i="47"/>
  <c r="U7" i="47"/>
  <c r="T7" i="47"/>
  <c r="S7" i="47"/>
  <c r="R7" i="47"/>
  <c r="Q7" i="47"/>
  <c r="P7" i="47"/>
  <c r="O7" i="47"/>
  <c r="N7" i="47"/>
  <c r="AA5" i="47"/>
  <c r="Z5" i="47"/>
  <c r="X5" i="47"/>
  <c r="W5" i="47"/>
  <c r="U5" i="47"/>
  <c r="T5" i="47"/>
  <c r="S5" i="47"/>
  <c r="R5" i="47"/>
  <c r="Q5" i="47"/>
  <c r="P5" i="47"/>
  <c r="O5" i="47"/>
  <c r="AA260" i="46"/>
  <c r="Z260" i="46"/>
  <c r="Y260" i="46"/>
  <c r="X260" i="46"/>
  <c r="W260" i="46"/>
  <c r="V260" i="46"/>
  <c r="U260" i="46"/>
  <c r="T260" i="46"/>
  <c r="S260" i="46"/>
  <c r="R260" i="46"/>
  <c r="Q260" i="46"/>
  <c r="P260" i="46"/>
  <c r="O260" i="46"/>
  <c r="N260" i="46"/>
  <c r="J260" i="46"/>
  <c r="I260" i="46"/>
  <c r="H260" i="46"/>
  <c r="G260" i="46"/>
  <c r="AA259" i="46"/>
  <c r="Z259" i="46"/>
  <c r="Y259" i="46"/>
  <c r="X259" i="46"/>
  <c r="X257" i="46" s="1"/>
  <c r="W259" i="46"/>
  <c r="V259" i="46"/>
  <c r="U259" i="46"/>
  <c r="T259" i="46"/>
  <c r="S259" i="46"/>
  <c r="R259" i="46"/>
  <c r="Q259" i="46"/>
  <c r="P259" i="46"/>
  <c r="P257" i="46" s="1"/>
  <c r="O259" i="46"/>
  <c r="J259" i="46"/>
  <c r="I259" i="46"/>
  <c r="H259" i="46"/>
  <c r="H257" i="46" s="1"/>
  <c r="G259" i="46"/>
  <c r="AA258" i="46"/>
  <c r="Z258" i="46"/>
  <c r="Y258" i="46"/>
  <c r="X258" i="46"/>
  <c r="W258" i="46"/>
  <c r="V258" i="46"/>
  <c r="V257" i="46" s="1"/>
  <c r="U258" i="46"/>
  <c r="T258" i="46"/>
  <c r="S258" i="46"/>
  <c r="R258" i="46"/>
  <c r="Q258" i="46"/>
  <c r="P258" i="46"/>
  <c r="O258" i="46"/>
  <c r="N258" i="46"/>
  <c r="J258" i="46"/>
  <c r="J257" i="46" s="1"/>
  <c r="I258" i="46"/>
  <c r="H258" i="46"/>
  <c r="G258" i="46"/>
  <c r="AA257" i="46"/>
  <c r="Y257" i="46"/>
  <c r="W257" i="46"/>
  <c r="U257" i="46"/>
  <c r="T257" i="46"/>
  <c r="S257" i="46"/>
  <c r="Q257" i="46"/>
  <c r="O257" i="46"/>
  <c r="I257" i="46"/>
  <c r="G257" i="46"/>
  <c r="AA243" i="46"/>
  <c r="Z243" i="46"/>
  <c r="Y243" i="46"/>
  <c r="X243" i="46"/>
  <c r="W243" i="46"/>
  <c r="V243" i="46"/>
  <c r="U243" i="46"/>
  <c r="N193" i="46"/>
  <c r="M193" i="46"/>
  <c r="L193" i="46"/>
  <c r="K193" i="46"/>
  <c r="N179" i="46"/>
  <c r="M179" i="46"/>
  <c r="M178" i="46" s="1"/>
  <c r="M176" i="46" s="1"/>
  <c r="L179" i="46"/>
  <c r="L178" i="46" s="1"/>
  <c r="K179" i="46"/>
  <c r="K260" i="46" s="1"/>
  <c r="N178" i="46"/>
  <c r="N176" i="46" s="1"/>
  <c r="K178" i="46"/>
  <c r="K176" i="46" s="1"/>
  <c r="L176" i="46"/>
  <c r="N136" i="46"/>
  <c r="M136" i="46"/>
  <c r="L136" i="46"/>
  <c r="L22" i="46" s="1"/>
  <c r="K136" i="46"/>
  <c r="N122" i="46"/>
  <c r="N259" i="46" s="1"/>
  <c r="M122" i="46"/>
  <c r="M259" i="46" s="1"/>
  <c r="L122" i="46"/>
  <c r="L259" i="46" s="1"/>
  <c r="K122" i="46"/>
  <c r="K259" i="46" s="1"/>
  <c r="M121" i="46"/>
  <c r="M119" i="46" s="1"/>
  <c r="L121" i="46"/>
  <c r="K121" i="46"/>
  <c r="K119" i="46"/>
  <c r="AA96" i="46"/>
  <c r="Z96" i="46"/>
  <c r="Y96" i="46"/>
  <c r="X96" i="46"/>
  <c r="AJ93" i="46"/>
  <c r="AI93" i="46"/>
  <c r="Z79" i="46"/>
  <c r="Y79" i="46"/>
  <c r="X79" i="46"/>
  <c r="X62" i="46" s="1"/>
  <c r="W79" i="46"/>
  <c r="V79" i="46"/>
  <c r="N79" i="46"/>
  <c r="M79" i="46"/>
  <c r="M22" i="46" s="1"/>
  <c r="L79" i="46"/>
  <c r="K79" i="46"/>
  <c r="N73" i="46"/>
  <c r="M73" i="46"/>
  <c r="L73" i="46"/>
  <c r="K73" i="46"/>
  <c r="K16" i="46" s="1"/>
  <c r="N65" i="46"/>
  <c r="M65" i="46"/>
  <c r="M258" i="46" s="1"/>
  <c r="L65" i="46"/>
  <c r="L64" i="46" s="1"/>
  <c r="K65" i="46"/>
  <c r="N64" i="46"/>
  <c r="M64" i="46"/>
  <c r="AA62" i="46"/>
  <c r="Z62" i="46"/>
  <c r="Y62" i="46"/>
  <c r="W62" i="46"/>
  <c r="W5" i="46" s="1"/>
  <c r="V62" i="46"/>
  <c r="N62" i="46"/>
  <c r="AA52" i="46"/>
  <c r="Z52" i="46"/>
  <c r="Y52" i="46"/>
  <c r="X52" i="46"/>
  <c r="W52" i="46"/>
  <c r="V52" i="46"/>
  <c r="U52" i="46"/>
  <c r="T52" i="46"/>
  <c r="S52" i="46"/>
  <c r="R52" i="46"/>
  <c r="AA51" i="46"/>
  <c r="Z51" i="46"/>
  <c r="Y51" i="46"/>
  <c r="X51" i="46"/>
  <c r="W51" i="46"/>
  <c r="V51" i="46"/>
  <c r="U51" i="46"/>
  <c r="T51" i="46"/>
  <c r="S51" i="46"/>
  <c r="R51" i="46"/>
  <c r="Q51" i="46"/>
  <c r="P51" i="46"/>
  <c r="O51" i="46"/>
  <c r="N51" i="46"/>
  <c r="M51" i="46"/>
  <c r="L51" i="46"/>
  <c r="K51" i="46"/>
  <c r="AA50" i="46"/>
  <c r="Z50" i="46"/>
  <c r="Y50" i="46"/>
  <c r="X50" i="46"/>
  <c r="W50" i="46"/>
  <c r="V50" i="46"/>
  <c r="U50" i="46"/>
  <c r="T50" i="46"/>
  <c r="S50" i="46"/>
  <c r="R50" i="46"/>
  <c r="Q50" i="46"/>
  <c r="P50" i="46"/>
  <c r="O50" i="46"/>
  <c r="N50" i="46"/>
  <c r="M50" i="46"/>
  <c r="L50" i="46"/>
  <c r="K50" i="46"/>
  <c r="AA49" i="46"/>
  <c r="Z49" i="46"/>
  <c r="Y49" i="46"/>
  <c r="X49" i="46"/>
  <c r="W49" i="46"/>
  <c r="V49" i="46"/>
  <c r="U49" i="46"/>
  <c r="T49" i="46"/>
  <c r="S49" i="46"/>
  <c r="R49" i="46"/>
  <c r="Q49" i="46"/>
  <c r="P49" i="46"/>
  <c r="O49" i="46"/>
  <c r="N49" i="46"/>
  <c r="M49" i="46"/>
  <c r="L49" i="46"/>
  <c r="K49" i="46"/>
  <c r="AA48" i="46"/>
  <c r="Z48" i="46"/>
  <c r="Y48" i="46"/>
  <c r="X48" i="46"/>
  <c r="W48" i="46"/>
  <c r="V48" i="46"/>
  <c r="U48" i="46"/>
  <c r="T48" i="46"/>
  <c r="S48" i="46"/>
  <c r="R48" i="46"/>
  <c r="Q48" i="46"/>
  <c r="P48" i="46"/>
  <c r="O48" i="46"/>
  <c r="N48" i="46"/>
  <c r="M48" i="46"/>
  <c r="L48" i="46"/>
  <c r="K48" i="46"/>
  <c r="AA47" i="46"/>
  <c r="Z47" i="46"/>
  <c r="Y47" i="46"/>
  <c r="X47" i="46"/>
  <c r="W47" i="46"/>
  <c r="V47" i="46"/>
  <c r="U47" i="46"/>
  <c r="T47" i="46"/>
  <c r="S47" i="46"/>
  <c r="R47" i="46"/>
  <c r="Q47" i="46"/>
  <c r="P47" i="46"/>
  <c r="O47" i="46"/>
  <c r="N47" i="46"/>
  <c r="M47" i="46"/>
  <c r="L47" i="46"/>
  <c r="K47" i="46"/>
  <c r="AA46" i="46"/>
  <c r="Z46" i="46"/>
  <c r="Y46" i="46"/>
  <c r="X46" i="46"/>
  <c r="W46" i="46"/>
  <c r="V46" i="46"/>
  <c r="U46" i="46"/>
  <c r="T46" i="46"/>
  <c r="S46" i="46"/>
  <c r="R46" i="46"/>
  <c r="Q46" i="46"/>
  <c r="P46" i="46"/>
  <c r="O46" i="46"/>
  <c r="N46" i="46"/>
  <c r="M46" i="46"/>
  <c r="L46" i="46"/>
  <c r="K46" i="46"/>
  <c r="AA45" i="46"/>
  <c r="Z45" i="46"/>
  <c r="Y45" i="46"/>
  <c r="X45" i="46"/>
  <c r="W45" i="46"/>
  <c r="V45" i="46"/>
  <c r="U45" i="46"/>
  <c r="T45" i="46"/>
  <c r="S45" i="46"/>
  <c r="R45" i="46"/>
  <c r="Q45" i="46"/>
  <c r="P45" i="46"/>
  <c r="O45" i="46"/>
  <c r="N45" i="46"/>
  <c r="M45" i="46"/>
  <c r="L45" i="46"/>
  <c r="K45" i="46"/>
  <c r="AA44" i="46"/>
  <c r="Z44" i="46"/>
  <c r="Y44" i="46"/>
  <c r="X44" i="46"/>
  <c r="W44" i="46"/>
  <c r="V44" i="46"/>
  <c r="U44" i="46"/>
  <c r="T44" i="46"/>
  <c r="S44" i="46"/>
  <c r="R44" i="46"/>
  <c r="Q44" i="46"/>
  <c r="P44" i="46"/>
  <c r="O44" i="46"/>
  <c r="N44" i="46"/>
  <c r="M44" i="46"/>
  <c r="L44" i="46"/>
  <c r="K44" i="46"/>
  <c r="AA43" i="46"/>
  <c r="Z43" i="46"/>
  <c r="Y43" i="46"/>
  <c r="X43" i="46"/>
  <c r="W43" i="46"/>
  <c r="V43" i="46"/>
  <c r="U43" i="46"/>
  <c r="T43" i="46"/>
  <c r="S43" i="46"/>
  <c r="R43" i="46"/>
  <c r="Q43" i="46"/>
  <c r="P43" i="46"/>
  <c r="O43" i="46"/>
  <c r="N43" i="46"/>
  <c r="M43" i="46"/>
  <c r="L43" i="46"/>
  <c r="K43" i="46"/>
  <c r="AA42" i="46"/>
  <c r="Z42" i="46"/>
  <c r="Y42" i="46"/>
  <c r="X42" i="46"/>
  <c r="W42" i="46"/>
  <c r="V42" i="46"/>
  <c r="U42" i="46"/>
  <c r="T42" i="46"/>
  <c r="S42" i="46"/>
  <c r="R42" i="46"/>
  <c r="Q42" i="46"/>
  <c r="P42" i="46"/>
  <c r="O42" i="46"/>
  <c r="N42" i="46"/>
  <c r="M42" i="46"/>
  <c r="L42" i="46"/>
  <c r="K42" i="46"/>
  <c r="AA40" i="46"/>
  <c r="Z40" i="46"/>
  <c r="Y40" i="46"/>
  <c r="X40" i="46"/>
  <c r="W40" i="46"/>
  <c r="V40" i="46"/>
  <c r="U40" i="46"/>
  <c r="T40" i="46"/>
  <c r="S40" i="46"/>
  <c r="R40" i="46"/>
  <c r="Q40" i="46"/>
  <c r="P40" i="46"/>
  <c r="O40" i="46"/>
  <c r="N40" i="46"/>
  <c r="M40" i="46"/>
  <c r="L40" i="46"/>
  <c r="K40" i="46"/>
  <c r="AA38" i="46"/>
  <c r="Z38" i="46"/>
  <c r="Y38" i="46"/>
  <c r="X38" i="46"/>
  <c r="W38" i="46"/>
  <c r="V38" i="46"/>
  <c r="U38" i="46"/>
  <c r="T38" i="46"/>
  <c r="S38" i="46"/>
  <c r="R38" i="46"/>
  <c r="AA36" i="46"/>
  <c r="Z36" i="46"/>
  <c r="Y36" i="46"/>
  <c r="X36" i="46"/>
  <c r="W36" i="46"/>
  <c r="V36" i="46"/>
  <c r="U36" i="46"/>
  <c r="T36" i="46"/>
  <c r="S36" i="46"/>
  <c r="R36" i="46"/>
  <c r="Q36" i="46"/>
  <c r="P36" i="46"/>
  <c r="O36" i="46"/>
  <c r="N36" i="46"/>
  <c r="M36" i="46"/>
  <c r="L36" i="46"/>
  <c r="K36" i="46"/>
  <c r="AA34" i="46"/>
  <c r="Z34" i="46"/>
  <c r="Y34" i="46"/>
  <c r="X34" i="46"/>
  <c r="W34" i="46"/>
  <c r="V34" i="46"/>
  <c r="U34" i="46"/>
  <c r="T34" i="46"/>
  <c r="S34" i="46"/>
  <c r="R34" i="46"/>
  <c r="Q34" i="46"/>
  <c r="P34" i="46"/>
  <c r="O34" i="46"/>
  <c r="N34" i="46"/>
  <c r="M34" i="46"/>
  <c r="L34" i="46"/>
  <c r="K34" i="46"/>
  <c r="AA32" i="46"/>
  <c r="Z32" i="46"/>
  <c r="Y32" i="46"/>
  <c r="X32" i="46"/>
  <c r="W32" i="46"/>
  <c r="V32" i="46"/>
  <c r="U32" i="46"/>
  <c r="T32" i="46"/>
  <c r="S32" i="46"/>
  <c r="R32" i="46"/>
  <c r="Q32" i="46"/>
  <c r="P32" i="46"/>
  <c r="O32" i="46"/>
  <c r="N32" i="46"/>
  <c r="M32" i="46"/>
  <c r="L32" i="46"/>
  <c r="K32" i="46"/>
  <c r="J32" i="46"/>
  <c r="I32" i="46"/>
  <c r="H32" i="46"/>
  <c r="G32" i="46"/>
  <c r="AA31" i="46"/>
  <c r="Z31" i="46"/>
  <c r="Y31" i="46"/>
  <c r="X31" i="46"/>
  <c r="W31" i="46"/>
  <c r="V31" i="46"/>
  <c r="U31" i="46"/>
  <c r="T31" i="46"/>
  <c r="S31" i="46"/>
  <c r="R31" i="46"/>
  <c r="Q31" i="46"/>
  <c r="P31" i="46"/>
  <c r="O31" i="46"/>
  <c r="N31" i="46"/>
  <c r="M31" i="46"/>
  <c r="L31" i="46"/>
  <c r="K31" i="46"/>
  <c r="AA30" i="46"/>
  <c r="Z30" i="46"/>
  <c r="Y30" i="46"/>
  <c r="X30" i="46"/>
  <c r="W30" i="46"/>
  <c r="V30" i="46"/>
  <c r="U30" i="46"/>
  <c r="T30" i="46"/>
  <c r="S30" i="46"/>
  <c r="R30" i="46"/>
  <c r="Q30" i="46"/>
  <c r="P30" i="46"/>
  <c r="O30" i="46"/>
  <c r="N30" i="46"/>
  <c r="M30" i="46"/>
  <c r="L30" i="46"/>
  <c r="K30" i="46"/>
  <c r="AA29" i="46"/>
  <c r="Z29" i="46"/>
  <c r="Y29" i="46"/>
  <c r="X29" i="46"/>
  <c r="W29" i="46"/>
  <c r="V29" i="46"/>
  <c r="U29" i="46"/>
  <c r="T29" i="46"/>
  <c r="S29" i="46"/>
  <c r="R29" i="46"/>
  <c r="Q29" i="46"/>
  <c r="P29" i="46"/>
  <c r="O29" i="46"/>
  <c r="N29" i="46"/>
  <c r="M29" i="46"/>
  <c r="L29" i="46"/>
  <c r="K29" i="46"/>
  <c r="AA28" i="46"/>
  <c r="Z28" i="46"/>
  <c r="Y28" i="46"/>
  <c r="X28" i="46"/>
  <c r="W28" i="46"/>
  <c r="V28" i="46"/>
  <c r="U28" i="46"/>
  <c r="T28" i="46"/>
  <c r="S28" i="46"/>
  <c r="R28" i="46"/>
  <c r="Q28" i="46"/>
  <c r="P28" i="46"/>
  <c r="O28" i="46"/>
  <c r="N28" i="46"/>
  <c r="M28" i="46"/>
  <c r="L28" i="46"/>
  <c r="K28" i="46"/>
  <c r="AA27" i="46"/>
  <c r="Z27" i="46"/>
  <c r="Y27" i="46"/>
  <c r="X27" i="46"/>
  <c r="W27" i="46"/>
  <c r="V27" i="46"/>
  <c r="U27" i="46"/>
  <c r="T27" i="46"/>
  <c r="S27" i="46"/>
  <c r="R27" i="46"/>
  <c r="Q27" i="46"/>
  <c r="P27" i="46"/>
  <c r="O27" i="46"/>
  <c r="N27" i="46"/>
  <c r="M27" i="46"/>
  <c r="L27" i="46"/>
  <c r="K27" i="46"/>
  <c r="AA26" i="46"/>
  <c r="Z26" i="46"/>
  <c r="Y26" i="46"/>
  <c r="X26" i="46"/>
  <c r="W26" i="46"/>
  <c r="V26" i="46"/>
  <c r="U26" i="46"/>
  <c r="T26" i="46"/>
  <c r="S26" i="46"/>
  <c r="R26" i="46"/>
  <c r="Q26" i="46"/>
  <c r="P26" i="46"/>
  <c r="O26" i="46"/>
  <c r="N26" i="46"/>
  <c r="M26" i="46"/>
  <c r="L26" i="46"/>
  <c r="K26" i="46"/>
  <c r="AA25" i="46"/>
  <c r="Z25" i="46"/>
  <c r="Y25" i="46"/>
  <c r="X25" i="46"/>
  <c r="W25" i="46"/>
  <c r="V25" i="46"/>
  <c r="U25" i="46"/>
  <c r="T25" i="46"/>
  <c r="S25" i="46"/>
  <c r="R25" i="46"/>
  <c r="Q25" i="46"/>
  <c r="P25" i="46"/>
  <c r="O25" i="46"/>
  <c r="N25" i="46"/>
  <c r="M25" i="46"/>
  <c r="L25" i="46"/>
  <c r="K25" i="46"/>
  <c r="AA24" i="46"/>
  <c r="Z24" i="46"/>
  <c r="Y24" i="46"/>
  <c r="X24" i="46"/>
  <c r="W24" i="46"/>
  <c r="V24" i="46"/>
  <c r="U24" i="46"/>
  <c r="T24" i="46"/>
  <c r="S24" i="46"/>
  <c r="R24" i="46"/>
  <c r="Q24" i="46"/>
  <c r="P24" i="46"/>
  <c r="O24" i="46"/>
  <c r="N24" i="46"/>
  <c r="M24" i="46"/>
  <c r="L24" i="46"/>
  <c r="K24" i="46"/>
  <c r="AA23" i="46"/>
  <c r="Z23" i="46"/>
  <c r="Y23" i="46"/>
  <c r="X23" i="46"/>
  <c r="W23" i="46"/>
  <c r="V23" i="46"/>
  <c r="U23" i="46"/>
  <c r="T23" i="46"/>
  <c r="S23" i="46"/>
  <c r="R23" i="46"/>
  <c r="Q23" i="46"/>
  <c r="P23" i="46"/>
  <c r="O23" i="46"/>
  <c r="N23" i="46"/>
  <c r="M23" i="46"/>
  <c r="L23" i="46"/>
  <c r="K23" i="46"/>
  <c r="AA22" i="46"/>
  <c r="Z22" i="46"/>
  <c r="Y22" i="46"/>
  <c r="X22" i="46"/>
  <c r="W22" i="46"/>
  <c r="V22" i="46"/>
  <c r="U22" i="46"/>
  <c r="T22" i="46"/>
  <c r="S22" i="46"/>
  <c r="R22" i="46"/>
  <c r="Q22" i="46"/>
  <c r="P22" i="46"/>
  <c r="O22" i="46"/>
  <c r="N22" i="46"/>
  <c r="K22" i="46"/>
  <c r="AA20" i="46"/>
  <c r="Z20" i="46"/>
  <c r="Y20" i="46"/>
  <c r="X20" i="46"/>
  <c r="W20" i="46"/>
  <c r="V20" i="46"/>
  <c r="U20" i="46"/>
  <c r="T20" i="46"/>
  <c r="S20" i="46"/>
  <c r="R20" i="46"/>
  <c r="Q20" i="46"/>
  <c r="P20" i="46"/>
  <c r="O20" i="46"/>
  <c r="N20" i="46"/>
  <c r="M20" i="46"/>
  <c r="L20" i="46"/>
  <c r="K20" i="46"/>
  <c r="AA19" i="46"/>
  <c r="Z19" i="46"/>
  <c r="Y19" i="46"/>
  <c r="X19" i="46"/>
  <c r="W19" i="46"/>
  <c r="V19" i="46"/>
  <c r="U19" i="46"/>
  <c r="T19" i="46"/>
  <c r="S19" i="46"/>
  <c r="R19" i="46"/>
  <c r="Q19" i="46"/>
  <c r="P19" i="46"/>
  <c r="O19" i="46"/>
  <c r="N19" i="46"/>
  <c r="M19" i="46"/>
  <c r="L19" i="46"/>
  <c r="K19" i="46"/>
  <c r="AA18" i="46"/>
  <c r="Z18" i="46"/>
  <c r="Y18" i="46"/>
  <c r="X18" i="46"/>
  <c r="W18" i="46"/>
  <c r="V18" i="46"/>
  <c r="U18" i="46"/>
  <c r="T18" i="46"/>
  <c r="S18" i="46"/>
  <c r="R18" i="46"/>
  <c r="Q18" i="46"/>
  <c r="P18" i="46"/>
  <c r="O18" i="46"/>
  <c r="N18" i="46"/>
  <c r="M18" i="46"/>
  <c r="L18" i="46"/>
  <c r="K18" i="46"/>
  <c r="AA17" i="46"/>
  <c r="Z17" i="46"/>
  <c r="Y17" i="46"/>
  <c r="X17" i="46"/>
  <c r="W17" i="46"/>
  <c r="V17" i="46"/>
  <c r="U17" i="46"/>
  <c r="T17" i="46"/>
  <c r="S17" i="46"/>
  <c r="R17" i="46"/>
  <c r="Q17" i="46"/>
  <c r="P17" i="46"/>
  <c r="O17" i="46"/>
  <c r="N17" i="46"/>
  <c r="M17" i="46"/>
  <c r="L17" i="46"/>
  <c r="K17" i="46"/>
  <c r="AA16" i="46"/>
  <c r="Z16" i="46"/>
  <c r="Y16" i="46"/>
  <c r="X16" i="46"/>
  <c r="W16" i="46"/>
  <c r="V16" i="46"/>
  <c r="U16" i="46"/>
  <c r="T16" i="46"/>
  <c r="S16" i="46"/>
  <c r="R16" i="46"/>
  <c r="Q16" i="46"/>
  <c r="P16" i="46"/>
  <c r="O16" i="46"/>
  <c r="N16" i="46"/>
  <c r="M16" i="46"/>
  <c r="L16" i="46"/>
  <c r="AA15" i="46"/>
  <c r="Z15" i="46"/>
  <c r="Y15" i="46"/>
  <c r="X15" i="46"/>
  <c r="W15" i="46"/>
  <c r="V15" i="46"/>
  <c r="U15" i="46"/>
  <c r="T15" i="46"/>
  <c r="S15" i="46"/>
  <c r="R15" i="46"/>
  <c r="Q15" i="46"/>
  <c r="P15" i="46"/>
  <c r="O15" i="46"/>
  <c r="N15" i="46"/>
  <c r="M15" i="46"/>
  <c r="L15" i="46"/>
  <c r="K15" i="46"/>
  <c r="AA14" i="46"/>
  <c r="Z14" i="46"/>
  <c r="Y14" i="46"/>
  <c r="X14" i="46"/>
  <c r="W14" i="46"/>
  <c r="V14" i="46"/>
  <c r="U14" i="46"/>
  <c r="T14" i="46"/>
  <c r="S14" i="46"/>
  <c r="R14" i="46"/>
  <c r="Q14" i="46"/>
  <c r="P14" i="46"/>
  <c r="O14" i="46"/>
  <c r="N14" i="46"/>
  <c r="M14" i="46"/>
  <c r="L14" i="46"/>
  <c r="K14" i="46"/>
  <c r="AA13" i="46"/>
  <c r="Z13" i="46"/>
  <c r="Y13" i="46"/>
  <c r="X13" i="46"/>
  <c r="W13" i="46"/>
  <c r="V13" i="46"/>
  <c r="U13" i="46"/>
  <c r="T13" i="46"/>
  <c r="S13" i="46"/>
  <c r="R13" i="46"/>
  <c r="Q13" i="46"/>
  <c r="P13" i="46"/>
  <c r="O13" i="46"/>
  <c r="N13" i="46"/>
  <c r="M13" i="46"/>
  <c r="L13" i="46"/>
  <c r="K13" i="46"/>
  <c r="AA12" i="46"/>
  <c r="Z12" i="46"/>
  <c r="Y12" i="46"/>
  <c r="X12" i="46"/>
  <c r="W12" i="46"/>
  <c r="V12" i="46"/>
  <c r="U12" i="46"/>
  <c r="T12" i="46"/>
  <c r="S12" i="46"/>
  <c r="R12" i="46"/>
  <c r="Q12" i="46"/>
  <c r="P12" i="46"/>
  <c r="O12" i="46"/>
  <c r="N12" i="46"/>
  <c r="M12" i="46"/>
  <c r="L12" i="46"/>
  <c r="K12" i="46"/>
  <c r="AA11" i="46"/>
  <c r="Z11" i="46"/>
  <c r="Y11" i="46"/>
  <c r="X11" i="46"/>
  <c r="W11" i="46"/>
  <c r="V11" i="46"/>
  <c r="U11" i="46"/>
  <c r="T11" i="46"/>
  <c r="S11" i="46"/>
  <c r="R11" i="46"/>
  <c r="Q11" i="46"/>
  <c r="P11" i="46"/>
  <c r="O11" i="46"/>
  <c r="N11" i="46"/>
  <c r="M11" i="46"/>
  <c r="L11" i="46"/>
  <c r="K11" i="46"/>
  <c r="AA10" i="46"/>
  <c r="Z10" i="46"/>
  <c r="Y10" i="46"/>
  <c r="X10" i="46"/>
  <c r="W10" i="46"/>
  <c r="V10" i="46"/>
  <c r="U10" i="46"/>
  <c r="T10" i="46"/>
  <c r="S10" i="46"/>
  <c r="R10" i="46"/>
  <c r="Q10" i="46"/>
  <c r="P10" i="46"/>
  <c r="O10" i="46"/>
  <c r="N10" i="46"/>
  <c r="M10" i="46"/>
  <c r="L10" i="46"/>
  <c r="K10" i="46"/>
  <c r="AA9" i="46"/>
  <c r="Z9" i="46"/>
  <c r="Y9" i="46"/>
  <c r="X9" i="46"/>
  <c r="W9" i="46"/>
  <c r="V9" i="46"/>
  <c r="U9" i="46"/>
  <c r="T9" i="46"/>
  <c r="S9" i="46"/>
  <c r="R9" i="46"/>
  <c r="Q9" i="46"/>
  <c r="P9" i="46"/>
  <c r="O9" i="46"/>
  <c r="N9" i="46"/>
  <c r="M9" i="46"/>
  <c r="L9" i="46"/>
  <c r="K9" i="46"/>
  <c r="AA8" i="46"/>
  <c r="Z8" i="46"/>
  <c r="Y8" i="46"/>
  <c r="X8" i="46"/>
  <c r="W8" i="46"/>
  <c r="V8" i="46"/>
  <c r="U8" i="46"/>
  <c r="T8" i="46"/>
  <c r="S8" i="46"/>
  <c r="R8" i="46"/>
  <c r="Q8" i="46"/>
  <c r="P8" i="46"/>
  <c r="O8" i="46"/>
  <c r="N8" i="46"/>
  <c r="M8" i="46"/>
  <c r="L8" i="46"/>
  <c r="K8" i="46"/>
  <c r="AA7" i="46"/>
  <c r="Z7" i="46"/>
  <c r="Y7" i="46"/>
  <c r="X7" i="46"/>
  <c r="W7" i="46"/>
  <c r="V7" i="46"/>
  <c r="U7" i="46"/>
  <c r="T7" i="46"/>
  <c r="S7" i="46"/>
  <c r="R7" i="46"/>
  <c r="Q7" i="46"/>
  <c r="P7" i="46"/>
  <c r="O7" i="46"/>
  <c r="AA5" i="46"/>
  <c r="Z5" i="46"/>
  <c r="Y5" i="46"/>
  <c r="X5" i="46"/>
  <c r="V5" i="46"/>
  <c r="U5" i="46"/>
  <c r="T5" i="46"/>
  <c r="S5" i="46"/>
  <c r="R5" i="46"/>
  <c r="Q5" i="46"/>
  <c r="P5" i="46"/>
  <c r="O5" i="46"/>
  <c r="AA260" i="45"/>
  <c r="Z260" i="45"/>
  <c r="Y260" i="45"/>
  <c r="X260" i="45"/>
  <c r="W260" i="45"/>
  <c r="V260" i="45"/>
  <c r="V257" i="45" s="1"/>
  <c r="U260" i="45"/>
  <c r="T260" i="45"/>
  <c r="S260" i="45"/>
  <c r="R260" i="45"/>
  <c r="Q260" i="45"/>
  <c r="P260" i="45"/>
  <c r="O260" i="45"/>
  <c r="N260" i="45"/>
  <c r="J260" i="45"/>
  <c r="I260" i="45"/>
  <c r="H260" i="45"/>
  <c r="G260" i="45"/>
  <c r="AA259" i="45"/>
  <c r="Z259" i="45"/>
  <c r="Y259" i="45"/>
  <c r="X259" i="45"/>
  <c r="W259" i="45"/>
  <c r="V259" i="45"/>
  <c r="U259" i="45"/>
  <c r="T259" i="45"/>
  <c r="T257" i="45" s="1"/>
  <c r="S259" i="45"/>
  <c r="R259" i="45"/>
  <c r="Q259" i="45"/>
  <c r="P259" i="45"/>
  <c r="O259" i="45"/>
  <c r="L259" i="45"/>
  <c r="J259" i="45"/>
  <c r="I259" i="45"/>
  <c r="H259" i="45"/>
  <c r="G259" i="45"/>
  <c r="AA258" i="45"/>
  <c r="AA257" i="45" s="1"/>
  <c r="Z258" i="45"/>
  <c r="Z257" i="45" s="1"/>
  <c r="Y258" i="45"/>
  <c r="X258" i="45"/>
  <c r="W258" i="45"/>
  <c r="V258" i="45"/>
  <c r="U258" i="45"/>
  <c r="T258" i="45"/>
  <c r="S258" i="45"/>
  <c r="S257" i="45" s="1"/>
  <c r="R258" i="45"/>
  <c r="R257" i="45" s="1"/>
  <c r="Q258" i="45"/>
  <c r="P258" i="45"/>
  <c r="O258" i="45"/>
  <c r="J258" i="45"/>
  <c r="J257" i="45" s="1"/>
  <c r="I258" i="45"/>
  <c r="H258" i="45"/>
  <c r="G258" i="45"/>
  <c r="Y257" i="45"/>
  <c r="X257" i="45"/>
  <c r="W257" i="45"/>
  <c r="U257" i="45"/>
  <c r="Q257" i="45"/>
  <c r="P257" i="45"/>
  <c r="O257" i="45"/>
  <c r="I257" i="45"/>
  <c r="H257" i="45"/>
  <c r="G257" i="45"/>
  <c r="AA243" i="45"/>
  <c r="Z243" i="45"/>
  <c r="Y243" i="45"/>
  <c r="X243" i="45"/>
  <c r="W243" i="45"/>
  <c r="V243" i="45"/>
  <c r="U243" i="45"/>
  <c r="N193" i="45"/>
  <c r="M193" i="45"/>
  <c r="L193" i="45"/>
  <c r="K193" i="45"/>
  <c r="N179" i="45"/>
  <c r="N178" i="45" s="1"/>
  <c r="M179" i="45"/>
  <c r="M260" i="45" s="1"/>
  <c r="L179" i="45"/>
  <c r="K179" i="45"/>
  <c r="K260" i="45" s="1"/>
  <c r="M178" i="45"/>
  <c r="M176" i="45" s="1"/>
  <c r="K178" i="45"/>
  <c r="K176" i="45"/>
  <c r="N136" i="45"/>
  <c r="M136" i="45"/>
  <c r="L136" i="45"/>
  <c r="K136" i="45"/>
  <c r="N122" i="45"/>
  <c r="M122" i="45"/>
  <c r="M259" i="45" s="1"/>
  <c r="L122" i="45"/>
  <c r="K122" i="45"/>
  <c r="K259" i="45" s="1"/>
  <c r="M121" i="45"/>
  <c r="M119" i="45" s="1"/>
  <c r="L121" i="45"/>
  <c r="K121" i="45"/>
  <c r="K119" i="45"/>
  <c r="AA96" i="45"/>
  <c r="AA40" i="45" s="1"/>
  <c r="Z96" i="45"/>
  <c r="Y96" i="45"/>
  <c r="Y40" i="45" s="1"/>
  <c r="X96" i="45"/>
  <c r="AJ93" i="45"/>
  <c r="AI93" i="45"/>
  <c r="Z79" i="45"/>
  <c r="Y79" i="45"/>
  <c r="X79" i="45"/>
  <c r="W79" i="45"/>
  <c r="V79" i="45"/>
  <c r="V62" i="45" s="1"/>
  <c r="V5" i="45" s="1"/>
  <c r="N79" i="45"/>
  <c r="M79" i="45"/>
  <c r="L79" i="45"/>
  <c r="K79" i="45"/>
  <c r="N73" i="45"/>
  <c r="M73" i="45"/>
  <c r="M64" i="45" s="1"/>
  <c r="L73" i="45"/>
  <c r="K73" i="45"/>
  <c r="N65" i="45"/>
  <c r="N64" i="45" s="1"/>
  <c r="M65" i="45"/>
  <c r="M258" i="45" s="1"/>
  <c r="L65" i="45"/>
  <c r="L258" i="45" s="1"/>
  <c r="K65" i="45"/>
  <c r="L64" i="45"/>
  <c r="AA62" i="45"/>
  <c r="AA5" i="45" s="1"/>
  <c r="Z62" i="45"/>
  <c r="Y62" i="45"/>
  <c r="W62" i="45"/>
  <c r="L62" i="45"/>
  <c r="AA52" i="45"/>
  <c r="Z52" i="45"/>
  <c r="Y52" i="45"/>
  <c r="X52" i="45"/>
  <c r="W52" i="45"/>
  <c r="V52" i="45"/>
  <c r="U52" i="45"/>
  <c r="T52" i="45"/>
  <c r="S52" i="45"/>
  <c r="R52" i="45"/>
  <c r="AA51" i="45"/>
  <c r="Z51" i="45"/>
  <c r="Y51" i="45"/>
  <c r="X51" i="45"/>
  <c r="W51" i="45"/>
  <c r="V51" i="45"/>
  <c r="U51" i="45"/>
  <c r="T51" i="45"/>
  <c r="S51" i="45"/>
  <c r="R51" i="45"/>
  <c r="Q51" i="45"/>
  <c r="P51" i="45"/>
  <c r="O51" i="45"/>
  <c r="N51" i="45"/>
  <c r="M51" i="45"/>
  <c r="L51" i="45"/>
  <c r="K51" i="45"/>
  <c r="AA50" i="45"/>
  <c r="Z50" i="45"/>
  <c r="Y50" i="45"/>
  <c r="X50" i="45"/>
  <c r="W50" i="45"/>
  <c r="V50" i="45"/>
  <c r="U50" i="45"/>
  <c r="T50" i="45"/>
  <c r="S50" i="45"/>
  <c r="R50" i="45"/>
  <c r="Q50" i="45"/>
  <c r="P50" i="45"/>
  <c r="O50" i="45"/>
  <c r="N50" i="45"/>
  <c r="M50" i="45"/>
  <c r="L50" i="45"/>
  <c r="K50" i="45"/>
  <c r="AA49" i="45"/>
  <c r="Z49" i="45"/>
  <c r="Y49" i="45"/>
  <c r="X49" i="45"/>
  <c r="W49" i="45"/>
  <c r="V49" i="45"/>
  <c r="U49" i="45"/>
  <c r="T49" i="45"/>
  <c r="S49" i="45"/>
  <c r="R49" i="45"/>
  <c r="Q49" i="45"/>
  <c r="P49" i="45"/>
  <c r="O49" i="45"/>
  <c r="N49" i="45"/>
  <c r="M49" i="45"/>
  <c r="L49" i="45"/>
  <c r="K49" i="45"/>
  <c r="AA48" i="45"/>
  <c r="Z48" i="45"/>
  <c r="Y48" i="45"/>
  <c r="X48" i="45"/>
  <c r="W48" i="45"/>
  <c r="V48" i="45"/>
  <c r="U48" i="45"/>
  <c r="T48" i="45"/>
  <c r="S48" i="45"/>
  <c r="R48" i="45"/>
  <c r="Q48" i="45"/>
  <c r="P48" i="45"/>
  <c r="O48" i="45"/>
  <c r="N48" i="45"/>
  <c r="M48" i="45"/>
  <c r="L48" i="45"/>
  <c r="K48" i="45"/>
  <c r="AA47" i="45"/>
  <c r="Z47" i="45"/>
  <c r="Y47" i="45"/>
  <c r="X47" i="45"/>
  <c r="W47" i="45"/>
  <c r="V47" i="45"/>
  <c r="U47" i="45"/>
  <c r="T47" i="45"/>
  <c r="S47" i="45"/>
  <c r="R47" i="45"/>
  <c r="Q47" i="45"/>
  <c r="P47" i="45"/>
  <c r="O47" i="45"/>
  <c r="N47" i="45"/>
  <c r="M47" i="45"/>
  <c r="L47" i="45"/>
  <c r="K47" i="45"/>
  <c r="AA46" i="45"/>
  <c r="Z46" i="45"/>
  <c r="Y46" i="45"/>
  <c r="X46" i="45"/>
  <c r="W46" i="45"/>
  <c r="V46" i="45"/>
  <c r="U46" i="45"/>
  <c r="T46" i="45"/>
  <c r="S46" i="45"/>
  <c r="R46" i="45"/>
  <c r="Q46" i="45"/>
  <c r="P46" i="45"/>
  <c r="O46" i="45"/>
  <c r="N46" i="45"/>
  <c r="M46" i="45"/>
  <c r="L46" i="45"/>
  <c r="K46" i="45"/>
  <c r="AA45" i="45"/>
  <c r="Z45" i="45"/>
  <c r="Y45" i="45"/>
  <c r="X45" i="45"/>
  <c r="W45" i="45"/>
  <c r="V45" i="45"/>
  <c r="U45" i="45"/>
  <c r="T45" i="45"/>
  <c r="S45" i="45"/>
  <c r="R45" i="45"/>
  <c r="Q45" i="45"/>
  <c r="P45" i="45"/>
  <c r="O45" i="45"/>
  <c r="N45" i="45"/>
  <c r="M45" i="45"/>
  <c r="L45" i="45"/>
  <c r="K45" i="45"/>
  <c r="AA44" i="45"/>
  <c r="Z44" i="45"/>
  <c r="Y44" i="45"/>
  <c r="X44" i="45"/>
  <c r="W44" i="45"/>
  <c r="V44" i="45"/>
  <c r="U44" i="45"/>
  <c r="T44" i="45"/>
  <c r="S44" i="45"/>
  <c r="R44" i="45"/>
  <c r="Q44" i="45"/>
  <c r="P44" i="45"/>
  <c r="O44" i="45"/>
  <c r="N44" i="45"/>
  <c r="M44" i="45"/>
  <c r="L44" i="45"/>
  <c r="K44" i="45"/>
  <c r="AA43" i="45"/>
  <c r="Z43" i="45"/>
  <c r="Y43" i="45"/>
  <c r="X43" i="45"/>
  <c r="W43" i="45"/>
  <c r="V43" i="45"/>
  <c r="U43" i="45"/>
  <c r="T43" i="45"/>
  <c r="S43" i="45"/>
  <c r="R43" i="45"/>
  <c r="Q43" i="45"/>
  <c r="P43" i="45"/>
  <c r="O43" i="45"/>
  <c r="N43" i="45"/>
  <c r="M43" i="45"/>
  <c r="L43" i="45"/>
  <c r="K43" i="45"/>
  <c r="AA42" i="45"/>
  <c r="Z42" i="45"/>
  <c r="Y42" i="45"/>
  <c r="X42" i="45"/>
  <c r="W42" i="45"/>
  <c r="V42" i="45"/>
  <c r="U42" i="45"/>
  <c r="T42" i="45"/>
  <c r="S42" i="45"/>
  <c r="R42" i="45"/>
  <c r="Q42" i="45"/>
  <c r="P42" i="45"/>
  <c r="O42" i="45"/>
  <c r="N42" i="45"/>
  <c r="M42" i="45"/>
  <c r="L42" i="45"/>
  <c r="K42" i="45"/>
  <c r="Z40" i="45"/>
  <c r="X40" i="45"/>
  <c r="W40" i="45"/>
  <c r="V40" i="45"/>
  <c r="U40" i="45"/>
  <c r="T40" i="45"/>
  <c r="S40" i="45"/>
  <c r="R40" i="45"/>
  <c r="Q40" i="45"/>
  <c r="P40" i="45"/>
  <c r="O40" i="45"/>
  <c r="N40" i="45"/>
  <c r="M40" i="45"/>
  <c r="L40" i="45"/>
  <c r="K40" i="45"/>
  <c r="AA38" i="45"/>
  <c r="Z38" i="45"/>
  <c r="Y38" i="45"/>
  <c r="X38" i="45"/>
  <c r="W38" i="45"/>
  <c r="V38" i="45"/>
  <c r="U38" i="45"/>
  <c r="T38" i="45"/>
  <c r="S38" i="45"/>
  <c r="R38" i="45"/>
  <c r="AA36" i="45"/>
  <c r="Z36" i="45"/>
  <c r="Y36" i="45"/>
  <c r="X36" i="45"/>
  <c r="W36" i="45"/>
  <c r="V36" i="45"/>
  <c r="U36" i="45"/>
  <c r="T36" i="45"/>
  <c r="S36" i="45"/>
  <c r="R36" i="45"/>
  <c r="Q36" i="45"/>
  <c r="P36" i="45"/>
  <c r="O36" i="45"/>
  <c r="N36" i="45"/>
  <c r="M36" i="45"/>
  <c r="L36" i="45"/>
  <c r="K36" i="45"/>
  <c r="AA34" i="45"/>
  <c r="Z34" i="45"/>
  <c r="Y34" i="45"/>
  <c r="X34" i="45"/>
  <c r="W34" i="45"/>
  <c r="V34" i="45"/>
  <c r="U34" i="45"/>
  <c r="T34" i="45"/>
  <c r="S34" i="45"/>
  <c r="R34" i="45"/>
  <c r="Q34" i="45"/>
  <c r="P34" i="45"/>
  <c r="O34" i="45"/>
  <c r="N34" i="45"/>
  <c r="M34" i="45"/>
  <c r="L34" i="45"/>
  <c r="K34" i="45"/>
  <c r="AA32" i="45"/>
  <c r="Z32" i="45"/>
  <c r="Y32" i="45"/>
  <c r="X32" i="45"/>
  <c r="W32" i="45"/>
  <c r="V32" i="45"/>
  <c r="U32" i="45"/>
  <c r="T32" i="45"/>
  <c r="S32" i="45"/>
  <c r="R32" i="45"/>
  <c r="Q32" i="45"/>
  <c r="P32" i="45"/>
  <c r="O32" i="45"/>
  <c r="N32" i="45"/>
  <c r="M32" i="45"/>
  <c r="L32" i="45"/>
  <c r="K32" i="45"/>
  <c r="J32" i="45"/>
  <c r="I32" i="45"/>
  <c r="H32" i="45"/>
  <c r="G32" i="45"/>
  <c r="AA31" i="45"/>
  <c r="Z31" i="45"/>
  <c r="Y31" i="45"/>
  <c r="X31" i="45"/>
  <c r="W31" i="45"/>
  <c r="V31" i="45"/>
  <c r="U31" i="45"/>
  <c r="T31" i="45"/>
  <c r="S31" i="45"/>
  <c r="R31" i="45"/>
  <c r="Q31" i="45"/>
  <c r="P31" i="45"/>
  <c r="O31" i="45"/>
  <c r="N31" i="45"/>
  <c r="M31" i="45"/>
  <c r="L31" i="45"/>
  <c r="K31" i="45"/>
  <c r="AA30" i="45"/>
  <c r="Z30" i="45"/>
  <c r="Y30" i="45"/>
  <c r="X30" i="45"/>
  <c r="W30" i="45"/>
  <c r="V30" i="45"/>
  <c r="U30" i="45"/>
  <c r="T30" i="45"/>
  <c r="S30" i="45"/>
  <c r="R30" i="45"/>
  <c r="Q30" i="45"/>
  <c r="P30" i="45"/>
  <c r="O30" i="45"/>
  <c r="N30" i="45"/>
  <c r="M30" i="45"/>
  <c r="L30" i="45"/>
  <c r="K30" i="45"/>
  <c r="AA29" i="45"/>
  <c r="Z29" i="45"/>
  <c r="Y29" i="45"/>
  <c r="X29" i="45"/>
  <c r="W29" i="45"/>
  <c r="V29" i="45"/>
  <c r="U29" i="45"/>
  <c r="T29" i="45"/>
  <c r="S29" i="45"/>
  <c r="R29" i="45"/>
  <c r="Q29" i="45"/>
  <c r="P29" i="45"/>
  <c r="O29" i="45"/>
  <c r="N29" i="45"/>
  <c r="M29" i="45"/>
  <c r="L29" i="45"/>
  <c r="K29" i="45"/>
  <c r="AA28" i="45"/>
  <c r="Z28" i="45"/>
  <c r="Y28" i="45"/>
  <c r="X28" i="45"/>
  <c r="W28" i="45"/>
  <c r="V28" i="45"/>
  <c r="U28" i="45"/>
  <c r="T28" i="45"/>
  <c r="S28" i="45"/>
  <c r="R28" i="45"/>
  <c r="Q28" i="45"/>
  <c r="P28" i="45"/>
  <c r="O28" i="45"/>
  <c r="N28" i="45"/>
  <c r="M28" i="45"/>
  <c r="L28" i="45"/>
  <c r="K28" i="45"/>
  <c r="AA27" i="45"/>
  <c r="Z27" i="45"/>
  <c r="Y27" i="45"/>
  <c r="X27" i="45"/>
  <c r="W27" i="45"/>
  <c r="V27" i="45"/>
  <c r="U27" i="45"/>
  <c r="T27" i="45"/>
  <c r="S27" i="45"/>
  <c r="R27" i="45"/>
  <c r="Q27" i="45"/>
  <c r="P27" i="45"/>
  <c r="O27" i="45"/>
  <c r="N27" i="45"/>
  <c r="M27" i="45"/>
  <c r="L27" i="45"/>
  <c r="K27" i="45"/>
  <c r="AA26" i="45"/>
  <c r="Z26" i="45"/>
  <c r="Y26" i="45"/>
  <c r="X26" i="45"/>
  <c r="W26" i="45"/>
  <c r="V26" i="45"/>
  <c r="U26" i="45"/>
  <c r="T26" i="45"/>
  <c r="S26" i="45"/>
  <c r="R26" i="45"/>
  <c r="Q26" i="45"/>
  <c r="P26" i="45"/>
  <c r="O26" i="45"/>
  <c r="N26" i="45"/>
  <c r="M26" i="45"/>
  <c r="L26" i="45"/>
  <c r="K26" i="45"/>
  <c r="AA25" i="45"/>
  <c r="Z25" i="45"/>
  <c r="Y25" i="45"/>
  <c r="X25" i="45"/>
  <c r="W25" i="45"/>
  <c r="V25" i="45"/>
  <c r="U25" i="45"/>
  <c r="T25" i="45"/>
  <c r="S25" i="45"/>
  <c r="R25" i="45"/>
  <c r="Q25" i="45"/>
  <c r="P25" i="45"/>
  <c r="O25" i="45"/>
  <c r="N25" i="45"/>
  <c r="M25" i="45"/>
  <c r="L25" i="45"/>
  <c r="K25" i="45"/>
  <c r="AA24" i="45"/>
  <c r="Z24" i="45"/>
  <c r="Y24" i="45"/>
  <c r="X24" i="45"/>
  <c r="W24" i="45"/>
  <c r="V24" i="45"/>
  <c r="U24" i="45"/>
  <c r="T24" i="45"/>
  <c r="S24" i="45"/>
  <c r="R24" i="45"/>
  <c r="Q24" i="45"/>
  <c r="P24" i="45"/>
  <c r="O24" i="45"/>
  <c r="N24" i="45"/>
  <c r="M24" i="45"/>
  <c r="L24" i="45"/>
  <c r="K24" i="45"/>
  <c r="AA23" i="45"/>
  <c r="Z23" i="45"/>
  <c r="Y23" i="45"/>
  <c r="X23" i="45"/>
  <c r="W23" i="45"/>
  <c r="V23" i="45"/>
  <c r="U23" i="45"/>
  <c r="T23" i="45"/>
  <c r="S23" i="45"/>
  <c r="R23" i="45"/>
  <c r="Q23" i="45"/>
  <c r="P23" i="45"/>
  <c r="O23" i="45"/>
  <c r="N23" i="45"/>
  <c r="M23" i="45"/>
  <c r="L23" i="45"/>
  <c r="K23" i="45"/>
  <c r="AA22" i="45"/>
  <c r="Z22" i="45"/>
  <c r="Y22" i="45"/>
  <c r="W22" i="45"/>
  <c r="V22" i="45"/>
  <c r="U22" i="45"/>
  <c r="T22" i="45"/>
  <c r="S22" i="45"/>
  <c r="R22" i="45"/>
  <c r="Q22" i="45"/>
  <c r="P22" i="45"/>
  <c r="O22" i="45"/>
  <c r="N22" i="45"/>
  <c r="M22" i="45"/>
  <c r="L22" i="45"/>
  <c r="K22" i="45"/>
  <c r="AA20" i="45"/>
  <c r="Z20" i="45"/>
  <c r="Y20" i="45"/>
  <c r="X20" i="45"/>
  <c r="W20" i="45"/>
  <c r="V20" i="45"/>
  <c r="U20" i="45"/>
  <c r="T20" i="45"/>
  <c r="S20" i="45"/>
  <c r="R20" i="45"/>
  <c r="Q20" i="45"/>
  <c r="P20" i="45"/>
  <c r="O20" i="45"/>
  <c r="N20" i="45"/>
  <c r="M20" i="45"/>
  <c r="L20" i="45"/>
  <c r="K20" i="45"/>
  <c r="AA19" i="45"/>
  <c r="Z19" i="45"/>
  <c r="Y19" i="45"/>
  <c r="X19" i="45"/>
  <c r="W19" i="45"/>
  <c r="V19" i="45"/>
  <c r="U19" i="45"/>
  <c r="T19" i="45"/>
  <c r="S19" i="45"/>
  <c r="R19" i="45"/>
  <c r="Q19" i="45"/>
  <c r="P19" i="45"/>
  <c r="O19" i="45"/>
  <c r="N19" i="45"/>
  <c r="M19" i="45"/>
  <c r="L19" i="45"/>
  <c r="K19" i="45"/>
  <c r="AA18" i="45"/>
  <c r="Z18" i="45"/>
  <c r="Y18" i="45"/>
  <c r="X18" i="45"/>
  <c r="W18" i="45"/>
  <c r="V18" i="45"/>
  <c r="U18" i="45"/>
  <c r="T18" i="45"/>
  <c r="S18" i="45"/>
  <c r="R18" i="45"/>
  <c r="Q18" i="45"/>
  <c r="P18" i="45"/>
  <c r="O18" i="45"/>
  <c r="N18" i="45"/>
  <c r="M18" i="45"/>
  <c r="L18" i="45"/>
  <c r="K18" i="45"/>
  <c r="AA17" i="45"/>
  <c r="Z17" i="45"/>
  <c r="Y17" i="45"/>
  <c r="X17" i="45"/>
  <c r="W17" i="45"/>
  <c r="V17" i="45"/>
  <c r="U17" i="45"/>
  <c r="T17" i="45"/>
  <c r="S17" i="45"/>
  <c r="R17" i="45"/>
  <c r="Q17" i="45"/>
  <c r="P17" i="45"/>
  <c r="O17" i="45"/>
  <c r="N17" i="45"/>
  <c r="M17" i="45"/>
  <c r="L17" i="45"/>
  <c r="K17" i="45"/>
  <c r="AA16" i="45"/>
  <c r="Z16" i="45"/>
  <c r="Y16" i="45"/>
  <c r="X16" i="45"/>
  <c r="W16" i="45"/>
  <c r="V16" i="45"/>
  <c r="U16" i="45"/>
  <c r="T16" i="45"/>
  <c r="S16" i="45"/>
  <c r="R16" i="45"/>
  <c r="Q16" i="45"/>
  <c r="P16" i="45"/>
  <c r="O16" i="45"/>
  <c r="N16" i="45"/>
  <c r="M16" i="45"/>
  <c r="L16" i="45"/>
  <c r="K16" i="45"/>
  <c r="AA15" i="45"/>
  <c r="Z15" i="45"/>
  <c r="Y15" i="45"/>
  <c r="X15" i="45"/>
  <c r="W15" i="45"/>
  <c r="V15" i="45"/>
  <c r="U15" i="45"/>
  <c r="T15" i="45"/>
  <c r="S15" i="45"/>
  <c r="R15" i="45"/>
  <c r="Q15" i="45"/>
  <c r="P15" i="45"/>
  <c r="O15" i="45"/>
  <c r="N15" i="45"/>
  <c r="M15" i="45"/>
  <c r="L15" i="45"/>
  <c r="K15" i="45"/>
  <c r="AA14" i="45"/>
  <c r="Z14" i="45"/>
  <c r="Y14" i="45"/>
  <c r="X14" i="45"/>
  <c r="W14" i="45"/>
  <c r="V14" i="45"/>
  <c r="U14" i="45"/>
  <c r="T14" i="45"/>
  <c r="S14" i="45"/>
  <c r="R14" i="45"/>
  <c r="Q14" i="45"/>
  <c r="P14" i="45"/>
  <c r="O14" i="45"/>
  <c r="N14" i="45"/>
  <c r="M14" i="45"/>
  <c r="L14" i="45"/>
  <c r="K14" i="45"/>
  <c r="AA13" i="45"/>
  <c r="Z13" i="45"/>
  <c r="Y13" i="45"/>
  <c r="X13" i="45"/>
  <c r="W13" i="45"/>
  <c r="V13" i="45"/>
  <c r="U13" i="45"/>
  <c r="T13" i="45"/>
  <c r="S13" i="45"/>
  <c r="R13" i="45"/>
  <c r="Q13" i="45"/>
  <c r="P13" i="45"/>
  <c r="O13" i="45"/>
  <c r="N13" i="45"/>
  <c r="M13" i="45"/>
  <c r="L13" i="45"/>
  <c r="K13" i="45"/>
  <c r="AA12" i="45"/>
  <c r="Z12" i="45"/>
  <c r="Y12" i="45"/>
  <c r="X12" i="45"/>
  <c r="W12" i="45"/>
  <c r="V12" i="45"/>
  <c r="U12" i="45"/>
  <c r="T12" i="45"/>
  <c r="S12" i="45"/>
  <c r="R12" i="45"/>
  <c r="Q12" i="45"/>
  <c r="P12" i="45"/>
  <c r="O12" i="45"/>
  <c r="N12" i="45"/>
  <c r="M12" i="45"/>
  <c r="L12" i="45"/>
  <c r="K12" i="45"/>
  <c r="AA11" i="45"/>
  <c r="Z11" i="45"/>
  <c r="Y11" i="45"/>
  <c r="X11" i="45"/>
  <c r="W11" i="45"/>
  <c r="V11" i="45"/>
  <c r="U11" i="45"/>
  <c r="T11" i="45"/>
  <c r="S11" i="45"/>
  <c r="R11" i="45"/>
  <c r="Q11" i="45"/>
  <c r="P11" i="45"/>
  <c r="O11" i="45"/>
  <c r="N11" i="45"/>
  <c r="M11" i="45"/>
  <c r="L11" i="45"/>
  <c r="K11" i="45"/>
  <c r="AA10" i="45"/>
  <c r="Z10" i="45"/>
  <c r="Y10" i="45"/>
  <c r="X10" i="45"/>
  <c r="W10" i="45"/>
  <c r="V10" i="45"/>
  <c r="U10" i="45"/>
  <c r="T10" i="45"/>
  <c r="S10" i="45"/>
  <c r="R10" i="45"/>
  <c r="Q10" i="45"/>
  <c r="P10" i="45"/>
  <c r="O10" i="45"/>
  <c r="N10" i="45"/>
  <c r="M10" i="45"/>
  <c r="L10" i="45"/>
  <c r="K10" i="45"/>
  <c r="AA9" i="45"/>
  <c r="Z9" i="45"/>
  <c r="Y9" i="45"/>
  <c r="X9" i="45"/>
  <c r="W9" i="45"/>
  <c r="V9" i="45"/>
  <c r="U9" i="45"/>
  <c r="T9" i="45"/>
  <c r="S9" i="45"/>
  <c r="R9" i="45"/>
  <c r="Q9" i="45"/>
  <c r="P9" i="45"/>
  <c r="O9" i="45"/>
  <c r="N9" i="45"/>
  <c r="M9" i="45"/>
  <c r="L9" i="45"/>
  <c r="K9" i="45"/>
  <c r="AA8" i="45"/>
  <c r="Z8" i="45"/>
  <c r="Y8" i="45"/>
  <c r="X8" i="45"/>
  <c r="W8" i="45"/>
  <c r="V8" i="45"/>
  <c r="U8" i="45"/>
  <c r="T8" i="45"/>
  <c r="S8" i="45"/>
  <c r="R8" i="45"/>
  <c r="Q8" i="45"/>
  <c r="P8" i="45"/>
  <c r="O8" i="45"/>
  <c r="M8" i="45"/>
  <c r="AA7" i="45"/>
  <c r="Z7" i="45"/>
  <c r="Y7" i="45"/>
  <c r="X7" i="45"/>
  <c r="W7" i="45"/>
  <c r="V7" i="45"/>
  <c r="U7" i="45"/>
  <c r="T7" i="45"/>
  <c r="S7" i="45"/>
  <c r="R7" i="45"/>
  <c r="Q7" i="45"/>
  <c r="P7" i="45"/>
  <c r="O7" i="45"/>
  <c r="Z5" i="45"/>
  <c r="Y5" i="45"/>
  <c r="W5" i="45"/>
  <c r="U5" i="45"/>
  <c r="T5" i="45"/>
  <c r="S5" i="45"/>
  <c r="R5" i="45"/>
  <c r="Q5" i="45"/>
  <c r="P5" i="45"/>
  <c r="O5" i="45"/>
  <c r="AA260" i="44"/>
  <c r="Z260" i="44"/>
  <c r="Z257" i="44" s="1"/>
  <c r="Y260" i="44"/>
  <c r="X260" i="44"/>
  <c r="W260" i="44"/>
  <c r="V260" i="44"/>
  <c r="U260" i="44"/>
  <c r="T260" i="44"/>
  <c r="S260" i="44"/>
  <c r="R260" i="44"/>
  <c r="R257" i="44" s="1"/>
  <c r="Q260" i="44"/>
  <c r="P260" i="44"/>
  <c r="O260" i="44"/>
  <c r="J260" i="44"/>
  <c r="J257" i="44" s="1"/>
  <c r="I260" i="44"/>
  <c r="H260" i="44"/>
  <c r="G260" i="44"/>
  <c r="AA259" i="44"/>
  <c r="Z259" i="44"/>
  <c r="Y259" i="44"/>
  <c r="X259" i="44"/>
  <c r="X257" i="44" s="1"/>
  <c r="W259" i="44"/>
  <c r="V259" i="44"/>
  <c r="U259" i="44"/>
  <c r="T259" i="44"/>
  <c r="S259" i="44"/>
  <c r="R259" i="44"/>
  <c r="Q259" i="44"/>
  <c r="P259" i="44"/>
  <c r="P257" i="44" s="1"/>
  <c r="O259" i="44"/>
  <c r="N259" i="44"/>
  <c r="J259" i="44"/>
  <c r="I259" i="44"/>
  <c r="H259" i="44"/>
  <c r="H257" i="44" s="1"/>
  <c r="G259" i="44"/>
  <c r="AA258" i="44"/>
  <c r="AA257" i="44" s="1"/>
  <c r="Z258" i="44"/>
  <c r="Y258" i="44"/>
  <c r="X258" i="44"/>
  <c r="W258" i="44"/>
  <c r="W257" i="44" s="1"/>
  <c r="V258" i="44"/>
  <c r="V257" i="44" s="1"/>
  <c r="U258" i="44"/>
  <c r="T258" i="44"/>
  <c r="S258" i="44"/>
  <c r="S257" i="44" s="1"/>
  <c r="R258" i="44"/>
  <c r="Q258" i="44"/>
  <c r="P258" i="44"/>
  <c r="O258" i="44"/>
  <c r="O257" i="44" s="1"/>
  <c r="N258" i="44"/>
  <c r="N257" i="44" s="1"/>
  <c r="L258" i="44"/>
  <c r="J258" i="44"/>
  <c r="I258" i="44"/>
  <c r="H258" i="44"/>
  <c r="G258" i="44"/>
  <c r="G257" i="44" s="1"/>
  <c r="Y257" i="44"/>
  <c r="U257" i="44"/>
  <c r="T257" i="44"/>
  <c r="Q257" i="44"/>
  <c r="I257" i="44"/>
  <c r="AA243" i="44"/>
  <c r="Z243" i="44"/>
  <c r="Y243" i="44"/>
  <c r="X243" i="44"/>
  <c r="W243" i="44"/>
  <c r="V243" i="44"/>
  <c r="U243" i="44"/>
  <c r="N193" i="44"/>
  <c r="M193" i="44"/>
  <c r="L193" i="44"/>
  <c r="K193" i="44"/>
  <c r="N179" i="44"/>
  <c r="N260" i="44" s="1"/>
  <c r="M179" i="44"/>
  <c r="M260" i="44" s="1"/>
  <c r="L179" i="44"/>
  <c r="L260" i="44" s="1"/>
  <c r="K179" i="44"/>
  <c r="K260" i="44" s="1"/>
  <c r="N178" i="44"/>
  <c r="N176" i="44" s="1"/>
  <c r="M178" i="44"/>
  <c r="M176" i="44" s="1"/>
  <c r="L178" i="44"/>
  <c r="K178" i="44"/>
  <c r="L176" i="44"/>
  <c r="K176" i="44"/>
  <c r="N136" i="44"/>
  <c r="M136" i="44"/>
  <c r="L136" i="44"/>
  <c r="K136" i="44"/>
  <c r="N122" i="44"/>
  <c r="M122" i="44"/>
  <c r="M259" i="44" s="1"/>
  <c r="L122" i="44"/>
  <c r="L259" i="44" s="1"/>
  <c r="L257" i="44" s="1"/>
  <c r="K122" i="44"/>
  <c r="K259" i="44" s="1"/>
  <c r="N121" i="44"/>
  <c r="M121" i="44"/>
  <c r="L121" i="44"/>
  <c r="K121" i="44"/>
  <c r="N119" i="44"/>
  <c r="M119" i="44"/>
  <c r="K119" i="44"/>
  <c r="AA96" i="44"/>
  <c r="Z96" i="44"/>
  <c r="Y96" i="44"/>
  <c r="X96" i="44"/>
  <c r="AJ93" i="44"/>
  <c r="AI93" i="44"/>
  <c r="Z79" i="44"/>
  <c r="Z62" i="44" s="1"/>
  <c r="Y79" i="44"/>
  <c r="X79" i="44"/>
  <c r="W79" i="44"/>
  <c r="V79" i="44"/>
  <c r="N79" i="44"/>
  <c r="M79" i="44"/>
  <c r="M22" i="44" s="1"/>
  <c r="L79" i="44"/>
  <c r="K79" i="44"/>
  <c r="N73" i="44"/>
  <c r="M73" i="44"/>
  <c r="L73" i="44"/>
  <c r="K73" i="44"/>
  <c r="K64" i="44" s="1"/>
  <c r="K62" i="44" s="1"/>
  <c r="N65" i="44"/>
  <c r="N64" i="44" s="1"/>
  <c r="N62" i="44" s="1"/>
  <c r="M65" i="44"/>
  <c r="M258" i="44" s="1"/>
  <c r="L65" i="44"/>
  <c r="K65" i="44"/>
  <c r="K258" i="44" s="1"/>
  <c r="K257" i="44" s="1"/>
  <c r="M64" i="44"/>
  <c r="M62" i="44" s="1"/>
  <c r="M5" i="44" s="1"/>
  <c r="L64" i="44"/>
  <c r="L62" i="44" s="1"/>
  <c r="AA62" i="44"/>
  <c r="Y62" i="44"/>
  <c r="X62" i="44"/>
  <c r="W62" i="44"/>
  <c r="V62" i="44"/>
  <c r="AA52" i="44"/>
  <c r="Z52" i="44"/>
  <c r="Y52" i="44"/>
  <c r="X52" i="44"/>
  <c r="W52" i="44"/>
  <c r="V52" i="44"/>
  <c r="U52" i="44"/>
  <c r="T52" i="44"/>
  <c r="S52" i="44"/>
  <c r="R52" i="44"/>
  <c r="AA51" i="44"/>
  <c r="Z51" i="44"/>
  <c r="Y51" i="44"/>
  <c r="X51" i="44"/>
  <c r="W51" i="44"/>
  <c r="V51" i="44"/>
  <c r="U51" i="44"/>
  <c r="T51" i="44"/>
  <c r="S51" i="44"/>
  <c r="R51" i="44"/>
  <c r="Q51" i="44"/>
  <c r="P51" i="44"/>
  <c r="O51" i="44"/>
  <c r="N51" i="44"/>
  <c r="M51" i="44"/>
  <c r="L51" i="44"/>
  <c r="K51" i="44"/>
  <c r="AA50" i="44"/>
  <c r="Z50" i="44"/>
  <c r="Y50" i="44"/>
  <c r="X50" i="44"/>
  <c r="W50" i="44"/>
  <c r="V50" i="44"/>
  <c r="U50" i="44"/>
  <c r="T50" i="44"/>
  <c r="S50" i="44"/>
  <c r="R50" i="44"/>
  <c r="Q50" i="44"/>
  <c r="P50" i="44"/>
  <c r="O50" i="44"/>
  <c r="N50" i="44"/>
  <c r="M50" i="44"/>
  <c r="L50" i="44"/>
  <c r="K50" i="44"/>
  <c r="AA49" i="44"/>
  <c r="Z49" i="44"/>
  <c r="Y49" i="44"/>
  <c r="X49" i="44"/>
  <c r="W49" i="44"/>
  <c r="V49" i="44"/>
  <c r="U49" i="44"/>
  <c r="T49" i="44"/>
  <c r="S49" i="44"/>
  <c r="R49" i="44"/>
  <c r="Q49" i="44"/>
  <c r="P49" i="44"/>
  <c r="O49" i="44"/>
  <c r="N49" i="44"/>
  <c r="M49" i="44"/>
  <c r="L49" i="44"/>
  <c r="K49" i="44"/>
  <c r="AA48" i="44"/>
  <c r="Z48" i="44"/>
  <c r="Y48" i="44"/>
  <c r="X48" i="44"/>
  <c r="W48" i="44"/>
  <c r="V48" i="44"/>
  <c r="U48" i="44"/>
  <c r="T48" i="44"/>
  <c r="S48" i="44"/>
  <c r="R48" i="44"/>
  <c r="Q48" i="44"/>
  <c r="P48" i="44"/>
  <c r="O48" i="44"/>
  <c r="N48" i="44"/>
  <c r="M48" i="44"/>
  <c r="L48" i="44"/>
  <c r="K48" i="44"/>
  <c r="AA47" i="44"/>
  <c r="Z47" i="44"/>
  <c r="Y47" i="44"/>
  <c r="X47" i="44"/>
  <c r="W47" i="44"/>
  <c r="V47" i="44"/>
  <c r="U47" i="44"/>
  <c r="T47" i="44"/>
  <c r="S47" i="44"/>
  <c r="R47" i="44"/>
  <c r="Q47" i="44"/>
  <c r="P47" i="44"/>
  <c r="O47" i="44"/>
  <c r="N47" i="44"/>
  <c r="M47" i="44"/>
  <c r="L47" i="44"/>
  <c r="K47" i="44"/>
  <c r="AA46" i="44"/>
  <c r="Z46" i="44"/>
  <c r="Y46" i="44"/>
  <c r="X46" i="44"/>
  <c r="W46" i="44"/>
  <c r="V46" i="44"/>
  <c r="U46" i="44"/>
  <c r="T46" i="44"/>
  <c r="S46" i="44"/>
  <c r="R46" i="44"/>
  <c r="Q46" i="44"/>
  <c r="P46" i="44"/>
  <c r="O46" i="44"/>
  <c r="N46" i="44"/>
  <c r="M46" i="44"/>
  <c r="L46" i="44"/>
  <c r="K46" i="44"/>
  <c r="AA45" i="44"/>
  <c r="Z45" i="44"/>
  <c r="Y45" i="44"/>
  <c r="X45" i="44"/>
  <c r="W45" i="44"/>
  <c r="V45" i="44"/>
  <c r="U45" i="44"/>
  <c r="T45" i="44"/>
  <c r="S45" i="44"/>
  <c r="R45" i="44"/>
  <c r="Q45" i="44"/>
  <c r="P45" i="44"/>
  <c r="O45" i="44"/>
  <c r="N45" i="44"/>
  <c r="M45" i="44"/>
  <c r="L45" i="44"/>
  <c r="K45" i="44"/>
  <c r="AA44" i="44"/>
  <c r="Z44" i="44"/>
  <c r="Y44" i="44"/>
  <c r="X44" i="44"/>
  <c r="W44" i="44"/>
  <c r="V44" i="44"/>
  <c r="U44" i="44"/>
  <c r="T44" i="44"/>
  <c r="S44" i="44"/>
  <c r="R44" i="44"/>
  <c r="Q44" i="44"/>
  <c r="P44" i="44"/>
  <c r="O44" i="44"/>
  <c r="N44" i="44"/>
  <c r="M44" i="44"/>
  <c r="L44" i="44"/>
  <c r="K44" i="44"/>
  <c r="AA43" i="44"/>
  <c r="Z43" i="44"/>
  <c r="Y43" i="44"/>
  <c r="X43" i="44"/>
  <c r="W43" i="44"/>
  <c r="V43" i="44"/>
  <c r="U43" i="44"/>
  <c r="T43" i="44"/>
  <c r="S43" i="44"/>
  <c r="R43" i="44"/>
  <c r="Q43" i="44"/>
  <c r="P43" i="44"/>
  <c r="O43" i="44"/>
  <c r="N43" i="44"/>
  <c r="M43" i="44"/>
  <c r="L43" i="44"/>
  <c r="K43" i="44"/>
  <c r="AA42" i="44"/>
  <c r="Z42" i="44"/>
  <c r="Y42" i="44"/>
  <c r="X42" i="44"/>
  <c r="W42" i="44"/>
  <c r="V42" i="44"/>
  <c r="U42" i="44"/>
  <c r="T42" i="44"/>
  <c r="S42" i="44"/>
  <c r="R42" i="44"/>
  <c r="Q42" i="44"/>
  <c r="P42" i="44"/>
  <c r="O42" i="44"/>
  <c r="N42" i="44"/>
  <c r="M42" i="44"/>
  <c r="L42" i="44"/>
  <c r="K42" i="44"/>
  <c r="AA40" i="44"/>
  <c r="Z40" i="44"/>
  <c r="Y40" i="44"/>
  <c r="X40" i="44"/>
  <c r="W40" i="44"/>
  <c r="V40" i="44"/>
  <c r="U40" i="44"/>
  <c r="T40" i="44"/>
  <c r="S40" i="44"/>
  <c r="R40" i="44"/>
  <c r="Q40" i="44"/>
  <c r="P40" i="44"/>
  <c r="O40" i="44"/>
  <c r="N40" i="44"/>
  <c r="M40" i="44"/>
  <c r="L40" i="44"/>
  <c r="K40" i="44"/>
  <c r="AA38" i="44"/>
  <c r="Z38" i="44"/>
  <c r="Y38" i="44"/>
  <c r="X38" i="44"/>
  <c r="W38" i="44"/>
  <c r="V38" i="44"/>
  <c r="U38" i="44"/>
  <c r="T38" i="44"/>
  <c r="S38" i="44"/>
  <c r="R38" i="44"/>
  <c r="AA36" i="44"/>
  <c r="Z36" i="44"/>
  <c r="Y36" i="44"/>
  <c r="X36" i="44"/>
  <c r="W36" i="44"/>
  <c r="V36" i="44"/>
  <c r="U36" i="44"/>
  <c r="T36" i="44"/>
  <c r="S36" i="44"/>
  <c r="R36" i="44"/>
  <c r="Q36" i="44"/>
  <c r="P36" i="44"/>
  <c r="O36" i="44"/>
  <c r="N36" i="44"/>
  <c r="M36" i="44"/>
  <c r="L36" i="44"/>
  <c r="K36" i="44"/>
  <c r="AA34" i="44"/>
  <c r="Z34" i="44"/>
  <c r="Y34" i="44"/>
  <c r="X34" i="44"/>
  <c r="W34" i="44"/>
  <c r="V34" i="44"/>
  <c r="U34" i="44"/>
  <c r="T34" i="44"/>
  <c r="S34" i="44"/>
  <c r="R34" i="44"/>
  <c r="Q34" i="44"/>
  <c r="P34" i="44"/>
  <c r="O34" i="44"/>
  <c r="N34" i="44"/>
  <c r="M34" i="44"/>
  <c r="L34" i="44"/>
  <c r="K34" i="44"/>
  <c r="AA32" i="44"/>
  <c r="Z32" i="44"/>
  <c r="Y32" i="44"/>
  <c r="X32" i="44"/>
  <c r="W32" i="44"/>
  <c r="V32" i="44"/>
  <c r="U32" i="44"/>
  <c r="T32" i="44"/>
  <c r="S32" i="44"/>
  <c r="R32" i="44"/>
  <c r="Q32" i="44"/>
  <c r="P32" i="44"/>
  <c r="O32" i="44"/>
  <c r="N32" i="44"/>
  <c r="M32" i="44"/>
  <c r="L32" i="44"/>
  <c r="K32" i="44"/>
  <c r="J32" i="44"/>
  <c r="I32" i="44"/>
  <c r="H32" i="44"/>
  <c r="G32" i="44"/>
  <c r="AA31" i="44"/>
  <c r="Z31" i="44"/>
  <c r="Y31" i="44"/>
  <c r="X31" i="44"/>
  <c r="W31" i="44"/>
  <c r="V31" i="44"/>
  <c r="U31" i="44"/>
  <c r="T31" i="44"/>
  <c r="S31" i="44"/>
  <c r="R31" i="44"/>
  <c r="Q31" i="44"/>
  <c r="P31" i="44"/>
  <c r="O31" i="44"/>
  <c r="N31" i="44"/>
  <c r="M31" i="44"/>
  <c r="L31" i="44"/>
  <c r="K31" i="44"/>
  <c r="AA30" i="44"/>
  <c r="Z30" i="44"/>
  <c r="Y30" i="44"/>
  <c r="X30" i="44"/>
  <c r="W30" i="44"/>
  <c r="V30" i="44"/>
  <c r="U30" i="44"/>
  <c r="T30" i="44"/>
  <c r="S30" i="44"/>
  <c r="R30" i="44"/>
  <c r="Q30" i="44"/>
  <c r="P30" i="44"/>
  <c r="O30" i="44"/>
  <c r="N30" i="44"/>
  <c r="M30" i="44"/>
  <c r="L30" i="44"/>
  <c r="K30" i="44"/>
  <c r="AA29" i="44"/>
  <c r="Z29" i="44"/>
  <c r="Y29" i="44"/>
  <c r="X29" i="44"/>
  <c r="W29" i="44"/>
  <c r="V29" i="44"/>
  <c r="U29" i="44"/>
  <c r="T29" i="44"/>
  <c r="S29" i="44"/>
  <c r="R29" i="44"/>
  <c r="Q29" i="44"/>
  <c r="P29" i="44"/>
  <c r="O29" i="44"/>
  <c r="N29" i="44"/>
  <c r="M29" i="44"/>
  <c r="L29" i="44"/>
  <c r="K29" i="44"/>
  <c r="AA28" i="44"/>
  <c r="Z28" i="44"/>
  <c r="Y28" i="44"/>
  <c r="X28" i="44"/>
  <c r="W28" i="44"/>
  <c r="V28" i="44"/>
  <c r="U28" i="44"/>
  <c r="T28" i="44"/>
  <c r="S28" i="44"/>
  <c r="R28" i="44"/>
  <c r="Q28" i="44"/>
  <c r="P28" i="44"/>
  <c r="O28" i="44"/>
  <c r="N28" i="44"/>
  <c r="M28" i="44"/>
  <c r="L28" i="44"/>
  <c r="K28" i="44"/>
  <c r="AA27" i="44"/>
  <c r="Z27" i="44"/>
  <c r="Y27" i="44"/>
  <c r="X27" i="44"/>
  <c r="W27" i="44"/>
  <c r="V27" i="44"/>
  <c r="U27" i="44"/>
  <c r="T27" i="44"/>
  <c r="S27" i="44"/>
  <c r="R27" i="44"/>
  <c r="Q27" i="44"/>
  <c r="P27" i="44"/>
  <c r="O27" i="44"/>
  <c r="N27" i="44"/>
  <c r="M27" i="44"/>
  <c r="L27" i="44"/>
  <c r="K27" i="44"/>
  <c r="AA26" i="44"/>
  <c r="Z26" i="44"/>
  <c r="Y26" i="44"/>
  <c r="X26" i="44"/>
  <c r="W26" i="44"/>
  <c r="V26" i="44"/>
  <c r="U26" i="44"/>
  <c r="T26" i="44"/>
  <c r="S26" i="44"/>
  <c r="R26" i="44"/>
  <c r="Q26" i="44"/>
  <c r="P26" i="44"/>
  <c r="O26" i="44"/>
  <c r="N26" i="44"/>
  <c r="M26" i="44"/>
  <c r="L26" i="44"/>
  <c r="K26" i="44"/>
  <c r="AA25" i="44"/>
  <c r="Z25" i="44"/>
  <c r="Y25" i="44"/>
  <c r="X25" i="44"/>
  <c r="W25" i="44"/>
  <c r="V25" i="44"/>
  <c r="U25" i="44"/>
  <c r="T25" i="44"/>
  <c r="S25" i="44"/>
  <c r="R25" i="44"/>
  <c r="Q25" i="44"/>
  <c r="P25" i="44"/>
  <c r="O25" i="44"/>
  <c r="N25" i="44"/>
  <c r="M25" i="44"/>
  <c r="L25" i="44"/>
  <c r="K25" i="44"/>
  <c r="AA24" i="44"/>
  <c r="Z24" i="44"/>
  <c r="Y24" i="44"/>
  <c r="X24" i="44"/>
  <c r="W24" i="44"/>
  <c r="V24" i="44"/>
  <c r="U24" i="44"/>
  <c r="T24" i="44"/>
  <c r="S24" i="44"/>
  <c r="R24" i="44"/>
  <c r="Q24" i="44"/>
  <c r="P24" i="44"/>
  <c r="O24" i="44"/>
  <c r="N24" i="44"/>
  <c r="M24" i="44"/>
  <c r="L24" i="44"/>
  <c r="K24" i="44"/>
  <c r="AA23" i="44"/>
  <c r="Z23" i="44"/>
  <c r="Y23" i="44"/>
  <c r="X23" i="44"/>
  <c r="W23" i="44"/>
  <c r="V23" i="44"/>
  <c r="U23" i="44"/>
  <c r="T23" i="44"/>
  <c r="S23" i="44"/>
  <c r="R23" i="44"/>
  <c r="Q23" i="44"/>
  <c r="P23" i="44"/>
  <c r="O23" i="44"/>
  <c r="N23" i="44"/>
  <c r="M23" i="44"/>
  <c r="L23" i="44"/>
  <c r="K23" i="44"/>
  <c r="AA22" i="44"/>
  <c r="Z22" i="44"/>
  <c r="Y22" i="44"/>
  <c r="X22" i="44"/>
  <c r="W22" i="44"/>
  <c r="V22" i="44"/>
  <c r="U22" i="44"/>
  <c r="T22" i="44"/>
  <c r="S22" i="44"/>
  <c r="R22" i="44"/>
  <c r="Q22" i="44"/>
  <c r="P22" i="44"/>
  <c r="O22" i="44"/>
  <c r="N22" i="44"/>
  <c r="K22" i="44"/>
  <c r="AA20" i="44"/>
  <c r="Z20" i="44"/>
  <c r="Y20" i="44"/>
  <c r="X20" i="44"/>
  <c r="W20" i="44"/>
  <c r="V20" i="44"/>
  <c r="U20" i="44"/>
  <c r="T20" i="44"/>
  <c r="S20" i="44"/>
  <c r="R20" i="44"/>
  <c r="Q20" i="44"/>
  <c r="P20" i="44"/>
  <c r="O20" i="44"/>
  <c r="N20" i="44"/>
  <c r="M20" i="44"/>
  <c r="L20" i="44"/>
  <c r="K20" i="44"/>
  <c r="AA19" i="44"/>
  <c r="Z19" i="44"/>
  <c r="Y19" i="44"/>
  <c r="X19" i="44"/>
  <c r="W19" i="44"/>
  <c r="V19" i="44"/>
  <c r="U19" i="44"/>
  <c r="T19" i="44"/>
  <c r="S19" i="44"/>
  <c r="R19" i="44"/>
  <c r="Q19" i="44"/>
  <c r="P19" i="44"/>
  <c r="O19" i="44"/>
  <c r="N19" i="44"/>
  <c r="M19" i="44"/>
  <c r="L19" i="44"/>
  <c r="K19" i="44"/>
  <c r="AA18" i="44"/>
  <c r="Z18" i="44"/>
  <c r="Y18" i="44"/>
  <c r="X18" i="44"/>
  <c r="W18" i="44"/>
  <c r="V18" i="44"/>
  <c r="U18" i="44"/>
  <c r="T18" i="44"/>
  <c r="S18" i="44"/>
  <c r="R18" i="44"/>
  <c r="Q18" i="44"/>
  <c r="P18" i="44"/>
  <c r="O18" i="44"/>
  <c r="N18" i="44"/>
  <c r="M18" i="44"/>
  <c r="L18" i="44"/>
  <c r="K18" i="44"/>
  <c r="AA17" i="44"/>
  <c r="Z17" i="44"/>
  <c r="Y17" i="44"/>
  <c r="X17" i="44"/>
  <c r="W17" i="44"/>
  <c r="V17" i="44"/>
  <c r="U17" i="44"/>
  <c r="T17" i="44"/>
  <c r="S17" i="44"/>
  <c r="R17" i="44"/>
  <c r="Q17" i="44"/>
  <c r="P17" i="44"/>
  <c r="O17" i="44"/>
  <c r="N17" i="44"/>
  <c r="M17" i="44"/>
  <c r="L17" i="44"/>
  <c r="K17" i="44"/>
  <c r="AA16" i="44"/>
  <c r="Z16" i="44"/>
  <c r="Y16" i="44"/>
  <c r="X16" i="44"/>
  <c r="W16" i="44"/>
  <c r="V16" i="44"/>
  <c r="U16" i="44"/>
  <c r="T16" i="44"/>
  <c r="S16" i="44"/>
  <c r="R16" i="44"/>
  <c r="Q16" i="44"/>
  <c r="P16" i="44"/>
  <c r="O16" i="44"/>
  <c r="N16" i="44"/>
  <c r="M16" i="44"/>
  <c r="L16" i="44"/>
  <c r="K16" i="44"/>
  <c r="AA15" i="44"/>
  <c r="Z15" i="44"/>
  <c r="Y15" i="44"/>
  <c r="X15" i="44"/>
  <c r="W15" i="44"/>
  <c r="V15" i="44"/>
  <c r="U15" i="44"/>
  <c r="T15" i="44"/>
  <c r="S15" i="44"/>
  <c r="R15" i="44"/>
  <c r="Q15" i="44"/>
  <c r="P15" i="44"/>
  <c r="O15" i="44"/>
  <c r="N15" i="44"/>
  <c r="M15" i="44"/>
  <c r="L15" i="44"/>
  <c r="K15" i="44"/>
  <c r="AA14" i="44"/>
  <c r="Z14" i="44"/>
  <c r="Y14" i="44"/>
  <c r="X14" i="44"/>
  <c r="W14" i="44"/>
  <c r="V14" i="44"/>
  <c r="U14" i="44"/>
  <c r="T14" i="44"/>
  <c r="S14" i="44"/>
  <c r="R14" i="44"/>
  <c r="Q14" i="44"/>
  <c r="P14" i="44"/>
  <c r="O14" i="44"/>
  <c r="N14" i="44"/>
  <c r="M14" i="44"/>
  <c r="L14" i="44"/>
  <c r="K14" i="44"/>
  <c r="AA13" i="44"/>
  <c r="Z13" i="44"/>
  <c r="Y13" i="44"/>
  <c r="X13" i="44"/>
  <c r="W13" i="44"/>
  <c r="V13" i="44"/>
  <c r="U13" i="44"/>
  <c r="T13" i="44"/>
  <c r="S13" i="44"/>
  <c r="R13" i="44"/>
  <c r="Q13" i="44"/>
  <c r="P13" i="44"/>
  <c r="O13" i="44"/>
  <c r="N13" i="44"/>
  <c r="M13" i="44"/>
  <c r="L13" i="44"/>
  <c r="K13" i="44"/>
  <c r="AA12" i="44"/>
  <c r="Z12" i="44"/>
  <c r="Y12" i="44"/>
  <c r="X12" i="44"/>
  <c r="W12" i="44"/>
  <c r="V12" i="44"/>
  <c r="U12" i="44"/>
  <c r="T12" i="44"/>
  <c r="S12" i="44"/>
  <c r="R12" i="44"/>
  <c r="Q12" i="44"/>
  <c r="P12" i="44"/>
  <c r="O12" i="44"/>
  <c r="N12" i="44"/>
  <c r="M12" i="44"/>
  <c r="L12" i="44"/>
  <c r="K12" i="44"/>
  <c r="AA11" i="44"/>
  <c r="Z11" i="44"/>
  <c r="Y11" i="44"/>
  <c r="X11" i="44"/>
  <c r="W11" i="44"/>
  <c r="V11" i="44"/>
  <c r="U11" i="44"/>
  <c r="T11" i="44"/>
  <c r="S11" i="44"/>
  <c r="R11" i="44"/>
  <c r="Q11" i="44"/>
  <c r="P11" i="44"/>
  <c r="O11" i="44"/>
  <c r="N11" i="44"/>
  <c r="M11" i="44"/>
  <c r="L11" i="44"/>
  <c r="K11" i="44"/>
  <c r="AA10" i="44"/>
  <c r="Z10" i="44"/>
  <c r="Y10" i="44"/>
  <c r="X10" i="44"/>
  <c r="W10" i="44"/>
  <c r="V10" i="44"/>
  <c r="U10" i="44"/>
  <c r="T10" i="44"/>
  <c r="S10" i="44"/>
  <c r="R10" i="44"/>
  <c r="Q10" i="44"/>
  <c r="P10" i="44"/>
  <c r="O10" i="44"/>
  <c r="N10" i="44"/>
  <c r="M10" i="44"/>
  <c r="L10" i="44"/>
  <c r="K10" i="44"/>
  <c r="AA9" i="44"/>
  <c r="Z9" i="44"/>
  <c r="Y9" i="44"/>
  <c r="X9" i="44"/>
  <c r="W9" i="44"/>
  <c r="V9" i="44"/>
  <c r="U9" i="44"/>
  <c r="T9" i="44"/>
  <c r="S9" i="44"/>
  <c r="R9" i="44"/>
  <c r="Q9" i="44"/>
  <c r="P9" i="44"/>
  <c r="O9" i="44"/>
  <c r="N9" i="44"/>
  <c r="M9" i="44"/>
  <c r="L9" i="44"/>
  <c r="K9" i="44"/>
  <c r="AA8" i="44"/>
  <c r="Z8" i="44"/>
  <c r="Y8" i="44"/>
  <c r="X8" i="44"/>
  <c r="W8" i="44"/>
  <c r="V8" i="44"/>
  <c r="U8" i="44"/>
  <c r="T8" i="44"/>
  <c r="S8" i="44"/>
  <c r="R8" i="44"/>
  <c r="Q8" i="44"/>
  <c r="P8" i="44"/>
  <c r="O8" i="44"/>
  <c r="N8" i="44"/>
  <c r="M8" i="44"/>
  <c r="L8" i="44"/>
  <c r="K8" i="44"/>
  <c r="AA7" i="44"/>
  <c r="Z7" i="44"/>
  <c r="Y7" i="44"/>
  <c r="X7" i="44"/>
  <c r="W7" i="44"/>
  <c r="V7" i="44"/>
  <c r="U7" i="44"/>
  <c r="T7" i="44"/>
  <c r="S7" i="44"/>
  <c r="R7" i="44"/>
  <c r="Q7" i="44"/>
  <c r="P7" i="44"/>
  <c r="O7" i="44"/>
  <c r="N7" i="44"/>
  <c r="M7" i="44"/>
  <c r="L7" i="44"/>
  <c r="K7" i="44"/>
  <c r="AA5" i="44"/>
  <c r="Z5" i="44"/>
  <c r="Y5" i="44"/>
  <c r="X5" i="44"/>
  <c r="W5" i="44"/>
  <c r="V5" i="44"/>
  <c r="U5" i="44"/>
  <c r="T5" i="44"/>
  <c r="S5" i="44"/>
  <c r="R5" i="44"/>
  <c r="Q5" i="44"/>
  <c r="P5" i="44"/>
  <c r="O5" i="44"/>
  <c r="N5" i="44"/>
  <c r="K5" i="44"/>
  <c r="AA260" i="43"/>
  <c r="Z260" i="43"/>
  <c r="Y260" i="43"/>
  <c r="X260" i="43"/>
  <c r="W260" i="43"/>
  <c r="V260" i="43"/>
  <c r="U260" i="43"/>
  <c r="T260" i="43"/>
  <c r="S260" i="43"/>
  <c r="R260" i="43"/>
  <c r="Q260" i="43"/>
  <c r="P260" i="43"/>
  <c r="O260" i="43"/>
  <c r="N260" i="43"/>
  <c r="M260" i="43"/>
  <c r="J260" i="43"/>
  <c r="I260" i="43"/>
  <c r="H260" i="43"/>
  <c r="G260" i="43"/>
  <c r="AA259" i="43"/>
  <c r="AA257" i="43" s="1"/>
  <c r="Z259" i="43"/>
  <c r="Y259" i="43"/>
  <c r="X259" i="43"/>
  <c r="W259" i="43"/>
  <c r="V259" i="43"/>
  <c r="U259" i="43"/>
  <c r="T259" i="43"/>
  <c r="T257" i="43" s="1"/>
  <c r="S259" i="43"/>
  <c r="S257" i="43" s="1"/>
  <c r="R259" i="43"/>
  <c r="Q259" i="43"/>
  <c r="P259" i="43"/>
  <c r="O259" i="43"/>
  <c r="L259" i="43"/>
  <c r="K259" i="43"/>
  <c r="J259" i="43"/>
  <c r="I259" i="43"/>
  <c r="H259" i="43"/>
  <c r="G259" i="43"/>
  <c r="AA258" i="43"/>
  <c r="Z258" i="43"/>
  <c r="Z257" i="43" s="1"/>
  <c r="Y258" i="43"/>
  <c r="Y257" i="43" s="1"/>
  <c r="X258" i="43"/>
  <c r="W258" i="43"/>
  <c r="V258" i="43"/>
  <c r="V257" i="43" s="1"/>
  <c r="U258" i="43"/>
  <c r="U257" i="43" s="1"/>
  <c r="T258" i="43"/>
  <c r="S258" i="43"/>
  <c r="R258" i="43"/>
  <c r="R257" i="43" s="1"/>
  <c r="Q258" i="43"/>
  <c r="Q257" i="43" s="1"/>
  <c r="P258" i="43"/>
  <c r="O258" i="43"/>
  <c r="J258" i="43"/>
  <c r="J257" i="43" s="1"/>
  <c r="I258" i="43"/>
  <c r="I257" i="43" s="1"/>
  <c r="H258" i="43"/>
  <c r="G258" i="43"/>
  <c r="X257" i="43"/>
  <c r="W257" i="43"/>
  <c r="P257" i="43"/>
  <c r="O257" i="43"/>
  <c r="H257" i="43"/>
  <c r="G257" i="43"/>
  <c r="AA243" i="43"/>
  <c r="Z243" i="43"/>
  <c r="Y243" i="43"/>
  <c r="X243" i="43"/>
  <c r="W243" i="43"/>
  <c r="V243" i="43"/>
  <c r="U243" i="43"/>
  <c r="N193" i="43"/>
  <c r="M193" i="43"/>
  <c r="L193" i="43"/>
  <c r="K193" i="43"/>
  <c r="N179" i="43"/>
  <c r="M179" i="43"/>
  <c r="L179" i="43"/>
  <c r="K179" i="43"/>
  <c r="N178" i="43"/>
  <c r="M178" i="43"/>
  <c r="M176" i="43" s="1"/>
  <c r="N136" i="43"/>
  <c r="M136" i="43"/>
  <c r="L136" i="43"/>
  <c r="K136" i="43"/>
  <c r="N122" i="43"/>
  <c r="M122" i="43"/>
  <c r="L122" i="43"/>
  <c r="K122" i="43"/>
  <c r="L121" i="43"/>
  <c r="K121" i="43"/>
  <c r="K119" i="43" s="1"/>
  <c r="AA96" i="43"/>
  <c r="AA40" i="43" s="1"/>
  <c r="Z96" i="43"/>
  <c r="Z40" i="43" s="1"/>
  <c r="Y96" i="43"/>
  <c r="X96" i="43"/>
  <c r="AJ93" i="43"/>
  <c r="AI93" i="43"/>
  <c r="Z79" i="43"/>
  <c r="Y79" i="43"/>
  <c r="X79" i="43"/>
  <c r="W79" i="43"/>
  <c r="V79" i="43"/>
  <c r="N79" i="43"/>
  <c r="M79" i="43"/>
  <c r="L79" i="43"/>
  <c r="K79" i="43"/>
  <c r="N73" i="43"/>
  <c r="N16" i="43" s="1"/>
  <c r="M73" i="43"/>
  <c r="L73" i="43"/>
  <c r="K73" i="43"/>
  <c r="N65" i="43"/>
  <c r="M65" i="43"/>
  <c r="M258" i="43" s="1"/>
  <c r="L65" i="43"/>
  <c r="L258" i="43" s="1"/>
  <c r="K65" i="43"/>
  <c r="M64" i="43"/>
  <c r="M62" i="43" s="1"/>
  <c r="L64" i="43"/>
  <c r="AA62" i="43"/>
  <c r="Z62" i="43"/>
  <c r="Z5" i="43" s="1"/>
  <c r="Y62" i="43"/>
  <c r="V62" i="43"/>
  <c r="L62" i="43"/>
  <c r="AA52" i="43"/>
  <c r="Z52" i="43"/>
  <c r="Y52" i="43"/>
  <c r="X52" i="43"/>
  <c r="W52" i="43"/>
  <c r="V52" i="43"/>
  <c r="U52" i="43"/>
  <c r="T52" i="43"/>
  <c r="S52" i="43"/>
  <c r="R52" i="43"/>
  <c r="AA51" i="43"/>
  <c r="Z51" i="43"/>
  <c r="Y51" i="43"/>
  <c r="X51" i="43"/>
  <c r="W51" i="43"/>
  <c r="V51" i="43"/>
  <c r="U51" i="43"/>
  <c r="T51" i="43"/>
  <c r="S51" i="43"/>
  <c r="R51" i="43"/>
  <c r="Q51" i="43"/>
  <c r="P51" i="43"/>
  <c r="O51" i="43"/>
  <c r="N51" i="43"/>
  <c r="M51" i="43"/>
  <c r="L51" i="43"/>
  <c r="K51" i="43"/>
  <c r="AA50" i="43"/>
  <c r="Z50" i="43"/>
  <c r="Y50" i="43"/>
  <c r="X50" i="43"/>
  <c r="W50" i="43"/>
  <c r="V50" i="43"/>
  <c r="U50" i="43"/>
  <c r="T50" i="43"/>
  <c r="S50" i="43"/>
  <c r="R50" i="43"/>
  <c r="Q50" i="43"/>
  <c r="P50" i="43"/>
  <c r="O50" i="43"/>
  <c r="N50" i="43"/>
  <c r="M50" i="43"/>
  <c r="L50" i="43"/>
  <c r="K50" i="43"/>
  <c r="AA49" i="43"/>
  <c r="Z49" i="43"/>
  <c r="Y49" i="43"/>
  <c r="X49" i="43"/>
  <c r="W49" i="43"/>
  <c r="V49" i="43"/>
  <c r="U49" i="43"/>
  <c r="T49" i="43"/>
  <c r="S49" i="43"/>
  <c r="R49" i="43"/>
  <c r="Q49" i="43"/>
  <c r="P49" i="43"/>
  <c r="O49" i="43"/>
  <c r="N49" i="43"/>
  <c r="M49" i="43"/>
  <c r="L49" i="43"/>
  <c r="K49" i="43"/>
  <c r="AA48" i="43"/>
  <c r="Z48" i="43"/>
  <c r="Y48" i="43"/>
  <c r="X48" i="43"/>
  <c r="W48" i="43"/>
  <c r="V48" i="43"/>
  <c r="U48" i="43"/>
  <c r="T48" i="43"/>
  <c r="S48" i="43"/>
  <c r="R48" i="43"/>
  <c r="Q48" i="43"/>
  <c r="P48" i="43"/>
  <c r="O48" i="43"/>
  <c r="N48" i="43"/>
  <c r="M48" i="43"/>
  <c r="L48" i="43"/>
  <c r="K48" i="43"/>
  <c r="AA47" i="43"/>
  <c r="Z47" i="43"/>
  <c r="Y47" i="43"/>
  <c r="X47" i="43"/>
  <c r="W47" i="43"/>
  <c r="V47" i="43"/>
  <c r="U47" i="43"/>
  <c r="T47" i="43"/>
  <c r="S47" i="43"/>
  <c r="R47" i="43"/>
  <c r="Q47" i="43"/>
  <c r="P47" i="43"/>
  <c r="O47" i="43"/>
  <c r="N47" i="43"/>
  <c r="M47" i="43"/>
  <c r="L47" i="43"/>
  <c r="K47" i="43"/>
  <c r="AA46" i="43"/>
  <c r="Z46" i="43"/>
  <c r="Y46" i="43"/>
  <c r="X46" i="43"/>
  <c r="W46" i="43"/>
  <c r="V46" i="43"/>
  <c r="U46" i="43"/>
  <c r="T46" i="43"/>
  <c r="S46" i="43"/>
  <c r="R46" i="43"/>
  <c r="Q46" i="43"/>
  <c r="P46" i="43"/>
  <c r="O46" i="43"/>
  <c r="N46" i="43"/>
  <c r="M46" i="43"/>
  <c r="L46" i="43"/>
  <c r="K46" i="43"/>
  <c r="AA45" i="43"/>
  <c r="Z45" i="43"/>
  <c r="Y45" i="43"/>
  <c r="X45" i="43"/>
  <c r="W45" i="43"/>
  <c r="V45" i="43"/>
  <c r="U45" i="43"/>
  <c r="T45" i="43"/>
  <c r="S45" i="43"/>
  <c r="R45" i="43"/>
  <c r="Q45" i="43"/>
  <c r="P45" i="43"/>
  <c r="O45" i="43"/>
  <c r="N45" i="43"/>
  <c r="M45" i="43"/>
  <c r="L45" i="43"/>
  <c r="K45" i="43"/>
  <c r="AA44" i="43"/>
  <c r="Z44" i="43"/>
  <c r="Y44" i="43"/>
  <c r="X44" i="43"/>
  <c r="W44" i="43"/>
  <c r="V44" i="43"/>
  <c r="U44" i="43"/>
  <c r="T44" i="43"/>
  <c r="S44" i="43"/>
  <c r="R44" i="43"/>
  <c r="Q44" i="43"/>
  <c r="P44" i="43"/>
  <c r="O44" i="43"/>
  <c r="N44" i="43"/>
  <c r="M44" i="43"/>
  <c r="L44" i="43"/>
  <c r="K44" i="43"/>
  <c r="AA43" i="43"/>
  <c r="Z43" i="43"/>
  <c r="Y43" i="43"/>
  <c r="X43" i="43"/>
  <c r="W43" i="43"/>
  <c r="V43" i="43"/>
  <c r="U43" i="43"/>
  <c r="T43" i="43"/>
  <c r="S43" i="43"/>
  <c r="R43" i="43"/>
  <c r="Q43" i="43"/>
  <c r="P43" i="43"/>
  <c r="O43" i="43"/>
  <c r="N43" i="43"/>
  <c r="M43" i="43"/>
  <c r="L43" i="43"/>
  <c r="K43" i="43"/>
  <c r="AA42" i="43"/>
  <c r="Z42" i="43"/>
  <c r="Y42" i="43"/>
  <c r="X42" i="43"/>
  <c r="W42" i="43"/>
  <c r="V42" i="43"/>
  <c r="U42" i="43"/>
  <c r="T42" i="43"/>
  <c r="S42" i="43"/>
  <c r="R42" i="43"/>
  <c r="Q42" i="43"/>
  <c r="P42" i="43"/>
  <c r="O42" i="43"/>
  <c r="N42" i="43"/>
  <c r="M42" i="43"/>
  <c r="L42" i="43"/>
  <c r="K42" i="43"/>
  <c r="Y40" i="43"/>
  <c r="X40" i="43"/>
  <c r="W40" i="43"/>
  <c r="V40" i="43"/>
  <c r="U40" i="43"/>
  <c r="T40" i="43"/>
  <c r="S40" i="43"/>
  <c r="R40" i="43"/>
  <c r="Q40" i="43"/>
  <c r="P40" i="43"/>
  <c r="O40" i="43"/>
  <c r="N40" i="43"/>
  <c r="M40" i="43"/>
  <c r="L40" i="43"/>
  <c r="K40" i="43"/>
  <c r="AA38" i="43"/>
  <c r="Z38" i="43"/>
  <c r="Y38" i="43"/>
  <c r="X38" i="43"/>
  <c r="W38" i="43"/>
  <c r="V38" i="43"/>
  <c r="U38" i="43"/>
  <c r="T38" i="43"/>
  <c r="S38" i="43"/>
  <c r="R38" i="43"/>
  <c r="AA36" i="43"/>
  <c r="Z36" i="43"/>
  <c r="Y36" i="43"/>
  <c r="X36" i="43"/>
  <c r="W36" i="43"/>
  <c r="V36" i="43"/>
  <c r="U36" i="43"/>
  <c r="T36" i="43"/>
  <c r="S36" i="43"/>
  <c r="R36" i="43"/>
  <c r="Q36" i="43"/>
  <c r="P36" i="43"/>
  <c r="O36" i="43"/>
  <c r="N36" i="43"/>
  <c r="M36" i="43"/>
  <c r="L36" i="43"/>
  <c r="K36" i="43"/>
  <c r="AA34" i="43"/>
  <c r="Z34" i="43"/>
  <c r="Y34" i="43"/>
  <c r="X34" i="43"/>
  <c r="W34" i="43"/>
  <c r="V34" i="43"/>
  <c r="U34" i="43"/>
  <c r="T34" i="43"/>
  <c r="S34" i="43"/>
  <c r="R34" i="43"/>
  <c r="Q34" i="43"/>
  <c r="P34" i="43"/>
  <c r="O34" i="43"/>
  <c r="N34" i="43"/>
  <c r="M34" i="43"/>
  <c r="L34" i="43"/>
  <c r="K34" i="43"/>
  <c r="AA32" i="43"/>
  <c r="Z32" i="43"/>
  <c r="Y32" i="43"/>
  <c r="X32" i="43"/>
  <c r="W32" i="43"/>
  <c r="V32" i="43"/>
  <c r="U32" i="43"/>
  <c r="T32" i="43"/>
  <c r="S32" i="43"/>
  <c r="R32" i="43"/>
  <c r="Q32" i="43"/>
  <c r="P32" i="43"/>
  <c r="O32" i="43"/>
  <c r="N32" i="43"/>
  <c r="M32" i="43"/>
  <c r="L32" i="43"/>
  <c r="K32" i="43"/>
  <c r="J32" i="43"/>
  <c r="I32" i="43"/>
  <c r="H32" i="43"/>
  <c r="G32" i="43"/>
  <c r="AA31" i="43"/>
  <c r="Z31" i="43"/>
  <c r="Y31" i="43"/>
  <c r="X31" i="43"/>
  <c r="W31" i="43"/>
  <c r="V31" i="43"/>
  <c r="U31" i="43"/>
  <c r="T31" i="43"/>
  <c r="S31" i="43"/>
  <c r="R31" i="43"/>
  <c r="Q31" i="43"/>
  <c r="P31" i="43"/>
  <c r="O31" i="43"/>
  <c r="N31" i="43"/>
  <c r="M31" i="43"/>
  <c r="L31" i="43"/>
  <c r="K31" i="43"/>
  <c r="AA30" i="43"/>
  <c r="Z30" i="43"/>
  <c r="Y30" i="43"/>
  <c r="X30" i="43"/>
  <c r="W30" i="43"/>
  <c r="V30" i="43"/>
  <c r="U30" i="43"/>
  <c r="T30" i="43"/>
  <c r="S30" i="43"/>
  <c r="R30" i="43"/>
  <c r="Q30" i="43"/>
  <c r="P30" i="43"/>
  <c r="O30" i="43"/>
  <c r="N30" i="43"/>
  <c r="M30" i="43"/>
  <c r="L30" i="43"/>
  <c r="K30" i="43"/>
  <c r="AA29" i="43"/>
  <c r="Z29" i="43"/>
  <c r="Y29" i="43"/>
  <c r="X29" i="43"/>
  <c r="W29" i="43"/>
  <c r="V29" i="43"/>
  <c r="U29" i="43"/>
  <c r="T29" i="43"/>
  <c r="S29" i="43"/>
  <c r="R29" i="43"/>
  <c r="Q29" i="43"/>
  <c r="P29" i="43"/>
  <c r="O29" i="43"/>
  <c r="N29" i="43"/>
  <c r="M29" i="43"/>
  <c r="L29" i="43"/>
  <c r="K29" i="43"/>
  <c r="AA28" i="43"/>
  <c r="Z28" i="43"/>
  <c r="Y28" i="43"/>
  <c r="X28" i="43"/>
  <c r="W28" i="43"/>
  <c r="V28" i="43"/>
  <c r="U28" i="43"/>
  <c r="T28" i="43"/>
  <c r="S28" i="43"/>
  <c r="R28" i="43"/>
  <c r="Q28" i="43"/>
  <c r="P28" i="43"/>
  <c r="O28" i="43"/>
  <c r="N28" i="43"/>
  <c r="M28" i="43"/>
  <c r="L28" i="43"/>
  <c r="K28" i="43"/>
  <c r="AA27" i="43"/>
  <c r="Z27" i="43"/>
  <c r="Y27" i="43"/>
  <c r="X27" i="43"/>
  <c r="W27" i="43"/>
  <c r="V27" i="43"/>
  <c r="U27" i="43"/>
  <c r="T27" i="43"/>
  <c r="S27" i="43"/>
  <c r="R27" i="43"/>
  <c r="Q27" i="43"/>
  <c r="P27" i="43"/>
  <c r="O27" i="43"/>
  <c r="N27" i="43"/>
  <c r="M27" i="43"/>
  <c r="L27" i="43"/>
  <c r="K27" i="43"/>
  <c r="AA26" i="43"/>
  <c r="Z26" i="43"/>
  <c r="Y26" i="43"/>
  <c r="X26" i="43"/>
  <c r="W26" i="43"/>
  <c r="V26" i="43"/>
  <c r="U26" i="43"/>
  <c r="T26" i="43"/>
  <c r="S26" i="43"/>
  <c r="R26" i="43"/>
  <c r="Q26" i="43"/>
  <c r="P26" i="43"/>
  <c r="O26" i="43"/>
  <c r="N26" i="43"/>
  <c r="M26" i="43"/>
  <c r="L26" i="43"/>
  <c r="K26" i="43"/>
  <c r="AA25" i="43"/>
  <c r="Z25" i="43"/>
  <c r="Y25" i="43"/>
  <c r="X25" i="43"/>
  <c r="W25" i="43"/>
  <c r="V25" i="43"/>
  <c r="U25" i="43"/>
  <c r="T25" i="43"/>
  <c r="S25" i="43"/>
  <c r="R25" i="43"/>
  <c r="Q25" i="43"/>
  <c r="P25" i="43"/>
  <c r="O25" i="43"/>
  <c r="N25" i="43"/>
  <c r="M25" i="43"/>
  <c r="L25" i="43"/>
  <c r="K25" i="43"/>
  <c r="AA24" i="43"/>
  <c r="Z24" i="43"/>
  <c r="Y24" i="43"/>
  <c r="X24" i="43"/>
  <c r="W24" i="43"/>
  <c r="V24" i="43"/>
  <c r="U24" i="43"/>
  <c r="T24" i="43"/>
  <c r="S24" i="43"/>
  <c r="R24" i="43"/>
  <c r="Q24" i="43"/>
  <c r="P24" i="43"/>
  <c r="O24" i="43"/>
  <c r="N24" i="43"/>
  <c r="M24" i="43"/>
  <c r="L24" i="43"/>
  <c r="K24" i="43"/>
  <c r="AA23" i="43"/>
  <c r="Z23" i="43"/>
  <c r="Y23" i="43"/>
  <c r="X23" i="43"/>
  <c r="W23" i="43"/>
  <c r="V23" i="43"/>
  <c r="U23" i="43"/>
  <c r="T23" i="43"/>
  <c r="S23" i="43"/>
  <c r="R23" i="43"/>
  <c r="Q23" i="43"/>
  <c r="P23" i="43"/>
  <c r="O23" i="43"/>
  <c r="N23" i="43"/>
  <c r="M23" i="43"/>
  <c r="L23" i="43"/>
  <c r="K23" i="43"/>
  <c r="AA22" i="43"/>
  <c r="Z22" i="43"/>
  <c r="Y22" i="43"/>
  <c r="V22" i="43"/>
  <c r="U22" i="43"/>
  <c r="T22" i="43"/>
  <c r="S22" i="43"/>
  <c r="R22" i="43"/>
  <c r="Q22" i="43"/>
  <c r="P22" i="43"/>
  <c r="O22" i="43"/>
  <c r="N22" i="43"/>
  <c r="M22" i="43"/>
  <c r="L22" i="43"/>
  <c r="K22" i="43"/>
  <c r="AA20" i="43"/>
  <c r="Z20" i="43"/>
  <c r="Y20" i="43"/>
  <c r="X20" i="43"/>
  <c r="W20" i="43"/>
  <c r="V20" i="43"/>
  <c r="U20" i="43"/>
  <c r="T20" i="43"/>
  <c r="S20" i="43"/>
  <c r="R20" i="43"/>
  <c r="Q20" i="43"/>
  <c r="P20" i="43"/>
  <c r="O20" i="43"/>
  <c r="N20" i="43"/>
  <c r="M20" i="43"/>
  <c r="L20" i="43"/>
  <c r="K20" i="43"/>
  <c r="AA19" i="43"/>
  <c r="Z19" i="43"/>
  <c r="Y19" i="43"/>
  <c r="X19" i="43"/>
  <c r="W19" i="43"/>
  <c r="V19" i="43"/>
  <c r="U19" i="43"/>
  <c r="T19" i="43"/>
  <c r="S19" i="43"/>
  <c r="R19" i="43"/>
  <c r="Q19" i="43"/>
  <c r="P19" i="43"/>
  <c r="O19" i="43"/>
  <c r="N19" i="43"/>
  <c r="M19" i="43"/>
  <c r="L19" i="43"/>
  <c r="K19" i="43"/>
  <c r="AA18" i="43"/>
  <c r="Z18" i="43"/>
  <c r="Y18" i="43"/>
  <c r="X18" i="43"/>
  <c r="W18" i="43"/>
  <c r="V18" i="43"/>
  <c r="U18" i="43"/>
  <c r="T18" i="43"/>
  <c r="S18" i="43"/>
  <c r="R18" i="43"/>
  <c r="Q18" i="43"/>
  <c r="P18" i="43"/>
  <c r="O18" i="43"/>
  <c r="N18" i="43"/>
  <c r="M18" i="43"/>
  <c r="L18" i="43"/>
  <c r="K18" i="43"/>
  <c r="AA17" i="43"/>
  <c r="Z17" i="43"/>
  <c r="Y17" i="43"/>
  <c r="X17" i="43"/>
  <c r="W17" i="43"/>
  <c r="V17" i="43"/>
  <c r="U17" i="43"/>
  <c r="T17" i="43"/>
  <c r="S17" i="43"/>
  <c r="R17" i="43"/>
  <c r="Q17" i="43"/>
  <c r="P17" i="43"/>
  <c r="O17" i="43"/>
  <c r="N17" i="43"/>
  <c r="M17" i="43"/>
  <c r="L17" i="43"/>
  <c r="K17" i="43"/>
  <c r="AA16" i="43"/>
  <c r="Z16" i="43"/>
  <c r="Y16" i="43"/>
  <c r="X16" i="43"/>
  <c r="W16" i="43"/>
  <c r="V16" i="43"/>
  <c r="U16" i="43"/>
  <c r="T16" i="43"/>
  <c r="S16" i="43"/>
  <c r="R16" i="43"/>
  <c r="Q16" i="43"/>
  <c r="P16" i="43"/>
  <c r="O16" i="43"/>
  <c r="M16" i="43"/>
  <c r="L16" i="43"/>
  <c r="K16" i="43"/>
  <c r="AA15" i="43"/>
  <c r="Z15" i="43"/>
  <c r="Y15" i="43"/>
  <c r="X15" i="43"/>
  <c r="W15" i="43"/>
  <c r="V15" i="43"/>
  <c r="U15" i="43"/>
  <c r="T15" i="43"/>
  <c r="S15" i="43"/>
  <c r="R15" i="43"/>
  <c r="Q15" i="43"/>
  <c r="P15" i="43"/>
  <c r="O15" i="43"/>
  <c r="N15" i="43"/>
  <c r="M15" i="43"/>
  <c r="L15" i="43"/>
  <c r="K15" i="43"/>
  <c r="AA14" i="43"/>
  <c r="Z14" i="43"/>
  <c r="Y14" i="43"/>
  <c r="X14" i="43"/>
  <c r="W14" i="43"/>
  <c r="V14" i="43"/>
  <c r="U14" i="43"/>
  <c r="T14" i="43"/>
  <c r="S14" i="43"/>
  <c r="R14" i="43"/>
  <c r="Q14" i="43"/>
  <c r="P14" i="43"/>
  <c r="O14" i="43"/>
  <c r="N14" i="43"/>
  <c r="M14" i="43"/>
  <c r="L14" i="43"/>
  <c r="K14" i="43"/>
  <c r="AA13" i="43"/>
  <c r="Z13" i="43"/>
  <c r="Y13" i="43"/>
  <c r="X13" i="43"/>
  <c r="W13" i="43"/>
  <c r="V13" i="43"/>
  <c r="U13" i="43"/>
  <c r="T13" i="43"/>
  <c r="S13" i="43"/>
  <c r="R13" i="43"/>
  <c r="Q13" i="43"/>
  <c r="P13" i="43"/>
  <c r="O13" i="43"/>
  <c r="N13" i="43"/>
  <c r="M13" i="43"/>
  <c r="L13" i="43"/>
  <c r="K13" i="43"/>
  <c r="AA12" i="43"/>
  <c r="Z12" i="43"/>
  <c r="Y12" i="43"/>
  <c r="X12" i="43"/>
  <c r="W12" i="43"/>
  <c r="V12" i="43"/>
  <c r="U12" i="43"/>
  <c r="T12" i="43"/>
  <c r="S12" i="43"/>
  <c r="R12" i="43"/>
  <c r="Q12" i="43"/>
  <c r="P12" i="43"/>
  <c r="O12" i="43"/>
  <c r="N12" i="43"/>
  <c r="M12" i="43"/>
  <c r="L12" i="43"/>
  <c r="K12" i="43"/>
  <c r="AA11" i="43"/>
  <c r="Z11" i="43"/>
  <c r="Y11" i="43"/>
  <c r="X11" i="43"/>
  <c r="W11" i="43"/>
  <c r="V11" i="43"/>
  <c r="U11" i="43"/>
  <c r="T11" i="43"/>
  <c r="S11" i="43"/>
  <c r="R11" i="43"/>
  <c r="Q11" i="43"/>
  <c r="P11" i="43"/>
  <c r="O11" i="43"/>
  <c r="N11" i="43"/>
  <c r="M11" i="43"/>
  <c r="L11" i="43"/>
  <c r="K11" i="43"/>
  <c r="AA10" i="43"/>
  <c r="Z10" i="43"/>
  <c r="Y10" i="43"/>
  <c r="X10" i="43"/>
  <c r="W10" i="43"/>
  <c r="V10" i="43"/>
  <c r="U10" i="43"/>
  <c r="T10" i="43"/>
  <c r="S10" i="43"/>
  <c r="R10" i="43"/>
  <c r="Q10" i="43"/>
  <c r="P10" i="43"/>
  <c r="O10" i="43"/>
  <c r="N10" i="43"/>
  <c r="M10" i="43"/>
  <c r="L10" i="43"/>
  <c r="K10" i="43"/>
  <c r="AA9" i="43"/>
  <c r="Z9" i="43"/>
  <c r="Y9" i="43"/>
  <c r="X9" i="43"/>
  <c r="W9" i="43"/>
  <c r="V9" i="43"/>
  <c r="U9" i="43"/>
  <c r="T9" i="43"/>
  <c r="S9" i="43"/>
  <c r="R9" i="43"/>
  <c r="Q9" i="43"/>
  <c r="P9" i="43"/>
  <c r="O9" i="43"/>
  <c r="N9" i="43"/>
  <c r="M9" i="43"/>
  <c r="L9" i="43"/>
  <c r="K9" i="43"/>
  <c r="AA8" i="43"/>
  <c r="Z8" i="43"/>
  <c r="Y8" i="43"/>
  <c r="X8" i="43"/>
  <c r="W8" i="43"/>
  <c r="V8" i="43"/>
  <c r="U8" i="43"/>
  <c r="T8" i="43"/>
  <c r="S8" i="43"/>
  <c r="R8" i="43"/>
  <c r="Q8" i="43"/>
  <c r="P8" i="43"/>
  <c r="O8" i="43"/>
  <c r="AA7" i="43"/>
  <c r="Z7" i="43"/>
  <c r="Y7" i="43"/>
  <c r="X7" i="43"/>
  <c r="W7" i="43"/>
  <c r="V7" i="43"/>
  <c r="U7" i="43"/>
  <c r="T7" i="43"/>
  <c r="S7" i="43"/>
  <c r="R7" i="43"/>
  <c r="Q7" i="43"/>
  <c r="P7" i="43"/>
  <c r="O7" i="43"/>
  <c r="AA5" i="43"/>
  <c r="Y5" i="43"/>
  <c r="V5" i="43"/>
  <c r="U5" i="43"/>
  <c r="T5" i="43"/>
  <c r="S5" i="43"/>
  <c r="R5" i="43"/>
  <c r="Q5" i="43"/>
  <c r="P5" i="43"/>
  <c r="O5" i="43"/>
  <c r="AA260" i="42"/>
  <c r="Z260" i="42"/>
  <c r="Z257" i="42" s="1"/>
  <c r="Y260" i="42"/>
  <c r="X260" i="42"/>
  <c r="W260" i="42"/>
  <c r="V260" i="42"/>
  <c r="U260" i="42"/>
  <c r="T260" i="42"/>
  <c r="S260" i="42"/>
  <c r="R260" i="42"/>
  <c r="R257" i="42" s="1"/>
  <c r="Q260" i="42"/>
  <c r="P260" i="42"/>
  <c r="O260" i="42"/>
  <c r="M260" i="42"/>
  <c r="J260" i="42"/>
  <c r="J257" i="42" s="1"/>
  <c r="I260" i="42"/>
  <c r="H260" i="42"/>
  <c r="G260" i="42"/>
  <c r="AA259" i="42"/>
  <c r="Z259" i="42"/>
  <c r="Y259" i="42"/>
  <c r="X259" i="42"/>
  <c r="X257" i="42" s="1"/>
  <c r="W259" i="42"/>
  <c r="W257" i="42" s="1"/>
  <c r="V259" i="42"/>
  <c r="U259" i="42"/>
  <c r="T259" i="42"/>
  <c r="S259" i="42"/>
  <c r="R259" i="42"/>
  <c r="Q259" i="42"/>
  <c r="P259" i="42"/>
  <c r="P257" i="42" s="1"/>
  <c r="O259" i="42"/>
  <c r="O257" i="42" s="1"/>
  <c r="K259" i="42"/>
  <c r="J259" i="42"/>
  <c r="I259" i="42"/>
  <c r="H259" i="42"/>
  <c r="H257" i="42" s="1"/>
  <c r="G259" i="42"/>
  <c r="G257" i="42" s="1"/>
  <c r="AA258" i="42"/>
  <c r="Z258" i="42"/>
  <c r="Y258" i="42"/>
  <c r="X258" i="42"/>
  <c r="W258" i="42"/>
  <c r="V258" i="42"/>
  <c r="V257" i="42" s="1"/>
  <c r="U258" i="42"/>
  <c r="U257" i="42" s="1"/>
  <c r="T258" i="42"/>
  <c r="S258" i="42"/>
  <c r="R258" i="42"/>
  <c r="Q258" i="42"/>
  <c r="P258" i="42"/>
  <c r="O258" i="42"/>
  <c r="N258" i="42"/>
  <c r="J258" i="42"/>
  <c r="I258" i="42"/>
  <c r="I257" i="42" s="1"/>
  <c r="H258" i="42"/>
  <c r="G258" i="42"/>
  <c r="AA257" i="42"/>
  <c r="T257" i="42"/>
  <c r="S257" i="42"/>
  <c r="AA243" i="42"/>
  <c r="Z243" i="42"/>
  <c r="Y243" i="42"/>
  <c r="X243" i="42"/>
  <c r="W243" i="42"/>
  <c r="V243" i="42"/>
  <c r="U243" i="42"/>
  <c r="N193" i="42"/>
  <c r="M193" i="42"/>
  <c r="L193" i="42"/>
  <c r="K193" i="42"/>
  <c r="N179" i="42"/>
  <c r="N260" i="42" s="1"/>
  <c r="M179" i="42"/>
  <c r="L179" i="42"/>
  <c r="L260" i="42" s="1"/>
  <c r="K179" i="42"/>
  <c r="K178" i="42" s="1"/>
  <c r="N178" i="42"/>
  <c r="N176" i="42" s="1"/>
  <c r="M178" i="42"/>
  <c r="M176" i="42" s="1"/>
  <c r="L178" i="42"/>
  <c r="L176" i="42"/>
  <c r="K176" i="42"/>
  <c r="N136" i="42"/>
  <c r="M136" i="42"/>
  <c r="L136" i="42"/>
  <c r="L22" i="42" s="1"/>
  <c r="K136" i="42"/>
  <c r="N122" i="42"/>
  <c r="N259" i="42" s="1"/>
  <c r="M122" i="42"/>
  <c r="M259" i="42" s="1"/>
  <c r="L122" i="42"/>
  <c r="L259" i="42" s="1"/>
  <c r="K122" i="42"/>
  <c r="L121" i="42"/>
  <c r="L119" i="42" s="1"/>
  <c r="K121" i="42"/>
  <c r="AA96" i="42"/>
  <c r="Z96" i="42"/>
  <c r="Y96" i="42"/>
  <c r="X96" i="42"/>
  <c r="AJ93" i="42"/>
  <c r="AI93" i="42"/>
  <c r="W82" i="42"/>
  <c r="W79" i="42" s="1"/>
  <c r="W22" i="42" s="1"/>
  <c r="Z79" i="42"/>
  <c r="Y79" i="42"/>
  <c r="Y62" i="42" s="1"/>
  <c r="X79" i="42"/>
  <c r="V79" i="42"/>
  <c r="N79" i="42"/>
  <c r="N22" i="42" s="1"/>
  <c r="M79" i="42"/>
  <c r="M22" i="42" s="1"/>
  <c r="L79" i="42"/>
  <c r="K79" i="42"/>
  <c r="K22" i="42" s="1"/>
  <c r="N73" i="42"/>
  <c r="M73" i="42"/>
  <c r="L73" i="42"/>
  <c r="K73" i="42"/>
  <c r="K16" i="42" s="1"/>
  <c r="N65" i="42"/>
  <c r="M65" i="42"/>
  <c r="L65" i="42"/>
  <c r="L258" i="42" s="1"/>
  <c r="L257" i="42" s="1"/>
  <c r="K65" i="42"/>
  <c r="K258" i="42" s="1"/>
  <c r="N64" i="42"/>
  <c r="K64" i="42"/>
  <c r="AA62" i="42"/>
  <c r="X62" i="42"/>
  <c r="W62" i="42"/>
  <c r="W5" i="42" s="1"/>
  <c r="V62" i="42"/>
  <c r="N62" i="42"/>
  <c r="AA52" i="42"/>
  <c r="Z52" i="42"/>
  <c r="Y52" i="42"/>
  <c r="X52" i="42"/>
  <c r="W52" i="42"/>
  <c r="V52" i="42"/>
  <c r="U52" i="42"/>
  <c r="T52" i="42"/>
  <c r="S52" i="42"/>
  <c r="R52" i="42"/>
  <c r="AA51" i="42"/>
  <c r="Z51" i="42"/>
  <c r="Y51" i="42"/>
  <c r="X51" i="42"/>
  <c r="W51" i="42"/>
  <c r="V51" i="42"/>
  <c r="U51" i="42"/>
  <c r="T51" i="42"/>
  <c r="S51" i="42"/>
  <c r="R51" i="42"/>
  <c r="Q51" i="42"/>
  <c r="P51" i="42"/>
  <c r="O51" i="42"/>
  <c r="N51" i="42"/>
  <c r="M51" i="42"/>
  <c r="L51" i="42"/>
  <c r="K51" i="42"/>
  <c r="AA50" i="42"/>
  <c r="Z50" i="42"/>
  <c r="Y50" i="42"/>
  <c r="X50" i="42"/>
  <c r="W50" i="42"/>
  <c r="V50" i="42"/>
  <c r="U50" i="42"/>
  <c r="T50" i="42"/>
  <c r="S50" i="42"/>
  <c r="R50" i="42"/>
  <c r="Q50" i="42"/>
  <c r="P50" i="42"/>
  <c r="O50" i="42"/>
  <c r="N50" i="42"/>
  <c r="M50" i="42"/>
  <c r="L50" i="42"/>
  <c r="K50" i="42"/>
  <c r="AA49" i="42"/>
  <c r="Z49" i="42"/>
  <c r="Y49" i="42"/>
  <c r="X49" i="42"/>
  <c r="W49" i="42"/>
  <c r="V49" i="42"/>
  <c r="U49" i="42"/>
  <c r="T49" i="42"/>
  <c r="S49" i="42"/>
  <c r="R49" i="42"/>
  <c r="Q49" i="42"/>
  <c r="P49" i="42"/>
  <c r="O49" i="42"/>
  <c r="N49" i="42"/>
  <c r="M49" i="42"/>
  <c r="L49" i="42"/>
  <c r="K49" i="42"/>
  <c r="AA48" i="42"/>
  <c r="Z48" i="42"/>
  <c r="Y48" i="42"/>
  <c r="X48" i="42"/>
  <c r="W48" i="42"/>
  <c r="V48" i="42"/>
  <c r="U48" i="42"/>
  <c r="T48" i="42"/>
  <c r="S48" i="42"/>
  <c r="R48" i="42"/>
  <c r="Q48" i="42"/>
  <c r="P48" i="42"/>
  <c r="O48" i="42"/>
  <c r="N48" i="42"/>
  <c r="M48" i="42"/>
  <c r="L48" i="42"/>
  <c r="K48" i="42"/>
  <c r="AA47" i="42"/>
  <c r="Z47" i="42"/>
  <c r="Y47" i="42"/>
  <c r="X47" i="42"/>
  <c r="W47" i="42"/>
  <c r="V47" i="42"/>
  <c r="U47" i="42"/>
  <c r="T47" i="42"/>
  <c r="S47" i="42"/>
  <c r="R47" i="42"/>
  <c r="Q47" i="42"/>
  <c r="P47" i="42"/>
  <c r="O47" i="42"/>
  <c r="N47" i="42"/>
  <c r="M47" i="42"/>
  <c r="L47" i="42"/>
  <c r="K47" i="42"/>
  <c r="AA46" i="42"/>
  <c r="Z46" i="42"/>
  <c r="Y46" i="42"/>
  <c r="X46" i="42"/>
  <c r="W46" i="42"/>
  <c r="V46" i="42"/>
  <c r="U46" i="42"/>
  <c r="T46" i="42"/>
  <c r="S46" i="42"/>
  <c r="R46" i="42"/>
  <c r="Q46" i="42"/>
  <c r="P46" i="42"/>
  <c r="O46" i="42"/>
  <c r="N46" i="42"/>
  <c r="M46" i="42"/>
  <c r="L46" i="42"/>
  <c r="K46" i="42"/>
  <c r="AA45" i="42"/>
  <c r="Z45" i="42"/>
  <c r="Y45" i="42"/>
  <c r="X45" i="42"/>
  <c r="W45" i="42"/>
  <c r="V45" i="42"/>
  <c r="U45" i="42"/>
  <c r="T45" i="42"/>
  <c r="S45" i="42"/>
  <c r="R45" i="42"/>
  <c r="Q45" i="42"/>
  <c r="P45" i="42"/>
  <c r="O45" i="42"/>
  <c r="N45" i="42"/>
  <c r="M45" i="42"/>
  <c r="L45" i="42"/>
  <c r="K45" i="42"/>
  <c r="AA44" i="42"/>
  <c r="Z44" i="42"/>
  <c r="Y44" i="42"/>
  <c r="X44" i="42"/>
  <c r="W44" i="42"/>
  <c r="V44" i="42"/>
  <c r="U44" i="42"/>
  <c r="T44" i="42"/>
  <c r="S44" i="42"/>
  <c r="R44" i="42"/>
  <c r="Q44" i="42"/>
  <c r="P44" i="42"/>
  <c r="O44" i="42"/>
  <c r="N44" i="42"/>
  <c r="M44" i="42"/>
  <c r="L44" i="42"/>
  <c r="K44" i="42"/>
  <c r="AA43" i="42"/>
  <c r="Z43" i="42"/>
  <c r="Y43" i="42"/>
  <c r="X43" i="42"/>
  <c r="W43" i="42"/>
  <c r="V43" i="42"/>
  <c r="U43" i="42"/>
  <c r="T43" i="42"/>
  <c r="S43" i="42"/>
  <c r="R43" i="42"/>
  <c r="Q43" i="42"/>
  <c r="P43" i="42"/>
  <c r="O43" i="42"/>
  <c r="N43" i="42"/>
  <c r="M43" i="42"/>
  <c r="L43" i="42"/>
  <c r="K43" i="42"/>
  <c r="AA42" i="42"/>
  <c r="Z42" i="42"/>
  <c r="Y42" i="42"/>
  <c r="X42" i="42"/>
  <c r="W42" i="42"/>
  <c r="V42" i="42"/>
  <c r="U42" i="42"/>
  <c r="T42" i="42"/>
  <c r="S42" i="42"/>
  <c r="R42" i="42"/>
  <c r="Q42" i="42"/>
  <c r="P42" i="42"/>
  <c r="O42" i="42"/>
  <c r="N42" i="42"/>
  <c r="M42" i="42"/>
  <c r="L42" i="42"/>
  <c r="K42" i="42"/>
  <c r="AA40" i="42"/>
  <c r="Z40" i="42"/>
  <c r="Y40" i="42"/>
  <c r="X40" i="42"/>
  <c r="W40" i="42"/>
  <c r="V40" i="42"/>
  <c r="U40" i="42"/>
  <c r="T40" i="42"/>
  <c r="S40" i="42"/>
  <c r="R40" i="42"/>
  <c r="Q40" i="42"/>
  <c r="P40" i="42"/>
  <c r="O40" i="42"/>
  <c r="N40" i="42"/>
  <c r="M40" i="42"/>
  <c r="L40" i="42"/>
  <c r="K40" i="42"/>
  <c r="AA38" i="42"/>
  <c r="Z38" i="42"/>
  <c r="Y38" i="42"/>
  <c r="X38" i="42"/>
  <c r="W38" i="42"/>
  <c r="V38" i="42"/>
  <c r="U38" i="42"/>
  <c r="T38" i="42"/>
  <c r="S38" i="42"/>
  <c r="R38" i="42"/>
  <c r="AA36" i="42"/>
  <c r="Z36" i="42"/>
  <c r="Y36" i="42"/>
  <c r="X36" i="42"/>
  <c r="W36" i="42"/>
  <c r="V36" i="42"/>
  <c r="U36" i="42"/>
  <c r="T36" i="42"/>
  <c r="S36" i="42"/>
  <c r="R36" i="42"/>
  <c r="Q36" i="42"/>
  <c r="P36" i="42"/>
  <c r="O36" i="42"/>
  <c r="N36" i="42"/>
  <c r="M36" i="42"/>
  <c r="L36" i="42"/>
  <c r="K36" i="42"/>
  <c r="AA34" i="42"/>
  <c r="Z34" i="42"/>
  <c r="Y34" i="42"/>
  <c r="X34" i="42"/>
  <c r="W34" i="42"/>
  <c r="V34" i="42"/>
  <c r="U34" i="42"/>
  <c r="T34" i="42"/>
  <c r="S34" i="42"/>
  <c r="R34" i="42"/>
  <c r="Q34" i="42"/>
  <c r="P34" i="42"/>
  <c r="O34" i="42"/>
  <c r="N34" i="42"/>
  <c r="M34" i="42"/>
  <c r="L34" i="42"/>
  <c r="K34" i="42"/>
  <c r="AA32" i="42"/>
  <c r="Z32" i="42"/>
  <c r="Y32" i="42"/>
  <c r="X32" i="42"/>
  <c r="W32" i="42"/>
  <c r="V32" i="42"/>
  <c r="U32" i="42"/>
  <c r="T32" i="42"/>
  <c r="S32" i="42"/>
  <c r="R32" i="42"/>
  <c r="Q32" i="42"/>
  <c r="P32" i="42"/>
  <c r="O32" i="42"/>
  <c r="N32" i="42"/>
  <c r="M32" i="42"/>
  <c r="L32" i="42"/>
  <c r="K32" i="42"/>
  <c r="J32" i="42"/>
  <c r="I32" i="42"/>
  <c r="H32" i="42"/>
  <c r="G32" i="42"/>
  <c r="AA31" i="42"/>
  <c r="Z31" i="42"/>
  <c r="Y31" i="42"/>
  <c r="X31" i="42"/>
  <c r="W31" i="42"/>
  <c r="V31" i="42"/>
  <c r="U31" i="42"/>
  <c r="T31" i="42"/>
  <c r="S31" i="42"/>
  <c r="R31" i="42"/>
  <c r="Q31" i="42"/>
  <c r="P31" i="42"/>
  <c r="O31" i="42"/>
  <c r="N31" i="42"/>
  <c r="M31" i="42"/>
  <c r="L31" i="42"/>
  <c r="K31" i="42"/>
  <c r="AA30" i="42"/>
  <c r="Z30" i="42"/>
  <c r="Y30" i="42"/>
  <c r="X30" i="42"/>
  <c r="W30" i="42"/>
  <c r="V30" i="42"/>
  <c r="U30" i="42"/>
  <c r="T30" i="42"/>
  <c r="S30" i="42"/>
  <c r="R30" i="42"/>
  <c r="Q30" i="42"/>
  <c r="P30" i="42"/>
  <c r="O30" i="42"/>
  <c r="N30" i="42"/>
  <c r="M30" i="42"/>
  <c r="L30" i="42"/>
  <c r="K30" i="42"/>
  <c r="AA29" i="42"/>
  <c r="Z29" i="42"/>
  <c r="Y29" i="42"/>
  <c r="X29" i="42"/>
  <c r="W29" i="42"/>
  <c r="V29" i="42"/>
  <c r="U29" i="42"/>
  <c r="T29" i="42"/>
  <c r="S29" i="42"/>
  <c r="R29" i="42"/>
  <c r="Q29" i="42"/>
  <c r="P29" i="42"/>
  <c r="O29" i="42"/>
  <c r="N29" i="42"/>
  <c r="M29" i="42"/>
  <c r="L29" i="42"/>
  <c r="K29" i="42"/>
  <c r="AA28" i="42"/>
  <c r="Z28" i="42"/>
  <c r="Y28" i="42"/>
  <c r="X28" i="42"/>
  <c r="W28" i="42"/>
  <c r="V28" i="42"/>
  <c r="U28" i="42"/>
  <c r="T28" i="42"/>
  <c r="S28" i="42"/>
  <c r="R28" i="42"/>
  <c r="Q28" i="42"/>
  <c r="P28" i="42"/>
  <c r="O28" i="42"/>
  <c r="N28" i="42"/>
  <c r="M28" i="42"/>
  <c r="L28" i="42"/>
  <c r="K28" i="42"/>
  <c r="AA27" i="42"/>
  <c r="Z27" i="42"/>
  <c r="Y27" i="42"/>
  <c r="X27" i="42"/>
  <c r="W27" i="42"/>
  <c r="V27" i="42"/>
  <c r="U27" i="42"/>
  <c r="T27" i="42"/>
  <c r="S27" i="42"/>
  <c r="R27" i="42"/>
  <c r="Q27" i="42"/>
  <c r="P27" i="42"/>
  <c r="O27" i="42"/>
  <c r="N27" i="42"/>
  <c r="M27" i="42"/>
  <c r="L27" i="42"/>
  <c r="K27" i="42"/>
  <c r="AA26" i="42"/>
  <c r="Z26" i="42"/>
  <c r="Y26" i="42"/>
  <c r="X26" i="42"/>
  <c r="W26" i="42"/>
  <c r="V26" i="42"/>
  <c r="U26" i="42"/>
  <c r="T26" i="42"/>
  <c r="S26" i="42"/>
  <c r="R26" i="42"/>
  <c r="Q26" i="42"/>
  <c r="P26" i="42"/>
  <c r="O26" i="42"/>
  <c r="N26" i="42"/>
  <c r="M26" i="42"/>
  <c r="L26" i="42"/>
  <c r="K26" i="42"/>
  <c r="AA25" i="42"/>
  <c r="Z25" i="42"/>
  <c r="Y25" i="42"/>
  <c r="X25" i="42"/>
  <c r="W25" i="42"/>
  <c r="V25" i="42"/>
  <c r="U25" i="42"/>
  <c r="T25" i="42"/>
  <c r="S25" i="42"/>
  <c r="R25" i="42"/>
  <c r="Q25" i="42"/>
  <c r="P25" i="42"/>
  <c r="O25" i="42"/>
  <c r="N25" i="42"/>
  <c r="M25" i="42"/>
  <c r="L25" i="42"/>
  <c r="K25" i="42"/>
  <c r="AA24" i="42"/>
  <c r="Z24" i="42"/>
  <c r="Y24" i="42"/>
  <c r="X24" i="42"/>
  <c r="W24" i="42"/>
  <c r="V24" i="42"/>
  <c r="U24" i="42"/>
  <c r="T24" i="42"/>
  <c r="S24" i="42"/>
  <c r="R24" i="42"/>
  <c r="Q24" i="42"/>
  <c r="P24" i="42"/>
  <c r="O24" i="42"/>
  <c r="N24" i="42"/>
  <c r="M24" i="42"/>
  <c r="L24" i="42"/>
  <c r="K24" i="42"/>
  <c r="AA23" i="42"/>
  <c r="Z23" i="42"/>
  <c r="Y23" i="42"/>
  <c r="X23" i="42"/>
  <c r="W23" i="42"/>
  <c r="V23" i="42"/>
  <c r="U23" i="42"/>
  <c r="T23" i="42"/>
  <c r="S23" i="42"/>
  <c r="R23" i="42"/>
  <c r="Q23" i="42"/>
  <c r="P23" i="42"/>
  <c r="O23" i="42"/>
  <c r="N23" i="42"/>
  <c r="M23" i="42"/>
  <c r="L23" i="42"/>
  <c r="K23" i="42"/>
  <c r="AA22" i="42"/>
  <c r="Y22" i="42"/>
  <c r="X22" i="42"/>
  <c r="V22" i="42"/>
  <c r="U22" i="42"/>
  <c r="T22" i="42"/>
  <c r="S22" i="42"/>
  <c r="R22" i="42"/>
  <c r="Q22" i="42"/>
  <c r="P22" i="42"/>
  <c r="O22" i="42"/>
  <c r="AA20" i="42"/>
  <c r="Z20" i="42"/>
  <c r="Y20" i="42"/>
  <c r="X20" i="42"/>
  <c r="W20" i="42"/>
  <c r="V20" i="42"/>
  <c r="U20" i="42"/>
  <c r="T20" i="42"/>
  <c r="S20" i="42"/>
  <c r="R20" i="42"/>
  <c r="Q20" i="42"/>
  <c r="P20" i="42"/>
  <c r="O20" i="42"/>
  <c r="N20" i="42"/>
  <c r="M20" i="42"/>
  <c r="L20" i="42"/>
  <c r="K20" i="42"/>
  <c r="AA19" i="42"/>
  <c r="Z19" i="42"/>
  <c r="Y19" i="42"/>
  <c r="X19" i="42"/>
  <c r="W19" i="42"/>
  <c r="V19" i="42"/>
  <c r="U19" i="42"/>
  <c r="T19" i="42"/>
  <c r="S19" i="42"/>
  <c r="R19" i="42"/>
  <c r="Q19" i="42"/>
  <c r="P19" i="42"/>
  <c r="O19" i="42"/>
  <c r="N19" i="42"/>
  <c r="M19" i="42"/>
  <c r="L19" i="42"/>
  <c r="K19" i="42"/>
  <c r="AA18" i="42"/>
  <c r="Z18" i="42"/>
  <c r="Y18" i="42"/>
  <c r="X18" i="42"/>
  <c r="W18" i="42"/>
  <c r="V18" i="42"/>
  <c r="U18" i="42"/>
  <c r="T18" i="42"/>
  <c r="S18" i="42"/>
  <c r="R18" i="42"/>
  <c r="Q18" i="42"/>
  <c r="P18" i="42"/>
  <c r="O18" i="42"/>
  <c r="N18" i="42"/>
  <c r="M18" i="42"/>
  <c r="L18" i="42"/>
  <c r="K18" i="42"/>
  <c r="AA17" i="42"/>
  <c r="Z17" i="42"/>
  <c r="Y17" i="42"/>
  <c r="X17" i="42"/>
  <c r="W17" i="42"/>
  <c r="V17" i="42"/>
  <c r="U17" i="42"/>
  <c r="T17" i="42"/>
  <c r="S17" i="42"/>
  <c r="R17" i="42"/>
  <c r="Q17" i="42"/>
  <c r="P17" i="42"/>
  <c r="O17" i="42"/>
  <c r="N17" i="42"/>
  <c r="M17" i="42"/>
  <c r="L17" i="42"/>
  <c r="K17" i="42"/>
  <c r="AA16" i="42"/>
  <c r="Z16" i="42"/>
  <c r="Y16" i="42"/>
  <c r="X16" i="42"/>
  <c r="W16" i="42"/>
  <c r="V16" i="42"/>
  <c r="U16" i="42"/>
  <c r="T16" i="42"/>
  <c r="S16" i="42"/>
  <c r="R16" i="42"/>
  <c r="Q16" i="42"/>
  <c r="P16" i="42"/>
  <c r="O16" i="42"/>
  <c r="N16" i="42"/>
  <c r="M16" i="42"/>
  <c r="L16" i="42"/>
  <c r="AA15" i="42"/>
  <c r="Z15" i="42"/>
  <c r="Y15" i="42"/>
  <c r="X15" i="42"/>
  <c r="W15" i="42"/>
  <c r="V15" i="42"/>
  <c r="U15" i="42"/>
  <c r="T15" i="42"/>
  <c r="S15" i="42"/>
  <c r="R15" i="42"/>
  <c r="Q15" i="42"/>
  <c r="P15" i="42"/>
  <c r="O15" i="42"/>
  <c r="N15" i="42"/>
  <c r="M15" i="42"/>
  <c r="L15" i="42"/>
  <c r="K15" i="42"/>
  <c r="AA14" i="42"/>
  <c r="Z14" i="42"/>
  <c r="Y14" i="42"/>
  <c r="X14" i="42"/>
  <c r="W14" i="42"/>
  <c r="V14" i="42"/>
  <c r="U14" i="42"/>
  <c r="T14" i="42"/>
  <c r="S14" i="42"/>
  <c r="R14" i="42"/>
  <c r="Q14" i="42"/>
  <c r="P14" i="42"/>
  <c r="O14" i="42"/>
  <c r="N14" i="42"/>
  <c r="M14" i="42"/>
  <c r="L14" i="42"/>
  <c r="K14" i="42"/>
  <c r="AA13" i="42"/>
  <c r="Z13" i="42"/>
  <c r="Y13" i="42"/>
  <c r="X13" i="42"/>
  <c r="W13" i="42"/>
  <c r="V13" i="42"/>
  <c r="U13" i="42"/>
  <c r="T13" i="42"/>
  <c r="S13" i="42"/>
  <c r="R13" i="42"/>
  <c r="Q13" i="42"/>
  <c r="P13" i="42"/>
  <c r="O13" i="42"/>
  <c r="N13" i="42"/>
  <c r="M13" i="42"/>
  <c r="L13" i="42"/>
  <c r="K13" i="42"/>
  <c r="AA12" i="42"/>
  <c r="Z12" i="42"/>
  <c r="Y12" i="42"/>
  <c r="X12" i="42"/>
  <c r="W12" i="42"/>
  <c r="V12" i="42"/>
  <c r="U12" i="42"/>
  <c r="T12" i="42"/>
  <c r="S12" i="42"/>
  <c r="R12" i="42"/>
  <c r="Q12" i="42"/>
  <c r="P12" i="42"/>
  <c r="O12" i="42"/>
  <c r="N12" i="42"/>
  <c r="M12" i="42"/>
  <c r="L12" i="42"/>
  <c r="K12" i="42"/>
  <c r="AA11" i="42"/>
  <c r="Z11" i="42"/>
  <c r="Y11" i="42"/>
  <c r="X11" i="42"/>
  <c r="W11" i="42"/>
  <c r="V11" i="42"/>
  <c r="U11" i="42"/>
  <c r="T11" i="42"/>
  <c r="S11" i="42"/>
  <c r="R11" i="42"/>
  <c r="Q11" i="42"/>
  <c r="P11" i="42"/>
  <c r="O11" i="42"/>
  <c r="N11" i="42"/>
  <c r="M11" i="42"/>
  <c r="L11" i="42"/>
  <c r="K11" i="42"/>
  <c r="AA10" i="42"/>
  <c r="Z10" i="42"/>
  <c r="Y10" i="42"/>
  <c r="X10" i="42"/>
  <c r="W10" i="42"/>
  <c r="V10" i="42"/>
  <c r="U10" i="42"/>
  <c r="T10" i="42"/>
  <c r="S10" i="42"/>
  <c r="R10" i="42"/>
  <c r="Q10" i="42"/>
  <c r="P10" i="42"/>
  <c r="O10" i="42"/>
  <c r="N10" i="42"/>
  <c r="M10" i="42"/>
  <c r="L10" i="42"/>
  <c r="K10" i="42"/>
  <c r="AA9" i="42"/>
  <c r="Z9" i="42"/>
  <c r="Y9" i="42"/>
  <c r="X9" i="42"/>
  <c r="W9" i="42"/>
  <c r="V9" i="42"/>
  <c r="U9" i="42"/>
  <c r="T9" i="42"/>
  <c r="S9" i="42"/>
  <c r="R9" i="42"/>
  <c r="Q9" i="42"/>
  <c r="P9" i="42"/>
  <c r="O9" i="42"/>
  <c r="N9" i="42"/>
  <c r="M9" i="42"/>
  <c r="L9" i="42"/>
  <c r="K9" i="42"/>
  <c r="AA8" i="42"/>
  <c r="Z8" i="42"/>
  <c r="Y8" i="42"/>
  <c r="X8" i="42"/>
  <c r="W8" i="42"/>
  <c r="V8" i="42"/>
  <c r="U8" i="42"/>
  <c r="T8" i="42"/>
  <c r="S8" i="42"/>
  <c r="R8" i="42"/>
  <c r="Q8" i="42"/>
  <c r="P8" i="42"/>
  <c r="O8" i="42"/>
  <c r="N8" i="42"/>
  <c r="L8" i="42"/>
  <c r="K8" i="42"/>
  <c r="AA7" i="42"/>
  <c r="Z7" i="42"/>
  <c r="Y7" i="42"/>
  <c r="X7" i="42"/>
  <c r="W7" i="42"/>
  <c r="V7" i="42"/>
  <c r="U7" i="42"/>
  <c r="T7" i="42"/>
  <c r="S7" i="42"/>
  <c r="R7" i="42"/>
  <c r="Q7" i="42"/>
  <c r="P7" i="42"/>
  <c r="O7" i="42"/>
  <c r="AA5" i="42"/>
  <c r="Y5" i="42"/>
  <c r="X5" i="42"/>
  <c r="V5" i="42"/>
  <c r="U5" i="42"/>
  <c r="T5" i="42"/>
  <c r="S5" i="42"/>
  <c r="R5" i="42"/>
  <c r="Q5" i="42"/>
  <c r="P5" i="42"/>
  <c r="O5" i="42"/>
  <c r="AA260" i="41"/>
  <c r="Z260" i="41"/>
  <c r="Y260" i="41"/>
  <c r="X260" i="41"/>
  <c r="W260" i="41"/>
  <c r="V260" i="41"/>
  <c r="V257" i="41" s="1"/>
  <c r="U260" i="41"/>
  <c r="T260" i="41"/>
  <c r="S260" i="41"/>
  <c r="R260" i="41"/>
  <c r="Q260" i="41"/>
  <c r="P260" i="41"/>
  <c r="O260" i="41"/>
  <c r="N260" i="41"/>
  <c r="J260" i="41"/>
  <c r="I260" i="41"/>
  <c r="H260" i="41"/>
  <c r="G260" i="41"/>
  <c r="AA259" i="41"/>
  <c r="Z259" i="41"/>
  <c r="Y259" i="41"/>
  <c r="X259" i="41"/>
  <c r="W259" i="41"/>
  <c r="V259" i="41"/>
  <c r="U259" i="41"/>
  <c r="U257" i="41" s="1"/>
  <c r="T259" i="41"/>
  <c r="S259" i="41"/>
  <c r="R259" i="41"/>
  <c r="Q259" i="41"/>
  <c r="P259" i="41"/>
  <c r="O259" i="41"/>
  <c r="M259" i="41"/>
  <c r="J259" i="41"/>
  <c r="I259" i="41"/>
  <c r="H259" i="41"/>
  <c r="G259" i="41"/>
  <c r="AA258" i="41"/>
  <c r="AA257" i="41" s="1"/>
  <c r="Z258" i="41"/>
  <c r="Y258" i="41"/>
  <c r="X258" i="41"/>
  <c r="W258" i="41"/>
  <c r="V258" i="41"/>
  <c r="U258" i="41"/>
  <c r="T258" i="41"/>
  <c r="S258" i="41"/>
  <c r="S257" i="41" s="1"/>
  <c r="R258" i="41"/>
  <c r="Q258" i="41"/>
  <c r="P258" i="41"/>
  <c r="O258" i="41"/>
  <c r="N258" i="41"/>
  <c r="K258" i="41"/>
  <c r="K257" i="41" s="1"/>
  <c r="J258" i="41"/>
  <c r="J257" i="41" s="1"/>
  <c r="I258" i="41"/>
  <c r="H258" i="41"/>
  <c r="G258" i="41"/>
  <c r="G257" i="41" s="1"/>
  <c r="Y257" i="41"/>
  <c r="X257" i="41"/>
  <c r="Q257" i="41"/>
  <c r="P257" i="41"/>
  <c r="I257" i="41"/>
  <c r="H257" i="41"/>
  <c r="AA243" i="41"/>
  <c r="Z243" i="41"/>
  <c r="Y243" i="41"/>
  <c r="X243" i="41"/>
  <c r="W243" i="41"/>
  <c r="V243" i="41"/>
  <c r="U243" i="41"/>
  <c r="N193" i="41"/>
  <c r="M193" i="41"/>
  <c r="L193" i="41"/>
  <c r="K193" i="41"/>
  <c r="N179" i="41"/>
  <c r="M179" i="41"/>
  <c r="L179" i="41"/>
  <c r="L178" i="41" s="1"/>
  <c r="K179" i="41"/>
  <c r="K260" i="41" s="1"/>
  <c r="N178" i="41"/>
  <c r="K178" i="41"/>
  <c r="K176" i="41" s="1"/>
  <c r="N176" i="41"/>
  <c r="N136" i="41"/>
  <c r="M136" i="41"/>
  <c r="L136" i="41"/>
  <c r="K136" i="41"/>
  <c r="N122" i="41"/>
  <c r="M122" i="41"/>
  <c r="L122" i="41"/>
  <c r="L259" i="41" s="1"/>
  <c r="K122" i="41"/>
  <c r="K259" i="41" s="1"/>
  <c r="M121" i="41"/>
  <c r="M119" i="41" s="1"/>
  <c r="L121" i="41"/>
  <c r="L119" i="41" s="1"/>
  <c r="AA96" i="41"/>
  <c r="Z96" i="41"/>
  <c r="Y96" i="41"/>
  <c r="Y40" i="41" s="1"/>
  <c r="X96" i="41"/>
  <c r="AJ93" i="41"/>
  <c r="AI93" i="41"/>
  <c r="Z79" i="41"/>
  <c r="Z62" i="41" s="1"/>
  <c r="Z5" i="41" s="1"/>
  <c r="Y79" i="41"/>
  <c r="Y22" i="41" s="1"/>
  <c r="X79" i="41"/>
  <c r="X62" i="41" s="1"/>
  <c r="W79" i="41"/>
  <c r="V79" i="41"/>
  <c r="V62" i="41" s="1"/>
  <c r="N79" i="41"/>
  <c r="M79" i="41"/>
  <c r="M22" i="41" s="1"/>
  <c r="L79" i="41"/>
  <c r="K79" i="41"/>
  <c r="N73" i="41"/>
  <c r="M73" i="41"/>
  <c r="L73" i="41"/>
  <c r="K73" i="41"/>
  <c r="N65" i="41"/>
  <c r="M65" i="41"/>
  <c r="M258" i="41" s="1"/>
  <c r="L65" i="41"/>
  <c r="K65" i="41"/>
  <c r="K64" i="41" s="1"/>
  <c r="K62" i="41" s="1"/>
  <c r="N64" i="41"/>
  <c r="AA62" i="41"/>
  <c r="W62" i="41"/>
  <c r="N62" i="41"/>
  <c r="AA52" i="41"/>
  <c r="Z52" i="41"/>
  <c r="Y52" i="41"/>
  <c r="X52" i="41"/>
  <c r="W52" i="41"/>
  <c r="V52" i="41"/>
  <c r="U52" i="41"/>
  <c r="T52" i="41"/>
  <c r="S52" i="41"/>
  <c r="R52" i="41"/>
  <c r="AA51" i="41"/>
  <c r="Z51" i="41"/>
  <c r="Y51" i="41"/>
  <c r="X51" i="41"/>
  <c r="W51" i="41"/>
  <c r="V51" i="41"/>
  <c r="U51" i="41"/>
  <c r="T51" i="41"/>
  <c r="S51" i="41"/>
  <c r="R51" i="41"/>
  <c r="Q51" i="41"/>
  <c r="P51" i="41"/>
  <c r="O51" i="41"/>
  <c r="N51" i="41"/>
  <c r="M51" i="41"/>
  <c r="L51" i="41"/>
  <c r="K51" i="41"/>
  <c r="AA50" i="41"/>
  <c r="Z50" i="41"/>
  <c r="Y50" i="41"/>
  <c r="X50" i="41"/>
  <c r="W50" i="41"/>
  <c r="V50" i="41"/>
  <c r="U50" i="41"/>
  <c r="T50" i="41"/>
  <c r="S50" i="41"/>
  <c r="R50" i="41"/>
  <c r="Q50" i="41"/>
  <c r="P50" i="41"/>
  <c r="O50" i="41"/>
  <c r="N50" i="41"/>
  <c r="M50" i="41"/>
  <c r="L50" i="41"/>
  <c r="K50" i="41"/>
  <c r="AA49" i="41"/>
  <c r="Z49" i="41"/>
  <c r="Y49" i="41"/>
  <c r="X49" i="41"/>
  <c r="W49" i="41"/>
  <c r="V49" i="41"/>
  <c r="U49" i="41"/>
  <c r="T49" i="41"/>
  <c r="S49" i="41"/>
  <c r="R49" i="41"/>
  <c r="Q49" i="41"/>
  <c r="P49" i="41"/>
  <c r="O49" i="41"/>
  <c r="N49" i="41"/>
  <c r="M49" i="41"/>
  <c r="L49" i="41"/>
  <c r="K49" i="41"/>
  <c r="AA48" i="41"/>
  <c r="Z48" i="41"/>
  <c r="Y48" i="41"/>
  <c r="X48" i="41"/>
  <c r="W48" i="41"/>
  <c r="V48" i="41"/>
  <c r="U48" i="41"/>
  <c r="T48" i="41"/>
  <c r="S48" i="41"/>
  <c r="R48" i="41"/>
  <c r="Q48" i="41"/>
  <c r="P48" i="41"/>
  <c r="O48" i="41"/>
  <c r="N48" i="41"/>
  <c r="M48" i="41"/>
  <c r="L48" i="41"/>
  <c r="K48" i="41"/>
  <c r="AA47" i="41"/>
  <c r="Z47" i="41"/>
  <c r="Y47" i="41"/>
  <c r="X47" i="41"/>
  <c r="W47" i="41"/>
  <c r="V47" i="41"/>
  <c r="U47" i="41"/>
  <c r="T47" i="41"/>
  <c r="S47" i="41"/>
  <c r="R47" i="41"/>
  <c r="Q47" i="41"/>
  <c r="P47" i="41"/>
  <c r="O47" i="41"/>
  <c r="N47" i="41"/>
  <c r="M47" i="41"/>
  <c r="L47" i="41"/>
  <c r="K47" i="41"/>
  <c r="AA46" i="41"/>
  <c r="Z46" i="41"/>
  <c r="Y46" i="41"/>
  <c r="X46" i="41"/>
  <c r="W46" i="41"/>
  <c r="V46" i="41"/>
  <c r="U46" i="41"/>
  <c r="T46" i="41"/>
  <c r="S46" i="41"/>
  <c r="R46" i="41"/>
  <c r="Q46" i="41"/>
  <c r="P46" i="41"/>
  <c r="O46" i="41"/>
  <c r="N46" i="41"/>
  <c r="M46" i="41"/>
  <c r="L46" i="41"/>
  <c r="K46" i="41"/>
  <c r="AA45" i="41"/>
  <c r="Z45" i="41"/>
  <c r="Y45" i="41"/>
  <c r="X45" i="41"/>
  <c r="W45" i="41"/>
  <c r="V45" i="41"/>
  <c r="U45" i="41"/>
  <c r="T45" i="41"/>
  <c r="S45" i="41"/>
  <c r="R45" i="41"/>
  <c r="Q45" i="41"/>
  <c r="P45" i="41"/>
  <c r="O45" i="41"/>
  <c r="N45" i="41"/>
  <c r="M45" i="41"/>
  <c r="L45" i="41"/>
  <c r="K45" i="41"/>
  <c r="AA44" i="41"/>
  <c r="Z44" i="41"/>
  <c r="Y44" i="41"/>
  <c r="X44" i="41"/>
  <c r="W44" i="41"/>
  <c r="V44" i="41"/>
  <c r="U44" i="41"/>
  <c r="T44" i="41"/>
  <c r="S44" i="41"/>
  <c r="R44" i="41"/>
  <c r="Q44" i="41"/>
  <c r="P44" i="41"/>
  <c r="O44" i="41"/>
  <c r="N44" i="41"/>
  <c r="M44" i="41"/>
  <c r="L44" i="41"/>
  <c r="K44" i="41"/>
  <c r="AA43" i="41"/>
  <c r="Z43" i="41"/>
  <c r="Y43" i="41"/>
  <c r="X43" i="41"/>
  <c r="W43" i="41"/>
  <c r="V43" i="41"/>
  <c r="U43" i="41"/>
  <c r="T43" i="41"/>
  <c r="S43" i="41"/>
  <c r="R43" i="41"/>
  <c r="Q43" i="41"/>
  <c r="P43" i="41"/>
  <c r="O43" i="41"/>
  <c r="N43" i="41"/>
  <c r="M43" i="41"/>
  <c r="L43" i="41"/>
  <c r="K43" i="41"/>
  <c r="AA42" i="41"/>
  <c r="Z42" i="41"/>
  <c r="Y42" i="41"/>
  <c r="X42" i="41"/>
  <c r="W42" i="41"/>
  <c r="V42" i="41"/>
  <c r="U42" i="41"/>
  <c r="T42" i="41"/>
  <c r="S42" i="41"/>
  <c r="R42" i="41"/>
  <c r="Q42" i="41"/>
  <c r="P42" i="41"/>
  <c r="O42" i="41"/>
  <c r="N42" i="41"/>
  <c r="M42" i="41"/>
  <c r="L42" i="41"/>
  <c r="K42" i="41"/>
  <c r="AA40" i="41"/>
  <c r="Z40" i="41"/>
  <c r="X40" i="41"/>
  <c r="W40" i="41"/>
  <c r="V40" i="41"/>
  <c r="U40" i="41"/>
  <c r="T40" i="41"/>
  <c r="S40" i="41"/>
  <c r="R40" i="41"/>
  <c r="Q40" i="41"/>
  <c r="P40" i="41"/>
  <c r="O40" i="41"/>
  <c r="N40" i="41"/>
  <c r="M40" i="41"/>
  <c r="L40" i="41"/>
  <c r="K40" i="41"/>
  <c r="AA38" i="41"/>
  <c r="Z38" i="41"/>
  <c r="Y38" i="41"/>
  <c r="X38" i="41"/>
  <c r="W38" i="41"/>
  <c r="V38" i="41"/>
  <c r="U38" i="41"/>
  <c r="T38" i="41"/>
  <c r="S38" i="41"/>
  <c r="R38" i="41"/>
  <c r="AA36" i="41"/>
  <c r="Z36" i="41"/>
  <c r="Y36" i="41"/>
  <c r="X36" i="41"/>
  <c r="W36" i="41"/>
  <c r="V36" i="41"/>
  <c r="U36" i="41"/>
  <c r="T36" i="41"/>
  <c r="S36" i="41"/>
  <c r="R36" i="41"/>
  <c r="Q36" i="41"/>
  <c r="P36" i="41"/>
  <c r="O36" i="41"/>
  <c r="N36" i="41"/>
  <c r="M36" i="41"/>
  <c r="L36" i="41"/>
  <c r="K36" i="41"/>
  <c r="AA34" i="41"/>
  <c r="Z34" i="41"/>
  <c r="Y34" i="41"/>
  <c r="X34" i="41"/>
  <c r="W34" i="41"/>
  <c r="V34" i="41"/>
  <c r="U34" i="41"/>
  <c r="T34" i="41"/>
  <c r="S34" i="41"/>
  <c r="R34" i="41"/>
  <c r="Q34" i="41"/>
  <c r="P34" i="41"/>
  <c r="O34" i="41"/>
  <c r="N34" i="41"/>
  <c r="M34" i="41"/>
  <c r="L34" i="41"/>
  <c r="K34" i="41"/>
  <c r="AA32" i="41"/>
  <c r="Z32" i="41"/>
  <c r="Y32" i="41"/>
  <c r="X32" i="41"/>
  <c r="W32" i="41"/>
  <c r="V32" i="41"/>
  <c r="U32" i="41"/>
  <c r="T32" i="41"/>
  <c r="S32" i="41"/>
  <c r="R32" i="41"/>
  <c r="Q32" i="41"/>
  <c r="P32" i="41"/>
  <c r="O32" i="41"/>
  <c r="N32" i="41"/>
  <c r="M32" i="41"/>
  <c r="L32" i="41"/>
  <c r="K32" i="41"/>
  <c r="J32" i="41"/>
  <c r="I32" i="41"/>
  <c r="H32" i="41"/>
  <c r="G32" i="41"/>
  <c r="AA31" i="41"/>
  <c r="Z31" i="41"/>
  <c r="Y31" i="41"/>
  <c r="X31" i="41"/>
  <c r="W31" i="41"/>
  <c r="V31" i="41"/>
  <c r="U31" i="41"/>
  <c r="T31" i="41"/>
  <c r="S31" i="41"/>
  <c r="R31" i="41"/>
  <c r="Q31" i="41"/>
  <c r="P31" i="41"/>
  <c r="O31" i="41"/>
  <c r="N31" i="41"/>
  <c r="M31" i="41"/>
  <c r="L31" i="41"/>
  <c r="K31" i="41"/>
  <c r="AA30" i="41"/>
  <c r="Z30" i="41"/>
  <c r="Y30" i="41"/>
  <c r="X30" i="41"/>
  <c r="W30" i="41"/>
  <c r="V30" i="41"/>
  <c r="U30" i="41"/>
  <c r="T30" i="41"/>
  <c r="S30" i="41"/>
  <c r="R30" i="41"/>
  <c r="Q30" i="41"/>
  <c r="P30" i="41"/>
  <c r="O30" i="41"/>
  <c r="N30" i="41"/>
  <c r="M30" i="41"/>
  <c r="L30" i="41"/>
  <c r="K30" i="41"/>
  <c r="AA29" i="41"/>
  <c r="Z29" i="41"/>
  <c r="Y29" i="41"/>
  <c r="X29" i="41"/>
  <c r="W29" i="41"/>
  <c r="V29" i="41"/>
  <c r="U29" i="41"/>
  <c r="T29" i="41"/>
  <c r="S29" i="41"/>
  <c r="R29" i="41"/>
  <c r="Q29" i="41"/>
  <c r="P29" i="41"/>
  <c r="O29" i="41"/>
  <c r="N29" i="41"/>
  <c r="M29" i="41"/>
  <c r="L29" i="41"/>
  <c r="K29" i="41"/>
  <c r="AA28" i="41"/>
  <c r="Z28" i="41"/>
  <c r="Y28" i="41"/>
  <c r="X28" i="41"/>
  <c r="W28" i="41"/>
  <c r="V28" i="41"/>
  <c r="U28" i="41"/>
  <c r="T28" i="41"/>
  <c r="S28" i="41"/>
  <c r="R28" i="41"/>
  <c r="Q28" i="41"/>
  <c r="P28" i="41"/>
  <c r="O28" i="41"/>
  <c r="N28" i="41"/>
  <c r="M28" i="41"/>
  <c r="L28" i="41"/>
  <c r="K28" i="41"/>
  <c r="AA27" i="41"/>
  <c r="Z27" i="41"/>
  <c r="Y27" i="41"/>
  <c r="X27" i="41"/>
  <c r="W27" i="41"/>
  <c r="V27" i="41"/>
  <c r="U27" i="41"/>
  <c r="T27" i="41"/>
  <c r="S27" i="41"/>
  <c r="R27" i="41"/>
  <c r="Q27" i="41"/>
  <c r="P27" i="41"/>
  <c r="O27" i="41"/>
  <c r="N27" i="41"/>
  <c r="M27" i="41"/>
  <c r="L27" i="41"/>
  <c r="K27" i="41"/>
  <c r="AA26" i="41"/>
  <c r="Z26" i="41"/>
  <c r="Y26" i="41"/>
  <c r="X26" i="41"/>
  <c r="W26" i="41"/>
  <c r="V26" i="41"/>
  <c r="U26" i="41"/>
  <c r="T26" i="41"/>
  <c r="S26" i="41"/>
  <c r="R26" i="41"/>
  <c r="Q26" i="41"/>
  <c r="P26" i="41"/>
  <c r="O26" i="41"/>
  <c r="N26" i="41"/>
  <c r="M26" i="41"/>
  <c r="L26" i="41"/>
  <c r="K26" i="41"/>
  <c r="AA25" i="41"/>
  <c r="Z25" i="41"/>
  <c r="Y25" i="41"/>
  <c r="X25" i="41"/>
  <c r="W25" i="41"/>
  <c r="V25" i="41"/>
  <c r="U25" i="41"/>
  <c r="T25" i="41"/>
  <c r="S25" i="41"/>
  <c r="R25" i="41"/>
  <c r="Q25" i="41"/>
  <c r="P25" i="41"/>
  <c r="O25" i="41"/>
  <c r="N25" i="41"/>
  <c r="M25" i="41"/>
  <c r="L25" i="41"/>
  <c r="K25" i="41"/>
  <c r="AA24" i="41"/>
  <c r="Z24" i="41"/>
  <c r="Y24" i="41"/>
  <c r="X24" i="41"/>
  <c r="W24" i="41"/>
  <c r="V24" i="41"/>
  <c r="U24" i="41"/>
  <c r="T24" i="41"/>
  <c r="S24" i="41"/>
  <c r="R24" i="41"/>
  <c r="Q24" i="41"/>
  <c r="P24" i="41"/>
  <c r="O24" i="41"/>
  <c r="N24" i="41"/>
  <c r="M24" i="41"/>
  <c r="L24" i="41"/>
  <c r="K24" i="41"/>
  <c r="AA23" i="41"/>
  <c r="Z23" i="41"/>
  <c r="Y23" i="41"/>
  <c r="X23" i="41"/>
  <c r="W23" i="41"/>
  <c r="V23" i="41"/>
  <c r="U23" i="41"/>
  <c r="T23" i="41"/>
  <c r="S23" i="41"/>
  <c r="R23" i="41"/>
  <c r="Q23" i="41"/>
  <c r="P23" i="41"/>
  <c r="O23" i="41"/>
  <c r="N23" i="41"/>
  <c r="M23" i="41"/>
  <c r="L23" i="41"/>
  <c r="K23" i="41"/>
  <c r="AA22" i="41"/>
  <c r="Z22" i="41"/>
  <c r="X22" i="41"/>
  <c r="W22" i="41"/>
  <c r="V22" i="41"/>
  <c r="U22" i="41"/>
  <c r="T22" i="41"/>
  <c r="S22" i="41"/>
  <c r="R22" i="41"/>
  <c r="Q22" i="41"/>
  <c r="P22" i="41"/>
  <c r="O22" i="41"/>
  <c r="N22" i="41"/>
  <c r="L22" i="41"/>
  <c r="K22" i="41"/>
  <c r="AA20" i="41"/>
  <c r="Z20" i="41"/>
  <c r="Y20" i="41"/>
  <c r="X20" i="41"/>
  <c r="W20" i="41"/>
  <c r="V20" i="41"/>
  <c r="U20" i="41"/>
  <c r="T20" i="41"/>
  <c r="S20" i="41"/>
  <c r="R20" i="41"/>
  <c r="Q20" i="41"/>
  <c r="P20" i="41"/>
  <c r="O20" i="41"/>
  <c r="N20" i="41"/>
  <c r="M20" i="41"/>
  <c r="L20" i="41"/>
  <c r="K20" i="41"/>
  <c r="AA19" i="41"/>
  <c r="Z19" i="41"/>
  <c r="Y19" i="41"/>
  <c r="X19" i="41"/>
  <c r="W19" i="41"/>
  <c r="V19" i="41"/>
  <c r="U19" i="41"/>
  <c r="T19" i="41"/>
  <c r="S19" i="41"/>
  <c r="R19" i="41"/>
  <c r="Q19" i="41"/>
  <c r="P19" i="41"/>
  <c r="O19" i="41"/>
  <c r="N19" i="41"/>
  <c r="M19" i="41"/>
  <c r="L19" i="41"/>
  <c r="K19" i="41"/>
  <c r="AA18" i="41"/>
  <c r="Z18" i="41"/>
  <c r="Y18" i="41"/>
  <c r="X18" i="41"/>
  <c r="W18" i="41"/>
  <c r="V18" i="41"/>
  <c r="U18" i="41"/>
  <c r="T18" i="41"/>
  <c r="S18" i="41"/>
  <c r="R18" i="41"/>
  <c r="Q18" i="41"/>
  <c r="P18" i="41"/>
  <c r="O18" i="41"/>
  <c r="N18" i="41"/>
  <c r="M18" i="41"/>
  <c r="L18" i="41"/>
  <c r="K18" i="41"/>
  <c r="AA17" i="41"/>
  <c r="Z17" i="41"/>
  <c r="Y17" i="41"/>
  <c r="X17" i="41"/>
  <c r="W17" i="41"/>
  <c r="V17" i="41"/>
  <c r="U17" i="41"/>
  <c r="T17" i="41"/>
  <c r="S17" i="41"/>
  <c r="R17" i="41"/>
  <c r="Q17" i="41"/>
  <c r="P17" i="41"/>
  <c r="O17" i="41"/>
  <c r="N17" i="41"/>
  <c r="M17" i="41"/>
  <c r="L17" i="41"/>
  <c r="K17" i="41"/>
  <c r="AA16" i="41"/>
  <c r="Z16" i="41"/>
  <c r="Y16" i="41"/>
  <c r="X16" i="41"/>
  <c r="W16" i="41"/>
  <c r="V16" i="41"/>
  <c r="U16" i="41"/>
  <c r="T16" i="41"/>
  <c r="S16" i="41"/>
  <c r="R16" i="41"/>
  <c r="Q16" i="41"/>
  <c r="P16" i="41"/>
  <c r="O16" i="41"/>
  <c r="N16" i="41"/>
  <c r="L16" i="41"/>
  <c r="K16" i="41"/>
  <c r="AA15" i="41"/>
  <c r="Z15" i="41"/>
  <c r="Y15" i="41"/>
  <c r="X15" i="41"/>
  <c r="W15" i="41"/>
  <c r="V15" i="41"/>
  <c r="U15" i="41"/>
  <c r="T15" i="41"/>
  <c r="S15" i="41"/>
  <c r="R15" i="41"/>
  <c r="Q15" i="41"/>
  <c r="P15" i="41"/>
  <c r="O15" i="41"/>
  <c r="N15" i="41"/>
  <c r="M15" i="41"/>
  <c r="L15" i="41"/>
  <c r="K15" i="41"/>
  <c r="AA14" i="41"/>
  <c r="Z14" i="41"/>
  <c r="Y14" i="41"/>
  <c r="X14" i="41"/>
  <c r="W14" i="41"/>
  <c r="V14" i="41"/>
  <c r="U14" i="41"/>
  <c r="T14" i="41"/>
  <c r="S14" i="41"/>
  <c r="R14" i="41"/>
  <c r="Q14" i="41"/>
  <c r="P14" i="41"/>
  <c r="O14" i="41"/>
  <c r="N14" i="41"/>
  <c r="M14" i="41"/>
  <c r="L14" i="41"/>
  <c r="K14" i="41"/>
  <c r="AA13" i="41"/>
  <c r="Z13" i="41"/>
  <c r="Y13" i="41"/>
  <c r="X13" i="41"/>
  <c r="W13" i="41"/>
  <c r="V13" i="41"/>
  <c r="U13" i="41"/>
  <c r="T13" i="41"/>
  <c r="S13" i="41"/>
  <c r="R13" i="41"/>
  <c r="Q13" i="41"/>
  <c r="P13" i="41"/>
  <c r="O13" i="41"/>
  <c r="N13" i="41"/>
  <c r="M13" i="41"/>
  <c r="L13" i="41"/>
  <c r="K13" i="41"/>
  <c r="AA12" i="41"/>
  <c r="Z12" i="41"/>
  <c r="Y12" i="41"/>
  <c r="X12" i="41"/>
  <c r="W12" i="41"/>
  <c r="V12" i="41"/>
  <c r="U12" i="41"/>
  <c r="T12" i="41"/>
  <c r="S12" i="41"/>
  <c r="R12" i="41"/>
  <c r="Q12" i="41"/>
  <c r="P12" i="41"/>
  <c r="O12" i="41"/>
  <c r="N12" i="41"/>
  <c r="M12" i="41"/>
  <c r="L12" i="41"/>
  <c r="K12" i="41"/>
  <c r="AA11" i="41"/>
  <c r="Z11" i="41"/>
  <c r="Y11" i="41"/>
  <c r="X11" i="41"/>
  <c r="W11" i="41"/>
  <c r="V11" i="41"/>
  <c r="U11" i="41"/>
  <c r="T11" i="41"/>
  <c r="S11" i="41"/>
  <c r="R11" i="41"/>
  <c r="Q11" i="41"/>
  <c r="P11" i="41"/>
  <c r="O11" i="41"/>
  <c r="N11" i="41"/>
  <c r="M11" i="41"/>
  <c r="L11" i="41"/>
  <c r="K11" i="41"/>
  <c r="AA10" i="41"/>
  <c r="Z10" i="41"/>
  <c r="Y10" i="41"/>
  <c r="X10" i="41"/>
  <c r="W10" i="41"/>
  <c r="V10" i="41"/>
  <c r="U10" i="41"/>
  <c r="T10" i="41"/>
  <c r="S10" i="41"/>
  <c r="R10" i="41"/>
  <c r="Q10" i="41"/>
  <c r="P10" i="41"/>
  <c r="O10" i="41"/>
  <c r="N10" i="41"/>
  <c r="M10" i="41"/>
  <c r="L10" i="41"/>
  <c r="K10" i="41"/>
  <c r="AA9" i="41"/>
  <c r="Z9" i="41"/>
  <c r="Y9" i="41"/>
  <c r="X9" i="41"/>
  <c r="W9" i="41"/>
  <c r="V9" i="41"/>
  <c r="U9" i="41"/>
  <c r="T9" i="41"/>
  <c r="S9" i="41"/>
  <c r="R9" i="41"/>
  <c r="Q9" i="41"/>
  <c r="P9" i="41"/>
  <c r="O9" i="41"/>
  <c r="N9" i="41"/>
  <c r="M9" i="41"/>
  <c r="L9" i="41"/>
  <c r="K9" i="41"/>
  <c r="AA8" i="41"/>
  <c r="Z8" i="41"/>
  <c r="Y8" i="41"/>
  <c r="X8" i="41"/>
  <c r="W8" i="41"/>
  <c r="V8" i="41"/>
  <c r="U8" i="41"/>
  <c r="T8" i="41"/>
  <c r="S8" i="41"/>
  <c r="R8" i="41"/>
  <c r="Q8" i="41"/>
  <c r="P8" i="41"/>
  <c r="O8" i="41"/>
  <c r="M8" i="41"/>
  <c r="K8" i="41"/>
  <c r="AA7" i="41"/>
  <c r="Z7" i="41"/>
  <c r="Y7" i="41"/>
  <c r="X7" i="41"/>
  <c r="W7" i="41"/>
  <c r="V7" i="41"/>
  <c r="U7" i="41"/>
  <c r="T7" i="41"/>
  <c r="S7" i="41"/>
  <c r="R7" i="41"/>
  <c r="Q7" i="41"/>
  <c r="P7" i="41"/>
  <c r="O7" i="41"/>
  <c r="AA5" i="41"/>
  <c r="X5" i="41"/>
  <c r="W5" i="41"/>
  <c r="V5" i="41"/>
  <c r="U5" i="41"/>
  <c r="T5" i="41"/>
  <c r="S5" i="41"/>
  <c r="R5" i="41"/>
  <c r="Q5" i="41"/>
  <c r="P5" i="41"/>
  <c r="O5" i="41"/>
  <c r="AA260" i="40"/>
  <c r="Z260" i="40"/>
  <c r="Y260" i="40"/>
  <c r="X260" i="40"/>
  <c r="W260" i="40"/>
  <c r="V260" i="40"/>
  <c r="U260" i="40"/>
  <c r="T260" i="40"/>
  <c r="S260" i="40"/>
  <c r="R260" i="40"/>
  <c r="Q260" i="40"/>
  <c r="P260" i="40"/>
  <c r="O260" i="40"/>
  <c r="L260" i="40"/>
  <c r="K260" i="40"/>
  <c r="J260" i="40"/>
  <c r="I260" i="40"/>
  <c r="H260" i="40"/>
  <c r="G260" i="40"/>
  <c r="AA259" i="40"/>
  <c r="Z259" i="40"/>
  <c r="Y259" i="40"/>
  <c r="Y257" i="40" s="1"/>
  <c r="X259" i="40"/>
  <c r="W259" i="40"/>
  <c r="V259" i="40"/>
  <c r="U259" i="40"/>
  <c r="T259" i="40"/>
  <c r="S259" i="40"/>
  <c r="R259" i="40"/>
  <c r="Q259" i="40"/>
  <c r="Q257" i="40" s="1"/>
  <c r="P259" i="40"/>
  <c r="O259" i="40"/>
  <c r="M259" i="40"/>
  <c r="J259" i="40"/>
  <c r="I259" i="40"/>
  <c r="I257" i="40" s="1"/>
  <c r="H259" i="40"/>
  <c r="G259" i="40"/>
  <c r="AA258" i="40"/>
  <c r="Z258" i="40"/>
  <c r="Y258" i="40"/>
  <c r="X258" i="40"/>
  <c r="X257" i="40" s="1"/>
  <c r="W258" i="40"/>
  <c r="W257" i="40" s="1"/>
  <c r="V258" i="40"/>
  <c r="V257" i="40" s="1"/>
  <c r="U258" i="40"/>
  <c r="T258" i="40"/>
  <c r="S258" i="40"/>
  <c r="R258" i="40"/>
  <c r="Q258" i="40"/>
  <c r="P258" i="40"/>
  <c r="P257" i="40" s="1"/>
  <c r="O258" i="40"/>
  <c r="O257" i="40" s="1"/>
  <c r="N258" i="40"/>
  <c r="J258" i="40"/>
  <c r="I258" i="40"/>
  <c r="H258" i="40"/>
  <c r="G258" i="40"/>
  <c r="G257" i="40" s="1"/>
  <c r="U257" i="40"/>
  <c r="T257" i="40"/>
  <c r="AA243" i="40"/>
  <c r="Z243" i="40"/>
  <c r="Y243" i="40"/>
  <c r="X243" i="40"/>
  <c r="W243" i="40"/>
  <c r="V243" i="40"/>
  <c r="U243" i="40"/>
  <c r="N193" i="40"/>
  <c r="M193" i="40"/>
  <c r="L193" i="40"/>
  <c r="K193" i="40"/>
  <c r="N179" i="40"/>
  <c r="N260" i="40" s="1"/>
  <c r="M179" i="40"/>
  <c r="M260" i="40" s="1"/>
  <c r="L179" i="40"/>
  <c r="K179" i="40"/>
  <c r="N178" i="40"/>
  <c r="N176" i="40" s="1"/>
  <c r="L178" i="40"/>
  <c r="K178" i="40"/>
  <c r="L176" i="40"/>
  <c r="N136" i="40"/>
  <c r="M136" i="40"/>
  <c r="L136" i="40"/>
  <c r="L22" i="40" s="1"/>
  <c r="K136" i="40"/>
  <c r="N122" i="40"/>
  <c r="N259" i="40" s="1"/>
  <c r="M122" i="40"/>
  <c r="L122" i="40"/>
  <c r="L259" i="40" s="1"/>
  <c r="K122" i="40"/>
  <c r="N121" i="40"/>
  <c r="M121" i="40"/>
  <c r="N119" i="40"/>
  <c r="AA96" i="40"/>
  <c r="Z96" i="40"/>
  <c r="Y96" i="40"/>
  <c r="X96" i="40"/>
  <c r="X40" i="40" s="1"/>
  <c r="AJ93" i="40"/>
  <c r="AI93" i="40"/>
  <c r="Z79" i="40"/>
  <c r="Z62" i="40" s="1"/>
  <c r="Z5" i="40" s="1"/>
  <c r="Y79" i="40"/>
  <c r="X79" i="40"/>
  <c r="W79" i="40"/>
  <c r="V79" i="40"/>
  <c r="V62" i="40" s="1"/>
  <c r="V5" i="40" s="1"/>
  <c r="N79" i="40"/>
  <c r="N22" i="40" s="1"/>
  <c r="M79" i="40"/>
  <c r="L79" i="40"/>
  <c r="K79" i="40"/>
  <c r="N73" i="40"/>
  <c r="M73" i="40"/>
  <c r="L73" i="40"/>
  <c r="K73" i="40"/>
  <c r="N65" i="40"/>
  <c r="M65" i="40"/>
  <c r="M258" i="40" s="1"/>
  <c r="M257" i="40" s="1"/>
  <c r="L65" i="40"/>
  <c r="L258" i="40" s="1"/>
  <c r="L257" i="40" s="1"/>
  <c r="K65" i="40"/>
  <c r="K258" i="40" s="1"/>
  <c r="N64" i="40"/>
  <c r="N62" i="40" s="1"/>
  <c r="M64" i="40"/>
  <c r="AA62" i="40"/>
  <c r="Y62" i="40"/>
  <c r="X62" i="40"/>
  <c r="X5" i="40" s="1"/>
  <c r="W62" i="40"/>
  <c r="W5" i="40" s="1"/>
  <c r="AA52" i="40"/>
  <c r="Z52" i="40"/>
  <c r="Y52" i="40"/>
  <c r="X52" i="40"/>
  <c r="W52" i="40"/>
  <c r="V52" i="40"/>
  <c r="U52" i="40"/>
  <c r="T52" i="40"/>
  <c r="S52" i="40"/>
  <c r="R52" i="40"/>
  <c r="AA51" i="40"/>
  <c r="Z51" i="40"/>
  <c r="Y51" i="40"/>
  <c r="X51" i="40"/>
  <c r="W51" i="40"/>
  <c r="V51" i="40"/>
  <c r="U51" i="40"/>
  <c r="T51" i="40"/>
  <c r="S51" i="40"/>
  <c r="R51" i="40"/>
  <c r="Q51" i="40"/>
  <c r="P51" i="40"/>
  <c r="O51" i="40"/>
  <c r="N51" i="40"/>
  <c r="M51" i="40"/>
  <c r="L51" i="40"/>
  <c r="K51" i="40"/>
  <c r="AA50" i="40"/>
  <c r="Z50" i="40"/>
  <c r="Y50" i="40"/>
  <c r="X50" i="40"/>
  <c r="W50" i="40"/>
  <c r="V50" i="40"/>
  <c r="U50" i="40"/>
  <c r="T50" i="40"/>
  <c r="S50" i="40"/>
  <c r="R50" i="40"/>
  <c r="Q50" i="40"/>
  <c r="P50" i="40"/>
  <c r="O50" i="40"/>
  <c r="N50" i="40"/>
  <c r="M50" i="40"/>
  <c r="L50" i="40"/>
  <c r="K50" i="40"/>
  <c r="AA49" i="40"/>
  <c r="Z49" i="40"/>
  <c r="Y49" i="40"/>
  <c r="X49" i="40"/>
  <c r="W49" i="40"/>
  <c r="V49" i="40"/>
  <c r="U49" i="40"/>
  <c r="T49" i="40"/>
  <c r="S49" i="40"/>
  <c r="R49" i="40"/>
  <c r="Q49" i="40"/>
  <c r="P49" i="40"/>
  <c r="O49" i="40"/>
  <c r="N49" i="40"/>
  <c r="M49" i="40"/>
  <c r="L49" i="40"/>
  <c r="K49" i="40"/>
  <c r="AA48" i="40"/>
  <c r="Z48" i="40"/>
  <c r="Y48" i="40"/>
  <c r="X48" i="40"/>
  <c r="W48" i="40"/>
  <c r="V48" i="40"/>
  <c r="U48" i="40"/>
  <c r="T48" i="40"/>
  <c r="S48" i="40"/>
  <c r="R48" i="40"/>
  <c r="Q48" i="40"/>
  <c r="P48" i="40"/>
  <c r="O48" i="40"/>
  <c r="N48" i="40"/>
  <c r="M48" i="40"/>
  <c r="L48" i="40"/>
  <c r="K48" i="40"/>
  <c r="AA47" i="40"/>
  <c r="Z47" i="40"/>
  <c r="Y47" i="40"/>
  <c r="X47" i="40"/>
  <c r="W47" i="40"/>
  <c r="V47" i="40"/>
  <c r="U47" i="40"/>
  <c r="T47" i="40"/>
  <c r="S47" i="40"/>
  <c r="R47" i="40"/>
  <c r="Q47" i="40"/>
  <c r="P47" i="40"/>
  <c r="O47" i="40"/>
  <c r="N47" i="40"/>
  <c r="M47" i="40"/>
  <c r="L47" i="40"/>
  <c r="K47" i="40"/>
  <c r="AA46" i="40"/>
  <c r="Z46" i="40"/>
  <c r="Y46" i="40"/>
  <c r="X46" i="40"/>
  <c r="W46" i="40"/>
  <c r="V46" i="40"/>
  <c r="U46" i="40"/>
  <c r="T46" i="40"/>
  <c r="S46" i="40"/>
  <c r="R46" i="40"/>
  <c r="Q46" i="40"/>
  <c r="P46" i="40"/>
  <c r="O46" i="40"/>
  <c r="N46" i="40"/>
  <c r="M46" i="40"/>
  <c r="L46" i="40"/>
  <c r="K46" i="40"/>
  <c r="AA45" i="40"/>
  <c r="Z45" i="40"/>
  <c r="Y45" i="40"/>
  <c r="X45" i="40"/>
  <c r="W45" i="40"/>
  <c r="V45" i="40"/>
  <c r="U45" i="40"/>
  <c r="T45" i="40"/>
  <c r="S45" i="40"/>
  <c r="R45" i="40"/>
  <c r="Q45" i="40"/>
  <c r="P45" i="40"/>
  <c r="O45" i="40"/>
  <c r="N45" i="40"/>
  <c r="M45" i="40"/>
  <c r="L45" i="40"/>
  <c r="K45" i="40"/>
  <c r="AA44" i="40"/>
  <c r="Z44" i="40"/>
  <c r="Y44" i="40"/>
  <c r="X44" i="40"/>
  <c r="W44" i="40"/>
  <c r="V44" i="40"/>
  <c r="U44" i="40"/>
  <c r="T44" i="40"/>
  <c r="S44" i="40"/>
  <c r="R44" i="40"/>
  <c r="Q44" i="40"/>
  <c r="P44" i="40"/>
  <c r="O44" i="40"/>
  <c r="N44" i="40"/>
  <c r="M44" i="40"/>
  <c r="L44" i="40"/>
  <c r="K44" i="40"/>
  <c r="AA43" i="40"/>
  <c r="Z43" i="40"/>
  <c r="Y43" i="40"/>
  <c r="X43" i="40"/>
  <c r="W43" i="40"/>
  <c r="V43" i="40"/>
  <c r="U43" i="40"/>
  <c r="T43" i="40"/>
  <c r="S43" i="40"/>
  <c r="R43" i="40"/>
  <c r="Q43" i="40"/>
  <c r="P43" i="40"/>
  <c r="O43" i="40"/>
  <c r="N43" i="40"/>
  <c r="M43" i="40"/>
  <c r="L43" i="40"/>
  <c r="K43" i="40"/>
  <c r="AA42" i="40"/>
  <c r="Z42" i="40"/>
  <c r="Y42" i="40"/>
  <c r="X42" i="40"/>
  <c r="W42" i="40"/>
  <c r="V42" i="40"/>
  <c r="U42" i="40"/>
  <c r="T42" i="40"/>
  <c r="S42" i="40"/>
  <c r="R42" i="40"/>
  <c r="Q42" i="40"/>
  <c r="P42" i="40"/>
  <c r="O42" i="40"/>
  <c r="N42" i="40"/>
  <c r="M42" i="40"/>
  <c r="L42" i="40"/>
  <c r="K42" i="40"/>
  <c r="AA40" i="40"/>
  <c r="Z40" i="40"/>
  <c r="Y40" i="40"/>
  <c r="W40" i="40"/>
  <c r="V40" i="40"/>
  <c r="U40" i="40"/>
  <c r="T40" i="40"/>
  <c r="S40" i="40"/>
  <c r="R40" i="40"/>
  <c r="Q40" i="40"/>
  <c r="P40" i="40"/>
  <c r="O40" i="40"/>
  <c r="N40" i="40"/>
  <c r="M40" i="40"/>
  <c r="L40" i="40"/>
  <c r="K40" i="40"/>
  <c r="AA38" i="40"/>
  <c r="Z38" i="40"/>
  <c r="Y38" i="40"/>
  <c r="X38" i="40"/>
  <c r="W38" i="40"/>
  <c r="V38" i="40"/>
  <c r="U38" i="40"/>
  <c r="T38" i="40"/>
  <c r="S38" i="40"/>
  <c r="R38" i="40"/>
  <c r="AA36" i="40"/>
  <c r="Z36" i="40"/>
  <c r="Y36" i="40"/>
  <c r="X36" i="40"/>
  <c r="W36" i="40"/>
  <c r="V36" i="40"/>
  <c r="U36" i="40"/>
  <c r="T36" i="40"/>
  <c r="S36" i="40"/>
  <c r="R36" i="40"/>
  <c r="Q36" i="40"/>
  <c r="P36" i="40"/>
  <c r="O36" i="40"/>
  <c r="N36" i="40"/>
  <c r="M36" i="40"/>
  <c r="L36" i="40"/>
  <c r="K36" i="40"/>
  <c r="AA34" i="40"/>
  <c r="Z34" i="40"/>
  <c r="Y34" i="40"/>
  <c r="X34" i="40"/>
  <c r="W34" i="40"/>
  <c r="V34" i="40"/>
  <c r="U34" i="40"/>
  <c r="T34" i="40"/>
  <c r="S34" i="40"/>
  <c r="R34" i="40"/>
  <c r="Q34" i="40"/>
  <c r="P34" i="40"/>
  <c r="O34" i="40"/>
  <c r="N34" i="40"/>
  <c r="M34" i="40"/>
  <c r="L34" i="40"/>
  <c r="K34" i="40"/>
  <c r="AA32" i="40"/>
  <c r="Z32" i="40"/>
  <c r="Y32" i="40"/>
  <c r="X32" i="40"/>
  <c r="W32" i="40"/>
  <c r="V32" i="40"/>
  <c r="U32" i="40"/>
  <c r="T32" i="40"/>
  <c r="S32" i="40"/>
  <c r="R32" i="40"/>
  <c r="Q32" i="40"/>
  <c r="P32" i="40"/>
  <c r="O32" i="40"/>
  <c r="N32" i="40"/>
  <c r="M32" i="40"/>
  <c r="L32" i="40"/>
  <c r="K32" i="40"/>
  <c r="J32" i="40"/>
  <c r="I32" i="40"/>
  <c r="H32" i="40"/>
  <c r="G32" i="40"/>
  <c r="AA31" i="40"/>
  <c r="Z31" i="40"/>
  <c r="Y31" i="40"/>
  <c r="X31" i="40"/>
  <c r="W31" i="40"/>
  <c r="V31" i="40"/>
  <c r="U31" i="40"/>
  <c r="T31" i="40"/>
  <c r="S31" i="40"/>
  <c r="R31" i="40"/>
  <c r="Q31" i="40"/>
  <c r="P31" i="40"/>
  <c r="O31" i="40"/>
  <c r="N31" i="40"/>
  <c r="M31" i="40"/>
  <c r="L31" i="40"/>
  <c r="K31" i="40"/>
  <c r="AA30" i="40"/>
  <c r="Z30" i="40"/>
  <c r="Y30" i="40"/>
  <c r="X30" i="40"/>
  <c r="W30" i="40"/>
  <c r="V30" i="40"/>
  <c r="U30" i="40"/>
  <c r="T30" i="40"/>
  <c r="S30" i="40"/>
  <c r="R30" i="40"/>
  <c r="Q30" i="40"/>
  <c r="P30" i="40"/>
  <c r="O30" i="40"/>
  <c r="N30" i="40"/>
  <c r="M30" i="40"/>
  <c r="L30" i="40"/>
  <c r="K30" i="40"/>
  <c r="AA29" i="40"/>
  <c r="Z29" i="40"/>
  <c r="Y29" i="40"/>
  <c r="X29" i="40"/>
  <c r="W29" i="40"/>
  <c r="V29" i="40"/>
  <c r="U29" i="40"/>
  <c r="T29" i="40"/>
  <c r="S29" i="40"/>
  <c r="R29" i="40"/>
  <c r="Q29" i="40"/>
  <c r="P29" i="40"/>
  <c r="O29" i="40"/>
  <c r="N29" i="40"/>
  <c r="M29" i="40"/>
  <c r="L29" i="40"/>
  <c r="K29" i="40"/>
  <c r="AA28" i="40"/>
  <c r="Z28" i="40"/>
  <c r="Y28" i="40"/>
  <c r="X28" i="40"/>
  <c r="W28" i="40"/>
  <c r="V28" i="40"/>
  <c r="U28" i="40"/>
  <c r="T28" i="40"/>
  <c r="S28" i="40"/>
  <c r="R28" i="40"/>
  <c r="Q28" i="40"/>
  <c r="P28" i="40"/>
  <c r="O28" i="40"/>
  <c r="N28" i="40"/>
  <c r="M28" i="40"/>
  <c r="L28" i="40"/>
  <c r="K28" i="40"/>
  <c r="AA27" i="40"/>
  <c r="Z27" i="40"/>
  <c r="Y27" i="40"/>
  <c r="X27" i="40"/>
  <c r="W27" i="40"/>
  <c r="V27" i="40"/>
  <c r="U27" i="40"/>
  <c r="T27" i="40"/>
  <c r="S27" i="40"/>
  <c r="R27" i="40"/>
  <c r="Q27" i="40"/>
  <c r="P27" i="40"/>
  <c r="O27" i="40"/>
  <c r="N27" i="40"/>
  <c r="M27" i="40"/>
  <c r="L27" i="40"/>
  <c r="K27" i="40"/>
  <c r="AA26" i="40"/>
  <c r="Z26" i="40"/>
  <c r="Y26" i="40"/>
  <c r="X26" i="40"/>
  <c r="W26" i="40"/>
  <c r="V26" i="40"/>
  <c r="U26" i="40"/>
  <c r="T26" i="40"/>
  <c r="S26" i="40"/>
  <c r="R26" i="40"/>
  <c r="Q26" i="40"/>
  <c r="P26" i="40"/>
  <c r="O26" i="40"/>
  <c r="N26" i="40"/>
  <c r="M26" i="40"/>
  <c r="L26" i="40"/>
  <c r="K26" i="40"/>
  <c r="AA25" i="40"/>
  <c r="Z25" i="40"/>
  <c r="Y25" i="40"/>
  <c r="X25" i="40"/>
  <c r="W25" i="40"/>
  <c r="V25" i="40"/>
  <c r="U25" i="40"/>
  <c r="T25" i="40"/>
  <c r="S25" i="40"/>
  <c r="R25" i="40"/>
  <c r="Q25" i="40"/>
  <c r="P25" i="40"/>
  <c r="O25" i="40"/>
  <c r="N25" i="40"/>
  <c r="M25" i="40"/>
  <c r="L25" i="40"/>
  <c r="K25" i="40"/>
  <c r="AA24" i="40"/>
  <c r="Z24" i="40"/>
  <c r="Y24" i="40"/>
  <c r="X24" i="40"/>
  <c r="W24" i="40"/>
  <c r="V24" i="40"/>
  <c r="U24" i="40"/>
  <c r="T24" i="40"/>
  <c r="S24" i="40"/>
  <c r="R24" i="40"/>
  <c r="Q24" i="40"/>
  <c r="P24" i="40"/>
  <c r="O24" i="40"/>
  <c r="N24" i="40"/>
  <c r="M24" i="40"/>
  <c r="L24" i="40"/>
  <c r="K24" i="40"/>
  <c r="AA23" i="40"/>
  <c r="Z23" i="40"/>
  <c r="Y23" i="40"/>
  <c r="X23" i="40"/>
  <c r="W23" i="40"/>
  <c r="V23" i="40"/>
  <c r="U23" i="40"/>
  <c r="T23" i="40"/>
  <c r="S23" i="40"/>
  <c r="R23" i="40"/>
  <c r="Q23" i="40"/>
  <c r="P23" i="40"/>
  <c r="O23" i="40"/>
  <c r="N23" i="40"/>
  <c r="M23" i="40"/>
  <c r="L23" i="40"/>
  <c r="K23" i="40"/>
  <c r="AA22" i="40"/>
  <c r="Z22" i="40"/>
  <c r="Y22" i="40"/>
  <c r="X22" i="40"/>
  <c r="W22" i="40"/>
  <c r="V22" i="40"/>
  <c r="U22" i="40"/>
  <c r="T22" i="40"/>
  <c r="S22" i="40"/>
  <c r="R22" i="40"/>
  <c r="Q22" i="40"/>
  <c r="P22" i="40"/>
  <c r="O22" i="40"/>
  <c r="K22" i="40"/>
  <c r="AA20" i="40"/>
  <c r="Z20" i="40"/>
  <c r="Y20" i="40"/>
  <c r="X20" i="40"/>
  <c r="W20" i="40"/>
  <c r="V20" i="40"/>
  <c r="U20" i="40"/>
  <c r="T20" i="40"/>
  <c r="S20" i="40"/>
  <c r="R20" i="40"/>
  <c r="Q20" i="40"/>
  <c r="P20" i="40"/>
  <c r="O20" i="40"/>
  <c r="N20" i="40"/>
  <c r="M20" i="40"/>
  <c r="L20" i="40"/>
  <c r="K20" i="40"/>
  <c r="AA19" i="40"/>
  <c r="Z19" i="40"/>
  <c r="Y19" i="40"/>
  <c r="X19" i="40"/>
  <c r="W19" i="40"/>
  <c r="V19" i="40"/>
  <c r="U19" i="40"/>
  <c r="T19" i="40"/>
  <c r="S19" i="40"/>
  <c r="R19" i="40"/>
  <c r="Q19" i="40"/>
  <c r="P19" i="40"/>
  <c r="O19" i="40"/>
  <c r="N19" i="40"/>
  <c r="M19" i="40"/>
  <c r="L19" i="40"/>
  <c r="K19" i="40"/>
  <c r="AA18" i="40"/>
  <c r="Z18" i="40"/>
  <c r="Y18" i="40"/>
  <c r="X18" i="40"/>
  <c r="W18" i="40"/>
  <c r="V18" i="40"/>
  <c r="U18" i="40"/>
  <c r="T18" i="40"/>
  <c r="S18" i="40"/>
  <c r="R18" i="40"/>
  <c r="Q18" i="40"/>
  <c r="P18" i="40"/>
  <c r="O18" i="40"/>
  <c r="N18" i="40"/>
  <c r="M18" i="40"/>
  <c r="L18" i="40"/>
  <c r="K18" i="40"/>
  <c r="AA17" i="40"/>
  <c r="Z17" i="40"/>
  <c r="Y17" i="40"/>
  <c r="X17" i="40"/>
  <c r="W17" i="40"/>
  <c r="V17" i="40"/>
  <c r="U17" i="40"/>
  <c r="T17" i="40"/>
  <c r="S17" i="40"/>
  <c r="R17" i="40"/>
  <c r="Q17" i="40"/>
  <c r="P17" i="40"/>
  <c r="O17" i="40"/>
  <c r="N17" i="40"/>
  <c r="M17" i="40"/>
  <c r="L17" i="40"/>
  <c r="K17" i="40"/>
  <c r="AA16" i="40"/>
  <c r="Z16" i="40"/>
  <c r="Y16" i="40"/>
  <c r="X16" i="40"/>
  <c r="W16" i="40"/>
  <c r="V16" i="40"/>
  <c r="U16" i="40"/>
  <c r="T16" i="40"/>
  <c r="S16" i="40"/>
  <c r="R16" i="40"/>
  <c r="Q16" i="40"/>
  <c r="P16" i="40"/>
  <c r="O16" i="40"/>
  <c r="N16" i="40"/>
  <c r="M16" i="40"/>
  <c r="L16" i="40"/>
  <c r="AA15" i="40"/>
  <c r="Z15" i="40"/>
  <c r="Y15" i="40"/>
  <c r="X15" i="40"/>
  <c r="W15" i="40"/>
  <c r="V15" i="40"/>
  <c r="U15" i="40"/>
  <c r="T15" i="40"/>
  <c r="S15" i="40"/>
  <c r="R15" i="40"/>
  <c r="Q15" i="40"/>
  <c r="P15" i="40"/>
  <c r="O15" i="40"/>
  <c r="N15" i="40"/>
  <c r="M15" i="40"/>
  <c r="L15" i="40"/>
  <c r="K15" i="40"/>
  <c r="AA14" i="40"/>
  <c r="Z14" i="40"/>
  <c r="Y14" i="40"/>
  <c r="X14" i="40"/>
  <c r="W14" i="40"/>
  <c r="V14" i="40"/>
  <c r="U14" i="40"/>
  <c r="T14" i="40"/>
  <c r="S14" i="40"/>
  <c r="R14" i="40"/>
  <c r="Q14" i="40"/>
  <c r="P14" i="40"/>
  <c r="O14" i="40"/>
  <c r="N14" i="40"/>
  <c r="M14" i="40"/>
  <c r="L14" i="40"/>
  <c r="K14" i="40"/>
  <c r="AA13" i="40"/>
  <c r="Z13" i="40"/>
  <c r="Y13" i="40"/>
  <c r="X13" i="40"/>
  <c r="W13" i="40"/>
  <c r="V13" i="40"/>
  <c r="U13" i="40"/>
  <c r="T13" i="40"/>
  <c r="S13" i="40"/>
  <c r="R13" i="40"/>
  <c r="Q13" i="40"/>
  <c r="P13" i="40"/>
  <c r="O13" i="40"/>
  <c r="N13" i="40"/>
  <c r="M13" i="40"/>
  <c r="L13" i="40"/>
  <c r="K13" i="40"/>
  <c r="AA12" i="40"/>
  <c r="Z12" i="40"/>
  <c r="Y12" i="40"/>
  <c r="X12" i="40"/>
  <c r="W12" i="40"/>
  <c r="V12" i="40"/>
  <c r="U12" i="40"/>
  <c r="T12" i="40"/>
  <c r="S12" i="40"/>
  <c r="R12" i="40"/>
  <c r="Q12" i="40"/>
  <c r="P12" i="40"/>
  <c r="O12" i="40"/>
  <c r="N12" i="40"/>
  <c r="M12" i="40"/>
  <c r="L12" i="40"/>
  <c r="K12" i="40"/>
  <c r="AA11" i="40"/>
  <c r="Z11" i="40"/>
  <c r="Y11" i="40"/>
  <c r="X11" i="40"/>
  <c r="W11" i="40"/>
  <c r="V11" i="40"/>
  <c r="U11" i="40"/>
  <c r="T11" i="40"/>
  <c r="S11" i="40"/>
  <c r="R11" i="40"/>
  <c r="Q11" i="40"/>
  <c r="P11" i="40"/>
  <c r="O11" i="40"/>
  <c r="N11" i="40"/>
  <c r="M11" i="40"/>
  <c r="L11" i="40"/>
  <c r="K11" i="40"/>
  <c r="AA10" i="40"/>
  <c r="Z10" i="40"/>
  <c r="Y10" i="40"/>
  <c r="X10" i="40"/>
  <c r="W10" i="40"/>
  <c r="V10" i="40"/>
  <c r="U10" i="40"/>
  <c r="T10" i="40"/>
  <c r="S10" i="40"/>
  <c r="R10" i="40"/>
  <c r="Q10" i="40"/>
  <c r="P10" i="40"/>
  <c r="O10" i="40"/>
  <c r="N10" i="40"/>
  <c r="M10" i="40"/>
  <c r="L10" i="40"/>
  <c r="K10" i="40"/>
  <c r="AA9" i="40"/>
  <c r="Z9" i="40"/>
  <c r="Y9" i="40"/>
  <c r="X9" i="40"/>
  <c r="W9" i="40"/>
  <c r="V9" i="40"/>
  <c r="U9" i="40"/>
  <c r="T9" i="40"/>
  <c r="S9" i="40"/>
  <c r="R9" i="40"/>
  <c r="Q9" i="40"/>
  <c r="P9" i="40"/>
  <c r="O9" i="40"/>
  <c r="N9" i="40"/>
  <c r="M9" i="40"/>
  <c r="L9" i="40"/>
  <c r="K9" i="40"/>
  <c r="AA8" i="40"/>
  <c r="Z8" i="40"/>
  <c r="Y8" i="40"/>
  <c r="X8" i="40"/>
  <c r="W8" i="40"/>
  <c r="V8" i="40"/>
  <c r="U8" i="40"/>
  <c r="T8" i="40"/>
  <c r="S8" i="40"/>
  <c r="R8" i="40"/>
  <c r="Q8" i="40"/>
  <c r="P8" i="40"/>
  <c r="O8" i="40"/>
  <c r="N8" i="40"/>
  <c r="M8" i="40"/>
  <c r="L8" i="40"/>
  <c r="AA7" i="40"/>
  <c r="Z7" i="40"/>
  <c r="Y7" i="40"/>
  <c r="X7" i="40"/>
  <c r="W7" i="40"/>
  <c r="V7" i="40"/>
  <c r="U7" i="40"/>
  <c r="T7" i="40"/>
  <c r="S7" i="40"/>
  <c r="R7" i="40"/>
  <c r="Q7" i="40"/>
  <c r="P7" i="40"/>
  <c r="O7" i="40"/>
  <c r="N7" i="40"/>
  <c r="AA5" i="40"/>
  <c r="Y5" i="40"/>
  <c r="U5" i="40"/>
  <c r="T5" i="40"/>
  <c r="S5" i="40"/>
  <c r="R5" i="40"/>
  <c r="Q5" i="40"/>
  <c r="P5" i="40"/>
  <c r="O5" i="40"/>
  <c r="AA260" i="39"/>
  <c r="Z260" i="39"/>
  <c r="Y260" i="39"/>
  <c r="X260" i="39"/>
  <c r="W260" i="39"/>
  <c r="V260" i="39"/>
  <c r="U260" i="39"/>
  <c r="T260" i="39"/>
  <c r="S260" i="39"/>
  <c r="R260" i="39"/>
  <c r="Q260" i="39"/>
  <c r="P260" i="39"/>
  <c r="O260" i="39"/>
  <c r="N260" i="39"/>
  <c r="K260" i="39"/>
  <c r="J260" i="39"/>
  <c r="I260" i="39"/>
  <c r="H260" i="39"/>
  <c r="G260" i="39"/>
  <c r="AA259" i="39"/>
  <c r="Z259" i="39"/>
  <c r="Y259" i="39"/>
  <c r="X259" i="39"/>
  <c r="W259" i="39"/>
  <c r="V259" i="39"/>
  <c r="U259" i="39"/>
  <c r="U257" i="39" s="1"/>
  <c r="T259" i="39"/>
  <c r="S259" i="39"/>
  <c r="R259" i="39"/>
  <c r="Q259" i="39"/>
  <c r="P259" i="39"/>
  <c r="O259" i="39"/>
  <c r="M259" i="39"/>
  <c r="L259" i="39"/>
  <c r="J259" i="39"/>
  <c r="I259" i="39"/>
  <c r="H259" i="39"/>
  <c r="G259" i="39"/>
  <c r="AA258" i="39"/>
  <c r="AA257" i="39" s="1"/>
  <c r="Z258" i="39"/>
  <c r="Z257" i="39" s="1"/>
  <c r="Y258" i="39"/>
  <c r="X258" i="39"/>
  <c r="W258" i="39"/>
  <c r="W257" i="39" s="1"/>
  <c r="V258" i="39"/>
  <c r="U258" i="39"/>
  <c r="T258" i="39"/>
  <c r="T257" i="39" s="1"/>
  <c r="S258" i="39"/>
  <c r="S257" i="39" s="1"/>
  <c r="R258" i="39"/>
  <c r="R257" i="39" s="1"/>
  <c r="Q258" i="39"/>
  <c r="P258" i="39"/>
  <c r="O258" i="39"/>
  <c r="O257" i="39" s="1"/>
  <c r="J258" i="39"/>
  <c r="J257" i="39" s="1"/>
  <c r="I258" i="39"/>
  <c r="H258" i="39"/>
  <c r="G258" i="39"/>
  <c r="Y257" i="39"/>
  <c r="X257" i="39"/>
  <c r="Q257" i="39"/>
  <c r="P257" i="39"/>
  <c r="I257" i="39"/>
  <c r="H257" i="39"/>
  <c r="AA243" i="39"/>
  <c r="Z243" i="39"/>
  <c r="Y243" i="39"/>
  <c r="X243" i="39"/>
  <c r="W243" i="39"/>
  <c r="V243" i="39"/>
  <c r="U243" i="39"/>
  <c r="N193" i="39"/>
  <c r="M193" i="39"/>
  <c r="L193" i="39"/>
  <c r="K193" i="39"/>
  <c r="N179" i="39"/>
  <c r="N178" i="39" s="1"/>
  <c r="M179" i="39"/>
  <c r="L179" i="39"/>
  <c r="K179" i="39"/>
  <c r="K178" i="39"/>
  <c r="K176" i="39" s="1"/>
  <c r="N136" i="39"/>
  <c r="M136" i="39"/>
  <c r="L136" i="39"/>
  <c r="K136" i="39"/>
  <c r="N122" i="39"/>
  <c r="M122" i="39"/>
  <c r="L122" i="39"/>
  <c r="K122" i="39"/>
  <c r="K259" i="39" s="1"/>
  <c r="M121" i="39"/>
  <c r="M119" i="39" s="1"/>
  <c r="L121" i="39"/>
  <c r="L119" i="39" s="1"/>
  <c r="AA96" i="39"/>
  <c r="AA40" i="39" s="1"/>
  <c r="Z96" i="39"/>
  <c r="Y96" i="39"/>
  <c r="X96" i="39"/>
  <c r="AJ93" i="39"/>
  <c r="AI93" i="39"/>
  <c r="Z79" i="39"/>
  <c r="Z62" i="39" s="1"/>
  <c r="Z5" i="39" s="1"/>
  <c r="Y79" i="39"/>
  <c r="X79" i="39"/>
  <c r="W79" i="39"/>
  <c r="V79" i="39"/>
  <c r="V62" i="39" s="1"/>
  <c r="V5" i="39" s="1"/>
  <c r="N79" i="39"/>
  <c r="M79" i="39"/>
  <c r="L79" i="39"/>
  <c r="K79" i="39"/>
  <c r="N73" i="39"/>
  <c r="M73" i="39"/>
  <c r="L73" i="39"/>
  <c r="K73" i="39"/>
  <c r="N65" i="39"/>
  <c r="N258" i="39" s="1"/>
  <c r="M65" i="39"/>
  <c r="M64" i="39" s="1"/>
  <c r="L65" i="39"/>
  <c r="K65" i="39"/>
  <c r="K258" i="39" s="1"/>
  <c r="K257" i="39" s="1"/>
  <c r="N64" i="39"/>
  <c r="AA62" i="39"/>
  <c r="AA5" i="39" s="1"/>
  <c r="W62" i="39"/>
  <c r="N62" i="39"/>
  <c r="M62" i="39"/>
  <c r="AA52" i="39"/>
  <c r="Z52" i="39"/>
  <c r="Y52" i="39"/>
  <c r="X52" i="39"/>
  <c r="W52" i="39"/>
  <c r="V52" i="39"/>
  <c r="U52" i="39"/>
  <c r="T52" i="39"/>
  <c r="S52" i="39"/>
  <c r="R52" i="39"/>
  <c r="AA51" i="39"/>
  <c r="Z51" i="39"/>
  <c r="Y51" i="39"/>
  <c r="X51" i="39"/>
  <c r="W51" i="39"/>
  <c r="V51" i="39"/>
  <c r="U51" i="39"/>
  <c r="T51" i="39"/>
  <c r="S51" i="39"/>
  <c r="R51" i="39"/>
  <c r="Q51" i="39"/>
  <c r="P51" i="39"/>
  <c r="O51" i="39"/>
  <c r="N51" i="39"/>
  <c r="M51" i="39"/>
  <c r="L51" i="39"/>
  <c r="K51" i="39"/>
  <c r="AA50" i="39"/>
  <c r="Z50" i="39"/>
  <c r="Y50" i="39"/>
  <c r="X50" i="39"/>
  <c r="W50" i="39"/>
  <c r="V50" i="39"/>
  <c r="U50" i="39"/>
  <c r="T50" i="39"/>
  <c r="S50" i="39"/>
  <c r="R50" i="39"/>
  <c r="Q50" i="39"/>
  <c r="P50" i="39"/>
  <c r="O50" i="39"/>
  <c r="N50" i="39"/>
  <c r="M50" i="39"/>
  <c r="L50" i="39"/>
  <c r="K50" i="39"/>
  <c r="AA49" i="39"/>
  <c r="Z49" i="39"/>
  <c r="Y49" i="39"/>
  <c r="X49" i="39"/>
  <c r="W49" i="39"/>
  <c r="V49" i="39"/>
  <c r="U49" i="39"/>
  <c r="T49" i="39"/>
  <c r="S49" i="39"/>
  <c r="R49" i="39"/>
  <c r="Q49" i="39"/>
  <c r="P49" i="39"/>
  <c r="O49" i="39"/>
  <c r="N49" i="39"/>
  <c r="M49" i="39"/>
  <c r="L49" i="39"/>
  <c r="K49" i="39"/>
  <c r="AA48" i="39"/>
  <c r="Z48" i="39"/>
  <c r="Y48" i="39"/>
  <c r="X48" i="39"/>
  <c r="W48" i="39"/>
  <c r="V48" i="39"/>
  <c r="U48" i="39"/>
  <c r="T48" i="39"/>
  <c r="S48" i="39"/>
  <c r="R48" i="39"/>
  <c r="Q48" i="39"/>
  <c r="P48" i="39"/>
  <c r="O48" i="39"/>
  <c r="N48" i="39"/>
  <c r="M48" i="39"/>
  <c r="L48" i="39"/>
  <c r="K48" i="39"/>
  <c r="AA47" i="39"/>
  <c r="Z47" i="39"/>
  <c r="Y47" i="39"/>
  <c r="X47" i="39"/>
  <c r="W47" i="39"/>
  <c r="V47" i="39"/>
  <c r="U47" i="39"/>
  <c r="T47" i="39"/>
  <c r="S47" i="39"/>
  <c r="R47" i="39"/>
  <c r="Q47" i="39"/>
  <c r="P47" i="39"/>
  <c r="O47" i="39"/>
  <c r="N47" i="39"/>
  <c r="M47" i="39"/>
  <c r="L47" i="39"/>
  <c r="K47" i="39"/>
  <c r="AA46" i="39"/>
  <c r="Z46" i="39"/>
  <c r="Y46" i="39"/>
  <c r="X46" i="39"/>
  <c r="W46" i="39"/>
  <c r="V46" i="39"/>
  <c r="U46" i="39"/>
  <c r="T46" i="39"/>
  <c r="S46" i="39"/>
  <c r="R46" i="39"/>
  <c r="Q46" i="39"/>
  <c r="P46" i="39"/>
  <c r="O46" i="39"/>
  <c r="N46" i="39"/>
  <c r="M46" i="39"/>
  <c r="L46" i="39"/>
  <c r="K46" i="39"/>
  <c r="AA45" i="39"/>
  <c r="Z45" i="39"/>
  <c r="Y45" i="39"/>
  <c r="X45" i="39"/>
  <c r="W45" i="39"/>
  <c r="V45" i="39"/>
  <c r="U45" i="39"/>
  <c r="T45" i="39"/>
  <c r="S45" i="39"/>
  <c r="R45" i="39"/>
  <c r="Q45" i="39"/>
  <c r="P45" i="39"/>
  <c r="O45" i="39"/>
  <c r="N45" i="39"/>
  <c r="M45" i="39"/>
  <c r="L45" i="39"/>
  <c r="K45" i="39"/>
  <c r="AA44" i="39"/>
  <c r="Z44" i="39"/>
  <c r="Y44" i="39"/>
  <c r="X44" i="39"/>
  <c r="W44" i="39"/>
  <c r="V44" i="39"/>
  <c r="U44" i="39"/>
  <c r="T44" i="39"/>
  <c r="S44" i="39"/>
  <c r="R44" i="39"/>
  <c r="Q44" i="39"/>
  <c r="P44" i="39"/>
  <c r="O44" i="39"/>
  <c r="N44" i="39"/>
  <c r="M44" i="39"/>
  <c r="L44" i="39"/>
  <c r="K44" i="39"/>
  <c r="AA43" i="39"/>
  <c r="Z43" i="39"/>
  <c r="Y43" i="39"/>
  <c r="X43" i="39"/>
  <c r="W43" i="39"/>
  <c r="V43" i="39"/>
  <c r="U43" i="39"/>
  <c r="T43" i="39"/>
  <c r="S43" i="39"/>
  <c r="R43" i="39"/>
  <c r="Q43" i="39"/>
  <c r="P43" i="39"/>
  <c r="O43" i="39"/>
  <c r="N43" i="39"/>
  <c r="M43" i="39"/>
  <c r="L43" i="39"/>
  <c r="K43" i="39"/>
  <c r="AA42" i="39"/>
  <c r="Z42" i="39"/>
  <c r="Y42" i="39"/>
  <c r="X42" i="39"/>
  <c r="W42" i="39"/>
  <c r="V42" i="39"/>
  <c r="U42" i="39"/>
  <c r="T42" i="39"/>
  <c r="S42" i="39"/>
  <c r="R42" i="39"/>
  <c r="Q42" i="39"/>
  <c r="P42" i="39"/>
  <c r="O42" i="39"/>
  <c r="N42" i="39"/>
  <c r="M42" i="39"/>
  <c r="L42" i="39"/>
  <c r="K42" i="39"/>
  <c r="Z40" i="39"/>
  <c r="Y40" i="39"/>
  <c r="X40" i="39"/>
  <c r="W40" i="39"/>
  <c r="V40" i="39"/>
  <c r="U40" i="39"/>
  <c r="T40" i="39"/>
  <c r="S40" i="39"/>
  <c r="R40" i="39"/>
  <c r="Q40" i="39"/>
  <c r="P40" i="39"/>
  <c r="O40" i="39"/>
  <c r="N40" i="39"/>
  <c r="M40" i="39"/>
  <c r="L40" i="39"/>
  <c r="K40" i="39"/>
  <c r="AA38" i="39"/>
  <c r="Z38" i="39"/>
  <c r="Y38" i="39"/>
  <c r="X38" i="39"/>
  <c r="W38" i="39"/>
  <c r="V38" i="39"/>
  <c r="U38" i="39"/>
  <c r="T38" i="39"/>
  <c r="S38" i="39"/>
  <c r="R38" i="39"/>
  <c r="AA36" i="39"/>
  <c r="Z36" i="39"/>
  <c r="Y36" i="39"/>
  <c r="X36" i="39"/>
  <c r="W36" i="39"/>
  <c r="V36" i="39"/>
  <c r="U36" i="39"/>
  <c r="T36" i="39"/>
  <c r="S36" i="39"/>
  <c r="R36" i="39"/>
  <c r="Q36" i="39"/>
  <c r="P36" i="39"/>
  <c r="O36" i="39"/>
  <c r="N36" i="39"/>
  <c r="M36" i="39"/>
  <c r="L36" i="39"/>
  <c r="K36" i="39"/>
  <c r="AA34" i="39"/>
  <c r="Z34" i="39"/>
  <c r="Y34" i="39"/>
  <c r="X34" i="39"/>
  <c r="W34" i="39"/>
  <c r="V34" i="39"/>
  <c r="U34" i="39"/>
  <c r="T34" i="39"/>
  <c r="S34" i="39"/>
  <c r="R34" i="39"/>
  <c r="Q34" i="39"/>
  <c r="P34" i="39"/>
  <c r="O34" i="39"/>
  <c r="N34" i="39"/>
  <c r="M34" i="39"/>
  <c r="L34" i="39"/>
  <c r="K34" i="39"/>
  <c r="AA32" i="39"/>
  <c r="Z32" i="39"/>
  <c r="Y32" i="39"/>
  <c r="X32" i="39"/>
  <c r="W32" i="39"/>
  <c r="V32" i="39"/>
  <c r="U32" i="39"/>
  <c r="T32" i="39"/>
  <c r="S32" i="39"/>
  <c r="R32" i="39"/>
  <c r="Q32" i="39"/>
  <c r="P32" i="39"/>
  <c r="O32" i="39"/>
  <c r="N32" i="39"/>
  <c r="M32" i="39"/>
  <c r="L32" i="39"/>
  <c r="K32" i="39"/>
  <c r="J32" i="39"/>
  <c r="I32" i="39"/>
  <c r="H32" i="39"/>
  <c r="G32" i="39"/>
  <c r="AA31" i="39"/>
  <c r="Z31" i="39"/>
  <c r="Y31" i="39"/>
  <c r="X31" i="39"/>
  <c r="W31" i="39"/>
  <c r="V31" i="39"/>
  <c r="U31" i="39"/>
  <c r="T31" i="39"/>
  <c r="S31" i="39"/>
  <c r="R31" i="39"/>
  <c r="Q31" i="39"/>
  <c r="P31" i="39"/>
  <c r="O31" i="39"/>
  <c r="N31" i="39"/>
  <c r="M31" i="39"/>
  <c r="L31" i="39"/>
  <c r="K31" i="39"/>
  <c r="AA30" i="39"/>
  <c r="Z30" i="39"/>
  <c r="Y30" i="39"/>
  <c r="X30" i="39"/>
  <c r="W30" i="39"/>
  <c r="V30" i="39"/>
  <c r="U30" i="39"/>
  <c r="T30" i="39"/>
  <c r="S30" i="39"/>
  <c r="R30" i="39"/>
  <c r="Q30" i="39"/>
  <c r="P30" i="39"/>
  <c r="O30" i="39"/>
  <c r="N30" i="39"/>
  <c r="M30" i="39"/>
  <c r="L30" i="39"/>
  <c r="K30" i="39"/>
  <c r="AA29" i="39"/>
  <c r="Z29" i="39"/>
  <c r="Y29" i="39"/>
  <c r="X29" i="39"/>
  <c r="W29" i="39"/>
  <c r="V29" i="39"/>
  <c r="U29" i="39"/>
  <c r="T29" i="39"/>
  <c r="S29" i="39"/>
  <c r="R29" i="39"/>
  <c r="Q29" i="39"/>
  <c r="P29" i="39"/>
  <c r="O29" i="39"/>
  <c r="N29" i="39"/>
  <c r="M29" i="39"/>
  <c r="L29" i="39"/>
  <c r="K29" i="39"/>
  <c r="AA28" i="39"/>
  <c r="Z28" i="39"/>
  <c r="Y28" i="39"/>
  <c r="X28" i="39"/>
  <c r="W28" i="39"/>
  <c r="V28" i="39"/>
  <c r="U28" i="39"/>
  <c r="T28" i="39"/>
  <c r="S28" i="39"/>
  <c r="R28" i="39"/>
  <c r="Q28" i="39"/>
  <c r="P28" i="39"/>
  <c r="O28" i="39"/>
  <c r="N28" i="39"/>
  <c r="M28" i="39"/>
  <c r="L28" i="39"/>
  <c r="K28" i="39"/>
  <c r="AA27" i="39"/>
  <c r="Z27" i="39"/>
  <c r="Y27" i="39"/>
  <c r="X27" i="39"/>
  <c r="W27" i="39"/>
  <c r="V27" i="39"/>
  <c r="U27" i="39"/>
  <c r="T27" i="39"/>
  <c r="S27" i="39"/>
  <c r="R27" i="39"/>
  <c r="Q27" i="39"/>
  <c r="P27" i="39"/>
  <c r="O27" i="39"/>
  <c r="N27" i="39"/>
  <c r="M27" i="39"/>
  <c r="L27" i="39"/>
  <c r="K27" i="39"/>
  <c r="AA26" i="39"/>
  <c r="Z26" i="39"/>
  <c r="Y26" i="39"/>
  <c r="X26" i="39"/>
  <c r="W26" i="39"/>
  <c r="V26" i="39"/>
  <c r="U26" i="39"/>
  <c r="T26" i="39"/>
  <c r="S26" i="39"/>
  <c r="R26" i="39"/>
  <c r="Q26" i="39"/>
  <c r="P26" i="39"/>
  <c r="O26" i="39"/>
  <c r="N26" i="39"/>
  <c r="M26" i="39"/>
  <c r="L26" i="39"/>
  <c r="K26" i="39"/>
  <c r="AA25" i="39"/>
  <c r="Z25" i="39"/>
  <c r="Y25" i="39"/>
  <c r="X25" i="39"/>
  <c r="W25" i="39"/>
  <c r="V25" i="39"/>
  <c r="U25" i="39"/>
  <c r="T25" i="39"/>
  <c r="S25" i="39"/>
  <c r="R25" i="39"/>
  <c r="Q25" i="39"/>
  <c r="P25" i="39"/>
  <c r="O25" i="39"/>
  <c r="N25" i="39"/>
  <c r="M25" i="39"/>
  <c r="L25" i="39"/>
  <c r="K25" i="39"/>
  <c r="AA24" i="39"/>
  <c r="Z24" i="39"/>
  <c r="Y24" i="39"/>
  <c r="X24" i="39"/>
  <c r="W24" i="39"/>
  <c r="V24" i="39"/>
  <c r="U24" i="39"/>
  <c r="T24" i="39"/>
  <c r="S24" i="39"/>
  <c r="R24" i="39"/>
  <c r="Q24" i="39"/>
  <c r="P24" i="39"/>
  <c r="O24" i="39"/>
  <c r="N24" i="39"/>
  <c r="M24" i="39"/>
  <c r="L24" i="39"/>
  <c r="K24" i="39"/>
  <c r="AA23" i="39"/>
  <c r="Z23" i="39"/>
  <c r="Y23" i="39"/>
  <c r="X23" i="39"/>
  <c r="W23" i="39"/>
  <c r="V23" i="39"/>
  <c r="U23" i="39"/>
  <c r="T23" i="39"/>
  <c r="S23" i="39"/>
  <c r="R23" i="39"/>
  <c r="Q23" i="39"/>
  <c r="P23" i="39"/>
  <c r="O23" i="39"/>
  <c r="N23" i="39"/>
  <c r="M23" i="39"/>
  <c r="L23" i="39"/>
  <c r="K23" i="39"/>
  <c r="AA22" i="39"/>
  <c r="Z22" i="39"/>
  <c r="W22" i="39"/>
  <c r="V22" i="39"/>
  <c r="U22" i="39"/>
  <c r="T22" i="39"/>
  <c r="S22" i="39"/>
  <c r="R22" i="39"/>
  <c r="Q22" i="39"/>
  <c r="P22" i="39"/>
  <c r="O22" i="39"/>
  <c r="N22" i="39"/>
  <c r="M22" i="39"/>
  <c r="L22" i="39"/>
  <c r="K22" i="39"/>
  <c r="AA20" i="39"/>
  <c r="Z20" i="39"/>
  <c r="Y20" i="39"/>
  <c r="X20" i="39"/>
  <c r="W20" i="39"/>
  <c r="V20" i="39"/>
  <c r="U20" i="39"/>
  <c r="T20" i="39"/>
  <c r="S20" i="39"/>
  <c r="R20" i="39"/>
  <c r="Q20" i="39"/>
  <c r="P20" i="39"/>
  <c r="O20" i="39"/>
  <c r="N20" i="39"/>
  <c r="M20" i="39"/>
  <c r="L20" i="39"/>
  <c r="K20" i="39"/>
  <c r="AA19" i="39"/>
  <c r="Z19" i="39"/>
  <c r="Y19" i="39"/>
  <c r="X19" i="39"/>
  <c r="W19" i="39"/>
  <c r="V19" i="39"/>
  <c r="U19" i="39"/>
  <c r="T19" i="39"/>
  <c r="S19" i="39"/>
  <c r="R19" i="39"/>
  <c r="Q19" i="39"/>
  <c r="P19" i="39"/>
  <c r="O19" i="39"/>
  <c r="N19" i="39"/>
  <c r="M19" i="39"/>
  <c r="L19" i="39"/>
  <c r="K19" i="39"/>
  <c r="AA18" i="39"/>
  <c r="Z18" i="39"/>
  <c r="Y18" i="39"/>
  <c r="X18" i="39"/>
  <c r="W18" i="39"/>
  <c r="V18" i="39"/>
  <c r="U18" i="39"/>
  <c r="T18" i="39"/>
  <c r="S18" i="39"/>
  <c r="R18" i="39"/>
  <c r="Q18" i="39"/>
  <c r="P18" i="39"/>
  <c r="O18" i="39"/>
  <c r="N18" i="39"/>
  <c r="M18" i="39"/>
  <c r="L18" i="39"/>
  <c r="K18" i="39"/>
  <c r="AA17" i="39"/>
  <c r="Z17" i="39"/>
  <c r="Y17" i="39"/>
  <c r="X17" i="39"/>
  <c r="W17" i="39"/>
  <c r="V17" i="39"/>
  <c r="U17" i="39"/>
  <c r="T17" i="39"/>
  <c r="S17" i="39"/>
  <c r="R17" i="39"/>
  <c r="Q17" i="39"/>
  <c r="P17" i="39"/>
  <c r="O17" i="39"/>
  <c r="N17" i="39"/>
  <c r="M17" i="39"/>
  <c r="L17" i="39"/>
  <c r="K17" i="39"/>
  <c r="AA16" i="39"/>
  <c r="Z16" i="39"/>
  <c r="Y16" i="39"/>
  <c r="X16" i="39"/>
  <c r="W16" i="39"/>
  <c r="V16" i="39"/>
  <c r="U16" i="39"/>
  <c r="T16" i="39"/>
  <c r="S16" i="39"/>
  <c r="R16" i="39"/>
  <c r="Q16" i="39"/>
  <c r="P16" i="39"/>
  <c r="O16" i="39"/>
  <c r="N16" i="39"/>
  <c r="M16" i="39"/>
  <c r="L16" i="39"/>
  <c r="K16" i="39"/>
  <c r="AA15" i="39"/>
  <c r="Z15" i="39"/>
  <c r="Y15" i="39"/>
  <c r="X15" i="39"/>
  <c r="W15" i="39"/>
  <c r="V15" i="39"/>
  <c r="U15" i="39"/>
  <c r="T15" i="39"/>
  <c r="S15" i="39"/>
  <c r="R15" i="39"/>
  <c r="Q15" i="39"/>
  <c r="P15" i="39"/>
  <c r="O15" i="39"/>
  <c r="N15" i="39"/>
  <c r="M15" i="39"/>
  <c r="L15" i="39"/>
  <c r="K15" i="39"/>
  <c r="AA14" i="39"/>
  <c r="Z14" i="39"/>
  <c r="Y14" i="39"/>
  <c r="X14" i="39"/>
  <c r="W14" i="39"/>
  <c r="V14" i="39"/>
  <c r="U14" i="39"/>
  <c r="T14" i="39"/>
  <c r="S14" i="39"/>
  <c r="R14" i="39"/>
  <c r="Q14" i="39"/>
  <c r="P14" i="39"/>
  <c r="O14" i="39"/>
  <c r="N14" i="39"/>
  <c r="M14" i="39"/>
  <c r="L14" i="39"/>
  <c r="K14" i="39"/>
  <c r="AA13" i="39"/>
  <c r="Z13" i="39"/>
  <c r="Y13" i="39"/>
  <c r="X13" i="39"/>
  <c r="W13" i="39"/>
  <c r="V13" i="39"/>
  <c r="U13" i="39"/>
  <c r="T13" i="39"/>
  <c r="S13" i="39"/>
  <c r="R13" i="39"/>
  <c r="Q13" i="39"/>
  <c r="P13" i="39"/>
  <c r="O13" i="39"/>
  <c r="N13" i="39"/>
  <c r="M13" i="39"/>
  <c r="L13" i="39"/>
  <c r="K13" i="39"/>
  <c r="AA12" i="39"/>
  <c r="Z12" i="39"/>
  <c r="Y12" i="39"/>
  <c r="X12" i="39"/>
  <c r="W12" i="39"/>
  <c r="V12" i="39"/>
  <c r="U12" i="39"/>
  <c r="T12" i="39"/>
  <c r="S12" i="39"/>
  <c r="R12" i="39"/>
  <c r="Q12" i="39"/>
  <c r="P12" i="39"/>
  <c r="O12" i="39"/>
  <c r="N12" i="39"/>
  <c r="M12" i="39"/>
  <c r="L12" i="39"/>
  <c r="K12" i="39"/>
  <c r="AA11" i="39"/>
  <c r="Z11" i="39"/>
  <c r="Y11" i="39"/>
  <c r="X11" i="39"/>
  <c r="W11" i="39"/>
  <c r="V11" i="39"/>
  <c r="U11" i="39"/>
  <c r="T11" i="39"/>
  <c r="S11" i="39"/>
  <c r="R11" i="39"/>
  <c r="Q11" i="39"/>
  <c r="P11" i="39"/>
  <c r="O11" i="39"/>
  <c r="N11" i="39"/>
  <c r="M11" i="39"/>
  <c r="L11" i="39"/>
  <c r="K11" i="39"/>
  <c r="AA10" i="39"/>
  <c r="Z10" i="39"/>
  <c r="Y10" i="39"/>
  <c r="X10" i="39"/>
  <c r="W10" i="39"/>
  <c r="V10" i="39"/>
  <c r="U10" i="39"/>
  <c r="T10" i="39"/>
  <c r="S10" i="39"/>
  <c r="R10" i="39"/>
  <c r="Q10" i="39"/>
  <c r="P10" i="39"/>
  <c r="O10" i="39"/>
  <c r="N10" i="39"/>
  <c r="M10" i="39"/>
  <c r="L10" i="39"/>
  <c r="K10" i="39"/>
  <c r="AA9" i="39"/>
  <c r="Z9" i="39"/>
  <c r="Y9" i="39"/>
  <c r="X9" i="39"/>
  <c r="W9" i="39"/>
  <c r="V9" i="39"/>
  <c r="U9" i="39"/>
  <c r="T9" i="39"/>
  <c r="S9" i="39"/>
  <c r="R9" i="39"/>
  <c r="Q9" i="39"/>
  <c r="P9" i="39"/>
  <c r="O9" i="39"/>
  <c r="N9" i="39"/>
  <c r="M9" i="39"/>
  <c r="L9" i="39"/>
  <c r="K9" i="39"/>
  <c r="AA8" i="39"/>
  <c r="Z8" i="39"/>
  <c r="Y8" i="39"/>
  <c r="X8" i="39"/>
  <c r="W8" i="39"/>
  <c r="V8" i="39"/>
  <c r="U8" i="39"/>
  <c r="T8" i="39"/>
  <c r="S8" i="39"/>
  <c r="R8" i="39"/>
  <c r="Q8" i="39"/>
  <c r="P8" i="39"/>
  <c r="O8" i="39"/>
  <c r="AA7" i="39"/>
  <c r="Z7" i="39"/>
  <c r="Y7" i="39"/>
  <c r="X7" i="39"/>
  <c r="W7" i="39"/>
  <c r="V7" i="39"/>
  <c r="U7" i="39"/>
  <c r="T7" i="39"/>
  <c r="S7" i="39"/>
  <c r="R7" i="39"/>
  <c r="Q7" i="39"/>
  <c r="P7" i="39"/>
  <c r="O7" i="39"/>
  <c r="W5" i="39"/>
  <c r="U5" i="39"/>
  <c r="T5" i="39"/>
  <c r="S5" i="39"/>
  <c r="R5" i="39"/>
  <c r="Q5" i="39"/>
  <c r="P5" i="39"/>
  <c r="O5" i="39"/>
  <c r="AA260" i="38"/>
  <c r="Z260" i="38"/>
  <c r="Y260" i="38"/>
  <c r="X260" i="38"/>
  <c r="W260" i="38"/>
  <c r="V260" i="38"/>
  <c r="U260" i="38"/>
  <c r="T260" i="38"/>
  <c r="S260" i="38"/>
  <c r="R260" i="38"/>
  <c r="Q260" i="38"/>
  <c r="P260" i="38"/>
  <c r="O260" i="38"/>
  <c r="L260" i="38"/>
  <c r="K260" i="38"/>
  <c r="J260" i="38"/>
  <c r="I260" i="38"/>
  <c r="H260" i="38"/>
  <c r="G260" i="38"/>
  <c r="AA259" i="38"/>
  <c r="Z259" i="38"/>
  <c r="Y259" i="38"/>
  <c r="Y257" i="38" s="1"/>
  <c r="X259" i="38"/>
  <c r="W259" i="38"/>
  <c r="V259" i="38"/>
  <c r="U259" i="38"/>
  <c r="T259" i="38"/>
  <c r="S259" i="38"/>
  <c r="R259" i="38"/>
  <c r="Q259" i="38"/>
  <c r="Q257" i="38" s="1"/>
  <c r="P259" i="38"/>
  <c r="O259" i="38"/>
  <c r="J259" i="38"/>
  <c r="J257" i="38" s="1"/>
  <c r="I259" i="38"/>
  <c r="I257" i="38" s="1"/>
  <c r="H259" i="38"/>
  <c r="G259" i="38"/>
  <c r="AA258" i="38"/>
  <c r="Z258" i="38"/>
  <c r="Y258" i="38"/>
  <c r="X258" i="38"/>
  <c r="W258" i="38"/>
  <c r="W257" i="38" s="1"/>
  <c r="V258" i="38"/>
  <c r="V257" i="38" s="1"/>
  <c r="U258" i="38"/>
  <c r="T258" i="38"/>
  <c r="S258" i="38"/>
  <c r="R258" i="38"/>
  <c r="Q258" i="38"/>
  <c r="P258" i="38"/>
  <c r="O258" i="38"/>
  <c r="O257" i="38" s="1"/>
  <c r="N258" i="38"/>
  <c r="N257" i="38" s="1"/>
  <c r="J258" i="38"/>
  <c r="I258" i="38"/>
  <c r="H258" i="38"/>
  <c r="G258" i="38"/>
  <c r="G257" i="38" s="1"/>
  <c r="U257" i="38"/>
  <c r="T257" i="38"/>
  <c r="M257" i="38"/>
  <c r="AA243" i="38"/>
  <c r="Z243" i="38"/>
  <c r="Y243" i="38"/>
  <c r="X243" i="38"/>
  <c r="W243" i="38"/>
  <c r="V243" i="38"/>
  <c r="U243" i="38"/>
  <c r="N193" i="38"/>
  <c r="M193" i="38"/>
  <c r="L193" i="38"/>
  <c r="K193" i="38"/>
  <c r="N179" i="38"/>
  <c r="N260" i="38" s="1"/>
  <c r="M179" i="38"/>
  <c r="M260" i="38" s="1"/>
  <c r="L179" i="38"/>
  <c r="K179" i="38"/>
  <c r="N178" i="38"/>
  <c r="N176" i="38" s="1"/>
  <c r="N5" i="38" s="1"/>
  <c r="L178" i="38"/>
  <c r="K178" i="38"/>
  <c r="L176" i="38"/>
  <c r="N136" i="38"/>
  <c r="M136" i="38"/>
  <c r="L136" i="38"/>
  <c r="K136" i="38"/>
  <c r="N122" i="38"/>
  <c r="N259" i="38" s="1"/>
  <c r="M122" i="38"/>
  <c r="M259" i="38" s="1"/>
  <c r="L122" i="38"/>
  <c r="K122" i="38"/>
  <c r="N121" i="38"/>
  <c r="M121" i="38"/>
  <c r="N119" i="38"/>
  <c r="AA96" i="38"/>
  <c r="Z96" i="38"/>
  <c r="Y96" i="38"/>
  <c r="X96" i="38"/>
  <c r="X40" i="38" s="1"/>
  <c r="AJ93" i="38"/>
  <c r="AI93" i="38"/>
  <c r="Z79" i="38"/>
  <c r="Z62" i="38" s="1"/>
  <c r="Y79" i="38"/>
  <c r="X79" i="38"/>
  <c r="W79" i="38"/>
  <c r="V79" i="38"/>
  <c r="V62" i="38" s="1"/>
  <c r="N79" i="38"/>
  <c r="N22" i="38" s="1"/>
  <c r="M79" i="38"/>
  <c r="L79" i="38"/>
  <c r="K79" i="38"/>
  <c r="N73" i="38"/>
  <c r="M73" i="38"/>
  <c r="L73" i="38"/>
  <c r="L16" i="38" s="1"/>
  <c r="K73" i="38"/>
  <c r="N65" i="38"/>
  <c r="M65" i="38"/>
  <c r="M258" i="38" s="1"/>
  <c r="L65" i="38"/>
  <c r="L258" i="38" s="1"/>
  <c r="K65" i="38"/>
  <c r="K258" i="38" s="1"/>
  <c r="N64" i="38"/>
  <c r="N62" i="38" s="1"/>
  <c r="M64" i="38"/>
  <c r="AA62" i="38"/>
  <c r="Y62" i="38"/>
  <c r="X62" i="38"/>
  <c r="W62" i="38"/>
  <c r="AA52" i="38"/>
  <c r="Z52" i="38"/>
  <c r="Y52" i="38"/>
  <c r="X52" i="38"/>
  <c r="W52" i="38"/>
  <c r="V52" i="38"/>
  <c r="U52" i="38"/>
  <c r="T52" i="38"/>
  <c r="S52" i="38"/>
  <c r="R52" i="38"/>
  <c r="AA51" i="38"/>
  <c r="Z51" i="38"/>
  <c r="Y51" i="38"/>
  <c r="X51" i="38"/>
  <c r="W51" i="38"/>
  <c r="V51" i="38"/>
  <c r="U51" i="38"/>
  <c r="T51" i="38"/>
  <c r="S51" i="38"/>
  <c r="R51" i="38"/>
  <c r="Q51" i="38"/>
  <c r="P51" i="38"/>
  <c r="O51" i="38"/>
  <c r="N51" i="38"/>
  <c r="M51" i="38"/>
  <c r="L51" i="38"/>
  <c r="K51" i="38"/>
  <c r="AA50" i="38"/>
  <c r="Z50" i="38"/>
  <c r="Y50" i="38"/>
  <c r="X50" i="38"/>
  <c r="W50" i="38"/>
  <c r="V50" i="38"/>
  <c r="U50" i="38"/>
  <c r="T50" i="38"/>
  <c r="S50" i="38"/>
  <c r="R50" i="38"/>
  <c r="Q50" i="38"/>
  <c r="P50" i="38"/>
  <c r="O50" i="38"/>
  <c r="N50" i="38"/>
  <c r="M50" i="38"/>
  <c r="L50" i="38"/>
  <c r="K50" i="38"/>
  <c r="AA49" i="38"/>
  <c r="Z49" i="38"/>
  <c r="Y49" i="38"/>
  <c r="X49" i="38"/>
  <c r="W49" i="38"/>
  <c r="V49" i="38"/>
  <c r="U49" i="38"/>
  <c r="T49" i="38"/>
  <c r="S49" i="38"/>
  <c r="R49" i="38"/>
  <c r="Q49" i="38"/>
  <c r="P49" i="38"/>
  <c r="O49" i="38"/>
  <c r="N49" i="38"/>
  <c r="M49" i="38"/>
  <c r="L49" i="38"/>
  <c r="K49" i="38"/>
  <c r="AA48" i="38"/>
  <c r="Z48" i="38"/>
  <c r="Y48" i="38"/>
  <c r="X48" i="38"/>
  <c r="W48" i="38"/>
  <c r="V48" i="38"/>
  <c r="U48" i="38"/>
  <c r="T48" i="38"/>
  <c r="S48" i="38"/>
  <c r="R48" i="38"/>
  <c r="Q48" i="38"/>
  <c r="P48" i="38"/>
  <c r="O48" i="38"/>
  <c r="N48" i="38"/>
  <c r="M48" i="38"/>
  <c r="L48" i="38"/>
  <c r="K48" i="38"/>
  <c r="AA47" i="38"/>
  <c r="Z47" i="38"/>
  <c r="Y47" i="38"/>
  <c r="X47" i="38"/>
  <c r="W47" i="38"/>
  <c r="V47" i="38"/>
  <c r="U47" i="38"/>
  <c r="T47" i="38"/>
  <c r="S47" i="38"/>
  <c r="R47" i="38"/>
  <c r="Q47" i="38"/>
  <c r="P47" i="38"/>
  <c r="O47" i="38"/>
  <c r="N47" i="38"/>
  <c r="M47" i="38"/>
  <c r="L47" i="38"/>
  <c r="K47" i="38"/>
  <c r="AA46" i="38"/>
  <c r="Z46" i="38"/>
  <c r="Y46" i="38"/>
  <c r="X46" i="38"/>
  <c r="W46" i="38"/>
  <c r="V46" i="38"/>
  <c r="U46" i="38"/>
  <c r="T46" i="38"/>
  <c r="S46" i="38"/>
  <c r="R46" i="38"/>
  <c r="Q46" i="38"/>
  <c r="P46" i="38"/>
  <c r="O46" i="38"/>
  <c r="N46" i="38"/>
  <c r="M46" i="38"/>
  <c r="L46" i="38"/>
  <c r="K46" i="38"/>
  <c r="AA45" i="38"/>
  <c r="Z45" i="38"/>
  <c r="Y45" i="38"/>
  <c r="X45" i="38"/>
  <c r="W45" i="38"/>
  <c r="V45" i="38"/>
  <c r="U45" i="38"/>
  <c r="T45" i="38"/>
  <c r="S45" i="38"/>
  <c r="R45" i="38"/>
  <c r="Q45" i="38"/>
  <c r="P45" i="38"/>
  <c r="O45" i="38"/>
  <c r="N45" i="38"/>
  <c r="M45" i="38"/>
  <c r="L45" i="38"/>
  <c r="K45" i="38"/>
  <c r="AA44" i="38"/>
  <c r="Z44" i="38"/>
  <c r="Y44" i="38"/>
  <c r="X44" i="38"/>
  <c r="W44" i="38"/>
  <c r="V44" i="38"/>
  <c r="U44" i="38"/>
  <c r="T44" i="38"/>
  <c r="S44" i="38"/>
  <c r="R44" i="38"/>
  <c r="Q44" i="38"/>
  <c r="P44" i="38"/>
  <c r="O44" i="38"/>
  <c r="N44" i="38"/>
  <c r="M44" i="38"/>
  <c r="L44" i="38"/>
  <c r="K44" i="38"/>
  <c r="AA43" i="38"/>
  <c r="Z43" i="38"/>
  <c r="Y43" i="38"/>
  <c r="X43" i="38"/>
  <c r="W43" i="38"/>
  <c r="V43" i="38"/>
  <c r="U43" i="38"/>
  <c r="T43" i="38"/>
  <c r="S43" i="38"/>
  <c r="R43" i="38"/>
  <c r="Q43" i="38"/>
  <c r="P43" i="38"/>
  <c r="O43" i="38"/>
  <c r="N43" i="38"/>
  <c r="M43" i="38"/>
  <c r="L43" i="38"/>
  <c r="K43" i="38"/>
  <c r="AA42" i="38"/>
  <c r="Z42" i="38"/>
  <c r="Y42" i="38"/>
  <c r="X42" i="38"/>
  <c r="W42" i="38"/>
  <c r="V42" i="38"/>
  <c r="U42" i="38"/>
  <c r="T42" i="38"/>
  <c r="S42" i="38"/>
  <c r="R42" i="38"/>
  <c r="Q42" i="38"/>
  <c r="P42" i="38"/>
  <c r="O42" i="38"/>
  <c r="N42" i="38"/>
  <c r="M42" i="38"/>
  <c r="L42" i="38"/>
  <c r="K42" i="38"/>
  <c r="AA40" i="38"/>
  <c r="Z40" i="38"/>
  <c r="Y40" i="38"/>
  <c r="W40" i="38"/>
  <c r="V40" i="38"/>
  <c r="U40" i="38"/>
  <c r="T40" i="38"/>
  <c r="S40" i="38"/>
  <c r="R40" i="38"/>
  <c r="Q40" i="38"/>
  <c r="P40" i="38"/>
  <c r="O40" i="38"/>
  <c r="N40" i="38"/>
  <c r="M40" i="38"/>
  <c r="L40" i="38"/>
  <c r="K40" i="38"/>
  <c r="AA38" i="38"/>
  <c r="Z38" i="38"/>
  <c r="Y38" i="38"/>
  <c r="X38" i="38"/>
  <c r="W38" i="38"/>
  <c r="V38" i="38"/>
  <c r="U38" i="38"/>
  <c r="T38" i="38"/>
  <c r="S38" i="38"/>
  <c r="R38" i="38"/>
  <c r="AA36" i="38"/>
  <c r="Z36" i="38"/>
  <c r="Y36" i="38"/>
  <c r="X36" i="38"/>
  <c r="W36" i="38"/>
  <c r="V36" i="38"/>
  <c r="U36" i="38"/>
  <c r="T36" i="38"/>
  <c r="S36" i="38"/>
  <c r="R36" i="38"/>
  <c r="Q36" i="38"/>
  <c r="P36" i="38"/>
  <c r="O36" i="38"/>
  <c r="N36" i="38"/>
  <c r="M36" i="38"/>
  <c r="L36" i="38"/>
  <c r="K36" i="38"/>
  <c r="AA34" i="38"/>
  <c r="Z34" i="38"/>
  <c r="Y34" i="38"/>
  <c r="X34" i="38"/>
  <c r="W34" i="38"/>
  <c r="V34" i="38"/>
  <c r="U34" i="38"/>
  <c r="T34" i="38"/>
  <c r="S34" i="38"/>
  <c r="R34" i="38"/>
  <c r="Q34" i="38"/>
  <c r="P34" i="38"/>
  <c r="O34" i="38"/>
  <c r="N34" i="38"/>
  <c r="M34" i="38"/>
  <c r="L34" i="38"/>
  <c r="K34" i="38"/>
  <c r="AA32" i="38"/>
  <c r="Z32" i="38"/>
  <c r="Y32" i="38"/>
  <c r="X32" i="38"/>
  <c r="W32" i="38"/>
  <c r="V32" i="38"/>
  <c r="U32" i="38"/>
  <c r="T32" i="38"/>
  <c r="S32" i="38"/>
  <c r="R32" i="38"/>
  <c r="Q32" i="38"/>
  <c r="P32" i="38"/>
  <c r="O32" i="38"/>
  <c r="N32" i="38"/>
  <c r="M32" i="38"/>
  <c r="L32" i="38"/>
  <c r="K32" i="38"/>
  <c r="J32" i="38"/>
  <c r="I32" i="38"/>
  <c r="H32" i="38"/>
  <c r="G32" i="38"/>
  <c r="AA31" i="38"/>
  <c r="Z31" i="38"/>
  <c r="Y31" i="38"/>
  <c r="X31" i="38"/>
  <c r="W31" i="38"/>
  <c r="V31" i="38"/>
  <c r="U31" i="38"/>
  <c r="T31" i="38"/>
  <c r="S31" i="38"/>
  <c r="R31" i="38"/>
  <c r="Q31" i="38"/>
  <c r="P31" i="38"/>
  <c r="O31" i="38"/>
  <c r="N31" i="38"/>
  <c r="M31" i="38"/>
  <c r="L31" i="38"/>
  <c r="K31" i="38"/>
  <c r="AA30" i="38"/>
  <c r="Z30" i="38"/>
  <c r="Y30" i="38"/>
  <c r="X30" i="38"/>
  <c r="W30" i="38"/>
  <c r="V30" i="38"/>
  <c r="U30" i="38"/>
  <c r="T30" i="38"/>
  <c r="S30" i="38"/>
  <c r="R30" i="38"/>
  <c r="Q30" i="38"/>
  <c r="P30" i="38"/>
  <c r="O30" i="38"/>
  <c r="N30" i="38"/>
  <c r="M30" i="38"/>
  <c r="L30" i="38"/>
  <c r="K30" i="38"/>
  <c r="AA29" i="38"/>
  <c r="Z29" i="38"/>
  <c r="Y29" i="38"/>
  <c r="X29" i="38"/>
  <c r="W29" i="38"/>
  <c r="V29" i="38"/>
  <c r="U29" i="38"/>
  <c r="T29" i="38"/>
  <c r="S29" i="38"/>
  <c r="R29" i="38"/>
  <c r="Q29" i="38"/>
  <c r="P29" i="38"/>
  <c r="O29" i="38"/>
  <c r="N29" i="38"/>
  <c r="M29" i="38"/>
  <c r="L29" i="38"/>
  <c r="K29" i="38"/>
  <c r="AA28" i="38"/>
  <c r="Z28" i="38"/>
  <c r="Y28" i="38"/>
  <c r="X28" i="38"/>
  <c r="W28" i="38"/>
  <c r="V28" i="38"/>
  <c r="U28" i="38"/>
  <c r="T28" i="38"/>
  <c r="S28" i="38"/>
  <c r="R28" i="38"/>
  <c r="Q28" i="38"/>
  <c r="P28" i="38"/>
  <c r="O28" i="38"/>
  <c r="N28" i="38"/>
  <c r="M28" i="38"/>
  <c r="L28" i="38"/>
  <c r="K28" i="38"/>
  <c r="AA27" i="38"/>
  <c r="Z27" i="38"/>
  <c r="Y27" i="38"/>
  <c r="X27" i="38"/>
  <c r="W27" i="38"/>
  <c r="V27" i="38"/>
  <c r="U27" i="38"/>
  <c r="T27" i="38"/>
  <c r="S27" i="38"/>
  <c r="R27" i="38"/>
  <c r="Q27" i="38"/>
  <c r="P27" i="38"/>
  <c r="O27" i="38"/>
  <c r="N27" i="38"/>
  <c r="M27" i="38"/>
  <c r="L27" i="38"/>
  <c r="K27" i="38"/>
  <c r="AA26" i="38"/>
  <c r="Z26" i="38"/>
  <c r="Y26" i="38"/>
  <c r="X26" i="38"/>
  <c r="W26" i="38"/>
  <c r="V26" i="38"/>
  <c r="U26" i="38"/>
  <c r="T26" i="38"/>
  <c r="S26" i="38"/>
  <c r="R26" i="38"/>
  <c r="Q26" i="38"/>
  <c r="P26" i="38"/>
  <c r="O26" i="38"/>
  <c r="N26" i="38"/>
  <c r="M26" i="38"/>
  <c r="L26" i="38"/>
  <c r="K26" i="38"/>
  <c r="AA25" i="38"/>
  <c r="Z25" i="38"/>
  <c r="Y25" i="38"/>
  <c r="X25" i="38"/>
  <c r="W25" i="38"/>
  <c r="V25" i="38"/>
  <c r="U25" i="38"/>
  <c r="T25" i="38"/>
  <c r="S25" i="38"/>
  <c r="R25" i="38"/>
  <c r="Q25" i="38"/>
  <c r="P25" i="38"/>
  <c r="O25" i="38"/>
  <c r="N25" i="38"/>
  <c r="M25" i="38"/>
  <c r="L25" i="38"/>
  <c r="K25" i="38"/>
  <c r="AA24" i="38"/>
  <c r="Z24" i="38"/>
  <c r="Y24" i="38"/>
  <c r="X24" i="38"/>
  <c r="W24" i="38"/>
  <c r="V24" i="38"/>
  <c r="U24" i="38"/>
  <c r="T24" i="38"/>
  <c r="S24" i="38"/>
  <c r="R24" i="38"/>
  <c r="Q24" i="38"/>
  <c r="P24" i="38"/>
  <c r="O24" i="38"/>
  <c r="N24" i="38"/>
  <c r="M24" i="38"/>
  <c r="L24" i="38"/>
  <c r="K24" i="38"/>
  <c r="AA23" i="38"/>
  <c r="Z23" i="38"/>
  <c r="Y23" i="38"/>
  <c r="X23" i="38"/>
  <c r="W23" i="38"/>
  <c r="V23" i="38"/>
  <c r="U23" i="38"/>
  <c r="T23" i="38"/>
  <c r="S23" i="38"/>
  <c r="R23" i="38"/>
  <c r="Q23" i="38"/>
  <c r="P23" i="38"/>
  <c r="O23" i="38"/>
  <c r="N23" i="38"/>
  <c r="M23" i="38"/>
  <c r="L23" i="38"/>
  <c r="K23" i="38"/>
  <c r="AA22" i="38"/>
  <c r="Z22" i="38"/>
  <c r="Y22" i="38"/>
  <c r="X22" i="38"/>
  <c r="W22" i="38"/>
  <c r="V22" i="38"/>
  <c r="U22" i="38"/>
  <c r="T22" i="38"/>
  <c r="S22" i="38"/>
  <c r="R22" i="38"/>
  <c r="Q22" i="38"/>
  <c r="P22" i="38"/>
  <c r="O22" i="38"/>
  <c r="L22" i="38"/>
  <c r="K22" i="38"/>
  <c r="AA20" i="38"/>
  <c r="Z20" i="38"/>
  <c r="Y20" i="38"/>
  <c r="X20" i="38"/>
  <c r="W20" i="38"/>
  <c r="V20" i="38"/>
  <c r="U20" i="38"/>
  <c r="T20" i="38"/>
  <c r="S20" i="38"/>
  <c r="R20" i="38"/>
  <c r="Q20" i="38"/>
  <c r="P20" i="38"/>
  <c r="O20" i="38"/>
  <c r="N20" i="38"/>
  <c r="M20" i="38"/>
  <c r="L20" i="38"/>
  <c r="K20" i="38"/>
  <c r="AA19" i="38"/>
  <c r="Z19" i="38"/>
  <c r="Y19" i="38"/>
  <c r="X19" i="38"/>
  <c r="W19" i="38"/>
  <c r="V19" i="38"/>
  <c r="U19" i="38"/>
  <c r="T19" i="38"/>
  <c r="S19" i="38"/>
  <c r="R19" i="38"/>
  <c r="Q19" i="38"/>
  <c r="P19" i="38"/>
  <c r="O19" i="38"/>
  <c r="N19" i="38"/>
  <c r="M19" i="38"/>
  <c r="L19" i="38"/>
  <c r="K19" i="38"/>
  <c r="AA18" i="38"/>
  <c r="Z18" i="38"/>
  <c r="Y18" i="38"/>
  <c r="X18" i="38"/>
  <c r="W18" i="38"/>
  <c r="V18" i="38"/>
  <c r="U18" i="38"/>
  <c r="T18" i="38"/>
  <c r="S18" i="38"/>
  <c r="R18" i="38"/>
  <c r="Q18" i="38"/>
  <c r="P18" i="38"/>
  <c r="O18" i="38"/>
  <c r="N18" i="38"/>
  <c r="M18" i="38"/>
  <c r="L18" i="38"/>
  <c r="K18" i="38"/>
  <c r="AA17" i="38"/>
  <c r="Z17" i="38"/>
  <c r="Y17" i="38"/>
  <c r="X17" i="38"/>
  <c r="W17" i="38"/>
  <c r="V17" i="38"/>
  <c r="U17" i="38"/>
  <c r="T17" i="38"/>
  <c r="S17" i="38"/>
  <c r="R17" i="38"/>
  <c r="Q17" i="38"/>
  <c r="P17" i="38"/>
  <c r="O17" i="38"/>
  <c r="N17" i="38"/>
  <c r="M17" i="38"/>
  <c r="L17" i="38"/>
  <c r="K17" i="38"/>
  <c r="AA16" i="38"/>
  <c r="Z16" i="38"/>
  <c r="Y16" i="38"/>
  <c r="X16" i="38"/>
  <c r="W16" i="38"/>
  <c r="V16" i="38"/>
  <c r="U16" i="38"/>
  <c r="T16" i="38"/>
  <c r="S16" i="38"/>
  <c r="R16" i="38"/>
  <c r="Q16" i="38"/>
  <c r="P16" i="38"/>
  <c r="O16" i="38"/>
  <c r="N16" i="38"/>
  <c r="M16" i="38"/>
  <c r="AA15" i="38"/>
  <c r="Z15" i="38"/>
  <c r="Y15" i="38"/>
  <c r="X15" i="38"/>
  <c r="W15" i="38"/>
  <c r="V15" i="38"/>
  <c r="U15" i="38"/>
  <c r="T15" i="38"/>
  <c r="S15" i="38"/>
  <c r="R15" i="38"/>
  <c r="Q15" i="38"/>
  <c r="P15" i="38"/>
  <c r="O15" i="38"/>
  <c r="N15" i="38"/>
  <c r="M15" i="38"/>
  <c r="L15" i="38"/>
  <c r="K15" i="38"/>
  <c r="AA14" i="38"/>
  <c r="Z14" i="38"/>
  <c r="Y14" i="38"/>
  <c r="X14" i="38"/>
  <c r="W14" i="38"/>
  <c r="V14" i="38"/>
  <c r="U14" i="38"/>
  <c r="T14" i="38"/>
  <c r="S14" i="38"/>
  <c r="R14" i="38"/>
  <c r="Q14" i="38"/>
  <c r="P14" i="38"/>
  <c r="O14" i="38"/>
  <c r="N14" i="38"/>
  <c r="M14" i="38"/>
  <c r="L14" i="38"/>
  <c r="K14" i="38"/>
  <c r="AA13" i="38"/>
  <c r="Z13" i="38"/>
  <c r="Y13" i="38"/>
  <c r="X13" i="38"/>
  <c r="W13" i="38"/>
  <c r="V13" i="38"/>
  <c r="U13" i="38"/>
  <c r="T13" i="38"/>
  <c r="S13" i="38"/>
  <c r="R13" i="38"/>
  <c r="Q13" i="38"/>
  <c r="P13" i="38"/>
  <c r="O13" i="38"/>
  <c r="N13" i="38"/>
  <c r="M13" i="38"/>
  <c r="L13" i="38"/>
  <c r="K13" i="38"/>
  <c r="AA12" i="38"/>
  <c r="Z12" i="38"/>
  <c r="Y12" i="38"/>
  <c r="X12" i="38"/>
  <c r="W12" i="38"/>
  <c r="V12" i="38"/>
  <c r="U12" i="38"/>
  <c r="T12" i="38"/>
  <c r="S12" i="38"/>
  <c r="R12" i="38"/>
  <c r="Q12" i="38"/>
  <c r="P12" i="38"/>
  <c r="O12" i="38"/>
  <c r="N12" i="38"/>
  <c r="M12" i="38"/>
  <c r="L12" i="38"/>
  <c r="K12" i="38"/>
  <c r="AA11" i="38"/>
  <c r="Z11" i="38"/>
  <c r="Y11" i="38"/>
  <c r="X11" i="38"/>
  <c r="W11" i="38"/>
  <c r="V11" i="38"/>
  <c r="U11" i="38"/>
  <c r="T11" i="38"/>
  <c r="S11" i="38"/>
  <c r="R11" i="38"/>
  <c r="Q11" i="38"/>
  <c r="P11" i="38"/>
  <c r="O11" i="38"/>
  <c r="N11" i="38"/>
  <c r="M11" i="38"/>
  <c r="L11" i="38"/>
  <c r="K11" i="38"/>
  <c r="AA10" i="38"/>
  <c r="Z10" i="38"/>
  <c r="Y10" i="38"/>
  <c r="X10" i="38"/>
  <c r="W10" i="38"/>
  <c r="V10" i="38"/>
  <c r="U10" i="38"/>
  <c r="T10" i="38"/>
  <c r="S10" i="38"/>
  <c r="R10" i="38"/>
  <c r="Q10" i="38"/>
  <c r="P10" i="38"/>
  <c r="O10" i="38"/>
  <c r="N10" i="38"/>
  <c r="M10" i="38"/>
  <c r="L10" i="38"/>
  <c r="K10" i="38"/>
  <c r="AA9" i="38"/>
  <c r="Z9" i="38"/>
  <c r="Y9" i="38"/>
  <c r="X9" i="38"/>
  <c r="W9" i="38"/>
  <c r="V9" i="38"/>
  <c r="U9" i="38"/>
  <c r="T9" i="38"/>
  <c r="S9" i="38"/>
  <c r="R9" i="38"/>
  <c r="Q9" i="38"/>
  <c r="P9" i="38"/>
  <c r="O9" i="38"/>
  <c r="N9" i="38"/>
  <c r="M9" i="38"/>
  <c r="L9" i="38"/>
  <c r="K9" i="38"/>
  <c r="AA8" i="38"/>
  <c r="Z8" i="38"/>
  <c r="Y8" i="38"/>
  <c r="X8" i="38"/>
  <c r="W8" i="38"/>
  <c r="V8" i="38"/>
  <c r="U8" i="38"/>
  <c r="T8" i="38"/>
  <c r="S8" i="38"/>
  <c r="R8" i="38"/>
  <c r="Q8" i="38"/>
  <c r="P8" i="38"/>
  <c r="O8" i="38"/>
  <c r="N8" i="38"/>
  <c r="M8" i="38"/>
  <c r="L8" i="38"/>
  <c r="AA7" i="38"/>
  <c r="Z7" i="38"/>
  <c r="Y7" i="38"/>
  <c r="X7" i="38"/>
  <c r="W7" i="38"/>
  <c r="V7" i="38"/>
  <c r="U7" i="38"/>
  <c r="T7" i="38"/>
  <c r="S7" i="38"/>
  <c r="R7" i="38"/>
  <c r="Q7" i="38"/>
  <c r="P7" i="38"/>
  <c r="O7" i="38"/>
  <c r="AA5" i="38"/>
  <c r="Z5" i="38"/>
  <c r="Y5" i="38"/>
  <c r="X5" i="38"/>
  <c r="W5" i="38"/>
  <c r="V5" i="38"/>
  <c r="U5" i="38"/>
  <c r="T5" i="38"/>
  <c r="S5" i="38"/>
  <c r="R5" i="38"/>
  <c r="Q5" i="38"/>
  <c r="P5" i="38"/>
  <c r="O5" i="38"/>
  <c r="AA260" i="37"/>
  <c r="Z260" i="37"/>
  <c r="Y260" i="37"/>
  <c r="X260" i="37"/>
  <c r="W260" i="37"/>
  <c r="W257" i="37" s="1"/>
  <c r="V260" i="37"/>
  <c r="U260" i="37"/>
  <c r="T260" i="37"/>
  <c r="S260" i="37"/>
  <c r="R260" i="37"/>
  <c r="Q260" i="37"/>
  <c r="P260" i="37"/>
  <c r="O260" i="37"/>
  <c r="O257" i="37" s="1"/>
  <c r="L260" i="37"/>
  <c r="J260" i="37"/>
  <c r="I260" i="37"/>
  <c r="H260" i="37"/>
  <c r="G260" i="37"/>
  <c r="G257" i="37" s="1"/>
  <c r="AA259" i="37"/>
  <c r="Z259" i="37"/>
  <c r="Z257" i="37" s="1"/>
  <c r="Y259" i="37"/>
  <c r="X259" i="37"/>
  <c r="W259" i="37"/>
  <c r="V259" i="37"/>
  <c r="U259" i="37"/>
  <c r="T259" i="37"/>
  <c r="S259" i="37"/>
  <c r="R259" i="37"/>
  <c r="R257" i="37" s="1"/>
  <c r="Q259" i="37"/>
  <c r="P259" i="37"/>
  <c r="O259" i="37"/>
  <c r="M259" i="37"/>
  <c r="K259" i="37"/>
  <c r="J259" i="37"/>
  <c r="J257" i="37" s="1"/>
  <c r="I259" i="37"/>
  <c r="H259" i="37"/>
  <c r="G259" i="37"/>
  <c r="AA258" i="37"/>
  <c r="AA257" i="37" s="1"/>
  <c r="Z258" i="37"/>
  <c r="Y258" i="37"/>
  <c r="X258" i="37"/>
  <c r="X257" i="37" s="1"/>
  <c r="W258" i="37"/>
  <c r="V258" i="37"/>
  <c r="U258" i="37"/>
  <c r="T258" i="37"/>
  <c r="T257" i="37" s="1"/>
  <c r="S258" i="37"/>
  <c r="S257" i="37" s="1"/>
  <c r="R258" i="37"/>
  <c r="Q258" i="37"/>
  <c r="P258" i="37"/>
  <c r="P257" i="37" s="1"/>
  <c r="O258" i="37"/>
  <c r="K258" i="37"/>
  <c r="J258" i="37"/>
  <c r="I258" i="37"/>
  <c r="H258" i="37"/>
  <c r="H257" i="37" s="1"/>
  <c r="G258" i="37"/>
  <c r="Y257" i="37"/>
  <c r="V257" i="37"/>
  <c r="Q257" i="37"/>
  <c r="I257" i="37"/>
  <c r="AA243" i="37"/>
  <c r="Z243" i="37"/>
  <c r="Y243" i="37"/>
  <c r="X243" i="37"/>
  <c r="W243" i="37"/>
  <c r="V243" i="37"/>
  <c r="U243" i="37"/>
  <c r="N193" i="37"/>
  <c r="M193" i="37"/>
  <c r="L193" i="37"/>
  <c r="L22" i="37" s="1"/>
  <c r="K193" i="37"/>
  <c r="N179" i="37"/>
  <c r="N178" i="37" s="1"/>
  <c r="N176" i="37" s="1"/>
  <c r="M179" i="37"/>
  <c r="L179" i="37"/>
  <c r="K179" i="37"/>
  <c r="K8" i="37" s="1"/>
  <c r="L178" i="37"/>
  <c r="K178" i="37"/>
  <c r="K176" i="37" s="1"/>
  <c r="N136" i="37"/>
  <c r="N22" i="37" s="1"/>
  <c r="M136" i="37"/>
  <c r="L136" i="37"/>
  <c r="K136" i="37"/>
  <c r="N122" i="37"/>
  <c r="N259" i="37" s="1"/>
  <c r="M122" i="37"/>
  <c r="L122" i="37"/>
  <c r="K122" i="37"/>
  <c r="N121" i="37"/>
  <c r="N119" i="37" s="1"/>
  <c r="M121" i="37"/>
  <c r="M119" i="37" s="1"/>
  <c r="K121" i="37"/>
  <c r="K119" i="37"/>
  <c r="K5" i="37" s="1"/>
  <c r="AA96" i="37"/>
  <c r="Z96" i="37"/>
  <c r="Z40" i="37" s="1"/>
  <c r="Y96" i="37"/>
  <c r="Y40" i="37" s="1"/>
  <c r="X96" i="37"/>
  <c r="AJ93" i="37"/>
  <c r="AI93" i="37"/>
  <c r="Z79" i="37"/>
  <c r="Y79" i="37"/>
  <c r="Y22" i="37" s="1"/>
  <c r="X79" i="37"/>
  <c r="X62" i="37" s="1"/>
  <c r="X5" i="37" s="1"/>
  <c r="W79" i="37"/>
  <c r="W62" i="37" s="1"/>
  <c r="W5" i="37" s="1"/>
  <c r="V79" i="37"/>
  <c r="N79" i="37"/>
  <c r="M79" i="37"/>
  <c r="L79" i="37"/>
  <c r="K79" i="37"/>
  <c r="N73" i="37"/>
  <c r="M73" i="37"/>
  <c r="M16" i="37" s="1"/>
  <c r="L73" i="37"/>
  <c r="K73" i="37"/>
  <c r="N65" i="37"/>
  <c r="N258" i="37" s="1"/>
  <c r="M65" i="37"/>
  <c r="M64" i="37" s="1"/>
  <c r="M62" i="37" s="1"/>
  <c r="L65" i="37"/>
  <c r="K65" i="37"/>
  <c r="K64" i="37"/>
  <c r="AA62" i="37"/>
  <c r="Z62" i="37"/>
  <c r="Y62" i="37"/>
  <c r="Y5" i="37" s="1"/>
  <c r="K62" i="37"/>
  <c r="AA52" i="37"/>
  <c r="Z52" i="37"/>
  <c r="Y52" i="37"/>
  <c r="X52" i="37"/>
  <c r="W52" i="37"/>
  <c r="V52" i="37"/>
  <c r="U52" i="37"/>
  <c r="T52" i="37"/>
  <c r="S52" i="37"/>
  <c r="R52" i="37"/>
  <c r="AA51" i="37"/>
  <c r="Z51" i="37"/>
  <c r="Y51" i="37"/>
  <c r="X51" i="37"/>
  <c r="W51" i="37"/>
  <c r="V51" i="37"/>
  <c r="U51" i="37"/>
  <c r="T51" i="37"/>
  <c r="S51" i="37"/>
  <c r="R51" i="37"/>
  <c r="Q51" i="37"/>
  <c r="P51" i="37"/>
  <c r="O51" i="37"/>
  <c r="N51" i="37"/>
  <c r="M51" i="37"/>
  <c r="L51" i="37"/>
  <c r="K51" i="37"/>
  <c r="AA50" i="37"/>
  <c r="Z50" i="37"/>
  <c r="Y50" i="37"/>
  <c r="X50" i="37"/>
  <c r="W50" i="37"/>
  <c r="V50" i="37"/>
  <c r="U50" i="37"/>
  <c r="T50" i="37"/>
  <c r="S50" i="37"/>
  <c r="R50" i="37"/>
  <c r="Q50" i="37"/>
  <c r="P50" i="37"/>
  <c r="O50" i="37"/>
  <c r="N50" i="37"/>
  <c r="M50" i="37"/>
  <c r="L50" i="37"/>
  <c r="K50" i="37"/>
  <c r="AA49" i="37"/>
  <c r="Z49" i="37"/>
  <c r="Y49" i="37"/>
  <c r="X49" i="37"/>
  <c r="W49" i="37"/>
  <c r="V49" i="37"/>
  <c r="U49" i="37"/>
  <c r="T49" i="37"/>
  <c r="S49" i="37"/>
  <c r="R49" i="37"/>
  <c r="Q49" i="37"/>
  <c r="P49" i="37"/>
  <c r="O49" i="37"/>
  <c r="N49" i="37"/>
  <c r="M49" i="37"/>
  <c r="L49" i="37"/>
  <c r="K49" i="37"/>
  <c r="AA48" i="37"/>
  <c r="Z48" i="37"/>
  <c r="Y48" i="37"/>
  <c r="X48" i="37"/>
  <c r="W48" i="37"/>
  <c r="V48" i="37"/>
  <c r="U48" i="37"/>
  <c r="T48" i="37"/>
  <c r="S48" i="37"/>
  <c r="R48" i="37"/>
  <c r="Q48" i="37"/>
  <c r="P48" i="37"/>
  <c r="O48" i="37"/>
  <c r="N48" i="37"/>
  <c r="M48" i="37"/>
  <c r="L48" i="37"/>
  <c r="K48" i="37"/>
  <c r="AA47" i="37"/>
  <c r="Z47" i="37"/>
  <c r="Y47" i="37"/>
  <c r="X47" i="37"/>
  <c r="W47" i="37"/>
  <c r="V47" i="37"/>
  <c r="U47" i="37"/>
  <c r="T47" i="37"/>
  <c r="S47" i="37"/>
  <c r="R47" i="37"/>
  <c r="Q47" i="37"/>
  <c r="P47" i="37"/>
  <c r="O47" i="37"/>
  <c r="N47" i="37"/>
  <c r="M47" i="37"/>
  <c r="L47" i="37"/>
  <c r="K47" i="37"/>
  <c r="AA46" i="37"/>
  <c r="Z46" i="37"/>
  <c r="Y46" i="37"/>
  <c r="X46" i="37"/>
  <c r="W46" i="37"/>
  <c r="V46" i="37"/>
  <c r="U46" i="37"/>
  <c r="T46" i="37"/>
  <c r="S46" i="37"/>
  <c r="R46" i="37"/>
  <c r="Q46" i="37"/>
  <c r="P46" i="37"/>
  <c r="O46" i="37"/>
  <c r="N46" i="37"/>
  <c r="M46" i="37"/>
  <c r="L46" i="37"/>
  <c r="K46" i="37"/>
  <c r="AA45" i="37"/>
  <c r="Z45" i="37"/>
  <c r="Y45" i="37"/>
  <c r="X45" i="37"/>
  <c r="W45" i="37"/>
  <c r="V45" i="37"/>
  <c r="U45" i="37"/>
  <c r="T45" i="37"/>
  <c r="S45" i="37"/>
  <c r="R45" i="37"/>
  <c r="Q45" i="37"/>
  <c r="P45" i="37"/>
  <c r="O45" i="37"/>
  <c r="N45" i="37"/>
  <c r="M45" i="37"/>
  <c r="L45" i="37"/>
  <c r="K45" i="37"/>
  <c r="AA44" i="37"/>
  <c r="Z44" i="37"/>
  <c r="Y44" i="37"/>
  <c r="X44" i="37"/>
  <c r="W44" i="37"/>
  <c r="V44" i="37"/>
  <c r="U44" i="37"/>
  <c r="T44" i="37"/>
  <c r="S44" i="37"/>
  <c r="R44" i="37"/>
  <c r="Q44" i="37"/>
  <c r="P44" i="37"/>
  <c r="O44" i="37"/>
  <c r="N44" i="37"/>
  <c r="M44" i="37"/>
  <c r="L44" i="37"/>
  <c r="K44" i="37"/>
  <c r="AA43" i="37"/>
  <c r="Z43" i="37"/>
  <c r="Y43" i="37"/>
  <c r="X43" i="37"/>
  <c r="W43" i="37"/>
  <c r="V43" i="37"/>
  <c r="U43" i="37"/>
  <c r="T43" i="37"/>
  <c r="S43" i="37"/>
  <c r="R43" i="37"/>
  <c r="Q43" i="37"/>
  <c r="P43" i="37"/>
  <c r="O43" i="37"/>
  <c r="N43" i="37"/>
  <c r="M43" i="37"/>
  <c r="L43" i="37"/>
  <c r="K43" i="37"/>
  <c r="AA42" i="37"/>
  <c r="Z42" i="37"/>
  <c r="Y42" i="37"/>
  <c r="X42" i="37"/>
  <c r="W42" i="37"/>
  <c r="V42" i="37"/>
  <c r="U42" i="37"/>
  <c r="T42" i="37"/>
  <c r="S42" i="37"/>
  <c r="R42" i="37"/>
  <c r="Q42" i="37"/>
  <c r="P42" i="37"/>
  <c r="O42" i="37"/>
  <c r="N42" i="37"/>
  <c r="M42" i="37"/>
  <c r="L42" i="37"/>
  <c r="K42" i="37"/>
  <c r="AA40" i="37"/>
  <c r="X40" i="37"/>
  <c r="W40" i="37"/>
  <c r="V40" i="37"/>
  <c r="U40" i="37"/>
  <c r="T40" i="37"/>
  <c r="S40" i="37"/>
  <c r="R40" i="37"/>
  <c r="Q40" i="37"/>
  <c r="P40" i="37"/>
  <c r="O40" i="37"/>
  <c r="N40" i="37"/>
  <c r="M40" i="37"/>
  <c r="L40" i="37"/>
  <c r="K40" i="37"/>
  <c r="AA38" i="37"/>
  <c r="Z38" i="37"/>
  <c r="Y38" i="37"/>
  <c r="X38" i="37"/>
  <c r="W38" i="37"/>
  <c r="V38" i="37"/>
  <c r="U38" i="37"/>
  <c r="T38" i="37"/>
  <c r="S38" i="37"/>
  <c r="R38" i="37"/>
  <c r="AA36" i="37"/>
  <c r="Z36" i="37"/>
  <c r="Y36" i="37"/>
  <c r="X36" i="37"/>
  <c r="W36" i="37"/>
  <c r="V36" i="37"/>
  <c r="U36" i="37"/>
  <c r="T36" i="37"/>
  <c r="S36" i="37"/>
  <c r="R36" i="37"/>
  <c r="Q36" i="37"/>
  <c r="P36" i="37"/>
  <c r="O36" i="37"/>
  <c r="N36" i="37"/>
  <c r="M36" i="37"/>
  <c r="L36" i="37"/>
  <c r="K36" i="37"/>
  <c r="AA34" i="37"/>
  <c r="Z34" i="37"/>
  <c r="Y34" i="37"/>
  <c r="X34" i="37"/>
  <c r="W34" i="37"/>
  <c r="V34" i="37"/>
  <c r="U34" i="37"/>
  <c r="T34" i="37"/>
  <c r="S34" i="37"/>
  <c r="R34" i="37"/>
  <c r="Q34" i="37"/>
  <c r="P34" i="37"/>
  <c r="O34" i="37"/>
  <c r="N34" i="37"/>
  <c r="M34" i="37"/>
  <c r="L34" i="37"/>
  <c r="K34" i="37"/>
  <c r="AA32" i="37"/>
  <c r="Z32" i="37"/>
  <c r="Y32" i="37"/>
  <c r="X32" i="37"/>
  <c r="W32" i="37"/>
  <c r="V32" i="37"/>
  <c r="U32" i="37"/>
  <c r="T32" i="37"/>
  <c r="S32" i="37"/>
  <c r="R32" i="37"/>
  <c r="Q32" i="37"/>
  <c r="P32" i="37"/>
  <c r="O32" i="37"/>
  <c r="N32" i="37"/>
  <c r="M32" i="37"/>
  <c r="L32" i="37"/>
  <c r="K32" i="37"/>
  <c r="J32" i="37"/>
  <c r="I32" i="37"/>
  <c r="H32" i="37"/>
  <c r="G32" i="37"/>
  <c r="AA31" i="37"/>
  <c r="Z31" i="37"/>
  <c r="Y31" i="37"/>
  <c r="X31" i="37"/>
  <c r="W31" i="37"/>
  <c r="V31" i="37"/>
  <c r="U31" i="37"/>
  <c r="T31" i="37"/>
  <c r="S31" i="37"/>
  <c r="R31" i="37"/>
  <c r="Q31" i="37"/>
  <c r="P31" i="37"/>
  <c r="O31" i="37"/>
  <c r="N31" i="37"/>
  <c r="M31" i="37"/>
  <c r="L31" i="37"/>
  <c r="K31" i="37"/>
  <c r="AA30" i="37"/>
  <c r="Z30" i="37"/>
  <c r="Y30" i="37"/>
  <c r="X30" i="37"/>
  <c r="W30" i="37"/>
  <c r="V30" i="37"/>
  <c r="U30" i="37"/>
  <c r="T30" i="37"/>
  <c r="S30" i="37"/>
  <c r="R30" i="37"/>
  <c r="Q30" i="37"/>
  <c r="P30" i="37"/>
  <c r="O30" i="37"/>
  <c r="N30" i="37"/>
  <c r="M30" i="37"/>
  <c r="L30" i="37"/>
  <c r="K30" i="37"/>
  <c r="AA29" i="37"/>
  <c r="Z29" i="37"/>
  <c r="Y29" i="37"/>
  <c r="X29" i="37"/>
  <c r="W29" i="37"/>
  <c r="V29" i="37"/>
  <c r="U29" i="37"/>
  <c r="T29" i="37"/>
  <c r="S29" i="37"/>
  <c r="R29" i="37"/>
  <c r="Q29" i="37"/>
  <c r="P29" i="37"/>
  <c r="O29" i="37"/>
  <c r="N29" i="37"/>
  <c r="M29" i="37"/>
  <c r="L29" i="37"/>
  <c r="K29" i="37"/>
  <c r="AA28" i="37"/>
  <c r="Z28" i="37"/>
  <c r="Y28" i="37"/>
  <c r="X28" i="37"/>
  <c r="W28" i="37"/>
  <c r="V28" i="37"/>
  <c r="U28" i="37"/>
  <c r="T28" i="37"/>
  <c r="S28" i="37"/>
  <c r="R28" i="37"/>
  <c r="Q28" i="37"/>
  <c r="P28" i="37"/>
  <c r="O28" i="37"/>
  <c r="N28" i="37"/>
  <c r="M28" i="37"/>
  <c r="L28" i="37"/>
  <c r="K28" i="37"/>
  <c r="AA27" i="37"/>
  <c r="Z27" i="37"/>
  <c r="Y27" i="37"/>
  <c r="X27" i="37"/>
  <c r="W27" i="37"/>
  <c r="V27" i="37"/>
  <c r="U27" i="37"/>
  <c r="T27" i="37"/>
  <c r="S27" i="37"/>
  <c r="R27" i="37"/>
  <c r="Q27" i="37"/>
  <c r="P27" i="37"/>
  <c r="O27" i="37"/>
  <c r="N27" i="37"/>
  <c r="M27" i="37"/>
  <c r="L27" i="37"/>
  <c r="K27" i="37"/>
  <c r="AA26" i="37"/>
  <c r="Z26" i="37"/>
  <c r="Y26" i="37"/>
  <c r="X26" i="37"/>
  <c r="W26" i="37"/>
  <c r="V26" i="37"/>
  <c r="U26" i="37"/>
  <c r="T26" i="37"/>
  <c r="S26" i="37"/>
  <c r="R26" i="37"/>
  <c r="Q26" i="37"/>
  <c r="P26" i="37"/>
  <c r="O26" i="37"/>
  <c r="N26" i="37"/>
  <c r="M26" i="37"/>
  <c r="L26" i="37"/>
  <c r="K26" i="37"/>
  <c r="AA25" i="37"/>
  <c r="Z25" i="37"/>
  <c r="Y25" i="37"/>
  <c r="X25" i="37"/>
  <c r="W25" i="37"/>
  <c r="V25" i="37"/>
  <c r="U25" i="37"/>
  <c r="T25" i="37"/>
  <c r="S25" i="37"/>
  <c r="R25" i="37"/>
  <c r="Q25" i="37"/>
  <c r="P25" i="37"/>
  <c r="O25" i="37"/>
  <c r="N25" i="37"/>
  <c r="M25" i="37"/>
  <c r="L25" i="37"/>
  <c r="K25" i="37"/>
  <c r="AA24" i="37"/>
  <c r="Z24" i="37"/>
  <c r="Y24" i="37"/>
  <c r="X24" i="37"/>
  <c r="W24" i="37"/>
  <c r="V24" i="37"/>
  <c r="U24" i="37"/>
  <c r="T24" i="37"/>
  <c r="S24" i="37"/>
  <c r="R24" i="37"/>
  <c r="Q24" i="37"/>
  <c r="P24" i="37"/>
  <c r="O24" i="37"/>
  <c r="N24" i="37"/>
  <c r="M24" i="37"/>
  <c r="L24" i="37"/>
  <c r="K24" i="37"/>
  <c r="AA23" i="37"/>
  <c r="Z23" i="37"/>
  <c r="Y23" i="37"/>
  <c r="X23" i="37"/>
  <c r="W23" i="37"/>
  <c r="V23" i="37"/>
  <c r="U23" i="37"/>
  <c r="T23" i="37"/>
  <c r="S23" i="37"/>
  <c r="R23" i="37"/>
  <c r="Q23" i="37"/>
  <c r="P23" i="37"/>
  <c r="O23" i="37"/>
  <c r="N23" i="37"/>
  <c r="M23" i="37"/>
  <c r="L23" i="37"/>
  <c r="K23" i="37"/>
  <c r="AA22" i="37"/>
  <c r="Z22" i="37"/>
  <c r="X22" i="37"/>
  <c r="W22" i="37"/>
  <c r="U22" i="37"/>
  <c r="T22" i="37"/>
  <c r="S22" i="37"/>
  <c r="R22" i="37"/>
  <c r="Q22" i="37"/>
  <c r="P22" i="37"/>
  <c r="O22" i="37"/>
  <c r="M22" i="37"/>
  <c r="K22" i="37"/>
  <c r="AA20" i="37"/>
  <c r="Z20" i="37"/>
  <c r="Y20" i="37"/>
  <c r="X20" i="37"/>
  <c r="W20" i="37"/>
  <c r="V20" i="37"/>
  <c r="U20" i="37"/>
  <c r="T20" i="37"/>
  <c r="S20" i="37"/>
  <c r="R20" i="37"/>
  <c r="Q20" i="37"/>
  <c r="P20" i="37"/>
  <c r="O20" i="37"/>
  <c r="N20" i="37"/>
  <c r="M20" i="37"/>
  <c r="L20" i="37"/>
  <c r="K20" i="37"/>
  <c r="AA19" i="37"/>
  <c r="Z19" i="37"/>
  <c r="Y19" i="37"/>
  <c r="X19" i="37"/>
  <c r="W19" i="37"/>
  <c r="V19" i="37"/>
  <c r="U19" i="37"/>
  <c r="T19" i="37"/>
  <c r="S19" i="37"/>
  <c r="R19" i="37"/>
  <c r="Q19" i="37"/>
  <c r="P19" i="37"/>
  <c r="O19" i="37"/>
  <c r="N19" i="37"/>
  <c r="M19" i="37"/>
  <c r="L19" i="37"/>
  <c r="K19" i="37"/>
  <c r="AA18" i="37"/>
  <c r="Z18" i="37"/>
  <c r="Y18" i="37"/>
  <c r="X18" i="37"/>
  <c r="W18" i="37"/>
  <c r="V18" i="37"/>
  <c r="U18" i="37"/>
  <c r="T18" i="37"/>
  <c r="S18" i="37"/>
  <c r="R18" i="37"/>
  <c r="Q18" i="37"/>
  <c r="P18" i="37"/>
  <c r="O18" i="37"/>
  <c r="N18" i="37"/>
  <c r="M18" i="37"/>
  <c r="L18" i="37"/>
  <c r="K18" i="37"/>
  <c r="AA17" i="37"/>
  <c r="Z17" i="37"/>
  <c r="Y17" i="37"/>
  <c r="X17" i="37"/>
  <c r="W17" i="37"/>
  <c r="V17" i="37"/>
  <c r="U17" i="37"/>
  <c r="T17" i="37"/>
  <c r="S17" i="37"/>
  <c r="R17" i="37"/>
  <c r="Q17" i="37"/>
  <c r="P17" i="37"/>
  <c r="O17" i="37"/>
  <c r="N17" i="37"/>
  <c r="M17" i="37"/>
  <c r="L17" i="37"/>
  <c r="K17" i="37"/>
  <c r="AA16" i="37"/>
  <c r="Z16" i="37"/>
  <c r="Y16" i="37"/>
  <c r="X16" i="37"/>
  <c r="W16" i="37"/>
  <c r="V16" i="37"/>
  <c r="U16" i="37"/>
  <c r="T16" i="37"/>
  <c r="S16" i="37"/>
  <c r="R16" i="37"/>
  <c r="Q16" i="37"/>
  <c r="P16" i="37"/>
  <c r="O16" i="37"/>
  <c r="N16" i="37"/>
  <c r="L16" i="37"/>
  <c r="K16" i="37"/>
  <c r="AA15" i="37"/>
  <c r="Z15" i="37"/>
  <c r="Y15" i="37"/>
  <c r="X15" i="37"/>
  <c r="W15" i="37"/>
  <c r="V15" i="37"/>
  <c r="U15" i="37"/>
  <c r="T15" i="37"/>
  <c r="S15" i="37"/>
  <c r="R15" i="37"/>
  <c r="Q15" i="37"/>
  <c r="P15" i="37"/>
  <c r="O15" i="37"/>
  <c r="N15" i="37"/>
  <c r="M15" i="37"/>
  <c r="L15" i="37"/>
  <c r="K15" i="37"/>
  <c r="AA14" i="37"/>
  <c r="Z14" i="37"/>
  <c r="Y14" i="37"/>
  <c r="X14" i="37"/>
  <c r="W14" i="37"/>
  <c r="V14" i="37"/>
  <c r="U14" i="37"/>
  <c r="T14" i="37"/>
  <c r="S14" i="37"/>
  <c r="R14" i="37"/>
  <c r="Q14" i="37"/>
  <c r="P14" i="37"/>
  <c r="O14" i="37"/>
  <c r="N14" i="37"/>
  <c r="M14" i="37"/>
  <c r="L14" i="37"/>
  <c r="K14" i="37"/>
  <c r="AA13" i="37"/>
  <c r="Z13" i="37"/>
  <c r="Y13" i="37"/>
  <c r="X13" i="37"/>
  <c r="W13" i="37"/>
  <c r="V13" i="37"/>
  <c r="U13" i="37"/>
  <c r="T13" i="37"/>
  <c r="S13" i="37"/>
  <c r="R13" i="37"/>
  <c r="Q13" i="37"/>
  <c r="P13" i="37"/>
  <c r="O13" i="37"/>
  <c r="N13" i="37"/>
  <c r="M13" i="37"/>
  <c r="L13" i="37"/>
  <c r="K13" i="37"/>
  <c r="AA12" i="37"/>
  <c r="Z12" i="37"/>
  <c r="Y12" i="37"/>
  <c r="X12" i="37"/>
  <c r="W12" i="37"/>
  <c r="V12" i="37"/>
  <c r="U12" i="37"/>
  <c r="T12" i="37"/>
  <c r="S12" i="37"/>
  <c r="R12" i="37"/>
  <c r="Q12" i="37"/>
  <c r="P12" i="37"/>
  <c r="O12" i="37"/>
  <c r="N12" i="37"/>
  <c r="M12" i="37"/>
  <c r="L12" i="37"/>
  <c r="K12" i="37"/>
  <c r="AA11" i="37"/>
  <c r="Z11" i="37"/>
  <c r="Y11" i="37"/>
  <c r="X11" i="37"/>
  <c r="W11" i="37"/>
  <c r="V11" i="37"/>
  <c r="U11" i="37"/>
  <c r="T11" i="37"/>
  <c r="S11" i="37"/>
  <c r="R11" i="37"/>
  <c r="Q11" i="37"/>
  <c r="P11" i="37"/>
  <c r="O11" i="37"/>
  <c r="N11" i="37"/>
  <c r="M11" i="37"/>
  <c r="L11" i="37"/>
  <c r="K11" i="37"/>
  <c r="AA10" i="37"/>
  <c r="Z10" i="37"/>
  <c r="Y10" i="37"/>
  <c r="X10" i="37"/>
  <c r="W10" i="37"/>
  <c r="V10" i="37"/>
  <c r="U10" i="37"/>
  <c r="T10" i="37"/>
  <c r="S10" i="37"/>
  <c r="R10" i="37"/>
  <c r="Q10" i="37"/>
  <c r="P10" i="37"/>
  <c r="O10" i="37"/>
  <c r="N10" i="37"/>
  <c r="M10" i="37"/>
  <c r="L10" i="37"/>
  <c r="K10" i="37"/>
  <c r="AA9" i="37"/>
  <c r="Z9" i="37"/>
  <c r="Y9" i="37"/>
  <c r="X9" i="37"/>
  <c r="W9" i="37"/>
  <c r="V9" i="37"/>
  <c r="U9" i="37"/>
  <c r="T9" i="37"/>
  <c r="S9" i="37"/>
  <c r="R9" i="37"/>
  <c r="Q9" i="37"/>
  <c r="P9" i="37"/>
  <c r="O9" i="37"/>
  <c r="N9" i="37"/>
  <c r="M9" i="37"/>
  <c r="L9" i="37"/>
  <c r="K9" i="37"/>
  <c r="AA8" i="37"/>
  <c r="Z8" i="37"/>
  <c r="Y8" i="37"/>
  <c r="X8" i="37"/>
  <c r="W8" i="37"/>
  <c r="V8" i="37"/>
  <c r="U8" i="37"/>
  <c r="T8" i="37"/>
  <c r="S8" i="37"/>
  <c r="R8" i="37"/>
  <c r="Q8" i="37"/>
  <c r="P8" i="37"/>
  <c r="O8" i="37"/>
  <c r="N8" i="37"/>
  <c r="AA7" i="37"/>
  <c r="Z7" i="37"/>
  <c r="Y7" i="37"/>
  <c r="X7" i="37"/>
  <c r="W7" i="37"/>
  <c r="V7" i="37"/>
  <c r="U7" i="37"/>
  <c r="T7" i="37"/>
  <c r="S7" i="37"/>
  <c r="R7" i="37"/>
  <c r="Q7" i="37"/>
  <c r="P7" i="37"/>
  <c r="O7" i="37"/>
  <c r="K7" i="37"/>
  <c r="AA5" i="37"/>
  <c r="Z5" i="37"/>
  <c r="U5" i="37"/>
  <c r="T5" i="37"/>
  <c r="S5" i="37"/>
  <c r="R5" i="37"/>
  <c r="Q5" i="37"/>
  <c r="P5" i="37"/>
  <c r="O5" i="37"/>
  <c r="AA260" i="36"/>
  <c r="AA257" i="36" s="1"/>
  <c r="Z260" i="36"/>
  <c r="Y260" i="36"/>
  <c r="X260" i="36"/>
  <c r="W260" i="36"/>
  <c r="V260" i="36"/>
  <c r="U260" i="36"/>
  <c r="T260" i="36"/>
  <c r="S260" i="36"/>
  <c r="S257" i="36" s="1"/>
  <c r="R260" i="36"/>
  <c r="Q260" i="36"/>
  <c r="P260" i="36"/>
  <c r="O260" i="36"/>
  <c r="M260" i="36"/>
  <c r="K260" i="36"/>
  <c r="J260" i="36"/>
  <c r="I260" i="36"/>
  <c r="H260" i="36"/>
  <c r="G260" i="36"/>
  <c r="AA259" i="36"/>
  <c r="Z259" i="36"/>
  <c r="Y259" i="36"/>
  <c r="X259" i="36"/>
  <c r="W259" i="36"/>
  <c r="V259" i="36"/>
  <c r="V257" i="36" s="1"/>
  <c r="U259" i="36"/>
  <c r="T259" i="36"/>
  <c r="S259" i="36"/>
  <c r="R259" i="36"/>
  <c r="Q259" i="36"/>
  <c r="P259" i="36"/>
  <c r="O259" i="36"/>
  <c r="N259" i="36"/>
  <c r="J259" i="36"/>
  <c r="I259" i="36"/>
  <c r="H259" i="36"/>
  <c r="G259" i="36"/>
  <c r="AA258" i="36"/>
  <c r="Z258" i="36"/>
  <c r="Y258" i="36"/>
  <c r="Y257" i="36" s="1"/>
  <c r="X258" i="36"/>
  <c r="X257" i="36" s="1"/>
  <c r="W258" i="36"/>
  <c r="W257" i="36" s="1"/>
  <c r="V258" i="36"/>
  <c r="U258" i="36"/>
  <c r="T258" i="36"/>
  <c r="T257" i="36" s="1"/>
  <c r="S258" i="36"/>
  <c r="R258" i="36"/>
  <c r="Q258" i="36"/>
  <c r="Q257" i="36" s="1"/>
  <c r="P258" i="36"/>
  <c r="P257" i="36" s="1"/>
  <c r="O258" i="36"/>
  <c r="O257" i="36" s="1"/>
  <c r="L258" i="36"/>
  <c r="J258" i="36"/>
  <c r="I258" i="36"/>
  <c r="H258" i="36"/>
  <c r="H257" i="36" s="1"/>
  <c r="G258" i="36"/>
  <c r="G257" i="36" s="1"/>
  <c r="Z257" i="36"/>
  <c r="U257" i="36"/>
  <c r="R257" i="36"/>
  <c r="J257" i="36"/>
  <c r="AA243" i="36"/>
  <c r="Z243" i="36"/>
  <c r="Y243" i="36"/>
  <c r="X243" i="36"/>
  <c r="W243" i="36"/>
  <c r="V243" i="36"/>
  <c r="U243" i="36"/>
  <c r="N193" i="36"/>
  <c r="M193" i="36"/>
  <c r="L193" i="36"/>
  <c r="K193" i="36"/>
  <c r="N179" i="36"/>
  <c r="M179" i="36"/>
  <c r="L179" i="36"/>
  <c r="L260" i="36" s="1"/>
  <c r="K179" i="36"/>
  <c r="K178" i="36" s="1"/>
  <c r="M178" i="36"/>
  <c r="L178" i="36"/>
  <c r="L176" i="36" s="1"/>
  <c r="M176" i="36"/>
  <c r="N136" i="36"/>
  <c r="M136" i="36"/>
  <c r="M22" i="36" s="1"/>
  <c r="L136" i="36"/>
  <c r="K136" i="36"/>
  <c r="N122" i="36"/>
  <c r="M122" i="36"/>
  <c r="M259" i="36" s="1"/>
  <c r="L122" i="36"/>
  <c r="L259" i="36" s="1"/>
  <c r="K122" i="36"/>
  <c r="N121" i="36"/>
  <c r="N119" i="36" s="1"/>
  <c r="AA96" i="36"/>
  <c r="Z96" i="36"/>
  <c r="Y96" i="36"/>
  <c r="X96" i="36"/>
  <c r="X40" i="36" s="1"/>
  <c r="AJ93" i="36"/>
  <c r="AI93" i="36"/>
  <c r="Z79" i="36"/>
  <c r="Y79" i="36"/>
  <c r="X79" i="36"/>
  <c r="W79" i="36"/>
  <c r="W62" i="36" s="1"/>
  <c r="V79" i="36"/>
  <c r="N79" i="36"/>
  <c r="N22" i="36" s="1"/>
  <c r="M79" i="36"/>
  <c r="L79" i="36"/>
  <c r="L22" i="36" s="1"/>
  <c r="K79" i="36"/>
  <c r="N73" i="36"/>
  <c r="M73" i="36"/>
  <c r="L73" i="36"/>
  <c r="K73" i="36"/>
  <c r="N65" i="36"/>
  <c r="N8" i="36" s="1"/>
  <c r="M65" i="36"/>
  <c r="L65" i="36"/>
  <c r="K65" i="36"/>
  <c r="K258" i="36" s="1"/>
  <c r="N64" i="36"/>
  <c r="K64" i="36"/>
  <c r="AA62" i="36"/>
  <c r="Y62" i="36"/>
  <c r="X62" i="36"/>
  <c r="X5" i="36" s="1"/>
  <c r="V62" i="36"/>
  <c r="N62" i="36"/>
  <c r="AA52" i="36"/>
  <c r="Z52" i="36"/>
  <c r="Y52" i="36"/>
  <c r="X52" i="36"/>
  <c r="W52" i="36"/>
  <c r="V52" i="36"/>
  <c r="U52" i="36"/>
  <c r="T52" i="36"/>
  <c r="S52" i="36"/>
  <c r="R52" i="36"/>
  <c r="AA51" i="36"/>
  <c r="Z51" i="36"/>
  <c r="Y51" i="36"/>
  <c r="X51" i="36"/>
  <c r="W51" i="36"/>
  <c r="V51" i="36"/>
  <c r="U51" i="36"/>
  <c r="T51" i="36"/>
  <c r="S51" i="36"/>
  <c r="R51" i="36"/>
  <c r="Q51" i="36"/>
  <c r="P51" i="36"/>
  <c r="O51" i="36"/>
  <c r="N51" i="36"/>
  <c r="M51" i="36"/>
  <c r="L51" i="36"/>
  <c r="K51" i="36"/>
  <c r="AA50" i="36"/>
  <c r="Z50" i="36"/>
  <c r="Y50" i="36"/>
  <c r="X50" i="36"/>
  <c r="W50" i="36"/>
  <c r="V50" i="36"/>
  <c r="U50" i="36"/>
  <c r="T50" i="36"/>
  <c r="S50" i="36"/>
  <c r="R50" i="36"/>
  <c r="Q50" i="36"/>
  <c r="P50" i="36"/>
  <c r="O50" i="36"/>
  <c r="N50" i="36"/>
  <c r="M50" i="36"/>
  <c r="L50" i="36"/>
  <c r="K50" i="36"/>
  <c r="AA49" i="36"/>
  <c r="Z49" i="36"/>
  <c r="Y49" i="36"/>
  <c r="X49" i="36"/>
  <c r="W49" i="36"/>
  <c r="V49" i="36"/>
  <c r="U49" i="36"/>
  <c r="T49" i="36"/>
  <c r="S49" i="36"/>
  <c r="R49" i="36"/>
  <c r="Q49" i="36"/>
  <c r="P49" i="36"/>
  <c r="O49" i="36"/>
  <c r="N49" i="36"/>
  <c r="M49" i="36"/>
  <c r="L49" i="36"/>
  <c r="K49" i="36"/>
  <c r="AA48" i="36"/>
  <c r="Z48" i="36"/>
  <c r="Y48" i="36"/>
  <c r="X48" i="36"/>
  <c r="W48" i="36"/>
  <c r="V48" i="36"/>
  <c r="U48" i="36"/>
  <c r="T48" i="36"/>
  <c r="S48" i="36"/>
  <c r="R48" i="36"/>
  <c r="Q48" i="36"/>
  <c r="P48" i="36"/>
  <c r="O48" i="36"/>
  <c r="N48" i="36"/>
  <c r="M48" i="36"/>
  <c r="L48" i="36"/>
  <c r="K48" i="36"/>
  <c r="AA47" i="36"/>
  <c r="Z47" i="36"/>
  <c r="Y47" i="36"/>
  <c r="X47" i="36"/>
  <c r="W47" i="36"/>
  <c r="V47" i="36"/>
  <c r="U47" i="36"/>
  <c r="T47" i="36"/>
  <c r="S47" i="36"/>
  <c r="R47" i="36"/>
  <c r="Q47" i="36"/>
  <c r="P47" i="36"/>
  <c r="O47" i="36"/>
  <c r="N47" i="36"/>
  <c r="M47" i="36"/>
  <c r="L47" i="36"/>
  <c r="K47" i="36"/>
  <c r="AA46" i="36"/>
  <c r="Z46" i="36"/>
  <c r="Y46" i="36"/>
  <c r="X46" i="36"/>
  <c r="W46" i="36"/>
  <c r="V46" i="36"/>
  <c r="U46" i="36"/>
  <c r="T46" i="36"/>
  <c r="S46" i="36"/>
  <c r="R46" i="36"/>
  <c r="Q46" i="36"/>
  <c r="P46" i="36"/>
  <c r="O46" i="36"/>
  <c r="N46" i="36"/>
  <c r="M46" i="36"/>
  <c r="L46" i="36"/>
  <c r="K46" i="36"/>
  <c r="AA45" i="36"/>
  <c r="Z45" i="36"/>
  <c r="Y45" i="36"/>
  <c r="X45" i="36"/>
  <c r="W45" i="36"/>
  <c r="V45" i="36"/>
  <c r="U45" i="36"/>
  <c r="T45" i="36"/>
  <c r="S45" i="36"/>
  <c r="R45" i="36"/>
  <c r="Q45" i="36"/>
  <c r="P45" i="36"/>
  <c r="O45" i="36"/>
  <c r="N45" i="36"/>
  <c r="M45" i="36"/>
  <c r="L45" i="36"/>
  <c r="K45" i="36"/>
  <c r="AA44" i="36"/>
  <c r="Z44" i="36"/>
  <c r="Y44" i="36"/>
  <c r="X44" i="36"/>
  <c r="W44" i="36"/>
  <c r="V44" i="36"/>
  <c r="U44" i="36"/>
  <c r="T44" i="36"/>
  <c r="S44" i="36"/>
  <c r="R44" i="36"/>
  <c r="Q44" i="36"/>
  <c r="P44" i="36"/>
  <c r="O44" i="36"/>
  <c r="N44" i="36"/>
  <c r="M44" i="36"/>
  <c r="L44" i="36"/>
  <c r="K44" i="36"/>
  <c r="AA43" i="36"/>
  <c r="Z43" i="36"/>
  <c r="Y43" i="36"/>
  <c r="X43" i="36"/>
  <c r="W43" i="36"/>
  <c r="V43" i="36"/>
  <c r="U43" i="36"/>
  <c r="T43" i="36"/>
  <c r="S43" i="36"/>
  <c r="R43" i="36"/>
  <c r="Q43" i="36"/>
  <c r="P43" i="36"/>
  <c r="O43" i="36"/>
  <c r="N43" i="36"/>
  <c r="M43" i="36"/>
  <c r="L43" i="36"/>
  <c r="K43" i="36"/>
  <c r="AA42" i="36"/>
  <c r="Z42" i="36"/>
  <c r="Y42" i="36"/>
  <c r="X42" i="36"/>
  <c r="W42" i="36"/>
  <c r="V42" i="36"/>
  <c r="U42" i="36"/>
  <c r="T42" i="36"/>
  <c r="S42" i="36"/>
  <c r="R42" i="36"/>
  <c r="Q42" i="36"/>
  <c r="P42" i="36"/>
  <c r="O42" i="36"/>
  <c r="N42" i="36"/>
  <c r="M42" i="36"/>
  <c r="L42" i="36"/>
  <c r="K42" i="36"/>
  <c r="AA40" i="36"/>
  <c r="Z40" i="36"/>
  <c r="Y40" i="36"/>
  <c r="W40" i="36"/>
  <c r="V40" i="36"/>
  <c r="U40" i="36"/>
  <c r="T40" i="36"/>
  <c r="S40" i="36"/>
  <c r="R40" i="36"/>
  <c r="Q40" i="36"/>
  <c r="P40" i="36"/>
  <c r="O40" i="36"/>
  <c r="N40" i="36"/>
  <c r="M40" i="36"/>
  <c r="L40" i="36"/>
  <c r="K40" i="36"/>
  <c r="AA38" i="36"/>
  <c r="Z38" i="36"/>
  <c r="Y38" i="36"/>
  <c r="X38" i="36"/>
  <c r="W38" i="36"/>
  <c r="V38" i="36"/>
  <c r="U38" i="36"/>
  <c r="T38" i="36"/>
  <c r="S38" i="36"/>
  <c r="R38" i="36"/>
  <c r="AA36" i="36"/>
  <c r="Z36" i="36"/>
  <c r="Y36" i="36"/>
  <c r="X36" i="36"/>
  <c r="W36" i="36"/>
  <c r="V36" i="36"/>
  <c r="U36" i="36"/>
  <c r="T36" i="36"/>
  <c r="S36" i="36"/>
  <c r="R36" i="36"/>
  <c r="Q36" i="36"/>
  <c r="P36" i="36"/>
  <c r="O36" i="36"/>
  <c r="N36" i="36"/>
  <c r="M36" i="36"/>
  <c r="L36" i="36"/>
  <c r="K36" i="36"/>
  <c r="AA34" i="36"/>
  <c r="Z34" i="36"/>
  <c r="Y34" i="36"/>
  <c r="X34" i="36"/>
  <c r="W34" i="36"/>
  <c r="V34" i="36"/>
  <c r="U34" i="36"/>
  <c r="T34" i="36"/>
  <c r="S34" i="36"/>
  <c r="R34" i="36"/>
  <c r="Q34" i="36"/>
  <c r="P34" i="36"/>
  <c r="O34" i="36"/>
  <c r="N34" i="36"/>
  <c r="M34" i="36"/>
  <c r="L34" i="36"/>
  <c r="K34" i="36"/>
  <c r="AA32" i="36"/>
  <c r="Z32" i="36"/>
  <c r="Y32" i="36"/>
  <c r="X32" i="36"/>
  <c r="W32" i="36"/>
  <c r="V32" i="36"/>
  <c r="U32" i="36"/>
  <c r="T32" i="36"/>
  <c r="S32" i="36"/>
  <c r="R32" i="36"/>
  <c r="Q32" i="36"/>
  <c r="P32" i="36"/>
  <c r="O32" i="36"/>
  <c r="N32" i="36"/>
  <c r="M32" i="36"/>
  <c r="L32" i="36"/>
  <c r="K32" i="36"/>
  <c r="J32" i="36"/>
  <c r="I32" i="36"/>
  <c r="H32" i="36"/>
  <c r="G32" i="36"/>
  <c r="AA31" i="36"/>
  <c r="Z31" i="36"/>
  <c r="Y31" i="36"/>
  <c r="X31" i="36"/>
  <c r="W31" i="36"/>
  <c r="V31" i="36"/>
  <c r="U31" i="36"/>
  <c r="T31" i="36"/>
  <c r="S31" i="36"/>
  <c r="R31" i="36"/>
  <c r="Q31" i="36"/>
  <c r="P31" i="36"/>
  <c r="O31" i="36"/>
  <c r="N31" i="36"/>
  <c r="M31" i="36"/>
  <c r="L31" i="36"/>
  <c r="K31" i="36"/>
  <c r="AA30" i="36"/>
  <c r="Z30" i="36"/>
  <c r="Y30" i="36"/>
  <c r="X30" i="36"/>
  <c r="W30" i="36"/>
  <c r="V30" i="36"/>
  <c r="U30" i="36"/>
  <c r="T30" i="36"/>
  <c r="S30" i="36"/>
  <c r="R30" i="36"/>
  <c r="Q30" i="36"/>
  <c r="P30" i="36"/>
  <c r="O30" i="36"/>
  <c r="N30" i="36"/>
  <c r="M30" i="36"/>
  <c r="L30" i="36"/>
  <c r="K30" i="36"/>
  <c r="AA29" i="36"/>
  <c r="Z29" i="36"/>
  <c r="Y29" i="36"/>
  <c r="X29" i="36"/>
  <c r="W29" i="36"/>
  <c r="V29" i="36"/>
  <c r="U29" i="36"/>
  <c r="T29" i="36"/>
  <c r="S29" i="36"/>
  <c r="R29" i="36"/>
  <c r="Q29" i="36"/>
  <c r="P29" i="36"/>
  <c r="O29" i="36"/>
  <c r="N29" i="36"/>
  <c r="M29" i="36"/>
  <c r="L29" i="36"/>
  <c r="K29" i="36"/>
  <c r="AA28" i="36"/>
  <c r="Z28" i="36"/>
  <c r="Y28" i="36"/>
  <c r="X28" i="36"/>
  <c r="W28" i="36"/>
  <c r="V28" i="36"/>
  <c r="U28" i="36"/>
  <c r="T28" i="36"/>
  <c r="S28" i="36"/>
  <c r="R28" i="36"/>
  <c r="Q28" i="36"/>
  <c r="P28" i="36"/>
  <c r="O28" i="36"/>
  <c r="N28" i="36"/>
  <c r="M28" i="36"/>
  <c r="L28" i="36"/>
  <c r="K28" i="36"/>
  <c r="AA27" i="36"/>
  <c r="Z27" i="36"/>
  <c r="Y27" i="36"/>
  <c r="X27" i="36"/>
  <c r="W27" i="36"/>
  <c r="V27" i="36"/>
  <c r="U27" i="36"/>
  <c r="T27" i="36"/>
  <c r="S27" i="36"/>
  <c r="R27" i="36"/>
  <c r="Q27" i="36"/>
  <c r="P27" i="36"/>
  <c r="O27" i="36"/>
  <c r="N27" i="36"/>
  <c r="M27" i="36"/>
  <c r="L27" i="36"/>
  <c r="K27" i="36"/>
  <c r="AA26" i="36"/>
  <c r="Z26" i="36"/>
  <c r="Y26" i="36"/>
  <c r="X26" i="36"/>
  <c r="W26" i="36"/>
  <c r="V26" i="36"/>
  <c r="U26" i="36"/>
  <c r="T26" i="36"/>
  <c r="S26" i="36"/>
  <c r="R26" i="36"/>
  <c r="Q26" i="36"/>
  <c r="P26" i="36"/>
  <c r="O26" i="36"/>
  <c r="N26" i="36"/>
  <c r="M26" i="36"/>
  <c r="L26" i="36"/>
  <c r="K26" i="36"/>
  <c r="AA25" i="36"/>
  <c r="Z25" i="36"/>
  <c r="Y25" i="36"/>
  <c r="X25" i="36"/>
  <c r="W25" i="36"/>
  <c r="V25" i="36"/>
  <c r="U25" i="36"/>
  <c r="T25" i="36"/>
  <c r="S25" i="36"/>
  <c r="R25" i="36"/>
  <c r="Q25" i="36"/>
  <c r="P25" i="36"/>
  <c r="O25" i="36"/>
  <c r="N25" i="36"/>
  <c r="M25" i="36"/>
  <c r="L25" i="36"/>
  <c r="K25" i="36"/>
  <c r="AA24" i="36"/>
  <c r="Z24" i="36"/>
  <c r="Y24" i="36"/>
  <c r="X24" i="36"/>
  <c r="W24" i="36"/>
  <c r="V24" i="36"/>
  <c r="U24" i="36"/>
  <c r="T24" i="36"/>
  <c r="S24" i="36"/>
  <c r="R24" i="36"/>
  <c r="Q24" i="36"/>
  <c r="P24" i="36"/>
  <c r="O24" i="36"/>
  <c r="N24" i="36"/>
  <c r="M24" i="36"/>
  <c r="L24" i="36"/>
  <c r="K24" i="36"/>
  <c r="AA23" i="36"/>
  <c r="Z23" i="36"/>
  <c r="Y23" i="36"/>
  <c r="X23" i="36"/>
  <c r="W23" i="36"/>
  <c r="V23" i="36"/>
  <c r="U23" i="36"/>
  <c r="T23" i="36"/>
  <c r="S23" i="36"/>
  <c r="R23" i="36"/>
  <c r="Q23" i="36"/>
  <c r="P23" i="36"/>
  <c r="O23" i="36"/>
  <c r="N23" i="36"/>
  <c r="M23" i="36"/>
  <c r="L23" i="36"/>
  <c r="K23" i="36"/>
  <c r="AA22" i="36"/>
  <c r="Y22" i="36"/>
  <c r="X22" i="36"/>
  <c r="W22" i="36"/>
  <c r="V22" i="36"/>
  <c r="U22" i="36"/>
  <c r="T22" i="36"/>
  <c r="S22" i="36"/>
  <c r="R22" i="36"/>
  <c r="Q22" i="36"/>
  <c r="P22" i="36"/>
  <c r="O22" i="36"/>
  <c r="K22" i="36"/>
  <c r="AA20" i="36"/>
  <c r="Z20" i="36"/>
  <c r="Y20" i="36"/>
  <c r="X20" i="36"/>
  <c r="W20" i="36"/>
  <c r="V20" i="36"/>
  <c r="U20" i="36"/>
  <c r="T20" i="36"/>
  <c r="S20" i="36"/>
  <c r="R20" i="36"/>
  <c r="Q20" i="36"/>
  <c r="P20" i="36"/>
  <c r="O20" i="36"/>
  <c r="N20" i="36"/>
  <c r="M20" i="36"/>
  <c r="L20" i="36"/>
  <c r="K20" i="36"/>
  <c r="AA19" i="36"/>
  <c r="Z19" i="36"/>
  <c r="Y19" i="36"/>
  <c r="X19" i="36"/>
  <c r="W19" i="36"/>
  <c r="V19" i="36"/>
  <c r="U19" i="36"/>
  <c r="T19" i="36"/>
  <c r="S19" i="36"/>
  <c r="R19" i="36"/>
  <c r="Q19" i="36"/>
  <c r="P19" i="36"/>
  <c r="O19" i="36"/>
  <c r="N19" i="36"/>
  <c r="M19" i="36"/>
  <c r="L19" i="36"/>
  <c r="K19" i="36"/>
  <c r="AA18" i="36"/>
  <c r="Z18" i="36"/>
  <c r="Y18" i="36"/>
  <c r="X18" i="36"/>
  <c r="W18" i="36"/>
  <c r="V18" i="36"/>
  <c r="U18" i="36"/>
  <c r="T18" i="36"/>
  <c r="S18" i="36"/>
  <c r="R18" i="36"/>
  <c r="Q18" i="36"/>
  <c r="P18" i="36"/>
  <c r="O18" i="36"/>
  <c r="N18" i="36"/>
  <c r="M18" i="36"/>
  <c r="L18" i="36"/>
  <c r="K18" i="36"/>
  <c r="AA17" i="36"/>
  <c r="Z17" i="36"/>
  <c r="Y17" i="36"/>
  <c r="X17" i="36"/>
  <c r="W17" i="36"/>
  <c r="V17" i="36"/>
  <c r="U17" i="36"/>
  <c r="T17" i="36"/>
  <c r="S17" i="36"/>
  <c r="R17" i="36"/>
  <c r="Q17" i="36"/>
  <c r="P17" i="36"/>
  <c r="O17" i="36"/>
  <c r="N17" i="36"/>
  <c r="M17" i="36"/>
  <c r="L17" i="36"/>
  <c r="K17" i="36"/>
  <c r="AA16" i="36"/>
  <c r="Z16" i="36"/>
  <c r="Y16" i="36"/>
  <c r="X16" i="36"/>
  <c r="W16" i="36"/>
  <c r="V16" i="36"/>
  <c r="U16" i="36"/>
  <c r="T16" i="36"/>
  <c r="S16" i="36"/>
  <c r="R16" i="36"/>
  <c r="Q16" i="36"/>
  <c r="P16" i="36"/>
  <c r="O16" i="36"/>
  <c r="N16" i="36"/>
  <c r="M16" i="36"/>
  <c r="K16" i="36"/>
  <c r="AA15" i="36"/>
  <c r="Z15" i="36"/>
  <c r="Y15" i="36"/>
  <c r="X15" i="36"/>
  <c r="W15" i="36"/>
  <c r="V15" i="36"/>
  <c r="U15" i="36"/>
  <c r="T15" i="36"/>
  <c r="S15" i="36"/>
  <c r="R15" i="36"/>
  <c r="Q15" i="36"/>
  <c r="P15" i="36"/>
  <c r="O15" i="36"/>
  <c r="N15" i="36"/>
  <c r="M15" i="36"/>
  <c r="L15" i="36"/>
  <c r="K15" i="36"/>
  <c r="AA14" i="36"/>
  <c r="Z14" i="36"/>
  <c r="Y14" i="36"/>
  <c r="X14" i="36"/>
  <c r="W14" i="36"/>
  <c r="V14" i="36"/>
  <c r="U14" i="36"/>
  <c r="T14" i="36"/>
  <c r="S14" i="36"/>
  <c r="R14" i="36"/>
  <c r="Q14" i="36"/>
  <c r="P14" i="36"/>
  <c r="O14" i="36"/>
  <c r="N14" i="36"/>
  <c r="M14" i="36"/>
  <c r="L14" i="36"/>
  <c r="K14" i="36"/>
  <c r="AA13" i="36"/>
  <c r="Z13" i="36"/>
  <c r="Y13" i="36"/>
  <c r="X13" i="36"/>
  <c r="W13" i="36"/>
  <c r="V13" i="36"/>
  <c r="U13" i="36"/>
  <c r="T13" i="36"/>
  <c r="S13" i="36"/>
  <c r="R13" i="36"/>
  <c r="Q13" i="36"/>
  <c r="P13" i="36"/>
  <c r="O13" i="36"/>
  <c r="N13" i="36"/>
  <c r="M13" i="36"/>
  <c r="L13" i="36"/>
  <c r="K13" i="36"/>
  <c r="AA12" i="36"/>
  <c r="Z12" i="36"/>
  <c r="Y12" i="36"/>
  <c r="X12" i="36"/>
  <c r="W12" i="36"/>
  <c r="V12" i="36"/>
  <c r="U12" i="36"/>
  <c r="T12" i="36"/>
  <c r="S12" i="36"/>
  <c r="R12" i="36"/>
  <c r="Q12" i="36"/>
  <c r="P12" i="36"/>
  <c r="O12" i="36"/>
  <c r="N12" i="36"/>
  <c r="M12" i="36"/>
  <c r="L12" i="36"/>
  <c r="K12" i="36"/>
  <c r="AA11" i="36"/>
  <c r="Z11" i="36"/>
  <c r="Y11" i="36"/>
  <c r="X11" i="36"/>
  <c r="W11" i="36"/>
  <c r="V11" i="36"/>
  <c r="U11" i="36"/>
  <c r="T11" i="36"/>
  <c r="S11" i="36"/>
  <c r="R11" i="36"/>
  <c r="Q11" i="36"/>
  <c r="P11" i="36"/>
  <c r="O11" i="36"/>
  <c r="N11" i="36"/>
  <c r="M11" i="36"/>
  <c r="L11" i="36"/>
  <c r="K11" i="36"/>
  <c r="AA10" i="36"/>
  <c r="Z10" i="36"/>
  <c r="Y10" i="36"/>
  <c r="X10" i="36"/>
  <c r="W10" i="36"/>
  <c r="V10" i="36"/>
  <c r="U10" i="36"/>
  <c r="T10" i="36"/>
  <c r="S10" i="36"/>
  <c r="R10" i="36"/>
  <c r="Q10" i="36"/>
  <c r="P10" i="36"/>
  <c r="O10" i="36"/>
  <c r="N10" i="36"/>
  <c r="M10" i="36"/>
  <c r="L10" i="36"/>
  <c r="K10" i="36"/>
  <c r="AA9" i="36"/>
  <c r="Z9" i="36"/>
  <c r="Y9" i="36"/>
  <c r="X9" i="36"/>
  <c r="W9" i="36"/>
  <c r="V9" i="36"/>
  <c r="U9" i="36"/>
  <c r="T9" i="36"/>
  <c r="S9" i="36"/>
  <c r="R9" i="36"/>
  <c r="Q9" i="36"/>
  <c r="P9" i="36"/>
  <c r="O9" i="36"/>
  <c r="N9" i="36"/>
  <c r="M9" i="36"/>
  <c r="L9" i="36"/>
  <c r="K9" i="36"/>
  <c r="AA8" i="36"/>
  <c r="Z8" i="36"/>
  <c r="Y8" i="36"/>
  <c r="X8" i="36"/>
  <c r="W8" i="36"/>
  <c r="V8" i="36"/>
  <c r="U8" i="36"/>
  <c r="T8" i="36"/>
  <c r="S8" i="36"/>
  <c r="R8" i="36"/>
  <c r="Q8" i="36"/>
  <c r="P8" i="36"/>
  <c r="O8" i="36"/>
  <c r="M8" i="36"/>
  <c r="L8" i="36"/>
  <c r="K8" i="36"/>
  <c r="AA7" i="36"/>
  <c r="Z7" i="36"/>
  <c r="Y7" i="36"/>
  <c r="X7" i="36"/>
  <c r="W7" i="36"/>
  <c r="V7" i="36"/>
  <c r="U7" i="36"/>
  <c r="T7" i="36"/>
  <c r="S7" i="36"/>
  <c r="R7" i="36"/>
  <c r="Q7" i="36"/>
  <c r="P7" i="36"/>
  <c r="O7" i="36"/>
  <c r="AA5" i="36"/>
  <c r="Y5" i="36"/>
  <c r="W5" i="36"/>
  <c r="V5" i="36"/>
  <c r="U5" i="36"/>
  <c r="T5" i="36"/>
  <c r="S5" i="36"/>
  <c r="R5" i="36"/>
  <c r="Q5" i="36"/>
  <c r="P5" i="36"/>
  <c r="O5" i="36"/>
  <c r="AA260" i="35"/>
  <c r="Z260" i="35"/>
  <c r="Y260" i="35"/>
  <c r="X260" i="35"/>
  <c r="W260" i="35"/>
  <c r="V260" i="35"/>
  <c r="U260" i="35"/>
  <c r="T260" i="35"/>
  <c r="S260" i="35"/>
  <c r="R260" i="35"/>
  <c r="Q260" i="35"/>
  <c r="P260" i="35"/>
  <c r="O260" i="35"/>
  <c r="L260" i="35"/>
  <c r="J260" i="35"/>
  <c r="I260" i="35"/>
  <c r="H260" i="35"/>
  <c r="G260" i="35"/>
  <c r="AA259" i="35"/>
  <c r="Z259" i="35"/>
  <c r="Z257" i="35" s="1"/>
  <c r="Y259" i="35"/>
  <c r="X259" i="35"/>
  <c r="W259" i="35"/>
  <c r="V259" i="35"/>
  <c r="U259" i="35"/>
  <c r="T259" i="35"/>
  <c r="S259" i="35"/>
  <c r="R259" i="35"/>
  <c r="R257" i="35" s="1"/>
  <c r="Q259" i="35"/>
  <c r="P259" i="35"/>
  <c r="O259" i="35"/>
  <c r="K259" i="35"/>
  <c r="J259" i="35"/>
  <c r="J257" i="35" s="1"/>
  <c r="I259" i="35"/>
  <c r="H259" i="35"/>
  <c r="G259" i="35"/>
  <c r="AA258" i="35"/>
  <c r="AA257" i="35" s="1"/>
  <c r="Z258" i="35"/>
  <c r="Y258" i="35"/>
  <c r="Y257" i="35" s="1"/>
  <c r="X258" i="35"/>
  <c r="X257" i="35" s="1"/>
  <c r="W258" i="35"/>
  <c r="V258" i="35"/>
  <c r="U258" i="35"/>
  <c r="T258" i="35"/>
  <c r="S258" i="35"/>
  <c r="S257" i="35" s="1"/>
  <c r="R258" i="35"/>
  <c r="Q258" i="35"/>
  <c r="P258" i="35"/>
  <c r="P257" i="35" s="1"/>
  <c r="O258" i="35"/>
  <c r="J258" i="35"/>
  <c r="I258" i="35"/>
  <c r="H258" i="35"/>
  <c r="H257" i="35" s="1"/>
  <c r="G258" i="35"/>
  <c r="W257" i="35"/>
  <c r="V257" i="35"/>
  <c r="Q257" i="35"/>
  <c r="O257" i="35"/>
  <c r="I257" i="35"/>
  <c r="G257" i="35"/>
  <c r="AA243" i="35"/>
  <c r="Z243" i="35"/>
  <c r="Y243" i="35"/>
  <c r="X243" i="35"/>
  <c r="W243" i="35"/>
  <c r="V243" i="35"/>
  <c r="U243" i="35"/>
  <c r="N193" i="35"/>
  <c r="M193" i="35"/>
  <c r="L193" i="35"/>
  <c r="K193" i="35"/>
  <c r="N179" i="35"/>
  <c r="N178" i="35" s="1"/>
  <c r="N176" i="35" s="1"/>
  <c r="M179" i="35"/>
  <c r="L179" i="35"/>
  <c r="K179" i="35"/>
  <c r="K260" i="35" s="1"/>
  <c r="L178" i="35"/>
  <c r="N136" i="35"/>
  <c r="M136" i="35"/>
  <c r="L136" i="35"/>
  <c r="K136" i="35"/>
  <c r="N122" i="35"/>
  <c r="N259" i="35" s="1"/>
  <c r="M122" i="35"/>
  <c r="M259" i="35" s="1"/>
  <c r="L122" i="35"/>
  <c r="K122" i="35"/>
  <c r="N121" i="35"/>
  <c r="N119" i="35" s="1"/>
  <c r="M121" i="35"/>
  <c r="M119" i="35" s="1"/>
  <c r="K121" i="35"/>
  <c r="K119" i="35"/>
  <c r="AA96" i="35"/>
  <c r="Z96" i="35"/>
  <c r="Z40" i="35" s="1"/>
  <c r="Y96" i="35"/>
  <c r="X96" i="35"/>
  <c r="AJ93" i="35"/>
  <c r="AI93" i="35"/>
  <c r="W82" i="35"/>
  <c r="Z79" i="35"/>
  <c r="Y79" i="35"/>
  <c r="X79" i="35"/>
  <c r="W79" i="35"/>
  <c r="W62" i="35" s="1"/>
  <c r="V79" i="35"/>
  <c r="N79" i="35"/>
  <c r="M79" i="35"/>
  <c r="L79" i="35"/>
  <c r="K79" i="35"/>
  <c r="N73" i="35"/>
  <c r="M73" i="35"/>
  <c r="L73" i="35"/>
  <c r="K73" i="35"/>
  <c r="N65" i="35"/>
  <c r="N258" i="35" s="1"/>
  <c r="M65" i="35"/>
  <c r="L65" i="35"/>
  <c r="L258" i="35" s="1"/>
  <c r="K65" i="35"/>
  <c r="L64" i="35"/>
  <c r="AA62" i="35"/>
  <c r="Z62" i="35"/>
  <c r="Y62" i="35"/>
  <c r="V62" i="35"/>
  <c r="L62" i="35"/>
  <c r="AA52" i="35"/>
  <c r="Z52" i="35"/>
  <c r="Y52" i="35"/>
  <c r="X52" i="35"/>
  <c r="W52" i="35"/>
  <c r="V52" i="35"/>
  <c r="U52" i="35"/>
  <c r="T52" i="35"/>
  <c r="S52" i="35"/>
  <c r="R52" i="35"/>
  <c r="AA51" i="35"/>
  <c r="Z51" i="35"/>
  <c r="Y51" i="35"/>
  <c r="X51" i="35"/>
  <c r="W51" i="35"/>
  <c r="V51" i="35"/>
  <c r="U51" i="35"/>
  <c r="T51" i="35"/>
  <c r="S51" i="35"/>
  <c r="R51" i="35"/>
  <c r="Q51" i="35"/>
  <c r="P51" i="35"/>
  <c r="O51" i="35"/>
  <c r="N51" i="35"/>
  <c r="M51" i="35"/>
  <c r="L51" i="35"/>
  <c r="K51" i="35"/>
  <c r="AA50" i="35"/>
  <c r="Z50" i="35"/>
  <c r="Y50" i="35"/>
  <c r="X50" i="35"/>
  <c r="W50" i="35"/>
  <c r="V50" i="35"/>
  <c r="U50" i="35"/>
  <c r="T50" i="35"/>
  <c r="S50" i="35"/>
  <c r="R50" i="35"/>
  <c r="Q50" i="35"/>
  <c r="P50" i="35"/>
  <c r="O50" i="35"/>
  <c r="N50" i="35"/>
  <c r="M50" i="35"/>
  <c r="L50" i="35"/>
  <c r="K50" i="35"/>
  <c r="AA49" i="35"/>
  <c r="Z49" i="35"/>
  <c r="Y49" i="35"/>
  <c r="X49" i="35"/>
  <c r="W49" i="35"/>
  <c r="V49" i="35"/>
  <c r="U49" i="35"/>
  <c r="T49" i="35"/>
  <c r="S49" i="35"/>
  <c r="R49" i="35"/>
  <c r="Q49" i="35"/>
  <c r="P49" i="35"/>
  <c r="O49" i="35"/>
  <c r="N49" i="35"/>
  <c r="M49" i="35"/>
  <c r="L49" i="35"/>
  <c r="K49" i="35"/>
  <c r="AA48" i="35"/>
  <c r="Z48" i="35"/>
  <c r="Y48" i="35"/>
  <c r="X48" i="35"/>
  <c r="W48" i="35"/>
  <c r="V48" i="35"/>
  <c r="U48" i="35"/>
  <c r="T48" i="35"/>
  <c r="S48" i="35"/>
  <c r="R48" i="35"/>
  <c r="Q48" i="35"/>
  <c r="P48" i="35"/>
  <c r="O48" i="35"/>
  <c r="N48" i="35"/>
  <c r="M48" i="35"/>
  <c r="L48" i="35"/>
  <c r="K48" i="35"/>
  <c r="AA47" i="35"/>
  <c r="Z47" i="35"/>
  <c r="Y47" i="35"/>
  <c r="X47" i="35"/>
  <c r="W47" i="35"/>
  <c r="V47" i="35"/>
  <c r="U47" i="35"/>
  <c r="T47" i="35"/>
  <c r="S47" i="35"/>
  <c r="R47" i="35"/>
  <c r="Q47" i="35"/>
  <c r="P47" i="35"/>
  <c r="O47" i="35"/>
  <c r="N47" i="35"/>
  <c r="M47" i="35"/>
  <c r="L47" i="35"/>
  <c r="K47" i="35"/>
  <c r="AA46" i="35"/>
  <c r="Z46" i="35"/>
  <c r="Y46" i="35"/>
  <c r="X46" i="35"/>
  <c r="W46" i="35"/>
  <c r="V46" i="35"/>
  <c r="U46" i="35"/>
  <c r="T46" i="35"/>
  <c r="S46" i="35"/>
  <c r="R46" i="35"/>
  <c r="Q46" i="35"/>
  <c r="P46" i="35"/>
  <c r="O46" i="35"/>
  <c r="N46" i="35"/>
  <c r="M46" i="35"/>
  <c r="L46" i="35"/>
  <c r="K46" i="35"/>
  <c r="AA45" i="35"/>
  <c r="Z45" i="35"/>
  <c r="Y45" i="35"/>
  <c r="X45" i="35"/>
  <c r="W45" i="35"/>
  <c r="V45" i="35"/>
  <c r="U45" i="35"/>
  <c r="T45" i="35"/>
  <c r="S45" i="35"/>
  <c r="R45" i="35"/>
  <c r="Q45" i="35"/>
  <c r="P45" i="35"/>
  <c r="O45" i="35"/>
  <c r="N45" i="35"/>
  <c r="M45" i="35"/>
  <c r="L45" i="35"/>
  <c r="K45" i="35"/>
  <c r="AA44" i="35"/>
  <c r="Z44" i="35"/>
  <c r="Y44" i="35"/>
  <c r="X44" i="35"/>
  <c r="W44" i="35"/>
  <c r="V44" i="35"/>
  <c r="U44" i="35"/>
  <c r="T44" i="35"/>
  <c r="S44" i="35"/>
  <c r="R44" i="35"/>
  <c r="Q44" i="35"/>
  <c r="P44" i="35"/>
  <c r="O44" i="35"/>
  <c r="N44" i="35"/>
  <c r="M44" i="35"/>
  <c r="L44" i="35"/>
  <c r="K44" i="35"/>
  <c r="AA43" i="35"/>
  <c r="Z43" i="35"/>
  <c r="Y43" i="35"/>
  <c r="X43" i="35"/>
  <c r="W43" i="35"/>
  <c r="V43" i="35"/>
  <c r="U43" i="35"/>
  <c r="T43" i="35"/>
  <c r="S43" i="35"/>
  <c r="R43" i="35"/>
  <c r="Q43" i="35"/>
  <c r="P43" i="35"/>
  <c r="O43" i="35"/>
  <c r="N43" i="35"/>
  <c r="M43" i="35"/>
  <c r="L43" i="35"/>
  <c r="K43" i="35"/>
  <c r="AA42" i="35"/>
  <c r="Z42" i="35"/>
  <c r="Y42" i="35"/>
  <c r="X42" i="35"/>
  <c r="W42" i="35"/>
  <c r="V42" i="35"/>
  <c r="U42" i="35"/>
  <c r="T42" i="35"/>
  <c r="S42" i="35"/>
  <c r="R42" i="35"/>
  <c r="Q42" i="35"/>
  <c r="P42" i="35"/>
  <c r="O42" i="35"/>
  <c r="N42" i="35"/>
  <c r="M42" i="35"/>
  <c r="L42" i="35"/>
  <c r="K42" i="35"/>
  <c r="AA40" i="35"/>
  <c r="Y40" i="35"/>
  <c r="X40" i="35"/>
  <c r="W40" i="35"/>
  <c r="V40" i="35"/>
  <c r="U40" i="35"/>
  <c r="T40" i="35"/>
  <c r="S40" i="35"/>
  <c r="R40" i="35"/>
  <c r="Q40" i="35"/>
  <c r="P40" i="35"/>
  <c r="O40" i="35"/>
  <c r="N40" i="35"/>
  <c r="M40" i="35"/>
  <c r="L40" i="35"/>
  <c r="K40" i="35"/>
  <c r="AA38" i="35"/>
  <c r="Z38" i="35"/>
  <c r="Y38" i="35"/>
  <c r="X38" i="35"/>
  <c r="W38" i="35"/>
  <c r="V38" i="35"/>
  <c r="U38" i="35"/>
  <c r="T38" i="35"/>
  <c r="S38" i="35"/>
  <c r="R38" i="35"/>
  <c r="AA36" i="35"/>
  <c r="Z36" i="35"/>
  <c r="Y36" i="35"/>
  <c r="X36" i="35"/>
  <c r="W36" i="35"/>
  <c r="V36" i="35"/>
  <c r="U36" i="35"/>
  <c r="T36" i="35"/>
  <c r="S36" i="35"/>
  <c r="R36" i="35"/>
  <c r="Q36" i="35"/>
  <c r="P36" i="35"/>
  <c r="O36" i="35"/>
  <c r="N36" i="35"/>
  <c r="M36" i="35"/>
  <c r="L36" i="35"/>
  <c r="K36" i="35"/>
  <c r="AA34" i="35"/>
  <c r="Z34" i="35"/>
  <c r="Y34" i="35"/>
  <c r="X34" i="35"/>
  <c r="W34" i="35"/>
  <c r="V34" i="35"/>
  <c r="U34" i="35"/>
  <c r="T34" i="35"/>
  <c r="S34" i="35"/>
  <c r="R34" i="35"/>
  <c r="Q34" i="35"/>
  <c r="P34" i="35"/>
  <c r="O34" i="35"/>
  <c r="N34" i="35"/>
  <c r="M34" i="35"/>
  <c r="L34" i="35"/>
  <c r="K34" i="35"/>
  <c r="AA32" i="35"/>
  <c r="Z32" i="35"/>
  <c r="Y32" i="35"/>
  <c r="X32" i="35"/>
  <c r="W32" i="35"/>
  <c r="V32" i="35"/>
  <c r="U32" i="35"/>
  <c r="T32" i="35"/>
  <c r="S32" i="35"/>
  <c r="R32" i="35"/>
  <c r="Q32" i="35"/>
  <c r="P32" i="35"/>
  <c r="O32" i="35"/>
  <c r="N32" i="35"/>
  <c r="M32" i="35"/>
  <c r="L32" i="35"/>
  <c r="K32" i="35"/>
  <c r="J32" i="35"/>
  <c r="I32" i="35"/>
  <c r="H32" i="35"/>
  <c r="G32" i="35"/>
  <c r="AA31" i="35"/>
  <c r="Z31" i="35"/>
  <c r="Y31" i="35"/>
  <c r="X31" i="35"/>
  <c r="W31" i="35"/>
  <c r="V31" i="35"/>
  <c r="U31" i="35"/>
  <c r="T31" i="35"/>
  <c r="S31" i="35"/>
  <c r="R31" i="35"/>
  <c r="Q31" i="35"/>
  <c r="P31" i="35"/>
  <c r="O31" i="35"/>
  <c r="N31" i="35"/>
  <c r="M31" i="35"/>
  <c r="L31" i="35"/>
  <c r="K31" i="35"/>
  <c r="AA30" i="35"/>
  <c r="Z30" i="35"/>
  <c r="Y30" i="35"/>
  <c r="X30" i="35"/>
  <c r="W30" i="35"/>
  <c r="V30" i="35"/>
  <c r="U30" i="35"/>
  <c r="T30" i="35"/>
  <c r="S30" i="35"/>
  <c r="R30" i="35"/>
  <c r="Q30" i="35"/>
  <c r="P30" i="35"/>
  <c r="O30" i="35"/>
  <c r="N30" i="35"/>
  <c r="M30" i="35"/>
  <c r="L30" i="35"/>
  <c r="K30" i="35"/>
  <c r="AA29" i="35"/>
  <c r="Z29" i="35"/>
  <c r="Y29" i="35"/>
  <c r="X29" i="35"/>
  <c r="W29" i="35"/>
  <c r="V29" i="35"/>
  <c r="U29" i="35"/>
  <c r="T29" i="35"/>
  <c r="S29" i="35"/>
  <c r="R29" i="35"/>
  <c r="Q29" i="35"/>
  <c r="P29" i="35"/>
  <c r="O29" i="35"/>
  <c r="N29" i="35"/>
  <c r="M29" i="35"/>
  <c r="L29" i="35"/>
  <c r="K29" i="35"/>
  <c r="AA28" i="35"/>
  <c r="Z28" i="35"/>
  <c r="Y28" i="35"/>
  <c r="X28" i="35"/>
  <c r="W28" i="35"/>
  <c r="V28" i="35"/>
  <c r="U28" i="35"/>
  <c r="T28" i="35"/>
  <c r="S28" i="35"/>
  <c r="R28" i="35"/>
  <c r="Q28" i="35"/>
  <c r="P28" i="35"/>
  <c r="O28" i="35"/>
  <c r="N28" i="35"/>
  <c r="M28" i="35"/>
  <c r="L28" i="35"/>
  <c r="K28" i="35"/>
  <c r="AA27" i="35"/>
  <c r="Z27" i="35"/>
  <c r="Y27" i="35"/>
  <c r="X27" i="35"/>
  <c r="W27" i="35"/>
  <c r="V27" i="35"/>
  <c r="U27" i="35"/>
  <c r="T27" i="35"/>
  <c r="S27" i="35"/>
  <c r="R27" i="35"/>
  <c r="Q27" i="35"/>
  <c r="P27" i="35"/>
  <c r="O27" i="35"/>
  <c r="N27" i="35"/>
  <c r="M27" i="35"/>
  <c r="L27" i="35"/>
  <c r="K27" i="35"/>
  <c r="AA26" i="35"/>
  <c r="Z26" i="35"/>
  <c r="Y26" i="35"/>
  <c r="X26" i="35"/>
  <c r="W26" i="35"/>
  <c r="V26" i="35"/>
  <c r="U26" i="35"/>
  <c r="T26" i="35"/>
  <c r="S26" i="35"/>
  <c r="R26" i="35"/>
  <c r="Q26" i="35"/>
  <c r="P26" i="35"/>
  <c r="O26" i="35"/>
  <c r="N26" i="35"/>
  <c r="M26" i="35"/>
  <c r="L26" i="35"/>
  <c r="K26" i="35"/>
  <c r="AA25" i="35"/>
  <c r="Z25" i="35"/>
  <c r="Y25" i="35"/>
  <c r="X25" i="35"/>
  <c r="W25" i="35"/>
  <c r="V25" i="35"/>
  <c r="U25" i="35"/>
  <c r="T25" i="35"/>
  <c r="S25" i="35"/>
  <c r="R25" i="35"/>
  <c r="Q25" i="35"/>
  <c r="P25" i="35"/>
  <c r="O25" i="35"/>
  <c r="N25" i="35"/>
  <c r="M25" i="35"/>
  <c r="L25" i="35"/>
  <c r="K25" i="35"/>
  <c r="AA24" i="35"/>
  <c r="Z24" i="35"/>
  <c r="Y24" i="35"/>
  <c r="X24" i="35"/>
  <c r="W24" i="35"/>
  <c r="V24" i="35"/>
  <c r="U24" i="35"/>
  <c r="T24" i="35"/>
  <c r="S24" i="35"/>
  <c r="R24" i="35"/>
  <c r="Q24" i="35"/>
  <c r="P24" i="35"/>
  <c r="O24" i="35"/>
  <c r="N24" i="35"/>
  <c r="M24" i="35"/>
  <c r="L24" i="35"/>
  <c r="K24" i="35"/>
  <c r="AA23" i="35"/>
  <c r="Z23" i="35"/>
  <c r="Y23" i="35"/>
  <c r="X23" i="35"/>
  <c r="W23" i="35"/>
  <c r="V23" i="35"/>
  <c r="U23" i="35"/>
  <c r="T23" i="35"/>
  <c r="S23" i="35"/>
  <c r="R23" i="35"/>
  <c r="Q23" i="35"/>
  <c r="P23" i="35"/>
  <c r="O23" i="35"/>
  <c r="N23" i="35"/>
  <c r="M23" i="35"/>
  <c r="L23" i="35"/>
  <c r="K23" i="35"/>
  <c r="AA22" i="35"/>
  <c r="Z22" i="35"/>
  <c r="Y22" i="35"/>
  <c r="W22" i="35"/>
  <c r="V22" i="35"/>
  <c r="U22" i="35"/>
  <c r="T22" i="35"/>
  <c r="S22" i="35"/>
  <c r="R22" i="35"/>
  <c r="Q22" i="35"/>
  <c r="P22" i="35"/>
  <c r="O22" i="35"/>
  <c r="N22" i="35"/>
  <c r="M22" i="35"/>
  <c r="L22" i="35"/>
  <c r="K22" i="35"/>
  <c r="AA20" i="35"/>
  <c r="Z20" i="35"/>
  <c r="Y20" i="35"/>
  <c r="X20" i="35"/>
  <c r="W20" i="35"/>
  <c r="V20" i="35"/>
  <c r="U20" i="35"/>
  <c r="T20" i="35"/>
  <c r="S20" i="35"/>
  <c r="R20" i="35"/>
  <c r="Q20" i="35"/>
  <c r="P20" i="35"/>
  <c r="O20" i="35"/>
  <c r="N20" i="35"/>
  <c r="M20" i="35"/>
  <c r="L20" i="35"/>
  <c r="K20" i="35"/>
  <c r="AA19" i="35"/>
  <c r="Z19" i="35"/>
  <c r="Y19" i="35"/>
  <c r="X19" i="35"/>
  <c r="W19" i="35"/>
  <c r="V19" i="35"/>
  <c r="U19" i="35"/>
  <c r="T19" i="35"/>
  <c r="S19" i="35"/>
  <c r="R19" i="35"/>
  <c r="Q19" i="35"/>
  <c r="P19" i="35"/>
  <c r="O19" i="35"/>
  <c r="N19" i="35"/>
  <c r="M19" i="35"/>
  <c r="L19" i="35"/>
  <c r="K19" i="35"/>
  <c r="AA18" i="35"/>
  <c r="Z18" i="35"/>
  <c r="Y18" i="35"/>
  <c r="X18" i="35"/>
  <c r="W18" i="35"/>
  <c r="V18" i="35"/>
  <c r="U18" i="35"/>
  <c r="T18" i="35"/>
  <c r="S18" i="35"/>
  <c r="R18" i="35"/>
  <c r="Q18" i="35"/>
  <c r="P18" i="35"/>
  <c r="O18" i="35"/>
  <c r="N18" i="35"/>
  <c r="M18" i="35"/>
  <c r="L18" i="35"/>
  <c r="K18" i="35"/>
  <c r="AA17" i="35"/>
  <c r="Z17" i="35"/>
  <c r="Y17" i="35"/>
  <c r="X17" i="35"/>
  <c r="W17" i="35"/>
  <c r="V17" i="35"/>
  <c r="U17" i="35"/>
  <c r="T17" i="35"/>
  <c r="S17" i="35"/>
  <c r="R17" i="35"/>
  <c r="Q17" i="35"/>
  <c r="P17" i="35"/>
  <c r="O17" i="35"/>
  <c r="N17" i="35"/>
  <c r="M17" i="35"/>
  <c r="L17" i="35"/>
  <c r="K17" i="35"/>
  <c r="AA16" i="35"/>
  <c r="Z16" i="35"/>
  <c r="Y16" i="35"/>
  <c r="X16" i="35"/>
  <c r="W16" i="35"/>
  <c r="V16" i="35"/>
  <c r="U16" i="35"/>
  <c r="T16" i="35"/>
  <c r="S16" i="35"/>
  <c r="R16" i="35"/>
  <c r="Q16" i="35"/>
  <c r="P16" i="35"/>
  <c r="O16" i="35"/>
  <c r="N16" i="35"/>
  <c r="M16" i="35"/>
  <c r="L16" i="35"/>
  <c r="K16" i="35"/>
  <c r="AA15" i="35"/>
  <c r="Z15" i="35"/>
  <c r="Y15" i="35"/>
  <c r="X15" i="35"/>
  <c r="W15" i="35"/>
  <c r="V15" i="35"/>
  <c r="U15" i="35"/>
  <c r="T15" i="35"/>
  <c r="S15" i="35"/>
  <c r="R15" i="35"/>
  <c r="Q15" i="35"/>
  <c r="P15" i="35"/>
  <c r="O15" i="35"/>
  <c r="N15" i="35"/>
  <c r="M15" i="35"/>
  <c r="L15" i="35"/>
  <c r="K15" i="35"/>
  <c r="AA14" i="35"/>
  <c r="Z14" i="35"/>
  <c r="Y14" i="35"/>
  <c r="X14" i="35"/>
  <c r="W14" i="35"/>
  <c r="V14" i="35"/>
  <c r="U14" i="35"/>
  <c r="T14" i="35"/>
  <c r="S14" i="35"/>
  <c r="R14" i="35"/>
  <c r="Q14" i="35"/>
  <c r="P14" i="35"/>
  <c r="O14" i="35"/>
  <c r="N14" i="35"/>
  <c r="M14" i="35"/>
  <c r="L14" i="35"/>
  <c r="K14" i="35"/>
  <c r="AA13" i="35"/>
  <c r="Z13" i="35"/>
  <c r="Y13" i="35"/>
  <c r="X13" i="35"/>
  <c r="W13" i="35"/>
  <c r="V13" i="35"/>
  <c r="U13" i="35"/>
  <c r="T13" i="35"/>
  <c r="S13" i="35"/>
  <c r="R13" i="35"/>
  <c r="Q13" i="35"/>
  <c r="P13" i="35"/>
  <c r="O13" i="35"/>
  <c r="N13" i="35"/>
  <c r="M13" i="35"/>
  <c r="L13" i="35"/>
  <c r="K13" i="35"/>
  <c r="AA12" i="35"/>
  <c r="Z12" i="35"/>
  <c r="Y12" i="35"/>
  <c r="X12" i="35"/>
  <c r="W12" i="35"/>
  <c r="V12" i="35"/>
  <c r="U12" i="35"/>
  <c r="T12" i="35"/>
  <c r="S12" i="35"/>
  <c r="R12" i="35"/>
  <c r="Q12" i="35"/>
  <c r="P12" i="35"/>
  <c r="O12" i="35"/>
  <c r="N12" i="35"/>
  <c r="M12" i="35"/>
  <c r="L12" i="35"/>
  <c r="K12" i="35"/>
  <c r="AA11" i="35"/>
  <c r="Z11" i="35"/>
  <c r="Y11" i="35"/>
  <c r="X11" i="35"/>
  <c r="W11" i="35"/>
  <c r="V11" i="35"/>
  <c r="U11" i="35"/>
  <c r="T11" i="35"/>
  <c r="S11" i="35"/>
  <c r="R11" i="35"/>
  <c r="Q11" i="35"/>
  <c r="P11" i="35"/>
  <c r="O11" i="35"/>
  <c r="N11" i="35"/>
  <c r="M11" i="35"/>
  <c r="L11" i="35"/>
  <c r="K11" i="35"/>
  <c r="AA10" i="35"/>
  <c r="Z10" i="35"/>
  <c r="Y10" i="35"/>
  <c r="X10" i="35"/>
  <c r="W10" i="35"/>
  <c r="V10" i="35"/>
  <c r="U10" i="35"/>
  <c r="T10" i="35"/>
  <c r="S10" i="35"/>
  <c r="R10" i="35"/>
  <c r="Q10" i="35"/>
  <c r="P10" i="35"/>
  <c r="O10" i="35"/>
  <c r="N10" i="35"/>
  <c r="M10" i="35"/>
  <c r="L10" i="35"/>
  <c r="K10" i="35"/>
  <c r="AA9" i="35"/>
  <c r="Z9" i="35"/>
  <c r="Y9" i="35"/>
  <c r="X9" i="35"/>
  <c r="W9" i="35"/>
  <c r="V9" i="35"/>
  <c r="U9" i="35"/>
  <c r="T9" i="35"/>
  <c r="S9" i="35"/>
  <c r="R9" i="35"/>
  <c r="Q9" i="35"/>
  <c r="P9" i="35"/>
  <c r="O9" i="35"/>
  <c r="N9" i="35"/>
  <c r="M9" i="35"/>
  <c r="L9" i="35"/>
  <c r="K9" i="35"/>
  <c r="AA8" i="35"/>
  <c r="Z8" i="35"/>
  <c r="Y8" i="35"/>
  <c r="X8" i="35"/>
  <c r="W8" i="35"/>
  <c r="V8" i="35"/>
  <c r="U8" i="35"/>
  <c r="T8" i="35"/>
  <c r="S8" i="35"/>
  <c r="R8" i="35"/>
  <c r="Q8" i="35"/>
  <c r="P8" i="35"/>
  <c r="O8" i="35"/>
  <c r="N8" i="35"/>
  <c r="L8" i="35"/>
  <c r="AA7" i="35"/>
  <c r="Z7" i="35"/>
  <c r="Y7" i="35"/>
  <c r="X7" i="35"/>
  <c r="W7" i="35"/>
  <c r="V7" i="35"/>
  <c r="U7" i="35"/>
  <c r="T7" i="35"/>
  <c r="S7" i="35"/>
  <c r="R7" i="35"/>
  <c r="Q7" i="35"/>
  <c r="P7" i="35"/>
  <c r="O7" i="35"/>
  <c r="AA5" i="35"/>
  <c r="Z5" i="35"/>
  <c r="Y5" i="35"/>
  <c r="W5" i="35"/>
  <c r="V5" i="35"/>
  <c r="U5" i="35"/>
  <c r="T5" i="35"/>
  <c r="S5" i="35"/>
  <c r="R5" i="35"/>
  <c r="Q5" i="35"/>
  <c r="P5" i="35"/>
  <c r="O5" i="35"/>
  <c r="AA260" i="34"/>
  <c r="AA257" i="34" s="1"/>
  <c r="Z260" i="34"/>
  <c r="Y260" i="34"/>
  <c r="X260" i="34"/>
  <c r="X257" i="34" s="1"/>
  <c r="W260" i="34"/>
  <c r="V260" i="34"/>
  <c r="U260" i="34"/>
  <c r="T260" i="34"/>
  <c r="S260" i="34"/>
  <c r="S257" i="34" s="1"/>
  <c r="R260" i="34"/>
  <c r="Q260" i="34"/>
  <c r="P260" i="34"/>
  <c r="P257" i="34" s="1"/>
  <c r="O260" i="34"/>
  <c r="K260" i="34"/>
  <c r="J260" i="34"/>
  <c r="I260" i="34"/>
  <c r="H260" i="34"/>
  <c r="H257" i="34" s="1"/>
  <c r="G260" i="34"/>
  <c r="AA259" i="34"/>
  <c r="Z259" i="34"/>
  <c r="Y259" i="34"/>
  <c r="X259" i="34"/>
  <c r="W259" i="34"/>
  <c r="V259" i="34"/>
  <c r="V257" i="34" s="1"/>
  <c r="U259" i="34"/>
  <c r="T259" i="34"/>
  <c r="S259" i="34"/>
  <c r="R259" i="34"/>
  <c r="Q259" i="34"/>
  <c r="P259" i="34"/>
  <c r="O259" i="34"/>
  <c r="J259" i="34"/>
  <c r="I259" i="34"/>
  <c r="H259" i="34"/>
  <c r="G259" i="34"/>
  <c r="AA258" i="34"/>
  <c r="Z258" i="34"/>
  <c r="Y258" i="34"/>
  <c r="Y257" i="34" s="1"/>
  <c r="X258" i="34"/>
  <c r="W258" i="34"/>
  <c r="W257" i="34" s="1"/>
  <c r="V258" i="34"/>
  <c r="U258" i="34"/>
  <c r="T258" i="34"/>
  <c r="T257" i="34" s="1"/>
  <c r="S258" i="34"/>
  <c r="R258" i="34"/>
  <c r="Q258" i="34"/>
  <c r="Q257" i="34" s="1"/>
  <c r="P258" i="34"/>
  <c r="O258" i="34"/>
  <c r="O257" i="34" s="1"/>
  <c r="J258" i="34"/>
  <c r="I258" i="34"/>
  <c r="I257" i="34" s="1"/>
  <c r="H258" i="34"/>
  <c r="G258" i="34"/>
  <c r="G257" i="34" s="1"/>
  <c r="Z257" i="34"/>
  <c r="U257" i="34"/>
  <c r="R257" i="34"/>
  <c r="J257" i="34"/>
  <c r="AA243" i="34"/>
  <c r="Z243" i="34"/>
  <c r="Y243" i="34"/>
  <c r="X243" i="34"/>
  <c r="W243" i="34"/>
  <c r="V243" i="34"/>
  <c r="U243" i="34"/>
  <c r="N193" i="34"/>
  <c r="M193" i="34"/>
  <c r="L193" i="34"/>
  <c r="K193" i="34"/>
  <c r="K22" i="34" s="1"/>
  <c r="N179" i="34"/>
  <c r="N260" i="34" s="1"/>
  <c r="M179" i="34"/>
  <c r="M178" i="34" s="1"/>
  <c r="M7" i="34" s="1"/>
  <c r="L179" i="34"/>
  <c r="L260" i="34" s="1"/>
  <c r="K179" i="34"/>
  <c r="L178" i="34"/>
  <c r="L176" i="34" s="1"/>
  <c r="L5" i="34" s="1"/>
  <c r="K178" i="34"/>
  <c r="N136" i="34"/>
  <c r="M136" i="34"/>
  <c r="M22" i="34" s="1"/>
  <c r="L136" i="34"/>
  <c r="K136" i="34"/>
  <c r="N122" i="34"/>
  <c r="N259" i="34" s="1"/>
  <c r="M122" i="34"/>
  <c r="M259" i="34" s="1"/>
  <c r="L122" i="34"/>
  <c r="L259" i="34" s="1"/>
  <c r="K122" i="34"/>
  <c r="N121" i="34"/>
  <c r="N119" i="34" s="1"/>
  <c r="M121" i="34"/>
  <c r="L121" i="34"/>
  <c r="L119" i="34"/>
  <c r="AA96" i="34"/>
  <c r="Z96" i="34"/>
  <c r="Y96" i="34"/>
  <c r="X96" i="34"/>
  <c r="X40" i="34" s="1"/>
  <c r="AJ93" i="34"/>
  <c r="AI93" i="34"/>
  <c r="W82" i="34"/>
  <c r="V82" i="34"/>
  <c r="Z79" i="34"/>
  <c r="Y79" i="34"/>
  <c r="X79" i="34"/>
  <c r="W79" i="34"/>
  <c r="V79" i="34"/>
  <c r="N79" i="34"/>
  <c r="M79" i="34"/>
  <c r="L79" i="34"/>
  <c r="K79" i="34"/>
  <c r="N73" i="34"/>
  <c r="M73" i="34"/>
  <c r="L73" i="34"/>
  <c r="K73" i="34"/>
  <c r="K64" i="34" s="1"/>
  <c r="N65" i="34"/>
  <c r="N258" i="34" s="1"/>
  <c r="M65" i="34"/>
  <c r="M258" i="34" s="1"/>
  <c r="L65" i="34"/>
  <c r="L258" i="34" s="1"/>
  <c r="L257" i="34" s="1"/>
  <c r="K65" i="34"/>
  <c r="K258" i="34" s="1"/>
  <c r="M64" i="34"/>
  <c r="M62" i="34" s="1"/>
  <c r="L64" i="34"/>
  <c r="AA62" i="34"/>
  <c r="Z62" i="34"/>
  <c r="Y62" i="34"/>
  <c r="X62" i="34"/>
  <c r="V62" i="34"/>
  <c r="L62" i="34"/>
  <c r="K62" i="34"/>
  <c r="AA52" i="34"/>
  <c r="Z52" i="34"/>
  <c r="Y52" i="34"/>
  <c r="X52" i="34"/>
  <c r="W52" i="34"/>
  <c r="V52" i="34"/>
  <c r="U52" i="34"/>
  <c r="T52" i="34"/>
  <c r="S52" i="34"/>
  <c r="R52" i="34"/>
  <c r="AA51" i="34"/>
  <c r="Z51" i="34"/>
  <c r="Y51" i="34"/>
  <c r="X51" i="34"/>
  <c r="W51" i="34"/>
  <c r="V51" i="34"/>
  <c r="U51" i="34"/>
  <c r="T51" i="34"/>
  <c r="S51" i="34"/>
  <c r="R51" i="34"/>
  <c r="Q51" i="34"/>
  <c r="P51" i="34"/>
  <c r="O51" i="34"/>
  <c r="N51" i="34"/>
  <c r="M51" i="34"/>
  <c r="L51" i="34"/>
  <c r="K51" i="34"/>
  <c r="AA50" i="34"/>
  <c r="Z50" i="34"/>
  <c r="Y50" i="34"/>
  <c r="X50" i="34"/>
  <c r="W50" i="34"/>
  <c r="V50" i="34"/>
  <c r="U50" i="34"/>
  <c r="T50" i="34"/>
  <c r="S50" i="34"/>
  <c r="R50" i="34"/>
  <c r="Q50" i="34"/>
  <c r="P50" i="34"/>
  <c r="O50" i="34"/>
  <c r="N50" i="34"/>
  <c r="M50" i="34"/>
  <c r="L50" i="34"/>
  <c r="K50" i="34"/>
  <c r="AA49" i="34"/>
  <c r="Z49" i="34"/>
  <c r="Y49" i="34"/>
  <c r="X49" i="34"/>
  <c r="W49" i="34"/>
  <c r="V49" i="34"/>
  <c r="U49" i="34"/>
  <c r="T49" i="34"/>
  <c r="S49" i="34"/>
  <c r="R49" i="34"/>
  <c r="Q49" i="34"/>
  <c r="P49" i="34"/>
  <c r="O49" i="34"/>
  <c r="N49" i="34"/>
  <c r="M49" i="34"/>
  <c r="L49" i="34"/>
  <c r="K49" i="34"/>
  <c r="AA48" i="34"/>
  <c r="Z48" i="34"/>
  <c r="Y48" i="34"/>
  <c r="X48" i="34"/>
  <c r="W48" i="34"/>
  <c r="V48" i="34"/>
  <c r="U48" i="34"/>
  <c r="T48" i="34"/>
  <c r="S48" i="34"/>
  <c r="R48" i="34"/>
  <c r="Q48" i="34"/>
  <c r="P48" i="34"/>
  <c r="O48" i="34"/>
  <c r="N48" i="34"/>
  <c r="M48" i="34"/>
  <c r="L48" i="34"/>
  <c r="K48" i="34"/>
  <c r="AA47" i="34"/>
  <c r="Z47" i="34"/>
  <c r="Y47" i="34"/>
  <c r="X47" i="34"/>
  <c r="W47" i="34"/>
  <c r="V47" i="34"/>
  <c r="U47" i="34"/>
  <c r="T47" i="34"/>
  <c r="S47" i="34"/>
  <c r="R47" i="34"/>
  <c r="Q47" i="34"/>
  <c r="P47" i="34"/>
  <c r="O47" i="34"/>
  <c r="N47" i="34"/>
  <c r="M47" i="34"/>
  <c r="L47" i="34"/>
  <c r="K47" i="34"/>
  <c r="AA46" i="34"/>
  <c r="Z46" i="34"/>
  <c r="Y46" i="34"/>
  <c r="X46" i="34"/>
  <c r="W46" i="34"/>
  <c r="V46" i="34"/>
  <c r="U46" i="34"/>
  <c r="T46" i="34"/>
  <c r="S46" i="34"/>
  <c r="R46" i="34"/>
  <c r="Q46" i="34"/>
  <c r="P46" i="34"/>
  <c r="O46" i="34"/>
  <c r="N46" i="34"/>
  <c r="M46" i="34"/>
  <c r="L46" i="34"/>
  <c r="K46" i="34"/>
  <c r="AA45" i="34"/>
  <c r="Z45" i="34"/>
  <c r="Y45" i="34"/>
  <c r="X45" i="34"/>
  <c r="W45" i="34"/>
  <c r="V45" i="34"/>
  <c r="U45" i="34"/>
  <c r="T45" i="34"/>
  <c r="S45" i="34"/>
  <c r="R45" i="34"/>
  <c r="Q45" i="34"/>
  <c r="P45" i="34"/>
  <c r="O45" i="34"/>
  <c r="N45" i="34"/>
  <c r="M45" i="34"/>
  <c r="L45" i="34"/>
  <c r="K45" i="34"/>
  <c r="AA44" i="34"/>
  <c r="Z44" i="34"/>
  <c r="Y44" i="34"/>
  <c r="X44" i="34"/>
  <c r="W44" i="34"/>
  <c r="V44" i="34"/>
  <c r="U44" i="34"/>
  <c r="T44" i="34"/>
  <c r="S44" i="34"/>
  <c r="R44" i="34"/>
  <c r="Q44" i="34"/>
  <c r="P44" i="34"/>
  <c r="O44" i="34"/>
  <c r="N44" i="34"/>
  <c r="M44" i="34"/>
  <c r="L44" i="34"/>
  <c r="K44" i="34"/>
  <c r="AA43" i="34"/>
  <c r="Z43" i="34"/>
  <c r="Y43" i="34"/>
  <c r="X43" i="34"/>
  <c r="W43" i="34"/>
  <c r="V43" i="34"/>
  <c r="U43" i="34"/>
  <c r="T43" i="34"/>
  <c r="S43" i="34"/>
  <c r="R43" i="34"/>
  <c r="Q43" i="34"/>
  <c r="P43" i="34"/>
  <c r="O43" i="34"/>
  <c r="N43" i="34"/>
  <c r="M43" i="34"/>
  <c r="L43" i="34"/>
  <c r="K43" i="34"/>
  <c r="AA42" i="34"/>
  <c r="Z42" i="34"/>
  <c r="Y42" i="34"/>
  <c r="X42" i="34"/>
  <c r="W42" i="34"/>
  <c r="V42" i="34"/>
  <c r="U42" i="34"/>
  <c r="T42" i="34"/>
  <c r="S42" i="34"/>
  <c r="R42" i="34"/>
  <c r="Q42" i="34"/>
  <c r="P42" i="34"/>
  <c r="O42" i="34"/>
  <c r="N42" i="34"/>
  <c r="M42" i="34"/>
  <c r="L42" i="34"/>
  <c r="K42" i="34"/>
  <c r="AA40" i="34"/>
  <c r="Z40" i="34"/>
  <c r="Y40" i="34"/>
  <c r="W40" i="34"/>
  <c r="V40" i="34"/>
  <c r="U40" i="34"/>
  <c r="T40" i="34"/>
  <c r="S40" i="34"/>
  <c r="R40" i="34"/>
  <c r="Q40" i="34"/>
  <c r="P40" i="34"/>
  <c r="O40" i="34"/>
  <c r="N40" i="34"/>
  <c r="M40" i="34"/>
  <c r="L40" i="34"/>
  <c r="K40" i="34"/>
  <c r="AA38" i="34"/>
  <c r="Z38" i="34"/>
  <c r="Y38" i="34"/>
  <c r="X38" i="34"/>
  <c r="W38" i="34"/>
  <c r="V38" i="34"/>
  <c r="U38" i="34"/>
  <c r="T38" i="34"/>
  <c r="S38" i="34"/>
  <c r="R38" i="34"/>
  <c r="AA36" i="34"/>
  <c r="Z36" i="34"/>
  <c r="Y36" i="34"/>
  <c r="X36" i="34"/>
  <c r="W36" i="34"/>
  <c r="V36" i="34"/>
  <c r="U36" i="34"/>
  <c r="T36" i="34"/>
  <c r="S36" i="34"/>
  <c r="R36" i="34"/>
  <c r="Q36" i="34"/>
  <c r="P36" i="34"/>
  <c r="O36" i="34"/>
  <c r="N36" i="34"/>
  <c r="M36" i="34"/>
  <c r="L36" i="34"/>
  <c r="K36" i="34"/>
  <c r="AA34" i="34"/>
  <c r="Z34" i="34"/>
  <c r="Y34" i="34"/>
  <c r="X34" i="34"/>
  <c r="W34" i="34"/>
  <c r="V34" i="34"/>
  <c r="U34" i="34"/>
  <c r="T34" i="34"/>
  <c r="S34" i="34"/>
  <c r="R34" i="34"/>
  <c r="Q34" i="34"/>
  <c r="P34" i="34"/>
  <c r="O34" i="34"/>
  <c r="N34" i="34"/>
  <c r="M34" i="34"/>
  <c r="L34" i="34"/>
  <c r="K34" i="34"/>
  <c r="AA32" i="34"/>
  <c r="Z32" i="34"/>
  <c r="Y32" i="34"/>
  <c r="X32" i="34"/>
  <c r="W32" i="34"/>
  <c r="V32" i="34"/>
  <c r="U32" i="34"/>
  <c r="T32" i="34"/>
  <c r="S32" i="34"/>
  <c r="R32" i="34"/>
  <c r="Q32" i="34"/>
  <c r="P32" i="34"/>
  <c r="O32" i="34"/>
  <c r="N32" i="34"/>
  <c r="M32" i="34"/>
  <c r="L32" i="34"/>
  <c r="K32" i="34"/>
  <c r="J32" i="34"/>
  <c r="I32" i="34"/>
  <c r="H32" i="34"/>
  <c r="G32" i="34"/>
  <c r="AA31" i="34"/>
  <c r="Z31" i="34"/>
  <c r="Y31" i="34"/>
  <c r="X31" i="34"/>
  <c r="W31" i="34"/>
  <c r="V31" i="34"/>
  <c r="U31" i="34"/>
  <c r="T31" i="34"/>
  <c r="S31" i="34"/>
  <c r="R31" i="34"/>
  <c r="Q31" i="34"/>
  <c r="P31" i="34"/>
  <c r="O31" i="34"/>
  <c r="N31" i="34"/>
  <c r="M31" i="34"/>
  <c r="L31" i="34"/>
  <c r="K31" i="34"/>
  <c r="AA30" i="34"/>
  <c r="Z30" i="34"/>
  <c r="Y30" i="34"/>
  <c r="X30" i="34"/>
  <c r="W30" i="34"/>
  <c r="V30" i="34"/>
  <c r="U30" i="34"/>
  <c r="T30" i="34"/>
  <c r="S30" i="34"/>
  <c r="R30" i="34"/>
  <c r="Q30" i="34"/>
  <c r="P30" i="34"/>
  <c r="O30" i="34"/>
  <c r="N30" i="34"/>
  <c r="M30" i="34"/>
  <c r="L30" i="34"/>
  <c r="K30" i="34"/>
  <c r="AA29" i="34"/>
  <c r="Z29" i="34"/>
  <c r="Y29" i="34"/>
  <c r="X29" i="34"/>
  <c r="W29" i="34"/>
  <c r="V29" i="34"/>
  <c r="U29" i="34"/>
  <c r="T29" i="34"/>
  <c r="S29" i="34"/>
  <c r="R29" i="34"/>
  <c r="Q29" i="34"/>
  <c r="P29" i="34"/>
  <c r="O29" i="34"/>
  <c r="N29" i="34"/>
  <c r="M29" i="34"/>
  <c r="L29" i="34"/>
  <c r="K29" i="34"/>
  <c r="AA28" i="34"/>
  <c r="Z28" i="34"/>
  <c r="Y28" i="34"/>
  <c r="X28" i="34"/>
  <c r="W28" i="34"/>
  <c r="V28" i="34"/>
  <c r="U28" i="34"/>
  <c r="T28" i="34"/>
  <c r="S28" i="34"/>
  <c r="R28" i="34"/>
  <c r="Q28" i="34"/>
  <c r="P28" i="34"/>
  <c r="O28" i="34"/>
  <c r="N28" i="34"/>
  <c r="M28" i="34"/>
  <c r="L28" i="34"/>
  <c r="K28" i="34"/>
  <c r="AA27" i="34"/>
  <c r="Z27" i="34"/>
  <c r="Y27" i="34"/>
  <c r="X27" i="34"/>
  <c r="W27" i="34"/>
  <c r="V27" i="34"/>
  <c r="U27" i="34"/>
  <c r="T27" i="34"/>
  <c r="S27" i="34"/>
  <c r="R27" i="34"/>
  <c r="Q27" i="34"/>
  <c r="P27" i="34"/>
  <c r="O27" i="34"/>
  <c r="N27" i="34"/>
  <c r="M27" i="34"/>
  <c r="L27" i="34"/>
  <c r="K27" i="34"/>
  <c r="AA26" i="34"/>
  <c r="Z26" i="34"/>
  <c r="Y26" i="34"/>
  <c r="X26" i="34"/>
  <c r="W26" i="34"/>
  <c r="V26" i="34"/>
  <c r="U26" i="34"/>
  <c r="T26" i="34"/>
  <c r="S26" i="34"/>
  <c r="R26" i="34"/>
  <c r="Q26" i="34"/>
  <c r="P26" i="34"/>
  <c r="O26" i="34"/>
  <c r="N26" i="34"/>
  <c r="M26" i="34"/>
  <c r="L26" i="34"/>
  <c r="K26" i="34"/>
  <c r="AA25" i="34"/>
  <c r="Z25" i="34"/>
  <c r="Y25" i="34"/>
  <c r="X25" i="34"/>
  <c r="W25" i="34"/>
  <c r="V25" i="34"/>
  <c r="U25" i="34"/>
  <c r="T25" i="34"/>
  <c r="S25" i="34"/>
  <c r="R25" i="34"/>
  <c r="Q25" i="34"/>
  <c r="P25" i="34"/>
  <c r="O25" i="34"/>
  <c r="N25" i="34"/>
  <c r="M25" i="34"/>
  <c r="L25" i="34"/>
  <c r="K25" i="34"/>
  <c r="AA24" i="34"/>
  <c r="Z24" i="34"/>
  <c r="Y24" i="34"/>
  <c r="X24" i="34"/>
  <c r="W24" i="34"/>
  <c r="V24" i="34"/>
  <c r="U24" i="34"/>
  <c r="T24" i="34"/>
  <c r="S24" i="34"/>
  <c r="R24" i="34"/>
  <c r="Q24" i="34"/>
  <c r="P24" i="34"/>
  <c r="O24" i="34"/>
  <c r="N24" i="34"/>
  <c r="M24" i="34"/>
  <c r="L24" i="34"/>
  <c r="K24" i="34"/>
  <c r="AA23" i="34"/>
  <c r="Z23" i="34"/>
  <c r="Y23" i="34"/>
  <c r="X23" i="34"/>
  <c r="W23" i="34"/>
  <c r="V23" i="34"/>
  <c r="U23" i="34"/>
  <c r="T23" i="34"/>
  <c r="S23" i="34"/>
  <c r="R23" i="34"/>
  <c r="Q23" i="34"/>
  <c r="P23" i="34"/>
  <c r="O23" i="34"/>
  <c r="N23" i="34"/>
  <c r="M23" i="34"/>
  <c r="L23" i="34"/>
  <c r="K23" i="34"/>
  <c r="AA22" i="34"/>
  <c r="Z22" i="34"/>
  <c r="Y22" i="34"/>
  <c r="X22" i="34"/>
  <c r="V22" i="34"/>
  <c r="U22" i="34"/>
  <c r="T22" i="34"/>
  <c r="S22" i="34"/>
  <c r="R22" i="34"/>
  <c r="Q22" i="34"/>
  <c r="P22" i="34"/>
  <c r="O22" i="34"/>
  <c r="N22" i="34"/>
  <c r="L22" i="34"/>
  <c r="AA20" i="34"/>
  <c r="Z20" i="34"/>
  <c r="Y20" i="34"/>
  <c r="X20" i="34"/>
  <c r="W20" i="34"/>
  <c r="V20" i="34"/>
  <c r="U20" i="34"/>
  <c r="T20" i="34"/>
  <c r="S20" i="34"/>
  <c r="R20" i="34"/>
  <c r="Q20" i="34"/>
  <c r="P20" i="34"/>
  <c r="O20" i="34"/>
  <c r="N20" i="34"/>
  <c r="M20" i="34"/>
  <c r="L20" i="34"/>
  <c r="K20" i="34"/>
  <c r="AA19" i="34"/>
  <c r="Z19" i="34"/>
  <c r="Y19" i="34"/>
  <c r="X19" i="34"/>
  <c r="W19" i="34"/>
  <c r="V19" i="34"/>
  <c r="U19" i="34"/>
  <c r="T19" i="34"/>
  <c r="S19" i="34"/>
  <c r="R19" i="34"/>
  <c r="Q19" i="34"/>
  <c r="P19" i="34"/>
  <c r="O19" i="34"/>
  <c r="N19" i="34"/>
  <c r="M19" i="34"/>
  <c r="L19" i="34"/>
  <c r="K19" i="34"/>
  <c r="AA18" i="34"/>
  <c r="Z18" i="34"/>
  <c r="Y18" i="34"/>
  <c r="X18" i="34"/>
  <c r="W18" i="34"/>
  <c r="V18" i="34"/>
  <c r="U18" i="34"/>
  <c r="T18" i="34"/>
  <c r="S18" i="34"/>
  <c r="R18" i="34"/>
  <c r="Q18" i="34"/>
  <c r="P18" i="34"/>
  <c r="O18" i="34"/>
  <c r="N18" i="34"/>
  <c r="M18" i="34"/>
  <c r="L18" i="34"/>
  <c r="K18" i="34"/>
  <c r="AA17" i="34"/>
  <c r="Z17" i="34"/>
  <c r="Y17" i="34"/>
  <c r="X17" i="34"/>
  <c r="W17" i="34"/>
  <c r="V17" i="34"/>
  <c r="U17" i="34"/>
  <c r="T17" i="34"/>
  <c r="S17" i="34"/>
  <c r="R17" i="34"/>
  <c r="Q17" i="34"/>
  <c r="P17" i="34"/>
  <c r="O17" i="34"/>
  <c r="N17" i="34"/>
  <c r="M17" i="34"/>
  <c r="L17" i="34"/>
  <c r="K17" i="34"/>
  <c r="AA16" i="34"/>
  <c r="Z16" i="34"/>
  <c r="Y16" i="34"/>
  <c r="X16" i="34"/>
  <c r="W16" i="34"/>
  <c r="V16" i="34"/>
  <c r="U16" i="34"/>
  <c r="T16" i="34"/>
  <c r="S16" i="34"/>
  <c r="R16" i="34"/>
  <c r="Q16" i="34"/>
  <c r="P16" i="34"/>
  <c r="O16" i="34"/>
  <c r="M16" i="34"/>
  <c r="L16" i="34"/>
  <c r="K16" i="34"/>
  <c r="AA15" i="34"/>
  <c r="Z15" i="34"/>
  <c r="Y15" i="34"/>
  <c r="X15" i="34"/>
  <c r="W15" i="34"/>
  <c r="V15" i="34"/>
  <c r="U15" i="34"/>
  <c r="T15" i="34"/>
  <c r="S15" i="34"/>
  <c r="R15" i="34"/>
  <c r="Q15" i="34"/>
  <c r="P15" i="34"/>
  <c r="O15" i="34"/>
  <c r="N15" i="34"/>
  <c r="M15" i="34"/>
  <c r="L15" i="34"/>
  <c r="K15" i="34"/>
  <c r="AA14" i="34"/>
  <c r="Z14" i="34"/>
  <c r="Y14" i="34"/>
  <c r="X14" i="34"/>
  <c r="W14" i="34"/>
  <c r="V14" i="34"/>
  <c r="U14" i="34"/>
  <c r="T14" i="34"/>
  <c r="S14" i="34"/>
  <c r="R14" i="34"/>
  <c r="Q14" i="34"/>
  <c r="P14" i="34"/>
  <c r="O14" i="34"/>
  <c r="N14" i="34"/>
  <c r="M14" i="34"/>
  <c r="L14" i="34"/>
  <c r="K14" i="34"/>
  <c r="AA13" i="34"/>
  <c r="Z13" i="34"/>
  <c r="Y13" i="34"/>
  <c r="X13" i="34"/>
  <c r="W13" i="34"/>
  <c r="V13" i="34"/>
  <c r="U13" i="34"/>
  <c r="T13" i="34"/>
  <c r="S13" i="34"/>
  <c r="R13" i="34"/>
  <c r="Q13" i="34"/>
  <c r="P13" i="34"/>
  <c r="O13" i="34"/>
  <c r="N13" i="34"/>
  <c r="M13" i="34"/>
  <c r="L13" i="34"/>
  <c r="K13" i="34"/>
  <c r="AA12" i="34"/>
  <c r="Z12" i="34"/>
  <c r="Y12" i="34"/>
  <c r="X12" i="34"/>
  <c r="W12" i="34"/>
  <c r="V12" i="34"/>
  <c r="U12" i="34"/>
  <c r="T12" i="34"/>
  <c r="S12" i="34"/>
  <c r="R12" i="34"/>
  <c r="Q12" i="34"/>
  <c r="P12" i="34"/>
  <c r="O12" i="34"/>
  <c r="N12" i="34"/>
  <c r="M12" i="34"/>
  <c r="L12" i="34"/>
  <c r="K12" i="34"/>
  <c r="AA11" i="34"/>
  <c r="Z11" i="34"/>
  <c r="Y11" i="34"/>
  <c r="X11" i="34"/>
  <c r="W11" i="34"/>
  <c r="V11" i="34"/>
  <c r="U11" i="34"/>
  <c r="T11" i="34"/>
  <c r="S11" i="34"/>
  <c r="R11" i="34"/>
  <c r="Q11" i="34"/>
  <c r="P11" i="34"/>
  <c r="O11" i="34"/>
  <c r="N11" i="34"/>
  <c r="M11" i="34"/>
  <c r="L11" i="34"/>
  <c r="K11" i="34"/>
  <c r="AA10" i="34"/>
  <c r="Z10" i="34"/>
  <c r="Y10" i="34"/>
  <c r="X10" i="34"/>
  <c r="W10" i="34"/>
  <c r="V10" i="34"/>
  <c r="U10" i="34"/>
  <c r="T10" i="34"/>
  <c r="S10" i="34"/>
  <c r="R10" i="34"/>
  <c r="Q10" i="34"/>
  <c r="P10" i="34"/>
  <c r="O10" i="34"/>
  <c r="N10" i="34"/>
  <c r="M10" i="34"/>
  <c r="L10" i="34"/>
  <c r="K10" i="34"/>
  <c r="AA9" i="34"/>
  <c r="Z9" i="34"/>
  <c r="Y9" i="34"/>
  <c r="X9" i="34"/>
  <c r="W9" i="34"/>
  <c r="V9" i="34"/>
  <c r="U9" i="34"/>
  <c r="T9" i="34"/>
  <c r="S9" i="34"/>
  <c r="R9" i="34"/>
  <c r="Q9" i="34"/>
  <c r="P9" i="34"/>
  <c r="O9" i="34"/>
  <c r="N9" i="34"/>
  <c r="M9" i="34"/>
  <c r="L9" i="34"/>
  <c r="K9" i="34"/>
  <c r="AA8" i="34"/>
  <c r="Z8" i="34"/>
  <c r="Y8" i="34"/>
  <c r="X8" i="34"/>
  <c r="W8" i="34"/>
  <c r="V8" i="34"/>
  <c r="U8" i="34"/>
  <c r="T8" i="34"/>
  <c r="S8" i="34"/>
  <c r="R8" i="34"/>
  <c r="Q8" i="34"/>
  <c r="P8" i="34"/>
  <c r="O8" i="34"/>
  <c r="N8" i="34"/>
  <c r="M8" i="34"/>
  <c r="L8" i="34"/>
  <c r="AA7" i="34"/>
  <c r="Z7" i="34"/>
  <c r="Y7" i="34"/>
  <c r="X7" i="34"/>
  <c r="W7" i="34"/>
  <c r="V7" i="34"/>
  <c r="U7" i="34"/>
  <c r="T7" i="34"/>
  <c r="S7" i="34"/>
  <c r="R7" i="34"/>
  <c r="Q7" i="34"/>
  <c r="P7" i="34"/>
  <c r="O7" i="34"/>
  <c r="L7" i="34"/>
  <c r="AA5" i="34"/>
  <c r="Z5" i="34"/>
  <c r="Y5" i="34"/>
  <c r="X5" i="34"/>
  <c r="V5" i="34"/>
  <c r="U5" i="34"/>
  <c r="T5" i="34"/>
  <c r="S5" i="34"/>
  <c r="R5" i="34"/>
  <c r="Q5" i="34"/>
  <c r="P5" i="34"/>
  <c r="O5" i="34"/>
  <c r="AA260" i="33"/>
  <c r="Z260" i="33"/>
  <c r="Y260" i="33"/>
  <c r="X260" i="33"/>
  <c r="X257" i="33" s="1"/>
  <c r="W260" i="33"/>
  <c r="V260" i="33"/>
  <c r="U260" i="33"/>
  <c r="T260" i="33"/>
  <c r="S260" i="33"/>
  <c r="R260" i="33"/>
  <c r="Q260" i="33"/>
  <c r="P260" i="33"/>
  <c r="P257" i="33" s="1"/>
  <c r="O260" i="33"/>
  <c r="J260" i="33"/>
  <c r="I260" i="33"/>
  <c r="H260" i="33"/>
  <c r="H257" i="33" s="1"/>
  <c r="G260" i="33"/>
  <c r="AA259" i="33"/>
  <c r="Z259" i="33"/>
  <c r="Y259" i="33"/>
  <c r="X259" i="33"/>
  <c r="W259" i="33"/>
  <c r="V259" i="33"/>
  <c r="V257" i="33" s="1"/>
  <c r="U259" i="33"/>
  <c r="T259" i="33"/>
  <c r="S259" i="33"/>
  <c r="R259" i="33"/>
  <c r="Q259" i="33"/>
  <c r="P259" i="33"/>
  <c r="O259" i="33"/>
  <c r="N259" i="33"/>
  <c r="J259" i="33"/>
  <c r="I259" i="33"/>
  <c r="H259" i="33"/>
  <c r="G259" i="33"/>
  <c r="AA258" i="33"/>
  <c r="Z258" i="33"/>
  <c r="Y258" i="33"/>
  <c r="X258" i="33"/>
  <c r="W258" i="33"/>
  <c r="V258" i="33"/>
  <c r="U258" i="33"/>
  <c r="T258" i="33"/>
  <c r="T257" i="33" s="1"/>
  <c r="S258" i="33"/>
  <c r="R258" i="33"/>
  <c r="Q258" i="33"/>
  <c r="P258" i="33"/>
  <c r="O258" i="33"/>
  <c r="L258" i="33"/>
  <c r="J258" i="33"/>
  <c r="I258" i="33"/>
  <c r="H258" i="33"/>
  <c r="G258" i="33"/>
  <c r="AA257" i="33"/>
  <c r="Z257" i="33"/>
  <c r="Y257" i="33"/>
  <c r="W257" i="33"/>
  <c r="U257" i="33"/>
  <c r="S257" i="33"/>
  <c r="R257" i="33"/>
  <c r="Q257" i="33"/>
  <c r="O257" i="33"/>
  <c r="J257" i="33"/>
  <c r="I257" i="33"/>
  <c r="G257" i="33"/>
  <c r="AA243" i="33"/>
  <c r="Z243" i="33"/>
  <c r="Y243" i="33"/>
  <c r="X243" i="33"/>
  <c r="W243" i="33"/>
  <c r="V243" i="33"/>
  <c r="U243" i="33"/>
  <c r="N193" i="33"/>
  <c r="M193" i="33"/>
  <c r="L193" i="33"/>
  <c r="K193" i="33"/>
  <c r="N179" i="33"/>
  <c r="M179" i="33"/>
  <c r="M260" i="33" s="1"/>
  <c r="L179" i="33"/>
  <c r="L260" i="33" s="1"/>
  <c r="K179" i="33"/>
  <c r="K260" i="33" s="1"/>
  <c r="M178" i="33"/>
  <c r="M176" i="33" s="1"/>
  <c r="L178" i="33"/>
  <c r="L176" i="33" s="1"/>
  <c r="K178" i="33"/>
  <c r="K176" i="33"/>
  <c r="N136" i="33"/>
  <c r="M136" i="33"/>
  <c r="L136" i="33"/>
  <c r="K136" i="33"/>
  <c r="N122" i="33"/>
  <c r="M122" i="33"/>
  <c r="M259" i="33" s="1"/>
  <c r="L122" i="33"/>
  <c r="L259" i="33" s="1"/>
  <c r="K122" i="33"/>
  <c r="K259" i="33" s="1"/>
  <c r="N121" i="33"/>
  <c r="N119" i="33" s="1"/>
  <c r="M121" i="33"/>
  <c r="L121" i="33"/>
  <c r="K121" i="33"/>
  <c r="M119" i="33"/>
  <c r="L119" i="33"/>
  <c r="L5" i="33" s="1"/>
  <c r="K119" i="33"/>
  <c r="AA96" i="33"/>
  <c r="Z96" i="33"/>
  <c r="Y96" i="33"/>
  <c r="X96" i="33"/>
  <c r="AJ93" i="33"/>
  <c r="AI93" i="33"/>
  <c r="Z79" i="33"/>
  <c r="Y79" i="33"/>
  <c r="X79" i="33"/>
  <c r="W79" i="33"/>
  <c r="V79" i="33"/>
  <c r="N79" i="33"/>
  <c r="M79" i="33"/>
  <c r="L79" i="33"/>
  <c r="K79" i="33"/>
  <c r="K22" i="33" s="1"/>
  <c r="N73" i="33"/>
  <c r="M73" i="33"/>
  <c r="L73" i="33"/>
  <c r="K73" i="33"/>
  <c r="N65" i="33"/>
  <c r="N64" i="33" s="1"/>
  <c r="M65" i="33"/>
  <c r="L65" i="33"/>
  <c r="K65" i="33"/>
  <c r="K258" i="33" s="1"/>
  <c r="K257" i="33" s="1"/>
  <c r="L64" i="33"/>
  <c r="K64" i="33"/>
  <c r="AA62" i="33"/>
  <c r="Y62" i="33"/>
  <c r="X62" i="33"/>
  <c r="W62" i="33"/>
  <c r="V62" i="33"/>
  <c r="N62" i="33"/>
  <c r="L62" i="33"/>
  <c r="AA52" i="33"/>
  <c r="Z52" i="33"/>
  <c r="Y52" i="33"/>
  <c r="X52" i="33"/>
  <c r="W52" i="33"/>
  <c r="V52" i="33"/>
  <c r="U52" i="33"/>
  <c r="T52" i="33"/>
  <c r="S52" i="33"/>
  <c r="R52" i="33"/>
  <c r="AA51" i="33"/>
  <c r="Z51" i="33"/>
  <c r="Y51" i="33"/>
  <c r="X51" i="33"/>
  <c r="W51" i="33"/>
  <c r="V51" i="33"/>
  <c r="U51" i="33"/>
  <c r="T51" i="33"/>
  <c r="S51" i="33"/>
  <c r="R51" i="33"/>
  <c r="Q51" i="33"/>
  <c r="P51" i="33"/>
  <c r="O51" i="33"/>
  <c r="N51" i="33"/>
  <c r="M51" i="33"/>
  <c r="L51" i="33"/>
  <c r="K51" i="33"/>
  <c r="AA50" i="33"/>
  <c r="Z50" i="33"/>
  <c r="Y50" i="33"/>
  <c r="X50" i="33"/>
  <c r="W50" i="33"/>
  <c r="V50" i="33"/>
  <c r="U50" i="33"/>
  <c r="T50" i="33"/>
  <c r="S50" i="33"/>
  <c r="R50" i="33"/>
  <c r="Q50" i="33"/>
  <c r="P50" i="33"/>
  <c r="O50" i="33"/>
  <c r="N50" i="33"/>
  <c r="M50" i="33"/>
  <c r="L50" i="33"/>
  <c r="K50" i="33"/>
  <c r="AA49" i="33"/>
  <c r="Z49" i="33"/>
  <c r="Y49" i="33"/>
  <c r="X49" i="33"/>
  <c r="W49" i="33"/>
  <c r="V49" i="33"/>
  <c r="U49" i="33"/>
  <c r="T49" i="33"/>
  <c r="S49" i="33"/>
  <c r="R49" i="33"/>
  <c r="Q49" i="33"/>
  <c r="P49" i="33"/>
  <c r="O49" i="33"/>
  <c r="N49" i="33"/>
  <c r="M49" i="33"/>
  <c r="L49" i="33"/>
  <c r="K49" i="33"/>
  <c r="AA48" i="33"/>
  <c r="Z48" i="33"/>
  <c r="Y48" i="33"/>
  <c r="X48" i="33"/>
  <c r="W48" i="33"/>
  <c r="V48" i="33"/>
  <c r="U48" i="33"/>
  <c r="T48" i="33"/>
  <c r="S48" i="33"/>
  <c r="R48" i="33"/>
  <c r="Q48" i="33"/>
  <c r="P48" i="33"/>
  <c r="O48" i="33"/>
  <c r="N48" i="33"/>
  <c r="M48" i="33"/>
  <c r="L48" i="33"/>
  <c r="K48" i="33"/>
  <c r="AA47" i="33"/>
  <c r="Z47" i="33"/>
  <c r="Y47" i="33"/>
  <c r="X47" i="33"/>
  <c r="W47" i="33"/>
  <c r="V47" i="33"/>
  <c r="U47" i="33"/>
  <c r="T47" i="33"/>
  <c r="S47" i="33"/>
  <c r="R47" i="33"/>
  <c r="Q47" i="33"/>
  <c r="P47" i="33"/>
  <c r="O47" i="33"/>
  <c r="N47" i="33"/>
  <c r="M47" i="33"/>
  <c r="L47" i="33"/>
  <c r="K47" i="33"/>
  <c r="AA46" i="33"/>
  <c r="Z46" i="33"/>
  <c r="Y46" i="33"/>
  <c r="X46" i="33"/>
  <c r="W46" i="33"/>
  <c r="V46" i="33"/>
  <c r="U46" i="33"/>
  <c r="T46" i="33"/>
  <c r="S46" i="33"/>
  <c r="R46" i="33"/>
  <c r="Q46" i="33"/>
  <c r="P46" i="33"/>
  <c r="O46" i="33"/>
  <c r="N46" i="33"/>
  <c r="M46" i="33"/>
  <c r="L46" i="33"/>
  <c r="K46" i="33"/>
  <c r="AA45" i="33"/>
  <c r="Z45" i="33"/>
  <c r="Y45" i="33"/>
  <c r="X45" i="33"/>
  <c r="W45" i="33"/>
  <c r="V45" i="33"/>
  <c r="U45" i="33"/>
  <c r="T45" i="33"/>
  <c r="S45" i="33"/>
  <c r="R45" i="33"/>
  <c r="Q45" i="33"/>
  <c r="P45" i="33"/>
  <c r="O45" i="33"/>
  <c r="N45" i="33"/>
  <c r="M45" i="33"/>
  <c r="L45" i="33"/>
  <c r="K45" i="33"/>
  <c r="AA44" i="33"/>
  <c r="Z44" i="33"/>
  <c r="Y44" i="33"/>
  <c r="X44" i="33"/>
  <c r="W44" i="33"/>
  <c r="V44" i="33"/>
  <c r="U44" i="33"/>
  <c r="T44" i="33"/>
  <c r="S44" i="33"/>
  <c r="R44" i="33"/>
  <c r="Q44" i="33"/>
  <c r="P44" i="33"/>
  <c r="O44" i="33"/>
  <c r="N44" i="33"/>
  <c r="M44" i="33"/>
  <c r="L44" i="33"/>
  <c r="K44" i="33"/>
  <c r="AA43" i="33"/>
  <c r="Z43" i="33"/>
  <c r="Y43" i="33"/>
  <c r="X43" i="33"/>
  <c r="W43" i="33"/>
  <c r="V43" i="33"/>
  <c r="U43" i="33"/>
  <c r="T43" i="33"/>
  <c r="S43" i="33"/>
  <c r="R43" i="33"/>
  <c r="Q43" i="33"/>
  <c r="P43" i="33"/>
  <c r="O43" i="33"/>
  <c r="N43" i="33"/>
  <c r="M43" i="33"/>
  <c r="L43" i="33"/>
  <c r="K43" i="33"/>
  <c r="AA42" i="33"/>
  <c r="Z42" i="33"/>
  <c r="Y42" i="33"/>
  <c r="X42" i="33"/>
  <c r="W42" i="33"/>
  <c r="V42" i="33"/>
  <c r="U42" i="33"/>
  <c r="T42" i="33"/>
  <c r="S42" i="33"/>
  <c r="R42" i="33"/>
  <c r="Q42" i="33"/>
  <c r="P42" i="33"/>
  <c r="O42" i="33"/>
  <c r="N42" i="33"/>
  <c r="M42" i="33"/>
  <c r="L42" i="33"/>
  <c r="K42" i="33"/>
  <c r="AA40" i="33"/>
  <c r="Z40" i="33"/>
  <c r="Y40" i="33"/>
  <c r="X40" i="33"/>
  <c r="W40" i="33"/>
  <c r="V40" i="33"/>
  <c r="U40" i="33"/>
  <c r="T40" i="33"/>
  <c r="S40" i="33"/>
  <c r="R40" i="33"/>
  <c r="Q40" i="33"/>
  <c r="P40" i="33"/>
  <c r="O40" i="33"/>
  <c r="N40" i="33"/>
  <c r="M40" i="33"/>
  <c r="L40" i="33"/>
  <c r="K40" i="33"/>
  <c r="AA38" i="33"/>
  <c r="Z38" i="33"/>
  <c r="Y38" i="33"/>
  <c r="X38" i="33"/>
  <c r="W38" i="33"/>
  <c r="V38" i="33"/>
  <c r="U38" i="33"/>
  <c r="T38" i="33"/>
  <c r="S38" i="33"/>
  <c r="R38" i="33"/>
  <c r="AA36" i="33"/>
  <c r="Z36" i="33"/>
  <c r="Y36" i="33"/>
  <c r="X36" i="33"/>
  <c r="W36" i="33"/>
  <c r="V36" i="33"/>
  <c r="U36" i="33"/>
  <c r="T36" i="33"/>
  <c r="S36" i="33"/>
  <c r="R36" i="33"/>
  <c r="Q36" i="33"/>
  <c r="P36" i="33"/>
  <c r="O36" i="33"/>
  <c r="N36" i="33"/>
  <c r="M36" i="33"/>
  <c r="L36" i="33"/>
  <c r="K36" i="33"/>
  <c r="AA34" i="33"/>
  <c r="Z34" i="33"/>
  <c r="Y34" i="33"/>
  <c r="X34" i="33"/>
  <c r="W34" i="33"/>
  <c r="V34" i="33"/>
  <c r="U34" i="33"/>
  <c r="T34" i="33"/>
  <c r="S34" i="33"/>
  <c r="R34" i="33"/>
  <c r="Q34" i="33"/>
  <c r="P34" i="33"/>
  <c r="O34" i="33"/>
  <c r="N34" i="33"/>
  <c r="M34" i="33"/>
  <c r="L34" i="33"/>
  <c r="K34" i="33"/>
  <c r="AA32" i="33"/>
  <c r="Z32" i="33"/>
  <c r="Y32" i="33"/>
  <c r="X32" i="33"/>
  <c r="W32" i="33"/>
  <c r="V32" i="33"/>
  <c r="U32" i="33"/>
  <c r="T32" i="33"/>
  <c r="S32" i="33"/>
  <c r="R32" i="33"/>
  <c r="Q32" i="33"/>
  <c r="P32" i="33"/>
  <c r="O32" i="33"/>
  <c r="N32" i="33"/>
  <c r="M32" i="33"/>
  <c r="L32" i="33"/>
  <c r="K32" i="33"/>
  <c r="J32" i="33"/>
  <c r="I32" i="33"/>
  <c r="H32" i="33"/>
  <c r="G32" i="33"/>
  <c r="AA31" i="33"/>
  <c r="Z31" i="33"/>
  <c r="Y31" i="33"/>
  <c r="X31" i="33"/>
  <c r="W31" i="33"/>
  <c r="V31" i="33"/>
  <c r="U31" i="33"/>
  <c r="T31" i="33"/>
  <c r="S31" i="33"/>
  <c r="R31" i="33"/>
  <c r="Q31" i="33"/>
  <c r="P31" i="33"/>
  <c r="O31" i="33"/>
  <c r="N31" i="33"/>
  <c r="M31" i="33"/>
  <c r="L31" i="33"/>
  <c r="K31" i="33"/>
  <c r="AA30" i="33"/>
  <c r="Z30" i="33"/>
  <c r="Y30" i="33"/>
  <c r="X30" i="33"/>
  <c r="W30" i="33"/>
  <c r="V30" i="33"/>
  <c r="U30" i="33"/>
  <c r="T30" i="33"/>
  <c r="S30" i="33"/>
  <c r="R30" i="33"/>
  <c r="Q30" i="33"/>
  <c r="P30" i="33"/>
  <c r="O30" i="33"/>
  <c r="N30" i="33"/>
  <c r="M30" i="33"/>
  <c r="L30" i="33"/>
  <c r="K30" i="33"/>
  <c r="AA29" i="33"/>
  <c r="Z29" i="33"/>
  <c r="Y29" i="33"/>
  <c r="X29" i="33"/>
  <c r="W29" i="33"/>
  <c r="V29" i="33"/>
  <c r="U29" i="33"/>
  <c r="T29" i="33"/>
  <c r="S29" i="33"/>
  <c r="R29" i="33"/>
  <c r="Q29" i="33"/>
  <c r="P29" i="33"/>
  <c r="O29" i="33"/>
  <c r="N29" i="33"/>
  <c r="M29" i="33"/>
  <c r="L29" i="33"/>
  <c r="K29" i="33"/>
  <c r="AA28" i="33"/>
  <c r="Z28" i="33"/>
  <c r="Y28" i="33"/>
  <c r="X28" i="33"/>
  <c r="W28" i="33"/>
  <c r="V28" i="33"/>
  <c r="U28" i="33"/>
  <c r="T28" i="33"/>
  <c r="S28" i="33"/>
  <c r="R28" i="33"/>
  <c r="Q28" i="33"/>
  <c r="P28" i="33"/>
  <c r="O28" i="33"/>
  <c r="N28" i="33"/>
  <c r="M28" i="33"/>
  <c r="L28" i="33"/>
  <c r="K28" i="33"/>
  <c r="AA27" i="33"/>
  <c r="Z27" i="33"/>
  <c r="Y27" i="33"/>
  <c r="X27" i="33"/>
  <c r="W27" i="33"/>
  <c r="V27" i="33"/>
  <c r="U27" i="33"/>
  <c r="T27" i="33"/>
  <c r="S27" i="33"/>
  <c r="R27" i="33"/>
  <c r="Q27" i="33"/>
  <c r="P27" i="33"/>
  <c r="O27" i="33"/>
  <c r="N27" i="33"/>
  <c r="M27" i="33"/>
  <c r="L27" i="33"/>
  <c r="K27" i="33"/>
  <c r="AA26" i="33"/>
  <c r="Z26" i="33"/>
  <c r="Y26" i="33"/>
  <c r="X26" i="33"/>
  <c r="W26" i="33"/>
  <c r="V26" i="33"/>
  <c r="U26" i="33"/>
  <c r="T26" i="33"/>
  <c r="S26" i="33"/>
  <c r="R26" i="33"/>
  <c r="Q26" i="33"/>
  <c r="P26" i="33"/>
  <c r="O26" i="33"/>
  <c r="N26" i="33"/>
  <c r="M26" i="33"/>
  <c r="L26" i="33"/>
  <c r="K26" i="33"/>
  <c r="AA25" i="33"/>
  <c r="Z25" i="33"/>
  <c r="Y25" i="33"/>
  <c r="X25" i="33"/>
  <c r="W25" i="33"/>
  <c r="V25" i="33"/>
  <c r="U25" i="33"/>
  <c r="T25" i="33"/>
  <c r="S25" i="33"/>
  <c r="R25" i="33"/>
  <c r="Q25" i="33"/>
  <c r="P25" i="33"/>
  <c r="O25" i="33"/>
  <c r="N25" i="33"/>
  <c r="M25" i="33"/>
  <c r="L25" i="33"/>
  <c r="K25" i="33"/>
  <c r="AA24" i="33"/>
  <c r="Z24" i="33"/>
  <c r="Y24" i="33"/>
  <c r="X24" i="33"/>
  <c r="W24" i="33"/>
  <c r="V24" i="33"/>
  <c r="U24" i="33"/>
  <c r="T24" i="33"/>
  <c r="S24" i="33"/>
  <c r="R24" i="33"/>
  <c r="Q24" i="33"/>
  <c r="P24" i="33"/>
  <c r="O24" i="33"/>
  <c r="N24" i="33"/>
  <c r="M24" i="33"/>
  <c r="L24" i="33"/>
  <c r="K24" i="33"/>
  <c r="AA23" i="33"/>
  <c r="Z23" i="33"/>
  <c r="Y23" i="33"/>
  <c r="X23" i="33"/>
  <c r="W23" i="33"/>
  <c r="V23" i="33"/>
  <c r="U23" i="33"/>
  <c r="T23" i="33"/>
  <c r="S23" i="33"/>
  <c r="R23" i="33"/>
  <c r="Q23" i="33"/>
  <c r="P23" i="33"/>
  <c r="O23" i="33"/>
  <c r="N23" i="33"/>
  <c r="M23" i="33"/>
  <c r="L23" i="33"/>
  <c r="K23" i="33"/>
  <c r="AA22" i="33"/>
  <c r="Y22" i="33"/>
  <c r="X22" i="33"/>
  <c r="W22" i="33"/>
  <c r="V22" i="33"/>
  <c r="U22" i="33"/>
  <c r="T22" i="33"/>
  <c r="S22" i="33"/>
  <c r="R22" i="33"/>
  <c r="Q22" i="33"/>
  <c r="P22" i="33"/>
  <c r="O22" i="33"/>
  <c r="N22" i="33"/>
  <c r="M22" i="33"/>
  <c r="L22" i="33"/>
  <c r="AA20" i="33"/>
  <c r="Z20" i="33"/>
  <c r="Y20" i="33"/>
  <c r="X20" i="33"/>
  <c r="W20" i="33"/>
  <c r="V20" i="33"/>
  <c r="U20" i="33"/>
  <c r="T20" i="33"/>
  <c r="S20" i="33"/>
  <c r="R20" i="33"/>
  <c r="Q20" i="33"/>
  <c r="P20" i="33"/>
  <c r="O20" i="33"/>
  <c r="N20" i="33"/>
  <c r="M20" i="33"/>
  <c r="L20" i="33"/>
  <c r="K20" i="33"/>
  <c r="AA19" i="33"/>
  <c r="Z19" i="33"/>
  <c r="Y19" i="33"/>
  <c r="X19" i="33"/>
  <c r="W19" i="33"/>
  <c r="V19" i="33"/>
  <c r="U19" i="33"/>
  <c r="T19" i="33"/>
  <c r="S19" i="33"/>
  <c r="R19" i="33"/>
  <c r="Q19" i="33"/>
  <c r="P19" i="33"/>
  <c r="O19" i="33"/>
  <c r="N19" i="33"/>
  <c r="M19" i="33"/>
  <c r="L19" i="33"/>
  <c r="K19" i="33"/>
  <c r="AA18" i="33"/>
  <c r="Z18" i="33"/>
  <c r="Y18" i="33"/>
  <c r="X18" i="33"/>
  <c r="W18" i="33"/>
  <c r="V18" i="33"/>
  <c r="U18" i="33"/>
  <c r="T18" i="33"/>
  <c r="S18" i="33"/>
  <c r="R18" i="33"/>
  <c r="Q18" i="33"/>
  <c r="P18" i="33"/>
  <c r="O18" i="33"/>
  <c r="N18" i="33"/>
  <c r="M18" i="33"/>
  <c r="L18" i="33"/>
  <c r="K18" i="33"/>
  <c r="AA17" i="33"/>
  <c r="Z17" i="33"/>
  <c r="Y17" i="33"/>
  <c r="X17" i="33"/>
  <c r="W17" i="33"/>
  <c r="V17" i="33"/>
  <c r="U17" i="33"/>
  <c r="T17" i="33"/>
  <c r="S17" i="33"/>
  <c r="R17" i="33"/>
  <c r="Q17" i="33"/>
  <c r="P17" i="33"/>
  <c r="O17" i="33"/>
  <c r="N17" i="33"/>
  <c r="M17" i="33"/>
  <c r="L17" i="33"/>
  <c r="K17" i="33"/>
  <c r="AA16" i="33"/>
  <c r="Z16" i="33"/>
  <c r="Y16" i="33"/>
  <c r="X16" i="33"/>
  <c r="W16" i="33"/>
  <c r="V16" i="33"/>
  <c r="U16" i="33"/>
  <c r="T16" i="33"/>
  <c r="S16" i="33"/>
  <c r="R16" i="33"/>
  <c r="Q16" i="33"/>
  <c r="P16" i="33"/>
  <c r="O16" i="33"/>
  <c r="N16" i="33"/>
  <c r="M16" i="33"/>
  <c r="L16" i="33"/>
  <c r="K16" i="33"/>
  <c r="AA15" i="33"/>
  <c r="Z15" i="33"/>
  <c r="Y15" i="33"/>
  <c r="X15" i="33"/>
  <c r="W15" i="33"/>
  <c r="V15" i="33"/>
  <c r="U15" i="33"/>
  <c r="T15" i="33"/>
  <c r="S15" i="33"/>
  <c r="R15" i="33"/>
  <c r="Q15" i="33"/>
  <c r="P15" i="33"/>
  <c r="O15" i="33"/>
  <c r="N15" i="33"/>
  <c r="M15" i="33"/>
  <c r="L15" i="33"/>
  <c r="K15" i="33"/>
  <c r="AA14" i="33"/>
  <c r="Z14" i="33"/>
  <c r="Y14" i="33"/>
  <c r="X14" i="33"/>
  <c r="W14" i="33"/>
  <c r="V14" i="33"/>
  <c r="U14" i="33"/>
  <c r="T14" i="33"/>
  <c r="S14" i="33"/>
  <c r="R14" i="33"/>
  <c r="Q14" i="33"/>
  <c r="P14" i="33"/>
  <c r="O14" i="33"/>
  <c r="N14" i="33"/>
  <c r="M14" i="33"/>
  <c r="L14" i="33"/>
  <c r="K14" i="33"/>
  <c r="AA13" i="33"/>
  <c r="Z13" i="33"/>
  <c r="Y13" i="33"/>
  <c r="X13" i="33"/>
  <c r="W13" i="33"/>
  <c r="V13" i="33"/>
  <c r="U13" i="33"/>
  <c r="T13" i="33"/>
  <c r="S13" i="33"/>
  <c r="R13" i="33"/>
  <c r="Q13" i="33"/>
  <c r="P13" i="33"/>
  <c r="O13" i="33"/>
  <c r="N13" i="33"/>
  <c r="M13" i="33"/>
  <c r="L13" i="33"/>
  <c r="K13" i="33"/>
  <c r="AA12" i="33"/>
  <c r="Z12" i="33"/>
  <c r="Y12" i="33"/>
  <c r="X12" i="33"/>
  <c r="W12" i="33"/>
  <c r="V12" i="33"/>
  <c r="U12" i="33"/>
  <c r="T12" i="33"/>
  <c r="S12" i="33"/>
  <c r="R12" i="33"/>
  <c r="Q12" i="33"/>
  <c r="P12" i="33"/>
  <c r="O12" i="33"/>
  <c r="N12" i="33"/>
  <c r="M12" i="33"/>
  <c r="L12" i="33"/>
  <c r="K12" i="33"/>
  <c r="AA11" i="33"/>
  <c r="Z11" i="33"/>
  <c r="Y11" i="33"/>
  <c r="X11" i="33"/>
  <c r="W11" i="33"/>
  <c r="V11" i="33"/>
  <c r="U11" i="33"/>
  <c r="T11" i="33"/>
  <c r="S11" i="33"/>
  <c r="R11" i="33"/>
  <c r="Q11" i="33"/>
  <c r="P11" i="33"/>
  <c r="O11" i="33"/>
  <c r="N11" i="33"/>
  <c r="M11" i="33"/>
  <c r="L11" i="33"/>
  <c r="K11" i="33"/>
  <c r="AA10" i="33"/>
  <c r="Z10" i="33"/>
  <c r="Y10" i="33"/>
  <c r="X10" i="33"/>
  <c r="W10" i="33"/>
  <c r="V10" i="33"/>
  <c r="U10" i="33"/>
  <c r="T10" i="33"/>
  <c r="S10" i="33"/>
  <c r="R10" i="33"/>
  <c r="Q10" i="33"/>
  <c r="P10" i="33"/>
  <c r="O10" i="33"/>
  <c r="N10" i="33"/>
  <c r="M10" i="33"/>
  <c r="L10" i="33"/>
  <c r="K10" i="33"/>
  <c r="AA9" i="33"/>
  <c r="Z9" i="33"/>
  <c r="Y9" i="33"/>
  <c r="X9" i="33"/>
  <c r="W9" i="33"/>
  <c r="V9" i="33"/>
  <c r="U9" i="33"/>
  <c r="T9" i="33"/>
  <c r="S9" i="33"/>
  <c r="R9" i="33"/>
  <c r="Q9" i="33"/>
  <c r="P9" i="33"/>
  <c r="O9" i="33"/>
  <c r="N9" i="33"/>
  <c r="M9" i="33"/>
  <c r="L9" i="33"/>
  <c r="K9" i="33"/>
  <c r="AA8" i="33"/>
  <c r="Z8" i="33"/>
  <c r="Y8" i="33"/>
  <c r="X8" i="33"/>
  <c r="W8" i="33"/>
  <c r="V8" i="33"/>
  <c r="U8" i="33"/>
  <c r="T8" i="33"/>
  <c r="S8" i="33"/>
  <c r="R8" i="33"/>
  <c r="Q8" i="33"/>
  <c r="P8" i="33"/>
  <c r="O8" i="33"/>
  <c r="L8" i="33"/>
  <c r="K8" i="33"/>
  <c r="AA7" i="33"/>
  <c r="Z7" i="33"/>
  <c r="Y7" i="33"/>
  <c r="X7" i="33"/>
  <c r="W7" i="33"/>
  <c r="V7" i="33"/>
  <c r="U7" i="33"/>
  <c r="T7" i="33"/>
  <c r="S7" i="33"/>
  <c r="R7" i="33"/>
  <c r="Q7" i="33"/>
  <c r="P7" i="33"/>
  <c r="O7" i="33"/>
  <c r="AA5" i="33"/>
  <c r="Y5" i="33"/>
  <c r="X5" i="33"/>
  <c r="W5" i="33"/>
  <c r="V5" i="33"/>
  <c r="U5" i="33"/>
  <c r="T5" i="33"/>
  <c r="S5" i="33"/>
  <c r="R5" i="33"/>
  <c r="Q5" i="33"/>
  <c r="P5" i="33"/>
  <c r="O5" i="33"/>
  <c r="AA260" i="32"/>
  <c r="Z260" i="32"/>
  <c r="Y260" i="32"/>
  <c r="X260" i="32"/>
  <c r="W260" i="32"/>
  <c r="V260" i="32"/>
  <c r="U260" i="32"/>
  <c r="T260" i="32"/>
  <c r="T257" i="32" s="1"/>
  <c r="S260" i="32"/>
  <c r="R260" i="32"/>
  <c r="Q260" i="32"/>
  <c r="P260" i="32"/>
  <c r="O260" i="32"/>
  <c r="L260" i="32"/>
  <c r="J260" i="32"/>
  <c r="I260" i="32"/>
  <c r="H260" i="32"/>
  <c r="G260" i="32"/>
  <c r="AA259" i="32"/>
  <c r="Z259" i="32"/>
  <c r="Z257" i="32" s="1"/>
  <c r="Y259" i="32"/>
  <c r="X259" i="32"/>
  <c r="W259" i="32"/>
  <c r="V259" i="32"/>
  <c r="U259" i="32"/>
  <c r="T259" i="32"/>
  <c r="S259" i="32"/>
  <c r="R259" i="32"/>
  <c r="R257" i="32" s="1"/>
  <c r="Q259" i="32"/>
  <c r="P259" i="32"/>
  <c r="O259" i="32"/>
  <c r="J259" i="32"/>
  <c r="J257" i="32" s="1"/>
  <c r="I259" i="32"/>
  <c r="H259" i="32"/>
  <c r="G259" i="32"/>
  <c r="AA258" i="32"/>
  <c r="Z258" i="32"/>
  <c r="Y258" i="32"/>
  <c r="X258" i="32"/>
  <c r="X257" i="32" s="1"/>
  <c r="W258" i="32"/>
  <c r="V258" i="32"/>
  <c r="U258" i="32"/>
  <c r="T258" i="32"/>
  <c r="S258" i="32"/>
  <c r="R258" i="32"/>
  <c r="Q258" i="32"/>
  <c r="P258" i="32"/>
  <c r="P257" i="32" s="1"/>
  <c r="O258" i="32"/>
  <c r="J258" i="32"/>
  <c r="I258" i="32"/>
  <c r="H258" i="32"/>
  <c r="H257" i="32" s="1"/>
  <c r="G258" i="32"/>
  <c r="AA257" i="32"/>
  <c r="Y257" i="32"/>
  <c r="W257" i="32"/>
  <c r="V257" i="32"/>
  <c r="U257" i="32"/>
  <c r="S257" i="32"/>
  <c r="Q257" i="32"/>
  <c r="O257" i="32"/>
  <c r="I257" i="32"/>
  <c r="G257" i="32"/>
  <c r="AA243" i="32"/>
  <c r="Z243" i="32"/>
  <c r="Y243" i="32"/>
  <c r="X243" i="32"/>
  <c r="W243" i="32"/>
  <c r="V243" i="32"/>
  <c r="U243" i="32"/>
  <c r="N193" i="32"/>
  <c r="M193" i="32"/>
  <c r="L193" i="32"/>
  <c r="L176" i="32" s="1"/>
  <c r="K193" i="32"/>
  <c r="N179" i="32"/>
  <c r="N260" i="32" s="1"/>
  <c r="N257" i="32" s="1"/>
  <c r="M179" i="32"/>
  <c r="M260" i="32" s="1"/>
  <c r="L179" i="32"/>
  <c r="K179" i="32"/>
  <c r="K178" i="32" s="1"/>
  <c r="K176" i="32" s="1"/>
  <c r="N178" i="32"/>
  <c r="M178" i="32"/>
  <c r="L178" i="32"/>
  <c r="N176" i="32"/>
  <c r="M176" i="32"/>
  <c r="N136" i="32"/>
  <c r="M136" i="32"/>
  <c r="L136" i="32"/>
  <c r="K136" i="32"/>
  <c r="N122" i="32"/>
  <c r="N259" i="32" s="1"/>
  <c r="M122" i="32"/>
  <c r="M259" i="32" s="1"/>
  <c r="L122" i="32"/>
  <c r="K122" i="32"/>
  <c r="K259" i="32" s="1"/>
  <c r="N121" i="32"/>
  <c r="K121" i="32"/>
  <c r="K119" i="32" s="1"/>
  <c r="AA96" i="32"/>
  <c r="Z96" i="32"/>
  <c r="Y96" i="32"/>
  <c r="Y40" i="32" s="1"/>
  <c r="X96" i="32"/>
  <c r="AJ93" i="32"/>
  <c r="AI93" i="32"/>
  <c r="Z79" i="32"/>
  <c r="Z62" i="32" s="1"/>
  <c r="Y79" i="32"/>
  <c r="X79" i="32"/>
  <c r="W79" i="32"/>
  <c r="V79" i="32"/>
  <c r="N79" i="32"/>
  <c r="M79" i="32"/>
  <c r="L79" i="32"/>
  <c r="K79" i="32"/>
  <c r="N73" i="32"/>
  <c r="M73" i="32"/>
  <c r="L73" i="32"/>
  <c r="K73" i="32"/>
  <c r="K64" i="32" s="1"/>
  <c r="N65" i="32"/>
  <c r="N258" i="32" s="1"/>
  <c r="M65" i="32"/>
  <c r="M258" i="32" s="1"/>
  <c r="L65" i="32"/>
  <c r="L258" i="32" s="1"/>
  <c r="K65" i="32"/>
  <c r="K258" i="32" s="1"/>
  <c r="N64" i="32"/>
  <c r="L64" i="32"/>
  <c r="AA62" i="32"/>
  <c r="Y62" i="32"/>
  <c r="Y5" i="32" s="1"/>
  <c r="X62" i="32"/>
  <c r="W62" i="32"/>
  <c r="N62" i="32"/>
  <c r="L62" i="32"/>
  <c r="AA52" i="32"/>
  <c r="Z52" i="32"/>
  <c r="Y52" i="32"/>
  <c r="X52" i="32"/>
  <c r="W52" i="32"/>
  <c r="V52" i="32"/>
  <c r="U52" i="32"/>
  <c r="T52" i="32"/>
  <c r="S52" i="32"/>
  <c r="R52" i="32"/>
  <c r="AA51" i="32"/>
  <c r="Z51" i="32"/>
  <c r="Y51" i="32"/>
  <c r="X51" i="32"/>
  <c r="W51" i="32"/>
  <c r="V51" i="32"/>
  <c r="U51" i="32"/>
  <c r="T51" i="32"/>
  <c r="S51" i="32"/>
  <c r="R51" i="32"/>
  <c r="Q51" i="32"/>
  <c r="P51" i="32"/>
  <c r="O51" i="32"/>
  <c r="N51" i="32"/>
  <c r="M51" i="32"/>
  <c r="L51" i="32"/>
  <c r="K51" i="32"/>
  <c r="AA50" i="32"/>
  <c r="Z50" i="32"/>
  <c r="Y50" i="32"/>
  <c r="X50" i="32"/>
  <c r="W50" i="32"/>
  <c r="V50" i="32"/>
  <c r="U50" i="32"/>
  <c r="T50" i="32"/>
  <c r="S50" i="32"/>
  <c r="R50" i="32"/>
  <c r="Q50" i="32"/>
  <c r="P50" i="32"/>
  <c r="O50" i="32"/>
  <c r="N50" i="32"/>
  <c r="M50" i="32"/>
  <c r="L50" i="32"/>
  <c r="K50" i="32"/>
  <c r="AA49" i="32"/>
  <c r="Z49" i="32"/>
  <c r="Y49" i="32"/>
  <c r="X49" i="32"/>
  <c r="W49" i="32"/>
  <c r="V49" i="32"/>
  <c r="U49" i="32"/>
  <c r="T49" i="32"/>
  <c r="S49" i="32"/>
  <c r="R49" i="32"/>
  <c r="Q49" i="32"/>
  <c r="P49" i="32"/>
  <c r="O49" i="32"/>
  <c r="N49" i="32"/>
  <c r="M49" i="32"/>
  <c r="L49" i="32"/>
  <c r="K49" i="32"/>
  <c r="AA48" i="32"/>
  <c r="Z48" i="32"/>
  <c r="Y48" i="32"/>
  <c r="X48" i="32"/>
  <c r="W48" i="32"/>
  <c r="V48" i="32"/>
  <c r="U48" i="32"/>
  <c r="T48" i="32"/>
  <c r="S48" i="32"/>
  <c r="R48" i="32"/>
  <c r="Q48" i="32"/>
  <c r="P48" i="32"/>
  <c r="O48" i="32"/>
  <c r="N48" i="32"/>
  <c r="M48" i="32"/>
  <c r="L48" i="32"/>
  <c r="K48" i="32"/>
  <c r="AA47" i="32"/>
  <c r="Z47" i="32"/>
  <c r="Y47" i="32"/>
  <c r="X47" i="32"/>
  <c r="W47" i="32"/>
  <c r="V47" i="32"/>
  <c r="U47" i="32"/>
  <c r="T47" i="32"/>
  <c r="S47" i="32"/>
  <c r="R47" i="32"/>
  <c r="Q47" i="32"/>
  <c r="P47" i="32"/>
  <c r="O47" i="32"/>
  <c r="N47" i="32"/>
  <c r="M47" i="32"/>
  <c r="L47" i="32"/>
  <c r="K47" i="32"/>
  <c r="AA46" i="32"/>
  <c r="Z46" i="32"/>
  <c r="Y46" i="32"/>
  <c r="X46" i="32"/>
  <c r="W46" i="32"/>
  <c r="V46" i="32"/>
  <c r="U46" i="32"/>
  <c r="T46" i="32"/>
  <c r="S46" i="32"/>
  <c r="R46" i="32"/>
  <c r="Q46" i="32"/>
  <c r="P46" i="32"/>
  <c r="O46" i="32"/>
  <c r="N46" i="32"/>
  <c r="M46" i="32"/>
  <c r="L46" i="32"/>
  <c r="K46" i="32"/>
  <c r="AA45" i="32"/>
  <c r="Z45" i="32"/>
  <c r="Y45" i="32"/>
  <c r="X45" i="32"/>
  <c r="W45" i="32"/>
  <c r="V45" i="32"/>
  <c r="U45" i="32"/>
  <c r="T45" i="32"/>
  <c r="S45" i="32"/>
  <c r="R45" i="32"/>
  <c r="Q45" i="32"/>
  <c r="P45" i="32"/>
  <c r="O45" i="32"/>
  <c r="N45" i="32"/>
  <c r="M45" i="32"/>
  <c r="L45" i="32"/>
  <c r="K45" i="32"/>
  <c r="AA44" i="32"/>
  <c r="Z44" i="32"/>
  <c r="Y44" i="32"/>
  <c r="X44" i="32"/>
  <c r="W44" i="32"/>
  <c r="V44" i="32"/>
  <c r="U44" i="32"/>
  <c r="T44" i="32"/>
  <c r="S44" i="32"/>
  <c r="R44" i="32"/>
  <c r="Q44" i="32"/>
  <c r="P44" i="32"/>
  <c r="O44" i="32"/>
  <c r="N44" i="32"/>
  <c r="M44" i="32"/>
  <c r="L44" i="32"/>
  <c r="K44" i="32"/>
  <c r="AA43" i="32"/>
  <c r="Z43" i="32"/>
  <c r="Y43" i="32"/>
  <c r="X43" i="32"/>
  <c r="W43" i="32"/>
  <c r="V43" i="32"/>
  <c r="U43" i="32"/>
  <c r="T43" i="32"/>
  <c r="S43" i="32"/>
  <c r="R43" i="32"/>
  <c r="Q43" i="32"/>
  <c r="P43" i="32"/>
  <c r="O43" i="32"/>
  <c r="N43" i="32"/>
  <c r="M43" i="32"/>
  <c r="L43" i="32"/>
  <c r="K43" i="32"/>
  <c r="AA42" i="32"/>
  <c r="Z42" i="32"/>
  <c r="Y42" i="32"/>
  <c r="X42" i="32"/>
  <c r="W42" i="32"/>
  <c r="V42" i="32"/>
  <c r="U42" i="32"/>
  <c r="T42" i="32"/>
  <c r="S42" i="32"/>
  <c r="R42" i="32"/>
  <c r="Q42" i="32"/>
  <c r="P42" i="32"/>
  <c r="O42" i="32"/>
  <c r="N42" i="32"/>
  <c r="M42" i="32"/>
  <c r="L42" i="32"/>
  <c r="K42" i="32"/>
  <c r="AA40" i="32"/>
  <c r="Z40" i="32"/>
  <c r="X40" i="32"/>
  <c r="W40" i="32"/>
  <c r="V40" i="32"/>
  <c r="U40" i="32"/>
  <c r="T40" i="32"/>
  <c r="S40" i="32"/>
  <c r="R40" i="32"/>
  <c r="Q40" i="32"/>
  <c r="P40" i="32"/>
  <c r="O40" i="32"/>
  <c r="N40" i="32"/>
  <c r="M40" i="32"/>
  <c r="L40" i="32"/>
  <c r="K40" i="32"/>
  <c r="AA38" i="32"/>
  <c r="Z38" i="32"/>
  <c r="Y38" i="32"/>
  <c r="X38" i="32"/>
  <c r="W38" i="32"/>
  <c r="V38" i="32"/>
  <c r="U38" i="32"/>
  <c r="T38" i="32"/>
  <c r="S38" i="32"/>
  <c r="R38" i="32"/>
  <c r="AA36" i="32"/>
  <c r="Z36" i="32"/>
  <c r="Y36" i="32"/>
  <c r="X36" i="32"/>
  <c r="W36" i="32"/>
  <c r="V36" i="32"/>
  <c r="U36" i="32"/>
  <c r="T36" i="32"/>
  <c r="S36" i="32"/>
  <c r="R36" i="32"/>
  <c r="Q36" i="32"/>
  <c r="P36" i="32"/>
  <c r="O36" i="32"/>
  <c r="N36" i="32"/>
  <c r="M36" i="32"/>
  <c r="L36" i="32"/>
  <c r="K36" i="32"/>
  <c r="AA34" i="32"/>
  <c r="Z34" i="32"/>
  <c r="Y34" i="32"/>
  <c r="X34" i="32"/>
  <c r="W34" i="32"/>
  <c r="V34" i="32"/>
  <c r="U34" i="32"/>
  <c r="T34" i="32"/>
  <c r="S34" i="32"/>
  <c r="R34" i="32"/>
  <c r="Q34" i="32"/>
  <c r="P34" i="32"/>
  <c r="O34" i="32"/>
  <c r="N34" i="32"/>
  <c r="M34" i="32"/>
  <c r="L34" i="32"/>
  <c r="K34" i="32"/>
  <c r="AA32" i="32"/>
  <c r="Z32" i="32"/>
  <c r="Y32" i="32"/>
  <c r="X32" i="32"/>
  <c r="W32" i="32"/>
  <c r="V32" i="32"/>
  <c r="U32" i="32"/>
  <c r="T32" i="32"/>
  <c r="S32" i="32"/>
  <c r="R32" i="32"/>
  <c r="Q32" i="32"/>
  <c r="P32" i="32"/>
  <c r="O32" i="32"/>
  <c r="N32" i="32"/>
  <c r="M32" i="32"/>
  <c r="L32" i="32"/>
  <c r="K32" i="32"/>
  <c r="J32" i="32"/>
  <c r="I32" i="32"/>
  <c r="H32" i="32"/>
  <c r="G32" i="32"/>
  <c r="AA31" i="32"/>
  <c r="Z31" i="32"/>
  <c r="Y31" i="32"/>
  <c r="X31" i="32"/>
  <c r="W31" i="32"/>
  <c r="V31" i="32"/>
  <c r="U31" i="32"/>
  <c r="T31" i="32"/>
  <c r="S31" i="32"/>
  <c r="R31" i="32"/>
  <c r="Q31" i="32"/>
  <c r="P31" i="32"/>
  <c r="O31" i="32"/>
  <c r="N31" i="32"/>
  <c r="M31" i="32"/>
  <c r="L31" i="32"/>
  <c r="K31" i="32"/>
  <c r="AA30" i="32"/>
  <c r="Z30" i="32"/>
  <c r="Y30" i="32"/>
  <c r="X30" i="32"/>
  <c r="W30" i="32"/>
  <c r="V30" i="32"/>
  <c r="U30" i="32"/>
  <c r="T30" i="32"/>
  <c r="S30" i="32"/>
  <c r="R30" i="32"/>
  <c r="Q30" i="32"/>
  <c r="P30" i="32"/>
  <c r="O30" i="32"/>
  <c r="N30" i="32"/>
  <c r="M30" i="32"/>
  <c r="L30" i="32"/>
  <c r="K30" i="32"/>
  <c r="AA29" i="32"/>
  <c r="Z29" i="32"/>
  <c r="Y29" i="32"/>
  <c r="X29" i="32"/>
  <c r="W29" i="32"/>
  <c r="V29" i="32"/>
  <c r="U29" i="32"/>
  <c r="T29" i="32"/>
  <c r="S29" i="32"/>
  <c r="R29" i="32"/>
  <c r="Q29" i="32"/>
  <c r="P29" i="32"/>
  <c r="O29" i="32"/>
  <c r="N29" i="32"/>
  <c r="M29" i="32"/>
  <c r="L29" i="32"/>
  <c r="K29" i="32"/>
  <c r="AA28" i="32"/>
  <c r="Z28" i="32"/>
  <c r="Y28" i="32"/>
  <c r="X28" i="32"/>
  <c r="W28" i="32"/>
  <c r="V28" i="32"/>
  <c r="U28" i="32"/>
  <c r="T28" i="32"/>
  <c r="S28" i="32"/>
  <c r="R28" i="32"/>
  <c r="Q28" i="32"/>
  <c r="P28" i="32"/>
  <c r="O28" i="32"/>
  <c r="N28" i="32"/>
  <c r="M28" i="32"/>
  <c r="L28" i="32"/>
  <c r="K28" i="32"/>
  <c r="AA27" i="32"/>
  <c r="Z27" i="32"/>
  <c r="Y27" i="32"/>
  <c r="X27" i="32"/>
  <c r="W27" i="32"/>
  <c r="V27" i="32"/>
  <c r="U27" i="32"/>
  <c r="T27" i="32"/>
  <c r="S27" i="32"/>
  <c r="R27" i="32"/>
  <c r="Q27" i="32"/>
  <c r="P27" i="32"/>
  <c r="O27" i="32"/>
  <c r="N27" i="32"/>
  <c r="M27" i="32"/>
  <c r="L27" i="32"/>
  <c r="K27" i="32"/>
  <c r="AA26" i="32"/>
  <c r="Z26" i="32"/>
  <c r="Y26" i="32"/>
  <c r="X26" i="32"/>
  <c r="W26" i="32"/>
  <c r="V26" i="32"/>
  <c r="U26" i="32"/>
  <c r="T26" i="32"/>
  <c r="S26" i="32"/>
  <c r="R26" i="32"/>
  <c r="Q26" i="32"/>
  <c r="P26" i="32"/>
  <c r="O26" i="32"/>
  <c r="N26" i="32"/>
  <c r="M26" i="32"/>
  <c r="L26" i="32"/>
  <c r="K26" i="32"/>
  <c r="AA25" i="32"/>
  <c r="Z25" i="32"/>
  <c r="Y25" i="32"/>
  <c r="X25" i="32"/>
  <c r="W25" i="32"/>
  <c r="V25" i="32"/>
  <c r="U25" i="32"/>
  <c r="T25" i="32"/>
  <c r="S25" i="32"/>
  <c r="R25" i="32"/>
  <c r="Q25" i="32"/>
  <c r="P25" i="32"/>
  <c r="O25" i="32"/>
  <c r="N25" i="32"/>
  <c r="M25" i="32"/>
  <c r="L25" i="32"/>
  <c r="K25" i="32"/>
  <c r="AA24" i="32"/>
  <c r="Z24" i="32"/>
  <c r="Y24" i="32"/>
  <c r="X24" i="32"/>
  <c r="W24" i="32"/>
  <c r="V24" i="32"/>
  <c r="U24" i="32"/>
  <c r="T24" i="32"/>
  <c r="S24" i="32"/>
  <c r="R24" i="32"/>
  <c r="Q24" i="32"/>
  <c r="P24" i="32"/>
  <c r="O24" i="32"/>
  <c r="N24" i="32"/>
  <c r="M24" i="32"/>
  <c r="L24" i="32"/>
  <c r="K24" i="32"/>
  <c r="AA23" i="32"/>
  <c r="Z23" i="32"/>
  <c r="Y23" i="32"/>
  <c r="X23" i="32"/>
  <c r="W23" i="32"/>
  <c r="V23" i="32"/>
  <c r="U23" i="32"/>
  <c r="T23" i="32"/>
  <c r="S23" i="32"/>
  <c r="R23" i="32"/>
  <c r="Q23" i="32"/>
  <c r="P23" i="32"/>
  <c r="O23" i="32"/>
  <c r="N23" i="32"/>
  <c r="M23" i="32"/>
  <c r="L23" i="32"/>
  <c r="K23" i="32"/>
  <c r="AA22" i="32"/>
  <c r="Z22" i="32"/>
  <c r="Y22" i="32"/>
  <c r="X22" i="32"/>
  <c r="W22" i="32"/>
  <c r="U22" i="32"/>
  <c r="T22" i="32"/>
  <c r="S22" i="32"/>
  <c r="R22" i="32"/>
  <c r="Q22" i="32"/>
  <c r="P22" i="32"/>
  <c r="O22" i="32"/>
  <c r="M22" i="32"/>
  <c r="L22" i="32"/>
  <c r="K22" i="32"/>
  <c r="AA20" i="32"/>
  <c r="Z20" i="32"/>
  <c r="Y20" i="32"/>
  <c r="X20" i="32"/>
  <c r="W20" i="32"/>
  <c r="V20" i="32"/>
  <c r="U20" i="32"/>
  <c r="T20" i="32"/>
  <c r="S20" i="32"/>
  <c r="R20" i="32"/>
  <c r="Q20" i="32"/>
  <c r="P20" i="32"/>
  <c r="O20" i="32"/>
  <c r="N20" i="32"/>
  <c r="M20" i="32"/>
  <c r="L20" i="32"/>
  <c r="K20" i="32"/>
  <c r="AA19" i="32"/>
  <c r="Z19" i="32"/>
  <c r="Y19" i="32"/>
  <c r="X19" i="32"/>
  <c r="W19" i="32"/>
  <c r="V19" i="32"/>
  <c r="U19" i="32"/>
  <c r="T19" i="32"/>
  <c r="S19" i="32"/>
  <c r="R19" i="32"/>
  <c r="Q19" i="32"/>
  <c r="P19" i="32"/>
  <c r="O19" i="32"/>
  <c r="N19" i="32"/>
  <c r="M19" i="32"/>
  <c r="L19" i="32"/>
  <c r="K19" i="32"/>
  <c r="AA18" i="32"/>
  <c r="Z18" i="32"/>
  <c r="Y18" i="32"/>
  <c r="X18" i="32"/>
  <c r="W18" i="32"/>
  <c r="V18" i="32"/>
  <c r="U18" i="32"/>
  <c r="T18" i="32"/>
  <c r="S18" i="32"/>
  <c r="R18" i="32"/>
  <c r="Q18" i="32"/>
  <c r="P18" i="32"/>
  <c r="O18" i="32"/>
  <c r="N18" i="32"/>
  <c r="M18" i="32"/>
  <c r="L18" i="32"/>
  <c r="K18" i="32"/>
  <c r="AA17" i="32"/>
  <c r="Z17" i="32"/>
  <c r="Y17" i="32"/>
  <c r="X17" i="32"/>
  <c r="W17" i="32"/>
  <c r="V17" i="32"/>
  <c r="U17" i="32"/>
  <c r="T17" i="32"/>
  <c r="S17" i="32"/>
  <c r="R17" i="32"/>
  <c r="Q17" i="32"/>
  <c r="P17" i="32"/>
  <c r="O17" i="32"/>
  <c r="N17" i="32"/>
  <c r="M17" i="32"/>
  <c r="L17" i="32"/>
  <c r="K17" i="32"/>
  <c r="AA16" i="32"/>
  <c r="Z16" i="32"/>
  <c r="Y16" i="32"/>
  <c r="X16" i="32"/>
  <c r="W16" i="32"/>
  <c r="V16" i="32"/>
  <c r="U16" i="32"/>
  <c r="T16" i="32"/>
  <c r="S16" i="32"/>
  <c r="R16" i="32"/>
  <c r="Q16" i="32"/>
  <c r="P16" i="32"/>
  <c r="O16" i="32"/>
  <c r="N16" i="32"/>
  <c r="L16" i="32"/>
  <c r="K16" i="32"/>
  <c r="AA15" i="32"/>
  <c r="Z15" i="32"/>
  <c r="Y15" i="32"/>
  <c r="X15" i="32"/>
  <c r="W15" i="32"/>
  <c r="V15" i="32"/>
  <c r="U15" i="32"/>
  <c r="T15" i="32"/>
  <c r="S15" i="32"/>
  <c r="R15" i="32"/>
  <c r="Q15" i="32"/>
  <c r="P15" i="32"/>
  <c r="O15" i="32"/>
  <c r="N15" i="32"/>
  <c r="M15" i="32"/>
  <c r="L15" i="32"/>
  <c r="K15" i="32"/>
  <c r="AA14" i="32"/>
  <c r="Z14" i="32"/>
  <c r="Y14" i="32"/>
  <c r="X14" i="32"/>
  <c r="W14" i="32"/>
  <c r="V14" i="32"/>
  <c r="U14" i="32"/>
  <c r="T14" i="32"/>
  <c r="S14" i="32"/>
  <c r="R14" i="32"/>
  <c r="Q14" i="32"/>
  <c r="P14" i="32"/>
  <c r="O14" i="32"/>
  <c r="N14" i="32"/>
  <c r="M14" i="32"/>
  <c r="L14" i="32"/>
  <c r="K14" i="32"/>
  <c r="AA13" i="32"/>
  <c r="Z13" i="32"/>
  <c r="Y13" i="32"/>
  <c r="X13" i="32"/>
  <c r="W13" i="32"/>
  <c r="V13" i="32"/>
  <c r="U13" i="32"/>
  <c r="T13" i="32"/>
  <c r="S13" i="32"/>
  <c r="R13" i="32"/>
  <c r="Q13" i="32"/>
  <c r="P13" i="32"/>
  <c r="O13" i="32"/>
  <c r="N13" i="32"/>
  <c r="M13" i="32"/>
  <c r="L13" i="32"/>
  <c r="K13" i="32"/>
  <c r="AA12" i="32"/>
  <c r="Z12" i="32"/>
  <c r="Y12" i="32"/>
  <c r="X12" i="32"/>
  <c r="W12" i="32"/>
  <c r="V12" i="32"/>
  <c r="U12" i="32"/>
  <c r="T12" i="32"/>
  <c r="S12" i="32"/>
  <c r="R12" i="32"/>
  <c r="Q12" i="32"/>
  <c r="P12" i="32"/>
  <c r="O12" i="32"/>
  <c r="N12" i="32"/>
  <c r="M12" i="32"/>
  <c r="L12" i="32"/>
  <c r="K12" i="32"/>
  <c r="AA11" i="32"/>
  <c r="Z11" i="32"/>
  <c r="Y11" i="32"/>
  <c r="X11" i="32"/>
  <c r="W11" i="32"/>
  <c r="V11" i="32"/>
  <c r="U11" i="32"/>
  <c r="T11" i="32"/>
  <c r="S11" i="32"/>
  <c r="R11" i="32"/>
  <c r="Q11" i="32"/>
  <c r="P11" i="32"/>
  <c r="O11" i="32"/>
  <c r="N11" i="32"/>
  <c r="M11" i="32"/>
  <c r="L11" i="32"/>
  <c r="K11" i="32"/>
  <c r="AA10" i="32"/>
  <c r="Z10" i="32"/>
  <c r="Y10" i="32"/>
  <c r="X10" i="32"/>
  <c r="W10" i="32"/>
  <c r="V10" i="32"/>
  <c r="U10" i="32"/>
  <c r="T10" i="32"/>
  <c r="S10" i="32"/>
  <c r="R10" i="32"/>
  <c r="Q10" i="32"/>
  <c r="P10" i="32"/>
  <c r="O10" i="32"/>
  <c r="N10" i="32"/>
  <c r="M10" i="32"/>
  <c r="L10" i="32"/>
  <c r="K10" i="32"/>
  <c r="AA9" i="32"/>
  <c r="Z9" i="32"/>
  <c r="Y9" i="32"/>
  <c r="X9" i="32"/>
  <c r="W9" i="32"/>
  <c r="V9" i="32"/>
  <c r="U9" i="32"/>
  <c r="T9" i="32"/>
  <c r="S9" i="32"/>
  <c r="R9" i="32"/>
  <c r="Q9" i="32"/>
  <c r="P9" i="32"/>
  <c r="O9" i="32"/>
  <c r="N9" i="32"/>
  <c r="M9" i="32"/>
  <c r="L9" i="32"/>
  <c r="K9" i="32"/>
  <c r="AA8" i="32"/>
  <c r="Z8" i="32"/>
  <c r="Y8" i="32"/>
  <c r="X8" i="32"/>
  <c r="W8" i="32"/>
  <c r="V8" i="32"/>
  <c r="U8" i="32"/>
  <c r="T8" i="32"/>
  <c r="S8" i="32"/>
  <c r="R8" i="32"/>
  <c r="Q8" i="32"/>
  <c r="P8" i="32"/>
  <c r="O8" i="32"/>
  <c r="N8" i="32"/>
  <c r="M8" i="32"/>
  <c r="K8" i="32"/>
  <c r="AA7" i="32"/>
  <c r="Z7" i="32"/>
  <c r="Y7" i="32"/>
  <c r="X7" i="32"/>
  <c r="W7" i="32"/>
  <c r="V7" i="32"/>
  <c r="U7" i="32"/>
  <c r="T7" i="32"/>
  <c r="S7" i="32"/>
  <c r="R7" i="32"/>
  <c r="Q7" i="32"/>
  <c r="P7" i="32"/>
  <c r="O7" i="32"/>
  <c r="N7" i="32"/>
  <c r="AA5" i="32"/>
  <c r="Z5" i="32"/>
  <c r="X5" i="32"/>
  <c r="W5" i="32"/>
  <c r="U5" i="32"/>
  <c r="T5" i="32"/>
  <c r="S5" i="32"/>
  <c r="R5" i="32"/>
  <c r="Q5" i="32"/>
  <c r="P5" i="32"/>
  <c r="O5" i="32"/>
  <c r="AA260" i="31"/>
  <c r="Z260" i="31"/>
  <c r="Y260" i="31"/>
  <c r="X260" i="31"/>
  <c r="X257" i="31" s="1"/>
  <c r="W260" i="31"/>
  <c r="V260" i="31"/>
  <c r="U260" i="31"/>
  <c r="T260" i="31"/>
  <c r="S260" i="31"/>
  <c r="R260" i="31"/>
  <c r="Q260" i="31"/>
  <c r="P260" i="31"/>
  <c r="P257" i="31" s="1"/>
  <c r="O260" i="31"/>
  <c r="J260" i="31"/>
  <c r="I260" i="31"/>
  <c r="H260" i="31"/>
  <c r="H257" i="31" s="1"/>
  <c r="G260" i="31"/>
  <c r="AA259" i="31"/>
  <c r="Z259" i="31"/>
  <c r="Y259" i="31"/>
  <c r="X259" i="31"/>
  <c r="W259" i="31"/>
  <c r="W257" i="31" s="1"/>
  <c r="V259" i="31"/>
  <c r="V257" i="31" s="1"/>
  <c r="U259" i="31"/>
  <c r="T259" i="31"/>
  <c r="S259" i="31"/>
  <c r="R259" i="31"/>
  <c r="Q259" i="31"/>
  <c r="P259" i="31"/>
  <c r="O259" i="31"/>
  <c r="O257" i="31" s="1"/>
  <c r="N259" i="31"/>
  <c r="J259" i="31"/>
  <c r="I259" i="31"/>
  <c r="H259" i="31"/>
  <c r="G259" i="31"/>
  <c r="G257" i="31" s="1"/>
  <c r="AA258" i="31"/>
  <c r="Z258" i="31"/>
  <c r="Y258" i="31"/>
  <c r="X258" i="31"/>
  <c r="W258" i="31"/>
  <c r="V258" i="31"/>
  <c r="U258" i="31"/>
  <c r="U257" i="31" s="1"/>
  <c r="T258" i="31"/>
  <c r="T257" i="31" s="1"/>
  <c r="S258" i="31"/>
  <c r="R258" i="31"/>
  <c r="Q258" i="31"/>
  <c r="P258" i="31"/>
  <c r="O258" i="31"/>
  <c r="L258" i="31"/>
  <c r="J258" i="31"/>
  <c r="I258" i="31"/>
  <c r="H258" i="31"/>
  <c r="G258" i="31"/>
  <c r="AA257" i="31"/>
  <c r="Z257" i="31"/>
  <c r="Y257" i="31"/>
  <c r="S257" i="31"/>
  <c r="R257" i="31"/>
  <c r="Q257" i="31"/>
  <c r="J257" i="31"/>
  <c r="I257" i="31"/>
  <c r="AA243" i="31"/>
  <c r="Z243" i="31"/>
  <c r="Y243" i="31"/>
  <c r="X243" i="31"/>
  <c r="W243" i="31"/>
  <c r="V243" i="31"/>
  <c r="U243" i="31"/>
  <c r="N193" i="31"/>
  <c r="M193" i="31"/>
  <c r="L193" i="31"/>
  <c r="K193" i="31"/>
  <c r="N179" i="31"/>
  <c r="M179" i="31"/>
  <c r="M260" i="31" s="1"/>
  <c r="L179" i="31"/>
  <c r="L260" i="31" s="1"/>
  <c r="K179" i="31"/>
  <c r="K260" i="31" s="1"/>
  <c r="M178" i="31"/>
  <c r="M176" i="31" s="1"/>
  <c r="L178" i="31"/>
  <c r="L176" i="31" s="1"/>
  <c r="K178" i="31"/>
  <c r="K176" i="31"/>
  <c r="N136" i="31"/>
  <c r="M136" i="31"/>
  <c r="L136" i="31"/>
  <c r="K136" i="31"/>
  <c r="N122" i="31"/>
  <c r="M122" i="31"/>
  <c r="M259" i="31" s="1"/>
  <c r="L122" i="31"/>
  <c r="L259" i="31" s="1"/>
  <c r="K122" i="31"/>
  <c r="K259" i="31" s="1"/>
  <c r="N121" i="31"/>
  <c r="N119" i="31" s="1"/>
  <c r="M121" i="31"/>
  <c r="L121" i="31"/>
  <c r="K121" i="31"/>
  <c r="M119" i="31"/>
  <c r="L119" i="31"/>
  <c r="K119" i="31"/>
  <c r="AA96" i="31"/>
  <c r="Z96" i="31"/>
  <c r="Y96" i="31"/>
  <c r="X96" i="31"/>
  <c r="AJ93" i="31"/>
  <c r="AI93" i="31"/>
  <c r="Z79" i="31"/>
  <c r="Y79" i="31"/>
  <c r="X79" i="31"/>
  <c r="X62" i="31" s="1"/>
  <c r="X5" i="31" s="1"/>
  <c r="W79" i="31"/>
  <c r="V79" i="31"/>
  <c r="N79" i="31"/>
  <c r="M79" i="31"/>
  <c r="L79" i="31"/>
  <c r="K79" i="31"/>
  <c r="K22" i="31" s="1"/>
  <c r="N73" i="31"/>
  <c r="M73" i="31"/>
  <c r="L73" i="31"/>
  <c r="K73" i="31"/>
  <c r="N65" i="31"/>
  <c r="N64" i="31" s="1"/>
  <c r="M65" i="31"/>
  <c r="L65" i="31"/>
  <c r="K65" i="31"/>
  <c r="K258" i="31" s="1"/>
  <c r="L64" i="31"/>
  <c r="K64" i="31"/>
  <c r="AA62" i="31"/>
  <c r="Y62" i="31"/>
  <c r="W62" i="31"/>
  <c r="V62" i="31"/>
  <c r="N62" i="31"/>
  <c r="L62" i="31"/>
  <c r="AA52" i="31"/>
  <c r="Z52" i="31"/>
  <c r="Y52" i="31"/>
  <c r="X52" i="31"/>
  <c r="W52" i="31"/>
  <c r="V52" i="31"/>
  <c r="U52" i="31"/>
  <c r="T52" i="31"/>
  <c r="S52" i="31"/>
  <c r="R52" i="31"/>
  <c r="AA51" i="31"/>
  <c r="Z51" i="31"/>
  <c r="Y51" i="31"/>
  <c r="X51" i="31"/>
  <c r="W51" i="31"/>
  <c r="V51" i="31"/>
  <c r="U51" i="31"/>
  <c r="T51" i="31"/>
  <c r="S51" i="31"/>
  <c r="R51" i="31"/>
  <c r="Q51" i="31"/>
  <c r="P51" i="31"/>
  <c r="O51" i="31"/>
  <c r="N51" i="31"/>
  <c r="M51" i="31"/>
  <c r="L51" i="31"/>
  <c r="K51" i="31"/>
  <c r="AA50" i="31"/>
  <c r="Z50" i="31"/>
  <c r="Y50" i="31"/>
  <c r="X50" i="31"/>
  <c r="W50" i="31"/>
  <c r="V50" i="31"/>
  <c r="U50" i="31"/>
  <c r="T50" i="31"/>
  <c r="S50" i="31"/>
  <c r="R50" i="31"/>
  <c r="Q50" i="31"/>
  <c r="P50" i="31"/>
  <c r="O50" i="31"/>
  <c r="N50" i="31"/>
  <c r="M50" i="31"/>
  <c r="L50" i="31"/>
  <c r="K50" i="31"/>
  <c r="AA49" i="31"/>
  <c r="Z49" i="31"/>
  <c r="Y49" i="31"/>
  <c r="X49" i="31"/>
  <c r="W49" i="31"/>
  <c r="V49" i="31"/>
  <c r="U49" i="31"/>
  <c r="T49" i="31"/>
  <c r="S49" i="31"/>
  <c r="R49" i="31"/>
  <c r="Q49" i="31"/>
  <c r="P49" i="31"/>
  <c r="O49" i="31"/>
  <c r="N49" i="31"/>
  <c r="M49" i="31"/>
  <c r="L49" i="31"/>
  <c r="K49" i="31"/>
  <c r="AA48" i="31"/>
  <c r="Z48" i="31"/>
  <c r="Y48" i="31"/>
  <c r="X48" i="31"/>
  <c r="W48" i="31"/>
  <c r="V48" i="31"/>
  <c r="U48" i="31"/>
  <c r="T48" i="31"/>
  <c r="S48" i="31"/>
  <c r="R48" i="31"/>
  <c r="Q48" i="31"/>
  <c r="P48" i="31"/>
  <c r="O48" i="31"/>
  <c r="N48" i="31"/>
  <c r="M48" i="31"/>
  <c r="L48" i="31"/>
  <c r="K48" i="31"/>
  <c r="AA47" i="31"/>
  <c r="Z47" i="31"/>
  <c r="Y47" i="31"/>
  <c r="X47" i="31"/>
  <c r="W47" i="31"/>
  <c r="V47" i="31"/>
  <c r="U47" i="31"/>
  <c r="T47" i="31"/>
  <c r="S47" i="31"/>
  <c r="R47" i="31"/>
  <c r="Q47" i="31"/>
  <c r="P47" i="31"/>
  <c r="O47" i="31"/>
  <c r="N47" i="31"/>
  <c r="M47" i="31"/>
  <c r="L47" i="31"/>
  <c r="K47" i="31"/>
  <c r="AA46" i="31"/>
  <c r="Z46" i="31"/>
  <c r="Y46" i="31"/>
  <c r="X46" i="31"/>
  <c r="W46" i="31"/>
  <c r="V46" i="31"/>
  <c r="U46" i="31"/>
  <c r="T46" i="31"/>
  <c r="S46" i="31"/>
  <c r="R46" i="31"/>
  <c r="Q46" i="31"/>
  <c r="P46" i="31"/>
  <c r="O46" i="31"/>
  <c r="N46" i="31"/>
  <c r="M46" i="31"/>
  <c r="L46" i="31"/>
  <c r="K46" i="31"/>
  <c r="AA45" i="31"/>
  <c r="Z45" i="31"/>
  <c r="Y45" i="31"/>
  <c r="X45" i="31"/>
  <c r="W45" i="31"/>
  <c r="V45" i="31"/>
  <c r="U45" i="31"/>
  <c r="T45" i="31"/>
  <c r="S45" i="31"/>
  <c r="R45" i="31"/>
  <c r="Q45" i="31"/>
  <c r="P45" i="31"/>
  <c r="O45" i="31"/>
  <c r="N45" i="31"/>
  <c r="M45" i="31"/>
  <c r="L45" i="31"/>
  <c r="K45" i="31"/>
  <c r="AA44" i="31"/>
  <c r="Z44" i="31"/>
  <c r="Y44" i="31"/>
  <c r="X44" i="31"/>
  <c r="W44" i="31"/>
  <c r="V44" i="31"/>
  <c r="U44" i="31"/>
  <c r="T44" i="31"/>
  <c r="S44" i="31"/>
  <c r="R44" i="31"/>
  <c r="Q44" i="31"/>
  <c r="P44" i="31"/>
  <c r="O44" i="31"/>
  <c r="N44" i="31"/>
  <c r="M44" i="31"/>
  <c r="L44" i="31"/>
  <c r="K44" i="31"/>
  <c r="AA43" i="31"/>
  <c r="Z43" i="31"/>
  <c r="Y43" i="31"/>
  <c r="X43" i="31"/>
  <c r="W43" i="31"/>
  <c r="V43" i="31"/>
  <c r="U43" i="31"/>
  <c r="T43" i="31"/>
  <c r="S43" i="31"/>
  <c r="R43" i="31"/>
  <c r="Q43" i="31"/>
  <c r="P43" i="31"/>
  <c r="O43" i="31"/>
  <c r="N43" i="31"/>
  <c r="M43" i="31"/>
  <c r="L43" i="31"/>
  <c r="K43" i="31"/>
  <c r="AA42" i="31"/>
  <c r="Z42" i="31"/>
  <c r="Y42" i="31"/>
  <c r="X42" i="31"/>
  <c r="W42" i="31"/>
  <c r="V42" i="31"/>
  <c r="U42" i="31"/>
  <c r="T42" i="31"/>
  <c r="S42" i="31"/>
  <c r="R42" i="31"/>
  <c r="Q42" i="31"/>
  <c r="P42" i="31"/>
  <c r="O42" i="31"/>
  <c r="N42" i="31"/>
  <c r="M42" i="31"/>
  <c r="L42" i="31"/>
  <c r="K42" i="31"/>
  <c r="AA40" i="31"/>
  <c r="Z40" i="31"/>
  <c r="Y40" i="31"/>
  <c r="X40" i="31"/>
  <c r="W40" i="31"/>
  <c r="V40" i="31"/>
  <c r="U40" i="31"/>
  <c r="T40" i="31"/>
  <c r="S40" i="31"/>
  <c r="R40" i="31"/>
  <c r="Q40" i="31"/>
  <c r="P40" i="31"/>
  <c r="O40" i="31"/>
  <c r="N40" i="31"/>
  <c r="M40" i="31"/>
  <c r="L40" i="31"/>
  <c r="K40" i="31"/>
  <c r="AA38" i="31"/>
  <c r="Z38" i="31"/>
  <c r="Y38" i="31"/>
  <c r="X38" i="31"/>
  <c r="W38" i="31"/>
  <c r="V38" i="31"/>
  <c r="U38" i="31"/>
  <c r="T38" i="31"/>
  <c r="S38" i="31"/>
  <c r="R38" i="31"/>
  <c r="AA36" i="31"/>
  <c r="Z36" i="31"/>
  <c r="Y36" i="31"/>
  <c r="X36" i="31"/>
  <c r="W36" i="31"/>
  <c r="V36" i="31"/>
  <c r="U36" i="31"/>
  <c r="T36" i="31"/>
  <c r="S36" i="31"/>
  <c r="R36" i="31"/>
  <c r="Q36" i="31"/>
  <c r="P36" i="31"/>
  <c r="O36" i="31"/>
  <c r="N36" i="31"/>
  <c r="M36" i="31"/>
  <c r="L36" i="31"/>
  <c r="K36" i="31"/>
  <c r="AA34" i="31"/>
  <c r="Z34" i="31"/>
  <c r="Y34" i="31"/>
  <c r="X34" i="31"/>
  <c r="W34" i="31"/>
  <c r="V34" i="31"/>
  <c r="U34" i="31"/>
  <c r="T34" i="31"/>
  <c r="S34" i="31"/>
  <c r="R34" i="31"/>
  <c r="Q34" i="31"/>
  <c r="P34" i="31"/>
  <c r="O34" i="31"/>
  <c r="N34" i="31"/>
  <c r="M34" i="31"/>
  <c r="L34" i="31"/>
  <c r="K34" i="31"/>
  <c r="AA32" i="31"/>
  <c r="Z32" i="31"/>
  <c r="Y32" i="31"/>
  <c r="X32" i="31"/>
  <c r="W32" i="31"/>
  <c r="V32" i="31"/>
  <c r="U32" i="31"/>
  <c r="T32" i="31"/>
  <c r="S32" i="31"/>
  <c r="R32" i="31"/>
  <c r="Q32" i="31"/>
  <c r="P32" i="31"/>
  <c r="O32" i="31"/>
  <c r="N32" i="31"/>
  <c r="M32" i="31"/>
  <c r="L32" i="31"/>
  <c r="K32" i="31"/>
  <c r="J32" i="31"/>
  <c r="I32" i="31"/>
  <c r="H32" i="31"/>
  <c r="G32" i="31"/>
  <c r="AA31" i="31"/>
  <c r="Z31" i="31"/>
  <c r="Y31" i="31"/>
  <c r="X31" i="31"/>
  <c r="W31" i="31"/>
  <c r="V31" i="31"/>
  <c r="U31" i="31"/>
  <c r="T31" i="31"/>
  <c r="S31" i="31"/>
  <c r="R31" i="31"/>
  <c r="Q31" i="31"/>
  <c r="P31" i="31"/>
  <c r="O31" i="31"/>
  <c r="N31" i="31"/>
  <c r="M31" i="31"/>
  <c r="L31" i="31"/>
  <c r="K31" i="31"/>
  <c r="AA30" i="31"/>
  <c r="Z30" i="31"/>
  <c r="Y30" i="31"/>
  <c r="X30" i="31"/>
  <c r="W30" i="31"/>
  <c r="V30" i="31"/>
  <c r="U30" i="31"/>
  <c r="T30" i="31"/>
  <c r="S30" i="31"/>
  <c r="R30" i="31"/>
  <c r="Q30" i="31"/>
  <c r="P30" i="31"/>
  <c r="O30" i="31"/>
  <c r="N30" i="31"/>
  <c r="M30" i="31"/>
  <c r="L30" i="31"/>
  <c r="K30" i="31"/>
  <c r="AA29" i="31"/>
  <c r="Z29" i="31"/>
  <c r="Y29" i="31"/>
  <c r="X29" i="31"/>
  <c r="W29" i="31"/>
  <c r="V29" i="31"/>
  <c r="U29" i="31"/>
  <c r="T29" i="31"/>
  <c r="S29" i="31"/>
  <c r="R29" i="31"/>
  <c r="Q29" i="31"/>
  <c r="P29" i="31"/>
  <c r="O29" i="31"/>
  <c r="N29" i="31"/>
  <c r="M29" i="31"/>
  <c r="L29" i="31"/>
  <c r="K29" i="31"/>
  <c r="AA28" i="31"/>
  <c r="Z28" i="31"/>
  <c r="Y28" i="31"/>
  <c r="X28" i="31"/>
  <c r="W28" i="31"/>
  <c r="V28" i="31"/>
  <c r="U28" i="31"/>
  <c r="T28" i="31"/>
  <c r="S28" i="31"/>
  <c r="R28" i="31"/>
  <c r="Q28" i="31"/>
  <c r="P28" i="31"/>
  <c r="O28" i="31"/>
  <c r="N28" i="31"/>
  <c r="M28" i="31"/>
  <c r="L28" i="31"/>
  <c r="K28" i="31"/>
  <c r="AA27" i="31"/>
  <c r="Z27" i="31"/>
  <c r="Y27" i="31"/>
  <c r="X27" i="31"/>
  <c r="W27" i="31"/>
  <c r="V27" i="31"/>
  <c r="U27" i="31"/>
  <c r="T27" i="31"/>
  <c r="S27" i="31"/>
  <c r="R27" i="31"/>
  <c r="Q27" i="31"/>
  <c r="P27" i="31"/>
  <c r="O27" i="31"/>
  <c r="N27" i="31"/>
  <c r="M27" i="31"/>
  <c r="L27" i="31"/>
  <c r="K27" i="31"/>
  <c r="AA26" i="31"/>
  <c r="Z26" i="31"/>
  <c r="Y26" i="31"/>
  <c r="X26" i="31"/>
  <c r="W26" i="31"/>
  <c r="V26" i="31"/>
  <c r="U26" i="31"/>
  <c r="T26" i="31"/>
  <c r="S26" i="31"/>
  <c r="R26" i="31"/>
  <c r="Q26" i="31"/>
  <c r="P26" i="31"/>
  <c r="O26" i="31"/>
  <c r="N26" i="31"/>
  <c r="M26" i="31"/>
  <c r="L26" i="31"/>
  <c r="K26" i="31"/>
  <c r="AA25" i="31"/>
  <c r="Z25" i="31"/>
  <c r="Y25" i="31"/>
  <c r="X25" i="31"/>
  <c r="W25" i="31"/>
  <c r="V25" i="31"/>
  <c r="U25" i="31"/>
  <c r="T25" i="31"/>
  <c r="S25" i="31"/>
  <c r="R25" i="31"/>
  <c r="Q25" i="31"/>
  <c r="P25" i="31"/>
  <c r="O25" i="31"/>
  <c r="N25" i="31"/>
  <c r="M25" i="31"/>
  <c r="L25" i="31"/>
  <c r="K25" i="31"/>
  <c r="AA24" i="31"/>
  <c r="Z24" i="31"/>
  <c r="Y24" i="31"/>
  <c r="X24" i="31"/>
  <c r="W24" i="31"/>
  <c r="V24" i="31"/>
  <c r="U24" i="31"/>
  <c r="T24" i="31"/>
  <c r="S24" i="31"/>
  <c r="R24" i="31"/>
  <c r="Q24" i="31"/>
  <c r="P24" i="31"/>
  <c r="O24" i="31"/>
  <c r="N24" i="31"/>
  <c r="M24" i="31"/>
  <c r="L24" i="31"/>
  <c r="K24" i="31"/>
  <c r="AA23" i="31"/>
  <c r="Z23" i="31"/>
  <c r="Y23" i="31"/>
  <c r="X23" i="31"/>
  <c r="W23" i="31"/>
  <c r="V23" i="31"/>
  <c r="U23" i="31"/>
  <c r="T23" i="31"/>
  <c r="S23" i="31"/>
  <c r="R23" i="31"/>
  <c r="Q23" i="31"/>
  <c r="P23" i="31"/>
  <c r="O23" i="31"/>
  <c r="N23" i="31"/>
  <c r="M23" i="31"/>
  <c r="L23" i="31"/>
  <c r="K23" i="31"/>
  <c r="AA22" i="31"/>
  <c r="Y22" i="31"/>
  <c r="X22" i="31"/>
  <c r="W22" i="31"/>
  <c r="V22" i="31"/>
  <c r="U22" i="31"/>
  <c r="T22" i="31"/>
  <c r="S22" i="31"/>
  <c r="R22" i="31"/>
  <c r="Q22" i="31"/>
  <c r="P22" i="31"/>
  <c r="O22" i="31"/>
  <c r="N22" i="31"/>
  <c r="M22" i="31"/>
  <c r="L22" i="31"/>
  <c r="AA20" i="31"/>
  <c r="Z20" i="31"/>
  <c r="Y20" i="31"/>
  <c r="X20" i="31"/>
  <c r="W20" i="31"/>
  <c r="V20" i="31"/>
  <c r="U20" i="31"/>
  <c r="T20" i="31"/>
  <c r="S20" i="31"/>
  <c r="R20" i="31"/>
  <c r="Q20" i="31"/>
  <c r="P20" i="31"/>
  <c r="O20" i="31"/>
  <c r="N20" i="31"/>
  <c r="M20" i="31"/>
  <c r="L20" i="31"/>
  <c r="K20" i="31"/>
  <c r="AA19" i="31"/>
  <c r="Z19" i="31"/>
  <c r="Y19" i="31"/>
  <c r="X19" i="31"/>
  <c r="W19" i="31"/>
  <c r="V19" i="31"/>
  <c r="U19" i="31"/>
  <c r="T19" i="31"/>
  <c r="S19" i="31"/>
  <c r="R19" i="31"/>
  <c r="Q19" i="31"/>
  <c r="P19" i="31"/>
  <c r="O19" i="31"/>
  <c r="N19" i="31"/>
  <c r="M19" i="31"/>
  <c r="L19" i="31"/>
  <c r="K19" i="31"/>
  <c r="AA18" i="31"/>
  <c r="Z18" i="31"/>
  <c r="Y18" i="31"/>
  <c r="X18" i="31"/>
  <c r="W18" i="31"/>
  <c r="V18" i="31"/>
  <c r="U18" i="31"/>
  <c r="T18" i="31"/>
  <c r="S18" i="31"/>
  <c r="R18" i="31"/>
  <c r="Q18" i="31"/>
  <c r="P18" i="31"/>
  <c r="O18" i="31"/>
  <c r="N18" i="31"/>
  <c r="M18" i="31"/>
  <c r="L18" i="31"/>
  <c r="K18" i="31"/>
  <c r="AA17" i="31"/>
  <c r="Z17" i="31"/>
  <c r="Y17" i="31"/>
  <c r="X17" i="31"/>
  <c r="W17" i="31"/>
  <c r="V17" i="31"/>
  <c r="U17" i="31"/>
  <c r="T17" i="31"/>
  <c r="S17" i="31"/>
  <c r="R17" i="31"/>
  <c r="Q17" i="31"/>
  <c r="P17" i="31"/>
  <c r="O17" i="31"/>
  <c r="N17" i="31"/>
  <c r="M17" i="31"/>
  <c r="L17" i="31"/>
  <c r="K17" i="31"/>
  <c r="AA16" i="31"/>
  <c r="Z16" i="31"/>
  <c r="Y16" i="31"/>
  <c r="X16" i="31"/>
  <c r="W16" i="31"/>
  <c r="V16" i="31"/>
  <c r="U16" i="31"/>
  <c r="T16" i="31"/>
  <c r="S16" i="31"/>
  <c r="R16" i="31"/>
  <c r="Q16" i="31"/>
  <c r="P16" i="31"/>
  <c r="O16" i="31"/>
  <c r="N16" i="31"/>
  <c r="M16" i="31"/>
  <c r="L16" i="31"/>
  <c r="K16" i="31"/>
  <c r="AA15" i="31"/>
  <c r="Z15" i="31"/>
  <c r="Y15" i="31"/>
  <c r="X15" i="31"/>
  <c r="W15" i="31"/>
  <c r="V15" i="31"/>
  <c r="U15" i="31"/>
  <c r="T15" i="31"/>
  <c r="S15" i="31"/>
  <c r="R15" i="31"/>
  <c r="Q15" i="31"/>
  <c r="P15" i="31"/>
  <c r="O15" i="31"/>
  <c r="N15" i="31"/>
  <c r="M15" i="31"/>
  <c r="L15" i="31"/>
  <c r="K15" i="31"/>
  <c r="AA14" i="31"/>
  <c r="Z14" i="31"/>
  <c r="Y14" i="31"/>
  <c r="X14" i="31"/>
  <c r="W14" i="31"/>
  <c r="V14" i="31"/>
  <c r="U14" i="31"/>
  <c r="T14" i="31"/>
  <c r="S14" i="31"/>
  <c r="R14" i="31"/>
  <c r="Q14" i="31"/>
  <c r="P14" i="31"/>
  <c r="O14" i="31"/>
  <c r="N14" i="31"/>
  <c r="M14" i="31"/>
  <c r="L14" i="31"/>
  <c r="K14" i="31"/>
  <c r="AA13" i="31"/>
  <c r="Z13" i="31"/>
  <c r="Y13" i="31"/>
  <c r="X13" i="31"/>
  <c r="W13" i="31"/>
  <c r="V13" i="31"/>
  <c r="U13" i="31"/>
  <c r="T13" i="31"/>
  <c r="S13" i="31"/>
  <c r="R13" i="31"/>
  <c r="Q13" i="31"/>
  <c r="P13" i="31"/>
  <c r="O13" i="31"/>
  <c r="N13" i="31"/>
  <c r="M13" i="31"/>
  <c r="L13" i="31"/>
  <c r="K13" i="31"/>
  <c r="AA12" i="31"/>
  <c r="Z12" i="31"/>
  <c r="Y12" i="31"/>
  <c r="X12" i="31"/>
  <c r="W12" i="31"/>
  <c r="V12" i="31"/>
  <c r="U12" i="31"/>
  <c r="T12" i="31"/>
  <c r="S12" i="31"/>
  <c r="R12" i="31"/>
  <c r="Q12" i="31"/>
  <c r="P12" i="31"/>
  <c r="O12" i="31"/>
  <c r="N12" i="31"/>
  <c r="M12" i="31"/>
  <c r="L12" i="31"/>
  <c r="K12" i="31"/>
  <c r="AA11" i="31"/>
  <c r="Z11" i="31"/>
  <c r="Y11" i="31"/>
  <c r="X11" i="31"/>
  <c r="W11" i="31"/>
  <c r="V11" i="31"/>
  <c r="U11" i="31"/>
  <c r="T11" i="31"/>
  <c r="S11" i="31"/>
  <c r="R11" i="31"/>
  <c r="Q11" i="31"/>
  <c r="P11" i="31"/>
  <c r="O11" i="31"/>
  <c r="N11" i="31"/>
  <c r="M11" i="31"/>
  <c r="L11" i="31"/>
  <c r="K11" i="31"/>
  <c r="AA10" i="31"/>
  <c r="Z10" i="31"/>
  <c r="Y10" i="31"/>
  <c r="X10" i="31"/>
  <c r="W10" i="31"/>
  <c r="V10" i="31"/>
  <c r="U10" i="31"/>
  <c r="T10" i="31"/>
  <c r="S10" i="31"/>
  <c r="R10" i="31"/>
  <c r="Q10" i="31"/>
  <c r="P10" i="31"/>
  <c r="O10" i="31"/>
  <c r="N10" i="31"/>
  <c r="M10" i="31"/>
  <c r="L10" i="31"/>
  <c r="K10" i="31"/>
  <c r="AA9" i="31"/>
  <c r="Z9" i="31"/>
  <c r="Y9" i="31"/>
  <c r="X9" i="31"/>
  <c r="W9" i="31"/>
  <c r="V9" i="31"/>
  <c r="U9" i="31"/>
  <c r="T9" i="31"/>
  <c r="S9" i="31"/>
  <c r="R9" i="31"/>
  <c r="Q9" i="31"/>
  <c r="P9" i="31"/>
  <c r="O9" i="31"/>
  <c r="N9" i="31"/>
  <c r="M9" i="31"/>
  <c r="L9" i="31"/>
  <c r="K9" i="31"/>
  <c r="AA8" i="31"/>
  <c r="Z8" i="31"/>
  <c r="Y8" i="31"/>
  <c r="X8" i="31"/>
  <c r="W8" i="31"/>
  <c r="V8" i="31"/>
  <c r="U8" i="31"/>
  <c r="T8" i="31"/>
  <c r="S8" i="31"/>
  <c r="R8" i="31"/>
  <c r="Q8" i="31"/>
  <c r="P8" i="31"/>
  <c r="O8" i="31"/>
  <c r="L8" i="31"/>
  <c r="K8" i="31"/>
  <c r="AA7" i="31"/>
  <c r="Z7" i="31"/>
  <c r="Y7" i="31"/>
  <c r="X7" i="31"/>
  <c r="W7" i="31"/>
  <c r="V7" i="31"/>
  <c r="U7" i="31"/>
  <c r="T7" i="31"/>
  <c r="S7" i="31"/>
  <c r="R7" i="31"/>
  <c r="Q7" i="31"/>
  <c r="P7" i="31"/>
  <c r="O7" i="31"/>
  <c r="L7" i="31"/>
  <c r="AA5" i="31"/>
  <c r="Y5" i="31"/>
  <c r="W5" i="31"/>
  <c r="V5" i="31"/>
  <c r="U5" i="31"/>
  <c r="T5" i="31"/>
  <c r="S5" i="31"/>
  <c r="R5" i="31"/>
  <c r="Q5" i="31"/>
  <c r="P5" i="31"/>
  <c r="O5" i="31"/>
  <c r="AA260" i="30"/>
  <c r="Z260" i="30"/>
  <c r="Y260" i="30"/>
  <c r="X260" i="30"/>
  <c r="W260" i="30"/>
  <c r="V260" i="30"/>
  <c r="U260" i="30"/>
  <c r="T260" i="30"/>
  <c r="T257" i="30" s="1"/>
  <c r="S260" i="30"/>
  <c r="R260" i="30"/>
  <c r="Q260" i="30"/>
  <c r="P260" i="30"/>
  <c r="O260" i="30"/>
  <c r="L260" i="30"/>
  <c r="J260" i="30"/>
  <c r="I260" i="30"/>
  <c r="H260" i="30"/>
  <c r="G260" i="30"/>
  <c r="AA259" i="30"/>
  <c r="AA257" i="30" s="1"/>
  <c r="Z259" i="30"/>
  <c r="Z257" i="30" s="1"/>
  <c r="Y259" i="30"/>
  <c r="X259" i="30"/>
  <c r="W259" i="30"/>
  <c r="V259" i="30"/>
  <c r="U259" i="30"/>
  <c r="T259" i="30"/>
  <c r="S259" i="30"/>
  <c r="R259" i="30"/>
  <c r="R257" i="30" s="1"/>
  <c r="Q259" i="30"/>
  <c r="P259" i="30"/>
  <c r="O259" i="30"/>
  <c r="J259" i="30"/>
  <c r="J257" i="30" s="1"/>
  <c r="I259" i="30"/>
  <c r="H259" i="30"/>
  <c r="G259" i="30"/>
  <c r="AA258" i="30"/>
  <c r="Z258" i="30"/>
  <c r="Y258" i="30"/>
  <c r="Y257" i="30" s="1"/>
  <c r="X258" i="30"/>
  <c r="X257" i="30" s="1"/>
  <c r="W258" i="30"/>
  <c r="V258" i="30"/>
  <c r="U258" i="30"/>
  <c r="T258" i="30"/>
  <c r="S258" i="30"/>
  <c r="R258" i="30"/>
  <c r="Q258" i="30"/>
  <c r="Q257" i="30" s="1"/>
  <c r="P258" i="30"/>
  <c r="P257" i="30" s="1"/>
  <c r="O258" i="30"/>
  <c r="J258" i="30"/>
  <c r="I258" i="30"/>
  <c r="I257" i="30" s="1"/>
  <c r="H258" i="30"/>
  <c r="H257" i="30" s="1"/>
  <c r="G258" i="30"/>
  <c r="W257" i="30"/>
  <c r="V257" i="30"/>
  <c r="U257" i="30"/>
  <c r="S257" i="30"/>
  <c r="O257" i="30"/>
  <c r="G257" i="30"/>
  <c r="AA243" i="30"/>
  <c r="Z243" i="30"/>
  <c r="Y243" i="30"/>
  <c r="X243" i="30"/>
  <c r="W243" i="30"/>
  <c r="V243" i="30"/>
  <c r="U243" i="30"/>
  <c r="N193" i="30"/>
  <c r="M193" i="30"/>
  <c r="L193" i="30"/>
  <c r="L176" i="30" s="1"/>
  <c r="K193" i="30"/>
  <c r="N179" i="30"/>
  <c r="N260" i="30" s="1"/>
  <c r="N257" i="30" s="1"/>
  <c r="M179" i="30"/>
  <c r="M260" i="30" s="1"/>
  <c r="L179" i="30"/>
  <c r="K179" i="30"/>
  <c r="K178" i="30" s="1"/>
  <c r="K176" i="30" s="1"/>
  <c r="N178" i="30"/>
  <c r="M178" i="30"/>
  <c r="M176" i="30" s="1"/>
  <c r="L178" i="30"/>
  <c r="N176" i="30"/>
  <c r="N136" i="30"/>
  <c r="N119" i="30" s="1"/>
  <c r="M136" i="30"/>
  <c r="L136" i="30"/>
  <c r="K136" i="30"/>
  <c r="N122" i="30"/>
  <c r="N259" i="30" s="1"/>
  <c r="M122" i="30"/>
  <c r="M259" i="30" s="1"/>
  <c r="L122" i="30"/>
  <c r="K122" i="30"/>
  <c r="K259" i="30" s="1"/>
  <c r="N121" i="30"/>
  <c r="M121" i="30"/>
  <c r="M119" i="30" s="1"/>
  <c r="K121" i="30"/>
  <c r="K119" i="30"/>
  <c r="AA96" i="30"/>
  <c r="Z96" i="30"/>
  <c r="Y96" i="30"/>
  <c r="X96" i="30"/>
  <c r="AJ93" i="30"/>
  <c r="AI93" i="30"/>
  <c r="Z79" i="30"/>
  <c r="Y79" i="30"/>
  <c r="X79" i="30"/>
  <c r="W79" i="30"/>
  <c r="V79" i="30"/>
  <c r="V62" i="30" s="1"/>
  <c r="N79" i="30"/>
  <c r="M79" i="30"/>
  <c r="L79" i="30"/>
  <c r="K79" i="30"/>
  <c r="N73" i="30"/>
  <c r="M73" i="30"/>
  <c r="L73" i="30"/>
  <c r="K73" i="30"/>
  <c r="K64" i="30" s="1"/>
  <c r="K62" i="30" s="1"/>
  <c r="N65" i="30"/>
  <c r="N258" i="30" s="1"/>
  <c r="M65" i="30"/>
  <c r="M258" i="30" s="1"/>
  <c r="M257" i="30" s="1"/>
  <c r="L65" i="30"/>
  <c r="L64" i="30" s="1"/>
  <c r="L62" i="30" s="1"/>
  <c r="K65" i="30"/>
  <c r="K258" i="30" s="1"/>
  <c r="N64" i="30"/>
  <c r="M64" i="30"/>
  <c r="M62" i="30" s="1"/>
  <c r="AA62" i="30"/>
  <c r="Z62" i="30"/>
  <c r="Y62" i="30"/>
  <c r="X62" i="30"/>
  <c r="W62" i="30"/>
  <c r="W5" i="30" s="1"/>
  <c r="N62" i="30"/>
  <c r="AA52" i="30"/>
  <c r="Z52" i="30"/>
  <c r="Y52" i="30"/>
  <c r="X52" i="30"/>
  <c r="W52" i="30"/>
  <c r="V52" i="30"/>
  <c r="U52" i="30"/>
  <c r="T52" i="30"/>
  <c r="S52" i="30"/>
  <c r="R52" i="30"/>
  <c r="AA51" i="30"/>
  <c r="Z51" i="30"/>
  <c r="Y51" i="30"/>
  <c r="X51" i="30"/>
  <c r="W51" i="30"/>
  <c r="V51" i="30"/>
  <c r="U51" i="30"/>
  <c r="T51" i="30"/>
  <c r="S51" i="30"/>
  <c r="R51" i="30"/>
  <c r="Q51" i="30"/>
  <c r="P51" i="30"/>
  <c r="O51" i="30"/>
  <c r="N51" i="30"/>
  <c r="M51" i="30"/>
  <c r="L51" i="30"/>
  <c r="K51" i="30"/>
  <c r="AA50" i="30"/>
  <c r="Z50" i="30"/>
  <c r="Y50" i="30"/>
  <c r="X50" i="30"/>
  <c r="W50" i="30"/>
  <c r="V50" i="30"/>
  <c r="U50" i="30"/>
  <c r="T50" i="30"/>
  <c r="S50" i="30"/>
  <c r="R50" i="30"/>
  <c r="Q50" i="30"/>
  <c r="P50" i="30"/>
  <c r="O50" i="30"/>
  <c r="N50" i="30"/>
  <c r="M50" i="30"/>
  <c r="L50" i="30"/>
  <c r="K50" i="30"/>
  <c r="AA49" i="30"/>
  <c r="Z49" i="30"/>
  <c r="Y49" i="30"/>
  <c r="X49" i="30"/>
  <c r="W49" i="30"/>
  <c r="V49" i="30"/>
  <c r="U49" i="30"/>
  <c r="T49" i="30"/>
  <c r="S49" i="30"/>
  <c r="R49" i="30"/>
  <c r="Q49" i="30"/>
  <c r="P49" i="30"/>
  <c r="O49" i="30"/>
  <c r="N49" i="30"/>
  <c r="M49" i="30"/>
  <c r="L49" i="30"/>
  <c r="K49" i="30"/>
  <c r="AA48" i="30"/>
  <c r="Z48" i="30"/>
  <c r="Y48" i="30"/>
  <c r="X48" i="30"/>
  <c r="W48" i="30"/>
  <c r="V48" i="30"/>
  <c r="U48" i="30"/>
  <c r="T48" i="30"/>
  <c r="S48" i="30"/>
  <c r="R48" i="30"/>
  <c r="Q48" i="30"/>
  <c r="P48" i="30"/>
  <c r="O48" i="30"/>
  <c r="N48" i="30"/>
  <c r="M48" i="30"/>
  <c r="L48" i="30"/>
  <c r="K48" i="30"/>
  <c r="AA47" i="30"/>
  <c r="Z47" i="30"/>
  <c r="Y47" i="30"/>
  <c r="X47" i="30"/>
  <c r="W47" i="30"/>
  <c r="V47" i="30"/>
  <c r="U47" i="30"/>
  <c r="T47" i="30"/>
  <c r="S47" i="30"/>
  <c r="R47" i="30"/>
  <c r="Q47" i="30"/>
  <c r="P47" i="30"/>
  <c r="O47" i="30"/>
  <c r="N47" i="30"/>
  <c r="M47" i="30"/>
  <c r="L47" i="30"/>
  <c r="K47" i="30"/>
  <c r="AA46" i="30"/>
  <c r="Z46" i="30"/>
  <c r="Y46" i="30"/>
  <c r="X46" i="30"/>
  <c r="W46" i="30"/>
  <c r="V46" i="30"/>
  <c r="U46" i="30"/>
  <c r="T46" i="30"/>
  <c r="S46" i="30"/>
  <c r="R46" i="30"/>
  <c r="Q46" i="30"/>
  <c r="P46" i="30"/>
  <c r="O46" i="30"/>
  <c r="N46" i="30"/>
  <c r="M46" i="30"/>
  <c r="L46" i="30"/>
  <c r="K46" i="30"/>
  <c r="AA45" i="30"/>
  <c r="Z45" i="30"/>
  <c r="Y45" i="30"/>
  <c r="X45" i="30"/>
  <c r="W45" i="30"/>
  <c r="V45" i="30"/>
  <c r="U45" i="30"/>
  <c r="T45" i="30"/>
  <c r="S45" i="30"/>
  <c r="R45" i="30"/>
  <c r="Q45" i="30"/>
  <c r="P45" i="30"/>
  <c r="O45" i="30"/>
  <c r="N45" i="30"/>
  <c r="M45" i="30"/>
  <c r="L45" i="30"/>
  <c r="K45" i="30"/>
  <c r="AA44" i="30"/>
  <c r="Z44" i="30"/>
  <c r="Y44" i="30"/>
  <c r="X44" i="30"/>
  <c r="W44" i="30"/>
  <c r="V44" i="30"/>
  <c r="U44" i="30"/>
  <c r="T44" i="30"/>
  <c r="S44" i="30"/>
  <c r="R44" i="30"/>
  <c r="Q44" i="30"/>
  <c r="P44" i="30"/>
  <c r="O44" i="30"/>
  <c r="N44" i="30"/>
  <c r="M44" i="30"/>
  <c r="L44" i="30"/>
  <c r="K44" i="30"/>
  <c r="AA43" i="30"/>
  <c r="Z43" i="30"/>
  <c r="Y43" i="30"/>
  <c r="X43" i="30"/>
  <c r="W43" i="30"/>
  <c r="V43" i="30"/>
  <c r="U43" i="30"/>
  <c r="T43" i="30"/>
  <c r="S43" i="30"/>
  <c r="R43" i="30"/>
  <c r="Q43" i="30"/>
  <c r="P43" i="30"/>
  <c r="O43" i="30"/>
  <c r="N43" i="30"/>
  <c r="M43" i="30"/>
  <c r="L43" i="30"/>
  <c r="K43" i="30"/>
  <c r="AA42" i="30"/>
  <c r="Z42" i="30"/>
  <c r="Y42" i="30"/>
  <c r="X42" i="30"/>
  <c r="W42" i="30"/>
  <c r="V42" i="30"/>
  <c r="U42" i="30"/>
  <c r="T42" i="30"/>
  <c r="S42" i="30"/>
  <c r="R42" i="30"/>
  <c r="Q42" i="30"/>
  <c r="P42" i="30"/>
  <c r="O42" i="30"/>
  <c r="N42" i="30"/>
  <c r="M42" i="30"/>
  <c r="L42" i="30"/>
  <c r="K42" i="30"/>
  <c r="AA40" i="30"/>
  <c r="Z40" i="30"/>
  <c r="Y40" i="30"/>
  <c r="X40" i="30"/>
  <c r="W40" i="30"/>
  <c r="V40" i="30"/>
  <c r="U40" i="30"/>
  <c r="T40" i="30"/>
  <c r="S40" i="30"/>
  <c r="R40" i="30"/>
  <c r="Q40" i="30"/>
  <c r="P40" i="30"/>
  <c r="O40" i="30"/>
  <c r="N40" i="30"/>
  <c r="M40" i="30"/>
  <c r="L40" i="30"/>
  <c r="K40" i="30"/>
  <c r="AA38" i="30"/>
  <c r="Z38" i="30"/>
  <c r="Y38" i="30"/>
  <c r="X38" i="30"/>
  <c r="W38" i="30"/>
  <c r="V38" i="30"/>
  <c r="U38" i="30"/>
  <c r="T38" i="30"/>
  <c r="S38" i="30"/>
  <c r="R38" i="30"/>
  <c r="AA36" i="30"/>
  <c r="Z36" i="30"/>
  <c r="Y36" i="30"/>
  <c r="X36" i="30"/>
  <c r="W36" i="30"/>
  <c r="V36" i="30"/>
  <c r="U36" i="30"/>
  <c r="T36" i="30"/>
  <c r="S36" i="30"/>
  <c r="R36" i="30"/>
  <c r="Q36" i="30"/>
  <c r="P36" i="30"/>
  <c r="O36" i="30"/>
  <c r="N36" i="30"/>
  <c r="M36" i="30"/>
  <c r="L36" i="30"/>
  <c r="K36" i="30"/>
  <c r="AA34" i="30"/>
  <c r="Z34" i="30"/>
  <c r="Y34" i="30"/>
  <c r="X34" i="30"/>
  <c r="W34" i="30"/>
  <c r="V34" i="30"/>
  <c r="U34" i="30"/>
  <c r="T34" i="30"/>
  <c r="S34" i="30"/>
  <c r="R34" i="30"/>
  <c r="Q34" i="30"/>
  <c r="P34" i="30"/>
  <c r="O34" i="30"/>
  <c r="N34" i="30"/>
  <c r="M34" i="30"/>
  <c r="L34" i="30"/>
  <c r="K34" i="30"/>
  <c r="AA32" i="30"/>
  <c r="Z32" i="30"/>
  <c r="Y32" i="30"/>
  <c r="X32" i="30"/>
  <c r="W32" i="30"/>
  <c r="V32" i="30"/>
  <c r="U32" i="30"/>
  <c r="T32" i="30"/>
  <c r="S32" i="30"/>
  <c r="R32" i="30"/>
  <c r="Q32" i="30"/>
  <c r="P32" i="30"/>
  <c r="O32" i="30"/>
  <c r="N32" i="30"/>
  <c r="M32" i="30"/>
  <c r="L32" i="30"/>
  <c r="K32" i="30"/>
  <c r="J32" i="30"/>
  <c r="I32" i="30"/>
  <c r="H32" i="30"/>
  <c r="G32" i="30"/>
  <c r="AA31" i="30"/>
  <c r="Z31" i="30"/>
  <c r="Y31" i="30"/>
  <c r="X31" i="30"/>
  <c r="W31" i="30"/>
  <c r="V31" i="30"/>
  <c r="U31" i="30"/>
  <c r="T31" i="30"/>
  <c r="S31" i="30"/>
  <c r="R31" i="30"/>
  <c r="Q31" i="30"/>
  <c r="P31" i="30"/>
  <c r="O31" i="30"/>
  <c r="N31" i="30"/>
  <c r="M31" i="30"/>
  <c r="L31" i="30"/>
  <c r="K31" i="30"/>
  <c r="AA30" i="30"/>
  <c r="Z30" i="30"/>
  <c r="Y30" i="30"/>
  <c r="X30" i="30"/>
  <c r="W30" i="30"/>
  <c r="V30" i="30"/>
  <c r="U30" i="30"/>
  <c r="T30" i="30"/>
  <c r="S30" i="30"/>
  <c r="R30" i="30"/>
  <c r="Q30" i="30"/>
  <c r="P30" i="30"/>
  <c r="O30" i="30"/>
  <c r="N30" i="30"/>
  <c r="M30" i="30"/>
  <c r="L30" i="30"/>
  <c r="K30" i="30"/>
  <c r="AA29" i="30"/>
  <c r="Z29" i="30"/>
  <c r="Y29" i="30"/>
  <c r="X29" i="30"/>
  <c r="W29" i="30"/>
  <c r="V29" i="30"/>
  <c r="U29" i="30"/>
  <c r="T29" i="30"/>
  <c r="S29" i="30"/>
  <c r="R29" i="30"/>
  <c r="Q29" i="30"/>
  <c r="P29" i="30"/>
  <c r="O29" i="30"/>
  <c r="N29" i="30"/>
  <c r="M29" i="30"/>
  <c r="L29" i="30"/>
  <c r="K29" i="30"/>
  <c r="AA28" i="30"/>
  <c r="Z28" i="30"/>
  <c r="Y28" i="30"/>
  <c r="X28" i="30"/>
  <c r="W28" i="30"/>
  <c r="V28" i="30"/>
  <c r="U28" i="30"/>
  <c r="T28" i="30"/>
  <c r="S28" i="30"/>
  <c r="R28" i="30"/>
  <c r="Q28" i="30"/>
  <c r="P28" i="30"/>
  <c r="O28" i="30"/>
  <c r="N28" i="30"/>
  <c r="M28" i="30"/>
  <c r="L28" i="30"/>
  <c r="K28" i="30"/>
  <c r="AA27" i="30"/>
  <c r="Z27" i="30"/>
  <c r="Y27" i="30"/>
  <c r="X27" i="30"/>
  <c r="W27" i="30"/>
  <c r="V27" i="30"/>
  <c r="U27" i="30"/>
  <c r="T27" i="30"/>
  <c r="S27" i="30"/>
  <c r="R27" i="30"/>
  <c r="Q27" i="30"/>
  <c r="P27" i="30"/>
  <c r="O27" i="30"/>
  <c r="N27" i="30"/>
  <c r="M27" i="30"/>
  <c r="L27" i="30"/>
  <c r="K27" i="30"/>
  <c r="AA26" i="30"/>
  <c r="Z26" i="30"/>
  <c r="Y26" i="30"/>
  <c r="X26" i="30"/>
  <c r="W26" i="30"/>
  <c r="V26" i="30"/>
  <c r="U26" i="30"/>
  <c r="T26" i="30"/>
  <c r="S26" i="30"/>
  <c r="R26" i="30"/>
  <c r="Q26" i="30"/>
  <c r="P26" i="30"/>
  <c r="O26" i="30"/>
  <c r="N26" i="30"/>
  <c r="M26" i="30"/>
  <c r="L26" i="30"/>
  <c r="K26" i="30"/>
  <c r="AA25" i="30"/>
  <c r="Z25" i="30"/>
  <c r="Y25" i="30"/>
  <c r="X25" i="30"/>
  <c r="W25" i="30"/>
  <c r="V25" i="30"/>
  <c r="U25" i="30"/>
  <c r="T25" i="30"/>
  <c r="S25" i="30"/>
  <c r="R25" i="30"/>
  <c r="Q25" i="30"/>
  <c r="P25" i="30"/>
  <c r="O25" i="30"/>
  <c r="N25" i="30"/>
  <c r="M25" i="30"/>
  <c r="L25" i="30"/>
  <c r="K25" i="30"/>
  <c r="AA24" i="30"/>
  <c r="Z24" i="30"/>
  <c r="Y24" i="30"/>
  <c r="X24" i="30"/>
  <c r="W24" i="30"/>
  <c r="V24" i="30"/>
  <c r="U24" i="30"/>
  <c r="T24" i="30"/>
  <c r="S24" i="30"/>
  <c r="R24" i="30"/>
  <c r="Q24" i="30"/>
  <c r="P24" i="30"/>
  <c r="O24" i="30"/>
  <c r="N24" i="30"/>
  <c r="M24" i="30"/>
  <c r="L24" i="30"/>
  <c r="K24" i="30"/>
  <c r="AA23" i="30"/>
  <c r="Z23" i="30"/>
  <c r="Y23" i="30"/>
  <c r="X23" i="30"/>
  <c r="W23" i="30"/>
  <c r="V23" i="30"/>
  <c r="U23" i="30"/>
  <c r="T23" i="30"/>
  <c r="S23" i="30"/>
  <c r="R23" i="30"/>
  <c r="Q23" i="30"/>
  <c r="P23" i="30"/>
  <c r="O23" i="30"/>
  <c r="N23" i="30"/>
  <c r="M23" i="30"/>
  <c r="L23" i="30"/>
  <c r="K23" i="30"/>
  <c r="AA22" i="30"/>
  <c r="Z22" i="30"/>
  <c r="Y22" i="30"/>
  <c r="X22" i="30"/>
  <c r="W22" i="30"/>
  <c r="V22" i="30"/>
  <c r="U22" i="30"/>
  <c r="T22" i="30"/>
  <c r="S22" i="30"/>
  <c r="R22" i="30"/>
  <c r="Q22" i="30"/>
  <c r="P22" i="30"/>
  <c r="O22" i="30"/>
  <c r="N22" i="30"/>
  <c r="M22" i="30"/>
  <c r="K22" i="30"/>
  <c r="AA20" i="30"/>
  <c r="Z20" i="30"/>
  <c r="Y20" i="30"/>
  <c r="X20" i="30"/>
  <c r="W20" i="30"/>
  <c r="V20" i="30"/>
  <c r="U20" i="30"/>
  <c r="T20" i="30"/>
  <c r="S20" i="30"/>
  <c r="R20" i="30"/>
  <c r="Q20" i="30"/>
  <c r="P20" i="30"/>
  <c r="O20" i="30"/>
  <c r="N20" i="30"/>
  <c r="M20" i="30"/>
  <c r="L20" i="30"/>
  <c r="K20" i="30"/>
  <c r="AA19" i="30"/>
  <c r="Z19" i="30"/>
  <c r="Y19" i="30"/>
  <c r="X19" i="30"/>
  <c r="W19" i="30"/>
  <c r="V19" i="30"/>
  <c r="U19" i="30"/>
  <c r="T19" i="30"/>
  <c r="S19" i="30"/>
  <c r="R19" i="30"/>
  <c r="Q19" i="30"/>
  <c r="P19" i="30"/>
  <c r="O19" i="30"/>
  <c r="N19" i="30"/>
  <c r="M19" i="30"/>
  <c r="L19" i="30"/>
  <c r="K19" i="30"/>
  <c r="AA18" i="30"/>
  <c r="Z18" i="30"/>
  <c r="Y18" i="30"/>
  <c r="X18" i="30"/>
  <c r="W18" i="30"/>
  <c r="V18" i="30"/>
  <c r="U18" i="30"/>
  <c r="T18" i="30"/>
  <c r="S18" i="30"/>
  <c r="R18" i="30"/>
  <c r="Q18" i="30"/>
  <c r="P18" i="30"/>
  <c r="O18" i="30"/>
  <c r="N18" i="30"/>
  <c r="M18" i="30"/>
  <c r="L18" i="30"/>
  <c r="K18" i="30"/>
  <c r="AA17" i="30"/>
  <c r="Z17" i="30"/>
  <c r="Y17" i="30"/>
  <c r="X17" i="30"/>
  <c r="W17" i="30"/>
  <c r="V17" i="30"/>
  <c r="U17" i="30"/>
  <c r="T17" i="30"/>
  <c r="S17" i="30"/>
  <c r="R17" i="30"/>
  <c r="Q17" i="30"/>
  <c r="P17" i="30"/>
  <c r="O17" i="30"/>
  <c r="N17" i="30"/>
  <c r="M17" i="30"/>
  <c r="L17" i="30"/>
  <c r="K17" i="30"/>
  <c r="AA16" i="30"/>
  <c r="Z16" i="30"/>
  <c r="Y16" i="30"/>
  <c r="X16" i="30"/>
  <c r="W16" i="30"/>
  <c r="V16" i="30"/>
  <c r="U16" i="30"/>
  <c r="T16" i="30"/>
  <c r="S16" i="30"/>
  <c r="R16" i="30"/>
  <c r="Q16" i="30"/>
  <c r="P16" i="30"/>
  <c r="O16" i="30"/>
  <c r="N16" i="30"/>
  <c r="M16" i="30"/>
  <c r="L16" i="30"/>
  <c r="AA15" i="30"/>
  <c r="Z15" i="30"/>
  <c r="Y15" i="30"/>
  <c r="X15" i="30"/>
  <c r="W15" i="30"/>
  <c r="V15" i="30"/>
  <c r="U15" i="30"/>
  <c r="T15" i="30"/>
  <c r="S15" i="30"/>
  <c r="R15" i="30"/>
  <c r="Q15" i="30"/>
  <c r="P15" i="30"/>
  <c r="O15" i="30"/>
  <c r="N15" i="30"/>
  <c r="M15" i="30"/>
  <c r="L15" i="30"/>
  <c r="K15" i="30"/>
  <c r="AA14" i="30"/>
  <c r="Z14" i="30"/>
  <c r="Y14" i="30"/>
  <c r="X14" i="30"/>
  <c r="W14" i="30"/>
  <c r="V14" i="30"/>
  <c r="U14" i="30"/>
  <c r="T14" i="30"/>
  <c r="S14" i="30"/>
  <c r="R14" i="30"/>
  <c r="Q14" i="30"/>
  <c r="P14" i="30"/>
  <c r="O14" i="30"/>
  <c r="N14" i="30"/>
  <c r="M14" i="30"/>
  <c r="L14" i="30"/>
  <c r="K14" i="30"/>
  <c r="AA13" i="30"/>
  <c r="Z13" i="30"/>
  <c r="Y13" i="30"/>
  <c r="X13" i="30"/>
  <c r="W13" i="30"/>
  <c r="V13" i="30"/>
  <c r="U13" i="30"/>
  <c r="T13" i="30"/>
  <c r="S13" i="30"/>
  <c r="R13" i="30"/>
  <c r="Q13" i="30"/>
  <c r="P13" i="30"/>
  <c r="O13" i="30"/>
  <c r="N13" i="30"/>
  <c r="M13" i="30"/>
  <c r="L13" i="30"/>
  <c r="K13" i="30"/>
  <c r="AA12" i="30"/>
  <c r="Z12" i="30"/>
  <c r="Y12" i="30"/>
  <c r="X12" i="30"/>
  <c r="W12" i="30"/>
  <c r="V12" i="30"/>
  <c r="U12" i="30"/>
  <c r="T12" i="30"/>
  <c r="S12" i="30"/>
  <c r="R12" i="30"/>
  <c r="Q12" i="30"/>
  <c r="P12" i="30"/>
  <c r="O12" i="30"/>
  <c r="N12" i="30"/>
  <c r="M12" i="30"/>
  <c r="L12" i="30"/>
  <c r="K12" i="30"/>
  <c r="AA11" i="30"/>
  <c r="Z11" i="30"/>
  <c r="Y11" i="30"/>
  <c r="X11" i="30"/>
  <c r="W11" i="30"/>
  <c r="V11" i="30"/>
  <c r="U11" i="30"/>
  <c r="T11" i="30"/>
  <c r="S11" i="30"/>
  <c r="R11" i="30"/>
  <c r="Q11" i="30"/>
  <c r="P11" i="30"/>
  <c r="O11" i="30"/>
  <c r="N11" i="30"/>
  <c r="M11" i="30"/>
  <c r="L11" i="30"/>
  <c r="K11" i="30"/>
  <c r="AA10" i="30"/>
  <c r="Z10" i="30"/>
  <c r="Y10" i="30"/>
  <c r="X10" i="30"/>
  <c r="W10" i="30"/>
  <c r="V10" i="30"/>
  <c r="U10" i="30"/>
  <c r="T10" i="30"/>
  <c r="S10" i="30"/>
  <c r="R10" i="30"/>
  <c r="Q10" i="30"/>
  <c r="P10" i="30"/>
  <c r="O10" i="30"/>
  <c r="N10" i="30"/>
  <c r="M10" i="30"/>
  <c r="L10" i="30"/>
  <c r="K10" i="30"/>
  <c r="AA9" i="30"/>
  <c r="Z9" i="30"/>
  <c r="Y9" i="30"/>
  <c r="X9" i="30"/>
  <c r="W9" i="30"/>
  <c r="V9" i="30"/>
  <c r="U9" i="30"/>
  <c r="T9" i="30"/>
  <c r="S9" i="30"/>
  <c r="R9" i="30"/>
  <c r="Q9" i="30"/>
  <c r="P9" i="30"/>
  <c r="O9" i="30"/>
  <c r="N9" i="30"/>
  <c r="M9" i="30"/>
  <c r="L9" i="30"/>
  <c r="K9" i="30"/>
  <c r="AA8" i="30"/>
  <c r="Z8" i="30"/>
  <c r="Y8" i="30"/>
  <c r="X8" i="30"/>
  <c r="W8" i="30"/>
  <c r="V8" i="30"/>
  <c r="U8" i="30"/>
  <c r="T8" i="30"/>
  <c r="S8" i="30"/>
  <c r="R8" i="30"/>
  <c r="Q8" i="30"/>
  <c r="P8" i="30"/>
  <c r="O8" i="30"/>
  <c r="N8" i="30"/>
  <c r="M8" i="30"/>
  <c r="L8" i="30"/>
  <c r="K8" i="30"/>
  <c r="AA7" i="30"/>
  <c r="Z7" i="30"/>
  <c r="Y7" i="30"/>
  <c r="X7" i="30"/>
  <c r="W7" i="30"/>
  <c r="V7" i="30"/>
  <c r="U7" i="30"/>
  <c r="T7" i="30"/>
  <c r="S7" i="30"/>
  <c r="R7" i="30"/>
  <c r="Q7" i="30"/>
  <c r="P7" i="30"/>
  <c r="O7" i="30"/>
  <c r="N7" i="30"/>
  <c r="K7" i="30"/>
  <c r="AA5" i="30"/>
  <c r="Z5" i="30"/>
  <c r="Y5" i="30"/>
  <c r="X5" i="30"/>
  <c r="V5" i="30"/>
  <c r="U5" i="30"/>
  <c r="T5" i="30"/>
  <c r="S5" i="30"/>
  <c r="R5" i="30"/>
  <c r="Q5" i="30"/>
  <c r="P5" i="30"/>
  <c r="O5" i="30"/>
  <c r="N5" i="30"/>
  <c r="M5" i="30"/>
  <c r="K5" i="30"/>
  <c r="AA260" i="29"/>
  <c r="Z260" i="29"/>
  <c r="Y260" i="29"/>
  <c r="X260" i="29"/>
  <c r="W260" i="29"/>
  <c r="V260" i="29"/>
  <c r="U260" i="29"/>
  <c r="T260" i="29"/>
  <c r="S260" i="29"/>
  <c r="R260" i="29"/>
  <c r="Q260" i="29"/>
  <c r="P260" i="29"/>
  <c r="O260" i="29"/>
  <c r="K260" i="29"/>
  <c r="J260" i="29"/>
  <c r="I260" i="29"/>
  <c r="H260" i="29"/>
  <c r="G260" i="29"/>
  <c r="AA259" i="29"/>
  <c r="Z259" i="29"/>
  <c r="Y259" i="29"/>
  <c r="Y257" i="29" s="1"/>
  <c r="X259" i="29"/>
  <c r="W259" i="29"/>
  <c r="V259" i="29"/>
  <c r="U259" i="29"/>
  <c r="T259" i="29"/>
  <c r="S259" i="29"/>
  <c r="R259" i="29"/>
  <c r="Q259" i="29"/>
  <c r="Q257" i="29" s="1"/>
  <c r="P259" i="29"/>
  <c r="O259" i="29"/>
  <c r="M259" i="29"/>
  <c r="J259" i="29"/>
  <c r="I259" i="29"/>
  <c r="I257" i="29" s="1"/>
  <c r="H259" i="29"/>
  <c r="G259" i="29"/>
  <c r="AA258" i="29"/>
  <c r="AA257" i="29" s="1"/>
  <c r="Z258" i="29"/>
  <c r="Z257" i="29" s="1"/>
  <c r="Y258" i="29"/>
  <c r="X258" i="29"/>
  <c r="W258" i="29"/>
  <c r="W257" i="29" s="1"/>
  <c r="V258" i="29"/>
  <c r="V257" i="29" s="1"/>
  <c r="U258" i="29"/>
  <c r="T258" i="29"/>
  <c r="S258" i="29"/>
  <c r="S257" i="29" s="1"/>
  <c r="R258" i="29"/>
  <c r="R257" i="29" s="1"/>
  <c r="Q258" i="29"/>
  <c r="P258" i="29"/>
  <c r="O258" i="29"/>
  <c r="O257" i="29" s="1"/>
  <c r="K258" i="29"/>
  <c r="K257" i="29" s="1"/>
  <c r="J258" i="29"/>
  <c r="J257" i="29" s="1"/>
  <c r="I258" i="29"/>
  <c r="H258" i="29"/>
  <c r="G258" i="29"/>
  <c r="G257" i="29" s="1"/>
  <c r="X257" i="29"/>
  <c r="U257" i="29"/>
  <c r="T257" i="29"/>
  <c r="P257" i="29"/>
  <c r="H257" i="29"/>
  <c r="AA243" i="29"/>
  <c r="Z243" i="29"/>
  <c r="Y243" i="29"/>
  <c r="X243" i="29"/>
  <c r="W243" i="29"/>
  <c r="V243" i="29"/>
  <c r="U243" i="29"/>
  <c r="N193" i="29"/>
  <c r="M193" i="29"/>
  <c r="L193" i="29"/>
  <c r="K193" i="29"/>
  <c r="N179" i="29"/>
  <c r="N260" i="29" s="1"/>
  <c r="M179" i="29"/>
  <c r="M260" i="29" s="1"/>
  <c r="L179" i="29"/>
  <c r="L178" i="29" s="1"/>
  <c r="L176" i="29" s="1"/>
  <c r="K179" i="29"/>
  <c r="N178" i="29"/>
  <c r="N176" i="29" s="1"/>
  <c r="K178" i="29"/>
  <c r="K176" i="29" s="1"/>
  <c r="N136" i="29"/>
  <c r="M136" i="29"/>
  <c r="L136" i="29"/>
  <c r="K136" i="29"/>
  <c r="N122" i="29"/>
  <c r="N259" i="29" s="1"/>
  <c r="M122" i="29"/>
  <c r="L122" i="29"/>
  <c r="L259" i="29" s="1"/>
  <c r="K122" i="29"/>
  <c r="K259" i="29" s="1"/>
  <c r="M121" i="29"/>
  <c r="M119" i="29" s="1"/>
  <c r="L121" i="29"/>
  <c r="L119" i="29" s="1"/>
  <c r="AA96" i="29"/>
  <c r="Z96" i="29"/>
  <c r="Y96" i="29"/>
  <c r="X96" i="29"/>
  <c r="X40" i="29" s="1"/>
  <c r="AJ93" i="29"/>
  <c r="AI93" i="29"/>
  <c r="Z79" i="29"/>
  <c r="Z62" i="29" s="1"/>
  <c r="Z5" i="29" s="1"/>
  <c r="Y79" i="29"/>
  <c r="Y62" i="29" s="1"/>
  <c r="Y5" i="29" s="1"/>
  <c r="X79" i="29"/>
  <c r="W79" i="29"/>
  <c r="V79" i="29"/>
  <c r="N79" i="29"/>
  <c r="N22" i="29" s="1"/>
  <c r="M79" i="29"/>
  <c r="M22" i="29" s="1"/>
  <c r="L79" i="29"/>
  <c r="K79" i="29"/>
  <c r="N73" i="29"/>
  <c r="M73" i="29"/>
  <c r="L73" i="29"/>
  <c r="L16" i="29" s="1"/>
  <c r="K73" i="29"/>
  <c r="N65" i="29"/>
  <c r="N258" i="29" s="1"/>
  <c r="M65" i="29"/>
  <c r="M258" i="29" s="1"/>
  <c r="M257" i="29" s="1"/>
  <c r="L65" i="29"/>
  <c r="L258" i="29" s="1"/>
  <c r="K65" i="29"/>
  <c r="K64" i="29" s="1"/>
  <c r="N64" i="29"/>
  <c r="N62" i="29" s="1"/>
  <c r="M64" i="29"/>
  <c r="AA62" i="29"/>
  <c r="X62" i="29"/>
  <c r="X5" i="29" s="1"/>
  <c r="W62" i="29"/>
  <c r="V62" i="29"/>
  <c r="M62" i="29"/>
  <c r="AA52" i="29"/>
  <c r="Z52" i="29"/>
  <c r="Y52" i="29"/>
  <c r="X52" i="29"/>
  <c r="W52" i="29"/>
  <c r="V52" i="29"/>
  <c r="U52" i="29"/>
  <c r="T52" i="29"/>
  <c r="S52" i="29"/>
  <c r="R52" i="29"/>
  <c r="AA51" i="29"/>
  <c r="Z51" i="29"/>
  <c r="Y51" i="29"/>
  <c r="X51" i="29"/>
  <c r="W51" i="29"/>
  <c r="V51" i="29"/>
  <c r="U51" i="29"/>
  <c r="T51" i="29"/>
  <c r="S51" i="29"/>
  <c r="R51" i="29"/>
  <c r="Q51" i="29"/>
  <c r="P51" i="29"/>
  <c r="O51" i="29"/>
  <c r="N51" i="29"/>
  <c r="M51" i="29"/>
  <c r="L51" i="29"/>
  <c r="K51" i="29"/>
  <c r="AA50" i="29"/>
  <c r="Z50" i="29"/>
  <c r="Y50" i="29"/>
  <c r="X50" i="29"/>
  <c r="W50" i="29"/>
  <c r="V50" i="29"/>
  <c r="U50" i="29"/>
  <c r="T50" i="29"/>
  <c r="S50" i="29"/>
  <c r="R50" i="29"/>
  <c r="Q50" i="29"/>
  <c r="P50" i="29"/>
  <c r="O50" i="29"/>
  <c r="N50" i="29"/>
  <c r="M50" i="29"/>
  <c r="L50" i="29"/>
  <c r="K50" i="29"/>
  <c r="AA49" i="29"/>
  <c r="Z49" i="29"/>
  <c r="Y49" i="29"/>
  <c r="X49" i="29"/>
  <c r="W49" i="29"/>
  <c r="V49" i="29"/>
  <c r="U49" i="29"/>
  <c r="T49" i="29"/>
  <c r="S49" i="29"/>
  <c r="R49" i="29"/>
  <c r="Q49" i="29"/>
  <c r="P49" i="29"/>
  <c r="O49" i="29"/>
  <c r="N49" i="29"/>
  <c r="M49" i="29"/>
  <c r="L49" i="29"/>
  <c r="K49" i="29"/>
  <c r="AA48" i="29"/>
  <c r="Z48" i="29"/>
  <c r="Y48" i="29"/>
  <c r="X48" i="29"/>
  <c r="W48" i="29"/>
  <c r="V48" i="29"/>
  <c r="U48" i="29"/>
  <c r="T48" i="29"/>
  <c r="S48" i="29"/>
  <c r="R48" i="29"/>
  <c r="Q48" i="29"/>
  <c r="P48" i="29"/>
  <c r="O48" i="29"/>
  <c r="N48" i="29"/>
  <c r="M48" i="29"/>
  <c r="L48" i="29"/>
  <c r="K48" i="29"/>
  <c r="AA47" i="29"/>
  <c r="Z47" i="29"/>
  <c r="Y47" i="29"/>
  <c r="X47" i="29"/>
  <c r="W47" i="29"/>
  <c r="V47" i="29"/>
  <c r="U47" i="29"/>
  <c r="T47" i="29"/>
  <c r="S47" i="29"/>
  <c r="R47" i="29"/>
  <c r="Q47" i="29"/>
  <c r="P47" i="29"/>
  <c r="O47" i="29"/>
  <c r="N47" i="29"/>
  <c r="M47" i="29"/>
  <c r="L47" i="29"/>
  <c r="K47" i="29"/>
  <c r="AA46" i="29"/>
  <c r="Z46" i="29"/>
  <c r="Y46" i="29"/>
  <c r="X46" i="29"/>
  <c r="W46" i="29"/>
  <c r="V46" i="29"/>
  <c r="U46" i="29"/>
  <c r="T46" i="29"/>
  <c r="S46" i="29"/>
  <c r="R46" i="29"/>
  <c r="Q46" i="29"/>
  <c r="P46" i="29"/>
  <c r="O46" i="29"/>
  <c r="N46" i="29"/>
  <c r="M46" i="29"/>
  <c r="L46" i="29"/>
  <c r="K46" i="29"/>
  <c r="AA45" i="29"/>
  <c r="Z45" i="29"/>
  <c r="Y45" i="29"/>
  <c r="X45" i="29"/>
  <c r="W45" i="29"/>
  <c r="V45" i="29"/>
  <c r="U45" i="29"/>
  <c r="T45" i="29"/>
  <c r="S45" i="29"/>
  <c r="R45" i="29"/>
  <c r="Q45" i="29"/>
  <c r="P45" i="29"/>
  <c r="O45" i="29"/>
  <c r="N45" i="29"/>
  <c r="M45" i="29"/>
  <c r="L45" i="29"/>
  <c r="K45" i="29"/>
  <c r="AA44" i="29"/>
  <c r="Z44" i="29"/>
  <c r="Y44" i="29"/>
  <c r="X44" i="29"/>
  <c r="W44" i="29"/>
  <c r="V44" i="29"/>
  <c r="U44" i="29"/>
  <c r="T44" i="29"/>
  <c r="S44" i="29"/>
  <c r="R44" i="29"/>
  <c r="Q44" i="29"/>
  <c r="P44" i="29"/>
  <c r="O44" i="29"/>
  <c r="N44" i="29"/>
  <c r="M44" i="29"/>
  <c r="L44" i="29"/>
  <c r="K44" i="29"/>
  <c r="AA43" i="29"/>
  <c r="Z43" i="29"/>
  <c r="Y43" i="29"/>
  <c r="X43" i="29"/>
  <c r="W43" i="29"/>
  <c r="V43" i="29"/>
  <c r="U43" i="29"/>
  <c r="T43" i="29"/>
  <c r="S43" i="29"/>
  <c r="R43" i="29"/>
  <c r="Q43" i="29"/>
  <c r="P43" i="29"/>
  <c r="O43" i="29"/>
  <c r="N43" i="29"/>
  <c r="M43" i="29"/>
  <c r="L43" i="29"/>
  <c r="K43" i="29"/>
  <c r="AA42" i="29"/>
  <c r="Z42" i="29"/>
  <c r="Y42" i="29"/>
  <c r="X42" i="29"/>
  <c r="W42" i="29"/>
  <c r="V42" i="29"/>
  <c r="U42" i="29"/>
  <c r="T42" i="29"/>
  <c r="S42" i="29"/>
  <c r="R42" i="29"/>
  <c r="Q42" i="29"/>
  <c r="P42" i="29"/>
  <c r="O42" i="29"/>
  <c r="N42" i="29"/>
  <c r="M42" i="29"/>
  <c r="L42" i="29"/>
  <c r="K42" i="29"/>
  <c r="AA40" i="29"/>
  <c r="Z40" i="29"/>
  <c r="Y40" i="29"/>
  <c r="W40" i="29"/>
  <c r="V40" i="29"/>
  <c r="U40" i="29"/>
  <c r="T40" i="29"/>
  <c r="S40" i="29"/>
  <c r="R40" i="29"/>
  <c r="Q40" i="29"/>
  <c r="P40" i="29"/>
  <c r="O40" i="29"/>
  <c r="N40" i="29"/>
  <c r="M40" i="29"/>
  <c r="L40" i="29"/>
  <c r="K40" i="29"/>
  <c r="AA38" i="29"/>
  <c r="Z38" i="29"/>
  <c r="Y38" i="29"/>
  <c r="X38" i="29"/>
  <c r="W38" i="29"/>
  <c r="V38" i="29"/>
  <c r="U38" i="29"/>
  <c r="T38" i="29"/>
  <c r="S38" i="29"/>
  <c r="R38" i="29"/>
  <c r="AA36" i="29"/>
  <c r="Z36" i="29"/>
  <c r="Y36" i="29"/>
  <c r="X36" i="29"/>
  <c r="W36" i="29"/>
  <c r="V36" i="29"/>
  <c r="U36" i="29"/>
  <c r="T36" i="29"/>
  <c r="S36" i="29"/>
  <c r="R36" i="29"/>
  <c r="Q36" i="29"/>
  <c r="P36" i="29"/>
  <c r="O36" i="29"/>
  <c r="N36" i="29"/>
  <c r="M36" i="29"/>
  <c r="L36" i="29"/>
  <c r="K36" i="29"/>
  <c r="AA34" i="29"/>
  <c r="Z34" i="29"/>
  <c r="Y34" i="29"/>
  <c r="X34" i="29"/>
  <c r="W34" i="29"/>
  <c r="V34" i="29"/>
  <c r="U34" i="29"/>
  <c r="T34" i="29"/>
  <c r="S34" i="29"/>
  <c r="R34" i="29"/>
  <c r="Q34" i="29"/>
  <c r="P34" i="29"/>
  <c r="O34" i="29"/>
  <c r="N34" i="29"/>
  <c r="M34" i="29"/>
  <c r="L34" i="29"/>
  <c r="K34" i="29"/>
  <c r="AA32" i="29"/>
  <c r="Z32" i="29"/>
  <c r="Y32" i="29"/>
  <c r="X32" i="29"/>
  <c r="W32" i="29"/>
  <c r="V32" i="29"/>
  <c r="U32" i="29"/>
  <c r="T32" i="29"/>
  <c r="S32" i="29"/>
  <c r="R32" i="29"/>
  <c r="Q32" i="29"/>
  <c r="P32" i="29"/>
  <c r="O32" i="29"/>
  <c r="N32" i="29"/>
  <c r="M32" i="29"/>
  <c r="L32" i="29"/>
  <c r="K32" i="29"/>
  <c r="J32" i="29"/>
  <c r="I32" i="29"/>
  <c r="H32" i="29"/>
  <c r="G32" i="29"/>
  <c r="AA31" i="29"/>
  <c r="Z31" i="29"/>
  <c r="Y31" i="29"/>
  <c r="X31" i="29"/>
  <c r="W31" i="29"/>
  <c r="V31" i="29"/>
  <c r="U31" i="29"/>
  <c r="T31" i="29"/>
  <c r="S31" i="29"/>
  <c r="R31" i="29"/>
  <c r="Q31" i="29"/>
  <c r="P31" i="29"/>
  <c r="O31" i="29"/>
  <c r="N31" i="29"/>
  <c r="M31" i="29"/>
  <c r="L31" i="29"/>
  <c r="K31" i="29"/>
  <c r="AA30" i="29"/>
  <c r="Z30" i="29"/>
  <c r="Y30" i="29"/>
  <c r="X30" i="29"/>
  <c r="W30" i="29"/>
  <c r="V30" i="29"/>
  <c r="U30" i="29"/>
  <c r="T30" i="29"/>
  <c r="S30" i="29"/>
  <c r="R30" i="29"/>
  <c r="Q30" i="29"/>
  <c r="P30" i="29"/>
  <c r="O30" i="29"/>
  <c r="N30" i="29"/>
  <c r="M30" i="29"/>
  <c r="L30" i="29"/>
  <c r="K30" i="29"/>
  <c r="AA29" i="29"/>
  <c r="Z29" i="29"/>
  <c r="Y29" i="29"/>
  <c r="X29" i="29"/>
  <c r="W29" i="29"/>
  <c r="V29" i="29"/>
  <c r="U29" i="29"/>
  <c r="T29" i="29"/>
  <c r="S29" i="29"/>
  <c r="R29" i="29"/>
  <c r="Q29" i="29"/>
  <c r="P29" i="29"/>
  <c r="O29" i="29"/>
  <c r="N29" i="29"/>
  <c r="M29" i="29"/>
  <c r="L29" i="29"/>
  <c r="K29" i="29"/>
  <c r="AA28" i="29"/>
  <c r="Z28" i="29"/>
  <c r="Y28" i="29"/>
  <c r="X28" i="29"/>
  <c r="W28" i="29"/>
  <c r="V28" i="29"/>
  <c r="U28" i="29"/>
  <c r="T28" i="29"/>
  <c r="S28" i="29"/>
  <c r="R28" i="29"/>
  <c r="Q28" i="29"/>
  <c r="P28" i="29"/>
  <c r="O28" i="29"/>
  <c r="N28" i="29"/>
  <c r="M28" i="29"/>
  <c r="L28" i="29"/>
  <c r="K28" i="29"/>
  <c r="AA27" i="29"/>
  <c r="Z27" i="29"/>
  <c r="Y27" i="29"/>
  <c r="X27" i="29"/>
  <c r="W27" i="29"/>
  <c r="V27" i="29"/>
  <c r="U27" i="29"/>
  <c r="T27" i="29"/>
  <c r="S27" i="29"/>
  <c r="R27" i="29"/>
  <c r="Q27" i="29"/>
  <c r="P27" i="29"/>
  <c r="O27" i="29"/>
  <c r="N27" i="29"/>
  <c r="M27" i="29"/>
  <c r="L27" i="29"/>
  <c r="K27" i="29"/>
  <c r="AA26" i="29"/>
  <c r="Z26" i="29"/>
  <c r="Y26" i="29"/>
  <c r="X26" i="29"/>
  <c r="W26" i="29"/>
  <c r="V26" i="29"/>
  <c r="U26" i="29"/>
  <c r="T26" i="29"/>
  <c r="S26" i="29"/>
  <c r="R26" i="29"/>
  <c r="Q26" i="29"/>
  <c r="P26" i="29"/>
  <c r="O26" i="29"/>
  <c r="N26" i="29"/>
  <c r="M26" i="29"/>
  <c r="L26" i="29"/>
  <c r="K26" i="29"/>
  <c r="AA25" i="29"/>
  <c r="Z25" i="29"/>
  <c r="Y25" i="29"/>
  <c r="X25" i="29"/>
  <c r="W25" i="29"/>
  <c r="V25" i="29"/>
  <c r="U25" i="29"/>
  <c r="T25" i="29"/>
  <c r="S25" i="29"/>
  <c r="R25" i="29"/>
  <c r="Q25" i="29"/>
  <c r="P25" i="29"/>
  <c r="O25" i="29"/>
  <c r="N25" i="29"/>
  <c r="M25" i="29"/>
  <c r="L25" i="29"/>
  <c r="K25" i="29"/>
  <c r="AA24" i="29"/>
  <c r="Z24" i="29"/>
  <c r="Y24" i="29"/>
  <c r="X24" i="29"/>
  <c r="W24" i="29"/>
  <c r="V24" i="29"/>
  <c r="U24" i="29"/>
  <c r="T24" i="29"/>
  <c r="S24" i="29"/>
  <c r="R24" i="29"/>
  <c r="Q24" i="29"/>
  <c r="P24" i="29"/>
  <c r="O24" i="29"/>
  <c r="N24" i="29"/>
  <c r="M24" i="29"/>
  <c r="L24" i="29"/>
  <c r="K24" i="29"/>
  <c r="AA23" i="29"/>
  <c r="Z23" i="29"/>
  <c r="Y23" i="29"/>
  <c r="X23" i="29"/>
  <c r="W23" i="29"/>
  <c r="V23" i="29"/>
  <c r="U23" i="29"/>
  <c r="T23" i="29"/>
  <c r="S23" i="29"/>
  <c r="R23" i="29"/>
  <c r="Q23" i="29"/>
  <c r="P23" i="29"/>
  <c r="O23" i="29"/>
  <c r="N23" i="29"/>
  <c r="M23" i="29"/>
  <c r="L23" i="29"/>
  <c r="K23" i="29"/>
  <c r="AA22" i="29"/>
  <c r="Z22" i="29"/>
  <c r="Y22" i="29"/>
  <c r="X22" i="29"/>
  <c r="W22" i="29"/>
  <c r="V22" i="29"/>
  <c r="U22" i="29"/>
  <c r="T22" i="29"/>
  <c r="S22" i="29"/>
  <c r="R22" i="29"/>
  <c r="Q22" i="29"/>
  <c r="P22" i="29"/>
  <c r="O22" i="29"/>
  <c r="L22" i="29"/>
  <c r="K22" i="29"/>
  <c r="AA20" i="29"/>
  <c r="Z20" i="29"/>
  <c r="Y20" i="29"/>
  <c r="X20" i="29"/>
  <c r="W20" i="29"/>
  <c r="V20" i="29"/>
  <c r="U20" i="29"/>
  <c r="T20" i="29"/>
  <c r="S20" i="29"/>
  <c r="R20" i="29"/>
  <c r="Q20" i="29"/>
  <c r="P20" i="29"/>
  <c r="O20" i="29"/>
  <c r="N20" i="29"/>
  <c r="M20" i="29"/>
  <c r="L20" i="29"/>
  <c r="K20" i="29"/>
  <c r="AA19" i="29"/>
  <c r="Z19" i="29"/>
  <c r="Y19" i="29"/>
  <c r="X19" i="29"/>
  <c r="W19" i="29"/>
  <c r="V19" i="29"/>
  <c r="U19" i="29"/>
  <c r="T19" i="29"/>
  <c r="S19" i="29"/>
  <c r="R19" i="29"/>
  <c r="Q19" i="29"/>
  <c r="P19" i="29"/>
  <c r="O19" i="29"/>
  <c r="N19" i="29"/>
  <c r="M19" i="29"/>
  <c r="L19" i="29"/>
  <c r="K19" i="29"/>
  <c r="AA18" i="29"/>
  <c r="Z18" i="29"/>
  <c r="Y18" i="29"/>
  <c r="X18" i="29"/>
  <c r="W18" i="29"/>
  <c r="V18" i="29"/>
  <c r="U18" i="29"/>
  <c r="T18" i="29"/>
  <c r="S18" i="29"/>
  <c r="R18" i="29"/>
  <c r="Q18" i="29"/>
  <c r="P18" i="29"/>
  <c r="O18" i="29"/>
  <c r="N18" i="29"/>
  <c r="M18" i="29"/>
  <c r="L18" i="29"/>
  <c r="K18" i="29"/>
  <c r="AA17" i="29"/>
  <c r="Z17" i="29"/>
  <c r="Y17" i="29"/>
  <c r="X17" i="29"/>
  <c r="W17" i="29"/>
  <c r="V17" i="29"/>
  <c r="U17" i="29"/>
  <c r="T17" i="29"/>
  <c r="S17" i="29"/>
  <c r="R17" i="29"/>
  <c r="Q17" i="29"/>
  <c r="P17" i="29"/>
  <c r="O17" i="29"/>
  <c r="N17" i="29"/>
  <c r="M17" i="29"/>
  <c r="L17" i="29"/>
  <c r="K17" i="29"/>
  <c r="AA16" i="29"/>
  <c r="Z16" i="29"/>
  <c r="Y16" i="29"/>
  <c r="X16" i="29"/>
  <c r="W16" i="29"/>
  <c r="V16" i="29"/>
  <c r="U16" i="29"/>
  <c r="T16" i="29"/>
  <c r="S16" i="29"/>
  <c r="R16" i="29"/>
  <c r="Q16" i="29"/>
  <c r="P16" i="29"/>
  <c r="O16" i="29"/>
  <c r="N16" i="29"/>
  <c r="M16" i="29"/>
  <c r="K16" i="29"/>
  <c r="AA15" i="29"/>
  <c r="Z15" i="29"/>
  <c r="Y15" i="29"/>
  <c r="X15" i="29"/>
  <c r="W15" i="29"/>
  <c r="V15" i="29"/>
  <c r="U15" i="29"/>
  <c r="T15" i="29"/>
  <c r="S15" i="29"/>
  <c r="R15" i="29"/>
  <c r="Q15" i="29"/>
  <c r="P15" i="29"/>
  <c r="O15" i="29"/>
  <c r="N15" i="29"/>
  <c r="M15" i="29"/>
  <c r="L15" i="29"/>
  <c r="K15" i="29"/>
  <c r="AA14" i="29"/>
  <c r="Z14" i="29"/>
  <c r="Y14" i="29"/>
  <c r="X14" i="29"/>
  <c r="W14" i="29"/>
  <c r="V14" i="29"/>
  <c r="U14" i="29"/>
  <c r="T14" i="29"/>
  <c r="S14" i="29"/>
  <c r="R14" i="29"/>
  <c r="Q14" i="29"/>
  <c r="P14" i="29"/>
  <c r="O14" i="29"/>
  <c r="N14" i="29"/>
  <c r="M14" i="29"/>
  <c r="L14" i="29"/>
  <c r="K14" i="29"/>
  <c r="AA13" i="29"/>
  <c r="Z13" i="29"/>
  <c r="Y13" i="29"/>
  <c r="X13" i="29"/>
  <c r="W13" i="29"/>
  <c r="V13" i="29"/>
  <c r="U13" i="29"/>
  <c r="T13" i="29"/>
  <c r="S13" i="29"/>
  <c r="R13" i="29"/>
  <c r="Q13" i="29"/>
  <c r="P13" i="29"/>
  <c r="O13" i="29"/>
  <c r="N13" i="29"/>
  <c r="M13" i="29"/>
  <c r="L13" i="29"/>
  <c r="K13" i="29"/>
  <c r="AA12" i="29"/>
  <c r="Z12" i="29"/>
  <c r="Y12" i="29"/>
  <c r="X12" i="29"/>
  <c r="W12" i="29"/>
  <c r="V12" i="29"/>
  <c r="U12" i="29"/>
  <c r="T12" i="29"/>
  <c r="S12" i="29"/>
  <c r="R12" i="29"/>
  <c r="Q12" i="29"/>
  <c r="P12" i="29"/>
  <c r="O12" i="29"/>
  <c r="N12" i="29"/>
  <c r="M12" i="29"/>
  <c r="L12" i="29"/>
  <c r="K12" i="29"/>
  <c r="AA11" i="29"/>
  <c r="Z11" i="29"/>
  <c r="Y11" i="29"/>
  <c r="X11" i="29"/>
  <c r="W11" i="29"/>
  <c r="V11" i="29"/>
  <c r="U11" i="29"/>
  <c r="T11" i="29"/>
  <c r="S11" i="29"/>
  <c r="R11" i="29"/>
  <c r="Q11" i="29"/>
  <c r="P11" i="29"/>
  <c r="O11" i="29"/>
  <c r="N11" i="29"/>
  <c r="M11" i="29"/>
  <c r="L11" i="29"/>
  <c r="K11" i="29"/>
  <c r="AA10" i="29"/>
  <c r="Z10" i="29"/>
  <c r="Y10" i="29"/>
  <c r="X10" i="29"/>
  <c r="W10" i="29"/>
  <c r="V10" i="29"/>
  <c r="U10" i="29"/>
  <c r="T10" i="29"/>
  <c r="S10" i="29"/>
  <c r="R10" i="29"/>
  <c r="Q10" i="29"/>
  <c r="P10" i="29"/>
  <c r="O10" i="29"/>
  <c r="N10" i="29"/>
  <c r="M10" i="29"/>
  <c r="L10" i="29"/>
  <c r="K10" i="29"/>
  <c r="AA9" i="29"/>
  <c r="Z9" i="29"/>
  <c r="Y9" i="29"/>
  <c r="X9" i="29"/>
  <c r="W9" i="29"/>
  <c r="V9" i="29"/>
  <c r="U9" i="29"/>
  <c r="T9" i="29"/>
  <c r="S9" i="29"/>
  <c r="R9" i="29"/>
  <c r="Q9" i="29"/>
  <c r="P9" i="29"/>
  <c r="O9" i="29"/>
  <c r="N9" i="29"/>
  <c r="M9" i="29"/>
  <c r="L9" i="29"/>
  <c r="K9" i="29"/>
  <c r="AA8" i="29"/>
  <c r="Z8" i="29"/>
  <c r="Y8" i="29"/>
  <c r="X8" i="29"/>
  <c r="W8" i="29"/>
  <c r="V8" i="29"/>
  <c r="U8" i="29"/>
  <c r="T8" i="29"/>
  <c r="S8" i="29"/>
  <c r="R8" i="29"/>
  <c r="Q8" i="29"/>
  <c r="P8" i="29"/>
  <c r="O8" i="29"/>
  <c r="N8" i="29"/>
  <c r="M8" i="29"/>
  <c r="L8" i="29"/>
  <c r="AA7" i="29"/>
  <c r="Z7" i="29"/>
  <c r="Y7" i="29"/>
  <c r="X7" i="29"/>
  <c r="W7" i="29"/>
  <c r="V7" i="29"/>
  <c r="U7" i="29"/>
  <c r="T7" i="29"/>
  <c r="S7" i="29"/>
  <c r="R7" i="29"/>
  <c r="Q7" i="29"/>
  <c r="P7" i="29"/>
  <c r="O7" i="29"/>
  <c r="AA5" i="29"/>
  <c r="W5" i="29"/>
  <c r="V5" i="29"/>
  <c r="U5" i="29"/>
  <c r="T5" i="29"/>
  <c r="S5" i="29"/>
  <c r="R5" i="29"/>
  <c r="Q5" i="29"/>
  <c r="P5" i="29"/>
  <c r="O5" i="29"/>
  <c r="AA260" i="28"/>
  <c r="Z260" i="28"/>
  <c r="Y260" i="28"/>
  <c r="X260" i="28"/>
  <c r="W260" i="28"/>
  <c r="V260" i="28"/>
  <c r="U260" i="28"/>
  <c r="T260" i="28"/>
  <c r="S260" i="28"/>
  <c r="R260" i="28"/>
  <c r="Q260" i="28"/>
  <c r="P260" i="28"/>
  <c r="O260" i="28"/>
  <c r="K260" i="28"/>
  <c r="J260" i="28"/>
  <c r="I260" i="28"/>
  <c r="H260" i="28"/>
  <c r="G260" i="28"/>
  <c r="AA259" i="28"/>
  <c r="Z259" i="28"/>
  <c r="Y259" i="28"/>
  <c r="X259" i="28"/>
  <c r="W259" i="28"/>
  <c r="V259" i="28"/>
  <c r="U259" i="28"/>
  <c r="U257" i="28" s="1"/>
  <c r="T259" i="28"/>
  <c r="S259" i="28"/>
  <c r="R259" i="28"/>
  <c r="Q259" i="28"/>
  <c r="P259" i="28"/>
  <c r="O259" i="28"/>
  <c r="M259" i="28"/>
  <c r="J259" i="28"/>
  <c r="I259" i="28"/>
  <c r="H259" i="28"/>
  <c r="G259" i="28"/>
  <c r="AA258" i="28"/>
  <c r="AA257" i="28" s="1"/>
  <c r="Z258" i="28"/>
  <c r="Z257" i="28" s="1"/>
  <c r="Y258" i="28"/>
  <c r="X258" i="28"/>
  <c r="W258" i="28"/>
  <c r="W257" i="28" s="1"/>
  <c r="V258" i="28"/>
  <c r="V257" i="28" s="1"/>
  <c r="U258" i="28"/>
  <c r="T258" i="28"/>
  <c r="S258" i="28"/>
  <c r="S257" i="28" s="1"/>
  <c r="R258" i="28"/>
  <c r="R257" i="28" s="1"/>
  <c r="Q258" i="28"/>
  <c r="P258" i="28"/>
  <c r="O258" i="28"/>
  <c r="O257" i="28" s="1"/>
  <c r="N258" i="28"/>
  <c r="N257" i="28" s="1"/>
  <c r="K258" i="28"/>
  <c r="J258" i="28"/>
  <c r="J257" i="28" s="1"/>
  <c r="I258" i="28"/>
  <c r="H258" i="28"/>
  <c r="G258" i="28"/>
  <c r="G257" i="28" s="1"/>
  <c r="Y257" i="28"/>
  <c r="X257" i="28"/>
  <c r="T257" i="28"/>
  <c r="Q257" i="28"/>
  <c r="P257" i="28"/>
  <c r="I257" i="28"/>
  <c r="H257" i="28"/>
  <c r="AA243" i="28"/>
  <c r="Z243" i="28"/>
  <c r="Y243" i="28"/>
  <c r="X243" i="28"/>
  <c r="W243" i="28"/>
  <c r="V243" i="28"/>
  <c r="U243" i="28"/>
  <c r="N193" i="28"/>
  <c r="M193" i="28"/>
  <c r="L193" i="28"/>
  <c r="K193" i="28"/>
  <c r="N179" i="28"/>
  <c r="N260" i="28" s="1"/>
  <c r="M179" i="28"/>
  <c r="M8" i="28" s="1"/>
  <c r="L179" i="28"/>
  <c r="L260" i="28" s="1"/>
  <c r="K179" i="28"/>
  <c r="N178" i="28"/>
  <c r="N176" i="28" s="1"/>
  <c r="L178" i="28"/>
  <c r="K178" i="28"/>
  <c r="K176" i="28" s="1"/>
  <c r="L176" i="28"/>
  <c r="N136" i="28"/>
  <c r="M136" i="28"/>
  <c r="M22" i="28" s="1"/>
  <c r="L136" i="28"/>
  <c r="K136" i="28"/>
  <c r="N122" i="28"/>
  <c r="N259" i="28" s="1"/>
  <c r="M122" i="28"/>
  <c r="L122" i="28"/>
  <c r="L259" i="28" s="1"/>
  <c r="K122" i="28"/>
  <c r="K259" i="28" s="1"/>
  <c r="N121" i="28"/>
  <c r="M121" i="28"/>
  <c r="M119" i="28" s="1"/>
  <c r="L121" i="28"/>
  <c r="N119" i="28"/>
  <c r="L119" i="28"/>
  <c r="AA96" i="28"/>
  <c r="Z96" i="28"/>
  <c r="Y96" i="28"/>
  <c r="X96" i="28"/>
  <c r="X40" i="28" s="1"/>
  <c r="AJ93" i="28"/>
  <c r="AI93" i="28"/>
  <c r="Z79" i="28"/>
  <c r="Z62" i="28" s="1"/>
  <c r="Z5" i="28" s="1"/>
  <c r="Y79" i="28"/>
  <c r="Y62" i="28" s="1"/>
  <c r="Y5" i="28" s="1"/>
  <c r="X79" i="28"/>
  <c r="W79" i="28"/>
  <c r="V79" i="28"/>
  <c r="V62" i="28" s="1"/>
  <c r="V5" i="28" s="1"/>
  <c r="N79" i="28"/>
  <c r="M79" i="28"/>
  <c r="L79" i="28"/>
  <c r="K79" i="28"/>
  <c r="N73" i="28"/>
  <c r="M73" i="28"/>
  <c r="L73" i="28"/>
  <c r="K73" i="28"/>
  <c r="N65" i="28"/>
  <c r="M65" i="28"/>
  <c r="M258" i="28" s="1"/>
  <c r="L65" i="28"/>
  <c r="L8" i="28" s="1"/>
  <c r="K65" i="28"/>
  <c r="K64" i="28" s="1"/>
  <c r="N64" i="28"/>
  <c r="N62" i="28" s="1"/>
  <c r="N5" i="28" s="1"/>
  <c r="M64" i="28"/>
  <c r="AA62" i="28"/>
  <c r="X62" i="28"/>
  <c r="W62" i="28"/>
  <c r="M62" i="28"/>
  <c r="AA52" i="28"/>
  <c r="Z52" i="28"/>
  <c r="Y52" i="28"/>
  <c r="X52" i="28"/>
  <c r="W52" i="28"/>
  <c r="V52" i="28"/>
  <c r="U52" i="28"/>
  <c r="T52" i="28"/>
  <c r="S52" i="28"/>
  <c r="R52" i="28"/>
  <c r="AA51" i="28"/>
  <c r="Z51" i="28"/>
  <c r="Y51" i="28"/>
  <c r="X51" i="28"/>
  <c r="W51" i="28"/>
  <c r="V51" i="28"/>
  <c r="U51" i="28"/>
  <c r="T51" i="28"/>
  <c r="S51" i="28"/>
  <c r="R51" i="28"/>
  <c r="Q51" i="28"/>
  <c r="P51" i="28"/>
  <c r="O51" i="28"/>
  <c r="N51" i="28"/>
  <c r="M51" i="28"/>
  <c r="L51" i="28"/>
  <c r="K51" i="28"/>
  <c r="AA50" i="28"/>
  <c r="Z50" i="28"/>
  <c r="Y50" i="28"/>
  <c r="X50" i="28"/>
  <c r="W50" i="28"/>
  <c r="V50" i="28"/>
  <c r="U50" i="28"/>
  <c r="T50" i="28"/>
  <c r="S50" i="28"/>
  <c r="R50" i="28"/>
  <c r="Q50" i="28"/>
  <c r="P50" i="28"/>
  <c r="O50" i="28"/>
  <c r="N50" i="28"/>
  <c r="M50" i="28"/>
  <c r="L50" i="28"/>
  <c r="K50" i="28"/>
  <c r="AA49" i="28"/>
  <c r="Z49" i="28"/>
  <c r="Y49" i="28"/>
  <c r="X49" i="28"/>
  <c r="W49" i="28"/>
  <c r="V49" i="28"/>
  <c r="U49" i="28"/>
  <c r="T49" i="28"/>
  <c r="S49" i="28"/>
  <c r="R49" i="28"/>
  <c r="Q49" i="28"/>
  <c r="P49" i="28"/>
  <c r="O49" i="28"/>
  <c r="N49" i="28"/>
  <c r="M49" i="28"/>
  <c r="L49" i="28"/>
  <c r="K49" i="28"/>
  <c r="AA48" i="28"/>
  <c r="Z48" i="28"/>
  <c r="Y48" i="28"/>
  <c r="X48" i="28"/>
  <c r="W48" i="28"/>
  <c r="V48" i="28"/>
  <c r="U48" i="28"/>
  <c r="T48" i="28"/>
  <c r="S48" i="28"/>
  <c r="R48" i="28"/>
  <c r="Q48" i="28"/>
  <c r="P48" i="28"/>
  <c r="O48" i="28"/>
  <c r="N48" i="28"/>
  <c r="M48" i="28"/>
  <c r="L48" i="28"/>
  <c r="K48" i="28"/>
  <c r="AA47" i="28"/>
  <c r="Z47" i="28"/>
  <c r="Y47" i="28"/>
  <c r="X47" i="28"/>
  <c r="W47" i="28"/>
  <c r="V47" i="28"/>
  <c r="U47" i="28"/>
  <c r="T47" i="28"/>
  <c r="S47" i="28"/>
  <c r="R47" i="28"/>
  <c r="Q47" i="28"/>
  <c r="P47" i="28"/>
  <c r="O47" i="28"/>
  <c r="N47" i="28"/>
  <c r="M47" i="28"/>
  <c r="L47" i="28"/>
  <c r="K47" i="28"/>
  <c r="AA46" i="28"/>
  <c r="Z46" i="28"/>
  <c r="Y46" i="28"/>
  <c r="X46" i="28"/>
  <c r="W46" i="28"/>
  <c r="V46" i="28"/>
  <c r="U46" i="28"/>
  <c r="T46" i="28"/>
  <c r="S46" i="28"/>
  <c r="R46" i="28"/>
  <c r="Q46" i="28"/>
  <c r="P46" i="28"/>
  <c r="O46" i="28"/>
  <c r="N46" i="28"/>
  <c r="M46" i="28"/>
  <c r="L46" i="28"/>
  <c r="K46" i="28"/>
  <c r="AA45" i="28"/>
  <c r="Z45" i="28"/>
  <c r="Y45" i="28"/>
  <c r="X45" i="28"/>
  <c r="W45" i="28"/>
  <c r="V45" i="28"/>
  <c r="U45" i="28"/>
  <c r="T45" i="28"/>
  <c r="S45" i="28"/>
  <c r="R45" i="28"/>
  <c r="Q45" i="28"/>
  <c r="P45" i="28"/>
  <c r="O45" i="28"/>
  <c r="N45" i="28"/>
  <c r="M45" i="28"/>
  <c r="L45" i="28"/>
  <c r="K45" i="28"/>
  <c r="AA44" i="28"/>
  <c r="Z44" i="28"/>
  <c r="Y44" i="28"/>
  <c r="X44" i="28"/>
  <c r="W44" i="28"/>
  <c r="V44" i="28"/>
  <c r="U44" i="28"/>
  <c r="T44" i="28"/>
  <c r="S44" i="28"/>
  <c r="R44" i="28"/>
  <c r="Q44" i="28"/>
  <c r="P44" i="28"/>
  <c r="O44" i="28"/>
  <c r="N44" i="28"/>
  <c r="M44" i="28"/>
  <c r="L44" i="28"/>
  <c r="K44" i="28"/>
  <c r="AA43" i="28"/>
  <c r="Z43" i="28"/>
  <c r="Y43" i="28"/>
  <c r="X43" i="28"/>
  <c r="W43" i="28"/>
  <c r="V43" i="28"/>
  <c r="U43" i="28"/>
  <c r="T43" i="28"/>
  <c r="S43" i="28"/>
  <c r="R43" i="28"/>
  <c r="Q43" i="28"/>
  <c r="P43" i="28"/>
  <c r="O43" i="28"/>
  <c r="N43" i="28"/>
  <c r="M43" i="28"/>
  <c r="L43" i="28"/>
  <c r="K43" i="28"/>
  <c r="AA42" i="28"/>
  <c r="Z42" i="28"/>
  <c r="Y42" i="28"/>
  <c r="X42" i="28"/>
  <c r="W42" i="28"/>
  <c r="V42" i="28"/>
  <c r="U42" i="28"/>
  <c r="T42" i="28"/>
  <c r="S42" i="28"/>
  <c r="R42" i="28"/>
  <c r="Q42" i="28"/>
  <c r="P42" i="28"/>
  <c r="O42" i="28"/>
  <c r="N42" i="28"/>
  <c r="M42" i="28"/>
  <c r="L42" i="28"/>
  <c r="K42" i="28"/>
  <c r="AA40" i="28"/>
  <c r="Z40" i="28"/>
  <c r="Y40" i="28"/>
  <c r="W40" i="28"/>
  <c r="V40" i="28"/>
  <c r="U40" i="28"/>
  <c r="T40" i="28"/>
  <c r="S40" i="28"/>
  <c r="R40" i="28"/>
  <c r="Q40" i="28"/>
  <c r="P40" i="28"/>
  <c r="O40" i="28"/>
  <c r="N40" i="28"/>
  <c r="M40" i="28"/>
  <c r="L40" i="28"/>
  <c r="K40" i="28"/>
  <c r="AA38" i="28"/>
  <c r="Z38" i="28"/>
  <c r="Y38" i="28"/>
  <c r="X38" i="28"/>
  <c r="W38" i="28"/>
  <c r="V38" i="28"/>
  <c r="U38" i="28"/>
  <c r="T38" i="28"/>
  <c r="S38" i="28"/>
  <c r="R38" i="28"/>
  <c r="AA36" i="28"/>
  <c r="Z36" i="28"/>
  <c r="Y36" i="28"/>
  <c r="X36" i="28"/>
  <c r="W36" i="28"/>
  <c r="V36" i="28"/>
  <c r="U36" i="28"/>
  <c r="T36" i="28"/>
  <c r="S36" i="28"/>
  <c r="R36" i="28"/>
  <c r="Q36" i="28"/>
  <c r="P36" i="28"/>
  <c r="O36" i="28"/>
  <c r="N36" i="28"/>
  <c r="M36" i="28"/>
  <c r="L36" i="28"/>
  <c r="K36" i="28"/>
  <c r="AA34" i="28"/>
  <c r="Z34" i="28"/>
  <c r="Y34" i="28"/>
  <c r="X34" i="28"/>
  <c r="W34" i="28"/>
  <c r="V34" i="28"/>
  <c r="U34" i="28"/>
  <c r="T34" i="28"/>
  <c r="S34" i="28"/>
  <c r="R34" i="28"/>
  <c r="Q34" i="28"/>
  <c r="P34" i="28"/>
  <c r="O34" i="28"/>
  <c r="N34" i="28"/>
  <c r="M34" i="28"/>
  <c r="L34" i="28"/>
  <c r="K34" i="28"/>
  <c r="AA32" i="28"/>
  <c r="Z32" i="28"/>
  <c r="Y32" i="28"/>
  <c r="X32" i="28"/>
  <c r="W32" i="28"/>
  <c r="V32" i="28"/>
  <c r="U32" i="28"/>
  <c r="T32" i="28"/>
  <c r="S32" i="28"/>
  <c r="R32" i="28"/>
  <c r="Q32" i="28"/>
  <c r="P32" i="28"/>
  <c r="O32" i="28"/>
  <c r="N32" i="28"/>
  <c r="M32" i="28"/>
  <c r="L32" i="28"/>
  <c r="K32" i="28"/>
  <c r="J32" i="28"/>
  <c r="I32" i="28"/>
  <c r="H32" i="28"/>
  <c r="G32" i="28"/>
  <c r="AA31" i="28"/>
  <c r="Z31" i="28"/>
  <c r="Y31" i="28"/>
  <c r="X31" i="28"/>
  <c r="W31" i="28"/>
  <c r="V31" i="28"/>
  <c r="U31" i="28"/>
  <c r="T31" i="28"/>
  <c r="S31" i="28"/>
  <c r="R31" i="28"/>
  <c r="Q31" i="28"/>
  <c r="P31" i="28"/>
  <c r="O31" i="28"/>
  <c r="N31" i="28"/>
  <c r="M31" i="28"/>
  <c r="L31" i="28"/>
  <c r="K31" i="28"/>
  <c r="AA30" i="28"/>
  <c r="Z30" i="28"/>
  <c r="Y30" i="28"/>
  <c r="X30" i="28"/>
  <c r="W30" i="28"/>
  <c r="V30" i="28"/>
  <c r="U30" i="28"/>
  <c r="T30" i="28"/>
  <c r="S30" i="28"/>
  <c r="R30" i="28"/>
  <c r="Q30" i="28"/>
  <c r="P30" i="28"/>
  <c r="O30" i="28"/>
  <c r="N30" i="28"/>
  <c r="M30" i="28"/>
  <c r="L30" i="28"/>
  <c r="K30" i="28"/>
  <c r="AA29" i="28"/>
  <c r="Z29" i="28"/>
  <c r="Y29" i="28"/>
  <c r="X29" i="28"/>
  <c r="W29" i="28"/>
  <c r="V29" i="28"/>
  <c r="U29" i="28"/>
  <c r="T29" i="28"/>
  <c r="S29" i="28"/>
  <c r="R29" i="28"/>
  <c r="Q29" i="28"/>
  <c r="P29" i="28"/>
  <c r="O29" i="28"/>
  <c r="N29" i="28"/>
  <c r="M29" i="28"/>
  <c r="L29" i="28"/>
  <c r="K29" i="28"/>
  <c r="AA28" i="28"/>
  <c r="Z28" i="28"/>
  <c r="Y28" i="28"/>
  <c r="X28" i="28"/>
  <c r="W28" i="28"/>
  <c r="V28" i="28"/>
  <c r="U28" i="28"/>
  <c r="T28" i="28"/>
  <c r="S28" i="28"/>
  <c r="R28" i="28"/>
  <c r="Q28" i="28"/>
  <c r="P28" i="28"/>
  <c r="O28" i="28"/>
  <c r="N28" i="28"/>
  <c r="M28" i="28"/>
  <c r="L28" i="28"/>
  <c r="K28" i="28"/>
  <c r="AA27" i="28"/>
  <c r="Z27" i="28"/>
  <c r="Y27" i="28"/>
  <c r="X27" i="28"/>
  <c r="W27" i="28"/>
  <c r="V27" i="28"/>
  <c r="U27" i="28"/>
  <c r="T27" i="28"/>
  <c r="S27" i="28"/>
  <c r="R27" i="28"/>
  <c r="Q27" i="28"/>
  <c r="P27" i="28"/>
  <c r="O27" i="28"/>
  <c r="N27" i="28"/>
  <c r="M27" i="28"/>
  <c r="L27" i="28"/>
  <c r="K27" i="28"/>
  <c r="AA26" i="28"/>
  <c r="Z26" i="28"/>
  <c r="Y26" i="28"/>
  <c r="X26" i="28"/>
  <c r="W26" i="28"/>
  <c r="V26" i="28"/>
  <c r="U26" i="28"/>
  <c r="T26" i="28"/>
  <c r="S26" i="28"/>
  <c r="R26" i="28"/>
  <c r="Q26" i="28"/>
  <c r="P26" i="28"/>
  <c r="O26" i="28"/>
  <c r="N26" i="28"/>
  <c r="M26" i="28"/>
  <c r="L26" i="28"/>
  <c r="K26" i="28"/>
  <c r="AA25" i="28"/>
  <c r="Z25" i="28"/>
  <c r="Y25" i="28"/>
  <c r="X25" i="28"/>
  <c r="W25" i="28"/>
  <c r="V25" i="28"/>
  <c r="U25" i="28"/>
  <c r="T25" i="28"/>
  <c r="S25" i="28"/>
  <c r="R25" i="28"/>
  <c r="Q25" i="28"/>
  <c r="P25" i="28"/>
  <c r="O25" i="28"/>
  <c r="N25" i="28"/>
  <c r="M25" i="28"/>
  <c r="L25" i="28"/>
  <c r="K25" i="28"/>
  <c r="AA24" i="28"/>
  <c r="Z24" i="28"/>
  <c r="Y24" i="28"/>
  <c r="X24" i="28"/>
  <c r="W24" i="28"/>
  <c r="V24" i="28"/>
  <c r="U24" i="28"/>
  <c r="T24" i="28"/>
  <c r="S24" i="28"/>
  <c r="R24" i="28"/>
  <c r="Q24" i="28"/>
  <c r="P24" i="28"/>
  <c r="O24" i="28"/>
  <c r="N24" i="28"/>
  <c r="M24" i="28"/>
  <c r="L24" i="28"/>
  <c r="K24" i="28"/>
  <c r="AA23" i="28"/>
  <c r="Z23" i="28"/>
  <c r="Y23" i="28"/>
  <c r="X23" i="28"/>
  <c r="W23" i="28"/>
  <c r="V23" i="28"/>
  <c r="U23" i="28"/>
  <c r="T23" i="28"/>
  <c r="S23" i="28"/>
  <c r="R23" i="28"/>
  <c r="Q23" i="28"/>
  <c r="P23" i="28"/>
  <c r="O23" i="28"/>
  <c r="N23" i="28"/>
  <c r="M23" i="28"/>
  <c r="L23" i="28"/>
  <c r="K23" i="28"/>
  <c r="AA22" i="28"/>
  <c r="Z22" i="28"/>
  <c r="X22" i="28"/>
  <c r="W22" i="28"/>
  <c r="V22" i="28"/>
  <c r="U22" i="28"/>
  <c r="T22" i="28"/>
  <c r="S22" i="28"/>
  <c r="R22" i="28"/>
  <c r="Q22" i="28"/>
  <c r="P22" i="28"/>
  <c r="O22" i="28"/>
  <c r="N22" i="28"/>
  <c r="L22" i="28"/>
  <c r="K22" i="28"/>
  <c r="AA20" i="28"/>
  <c r="Z20" i="28"/>
  <c r="Y20" i="28"/>
  <c r="X20" i="28"/>
  <c r="W20" i="28"/>
  <c r="V20" i="28"/>
  <c r="U20" i="28"/>
  <c r="T20" i="28"/>
  <c r="S20" i="28"/>
  <c r="R20" i="28"/>
  <c r="Q20" i="28"/>
  <c r="P20" i="28"/>
  <c r="O20" i="28"/>
  <c r="N20" i="28"/>
  <c r="M20" i="28"/>
  <c r="L20" i="28"/>
  <c r="K20" i="28"/>
  <c r="AA19" i="28"/>
  <c r="Z19" i="28"/>
  <c r="Y19" i="28"/>
  <c r="X19" i="28"/>
  <c r="W19" i="28"/>
  <c r="V19" i="28"/>
  <c r="U19" i="28"/>
  <c r="T19" i="28"/>
  <c r="S19" i="28"/>
  <c r="R19" i="28"/>
  <c r="Q19" i="28"/>
  <c r="P19" i="28"/>
  <c r="O19" i="28"/>
  <c r="N19" i="28"/>
  <c r="M19" i="28"/>
  <c r="L19" i="28"/>
  <c r="K19" i="28"/>
  <c r="AA18" i="28"/>
  <c r="Z18" i="28"/>
  <c r="Y18" i="28"/>
  <c r="X18" i="28"/>
  <c r="W18" i="28"/>
  <c r="V18" i="28"/>
  <c r="U18" i="28"/>
  <c r="T18" i="28"/>
  <c r="S18" i="28"/>
  <c r="R18" i="28"/>
  <c r="Q18" i="28"/>
  <c r="P18" i="28"/>
  <c r="O18" i="28"/>
  <c r="N18" i="28"/>
  <c r="M18" i="28"/>
  <c r="L18" i="28"/>
  <c r="K18" i="28"/>
  <c r="AA17" i="28"/>
  <c r="Z17" i="28"/>
  <c r="Y17" i="28"/>
  <c r="X17" i="28"/>
  <c r="W17" i="28"/>
  <c r="V17" i="28"/>
  <c r="U17" i="28"/>
  <c r="T17" i="28"/>
  <c r="S17" i="28"/>
  <c r="R17" i="28"/>
  <c r="Q17" i="28"/>
  <c r="P17" i="28"/>
  <c r="O17" i="28"/>
  <c r="N17" i="28"/>
  <c r="M17" i="28"/>
  <c r="L17" i="28"/>
  <c r="K17" i="28"/>
  <c r="AA16" i="28"/>
  <c r="Z16" i="28"/>
  <c r="Y16" i="28"/>
  <c r="X16" i="28"/>
  <c r="W16" i="28"/>
  <c r="V16" i="28"/>
  <c r="U16" i="28"/>
  <c r="T16" i="28"/>
  <c r="S16" i="28"/>
  <c r="R16" i="28"/>
  <c r="Q16" i="28"/>
  <c r="P16" i="28"/>
  <c r="O16" i="28"/>
  <c r="N16" i="28"/>
  <c r="M16" i="28"/>
  <c r="L16" i="28"/>
  <c r="K16" i="28"/>
  <c r="AA15" i="28"/>
  <c r="Z15" i="28"/>
  <c r="Y15" i="28"/>
  <c r="X15" i="28"/>
  <c r="W15" i="28"/>
  <c r="V15" i="28"/>
  <c r="U15" i="28"/>
  <c r="T15" i="28"/>
  <c r="S15" i="28"/>
  <c r="R15" i="28"/>
  <c r="Q15" i="28"/>
  <c r="P15" i="28"/>
  <c r="O15" i="28"/>
  <c r="N15" i="28"/>
  <c r="M15" i="28"/>
  <c r="L15" i="28"/>
  <c r="K15" i="28"/>
  <c r="AA14" i="28"/>
  <c r="Z14" i="28"/>
  <c r="Y14" i="28"/>
  <c r="X14" i="28"/>
  <c r="W14" i="28"/>
  <c r="V14" i="28"/>
  <c r="U14" i="28"/>
  <c r="T14" i="28"/>
  <c r="S14" i="28"/>
  <c r="R14" i="28"/>
  <c r="Q14" i="28"/>
  <c r="P14" i="28"/>
  <c r="O14" i="28"/>
  <c r="N14" i="28"/>
  <c r="M14" i="28"/>
  <c r="L14" i="28"/>
  <c r="K14" i="28"/>
  <c r="AA13" i="28"/>
  <c r="Z13" i="28"/>
  <c r="Y13" i="28"/>
  <c r="X13" i="28"/>
  <c r="W13" i="28"/>
  <c r="V13" i="28"/>
  <c r="U13" i="28"/>
  <c r="T13" i="28"/>
  <c r="S13" i="28"/>
  <c r="R13" i="28"/>
  <c r="Q13" i="28"/>
  <c r="P13" i="28"/>
  <c r="O13" i="28"/>
  <c r="N13" i="28"/>
  <c r="M13" i="28"/>
  <c r="L13" i="28"/>
  <c r="K13" i="28"/>
  <c r="AA12" i="28"/>
  <c r="Z12" i="28"/>
  <c r="Y12" i="28"/>
  <c r="X12" i="28"/>
  <c r="W12" i="28"/>
  <c r="V12" i="28"/>
  <c r="U12" i="28"/>
  <c r="T12" i="28"/>
  <c r="S12" i="28"/>
  <c r="R12" i="28"/>
  <c r="Q12" i="28"/>
  <c r="P12" i="28"/>
  <c r="O12" i="28"/>
  <c r="N12" i="28"/>
  <c r="M12" i="28"/>
  <c r="L12" i="28"/>
  <c r="K12" i="28"/>
  <c r="AA11" i="28"/>
  <c r="Z11" i="28"/>
  <c r="Y11" i="28"/>
  <c r="X11" i="28"/>
  <c r="W11" i="28"/>
  <c r="V11" i="28"/>
  <c r="U11" i="28"/>
  <c r="T11" i="28"/>
  <c r="S11" i="28"/>
  <c r="R11" i="28"/>
  <c r="Q11" i="28"/>
  <c r="P11" i="28"/>
  <c r="O11" i="28"/>
  <c r="N11" i="28"/>
  <c r="M11" i="28"/>
  <c r="L11" i="28"/>
  <c r="K11" i="28"/>
  <c r="AA10" i="28"/>
  <c r="Z10" i="28"/>
  <c r="Y10" i="28"/>
  <c r="X10" i="28"/>
  <c r="W10" i="28"/>
  <c r="V10" i="28"/>
  <c r="U10" i="28"/>
  <c r="T10" i="28"/>
  <c r="S10" i="28"/>
  <c r="R10" i="28"/>
  <c r="Q10" i="28"/>
  <c r="P10" i="28"/>
  <c r="O10" i="28"/>
  <c r="N10" i="28"/>
  <c r="M10" i="28"/>
  <c r="L10" i="28"/>
  <c r="K10" i="28"/>
  <c r="AA9" i="28"/>
  <c r="Z9" i="28"/>
  <c r="Y9" i="28"/>
  <c r="X9" i="28"/>
  <c r="W9" i="28"/>
  <c r="V9" i="28"/>
  <c r="U9" i="28"/>
  <c r="T9" i="28"/>
  <c r="S9" i="28"/>
  <c r="R9" i="28"/>
  <c r="Q9" i="28"/>
  <c r="P9" i="28"/>
  <c r="O9" i="28"/>
  <c r="N9" i="28"/>
  <c r="M9" i="28"/>
  <c r="L9" i="28"/>
  <c r="K9" i="28"/>
  <c r="AA8" i="28"/>
  <c r="Z8" i="28"/>
  <c r="Y8" i="28"/>
  <c r="X8" i="28"/>
  <c r="W8" i="28"/>
  <c r="V8" i="28"/>
  <c r="U8" i="28"/>
  <c r="T8" i="28"/>
  <c r="S8" i="28"/>
  <c r="R8" i="28"/>
  <c r="Q8" i="28"/>
  <c r="P8" i="28"/>
  <c r="O8" i="28"/>
  <c r="N8" i="28"/>
  <c r="K8" i="28"/>
  <c r="AA7" i="28"/>
  <c r="Z7" i="28"/>
  <c r="Y7" i="28"/>
  <c r="X7" i="28"/>
  <c r="W7" i="28"/>
  <c r="V7" i="28"/>
  <c r="U7" i="28"/>
  <c r="T7" i="28"/>
  <c r="S7" i="28"/>
  <c r="R7" i="28"/>
  <c r="Q7" i="28"/>
  <c r="P7" i="28"/>
  <c r="O7" i="28"/>
  <c r="N7" i="28"/>
  <c r="AA5" i="28"/>
  <c r="X5" i="28"/>
  <c r="W5" i="28"/>
  <c r="U5" i="28"/>
  <c r="T5" i="28"/>
  <c r="S5" i="28"/>
  <c r="R5" i="28"/>
  <c r="Q5" i="28"/>
  <c r="P5" i="28"/>
  <c r="O5" i="28"/>
  <c r="AA260" i="27"/>
  <c r="Z260" i="27"/>
  <c r="Y260" i="27"/>
  <c r="X260" i="27"/>
  <c r="W260" i="27"/>
  <c r="V260" i="27"/>
  <c r="U260" i="27"/>
  <c r="T260" i="27"/>
  <c r="S260" i="27"/>
  <c r="R260" i="27"/>
  <c r="Q260" i="27"/>
  <c r="P260" i="27"/>
  <c r="O260" i="27"/>
  <c r="K260" i="27"/>
  <c r="J260" i="27"/>
  <c r="I260" i="27"/>
  <c r="H260" i="27"/>
  <c r="G260" i="27"/>
  <c r="AA259" i="27"/>
  <c r="Z259" i="27"/>
  <c r="Y259" i="27"/>
  <c r="Y257" i="27" s="1"/>
  <c r="X259" i="27"/>
  <c r="W259" i="27"/>
  <c r="V259" i="27"/>
  <c r="U259" i="27"/>
  <c r="T259" i="27"/>
  <c r="S259" i="27"/>
  <c r="R259" i="27"/>
  <c r="Q259" i="27"/>
  <c r="Q257" i="27" s="1"/>
  <c r="P259" i="27"/>
  <c r="O259" i="27"/>
  <c r="M259" i="27"/>
  <c r="J259" i="27"/>
  <c r="I259" i="27"/>
  <c r="I257" i="27" s="1"/>
  <c r="H259" i="27"/>
  <c r="G259" i="27"/>
  <c r="AA258" i="27"/>
  <c r="AA257" i="27" s="1"/>
  <c r="Z258" i="27"/>
  <c r="Z257" i="27" s="1"/>
  <c r="Y258" i="27"/>
  <c r="X258" i="27"/>
  <c r="W258" i="27"/>
  <c r="W257" i="27" s="1"/>
  <c r="V258" i="27"/>
  <c r="V257" i="27" s="1"/>
  <c r="U258" i="27"/>
  <c r="T258" i="27"/>
  <c r="S258" i="27"/>
  <c r="S257" i="27" s="1"/>
  <c r="R258" i="27"/>
  <c r="R257" i="27" s="1"/>
  <c r="Q258" i="27"/>
  <c r="P258" i="27"/>
  <c r="O258" i="27"/>
  <c r="O257" i="27" s="1"/>
  <c r="K258" i="27"/>
  <c r="J258" i="27"/>
  <c r="J257" i="27" s="1"/>
  <c r="I258" i="27"/>
  <c r="H258" i="27"/>
  <c r="G258" i="27"/>
  <c r="G257" i="27" s="1"/>
  <c r="X257" i="27"/>
  <c r="U257" i="27"/>
  <c r="T257" i="27"/>
  <c r="P257" i="27"/>
  <c r="H257" i="27"/>
  <c r="AA243" i="27"/>
  <c r="Z243" i="27"/>
  <c r="Y243" i="27"/>
  <c r="X243" i="27"/>
  <c r="W243" i="27"/>
  <c r="V243" i="27"/>
  <c r="U243" i="27"/>
  <c r="N193" i="27"/>
  <c r="M193" i="27"/>
  <c r="L193" i="27"/>
  <c r="K193" i="27"/>
  <c r="N179" i="27"/>
  <c r="N260" i="27" s="1"/>
  <c r="M179" i="27"/>
  <c r="M260" i="27" s="1"/>
  <c r="L179" i="27"/>
  <c r="L178" i="27" s="1"/>
  <c r="L176" i="27" s="1"/>
  <c r="K179" i="27"/>
  <c r="N178" i="27"/>
  <c r="N176" i="27" s="1"/>
  <c r="K178" i="27"/>
  <c r="K176" i="27" s="1"/>
  <c r="N136" i="27"/>
  <c r="M136" i="27"/>
  <c r="M22" i="27" s="1"/>
  <c r="L136" i="27"/>
  <c r="K136" i="27"/>
  <c r="N122" i="27"/>
  <c r="N259" i="27" s="1"/>
  <c r="M122" i="27"/>
  <c r="L122" i="27"/>
  <c r="L259" i="27" s="1"/>
  <c r="K122" i="27"/>
  <c r="N121" i="27"/>
  <c r="M121" i="27"/>
  <c r="L121" i="27"/>
  <c r="N119" i="27"/>
  <c r="L119" i="27"/>
  <c r="AA96" i="27"/>
  <c r="Z96" i="27"/>
  <c r="Y96" i="27"/>
  <c r="X96" i="27"/>
  <c r="X40" i="27" s="1"/>
  <c r="AJ93" i="27"/>
  <c r="AI93" i="27"/>
  <c r="Z79" i="27"/>
  <c r="Z62" i="27" s="1"/>
  <c r="Z5" i="27" s="1"/>
  <c r="Y79" i="27"/>
  <c r="Y62" i="27" s="1"/>
  <c r="Y5" i="27" s="1"/>
  <c r="X79" i="27"/>
  <c r="W79" i="27"/>
  <c r="V79" i="27"/>
  <c r="V62" i="27" s="1"/>
  <c r="V5" i="27" s="1"/>
  <c r="N79" i="27"/>
  <c r="N22" i="27" s="1"/>
  <c r="M79" i="27"/>
  <c r="L79" i="27"/>
  <c r="K79" i="27"/>
  <c r="N73" i="27"/>
  <c r="M73" i="27"/>
  <c r="L73" i="27"/>
  <c r="L16" i="27" s="1"/>
  <c r="K73" i="27"/>
  <c r="N65" i="27"/>
  <c r="N258" i="27" s="1"/>
  <c r="M65" i="27"/>
  <c r="M258" i="27" s="1"/>
  <c r="M257" i="27" s="1"/>
  <c r="L65" i="27"/>
  <c r="L258" i="27" s="1"/>
  <c r="K65" i="27"/>
  <c r="N64" i="27"/>
  <c r="M64" i="27"/>
  <c r="K64" i="27"/>
  <c r="K62" i="27" s="1"/>
  <c r="AA62" i="27"/>
  <c r="X62" i="27"/>
  <c r="X5" i="27" s="1"/>
  <c r="W62" i="27"/>
  <c r="M62" i="27"/>
  <c r="AA52" i="27"/>
  <c r="Z52" i="27"/>
  <c r="Y52" i="27"/>
  <c r="X52" i="27"/>
  <c r="W52" i="27"/>
  <c r="V52" i="27"/>
  <c r="U52" i="27"/>
  <c r="T52" i="27"/>
  <c r="S52" i="27"/>
  <c r="R52" i="27"/>
  <c r="AA51" i="27"/>
  <c r="Z51" i="27"/>
  <c r="Y51" i="27"/>
  <c r="X51" i="27"/>
  <c r="W51" i="27"/>
  <c r="V51" i="27"/>
  <c r="U51" i="27"/>
  <c r="T51" i="27"/>
  <c r="S51" i="27"/>
  <c r="R51" i="27"/>
  <c r="Q51" i="27"/>
  <c r="P51" i="27"/>
  <c r="O51" i="27"/>
  <c r="N51" i="27"/>
  <c r="M51" i="27"/>
  <c r="L51" i="27"/>
  <c r="K51" i="27"/>
  <c r="AA50" i="27"/>
  <c r="Z50" i="27"/>
  <c r="Y50" i="27"/>
  <c r="X50" i="27"/>
  <c r="W50" i="27"/>
  <c r="V50" i="27"/>
  <c r="U50" i="27"/>
  <c r="T50" i="27"/>
  <c r="S50" i="27"/>
  <c r="R50" i="27"/>
  <c r="Q50" i="27"/>
  <c r="P50" i="27"/>
  <c r="O50" i="27"/>
  <c r="N50" i="27"/>
  <c r="M50" i="27"/>
  <c r="L50" i="27"/>
  <c r="K50" i="27"/>
  <c r="AA49" i="27"/>
  <c r="Z49" i="27"/>
  <c r="Y49" i="27"/>
  <c r="X49" i="27"/>
  <c r="W49" i="27"/>
  <c r="V49" i="27"/>
  <c r="U49" i="27"/>
  <c r="T49" i="27"/>
  <c r="S49" i="27"/>
  <c r="R49" i="27"/>
  <c r="Q49" i="27"/>
  <c r="P49" i="27"/>
  <c r="O49" i="27"/>
  <c r="N49" i="27"/>
  <c r="M49" i="27"/>
  <c r="L49" i="27"/>
  <c r="K49" i="27"/>
  <c r="AA48" i="27"/>
  <c r="Z48" i="27"/>
  <c r="Y48" i="27"/>
  <c r="X48" i="27"/>
  <c r="W48" i="27"/>
  <c r="V48" i="27"/>
  <c r="U48" i="27"/>
  <c r="T48" i="27"/>
  <c r="S48" i="27"/>
  <c r="R48" i="27"/>
  <c r="Q48" i="27"/>
  <c r="P48" i="27"/>
  <c r="O48" i="27"/>
  <c r="N48" i="27"/>
  <c r="M48" i="27"/>
  <c r="L48" i="27"/>
  <c r="K48" i="27"/>
  <c r="AA47" i="27"/>
  <c r="Z47" i="27"/>
  <c r="Y47" i="27"/>
  <c r="X47" i="27"/>
  <c r="W47" i="27"/>
  <c r="V47" i="27"/>
  <c r="U47" i="27"/>
  <c r="T47" i="27"/>
  <c r="S47" i="27"/>
  <c r="R47" i="27"/>
  <c r="Q47" i="27"/>
  <c r="P47" i="27"/>
  <c r="O47" i="27"/>
  <c r="N47" i="27"/>
  <c r="M47" i="27"/>
  <c r="L47" i="27"/>
  <c r="K47" i="27"/>
  <c r="AA46" i="27"/>
  <c r="Z46" i="27"/>
  <c r="Y46" i="27"/>
  <c r="X46" i="27"/>
  <c r="W46" i="27"/>
  <c r="V46" i="27"/>
  <c r="U46" i="27"/>
  <c r="T46" i="27"/>
  <c r="S46" i="27"/>
  <c r="R46" i="27"/>
  <c r="Q46" i="27"/>
  <c r="P46" i="27"/>
  <c r="O46" i="27"/>
  <c r="N46" i="27"/>
  <c r="M46" i="27"/>
  <c r="L46" i="27"/>
  <c r="K46" i="27"/>
  <c r="AA45" i="27"/>
  <c r="Z45" i="27"/>
  <c r="Y45" i="27"/>
  <c r="X45" i="27"/>
  <c r="W45" i="27"/>
  <c r="V45" i="27"/>
  <c r="U45" i="27"/>
  <c r="T45" i="27"/>
  <c r="S45" i="27"/>
  <c r="R45" i="27"/>
  <c r="Q45" i="27"/>
  <c r="P45" i="27"/>
  <c r="O45" i="27"/>
  <c r="N45" i="27"/>
  <c r="M45" i="27"/>
  <c r="L45" i="27"/>
  <c r="K45" i="27"/>
  <c r="AA44" i="27"/>
  <c r="Z44" i="27"/>
  <c r="Y44" i="27"/>
  <c r="X44" i="27"/>
  <c r="W44" i="27"/>
  <c r="V44" i="27"/>
  <c r="U44" i="27"/>
  <c r="T44" i="27"/>
  <c r="S44" i="27"/>
  <c r="R44" i="27"/>
  <c r="Q44" i="27"/>
  <c r="P44" i="27"/>
  <c r="O44" i="27"/>
  <c r="N44" i="27"/>
  <c r="M44" i="27"/>
  <c r="L44" i="27"/>
  <c r="K44" i="27"/>
  <c r="AA43" i="27"/>
  <c r="Z43" i="27"/>
  <c r="Y43" i="27"/>
  <c r="X43" i="27"/>
  <c r="W43" i="27"/>
  <c r="V43" i="27"/>
  <c r="U43" i="27"/>
  <c r="T43" i="27"/>
  <c r="S43" i="27"/>
  <c r="R43" i="27"/>
  <c r="Q43" i="27"/>
  <c r="P43" i="27"/>
  <c r="O43" i="27"/>
  <c r="N43" i="27"/>
  <c r="M43" i="27"/>
  <c r="L43" i="27"/>
  <c r="K43" i="27"/>
  <c r="AA42" i="27"/>
  <c r="Z42" i="27"/>
  <c r="Y42" i="27"/>
  <c r="X42" i="27"/>
  <c r="W42" i="27"/>
  <c r="V42" i="27"/>
  <c r="U42" i="27"/>
  <c r="T42" i="27"/>
  <c r="S42" i="27"/>
  <c r="R42" i="27"/>
  <c r="Q42" i="27"/>
  <c r="P42" i="27"/>
  <c r="O42" i="27"/>
  <c r="N42" i="27"/>
  <c r="M42" i="27"/>
  <c r="L42" i="27"/>
  <c r="K42" i="27"/>
  <c r="AA40" i="27"/>
  <c r="Z40" i="27"/>
  <c r="Y40" i="27"/>
  <c r="W40" i="27"/>
  <c r="V40" i="27"/>
  <c r="U40" i="27"/>
  <c r="T40" i="27"/>
  <c r="S40" i="27"/>
  <c r="R40" i="27"/>
  <c r="Q40" i="27"/>
  <c r="P40" i="27"/>
  <c r="O40" i="27"/>
  <c r="N40" i="27"/>
  <c r="M40" i="27"/>
  <c r="L40" i="27"/>
  <c r="K40" i="27"/>
  <c r="AA38" i="27"/>
  <c r="Z38" i="27"/>
  <c r="Y38" i="27"/>
  <c r="X38" i="27"/>
  <c r="W38" i="27"/>
  <c r="V38" i="27"/>
  <c r="U38" i="27"/>
  <c r="T38" i="27"/>
  <c r="S38" i="27"/>
  <c r="R38" i="27"/>
  <c r="AA36" i="27"/>
  <c r="Z36" i="27"/>
  <c r="Y36" i="27"/>
  <c r="X36" i="27"/>
  <c r="W36" i="27"/>
  <c r="V36" i="27"/>
  <c r="U36" i="27"/>
  <c r="T36" i="27"/>
  <c r="S36" i="27"/>
  <c r="R36" i="27"/>
  <c r="Q36" i="27"/>
  <c r="P36" i="27"/>
  <c r="O36" i="27"/>
  <c r="N36" i="27"/>
  <c r="M36" i="27"/>
  <c r="L36" i="27"/>
  <c r="K36" i="27"/>
  <c r="AA34" i="27"/>
  <c r="Z34" i="27"/>
  <c r="Y34" i="27"/>
  <c r="X34" i="27"/>
  <c r="W34" i="27"/>
  <c r="V34" i="27"/>
  <c r="U34" i="27"/>
  <c r="T34" i="27"/>
  <c r="S34" i="27"/>
  <c r="R34" i="27"/>
  <c r="Q34" i="27"/>
  <c r="P34" i="27"/>
  <c r="O34" i="27"/>
  <c r="N34" i="27"/>
  <c r="M34" i="27"/>
  <c r="L34" i="27"/>
  <c r="K34" i="27"/>
  <c r="AA32" i="27"/>
  <c r="Z32" i="27"/>
  <c r="Y32" i="27"/>
  <c r="X32" i="27"/>
  <c r="W32" i="27"/>
  <c r="V32" i="27"/>
  <c r="U32" i="27"/>
  <c r="T32" i="27"/>
  <c r="S32" i="27"/>
  <c r="R32" i="27"/>
  <c r="Q32" i="27"/>
  <c r="P32" i="27"/>
  <c r="O32" i="27"/>
  <c r="N32" i="27"/>
  <c r="M32" i="27"/>
  <c r="L32" i="27"/>
  <c r="K32" i="27"/>
  <c r="J32" i="27"/>
  <c r="I32" i="27"/>
  <c r="H32" i="27"/>
  <c r="G32" i="27"/>
  <c r="AA31" i="27"/>
  <c r="Z31" i="27"/>
  <c r="Y31" i="27"/>
  <c r="X31" i="27"/>
  <c r="W31" i="27"/>
  <c r="V31" i="27"/>
  <c r="U31" i="27"/>
  <c r="T31" i="27"/>
  <c r="S31" i="27"/>
  <c r="R31" i="27"/>
  <c r="Q31" i="27"/>
  <c r="P31" i="27"/>
  <c r="O31" i="27"/>
  <c r="N31" i="27"/>
  <c r="M31" i="27"/>
  <c r="L31" i="27"/>
  <c r="K31" i="27"/>
  <c r="AA30" i="27"/>
  <c r="Z30" i="27"/>
  <c r="Y30" i="27"/>
  <c r="X30" i="27"/>
  <c r="W30" i="27"/>
  <c r="V30" i="27"/>
  <c r="U30" i="27"/>
  <c r="T30" i="27"/>
  <c r="S30" i="27"/>
  <c r="R30" i="27"/>
  <c r="Q30" i="27"/>
  <c r="P30" i="27"/>
  <c r="O30" i="27"/>
  <c r="N30" i="27"/>
  <c r="M30" i="27"/>
  <c r="L30" i="27"/>
  <c r="K30" i="27"/>
  <c r="AA29" i="27"/>
  <c r="Z29" i="27"/>
  <c r="Y29" i="27"/>
  <c r="X29" i="27"/>
  <c r="W29" i="27"/>
  <c r="V29" i="27"/>
  <c r="U29" i="27"/>
  <c r="T29" i="27"/>
  <c r="S29" i="27"/>
  <c r="R29" i="27"/>
  <c r="Q29" i="27"/>
  <c r="P29" i="27"/>
  <c r="O29" i="27"/>
  <c r="N29" i="27"/>
  <c r="M29" i="27"/>
  <c r="L29" i="27"/>
  <c r="K29" i="27"/>
  <c r="AA28" i="27"/>
  <c r="Z28" i="27"/>
  <c r="Y28" i="27"/>
  <c r="X28" i="27"/>
  <c r="W28" i="27"/>
  <c r="V28" i="27"/>
  <c r="U28" i="27"/>
  <c r="T28" i="27"/>
  <c r="S28" i="27"/>
  <c r="R28" i="27"/>
  <c r="Q28" i="27"/>
  <c r="P28" i="27"/>
  <c r="O28" i="27"/>
  <c r="N28" i="27"/>
  <c r="M28" i="27"/>
  <c r="L28" i="27"/>
  <c r="K28" i="27"/>
  <c r="AA27" i="27"/>
  <c r="Z27" i="27"/>
  <c r="Y27" i="27"/>
  <c r="X27" i="27"/>
  <c r="W27" i="27"/>
  <c r="V27" i="27"/>
  <c r="U27" i="27"/>
  <c r="T27" i="27"/>
  <c r="S27" i="27"/>
  <c r="R27" i="27"/>
  <c r="Q27" i="27"/>
  <c r="P27" i="27"/>
  <c r="O27" i="27"/>
  <c r="N27" i="27"/>
  <c r="M27" i="27"/>
  <c r="L27" i="27"/>
  <c r="K27" i="27"/>
  <c r="AA26" i="27"/>
  <c r="Z26" i="27"/>
  <c r="Y26" i="27"/>
  <c r="X26" i="27"/>
  <c r="W26" i="27"/>
  <c r="V26" i="27"/>
  <c r="U26" i="27"/>
  <c r="T26" i="27"/>
  <c r="S26" i="27"/>
  <c r="R26" i="27"/>
  <c r="Q26" i="27"/>
  <c r="P26" i="27"/>
  <c r="O26" i="27"/>
  <c r="N26" i="27"/>
  <c r="M26" i="27"/>
  <c r="L26" i="27"/>
  <c r="K26" i="27"/>
  <c r="AA25" i="27"/>
  <c r="Z25" i="27"/>
  <c r="Y25" i="27"/>
  <c r="X25" i="27"/>
  <c r="W25" i="27"/>
  <c r="V25" i="27"/>
  <c r="U25" i="27"/>
  <c r="T25" i="27"/>
  <c r="S25" i="27"/>
  <c r="R25" i="27"/>
  <c r="Q25" i="27"/>
  <c r="P25" i="27"/>
  <c r="O25" i="27"/>
  <c r="N25" i="27"/>
  <c r="M25" i="27"/>
  <c r="L25" i="27"/>
  <c r="K25" i="27"/>
  <c r="AA24" i="27"/>
  <c r="Z24" i="27"/>
  <c r="Y24" i="27"/>
  <c r="X24" i="27"/>
  <c r="W24" i="27"/>
  <c r="V24" i="27"/>
  <c r="U24" i="27"/>
  <c r="T24" i="27"/>
  <c r="S24" i="27"/>
  <c r="R24" i="27"/>
  <c r="Q24" i="27"/>
  <c r="P24" i="27"/>
  <c r="O24" i="27"/>
  <c r="N24" i="27"/>
  <c r="M24" i="27"/>
  <c r="L24" i="27"/>
  <c r="K24" i="27"/>
  <c r="AA23" i="27"/>
  <c r="Z23" i="27"/>
  <c r="Y23" i="27"/>
  <c r="X23" i="27"/>
  <c r="W23" i="27"/>
  <c r="V23" i="27"/>
  <c r="U23" i="27"/>
  <c r="T23" i="27"/>
  <c r="S23" i="27"/>
  <c r="R23" i="27"/>
  <c r="Q23" i="27"/>
  <c r="P23" i="27"/>
  <c r="O23" i="27"/>
  <c r="N23" i="27"/>
  <c r="M23" i="27"/>
  <c r="L23" i="27"/>
  <c r="K23" i="27"/>
  <c r="AA22" i="27"/>
  <c r="Z22" i="27"/>
  <c r="X22" i="27"/>
  <c r="W22" i="27"/>
  <c r="V22" i="27"/>
  <c r="U22" i="27"/>
  <c r="T22" i="27"/>
  <c r="S22" i="27"/>
  <c r="R22" i="27"/>
  <c r="Q22" i="27"/>
  <c r="P22" i="27"/>
  <c r="O22" i="27"/>
  <c r="L22" i="27"/>
  <c r="K22" i="27"/>
  <c r="AA20" i="27"/>
  <c r="Z20" i="27"/>
  <c r="Y20" i="27"/>
  <c r="X20" i="27"/>
  <c r="W20" i="27"/>
  <c r="V20" i="27"/>
  <c r="U20" i="27"/>
  <c r="T20" i="27"/>
  <c r="S20" i="27"/>
  <c r="R20" i="27"/>
  <c r="Q20" i="27"/>
  <c r="P20" i="27"/>
  <c r="O20" i="27"/>
  <c r="N20" i="27"/>
  <c r="M20" i="27"/>
  <c r="L20" i="27"/>
  <c r="K20" i="27"/>
  <c r="AA19" i="27"/>
  <c r="Z19" i="27"/>
  <c r="Y19" i="27"/>
  <c r="X19" i="27"/>
  <c r="W19" i="27"/>
  <c r="V19" i="27"/>
  <c r="U19" i="27"/>
  <c r="T19" i="27"/>
  <c r="S19" i="27"/>
  <c r="R19" i="27"/>
  <c r="Q19" i="27"/>
  <c r="P19" i="27"/>
  <c r="O19" i="27"/>
  <c r="N19" i="27"/>
  <c r="M19" i="27"/>
  <c r="L19" i="27"/>
  <c r="K19" i="27"/>
  <c r="AA18" i="27"/>
  <c r="Z18" i="27"/>
  <c r="Y18" i="27"/>
  <c r="X18" i="27"/>
  <c r="W18" i="27"/>
  <c r="V18" i="27"/>
  <c r="U18" i="27"/>
  <c r="T18" i="27"/>
  <c r="S18" i="27"/>
  <c r="R18" i="27"/>
  <c r="Q18" i="27"/>
  <c r="P18" i="27"/>
  <c r="O18" i="27"/>
  <c r="N18" i="27"/>
  <c r="M18" i="27"/>
  <c r="L18" i="27"/>
  <c r="K18" i="27"/>
  <c r="AA17" i="27"/>
  <c r="Z17" i="27"/>
  <c r="Y17" i="27"/>
  <c r="X17" i="27"/>
  <c r="W17" i="27"/>
  <c r="V17" i="27"/>
  <c r="U17" i="27"/>
  <c r="T17" i="27"/>
  <c r="S17" i="27"/>
  <c r="R17" i="27"/>
  <c r="Q17" i="27"/>
  <c r="P17" i="27"/>
  <c r="O17" i="27"/>
  <c r="N17" i="27"/>
  <c r="M17" i="27"/>
  <c r="L17" i="27"/>
  <c r="K17" i="27"/>
  <c r="AA16" i="27"/>
  <c r="Z16" i="27"/>
  <c r="Y16" i="27"/>
  <c r="X16" i="27"/>
  <c r="W16" i="27"/>
  <c r="V16" i="27"/>
  <c r="U16" i="27"/>
  <c r="T16" i="27"/>
  <c r="S16" i="27"/>
  <c r="R16" i="27"/>
  <c r="Q16" i="27"/>
  <c r="P16" i="27"/>
  <c r="O16" i="27"/>
  <c r="N16" i="27"/>
  <c r="M16" i="27"/>
  <c r="K16" i="27"/>
  <c r="AA15" i="27"/>
  <c r="Z15" i="27"/>
  <c r="Y15" i="27"/>
  <c r="X15" i="27"/>
  <c r="W15" i="27"/>
  <c r="V15" i="27"/>
  <c r="U15" i="27"/>
  <c r="T15" i="27"/>
  <c r="S15" i="27"/>
  <c r="R15" i="27"/>
  <c r="Q15" i="27"/>
  <c r="P15" i="27"/>
  <c r="O15" i="27"/>
  <c r="N15" i="27"/>
  <c r="M15" i="27"/>
  <c r="L15" i="27"/>
  <c r="K15" i="27"/>
  <c r="AA14" i="27"/>
  <c r="Z14" i="27"/>
  <c r="Y14" i="27"/>
  <c r="X14" i="27"/>
  <c r="W14" i="27"/>
  <c r="V14" i="27"/>
  <c r="U14" i="27"/>
  <c r="T14" i="27"/>
  <c r="S14" i="27"/>
  <c r="R14" i="27"/>
  <c r="Q14" i="27"/>
  <c r="P14" i="27"/>
  <c r="O14" i="27"/>
  <c r="N14" i="27"/>
  <c r="M14" i="27"/>
  <c r="L14" i="27"/>
  <c r="K14" i="27"/>
  <c r="AA13" i="27"/>
  <c r="Z13" i="27"/>
  <c r="Y13" i="27"/>
  <c r="X13" i="27"/>
  <c r="W13" i="27"/>
  <c r="V13" i="27"/>
  <c r="U13" i="27"/>
  <c r="T13" i="27"/>
  <c r="S13" i="27"/>
  <c r="R13" i="27"/>
  <c r="Q13" i="27"/>
  <c r="P13" i="27"/>
  <c r="O13" i="27"/>
  <c r="N13" i="27"/>
  <c r="M13" i="27"/>
  <c r="L13" i="27"/>
  <c r="K13" i="27"/>
  <c r="AA12" i="27"/>
  <c r="Z12" i="27"/>
  <c r="Y12" i="27"/>
  <c r="X12" i="27"/>
  <c r="W12" i="27"/>
  <c r="V12" i="27"/>
  <c r="U12" i="27"/>
  <c r="T12" i="27"/>
  <c r="S12" i="27"/>
  <c r="R12" i="27"/>
  <c r="Q12" i="27"/>
  <c r="P12" i="27"/>
  <c r="O12" i="27"/>
  <c r="N12" i="27"/>
  <c r="M12" i="27"/>
  <c r="L12" i="27"/>
  <c r="K12" i="27"/>
  <c r="AA11" i="27"/>
  <c r="Z11" i="27"/>
  <c r="Y11" i="27"/>
  <c r="X11" i="27"/>
  <c r="W11" i="27"/>
  <c r="V11" i="27"/>
  <c r="U11" i="27"/>
  <c r="T11" i="27"/>
  <c r="S11" i="27"/>
  <c r="R11" i="27"/>
  <c r="Q11" i="27"/>
  <c r="P11" i="27"/>
  <c r="O11" i="27"/>
  <c r="N11" i="27"/>
  <c r="M11" i="27"/>
  <c r="L11" i="27"/>
  <c r="K11" i="27"/>
  <c r="AA10" i="27"/>
  <c r="Z10" i="27"/>
  <c r="Y10" i="27"/>
  <c r="X10" i="27"/>
  <c r="W10" i="27"/>
  <c r="V10" i="27"/>
  <c r="U10" i="27"/>
  <c r="T10" i="27"/>
  <c r="S10" i="27"/>
  <c r="R10" i="27"/>
  <c r="Q10" i="27"/>
  <c r="P10" i="27"/>
  <c r="O10" i="27"/>
  <c r="N10" i="27"/>
  <c r="M10" i="27"/>
  <c r="L10" i="27"/>
  <c r="K10" i="27"/>
  <c r="AA9" i="27"/>
  <c r="Z9" i="27"/>
  <c r="Y9" i="27"/>
  <c r="X9" i="27"/>
  <c r="W9" i="27"/>
  <c r="V9" i="27"/>
  <c r="U9" i="27"/>
  <c r="T9" i="27"/>
  <c r="S9" i="27"/>
  <c r="R9" i="27"/>
  <c r="Q9" i="27"/>
  <c r="P9" i="27"/>
  <c r="O9" i="27"/>
  <c r="N9" i="27"/>
  <c r="M9" i="27"/>
  <c r="L9" i="27"/>
  <c r="K9" i="27"/>
  <c r="AA8" i="27"/>
  <c r="Z8" i="27"/>
  <c r="Y8" i="27"/>
  <c r="X8" i="27"/>
  <c r="W8" i="27"/>
  <c r="V8" i="27"/>
  <c r="U8" i="27"/>
  <c r="T8" i="27"/>
  <c r="S8" i="27"/>
  <c r="R8" i="27"/>
  <c r="Q8" i="27"/>
  <c r="P8" i="27"/>
  <c r="O8" i="27"/>
  <c r="N8" i="27"/>
  <c r="M8" i="27"/>
  <c r="L8" i="27"/>
  <c r="AA7" i="27"/>
  <c r="Z7" i="27"/>
  <c r="Y7" i="27"/>
  <c r="X7" i="27"/>
  <c r="W7" i="27"/>
  <c r="V7" i="27"/>
  <c r="U7" i="27"/>
  <c r="T7" i="27"/>
  <c r="S7" i="27"/>
  <c r="R7" i="27"/>
  <c r="Q7" i="27"/>
  <c r="P7" i="27"/>
  <c r="O7" i="27"/>
  <c r="AA5" i="27"/>
  <c r="W5" i="27"/>
  <c r="U5" i="27"/>
  <c r="T5" i="27"/>
  <c r="S5" i="27"/>
  <c r="R5" i="27"/>
  <c r="Q5" i="27"/>
  <c r="P5" i="27"/>
  <c r="O5" i="27"/>
  <c r="AA260" i="26"/>
  <c r="Z260" i="26"/>
  <c r="Y260" i="26"/>
  <c r="X260" i="26"/>
  <c r="W260" i="26"/>
  <c r="V260" i="26"/>
  <c r="U260" i="26"/>
  <c r="T260" i="26"/>
  <c r="T257" i="26" s="1"/>
  <c r="S260" i="26"/>
  <c r="R260" i="26"/>
  <c r="Q260" i="26"/>
  <c r="P260" i="26"/>
  <c r="O260" i="26"/>
  <c r="K260" i="26"/>
  <c r="J260" i="26"/>
  <c r="I260" i="26"/>
  <c r="H260" i="26"/>
  <c r="G260" i="26"/>
  <c r="AA259" i="26"/>
  <c r="Z259" i="26"/>
  <c r="Z257" i="26" s="1"/>
  <c r="Y259" i="26"/>
  <c r="X259" i="26"/>
  <c r="W259" i="26"/>
  <c r="V259" i="26"/>
  <c r="U259" i="26"/>
  <c r="U257" i="26" s="1"/>
  <c r="T259" i="26"/>
  <c r="S259" i="26"/>
  <c r="R259" i="26"/>
  <c r="R257" i="26" s="1"/>
  <c r="Q259" i="26"/>
  <c r="P259" i="26"/>
  <c r="O259" i="26"/>
  <c r="M259" i="26"/>
  <c r="J259" i="26"/>
  <c r="J257" i="26" s="1"/>
  <c r="I259" i="26"/>
  <c r="H259" i="26"/>
  <c r="G259" i="26"/>
  <c r="AA258" i="26"/>
  <c r="AA257" i="26" s="1"/>
  <c r="Z258" i="26"/>
  <c r="Y258" i="26"/>
  <c r="X258" i="26"/>
  <c r="X257" i="26" s="1"/>
  <c r="W258" i="26"/>
  <c r="V258" i="26"/>
  <c r="U258" i="26"/>
  <c r="T258" i="26"/>
  <c r="S258" i="26"/>
  <c r="S257" i="26" s="1"/>
  <c r="R258" i="26"/>
  <c r="Q258" i="26"/>
  <c r="P258" i="26"/>
  <c r="P257" i="26" s="1"/>
  <c r="O258" i="26"/>
  <c r="K258" i="26"/>
  <c r="K257" i="26" s="1"/>
  <c r="J258" i="26"/>
  <c r="I258" i="26"/>
  <c r="H258" i="26"/>
  <c r="H257" i="26" s="1"/>
  <c r="G258" i="26"/>
  <c r="G257" i="26" s="1"/>
  <c r="Y257" i="26"/>
  <c r="V257" i="26"/>
  <c r="Q257" i="26"/>
  <c r="I257" i="26"/>
  <c r="AA243" i="26"/>
  <c r="Z243" i="26"/>
  <c r="Y243" i="26"/>
  <c r="X243" i="26"/>
  <c r="W243" i="26"/>
  <c r="V243" i="26"/>
  <c r="U243" i="26"/>
  <c r="N193" i="26"/>
  <c r="M193" i="26"/>
  <c r="L193" i="26"/>
  <c r="K193" i="26"/>
  <c r="K22" i="26" s="1"/>
  <c r="N179" i="26"/>
  <c r="N178" i="26" s="1"/>
  <c r="N176" i="26" s="1"/>
  <c r="M179" i="26"/>
  <c r="M8" i="26" s="1"/>
  <c r="L179" i="26"/>
  <c r="L260" i="26" s="1"/>
  <c r="K179" i="26"/>
  <c r="L178" i="26"/>
  <c r="L176" i="26" s="1"/>
  <c r="K178" i="26"/>
  <c r="K176" i="26" s="1"/>
  <c r="N136" i="26"/>
  <c r="M136" i="26"/>
  <c r="L136" i="26"/>
  <c r="K136" i="26"/>
  <c r="N122" i="26"/>
  <c r="N259" i="26" s="1"/>
  <c r="M122" i="26"/>
  <c r="L122" i="26"/>
  <c r="L259" i="26" s="1"/>
  <c r="K122" i="26"/>
  <c r="K259" i="26" s="1"/>
  <c r="N121" i="26"/>
  <c r="N119" i="26" s="1"/>
  <c r="M121" i="26"/>
  <c r="M119" i="26" s="1"/>
  <c r="AA96" i="26"/>
  <c r="Z96" i="26"/>
  <c r="Y96" i="26"/>
  <c r="X96" i="26"/>
  <c r="AJ93" i="26"/>
  <c r="AI93" i="26"/>
  <c r="W82" i="26"/>
  <c r="V82" i="26"/>
  <c r="Z79" i="26"/>
  <c r="Y79" i="26"/>
  <c r="X79" i="26"/>
  <c r="X62" i="26" s="1"/>
  <c r="W79" i="26"/>
  <c r="V79" i="26"/>
  <c r="N79" i="26"/>
  <c r="M79" i="26"/>
  <c r="L79" i="26"/>
  <c r="L22" i="26" s="1"/>
  <c r="K79" i="26"/>
  <c r="N73" i="26"/>
  <c r="M73" i="26"/>
  <c r="L73" i="26"/>
  <c r="K73" i="26"/>
  <c r="N65" i="26"/>
  <c r="M65" i="26"/>
  <c r="M258" i="26" s="1"/>
  <c r="L65" i="26"/>
  <c r="L258" i="26" s="1"/>
  <c r="L257" i="26" s="1"/>
  <c r="K65" i="26"/>
  <c r="K64" i="26" s="1"/>
  <c r="M64" i="26"/>
  <c r="M62" i="26" s="1"/>
  <c r="L64" i="26"/>
  <c r="AA62" i="26"/>
  <c r="Z62" i="26"/>
  <c r="Z5" i="26" s="1"/>
  <c r="Y62" i="26"/>
  <c r="V62" i="26"/>
  <c r="K62" i="26"/>
  <c r="AA52" i="26"/>
  <c r="Z52" i="26"/>
  <c r="Y52" i="26"/>
  <c r="X52" i="26"/>
  <c r="W52" i="26"/>
  <c r="V52" i="26"/>
  <c r="U52" i="26"/>
  <c r="T52" i="26"/>
  <c r="S52" i="26"/>
  <c r="R52" i="26"/>
  <c r="AA51" i="26"/>
  <c r="Z51" i="26"/>
  <c r="Y51" i="26"/>
  <c r="X51" i="26"/>
  <c r="W51" i="26"/>
  <c r="V51" i="26"/>
  <c r="U51" i="26"/>
  <c r="T51" i="26"/>
  <c r="S51" i="26"/>
  <c r="R51" i="26"/>
  <c r="Q51" i="26"/>
  <c r="P51" i="26"/>
  <c r="O51" i="26"/>
  <c r="N51" i="26"/>
  <c r="M51" i="26"/>
  <c r="L51" i="26"/>
  <c r="K51" i="26"/>
  <c r="AA50" i="26"/>
  <c r="Z50" i="26"/>
  <c r="Y50" i="26"/>
  <c r="X50" i="26"/>
  <c r="W50" i="26"/>
  <c r="V50" i="26"/>
  <c r="U50" i="26"/>
  <c r="T50" i="26"/>
  <c r="S50" i="26"/>
  <c r="R50" i="26"/>
  <c r="Q50" i="26"/>
  <c r="P50" i="26"/>
  <c r="O50" i="26"/>
  <c r="N50" i="26"/>
  <c r="M50" i="26"/>
  <c r="L50" i="26"/>
  <c r="K50" i="26"/>
  <c r="AA49" i="26"/>
  <c r="Z49" i="26"/>
  <c r="Y49" i="26"/>
  <c r="X49" i="26"/>
  <c r="W49" i="26"/>
  <c r="V49" i="26"/>
  <c r="U49" i="26"/>
  <c r="T49" i="26"/>
  <c r="S49" i="26"/>
  <c r="R49" i="26"/>
  <c r="Q49" i="26"/>
  <c r="P49" i="26"/>
  <c r="O49" i="26"/>
  <c r="N49" i="26"/>
  <c r="M49" i="26"/>
  <c r="L49" i="26"/>
  <c r="K49" i="26"/>
  <c r="AA48" i="26"/>
  <c r="Z48" i="26"/>
  <c r="Y48" i="26"/>
  <c r="X48" i="26"/>
  <c r="W48" i="26"/>
  <c r="V48" i="26"/>
  <c r="U48" i="26"/>
  <c r="T48" i="26"/>
  <c r="S48" i="26"/>
  <c r="R48" i="26"/>
  <c r="Q48" i="26"/>
  <c r="P48" i="26"/>
  <c r="O48" i="26"/>
  <c r="N48" i="26"/>
  <c r="M48" i="26"/>
  <c r="L48" i="26"/>
  <c r="K48" i="26"/>
  <c r="AA47" i="26"/>
  <c r="Z47" i="26"/>
  <c r="Y47" i="26"/>
  <c r="X47" i="26"/>
  <c r="W47" i="26"/>
  <c r="V47" i="26"/>
  <c r="U47" i="26"/>
  <c r="T47" i="26"/>
  <c r="S47" i="26"/>
  <c r="R47" i="26"/>
  <c r="Q47" i="26"/>
  <c r="P47" i="26"/>
  <c r="O47" i="26"/>
  <c r="N47" i="26"/>
  <c r="M47" i="26"/>
  <c r="L47" i="26"/>
  <c r="K47" i="26"/>
  <c r="AA46" i="26"/>
  <c r="Z46" i="26"/>
  <c r="Y46" i="26"/>
  <c r="X46" i="26"/>
  <c r="W46" i="26"/>
  <c r="V46" i="26"/>
  <c r="U46" i="26"/>
  <c r="T46" i="26"/>
  <c r="S46" i="26"/>
  <c r="R46" i="26"/>
  <c r="Q46" i="26"/>
  <c r="P46" i="26"/>
  <c r="O46" i="26"/>
  <c r="N46" i="26"/>
  <c r="M46" i="26"/>
  <c r="L46" i="26"/>
  <c r="K46" i="26"/>
  <c r="AA45" i="26"/>
  <c r="Z45" i="26"/>
  <c r="Y45" i="26"/>
  <c r="X45" i="26"/>
  <c r="W45" i="26"/>
  <c r="V45" i="26"/>
  <c r="U45" i="26"/>
  <c r="T45" i="26"/>
  <c r="S45" i="26"/>
  <c r="R45" i="26"/>
  <c r="Q45" i="26"/>
  <c r="P45" i="26"/>
  <c r="O45" i="26"/>
  <c r="N45" i="26"/>
  <c r="M45" i="26"/>
  <c r="L45" i="26"/>
  <c r="K45" i="26"/>
  <c r="AA44" i="26"/>
  <c r="Z44" i="26"/>
  <c r="Y44" i="26"/>
  <c r="X44" i="26"/>
  <c r="W44" i="26"/>
  <c r="V44" i="26"/>
  <c r="U44" i="26"/>
  <c r="T44" i="26"/>
  <c r="S44" i="26"/>
  <c r="R44" i="26"/>
  <c r="Q44" i="26"/>
  <c r="P44" i="26"/>
  <c r="O44" i="26"/>
  <c r="N44" i="26"/>
  <c r="M44" i="26"/>
  <c r="L44" i="26"/>
  <c r="K44" i="26"/>
  <c r="AA43" i="26"/>
  <c r="Z43" i="26"/>
  <c r="Y43" i="26"/>
  <c r="X43" i="26"/>
  <c r="W43" i="26"/>
  <c r="V43" i="26"/>
  <c r="U43" i="26"/>
  <c r="T43" i="26"/>
  <c r="S43" i="26"/>
  <c r="R43" i="26"/>
  <c r="Q43" i="26"/>
  <c r="P43" i="26"/>
  <c r="O43" i="26"/>
  <c r="N43" i="26"/>
  <c r="M43" i="26"/>
  <c r="L43" i="26"/>
  <c r="K43" i="26"/>
  <c r="AA42" i="26"/>
  <c r="Z42" i="26"/>
  <c r="Y42" i="26"/>
  <c r="X42" i="26"/>
  <c r="W42" i="26"/>
  <c r="V42" i="26"/>
  <c r="U42" i="26"/>
  <c r="T42" i="26"/>
  <c r="S42" i="26"/>
  <c r="R42" i="26"/>
  <c r="Q42" i="26"/>
  <c r="P42" i="26"/>
  <c r="O42" i="26"/>
  <c r="N42" i="26"/>
  <c r="M42" i="26"/>
  <c r="L42" i="26"/>
  <c r="K42" i="26"/>
  <c r="AA40" i="26"/>
  <c r="Z40" i="26"/>
  <c r="Y40" i="26"/>
  <c r="X40" i="26"/>
  <c r="W40" i="26"/>
  <c r="V40" i="26"/>
  <c r="U40" i="26"/>
  <c r="T40" i="26"/>
  <c r="S40" i="26"/>
  <c r="R40" i="26"/>
  <c r="Q40" i="26"/>
  <c r="P40" i="26"/>
  <c r="O40" i="26"/>
  <c r="N40" i="26"/>
  <c r="M40" i="26"/>
  <c r="L40" i="26"/>
  <c r="K40" i="26"/>
  <c r="AA38" i="26"/>
  <c r="Z38" i="26"/>
  <c r="Y38" i="26"/>
  <c r="X38" i="26"/>
  <c r="W38" i="26"/>
  <c r="V38" i="26"/>
  <c r="U38" i="26"/>
  <c r="T38" i="26"/>
  <c r="S38" i="26"/>
  <c r="R38" i="26"/>
  <c r="AA36" i="26"/>
  <c r="Z36" i="26"/>
  <c r="Y36" i="26"/>
  <c r="X36" i="26"/>
  <c r="W36" i="26"/>
  <c r="V36" i="26"/>
  <c r="U36" i="26"/>
  <c r="T36" i="26"/>
  <c r="S36" i="26"/>
  <c r="R36" i="26"/>
  <c r="Q36" i="26"/>
  <c r="P36" i="26"/>
  <c r="O36" i="26"/>
  <c r="N36" i="26"/>
  <c r="M36" i="26"/>
  <c r="L36" i="26"/>
  <c r="K36" i="26"/>
  <c r="AA34" i="26"/>
  <c r="Z34" i="26"/>
  <c r="Y34" i="26"/>
  <c r="X34" i="26"/>
  <c r="W34" i="26"/>
  <c r="V34" i="26"/>
  <c r="U34" i="26"/>
  <c r="T34" i="26"/>
  <c r="S34" i="26"/>
  <c r="R34" i="26"/>
  <c r="Q34" i="26"/>
  <c r="P34" i="26"/>
  <c r="O34" i="26"/>
  <c r="N34" i="26"/>
  <c r="M34" i="26"/>
  <c r="L34" i="26"/>
  <c r="K34" i="26"/>
  <c r="AA32" i="26"/>
  <c r="Z32" i="26"/>
  <c r="Y32" i="26"/>
  <c r="X32" i="26"/>
  <c r="W32" i="26"/>
  <c r="V32" i="26"/>
  <c r="U32" i="26"/>
  <c r="T32" i="26"/>
  <c r="S32" i="26"/>
  <c r="R32" i="26"/>
  <c r="Q32" i="26"/>
  <c r="P32" i="26"/>
  <c r="O32" i="26"/>
  <c r="N32" i="26"/>
  <c r="M32" i="26"/>
  <c r="L32" i="26"/>
  <c r="K32" i="26"/>
  <c r="J32" i="26"/>
  <c r="I32" i="26"/>
  <c r="H32" i="26"/>
  <c r="G32" i="26"/>
  <c r="AA31" i="26"/>
  <c r="Z31" i="26"/>
  <c r="Y31" i="26"/>
  <c r="X31" i="26"/>
  <c r="W31" i="26"/>
  <c r="V31" i="26"/>
  <c r="U31" i="26"/>
  <c r="T31" i="26"/>
  <c r="S31" i="26"/>
  <c r="R31" i="26"/>
  <c r="Q31" i="26"/>
  <c r="P31" i="26"/>
  <c r="O31" i="26"/>
  <c r="N31" i="26"/>
  <c r="M31" i="26"/>
  <c r="L31" i="26"/>
  <c r="K31" i="26"/>
  <c r="AA30" i="26"/>
  <c r="Z30" i="26"/>
  <c r="Y30" i="26"/>
  <c r="X30" i="26"/>
  <c r="W30" i="26"/>
  <c r="V30" i="26"/>
  <c r="U30" i="26"/>
  <c r="T30" i="26"/>
  <c r="S30" i="26"/>
  <c r="R30" i="26"/>
  <c r="Q30" i="26"/>
  <c r="P30" i="26"/>
  <c r="O30" i="26"/>
  <c r="N30" i="26"/>
  <c r="M30" i="26"/>
  <c r="L30" i="26"/>
  <c r="K30" i="26"/>
  <c r="AA29" i="26"/>
  <c r="Z29" i="26"/>
  <c r="Y29" i="26"/>
  <c r="X29" i="26"/>
  <c r="W29" i="26"/>
  <c r="V29" i="26"/>
  <c r="U29" i="26"/>
  <c r="T29" i="26"/>
  <c r="S29" i="26"/>
  <c r="R29" i="26"/>
  <c r="Q29" i="26"/>
  <c r="P29" i="26"/>
  <c r="O29" i="26"/>
  <c r="N29" i="26"/>
  <c r="M29" i="26"/>
  <c r="L29" i="26"/>
  <c r="K29" i="26"/>
  <c r="AA28" i="26"/>
  <c r="Z28" i="26"/>
  <c r="Y28" i="26"/>
  <c r="X28" i="26"/>
  <c r="W28" i="26"/>
  <c r="V28" i="26"/>
  <c r="U28" i="26"/>
  <c r="T28" i="26"/>
  <c r="S28" i="26"/>
  <c r="R28" i="26"/>
  <c r="Q28" i="26"/>
  <c r="P28" i="26"/>
  <c r="O28" i="26"/>
  <c r="N28" i="26"/>
  <c r="M28" i="26"/>
  <c r="L28" i="26"/>
  <c r="K28" i="26"/>
  <c r="AA27" i="26"/>
  <c r="Z27" i="26"/>
  <c r="Y27" i="26"/>
  <c r="X27" i="26"/>
  <c r="W27" i="26"/>
  <c r="V27" i="26"/>
  <c r="U27" i="26"/>
  <c r="T27" i="26"/>
  <c r="S27" i="26"/>
  <c r="R27" i="26"/>
  <c r="Q27" i="26"/>
  <c r="P27" i="26"/>
  <c r="O27" i="26"/>
  <c r="N27" i="26"/>
  <c r="M27" i="26"/>
  <c r="L27" i="26"/>
  <c r="K27" i="26"/>
  <c r="AA26" i="26"/>
  <c r="Z26" i="26"/>
  <c r="Y26" i="26"/>
  <c r="X26" i="26"/>
  <c r="W26" i="26"/>
  <c r="V26" i="26"/>
  <c r="U26" i="26"/>
  <c r="T26" i="26"/>
  <c r="S26" i="26"/>
  <c r="R26" i="26"/>
  <c r="Q26" i="26"/>
  <c r="P26" i="26"/>
  <c r="O26" i="26"/>
  <c r="N26" i="26"/>
  <c r="M26" i="26"/>
  <c r="L26" i="26"/>
  <c r="K26" i="26"/>
  <c r="AA25" i="26"/>
  <c r="Z25" i="26"/>
  <c r="Y25" i="26"/>
  <c r="X25" i="26"/>
  <c r="W25" i="26"/>
  <c r="V25" i="26"/>
  <c r="U25" i="26"/>
  <c r="T25" i="26"/>
  <c r="S25" i="26"/>
  <c r="R25" i="26"/>
  <c r="Q25" i="26"/>
  <c r="P25" i="26"/>
  <c r="O25" i="26"/>
  <c r="N25" i="26"/>
  <c r="M25" i="26"/>
  <c r="L25" i="26"/>
  <c r="K25" i="26"/>
  <c r="AA24" i="26"/>
  <c r="Z24" i="26"/>
  <c r="Y24" i="26"/>
  <c r="X24" i="26"/>
  <c r="W24" i="26"/>
  <c r="V24" i="26"/>
  <c r="U24" i="26"/>
  <c r="T24" i="26"/>
  <c r="S24" i="26"/>
  <c r="R24" i="26"/>
  <c r="Q24" i="26"/>
  <c r="P24" i="26"/>
  <c r="O24" i="26"/>
  <c r="N24" i="26"/>
  <c r="M24" i="26"/>
  <c r="L24" i="26"/>
  <c r="K24" i="26"/>
  <c r="AA23" i="26"/>
  <c r="Z23" i="26"/>
  <c r="Y23" i="26"/>
  <c r="X23" i="26"/>
  <c r="W23" i="26"/>
  <c r="V23" i="26"/>
  <c r="U23" i="26"/>
  <c r="T23" i="26"/>
  <c r="S23" i="26"/>
  <c r="R23" i="26"/>
  <c r="Q23" i="26"/>
  <c r="P23" i="26"/>
  <c r="O23" i="26"/>
  <c r="N23" i="26"/>
  <c r="M23" i="26"/>
  <c r="L23" i="26"/>
  <c r="K23" i="26"/>
  <c r="AA22" i="26"/>
  <c r="Z22" i="26"/>
  <c r="Y22" i="26"/>
  <c r="X22" i="26"/>
  <c r="V22" i="26"/>
  <c r="U22" i="26"/>
  <c r="T22" i="26"/>
  <c r="S22" i="26"/>
  <c r="R22" i="26"/>
  <c r="Q22" i="26"/>
  <c r="P22" i="26"/>
  <c r="O22" i="26"/>
  <c r="N22" i="26"/>
  <c r="M22" i="26"/>
  <c r="AA20" i="26"/>
  <c r="Z20" i="26"/>
  <c r="Y20" i="26"/>
  <c r="X20" i="26"/>
  <c r="W20" i="26"/>
  <c r="V20" i="26"/>
  <c r="U20" i="26"/>
  <c r="T20" i="26"/>
  <c r="S20" i="26"/>
  <c r="R20" i="26"/>
  <c r="Q20" i="26"/>
  <c r="P20" i="26"/>
  <c r="O20" i="26"/>
  <c r="N20" i="26"/>
  <c r="M20" i="26"/>
  <c r="L20" i="26"/>
  <c r="K20" i="26"/>
  <c r="AA19" i="26"/>
  <c r="Z19" i="26"/>
  <c r="Y19" i="26"/>
  <c r="X19" i="26"/>
  <c r="W19" i="26"/>
  <c r="V19" i="26"/>
  <c r="U19" i="26"/>
  <c r="T19" i="26"/>
  <c r="S19" i="26"/>
  <c r="R19" i="26"/>
  <c r="Q19" i="26"/>
  <c r="P19" i="26"/>
  <c r="O19" i="26"/>
  <c r="N19" i="26"/>
  <c r="M19" i="26"/>
  <c r="L19" i="26"/>
  <c r="K19" i="26"/>
  <c r="AA18" i="26"/>
  <c r="Z18" i="26"/>
  <c r="Y18" i="26"/>
  <c r="X18" i="26"/>
  <c r="W18" i="26"/>
  <c r="V18" i="26"/>
  <c r="U18" i="26"/>
  <c r="T18" i="26"/>
  <c r="S18" i="26"/>
  <c r="R18" i="26"/>
  <c r="Q18" i="26"/>
  <c r="P18" i="26"/>
  <c r="O18" i="26"/>
  <c r="N18" i="26"/>
  <c r="M18" i="26"/>
  <c r="L18" i="26"/>
  <c r="K18" i="26"/>
  <c r="AA17" i="26"/>
  <c r="Z17" i="26"/>
  <c r="Y17" i="26"/>
  <c r="X17" i="26"/>
  <c r="W17" i="26"/>
  <c r="V17" i="26"/>
  <c r="U17" i="26"/>
  <c r="T17" i="26"/>
  <c r="S17" i="26"/>
  <c r="R17" i="26"/>
  <c r="Q17" i="26"/>
  <c r="P17" i="26"/>
  <c r="O17" i="26"/>
  <c r="N17" i="26"/>
  <c r="M17" i="26"/>
  <c r="L17" i="26"/>
  <c r="K17" i="26"/>
  <c r="AA16" i="26"/>
  <c r="Z16" i="26"/>
  <c r="Y16" i="26"/>
  <c r="X16" i="26"/>
  <c r="W16" i="26"/>
  <c r="V16" i="26"/>
  <c r="U16" i="26"/>
  <c r="T16" i="26"/>
  <c r="S16" i="26"/>
  <c r="R16" i="26"/>
  <c r="Q16" i="26"/>
  <c r="P16" i="26"/>
  <c r="O16" i="26"/>
  <c r="N16" i="26"/>
  <c r="M16" i="26"/>
  <c r="L16" i="26"/>
  <c r="K16" i="26"/>
  <c r="AA15" i="26"/>
  <c r="Z15" i="26"/>
  <c r="Y15" i="26"/>
  <c r="X15" i="26"/>
  <c r="W15" i="26"/>
  <c r="V15" i="26"/>
  <c r="U15" i="26"/>
  <c r="T15" i="26"/>
  <c r="S15" i="26"/>
  <c r="R15" i="26"/>
  <c r="Q15" i="26"/>
  <c r="P15" i="26"/>
  <c r="O15" i="26"/>
  <c r="N15" i="26"/>
  <c r="M15" i="26"/>
  <c r="L15" i="26"/>
  <c r="K15" i="26"/>
  <c r="AA14" i="26"/>
  <c r="Z14" i="26"/>
  <c r="Y14" i="26"/>
  <c r="X14" i="26"/>
  <c r="W14" i="26"/>
  <c r="V14" i="26"/>
  <c r="U14" i="26"/>
  <c r="T14" i="26"/>
  <c r="S14" i="26"/>
  <c r="R14" i="26"/>
  <c r="Q14" i="26"/>
  <c r="P14" i="26"/>
  <c r="O14" i="26"/>
  <c r="N14" i="26"/>
  <c r="M14" i="26"/>
  <c r="L14" i="26"/>
  <c r="K14" i="26"/>
  <c r="AA13" i="26"/>
  <c r="Z13" i="26"/>
  <c r="Y13" i="26"/>
  <c r="X13" i="26"/>
  <c r="W13" i="26"/>
  <c r="V13" i="26"/>
  <c r="U13" i="26"/>
  <c r="T13" i="26"/>
  <c r="S13" i="26"/>
  <c r="R13" i="26"/>
  <c r="Q13" i="26"/>
  <c r="P13" i="26"/>
  <c r="O13" i="26"/>
  <c r="N13" i="26"/>
  <c r="M13" i="26"/>
  <c r="L13" i="26"/>
  <c r="K13" i="26"/>
  <c r="AA12" i="26"/>
  <c r="Z12" i="26"/>
  <c r="Y12" i="26"/>
  <c r="X12" i="26"/>
  <c r="W12" i="26"/>
  <c r="V12" i="26"/>
  <c r="U12" i="26"/>
  <c r="T12" i="26"/>
  <c r="S12" i="26"/>
  <c r="R12" i="26"/>
  <c r="Q12" i="26"/>
  <c r="P12" i="26"/>
  <c r="O12" i="26"/>
  <c r="N12" i="26"/>
  <c r="M12" i="26"/>
  <c r="L12" i="26"/>
  <c r="K12" i="26"/>
  <c r="AA11" i="26"/>
  <c r="Z11" i="26"/>
  <c r="Y11" i="26"/>
  <c r="X11" i="26"/>
  <c r="W11" i="26"/>
  <c r="V11" i="26"/>
  <c r="U11" i="26"/>
  <c r="T11" i="26"/>
  <c r="S11" i="26"/>
  <c r="R11" i="26"/>
  <c r="Q11" i="26"/>
  <c r="P11" i="26"/>
  <c r="O11" i="26"/>
  <c r="N11" i="26"/>
  <c r="M11" i="26"/>
  <c r="L11" i="26"/>
  <c r="K11" i="26"/>
  <c r="AA10" i="26"/>
  <c r="Z10" i="26"/>
  <c r="Y10" i="26"/>
  <c r="X10" i="26"/>
  <c r="W10" i="26"/>
  <c r="V10" i="26"/>
  <c r="U10" i="26"/>
  <c r="T10" i="26"/>
  <c r="S10" i="26"/>
  <c r="R10" i="26"/>
  <c r="Q10" i="26"/>
  <c r="P10" i="26"/>
  <c r="O10" i="26"/>
  <c r="N10" i="26"/>
  <c r="M10" i="26"/>
  <c r="L10" i="26"/>
  <c r="K10" i="26"/>
  <c r="AA9" i="26"/>
  <c r="Z9" i="26"/>
  <c r="Y9" i="26"/>
  <c r="X9" i="26"/>
  <c r="W9" i="26"/>
  <c r="V9" i="26"/>
  <c r="U9" i="26"/>
  <c r="T9" i="26"/>
  <c r="S9" i="26"/>
  <c r="R9" i="26"/>
  <c r="Q9" i="26"/>
  <c r="P9" i="26"/>
  <c r="O9" i="26"/>
  <c r="N9" i="26"/>
  <c r="M9" i="26"/>
  <c r="L9" i="26"/>
  <c r="K9" i="26"/>
  <c r="AA8" i="26"/>
  <c r="Z8" i="26"/>
  <c r="Y8" i="26"/>
  <c r="X8" i="26"/>
  <c r="W8" i="26"/>
  <c r="V8" i="26"/>
  <c r="U8" i="26"/>
  <c r="T8" i="26"/>
  <c r="S8" i="26"/>
  <c r="R8" i="26"/>
  <c r="Q8" i="26"/>
  <c r="P8" i="26"/>
  <c r="O8" i="26"/>
  <c r="L8" i="26"/>
  <c r="K8" i="26"/>
  <c r="AA7" i="26"/>
  <c r="Z7" i="26"/>
  <c r="Y7" i="26"/>
  <c r="X7" i="26"/>
  <c r="W7" i="26"/>
  <c r="V7" i="26"/>
  <c r="U7" i="26"/>
  <c r="T7" i="26"/>
  <c r="S7" i="26"/>
  <c r="R7" i="26"/>
  <c r="Q7" i="26"/>
  <c r="P7" i="26"/>
  <c r="O7" i="26"/>
  <c r="AA5" i="26"/>
  <c r="Y5" i="26"/>
  <c r="X5" i="26"/>
  <c r="V5" i="26"/>
  <c r="U5" i="26"/>
  <c r="T5" i="26"/>
  <c r="S5" i="26"/>
  <c r="R5" i="26"/>
  <c r="Q5" i="26"/>
  <c r="P5" i="26"/>
  <c r="O5" i="26"/>
  <c r="AA260" i="25"/>
  <c r="Z260" i="25"/>
  <c r="Y260" i="25"/>
  <c r="X260" i="25"/>
  <c r="W260" i="25"/>
  <c r="V260" i="25"/>
  <c r="U260" i="25"/>
  <c r="T260" i="25"/>
  <c r="S260" i="25"/>
  <c r="R260" i="25"/>
  <c r="Q260" i="25"/>
  <c r="P260" i="25"/>
  <c r="O260" i="25"/>
  <c r="L260" i="25"/>
  <c r="J260" i="25"/>
  <c r="I260" i="25"/>
  <c r="H260" i="25"/>
  <c r="G260" i="25"/>
  <c r="AA259" i="25"/>
  <c r="Z259" i="25"/>
  <c r="Z257" i="25" s="1"/>
  <c r="Y259" i="25"/>
  <c r="X259" i="25"/>
  <c r="W259" i="25"/>
  <c r="V259" i="25"/>
  <c r="U259" i="25"/>
  <c r="T259" i="25"/>
  <c r="S259" i="25"/>
  <c r="R259" i="25"/>
  <c r="R257" i="25" s="1"/>
  <c r="Q259" i="25"/>
  <c r="P259" i="25"/>
  <c r="O259" i="25"/>
  <c r="N259" i="25"/>
  <c r="J259" i="25"/>
  <c r="J257" i="25" s="1"/>
  <c r="I259" i="25"/>
  <c r="H259" i="25"/>
  <c r="G259" i="25"/>
  <c r="AA258" i="25"/>
  <c r="AA257" i="25" s="1"/>
  <c r="Z258" i="25"/>
  <c r="Y258" i="25"/>
  <c r="X258" i="25"/>
  <c r="X257" i="25" s="1"/>
  <c r="W258" i="25"/>
  <c r="W257" i="25" s="1"/>
  <c r="V258" i="25"/>
  <c r="U258" i="25"/>
  <c r="T258" i="25"/>
  <c r="T257" i="25" s="1"/>
  <c r="S258" i="25"/>
  <c r="S257" i="25" s="1"/>
  <c r="R258" i="25"/>
  <c r="Q258" i="25"/>
  <c r="P258" i="25"/>
  <c r="P257" i="25" s="1"/>
  <c r="O258" i="25"/>
  <c r="O257" i="25" s="1"/>
  <c r="L258" i="25"/>
  <c r="J258" i="25"/>
  <c r="I258" i="25"/>
  <c r="H258" i="25"/>
  <c r="H257" i="25" s="1"/>
  <c r="G258" i="25"/>
  <c r="G257" i="25" s="1"/>
  <c r="Y257" i="25"/>
  <c r="V257" i="25"/>
  <c r="U257" i="25"/>
  <c r="Q257" i="25"/>
  <c r="I257" i="25"/>
  <c r="AA243" i="25"/>
  <c r="Z243" i="25"/>
  <c r="Y243" i="25"/>
  <c r="X243" i="25"/>
  <c r="W243" i="25"/>
  <c r="V243" i="25"/>
  <c r="U243" i="25"/>
  <c r="N193" i="25"/>
  <c r="M193" i="25"/>
  <c r="L193" i="25"/>
  <c r="K193" i="25"/>
  <c r="N179" i="25"/>
  <c r="N260" i="25" s="1"/>
  <c r="M179" i="25"/>
  <c r="M178" i="25" s="1"/>
  <c r="M176" i="25" s="1"/>
  <c r="L179" i="25"/>
  <c r="K179" i="25"/>
  <c r="K260" i="25" s="1"/>
  <c r="L178" i="25"/>
  <c r="L176" i="25" s="1"/>
  <c r="K178" i="25"/>
  <c r="K176" i="25" s="1"/>
  <c r="N136" i="25"/>
  <c r="N22" i="25" s="1"/>
  <c r="M136" i="25"/>
  <c r="L136" i="25"/>
  <c r="K136" i="25"/>
  <c r="N122" i="25"/>
  <c r="M122" i="25"/>
  <c r="M259" i="25" s="1"/>
  <c r="L122" i="25"/>
  <c r="L259" i="25" s="1"/>
  <c r="K122" i="25"/>
  <c r="K259" i="25" s="1"/>
  <c r="N121" i="25"/>
  <c r="N119" i="25" s="1"/>
  <c r="M121" i="25"/>
  <c r="M119" i="25" s="1"/>
  <c r="AA96" i="25"/>
  <c r="Z96" i="25"/>
  <c r="Y96" i="25"/>
  <c r="Y40" i="25" s="1"/>
  <c r="X96" i="25"/>
  <c r="AJ93" i="25"/>
  <c r="AI93" i="25"/>
  <c r="Z79" i="25"/>
  <c r="Z62" i="25" s="1"/>
  <c r="Z5" i="25" s="1"/>
  <c r="Y79" i="25"/>
  <c r="X79" i="25"/>
  <c r="W79" i="25"/>
  <c r="V79" i="25"/>
  <c r="V62" i="25" s="1"/>
  <c r="V5" i="25" s="1"/>
  <c r="N79" i="25"/>
  <c r="M79" i="25"/>
  <c r="L79" i="25"/>
  <c r="K79" i="25"/>
  <c r="K22" i="25" s="1"/>
  <c r="N73" i="25"/>
  <c r="M73" i="25"/>
  <c r="M16" i="25" s="1"/>
  <c r="L73" i="25"/>
  <c r="K73" i="25"/>
  <c r="N65" i="25"/>
  <c r="N258" i="25" s="1"/>
  <c r="N257" i="25" s="1"/>
  <c r="M65" i="25"/>
  <c r="M258" i="25" s="1"/>
  <c r="L65" i="25"/>
  <c r="L64" i="25" s="1"/>
  <c r="K65" i="25"/>
  <c r="K258" i="25" s="1"/>
  <c r="N64" i="25"/>
  <c r="K64" i="25"/>
  <c r="AA62" i="25"/>
  <c r="Y62" i="25"/>
  <c r="Y5" i="25" s="1"/>
  <c r="X62" i="25"/>
  <c r="W62" i="25"/>
  <c r="N62" i="25"/>
  <c r="AA52" i="25"/>
  <c r="Z52" i="25"/>
  <c r="Y52" i="25"/>
  <c r="X52" i="25"/>
  <c r="W52" i="25"/>
  <c r="V52" i="25"/>
  <c r="U52" i="25"/>
  <c r="T52" i="25"/>
  <c r="S52" i="25"/>
  <c r="R52" i="25"/>
  <c r="AA51" i="25"/>
  <c r="Z51" i="25"/>
  <c r="Y51" i="25"/>
  <c r="X51" i="25"/>
  <c r="W51" i="25"/>
  <c r="V51" i="25"/>
  <c r="U51" i="25"/>
  <c r="T51" i="25"/>
  <c r="S51" i="25"/>
  <c r="R51" i="25"/>
  <c r="Q51" i="25"/>
  <c r="P51" i="25"/>
  <c r="O51" i="25"/>
  <c r="N51" i="25"/>
  <c r="M51" i="25"/>
  <c r="L51" i="25"/>
  <c r="K51" i="25"/>
  <c r="AA50" i="25"/>
  <c r="Z50" i="25"/>
  <c r="Y50" i="25"/>
  <c r="X50" i="25"/>
  <c r="W50" i="25"/>
  <c r="V50" i="25"/>
  <c r="U50" i="25"/>
  <c r="T50" i="25"/>
  <c r="S50" i="25"/>
  <c r="R50" i="25"/>
  <c r="Q50" i="25"/>
  <c r="P50" i="25"/>
  <c r="O50" i="25"/>
  <c r="N50" i="25"/>
  <c r="M50" i="25"/>
  <c r="L50" i="25"/>
  <c r="K50" i="25"/>
  <c r="AA49" i="25"/>
  <c r="Z49" i="25"/>
  <c r="Y49" i="25"/>
  <c r="X49" i="25"/>
  <c r="W49" i="25"/>
  <c r="V49" i="25"/>
  <c r="U49" i="25"/>
  <c r="T49" i="25"/>
  <c r="S49" i="25"/>
  <c r="R49" i="25"/>
  <c r="Q49" i="25"/>
  <c r="P49" i="25"/>
  <c r="O49" i="25"/>
  <c r="N49" i="25"/>
  <c r="M49" i="25"/>
  <c r="L49" i="25"/>
  <c r="K49" i="25"/>
  <c r="AA48" i="25"/>
  <c r="Z48" i="25"/>
  <c r="Y48" i="25"/>
  <c r="X48" i="25"/>
  <c r="W48" i="25"/>
  <c r="V48" i="25"/>
  <c r="U48" i="25"/>
  <c r="T48" i="25"/>
  <c r="S48" i="25"/>
  <c r="R48" i="25"/>
  <c r="Q48" i="25"/>
  <c r="P48" i="25"/>
  <c r="O48" i="25"/>
  <c r="N48" i="25"/>
  <c r="M48" i="25"/>
  <c r="L48" i="25"/>
  <c r="K48" i="25"/>
  <c r="AA47" i="25"/>
  <c r="Z47" i="25"/>
  <c r="Y47" i="25"/>
  <c r="X47" i="25"/>
  <c r="W47" i="25"/>
  <c r="V47" i="25"/>
  <c r="U47" i="25"/>
  <c r="T47" i="25"/>
  <c r="S47" i="25"/>
  <c r="R47" i="25"/>
  <c r="Q47" i="25"/>
  <c r="P47" i="25"/>
  <c r="O47" i="25"/>
  <c r="N47" i="25"/>
  <c r="M47" i="25"/>
  <c r="L47" i="25"/>
  <c r="K47" i="25"/>
  <c r="AA46" i="25"/>
  <c r="Z46" i="25"/>
  <c r="Y46" i="25"/>
  <c r="X46" i="25"/>
  <c r="W46" i="25"/>
  <c r="V46" i="25"/>
  <c r="U46" i="25"/>
  <c r="T46" i="25"/>
  <c r="S46" i="25"/>
  <c r="R46" i="25"/>
  <c r="Q46" i="25"/>
  <c r="P46" i="25"/>
  <c r="O46" i="25"/>
  <c r="N46" i="25"/>
  <c r="M46" i="25"/>
  <c r="L46" i="25"/>
  <c r="K46" i="25"/>
  <c r="AA45" i="25"/>
  <c r="Z45" i="25"/>
  <c r="Y45" i="25"/>
  <c r="X45" i="25"/>
  <c r="W45" i="25"/>
  <c r="V45" i="25"/>
  <c r="U45" i="25"/>
  <c r="T45" i="25"/>
  <c r="S45" i="25"/>
  <c r="R45" i="25"/>
  <c r="Q45" i="25"/>
  <c r="P45" i="25"/>
  <c r="O45" i="25"/>
  <c r="N45" i="25"/>
  <c r="M45" i="25"/>
  <c r="L45" i="25"/>
  <c r="K45" i="25"/>
  <c r="AA44" i="25"/>
  <c r="Z44" i="25"/>
  <c r="Y44" i="25"/>
  <c r="X44" i="25"/>
  <c r="W44" i="25"/>
  <c r="V44" i="25"/>
  <c r="U44" i="25"/>
  <c r="T44" i="25"/>
  <c r="S44" i="25"/>
  <c r="R44" i="25"/>
  <c r="Q44" i="25"/>
  <c r="P44" i="25"/>
  <c r="O44" i="25"/>
  <c r="N44" i="25"/>
  <c r="M44" i="25"/>
  <c r="L44" i="25"/>
  <c r="K44" i="25"/>
  <c r="AA43" i="25"/>
  <c r="Z43" i="25"/>
  <c r="Y43" i="25"/>
  <c r="X43" i="25"/>
  <c r="W43" i="25"/>
  <c r="V43" i="25"/>
  <c r="U43" i="25"/>
  <c r="T43" i="25"/>
  <c r="S43" i="25"/>
  <c r="R43" i="25"/>
  <c r="Q43" i="25"/>
  <c r="P43" i="25"/>
  <c r="O43" i="25"/>
  <c r="N43" i="25"/>
  <c r="M43" i="25"/>
  <c r="L43" i="25"/>
  <c r="K43" i="25"/>
  <c r="AA42" i="25"/>
  <c r="Z42" i="25"/>
  <c r="Y42" i="25"/>
  <c r="X42" i="25"/>
  <c r="W42" i="25"/>
  <c r="V42" i="25"/>
  <c r="U42" i="25"/>
  <c r="T42" i="25"/>
  <c r="S42" i="25"/>
  <c r="R42" i="25"/>
  <c r="Q42" i="25"/>
  <c r="P42" i="25"/>
  <c r="O42" i="25"/>
  <c r="N42" i="25"/>
  <c r="M42" i="25"/>
  <c r="L42" i="25"/>
  <c r="K42" i="25"/>
  <c r="AA40" i="25"/>
  <c r="Z40" i="25"/>
  <c r="X40" i="25"/>
  <c r="W40" i="25"/>
  <c r="V40" i="25"/>
  <c r="U40" i="25"/>
  <c r="T40" i="25"/>
  <c r="S40" i="25"/>
  <c r="R40" i="25"/>
  <c r="Q40" i="25"/>
  <c r="P40" i="25"/>
  <c r="O40" i="25"/>
  <c r="N40" i="25"/>
  <c r="M40" i="25"/>
  <c r="L40" i="25"/>
  <c r="K40" i="25"/>
  <c r="AA38" i="25"/>
  <c r="Z38" i="25"/>
  <c r="Y38" i="25"/>
  <c r="X38" i="25"/>
  <c r="W38" i="25"/>
  <c r="V38" i="25"/>
  <c r="U38" i="25"/>
  <c r="T38" i="25"/>
  <c r="S38" i="25"/>
  <c r="R38" i="25"/>
  <c r="AA36" i="25"/>
  <c r="Z36" i="25"/>
  <c r="Y36" i="25"/>
  <c r="X36" i="25"/>
  <c r="W36" i="25"/>
  <c r="V36" i="25"/>
  <c r="U36" i="25"/>
  <c r="T36" i="25"/>
  <c r="S36" i="25"/>
  <c r="R36" i="25"/>
  <c r="Q36" i="25"/>
  <c r="P36" i="25"/>
  <c r="O36" i="25"/>
  <c r="N36" i="25"/>
  <c r="M36" i="25"/>
  <c r="L36" i="25"/>
  <c r="K36" i="25"/>
  <c r="AA34" i="25"/>
  <c r="Z34" i="25"/>
  <c r="Y34" i="25"/>
  <c r="X34" i="25"/>
  <c r="W34" i="25"/>
  <c r="V34" i="25"/>
  <c r="U34" i="25"/>
  <c r="T34" i="25"/>
  <c r="S34" i="25"/>
  <c r="R34" i="25"/>
  <c r="Q34" i="25"/>
  <c r="P34" i="25"/>
  <c r="O34" i="25"/>
  <c r="N34" i="25"/>
  <c r="M34" i="25"/>
  <c r="L34" i="25"/>
  <c r="K34" i="25"/>
  <c r="AA32" i="25"/>
  <c r="Z32" i="25"/>
  <c r="Y32" i="25"/>
  <c r="X32" i="25"/>
  <c r="W32" i="25"/>
  <c r="V32" i="25"/>
  <c r="U32" i="25"/>
  <c r="T32" i="25"/>
  <c r="S32" i="25"/>
  <c r="R32" i="25"/>
  <c r="Q32" i="25"/>
  <c r="P32" i="25"/>
  <c r="O32" i="25"/>
  <c r="N32" i="25"/>
  <c r="M32" i="25"/>
  <c r="L32" i="25"/>
  <c r="K32" i="25"/>
  <c r="J32" i="25"/>
  <c r="I32" i="25"/>
  <c r="H32" i="25"/>
  <c r="G32" i="25"/>
  <c r="AA31" i="25"/>
  <c r="Z31" i="25"/>
  <c r="Y31" i="25"/>
  <c r="X31" i="25"/>
  <c r="W31" i="25"/>
  <c r="V31" i="25"/>
  <c r="U31" i="25"/>
  <c r="T31" i="25"/>
  <c r="S31" i="25"/>
  <c r="R31" i="25"/>
  <c r="Q31" i="25"/>
  <c r="P31" i="25"/>
  <c r="O31" i="25"/>
  <c r="N31" i="25"/>
  <c r="M31" i="25"/>
  <c r="L31" i="25"/>
  <c r="K31" i="25"/>
  <c r="AA30" i="25"/>
  <c r="Z30" i="25"/>
  <c r="Y30" i="25"/>
  <c r="X30" i="25"/>
  <c r="W30" i="25"/>
  <c r="V30" i="25"/>
  <c r="U30" i="25"/>
  <c r="T30" i="25"/>
  <c r="S30" i="25"/>
  <c r="R30" i="25"/>
  <c r="Q30" i="25"/>
  <c r="P30" i="25"/>
  <c r="O30" i="25"/>
  <c r="N30" i="25"/>
  <c r="M30" i="25"/>
  <c r="L30" i="25"/>
  <c r="K30" i="25"/>
  <c r="AA29" i="25"/>
  <c r="Z29" i="25"/>
  <c r="Y29" i="25"/>
  <c r="X29" i="25"/>
  <c r="W29" i="25"/>
  <c r="V29" i="25"/>
  <c r="U29" i="25"/>
  <c r="T29" i="25"/>
  <c r="S29" i="25"/>
  <c r="R29" i="25"/>
  <c r="Q29" i="25"/>
  <c r="P29" i="25"/>
  <c r="O29" i="25"/>
  <c r="N29" i="25"/>
  <c r="M29" i="25"/>
  <c r="L29" i="25"/>
  <c r="K29" i="25"/>
  <c r="AA28" i="25"/>
  <c r="Z28" i="25"/>
  <c r="Y28" i="25"/>
  <c r="X28" i="25"/>
  <c r="W28" i="25"/>
  <c r="V28" i="25"/>
  <c r="U28" i="25"/>
  <c r="T28" i="25"/>
  <c r="S28" i="25"/>
  <c r="R28" i="25"/>
  <c r="Q28" i="25"/>
  <c r="P28" i="25"/>
  <c r="O28" i="25"/>
  <c r="N28" i="25"/>
  <c r="M28" i="25"/>
  <c r="L28" i="25"/>
  <c r="K28" i="25"/>
  <c r="AA27" i="25"/>
  <c r="Z27" i="25"/>
  <c r="Y27" i="25"/>
  <c r="X27" i="25"/>
  <c r="W27" i="25"/>
  <c r="V27" i="25"/>
  <c r="U27" i="25"/>
  <c r="T27" i="25"/>
  <c r="S27" i="25"/>
  <c r="R27" i="25"/>
  <c r="Q27" i="25"/>
  <c r="P27" i="25"/>
  <c r="O27" i="25"/>
  <c r="N27" i="25"/>
  <c r="M27" i="25"/>
  <c r="L27" i="25"/>
  <c r="K27" i="25"/>
  <c r="AA26" i="25"/>
  <c r="Z26" i="25"/>
  <c r="Y26" i="25"/>
  <c r="X26" i="25"/>
  <c r="W26" i="25"/>
  <c r="V26" i="25"/>
  <c r="U26" i="25"/>
  <c r="T26" i="25"/>
  <c r="S26" i="25"/>
  <c r="R26" i="25"/>
  <c r="Q26" i="25"/>
  <c r="P26" i="25"/>
  <c r="O26" i="25"/>
  <c r="N26" i="25"/>
  <c r="M26" i="25"/>
  <c r="L26" i="25"/>
  <c r="K26" i="25"/>
  <c r="AA25" i="25"/>
  <c r="Z25" i="25"/>
  <c r="Y25" i="25"/>
  <c r="X25" i="25"/>
  <c r="W25" i="25"/>
  <c r="V25" i="25"/>
  <c r="U25" i="25"/>
  <c r="T25" i="25"/>
  <c r="S25" i="25"/>
  <c r="R25" i="25"/>
  <c r="Q25" i="25"/>
  <c r="P25" i="25"/>
  <c r="O25" i="25"/>
  <c r="N25" i="25"/>
  <c r="M25" i="25"/>
  <c r="L25" i="25"/>
  <c r="K25" i="25"/>
  <c r="AA24" i="25"/>
  <c r="Z24" i="25"/>
  <c r="Y24" i="25"/>
  <c r="X24" i="25"/>
  <c r="W24" i="25"/>
  <c r="V24" i="25"/>
  <c r="U24" i="25"/>
  <c r="T24" i="25"/>
  <c r="S24" i="25"/>
  <c r="R24" i="25"/>
  <c r="Q24" i="25"/>
  <c r="P24" i="25"/>
  <c r="O24" i="25"/>
  <c r="N24" i="25"/>
  <c r="M24" i="25"/>
  <c r="L24" i="25"/>
  <c r="K24" i="25"/>
  <c r="AA23" i="25"/>
  <c r="Z23" i="25"/>
  <c r="Y23" i="25"/>
  <c r="X23" i="25"/>
  <c r="W23" i="25"/>
  <c r="V23" i="25"/>
  <c r="U23" i="25"/>
  <c r="T23" i="25"/>
  <c r="S23" i="25"/>
  <c r="R23" i="25"/>
  <c r="Q23" i="25"/>
  <c r="P23" i="25"/>
  <c r="O23" i="25"/>
  <c r="N23" i="25"/>
  <c r="M23" i="25"/>
  <c r="L23" i="25"/>
  <c r="K23" i="25"/>
  <c r="AA22" i="25"/>
  <c r="Y22" i="25"/>
  <c r="X22" i="25"/>
  <c r="W22" i="25"/>
  <c r="U22" i="25"/>
  <c r="T22" i="25"/>
  <c r="S22" i="25"/>
  <c r="R22" i="25"/>
  <c r="Q22" i="25"/>
  <c r="P22" i="25"/>
  <c r="O22" i="25"/>
  <c r="M22" i="25"/>
  <c r="L22" i="25"/>
  <c r="AA20" i="25"/>
  <c r="Z20" i="25"/>
  <c r="Y20" i="25"/>
  <c r="X20" i="25"/>
  <c r="W20" i="25"/>
  <c r="V20" i="25"/>
  <c r="U20" i="25"/>
  <c r="T20" i="25"/>
  <c r="S20" i="25"/>
  <c r="R20" i="25"/>
  <c r="Q20" i="25"/>
  <c r="P20" i="25"/>
  <c r="O20" i="25"/>
  <c r="N20" i="25"/>
  <c r="M20" i="25"/>
  <c r="L20" i="25"/>
  <c r="K20" i="25"/>
  <c r="AA19" i="25"/>
  <c r="Z19" i="25"/>
  <c r="Y19" i="25"/>
  <c r="X19" i="25"/>
  <c r="W19" i="25"/>
  <c r="V19" i="25"/>
  <c r="U19" i="25"/>
  <c r="T19" i="25"/>
  <c r="S19" i="25"/>
  <c r="R19" i="25"/>
  <c r="Q19" i="25"/>
  <c r="P19" i="25"/>
  <c r="O19" i="25"/>
  <c r="N19" i="25"/>
  <c r="M19" i="25"/>
  <c r="L19" i="25"/>
  <c r="K19" i="25"/>
  <c r="AA18" i="25"/>
  <c r="Z18" i="25"/>
  <c r="Y18" i="25"/>
  <c r="X18" i="25"/>
  <c r="W18" i="25"/>
  <c r="V18" i="25"/>
  <c r="U18" i="25"/>
  <c r="T18" i="25"/>
  <c r="S18" i="25"/>
  <c r="R18" i="25"/>
  <c r="Q18" i="25"/>
  <c r="P18" i="25"/>
  <c r="O18" i="25"/>
  <c r="N18" i="25"/>
  <c r="M18" i="25"/>
  <c r="L18" i="25"/>
  <c r="K18" i="25"/>
  <c r="AA17" i="25"/>
  <c r="Z17" i="25"/>
  <c r="Y17" i="25"/>
  <c r="X17" i="25"/>
  <c r="W17" i="25"/>
  <c r="V17" i="25"/>
  <c r="U17" i="25"/>
  <c r="T17" i="25"/>
  <c r="S17" i="25"/>
  <c r="R17" i="25"/>
  <c r="Q17" i="25"/>
  <c r="P17" i="25"/>
  <c r="O17" i="25"/>
  <c r="N17" i="25"/>
  <c r="M17" i="25"/>
  <c r="L17" i="25"/>
  <c r="K17" i="25"/>
  <c r="AA16" i="25"/>
  <c r="Z16" i="25"/>
  <c r="Y16" i="25"/>
  <c r="X16" i="25"/>
  <c r="W16" i="25"/>
  <c r="V16" i="25"/>
  <c r="U16" i="25"/>
  <c r="T16" i="25"/>
  <c r="S16" i="25"/>
  <c r="R16" i="25"/>
  <c r="Q16" i="25"/>
  <c r="P16" i="25"/>
  <c r="O16" i="25"/>
  <c r="N16" i="25"/>
  <c r="L16" i="25"/>
  <c r="K16" i="25"/>
  <c r="AA15" i="25"/>
  <c r="Z15" i="25"/>
  <c r="Y15" i="25"/>
  <c r="X15" i="25"/>
  <c r="W15" i="25"/>
  <c r="V15" i="25"/>
  <c r="U15" i="25"/>
  <c r="T15" i="25"/>
  <c r="S15" i="25"/>
  <c r="R15" i="25"/>
  <c r="Q15" i="25"/>
  <c r="P15" i="25"/>
  <c r="O15" i="25"/>
  <c r="N15" i="25"/>
  <c r="M15" i="25"/>
  <c r="L15" i="25"/>
  <c r="K15" i="25"/>
  <c r="AA14" i="25"/>
  <c r="Z14" i="25"/>
  <c r="Y14" i="25"/>
  <c r="X14" i="25"/>
  <c r="W14" i="25"/>
  <c r="V14" i="25"/>
  <c r="U14" i="25"/>
  <c r="T14" i="25"/>
  <c r="S14" i="25"/>
  <c r="R14" i="25"/>
  <c r="Q14" i="25"/>
  <c r="P14" i="25"/>
  <c r="O14" i="25"/>
  <c r="N14" i="25"/>
  <c r="M14" i="25"/>
  <c r="L14" i="25"/>
  <c r="K14" i="25"/>
  <c r="AA13" i="25"/>
  <c r="Z13" i="25"/>
  <c r="Y13" i="25"/>
  <c r="X13" i="25"/>
  <c r="W13" i="25"/>
  <c r="V13" i="25"/>
  <c r="U13" i="25"/>
  <c r="T13" i="25"/>
  <c r="S13" i="25"/>
  <c r="R13" i="25"/>
  <c r="Q13" i="25"/>
  <c r="P13" i="25"/>
  <c r="O13" i="25"/>
  <c r="N13" i="25"/>
  <c r="M13" i="25"/>
  <c r="L13" i="25"/>
  <c r="K13" i="25"/>
  <c r="AA12" i="25"/>
  <c r="Z12" i="25"/>
  <c r="Y12" i="25"/>
  <c r="X12" i="25"/>
  <c r="W12" i="25"/>
  <c r="V12" i="25"/>
  <c r="U12" i="25"/>
  <c r="T12" i="25"/>
  <c r="S12" i="25"/>
  <c r="R12" i="25"/>
  <c r="Q12" i="25"/>
  <c r="P12" i="25"/>
  <c r="O12" i="25"/>
  <c r="N12" i="25"/>
  <c r="M12" i="25"/>
  <c r="L12" i="25"/>
  <c r="K12" i="25"/>
  <c r="AA11" i="25"/>
  <c r="Z11" i="25"/>
  <c r="Y11" i="25"/>
  <c r="X11" i="25"/>
  <c r="W11" i="25"/>
  <c r="V11" i="25"/>
  <c r="U11" i="25"/>
  <c r="T11" i="25"/>
  <c r="S11" i="25"/>
  <c r="R11" i="25"/>
  <c r="Q11" i="25"/>
  <c r="P11" i="25"/>
  <c r="O11" i="25"/>
  <c r="N11" i="25"/>
  <c r="M11" i="25"/>
  <c r="L11" i="25"/>
  <c r="K11" i="25"/>
  <c r="AA10" i="25"/>
  <c r="Z10" i="25"/>
  <c r="Y10" i="25"/>
  <c r="X10" i="25"/>
  <c r="W10" i="25"/>
  <c r="V10" i="25"/>
  <c r="U10" i="25"/>
  <c r="T10" i="25"/>
  <c r="S10" i="25"/>
  <c r="R10" i="25"/>
  <c r="Q10" i="25"/>
  <c r="P10" i="25"/>
  <c r="O10" i="25"/>
  <c r="N10" i="25"/>
  <c r="M10" i="25"/>
  <c r="L10" i="25"/>
  <c r="K10" i="25"/>
  <c r="AA9" i="25"/>
  <c r="Z9" i="25"/>
  <c r="Y9" i="25"/>
  <c r="X9" i="25"/>
  <c r="W9" i="25"/>
  <c r="V9" i="25"/>
  <c r="U9" i="25"/>
  <c r="T9" i="25"/>
  <c r="S9" i="25"/>
  <c r="R9" i="25"/>
  <c r="Q9" i="25"/>
  <c r="P9" i="25"/>
  <c r="O9" i="25"/>
  <c r="N9" i="25"/>
  <c r="M9" i="25"/>
  <c r="L9" i="25"/>
  <c r="K9" i="25"/>
  <c r="AA8" i="25"/>
  <c r="Z8" i="25"/>
  <c r="Y8" i="25"/>
  <c r="X8" i="25"/>
  <c r="W8" i="25"/>
  <c r="V8" i="25"/>
  <c r="U8" i="25"/>
  <c r="T8" i="25"/>
  <c r="S8" i="25"/>
  <c r="R8" i="25"/>
  <c r="Q8" i="25"/>
  <c r="P8" i="25"/>
  <c r="O8" i="25"/>
  <c r="N8" i="25"/>
  <c r="K8" i="25"/>
  <c r="AA7" i="25"/>
  <c r="Z7" i="25"/>
  <c r="Y7" i="25"/>
  <c r="X7" i="25"/>
  <c r="W7" i="25"/>
  <c r="V7" i="25"/>
  <c r="U7" i="25"/>
  <c r="T7" i="25"/>
  <c r="S7" i="25"/>
  <c r="R7" i="25"/>
  <c r="Q7" i="25"/>
  <c r="P7" i="25"/>
  <c r="O7" i="25"/>
  <c r="AA5" i="25"/>
  <c r="X5" i="25"/>
  <c r="W5" i="25"/>
  <c r="U5" i="25"/>
  <c r="T5" i="25"/>
  <c r="S5" i="25"/>
  <c r="R5" i="25"/>
  <c r="Q5" i="25"/>
  <c r="P5" i="25"/>
  <c r="O5" i="25"/>
  <c r="AA260" i="24"/>
  <c r="Z260" i="24"/>
  <c r="Y260" i="24"/>
  <c r="X260" i="24"/>
  <c r="W260" i="24"/>
  <c r="V260" i="24"/>
  <c r="U260" i="24"/>
  <c r="T260" i="24"/>
  <c r="S260" i="24"/>
  <c r="R260" i="24"/>
  <c r="Q260" i="24"/>
  <c r="P260" i="24"/>
  <c r="O260" i="24"/>
  <c r="L260" i="24"/>
  <c r="J260" i="24"/>
  <c r="I260" i="24"/>
  <c r="H260" i="24"/>
  <c r="G260" i="24"/>
  <c r="AA259" i="24"/>
  <c r="Z259" i="24"/>
  <c r="Y259" i="24"/>
  <c r="X259" i="24"/>
  <c r="W259" i="24"/>
  <c r="V259" i="24"/>
  <c r="V257" i="24" s="1"/>
  <c r="U259" i="24"/>
  <c r="T259" i="24"/>
  <c r="S259" i="24"/>
  <c r="R259" i="24"/>
  <c r="Q259" i="24"/>
  <c r="P259" i="24"/>
  <c r="O259" i="24"/>
  <c r="N259" i="24"/>
  <c r="J259" i="24"/>
  <c r="I259" i="24"/>
  <c r="H259" i="24"/>
  <c r="G259" i="24"/>
  <c r="AA258" i="24"/>
  <c r="AA257" i="24" s="1"/>
  <c r="Z258" i="24"/>
  <c r="Y258" i="24"/>
  <c r="X258" i="24"/>
  <c r="X257" i="24" s="1"/>
  <c r="W258" i="24"/>
  <c r="W257" i="24" s="1"/>
  <c r="V258" i="24"/>
  <c r="U258" i="24"/>
  <c r="T258" i="24"/>
  <c r="T257" i="24" s="1"/>
  <c r="S258" i="24"/>
  <c r="S257" i="24" s="1"/>
  <c r="R258" i="24"/>
  <c r="Q258" i="24"/>
  <c r="P258" i="24"/>
  <c r="P257" i="24" s="1"/>
  <c r="O258" i="24"/>
  <c r="O257" i="24" s="1"/>
  <c r="L258" i="24"/>
  <c r="J258" i="24"/>
  <c r="I258" i="24"/>
  <c r="H258" i="24"/>
  <c r="H257" i="24" s="1"/>
  <c r="G258" i="24"/>
  <c r="G257" i="24" s="1"/>
  <c r="Z257" i="24"/>
  <c r="Y257" i="24"/>
  <c r="U257" i="24"/>
  <c r="R257" i="24"/>
  <c r="Q257" i="24"/>
  <c r="J257" i="24"/>
  <c r="I257" i="24"/>
  <c r="AA243" i="24"/>
  <c r="Z243" i="24"/>
  <c r="Y243" i="24"/>
  <c r="X243" i="24"/>
  <c r="W243" i="24"/>
  <c r="V243" i="24"/>
  <c r="U243" i="24"/>
  <c r="N193" i="24"/>
  <c r="M193" i="24"/>
  <c r="L193" i="24"/>
  <c r="K193" i="24"/>
  <c r="N179" i="24"/>
  <c r="N178" i="24" s="1"/>
  <c r="N176" i="24" s="1"/>
  <c r="M179" i="24"/>
  <c r="M260" i="24" s="1"/>
  <c r="L179" i="24"/>
  <c r="K179" i="24"/>
  <c r="K260" i="24" s="1"/>
  <c r="L178" i="24"/>
  <c r="L176" i="24" s="1"/>
  <c r="K178" i="24"/>
  <c r="K176" i="24" s="1"/>
  <c r="N136" i="24"/>
  <c r="N22" i="24" s="1"/>
  <c r="M136" i="24"/>
  <c r="L136" i="24"/>
  <c r="K136" i="24"/>
  <c r="N122" i="24"/>
  <c r="M122" i="24"/>
  <c r="M259" i="24" s="1"/>
  <c r="L122" i="24"/>
  <c r="L259" i="24" s="1"/>
  <c r="K122" i="24"/>
  <c r="K259" i="24" s="1"/>
  <c r="N121" i="24"/>
  <c r="N119" i="24" s="1"/>
  <c r="N5" i="24" s="1"/>
  <c r="M121" i="24"/>
  <c r="M119" i="24" s="1"/>
  <c r="AA96" i="24"/>
  <c r="Z96" i="24"/>
  <c r="Y96" i="24"/>
  <c r="Y40" i="24" s="1"/>
  <c r="X96" i="24"/>
  <c r="AJ93" i="24"/>
  <c r="AI93" i="24"/>
  <c r="Z79" i="24"/>
  <c r="Z62" i="24" s="1"/>
  <c r="Z5" i="24" s="1"/>
  <c r="Y79" i="24"/>
  <c r="X79" i="24"/>
  <c r="X62" i="24" s="1"/>
  <c r="X5" i="24" s="1"/>
  <c r="W79" i="24"/>
  <c r="V79" i="24"/>
  <c r="V62" i="24" s="1"/>
  <c r="V5" i="24" s="1"/>
  <c r="N79" i="24"/>
  <c r="M79" i="24"/>
  <c r="L79" i="24"/>
  <c r="K79" i="24"/>
  <c r="K22" i="24" s="1"/>
  <c r="N73" i="24"/>
  <c r="M73" i="24"/>
  <c r="M16" i="24" s="1"/>
  <c r="L73" i="24"/>
  <c r="K73" i="24"/>
  <c r="N65" i="24"/>
  <c r="N258" i="24" s="1"/>
  <c r="M65" i="24"/>
  <c r="M8" i="24" s="1"/>
  <c r="L65" i="24"/>
  <c r="L64" i="24" s="1"/>
  <c r="K65" i="24"/>
  <c r="K258" i="24" s="1"/>
  <c r="N64" i="24"/>
  <c r="K64" i="24"/>
  <c r="K62" i="24" s="1"/>
  <c r="AA62" i="24"/>
  <c r="Y62" i="24"/>
  <c r="Y5" i="24" s="1"/>
  <c r="W62" i="24"/>
  <c r="N62" i="24"/>
  <c r="AA52" i="24"/>
  <c r="Z52" i="24"/>
  <c r="Y52" i="24"/>
  <c r="X52" i="24"/>
  <c r="W52" i="24"/>
  <c r="V52" i="24"/>
  <c r="U52" i="24"/>
  <c r="T52" i="24"/>
  <c r="S52" i="24"/>
  <c r="R52" i="24"/>
  <c r="AA51" i="24"/>
  <c r="Z51" i="24"/>
  <c r="Y51" i="24"/>
  <c r="X51" i="24"/>
  <c r="W51" i="24"/>
  <c r="V51" i="24"/>
  <c r="U51" i="24"/>
  <c r="T51" i="24"/>
  <c r="S51" i="24"/>
  <c r="R51" i="24"/>
  <c r="Q51" i="24"/>
  <c r="P51" i="24"/>
  <c r="O51" i="24"/>
  <c r="N51" i="24"/>
  <c r="M51" i="24"/>
  <c r="L51" i="24"/>
  <c r="K51" i="24"/>
  <c r="AA50" i="24"/>
  <c r="Z50" i="24"/>
  <c r="Y50" i="24"/>
  <c r="X50" i="24"/>
  <c r="W50" i="24"/>
  <c r="V50" i="24"/>
  <c r="U50" i="24"/>
  <c r="T50" i="24"/>
  <c r="S50" i="24"/>
  <c r="R50" i="24"/>
  <c r="Q50" i="24"/>
  <c r="P50" i="24"/>
  <c r="O50" i="24"/>
  <c r="N50" i="24"/>
  <c r="M50" i="24"/>
  <c r="L50" i="24"/>
  <c r="K50" i="24"/>
  <c r="AA49" i="24"/>
  <c r="Z49" i="24"/>
  <c r="Y49" i="24"/>
  <c r="X49" i="24"/>
  <c r="W49" i="24"/>
  <c r="V49" i="24"/>
  <c r="U49" i="24"/>
  <c r="T49" i="24"/>
  <c r="S49" i="24"/>
  <c r="R49" i="24"/>
  <c r="Q49" i="24"/>
  <c r="P49" i="24"/>
  <c r="O49" i="24"/>
  <c r="N49" i="24"/>
  <c r="M49" i="24"/>
  <c r="L49" i="24"/>
  <c r="K49" i="24"/>
  <c r="AA48" i="24"/>
  <c r="Z48" i="24"/>
  <c r="Y48" i="24"/>
  <c r="X48" i="24"/>
  <c r="W48" i="24"/>
  <c r="V48" i="24"/>
  <c r="U48" i="24"/>
  <c r="T48" i="24"/>
  <c r="S48" i="24"/>
  <c r="R48" i="24"/>
  <c r="Q48" i="24"/>
  <c r="P48" i="24"/>
  <c r="O48" i="24"/>
  <c r="N48" i="24"/>
  <c r="M48" i="24"/>
  <c r="L48" i="24"/>
  <c r="K48" i="24"/>
  <c r="AA47" i="24"/>
  <c r="Z47" i="24"/>
  <c r="Y47" i="24"/>
  <c r="X47" i="24"/>
  <c r="W47" i="24"/>
  <c r="V47" i="24"/>
  <c r="U47" i="24"/>
  <c r="T47" i="24"/>
  <c r="S47" i="24"/>
  <c r="R47" i="24"/>
  <c r="Q47" i="24"/>
  <c r="P47" i="24"/>
  <c r="O47" i="24"/>
  <c r="N47" i="24"/>
  <c r="M47" i="24"/>
  <c r="L47" i="24"/>
  <c r="K47" i="24"/>
  <c r="AA46" i="24"/>
  <c r="Z46" i="24"/>
  <c r="Y46" i="24"/>
  <c r="X46" i="24"/>
  <c r="W46" i="24"/>
  <c r="V46" i="24"/>
  <c r="U46" i="24"/>
  <c r="T46" i="24"/>
  <c r="S46" i="24"/>
  <c r="R46" i="24"/>
  <c r="Q46" i="24"/>
  <c r="P46" i="24"/>
  <c r="O46" i="24"/>
  <c r="N46" i="24"/>
  <c r="M46" i="24"/>
  <c r="L46" i="24"/>
  <c r="K46" i="24"/>
  <c r="AA45" i="24"/>
  <c r="Z45" i="24"/>
  <c r="Y45" i="24"/>
  <c r="X45" i="24"/>
  <c r="W45" i="24"/>
  <c r="V45" i="24"/>
  <c r="U45" i="24"/>
  <c r="T45" i="24"/>
  <c r="S45" i="24"/>
  <c r="R45" i="24"/>
  <c r="Q45" i="24"/>
  <c r="P45" i="24"/>
  <c r="O45" i="24"/>
  <c r="N45" i="24"/>
  <c r="M45" i="24"/>
  <c r="L45" i="24"/>
  <c r="K45" i="24"/>
  <c r="AA44" i="24"/>
  <c r="Z44" i="24"/>
  <c r="Y44" i="24"/>
  <c r="X44" i="24"/>
  <c r="W44" i="24"/>
  <c r="V44" i="24"/>
  <c r="U44" i="24"/>
  <c r="T44" i="24"/>
  <c r="S44" i="24"/>
  <c r="R44" i="24"/>
  <c r="Q44" i="24"/>
  <c r="P44" i="24"/>
  <c r="O44" i="24"/>
  <c r="N44" i="24"/>
  <c r="M44" i="24"/>
  <c r="L44" i="24"/>
  <c r="K44" i="24"/>
  <c r="AA43" i="24"/>
  <c r="Z43" i="24"/>
  <c r="Y43" i="24"/>
  <c r="X43" i="24"/>
  <c r="W43" i="24"/>
  <c r="V43" i="24"/>
  <c r="U43" i="24"/>
  <c r="T43" i="24"/>
  <c r="S43" i="24"/>
  <c r="R43" i="24"/>
  <c r="Q43" i="24"/>
  <c r="P43" i="24"/>
  <c r="O43" i="24"/>
  <c r="N43" i="24"/>
  <c r="M43" i="24"/>
  <c r="L43" i="24"/>
  <c r="K43" i="24"/>
  <c r="AA42" i="24"/>
  <c r="Z42" i="24"/>
  <c r="Y42" i="24"/>
  <c r="X42" i="24"/>
  <c r="W42" i="24"/>
  <c r="V42" i="24"/>
  <c r="U42" i="24"/>
  <c r="T42" i="24"/>
  <c r="S42" i="24"/>
  <c r="R42" i="24"/>
  <c r="Q42" i="24"/>
  <c r="P42" i="24"/>
  <c r="O42" i="24"/>
  <c r="N42" i="24"/>
  <c r="M42" i="24"/>
  <c r="L42" i="24"/>
  <c r="K42" i="24"/>
  <c r="AA40" i="24"/>
  <c r="Z40" i="24"/>
  <c r="X40" i="24"/>
  <c r="W40" i="24"/>
  <c r="V40" i="24"/>
  <c r="U40" i="24"/>
  <c r="T40" i="24"/>
  <c r="S40" i="24"/>
  <c r="R40" i="24"/>
  <c r="Q40" i="24"/>
  <c r="P40" i="24"/>
  <c r="O40" i="24"/>
  <c r="N40" i="24"/>
  <c r="M40" i="24"/>
  <c r="L40" i="24"/>
  <c r="K40" i="24"/>
  <c r="AA38" i="24"/>
  <c r="Z38" i="24"/>
  <c r="Y38" i="24"/>
  <c r="X38" i="24"/>
  <c r="W38" i="24"/>
  <c r="V38" i="24"/>
  <c r="U38" i="24"/>
  <c r="T38" i="24"/>
  <c r="S38" i="24"/>
  <c r="R38" i="24"/>
  <c r="AA36" i="24"/>
  <c r="Z36" i="24"/>
  <c r="Y36" i="24"/>
  <c r="X36" i="24"/>
  <c r="W36" i="24"/>
  <c r="V36" i="24"/>
  <c r="U36" i="24"/>
  <c r="T36" i="24"/>
  <c r="S36" i="24"/>
  <c r="R36" i="24"/>
  <c r="Q36" i="24"/>
  <c r="P36" i="24"/>
  <c r="O36" i="24"/>
  <c r="N36" i="24"/>
  <c r="M36" i="24"/>
  <c r="L36" i="24"/>
  <c r="K36" i="24"/>
  <c r="AA34" i="24"/>
  <c r="Z34" i="24"/>
  <c r="Y34" i="24"/>
  <c r="X34" i="24"/>
  <c r="W34" i="24"/>
  <c r="V34" i="24"/>
  <c r="U34" i="24"/>
  <c r="T34" i="24"/>
  <c r="S34" i="24"/>
  <c r="R34" i="24"/>
  <c r="Q34" i="24"/>
  <c r="P34" i="24"/>
  <c r="O34" i="24"/>
  <c r="N34" i="24"/>
  <c r="M34" i="24"/>
  <c r="L34" i="24"/>
  <c r="K34" i="24"/>
  <c r="AA32" i="24"/>
  <c r="Z32" i="24"/>
  <c r="Y32" i="24"/>
  <c r="X32" i="24"/>
  <c r="W32" i="24"/>
  <c r="V32" i="24"/>
  <c r="U32" i="24"/>
  <c r="T32" i="24"/>
  <c r="S32" i="24"/>
  <c r="R32" i="24"/>
  <c r="Q32" i="24"/>
  <c r="P32" i="24"/>
  <c r="O32" i="24"/>
  <c r="N32" i="24"/>
  <c r="M32" i="24"/>
  <c r="L32" i="24"/>
  <c r="K32" i="24"/>
  <c r="J32" i="24"/>
  <c r="I32" i="24"/>
  <c r="H32" i="24"/>
  <c r="G32" i="24"/>
  <c r="AA31" i="24"/>
  <c r="Z31" i="24"/>
  <c r="Y31" i="24"/>
  <c r="X31" i="24"/>
  <c r="W31" i="24"/>
  <c r="V31" i="24"/>
  <c r="U31" i="24"/>
  <c r="T31" i="24"/>
  <c r="S31" i="24"/>
  <c r="R31" i="24"/>
  <c r="Q31" i="24"/>
  <c r="P31" i="24"/>
  <c r="O31" i="24"/>
  <c r="N31" i="24"/>
  <c r="M31" i="24"/>
  <c r="L31" i="24"/>
  <c r="K31" i="24"/>
  <c r="AA30" i="24"/>
  <c r="Z30" i="24"/>
  <c r="Y30" i="24"/>
  <c r="X30" i="24"/>
  <c r="W30" i="24"/>
  <c r="V30" i="24"/>
  <c r="U30" i="24"/>
  <c r="T30" i="24"/>
  <c r="S30" i="24"/>
  <c r="R30" i="24"/>
  <c r="Q30" i="24"/>
  <c r="P30" i="24"/>
  <c r="O30" i="24"/>
  <c r="N30" i="24"/>
  <c r="M30" i="24"/>
  <c r="L30" i="24"/>
  <c r="K30" i="24"/>
  <c r="AA29" i="24"/>
  <c r="Z29" i="24"/>
  <c r="Y29" i="24"/>
  <c r="X29" i="24"/>
  <c r="W29" i="24"/>
  <c r="V29" i="24"/>
  <c r="U29" i="24"/>
  <c r="T29" i="24"/>
  <c r="S29" i="24"/>
  <c r="R29" i="24"/>
  <c r="Q29" i="24"/>
  <c r="P29" i="24"/>
  <c r="O29" i="24"/>
  <c r="N29" i="24"/>
  <c r="M29" i="24"/>
  <c r="L29" i="24"/>
  <c r="K29" i="24"/>
  <c r="AA28" i="24"/>
  <c r="Z28" i="24"/>
  <c r="Y28" i="24"/>
  <c r="X28" i="24"/>
  <c r="W28" i="24"/>
  <c r="V28" i="24"/>
  <c r="U28" i="24"/>
  <c r="T28" i="24"/>
  <c r="S28" i="24"/>
  <c r="R28" i="24"/>
  <c r="Q28" i="24"/>
  <c r="P28" i="24"/>
  <c r="O28" i="24"/>
  <c r="N28" i="24"/>
  <c r="M28" i="24"/>
  <c r="L28" i="24"/>
  <c r="K28" i="24"/>
  <c r="AA27" i="24"/>
  <c r="Z27" i="24"/>
  <c r="Y27" i="24"/>
  <c r="X27" i="24"/>
  <c r="W27" i="24"/>
  <c r="V27" i="24"/>
  <c r="U27" i="24"/>
  <c r="T27" i="24"/>
  <c r="S27" i="24"/>
  <c r="R27" i="24"/>
  <c r="Q27" i="24"/>
  <c r="P27" i="24"/>
  <c r="O27" i="24"/>
  <c r="N27" i="24"/>
  <c r="M27" i="24"/>
  <c r="L27" i="24"/>
  <c r="K27" i="24"/>
  <c r="AA26" i="24"/>
  <c r="Z26" i="24"/>
  <c r="Y26" i="24"/>
  <c r="X26" i="24"/>
  <c r="W26" i="24"/>
  <c r="V26" i="24"/>
  <c r="U26" i="24"/>
  <c r="T26" i="24"/>
  <c r="S26" i="24"/>
  <c r="R26" i="24"/>
  <c r="Q26" i="24"/>
  <c r="P26" i="24"/>
  <c r="O26" i="24"/>
  <c r="N26" i="24"/>
  <c r="M26" i="24"/>
  <c r="L26" i="24"/>
  <c r="K26" i="24"/>
  <c r="AA25" i="24"/>
  <c r="Z25" i="24"/>
  <c r="Y25" i="24"/>
  <c r="X25" i="24"/>
  <c r="W25" i="24"/>
  <c r="V25" i="24"/>
  <c r="U25" i="24"/>
  <c r="T25" i="24"/>
  <c r="S25" i="24"/>
  <c r="R25" i="24"/>
  <c r="Q25" i="24"/>
  <c r="P25" i="24"/>
  <c r="O25" i="24"/>
  <c r="N25" i="24"/>
  <c r="M25" i="24"/>
  <c r="L25" i="24"/>
  <c r="K25" i="24"/>
  <c r="AA24" i="24"/>
  <c r="Z24" i="24"/>
  <c r="Y24" i="24"/>
  <c r="X24" i="24"/>
  <c r="W24" i="24"/>
  <c r="V24" i="24"/>
  <c r="U24" i="24"/>
  <c r="T24" i="24"/>
  <c r="S24" i="24"/>
  <c r="R24" i="24"/>
  <c r="Q24" i="24"/>
  <c r="P24" i="24"/>
  <c r="O24" i="24"/>
  <c r="N24" i="24"/>
  <c r="M24" i="24"/>
  <c r="L24" i="24"/>
  <c r="K24" i="24"/>
  <c r="AA23" i="24"/>
  <c r="Z23" i="24"/>
  <c r="Y23" i="24"/>
  <c r="X23" i="24"/>
  <c r="W23" i="24"/>
  <c r="V23" i="24"/>
  <c r="U23" i="24"/>
  <c r="T23" i="24"/>
  <c r="S23" i="24"/>
  <c r="R23" i="24"/>
  <c r="Q23" i="24"/>
  <c r="P23" i="24"/>
  <c r="O23" i="24"/>
  <c r="N23" i="24"/>
  <c r="M23" i="24"/>
  <c r="L23" i="24"/>
  <c r="K23" i="24"/>
  <c r="AA22" i="24"/>
  <c r="Y22" i="24"/>
  <c r="X22" i="24"/>
  <c r="W22" i="24"/>
  <c r="U22" i="24"/>
  <c r="T22" i="24"/>
  <c r="S22" i="24"/>
  <c r="R22" i="24"/>
  <c r="Q22" i="24"/>
  <c r="P22" i="24"/>
  <c r="O22" i="24"/>
  <c r="M22" i="24"/>
  <c r="L22" i="24"/>
  <c r="AA20" i="24"/>
  <c r="Z20" i="24"/>
  <c r="Y20" i="24"/>
  <c r="X20" i="24"/>
  <c r="W20" i="24"/>
  <c r="V20" i="24"/>
  <c r="U20" i="24"/>
  <c r="T20" i="24"/>
  <c r="S20" i="24"/>
  <c r="R20" i="24"/>
  <c r="Q20" i="24"/>
  <c r="P20" i="24"/>
  <c r="O20" i="24"/>
  <c r="N20" i="24"/>
  <c r="M20" i="24"/>
  <c r="L20" i="24"/>
  <c r="K20" i="24"/>
  <c r="AA19" i="24"/>
  <c r="Z19" i="24"/>
  <c r="Y19" i="24"/>
  <c r="X19" i="24"/>
  <c r="W19" i="24"/>
  <c r="V19" i="24"/>
  <c r="U19" i="24"/>
  <c r="T19" i="24"/>
  <c r="S19" i="24"/>
  <c r="R19" i="24"/>
  <c r="Q19" i="24"/>
  <c r="P19" i="24"/>
  <c r="O19" i="24"/>
  <c r="N19" i="24"/>
  <c r="M19" i="24"/>
  <c r="L19" i="24"/>
  <c r="K19" i="24"/>
  <c r="AA18" i="24"/>
  <c r="Z18" i="24"/>
  <c r="Y18" i="24"/>
  <c r="X18" i="24"/>
  <c r="W18" i="24"/>
  <c r="V18" i="24"/>
  <c r="U18" i="24"/>
  <c r="T18" i="24"/>
  <c r="S18" i="24"/>
  <c r="R18" i="24"/>
  <c r="Q18" i="24"/>
  <c r="P18" i="24"/>
  <c r="O18" i="24"/>
  <c r="N18" i="24"/>
  <c r="M18" i="24"/>
  <c r="L18" i="24"/>
  <c r="K18" i="24"/>
  <c r="AA17" i="24"/>
  <c r="Z17" i="24"/>
  <c r="Y17" i="24"/>
  <c r="X17" i="24"/>
  <c r="W17" i="24"/>
  <c r="V17" i="24"/>
  <c r="U17" i="24"/>
  <c r="T17" i="24"/>
  <c r="S17" i="24"/>
  <c r="R17" i="24"/>
  <c r="Q17" i="24"/>
  <c r="P17" i="24"/>
  <c r="O17" i="24"/>
  <c r="N17" i="24"/>
  <c r="M17" i="24"/>
  <c r="L17" i="24"/>
  <c r="K17" i="24"/>
  <c r="AA16" i="24"/>
  <c r="Z16" i="24"/>
  <c r="Y16" i="24"/>
  <c r="X16" i="24"/>
  <c r="W16" i="24"/>
  <c r="V16" i="24"/>
  <c r="U16" i="24"/>
  <c r="T16" i="24"/>
  <c r="S16" i="24"/>
  <c r="R16" i="24"/>
  <c r="Q16" i="24"/>
  <c r="P16" i="24"/>
  <c r="O16" i="24"/>
  <c r="N16" i="24"/>
  <c r="L16" i="24"/>
  <c r="K16" i="24"/>
  <c r="AA15" i="24"/>
  <c r="Z15" i="24"/>
  <c r="Y15" i="24"/>
  <c r="X15" i="24"/>
  <c r="W15" i="24"/>
  <c r="V15" i="24"/>
  <c r="U15" i="24"/>
  <c r="T15" i="24"/>
  <c r="S15" i="24"/>
  <c r="R15" i="24"/>
  <c r="Q15" i="24"/>
  <c r="P15" i="24"/>
  <c r="O15" i="24"/>
  <c r="N15" i="24"/>
  <c r="M15" i="24"/>
  <c r="L15" i="24"/>
  <c r="K15" i="24"/>
  <c r="AA14" i="24"/>
  <c r="Z14" i="24"/>
  <c r="Y14" i="24"/>
  <c r="X14" i="24"/>
  <c r="W14" i="24"/>
  <c r="V14" i="24"/>
  <c r="U14" i="24"/>
  <c r="T14" i="24"/>
  <c r="S14" i="24"/>
  <c r="R14" i="24"/>
  <c r="Q14" i="24"/>
  <c r="P14" i="24"/>
  <c r="O14" i="24"/>
  <c r="N14" i="24"/>
  <c r="M14" i="24"/>
  <c r="L14" i="24"/>
  <c r="K14" i="24"/>
  <c r="AA13" i="24"/>
  <c r="Z13" i="24"/>
  <c r="Y13" i="24"/>
  <c r="X13" i="24"/>
  <c r="W13" i="24"/>
  <c r="V13" i="24"/>
  <c r="U13" i="24"/>
  <c r="T13" i="24"/>
  <c r="S13" i="24"/>
  <c r="R13" i="24"/>
  <c r="Q13" i="24"/>
  <c r="P13" i="24"/>
  <c r="O13" i="24"/>
  <c r="N13" i="24"/>
  <c r="M13" i="24"/>
  <c r="L13" i="24"/>
  <c r="K13" i="24"/>
  <c r="AA12" i="24"/>
  <c r="Z12" i="24"/>
  <c r="Y12" i="24"/>
  <c r="X12" i="24"/>
  <c r="W12" i="24"/>
  <c r="V12" i="24"/>
  <c r="U12" i="24"/>
  <c r="T12" i="24"/>
  <c r="S12" i="24"/>
  <c r="R12" i="24"/>
  <c r="Q12" i="24"/>
  <c r="P12" i="24"/>
  <c r="O12" i="24"/>
  <c r="N12" i="24"/>
  <c r="M12" i="24"/>
  <c r="L12" i="24"/>
  <c r="K12" i="24"/>
  <c r="AA11" i="24"/>
  <c r="Z11" i="24"/>
  <c r="Y11" i="24"/>
  <c r="X11" i="24"/>
  <c r="W11" i="24"/>
  <c r="V11" i="24"/>
  <c r="U11" i="24"/>
  <c r="T11" i="24"/>
  <c r="S11" i="24"/>
  <c r="R11" i="24"/>
  <c r="Q11" i="24"/>
  <c r="P11" i="24"/>
  <c r="O11" i="24"/>
  <c r="N11" i="24"/>
  <c r="M11" i="24"/>
  <c r="L11" i="24"/>
  <c r="K11" i="24"/>
  <c r="AA10" i="24"/>
  <c r="Z10" i="24"/>
  <c r="Y10" i="24"/>
  <c r="X10" i="24"/>
  <c r="W10" i="24"/>
  <c r="V10" i="24"/>
  <c r="U10" i="24"/>
  <c r="T10" i="24"/>
  <c r="S10" i="24"/>
  <c r="R10" i="24"/>
  <c r="Q10" i="24"/>
  <c r="P10" i="24"/>
  <c r="O10" i="24"/>
  <c r="N10" i="24"/>
  <c r="M10" i="24"/>
  <c r="L10" i="24"/>
  <c r="K10" i="24"/>
  <c r="AA9" i="24"/>
  <c r="Z9" i="24"/>
  <c r="Y9" i="24"/>
  <c r="X9" i="24"/>
  <c r="W9" i="24"/>
  <c r="V9" i="24"/>
  <c r="U9" i="24"/>
  <c r="T9" i="24"/>
  <c r="S9" i="24"/>
  <c r="R9" i="24"/>
  <c r="Q9" i="24"/>
  <c r="P9" i="24"/>
  <c r="O9" i="24"/>
  <c r="N9" i="24"/>
  <c r="M9" i="24"/>
  <c r="L9" i="24"/>
  <c r="K9" i="24"/>
  <c r="AA8" i="24"/>
  <c r="Z8" i="24"/>
  <c r="Y8" i="24"/>
  <c r="X8" i="24"/>
  <c r="W8" i="24"/>
  <c r="V8" i="24"/>
  <c r="U8" i="24"/>
  <c r="T8" i="24"/>
  <c r="S8" i="24"/>
  <c r="R8" i="24"/>
  <c r="Q8" i="24"/>
  <c r="P8" i="24"/>
  <c r="O8" i="24"/>
  <c r="N8" i="24"/>
  <c r="L8" i="24"/>
  <c r="K8" i="24"/>
  <c r="AA7" i="24"/>
  <c r="Z7" i="24"/>
  <c r="Y7" i="24"/>
  <c r="X7" i="24"/>
  <c r="W7" i="24"/>
  <c r="V7" i="24"/>
  <c r="U7" i="24"/>
  <c r="T7" i="24"/>
  <c r="S7" i="24"/>
  <c r="R7" i="24"/>
  <c r="Q7" i="24"/>
  <c r="P7" i="24"/>
  <c r="O7" i="24"/>
  <c r="AA5" i="24"/>
  <c r="W5" i="24"/>
  <c r="U5" i="24"/>
  <c r="T5" i="24"/>
  <c r="S5" i="24"/>
  <c r="R5" i="24"/>
  <c r="Q5" i="24"/>
  <c r="P5" i="24"/>
  <c r="O5" i="24"/>
  <c r="AA260" i="23"/>
  <c r="Z260" i="23"/>
  <c r="Y260" i="23"/>
  <c r="X260" i="23"/>
  <c r="W260" i="23"/>
  <c r="V260" i="23"/>
  <c r="U260" i="23"/>
  <c r="T260" i="23"/>
  <c r="S260" i="23"/>
  <c r="R260" i="23"/>
  <c r="Q260" i="23"/>
  <c r="P260" i="23"/>
  <c r="O260" i="23"/>
  <c r="L260" i="23"/>
  <c r="J260" i="23"/>
  <c r="I260" i="23"/>
  <c r="H260" i="23"/>
  <c r="G260" i="23"/>
  <c r="AA259" i="23"/>
  <c r="Z259" i="23"/>
  <c r="Z257" i="23" s="1"/>
  <c r="Y259" i="23"/>
  <c r="X259" i="23"/>
  <c r="W259" i="23"/>
  <c r="V259" i="23"/>
  <c r="U259" i="23"/>
  <c r="T259" i="23"/>
  <c r="S259" i="23"/>
  <c r="R259" i="23"/>
  <c r="R257" i="23" s="1"/>
  <c r="Q259" i="23"/>
  <c r="P259" i="23"/>
  <c r="O259" i="23"/>
  <c r="N259" i="23"/>
  <c r="J259" i="23"/>
  <c r="J257" i="23" s="1"/>
  <c r="I259" i="23"/>
  <c r="H259" i="23"/>
  <c r="G259" i="23"/>
  <c r="AA258" i="23"/>
  <c r="AA257" i="23" s="1"/>
  <c r="Z258" i="23"/>
  <c r="Y258" i="23"/>
  <c r="X258" i="23"/>
  <c r="X257" i="23" s="1"/>
  <c r="W258" i="23"/>
  <c r="W257" i="23" s="1"/>
  <c r="V258" i="23"/>
  <c r="U258" i="23"/>
  <c r="T258" i="23"/>
  <c r="T257" i="23" s="1"/>
  <c r="S258" i="23"/>
  <c r="S257" i="23" s="1"/>
  <c r="R258" i="23"/>
  <c r="Q258" i="23"/>
  <c r="P258" i="23"/>
  <c r="P257" i="23" s="1"/>
  <c r="O258" i="23"/>
  <c r="O257" i="23" s="1"/>
  <c r="L258" i="23"/>
  <c r="L257" i="23" s="1"/>
  <c r="J258" i="23"/>
  <c r="I258" i="23"/>
  <c r="H258" i="23"/>
  <c r="H257" i="23" s="1"/>
  <c r="G258" i="23"/>
  <c r="G257" i="23" s="1"/>
  <c r="Y257" i="23"/>
  <c r="V257" i="23"/>
  <c r="U257" i="23"/>
  <c r="Q257" i="23"/>
  <c r="I257" i="23"/>
  <c r="AA243" i="23"/>
  <c r="Z243" i="23"/>
  <c r="Y243" i="23"/>
  <c r="X243" i="23"/>
  <c r="W243" i="23"/>
  <c r="V243" i="23"/>
  <c r="U243" i="23"/>
  <c r="N193" i="23"/>
  <c r="M193" i="23"/>
  <c r="L193" i="23"/>
  <c r="K193" i="23"/>
  <c r="N179" i="23"/>
  <c r="N260" i="23" s="1"/>
  <c r="M179" i="23"/>
  <c r="M178" i="23" s="1"/>
  <c r="M176" i="23" s="1"/>
  <c r="L179" i="23"/>
  <c r="K179" i="23"/>
  <c r="K260" i="23" s="1"/>
  <c r="L178" i="23"/>
  <c r="L176" i="23" s="1"/>
  <c r="K178" i="23"/>
  <c r="K176" i="23" s="1"/>
  <c r="N136" i="23"/>
  <c r="N22" i="23" s="1"/>
  <c r="M136" i="23"/>
  <c r="L136" i="23"/>
  <c r="K136" i="23"/>
  <c r="N122" i="23"/>
  <c r="M122" i="23"/>
  <c r="M259" i="23" s="1"/>
  <c r="L122" i="23"/>
  <c r="L259" i="23" s="1"/>
  <c r="K122" i="23"/>
  <c r="K259" i="23" s="1"/>
  <c r="N121" i="23"/>
  <c r="N119" i="23" s="1"/>
  <c r="M121" i="23"/>
  <c r="M119" i="23" s="1"/>
  <c r="AA96" i="23"/>
  <c r="Z96" i="23"/>
  <c r="Y96" i="23"/>
  <c r="Y40" i="23" s="1"/>
  <c r="X96" i="23"/>
  <c r="AJ93" i="23"/>
  <c r="AI93" i="23"/>
  <c r="Z79" i="23"/>
  <c r="Z62" i="23" s="1"/>
  <c r="Y79" i="23"/>
  <c r="X79" i="23"/>
  <c r="X62" i="23" s="1"/>
  <c r="X5" i="23" s="1"/>
  <c r="W79" i="23"/>
  <c r="V79" i="23"/>
  <c r="V62" i="23" s="1"/>
  <c r="V5" i="23" s="1"/>
  <c r="N79" i="23"/>
  <c r="M79" i="23"/>
  <c r="L79" i="23"/>
  <c r="K79" i="23"/>
  <c r="K22" i="23" s="1"/>
  <c r="N73" i="23"/>
  <c r="M73" i="23"/>
  <c r="M16" i="23" s="1"/>
  <c r="L73" i="23"/>
  <c r="K73" i="23"/>
  <c r="N65" i="23"/>
  <c r="N258" i="23" s="1"/>
  <c r="M65" i="23"/>
  <c r="M258" i="23" s="1"/>
  <c r="L65" i="23"/>
  <c r="L64" i="23" s="1"/>
  <c r="K65" i="23"/>
  <c r="K258" i="23" s="1"/>
  <c r="K257" i="23" s="1"/>
  <c r="N64" i="23"/>
  <c r="K64" i="23"/>
  <c r="AA62" i="23"/>
  <c r="Y62" i="23"/>
  <c r="Y5" i="23" s="1"/>
  <c r="W62" i="23"/>
  <c r="N62" i="23"/>
  <c r="AA52" i="23"/>
  <c r="Z52" i="23"/>
  <c r="Y52" i="23"/>
  <c r="X52" i="23"/>
  <c r="W52" i="23"/>
  <c r="V52" i="23"/>
  <c r="U52" i="23"/>
  <c r="T52" i="23"/>
  <c r="S52" i="23"/>
  <c r="R52" i="23"/>
  <c r="AA51" i="23"/>
  <c r="Z51" i="23"/>
  <c r="Y51" i="23"/>
  <c r="X51" i="23"/>
  <c r="W51" i="23"/>
  <c r="V51" i="23"/>
  <c r="U51" i="23"/>
  <c r="T51" i="23"/>
  <c r="S51" i="23"/>
  <c r="R51" i="23"/>
  <c r="Q51" i="23"/>
  <c r="P51" i="23"/>
  <c r="O51" i="23"/>
  <c r="N51" i="23"/>
  <c r="M51" i="23"/>
  <c r="L51" i="23"/>
  <c r="K51" i="23"/>
  <c r="AA50" i="23"/>
  <c r="Z50" i="23"/>
  <c r="Y50" i="23"/>
  <c r="X50" i="23"/>
  <c r="W50" i="23"/>
  <c r="V50" i="23"/>
  <c r="U50" i="23"/>
  <c r="T50" i="23"/>
  <c r="S50" i="23"/>
  <c r="R50" i="23"/>
  <c r="Q50" i="23"/>
  <c r="P50" i="23"/>
  <c r="O50" i="23"/>
  <c r="N50" i="23"/>
  <c r="M50" i="23"/>
  <c r="L50" i="23"/>
  <c r="K50" i="23"/>
  <c r="AA49" i="23"/>
  <c r="Z49" i="23"/>
  <c r="Y49" i="23"/>
  <c r="X49" i="23"/>
  <c r="W49" i="23"/>
  <c r="V49" i="23"/>
  <c r="U49" i="23"/>
  <c r="T49" i="23"/>
  <c r="S49" i="23"/>
  <c r="R49" i="23"/>
  <c r="Q49" i="23"/>
  <c r="P49" i="23"/>
  <c r="O49" i="23"/>
  <c r="N49" i="23"/>
  <c r="M49" i="23"/>
  <c r="L49" i="23"/>
  <c r="K49" i="23"/>
  <c r="AA48" i="23"/>
  <c r="Z48" i="23"/>
  <c r="Y48" i="23"/>
  <c r="X48" i="23"/>
  <c r="W48" i="23"/>
  <c r="V48" i="23"/>
  <c r="U48" i="23"/>
  <c r="T48" i="23"/>
  <c r="S48" i="23"/>
  <c r="R48" i="23"/>
  <c r="Q48" i="23"/>
  <c r="P48" i="23"/>
  <c r="O48" i="23"/>
  <c r="N48" i="23"/>
  <c r="M48" i="23"/>
  <c r="L48" i="23"/>
  <c r="K48" i="23"/>
  <c r="AA47" i="23"/>
  <c r="Z47" i="23"/>
  <c r="Y47" i="23"/>
  <c r="X47" i="23"/>
  <c r="W47" i="23"/>
  <c r="V47" i="23"/>
  <c r="U47" i="23"/>
  <c r="T47" i="23"/>
  <c r="S47" i="23"/>
  <c r="R47" i="23"/>
  <c r="Q47" i="23"/>
  <c r="P47" i="23"/>
  <c r="O47" i="23"/>
  <c r="N47" i="23"/>
  <c r="M47" i="23"/>
  <c r="L47" i="23"/>
  <c r="K47" i="23"/>
  <c r="AA46" i="23"/>
  <c r="Z46" i="23"/>
  <c r="Y46" i="23"/>
  <c r="X46" i="23"/>
  <c r="W46" i="23"/>
  <c r="V46" i="23"/>
  <c r="U46" i="23"/>
  <c r="T46" i="23"/>
  <c r="S46" i="23"/>
  <c r="R46" i="23"/>
  <c r="Q46" i="23"/>
  <c r="P46" i="23"/>
  <c r="O46" i="23"/>
  <c r="N46" i="23"/>
  <c r="M46" i="23"/>
  <c r="L46" i="23"/>
  <c r="K46" i="23"/>
  <c r="AA45" i="23"/>
  <c r="Z45" i="23"/>
  <c r="Y45" i="23"/>
  <c r="X45" i="23"/>
  <c r="W45" i="23"/>
  <c r="V45" i="23"/>
  <c r="U45" i="23"/>
  <c r="T45" i="23"/>
  <c r="S45" i="23"/>
  <c r="R45" i="23"/>
  <c r="Q45" i="23"/>
  <c r="P45" i="23"/>
  <c r="O45" i="23"/>
  <c r="N45" i="23"/>
  <c r="M45" i="23"/>
  <c r="L45" i="23"/>
  <c r="K45" i="23"/>
  <c r="AA44" i="23"/>
  <c r="Z44" i="23"/>
  <c r="Y44" i="23"/>
  <c r="X44" i="23"/>
  <c r="W44" i="23"/>
  <c r="V44" i="23"/>
  <c r="U44" i="23"/>
  <c r="T44" i="23"/>
  <c r="S44" i="23"/>
  <c r="R44" i="23"/>
  <c r="Q44" i="23"/>
  <c r="P44" i="23"/>
  <c r="O44" i="23"/>
  <c r="N44" i="23"/>
  <c r="M44" i="23"/>
  <c r="L44" i="23"/>
  <c r="K44" i="23"/>
  <c r="AA43" i="23"/>
  <c r="Z43" i="23"/>
  <c r="Y43" i="23"/>
  <c r="X43" i="23"/>
  <c r="W43" i="23"/>
  <c r="V43" i="23"/>
  <c r="U43" i="23"/>
  <c r="T43" i="23"/>
  <c r="S43" i="23"/>
  <c r="R43" i="23"/>
  <c r="Q43" i="23"/>
  <c r="P43" i="23"/>
  <c r="O43" i="23"/>
  <c r="N43" i="23"/>
  <c r="M43" i="23"/>
  <c r="L43" i="23"/>
  <c r="K43" i="23"/>
  <c r="AA42" i="23"/>
  <c r="Z42" i="23"/>
  <c r="Y42" i="23"/>
  <c r="X42" i="23"/>
  <c r="W42" i="23"/>
  <c r="V42" i="23"/>
  <c r="U42" i="23"/>
  <c r="T42" i="23"/>
  <c r="S42" i="23"/>
  <c r="R42" i="23"/>
  <c r="Q42" i="23"/>
  <c r="P42" i="23"/>
  <c r="O42" i="23"/>
  <c r="N42" i="23"/>
  <c r="M42" i="23"/>
  <c r="L42" i="23"/>
  <c r="K42" i="23"/>
  <c r="AA40" i="23"/>
  <c r="Z40" i="23"/>
  <c r="X40" i="23"/>
  <c r="W40" i="23"/>
  <c r="V40" i="23"/>
  <c r="U40" i="23"/>
  <c r="T40" i="23"/>
  <c r="S40" i="23"/>
  <c r="R40" i="23"/>
  <c r="Q40" i="23"/>
  <c r="P40" i="23"/>
  <c r="O40" i="23"/>
  <c r="N40" i="23"/>
  <c r="M40" i="23"/>
  <c r="L40" i="23"/>
  <c r="K40" i="23"/>
  <c r="AA38" i="23"/>
  <c r="Z38" i="23"/>
  <c r="Y38" i="23"/>
  <c r="X38" i="23"/>
  <c r="W38" i="23"/>
  <c r="V38" i="23"/>
  <c r="U38" i="23"/>
  <c r="T38" i="23"/>
  <c r="S38" i="23"/>
  <c r="R38" i="23"/>
  <c r="AA36" i="23"/>
  <c r="Z36" i="23"/>
  <c r="Y36" i="23"/>
  <c r="X36" i="23"/>
  <c r="W36" i="23"/>
  <c r="V36" i="23"/>
  <c r="U36" i="23"/>
  <c r="T36" i="23"/>
  <c r="S36" i="23"/>
  <c r="R36" i="23"/>
  <c r="Q36" i="23"/>
  <c r="P36" i="23"/>
  <c r="O36" i="23"/>
  <c r="N36" i="23"/>
  <c r="M36" i="23"/>
  <c r="L36" i="23"/>
  <c r="K36" i="23"/>
  <c r="AA34" i="23"/>
  <c r="Z34" i="23"/>
  <c r="Y34" i="23"/>
  <c r="X34" i="23"/>
  <c r="W34" i="23"/>
  <c r="V34" i="23"/>
  <c r="U34" i="23"/>
  <c r="T34" i="23"/>
  <c r="S34" i="23"/>
  <c r="R34" i="23"/>
  <c r="Q34" i="23"/>
  <c r="P34" i="23"/>
  <c r="O34" i="23"/>
  <c r="N34" i="23"/>
  <c r="M34" i="23"/>
  <c r="L34" i="23"/>
  <c r="K34" i="23"/>
  <c r="AA32" i="23"/>
  <c r="Z32" i="23"/>
  <c r="Y32" i="23"/>
  <c r="X32" i="23"/>
  <c r="W32" i="23"/>
  <c r="V32" i="23"/>
  <c r="U32" i="23"/>
  <c r="T32" i="23"/>
  <c r="S32" i="23"/>
  <c r="R32" i="23"/>
  <c r="Q32" i="23"/>
  <c r="P32" i="23"/>
  <c r="O32" i="23"/>
  <c r="N32" i="23"/>
  <c r="M32" i="23"/>
  <c r="L32" i="23"/>
  <c r="K32" i="23"/>
  <c r="J32" i="23"/>
  <c r="I32" i="23"/>
  <c r="H32" i="23"/>
  <c r="G32" i="23"/>
  <c r="AA31" i="23"/>
  <c r="Z31" i="23"/>
  <c r="Y31" i="23"/>
  <c r="X31" i="23"/>
  <c r="W31" i="23"/>
  <c r="V31" i="23"/>
  <c r="U31" i="23"/>
  <c r="T31" i="23"/>
  <c r="S31" i="23"/>
  <c r="R31" i="23"/>
  <c r="Q31" i="23"/>
  <c r="P31" i="23"/>
  <c r="O31" i="23"/>
  <c r="N31" i="23"/>
  <c r="M31" i="23"/>
  <c r="L31" i="23"/>
  <c r="K31" i="23"/>
  <c r="AA30" i="23"/>
  <c r="Z30" i="23"/>
  <c r="Y30" i="23"/>
  <c r="X30" i="23"/>
  <c r="W30" i="23"/>
  <c r="V30" i="23"/>
  <c r="U30" i="23"/>
  <c r="T30" i="23"/>
  <c r="S30" i="23"/>
  <c r="R30" i="23"/>
  <c r="Q30" i="23"/>
  <c r="P30" i="23"/>
  <c r="O30" i="23"/>
  <c r="N30" i="23"/>
  <c r="M30" i="23"/>
  <c r="L30" i="23"/>
  <c r="K30" i="23"/>
  <c r="AA29" i="23"/>
  <c r="Z29" i="23"/>
  <c r="Y29" i="23"/>
  <c r="X29" i="23"/>
  <c r="W29" i="23"/>
  <c r="V29" i="23"/>
  <c r="U29" i="23"/>
  <c r="T29" i="23"/>
  <c r="S29" i="23"/>
  <c r="R29" i="23"/>
  <c r="Q29" i="23"/>
  <c r="P29" i="23"/>
  <c r="O29" i="23"/>
  <c r="N29" i="23"/>
  <c r="M29" i="23"/>
  <c r="L29" i="23"/>
  <c r="K29" i="23"/>
  <c r="AA28" i="23"/>
  <c r="Z28" i="23"/>
  <c r="Y28" i="23"/>
  <c r="X28" i="23"/>
  <c r="W28" i="23"/>
  <c r="V28" i="23"/>
  <c r="U28" i="23"/>
  <c r="T28" i="23"/>
  <c r="S28" i="23"/>
  <c r="R28" i="23"/>
  <c r="Q28" i="23"/>
  <c r="P28" i="23"/>
  <c r="O28" i="23"/>
  <c r="N28" i="23"/>
  <c r="M28" i="23"/>
  <c r="L28" i="23"/>
  <c r="K28" i="23"/>
  <c r="AA27" i="23"/>
  <c r="Z27" i="23"/>
  <c r="Y27" i="23"/>
  <c r="X27" i="23"/>
  <c r="W27" i="23"/>
  <c r="V27" i="23"/>
  <c r="U27" i="23"/>
  <c r="T27" i="23"/>
  <c r="S27" i="23"/>
  <c r="R27" i="23"/>
  <c r="Q27" i="23"/>
  <c r="P27" i="23"/>
  <c r="O27" i="23"/>
  <c r="N27" i="23"/>
  <c r="M27" i="23"/>
  <c r="L27" i="23"/>
  <c r="K27" i="23"/>
  <c r="AA26" i="23"/>
  <c r="Z26" i="23"/>
  <c r="Y26" i="23"/>
  <c r="X26" i="23"/>
  <c r="W26" i="23"/>
  <c r="V26" i="23"/>
  <c r="U26" i="23"/>
  <c r="T26" i="23"/>
  <c r="S26" i="23"/>
  <c r="R26" i="23"/>
  <c r="Q26" i="23"/>
  <c r="P26" i="23"/>
  <c r="O26" i="23"/>
  <c r="N26" i="23"/>
  <c r="M26" i="23"/>
  <c r="L26" i="23"/>
  <c r="K26" i="23"/>
  <c r="AA25" i="23"/>
  <c r="Z25" i="23"/>
  <c r="Y25" i="23"/>
  <c r="X25" i="23"/>
  <c r="W25" i="23"/>
  <c r="V25" i="23"/>
  <c r="U25" i="23"/>
  <c r="T25" i="23"/>
  <c r="S25" i="23"/>
  <c r="R25" i="23"/>
  <c r="Q25" i="23"/>
  <c r="P25" i="23"/>
  <c r="O25" i="23"/>
  <c r="N25" i="23"/>
  <c r="M25" i="23"/>
  <c r="L25" i="23"/>
  <c r="K25" i="23"/>
  <c r="AA24" i="23"/>
  <c r="Z24" i="23"/>
  <c r="Y24" i="23"/>
  <c r="X24" i="23"/>
  <c r="W24" i="23"/>
  <c r="V24" i="23"/>
  <c r="U24" i="23"/>
  <c r="T24" i="23"/>
  <c r="S24" i="23"/>
  <c r="R24" i="23"/>
  <c r="Q24" i="23"/>
  <c r="P24" i="23"/>
  <c r="O24" i="23"/>
  <c r="N24" i="23"/>
  <c r="M24" i="23"/>
  <c r="L24" i="23"/>
  <c r="K24" i="23"/>
  <c r="AA23" i="23"/>
  <c r="Z23" i="23"/>
  <c r="Y23" i="23"/>
  <c r="X23" i="23"/>
  <c r="W23" i="23"/>
  <c r="V23" i="23"/>
  <c r="U23" i="23"/>
  <c r="T23" i="23"/>
  <c r="S23" i="23"/>
  <c r="R23" i="23"/>
  <c r="Q23" i="23"/>
  <c r="P23" i="23"/>
  <c r="O23" i="23"/>
  <c r="N23" i="23"/>
  <c r="M23" i="23"/>
  <c r="L23" i="23"/>
  <c r="K23" i="23"/>
  <c r="AA22" i="23"/>
  <c r="Y22" i="23"/>
  <c r="X22" i="23"/>
  <c r="W22" i="23"/>
  <c r="U22" i="23"/>
  <c r="T22" i="23"/>
  <c r="S22" i="23"/>
  <c r="R22" i="23"/>
  <c r="Q22" i="23"/>
  <c r="P22" i="23"/>
  <c r="O22" i="23"/>
  <c r="M22" i="23"/>
  <c r="L22" i="23"/>
  <c r="AA20" i="23"/>
  <c r="Z20" i="23"/>
  <c r="Y20" i="23"/>
  <c r="X20" i="23"/>
  <c r="W20" i="23"/>
  <c r="V20" i="23"/>
  <c r="U20" i="23"/>
  <c r="T20" i="23"/>
  <c r="S20" i="23"/>
  <c r="R20" i="23"/>
  <c r="Q20" i="23"/>
  <c r="P20" i="23"/>
  <c r="O20" i="23"/>
  <c r="N20" i="23"/>
  <c r="M20" i="23"/>
  <c r="L20" i="23"/>
  <c r="K20" i="23"/>
  <c r="AA19" i="23"/>
  <c r="Z19" i="23"/>
  <c r="Y19" i="23"/>
  <c r="X19" i="23"/>
  <c r="W19" i="23"/>
  <c r="V19" i="23"/>
  <c r="U19" i="23"/>
  <c r="T19" i="23"/>
  <c r="S19" i="23"/>
  <c r="R19" i="23"/>
  <c r="Q19" i="23"/>
  <c r="P19" i="23"/>
  <c r="O19" i="23"/>
  <c r="N19" i="23"/>
  <c r="M19" i="23"/>
  <c r="L19" i="23"/>
  <c r="K19" i="23"/>
  <c r="AA18" i="23"/>
  <c r="Z18" i="23"/>
  <c r="Y18" i="23"/>
  <c r="X18" i="23"/>
  <c r="W18" i="23"/>
  <c r="V18" i="23"/>
  <c r="U18" i="23"/>
  <c r="T18" i="23"/>
  <c r="S18" i="23"/>
  <c r="R18" i="23"/>
  <c r="Q18" i="23"/>
  <c r="P18" i="23"/>
  <c r="O18" i="23"/>
  <c r="N18" i="23"/>
  <c r="M18" i="23"/>
  <c r="L18" i="23"/>
  <c r="K18" i="23"/>
  <c r="AA17" i="23"/>
  <c r="Z17" i="23"/>
  <c r="Y17" i="23"/>
  <c r="X17" i="23"/>
  <c r="W17" i="23"/>
  <c r="V17" i="23"/>
  <c r="U17" i="23"/>
  <c r="T17" i="23"/>
  <c r="S17" i="23"/>
  <c r="R17" i="23"/>
  <c r="Q17" i="23"/>
  <c r="P17" i="23"/>
  <c r="O17" i="23"/>
  <c r="N17" i="23"/>
  <c r="M17" i="23"/>
  <c r="L17" i="23"/>
  <c r="K17" i="23"/>
  <c r="AA16" i="23"/>
  <c r="Z16" i="23"/>
  <c r="Y16" i="23"/>
  <c r="X16" i="23"/>
  <c r="W16" i="23"/>
  <c r="V16" i="23"/>
  <c r="U16" i="23"/>
  <c r="T16" i="23"/>
  <c r="S16" i="23"/>
  <c r="R16" i="23"/>
  <c r="Q16" i="23"/>
  <c r="P16" i="23"/>
  <c r="O16" i="23"/>
  <c r="N16" i="23"/>
  <c r="L16" i="23"/>
  <c r="K16" i="23"/>
  <c r="AA15" i="23"/>
  <c r="Z15" i="23"/>
  <c r="Y15" i="23"/>
  <c r="X15" i="23"/>
  <c r="W15" i="23"/>
  <c r="V15" i="23"/>
  <c r="U15" i="23"/>
  <c r="T15" i="23"/>
  <c r="S15" i="23"/>
  <c r="R15" i="23"/>
  <c r="Q15" i="23"/>
  <c r="P15" i="23"/>
  <c r="O15" i="23"/>
  <c r="N15" i="23"/>
  <c r="M15" i="23"/>
  <c r="L15" i="23"/>
  <c r="K15" i="23"/>
  <c r="AA14" i="23"/>
  <c r="Z14" i="23"/>
  <c r="Y14" i="23"/>
  <c r="X14" i="23"/>
  <c r="W14" i="23"/>
  <c r="V14" i="23"/>
  <c r="U14" i="23"/>
  <c r="T14" i="23"/>
  <c r="S14" i="23"/>
  <c r="R14" i="23"/>
  <c r="Q14" i="23"/>
  <c r="P14" i="23"/>
  <c r="O14" i="23"/>
  <c r="N14" i="23"/>
  <c r="M14" i="23"/>
  <c r="L14" i="23"/>
  <c r="K14" i="23"/>
  <c r="AA13" i="23"/>
  <c r="Z13" i="23"/>
  <c r="Y13" i="23"/>
  <c r="X13" i="23"/>
  <c r="W13" i="23"/>
  <c r="V13" i="23"/>
  <c r="U13" i="23"/>
  <c r="T13" i="23"/>
  <c r="S13" i="23"/>
  <c r="R13" i="23"/>
  <c r="Q13" i="23"/>
  <c r="P13" i="23"/>
  <c r="O13" i="23"/>
  <c r="N13" i="23"/>
  <c r="M13" i="23"/>
  <c r="L13" i="23"/>
  <c r="K13" i="23"/>
  <c r="AA12" i="23"/>
  <c r="Z12" i="23"/>
  <c r="Y12" i="23"/>
  <c r="X12" i="23"/>
  <c r="W12" i="23"/>
  <c r="V12" i="23"/>
  <c r="U12" i="23"/>
  <c r="T12" i="23"/>
  <c r="S12" i="23"/>
  <c r="R12" i="23"/>
  <c r="Q12" i="23"/>
  <c r="P12" i="23"/>
  <c r="O12" i="23"/>
  <c r="N12" i="23"/>
  <c r="M12" i="23"/>
  <c r="L12" i="23"/>
  <c r="K12" i="23"/>
  <c r="AA11" i="23"/>
  <c r="Z11" i="23"/>
  <c r="Y11" i="23"/>
  <c r="X11" i="23"/>
  <c r="W11" i="23"/>
  <c r="V11" i="23"/>
  <c r="U11" i="23"/>
  <c r="T11" i="23"/>
  <c r="S11" i="23"/>
  <c r="R11" i="23"/>
  <c r="Q11" i="23"/>
  <c r="P11" i="23"/>
  <c r="O11" i="23"/>
  <c r="N11" i="23"/>
  <c r="M11" i="23"/>
  <c r="L11" i="23"/>
  <c r="K11" i="23"/>
  <c r="AA10" i="23"/>
  <c r="Z10" i="23"/>
  <c r="Y10" i="23"/>
  <c r="X10" i="23"/>
  <c r="W10" i="23"/>
  <c r="V10" i="23"/>
  <c r="U10" i="23"/>
  <c r="T10" i="23"/>
  <c r="S10" i="23"/>
  <c r="R10" i="23"/>
  <c r="Q10" i="23"/>
  <c r="P10" i="23"/>
  <c r="O10" i="23"/>
  <c r="N10" i="23"/>
  <c r="M10" i="23"/>
  <c r="L10" i="23"/>
  <c r="K10" i="23"/>
  <c r="AA9" i="23"/>
  <c r="Z9" i="23"/>
  <c r="Y9" i="23"/>
  <c r="X9" i="23"/>
  <c r="W9" i="23"/>
  <c r="V9" i="23"/>
  <c r="U9" i="23"/>
  <c r="T9" i="23"/>
  <c r="S9" i="23"/>
  <c r="R9" i="23"/>
  <c r="Q9" i="23"/>
  <c r="P9" i="23"/>
  <c r="O9" i="23"/>
  <c r="N9" i="23"/>
  <c r="M9" i="23"/>
  <c r="L9" i="23"/>
  <c r="K9" i="23"/>
  <c r="AA8" i="23"/>
  <c r="Z8" i="23"/>
  <c r="Y8" i="23"/>
  <c r="X8" i="23"/>
  <c r="W8" i="23"/>
  <c r="V8" i="23"/>
  <c r="U8" i="23"/>
  <c r="T8" i="23"/>
  <c r="S8" i="23"/>
  <c r="R8" i="23"/>
  <c r="Q8" i="23"/>
  <c r="P8" i="23"/>
  <c r="O8" i="23"/>
  <c r="N8" i="23"/>
  <c r="K8" i="23"/>
  <c r="AA7" i="23"/>
  <c r="Z7" i="23"/>
  <c r="Y7" i="23"/>
  <c r="X7" i="23"/>
  <c r="W7" i="23"/>
  <c r="V7" i="23"/>
  <c r="U7" i="23"/>
  <c r="T7" i="23"/>
  <c r="S7" i="23"/>
  <c r="R7" i="23"/>
  <c r="Q7" i="23"/>
  <c r="P7" i="23"/>
  <c r="O7" i="23"/>
  <c r="AA5" i="23"/>
  <c r="Z5" i="23"/>
  <c r="W5" i="23"/>
  <c r="U5" i="23"/>
  <c r="T5" i="23"/>
  <c r="S5" i="23"/>
  <c r="R5" i="23"/>
  <c r="Q5" i="23"/>
  <c r="P5" i="23"/>
  <c r="O5" i="23"/>
  <c r="AA260" i="22"/>
  <c r="Z260" i="22"/>
  <c r="Y260" i="22"/>
  <c r="X260" i="22"/>
  <c r="W260" i="22"/>
  <c r="V260" i="22"/>
  <c r="U260" i="22"/>
  <c r="T260" i="22"/>
  <c r="S260" i="22"/>
  <c r="R260" i="22"/>
  <c r="Q260" i="22"/>
  <c r="P260" i="22"/>
  <c r="O260" i="22"/>
  <c r="L260" i="22"/>
  <c r="J260" i="22"/>
  <c r="I260" i="22"/>
  <c r="H260" i="22"/>
  <c r="G260" i="22"/>
  <c r="AA259" i="22"/>
  <c r="Z259" i="22"/>
  <c r="Y259" i="22"/>
  <c r="X259" i="22"/>
  <c r="W259" i="22"/>
  <c r="V259" i="22"/>
  <c r="V257" i="22" s="1"/>
  <c r="U259" i="22"/>
  <c r="T259" i="22"/>
  <c r="S259" i="22"/>
  <c r="R259" i="22"/>
  <c r="Q259" i="22"/>
  <c r="P259" i="22"/>
  <c r="O259" i="22"/>
  <c r="N259" i="22"/>
  <c r="J259" i="22"/>
  <c r="I259" i="22"/>
  <c r="H259" i="22"/>
  <c r="G259" i="22"/>
  <c r="AA258" i="22"/>
  <c r="Z258" i="22"/>
  <c r="Y258" i="22"/>
  <c r="X258" i="22"/>
  <c r="W258" i="22"/>
  <c r="V258" i="22"/>
  <c r="U258" i="22"/>
  <c r="T258" i="22"/>
  <c r="T257" i="22" s="1"/>
  <c r="S258" i="22"/>
  <c r="R258" i="22"/>
  <c r="Q258" i="22"/>
  <c r="P258" i="22"/>
  <c r="O258" i="22"/>
  <c r="L258" i="22"/>
  <c r="J258" i="22"/>
  <c r="I258" i="22"/>
  <c r="H258" i="22"/>
  <c r="H257" i="22" s="1"/>
  <c r="G258" i="22"/>
  <c r="AA257" i="22"/>
  <c r="Z257" i="22"/>
  <c r="Y257" i="22"/>
  <c r="W257" i="22"/>
  <c r="U257" i="22"/>
  <c r="S257" i="22"/>
  <c r="R257" i="22"/>
  <c r="Q257" i="22"/>
  <c r="O257" i="22"/>
  <c r="J257" i="22"/>
  <c r="I257" i="22"/>
  <c r="G257" i="22"/>
  <c r="AA243" i="22"/>
  <c r="Z243" i="22"/>
  <c r="Y243" i="22"/>
  <c r="X243" i="22"/>
  <c r="W243" i="22"/>
  <c r="V243" i="22"/>
  <c r="U243" i="22"/>
  <c r="N193" i="22"/>
  <c r="M193" i="22"/>
  <c r="L193" i="22"/>
  <c r="K193" i="22"/>
  <c r="N179" i="22"/>
  <c r="M179" i="22"/>
  <c r="M260" i="22" s="1"/>
  <c r="L179" i="22"/>
  <c r="K179" i="22"/>
  <c r="K260" i="22" s="1"/>
  <c r="M178" i="22"/>
  <c r="M176" i="22" s="1"/>
  <c r="L178" i="22"/>
  <c r="L176" i="22" s="1"/>
  <c r="K178" i="22"/>
  <c r="K176" i="22"/>
  <c r="N136" i="22"/>
  <c r="N22" i="22" s="1"/>
  <c r="M136" i="22"/>
  <c r="L136" i="22"/>
  <c r="K136" i="22"/>
  <c r="N122" i="22"/>
  <c r="M122" i="22"/>
  <c r="M259" i="22" s="1"/>
  <c r="L122" i="22"/>
  <c r="K122" i="22"/>
  <c r="K259" i="22" s="1"/>
  <c r="N121" i="22"/>
  <c r="N119" i="22" s="1"/>
  <c r="M121" i="22"/>
  <c r="K121" i="22"/>
  <c r="M119" i="22"/>
  <c r="K119" i="22"/>
  <c r="AA96" i="22"/>
  <c r="Z96" i="22"/>
  <c r="Y96" i="22"/>
  <c r="Y40" i="22" s="1"/>
  <c r="X96" i="22"/>
  <c r="AJ93" i="22"/>
  <c r="AI93" i="22"/>
  <c r="W82" i="22"/>
  <c r="Z79" i="22"/>
  <c r="Y79" i="22"/>
  <c r="X79" i="22"/>
  <c r="W79" i="22"/>
  <c r="V79" i="22"/>
  <c r="N79" i="22"/>
  <c r="M79" i="22"/>
  <c r="L79" i="22"/>
  <c r="L22" i="22" s="1"/>
  <c r="K79" i="22"/>
  <c r="N73" i="22"/>
  <c r="N16" i="22" s="1"/>
  <c r="M73" i="22"/>
  <c r="L73" i="22"/>
  <c r="K73" i="22"/>
  <c r="N65" i="22"/>
  <c r="M65" i="22"/>
  <c r="M258" i="22" s="1"/>
  <c r="M257" i="22" s="1"/>
  <c r="L65" i="22"/>
  <c r="K65" i="22"/>
  <c r="K258" i="22" s="1"/>
  <c r="M64" i="22"/>
  <c r="L64" i="22"/>
  <c r="K64" i="22"/>
  <c r="AA62" i="22"/>
  <c r="Z62" i="22"/>
  <c r="Y62" i="22"/>
  <c r="X62" i="22"/>
  <c r="V62" i="22"/>
  <c r="M62" i="22"/>
  <c r="K62" i="22"/>
  <c r="AA52" i="22"/>
  <c r="Z52" i="22"/>
  <c r="Y52" i="22"/>
  <c r="X52" i="22"/>
  <c r="W52" i="22"/>
  <c r="V52" i="22"/>
  <c r="U52" i="22"/>
  <c r="T52" i="22"/>
  <c r="S52" i="22"/>
  <c r="R52" i="22"/>
  <c r="AA51" i="22"/>
  <c r="Z51" i="22"/>
  <c r="Y51" i="22"/>
  <c r="X51" i="22"/>
  <c r="W51" i="22"/>
  <c r="V51" i="22"/>
  <c r="U51" i="22"/>
  <c r="T51" i="22"/>
  <c r="S51" i="22"/>
  <c r="R51" i="22"/>
  <c r="Q51" i="22"/>
  <c r="P51" i="22"/>
  <c r="O51" i="22"/>
  <c r="N51" i="22"/>
  <c r="M51" i="22"/>
  <c r="L51" i="22"/>
  <c r="K51" i="22"/>
  <c r="AA50" i="22"/>
  <c r="Z50" i="22"/>
  <c r="Y50" i="22"/>
  <c r="X50" i="22"/>
  <c r="W50" i="22"/>
  <c r="V50" i="22"/>
  <c r="U50" i="22"/>
  <c r="T50" i="22"/>
  <c r="S50" i="22"/>
  <c r="R50" i="22"/>
  <c r="Q50" i="22"/>
  <c r="P50" i="22"/>
  <c r="O50" i="22"/>
  <c r="N50" i="22"/>
  <c r="M50" i="22"/>
  <c r="L50" i="22"/>
  <c r="K50" i="22"/>
  <c r="AA49" i="22"/>
  <c r="Z49" i="22"/>
  <c r="Y49" i="22"/>
  <c r="X49" i="22"/>
  <c r="W49" i="22"/>
  <c r="V49" i="22"/>
  <c r="U49" i="22"/>
  <c r="T49" i="22"/>
  <c r="S49" i="22"/>
  <c r="R49" i="22"/>
  <c r="Q49" i="22"/>
  <c r="P49" i="22"/>
  <c r="O49" i="22"/>
  <c r="N49" i="22"/>
  <c r="M49" i="22"/>
  <c r="L49" i="22"/>
  <c r="K49" i="22"/>
  <c r="AA48" i="22"/>
  <c r="Z48" i="22"/>
  <c r="Y48" i="22"/>
  <c r="X48" i="22"/>
  <c r="W48" i="22"/>
  <c r="V48" i="22"/>
  <c r="U48" i="22"/>
  <c r="T48" i="22"/>
  <c r="S48" i="22"/>
  <c r="R48" i="22"/>
  <c r="Q48" i="22"/>
  <c r="P48" i="22"/>
  <c r="O48" i="22"/>
  <c r="N48" i="22"/>
  <c r="M48" i="22"/>
  <c r="L48" i="22"/>
  <c r="K48" i="22"/>
  <c r="AA47" i="22"/>
  <c r="Z47" i="22"/>
  <c r="Y47" i="22"/>
  <c r="X47" i="22"/>
  <c r="W47" i="22"/>
  <c r="V47" i="22"/>
  <c r="U47" i="22"/>
  <c r="T47" i="22"/>
  <c r="S47" i="22"/>
  <c r="R47" i="22"/>
  <c r="Q47" i="22"/>
  <c r="P47" i="22"/>
  <c r="O47" i="22"/>
  <c r="N47" i="22"/>
  <c r="M47" i="22"/>
  <c r="L47" i="22"/>
  <c r="K47" i="22"/>
  <c r="AA46" i="22"/>
  <c r="Z46" i="22"/>
  <c r="Y46" i="22"/>
  <c r="X46" i="22"/>
  <c r="W46" i="22"/>
  <c r="V46" i="22"/>
  <c r="U46" i="22"/>
  <c r="T46" i="22"/>
  <c r="S46" i="22"/>
  <c r="R46" i="22"/>
  <c r="Q46" i="22"/>
  <c r="P46" i="22"/>
  <c r="O46" i="22"/>
  <c r="N46" i="22"/>
  <c r="M46" i="22"/>
  <c r="L46" i="22"/>
  <c r="K46" i="22"/>
  <c r="AA45" i="22"/>
  <c r="Z45" i="22"/>
  <c r="Y45" i="22"/>
  <c r="X45" i="22"/>
  <c r="W45" i="22"/>
  <c r="V45" i="22"/>
  <c r="U45" i="22"/>
  <c r="T45" i="22"/>
  <c r="S45" i="22"/>
  <c r="R45" i="22"/>
  <c r="Q45" i="22"/>
  <c r="P45" i="22"/>
  <c r="O45" i="22"/>
  <c r="N45" i="22"/>
  <c r="M45" i="22"/>
  <c r="L45" i="22"/>
  <c r="K45" i="22"/>
  <c r="AA44" i="22"/>
  <c r="Z44" i="22"/>
  <c r="Y44" i="22"/>
  <c r="X44" i="22"/>
  <c r="W44" i="22"/>
  <c r="V44" i="22"/>
  <c r="U44" i="22"/>
  <c r="T44" i="22"/>
  <c r="S44" i="22"/>
  <c r="R44" i="22"/>
  <c r="Q44" i="22"/>
  <c r="P44" i="22"/>
  <c r="O44" i="22"/>
  <c r="N44" i="22"/>
  <c r="M44" i="22"/>
  <c r="L44" i="22"/>
  <c r="K44" i="22"/>
  <c r="AA43" i="22"/>
  <c r="Z43" i="22"/>
  <c r="Y43" i="22"/>
  <c r="X43" i="22"/>
  <c r="W43" i="22"/>
  <c r="V43" i="22"/>
  <c r="U43" i="22"/>
  <c r="T43" i="22"/>
  <c r="S43" i="22"/>
  <c r="R43" i="22"/>
  <c r="Q43" i="22"/>
  <c r="P43" i="22"/>
  <c r="O43" i="22"/>
  <c r="N43" i="22"/>
  <c r="M43" i="22"/>
  <c r="L43" i="22"/>
  <c r="K43" i="22"/>
  <c r="AA42" i="22"/>
  <c r="Z42" i="22"/>
  <c r="Y42" i="22"/>
  <c r="X42" i="22"/>
  <c r="W42" i="22"/>
  <c r="V42" i="22"/>
  <c r="U42" i="22"/>
  <c r="T42" i="22"/>
  <c r="S42" i="22"/>
  <c r="R42" i="22"/>
  <c r="Q42" i="22"/>
  <c r="P42" i="22"/>
  <c r="O42" i="22"/>
  <c r="N42" i="22"/>
  <c r="M42" i="22"/>
  <c r="L42" i="22"/>
  <c r="K42" i="22"/>
  <c r="AA40" i="22"/>
  <c r="Z40" i="22"/>
  <c r="X40" i="22"/>
  <c r="W40" i="22"/>
  <c r="V40" i="22"/>
  <c r="U40" i="22"/>
  <c r="T40" i="22"/>
  <c r="S40" i="22"/>
  <c r="R40" i="22"/>
  <c r="Q40" i="22"/>
  <c r="P40" i="22"/>
  <c r="O40" i="22"/>
  <c r="N40" i="22"/>
  <c r="M40" i="22"/>
  <c r="L40" i="22"/>
  <c r="K40" i="22"/>
  <c r="AA38" i="22"/>
  <c r="Z38" i="22"/>
  <c r="Y38" i="22"/>
  <c r="X38" i="22"/>
  <c r="W38" i="22"/>
  <c r="V38" i="22"/>
  <c r="U38" i="22"/>
  <c r="T38" i="22"/>
  <c r="S38" i="22"/>
  <c r="R38" i="22"/>
  <c r="AA36" i="22"/>
  <c r="Z36" i="22"/>
  <c r="Y36" i="22"/>
  <c r="X36" i="22"/>
  <c r="W36" i="22"/>
  <c r="V36" i="22"/>
  <c r="U36" i="22"/>
  <c r="T36" i="22"/>
  <c r="S36" i="22"/>
  <c r="R36" i="22"/>
  <c r="Q36" i="22"/>
  <c r="P36" i="22"/>
  <c r="O36" i="22"/>
  <c r="N36" i="22"/>
  <c r="M36" i="22"/>
  <c r="L36" i="22"/>
  <c r="K36" i="22"/>
  <c r="AA34" i="22"/>
  <c r="Z34" i="22"/>
  <c r="Y34" i="22"/>
  <c r="X34" i="22"/>
  <c r="W34" i="22"/>
  <c r="V34" i="22"/>
  <c r="U34" i="22"/>
  <c r="T34" i="22"/>
  <c r="S34" i="22"/>
  <c r="R34" i="22"/>
  <c r="Q34" i="22"/>
  <c r="P34" i="22"/>
  <c r="O34" i="22"/>
  <c r="N34" i="22"/>
  <c r="M34" i="22"/>
  <c r="L34" i="22"/>
  <c r="K34" i="22"/>
  <c r="AA32" i="22"/>
  <c r="Z32" i="22"/>
  <c r="Y32" i="22"/>
  <c r="X32" i="22"/>
  <c r="W32" i="22"/>
  <c r="V32" i="22"/>
  <c r="U32" i="22"/>
  <c r="T32" i="22"/>
  <c r="S32" i="22"/>
  <c r="R32" i="22"/>
  <c r="Q32" i="22"/>
  <c r="P32" i="22"/>
  <c r="O32" i="22"/>
  <c r="N32" i="22"/>
  <c r="M32" i="22"/>
  <c r="L32" i="22"/>
  <c r="K32" i="22"/>
  <c r="J32" i="22"/>
  <c r="I32" i="22"/>
  <c r="H32" i="22"/>
  <c r="G32" i="22"/>
  <c r="AA31" i="22"/>
  <c r="Z31" i="22"/>
  <c r="Y31" i="22"/>
  <c r="X31" i="22"/>
  <c r="W31" i="22"/>
  <c r="V31" i="22"/>
  <c r="U31" i="22"/>
  <c r="T31" i="22"/>
  <c r="S31" i="22"/>
  <c r="R31" i="22"/>
  <c r="Q31" i="22"/>
  <c r="P31" i="22"/>
  <c r="O31" i="22"/>
  <c r="N31" i="22"/>
  <c r="M31" i="22"/>
  <c r="L31" i="22"/>
  <c r="K31" i="22"/>
  <c r="AA30" i="22"/>
  <c r="Z30" i="22"/>
  <c r="Y30" i="22"/>
  <c r="X30" i="22"/>
  <c r="W30" i="22"/>
  <c r="V30" i="22"/>
  <c r="U30" i="22"/>
  <c r="T30" i="22"/>
  <c r="S30" i="22"/>
  <c r="R30" i="22"/>
  <c r="Q30" i="22"/>
  <c r="P30" i="22"/>
  <c r="O30" i="22"/>
  <c r="N30" i="22"/>
  <c r="M30" i="22"/>
  <c r="L30" i="22"/>
  <c r="K30" i="22"/>
  <c r="AA29" i="22"/>
  <c r="Z29" i="22"/>
  <c r="Y29" i="22"/>
  <c r="X29" i="22"/>
  <c r="W29" i="22"/>
  <c r="V29" i="22"/>
  <c r="U29" i="22"/>
  <c r="T29" i="22"/>
  <c r="S29" i="22"/>
  <c r="R29" i="22"/>
  <c r="Q29" i="22"/>
  <c r="P29" i="22"/>
  <c r="O29" i="22"/>
  <c r="N29" i="22"/>
  <c r="M29" i="22"/>
  <c r="L29" i="22"/>
  <c r="K29" i="22"/>
  <c r="AA28" i="22"/>
  <c r="Z28" i="22"/>
  <c r="Y28" i="22"/>
  <c r="X28" i="22"/>
  <c r="W28" i="22"/>
  <c r="V28" i="22"/>
  <c r="U28" i="22"/>
  <c r="T28" i="22"/>
  <c r="S28" i="22"/>
  <c r="R28" i="22"/>
  <c r="Q28" i="22"/>
  <c r="P28" i="22"/>
  <c r="O28" i="22"/>
  <c r="N28" i="22"/>
  <c r="M28" i="22"/>
  <c r="L28" i="22"/>
  <c r="K28" i="22"/>
  <c r="AA27" i="22"/>
  <c r="Z27" i="22"/>
  <c r="Y27" i="22"/>
  <c r="X27" i="22"/>
  <c r="W27" i="22"/>
  <c r="V27" i="22"/>
  <c r="U27" i="22"/>
  <c r="T27" i="22"/>
  <c r="S27" i="22"/>
  <c r="R27" i="22"/>
  <c r="Q27" i="22"/>
  <c r="P27" i="22"/>
  <c r="O27" i="22"/>
  <c r="N27" i="22"/>
  <c r="M27" i="22"/>
  <c r="L27" i="22"/>
  <c r="K27" i="22"/>
  <c r="AA26" i="22"/>
  <c r="Z26" i="22"/>
  <c r="Y26" i="22"/>
  <c r="X26" i="22"/>
  <c r="W26" i="22"/>
  <c r="V26" i="22"/>
  <c r="U26" i="22"/>
  <c r="T26" i="22"/>
  <c r="S26" i="22"/>
  <c r="R26" i="22"/>
  <c r="Q26" i="22"/>
  <c r="P26" i="22"/>
  <c r="O26" i="22"/>
  <c r="N26" i="22"/>
  <c r="M26" i="22"/>
  <c r="L26" i="22"/>
  <c r="K26" i="22"/>
  <c r="AA25" i="22"/>
  <c r="Z25" i="22"/>
  <c r="Y25" i="22"/>
  <c r="X25" i="22"/>
  <c r="W25" i="22"/>
  <c r="V25" i="22"/>
  <c r="U25" i="22"/>
  <c r="T25" i="22"/>
  <c r="S25" i="22"/>
  <c r="R25" i="22"/>
  <c r="Q25" i="22"/>
  <c r="P25" i="22"/>
  <c r="O25" i="22"/>
  <c r="N25" i="22"/>
  <c r="M25" i="22"/>
  <c r="L25" i="22"/>
  <c r="K25" i="22"/>
  <c r="AA24" i="22"/>
  <c r="Z24" i="22"/>
  <c r="Y24" i="22"/>
  <c r="X24" i="22"/>
  <c r="W24" i="22"/>
  <c r="V24" i="22"/>
  <c r="U24" i="22"/>
  <c r="T24" i="22"/>
  <c r="S24" i="22"/>
  <c r="R24" i="22"/>
  <c r="Q24" i="22"/>
  <c r="P24" i="22"/>
  <c r="O24" i="22"/>
  <c r="N24" i="22"/>
  <c r="M24" i="22"/>
  <c r="L24" i="22"/>
  <c r="K24" i="22"/>
  <c r="AA23" i="22"/>
  <c r="Z23" i="22"/>
  <c r="Y23" i="22"/>
  <c r="X23" i="22"/>
  <c r="W23" i="22"/>
  <c r="V23" i="22"/>
  <c r="U23" i="22"/>
  <c r="T23" i="22"/>
  <c r="S23" i="22"/>
  <c r="R23" i="22"/>
  <c r="Q23" i="22"/>
  <c r="P23" i="22"/>
  <c r="O23" i="22"/>
  <c r="N23" i="22"/>
  <c r="M23" i="22"/>
  <c r="L23" i="22"/>
  <c r="K23" i="22"/>
  <c r="AA22" i="22"/>
  <c r="Z22" i="22"/>
  <c r="Y22" i="22"/>
  <c r="X22" i="22"/>
  <c r="V22" i="22"/>
  <c r="U22" i="22"/>
  <c r="T22" i="22"/>
  <c r="S22" i="22"/>
  <c r="R22" i="22"/>
  <c r="Q22" i="22"/>
  <c r="P22" i="22"/>
  <c r="O22" i="22"/>
  <c r="M22" i="22"/>
  <c r="K22" i="22"/>
  <c r="AA20" i="22"/>
  <c r="Z20" i="22"/>
  <c r="Y20" i="22"/>
  <c r="X20" i="22"/>
  <c r="W20" i="22"/>
  <c r="V20" i="22"/>
  <c r="U20" i="22"/>
  <c r="T20" i="22"/>
  <c r="S20" i="22"/>
  <c r="R20" i="22"/>
  <c r="Q20" i="22"/>
  <c r="P20" i="22"/>
  <c r="O20" i="22"/>
  <c r="N20" i="22"/>
  <c r="M20" i="22"/>
  <c r="L20" i="22"/>
  <c r="K20" i="22"/>
  <c r="AA19" i="22"/>
  <c r="Z19" i="22"/>
  <c r="Y19" i="22"/>
  <c r="X19" i="22"/>
  <c r="W19" i="22"/>
  <c r="V19" i="22"/>
  <c r="U19" i="22"/>
  <c r="T19" i="22"/>
  <c r="S19" i="22"/>
  <c r="R19" i="22"/>
  <c r="Q19" i="22"/>
  <c r="P19" i="22"/>
  <c r="O19" i="22"/>
  <c r="N19" i="22"/>
  <c r="M19" i="22"/>
  <c r="L19" i="22"/>
  <c r="K19" i="22"/>
  <c r="AA18" i="22"/>
  <c r="Z18" i="22"/>
  <c r="Y18" i="22"/>
  <c r="X18" i="22"/>
  <c r="W18" i="22"/>
  <c r="V18" i="22"/>
  <c r="U18" i="22"/>
  <c r="T18" i="22"/>
  <c r="S18" i="22"/>
  <c r="R18" i="22"/>
  <c r="Q18" i="22"/>
  <c r="P18" i="22"/>
  <c r="O18" i="22"/>
  <c r="N18" i="22"/>
  <c r="M18" i="22"/>
  <c r="L18" i="22"/>
  <c r="K18" i="22"/>
  <c r="AA17" i="22"/>
  <c r="Z17" i="22"/>
  <c r="Y17" i="22"/>
  <c r="X17" i="22"/>
  <c r="W17" i="22"/>
  <c r="V17" i="22"/>
  <c r="U17" i="22"/>
  <c r="T17" i="22"/>
  <c r="S17" i="22"/>
  <c r="R17" i="22"/>
  <c r="Q17" i="22"/>
  <c r="P17" i="22"/>
  <c r="O17" i="22"/>
  <c r="N17" i="22"/>
  <c r="M17" i="22"/>
  <c r="L17" i="22"/>
  <c r="K17" i="22"/>
  <c r="AA16" i="22"/>
  <c r="Z16" i="22"/>
  <c r="Y16" i="22"/>
  <c r="X16" i="22"/>
  <c r="W16" i="22"/>
  <c r="V16" i="22"/>
  <c r="U16" i="22"/>
  <c r="T16" i="22"/>
  <c r="S16" i="22"/>
  <c r="R16" i="22"/>
  <c r="Q16" i="22"/>
  <c r="P16" i="22"/>
  <c r="O16" i="22"/>
  <c r="M16" i="22"/>
  <c r="L16" i="22"/>
  <c r="K16" i="22"/>
  <c r="AA15" i="22"/>
  <c r="Z15" i="22"/>
  <c r="Y15" i="22"/>
  <c r="X15" i="22"/>
  <c r="W15" i="22"/>
  <c r="V15" i="22"/>
  <c r="U15" i="22"/>
  <c r="T15" i="22"/>
  <c r="S15" i="22"/>
  <c r="R15" i="22"/>
  <c r="Q15" i="22"/>
  <c r="P15" i="22"/>
  <c r="O15" i="22"/>
  <c r="N15" i="22"/>
  <c r="M15" i="22"/>
  <c r="L15" i="22"/>
  <c r="K15" i="22"/>
  <c r="AA14" i="22"/>
  <c r="Z14" i="22"/>
  <c r="Y14" i="22"/>
  <c r="X14" i="22"/>
  <c r="W14" i="22"/>
  <c r="V14" i="22"/>
  <c r="U14" i="22"/>
  <c r="T14" i="22"/>
  <c r="S14" i="22"/>
  <c r="R14" i="22"/>
  <c r="Q14" i="22"/>
  <c r="P14" i="22"/>
  <c r="O14" i="22"/>
  <c r="N14" i="22"/>
  <c r="M14" i="22"/>
  <c r="L14" i="22"/>
  <c r="K14" i="22"/>
  <c r="AA13" i="22"/>
  <c r="Z13" i="22"/>
  <c r="Y13" i="22"/>
  <c r="X13" i="22"/>
  <c r="W13" i="22"/>
  <c r="V13" i="22"/>
  <c r="U13" i="22"/>
  <c r="T13" i="22"/>
  <c r="S13" i="22"/>
  <c r="R13" i="22"/>
  <c r="Q13" i="22"/>
  <c r="P13" i="22"/>
  <c r="O13" i="22"/>
  <c r="N13" i="22"/>
  <c r="M13" i="22"/>
  <c r="L13" i="22"/>
  <c r="K13" i="22"/>
  <c r="AA12" i="22"/>
  <c r="Z12" i="22"/>
  <c r="Y12" i="22"/>
  <c r="X12" i="22"/>
  <c r="W12" i="22"/>
  <c r="V12" i="22"/>
  <c r="U12" i="22"/>
  <c r="T12" i="22"/>
  <c r="S12" i="22"/>
  <c r="R12" i="22"/>
  <c r="Q12" i="22"/>
  <c r="P12" i="22"/>
  <c r="O12" i="22"/>
  <c r="N12" i="22"/>
  <c r="M12" i="22"/>
  <c r="L12" i="22"/>
  <c r="K12" i="22"/>
  <c r="AA11" i="22"/>
  <c r="Z11" i="22"/>
  <c r="Y11" i="22"/>
  <c r="X11" i="22"/>
  <c r="W11" i="22"/>
  <c r="V11" i="22"/>
  <c r="U11" i="22"/>
  <c r="T11" i="22"/>
  <c r="S11" i="22"/>
  <c r="R11" i="22"/>
  <c r="Q11" i="22"/>
  <c r="P11" i="22"/>
  <c r="O11" i="22"/>
  <c r="N11" i="22"/>
  <c r="M11" i="22"/>
  <c r="L11" i="22"/>
  <c r="K11" i="22"/>
  <c r="AA10" i="22"/>
  <c r="Z10" i="22"/>
  <c r="Y10" i="22"/>
  <c r="X10" i="22"/>
  <c r="W10" i="22"/>
  <c r="V10" i="22"/>
  <c r="U10" i="22"/>
  <c r="T10" i="22"/>
  <c r="S10" i="22"/>
  <c r="R10" i="22"/>
  <c r="Q10" i="22"/>
  <c r="P10" i="22"/>
  <c r="O10" i="22"/>
  <c r="N10" i="22"/>
  <c r="M10" i="22"/>
  <c r="L10" i="22"/>
  <c r="K10" i="22"/>
  <c r="AA9" i="22"/>
  <c r="Z9" i="22"/>
  <c r="Y9" i="22"/>
  <c r="X9" i="22"/>
  <c r="W9" i="22"/>
  <c r="V9" i="22"/>
  <c r="U9" i="22"/>
  <c r="T9" i="22"/>
  <c r="S9" i="22"/>
  <c r="R9" i="22"/>
  <c r="Q9" i="22"/>
  <c r="P9" i="22"/>
  <c r="O9" i="22"/>
  <c r="N9" i="22"/>
  <c r="M9" i="22"/>
  <c r="L9" i="22"/>
  <c r="K9" i="22"/>
  <c r="AA8" i="22"/>
  <c r="Z8" i="22"/>
  <c r="Y8" i="22"/>
  <c r="X8" i="22"/>
  <c r="W8" i="22"/>
  <c r="V8" i="22"/>
  <c r="U8" i="22"/>
  <c r="T8" i="22"/>
  <c r="S8" i="22"/>
  <c r="R8" i="22"/>
  <c r="Q8" i="22"/>
  <c r="P8" i="22"/>
  <c r="O8" i="22"/>
  <c r="M8" i="22"/>
  <c r="K8" i="22"/>
  <c r="AA7" i="22"/>
  <c r="Z7" i="22"/>
  <c r="Y7" i="22"/>
  <c r="X7" i="22"/>
  <c r="W7" i="22"/>
  <c r="V7" i="22"/>
  <c r="U7" i="22"/>
  <c r="T7" i="22"/>
  <c r="S7" i="22"/>
  <c r="R7" i="22"/>
  <c r="Q7" i="22"/>
  <c r="P7" i="22"/>
  <c r="O7" i="22"/>
  <c r="M7" i="22"/>
  <c r="K7" i="22"/>
  <c r="AA5" i="22"/>
  <c r="Z5" i="22"/>
  <c r="Y5" i="22"/>
  <c r="X5" i="22"/>
  <c r="V5" i="22"/>
  <c r="U5" i="22"/>
  <c r="T5" i="22"/>
  <c r="S5" i="22"/>
  <c r="R5" i="22"/>
  <c r="Q5" i="22"/>
  <c r="P5" i="22"/>
  <c r="O5" i="22"/>
  <c r="M5" i="22"/>
  <c r="K5" i="22"/>
  <c r="AA260" i="21"/>
  <c r="Z260" i="21"/>
  <c r="Y260" i="21"/>
  <c r="X260" i="21"/>
  <c r="X257" i="21" s="1"/>
  <c r="W260" i="21"/>
  <c r="V260" i="21"/>
  <c r="U260" i="21"/>
  <c r="T260" i="21"/>
  <c r="S260" i="21"/>
  <c r="R260" i="21"/>
  <c r="Q260" i="21"/>
  <c r="P260" i="21"/>
  <c r="P257" i="21" s="1"/>
  <c r="O260" i="21"/>
  <c r="K260" i="21"/>
  <c r="J260" i="21"/>
  <c r="I260" i="21"/>
  <c r="H260" i="21"/>
  <c r="H257" i="21" s="1"/>
  <c r="G260" i="21"/>
  <c r="AA259" i="21"/>
  <c r="Z259" i="21"/>
  <c r="Y259" i="21"/>
  <c r="Y257" i="21" s="1"/>
  <c r="X259" i="21"/>
  <c r="W259" i="21"/>
  <c r="V259" i="21"/>
  <c r="U259" i="21"/>
  <c r="T259" i="21"/>
  <c r="S259" i="21"/>
  <c r="R259" i="21"/>
  <c r="Q259" i="21"/>
  <c r="Q257" i="21" s="1"/>
  <c r="P259" i="21"/>
  <c r="O259" i="21"/>
  <c r="N259" i="21"/>
  <c r="J259" i="21"/>
  <c r="I259" i="21"/>
  <c r="I257" i="21" s="1"/>
  <c r="H259" i="21"/>
  <c r="G259" i="21"/>
  <c r="AA258" i="21"/>
  <c r="AA257" i="21" s="1"/>
  <c r="Z258" i="21"/>
  <c r="Y258" i="21"/>
  <c r="X258" i="21"/>
  <c r="W258" i="21"/>
  <c r="W257" i="21" s="1"/>
  <c r="V258" i="21"/>
  <c r="V257" i="21" s="1"/>
  <c r="U258" i="21"/>
  <c r="T258" i="21"/>
  <c r="T257" i="21" s="1"/>
  <c r="S258" i="21"/>
  <c r="S257" i="21" s="1"/>
  <c r="R258" i="21"/>
  <c r="Q258" i="21"/>
  <c r="P258" i="21"/>
  <c r="O258" i="21"/>
  <c r="O257" i="21" s="1"/>
  <c r="L258" i="21"/>
  <c r="J258" i="21"/>
  <c r="I258" i="21"/>
  <c r="H258" i="21"/>
  <c r="G258" i="21"/>
  <c r="G257" i="21" s="1"/>
  <c r="Z257" i="21"/>
  <c r="U257" i="21"/>
  <c r="R257" i="21"/>
  <c r="J257" i="21"/>
  <c r="AA243" i="21"/>
  <c r="Z243" i="21"/>
  <c r="Y243" i="21"/>
  <c r="X243" i="21"/>
  <c r="W243" i="21"/>
  <c r="V243" i="21"/>
  <c r="U243" i="21"/>
  <c r="N193" i="21"/>
  <c r="M193" i="21"/>
  <c r="L193" i="21"/>
  <c r="K193" i="21"/>
  <c r="N179" i="21"/>
  <c r="N260" i="21" s="1"/>
  <c r="M179" i="21"/>
  <c r="M260" i="21" s="1"/>
  <c r="L179" i="21"/>
  <c r="L260" i="21" s="1"/>
  <c r="K179" i="21"/>
  <c r="L178" i="21"/>
  <c r="L176" i="21" s="1"/>
  <c r="K178" i="21"/>
  <c r="K176" i="21" s="1"/>
  <c r="N136" i="21"/>
  <c r="M136" i="21"/>
  <c r="L136" i="21"/>
  <c r="K136" i="21"/>
  <c r="N122" i="21"/>
  <c r="M122" i="21"/>
  <c r="M259" i="21" s="1"/>
  <c r="L122" i="21"/>
  <c r="L259" i="21" s="1"/>
  <c r="K122" i="21"/>
  <c r="K259" i="21" s="1"/>
  <c r="N121" i="21"/>
  <c r="N119" i="21" s="1"/>
  <c r="M121" i="21"/>
  <c r="M119" i="21" s="1"/>
  <c r="L121" i="21"/>
  <c r="L119" i="21"/>
  <c r="AA96" i="21"/>
  <c r="Z96" i="21"/>
  <c r="Y96" i="21"/>
  <c r="X96" i="21"/>
  <c r="X40" i="21" s="1"/>
  <c r="AJ93" i="21"/>
  <c r="AI93" i="21"/>
  <c r="Z79" i="21"/>
  <c r="Z62" i="21" s="1"/>
  <c r="Z5" i="21" s="1"/>
  <c r="Y79" i="21"/>
  <c r="Y62" i="21" s="1"/>
  <c r="Y5" i="21" s="1"/>
  <c r="X79" i="21"/>
  <c r="W79" i="21"/>
  <c r="V79" i="21"/>
  <c r="N79" i="21"/>
  <c r="N22" i="21" s="1"/>
  <c r="M79" i="21"/>
  <c r="L79" i="21"/>
  <c r="K79" i="21"/>
  <c r="K22" i="21" s="1"/>
  <c r="N73" i="21"/>
  <c r="M73" i="21"/>
  <c r="L73" i="21"/>
  <c r="K73" i="21"/>
  <c r="N65" i="21"/>
  <c r="N258" i="21" s="1"/>
  <c r="N257" i="21" s="1"/>
  <c r="M65" i="21"/>
  <c r="M64" i="21" s="1"/>
  <c r="M62" i="21" s="1"/>
  <c r="L65" i="21"/>
  <c r="L64" i="21" s="1"/>
  <c r="L62" i="21" s="1"/>
  <c r="K65" i="21"/>
  <c r="K258" i="21" s="1"/>
  <c r="K257" i="21" s="1"/>
  <c r="N64" i="21"/>
  <c r="K64" i="21"/>
  <c r="K62" i="21" s="1"/>
  <c r="AA62" i="21"/>
  <c r="X62" i="21"/>
  <c r="X5" i="21" s="1"/>
  <c r="W62" i="21"/>
  <c r="V62" i="21"/>
  <c r="N62" i="21"/>
  <c r="AA52" i="21"/>
  <c r="Z52" i="21"/>
  <c r="Y52" i="21"/>
  <c r="X52" i="21"/>
  <c r="W52" i="21"/>
  <c r="V52" i="21"/>
  <c r="U52" i="21"/>
  <c r="T52" i="21"/>
  <c r="S52" i="21"/>
  <c r="R52" i="21"/>
  <c r="AA51" i="21"/>
  <c r="Z51" i="21"/>
  <c r="Y51" i="21"/>
  <c r="X51" i="21"/>
  <c r="W51" i="21"/>
  <c r="V51" i="21"/>
  <c r="U51" i="21"/>
  <c r="T51" i="21"/>
  <c r="S51" i="21"/>
  <c r="R51" i="21"/>
  <c r="Q51" i="21"/>
  <c r="P51" i="21"/>
  <c r="O51" i="21"/>
  <c r="N51" i="21"/>
  <c r="K51" i="21"/>
  <c r="AA50" i="21"/>
  <c r="Z50" i="21"/>
  <c r="Y50" i="21"/>
  <c r="X50" i="21"/>
  <c r="W50" i="21"/>
  <c r="V50" i="21"/>
  <c r="U50" i="21"/>
  <c r="T50" i="21"/>
  <c r="S50" i="21"/>
  <c r="R50" i="21"/>
  <c r="Q50" i="21"/>
  <c r="P50" i="21"/>
  <c r="O50" i="21"/>
  <c r="N50" i="21"/>
  <c r="K50" i="21"/>
  <c r="AA49" i="21"/>
  <c r="Z49" i="21"/>
  <c r="Y49" i="21"/>
  <c r="X49" i="21"/>
  <c r="W49" i="21"/>
  <c r="V49" i="21"/>
  <c r="U49" i="21"/>
  <c r="T49" i="21"/>
  <c r="S49" i="21"/>
  <c r="R49" i="21"/>
  <c r="Q49" i="21"/>
  <c r="P49" i="21"/>
  <c r="O49" i="21"/>
  <c r="N49" i="21"/>
  <c r="K49" i="21"/>
  <c r="AA48" i="21"/>
  <c r="Z48" i="21"/>
  <c r="Y48" i="21"/>
  <c r="X48" i="21"/>
  <c r="W48" i="21"/>
  <c r="V48" i="21"/>
  <c r="U48" i="21"/>
  <c r="T48" i="21"/>
  <c r="S48" i="21"/>
  <c r="R48" i="21"/>
  <c r="Q48" i="21"/>
  <c r="P48" i="21"/>
  <c r="O48" i="21"/>
  <c r="N48" i="21"/>
  <c r="K48" i="21"/>
  <c r="AA47" i="21"/>
  <c r="Z47" i="21"/>
  <c r="Y47" i="21"/>
  <c r="X47" i="21"/>
  <c r="W47" i="21"/>
  <c r="V47" i="21"/>
  <c r="U47" i="21"/>
  <c r="T47" i="21"/>
  <c r="S47" i="21"/>
  <c r="R47" i="21"/>
  <c r="Q47" i="21"/>
  <c r="P47" i="21"/>
  <c r="O47" i="21"/>
  <c r="N47" i="21"/>
  <c r="K47" i="21"/>
  <c r="AA46" i="21"/>
  <c r="Z46" i="21"/>
  <c r="Y46" i="21"/>
  <c r="X46" i="21"/>
  <c r="W46" i="21"/>
  <c r="V46" i="21"/>
  <c r="U46" i="21"/>
  <c r="T46" i="21"/>
  <c r="S46" i="21"/>
  <c r="R46" i="21"/>
  <c r="Q46" i="21"/>
  <c r="P46" i="21"/>
  <c r="O46" i="21"/>
  <c r="N46" i="21"/>
  <c r="K46" i="21"/>
  <c r="AA45" i="21"/>
  <c r="Z45" i="21"/>
  <c r="Y45" i="21"/>
  <c r="X45" i="21"/>
  <c r="W45" i="21"/>
  <c r="V45" i="21"/>
  <c r="U45" i="21"/>
  <c r="T45" i="21"/>
  <c r="S45" i="21"/>
  <c r="R45" i="21"/>
  <c r="Q45" i="21"/>
  <c r="P45" i="21"/>
  <c r="O45" i="21"/>
  <c r="N45" i="21"/>
  <c r="K45" i="21"/>
  <c r="AA44" i="21"/>
  <c r="Z44" i="21"/>
  <c r="Y44" i="21"/>
  <c r="X44" i="21"/>
  <c r="W44" i="21"/>
  <c r="V44" i="21"/>
  <c r="U44" i="21"/>
  <c r="T44" i="21"/>
  <c r="S44" i="21"/>
  <c r="R44" i="21"/>
  <c r="Q44" i="21"/>
  <c r="P44" i="21"/>
  <c r="O44" i="21"/>
  <c r="N44" i="21"/>
  <c r="K44" i="21"/>
  <c r="AA43" i="21"/>
  <c r="Z43" i="21"/>
  <c r="Y43" i="21"/>
  <c r="X43" i="21"/>
  <c r="W43" i="21"/>
  <c r="V43" i="21"/>
  <c r="U43" i="21"/>
  <c r="T43" i="21"/>
  <c r="S43" i="21"/>
  <c r="R43" i="21"/>
  <c r="Q43" i="21"/>
  <c r="P43" i="21"/>
  <c r="O43" i="21"/>
  <c r="N43" i="21"/>
  <c r="K43" i="21"/>
  <c r="AA42" i="21"/>
  <c r="Z42" i="21"/>
  <c r="Y42" i="21"/>
  <c r="X42" i="21"/>
  <c r="W42" i="21"/>
  <c r="V42" i="21"/>
  <c r="U42" i="21"/>
  <c r="T42" i="21"/>
  <c r="S42" i="21"/>
  <c r="R42" i="21"/>
  <c r="Q42" i="21"/>
  <c r="P42" i="21"/>
  <c r="O42" i="21"/>
  <c r="N42" i="21"/>
  <c r="K42" i="21"/>
  <c r="AA40" i="21"/>
  <c r="Z40" i="21"/>
  <c r="Y40" i="21"/>
  <c r="W40" i="21"/>
  <c r="V40" i="21"/>
  <c r="U40" i="21"/>
  <c r="T40" i="21"/>
  <c r="S40" i="21"/>
  <c r="R40" i="21"/>
  <c r="Q40" i="21"/>
  <c r="P40" i="21"/>
  <c r="O40" i="21"/>
  <c r="N40" i="21"/>
  <c r="K40" i="21"/>
  <c r="AA38" i="21"/>
  <c r="Z38" i="21"/>
  <c r="Y38" i="21"/>
  <c r="X38" i="21"/>
  <c r="W38" i="21"/>
  <c r="V38" i="21"/>
  <c r="U38" i="21"/>
  <c r="T38" i="21"/>
  <c r="S38" i="21"/>
  <c r="R38" i="21"/>
  <c r="AA36" i="21"/>
  <c r="Z36" i="21"/>
  <c r="Y36" i="21"/>
  <c r="X36" i="21"/>
  <c r="W36" i="21"/>
  <c r="V36" i="21"/>
  <c r="U36" i="21"/>
  <c r="T36" i="21"/>
  <c r="S36" i="21"/>
  <c r="R36" i="21"/>
  <c r="Q36" i="21"/>
  <c r="P36" i="21"/>
  <c r="O36" i="21"/>
  <c r="N36" i="21"/>
  <c r="K36" i="21"/>
  <c r="AA34" i="21"/>
  <c r="Z34" i="21"/>
  <c r="Y34" i="21"/>
  <c r="X34" i="21"/>
  <c r="W34" i="21"/>
  <c r="V34" i="21"/>
  <c r="U34" i="21"/>
  <c r="T34" i="21"/>
  <c r="S34" i="21"/>
  <c r="R34" i="21"/>
  <c r="Q34" i="21"/>
  <c r="P34" i="21"/>
  <c r="O34" i="21"/>
  <c r="N34" i="21"/>
  <c r="K34" i="21"/>
  <c r="AA32" i="21"/>
  <c r="Z32" i="21"/>
  <c r="Y32" i="21"/>
  <c r="X32" i="21"/>
  <c r="W32" i="21"/>
  <c r="V32" i="21"/>
  <c r="U32" i="21"/>
  <c r="T32" i="21"/>
  <c r="S32" i="21"/>
  <c r="R32" i="21"/>
  <c r="Q32" i="21"/>
  <c r="P32" i="21"/>
  <c r="O32" i="21"/>
  <c r="N32" i="21"/>
  <c r="K32" i="21"/>
  <c r="J32" i="21"/>
  <c r="I32" i="21"/>
  <c r="H32" i="21"/>
  <c r="G32" i="21"/>
  <c r="AA31" i="21"/>
  <c r="Z31" i="21"/>
  <c r="Y31" i="21"/>
  <c r="X31" i="21"/>
  <c r="W31" i="21"/>
  <c r="V31" i="21"/>
  <c r="U31" i="21"/>
  <c r="T31" i="21"/>
  <c r="S31" i="21"/>
  <c r="R31" i="21"/>
  <c r="Q31" i="21"/>
  <c r="P31" i="21"/>
  <c r="O31" i="21"/>
  <c r="N31" i="21"/>
  <c r="K31" i="21"/>
  <c r="AA30" i="21"/>
  <c r="Z30" i="21"/>
  <c r="Y30" i="21"/>
  <c r="X30" i="21"/>
  <c r="W30" i="21"/>
  <c r="V30" i="21"/>
  <c r="U30" i="21"/>
  <c r="T30" i="21"/>
  <c r="S30" i="21"/>
  <c r="R30" i="21"/>
  <c r="Q30" i="21"/>
  <c r="P30" i="21"/>
  <c r="O30" i="21"/>
  <c r="N30" i="21"/>
  <c r="K30" i="21"/>
  <c r="AA29" i="21"/>
  <c r="Z29" i="21"/>
  <c r="Y29" i="21"/>
  <c r="X29" i="21"/>
  <c r="W29" i="21"/>
  <c r="V29" i="21"/>
  <c r="U29" i="21"/>
  <c r="T29" i="21"/>
  <c r="S29" i="21"/>
  <c r="R29" i="21"/>
  <c r="Q29" i="21"/>
  <c r="P29" i="21"/>
  <c r="O29" i="21"/>
  <c r="N29" i="21"/>
  <c r="K29" i="21"/>
  <c r="AA28" i="21"/>
  <c r="Z28" i="21"/>
  <c r="Y28" i="21"/>
  <c r="X28" i="21"/>
  <c r="W28" i="21"/>
  <c r="V28" i="21"/>
  <c r="U28" i="21"/>
  <c r="T28" i="21"/>
  <c r="S28" i="21"/>
  <c r="R28" i="21"/>
  <c r="Q28" i="21"/>
  <c r="P28" i="21"/>
  <c r="O28" i="21"/>
  <c r="N28" i="21"/>
  <c r="K28" i="21"/>
  <c r="AA27" i="21"/>
  <c r="Z27" i="21"/>
  <c r="Y27" i="21"/>
  <c r="X27" i="21"/>
  <c r="W27" i="21"/>
  <c r="V27" i="21"/>
  <c r="U27" i="21"/>
  <c r="T27" i="21"/>
  <c r="S27" i="21"/>
  <c r="R27" i="21"/>
  <c r="Q27" i="21"/>
  <c r="P27" i="21"/>
  <c r="O27" i="21"/>
  <c r="N27" i="21"/>
  <c r="K27" i="21"/>
  <c r="AA26" i="21"/>
  <c r="Z26" i="21"/>
  <c r="Y26" i="21"/>
  <c r="X26" i="21"/>
  <c r="W26" i="21"/>
  <c r="V26" i="21"/>
  <c r="U26" i="21"/>
  <c r="T26" i="21"/>
  <c r="S26" i="21"/>
  <c r="R26" i="21"/>
  <c r="Q26" i="21"/>
  <c r="P26" i="21"/>
  <c r="O26" i="21"/>
  <c r="N26" i="21"/>
  <c r="K26" i="21"/>
  <c r="AA25" i="21"/>
  <c r="Z25" i="21"/>
  <c r="Y25" i="21"/>
  <c r="X25" i="21"/>
  <c r="W25" i="21"/>
  <c r="V25" i="21"/>
  <c r="U25" i="21"/>
  <c r="T25" i="21"/>
  <c r="S25" i="21"/>
  <c r="R25" i="21"/>
  <c r="Q25" i="21"/>
  <c r="P25" i="21"/>
  <c r="O25" i="21"/>
  <c r="N25" i="21"/>
  <c r="K25" i="21"/>
  <c r="AA24" i="21"/>
  <c r="Z24" i="21"/>
  <c r="Y24" i="21"/>
  <c r="X24" i="21"/>
  <c r="W24" i="21"/>
  <c r="V24" i="21"/>
  <c r="U24" i="21"/>
  <c r="T24" i="21"/>
  <c r="S24" i="21"/>
  <c r="R24" i="21"/>
  <c r="Q24" i="21"/>
  <c r="P24" i="21"/>
  <c r="O24" i="21"/>
  <c r="N24" i="21"/>
  <c r="K24" i="21"/>
  <c r="AA23" i="21"/>
  <c r="Z23" i="21"/>
  <c r="Y23" i="21"/>
  <c r="X23" i="21"/>
  <c r="W23" i="21"/>
  <c r="V23" i="21"/>
  <c r="U23" i="21"/>
  <c r="T23" i="21"/>
  <c r="S23" i="21"/>
  <c r="R23" i="21"/>
  <c r="Q23" i="21"/>
  <c r="P23" i="21"/>
  <c r="O23" i="21"/>
  <c r="N23" i="21"/>
  <c r="K23" i="21"/>
  <c r="AA22" i="21"/>
  <c r="Z22" i="21"/>
  <c r="Y22" i="21"/>
  <c r="X22" i="21"/>
  <c r="W22" i="21"/>
  <c r="V22" i="21"/>
  <c r="U22" i="21"/>
  <c r="T22" i="21"/>
  <c r="S22" i="21"/>
  <c r="R22" i="21"/>
  <c r="Q22" i="21"/>
  <c r="P22" i="21"/>
  <c r="O22" i="21"/>
  <c r="AA20" i="21"/>
  <c r="Z20" i="21"/>
  <c r="Y20" i="21"/>
  <c r="X20" i="21"/>
  <c r="W20" i="21"/>
  <c r="V20" i="21"/>
  <c r="U20" i="21"/>
  <c r="T20" i="21"/>
  <c r="S20" i="21"/>
  <c r="R20" i="21"/>
  <c r="Q20" i="21"/>
  <c r="P20" i="21"/>
  <c r="O20" i="21"/>
  <c r="N20" i="21"/>
  <c r="K20" i="21"/>
  <c r="AA19" i="21"/>
  <c r="Z19" i="21"/>
  <c r="Y19" i="21"/>
  <c r="X19" i="21"/>
  <c r="W19" i="21"/>
  <c r="V19" i="21"/>
  <c r="U19" i="21"/>
  <c r="T19" i="21"/>
  <c r="S19" i="21"/>
  <c r="R19" i="21"/>
  <c r="Q19" i="21"/>
  <c r="P19" i="21"/>
  <c r="O19" i="21"/>
  <c r="N19" i="21"/>
  <c r="K19" i="21"/>
  <c r="AA18" i="21"/>
  <c r="Z18" i="21"/>
  <c r="Y18" i="21"/>
  <c r="X18" i="21"/>
  <c r="W18" i="21"/>
  <c r="V18" i="21"/>
  <c r="U18" i="21"/>
  <c r="T18" i="21"/>
  <c r="S18" i="21"/>
  <c r="R18" i="21"/>
  <c r="Q18" i="21"/>
  <c r="P18" i="21"/>
  <c r="O18" i="21"/>
  <c r="N18" i="21"/>
  <c r="K18" i="21"/>
  <c r="AA17" i="21"/>
  <c r="Z17" i="21"/>
  <c r="Y17" i="21"/>
  <c r="X17" i="21"/>
  <c r="W17" i="21"/>
  <c r="V17" i="21"/>
  <c r="U17" i="21"/>
  <c r="T17" i="21"/>
  <c r="S17" i="21"/>
  <c r="R17" i="21"/>
  <c r="Q17" i="21"/>
  <c r="P17" i="21"/>
  <c r="O17" i="21"/>
  <c r="N17" i="21"/>
  <c r="K17" i="21"/>
  <c r="AA16" i="21"/>
  <c r="Z16" i="21"/>
  <c r="Y16" i="21"/>
  <c r="X16" i="21"/>
  <c r="W16" i="21"/>
  <c r="V16" i="21"/>
  <c r="U16" i="21"/>
  <c r="T16" i="21"/>
  <c r="S16" i="21"/>
  <c r="R16" i="21"/>
  <c r="Q16" i="21"/>
  <c r="P16" i="21"/>
  <c r="O16" i="21"/>
  <c r="N16" i="21"/>
  <c r="K16" i="21"/>
  <c r="AA15" i="21"/>
  <c r="Z15" i="21"/>
  <c r="Y15" i="21"/>
  <c r="X15" i="21"/>
  <c r="W15" i="21"/>
  <c r="V15" i="21"/>
  <c r="U15" i="21"/>
  <c r="T15" i="21"/>
  <c r="S15" i="21"/>
  <c r="R15" i="21"/>
  <c r="Q15" i="21"/>
  <c r="P15" i="21"/>
  <c r="O15" i="21"/>
  <c r="N15" i="21"/>
  <c r="K15" i="21"/>
  <c r="AA14" i="21"/>
  <c r="Z14" i="21"/>
  <c r="Y14" i="21"/>
  <c r="X14" i="21"/>
  <c r="W14" i="21"/>
  <c r="V14" i="21"/>
  <c r="U14" i="21"/>
  <c r="T14" i="21"/>
  <c r="S14" i="21"/>
  <c r="R14" i="21"/>
  <c r="Q14" i="21"/>
  <c r="P14" i="21"/>
  <c r="O14" i="21"/>
  <c r="N14" i="21"/>
  <c r="K14" i="21"/>
  <c r="AA13" i="21"/>
  <c r="Z13" i="21"/>
  <c r="Y13" i="21"/>
  <c r="X13" i="21"/>
  <c r="W13" i="21"/>
  <c r="V13" i="21"/>
  <c r="U13" i="21"/>
  <c r="T13" i="21"/>
  <c r="S13" i="21"/>
  <c r="R13" i="21"/>
  <c r="Q13" i="21"/>
  <c r="P13" i="21"/>
  <c r="O13" i="21"/>
  <c r="N13" i="21"/>
  <c r="K13" i="21"/>
  <c r="AA12" i="21"/>
  <c r="Z12" i="21"/>
  <c r="Y12" i="21"/>
  <c r="X12" i="21"/>
  <c r="W12" i="21"/>
  <c r="V12" i="21"/>
  <c r="U12" i="21"/>
  <c r="T12" i="21"/>
  <c r="S12" i="21"/>
  <c r="R12" i="21"/>
  <c r="Q12" i="21"/>
  <c r="P12" i="21"/>
  <c r="O12" i="21"/>
  <c r="N12" i="21"/>
  <c r="K12" i="21"/>
  <c r="AA11" i="21"/>
  <c r="Z11" i="21"/>
  <c r="Y11" i="21"/>
  <c r="X11" i="21"/>
  <c r="W11" i="21"/>
  <c r="V11" i="21"/>
  <c r="U11" i="21"/>
  <c r="T11" i="21"/>
  <c r="S11" i="21"/>
  <c r="R11" i="21"/>
  <c r="Q11" i="21"/>
  <c r="P11" i="21"/>
  <c r="O11" i="21"/>
  <c r="N11" i="21"/>
  <c r="K11" i="21"/>
  <c r="AA10" i="21"/>
  <c r="Z10" i="21"/>
  <c r="Y10" i="21"/>
  <c r="X10" i="21"/>
  <c r="W10" i="21"/>
  <c r="V10" i="21"/>
  <c r="U10" i="21"/>
  <c r="T10" i="21"/>
  <c r="S10" i="21"/>
  <c r="R10" i="21"/>
  <c r="Q10" i="21"/>
  <c r="P10" i="21"/>
  <c r="O10" i="21"/>
  <c r="N10" i="21"/>
  <c r="K10" i="21"/>
  <c r="AA9" i="21"/>
  <c r="Z9" i="21"/>
  <c r="Y9" i="21"/>
  <c r="X9" i="21"/>
  <c r="W9" i="21"/>
  <c r="V9" i="21"/>
  <c r="U9" i="21"/>
  <c r="T9" i="21"/>
  <c r="S9" i="21"/>
  <c r="R9" i="21"/>
  <c r="Q9" i="21"/>
  <c r="P9" i="21"/>
  <c r="O9" i="21"/>
  <c r="N9" i="21"/>
  <c r="K9" i="21"/>
  <c r="AA8" i="21"/>
  <c r="Z8" i="21"/>
  <c r="Y8" i="21"/>
  <c r="X8" i="21"/>
  <c r="W8" i="21"/>
  <c r="V8" i="21"/>
  <c r="U8" i="21"/>
  <c r="T8" i="21"/>
  <c r="S8" i="21"/>
  <c r="R8" i="21"/>
  <c r="Q8" i="21"/>
  <c r="P8" i="21"/>
  <c r="O8" i="21"/>
  <c r="K8" i="21"/>
  <c r="AA7" i="21"/>
  <c r="Z7" i="21"/>
  <c r="Y7" i="21"/>
  <c r="X7" i="21"/>
  <c r="W7" i="21"/>
  <c r="V7" i="21"/>
  <c r="U7" i="21"/>
  <c r="T7" i="21"/>
  <c r="S7" i="21"/>
  <c r="R7" i="21"/>
  <c r="Q7" i="21"/>
  <c r="P7" i="21"/>
  <c r="O7" i="21"/>
  <c r="AA5" i="21"/>
  <c r="W5" i="21"/>
  <c r="V5" i="21"/>
  <c r="U5" i="21"/>
  <c r="T5" i="21"/>
  <c r="S5" i="21"/>
  <c r="R5" i="21"/>
  <c r="Q5" i="21"/>
  <c r="P5" i="21"/>
  <c r="O5" i="21"/>
  <c r="AA260" i="20"/>
  <c r="Z260" i="20"/>
  <c r="Y260" i="20"/>
  <c r="X260" i="20"/>
  <c r="W260" i="20"/>
  <c r="V260" i="20"/>
  <c r="V257" i="20" s="1"/>
  <c r="U260" i="20"/>
  <c r="T260" i="20"/>
  <c r="S260" i="20"/>
  <c r="R260" i="20"/>
  <c r="Q260" i="20"/>
  <c r="P260" i="20"/>
  <c r="O260" i="20"/>
  <c r="N260" i="20"/>
  <c r="M260" i="20"/>
  <c r="J260" i="20"/>
  <c r="I260" i="20"/>
  <c r="H260" i="20"/>
  <c r="G260" i="20"/>
  <c r="AA259" i="20"/>
  <c r="Z259" i="20"/>
  <c r="Y259" i="20"/>
  <c r="X259" i="20"/>
  <c r="W259" i="20"/>
  <c r="W257" i="20" s="1"/>
  <c r="V259" i="20"/>
  <c r="U259" i="20"/>
  <c r="T259" i="20"/>
  <c r="S259" i="20"/>
  <c r="R259" i="20"/>
  <c r="Q259" i="20"/>
  <c r="P259" i="20"/>
  <c r="O259" i="20"/>
  <c r="O257" i="20" s="1"/>
  <c r="L259" i="20"/>
  <c r="J259" i="20"/>
  <c r="I259" i="20"/>
  <c r="H259" i="20"/>
  <c r="G259" i="20"/>
  <c r="G257" i="20" s="1"/>
  <c r="AA258" i="20"/>
  <c r="Z258" i="20"/>
  <c r="Z257" i="20" s="1"/>
  <c r="Y258" i="20"/>
  <c r="Y257" i="20" s="1"/>
  <c r="X258" i="20"/>
  <c r="W258" i="20"/>
  <c r="V258" i="20"/>
  <c r="U258" i="20"/>
  <c r="U257" i="20" s="1"/>
  <c r="T258" i="20"/>
  <c r="T257" i="20" s="1"/>
  <c r="S258" i="20"/>
  <c r="R258" i="20"/>
  <c r="R257" i="20" s="1"/>
  <c r="Q258" i="20"/>
  <c r="Q257" i="20" s="1"/>
  <c r="P258" i="20"/>
  <c r="O258" i="20"/>
  <c r="M258" i="20"/>
  <c r="J258" i="20"/>
  <c r="J257" i="20" s="1"/>
  <c r="I258" i="20"/>
  <c r="I257" i="20" s="1"/>
  <c r="H258" i="20"/>
  <c r="G258" i="20"/>
  <c r="AA257" i="20"/>
  <c r="X257" i="20"/>
  <c r="S257" i="20"/>
  <c r="P257" i="20"/>
  <c r="H257" i="20"/>
  <c r="AA243" i="20"/>
  <c r="Z243" i="20"/>
  <c r="Y243" i="20"/>
  <c r="X243" i="20"/>
  <c r="W243" i="20"/>
  <c r="V243" i="20"/>
  <c r="U243" i="20"/>
  <c r="N193" i="20"/>
  <c r="M193" i="20"/>
  <c r="L193" i="20"/>
  <c r="K193" i="20"/>
  <c r="N179" i="20"/>
  <c r="N178" i="20" s="1"/>
  <c r="N176" i="20" s="1"/>
  <c r="M179" i="20"/>
  <c r="L179" i="20"/>
  <c r="L260" i="20" s="1"/>
  <c r="K179" i="20"/>
  <c r="K260" i="20" s="1"/>
  <c r="M178" i="20"/>
  <c r="M176" i="20" s="1"/>
  <c r="N136" i="20"/>
  <c r="M136" i="20"/>
  <c r="L136" i="20"/>
  <c r="K136" i="20"/>
  <c r="K22" i="20" s="1"/>
  <c r="N122" i="20"/>
  <c r="N259" i="20" s="1"/>
  <c r="M122" i="20"/>
  <c r="M259" i="20" s="1"/>
  <c r="L122" i="20"/>
  <c r="K122" i="20"/>
  <c r="K259" i="20" s="1"/>
  <c r="L121" i="20"/>
  <c r="L119" i="20" s="1"/>
  <c r="K121" i="20"/>
  <c r="K119" i="20" s="1"/>
  <c r="AA96" i="20"/>
  <c r="AA40" i="20" s="1"/>
  <c r="Z96" i="20"/>
  <c r="Y96" i="20"/>
  <c r="X96" i="20"/>
  <c r="AJ93" i="20"/>
  <c r="AI93" i="20"/>
  <c r="Z79" i="20"/>
  <c r="Y79" i="20"/>
  <c r="X79" i="20"/>
  <c r="X62" i="20" s="1"/>
  <c r="X5" i="20" s="1"/>
  <c r="W79" i="20"/>
  <c r="W62" i="20" s="1"/>
  <c r="W5" i="20" s="1"/>
  <c r="V79" i="20"/>
  <c r="N79" i="20"/>
  <c r="M79" i="20"/>
  <c r="L79" i="20"/>
  <c r="L22" i="20" s="1"/>
  <c r="K79" i="20"/>
  <c r="N73" i="20"/>
  <c r="M73" i="20"/>
  <c r="L73" i="20"/>
  <c r="K73" i="20"/>
  <c r="N65" i="20"/>
  <c r="N8" i="20" s="1"/>
  <c r="M65" i="20"/>
  <c r="M64" i="20" s="1"/>
  <c r="L65" i="20"/>
  <c r="L258" i="20" s="1"/>
  <c r="L257" i="20" s="1"/>
  <c r="K65" i="20"/>
  <c r="K8" i="20" s="1"/>
  <c r="L64" i="20"/>
  <c r="AA62" i="20"/>
  <c r="AA5" i="20" s="1"/>
  <c r="Z62" i="20"/>
  <c r="Y62" i="20"/>
  <c r="V62" i="20"/>
  <c r="V5" i="20" s="1"/>
  <c r="L62" i="20"/>
  <c r="AA52" i="20"/>
  <c r="Z52" i="20"/>
  <c r="Y52" i="20"/>
  <c r="X52" i="20"/>
  <c r="W52" i="20"/>
  <c r="V52" i="20"/>
  <c r="U52" i="20"/>
  <c r="T52" i="20"/>
  <c r="S52" i="20"/>
  <c r="R52" i="20"/>
  <c r="AA51" i="20"/>
  <c r="Z51" i="20"/>
  <c r="Y51" i="20"/>
  <c r="X51" i="20"/>
  <c r="W51" i="20"/>
  <c r="V51" i="20"/>
  <c r="U51" i="20"/>
  <c r="T51" i="20"/>
  <c r="S51" i="20"/>
  <c r="R51" i="20"/>
  <c r="Q51" i="20"/>
  <c r="P51" i="20"/>
  <c r="O51" i="20"/>
  <c r="N51" i="20"/>
  <c r="M51" i="20"/>
  <c r="L51" i="20"/>
  <c r="K51" i="20"/>
  <c r="AA50" i="20"/>
  <c r="Z50" i="20"/>
  <c r="Y50" i="20"/>
  <c r="X50" i="20"/>
  <c r="W50" i="20"/>
  <c r="V50" i="20"/>
  <c r="U50" i="20"/>
  <c r="T50" i="20"/>
  <c r="S50" i="20"/>
  <c r="R50" i="20"/>
  <c r="Q50" i="20"/>
  <c r="P50" i="20"/>
  <c r="O50" i="20"/>
  <c r="N50" i="20"/>
  <c r="M50" i="20"/>
  <c r="L50" i="20"/>
  <c r="K50" i="20"/>
  <c r="AA49" i="20"/>
  <c r="Z49" i="20"/>
  <c r="Y49" i="20"/>
  <c r="X49" i="20"/>
  <c r="W49" i="20"/>
  <c r="V49" i="20"/>
  <c r="U49" i="20"/>
  <c r="T49" i="20"/>
  <c r="S49" i="20"/>
  <c r="R49" i="20"/>
  <c r="Q49" i="20"/>
  <c r="P49" i="20"/>
  <c r="O49" i="20"/>
  <c r="N49" i="20"/>
  <c r="M49" i="20"/>
  <c r="L49" i="20"/>
  <c r="K49" i="20"/>
  <c r="AA48" i="20"/>
  <c r="Z48" i="20"/>
  <c r="Y48" i="20"/>
  <c r="X48" i="20"/>
  <c r="W48" i="20"/>
  <c r="V48" i="20"/>
  <c r="U48" i="20"/>
  <c r="T48" i="20"/>
  <c r="S48" i="20"/>
  <c r="R48" i="20"/>
  <c r="Q48" i="20"/>
  <c r="P48" i="20"/>
  <c r="O48" i="20"/>
  <c r="N48" i="20"/>
  <c r="M48" i="20"/>
  <c r="L48" i="20"/>
  <c r="K48" i="20"/>
  <c r="AA47" i="20"/>
  <c r="Z47" i="20"/>
  <c r="Y47" i="20"/>
  <c r="X47" i="20"/>
  <c r="W47" i="20"/>
  <c r="V47" i="20"/>
  <c r="U47" i="20"/>
  <c r="T47" i="20"/>
  <c r="S47" i="20"/>
  <c r="R47" i="20"/>
  <c r="Q47" i="20"/>
  <c r="P47" i="20"/>
  <c r="O47" i="20"/>
  <c r="N47" i="20"/>
  <c r="M47" i="20"/>
  <c r="L47" i="20"/>
  <c r="K47" i="20"/>
  <c r="AA46" i="20"/>
  <c r="Z46" i="20"/>
  <c r="Y46" i="20"/>
  <c r="X46" i="20"/>
  <c r="W46" i="20"/>
  <c r="V46" i="20"/>
  <c r="U46" i="20"/>
  <c r="T46" i="20"/>
  <c r="S46" i="20"/>
  <c r="R46" i="20"/>
  <c r="Q46" i="20"/>
  <c r="P46" i="20"/>
  <c r="O46" i="20"/>
  <c r="N46" i="20"/>
  <c r="M46" i="20"/>
  <c r="L46" i="20"/>
  <c r="K46" i="20"/>
  <c r="AA45" i="20"/>
  <c r="Z45" i="20"/>
  <c r="Y45" i="20"/>
  <c r="X45" i="20"/>
  <c r="W45" i="20"/>
  <c r="V45" i="20"/>
  <c r="U45" i="20"/>
  <c r="T45" i="20"/>
  <c r="S45" i="20"/>
  <c r="R45" i="20"/>
  <c r="Q45" i="20"/>
  <c r="P45" i="20"/>
  <c r="O45" i="20"/>
  <c r="N45" i="20"/>
  <c r="M45" i="20"/>
  <c r="L45" i="20"/>
  <c r="K45" i="20"/>
  <c r="AA44" i="20"/>
  <c r="Z44" i="20"/>
  <c r="Y44" i="20"/>
  <c r="X44" i="20"/>
  <c r="W44" i="20"/>
  <c r="V44" i="20"/>
  <c r="U44" i="20"/>
  <c r="T44" i="20"/>
  <c r="S44" i="20"/>
  <c r="R44" i="20"/>
  <c r="Q44" i="20"/>
  <c r="P44" i="20"/>
  <c r="O44" i="20"/>
  <c r="N44" i="20"/>
  <c r="M44" i="20"/>
  <c r="L44" i="20"/>
  <c r="K44" i="20"/>
  <c r="AA43" i="20"/>
  <c r="Z43" i="20"/>
  <c r="Y43" i="20"/>
  <c r="X43" i="20"/>
  <c r="W43" i="20"/>
  <c r="V43" i="20"/>
  <c r="U43" i="20"/>
  <c r="T43" i="20"/>
  <c r="S43" i="20"/>
  <c r="R43" i="20"/>
  <c r="Q43" i="20"/>
  <c r="P43" i="20"/>
  <c r="O43" i="20"/>
  <c r="N43" i="20"/>
  <c r="M43" i="20"/>
  <c r="L43" i="20"/>
  <c r="K43" i="20"/>
  <c r="AA42" i="20"/>
  <c r="Z42" i="20"/>
  <c r="Y42" i="20"/>
  <c r="X42" i="20"/>
  <c r="W42" i="20"/>
  <c r="V42" i="20"/>
  <c r="U42" i="20"/>
  <c r="T42" i="20"/>
  <c r="S42" i="20"/>
  <c r="R42" i="20"/>
  <c r="Q42" i="20"/>
  <c r="P42" i="20"/>
  <c r="O42" i="20"/>
  <c r="N42" i="20"/>
  <c r="M42" i="20"/>
  <c r="L42" i="20"/>
  <c r="K42" i="20"/>
  <c r="Z40" i="20"/>
  <c r="Y40" i="20"/>
  <c r="X40" i="20"/>
  <c r="W40" i="20"/>
  <c r="V40" i="20"/>
  <c r="U40" i="20"/>
  <c r="T40" i="20"/>
  <c r="S40" i="20"/>
  <c r="R40" i="20"/>
  <c r="Q40" i="20"/>
  <c r="P40" i="20"/>
  <c r="O40" i="20"/>
  <c r="N40" i="20"/>
  <c r="M40" i="20"/>
  <c r="L40" i="20"/>
  <c r="K40" i="20"/>
  <c r="AA38" i="20"/>
  <c r="Z38" i="20"/>
  <c r="Y38" i="20"/>
  <c r="X38" i="20"/>
  <c r="W38" i="20"/>
  <c r="V38" i="20"/>
  <c r="U38" i="20"/>
  <c r="T38" i="20"/>
  <c r="S38" i="20"/>
  <c r="R38" i="20"/>
  <c r="AA36" i="20"/>
  <c r="Z36" i="20"/>
  <c r="Y36" i="20"/>
  <c r="X36" i="20"/>
  <c r="W36" i="20"/>
  <c r="V36" i="20"/>
  <c r="U36" i="20"/>
  <c r="T36" i="20"/>
  <c r="S36" i="20"/>
  <c r="R36" i="20"/>
  <c r="Q36" i="20"/>
  <c r="P36" i="20"/>
  <c r="O36" i="20"/>
  <c r="N36" i="20"/>
  <c r="M36" i="20"/>
  <c r="L36" i="20"/>
  <c r="K36" i="20"/>
  <c r="AA34" i="20"/>
  <c r="Z34" i="20"/>
  <c r="Y34" i="20"/>
  <c r="X34" i="20"/>
  <c r="W34" i="20"/>
  <c r="V34" i="20"/>
  <c r="U34" i="20"/>
  <c r="T34" i="20"/>
  <c r="S34" i="20"/>
  <c r="R34" i="20"/>
  <c r="Q34" i="20"/>
  <c r="P34" i="20"/>
  <c r="O34" i="20"/>
  <c r="N34" i="20"/>
  <c r="M34" i="20"/>
  <c r="L34" i="20"/>
  <c r="K34" i="20"/>
  <c r="AA32" i="20"/>
  <c r="Z32" i="20"/>
  <c r="Y32" i="20"/>
  <c r="X32" i="20"/>
  <c r="W32" i="20"/>
  <c r="V32" i="20"/>
  <c r="U32" i="20"/>
  <c r="T32" i="20"/>
  <c r="S32" i="20"/>
  <c r="R32" i="20"/>
  <c r="Q32" i="20"/>
  <c r="P32" i="20"/>
  <c r="O32" i="20"/>
  <c r="N32" i="20"/>
  <c r="M32" i="20"/>
  <c r="L32" i="20"/>
  <c r="K32" i="20"/>
  <c r="J32" i="20"/>
  <c r="I32" i="20"/>
  <c r="H32" i="20"/>
  <c r="G32" i="20"/>
  <c r="AA31" i="20"/>
  <c r="Z31" i="20"/>
  <c r="Y31" i="20"/>
  <c r="X31" i="20"/>
  <c r="W31" i="20"/>
  <c r="V31" i="20"/>
  <c r="U31" i="20"/>
  <c r="T31" i="20"/>
  <c r="S31" i="20"/>
  <c r="R31" i="20"/>
  <c r="Q31" i="20"/>
  <c r="P31" i="20"/>
  <c r="O31" i="20"/>
  <c r="N31" i="20"/>
  <c r="M31" i="20"/>
  <c r="L31" i="20"/>
  <c r="K31" i="20"/>
  <c r="AA30" i="20"/>
  <c r="Z30" i="20"/>
  <c r="Y30" i="20"/>
  <c r="X30" i="20"/>
  <c r="W30" i="20"/>
  <c r="V30" i="20"/>
  <c r="U30" i="20"/>
  <c r="T30" i="20"/>
  <c r="S30" i="20"/>
  <c r="R30" i="20"/>
  <c r="Q30" i="20"/>
  <c r="P30" i="20"/>
  <c r="O30" i="20"/>
  <c r="N30" i="20"/>
  <c r="M30" i="20"/>
  <c r="L30" i="20"/>
  <c r="K30" i="20"/>
  <c r="AA29" i="20"/>
  <c r="Z29" i="20"/>
  <c r="Y29" i="20"/>
  <c r="X29" i="20"/>
  <c r="W29" i="20"/>
  <c r="V29" i="20"/>
  <c r="U29" i="20"/>
  <c r="T29" i="20"/>
  <c r="S29" i="20"/>
  <c r="R29" i="20"/>
  <c r="Q29" i="20"/>
  <c r="P29" i="20"/>
  <c r="O29" i="20"/>
  <c r="N29" i="20"/>
  <c r="M29" i="20"/>
  <c r="L29" i="20"/>
  <c r="K29" i="20"/>
  <c r="AA28" i="20"/>
  <c r="Z28" i="20"/>
  <c r="Y28" i="20"/>
  <c r="X28" i="20"/>
  <c r="W28" i="20"/>
  <c r="V28" i="20"/>
  <c r="U28" i="20"/>
  <c r="T28" i="20"/>
  <c r="S28" i="20"/>
  <c r="R28" i="20"/>
  <c r="Q28" i="20"/>
  <c r="P28" i="20"/>
  <c r="O28" i="20"/>
  <c r="N28" i="20"/>
  <c r="M28" i="20"/>
  <c r="L28" i="20"/>
  <c r="K28" i="20"/>
  <c r="AA27" i="20"/>
  <c r="Z27" i="20"/>
  <c r="Y27" i="20"/>
  <c r="X27" i="20"/>
  <c r="W27" i="20"/>
  <c r="V27" i="20"/>
  <c r="U27" i="20"/>
  <c r="T27" i="20"/>
  <c r="S27" i="20"/>
  <c r="R27" i="20"/>
  <c r="Q27" i="20"/>
  <c r="P27" i="20"/>
  <c r="O27" i="20"/>
  <c r="N27" i="20"/>
  <c r="M27" i="20"/>
  <c r="L27" i="20"/>
  <c r="K27" i="20"/>
  <c r="AA26" i="20"/>
  <c r="Z26" i="20"/>
  <c r="Y26" i="20"/>
  <c r="X26" i="20"/>
  <c r="W26" i="20"/>
  <c r="V26" i="20"/>
  <c r="U26" i="20"/>
  <c r="T26" i="20"/>
  <c r="S26" i="20"/>
  <c r="R26" i="20"/>
  <c r="Q26" i="20"/>
  <c r="P26" i="20"/>
  <c r="O26" i="20"/>
  <c r="N26" i="20"/>
  <c r="M26" i="20"/>
  <c r="L26" i="20"/>
  <c r="K26" i="20"/>
  <c r="AA25" i="20"/>
  <c r="Z25" i="20"/>
  <c r="Y25" i="20"/>
  <c r="X25" i="20"/>
  <c r="W25" i="20"/>
  <c r="V25" i="20"/>
  <c r="U25" i="20"/>
  <c r="T25" i="20"/>
  <c r="S25" i="20"/>
  <c r="R25" i="20"/>
  <c r="Q25" i="20"/>
  <c r="P25" i="20"/>
  <c r="O25" i="20"/>
  <c r="N25" i="20"/>
  <c r="M25" i="20"/>
  <c r="L25" i="20"/>
  <c r="K25" i="20"/>
  <c r="AA24" i="20"/>
  <c r="Z24" i="20"/>
  <c r="Y24" i="20"/>
  <c r="X24" i="20"/>
  <c r="W24" i="20"/>
  <c r="V24" i="20"/>
  <c r="U24" i="20"/>
  <c r="T24" i="20"/>
  <c r="S24" i="20"/>
  <c r="R24" i="20"/>
  <c r="Q24" i="20"/>
  <c r="P24" i="20"/>
  <c r="O24" i="20"/>
  <c r="N24" i="20"/>
  <c r="M24" i="20"/>
  <c r="L24" i="20"/>
  <c r="K24" i="20"/>
  <c r="AA23" i="20"/>
  <c r="Z23" i="20"/>
  <c r="Y23" i="20"/>
  <c r="X23" i="20"/>
  <c r="W23" i="20"/>
  <c r="V23" i="20"/>
  <c r="U23" i="20"/>
  <c r="T23" i="20"/>
  <c r="S23" i="20"/>
  <c r="R23" i="20"/>
  <c r="Q23" i="20"/>
  <c r="P23" i="20"/>
  <c r="O23" i="20"/>
  <c r="N23" i="20"/>
  <c r="M23" i="20"/>
  <c r="L23" i="20"/>
  <c r="K23" i="20"/>
  <c r="AA22" i="20"/>
  <c r="Z22" i="20"/>
  <c r="Y22" i="20"/>
  <c r="W22" i="20"/>
  <c r="V22" i="20"/>
  <c r="U22" i="20"/>
  <c r="T22" i="20"/>
  <c r="S22" i="20"/>
  <c r="R22" i="20"/>
  <c r="Q22" i="20"/>
  <c r="P22" i="20"/>
  <c r="O22" i="20"/>
  <c r="N22" i="20"/>
  <c r="M22" i="20"/>
  <c r="AA20" i="20"/>
  <c r="Z20" i="20"/>
  <c r="Y20" i="20"/>
  <c r="X20" i="20"/>
  <c r="W20" i="20"/>
  <c r="V20" i="20"/>
  <c r="U20" i="20"/>
  <c r="T20" i="20"/>
  <c r="S20" i="20"/>
  <c r="R20" i="20"/>
  <c r="Q20" i="20"/>
  <c r="P20" i="20"/>
  <c r="O20" i="20"/>
  <c r="N20" i="20"/>
  <c r="M20" i="20"/>
  <c r="L20" i="20"/>
  <c r="K20" i="20"/>
  <c r="AA19" i="20"/>
  <c r="Z19" i="20"/>
  <c r="Y19" i="20"/>
  <c r="X19" i="20"/>
  <c r="W19" i="20"/>
  <c r="V19" i="20"/>
  <c r="U19" i="20"/>
  <c r="T19" i="20"/>
  <c r="S19" i="20"/>
  <c r="R19" i="20"/>
  <c r="Q19" i="20"/>
  <c r="P19" i="20"/>
  <c r="O19" i="20"/>
  <c r="N19" i="20"/>
  <c r="M19" i="20"/>
  <c r="L19" i="20"/>
  <c r="K19" i="20"/>
  <c r="AA18" i="20"/>
  <c r="Z18" i="20"/>
  <c r="Y18" i="20"/>
  <c r="X18" i="20"/>
  <c r="W18" i="20"/>
  <c r="V18" i="20"/>
  <c r="U18" i="20"/>
  <c r="T18" i="20"/>
  <c r="S18" i="20"/>
  <c r="R18" i="20"/>
  <c r="Q18" i="20"/>
  <c r="P18" i="20"/>
  <c r="O18" i="20"/>
  <c r="N18" i="20"/>
  <c r="M18" i="20"/>
  <c r="L18" i="20"/>
  <c r="K18" i="20"/>
  <c r="AA17" i="20"/>
  <c r="Z17" i="20"/>
  <c r="Y17" i="20"/>
  <c r="X17" i="20"/>
  <c r="W17" i="20"/>
  <c r="V17" i="20"/>
  <c r="U17" i="20"/>
  <c r="T17" i="20"/>
  <c r="S17" i="20"/>
  <c r="R17" i="20"/>
  <c r="Q17" i="20"/>
  <c r="P17" i="20"/>
  <c r="O17" i="20"/>
  <c r="N17" i="20"/>
  <c r="M17" i="20"/>
  <c r="L17" i="20"/>
  <c r="K17" i="20"/>
  <c r="AA16" i="20"/>
  <c r="Z16" i="20"/>
  <c r="Y16" i="20"/>
  <c r="X16" i="20"/>
  <c r="W16" i="20"/>
  <c r="V16" i="20"/>
  <c r="U16" i="20"/>
  <c r="T16" i="20"/>
  <c r="S16" i="20"/>
  <c r="R16" i="20"/>
  <c r="Q16" i="20"/>
  <c r="P16" i="20"/>
  <c r="O16" i="20"/>
  <c r="N16" i="20"/>
  <c r="M16" i="20"/>
  <c r="L16" i="20"/>
  <c r="K16" i="20"/>
  <c r="AA15" i="20"/>
  <c r="Z15" i="20"/>
  <c r="Y15" i="20"/>
  <c r="X15" i="20"/>
  <c r="W15" i="20"/>
  <c r="V15" i="20"/>
  <c r="U15" i="20"/>
  <c r="T15" i="20"/>
  <c r="S15" i="20"/>
  <c r="R15" i="20"/>
  <c r="Q15" i="20"/>
  <c r="P15" i="20"/>
  <c r="O15" i="20"/>
  <c r="N15" i="20"/>
  <c r="M15" i="20"/>
  <c r="L15" i="20"/>
  <c r="K15" i="20"/>
  <c r="AA14" i="20"/>
  <c r="Z14" i="20"/>
  <c r="Y14" i="20"/>
  <c r="X14" i="20"/>
  <c r="W14" i="20"/>
  <c r="V14" i="20"/>
  <c r="U14" i="20"/>
  <c r="T14" i="20"/>
  <c r="S14" i="20"/>
  <c r="R14" i="20"/>
  <c r="Q14" i="20"/>
  <c r="P14" i="20"/>
  <c r="O14" i="20"/>
  <c r="N14" i="20"/>
  <c r="M14" i="20"/>
  <c r="L14" i="20"/>
  <c r="K14" i="20"/>
  <c r="AA13" i="20"/>
  <c r="Z13" i="20"/>
  <c r="Y13" i="20"/>
  <c r="X13" i="20"/>
  <c r="W13" i="20"/>
  <c r="V13" i="20"/>
  <c r="U13" i="20"/>
  <c r="T13" i="20"/>
  <c r="S13" i="20"/>
  <c r="R13" i="20"/>
  <c r="Q13" i="20"/>
  <c r="P13" i="20"/>
  <c r="O13" i="20"/>
  <c r="N13" i="20"/>
  <c r="M13" i="20"/>
  <c r="L13" i="20"/>
  <c r="K13" i="20"/>
  <c r="AA12" i="20"/>
  <c r="Z12" i="20"/>
  <c r="Y12" i="20"/>
  <c r="X12" i="20"/>
  <c r="W12" i="20"/>
  <c r="V12" i="20"/>
  <c r="U12" i="20"/>
  <c r="T12" i="20"/>
  <c r="S12" i="20"/>
  <c r="R12" i="20"/>
  <c r="Q12" i="20"/>
  <c r="P12" i="20"/>
  <c r="O12" i="20"/>
  <c r="N12" i="20"/>
  <c r="M12" i="20"/>
  <c r="L12" i="20"/>
  <c r="K12" i="20"/>
  <c r="AA11" i="20"/>
  <c r="Z11" i="20"/>
  <c r="Y11" i="20"/>
  <c r="X11" i="20"/>
  <c r="W11" i="20"/>
  <c r="V11" i="20"/>
  <c r="U11" i="20"/>
  <c r="T11" i="20"/>
  <c r="S11" i="20"/>
  <c r="R11" i="20"/>
  <c r="Q11" i="20"/>
  <c r="P11" i="20"/>
  <c r="O11" i="20"/>
  <c r="N11" i="20"/>
  <c r="M11" i="20"/>
  <c r="L11" i="20"/>
  <c r="K11" i="20"/>
  <c r="AA10" i="20"/>
  <c r="Z10" i="20"/>
  <c r="Y10" i="20"/>
  <c r="X10" i="20"/>
  <c r="W10" i="20"/>
  <c r="V10" i="20"/>
  <c r="U10" i="20"/>
  <c r="T10" i="20"/>
  <c r="S10" i="20"/>
  <c r="R10" i="20"/>
  <c r="Q10" i="20"/>
  <c r="P10" i="20"/>
  <c r="O10" i="20"/>
  <c r="N10" i="20"/>
  <c r="M10" i="20"/>
  <c r="L10" i="20"/>
  <c r="K10" i="20"/>
  <c r="AA9" i="20"/>
  <c r="Z9" i="20"/>
  <c r="Y9" i="20"/>
  <c r="X9" i="20"/>
  <c r="W9" i="20"/>
  <c r="V9" i="20"/>
  <c r="U9" i="20"/>
  <c r="T9" i="20"/>
  <c r="S9" i="20"/>
  <c r="R9" i="20"/>
  <c r="Q9" i="20"/>
  <c r="P9" i="20"/>
  <c r="O9" i="20"/>
  <c r="N9" i="20"/>
  <c r="M9" i="20"/>
  <c r="L9" i="20"/>
  <c r="K9" i="20"/>
  <c r="AA8" i="20"/>
  <c r="Z8" i="20"/>
  <c r="Y8" i="20"/>
  <c r="X8" i="20"/>
  <c r="W8" i="20"/>
  <c r="V8" i="20"/>
  <c r="U8" i="20"/>
  <c r="T8" i="20"/>
  <c r="S8" i="20"/>
  <c r="R8" i="20"/>
  <c r="Q8" i="20"/>
  <c r="P8" i="20"/>
  <c r="O8" i="20"/>
  <c r="M8" i="20"/>
  <c r="AA7" i="20"/>
  <c r="Z7" i="20"/>
  <c r="Y7" i="20"/>
  <c r="X7" i="20"/>
  <c r="W7" i="20"/>
  <c r="V7" i="20"/>
  <c r="U7" i="20"/>
  <c r="T7" i="20"/>
  <c r="S7" i="20"/>
  <c r="R7" i="20"/>
  <c r="Q7" i="20"/>
  <c r="P7" i="20"/>
  <c r="O7" i="20"/>
  <c r="Z5" i="20"/>
  <c r="Y5" i="20"/>
  <c r="U5" i="20"/>
  <c r="T5" i="20"/>
  <c r="S5" i="20"/>
  <c r="R5" i="20"/>
  <c r="Q5" i="20"/>
  <c r="P5" i="20"/>
  <c r="O5" i="20"/>
  <c r="AA260" i="19"/>
  <c r="Z260" i="19"/>
  <c r="Z257" i="19" s="1"/>
  <c r="Y260" i="19"/>
  <c r="X260" i="19"/>
  <c r="W260" i="19"/>
  <c r="V260" i="19"/>
  <c r="U260" i="19"/>
  <c r="U257" i="19" s="1"/>
  <c r="T260" i="19"/>
  <c r="S260" i="19"/>
  <c r="R260" i="19"/>
  <c r="R257" i="19" s="1"/>
  <c r="Q260" i="19"/>
  <c r="P260" i="19"/>
  <c r="O260" i="19"/>
  <c r="M260" i="19"/>
  <c r="J260" i="19"/>
  <c r="J257" i="19" s="1"/>
  <c r="I260" i="19"/>
  <c r="H260" i="19"/>
  <c r="G260" i="19"/>
  <c r="AA259" i="19"/>
  <c r="AA257" i="19" s="1"/>
  <c r="Z259" i="19"/>
  <c r="Y259" i="19"/>
  <c r="X259" i="19"/>
  <c r="X257" i="19" s="1"/>
  <c r="W259" i="19"/>
  <c r="V259" i="19"/>
  <c r="U259" i="19"/>
  <c r="T259" i="19"/>
  <c r="S259" i="19"/>
  <c r="S257" i="19" s="1"/>
  <c r="R259" i="19"/>
  <c r="Q259" i="19"/>
  <c r="P259" i="19"/>
  <c r="P257" i="19" s="1"/>
  <c r="O259" i="19"/>
  <c r="J259" i="19"/>
  <c r="I259" i="19"/>
  <c r="H259" i="19"/>
  <c r="H257" i="19" s="1"/>
  <c r="G259" i="19"/>
  <c r="AA258" i="19"/>
  <c r="Z258" i="19"/>
  <c r="Y258" i="19"/>
  <c r="Y257" i="19" s="1"/>
  <c r="X258" i="19"/>
  <c r="W258" i="19"/>
  <c r="V258" i="19"/>
  <c r="V257" i="19" s="1"/>
  <c r="U258" i="19"/>
  <c r="T258" i="19"/>
  <c r="S258" i="19"/>
  <c r="R258" i="19"/>
  <c r="Q258" i="19"/>
  <c r="Q257" i="19" s="1"/>
  <c r="P258" i="19"/>
  <c r="O258" i="19"/>
  <c r="N258" i="19"/>
  <c r="J258" i="19"/>
  <c r="I258" i="19"/>
  <c r="I257" i="19" s="1"/>
  <c r="H258" i="19"/>
  <c r="G258" i="19"/>
  <c r="W257" i="19"/>
  <c r="T257" i="19"/>
  <c r="O257" i="19"/>
  <c r="G257" i="19"/>
  <c r="AA243" i="19"/>
  <c r="Z243" i="19"/>
  <c r="Y243" i="19"/>
  <c r="X243" i="19"/>
  <c r="W243" i="19"/>
  <c r="V243" i="19"/>
  <c r="U243" i="19"/>
  <c r="N193" i="19"/>
  <c r="M193" i="19"/>
  <c r="M176" i="19" s="1"/>
  <c r="L193" i="19"/>
  <c r="K193" i="19"/>
  <c r="N179" i="19"/>
  <c r="N260" i="19" s="1"/>
  <c r="M179" i="19"/>
  <c r="L179" i="19"/>
  <c r="L178" i="19" s="1"/>
  <c r="L176" i="19" s="1"/>
  <c r="K179" i="19"/>
  <c r="K178" i="19" s="1"/>
  <c r="K176" i="19" s="1"/>
  <c r="N178" i="19"/>
  <c r="N176" i="19" s="1"/>
  <c r="M178" i="19"/>
  <c r="AO173" i="19"/>
  <c r="N136" i="19"/>
  <c r="M136" i="19"/>
  <c r="M22" i="19" s="1"/>
  <c r="L136" i="19"/>
  <c r="K136" i="19"/>
  <c r="N122" i="19"/>
  <c r="N259" i="19" s="1"/>
  <c r="M122" i="19"/>
  <c r="M259" i="19" s="1"/>
  <c r="L122" i="19"/>
  <c r="L259" i="19" s="1"/>
  <c r="K122" i="19"/>
  <c r="K8" i="19" s="1"/>
  <c r="M121" i="19"/>
  <c r="M119" i="19" s="1"/>
  <c r="M5" i="19" s="1"/>
  <c r="L121" i="19"/>
  <c r="L119" i="19" s="1"/>
  <c r="AA96" i="19"/>
  <c r="AA40" i="19" s="1"/>
  <c r="Z96" i="19"/>
  <c r="Y96" i="19"/>
  <c r="X96" i="19"/>
  <c r="X40" i="19" s="1"/>
  <c r="AJ93" i="19"/>
  <c r="AI93" i="19"/>
  <c r="Z79" i="19"/>
  <c r="Y79" i="19"/>
  <c r="X79" i="19"/>
  <c r="X22" i="19" s="1"/>
  <c r="W79" i="19"/>
  <c r="V79" i="19"/>
  <c r="N79" i="19"/>
  <c r="N22" i="19" s="1"/>
  <c r="M79" i="19"/>
  <c r="L79" i="19"/>
  <c r="K79" i="19"/>
  <c r="N73" i="19"/>
  <c r="M73" i="19"/>
  <c r="L73" i="19"/>
  <c r="L16" i="19" s="1"/>
  <c r="K73" i="19"/>
  <c r="N65" i="19"/>
  <c r="M65" i="19"/>
  <c r="M258" i="19" s="1"/>
  <c r="M257" i="19" s="1"/>
  <c r="L65" i="19"/>
  <c r="L258" i="19" s="1"/>
  <c r="K65" i="19"/>
  <c r="K258" i="19" s="1"/>
  <c r="N64" i="19"/>
  <c r="M64" i="19"/>
  <c r="AA62" i="19"/>
  <c r="Z62" i="19"/>
  <c r="Y62" i="19"/>
  <c r="X62" i="19"/>
  <c r="X5" i="19" s="1"/>
  <c r="W62" i="19"/>
  <c r="V62" i="19"/>
  <c r="M62" i="19"/>
  <c r="AA52" i="19"/>
  <c r="Z52" i="19"/>
  <c r="Y52" i="19"/>
  <c r="X52" i="19"/>
  <c r="W52" i="19"/>
  <c r="V52" i="19"/>
  <c r="U52" i="19"/>
  <c r="T52" i="19"/>
  <c r="S52" i="19"/>
  <c r="R52" i="19"/>
  <c r="AA51" i="19"/>
  <c r="Z51" i="19"/>
  <c r="Y51" i="19"/>
  <c r="X51" i="19"/>
  <c r="W51" i="19"/>
  <c r="V51" i="19"/>
  <c r="U51" i="19"/>
  <c r="T51" i="19"/>
  <c r="S51" i="19"/>
  <c r="R51" i="19"/>
  <c r="Q51" i="19"/>
  <c r="P51" i="19"/>
  <c r="O51" i="19"/>
  <c r="N51" i="19"/>
  <c r="M51" i="19"/>
  <c r="L51" i="19"/>
  <c r="K51" i="19"/>
  <c r="AA50" i="19"/>
  <c r="Z50" i="19"/>
  <c r="Y50" i="19"/>
  <c r="X50" i="19"/>
  <c r="W50" i="19"/>
  <c r="V50" i="19"/>
  <c r="U50" i="19"/>
  <c r="T50" i="19"/>
  <c r="S50" i="19"/>
  <c r="R50" i="19"/>
  <c r="Q50" i="19"/>
  <c r="P50" i="19"/>
  <c r="O50" i="19"/>
  <c r="N50" i="19"/>
  <c r="M50" i="19"/>
  <c r="L50" i="19"/>
  <c r="K50" i="19"/>
  <c r="AA49" i="19"/>
  <c r="Z49" i="19"/>
  <c r="Y49" i="19"/>
  <c r="X49" i="19"/>
  <c r="W49" i="19"/>
  <c r="V49" i="19"/>
  <c r="U49" i="19"/>
  <c r="T49" i="19"/>
  <c r="S49" i="19"/>
  <c r="R49" i="19"/>
  <c r="Q49" i="19"/>
  <c r="P49" i="19"/>
  <c r="O49" i="19"/>
  <c r="N49" i="19"/>
  <c r="M49" i="19"/>
  <c r="L49" i="19"/>
  <c r="K49" i="19"/>
  <c r="AA48" i="19"/>
  <c r="Z48" i="19"/>
  <c r="Y48" i="19"/>
  <c r="X48" i="19"/>
  <c r="W48" i="19"/>
  <c r="V48" i="19"/>
  <c r="U48" i="19"/>
  <c r="T48" i="19"/>
  <c r="S48" i="19"/>
  <c r="R48" i="19"/>
  <c r="Q48" i="19"/>
  <c r="P48" i="19"/>
  <c r="O48" i="19"/>
  <c r="N48" i="19"/>
  <c r="M48" i="19"/>
  <c r="L48" i="19"/>
  <c r="K48" i="19"/>
  <c r="AA47" i="19"/>
  <c r="Z47" i="19"/>
  <c r="Y47" i="19"/>
  <c r="X47" i="19"/>
  <c r="W47" i="19"/>
  <c r="V47" i="19"/>
  <c r="U47" i="19"/>
  <c r="T47" i="19"/>
  <c r="S47" i="19"/>
  <c r="R47" i="19"/>
  <c r="Q47" i="19"/>
  <c r="P47" i="19"/>
  <c r="O47" i="19"/>
  <c r="N47" i="19"/>
  <c r="M47" i="19"/>
  <c r="L47" i="19"/>
  <c r="K47" i="19"/>
  <c r="AA46" i="19"/>
  <c r="Z46" i="19"/>
  <c r="Y46" i="19"/>
  <c r="X46" i="19"/>
  <c r="W46" i="19"/>
  <c r="V46" i="19"/>
  <c r="U46" i="19"/>
  <c r="T46" i="19"/>
  <c r="S46" i="19"/>
  <c r="R46" i="19"/>
  <c r="Q46" i="19"/>
  <c r="P46" i="19"/>
  <c r="O46" i="19"/>
  <c r="N46" i="19"/>
  <c r="M46" i="19"/>
  <c r="L46" i="19"/>
  <c r="K46" i="19"/>
  <c r="AA45" i="19"/>
  <c r="Z45" i="19"/>
  <c r="Y45" i="19"/>
  <c r="X45" i="19"/>
  <c r="W45" i="19"/>
  <c r="V45" i="19"/>
  <c r="U45" i="19"/>
  <c r="T45" i="19"/>
  <c r="S45" i="19"/>
  <c r="R45" i="19"/>
  <c r="Q45" i="19"/>
  <c r="P45" i="19"/>
  <c r="O45" i="19"/>
  <c r="N45" i="19"/>
  <c r="M45" i="19"/>
  <c r="L45" i="19"/>
  <c r="K45" i="19"/>
  <c r="AA44" i="19"/>
  <c r="Z44" i="19"/>
  <c r="Y44" i="19"/>
  <c r="X44" i="19"/>
  <c r="W44" i="19"/>
  <c r="V44" i="19"/>
  <c r="U44" i="19"/>
  <c r="T44" i="19"/>
  <c r="S44" i="19"/>
  <c r="R44" i="19"/>
  <c r="Q44" i="19"/>
  <c r="P44" i="19"/>
  <c r="O44" i="19"/>
  <c r="N44" i="19"/>
  <c r="M44" i="19"/>
  <c r="L44" i="19"/>
  <c r="K44" i="19"/>
  <c r="AA43" i="19"/>
  <c r="Z43" i="19"/>
  <c r="Y43" i="19"/>
  <c r="X43" i="19"/>
  <c r="W43" i="19"/>
  <c r="V43" i="19"/>
  <c r="U43" i="19"/>
  <c r="T43" i="19"/>
  <c r="S43" i="19"/>
  <c r="R43" i="19"/>
  <c r="Q43" i="19"/>
  <c r="P43" i="19"/>
  <c r="O43" i="19"/>
  <c r="N43" i="19"/>
  <c r="M43" i="19"/>
  <c r="L43" i="19"/>
  <c r="K43" i="19"/>
  <c r="AA42" i="19"/>
  <c r="Z42" i="19"/>
  <c r="Y42" i="19"/>
  <c r="X42" i="19"/>
  <c r="W42" i="19"/>
  <c r="V42" i="19"/>
  <c r="U42" i="19"/>
  <c r="T42" i="19"/>
  <c r="S42" i="19"/>
  <c r="R42" i="19"/>
  <c r="Q42" i="19"/>
  <c r="P42" i="19"/>
  <c r="O42" i="19"/>
  <c r="N42" i="19"/>
  <c r="M42" i="19"/>
  <c r="L42" i="19"/>
  <c r="K42" i="19"/>
  <c r="Z40" i="19"/>
  <c r="Y40" i="19"/>
  <c r="W40" i="19"/>
  <c r="V40" i="19"/>
  <c r="U40" i="19"/>
  <c r="T40" i="19"/>
  <c r="S40" i="19"/>
  <c r="R40" i="19"/>
  <c r="Q40" i="19"/>
  <c r="P40" i="19"/>
  <c r="O40" i="19"/>
  <c r="N40" i="19"/>
  <c r="M40" i="19"/>
  <c r="L40" i="19"/>
  <c r="K40" i="19"/>
  <c r="AA38" i="19"/>
  <c r="Z38" i="19"/>
  <c r="Y38" i="19"/>
  <c r="X38" i="19"/>
  <c r="W38" i="19"/>
  <c r="V38" i="19"/>
  <c r="U38" i="19"/>
  <c r="T38" i="19"/>
  <c r="S38" i="19"/>
  <c r="R38" i="19"/>
  <c r="AA36" i="19"/>
  <c r="Z36" i="19"/>
  <c r="Y36" i="19"/>
  <c r="X36" i="19"/>
  <c r="W36" i="19"/>
  <c r="V36" i="19"/>
  <c r="U36" i="19"/>
  <c r="T36" i="19"/>
  <c r="S36" i="19"/>
  <c r="R36" i="19"/>
  <c r="Q36" i="19"/>
  <c r="P36" i="19"/>
  <c r="O36" i="19"/>
  <c r="N36" i="19"/>
  <c r="M36" i="19"/>
  <c r="L36" i="19"/>
  <c r="K36" i="19"/>
  <c r="AA34" i="19"/>
  <c r="Z34" i="19"/>
  <c r="Y34" i="19"/>
  <c r="X34" i="19"/>
  <c r="W34" i="19"/>
  <c r="V34" i="19"/>
  <c r="U34" i="19"/>
  <c r="T34" i="19"/>
  <c r="S34" i="19"/>
  <c r="R34" i="19"/>
  <c r="Q34" i="19"/>
  <c r="P34" i="19"/>
  <c r="O34" i="19"/>
  <c r="N34" i="19"/>
  <c r="M34" i="19"/>
  <c r="L34" i="19"/>
  <c r="K34" i="19"/>
  <c r="AA32" i="19"/>
  <c r="Z32" i="19"/>
  <c r="Y32" i="19"/>
  <c r="X32" i="19"/>
  <c r="W32" i="19"/>
  <c r="V32" i="19"/>
  <c r="U32" i="19"/>
  <c r="T32" i="19"/>
  <c r="S32" i="19"/>
  <c r="R32" i="19"/>
  <c r="Q32" i="19"/>
  <c r="P32" i="19"/>
  <c r="O32" i="19"/>
  <c r="N32" i="19"/>
  <c r="M32" i="19"/>
  <c r="L32" i="19"/>
  <c r="K32" i="19"/>
  <c r="J32" i="19"/>
  <c r="I32" i="19"/>
  <c r="H32" i="19"/>
  <c r="G32" i="19"/>
  <c r="AA31" i="19"/>
  <c r="Z31" i="19"/>
  <c r="Y31" i="19"/>
  <c r="X31" i="19"/>
  <c r="W31" i="19"/>
  <c r="V31" i="19"/>
  <c r="U31" i="19"/>
  <c r="T31" i="19"/>
  <c r="S31" i="19"/>
  <c r="R31" i="19"/>
  <c r="Q31" i="19"/>
  <c r="P31" i="19"/>
  <c r="O31" i="19"/>
  <c r="N31" i="19"/>
  <c r="M31" i="19"/>
  <c r="L31" i="19"/>
  <c r="K31" i="19"/>
  <c r="AA30" i="19"/>
  <c r="Z30" i="19"/>
  <c r="Y30" i="19"/>
  <c r="X30" i="19"/>
  <c r="W30" i="19"/>
  <c r="V30" i="19"/>
  <c r="U30" i="19"/>
  <c r="T30" i="19"/>
  <c r="S30" i="19"/>
  <c r="R30" i="19"/>
  <c r="Q30" i="19"/>
  <c r="P30" i="19"/>
  <c r="O30" i="19"/>
  <c r="N30" i="19"/>
  <c r="M30" i="19"/>
  <c r="L30" i="19"/>
  <c r="K30" i="19"/>
  <c r="AA29" i="19"/>
  <c r="Z29" i="19"/>
  <c r="Y29" i="19"/>
  <c r="X29" i="19"/>
  <c r="W29" i="19"/>
  <c r="V29" i="19"/>
  <c r="U29" i="19"/>
  <c r="T29" i="19"/>
  <c r="S29" i="19"/>
  <c r="R29" i="19"/>
  <c r="Q29" i="19"/>
  <c r="P29" i="19"/>
  <c r="O29" i="19"/>
  <c r="N29" i="19"/>
  <c r="M29" i="19"/>
  <c r="L29" i="19"/>
  <c r="K29" i="19"/>
  <c r="AA28" i="19"/>
  <c r="Z28" i="19"/>
  <c r="Y28" i="19"/>
  <c r="X28" i="19"/>
  <c r="W28" i="19"/>
  <c r="V28" i="19"/>
  <c r="U28" i="19"/>
  <c r="T28" i="19"/>
  <c r="S28" i="19"/>
  <c r="R28" i="19"/>
  <c r="Q28" i="19"/>
  <c r="P28" i="19"/>
  <c r="O28" i="19"/>
  <c r="N28" i="19"/>
  <c r="M28" i="19"/>
  <c r="L28" i="19"/>
  <c r="K28" i="19"/>
  <c r="AA27" i="19"/>
  <c r="Z27" i="19"/>
  <c r="Y27" i="19"/>
  <c r="X27" i="19"/>
  <c r="W27" i="19"/>
  <c r="V27" i="19"/>
  <c r="U27" i="19"/>
  <c r="T27" i="19"/>
  <c r="S27" i="19"/>
  <c r="R27" i="19"/>
  <c r="Q27" i="19"/>
  <c r="P27" i="19"/>
  <c r="O27" i="19"/>
  <c r="N27" i="19"/>
  <c r="M27" i="19"/>
  <c r="L27" i="19"/>
  <c r="K27" i="19"/>
  <c r="AA26" i="19"/>
  <c r="Z26" i="19"/>
  <c r="Y26" i="19"/>
  <c r="X26" i="19"/>
  <c r="W26" i="19"/>
  <c r="V26" i="19"/>
  <c r="U26" i="19"/>
  <c r="T26" i="19"/>
  <c r="S26" i="19"/>
  <c r="R26" i="19"/>
  <c r="Q26" i="19"/>
  <c r="P26" i="19"/>
  <c r="O26" i="19"/>
  <c r="N26" i="19"/>
  <c r="M26" i="19"/>
  <c r="L26" i="19"/>
  <c r="K26" i="19"/>
  <c r="AA25" i="19"/>
  <c r="Z25" i="19"/>
  <c r="Y25" i="19"/>
  <c r="X25" i="19"/>
  <c r="W25" i="19"/>
  <c r="V25" i="19"/>
  <c r="U25" i="19"/>
  <c r="T25" i="19"/>
  <c r="S25" i="19"/>
  <c r="R25" i="19"/>
  <c r="Q25" i="19"/>
  <c r="P25" i="19"/>
  <c r="O25" i="19"/>
  <c r="N25" i="19"/>
  <c r="M25" i="19"/>
  <c r="L25" i="19"/>
  <c r="K25" i="19"/>
  <c r="AA24" i="19"/>
  <c r="Z24" i="19"/>
  <c r="Y24" i="19"/>
  <c r="X24" i="19"/>
  <c r="W24" i="19"/>
  <c r="V24" i="19"/>
  <c r="U24" i="19"/>
  <c r="T24" i="19"/>
  <c r="S24" i="19"/>
  <c r="R24" i="19"/>
  <c r="Q24" i="19"/>
  <c r="P24" i="19"/>
  <c r="O24" i="19"/>
  <c r="N24" i="19"/>
  <c r="M24" i="19"/>
  <c r="L24" i="19"/>
  <c r="K24" i="19"/>
  <c r="AA23" i="19"/>
  <c r="Z23" i="19"/>
  <c r="Y23" i="19"/>
  <c r="X23" i="19"/>
  <c r="W23" i="19"/>
  <c r="V23" i="19"/>
  <c r="U23" i="19"/>
  <c r="T23" i="19"/>
  <c r="S23" i="19"/>
  <c r="R23" i="19"/>
  <c r="Q23" i="19"/>
  <c r="P23" i="19"/>
  <c r="O23" i="19"/>
  <c r="N23" i="19"/>
  <c r="M23" i="19"/>
  <c r="L23" i="19"/>
  <c r="K23" i="19"/>
  <c r="AA22" i="19"/>
  <c r="Z22" i="19"/>
  <c r="Y22" i="19"/>
  <c r="W22" i="19"/>
  <c r="V22" i="19"/>
  <c r="U22" i="19"/>
  <c r="T22" i="19"/>
  <c r="S22" i="19"/>
  <c r="R22" i="19"/>
  <c r="Q22" i="19"/>
  <c r="P22" i="19"/>
  <c r="O22" i="19"/>
  <c r="L22" i="19"/>
  <c r="K22" i="19"/>
  <c r="AA20" i="19"/>
  <c r="Z20" i="19"/>
  <c r="Y20" i="19"/>
  <c r="X20" i="19"/>
  <c r="W20" i="19"/>
  <c r="V20" i="19"/>
  <c r="U20" i="19"/>
  <c r="T20" i="19"/>
  <c r="S20" i="19"/>
  <c r="R20" i="19"/>
  <c r="Q20" i="19"/>
  <c r="P20" i="19"/>
  <c r="O20" i="19"/>
  <c r="N20" i="19"/>
  <c r="M20" i="19"/>
  <c r="L20" i="19"/>
  <c r="K20" i="19"/>
  <c r="AA19" i="19"/>
  <c r="Z19" i="19"/>
  <c r="Y19" i="19"/>
  <c r="X19" i="19"/>
  <c r="W19" i="19"/>
  <c r="V19" i="19"/>
  <c r="U19" i="19"/>
  <c r="T19" i="19"/>
  <c r="S19" i="19"/>
  <c r="R19" i="19"/>
  <c r="Q19" i="19"/>
  <c r="P19" i="19"/>
  <c r="O19" i="19"/>
  <c r="N19" i="19"/>
  <c r="M19" i="19"/>
  <c r="L19" i="19"/>
  <c r="K19" i="19"/>
  <c r="AA18" i="19"/>
  <c r="Z18" i="19"/>
  <c r="Y18" i="19"/>
  <c r="X18" i="19"/>
  <c r="W18" i="19"/>
  <c r="V18" i="19"/>
  <c r="U18" i="19"/>
  <c r="T18" i="19"/>
  <c r="S18" i="19"/>
  <c r="R18" i="19"/>
  <c r="Q18" i="19"/>
  <c r="P18" i="19"/>
  <c r="O18" i="19"/>
  <c r="N18" i="19"/>
  <c r="M18" i="19"/>
  <c r="L18" i="19"/>
  <c r="K18" i="19"/>
  <c r="AA17" i="19"/>
  <c r="Z17" i="19"/>
  <c r="Y17" i="19"/>
  <c r="X17" i="19"/>
  <c r="W17" i="19"/>
  <c r="V17" i="19"/>
  <c r="U17" i="19"/>
  <c r="T17" i="19"/>
  <c r="S17" i="19"/>
  <c r="R17" i="19"/>
  <c r="Q17" i="19"/>
  <c r="P17" i="19"/>
  <c r="O17" i="19"/>
  <c r="N17" i="19"/>
  <c r="M17" i="19"/>
  <c r="L17" i="19"/>
  <c r="K17" i="19"/>
  <c r="AA16" i="19"/>
  <c r="Z16" i="19"/>
  <c r="Y16" i="19"/>
  <c r="X16" i="19"/>
  <c r="W16" i="19"/>
  <c r="V16" i="19"/>
  <c r="U16" i="19"/>
  <c r="T16" i="19"/>
  <c r="S16" i="19"/>
  <c r="R16" i="19"/>
  <c r="Q16" i="19"/>
  <c r="P16" i="19"/>
  <c r="O16" i="19"/>
  <c r="N16" i="19"/>
  <c r="M16" i="19"/>
  <c r="K16" i="19"/>
  <c r="AA15" i="19"/>
  <c r="Z15" i="19"/>
  <c r="Y15" i="19"/>
  <c r="X15" i="19"/>
  <c r="W15" i="19"/>
  <c r="V15" i="19"/>
  <c r="U15" i="19"/>
  <c r="T15" i="19"/>
  <c r="S15" i="19"/>
  <c r="R15" i="19"/>
  <c r="Q15" i="19"/>
  <c r="P15" i="19"/>
  <c r="O15" i="19"/>
  <c r="N15" i="19"/>
  <c r="M15" i="19"/>
  <c r="L15" i="19"/>
  <c r="K15" i="19"/>
  <c r="AA14" i="19"/>
  <c r="Z14" i="19"/>
  <c r="Y14" i="19"/>
  <c r="X14" i="19"/>
  <c r="W14" i="19"/>
  <c r="V14" i="19"/>
  <c r="U14" i="19"/>
  <c r="T14" i="19"/>
  <c r="S14" i="19"/>
  <c r="R14" i="19"/>
  <c r="Q14" i="19"/>
  <c r="P14" i="19"/>
  <c r="O14" i="19"/>
  <c r="N14" i="19"/>
  <c r="M14" i="19"/>
  <c r="L14" i="19"/>
  <c r="K14" i="19"/>
  <c r="AA13" i="19"/>
  <c r="Z13" i="19"/>
  <c r="Y13" i="19"/>
  <c r="X13" i="19"/>
  <c r="W13" i="19"/>
  <c r="V13" i="19"/>
  <c r="U13" i="19"/>
  <c r="T13" i="19"/>
  <c r="S13" i="19"/>
  <c r="R13" i="19"/>
  <c r="Q13" i="19"/>
  <c r="P13" i="19"/>
  <c r="O13" i="19"/>
  <c r="N13" i="19"/>
  <c r="M13" i="19"/>
  <c r="L13" i="19"/>
  <c r="K13" i="19"/>
  <c r="AA12" i="19"/>
  <c r="Z12" i="19"/>
  <c r="Y12" i="19"/>
  <c r="X12" i="19"/>
  <c r="W12" i="19"/>
  <c r="V12" i="19"/>
  <c r="U12" i="19"/>
  <c r="T12" i="19"/>
  <c r="S12" i="19"/>
  <c r="R12" i="19"/>
  <c r="Q12" i="19"/>
  <c r="P12" i="19"/>
  <c r="O12" i="19"/>
  <c r="N12" i="19"/>
  <c r="M12" i="19"/>
  <c r="L12" i="19"/>
  <c r="K12" i="19"/>
  <c r="AA11" i="19"/>
  <c r="Z11" i="19"/>
  <c r="Y11" i="19"/>
  <c r="X11" i="19"/>
  <c r="W11" i="19"/>
  <c r="V11" i="19"/>
  <c r="U11" i="19"/>
  <c r="T11" i="19"/>
  <c r="S11" i="19"/>
  <c r="R11" i="19"/>
  <c r="Q11" i="19"/>
  <c r="P11" i="19"/>
  <c r="O11" i="19"/>
  <c r="N11" i="19"/>
  <c r="M11" i="19"/>
  <c r="L11" i="19"/>
  <c r="K11" i="19"/>
  <c r="AA10" i="19"/>
  <c r="Z10" i="19"/>
  <c r="Y10" i="19"/>
  <c r="X10" i="19"/>
  <c r="W10" i="19"/>
  <c r="V10" i="19"/>
  <c r="U10" i="19"/>
  <c r="T10" i="19"/>
  <c r="S10" i="19"/>
  <c r="R10" i="19"/>
  <c r="Q10" i="19"/>
  <c r="P10" i="19"/>
  <c r="O10" i="19"/>
  <c r="N10" i="19"/>
  <c r="M10" i="19"/>
  <c r="L10" i="19"/>
  <c r="K10" i="19"/>
  <c r="AA9" i="19"/>
  <c r="Z9" i="19"/>
  <c r="Y9" i="19"/>
  <c r="X9" i="19"/>
  <c r="W9" i="19"/>
  <c r="V9" i="19"/>
  <c r="U9" i="19"/>
  <c r="T9" i="19"/>
  <c r="S9" i="19"/>
  <c r="R9" i="19"/>
  <c r="Q9" i="19"/>
  <c r="P9" i="19"/>
  <c r="O9" i="19"/>
  <c r="N9" i="19"/>
  <c r="M9" i="19"/>
  <c r="L9" i="19"/>
  <c r="K9" i="19"/>
  <c r="AA8" i="19"/>
  <c r="Z8" i="19"/>
  <c r="Y8" i="19"/>
  <c r="X8" i="19"/>
  <c r="W8" i="19"/>
  <c r="V8" i="19"/>
  <c r="U8" i="19"/>
  <c r="T8" i="19"/>
  <c r="S8" i="19"/>
  <c r="R8" i="19"/>
  <c r="Q8" i="19"/>
  <c r="P8" i="19"/>
  <c r="O8" i="19"/>
  <c r="N8" i="19"/>
  <c r="M8" i="19"/>
  <c r="L8" i="19"/>
  <c r="AA7" i="19"/>
  <c r="Z7" i="19"/>
  <c r="Y7" i="19"/>
  <c r="X7" i="19"/>
  <c r="W7" i="19"/>
  <c r="V7" i="19"/>
  <c r="U7" i="19"/>
  <c r="T7" i="19"/>
  <c r="S7" i="19"/>
  <c r="R7" i="19"/>
  <c r="Q7" i="19"/>
  <c r="P7" i="19"/>
  <c r="O7" i="19"/>
  <c r="M7" i="19"/>
  <c r="AA5" i="19"/>
  <c r="Z5" i="19"/>
  <c r="Y5" i="19"/>
  <c r="W5" i="19"/>
  <c r="V5" i="19"/>
  <c r="U5" i="19"/>
  <c r="T5" i="19"/>
  <c r="S5" i="19"/>
  <c r="R5" i="19"/>
  <c r="Q5" i="19"/>
  <c r="P5" i="19"/>
  <c r="O5" i="19"/>
  <c r="AA260" i="18"/>
  <c r="Z260" i="18"/>
  <c r="Z257" i="18" s="1"/>
  <c r="Y260" i="18"/>
  <c r="X260" i="18"/>
  <c r="W260" i="18"/>
  <c r="W257" i="18" s="1"/>
  <c r="V260" i="18"/>
  <c r="U260" i="18"/>
  <c r="T260" i="18"/>
  <c r="S260" i="18"/>
  <c r="R260" i="18"/>
  <c r="R257" i="18" s="1"/>
  <c r="Q260" i="18"/>
  <c r="P260" i="18"/>
  <c r="O260" i="18"/>
  <c r="O257" i="18" s="1"/>
  <c r="J260" i="18"/>
  <c r="J257" i="18" s="1"/>
  <c r="I260" i="18"/>
  <c r="H260" i="18"/>
  <c r="G260" i="18"/>
  <c r="G257" i="18" s="1"/>
  <c r="AA259" i="18"/>
  <c r="Z259" i="18"/>
  <c r="Y259" i="18"/>
  <c r="X259" i="18"/>
  <c r="X257" i="18" s="1"/>
  <c r="W259" i="18"/>
  <c r="V259" i="18"/>
  <c r="U259" i="18"/>
  <c r="U257" i="18" s="1"/>
  <c r="T259" i="18"/>
  <c r="S259" i="18"/>
  <c r="R259" i="18"/>
  <c r="Q259" i="18"/>
  <c r="P259" i="18"/>
  <c r="P257" i="18" s="1"/>
  <c r="O259" i="18"/>
  <c r="M259" i="18"/>
  <c r="J259" i="18"/>
  <c r="I259" i="18"/>
  <c r="H259" i="18"/>
  <c r="H257" i="18" s="1"/>
  <c r="G259" i="18"/>
  <c r="AA258" i="18"/>
  <c r="AA257" i="18" s="1"/>
  <c r="Z258" i="18"/>
  <c r="Y258" i="18"/>
  <c r="X258" i="18"/>
  <c r="W258" i="18"/>
  <c r="V258" i="18"/>
  <c r="V257" i="18" s="1"/>
  <c r="U258" i="18"/>
  <c r="T258" i="18"/>
  <c r="S258" i="18"/>
  <c r="S257" i="18" s="1"/>
  <c r="R258" i="18"/>
  <c r="Q258" i="18"/>
  <c r="P258" i="18"/>
  <c r="O258" i="18"/>
  <c r="K258" i="18"/>
  <c r="J258" i="18"/>
  <c r="I258" i="18"/>
  <c r="H258" i="18"/>
  <c r="G258" i="18"/>
  <c r="Y257" i="18"/>
  <c r="T257" i="18"/>
  <c r="Q257" i="18"/>
  <c r="I257" i="18"/>
  <c r="AA243" i="18"/>
  <c r="Z243" i="18"/>
  <c r="Y243" i="18"/>
  <c r="X243" i="18"/>
  <c r="W243" i="18"/>
  <c r="V243" i="18"/>
  <c r="U243" i="18"/>
  <c r="N193" i="18"/>
  <c r="M193" i="18"/>
  <c r="L193" i="18"/>
  <c r="K193" i="18"/>
  <c r="N179" i="18"/>
  <c r="N260" i="18" s="1"/>
  <c r="M179" i="18"/>
  <c r="M260" i="18" s="1"/>
  <c r="L179" i="18"/>
  <c r="L260" i="18" s="1"/>
  <c r="K179" i="18"/>
  <c r="K260" i="18" s="1"/>
  <c r="N178" i="18"/>
  <c r="N176" i="18" s="1"/>
  <c r="K178" i="18"/>
  <c r="K176" i="18" s="1"/>
  <c r="N136" i="18"/>
  <c r="M136" i="18"/>
  <c r="L136" i="18"/>
  <c r="L119" i="18" s="1"/>
  <c r="K136" i="18"/>
  <c r="N122" i="18"/>
  <c r="N259" i="18" s="1"/>
  <c r="M122" i="18"/>
  <c r="L122" i="18"/>
  <c r="L259" i="18" s="1"/>
  <c r="K122" i="18"/>
  <c r="K259" i="18" s="1"/>
  <c r="N121" i="18"/>
  <c r="M121" i="18"/>
  <c r="M119" i="18" s="1"/>
  <c r="L121" i="18"/>
  <c r="K121" i="18"/>
  <c r="N119" i="18"/>
  <c r="K119" i="18"/>
  <c r="K5" i="18" s="1"/>
  <c r="AA96" i="18"/>
  <c r="Z96" i="18"/>
  <c r="Z40" i="18" s="1"/>
  <c r="Y96" i="18"/>
  <c r="X96" i="18"/>
  <c r="AJ93" i="18"/>
  <c r="AI93" i="18"/>
  <c r="W82" i="18"/>
  <c r="V82" i="18"/>
  <c r="Z79" i="18"/>
  <c r="Y79" i="18"/>
  <c r="X79" i="18"/>
  <c r="W79" i="18"/>
  <c r="V79" i="18"/>
  <c r="V62" i="18" s="1"/>
  <c r="V5" i="18" s="1"/>
  <c r="N79" i="18"/>
  <c r="M79" i="18"/>
  <c r="L79" i="18"/>
  <c r="L22" i="18" s="1"/>
  <c r="K79" i="18"/>
  <c r="N73" i="18"/>
  <c r="M73" i="18"/>
  <c r="L73" i="18"/>
  <c r="K73" i="18"/>
  <c r="N65" i="18"/>
  <c r="N8" i="18" s="1"/>
  <c r="M65" i="18"/>
  <c r="M258" i="18" s="1"/>
  <c r="M257" i="18" s="1"/>
  <c r="L65" i="18"/>
  <c r="L258" i="18" s="1"/>
  <c r="K65" i="18"/>
  <c r="L64" i="18"/>
  <c r="L62" i="18" s="1"/>
  <c r="K64" i="18"/>
  <c r="AA62" i="18"/>
  <c r="Z62" i="18"/>
  <c r="Y62" i="18"/>
  <c r="Y5" i="18" s="1"/>
  <c r="X62" i="18"/>
  <c r="W62" i="18"/>
  <c r="K62" i="18"/>
  <c r="AA52" i="18"/>
  <c r="Z52" i="18"/>
  <c r="Y52" i="18"/>
  <c r="X52" i="18"/>
  <c r="W52" i="18"/>
  <c r="V52" i="18"/>
  <c r="U52" i="18"/>
  <c r="T52" i="18"/>
  <c r="S52" i="18"/>
  <c r="R52" i="18"/>
  <c r="AA51" i="18"/>
  <c r="Z51" i="18"/>
  <c r="Y51" i="18"/>
  <c r="X51" i="18"/>
  <c r="W51" i="18"/>
  <c r="V51" i="18"/>
  <c r="U51" i="18"/>
  <c r="T51" i="18"/>
  <c r="S51" i="18"/>
  <c r="R51" i="18"/>
  <c r="Q51" i="18"/>
  <c r="P51" i="18"/>
  <c r="O51" i="18"/>
  <c r="N51" i="18"/>
  <c r="M51" i="18"/>
  <c r="L51" i="18"/>
  <c r="K51" i="18"/>
  <c r="AA50" i="18"/>
  <c r="Z50" i="18"/>
  <c r="Y50" i="18"/>
  <c r="X50" i="18"/>
  <c r="W50" i="18"/>
  <c r="V50" i="18"/>
  <c r="U50" i="18"/>
  <c r="T50" i="18"/>
  <c r="S50" i="18"/>
  <c r="R50" i="18"/>
  <c r="Q50" i="18"/>
  <c r="P50" i="18"/>
  <c r="O50" i="18"/>
  <c r="N50" i="18"/>
  <c r="M50" i="18"/>
  <c r="L50" i="18"/>
  <c r="K50" i="18"/>
  <c r="AA49" i="18"/>
  <c r="Z49" i="18"/>
  <c r="Y49" i="18"/>
  <c r="X49" i="18"/>
  <c r="W49" i="18"/>
  <c r="V49" i="18"/>
  <c r="U49" i="18"/>
  <c r="T49" i="18"/>
  <c r="S49" i="18"/>
  <c r="R49" i="18"/>
  <c r="Q49" i="18"/>
  <c r="P49" i="18"/>
  <c r="O49" i="18"/>
  <c r="N49" i="18"/>
  <c r="M49" i="18"/>
  <c r="L49" i="18"/>
  <c r="K49" i="18"/>
  <c r="AA48" i="18"/>
  <c r="Z48" i="18"/>
  <c r="Y48" i="18"/>
  <c r="X48" i="18"/>
  <c r="W48" i="18"/>
  <c r="V48" i="18"/>
  <c r="U48" i="18"/>
  <c r="T48" i="18"/>
  <c r="S48" i="18"/>
  <c r="R48" i="18"/>
  <c r="Q48" i="18"/>
  <c r="P48" i="18"/>
  <c r="O48" i="18"/>
  <c r="N48" i="18"/>
  <c r="M48" i="18"/>
  <c r="L48" i="18"/>
  <c r="K48" i="18"/>
  <c r="AA47" i="18"/>
  <c r="Z47" i="18"/>
  <c r="Y47" i="18"/>
  <c r="X47" i="18"/>
  <c r="W47" i="18"/>
  <c r="V47" i="18"/>
  <c r="U47" i="18"/>
  <c r="T47" i="18"/>
  <c r="S47" i="18"/>
  <c r="R47" i="18"/>
  <c r="Q47" i="18"/>
  <c r="P47" i="18"/>
  <c r="O47" i="18"/>
  <c r="N47" i="18"/>
  <c r="M47" i="18"/>
  <c r="L47" i="18"/>
  <c r="K47" i="18"/>
  <c r="AA46" i="18"/>
  <c r="Z46" i="18"/>
  <c r="Y46" i="18"/>
  <c r="X46" i="18"/>
  <c r="W46" i="18"/>
  <c r="V46" i="18"/>
  <c r="U46" i="18"/>
  <c r="T46" i="18"/>
  <c r="S46" i="18"/>
  <c r="R46" i="18"/>
  <c r="Q46" i="18"/>
  <c r="P46" i="18"/>
  <c r="O46" i="18"/>
  <c r="N46" i="18"/>
  <c r="M46" i="18"/>
  <c r="L46" i="18"/>
  <c r="K46" i="18"/>
  <c r="AA45" i="18"/>
  <c r="Z45" i="18"/>
  <c r="Y45" i="18"/>
  <c r="X45" i="18"/>
  <c r="W45" i="18"/>
  <c r="V45" i="18"/>
  <c r="U45" i="18"/>
  <c r="T45" i="18"/>
  <c r="S45" i="18"/>
  <c r="R45" i="18"/>
  <c r="Q45" i="18"/>
  <c r="P45" i="18"/>
  <c r="O45" i="18"/>
  <c r="N45" i="18"/>
  <c r="M45" i="18"/>
  <c r="L45" i="18"/>
  <c r="K45" i="18"/>
  <c r="AA44" i="18"/>
  <c r="Z44" i="18"/>
  <c r="Y44" i="18"/>
  <c r="X44" i="18"/>
  <c r="W44" i="18"/>
  <c r="V44" i="18"/>
  <c r="U44" i="18"/>
  <c r="T44" i="18"/>
  <c r="S44" i="18"/>
  <c r="R44" i="18"/>
  <c r="Q44" i="18"/>
  <c r="P44" i="18"/>
  <c r="O44" i="18"/>
  <c r="N44" i="18"/>
  <c r="M44" i="18"/>
  <c r="L44" i="18"/>
  <c r="K44" i="18"/>
  <c r="AA43" i="18"/>
  <c r="Z43" i="18"/>
  <c r="Y43" i="18"/>
  <c r="X43" i="18"/>
  <c r="W43" i="18"/>
  <c r="V43" i="18"/>
  <c r="U43" i="18"/>
  <c r="T43" i="18"/>
  <c r="S43" i="18"/>
  <c r="R43" i="18"/>
  <c r="Q43" i="18"/>
  <c r="P43" i="18"/>
  <c r="O43" i="18"/>
  <c r="N43" i="18"/>
  <c r="M43" i="18"/>
  <c r="L43" i="18"/>
  <c r="K43" i="18"/>
  <c r="AA42" i="18"/>
  <c r="Z42" i="18"/>
  <c r="Y42" i="18"/>
  <c r="X42" i="18"/>
  <c r="W42" i="18"/>
  <c r="V42" i="18"/>
  <c r="U42" i="18"/>
  <c r="T42" i="18"/>
  <c r="S42" i="18"/>
  <c r="R42" i="18"/>
  <c r="Q42" i="18"/>
  <c r="P42" i="18"/>
  <c r="O42" i="18"/>
  <c r="N42" i="18"/>
  <c r="M42" i="18"/>
  <c r="L42" i="18"/>
  <c r="K42" i="18"/>
  <c r="AA40" i="18"/>
  <c r="Y40" i="18"/>
  <c r="X40" i="18"/>
  <c r="W40" i="18"/>
  <c r="V40" i="18"/>
  <c r="U40" i="18"/>
  <c r="T40" i="18"/>
  <c r="S40" i="18"/>
  <c r="R40" i="18"/>
  <c r="Q40" i="18"/>
  <c r="P40" i="18"/>
  <c r="O40" i="18"/>
  <c r="N40" i="18"/>
  <c r="M40" i="18"/>
  <c r="L40" i="18"/>
  <c r="K40" i="18"/>
  <c r="AA38" i="18"/>
  <c r="Z38" i="18"/>
  <c r="Y38" i="18"/>
  <c r="X38" i="18"/>
  <c r="W38" i="18"/>
  <c r="V38" i="18"/>
  <c r="U38" i="18"/>
  <c r="T38" i="18"/>
  <c r="S38" i="18"/>
  <c r="R38" i="18"/>
  <c r="AA36" i="18"/>
  <c r="Z36" i="18"/>
  <c r="Y36" i="18"/>
  <c r="X36" i="18"/>
  <c r="W36" i="18"/>
  <c r="V36" i="18"/>
  <c r="U36" i="18"/>
  <c r="T36" i="18"/>
  <c r="S36" i="18"/>
  <c r="R36" i="18"/>
  <c r="Q36" i="18"/>
  <c r="P36" i="18"/>
  <c r="O36" i="18"/>
  <c r="N36" i="18"/>
  <c r="M36" i="18"/>
  <c r="L36" i="18"/>
  <c r="K36" i="18"/>
  <c r="AA34" i="18"/>
  <c r="Z34" i="18"/>
  <c r="Y34" i="18"/>
  <c r="X34" i="18"/>
  <c r="W34" i="18"/>
  <c r="V34" i="18"/>
  <c r="U34" i="18"/>
  <c r="T34" i="18"/>
  <c r="S34" i="18"/>
  <c r="R34" i="18"/>
  <c r="Q34" i="18"/>
  <c r="P34" i="18"/>
  <c r="O34" i="18"/>
  <c r="N34" i="18"/>
  <c r="M34" i="18"/>
  <c r="L34" i="18"/>
  <c r="K34" i="18"/>
  <c r="AA32" i="18"/>
  <c r="Z32" i="18"/>
  <c r="Y32" i="18"/>
  <c r="X32" i="18"/>
  <c r="W32" i="18"/>
  <c r="V32" i="18"/>
  <c r="U32" i="18"/>
  <c r="T32" i="18"/>
  <c r="S32" i="18"/>
  <c r="R32" i="18"/>
  <c r="Q32" i="18"/>
  <c r="P32" i="18"/>
  <c r="O32" i="18"/>
  <c r="N32" i="18"/>
  <c r="M32" i="18"/>
  <c r="L32" i="18"/>
  <c r="K32" i="18"/>
  <c r="J32" i="18"/>
  <c r="I32" i="18"/>
  <c r="H32" i="18"/>
  <c r="G32" i="18"/>
  <c r="AA31" i="18"/>
  <c r="Z31" i="18"/>
  <c r="Y31" i="18"/>
  <c r="X31" i="18"/>
  <c r="W31" i="18"/>
  <c r="V31" i="18"/>
  <c r="U31" i="18"/>
  <c r="T31" i="18"/>
  <c r="S31" i="18"/>
  <c r="R31" i="18"/>
  <c r="Q31" i="18"/>
  <c r="P31" i="18"/>
  <c r="O31" i="18"/>
  <c r="N31" i="18"/>
  <c r="M31" i="18"/>
  <c r="L31" i="18"/>
  <c r="K31" i="18"/>
  <c r="AA30" i="18"/>
  <c r="Z30" i="18"/>
  <c r="Y30" i="18"/>
  <c r="X30" i="18"/>
  <c r="W30" i="18"/>
  <c r="V30" i="18"/>
  <c r="U30" i="18"/>
  <c r="T30" i="18"/>
  <c r="S30" i="18"/>
  <c r="R30" i="18"/>
  <c r="Q30" i="18"/>
  <c r="P30" i="18"/>
  <c r="O30" i="18"/>
  <c r="N30" i="18"/>
  <c r="M30" i="18"/>
  <c r="L30" i="18"/>
  <c r="K30" i="18"/>
  <c r="AA29" i="18"/>
  <c r="Z29" i="18"/>
  <c r="Y29" i="18"/>
  <c r="X29" i="18"/>
  <c r="W29" i="18"/>
  <c r="V29" i="18"/>
  <c r="U29" i="18"/>
  <c r="T29" i="18"/>
  <c r="S29" i="18"/>
  <c r="R29" i="18"/>
  <c r="Q29" i="18"/>
  <c r="P29" i="18"/>
  <c r="O29" i="18"/>
  <c r="N29" i="18"/>
  <c r="M29" i="18"/>
  <c r="L29" i="18"/>
  <c r="K29" i="18"/>
  <c r="AA28" i="18"/>
  <c r="Z28" i="18"/>
  <c r="Y28" i="18"/>
  <c r="X28" i="18"/>
  <c r="W28" i="18"/>
  <c r="V28" i="18"/>
  <c r="U28" i="18"/>
  <c r="T28" i="18"/>
  <c r="S28" i="18"/>
  <c r="R28" i="18"/>
  <c r="Q28" i="18"/>
  <c r="P28" i="18"/>
  <c r="O28" i="18"/>
  <c r="N28" i="18"/>
  <c r="M28" i="18"/>
  <c r="L28" i="18"/>
  <c r="K28" i="18"/>
  <c r="AA27" i="18"/>
  <c r="Z27" i="18"/>
  <c r="Y27" i="18"/>
  <c r="X27" i="18"/>
  <c r="W27" i="18"/>
  <c r="V27" i="18"/>
  <c r="U27" i="18"/>
  <c r="T27" i="18"/>
  <c r="S27" i="18"/>
  <c r="R27" i="18"/>
  <c r="Q27" i="18"/>
  <c r="P27" i="18"/>
  <c r="O27" i="18"/>
  <c r="N27" i="18"/>
  <c r="M27" i="18"/>
  <c r="L27" i="18"/>
  <c r="K27" i="18"/>
  <c r="AA26" i="18"/>
  <c r="Z26" i="18"/>
  <c r="Y26" i="18"/>
  <c r="X26" i="18"/>
  <c r="W26" i="18"/>
  <c r="V26" i="18"/>
  <c r="U26" i="18"/>
  <c r="T26" i="18"/>
  <c r="S26" i="18"/>
  <c r="R26" i="18"/>
  <c r="Q26" i="18"/>
  <c r="P26" i="18"/>
  <c r="O26" i="18"/>
  <c r="N26" i="18"/>
  <c r="M26" i="18"/>
  <c r="L26" i="18"/>
  <c r="K26" i="18"/>
  <c r="AA25" i="18"/>
  <c r="Z25" i="18"/>
  <c r="Y25" i="18"/>
  <c r="X25" i="18"/>
  <c r="W25" i="18"/>
  <c r="V25" i="18"/>
  <c r="U25" i="18"/>
  <c r="T25" i="18"/>
  <c r="S25" i="18"/>
  <c r="R25" i="18"/>
  <c r="Q25" i="18"/>
  <c r="P25" i="18"/>
  <c r="O25" i="18"/>
  <c r="N25" i="18"/>
  <c r="M25" i="18"/>
  <c r="L25" i="18"/>
  <c r="K25" i="18"/>
  <c r="AA24" i="18"/>
  <c r="Z24" i="18"/>
  <c r="Y24" i="18"/>
  <c r="X24" i="18"/>
  <c r="W24" i="18"/>
  <c r="V24" i="18"/>
  <c r="U24" i="18"/>
  <c r="T24" i="18"/>
  <c r="S24" i="18"/>
  <c r="R24" i="18"/>
  <c r="Q24" i="18"/>
  <c r="P24" i="18"/>
  <c r="O24" i="18"/>
  <c r="N24" i="18"/>
  <c r="M24" i="18"/>
  <c r="L24" i="18"/>
  <c r="K24" i="18"/>
  <c r="W23" i="18"/>
  <c r="V23" i="18"/>
  <c r="U23" i="18"/>
  <c r="T23" i="18"/>
  <c r="S23" i="18"/>
  <c r="R23" i="18"/>
  <c r="Q23" i="18"/>
  <c r="P23" i="18"/>
  <c r="O23" i="18"/>
  <c r="N23" i="18"/>
  <c r="M23" i="18"/>
  <c r="L23" i="18"/>
  <c r="K23" i="18"/>
  <c r="AA22" i="18"/>
  <c r="Z22" i="18"/>
  <c r="Y22" i="18"/>
  <c r="X22" i="18"/>
  <c r="W22" i="18"/>
  <c r="U22" i="18"/>
  <c r="T22" i="18"/>
  <c r="S22" i="18"/>
  <c r="R22" i="18"/>
  <c r="Q22" i="18"/>
  <c r="P22" i="18"/>
  <c r="O22" i="18"/>
  <c r="N22" i="18"/>
  <c r="M22" i="18"/>
  <c r="K22" i="18"/>
  <c r="AA20" i="18"/>
  <c r="Z20" i="18"/>
  <c r="Y20" i="18"/>
  <c r="X20" i="18"/>
  <c r="W20" i="18"/>
  <c r="V20" i="18"/>
  <c r="U20" i="18"/>
  <c r="T20" i="18"/>
  <c r="S20" i="18"/>
  <c r="R20" i="18"/>
  <c r="Q20" i="18"/>
  <c r="P20" i="18"/>
  <c r="O20" i="18"/>
  <c r="N20" i="18"/>
  <c r="M20" i="18"/>
  <c r="L20" i="18"/>
  <c r="K20" i="18"/>
  <c r="AA19" i="18"/>
  <c r="Z19" i="18"/>
  <c r="Y19" i="18"/>
  <c r="X19" i="18"/>
  <c r="W19" i="18"/>
  <c r="V19" i="18"/>
  <c r="U19" i="18"/>
  <c r="T19" i="18"/>
  <c r="S19" i="18"/>
  <c r="R19" i="18"/>
  <c r="Q19" i="18"/>
  <c r="P19" i="18"/>
  <c r="O19" i="18"/>
  <c r="N19" i="18"/>
  <c r="M19" i="18"/>
  <c r="L19" i="18"/>
  <c r="K19" i="18"/>
  <c r="AA18" i="18"/>
  <c r="Z18" i="18"/>
  <c r="Y18" i="18"/>
  <c r="X18" i="18"/>
  <c r="W18" i="18"/>
  <c r="V18" i="18"/>
  <c r="U18" i="18"/>
  <c r="T18" i="18"/>
  <c r="S18" i="18"/>
  <c r="R18" i="18"/>
  <c r="Q18" i="18"/>
  <c r="P18" i="18"/>
  <c r="O18" i="18"/>
  <c r="N18" i="18"/>
  <c r="M18" i="18"/>
  <c r="L18" i="18"/>
  <c r="K18" i="18"/>
  <c r="AA17" i="18"/>
  <c r="Z17" i="18"/>
  <c r="Y17" i="18"/>
  <c r="X17" i="18"/>
  <c r="W17" i="18"/>
  <c r="V17" i="18"/>
  <c r="U17" i="18"/>
  <c r="T17" i="18"/>
  <c r="S17" i="18"/>
  <c r="R17" i="18"/>
  <c r="Q17" i="18"/>
  <c r="P17" i="18"/>
  <c r="O17" i="18"/>
  <c r="N17" i="18"/>
  <c r="M17" i="18"/>
  <c r="L17" i="18"/>
  <c r="K17" i="18"/>
  <c r="AA16" i="18"/>
  <c r="Z16" i="18"/>
  <c r="Y16" i="18"/>
  <c r="X16" i="18"/>
  <c r="W16" i="18"/>
  <c r="V16" i="18"/>
  <c r="U16" i="18"/>
  <c r="T16" i="18"/>
  <c r="S16" i="18"/>
  <c r="R16" i="18"/>
  <c r="Q16" i="18"/>
  <c r="P16" i="18"/>
  <c r="O16" i="18"/>
  <c r="N16" i="18"/>
  <c r="L16" i="18"/>
  <c r="K16" i="18"/>
  <c r="AA15" i="18"/>
  <c r="Z15" i="18"/>
  <c r="Y15" i="18"/>
  <c r="X15" i="18"/>
  <c r="W15" i="18"/>
  <c r="V15" i="18"/>
  <c r="U15" i="18"/>
  <c r="T15" i="18"/>
  <c r="S15" i="18"/>
  <c r="R15" i="18"/>
  <c r="Q15" i="18"/>
  <c r="P15" i="18"/>
  <c r="O15" i="18"/>
  <c r="N15" i="18"/>
  <c r="M15" i="18"/>
  <c r="L15" i="18"/>
  <c r="K15" i="18"/>
  <c r="AA14" i="18"/>
  <c r="Z14" i="18"/>
  <c r="Y14" i="18"/>
  <c r="X14" i="18"/>
  <c r="W14" i="18"/>
  <c r="V14" i="18"/>
  <c r="U14" i="18"/>
  <c r="T14" i="18"/>
  <c r="S14" i="18"/>
  <c r="R14" i="18"/>
  <c r="Q14" i="18"/>
  <c r="P14" i="18"/>
  <c r="O14" i="18"/>
  <c r="N14" i="18"/>
  <c r="M14" i="18"/>
  <c r="L14" i="18"/>
  <c r="K14" i="18"/>
  <c r="AA13" i="18"/>
  <c r="Z13" i="18"/>
  <c r="Y13" i="18"/>
  <c r="X13" i="18"/>
  <c r="W13" i="18"/>
  <c r="V13" i="18"/>
  <c r="U13" i="18"/>
  <c r="T13" i="18"/>
  <c r="S13" i="18"/>
  <c r="R13" i="18"/>
  <c r="Q13" i="18"/>
  <c r="P13" i="18"/>
  <c r="O13" i="18"/>
  <c r="N13" i="18"/>
  <c r="M13" i="18"/>
  <c r="L13" i="18"/>
  <c r="K13" i="18"/>
  <c r="AA12" i="18"/>
  <c r="Z12" i="18"/>
  <c r="Y12" i="18"/>
  <c r="X12" i="18"/>
  <c r="W12" i="18"/>
  <c r="V12" i="18"/>
  <c r="U12" i="18"/>
  <c r="T12" i="18"/>
  <c r="S12" i="18"/>
  <c r="R12" i="18"/>
  <c r="Q12" i="18"/>
  <c r="P12" i="18"/>
  <c r="O12" i="18"/>
  <c r="N12" i="18"/>
  <c r="M12" i="18"/>
  <c r="L12" i="18"/>
  <c r="K12" i="18"/>
  <c r="AA11" i="18"/>
  <c r="Z11" i="18"/>
  <c r="Y11" i="18"/>
  <c r="X11" i="18"/>
  <c r="W11" i="18"/>
  <c r="V11" i="18"/>
  <c r="U11" i="18"/>
  <c r="T11" i="18"/>
  <c r="S11" i="18"/>
  <c r="R11" i="18"/>
  <c r="Q11" i="18"/>
  <c r="P11" i="18"/>
  <c r="O11" i="18"/>
  <c r="N11" i="18"/>
  <c r="M11" i="18"/>
  <c r="L11" i="18"/>
  <c r="K11" i="18"/>
  <c r="AA10" i="18"/>
  <c r="Z10" i="18"/>
  <c r="Y10" i="18"/>
  <c r="X10" i="18"/>
  <c r="W10" i="18"/>
  <c r="V10" i="18"/>
  <c r="U10" i="18"/>
  <c r="T10" i="18"/>
  <c r="S10" i="18"/>
  <c r="R10" i="18"/>
  <c r="Q10" i="18"/>
  <c r="P10" i="18"/>
  <c r="O10" i="18"/>
  <c r="N10" i="18"/>
  <c r="M10" i="18"/>
  <c r="L10" i="18"/>
  <c r="K10" i="18"/>
  <c r="AA9" i="18"/>
  <c r="Z9" i="18"/>
  <c r="Y9" i="18"/>
  <c r="X9" i="18"/>
  <c r="W9" i="18"/>
  <c r="V9" i="18"/>
  <c r="U9" i="18"/>
  <c r="T9" i="18"/>
  <c r="S9" i="18"/>
  <c r="R9" i="18"/>
  <c r="Q9" i="18"/>
  <c r="P9" i="18"/>
  <c r="O9" i="18"/>
  <c r="N9" i="18"/>
  <c r="M9" i="18"/>
  <c r="L9" i="18"/>
  <c r="K9" i="18"/>
  <c r="AA8" i="18"/>
  <c r="Z8" i="18"/>
  <c r="Y8" i="18"/>
  <c r="X8" i="18"/>
  <c r="W8" i="18"/>
  <c r="V8" i="18"/>
  <c r="U8" i="18"/>
  <c r="T8" i="18"/>
  <c r="S8" i="18"/>
  <c r="R8" i="18"/>
  <c r="Q8" i="18"/>
  <c r="P8" i="18"/>
  <c r="O8" i="18"/>
  <c r="L8" i="18"/>
  <c r="K8" i="18"/>
  <c r="AA7" i="18"/>
  <c r="Z7" i="18"/>
  <c r="Y7" i="18"/>
  <c r="X7" i="18"/>
  <c r="W7" i="18"/>
  <c r="V7" i="18"/>
  <c r="U7" i="18"/>
  <c r="T7" i="18"/>
  <c r="S7" i="18"/>
  <c r="R7" i="18"/>
  <c r="Q7" i="18"/>
  <c r="P7" i="18"/>
  <c r="O7" i="18"/>
  <c r="AA5" i="18"/>
  <c r="Z5" i="18"/>
  <c r="X5" i="18"/>
  <c r="W5" i="18"/>
  <c r="U5" i="18"/>
  <c r="T5" i="18"/>
  <c r="S5" i="18"/>
  <c r="R5" i="18"/>
  <c r="Q5" i="18"/>
  <c r="P5" i="18"/>
  <c r="O5" i="18"/>
  <c r="AA260" i="17"/>
  <c r="Z260" i="17"/>
  <c r="Z257" i="17" s="1"/>
  <c r="Y260" i="17"/>
  <c r="X260" i="17"/>
  <c r="W260" i="17"/>
  <c r="V260" i="17"/>
  <c r="U260" i="17"/>
  <c r="T260" i="17"/>
  <c r="S260" i="17"/>
  <c r="R260" i="17"/>
  <c r="R257" i="17" s="1"/>
  <c r="Q260" i="17"/>
  <c r="P260" i="17"/>
  <c r="O260" i="17"/>
  <c r="M260" i="17"/>
  <c r="J260" i="17"/>
  <c r="J257" i="17" s="1"/>
  <c r="I260" i="17"/>
  <c r="H260" i="17"/>
  <c r="G260" i="17"/>
  <c r="AA259" i="17"/>
  <c r="Z259" i="17"/>
  <c r="Y259" i="17"/>
  <c r="X259" i="17"/>
  <c r="X257" i="17" s="1"/>
  <c r="W259" i="17"/>
  <c r="V259" i="17"/>
  <c r="U259" i="17"/>
  <c r="U257" i="17" s="1"/>
  <c r="T259" i="17"/>
  <c r="S259" i="17"/>
  <c r="R259" i="17"/>
  <c r="Q259" i="17"/>
  <c r="P259" i="17"/>
  <c r="P257" i="17" s="1"/>
  <c r="O259" i="17"/>
  <c r="K259" i="17"/>
  <c r="J259" i="17"/>
  <c r="I259" i="17"/>
  <c r="H259" i="17"/>
  <c r="H257" i="17" s="1"/>
  <c r="G259" i="17"/>
  <c r="AA258" i="17"/>
  <c r="Z258" i="17"/>
  <c r="Y258" i="17"/>
  <c r="Y257" i="17" s="1"/>
  <c r="X258" i="17"/>
  <c r="W258" i="17"/>
  <c r="V258" i="17"/>
  <c r="V257" i="17" s="1"/>
  <c r="U258" i="17"/>
  <c r="T258" i="17"/>
  <c r="S258" i="17"/>
  <c r="R258" i="17"/>
  <c r="Q258" i="17"/>
  <c r="Q257" i="17" s="1"/>
  <c r="P258" i="17"/>
  <c r="O258" i="17"/>
  <c r="N258" i="17"/>
  <c r="N257" i="17" s="1"/>
  <c r="J258" i="17"/>
  <c r="I258" i="17"/>
  <c r="I257" i="17" s="1"/>
  <c r="H258" i="17"/>
  <c r="G258" i="17"/>
  <c r="W257" i="17"/>
  <c r="T257" i="17"/>
  <c r="O257" i="17"/>
  <c r="G257" i="17"/>
  <c r="AA243" i="17"/>
  <c r="Z243" i="17"/>
  <c r="Y243" i="17"/>
  <c r="X243" i="17"/>
  <c r="W243" i="17"/>
  <c r="V243" i="17"/>
  <c r="U243" i="17"/>
  <c r="N193" i="17"/>
  <c r="M193" i="17"/>
  <c r="M22" i="17" s="1"/>
  <c r="L193" i="17"/>
  <c r="K193" i="17"/>
  <c r="N179" i="17"/>
  <c r="N260" i="17" s="1"/>
  <c r="M179" i="17"/>
  <c r="M178" i="17" s="1"/>
  <c r="M176" i="17" s="1"/>
  <c r="L179" i="17"/>
  <c r="L260" i="17" s="1"/>
  <c r="K179" i="17"/>
  <c r="N178" i="17"/>
  <c r="N176" i="17" s="1"/>
  <c r="L178" i="17"/>
  <c r="L176" i="17"/>
  <c r="N136" i="17"/>
  <c r="M136" i="17"/>
  <c r="L136" i="17"/>
  <c r="L119" i="17" s="1"/>
  <c r="K136" i="17"/>
  <c r="N122" i="17"/>
  <c r="N259" i="17" s="1"/>
  <c r="M122" i="17"/>
  <c r="L122" i="17"/>
  <c r="L259" i="17" s="1"/>
  <c r="K122" i="17"/>
  <c r="N121" i="17"/>
  <c r="L121" i="17"/>
  <c r="K121" i="17"/>
  <c r="K119" i="17" s="1"/>
  <c r="N119" i="17"/>
  <c r="AA96" i="17"/>
  <c r="Z96" i="17"/>
  <c r="Z40" i="17" s="1"/>
  <c r="Y96" i="17"/>
  <c r="X96" i="17"/>
  <c r="AJ93" i="17"/>
  <c r="AI93" i="17"/>
  <c r="Z79" i="17"/>
  <c r="Y79" i="17"/>
  <c r="X79" i="17"/>
  <c r="W79" i="17"/>
  <c r="W62" i="17" s="1"/>
  <c r="W5" i="17" s="1"/>
  <c r="V79" i="17"/>
  <c r="N79" i="17"/>
  <c r="M79" i="17"/>
  <c r="L79" i="17"/>
  <c r="K79" i="17"/>
  <c r="N73" i="17"/>
  <c r="N64" i="17" s="1"/>
  <c r="N62" i="17" s="1"/>
  <c r="N5" i="17" s="1"/>
  <c r="M73" i="17"/>
  <c r="L73" i="17"/>
  <c r="K73" i="17"/>
  <c r="K64" i="17" s="1"/>
  <c r="N65" i="17"/>
  <c r="M65" i="17"/>
  <c r="M258" i="17" s="1"/>
  <c r="L65" i="17"/>
  <c r="L64" i="17" s="1"/>
  <c r="L62" i="17" s="1"/>
  <c r="K65" i="17"/>
  <c r="K258" i="17" s="1"/>
  <c r="M64" i="17"/>
  <c r="M62" i="17" s="1"/>
  <c r="AA62" i="17"/>
  <c r="Z62" i="17"/>
  <c r="Y62" i="17"/>
  <c r="X62" i="17"/>
  <c r="V62" i="17"/>
  <c r="K62" i="17"/>
  <c r="AA52" i="17"/>
  <c r="Z52" i="17"/>
  <c r="Y52" i="17"/>
  <c r="X52" i="17"/>
  <c r="W52" i="17"/>
  <c r="V52" i="17"/>
  <c r="U52" i="17"/>
  <c r="T52" i="17"/>
  <c r="S52" i="17"/>
  <c r="R52" i="17"/>
  <c r="AA51" i="17"/>
  <c r="Z51" i="17"/>
  <c r="Y51" i="17"/>
  <c r="X51" i="17"/>
  <c r="W51" i="17"/>
  <c r="V51" i="17"/>
  <c r="U51" i="17"/>
  <c r="T51" i="17"/>
  <c r="S51" i="17"/>
  <c r="R51" i="17"/>
  <c r="Q51" i="17"/>
  <c r="P51" i="17"/>
  <c r="O51" i="17"/>
  <c r="N51" i="17"/>
  <c r="M51" i="17"/>
  <c r="L51" i="17"/>
  <c r="K51" i="17"/>
  <c r="AA50" i="17"/>
  <c r="Z50" i="17"/>
  <c r="Y50" i="17"/>
  <c r="X50" i="17"/>
  <c r="W50" i="17"/>
  <c r="V50" i="17"/>
  <c r="U50" i="17"/>
  <c r="T50" i="17"/>
  <c r="S50" i="17"/>
  <c r="R50" i="17"/>
  <c r="Q50" i="17"/>
  <c r="P50" i="17"/>
  <c r="O50" i="17"/>
  <c r="N50" i="17"/>
  <c r="M50" i="17"/>
  <c r="L50" i="17"/>
  <c r="K50" i="17"/>
  <c r="AA49" i="17"/>
  <c r="Z49" i="17"/>
  <c r="Y49" i="17"/>
  <c r="X49" i="17"/>
  <c r="W49" i="17"/>
  <c r="V49" i="17"/>
  <c r="U49" i="17"/>
  <c r="T49" i="17"/>
  <c r="S49" i="17"/>
  <c r="R49" i="17"/>
  <c r="Q49" i="17"/>
  <c r="P49" i="17"/>
  <c r="O49" i="17"/>
  <c r="N49" i="17"/>
  <c r="M49" i="17"/>
  <c r="L49" i="17"/>
  <c r="K49" i="17"/>
  <c r="AA48" i="17"/>
  <c r="Z48" i="17"/>
  <c r="Y48" i="17"/>
  <c r="X48" i="17"/>
  <c r="W48" i="17"/>
  <c r="V48" i="17"/>
  <c r="U48" i="17"/>
  <c r="T48" i="17"/>
  <c r="S48" i="17"/>
  <c r="R48" i="17"/>
  <c r="Q48" i="17"/>
  <c r="P48" i="17"/>
  <c r="O48" i="17"/>
  <c r="N48" i="17"/>
  <c r="M48" i="17"/>
  <c r="L48" i="17"/>
  <c r="K48" i="17"/>
  <c r="AA47" i="17"/>
  <c r="Z47" i="17"/>
  <c r="Y47" i="17"/>
  <c r="X47" i="17"/>
  <c r="W47" i="17"/>
  <c r="V47" i="17"/>
  <c r="U47" i="17"/>
  <c r="T47" i="17"/>
  <c r="S47" i="17"/>
  <c r="R47" i="17"/>
  <c r="Q47" i="17"/>
  <c r="P47" i="17"/>
  <c r="O47" i="17"/>
  <c r="N47" i="17"/>
  <c r="M47" i="17"/>
  <c r="L47" i="17"/>
  <c r="K47" i="17"/>
  <c r="AA46" i="17"/>
  <c r="Z46" i="17"/>
  <c r="Y46" i="17"/>
  <c r="X46" i="17"/>
  <c r="W46" i="17"/>
  <c r="V46" i="17"/>
  <c r="U46" i="17"/>
  <c r="T46" i="17"/>
  <c r="S46" i="17"/>
  <c r="R46" i="17"/>
  <c r="Q46" i="17"/>
  <c r="P46" i="17"/>
  <c r="O46" i="17"/>
  <c r="N46" i="17"/>
  <c r="M46" i="17"/>
  <c r="L46" i="17"/>
  <c r="K46" i="17"/>
  <c r="AA45" i="17"/>
  <c r="Z45" i="17"/>
  <c r="Y45" i="17"/>
  <c r="X45" i="17"/>
  <c r="W45" i="17"/>
  <c r="V45" i="17"/>
  <c r="U45" i="17"/>
  <c r="T45" i="17"/>
  <c r="S45" i="17"/>
  <c r="R45" i="17"/>
  <c r="Q45" i="17"/>
  <c r="P45" i="17"/>
  <c r="O45" i="17"/>
  <c r="N45" i="17"/>
  <c r="M45" i="17"/>
  <c r="L45" i="17"/>
  <c r="K45" i="17"/>
  <c r="AA44" i="17"/>
  <c r="Z44" i="17"/>
  <c r="Y44" i="17"/>
  <c r="X44" i="17"/>
  <c r="W44" i="17"/>
  <c r="V44" i="17"/>
  <c r="U44" i="17"/>
  <c r="T44" i="17"/>
  <c r="S44" i="17"/>
  <c r="R44" i="17"/>
  <c r="Q44" i="17"/>
  <c r="P44" i="17"/>
  <c r="O44" i="17"/>
  <c r="N44" i="17"/>
  <c r="M44" i="17"/>
  <c r="L44" i="17"/>
  <c r="K44" i="17"/>
  <c r="AA43" i="17"/>
  <c r="Z43" i="17"/>
  <c r="Y43" i="17"/>
  <c r="X43" i="17"/>
  <c r="W43" i="17"/>
  <c r="V43" i="17"/>
  <c r="U43" i="17"/>
  <c r="T43" i="17"/>
  <c r="S43" i="17"/>
  <c r="R43" i="17"/>
  <c r="Q43" i="17"/>
  <c r="P43" i="17"/>
  <c r="O43" i="17"/>
  <c r="N43" i="17"/>
  <c r="M43" i="17"/>
  <c r="L43" i="17"/>
  <c r="K43" i="17"/>
  <c r="AA42" i="17"/>
  <c r="Z42" i="17"/>
  <c r="Y42" i="17"/>
  <c r="X42" i="17"/>
  <c r="W42" i="17"/>
  <c r="V42" i="17"/>
  <c r="U42" i="17"/>
  <c r="T42" i="17"/>
  <c r="S42" i="17"/>
  <c r="R42" i="17"/>
  <c r="Q42" i="17"/>
  <c r="P42" i="17"/>
  <c r="O42" i="17"/>
  <c r="N42" i="17"/>
  <c r="M42" i="17"/>
  <c r="L42" i="17"/>
  <c r="K42" i="17"/>
  <c r="AA40" i="17"/>
  <c r="Y40" i="17"/>
  <c r="X40" i="17"/>
  <c r="W40" i="17"/>
  <c r="V40" i="17"/>
  <c r="U40" i="17"/>
  <c r="T40" i="17"/>
  <c r="S40" i="17"/>
  <c r="R40" i="17"/>
  <c r="Q40" i="17"/>
  <c r="P40" i="17"/>
  <c r="O40" i="17"/>
  <c r="N40" i="17"/>
  <c r="M40" i="17"/>
  <c r="L40" i="17"/>
  <c r="K40" i="17"/>
  <c r="AA38" i="17"/>
  <c r="Z38" i="17"/>
  <c r="Y38" i="17"/>
  <c r="X38" i="17"/>
  <c r="W38" i="17"/>
  <c r="V38" i="17"/>
  <c r="U38" i="17"/>
  <c r="T38" i="17"/>
  <c r="S38" i="17"/>
  <c r="R38" i="17"/>
  <c r="AA36" i="17"/>
  <c r="Z36" i="17"/>
  <c r="Y36" i="17"/>
  <c r="X36" i="17"/>
  <c r="W36" i="17"/>
  <c r="V36" i="17"/>
  <c r="U36" i="17"/>
  <c r="T36" i="17"/>
  <c r="S36" i="17"/>
  <c r="R36" i="17"/>
  <c r="Q36" i="17"/>
  <c r="P36" i="17"/>
  <c r="O36" i="17"/>
  <c r="N36" i="17"/>
  <c r="M36" i="17"/>
  <c r="L36" i="17"/>
  <c r="K36" i="17"/>
  <c r="AA34" i="17"/>
  <c r="Z34" i="17"/>
  <c r="Y34" i="17"/>
  <c r="X34" i="17"/>
  <c r="W34" i="17"/>
  <c r="V34" i="17"/>
  <c r="U34" i="17"/>
  <c r="T34" i="17"/>
  <c r="S34" i="17"/>
  <c r="R34" i="17"/>
  <c r="Q34" i="17"/>
  <c r="P34" i="17"/>
  <c r="O34" i="17"/>
  <c r="N34" i="17"/>
  <c r="M34" i="17"/>
  <c r="L34" i="17"/>
  <c r="K34" i="17"/>
  <c r="AA32" i="17"/>
  <c r="Z32" i="17"/>
  <c r="Y32" i="17"/>
  <c r="X32" i="17"/>
  <c r="W32" i="17"/>
  <c r="V32" i="17"/>
  <c r="U32" i="17"/>
  <c r="T32" i="17"/>
  <c r="S32" i="17"/>
  <c r="R32" i="17"/>
  <c r="Q32" i="17"/>
  <c r="P32" i="17"/>
  <c r="O32" i="17"/>
  <c r="N32" i="17"/>
  <c r="M32" i="17"/>
  <c r="L32" i="17"/>
  <c r="K32" i="17"/>
  <c r="J32" i="17"/>
  <c r="I32" i="17"/>
  <c r="H32" i="17"/>
  <c r="G32" i="17"/>
  <c r="AA31" i="17"/>
  <c r="Z31" i="17"/>
  <c r="Y31" i="17"/>
  <c r="X31" i="17"/>
  <c r="W31" i="17"/>
  <c r="V31" i="17"/>
  <c r="U31" i="17"/>
  <c r="T31" i="17"/>
  <c r="S31" i="17"/>
  <c r="R31" i="17"/>
  <c r="Q31" i="17"/>
  <c r="P31" i="17"/>
  <c r="O31" i="17"/>
  <c r="N31" i="17"/>
  <c r="M31" i="17"/>
  <c r="L31" i="17"/>
  <c r="K31" i="17"/>
  <c r="AA30" i="17"/>
  <c r="Z30" i="17"/>
  <c r="Y30" i="17"/>
  <c r="X30" i="17"/>
  <c r="W30" i="17"/>
  <c r="V30" i="17"/>
  <c r="U30" i="17"/>
  <c r="T30" i="17"/>
  <c r="S30" i="17"/>
  <c r="R30" i="17"/>
  <c r="Q30" i="17"/>
  <c r="P30" i="17"/>
  <c r="O30" i="17"/>
  <c r="N30" i="17"/>
  <c r="M30" i="17"/>
  <c r="L30" i="17"/>
  <c r="K30" i="17"/>
  <c r="AA29" i="17"/>
  <c r="Z29" i="17"/>
  <c r="Y29" i="17"/>
  <c r="X29" i="17"/>
  <c r="W29" i="17"/>
  <c r="V29" i="17"/>
  <c r="U29" i="17"/>
  <c r="T29" i="17"/>
  <c r="S29" i="17"/>
  <c r="R29" i="17"/>
  <c r="Q29" i="17"/>
  <c r="P29" i="17"/>
  <c r="O29" i="17"/>
  <c r="N29" i="17"/>
  <c r="M29" i="17"/>
  <c r="L29" i="17"/>
  <c r="K29" i="17"/>
  <c r="AA28" i="17"/>
  <c r="Z28" i="17"/>
  <c r="Y28" i="17"/>
  <c r="X28" i="17"/>
  <c r="W28" i="17"/>
  <c r="V28" i="17"/>
  <c r="U28" i="17"/>
  <c r="T28" i="17"/>
  <c r="S28" i="17"/>
  <c r="R28" i="17"/>
  <c r="Q28" i="17"/>
  <c r="P28" i="17"/>
  <c r="O28" i="17"/>
  <c r="N28" i="17"/>
  <c r="M28" i="17"/>
  <c r="L28" i="17"/>
  <c r="K28" i="17"/>
  <c r="AA27" i="17"/>
  <c r="Z27" i="17"/>
  <c r="Y27" i="17"/>
  <c r="X27" i="17"/>
  <c r="W27" i="17"/>
  <c r="V27" i="17"/>
  <c r="U27" i="17"/>
  <c r="T27" i="17"/>
  <c r="S27" i="17"/>
  <c r="R27" i="17"/>
  <c r="Q27" i="17"/>
  <c r="P27" i="17"/>
  <c r="O27" i="17"/>
  <c r="N27" i="17"/>
  <c r="M27" i="17"/>
  <c r="L27" i="17"/>
  <c r="K27" i="17"/>
  <c r="AA26" i="17"/>
  <c r="Z26" i="17"/>
  <c r="Y26" i="17"/>
  <c r="X26" i="17"/>
  <c r="W26" i="17"/>
  <c r="V26" i="17"/>
  <c r="U26" i="17"/>
  <c r="T26" i="17"/>
  <c r="S26" i="17"/>
  <c r="R26" i="17"/>
  <c r="Q26" i="17"/>
  <c r="P26" i="17"/>
  <c r="O26" i="17"/>
  <c r="N26" i="17"/>
  <c r="M26" i="17"/>
  <c r="L26" i="17"/>
  <c r="K26" i="17"/>
  <c r="AA25" i="17"/>
  <c r="Z25" i="17"/>
  <c r="Y25" i="17"/>
  <c r="X25" i="17"/>
  <c r="W25" i="17"/>
  <c r="V25" i="17"/>
  <c r="U25" i="17"/>
  <c r="T25" i="17"/>
  <c r="S25" i="17"/>
  <c r="R25" i="17"/>
  <c r="Q25" i="17"/>
  <c r="P25" i="17"/>
  <c r="O25" i="17"/>
  <c r="N25" i="17"/>
  <c r="M25" i="17"/>
  <c r="L25" i="17"/>
  <c r="K25" i="17"/>
  <c r="AA24" i="17"/>
  <c r="Z24" i="17"/>
  <c r="Y24" i="17"/>
  <c r="X24" i="17"/>
  <c r="W24" i="17"/>
  <c r="V24" i="17"/>
  <c r="U24" i="17"/>
  <c r="T24" i="17"/>
  <c r="S24" i="17"/>
  <c r="R24" i="17"/>
  <c r="Q24" i="17"/>
  <c r="P24" i="17"/>
  <c r="O24" i="17"/>
  <c r="N24" i="17"/>
  <c r="M24" i="17"/>
  <c r="L24" i="17"/>
  <c r="K24" i="17"/>
  <c r="AA23" i="17"/>
  <c r="Z23" i="17"/>
  <c r="Y23" i="17"/>
  <c r="X23" i="17"/>
  <c r="W23" i="17"/>
  <c r="V23" i="17"/>
  <c r="U23" i="17"/>
  <c r="T23" i="17"/>
  <c r="S23" i="17"/>
  <c r="R23" i="17"/>
  <c r="Q23" i="17"/>
  <c r="P23" i="17"/>
  <c r="O23" i="17"/>
  <c r="N23" i="17"/>
  <c r="M23" i="17"/>
  <c r="L23" i="17"/>
  <c r="K23" i="17"/>
  <c r="AA22" i="17"/>
  <c r="Z22" i="17"/>
  <c r="Y22" i="17"/>
  <c r="X22" i="17"/>
  <c r="V22" i="17"/>
  <c r="U22" i="17"/>
  <c r="T22" i="17"/>
  <c r="S22" i="17"/>
  <c r="R22" i="17"/>
  <c r="Q22" i="17"/>
  <c r="P22" i="17"/>
  <c r="O22" i="17"/>
  <c r="N22" i="17"/>
  <c r="K22" i="17"/>
  <c r="AA20" i="17"/>
  <c r="Z20" i="17"/>
  <c r="Y20" i="17"/>
  <c r="X20" i="17"/>
  <c r="W20" i="17"/>
  <c r="V20" i="17"/>
  <c r="U20" i="17"/>
  <c r="T20" i="17"/>
  <c r="S20" i="17"/>
  <c r="R20" i="17"/>
  <c r="Q20" i="17"/>
  <c r="P20" i="17"/>
  <c r="O20" i="17"/>
  <c r="N20" i="17"/>
  <c r="M20" i="17"/>
  <c r="L20" i="17"/>
  <c r="K20" i="17"/>
  <c r="AA19" i="17"/>
  <c r="Z19" i="17"/>
  <c r="Y19" i="17"/>
  <c r="X19" i="17"/>
  <c r="W19" i="17"/>
  <c r="V19" i="17"/>
  <c r="U19" i="17"/>
  <c r="T19" i="17"/>
  <c r="S19" i="17"/>
  <c r="R19" i="17"/>
  <c r="Q19" i="17"/>
  <c r="P19" i="17"/>
  <c r="O19" i="17"/>
  <c r="N19" i="17"/>
  <c r="M19" i="17"/>
  <c r="L19" i="17"/>
  <c r="K19" i="17"/>
  <c r="AA18" i="17"/>
  <c r="Z18" i="17"/>
  <c r="Y18" i="17"/>
  <c r="X18" i="17"/>
  <c r="W18" i="17"/>
  <c r="V18" i="17"/>
  <c r="U18" i="17"/>
  <c r="T18" i="17"/>
  <c r="S18" i="17"/>
  <c r="R18" i="17"/>
  <c r="Q18" i="17"/>
  <c r="P18" i="17"/>
  <c r="O18" i="17"/>
  <c r="N18" i="17"/>
  <c r="M18" i="17"/>
  <c r="L18" i="17"/>
  <c r="K18" i="17"/>
  <c r="AA17" i="17"/>
  <c r="Z17" i="17"/>
  <c r="Y17" i="17"/>
  <c r="X17" i="17"/>
  <c r="W17" i="17"/>
  <c r="V17" i="17"/>
  <c r="U17" i="17"/>
  <c r="T17" i="17"/>
  <c r="S17" i="17"/>
  <c r="R17" i="17"/>
  <c r="Q17" i="17"/>
  <c r="P17" i="17"/>
  <c r="O17" i="17"/>
  <c r="N17" i="17"/>
  <c r="M17" i="17"/>
  <c r="L17" i="17"/>
  <c r="K17" i="17"/>
  <c r="AA16" i="17"/>
  <c r="Z16" i="17"/>
  <c r="Y16" i="17"/>
  <c r="X16" i="17"/>
  <c r="W16" i="17"/>
  <c r="V16" i="17"/>
  <c r="U16" i="17"/>
  <c r="T16" i="17"/>
  <c r="S16" i="17"/>
  <c r="R16" i="17"/>
  <c r="Q16" i="17"/>
  <c r="P16" i="17"/>
  <c r="O16" i="17"/>
  <c r="M16" i="17"/>
  <c r="L16" i="17"/>
  <c r="K16" i="17"/>
  <c r="AA15" i="17"/>
  <c r="Z15" i="17"/>
  <c r="Y15" i="17"/>
  <c r="X15" i="17"/>
  <c r="W15" i="17"/>
  <c r="V15" i="17"/>
  <c r="U15" i="17"/>
  <c r="T15" i="17"/>
  <c r="S15" i="17"/>
  <c r="R15" i="17"/>
  <c r="Q15" i="17"/>
  <c r="P15" i="17"/>
  <c r="O15" i="17"/>
  <c r="N15" i="17"/>
  <c r="M15" i="17"/>
  <c r="L15" i="17"/>
  <c r="K15" i="17"/>
  <c r="AA14" i="17"/>
  <c r="Z14" i="17"/>
  <c r="Y14" i="17"/>
  <c r="X14" i="17"/>
  <c r="W14" i="17"/>
  <c r="V14" i="17"/>
  <c r="U14" i="17"/>
  <c r="T14" i="17"/>
  <c r="S14" i="17"/>
  <c r="R14" i="17"/>
  <c r="Q14" i="17"/>
  <c r="P14" i="17"/>
  <c r="O14" i="17"/>
  <c r="N14" i="17"/>
  <c r="M14" i="17"/>
  <c r="L14" i="17"/>
  <c r="K14" i="17"/>
  <c r="AA13" i="17"/>
  <c r="Z13" i="17"/>
  <c r="Y13" i="17"/>
  <c r="X13" i="17"/>
  <c r="W13" i="17"/>
  <c r="V13" i="17"/>
  <c r="U13" i="17"/>
  <c r="T13" i="17"/>
  <c r="S13" i="17"/>
  <c r="R13" i="17"/>
  <c r="Q13" i="17"/>
  <c r="P13" i="17"/>
  <c r="O13" i="17"/>
  <c r="N13" i="17"/>
  <c r="M13" i="17"/>
  <c r="L13" i="17"/>
  <c r="K13" i="17"/>
  <c r="AA12" i="17"/>
  <c r="Z12" i="17"/>
  <c r="Y12" i="17"/>
  <c r="X12" i="17"/>
  <c r="W12" i="17"/>
  <c r="V12" i="17"/>
  <c r="U12" i="17"/>
  <c r="T12" i="17"/>
  <c r="S12" i="17"/>
  <c r="R12" i="17"/>
  <c r="Q12" i="17"/>
  <c r="P12" i="17"/>
  <c r="O12" i="17"/>
  <c r="N12" i="17"/>
  <c r="M12" i="17"/>
  <c r="L12" i="17"/>
  <c r="K12" i="17"/>
  <c r="AA11" i="17"/>
  <c r="Z11" i="17"/>
  <c r="Y11" i="17"/>
  <c r="X11" i="17"/>
  <c r="W11" i="17"/>
  <c r="V11" i="17"/>
  <c r="U11" i="17"/>
  <c r="T11" i="17"/>
  <c r="S11" i="17"/>
  <c r="R11" i="17"/>
  <c r="Q11" i="17"/>
  <c r="P11" i="17"/>
  <c r="O11" i="17"/>
  <c r="N11" i="17"/>
  <c r="M11" i="17"/>
  <c r="L11" i="17"/>
  <c r="K11" i="17"/>
  <c r="AA10" i="17"/>
  <c r="Z10" i="17"/>
  <c r="Y10" i="17"/>
  <c r="X10" i="17"/>
  <c r="W10" i="17"/>
  <c r="V10" i="17"/>
  <c r="U10" i="17"/>
  <c r="T10" i="17"/>
  <c r="S10" i="17"/>
  <c r="R10" i="17"/>
  <c r="Q10" i="17"/>
  <c r="P10" i="17"/>
  <c r="O10" i="17"/>
  <c r="N10" i="17"/>
  <c r="M10" i="17"/>
  <c r="L10" i="17"/>
  <c r="K10" i="17"/>
  <c r="AA9" i="17"/>
  <c r="Z9" i="17"/>
  <c r="Y9" i="17"/>
  <c r="X9" i="17"/>
  <c r="W9" i="17"/>
  <c r="V9" i="17"/>
  <c r="U9" i="17"/>
  <c r="T9" i="17"/>
  <c r="S9" i="17"/>
  <c r="R9" i="17"/>
  <c r="Q9" i="17"/>
  <c r="P9" i="17"/>
  <c r="O9" i="17"/>
  <c r="N9" i="17"/>
  <c r="M9" i="17"/>
  <c r="L9" i="17"/>
  <c r="K9" i="17"/>
  <c r="AA8" i="17"/>
  <c r="Z8" i="17"/>
  <c r="Y8" i="17"/>
  <c r="X8" i="17"/>
  <c r="W8" i="17"/>
  <c r="V8" i="17"/>
  <c r="U8" i="17"/>
  <c r="T8" i="17"/>
  <c r="S8" i="17"/>
  <c r="R8" i="17"/>
  <c r="Q8" i="17"/>
  <c r="P8" i="17"/>
  <c r="O8" i="17"/>
  <c r="N8" i="17"/>
  <c r="M8" i="17"/>
  <c r="L8" i="17"/>
  <c r="K8" i="17"/>
  <c r="AA7" i="17"/>
  <c r="Z7" i="17"/>
  <c r="Y7" i="17"/>
  <c r="X7" i="17"/>
  <c r="W7" i="17"/>
  <c r="V7" i="17"/>
  <c r="U7" i="17"/>
  <c r="T7" i="17"/>
  <c r="S7" i="17"/>
  <c r="R7" i="17"/>
  <c r="Q7" i="17"/>
  <c r="P7" i="17"/>
  <c r="O7" i="17"/>
  <c r="L7" i="17"/>
  <c r="AA5" i="17"/>
  <c r="Z5" i="17"/>
  <c r="Y5" i="17"/>
  <c r="X5" i="17"/>
  <c r="V5" i="17"/>
  <c r="U5" i="17"/>
  <c r="T5" i="17"/>
  <c r="S5" i="17"/>
  <c r="R5" i="17"/>
  <c r="Q5" i="17"/>
  <c r="P5" i="17"/>
  <c r="O5" i="17"/>
  <c r="L5" i="17"/>
  <c r="AA260" i="16"/>
  <c r="Z260" i="16"/>
  <c r="Z257" i="16" s="1"/>
  <c r="Y260" i="16"/>
  <c r="X260" i="16"/>
  <c r="W260" i="16"/>
  <c r="V260" i="16"/>
  <c r="U260" i="16"/>
  <c r="T260" i="16"/>
  <c r="S260" i="16"/>
  <c r="R260" i="16"/>
  <c r="R257" i="16" s="1"/>
  <c r="Q260" i="16"/>
  <c r="P260" i="16"/>
  <c r="O260" i="16"/>
  <c r="L260" i="16"/>
  <c r="J260" i="16"/>
  <c r="J257" i="16" s="1"/>
  <c r="I260" i="16"/>
  <c r="H260" i="16"/>
  <c r="G260" i="16"/>
  <c r="AA259" i="16"/>
  <c r="Z259" i="16"/>
  <c r="Y259" i="16"/>
  <c r="X259" i="16"/>
  <c r="W259" i="16"/>
  <c r="W257" i="16" s="1"/>
  <c r="V259" i="16"/>
  <c r="U259" i="16"/>
  <c r="T259" i="16"/>
  <c r="S259" i="16"/>
  <c r="R259" i="16"/>
  <c r="Q259" i="16"/>
  <c r="P259" i="16"/>
  <c r="O259" i="16"/>
  <c r="O257" i="16" s="1"/>
  <c r="N259" i="16"/>
  <c r="K259" i="16"/>
  <c r="J259" i="16"/>
  <c r="I259" i="16"/>
  <c r="H259" i="16"/>
  <c r="G259" i="16"/>
  <c r="G257" i="16" s="1"/>
  <c r="AA258" i="16"/>
  <c r="AA257" i="16" s="1"/>
  <c r="Z258" i="16"/>
  <c r="Y258" i="16"/>
  <c r="X258" i="16"/>
  <c r="X257" i="16" s="1"/>
  <c r="W258" i="16"/>
  <c r="V258" i="16"/>
  <c r="V257" i="16" s="1"/>
  <c r="U258" i="16"/>
  <c r="U257" i="16" s="1"/>
  <c r="T258" i="16"/>
  <c r="S258" i="16"/>
  <c r="S257" i="16" s="1"/>
  <c r="R258" i="16"/>
  <c r="Q258" i="16"/>
  <c r="P258" i="16"/>
  <c r="P257" i="16" s="1"/>
  <c r="O258" i="16"/>
  <c r="N258" i="16"/>
  <c r="K258" i="16"/>
  <c r="J258" i="16"/>
  <c r="I258" i="16"/>
  <c r="H258" i="16"/>
  <c r="H257" i="16" s="1"/>
  <c r="G258" i="16"/>
  <c r="Y257" i="16"/>
  <c r="T257" i="16"/>
  <c r="Q257" i="16"/>
  <c r="I257" i="16"/>
  <c r="AA243" i="16"/>
  <c r="Z243" i="16"/>
  <c r="Y243" i="16"/>
  <c r="X243" i="16"/>
  <c r="W243" i="16"/>
  <c r="V243" i="16"/>
  <c r="U243" i="16"/>
  <c r="N193" i="16"/>
  <c r="M193" i="16"/>
  <c r="L193" i="16"/>
  <c r="K193" i="16"/>
  <c r="N179" i="16"/>
  <c r="N260" i="16" s="1"/>
  <c r="M179" i="16"/>
  <c r="M178" i="16" s="1"/>
  <c r="M176" i="16" s="1"/>
  <c r="L179" i="16"/>
  <c r="K179" i="16"/>
  <c r="K178" i="16" s="1"/>
  <c r="K176" i="16" s="1"/>
  <c r="N178" i="16"/>
  <c r="N176" i="16" s="1"/>
  <c r="L178" i="16"/>
  <c r="L176" i="16"/>
  <c r="N136" i="16"/>
  <c r="N22" i="16" s="1"/>
  <c r="M136" i="16"/>
  <c r="L136" i="16"/>
  <c r="L22" i="16" s="1"/>
  <c r="K136" i="16"/>
  <c r="N122" i="16"/>
  <c r="M122" i="16"/>
  <c r="M259" i="16" s="1"/>
  <c r="L122" i="16"/>
  <c r="L259" i="16" s="1"/>
  <c r="K122" i="16"/>
  <c r="N121" i="16"/>
  <c r="K121" i="16"/>
  <c r="K119" i="16" s="1"/>
  <c r="N119" i="16"/>
  <c r="AA96" i="16"/>
  <c r="Z96" i="16"/>
  <c r="Z40" i="16" s="1"/>
  <c r="Y96" i="16"/>
  <c r="X96" i="16"/>
  <c r="AJ93" i="16"/>
  <c r="AI93" i="16"/>
  <c r="Z79" i="16"/>
  <c r="Z62" i="16" s="1"/>
  <c r="Z5" i="16" s="1"/>
  <c r="Y79" i="16"/>
  <c r="Y62" i="16" s="1"/>
  <c r="Y5" i="16" s="1"/>
  <c r="X79" i="16"/>
  <c r="W79" i="16"/>
  <c r="V79" i="16"/>
  <c r="V22" i="16" s="1"/>
  <c r="N79" i="16"/>
  <c r="M79" i="16"/>
  <c r="M22" i="16" s="1"/>
  <c r="L79" i="16"/>
  <c r="K79" i="16"/>
  <c r="K22" i="16" s="1"/>
  <c r="N73" i="16"/>
  <c r="M73" i="16"/>
  <c r="M16" i="16" s="1"/>
  <c r="L73" i="16"/>
  <c r="K73" i="16"/>
  <c r="K16" i="16" s="1"/>
  <c r="N65" i="16"/>
  <c r="N64" i="16" s="1"/>
  <c r="M65" i="16"/>
  <c r="M258" i="16" s="1"/>
  <c r="L65" i="16"/>
  <c r="L64" i="16" s="1"/>
  <c r="K65" i="16"/>
  <c r="M64" i="16"/>
  <c r="AA62" i="16"/>
  <c r="X62" i="16"/>
  <c r="W62" i="16"/>
  <c r="W5" i="16" s="1"/>
  <c r="V62" i="16"/>
  <c r="AA52" i="16"/>
  <c r="Z52" i="16"/>
  <c r="Y52" i="16"/>
  <c r="X52" i="16"/>
  <c r="W52" i="16"/>
  <c r="V52" i="16"/>
  <c r="U52" i="16"/>
  <c r="T52" i="16"/>
  <c r="S52" i="16"/>
  <c r="R52" i="16"/>
  <c r="AA51" i="16"/>
  <c r="Z51" i="16"/>
  <c r="Y51" i="16"/>
  <c r="X51" i="16"/>
  <c r="W51" i="16"/>
  <c r="V51" i="16"/>
  <c r="U51" i="16"/>
  <c r="T51" i="16"/>
  <c r="S51" i="16"/>
  <c r="R51" i="16"/>
  <c r="Q51" i="16"/>
  <c r="P51" i="16"/>
  <c r="O51" i="16"/>
  <c r="N51" i="16"/>
  <c r="M51" i="16"/>
  <c r="L51" i="16"/>
  <c r="K51" i="16"/>
  <c r="AA50" i="16"/>
  <c r="Z50" i="16"/>
  <c r="Y50" i="16"/>
  <c r="X50" i="16"/>
  <c r="W50" i="16"/>
  <c r="V50" i="16"/>
  <c r="U50" i="16"/>
  <c r="T50" i="16"/>
  <c r="S50" i="16"/>
  <c r="R50" i="16"/>
  <c r="Q50" i="16"/>
  <c r="P50" i="16"/>
  <c r="O50" i="16"/>
  <c r="N50" i="16"/>
  <c r="M50" i="16"/>
  <c r="L50" i="16"/>
  <c r="K50" i="16"/>
  <c r="AA49" i="16"/>
  <c r="Z49" i="16"/>
  <c r="Y49" i="16"/>
  <c r="X49" i="16"/>
  <c r="W49" i="16"/>
  <c r="V49" i="16"/>
  <c r="U49" i="16"/>
  <c r="T49" i="16"/>
  <c r="S49" i="16"/>
  <c r="R49" i="16"/>
  <c r="Q49" i="16"/>
  <c r="P49" i="16"/>
  <c r="O49" i="16"/>
  <c r="N49" i="16"/>
  <c r="M49" i="16"/>
  <c r="L49" i="16"/>
  <c r="K49" i="16"/>
  <c r="AA48" i="16"/>
  <c r="Z48" i="16"/>
  <c r="Y48" i="16"/>
  <c r="X48" i="16"/>
  <c r="W48" i="16"/>
  <c r="V48" i="16"/>
  <c r="U48" i="16"/>
  <c r="T48" i="16"/>
  <c r="S48" i="16"/>
  <c r="R48" i="16"/>
  <c r="Q48" i="16"/>
  <c r="P48" i="16"/>
  <c r="O48" i="16"/>
  <c r="N48" i="16"/>
  <c r="M48" i="16"/>
  <c r="L48" i="16"/>
  <c r="K48" i="16"/>
  <c r="AA47" i="16"/>
  <c r="Z47" i="16"/>
  <c r="Y47" i="16"/>
  <c r="X47" i="16"/>
  <c r="W47" i="16"/>
  <c r="V47" i="16"/>
  <c r="U47" i="16"/>
  <c r="T47" i="16"/>
  <c r="S47" i="16"/>
  <c r="R47" i="16"/>
  <c r="Q47" i="16"/>
  <c r="P47" i="16"/>
  <c r="O47" i="16"/>
  <c r="N47" i="16"/>
  <c r="M47" i="16"/>
  <c r="L47" i="16"/>
  <c r="K47" i="16"/>
  <c r="AA46" i="16"/>
  <c r="Z46" i="16"/>
  <c r="Y46" i="16"/>
  <c r="X46" i="16"/>
  <c r="W46" i="16"/>
  <c r="V46" i="16"/>
  <c r="U46" i="16"/>
  <c r="T46" i="16"/>
  <c r="S46" i="16"/>
  <c r="R46" i="16"/>
  <c r="Q46" i="16"/>
  <c r="P46" i="16"/>
  <c r="O46" i="16"/>
  <c r="N46" i="16"/>
  <c r="M46" i="16"/>
  <c r="L46" i="16"/>
  <c r="K46" i="16"/>
  <c r="AA45" i="16"/>
  <c r="Z45" i="16"/>
  <c r="Y45" i="16"/>
  <c r="X45" i="16"/>
  <c r="W45" i="16"/>
  <c r="V45" i="16"/>
  <c r="U45" i="16"/>
  <c r="T45" i="16"/>
  <c r="S45" i="16"/>
  <c r="R45" i="16"/>
  <c r="Q45" i="16"/>
  <c r="P45" i="16"/>
  <c r="O45" i="16"/>
  <c r="N45" i="16"/>
  <c r="M45" i="16"/>
  <c r="L45" i="16"/>
  <c r="K45" i="16"/>
  <c r="AA44" i="16"/>
  <c r="Z44" i="16"/>
  <c r="Y44" i="16"/>
  <c r="X44" i="16"/>
  <c r="W44" i="16"/>
  <c r="V44" i="16"/>
  <c r="U44" i="16"/>
  <c r="T44" i="16"/>
  <c r="S44" i="16"/>
  <c r="R44" i="16"/>
  <c r="Q44" i="16"/>
  <c r="P44" i="16"/>
  <c r="O44" i="16"/>
  <c r="N44" i="16"/>
  <c r="M44" i="16"/>
  <c r="L44" i="16"/>
  <c r="K44" i="16"/>
  <c r="AA43" i="16"/>
  <c r="Z43" i="16"/>
  <c r="Y43" i="16"/>
  <c r="X43" i="16"/>
  <c r="W43" i="16"/>
  <c r="V43" i="16"/>
  <c r="U43" i="16"/>
  <c r="T43" i="16"/>
  <c r="S43" i="16"/>
  <c r="R43" i="16"/>
  <c r="Q43" i="16"/>
  <c r="P43" i="16"/>
  <c r="O43" i="16"/>
  <c r="N43" i="16"/>
  <c r="M43" i="16"/>
  <c r="L43" i="16"/>
  <c r="K43" i="16"/>
  <c r="AA42" i="16"/>
  <c r="Z42" i="16"/>
  <c r="Y42" i="16"/>
  <c r="X42" i="16"/>
  <c r="W42" i="16"/>
  <c r="V42" i="16"/>
  <c r="U42" i="16"/>
  <c r="T42" i="16"/>
  <c r="S42" i="16"/>
  <c r="R42" i="16"/>
  <c r="Q42" i="16"/>
  <c r="P42" i="16"/>
  <c r="O42" i="16"/>
  <c r="N42" i="16"/>
  <c r="M42" i="16"/>
  <c r="L42" i="16"/>
  <c r="K42" i="16"/>
  <c r="AA40" i="16"/>
  <c r="Y40" i="16"/>
  <c r="X40" i="16"/>
  <c r="W40" i="16"/>
  <c r="V40" i="16"/>
  <c r="U40" i="16"/>
  <c r="T40" i="16"/>
  <c r="S40" i="16"/>
  <c r="R40" i="16"/>
  <c r="Q40" i="16"/>
  <c r="P40" i="16"/>
  <c r="O40" i="16"/>
  <c r="N40" i="16"/>
  <c r="M40" i="16"/>
  <c r="L40" i="16"/>
  <c r="K40" i="16"/>
  <c r="AA38" i="16"/>
  <c r="Z38" i="16"/>
  <c r="Y38" i="16"/>
  <c r="X38" i="16"/>
  <c r="W38" i="16"/>
  <c r="V38" i="16"/>
  <c r="U38" i="16"/>
  <c r="T38" i="16"/>
  <c r="S38" i="16"/>
  <c r="R38" i="16"/>
  <c r="AA36" i="16"/>
  <c r="Z36" i="16"/>
  <c r="Y36" i="16"/>
  <c r="X36" i="16"/>
  <c r="W36" i="16"/>
  <c r="V36" i="16"/>
  <c r="U36" i="16"/>
  <c r="T36" i="16"/>
  <c r="S36" i="16"/>
  <c r="R36" i="16"/>
  <c r="Q36" i="16"/>
  <c r="P36" i="16"/>
  <c r="O36" i="16"/>
  <c r="N36" i="16"/>
  <c r="M36" i="16"/>
  <c r="L36" i="16"/>
  <c r="K36" i="16"/>
  <c r="AA34" i="16"/>
  <c r="Z34" i="16"/>
  <c r="Y34" i="16"/>
  <c r="X34" i="16"/>
  <c r="W34" i="16"/>
  <c r="V34" i="16"/>
  <c r="U34" i="16"/>
  <c r="T34" i="16"/>
  <c r="S34" i="16"/>
  <c r="R34" i="16"/>
  <c r="Q34" i="16"/>
  <c r="P34" i="16"/>
  <c r="O34" i="16"/>
  <c r="N34" i="16"/>
  <c r="M34" i="16"/>
  <c r="L34" i="16"/>
  <c r="K34" i="16"/>
  <c r="AA32" i="16"/>
  <c r="Z32" i="16"/>
  <c r="Y32" i="16"/>
  <c r="X32" i="16"/>
  <c r="W32" i="16"/>
  <c r="V32" i="16"/>
  <c r="U32" i="16"/>
  <c r="T32" i="16"/>
  <c r="S32" i="16"/>
  <c r="R32" i="16"/>
  <c r="Q32" i="16"/>
  <c r="P32" i="16"/>
  <c r="O32" i="16"/>
  <c r="N32" i="16"/>
  <c r="M32" i="16"/>
  <c r="L32" i="16"/>
  <c r="K32" i="16"/>
  <c r="J32" i="16"/>
  <c r="I32" i="16"/>
  <c r="H32" i="16"/>
  <c r="G32" i="16"/>
  <c r="AA31" i="16"/>
  <c r="Z31" i="16"/>
  <c r="Y31" i="16"/>
  <c r="X31" i="16"/>
  <c r="W31" i="16"/>
  <c r="V31" i="16"/>
  <c r="U31" i="16"/>
  <c r="T31" i="16"/>
  <c r="S31" i="16"/>
  <c r="R31" i="16"/>
  <c r="Q31" i="16"/>
  <c r="P31" i="16"/>
  <c r="O31" i="16"/>
  <c r="N31" i="16"/>
  <c r="M31" i="16"/>
  <c r="L31" i="16"/>
  <c r="K31" i="16"/>
  <c r="AA30" i="16"/>
  <c r="Z30" i="16"/>
  <c r="Y30" i="16"/>
  <c r="X30" i="16"/>
  <c r="W30" i="16"/>
  <c r="V30" i="16"/>
  <c r="U30" i="16"/>
  <c r="T30" i="16"/>
  <c r="S30" i="16"/>
  <c r="R30" i="16"/>
  <c r="Q30" i="16"/>
  <c r="P30" i="16"/>
  <c r="O30" i="16"/>
  <c r="N30" i="16"/>
  <c r="M30" i="16"/>
  <c r="L30" i="16"/>
  <c r="K30" i="16"/>
  <c r="AA29" i="16"/>
  <c r="Z29" i="16"/>
  <c r="Y29" i="16"/>
  <c r="X29" i="16"/>
  <c r="W29" i="16"/>
  <c r="V29" i="16"/>
  <c r="U29" i="16"/>
  <c r="T29" i="16"/>
  <c r="S29" i="16"/>
  <c r="R29" i="16"/>
  <c r="Q29" i="16"/>
  <c r="P29" i="16"/>
  <c r="O29" i="16"/>
  <c r="N29" i="16"/>
  <c r="M29" i="16"/>
  <c r="L29" i="16"/>
  <c r="K29" i="16"/>
  <c r="AA28" i="16"/>
  <c r="Z28" i="16"/>
  <c r="Y28" i="16"/>
  <c r="X28" i="16"/>
  <c r="W28" i="16"/>
  <c r="V28" i="16"/>
  <c r="U28" i="16"/>
  <c r="T28" i="16"/>
  <c r="S28" i="16"/>
  <c r="R28" i="16"/>
  <c r="Q28" i="16"/>
  <c r="P28" i="16"/>
  <c r="O28" i="16"/>
  <c r="N28" i="16"/>
  <c r="M28" i="16"/>
  <c r="L28" i="16"/>
  <c r="K28" i="16"/>
  <c r="AA27" i="16"/>
  <c r="Z27" i="16"/>
  <c r="Y27" i="16"/>
  <c r="X27" i="16"/>
  <c r="W27" i="16"/>
  <c r="V27" i="16"/>
  <c r="U27" i="16"/>
  <c r="T27" i="16"/>
  <c r="S27" i="16"/>
  <c r="R27" i="16"/>
  <c r="Q27" i="16"/>
  <c r="P27" i="16"/>
  <c r="O27" i="16"/>
  <c r="N27" i="16"/>
  <c r="M27" i="16"/>
  <c r="L27" i="16"/>
  <c r="K27" i="16"/>
  <c r="AA26" i="16"/>
  <c r="Z26" i="16"/>
  <c r="Y26" i="16"/>
  <c r="X26" i="16"/>
  <c r="W26" i="16"/>
  <c r="V26" i="16"/>
  <c r="U26" i="16"/>
  <c r="T26" i="16"/>
  <c r="S26" i="16"/>
  <c r="R26" i="16"/>
  <c r="Q26" i="16"/>
  <c r="P26" i="16"/>
  <c r="O26" i="16"/>
  <c r="N26" i="16"/>
  <c r="M26" i="16"/>
  <c r="L26" i="16"/>
  <c r="K26" i="16"/>
  <c r="AA25" i="16"/>
  <c r="Z25" i="16"/>
  <c r="Y25" i="16"/>
  <c r="X25" i="16"/>
  <c r="W25" i="16"/>
  <c r="V25" i="16"/>
  <c r="U25" i="16"/>
  <c r="T25" i="16"/>
  <c r="S25" i="16"/>
  <c r="R25" i="16"/>
  <c r="Q25" i="16"/>
  <c r="P25" i="16"/>
  <c r="O25" i="16"/>
  <c r="N25" i="16"/>
  <c r="M25" i="16"/>
  <c r="L25" i="16"/>
  <c r="K25" i="16"/>
  <c r="AA24" i="16"/>
  <c r="Z24" i="16"/>
  <c r="Y24" i="16"/>
  <c r="X24" i="16"/>
  <c r="W24" i="16"/>
  <c r="V24" i="16"/>
  <c r="U24" i="16"/>
  <c r="T24" i="16"/>
  <c r="S24" i="16"/>
  <c r="R24" i="16"/>
  <c r="Q24" i="16"/>
  <c r="P24" i="16"/>
  <c r="O24" i="16"/>
  <c r="N24" i="16"/>
  <c r="M24" i="16"/>
  <c r="L24" i="16"/>
  <c r="K24" i="16"/>
  <c r="AA23" i="16"/>
  <c r="Z23" i="16"/>
  <c r="Y23" i="16"/>
  <c r="X23" i="16"/>
  <c r="W23" i="16"/>
  <c r="V23" i="16"/>
  <c r="U23" i="16"/>
  <c r="T23" i="16"/>
  <c r="S23" i="16"/>
  <c r="R23" i="16"/>
  <c r="Q23" i="16"/>
  <c r="P23" i="16"/>
  <c r="O23" i="16"/>
  <c r="N23" i="16"/>
  <c r="M23" i="16"/>
  <c r="L23" i="16"/>
  <c r="K23" i="16"/>
  <c r="AA22" i="16"/>
  <c r="Z22" i="16"/>
  <c r="Y22" i="16"/>
  <c r="X22" i="16"/>
  <c r="W22" i="16"/>
  <c r="U22" i="16"/>
  <c r="T22" i="16"/>
  <c r="S22" i="16"/>
  <c r="R22" i="16"/>
  <c r="Q22" i="16"/>
  <c r="P22" i="16"/>
  <c r="O22" i="16"/>
  <c r="AA20" i="16"/>
  <c r="Z20" i="16"/>
  <c r="Y20" i="16"/>
  <c r="X20" i="16"/>
  <c r="W20" i="16"/>
  <c r="V20" i="16"/>
  <c r="U20" i="16"/>
  <c r="T20" i="16"/>
  <c r="S20" i="16"/>
  <c r="R20" i="16"/>
  <c r="Q20" i="16"/>
  <c r="P20" i="16"/>
  <c r="O20" i="16"/>
  <c r="N20" i="16"/>
  <c r="M20" i="16"/>
  <c r="L20" i="16"/>
  <c r="K20" i="16"/>
  <c r="AA19" i="16"/>
  <c r="Z19" i="16"/>
  <c r="Y19" i="16"/>
  <c r="X19" i="16"/>
  <c r="W19" i="16"/>
  <c r="V19" i="16"/>
  <c r="U19" i="16"/>
  <c r="T19" i="16"/>
  <c r="S19" i="16"/>
  <c r="R19" i="16"/>
  <c r="Q19" i="16"/>
  <c r="P19" i="16"/>
  <c r="O19" i="16"/>
  <c r="N19" i="16"/>
  <c r="M19" i="16"/>
  <c r="L19" i="16"/>
  <c r="K19" i="16"/>
  <c r="AA18" i="16"/>
  <c r="Z18" i="16"/>
  <c r="Y18" i="16"/>
  <c r="X18" i="16"/>
  <c r="W18" i="16"/>
  <c r="V18" i="16"/>
  <c r="U18" i="16"/>
  <c r="T18" i="16"/>
  <c r="S18" i="16"/>
  <c r="R18" i="16"/>
  <c r="Q18" i="16"/>
  <c r="P18" i="16"/>
  <c r="O18" i="16"/>
  <c r="N18" i="16"/>
  <c r="M18" i="16"/>
  <c r="L18" i="16"/>
  <c r="K18" i="16"/>
  <c r="AA17" i="16"/>
  <c r="Z17" i="16"/>
  <c r="Y17" i="16"/>
  <c r="X17" i="16"/>
  <c r="W17" i="16"/>
  <c r="V17" i="16"/>
  <c r="U17" i="16"/>
  <c r="T17" i="16"/>
  <c r="S17" i="16"/>
  <c r="R17" i="16"/>
  <c r="Q17" i="16"/>
  <c r="P17" i="16"/>
  <c r="O17" i="16"/>
  <c r="N17" i="16"/>
  <c r="M17" i="16"/>
  <c r="L17" i="16"/>
  <c r="K17" i="16"/>
  <c r="AA16" i="16"/>
  <c r="Z16" i="16"/>
  <c r="Y16" i="16"/>
  <c r="X16" i="16"/>
  <c r="W16" i="16"/>
  <c r="V16" i="16"/>
  <c r="U16" i="16"/>
  <c r="T16" i="16"/>
  <c r="S16" i="16"/>
  <c r="R16" i="16"/>
  <c r="Q16" i="16"/>
  <c r="P16" i="16"/>
  <c r="O16" i="16"/>
  <c r="N16" i="16"/>
  <c r="L16" i="16"/>
  <c r="AA15" i="16"/>
  <c r="Z15" i="16"/>
  <c r="Y15" i="16"/>
  <c r="X15" i="16"/>
  <c r="W15" i="16"/>
  <c r="V15" i="16"/>
  <c r="U15" i="16"/>
  <c r="T15" i="16"/>
  <c r="S15" i="16"/>
  <c r="R15" i="16"/>
  <c r="Q15" i="16"/>
  <c r="P15" i="16"/>
  <c r="O15" i="16"/>
  <c r="N15" i="16"/>
  <c r="M15" i="16"/>
  <c r="L15" i="16"/>
  <c r="K15" i="16"/>
  <c r="AA14" i="16"/>
  <c r="Z14" i="16"/>
  <c r="Y14" i="16"/>
  <c r="X14" i="16"/>
  <c r="W14" i="16"/>
  <c r="V14" i="16"/>
  <c r="U14" i="16"/>
  <c r="T14" i="16"/>
  <c r="S14" i="16"/>
  <c r="R14" i="16"/>
  <c r="Q14" i="16"/>
  <c r="P14" i="16"/>
  <c r="O14" i="16"/>
  <c r="N14" i="16"/>
  <c r="M14" i="16"/>
  <c r="L14" i="16"/>
  <c r="K14" i="16"/>
  <c r="AA13" i="16"/>
  <c r="Z13" i="16"/>
  <c r="Y13" i="16"/>
  <c r="X13" i="16"/>
  <c r="W13" i="16"/>
  <c r="V13" i="16"/>
  <c r="U13" i="16"/>
  <c r="T13" i="16"/>
  <c r="S13" i="16"/>
  <c r="R13" i="16"/>
  <c r="Q13" i="16"/>
  <c r="P13" i="16"/>
  <c r="O13" i="16"/>
  <c r="N13" i="16"/>
  <c r="M13" i="16"/>
  <c r="L13" i="16"/>
  <c r="K13" i="16"/>
  <c r="AA12" i="16"/>
  <c r="Z12" i="16"/>
  <c r="Y12" i="16"/>
  <c r="X12" i="16"/>
  <c r="W12" i="16"/>
  <c r="V12" i="16"/>
  <c r="U12" i="16"/>
  <c r="T12" i="16"/>
  <c r="S12" i="16"/>
  <c r="R12" i="16"/>
  <c r="Q12" i="16"/>
  <c r="P12" i="16"/>
  <c r="O12" i="16"/>
  <c r="N12" i="16"/>
  <c r="M12" i="16"/>
  <c r="L12" i="16"/>
  <c r="K12" i="16"/>
  <c r="AA11" i="16"/>
  <c r="Z11" i="16"/>
  <c r="Y11" i="16"/>
  <c r="X11" i="16"/>
  <c r="W11" i="16"/>
  <c r="V11" i="16"/>
  <c r="U11" i="16"/>
  <c r="T11" i="16"/>
  <c r="S11" i="16"/>
  <c r="R11" i="16"/>
  <c r="Q11" i="16"/>
  <c r="P11" i="16"/>
  <c r="O11" i="16"/>
  <c r="N11" i="16"/>
  <c r="M11" i="16"/>
  <c r="L11" i="16"/>
  <c r="K11" i="16"/>
  <c r="AA10" i="16"/>
  <c r="Z10" i="16"/>
  <c r="Y10" i="16"/>
  <c r="X10" i="16"/>
  <c r="W10" i="16"/>
  <c r="V10" i="16"/>
  <c r="U10" i="16"/>
  <c r="T10" i="16"/>
  <c r="S10" i="16"/>
  <c r="R10" i="16"/>
  <c r="Q10" i="16"/>
  <c r="P10" i="16"/>
  <c r="O10" i="16"/>
  <c r="N10" i="16"/>
  <c r="M10" i="16"/>
  <c r="L10" i="16"/>
  <c r="K10" i="16"/>
  <c r="AA9" i="16"/>
  <c r="Z9" i="16"/>
  <c r="Y9" i="16"/>
  <c r="X9" i="16"/>
  <c r="W9" i="16"/>
  <c r="V9" i="16"/>
  <c r="U9" i="16"/>
  <c r="T9" i="16"/>
  <c r="S9" i="16"/>
  <c r="R9" i="16"/>
  <c r="Q9" i="16"/>
  <c r="P9" i="16"/>
  <c r="O9" i="16"/>
  <c r="N9" i="16"/>
  <c r="M9" i="16"/>
  <c r="L9" i="16"/>
  <c r="K9" i="16"/>
  <c r="AA8" i="16"/>
  <c r="Z8" i="16"/>
  <c r="Y8" i="16"/>
  <c r="X8" i="16"/>
  <c r="W8" i="16"/>
  <c r="V8" i="16"/>
  <c r="U8" i="16"/>
  <c r="T8" i="16"/>
  <c r="S8" i="16"/>
  <c r="R8" i="16"/>
  <c r="Q8" i="16"/>
  <c r="P8" i="16"/>
  <c r="O8" i="16"/>
  <c r="N8" i="16"/>
  <c r="L8" i="16"/>
  <c r="K8" i="16"/>
  <c r="AA7" i="16"/>
  <c r="Z7" i="16"/>
  <c r="Y7" i="16"/>
  <c r="X7" i="16"/>
  <c r="W7" i="16"/>
  <c r="V7" i="16"/>
  <c r="U7" i="16"/>
  <c r="T7" i="16"/>
  <c r="S7" i="16"/>
  <c r="R7" i="16"/>
  <c r="Q7" i="16"/>
  <c r="P7" i="16"/>
  <c r="O7" i="16"/>
  <c r="AA5" i="16"/>
  <c r="X5" i="16"/>
  <c r="V5" i="16"/>
  <c r="U5" i="16"/>
  <c r="T5" i="16"/>
  <c r="S5" i="16"/>
  <c r="R5" i="16"/>
  <c r="Q5" i="16"/>
  <c r="P5" i="16"/>
  <c r="O5" i="16"/>
  <c r="AA260" i="15"/>
  <c r="Z260" i="15"/>
  <c r="Y260" i="15"/>
  <c r="X260" i="15"/>
  <c r="W260" i="15"/>
  <c r="V260" i="15"/>
  <c r="V257" i="15" s="1"/>
  <c r="U260" i="15"/>
  <c r="T260" i="15"/>
  <c r="S260" i="15"/>
  <c r="R260" i="15"/>
  <c r="Q260" i="15"/>
  <c r="P260" i="15"/>
  <c r="O260" i="15"/>
  <c r="N260" i="15"/>
  <c r="M260" i="15"/>
  <c r="J260" i="15"/>
  <c r="I260" i="15"/>
  <c r="H260" i="15"/>
  <c r="G260" i="15"/>
  <c r="AA259" i="15"/>
  <c r="Z259" i="15"/>
  <c r="Y259" i="15"/>
  <c r="X259" i="15"/>
  <c r="W259" i="15"/>
  <c r="V259" i="15"/>
  <c r="U259" i="15"/>
  <c r="T259" i="15"/>
  <c r="S259" i="15"/>
  <c r="R259" i="15"/>
  <c r="Q259" i="15"/>
  <c r="P259" i="15"/>
  <c r="O259" i="15"/>
  <c r="L259" i="15"/>
  <c r="J259" i="15"/>
  <c r="I259" i="15"/>
  <c r="H259" i="15"/>
  <c r="G259" i="15"/>
  <c r="AA258" i="15"/>
  <c r="Z258" i="15"/>
  <c r="Z257" i="15" s="1"/>
  <c r="Y258" i="15"/>
  <c r="Y257" i="15" s="1"/>
  <c r="X258" i="15"/>
  <c r="W258" i="15"/>
  <c r="W257" i="15" s="1"/>
  <c r="V258" i="15"/>
  <c r="U258" i="15"/>
  <c r="U257" i="15" s="1"/>
  <c r="T258" i="15"/>
  <c r="T257" i="15" s="1"/>
  <c r="S258" i="15"/>
  <c r="R258" i="15"/>
  <c r="R257" i="15" s="1"/>
  <c r="Q258" i="15"/>
  <c r="Q257" i="15" s="1"/>
  <c r="P258" i="15"/>
  <c r="O258" i="15"/>
  <c r="O257" i="15" s="1"/>
  <c r="J258" i="15"/>
  <c r="J257" i="15" s="1"/>
  <c r="I258" i="15"/>
  <c r="I257" i="15" s="1"/>
  <c r="H258" i="15"/>
  <c r="G258" i="15"/>
  <c r="G257" i="15" s="1"/>
  <c r="AA257" i="15"/>
  <c r="X257" i="15"/>
  <c r="S257" i="15"/>
  <c r="P257" i="15"/>
  <c r="H257" i="15"/>
  <c r="AA243" i="15"/>
  <c r="Z243" i="15"/>
  <c r="Y243" i="15"/>
  <c r="X243" i="15"/>
  <c r="W243" i="15"/>
  <c r="V243" i="15"/>
  <c r="U243" i="15"/>
  <c r="N193" i="15"/>
  <c r="N22" i="15" s="1"/>
  <c r="M193" i="15"/>
  <c r="L193" i="15"/>
  <c r="L22" i="15" s="1"/>
  <c r="K193" i="15"/>
  <c r="N179" i="15"/>
  <c r="N178" i="15" s="1"/>
  <c r="N176" i="15" s="1"/>
  <c r="M179" i="15"/>
  <c r="L179" i="15"/>
  <c r="L260" i="15" s="1"/>
  <c r="K179" i="15"/>
  <c r="K260" i="15" s="1"/>
  <c r="M178" i="15"/>
  <c r="M176" i="15" s="1"/>
  <c r="N136" i="15"/>
  <c r="M136" i="15"/>
  <c r="L136" i="15"/>
  <c r="K136" i="15"/>
  <c r="N122" i="15"/>
  <c r="N8" i="15" s="1"/>
  <c r="M122" i="15"/>
  <c r="M259" i="15" s="1"/>
  <c r="L122" i="15"/>
  <c r="K122" i="15"/>
  <c r="K259" i="15" s="1"/>
  <c r="L121" i="15"/>
  <c r="L119" i="15" s="1"/>
  <c r="AA96" i="15"/>
  <c r="AA40" i="15" s="1"/>
  <c r="Z96" i="15"/>
  <c r="Y96" i="15"/>
  <c r="Y40" i="15" s="1"/>
  <c r="X96" i="15"/>
  <c r="X40" i="15" s="1"/>
  <c r="AJ93" i="15"/>
  <c r="AI93" i="15"/>
  <c r="W82" i="15"/>
  <c r="W79" i="15" s="1"/>
  <c r="V82" i="15"/>
  <c r="V79" i="15" s="1"/>
  <c r="Z79" i="15"/>
  <c r="Z62" i="15" s="1"/>
  <c r="Z5" i="15" s="1"/>
  <c r="Y79" i="15"/>
  <c r="Y62" i="15" s="1"/>
  <c r="Y5" i="15" s="1"/>
  <c r="X79" i="15"/>
  <c r="X62" i="15" s="1"/>
  <c r="X5" i="15" s="1"/>
  <c r="N79" i="15"/>
  <c r="M79" i="15"/>
  <c r="L79" i="15"/>
  <c r="K79" i="15"/>
  <c r="K22" i="15" s="1"/>
  <c r="N73" i="15"/>
  <c r="N16" i="15" s="1"/>
  <c r="M73" i="15"/>
  <c r="L73" i="15"/>
  <c r="K73" i="15"/>
  <c r="K16" i="15" s="1"/>
  <c r="N65" i="15"/>
  <c r="N258" i="15" s="1"/>
  <c r="M65" i="15"/>
  <c r="M258" i="15" s="1"/>
  <c r="M257" i="15" s="1"/>
  <c r="L65" i="15"/>
  <c r="L258" i="15" s="1"/>
  <c r="K65" i="15"/>
  <c r="K258" i="15" s="1"/>
  <c r="K257" i="15" s="1"/>
  <c r="N64" i="15"/>
  <c r="K64" i="15"/>
  <c r="AA62" i="15"/>
  <c r="N62" i="15"/>
  <c r="AA52" i="15"/>
  <c r="Z52" i="15"/>
  <c r="Y52" i="15"/>
  <c r="X52" i="15"/>
  <c r="W52" i="15"/>
  <c r="V52" i="15"/>
  <c r="U52" i="15"/>
  <c r="T52" i="15"/>
  <c r="S52" i="15"/>
  <c r="R52" i="15"/>
  <c r="AA51" i="15"/>
  <c r="Z51" i="15"/>
  <c r="Y51" i="15"/>
  <c r="X51" i="15"/>
  <c r="W51" i="15"/>
  <c r="V51" i="15"/>
  <c r="U51" i="15"/>
  <c r="T51" i="15"/>
  <c r="S51" i="15"/>
  <c r="R51" i="15"/>
  <c r="Q51" i="15"/>
  <c r="P51" i="15"/>
  <c r="O51" i="15"/>
  <c r="N51" i="15"/>
  <c r="M51" i="15"/>
  <c r="L51" i="15"/>
  <c r="K51" i="15"/>
  <c r="AA50" i="15"/>
  <c r="Z50" i="15"/>
  <c r="Y50" i="15"/>
  <c r="X50" i="15"/>
  <c r="W50" i="15"/>
  <c r="V50" i="15"/>
  <c r="U50" i="15"/>
  <c r="T50" i="15"/>
  <c r="S50" i="15"/>
  <c r="R50" i="15"/>
  <c r="Q50" i="15"/>
  <c r="P50" i="15"/>
  <c r="O50" i="15"/>
  <c r="N50" i="15"/>
  <c r="M50" i="15"/>
  <c r="L50" i="15"/>
  <c r="K50" i="15"/>
  <c r="AA49" i="15"/>
  <c r="Z49" i="15"/>
  <c r="Y49" i="15"/>
  <c r="X49" i="15"/>
  <c r="W49" i="15"/>
  <c r="V49" i="15"/>
  <c r="U49" i="15"/>
  <c r="T49" i="15"/>
  <c r="S49" i="15"/>
  <c r="R49" i="15"/>
  <c r="Q49" i="15"/>
  <c r="P49" i="15"/>
  <c r="O49" i="15"/>
  <c r="N49" i="15"/>
  <c r="M49" i="15"/>
  <c r="L49" i="15"/>
  <c r="K49" i="15"/>
  <c r="AA48" i="15"/>
  <c r="Z48" i="15"/>
  <c r="Y48" i="15"/>
  <c r="X48" i="15"/>
  <c r="W48" i="15"/>
  <c r="V48" i="15"/>
  <c r="U48" i="15"/>
  <c r="T48" i="15"/>
  <c r="S48" i="15"/>
  <c r="R48" i="15"/>
  <c r="Q48" i="15"/>
  <c r="P48" i="15"/>
  <c r="O48" i="15"/>
  <c r="N48" i="15"/>
  <c r="M48" i="15"/>
  <c r="L48" i="15"/>
  <c r="K48" i="15"/>
  <c r="AA47" i="15"/>
  <c r="Z47" i="15"/>
  <c r="Y47" i="15"/>
  <c r="X47" i="15"/>
  <c r="W47" i="15"/>
  <c r="V47" i="15"/>
  <c r="U47" i="15"/>
  <c r="T47" i="15"/>
  <c r="S47" i="15"/>
  <c r="R47" i="15"/>
  <c r="Q47" i="15"/>
  <c r="P47" i="15"/>
  <c r="O47" i="15"/>
  <c r="N47" i="15"/>
  <c r="M47" i="15"/>
  <c r="L47" i="15"/>
  <c r="K47" i="15"/>
  <c r="AA46" i="15"/>
  <c r="Z46" i="15"/>
  <c r="Y46" i="15"/>
  <c r="X46" i="15"/>
  <c r="W46" i="15"/>
  <c r="V46" i="15"/>
  <c r="U46" i="15"/>
  <c r="T46" i="15"/>
  <c r="S46" i="15"/>
  <c r="R46" i="15"/>
  <c r="Q46" i="15"/>
  <c r="P46" i="15"/>
  <c r="O46" i="15"/>
  <c r="N46" i="15"/>
  <c r="M46" i="15"/>
  <c r="L46" i="15"/>
  <c r="K46" i="15"/>
  <c r="AA45" i="15"/>
  <c r="Z45" i="15"/>
  <c r="Y45" i="15"/>
  <c r="X45" i="15"/>
  <c r="W45" i="15"/>
  <c r="V45" i="15"/>
  <c r="U45" i="15"/>
  <c r="T45" i="15"/>
  <c r="S45" i="15"/>
  <c r="R45" i="15"/>
  <c r="Q45" i="15"/>
  <c r="P45" i="15"/>
  <c r="O45" i="15"/>
  <c r="N45" i="15"/>
  <c r="M45" i="15"/>
  <c r="L45" i="15"/>
  <c r="K45" i="15"/>
  <c r="AA44" i="15"/>
  <c r="Z44" i="15"/>
  <c r="Y44" i="15"/>
  <c r="X44" i="15"/>
  <c r="W44" i="15"/>
  <c r="V44" i="15"/>
  <c r="U44" i="15"/>
  <c r="T44" i="15"/>
  <c r="S44" i="15"/>
  <c r="R44" i="15"/>
  <c r="Q44" i="15"/>
  <c r="P44" i="15"/>
  <c r="O44" i="15"/>
  <c r="N44" i="15"/>
  <c r="M44" i="15"/>
  <c r="L44" i="15"/>
  <c r="K44" i="15"/>
  <c r="AA43" i="15"/>
  <c r="Z43" i="15"/>
  <c r="Y43" i="15"/>
  <c r="X43" i="15"/>
  <c r="W43" i="15"/>
  <c r="V43" i="15"/>
  <c r="U43" i="15"/>
  <c r="T43" i="15"/>
  <c r="S43" i="15"/>
  <c r="R43" i="15"/>
  <c r="Q43" i="15"/>
  <c r="P43" i="15"/>
  <c r="O43" i="15"/>
  <c r="N43" i="15"/>
  <c r="M43" i="15"/>
  <c r="L43" i="15"/>
  <c r="K43" i="15"/>
  <c r="AA42" i="15"/>
  <c r="Z42" i="15"/>
  <c r="Y42" i="15"/>
  <c r="X42" i="15"/>
  <c r="W42" i="15"/>
  <c r="V42" i="15"/>
  <c r="U42" i="15"/>
  <c r="T42" i="15"/>
  <c r="S42" i="15"/>
  <c r="R42" i="15"/>
  <c r="Q42" i="15"/>
  <c r="P42" i="15"/>
  <c r="O42" i="15"/>
  <c r="N42" i="15"/>
  <c r="M42" i="15"/>
  <c r="L42" i="15"/>
  <c r="K42" i="15"/>
  <c r="Z40" i="15"/>
  <c r="W40" i="15"/>
  <c r="V40" i="15"/>
  <c r="U40" i="15"/>
  <c r="T40" i="15"/>
  <c r="S40" i="15"/>
  <c r="R40" i="15"/>
  <c r="Q40" i="15"/>
  <c r="P40" i="15"/>
  <c r="O40" i="15"/>
  <c r="N40" i="15"/>
  <c r="M40" i="15"/>
  <c r="L40" i="15"/>
  <c r="K40" i="15"/>
  <c r="AA38" i="15"/>
  <c r="Z38" i="15"/>
  <c r="Y38" i="15"/>
  <c r="X38" i="15"/>
  <c r="W38" i="15"/>
  <c r="V38" i="15"/>
  <c r="U38" i="15"/>
  <c r="T38" i="15"/>
  <c r="S38" i="15"/>
  <c r="R38" i="15"/>
  <c r="AA36" i="15"/>
  <c r="Z36" i="15"/>
  <c r="Y36" i="15"/>
  <c r="X36" i="15"/>
  <c r="W36" i="15"/>
  <c r="V36" i="15"/>
  <c r="U36" i="15"/>
  <c r="T36" i="15"/>
  <c r="S36" i="15"/>
  <c r="R36" i="15"/>
  <c r="Q36" i="15"/>
  <c r="P36" i="15"/>
  <c r="O36" i="15"/>
  <c r="N36" i="15"/>
  <c r="M36" i="15"/>
  <c r="L36" i="15"/>
  <c r="K36" i="15"/>
  <c r="AA34" i="15"/>
  <c r="Z34" i="15"/>
  <c r="Y34" i="15"/>
  <c r="X34" i="15"/>
  <c r="W34" i="15"/>
  <c r="V34" i="15"/>
  <c r="U34" i="15"/>
  <c r="T34" i="15"/>
  <c r="S34" i="15"/>
  <c r="R34" i="15"/>
  <c r="Q34" i="15"/>
  <c r="P34" i="15"/>
  <c r="O34" i="15"/>
  <c r="N34" i="15"/>
  <c r="M34" i="15"/>
  <c r="L34" i="15"/>
  <c r="K34" i="15"/>
  <c r="AA32" i="15"/>
  <c r="Z32" i="15"/>
  <c r="Y32" i="15"/>
  <c r="X32" i="15"/>
  <c r="W32" i="15"/>
  <c r="V32" i="15"/>
  <c r="U32" i="15"/>
  <c r="T32" i="15"/>
  <c r="S32" i="15"/>
  <c r="R32" i="15"/>
  <c r="Q32" i="15"/>
  <c r="P32" i="15"/>
  <c r="O32" i="15"/>
  <c r="N32" i="15"/>
  <c r="M32" i="15"/>
  <c r="L32" i="15"/>
  <c r="K32" i="15"/>
  <c r="J32" i="15"/>
  <c r="I32" i="15"/>
  <c r="H32" i="15"/>
  <c r="G32" i="15"/>
  <c r="AA31" i="15"/>
  <c r="Z31" i="15"/>
  <c r="Y31" i="15"/>
  <c r="X31" i="15"/>
  <c r="W31" i="15"/>
  <c r="V31" i="15"/>
  <c r="U31" i="15"/>
  <c r="T31" i="15"/>
  <c r="S31" i="15"/>
  <c r="R31" i="15"/>
  <c r="Q31" i="15"/>
  <c r="P31" i="15"/>
  <c r="O31" i="15"/>
  <c r="N31" i="15"/>
  <c r="M31" i="15"/>
  <c r="L31" i="15"/>
  <c r="K31" i="15"/>
  <c r="AA30" i="15"/>
  <c r="Z30" i="15"/>
  <c r="Y30" i="15"/>
  <c r="X30" i="15"/>
  <c r="W30" i="15"/>
  <c r="V30" i="15"/>
  <c r="U30" i="15"/>
  <c r="T30" i="15"/>
  <c r="S30" i="15"/>
  <c r="R30" i="15"/>
  <c r="Q30" i="15"/>
  <c r="P30" i="15"/>
  <c r="O30" i="15"/>
  <c r="N30" i="15"/>
  <c r="M30" i="15"/>
  <c r="L30" i="15"/>
  <c r="K30" i="15"/>
  <c r="AA29" i="15"/>
  <c r="Z29" i="15"/>
  <c r="Y29" i="15"/>
  <c r="X29" i="15"/>
  <c r="W29" i="15"/>
  <c r="V29" i="15"/>
  <c r="U29" i="15"/>
  <c r="T29" i="15"/>
  <c r="S29" i="15"/>
  <c r="R29" i="15"/>
  <c r="Q29" i="15"/>
  <c r="P29" i="15"/>
  <c r="O29" i="15"/>
  <c r="N29" i="15"/>
  <c r="M29" i="15"/>
  <c r="L29" i="15"/>
  <c r="K29" i="15"/>
  <c r="AA28" i="15"/>
  <c r="Z28" i="15"/>
  <c r="Y28" i="15"/>
  <c r="X28" i="15"/>
  <c r="W28" i="15"/>
  <c r="V28" i="15"/>
  <c r="U28" i="15"/>
  <c r="T28" i="15"/>
  <c r="S28" i="15"/>
  <c r="R28" i="15"/>
  <c r="Q28" i="15"/>
  <c r="P28" i="15"/>
  <c r="O28" i="15"/>
  <c r="N28" i="15"/>
  <c r="M28" i="15"/>
  <c r="L28" i="15"/>
  <c r="K28" i="15"/>
  <c r="AA27" i="15"/>
  <c r="Z27" i="15"/>
  <c r="Y27" i="15"/>
  <c r="X27" i="15"/>
  <c r="W27" i="15"/>
  <c r="V27" i="15"/>
  <c r="U27" i="15"/>
  <c r="T27" i="15"/>
  <c r="S27" i="15"/>
  <c r="R27" i="15"/>
  <c r="Q27" i="15"/>
  <c r="P27" i="15"/>
  <c r="O27" i="15"/>
  <c r="N27" i="15"/>
  <c r="M27" i="15"/>
  <c r="L27" i="15"/>
  <c r="K27" i="15"/>
  <c r="AA26" i="15"/>
  <c r="Z26" i="15"/>
  <c r="Y26" i="15"/>
  <c r="X26" i="15"/>
  <c r="W26" i="15"/>
  <c r="V26" i="15"/>
  <c r="U26" i="15"/>
  <c r="T26" i="15"/>
  <c r="S26" i="15"/>
  <c r="R26" i="15"/>
  <c r="Q26" i="15"/>
  <c r="P26" i="15"/>
  <c r="O26" i="15"/>
  <c r="N26" i="15"/>
  <c r="M26" i="15"/>
  <c r="L26" i="15"/>
  <c r="K26" i="15"/>
  <c r="AA25" i="15"/>
  <c r="Z25" i="15"/>
  <c r="Y25" i="15"/>
  <c r="X25" i="15"/>
  <c r="U25" i="15"/>
  <c r="T25" i="15"/>
  <c r="S25" i="15"/>
  <c r="R25" i="15"/>
  <c r="Q25" i="15"/>
  <c r="P25" i="15"/>
  <c r="O25" i="15"/>
  <c r="N25" i="15"/>
  <c r="M25" i="15"/>
  <c r="L25" i="15"/>
  <c r="K25" i="15"/>
  <c r="AA24" i="15"/>
  <c r="Z24" i="15"/>
  <c r="Y24" i="15"/>
  <c r="X24" i="15"/>
  <c r="W24" i="15"/>
  <c r="V24" i="15"/>
  <c r="U24" i="15"/>
  <c r="T24" i="15"/>
  <c r="S24" i="15"/>
  <c r="R24" i="15"/>
  <c r="Q24" i="15"/>
  <c r="P24" i="15"/>
  <c r="O24" i="15"/>
  <c r="N24" i="15"/>
  <c r="M24" i="15"/>
  <c r="L24" i="15"/>
  <c r="K24" i="15"/>
  <c r="AA23" i="15"/>
  <c r="Z23" i="15"/>
  <c r="Y23" i="15"/>
  <c r="X23" i="15"/>
  <c r="W23" i="15"/>
  <c r="V23" i="15"/>
  <c r="U23" i="15"/>
  <c r="T23" i="15"/>
  <c r="S23" i="15"/>
  <c r="R23" i="15"/>
  <c r="Q23" i="15"/>
  <c r="P23" i="15"/>
  <c r="O23" i="15"/>
  <c r="N23" i="15"/>
  <c r="M23" i="15"/>
  <c r="L23" i="15"/>
  <c r="K23" i="15"/>
  <c r="AA22" i="15"/>
  <c r="X22" i="15"/>
  <c r="U22" i="15"/>
  <c r="T22" i="15"/>
  <c r="S22" i="15"/>
  <c r="R22" i="15"/>
  <c r="Q22" i="15"/>
  <c r="P22" i="15"/>
  <c r="O22" i="15"/>
  <c r="M22" i="15"/>
  <c r="AA20" i="15"/>
  <c r="Z20" i="15"/>
  <c r="Y20" i="15"/>
  <c r="X20" i="15"/>
  <c r="W20" i="15"/>
  <c r="V20" i="15"/>
  <c r="U20" i="15"/>
  <c r="T20" i="15"/>
  <c r="S20" i="15"/>
  <c r="R20" i="15"/>
  <c r="Q20" i="15"/>
  <c r="P20" i="15"/>
  <c r="O20" i="15"/>
  <c r="N20" i="15"/>
  <c r="M20" i="15"/>
  <c r="L20" i="15"/>
  <c r="K20" i="15"/>
  <c r="AA19" i="15"/>
  <c r="Z19" i="15"/>
  <c r="Y19" i="15"/>
  <c r="X19" i="15"/>
  <c r="W19" i="15"/>
  <c r="V19" i="15"/>
  <c r="U19" i="15"/>
  <c r="T19" i="15"/>
  <c r="S19" i="15"/>
  <c r="R19" i="15"/>
  <c r="Q19" i="15"/>
  <c r="P19" i="15"/>
  <c r="O19" i="15"/>
  <c r="N19" i="15"/>
  <c r="M19" i="15"/>
  <c r="L19" i="15"/>
  <c r="K19" i="15"/>
  <c r="AA18" i="15"/>
  <c r="Z18" i="15"/>
  <c r="Y18" i="15"/>
  <c r="X18" i="15"/>
  <c r="W18" i="15"/>
  <c r="V18" i="15"/>
  <c r="U18" i="15"/>
  <c r="T18" i="15"/>
  <c r="S18" i="15"/>
  <c r="R18" i="15"/>
  <c r="Q18" i="15"/>
  <c r="P18" i="15"/>
  <c r="O18" i="15"/>
  <c r="N18" i="15"/>
  <c r="M18" i="15"/>
  <c r="L18" i="15"/>
  <c r="K18" i="15"/>
  <c r="AA17" i="15"/>
  <c r="Z17" i="15"/>
  <c r="Y17" i="15"/>
  <c r="X17" i="15"/>
  <c r="W17" i="15"/>
  <c r="V17" i="15"/>
  <c r="U17" i="15"/>
  <c r="T17" i="15"/>
  <c r="S17" i="15"/>
  <c r="R17" i="15"/>
  <c r="Q17" i="15"/>
  <c r="P17" i="15"/>
  <c r="O17" i="15"/>
  <c r="N17" i="15"/>
  <c r="M17" i="15"/>
  <c r="L17" i="15"/>
  <c r="K17" i="15"/>
  <c r="AA16" i="15"/>
  <c r="Z16" i="15"/>
  <c r="Y16" i="15"/>
  <c r="X16" i="15"/>
  <c r="W16" i="15"/>
  <c r="V16" i="15"/>
  <c r="U16" i="15"/>
  <c r="T16" i="15"/>
  <c r="S16" i="15"/>
  <c r="R16" i="15"/>
  <c r="Q16" i="15"/>
  <c r="P16" i="15"/>
  <c r="O16" i="15"/>
  <c r="M16" i="15"/>
  <c r="L16" i="15"/>
  <c r="AA15" i="15"/>
  <c r="Z15" i="15"/>
  <c r="Y15" i="15"/>
  <c r="X15" i="15"/>
  <c r="W15" i="15"/>
  <c r="V15" i="15"/>
  <c r="U15" i="15"/>
  <c r="T15" i="15"/>
  <c r="S15" i="15"/>
  <c r="R15" i="15"/>
  <c r="Q15" i="15"/>
  <c r="P15" i="15"/>
  <c r="O15" i="15"/>
  <c r="N15" i="15"/>
  <c r="M15" i="15"/>
  <c r="L15" i="15"/>
  <c r="K15" i="15"/>
  <c r="AA14" i="15"/>
  <c r="Z14" i="15"/>
  <c r="Y14" i="15"/>
  <c r="X14" i="15"/>
  <c r="W14" i="15"/>
  <c r="V14" i="15"/>
  <c r="U14" i="15"/>
  <c r="T14" i="15"/>
  <c r="S14" i="15"/>
  <c r="R14" i="15"/>
  <c r="Q14" i="15"/>
  <c r="P14" i="15"/>
  <c r="O14" i="15"/>
  <c r="N14" i="15"/>
  <c r="M14" i="15"/>
  <c r="L14" i="15"/>
  <c r="K14" i="15"/>
  <c r="AA13" i="15"/>
  <c r="Z13" i="15"/>
  <c r="Y13" i="15"/>
  <c r="X13" i="15"/>
  <c r="W13" i="15"/>
  <c r="V13" i="15"/>
  <c r="U13" i="15"/>
  <c r="T13" i="15"/>
  <c r="S13" i="15"/>
  <c r="R13" i="15"/>
  <c r="Q13" i="15"/>
  <c r="P13" i="15"/>
  <c r="O13" i="15"/>
  <c r="N13" i="15"/>
  <c r="M13" i="15"/>
  <c r="L13" i="15"/>
  <c r="K13" i="15"/>
  <c r="AA12" i="15"/>
  <c r="Z12" i="15"/>
  <c r="Y12" i="15"/>
  <c r="X12" i="15"/>
  <c r="W12" i="15"/>
  <c r="V12" i="15"/>
  <c r="U12" i="15"/>
  <c r="T12" i="15"/>
  <c r="S12" i="15"/>
  <c r="R12" i="15"/>
  <c r="Q12" i="15"/>
  <c r="P12" i="15"/>
  <c r="O12" i="15"/>
  <c r="N12" i="15"/>
  <c r="M12" i="15"/>
  <c r="L12" i="15"/>
  <c r="K12" i="15"/>
  <c r="AA11" i="15"/>
  <c r="Z11" i="15"/>
  <c r="Y11" i="15"/>
  <c r="X11" i="15"/>
  <c r="W11" i="15"/>
  <c r="V11" i="15"/>
  <c r="U11" i="15"/>
  <c r="T11" i="15"/>
  <c r="S11" i="15"/>
  <c r="R11" i="15"/>
  <c r="Q11" i="15"/>
  <c r="P11" i="15"/>
  <c r="O11" i="15"/>
  <c r="N11" i="15"/>
  <c r="M11" i="15"/>
  <c r="L11" i="15"/>
  <c r="K11" i="15"/>
  <c r="AA10" i="15"/>
  <c r="Z10" i="15"/>
  <c r="Y10" i="15"/>
  <c r="X10" i="15"/>
  <c r="W10" i="15"/>
  <c r="V10" i="15"/>
  <c r="U10" i="15"/>
  <c r="T10" i="15"/>
  <c r="S10" i="15"/>
  <c r="R10" i="15"/>
  <c r="Q10" i="15"/>
  <c r="P10" i="15"/>
  <c r="O10" i="15"/>
  <c r="N10" i="15"/>
  <c r="M10" i="15"/>
  <c r="L10" i="15"/>
  <c r="K10" i="15"/>
  <c r="AA9" i="15"/>
  <c r="Z9" i="15"/>
  <c r="Y9" i="15"/>
  <c r="X9" i="15"/>
  <c r="W9" i="15"/>
  <c r="V9" i="15"/>
  <c r="U9" i="15"/>
  <c r="T9" i="15"/>
  <c r="S9" i="15"/>
  <c r="R9" i="15"/>
  <c r="Q9" i="15"/>
  <c r="P9" i="15"/>
  <c r="O9" i="15"/>
  <c r="N9" i="15"/>
  <c r="M9" i="15"/>
  <c r="L9" i="15"/>
  <c r="K9" i="15"/>
  <c r="AA8" i="15"/>
  <c r="Z8" i="15"/>
  <c r="Y8" i="15"/>
  <c r="X8" i="15"/>
  <c r="W8" i="15"/>
  <c r="V8" i="15"/>
  <c r="U8" i="15"/>
  <c r="T8" i="15"/>
  <c r="S8" i="15"/>
  <c r="R8" i="15"/>
  <c r="Q8" i="15"/>
  <c r="P8" i="15"/>
  <c r="O8" i="15"/>
  <c r="AA7" i="15"/>
  <c r="Z7" i="15"/>
  <c r="Y7" i="15"/>
  <c r="X7" i="15"/>
  <c r="W7" i="15"/>
  <c r="V7" i="15"/>
  <c r="U7" i="15"/>
  <c r="T7" i="15"/>
  <c r="S7" i="15"/>
  <c r="R7" i="15"/>
  <c r="Q7" i="15"/>
  <c r="P7" i="15"/>
  <c r="O7" i="15"/>
  <c r="AA5" i="15"/>
  <c r="U5" i="15"/>
  <c r="T5" i="15"/>
  <c r="S5" i="15"/>
  <c r="R5" i="15"/>
  <c r="Q5" i="15"/>
  <c r="P5" i="15"/>
  <c r="O5" i="15"/>
  <c r="AA260" i="14"/>
  <c r="Z260" i="14"/>
  <c r="Y260" i="14"/>
  <c r="X260" i="14"/>
  <c r="W260" i="14"/>
  <c r="V260" i="14"/>
  <c r="U260" i="14"/>
  <c r="T260" i="14"/>
  <c r="T257" i="14" s="1"/>
  <c r="S260" i="14"/>
  <c r="R260" i="14"/>
  <c r="Q260" i="14"/>
  <c r="P260" i="14"/>
  <c r="O260" i="14"/>
  <c r="N260" i="14"/>
  <c r="L260" i="14"/>
  <c r="K260" i="14"/>
  <c r="J260" i="14"/>
  <c r="I260" i="14"/>
  <c r="H260" i="14"/>
  <c r="G260" i="14"/>
  <c r="AA259" i="14"/>
  <c r="Z259" i="14"/>
  <c r="Y259" i="14"/>
  <c r="X259" i="14"/>
  <c r="W259" i="14"/>
  <c r="V259" i="14"/>
  <c r="U259" i="14"/>
  <c r="T259" i="14"/>
  <c r="S259" i="14"/>
  <c r="R259" i="14"/>
  <c r="Q259" i="14"/>
  <c r="P259" i="14"/>
  <c r="O259" i="14"/>
  <c r="M259" i="14"/>
  <c r="J259" i="14"/>
  <c r="I259" i="14"/>
  <c r="H259" i="14"/>
  <c r="G259" i="14"/>
  <c r="AA258" i="14"/>
  <c r="AA257" i="14" s="1"/>
  <c r="Z258" i="14"/>
  <c r="Z257" i="14" s="1"/>
  <c r="Y258" i="14"/>
  <c r="X258" i="14"/>
  <c r="X257" i="14" s="1"/>
  <c r="W258" i="14"/>
  <c r="W257" i="14" s="1"/>
  <c r="V258" i="14"/>
  <c r="U258" i="14"/>
  <c r="U257" i="14" s="1"/>
  <c r="T258" i="14"/>
  <c r="S258" i="14"/>
  <c r="S257" i="14" s="1"/>
  <c r="R258" i="14"/>
  <c r="R257" i="14" s="1"/>
  <c r="Q258" i="14"/>
  <c r="P258" i="14"/>
  <c r="P257" i="14" s="1"/>
  <c r="O258" i="14"/>
  <c r="O257" i="14" s="1"/>
  <c r="M258" i="14"/>
  <c r="J258" i="14"/>
  <c r="J257" i="14" s="1"/>
  <c r="I258" i="14"/>
  <c r="H258" i="14"/>
  <c r="H257" i="14" s="1"/>
  <c r="G258" i="14"/>
  <c r="G257" i="14" s="1"/>
  <c r="Y257" i="14"/>
  <c r="V257" i="14"/>
  <c r="Q257" i="14"/>
  <c r="I257" i="14"/>
  <c r="AA243" i="14"/>
  <c r="Z243" i="14"/>
  <c r="Y243" i="14"/>
  <c r="X243" i="14"/>
  <c r="W243" i="14"/>
  <c r="V243" i="14"/>
  <c r="U243" i="14"/>
  <c r="N193" i="14"/>
  <c r="M193" i="14"/>
  <c r="L193" i="14"/>
  <c r="K193" i="14"/>
  <c r="N179" i="14"/>
  <c r="M179" i="14"/>
  <c r="M178" i="14" s="1"/>
  <c r="M176" i="14" s="1"/>
  <c r="L179" i="14"/>
  <c r="L178" i="14" s="1"/>
  <c r="L176" i="14" s="1"/>
  <c r="K179" i="14"/>
  <c r="N178" i="14"/>
  <c r="K178" i="14"/>
  <c r="K176" i="14" s="1"/>
  <c r="N176" i="14"/>
  <c r="N136" i="14"/>
  <c r="N22" i="14" s="1"/>
  <c r="M136" i="14"/>
  <c r="L136" i="14"/>
  <c r="K136" i="14"/>
  <c r="N122" i="14"/>
  <c r="N259" i="14" s="1"/>
  <c r="M122" i="14"/>
  <c r="L122" i="14"/>
  <c r="L8" i="14" s="1"/>
  <c r="K122" i="14"/>
  <c r="K259" i="14" s="1"/>
  <c r="M121" i="14"/>
  <c r="M119" i="14" s="1"/>
  <c r="AA96" i="14"/>
  <c r="Z96" i="14"/>
  <c r="Y96" i="14"/>
  <c r="Y40" i="14" s="1"/>
  <c r="X96" i="14"/>
  <c r="AJ93" i="14"/>
  <c r="AI93" i="14"/>
  <c r="Z79" i="14"/>
  <c r="Y79" i="14"/>
  <c r="X79" i="14"/>
  <c r="W79" i="14"/>
  <c r="V79" i="14"/>
  <c r="V62" i="14" s="1"/>
  <c r="V5" i="14" s="1"/>
  <c r="N79" i="14"/>
  <c r="M79" i="14"/>
  <c r="M22" i="14" s="1"/>
  <c r="L79" i="14"/>
  <c r="K79" i="14"/>
  <c r="N73" i="14"/>
  <c r="M73" i="14"/>
  <c r="M16" i="14" s="1"/>
  <c r="L73" i="14"/>
  <c r="K73" i="14"/>
  <c r="N65" i="14"/>
  <c r="N64" i="14" s="1"/>
  <c r="M65" i="14"/>
  <c r="L65" i="14"/>
  <c r="L64" i="14" s="1"/>
  <c r="K65" i="14"/>
  <c r="K64" i="14" s="1"/>
  <c r="AA62" i="14"/>
  <c r="Z62" i="14"/>
  <c r="Y62" i="14"/>
  <c r="Y5" i="14" s="1"/>
  <c r="X62" i="14"/>
  <c r="W62" i="14"/>
  <c r="AA52" i="14"/>
  <c r="Z52" i="14"/>
  <c r="Y52" i="14"/>
  <c r="X52" i="14"/>
  <c r="W52" i="14"/>
  <c r="V52" i="14"/>
  <c r="U52" i="14"/>
  <c r="T52" i="14"/>
  <c r="S52" i="14"/>
  <c r="R52" i="14"/>
  <c r="AA51" i="14"/>
  <c r="Z51" i="14"/>
  <c r="Y51" i="14"/>
  <c r="X51" i="14"/>
  <c r="W51" i="14"/>
  <c r="V51" i="14"/>
  <c r="U51" i="14"/>
  <c r="T51" i="14"/>
  <c r="S51" i="14"/>
  <c r="R51" i="14"/>
  <c r="Q51" i="14"/>
  <c r="P51" i="14"/>
  <c r="O51" i="14"/>
  <c r="N51" i="14"/>
  <c r="M51" i="14"/>
  <c r="L51" i="14"/>
  <c r="K51" i="14"/>
  <c r="AA50" i="14"/>
  <c r="Z50" i="14"/>
  <c r="Y50" i="14"/>
  <c r="X50" i="14"/>
  <c r="W50" i="14"/>
  <c r="V50" i="14"/>
  <c r="U50" i="14"/>
  <c r="T50" i="14"/>
  <c r="S50" i="14"/>
  <c r="R50" i="14"/>
  <c r="Q50" i="14"/>
  <c r="P50" i="14"/>
  <c r="O50" i="14"/>
  <c r="N50" i="14"/>
  <c r="M50" i="14"/>
  <c r="L50" i="14"/>
  <c r="K50" i="14"/>
  <c r="AA49" i="14"/>
  <c r="Z49" i="14"/>
  <c r="Y49" i="14"/>
  <c r="X49" i="14"/>
  <c r="W49" i="14"/>
  <c r="V49" i="14"/>
  <c r="U49" i="14"/>
  <c r="T49" i="14"/>
  <c r="S49" i="14"/>
  <c r="R49" i="14"/>
  <c r="Q49" i="14"/>
  <c r="P49" i="14"/>
  <c r="O49" i="14"/>
  <c r="N49" i="14"/>
  <c r="M49" i="14"/>
  <c r="L49" i="14"/>
  <c r="K49" i="14"/>
  <c r="AA48" i="14"/>
  <c r="Z48" i="14"/>
  <c r="Y48" i="14"/>
  <c r="X48" i="14"/>
  <c r="W48" i="14"/>
  <c r="V48" i="14"/>
  <c r="U48" i="14"/>
  <c r="T48" i="14"/>
  <c r="S48" i="14"/>
  <c r="R48" i="14"/>
  <c r="Q48" i="14"/>
  <c r="P48" i="14"/>
  <c r="O48" i="14"/>
  <c r="N48" i="14"/>
  <c r="M48" i="14"/>
  <c r="L48" i="14"/>
  <c r="K48" i="14"/>
  <c r="AA47" i="14"/>
  <c r="Z47" i="14"/>
  <c r="Y47" i="14"/>
  <c r="X47" i="14"/>
  <c r="W47" i="14"/>
  <c r="V47" i="14"/>
  <c r="U47" i="14"/>
  <c r="T47" i="14"/>
  <c r="S47" i="14"/>
  <c r="R47" i="14"/>
  <c r="Q47" i="14"/>
  <c r="P47" i="14"/>
  <c r="O47" i="14"/>
  <c r="N47" i="14"/>
  <c r="M47" i="14"/>
  <c r="L47" i="14"/>
  <c r="K47" i="14"/>
  <c r="AA46" i="14"/>
  <c r="Z46" i="14"/>
  <c r="Y46" i="14"/>
  <c r="X46" i="14"/>
  <c r="W46" i="14"/>
  <c r="V46" i="14"/>
  <c r="U46" i="14"/>
  <c r="T46" i="14"/>
  <c r="S46" i="14"/>
  <c r="R46" i="14"/>
  <c r="Q46" i="14"/>
  <c r="P46" i="14"/>
  <c r="O46" i="14"/>
  <c r="N46" i="14"/>
  <c r="M46" i="14"/>
  <c r="L46" i="14"/>
  <c r="K46" i="14"/>
  <c r="AA45" i="14"/>
  <c r="Z45" i="14"/>
  <c r="Y45" i="14"/>
  <c r="X45" i="14"/>
  <c r="W45" i="14"/>
  <c r="V45" i="14"/>
  <c r="U45" i="14"/>
  <c r="T45" i="14"/>
  <c r="S45" i="14"/>
  <c r="R45" i="14"/>
  <c r="Q45" i="14"/>
  <c r="P45" i="14"/>
  <c r="O45" i="14"/>
  <c r="N45" i="14"/>
  <c r="M45" i="14"/>
  <c r="L45" i="14"/>
  <c r="K45" i="14"/>
  <c r="AA44" i="14"/>
  <c r="Z44" i="14"/>
  <c r="Y44" i="14"/>
  <c r="X44" i="14"/>
  <c r="W44" i="14"/>
  <c r="V44" i="14"/>
  <c r="U44" i="14"/>
  <c r="T44" i="14"/>
  <c r="S44" i="14"/>
  <c r="R44" i="14"/>
  <c r="Q44" i="14"/>
  <c r="P44" i="14"/>
  <c r="O44" i="14"/>
  <c r="N44" i="14"/>
  <c r="M44" i="14"/>
  <c r="L44" i="14"/>
  <c r="K44" i="14"/>
  <c r="AA43" i="14"/>
  <c r="Z43" i="14"/>
  <c r="Y43" i="14"/>
  <c r="X43" i="14"/>
  <c r="W43" i="14"/>
  <c r="V43" i="14"/>
  <c r="U43" i="14"/>
  <c r="T43" i="14"/>
  <c r="S43" i="14"/>
  <c r="R43" i="14"/>
  <c r="Q43" i="14"/>
  <c r="P43" i="14"/>
  <c r="O43" i="14"/>
  <c r="N43" i="14"/>
  <c r="M43" i="14"/>
  <c r="L43" i="14"/>
  <c r="K43" i="14"/>
  <c r="AA42" i="14"/>
  <c r="Z42" i="14"/>
  <c r="Y42" i="14"/>
  <c r="X42" i="14"/>
  <c r="W42" i="14"/>
  <c r="V42" i="14"/>
  <c r="U42" i="14"/>
  <c r="T42" i="14"/>
  <c r="S42" i="14"/>
  <c r="R42" i="14"/>
  <c r="Q42" i="14"/>
  <c r="P42" i="14"/>
  <c r="O42" i="14"/>
  <c r="N42" i="14"/>
  <c r="M42" i="14"/>
  <c r="L42" i="14"/>
  <c r="K42" i="14"/>
  <c r="AA40" i="14"/>
  <c r="Z40" i="14"/>
  <c r="X40" i="14"/>
  <c r="W40" i="14"/>
  <c r="V40" i="14"/>
  <c r="U40" i="14"/>
  <c r="T40" i="14"/>
  <c r="S40" i="14"/>
  <c r="R40" i="14"/>
  <c r="Q40" i="14"/>
  <c r="P40" i="14"/>
  <c r="O40" i="14"/>
  <c r="N40" i="14"/>
  <c r="M40" i="14"/>
  <c r="L40" i="14"/>
  <c r="K40" i="14"/>
  <c r="AA38" i="14"/>
  <c r="Z38" i="14"/>
  <c r="Y38" i="14"/>
  <c r="X38" i="14"/>
  <c r="W38" i="14"/>
  <c r="V38" i="14"/>
  <c r="U38" i="14"/>
  <c r="T38" i="14"/>
  <c r="S38" i="14"/>
  <c r="R38" i="14"/>
  <c r="AA36" i="14"/>
  <c r="Z36" i="14"/>
  <c r="Y36" i="14"/>
  <c r="X36" i="14"/>
  <c r="W36" i="14"/>
  <c r="V36" i="14"/>
  <c r="U36" i="14"/>
  <c r="T36" i="14"/>
  <c r="S36" i="14"/>
  <c r="R36" i="14"/>
  <c r="Q36" i="14"/>
  <c r="P36" i="14"/>
  <c r="O36" i="14"/>
  <c r="N36" i="14"/>
  <c r="M36" i="14"/>
  <c r="L36" i="14"/>
  <c r="K36" i="14"/>
  <c r="AA34" i="14"/>
  <c r="Z34" i="14"/>
  <c r="Y34" i="14"/>
  <c r="X34" i="14"/>
  <c r="W34" i="14"/>
  <c r="V34" i="14"/>
  <c r="U34" i="14"/>
  <c r="T34" i="14"/>
  <c r="S34" i="14"/>
  <c r="R34" i="14"/>
  <c r="Q34" i="14"/>
  <c r="P34" i="14"/>
  <c r="O34" i="14"/>
  <c r="N34" i="14"/>
  <c r="M34" i="14"/>
  <c r="L34" i="14"/>
  <c r="K34" i="14"/>
  <c r="AA32" i="14"/>
  <c r="Z32" i="14"/>
  <c r="Y32" i="14"/>
  <c r="X32" i="14"/>
  <c r="W32" i="14"/>
  <c r="V32" i="14"/>
  <c r="U32" i="14"/>
  <c r="T32" i="14"/>
  <c r="S32" i="14"/>
  <c r="R32" i="14"/>
  <c r="Q32" i="14"/>
  <c r="P32" i="14"/>
  <c r="O32" i="14"/>
  <c r="N32" i="14"/>
  <c r="M32" i="14"/>
  <c r="L32" i="14"/>
  <c r="K32" i="14"/>
  <c r="J32" i="14"/>
  <c r="I32" i="14"/>
  <c r="H32" i="14"/>
  <c r="G32" i="14"/>
  <c r="AA31" i="14"/>
  <c r="Z31" i="14"/>
  <c r="Y31" i="14"/>
  <c r="X31" i="14"/>
  <c r="W31" i="14"/>
  <c r="V31" i="14"/>
  <c r="U31" i="14"/>
  <c r="T31" i="14"/>
  <c r="S31" i="14"/>
  <c r="R31" i="14"/>
  <c r="Q31" i="14"/>
  <c r="P31" i="14"/>
  <c r="O31" i="14"/>
  <c r="N31" i="14"/>
  <c r="M31" i="14"/>
  <c r="L31" i="14"/>
  <c r="K31" i="14"/>
  <c r="AA30" i="14"/>
  <c r="Z30" i="14"/>
  <c r="Y30" i="14"/>
  <c r="X30" i="14"/>
  <c r="W30" i="14"/>
  <c r="V30" i="14"/>
  <c r="U30" i="14"/>
  <c r="T30" i="14"/>
  <c r="S30" i="14"/>
  <c r="R30" i="14"/>
  <c r="Q30" i="14"/>
  <c r="P30" i="14"/>
  <c r="O30" i="14"/>
  <c r="N30" i="14"/>
  <c r="M30" i="14"/>
  <c r="L30" i="14"/>
  <c r="K30" i="14"/>
  <c r="AA29" i="14"/>
  <c r="Z29" i="14"/>
  <c r="Y29" i="14"/>
  <c r="X29" i="14"/>
  <c r="W29" i="14"/>
  <c r="V29" i="14"/>
  <c r="U29" i="14"/>
  <c r="T29" i="14"/>
  <c r="S29" i="14"/>
  <c r="R29" i="14"/>
  <c r="Q29" i="14"/>
  <c r="P29" i="14"/>
  <c r="O29" i="14"/>
  <c r="N29" i="14"/>
  <c r="M29" i="14"/>
  <c r="L29" i="14"/>
  <c r="K29" i="14"/>
  <c r="AA28" i="14"/>
  <c r="Z28" i="14"/>
  <c r="Y28" i="14"/>
  <c r="X28" i="14"/>
  <c r="W28" i="14"/>
  <c r="V28" i="14"/>
  <c r="U28" i="14"/>
  <c r="T28" i="14"/>
  <c r="S28" i="14"/>
  <c r="R28" i="14"/>
  <c r="Q28" i="14"/>
  <c r="P28" i="14"/>
  <c r="O28" i="14"/>
  <c r="N28" i="14"/>
  <c r="M28" i="14"/>
  <c r="L28" i="14"/>
  <c r="K28" i="14"/>
  <c r="AA27" i="14"/>
  <c r="Z27" i="14"/>
  <c r="Y27" i="14"/>
  <c r="X27" i="14"/>
  <c r="W27" i="14"/>
  <c r="V27" i="14"/>
  <c r="U27" i="14"/>
  <c r="T27" i="14"/>
  <c r="S27" i="14"/>
  <c r="R27" i="14"/>
  <c r="Q27" i="14"/>
  <c r="P27" i="14"/>
  <c r="O27" i="14"/>
  <c r="N27" i="14"/>
  <c r="M27" i="14"/>
  <c r="L27" i="14"/>
  <c r="K27" i="14"/>
  <c r="AA26" i="14"/>
  <c r="Z26" i="14"/>
  <c r="Y26" i="14"/>
  <c r="X26" i="14"/>
  <c r="W26" i="14"/>
  <c r="V26" i="14"/>
  <c r="U26" i="14"/>
  <c r="T26" i="14"/>
  <c r="S26" i="14"/>
  <c r="R26" i="14"/>
  <c r="Q26" i="14"/>
  <c r="P26" i="14"/>
  <c r="O26" i="14"/>
  <c r="N26" i="14"/>
  <c r="M26" i="14"/>
  <c r="L26" i="14"/>
  <c r="K26" i="14"/>
  <c r="AA25" i="14"/>
  <c r="Z25" i="14"/>
  <c r="Y25" i="14"/>
  <c r="X25" i="14"/>
  <c r="W25" i="14"/>
  <c r="V25" i="14"/>
  <c r="U25" i="14"/>
  <c r="T25" i="14"/>
  <c r="S25" i="14"/>
  <c r="R25" i="14"/>
  <c r="Q25" i="14"/>
  <c r="P25" i="14"/>
  <c r="O25" i="14"/>
  <c r="N25" i="14"/>
  <c r="M25" i="14"/>
  <c r="L25" i="14"/>
  <c r="K25" i="14"/>
  <c r="AA24" i="14"/>
  <c r="Z24" i="14"/>
  <c r="Y24" i="14"/>
  <c r="X24" i="14"/>
  <c r="W24" i="14"/>
  <c r="V24" i="14"/>
  <c r="U24" i="14"/>
  <c r="T24" i="14"/>
  <c r="S24" i="14"/>
  <c r="R24" i="14"/>
  <c r="Q24" i="14"/>
  <c r="P24" i="14"/>
  <c r="O24" i="14"/>
  <c r="N24" i="14"/>
  <c r="M24" i="14"/>
  <c r="L24" i="14"/>
  <c r="K24" i="14"/>
  <c r="AA23" i="14"/>
  <c r="Z23" i="14"/>
  <c r="Y23" i="14"/>
  <c r="X23" i="14"/>
  <c r="W23" i="14"/>
  <c r="V23" i="14"/>
  <c r="U23" i="14"/>
  <c r="T23" i="14"/>
  <c r="S23" i="14"/>
  <c r="R23" i="14"/>
  <c r="Q23" i="14"/>
  <c r="P23" i="14"/>
  <c r="O23" i="14"/>
  <c r="N23" i="14"/>
  <c r="M23" i="14"/>
  <c r="L23" i="14"/>
  <c r="K23" i="14"/>
  <c r="AA22" i="14"/>
  <c r="Z22" i="14"/>
  <c r="Y22" i="14"/>
  <c r="X22" i="14"/>
  <c r="W22" i="14"/>
  <c r="U22" i="14"/>
  <c r="T22" i="14"/>
  <c r="S22" i="14"/>
  <c r="R22" i="14"/>
  <c r="Q22" i="14"/>
  <c r="P22" i="14"/>
  <c r="O22" i="14"/>
  <c r="L22" i="14"/>
  <c r="K22" i="14"/>
  <c r="AA20" i="14"/>
  <c r="Z20" i="14"/>
  <c r="Y20" i="14"/>
  <c r="X20" i="14"/>
  <c r="W20" i="14"/>
  <c r="V20" i="14"/>
  <c r="U20" i="14"/>
  <c r="T20" i="14"/>
  <c r="S20" i="14"/>
  <c r="R20" i="14"/>
  <c r="Q20" i="14"/>
  <c r="P20" i="14"/>
  <c r="O20" i="14"/>
  <c r="N20" i="14"/>
  <c r="M20" i="14"/>
  <c r="L20" i="14"/>
  <c r="K20" i="14"/>
  <c r="AA19" i="14"/>
  <c r="Z19" i="14"/>
  <c r="Y19" i="14"/>
  <c r="X19" i="14"/>
  <c r="W19" i="14"/>
  <c r="V19" i="14"/>
  <c r="U19" i="14"/>
  <c r="T19" i="14"/>
  <c r="S19" i="14"/>
  <c r="R19" i="14"/>
  <c r="Q19" i="14"/>
  <c r="P19" i="14"/>
  <c r="O19" i="14"/>
  <c r="N19" i="14"/>
  <c r="M19" i="14"/>
  <c r="L19" i="14"/>
  <c r="K19" i="14"/>
  <c r="AA18" i="14"/>
  <c r="Z18" i="14"/>
  <c r="Y18" i="14"/>
  <c r="X18" i="14"/>
  <c r="W18" i="14"/>
  <c r="V18" i="14"/>
  <c r="U18" i="14"/>
  <c r="T18" i="14"/>
  <c r="S18" i="14"/>
  <c r="R18" i="14"/>
  <c r="Q18" i="14"/>
  <c r="P18" i="14"/>
  <c r="O18" i="14"/>
  <c r="N18" i="14"/>
  <c r="M18" i="14"/>
  <c r="L18" i="14"/>
  <c r="K18" i="14"/>
  <c r="AA17" i="14"/>
  <c r="Z17" i="14"/>
  <c r="Y17" i="14"/>
  <c r="X17" i="14"/>
  <c r="W17" i="14"/>
  <c r="V17" i="14"/>
  <c r="U17" i="14"/>
  <c r="T17" i="14"/>
  <c r="S17" i="14"/>
  <c r="R17" i="14"/>
  <c r="Q17" i="14"/>
  <c r="P17" i="14"/>
  <c r="O17" i="14"/>
  <c r="N17" i="14"/>
  <c r="M17" i="14"/>
  <c r="L17" i="14"/>
  <c r="K17" i="14"/>
  <c r="AA16" i="14"/>
  <c r="Z16" i="14"/>
  <c r="Y16" i="14"/>
  <c r="X16" i="14"/>
  <c r="W16" i="14"/>
  <c r="V16" i="14"/>
  <c r="U16" i="14"/>
  <c r="T16" i="14"/>
  <c r="S16" i="14"/>
  <c r="R16" i="14"/>
  <c r="Q16" i="14"/>
  <c r="P16" i="14"/>
  <c r="O16" i="14"/>
  <c r="N16" i="14"/>
  <c r="L16" i="14"/>
  <c r="K16" i="14"/>
  <c r="AA15" i="14"/>
  <c r="Z15" i="14"/>
  <c r="Y15" i="14"/>
  <c r="X15" i="14"/>
  <c r="W15" i="14"/>
  <c r="V15" i="14"/>
  <c r="U15" i="14"/>
  <c r="T15" i="14"/>
  <c r="S15" i="14"/>
  <c r="R15" i="14"/>
  <c r="Q15" i="14"/>
  <c r="P15" i="14"/>
  <c r="O15" i="14"/>
  <c r="N15" i="14"/>
  <c r="M15" i="14"/>
  <c r="L15" i="14"/>
  <c r="K15" i="14"/>
  <c r="AA14" i="14"/>
  <c r="Z14" i="14"/>
  <c r="Y14" i="14"/>
  <c r="X14" i="14"/>
  <c r="W14" i="14"/>
  <c r="V14" i="14"/>
  <c r="U14" i="14"/>
  <c r="T14" i="14"/>
  <c r="S14" i="14"/>
  <c r="R14" i="14"/>
  <c r="Q14" i="14"/>
  <c r="P14" i="14"/>
  <c r="O14" i="14"/>
  <c r="N14" i="14"/>
  <c r="M14" i="14"/>
  <c r="L14" i="14"/>
  <c r="K14" i="14"/>
  <c r="AA13" i="14"/>
  <c r="Z13" i="14"/>
  <c r="Y13" i="14"/>
  <c r="X13" i="14"/>
  <c r="W13" i="14"/>
  <c r="V13" i="14"/>
  <c r="U13" i="14"/>
  <c r="T13" i="14"/>
  <c r="S13" i="14"/>
  <c r="R13" i="14"/>
  <c r="Q13" i="14"/>
  <c r="P13" i="14"/>
  <c r="O13" i="14"/>
  <c r="N13" i="14"/>
  <c r="M13" i="14"/>
  <c r="L13" i="14"/>
  <c r="K13" i="14"/>
  <c r="AA12" i="14"/>
  <c r="Z12" i="14"/>
  <c r="Y12" i="14"/>
  <c r="X12" i="14"/>
  <c r="W12" i="14"/>
  <c r="V12" i="14"/>
  <c r="U12" i="14"/>
  <c r="T12" i="14"/>
  <c r="S12" i="14"/>
  <c r="R12" i="14"/>
  <c r="Q12" i="14"/>
  <c r="P12" i="14"/>
  <c r="O12" i="14"/>
  <c r="N12" i="14"/>
  <c r="M12" i="14"/>
  <c r="L12" i="14"/>
  <c r="K12" i="14"/>
  <c r="AA11" i="14"/>
  <c r="Z11" i="14"/>
  <c r="Y11" i="14"/>
  <c r="X11" i="14"/>
  <c r="W11" i="14"/>
  <c r="V11" i="14"/>
  <c r="U11" i="14"/>
  <c r="T11" i="14"/>
  <c r="S11" i="14"/>
  <c r="R11" i="14"/>
  <c r="Q11" i="14"/>
  <c r="P11" i="14"/>
  <c r="O11" i="14"/>
  <c r="N11" i="14"/>
  <c r="M11" i="14"/>
  <c r="L11" i="14"/>
  <c r="K11" i="14"/>
  <c r="AA10" i="14"/>
  <c r="Z10" i="14"/>
  <c r="Y10" i="14"/>
  <c r="X10" i="14"/>
  <c r="W10" i="14"/>
  <c r="V10" i="14"/>
  <c r="U10" i="14"/>
  <c r="T10" i="14"/>
  <c r="S10" i="14"/>
  <c r="R10" i="14"/>
  <c r="Q10" i="14"/>
  <c r="P10" i="14"/>
  <c r="O10" i="14"/>
  <c r="N10" i="14"/>
  <c r="M10" i="14"/>
  <c r="L10" i="14"/>
  <c r="K10" i="14"/>
  <c r="AA9" i="14"/>
  <c r="Z9" i="14"/>
  <c r="Y9" i="14"/>
  <c r="X9" i="14"/>
  <c r="W9" i="14"/>
  <c r="V9" i="14"/>
  <c r="U9" i="14"/>
  <c r="T9" i="14"/>
  <c r="S9" i="14"/>
  <c r="R9" i="14"/>
  <c r="Q9" i="14"/>
  <c r="P9" i="14"/>
  <c r="O9" i="14"/>
  <c r="N9" i="14"/>
  <c r="M9" i="14"/>
  <c r="L9" i="14"/>
  <c r="K9" i="14"/>
  <c r="AA8" i="14"/>
  <c r="Z8" i="14"/>
  <c r="Y8" i="14"/>
  <c r="X8" i="14"/>
  <c r="W8" i="14"/>
  <c r="V8" i="14"/>
  <c r="U8" i="14"/>
  <c r="T8" i="14"/>
  <c r="S8" i="14"/>
  <c r="R8" i="14"/>
  <c r="Q8" i="14"/>
  <c r="P8" i="14"/>
  <c r="O8" i="14"/>
  <c r="N8" i="14"/>
  <c r="M8" i="14"/>
  <c r="K8" i="14"/>
  <c r="AA7" i="14"/>
  <c r="Z7" i="14"/>
  <c r="Y7" i="14"/>
  <c r="X7" i="14"/>
  <c r="W7" i="14"/>
  <c r="V7" i="14"/>
  <c r="U7" i="14"/>
  <c r="T7" i="14"/>
  <c r="S7" i="14"/>
  <c r="R7" i="14"/>
  <c r="Q7" i="14"/>
  <c r="P7" i="14"/>
  <c r="O7" i="14"/>
  <c r="AA5" i="14"/>
  <c r="Z5" i="14"/>
  <c r="X5" i="14"/>
  <c r="W5" i="14"/>
  <c r="U5" i="14"/>
  <c r="T5" i="14"/>
  <c r="S5" i="14"/>
  <c r="R5" i="14"/>
  <c r="Q5" i="14"/>
  <c r="P5" i="14"/>
  <c r="O5" i="14"/>
  <c r="AA260" i="13"/>
  <c r="Z260" i="13"/>
  <c r="Y260" i="13"/>
  <c r="X260" i="13"/>
  <c r="X257" i="13" s="1"/>
  <c r="W260" i="13"/>
  <c r="V260" i="13"/>
  <c r="U260" i="13"/>
  <c r="T260" i="13"/>
  <c r="S260" i="13"/>
  <c r="R260" i="13"/>
  <c r="Q260" i="13"/>
  <c r="P260" i="13"/>
  <c r="P257" i="13" s="1"/>
  <c r="O260" i="13"/>
  <c r="M260" i="13"/>
  <c r="J260" i="13"/>
  <c r="I260" i="13"/>
  <c r="H260" i="13"/>
  <c r="H257" i="13" s="1"/>
  <c r="G260" i="13"/>
  <c r="AA259" i="13"/>
  <c r="Z259" i="13"/>
  <c r="Y259" i="13"/>
  <c r="X259" i="13"/>
  <c r="W259" i="13"/>
  <c r="V259" i="13"/>
  <c r="U259" i="13"/>
  <c r="T259" i="13"/>
  <c r="S259" i="13"/>
  <c r="R259" i="13"/>
  <c r="Q259" i="13"/>
  <c r="P259" i="13"/>
  <c r="O259" i="13"/>
  <c r="N259" i="13"/>
  <c r="L259" i="13"/>
  <c r="J259" i="13"/>
  <c r="I259" i="13"/>
  <c r="H259" i="13"/>
  <c r="G259" i="13"/>
  <c r="AA258" i="13"/>
  <c r="AA257" i="13" s="1"/>
  <c r="Z258" i="13"/>
  <c r="Y258" i="13"/>
  <c r="Y257" i="13" s="1"/>
  <c r="X258" i="13"/>
  <c r="W258" i="13"/>
  <c r="W257" i="13" s="1"/>
  <c r="V258" i="13"/>
  <c r="V257" i="13" s="1"/>
  <c r="U258" i="13"/>
  <c r="T258" i="13"/>
  <c r="T257" i="13" s="1"/>
  <c r="S258" i="13"/>
  <c r="S257" i="13" s="1"/>
  <c r="R258" i="13"/>
  <c r="Q258" i="13"/>
  <c r="Q257" i="13" s="1"/>
  <c r="P258" i="13"/>
  <c r="O258" i="13"/>
  <c r="O257" i="13" s="1"/>
  <c r="L258" i="13"/>
  <c r="J258" i="13"/>
  <c r="I258" i="13"/>
  <c r="I257" i="13" s="1"/>
  <c r="H258" i="13"/>
  <c r="G258" i="13"/>
  <c r="G257" i="13" s="1"/>
  <c r="Z257" i="13"/>
  <c r="U257" i="13"/>
  <c r="R257" i="13"/>
  <c r="J257" i="13"/>
  <c r="AA243" i="13"/>
  <c r="Z243" i="13"/>
  <c r="Y243" i="13"/>
  <c r="X243" i="13"/>
  <c r="W243" i="13"/>
  <c r="V243" i="13"/>
  <c r="U243" i="13"/>
  <c r="N193" i="13"/>
  <c r="M193" i="13"/>
  <c r="L193" i="13"/>
  <c r="K193" i="13"/>
  <c r="N179" i="13"/>
  <c r="N260" i="13" s="1"/>
  <c r="M179" i="13"/>
  <c r="M178" i="13" s="1"/>
  <c r="M176" i="13" s="1"/>
  <c r="L179" i="13"/>
  <c r="L260" i="13" s="1"/>
  <c r="K179" i="13"/>
  <c r="K178" i="13" s="1"/>
  <c r="K176" i="13" s="1"/>
  <c r="L178" i="13"/>
  <c r="L176" i="13" s="1"/>
  <c r="N136" i="13"/>
  <c r="M136" i="13"/>
  <c r="L136" i="13"/>
  <c r="K136" i="13"/>
  <c r="N122" i="13"/>
  <c r="M122" i="13"/>
  <c r="M259" i="13" s="1"/>
  <c r="L122" i="13"/>
  <c r="K122" i="13"/>
  <c r="K259" i="13" s="1"/>
  <c r="N121" i="13"/>
  <c r="N119" i="13" s="1"/>
  <c r="L121" i="13"/>
  <c r="L119" i="13"/>
  <c r="AA96" i="13"/>
  <c r="AA40" i="13" s="1"/>
  <c r="Z96" i="13"/>
  <c r="Y96" i="13"/>
  <c r="X96" i="13"/>
  <c r="X40" i="13" s="1"/>
  <c r="AJ93" i="13"/>
  <c r="AI93" i="13"/>
  <c r="Z79" i="13"/>
  <c r="Z62" i="13" s="1"/>
  <c r="Z5" i="13" s="1"/>
  <c r="Y79" i="13"/>
  <c r="Y62" i="13" s="1"/>
  <c r="Y5" i="13" s="1"/>
  <c r="X79" i="13"/>
  <c r="X62" i="13" s="1"/>
  <c r="X5" i="13" s="1"/>
  <c r="W79" i="13"/>
  <c r="W62" i="13" s="1"/>
  <c r="W5" i="13" s="1"/>
  <c r="V79" i="13"/>
  <c r="N79" i="13"/>
  <c r="M79" i="13"/>
  <c r="L79" i="13"/>
  <c r="K79" i="13"/>
  <c r="K22" i="13" s="1"/>
  <c r="N73" i="13"/>
  <c r="M73" i="13"/>
  <c r="L73" i="13"/>
  <c r="K73" i="13"/>
  <c r="N65" i="13"/>
  <c r="N258" i="13" s="1"/>
  <c r="M65" i="13"/>
  <c r="M8" i="13" s="1"/>
  <c r="L65" i="13"/>
  <c r="L64" i="13" s="1"/>
  <c r="K65" i="13"/>
  <c r="K258" i="13" s="1"/>
  <c r="N64" i="13"/>
  <c r="K64" i="13"/>
  <c r="AA62" i="13"/>
  <c r="V62" i="13"/>
  <c r="N62" i="13"/>
  <c r="AA52" i="13"/>
  <c r="Z52" i="13"/>
  <c r="Y52" i="13"/>
  <c r="X52" i="13"/>
  <c r="W52" i="13"/>
  <c r="V52" i="13"/>
  <c r="U52" i="13"/>
  <c r="T52" i="13"/>
  <c r="S52" i="13"/>
  <c r="R52" i="13"/>
  <c r="AA51" i="13"/>
  <c r="Z51" i="13"/>
  <c r="Y51" i="13"/>
  <c r="X51" i="13"/>
  <c r="W51" i="13"/>
  <c r="V51" i="13"/>
  <c r="U51" i="13"/>
  <c r="T51" i="13"/>
  <c r="S51" i="13"/>
  <c r="R51" i="13"/>
  <c r="Q51" i="13"/>
  <c r="P51" i="13"/>
  <c r="O51" i="13"/>
  <c r="N51" i="13"/>
  <c r="M51" i="13"/>
  <c r="L51" i="13"/>
  <c r="K51" i="13"/>
  <c r="AA50" i="13"/>
  <c r="Z50" i="13"/>
  <c r="Y50" i="13"/>
  <c r="X50" i="13"/>
  <c r="W50" i="13"/>
  <c r="V50" i="13"/>
  <c r="U50" i="13"/>
  <c r="T50" i="13"/>
  <c r="S50" i="13"/>
  <c r="R50" i="13"/>
  <c r="Q50" i="13"/>
  <c r="P50" i="13"/>
  <c r="O50" i="13"/>
  <c r="N50" i="13"/>
  <c r="M50" i="13"/>
  <c r="L50" i="13"/>
  <c r="K50" i="13"/>
  <c r="AA49" i="13"/>
  <c r="Z49" i="13"/>
  <c r="Y49" i="13"/>
  <c r="X49" i="13"/>
  <c r="W49" i="13"/>
  <c r="V49" i="13"/>
  <c r="U49" i="13"/>
  <c r="T49" i="13"/>
  <c r="S49" i="13"/>
  <c r="R49" i="13"/>
  <c r="Q49" i="13"/>
  <c r="P49" i="13"/>
  <c r="O49" i="13"/>
  <c r="N49" i="13"/>
  <c r="M49" i="13"/>
  <c r="L49" i="13"/>
  <c r="K49" i="13"/>
  <c r="AA48" i="13"/>
  <c r="Z48" i="13"/>
  <c r="Y48" i="13"/>
  <c r="X48" i="13"/>
  <c r="W48" i="13"/>
  <c r="V48" i="13"/>
  <c r="U48" i="13"/>
  <c r="T48" i="13"/>
  <c r="S48" i="13"/>
  <c r="R48" i="13"/>
  <c r="Q48" i="13"/>
  <c r="P48" i="13"/>
  <c r="O48" i="13"/>
  <c r="N48" i="13"/>
  <c r="M48" i="13"/>
  <c r="L48" i="13"/>
  <c r="K48" i="13"/>
  <c r="AA47" i="13"/>
  <c r="Z47" i="13"/>
  <c r="Y47" i="13"/>
  <c r="X47" i="13"/>
  <c r="W47" i="13"/>
  <c r="V47" i="13"/>
  <c r="U47" i="13"/>
  <c r="T47" i="13"/>
  <c r="S47" i="13"/>
  <c r="R47" i="13"/>
  <c r="Q47" i="13"/>
  <c r="P47" i="13"/>
  <c r="O47" i="13"/>
  <c r="N47" i="13"/>
  <c r="M47" i="13"/>
  <c r="L47" i="13"/>
  <c r="K47" i="13"/>
  <c r="AA46" i="13"/>
  <c r="Z46" i="13"/>
  <c r="Y46" i="13"/>
  <c r="X46" i="13"/>
  <c r="W46" i="13"/>
  <c r="V46" i="13"/>
  <c r="U46" i="13"/>
  <c r="T46" i="13"/>
  <c r="S46" i="13"/>
  <c r="R46" i="13"/>
  <c r="Q46" i="13"/>
  <c r="P46" i="13"/>
  <c r="O46" i="13"/>
  <c r="N46" i="13"/>
  <c r="M46" i="13"/>
  <c r="L46" i="13"/>
  <c r="K46" i="13"/>
  <c r="AA45" i="13"/>
  <c r="Z45" i="13"/>
  <c r="Y45" i="13"/>
  <c r="X45" i="13"/>
  <c r="W45" i="13"/>
  <c r="V45" i="13"/>
  <c r="U45" i="13"/>
  <c r="T45" i="13"/>
  <c r="S45" i="13"/>
  <c r="R45" i="13"/>
  <c r="Q45" i="13"/>
  <c r="P45" i="13"/>
  <c r="O45" i="13"/>
  <c r="N45" i="13"/>
  <c r="M45" i="13"/>
  <c r="L45" i="13"/>
  <c r="K45" i="13"/>
  <c r="AA44" i="13"/>
  <c r="Z44" i="13"/>
  <c r="Y44" i="13"/>
  <c r="X44" i="13"/>
  <c r="W44" i="13"/>
  <c r="V44" i="13"/>
  <c r="U44" i="13"/>
  <c r="T44" i="13"/>
  <c r="S44" i="13"/>
  <c r="R44" i="13"/>
  <c r="Q44" i="13"/>
  <c r="P44" i="13"/>
  <c r="O44" i="13"/>
  <c r="N44" i="13"/>
  <c r="M44" i="13"/>
  <c r="L44" i="13"/>
  <c r="K44" i="13"/>
  <c r="AA43" i="13"/>
  <c r="Z43" i="13"/>
  <c r="Y43" i="13"/>
  <c r="X43" i="13"/>
  <c r="W43" i="13"/>
  <c r="V43" i="13"/>
  <c r="U43" i="13"/>
  <c r="T43" i="13"/>
  <c r="S43" i="13"/>
  <c r="R43" i="13"/>
  <c r="Q43" i="13"/>
  <c r="P43" i="13"/>
  <c r="O43" i="13"/>
  <c r="N43" i="13"/>
  <c r="M43" i="13"/>
  <c r="L43" i="13"/>
  <c r="K43" i="13"/>
  <c r="AA42" i="13"/>
  <c r="Z42" i="13"/>
  <c r="Y42" i="13"/>
  <c r="X42" i="13"/>
  <c r="W42" i="13"/>
  <c r="V42" i="13"/>
  <c r="U42" i="13"/>
  <c r="T42" i="13"/>
  <c r="S42" i="13"/>
  <c r="R42" i="13"/>
  <c r="Q42" i="13"/>
  <c r="P42" i="13"/>
  <c r="O42" i="13"/>
  <c r="N42" i="13"/>
  <c r="M42" i="13"/>
  <c r="L42" i="13"/>
  <c r="K42" i="13"/>
  <c r="Z40" i="13"/>
  <c r="Y40" i="13"/>
  <c r="W40" i="13"/>
  <c r="V40" i="13"/>
  <c r="U40" i="13"/>
  <c r="T40" i="13"/>
  <c r="S40" i="13"/>
  <c r="R40" i="13"/>
  <c r="Q40" i="13"/>
  <c r="P40" i="13"/>
  <c r="O40" i="13"/>
  <c r="N40" i="13"/>
  <c r="M40" i="13"/>
  <c r="L40" i="13"/>
  <c r="K40" i="13"/>
  <c r="AA38" i="13"/>
  <c r="Z38" i="13"/>
  <c r="Y38" i="13"/>
  <c r="X38" i="13"/>
  <c r="W38" i="13"/>
  <c r="V38" i="13"/>
  <c r="U38" i="13"/>
  <c r="T38" i="13"/>
  <c r="S38" i="13"/>
  <c r="R38" i="13"/>
  <c r="AA36" i="13"/>
  <c r="Z36" i="13"/>
  <c r="Y36" i="13"/>
  <c r="X36" i="13"/>
  <c r="W36" i="13"/>
  <c r="V36" i="13"/>
  <c r="U36" i="13"/>
  <c r="T36" i="13"/>
  <c r="S36" i="13"/>
  <c r="R36" i="13"/>
  <c r="Q36" i="13"/>
  <c r="P36" i="13"/>
  <c r="O36" i="13"/>
  <c r="N36" i="13"/>
  <c r="M36" i="13"/>
  <c r="L36" i="13"/>
  <c r="K36" i="13"/>
  <c r="AA34" i="13"/>
  <c r="Z34" i="13"/>
  <c r="Y34" i="13"/>
  <c r="X34" i="13"/>
  <c r="W34" i="13"/>
  <c r="V34" i="13"/>
  <c r="U34" i="13"/>
  <c r="T34" i="13"/>
  <c r="S34" i="13"/>
  <c r="R34" i="13"/>
  <c r="Q34" i="13"/>
  <c r="P34" i="13"/>
  <c r="O34" i="13"/>
  <c r="N34" i="13"/>
  <c r="M34" i="13"/>
  <c r="L34" i="13"/>
  <c r="K34" i="13"/>
  <c r="AA32" i="13"/>
  <c r="Z32" i="13"/>
  <c r="Y32" i="13"/>
  <c r="X32" i="13"/>
  <c r="W32" i="13"/>
  <c r="V32" i="13"/>
  <c r="U32" i="13"/>
  <c r="T32" i="13"/>
  <c r="S32" i="13"/>
  <c r="R32" i="13"/>
  <c r="Q32" i="13"/>
  <c r="P32" i="13"/>
  <c r="O32" i="13"/>
  <c r="N32" i="13"/>
  <c r="M32" i="13"/>
  <c r="L32" i="13"/>
  <c r="K32" i="13"/>
  <c r="J32" i="13"/>
  <c r="I32" i="13"/>
  <c r="H32" i="13"/>
  <c r="G32" i="13"/>
  <c r="AA31" i="13"/>
  <c r="Z31" i="13"/>
  <c r="Y31" i="13"/>
  <c r="X31" i="13"/>
  <c r="W31" i="13"/>
  <c r="V31" i="13"/>
  <c r="U31" i="13"/>
  <c r="T31" i="13"/>
  <c r="S31" i="13"/>
  <c r="R31" i="13"/>
  <c r="Q31" i="13"/>
  <c r="P31" i="13"/>
  <c r="O31" i="13"/>
  <c r="N31" i="13"/>
  <c r="M31" i="13"/>
  <c r="L31" i="13"/>
  <c r="K31" i="13"/>
  <c r="AA30" i="13"/>
  <c r="Z30" i="13"/>
  <c r="Y30" i="13"/>
  <c r="X30" i="13"/>
  <c r="W30" i="13"/>
  <c r="V30" i="13"/>
  <c r="U30" i="13"/>
  <c r="T30" i="13"/>
  <c r="S30" i="13"/>
  <c r="R30" i="13"/>
  <c r="Q30" i="13"/>
  <c r="P30" i="13"/>
  <c r="O30" i="13"/>
  <c r="N30" i="13"/>
  <c r="M30" i="13"/>
  <c r="L30" i="13"/>
  <c r="K30" i="13"/>
  <c r="AA29" i="13"/>
  <c r="Z29" i="13"/>
  <c r="Y29" i="13"/>
  <c r="X29" i="13"/>
  <c r="W29" i="13"/>
  <c r="V29" i="13"/>
  <c r="U29" i="13"/>
  <c r="T29" i="13"/>
  <c r="S29" i="13"/>
  <c r="R29" i="13"/>
  <c r="Q29" i="13"/>
  <c r="P29" i="13"/>
  <c r="O29" i="13"/>
  <c r="N29" i="13"/>
  <c r="M29" i="13"/>
  <c r="L29" i="13"/>
  <c r="K29" i="13"/>
  <c r="AA28" i="13"/>
  <c r="Z28" i="13"/>
  <c r="Y28" i="13"/>
  <c r="X28" i="13"/>
  <c r="W28" i="13"/>
  <c r="V28" i="13"/>
  <c r="U28" i="13"/>
  <c r="T28" i="13"/>
  <c r="S28" i="13"/>
  <c r="R28" i="13"/>
  <c r="Q28" i="13"/>
  <c r="P28" i="13"/>
  <c r="O28" i="13"/>
  <c r="N28" i="13"/>
  <c r="M28" i="13"/>
  <c r="L28" i="13"/>
  <c r="K28" i="13"/>
  <c r="AA27" i="13"/>
  <c r="Z27" i="13"/>
  <c r="Y27" i="13"/>
  <c r="X27" i="13"/>
  <c r="W27" i="13"/>
  <c r="V27" i="13"/>
  <c r="U27" i="13"/>
  <c r="T27" i="13"/>
  <c r="S27" i="13"/>
  <c r="R27" i="13"/>
  <c r="Q27" i="13"/>
  <c r="P27" i="13"/>
  <c r="O27" i="13"/>
  <c r="N27" i="13"/>
  <c r="M27" i="13"/>
  <c r="L27" i="13"/>
  <c r="K27" i="13"/>
  <c r="AA26" i="13"/>
  <c r="Z26" i="13"/>
  <c r="Y26" i="13"/>
  <c r="X26" i="13"/>
  <c r="W26" i="13"/>
  <c r="V26" i="13"/>
  <c r="U26" i="13"/>
  <c r="T26" i="13"/>
  <c r="S26" i="13"/>
  <c r="R26" i="13"/>
  <c r="Q26" i="13"/>
  <c r="P26" i="13"/>
  <c r="O26" i="13"/>
  <c r="N26" i="13"/>
  <c r="M26" i="13"/>
  <c r="L26" i="13"/>
  <c r="K26" i="13"/>
  <c r="AA25" i="13"/>
  <c r="Z25" i="13"/>
  <c r="Y25" i="13"/>
  <c r="X25" i="13"/>
  <c r="W25" i="13"/>
  <c r="V25" i="13"/>
  <c r="U25" i="13"/>
  <c r="T25" i="13"/>
  <c r="S25" i="13"/>
  <c r="R25" i="13"/>
  <c r="Q25" i="13"/>
  <c r="P25" i="13"/>
  <c r="O25" i="13"/>
  <c r="N25" i="13"/>
  <c r="M25" i="13"/>
  <c r="L25" i="13"/>
  <c r="K25" i="13"/>
  <c r="AA24" i="13"/>
  <c r="Z24" i="13"/>
  <c r="Y24" i="13"/>
  <c r="X24" i="13"/>
  <c r="W24" i="13"/>
  <c r="V24" i="13"/>
  <c r="U24" i="13"/>
  <c r="T24" i="13"/>
  <c r="S24" i="13"/>
  <c r="R24" i="13"/>
  <c r="Q24" i="13"/>
  <c r="P24" i="13"/>
  <c r="O24" i="13"/>
  <c r="N24" i="13"/>
  <c r="M24" i="13"/>
  <c r="L24" i="13"/>
  <c r="K24" i="13"/>
  <c r="AA23" i="13"/>
  <c r="Z23" i="13"/>
  <c r="Y23" i="13"/>
  <c r="X23" i="13"/>
  <c r="W23" i="13"/>
  <c r="V23" i="13"/>
  <c r="U23" i="13"/>
  <c r="T23" i="13"/>
  <c r="S23" i="13"/>
  <c r="R23" i="13"/>
  <c r="Q23" i="13"/>
  <c r="P23" i="13"/>
  <c r="O23" i="13"/>
  <c r="N23" i="13"/>
  <c r="M23" i="13"/>
  <c r="L23" i="13"/>
  <c r="K23" i="13"/>
  <c r="AA22" i="13"/>
  <c r="Y22" i="13"/>
  <c r="X22" i="13"/>
  <c r="W22" i="13"/>
  <c r="V22" i="13"/>
  <c r="U22" i="13"/>
  <c r="T22" i="13"/>
  <c r="S22" i="13"/>
  <c r="R22" i="13"/>
  <c r="Q22" i="13"/>
  <c r="P22" i="13"/>
  <c r="O22" i="13"/>
  <c r="N22" i="13"/>
  <c r="M22" i="13"/>
  <c r="L22" i="13"/>
  <c r="AA20" i="13"/>
  <c r="Z20" i="13"/>
  <c r="Y20" i="13"/>
  <c r="X20" i="13"/>
  <c r="W20" i="13"/>
  <c r="V20" i="13"/>
  <c r="U20" i="13"/>
  <c r="T20" i="13"/>
  <c r="S20" i="13"/>
  <c r="R20" i="13"/>
  <c r="Q20" i="13"/>
  <c r="P20" i="13"/>
  <c r="O20" i="13"/>
  <c r="N20" i="13"/>
  <c r="M20" i="13"/>
  <c r="L20" i="13"/>
  <c r="K20" i="13"/>
  <c r="AA19" i="13"/>
  <c r="Z19" i="13"/>
  <c r="Y19" i="13"/>
  <c r="X19" i="13"/>
  <c r="W19" i="13"/>
  <c r="V19" i="13"/>
  <c r="U19" i="13"/>
  <c r="T19" i="13"/>
  <c r="S19" i="13"/>
  <c r="R19" i="13"/>
  <c r="Q19" i="13"/>
  <c r="P19" i="13"/>
  <c r="O19" i="13"/>
  <c r="N19" i="13"/>
  <c r="M19" i="13"/>
  <c r="L19" i="13"/>
  <c r="K19" i="13"/>
  <c r="AA18" i="13"/>
  <c r="Z18" i="13"/>
  <c r="Y18" i="13"/>
  <c r="X18" i="13"/>
  <c r="W18" i="13"/>
  <c r="V18" i="13"/>
  <c r="U18" i="13"/>
  <c r="T18" i="13"/>
  <c r="S18" i="13"/>
  <c r="R18" i="13"/>
  <c r="Q18" i="13"/>
  <c r="P18" i="13"/>
  <c r="O18" i="13"/>
  <c r="N18" i="13"/>
  <c r="M18" i="13"/>
  <c r="L18" i="13"/>
  <c r="K18" i="13"/>
  <c r="AA17" i="13"/>
  <c r="Z17" i="13"/>
  <c r="Y17" i="13"/>
  <c r="X17" i="13"/>
  <c r="W17" i="13"/>
  <c r="V17" i="13"/>
  <c r="U17" i="13"/>
  <c r="T17" i="13"/>
  <c r="S17" i="13"/>
  <c r="R17" i="13"/>
  <c r="Q17" i="13"/>
  <c r="P17" i="13"/>
  <c r="O17" i="13"/>
  <c r="N17" i="13"/>
  <c r="M17" i="13"/>
  <c r="L17" i="13"/>
  <c r="K17" i="13"/>
  <c r="AA16" i="13"/>
  <c r="Z16" i="13"/>
  <c r="Y16" i="13"/>
  <c r="X16" i="13"/>
  <c r="W16" i="13"/>
  <c r="V16" i="13"/>
  <c r="U16" i="13"/>
  <c r="T16" i="13"/>
  <c r="S16" i="13"/>
  <c r="R16" i="13"/>
  <c r="Q16" i="13"/>
  <c r="P16" i="13"/>
  <c r="O16" i="13"/>
  <c r="N16" i="13"/>
  <c r="M16" i="13"/>
  <c r="L16" i="13"/>
  <c r="K16" i="13"/>
  <c r="AA15" i="13"/>
  <c r="Z15" i="13"/>
  <c r="Y15" i="13"/>
  <c r="X15" i="13"/>
  <c r="W15" i="13"/>
  <c r="V15" i="13"/>
  <c r="U15" i="13"/>
  <c r="T15" i="13"/>
  <c r="S15" i="13"/>
  <c r="R15" i="13"/>
  <c r="Q15" i="13"/>
  <c r="P15" i="13"/>
  <c r="O15" i="13"/>
  <c r="N15" i="13"/>
  <c r="M15" i="13"/>
  <c r="L15" i="13"/>
  <c r="K15" i="13"/>
  <c r="AA14" i="13"/>
  <c r="Z14" i="13"/>
  <c r="Y14" i="13"/>
  <c r="X14" i="13"/>
  <c r="W14" i="13"/>
  <c r="V14" i="13"/>
  <c r="U14" i="13"/>
  <c r="T14" i="13"/>
  <c r="S14" i="13"/>
  <c r="R14" i="13"/>
  <c r="Q14" i="13"/>
  <c r="P14" i="13"/>
  <c r="O14" i="13"/>
  <c r="N14" i="13"/>
  <c r="M14" i="13"/>
  <c r="L14" i="13"/>
  <c r="K14" i="13"/>
  <c r="AA13" i="13"/>
  <c r="Z13" i="13"/>
  <c r="Y13" i="13"/>
  <c r="X13" i="13"/>
  <c r="W13" i="13"/>
  <c r="V13" i="13"/>
  <c r="U13" i="13"/>
  <c r="T13" i="13"/>
  <c r="S13" i="13"/>
  <c r="R13" i="13"/>
  <c r="Q13" i="13"/>
  <c r="P13" i="13"/>
  <c r="O13" i="13"/>
  <c r="N13" i="13"/>
  <c r="M13" i="13"/>
  <c r="L13" i="13"/>
  <c r="K13" i="13"/>
  <c r="AA12" i="13"/>
  <c r="Z12" i="13"/>
  <c r="Y12" i="13"/>
  <c r="X12" i="13"/>
  <c r="W12" i="13"/>
  <c r="V12" i="13"/>
  <c r="U12" i="13"/>
  <c r="T12" i="13"/>
  <c r="S12" i="13"/>
  <c r="R12" i="13"/>
  <c r="Q12" i="13"/>
  <c r="P12" i="13"/>
  <c r="O12" i="13"/>
  <c r="N12" i="13"/>
  <c r="M12" i="13"/>
  <c r="L12" i="13"/>
  <c r="K12" i="13"/>
  <c r="AA11" i="13"/>
  <c r="Z11" i="13"/>
  <c r="Y11" i="13"/>
  <c r="X11" i="13"/>
  <c r="W11" i="13"/>
  <c r="V11" i="13"/>
  <c r="U11" i="13"/>
  <c r="T11" i="13"/>
  <c r="S11" i="13"/>
  <c r="R11" i="13"/>
  <c r="Q11" i="13"/>
  <c r="P11" i="13"/>
  <c r="O11" i="13"/>
  <c r="N11" i="13"/>
  <c r="M11" i="13"/>
  <c r="L11" i="13"/>
  <c r="K11" i="13"/>
  <c r="AA10" i="13"/>
  <c r="Z10" i="13"/>
  <c r="Y10" i="13"/>
  <c r="X10" i="13"/>
  <c r="W10" i="13"/>
  <c r="V10" i="13"/>
  <c r="U10" i="13"/>
  <c r="T10" i="13"/>
  <c r="S10" i="13"/>
  <c r="R10" i="13"/>
  <c r="Q10" i="13"/>
  <c r="P10" i="13"/>
  <c r="O10" i="13"/>
  <c r="N10" i="13"/>
  <c r="M10" i="13"/>
  <c r="L10" i="13"/>
  <c r="K10" i="13"/>
  <c r="AA9" i="13"/>
  <c r="Z9" i="13"/>
  <c r="Y9" i="13"/>
  <c r="X9" i="13"/>
  <c r="W9" i="13"/>
  <c r="V9" i="13"/>
  <c r="U9" i="13"/>
  <c r="T9" i="13"/>
  <c r="S9" i="13"/>
  <c r="R9" i="13"/>
  <c r="Q9" i="13"/>
  <c r="P9" i="13"/>
  <c r="O9" i="13"/>
  <c r="N9" i="13"/>
  <c r="M9" i="13"/>
  <c r="L9" i="13"/>
  <c r="K9" i="13"/>
  <c r="AA8" i="13"/>
  <c r="Z8" i="13"/>
  <c r="Y8" i="13"/>
  <c r="X8" i="13"/>
  <c r="W8" i="13"/>
  <c r="V8" i="13"/>
  <c r="U8" i="13"/>
  <c r="T8" i="13"/>
  <c r="S8" i="13"/>
  <c r="R8" i="13"/>
  <c r="Q8" i="13"/>
  <c r="P8" i="13"/>
  <c r="O8" i="13"/>
  <c r="L8" i="13"/>
  <c r="AA7" i="13"/>
  <c r="Z7" i="13"/>
  <c r="Y7" i="13"/>
  <c r="X7" i="13"/>
  <c r="W7" i="13"/>
  <c r="V7" i="13"/>
  <c r="U7" i="13"/>
  <c r="T7" i="13"/>
  <c r="S7" i="13"/>
  <c r="R7" i="13"/>
  <c r="Q7" i="13"/>
  <c r="P7" i="13"/>
  <c r="O7" i="13"/>
  <c r="AA5" i="13"/>
  <c r="V5" i="13"/>
  <c r="U5" i="13"/>
  <c r="T5" i="13"/>
  <c r="S5" i="13"/>
  <c r="R5" i="13"/>
  <c r="Q5" i="13"/>
  <c r="P5" i="13"/>
  <c r="O5" i="13"/>
  <c r="AA260" i="12"/>
  <c r="Z260" i="12"/>
  <c r="Y260" i="12"/>
  <c r="X260" i="12"/>
  <c r="W260" i="12"/>
  <c r="V260" i="12"/>
  <c r="U260" i="12"/>
  <c r="T260" i="12"/>
  <c r="T257" i="12" s="1"/>
  <c r="S260" i="12"/>
  <c r="R260" i="12"/>
  <c r="Q260" i="12"/>
  <c r="P260" i="12"/>
  <c r="O260" i="12"/>
  <c r="N260" i="12"/>
  <c r="L260" i="12"/>
  <c r="K260" i="12"/>
  <c r="J260" i="12"/>
  <c r="I260" i="12"/>
  <c r="H260" i="12"/>
  <c r="G260" i="12"/>
  <c r="AA259" i="12"/>
  <c r="Z259" i="12"/>
  <c r="Y259" i="12"/>
  <c r="X259" i="12"/>
  <c r="W259" i="12"/>
  <c r="V259" i="12"/>
  <c r="U259" i="12"/>
  <c r="T259" i="12"/>
  <c r="S259" i="12"/>
  <c r="R259" i="12"/>
  <c r="Q259" i="12"/>
  <c r="P259" i="12"/>
  <c r="O259" i="12"/>
  <c r="M259" i="12"/>
  <c r="J259" i="12"/>
  <c r="I259" i="12"/>
  <c r="H259" i="12"/>
  <c r="G259" i="12"/>
  <c r="AA258" i="12"/>
  <c r="AA257" i="12" s="1"/>
  <c r="Z258" i="12"/>
  <c r="Z257" i="12" s="1"/>
  <c r="Y258" i="12"/>
  <c r="X258" i="12"/>
  <c r="X257" i="12" s="1"/>
  <c r="W258" i="12"/>
  <c r="W257" i="12" s="1"/>
  <c r="V258" i="12"/>
  <c r="U258" i="12"/>
  <c r="U257" i="12" s="1"/>
  <c r="T258" i="12"/>
  <c r="S258" i="12"/>
  <c r="S257" i="12" s="1"/>
  <c r="R258" i="12"/>
  <c r="R257" i="12" s="1"/>
  <c r="Q258" i="12"/>
  <c r="P258" i="12"/>
  <c r="P257" i="12" s="1"/>
  <c r="O258" i="12"/>
  <c r="O257" i="12" s="1"/>
  <c r="M258" i="12"/>
  <c r="J258" i="12"/>
  <c r="J257" i="12" s="1"/>
  <c r="I258" i="12"/>
  <c r="H258" i="12"/>
  <c r="H257" i="12" s="1"/>
  <c r="G258" i="12"/>
  <c r="G257" i="12" s="1"/>
  <c r="Y257" i="12"/>
  <c r="V257" i="12"/>
  <c r="Q257" i="12"/>
  <c r="I257" i="12"/>
  <c r="AA243" i="12"/>
  <c r="Z243" i="12"/>
  <c r="Y243" i="12"/>
  <c r="X243" i="12"/>
  <c r="W243" i="12"/>
  <c r="V243" i="12"/>
  <c r="U243" i="12"/>
  <c r="N193" i="12"/>
  <c r="M193" i="12"/>
  <c r="L193" i="12"/>
  <c r="K193" i="12"/>
  <c r="N179" i="12"/>
  <c r="M179" i="12"/>
  <c r="M178" i="12" s="1"/>
  <c r="M176" i="12" s="1"/>
  <c r="L179" i="12"/>
  <c r="L178" i="12" s="1"/>
  <c r="L176" i="12" s="1"/>
  <c r="K179" i="12"/>
  <c r="N178" i="12"/>
  <c r="K178" i="12"/>
  <c r="K176" i="12" s="1"/>
  <c r="N176" i="12"/>
  <c r="N136" i="12"/>
  <c r="N22" i="12" s="1"/>
  <c r="M136" i="12"/>
  <c r="L136" i="12"/>
  <c r="K136" i="12"/>
  <c r="N122" i="12"/>
  <c r="N259" i="12" s="1"/>
  <c r="M122" i="12"/>
  <c r="L122" i="12"/>
  <c r="L8" i="12" s="1"/>
  <c r="K122" i="12"/>
  <c r="K259" i="12" s="1"/>
  <c r="M121" i="12"/>
  <c r="M119" i="12" s="1"/>
  <c r="AA96" i="12"/>
  <c r="Z96" i="12"/>
  <c r="Y96" i="12"/>
  <c r="Y40" i="12" s="1"/>
  <c r="X96" i="12"/>
  <c r="AJ93" i="12"/>
  <c r="AI93" i="12"/>
  <c r="Z79" i="12"/>
  <c r="Y79" i="12"/>
  <c r="X79" i="12"/>
  <c r="W79" i="12"/>
  <c r="V79" i="12"/>
  <c r="V62" i="12" s="1"/>
  <c r="V5" i="12" s="1"/>
  <c r="N79" i="12"/>
  <c r="M79" i="12"/>
  <c r="L79" i="12"/>
  <c r="K79" i="12"/>
  <c r="N73" i="12"/>
  <c r="M73" i="12"/>
  <c r="M16" i="12" s="1"/>
  <c r="L73" i="12"/>
  <c r="K73" i="12"/>
  <c r="N65" i="12"/>
  <c r="N64" i="12" s="1"/>
  <c r="M65" i="12"/>
  <c r="L65" i="12"/>
  <c r="L64" i="12" s="1"/>
  <c r="K65" i="12"/>
  <c r="K64" i="12" s="1"/>
  <c r="AA62" i="12"/>
  <c r="Z62" i="12"/>
  <c r="Y62" i="12"/>
  <c r="Y5" i="12" s="1"/>
  <c r="X62" i="12"/>
  <c r="W62" i="12"/>
  <c r="AA52" i="12"/>
  <c r="Z52" i="12"/>
  <c r="Y52" i="12"/>
  <c r="X52" i="12"/>
  <c r="W52" i="12"/>
  <c r="V52" i="12"/>
  <c r="U52" i="12"/>
  <c r="T52" i="12"/>
  <c r="S52" i="12"/>
  <c r="R52" i="12"/>
  <c r="AA51" i="12"/>
  <c r="Z51" i="12"/>
  <c r="Y51" i="12"/>
  <c r="X51" i="12"/>
  <c r="W51" i="12"/>
  <c r="V51" i="12"/>
  <c r="U51" i="12"/>
  <c r="T51" i="12"/>
  <c r="S51" i="12"/>
  <c r="R51" i="12"/>
  <c r="Q51" i="12"/>
  <c r="P51" i="12"/>
  <c r="O51" i="12"/>
  <c r="N51" i="12"/>
  <c r="M51" i="12"/>
  <c r="L51" i="12"/>
  <c r="K51" i="12"/>
  <c r="AA50" i="12"/>
  <c r="Z50" i="12"/>
  <c r="Y50" i="12"/>
  <c r="X50" i="12"/>
  <c r="W50" i="12"/>
  <c r="V50" i="12"/>
  <c r="U50" i="12"/>
  <c r="T50" i="12"/>
  <c r="S50" i="12"/>
  <c r="R50" i="12"/>
  <c r="Q50" i="12"/>
  <c r="P50" i="12"/>
  <c r="O50" i="12"/>
  <c r="N50" i="12"/>
  <c r="M50" i="12"/>
  <c r="L50" i="12"/>
  <c r="K50" i="12"/>
  <c r="AA49" i="12"/>
  <c r="Z49" i="12"/>
  <c r="Y49" i="12"/>
  <c r="X49" i="12"/>
  <c r="W49" i="12"/>
  <c r="V49" i="12"/>
  <c r="U49" i="12"/>
  <c r="T49" i="12"/>
  <c r="S49" i="12"/>
  <c r="R49" i="12"/>
  <c r="Q49" i="12"/>
  <c r="P49" i="12"/>
  <c r="O49" i="12"/>
  <c r="N49" i="12"/>
  <c r="M49" i="12"/>
  <c r="L49" i="12"/>
  <c r="K49" i="12"/>
  <c r="AA48" i="12"/>
  <c r="Z48" i="12"/>
  <c r="Y48" i="12"/>
  <c r="X48" i="12"/>
  <c r="W48" i="12"/>
  <c r="V48" i="12"/>
  <c r="U48" i="12"/>
  <c r="T48" i="12"/>
  <c r="S48" i="12"/>
  <c r="R48" i="12"/>
  <c r="Q48" i="12"/>
  <c r="P48" i="12"/>
  <c r="O48" i="12"/>
  <c r="N48" i="12"/>
  <c r="M48" i="12"/>
  <c r="L48" i="12"/>
  <c r="K48" i="12"/>
  <c r="AA47" i="12"/>
  <c r="Z47" i="12"/>
  <c r="Y47" i="12"/>
  <c r="X47" i="12"/>
  <c r="W47" i="12"/>
  <c r="V47" i="12"/>
  <c r="U47" i="12"/>
  <c r="T47" i="12"/>
  <c r="S47" i="12"/>
  <c r="R47" i="12"/>
  <c r="Q47" i="12"/>
  <c r="P47" i="12"/>
  <c r="O47" i="12"/>
  <c r="N47" i="12"/>
  <c r="M47" i="12"/>
  <c r="L47" i="12"/>
  <c r="K47" i="12"/>
  <c r="AA46" i="12"/>
  <c r="Z46" i="12"/>
  <c r="Y46" i="12"/>
  <c r="X46" i="12"/>
  <c r="W46" i="12"/>
  <c r="V46" i="12"/>
  <c r="U46" i="12"/>
  <c r="T46" i="12"/>
  <c r="S46" i="12"/>
  <c r="R46" i="12"/>
  <c r="Q46" i="12"/>
  <c r="P46" i="12"/>
  <c r="O46" i="12"/>
  <c r="N46" i="12"/>
  <c r="M46" i="12"/>
  <c r="L46" i="12"/>
  <c r="K46" i="12"/>
  <c r="AA45" i="12"/>
  <c r="Z45" i="12"/>
  <c r="Y45" i="12"/>
  <c r="X45" i="12"/>
  <c r="W45" i="12"/>
  <c r="V45" i="12"/>
  <c r="U45" i="12"/>
  <c r="T45" i="12"/>
  <c r="S45" i="12"/>
  <c r="R45" i="12"/>
  <c r="Q45" i="12"/>
  <c r="P45" i="12"/>
  <c r="O45" i="12"/>
  <c r="N45" i="12"/>
  <c r="M45" i="12"/>
  <c r="L45" i="12"/>
  <c r="K45" i="12"/>
  <c r="AA44" i="12"/>
  <c r="Z44" i="12"/>
  <c r="Y44" i="12"/>
  <c r="X44" i="12"/>
  <c r="W44" i="12"/>
  <c r="V44" i="12"/>
  <c r="U44" i="12"/>
  <c r="T44" i="12"/>
  <c r="S44" i="12"/>
  <c r="R44" i="12"/>
  <c r="Q44" i="12"/>
  <c r="P44" i="12"/>
  <c r="O44" i="12"/>
  <c r="N44" i="12"/>
  <c r="M44" i="12"/>
  <c r="L44" i="12"/>
  <c r="K44" i="12"/>
  <c r="AA43" i="12"/>
  <c r="Z43" i="12"/>
  <c r="Y43" i="12"/>
  <c r="X43" i="12"/>
  <c r="W43" i="12"/>
  <c r="V43" i="12"/>
  <c r="U43" i="12"/>
  <c r="T43" i="12"/>
  <c r="S43" i="12"/>
  <c r="R43" i="12"/>
  <c r="Q43" i="12"/>
  <c r="P43" i="12"/>
  <c r="O43" i="12"/>
  <c r="N43" i="12"/>
  <c r="M43" i="12"/>
  <c r="L43" i="12"/>
  <c r="K43" i="12"/>
  <c r="AA42" i="12"/>
  <c r="Z42" i="12"/>
  <c r="Y42" i="12"/>
  <c r="X42" i="12"/>
  <c r="W42" i="12"/>
  <c r="V42" i="12"/>
  <c r="U42" i="12"/>
  <c r="T42" i="12"/>
  <c r="S42" i="12"/>
  <c r="R42" i="12"/>
  <c r="Q42" i="12"/>
  <c r="P42" i="12"/>
  <c r="O42" i="12"/>
  <c r="N42" i="12"/>
  <c r="M42" i="12"/>
  <c r="L42" i="12"/>
  <c r="K42" i="12"/>
  <c r="AA40" i="12"/>
  <c r="Z40" i="12"/>
  <c r="X40" i="12"/>
  <c r="W40" i="12"/>
  <c r="V40" i="12"/>
  <c r="U40" i="12"/>
  <c r="T40" i="12"/>
  <c r="S40" i="12"/>
  <c r="R40" i="12"/>
  <c r="Q40" i="12"/>
  <c r="P40" i="12"/>
  <c r="O40" i="12"/>
  <c r="N40" i="12"/>
  <c r="M40" i="12"/>
  <c r="L40" i="12"/>
  <c r="K40" i="12"/>
  <c r="AA38" i="12"/>
  <c r="Z38" i="12"/>
  <c r="Y38" i="12"/>
  <c r="X38" i="12"/>
  <c r="W38" i="12"/>
  <c r="V38" i="12"/>
  <c r="U38" i="12"/>
  <c r="T38" i="12"/>
  <c r="S38" i="12"/>
  <c r="R38" i="12"/>
  <c r="AA36" i="12"/>
  <c r="Z36" i="12"/>
  <c r="Y36" i="12"/>
  <c r="X36" i="12"/>
  <c r="W36" i="12"/>
  <c r="V36" i="12"/>
  <c r="U36" i="12"/>
  <c r="T36" i="12"/>
  <c r="S36" i="12"/>
  <c r="R36" i="12"/>
  <c r="Q36" i="12"/>
  <c r="P36" i="12"/>
  <c r="O36" i="12"/>
  <c r="N36" i="12"/>
  <c r="M36" i="12"/>
  <c r="L36" i="12"/>
  <c r="K36" i="12"/>
  <c r="AA34" i="12"/>
  <c r="Z34" i="12"/>
  <c r="Y34" i="12"/>
  <c r="X34" i="12"/>
  <c r="W34" i="12"/>
  <c r="V34" i="12"/>
  <c r="U34" i="12"/>
  <c r="T34" i="12"/>
  <c r="S34" i="12"/>
  <c r="R34" i="12"/>
  <c r="Q34" i="12"/>
  <c r="P34" i="12"/>
  <c r="O34" i="12"/>
  <c r="N34" i="12"/>
  <c r="M34" i="12"/>
  <c r="L34" i="12"/>
  <c r="K34" i="12"/>
  <c r="AA32" i="12"/>
  <c r="Z32" i="12"/>
  <c r="Y32" i="12"/>
  <c r="X32" i="12"/>
  <c r="W32" i="12"/>
  <c r="V32" i="12"/>
  <c r="U32" i="12"/>
  <c r="T32" i="12"/>
  <c r="S32" i="12"/>
  <c r="R32" i="12"/>
  <c r="Q32" i="12"/>
  <c r="P32" i="12"/>
  <c r="O32" i="12"/>
  <c r="N32" i="12"/>
  <c r="M32" i="12"/>
  <c r="L32" i="12"/>
  <c r="K32" i="12"/>
  <c r="J32" i="12"/>
  <c r="I32" i="12"/>
  <c r="H32" i="12"/>
  <c r="G32" i="12"/>
  <c r="AA31" i="12"/>
  <c r="Z31" i="12"/>
  <c r="Y31" i="12"/>
  <c r="X31" i="12"/>
  <c r="W31" i="12"/>
  <c r="V31" i="12"/>
  <c r="U31" i="12"/>
  <c r="T31" i="12"/>
  <c r="S31" i="12"/>
  <c r="R31" i="12"/>
  <c r="Q31" i="12"/>
  <c r="P31" i="12"/>
  <c r="O31" i="12"/>
  <c r="N31" i="12"/>
  <c r="M31" i="12"/>
  <c r="L31" i="12"/>
  <c r="K31" i="12"/>
  <c r="AA30" i="12"/>
  <c r="Z30" i="12"/>
  <c r="Y30" i="12"/>
  <c r="X30" i="12"/>
  <c r="W30" i="12"/>
  <c r="V30" i="12"/>
  <c r="U30" i="12"/>
  <c r="T30" i="12"/>
  <c r="S30" i="12"/>
  <c r="R30" i="12"/>
  <c r="Q30" i="12"/>
  <c r="P30" i="12"/>
  <c r="O30" i="12"/>
  <c r="N30" i="12"/>
  <c r="M30" i="12"/>
  <c r="L30" i="12"/>
  <c r="K30" i="12"/>
  <c r="AA29" i="12"/>
  <c r="Z29" i="12"/>
  <c r="Y29" i="12"/>
  <c r="X29" i="12"/>
  <c r="W29" i="12"/>
  <c r="V29" i="12"/>
  <c r="U29" i="12"/>
  <c r="T29" i="12"/>
  <c r="S29" i="12"/>
  <c r="R29" i="12"/>
  <c r="Q29" i="12"/>
  <c r="P29" i="12"/>
  <c r="O29" i="12"/>
  <c r="N29" i="12"/>
  <c r="M29" i="12"/>
  <c r="L29" i="12"/>
  <c r="K29" i="12"/>
  <c r="AA28" i="12"/>
  <c r="Z28" i="12"/>
  <c r="Y28" i="12"/>
  <c r="X28" i="12"/>
  <c r="W28" i="12"/>
  <c r="V28" i="12"/>
  <c r="U28" i="12"/>
  <c r="T28" i="12"/>
  <c r="S28" i="12"/>
  <c r="R28" i="12"/>
  <c r="Q28" i="12"/>
  <c r="P28" i="12"/>
  <c r="O28" i="12"/>
  <c r="N28" i="12"/>
  <c r="M28" i="12"/>
  <c r="L28" i="12"/>
  <c r="K28" i="12"/>
  <c r="AA27" i="12"/>
  <c r="Z27" i="12"/>
  <c r="Y27" i="12"/>
  <c r="X27" i="12"/>
  <c r="W27" i="12"/>
  <c r="V27" i="12"/>
  <c r="U27" i="12"/>
  <c r="T27" i="12"/>
  <c r="S27" i="12"/>
  <c r="R27" i="12"/>
  <c r="Q27" i="12"/>
  <c r="P27" i="12"/>
  <c r="O27" i="12"/>
  <c r="N27" i="12"/>
  <c r="M27" i="12"/>
  <c r="L27" i="12"/>
  <c r="K27" i="12"/>
  <c r="AA26" i="12"/>
  <c r="Z26" i="12"/>
  <c r="Y26" i="12"/>
  <c r="X26" i="12"/>
  <c r="W26" i="12"/>
  <c r="V26" i="12"/>
  <c r="U26" i="12"/>
  <c r="T26" i="12"/>
  <c r="S26" i="12"/>
  <c r="R26" i="12"/>
  <c r="Q26" i="12"/>
  <c r="P26" i="12"/>
  <c r="O26" i="12"/>
  <c r="N26" i="12"/>
  <c r="M26" i="12"/>
  <c r="L26" i="12"/>
  <c r="K26" i="12"/>
  <c r="AA25" i="12"/>
  <c r="Z25" i="12"/>
  <c r="Y25" i="12"/>
  <c r="X25" i="12"/>
  <c r="W25" i="12"/>
  <c r="V25" i="12"/>
  <c r="U25" i="12"/>
  <c r="T25" i="12"/>
  <c r="S25" i="12"/>
  <c r="R25" i="12"/>
  <c r="Q25" i="12"/>
  <c r="P25" i="12"/>
  <c r="O25" i="12"/>
  <c r="N25" i="12"/>
  <c r="M25" i="12"/>
  <c r="L25" i="12"/>
  <c r="K25" i="12"/>
  <c r="AA24" i="12"/>
  <c r="Z24" i="12"/>
  <c r="Y24" i="12"/>
  <c r="X24" i="12"/>
  <c r="W24" i="12"/>
  <c r="V24" i="12"/>
  <c r="U24" i="12"/>
  <c r="T24" i="12"/>
  <c r="S24" i="12"/>
  <c r="R24" i="12"/>
  <c r="Q24" i="12"/>
  <c r="P24" i="12"/>
  <c r="O24" i="12"/>
  <c r="N24" i="12"/>
  <c r="M24" i="12"/>
  <c r="L24" i="12"/>
  <c r="K24" i="12"/>
  <c r="AA23" i="12"/>
  <c r="Z23" i="12"/>
  <c r="Y23" i="12"/>
  <c r="X23" i="12"/>
  <c r="W23" i="12"/>
  <c r="V23" i="12"/>
  <c r="U23" i="12"/>
  <c r="T23" i="12"/>
  <c r="S23" i="12"/>
  <c r="R23" i="12"/>
  <c r="Q23" i="12"/>
  <c r="P23" i="12"/>
  <c r="O23" i="12"/>
  <c r="N23" i="12"/>
  <c r="M23" i="12"/>
  <c r="L23" i="12"/>
  <c r="K23" i="12"/>
  <c r="AA22" i="12"/>
  <c r="Z22" i="12"/>
  <c r="Y22" i="12"/>
  <c r="X22" i="12"/>
  <c r="W22" i="12"/>
  <c r="U22" i="12"/>
  <c r="T22" i="12"/>
  <c r="S22" i="12"/>
  <c r="R22" i="12"/>
  <c r="Q22" i="12"/>
  <c r="P22" i="12"/>
  <c r="O22" i="12"/>
  <c r="M22" i="12"/>
  <c r="L22" i="12"/>
  <c r="K22" i="12"/>
  <c r="AA20" i="12"/>
  <c r="Z20" i="12"/>
  <c r="Y20" i="12"/>
  <c r="X20" i="12"/>
  <c r="W20" i="12"/>
  <c r="V20" i="12"/>
  <c r="U20" i="12"/>
  <c r="T20" i="12"/>
  <c r="S20" i="12"/>
  <c r="R20" i="12"/>
  <c r="Q20" i="12"/>
  <c r="P20" i="12"/>
  <c r="O20" i="12"/>
  <c r="N20" i="12"/>
  <c r="M20" i="12"/>
  <c r="L20" i="12"/>
  <c r="K20" i="12"/>
  <c r="AA19" i="12"/>
  <c r="Z19" i="12"/>
  <c r="Y19" i="12"/>
  <c r="X19" i="12"/>
  <c r="W19" i="12"/>
  <c r="V19" i="12"/>
  <c r="U19" i="12"/>
  <c r="T19" i="12"/>
  <c r="S19" i="12"/>
  <c r="R19" i="12"/>
  <c r="Q19" i="12"/>
  <c r="P19" i="12"/>
  <c r="O19" i="12"/>
  <c r="N19" i="12"/>
  <c r="M19" i="12"/>
  <c r="L19" i="12"/>
  <c r="K19" i="12"/>
  <c r="AA18" i="12"/>
  <c r="Z18" i="12"/>
  <c r="Y18" i="12"/>
  <c r="X18" i="12"/>
  <c r="W18" i="12"/>
  <c r="V18" i="12"/>
  <c r="U18" i="12"/>
  <c r="T18" i="12"/>
  <c r="S18" i="12"/>
  <c r="R18" i="12"/>
  <c r="Q18" i="12"/>
  <c r="P18" i="12"/>
  <c r="O18" i="12"/>
  <c r="N18" i="12"/>
  <c r="M18" i="12"/>
  <c r="L18" i="12"/>
  <c r="K18" i="12"/>
  <c r="AA17" i="12"/>
  <c r="Z17" i="12"/>
  <c r="Y17" i="12"/>
  <c r="X17" i="12"/>
  <c r="W17" i="12"/>
  <c r="V17" i="12"/>
  <c r="U17" i="12"/>
  <c r="T17" i="12"/>
  <c r="S17" i="12"/>
  <c r="R17" i="12"/>
  <c r="Q17" i="12"/>
  <c r="P17" i="12"/>
  <c r="O17" i="12"/>
  <c r="N17" i="12"/>
  <c r="M17" i="12"/>
  <c r="L17" i="12"/>
  <c r="K17" i="12"/>
  <c r="AA16" i="12"/>
  <c r="Z16" i="12"/>
  <c r="Y16" i="12"/>
  <c r="X16" i="12"/>
  <c r="W16" i="12"/>
  <c r="V16" i="12"/>
  <c r="U16" i="12"/>
  <c r="T16" i="12"/>
  <c r="S16" i="12"/>
  <c r="R16" i="12"/>
  <c r="Q16" i="12"/>
  <c r="P16" i="12"/>
  <c r="O16" i="12"/>
  <c r="N16" i="12"/>
  <c r="L16" i="12"/>
  <c r="K16" i="12"/>
  <c r="AA15" i="12"/>
  <c r="Z15" i="12"/>
  <c r="Y15" i="12"/>
  <c r="X15" i="12"/>
  <c r="W15" i="12"/>
  <c r="V15" i="12"/>
  <c r="U15" i="12"/>
  <c r="T15" i="12"/>
  <c r="S15" i="12"/>
  <c r="R15" i="12"/>
  <c r="Q15" i="12"/>
  <c r="P15" i="12"/>
  <c r="O15" i="12"/>
  <c r="N15" i="12"/>
  <c r="M15" i="12"/>
  <c r="L15" i="12"/>
  <c r="K15" i="12"/>
  <c r="AA14" i="12"/>
  <c r="Z14" i="12"/>
  <c r="Y14" i="12"/>
  <c r="X14" i="12"/>
  <c r="W14" i="12"/>
  <c r="V14" i="12"/>
  <c r="U14" i="12"/>
  <c r="T14" i="12"/>
  <c r="S14" i="12"/>
  <c r="R14" i="12"/>
  <c r="Q14" i="12"/>
  <c r="P14" i="12"/>
  <c r="O14" i="12"/>
  <c r="N14" i="12"/>
  <c r="M14" i="12"/>
  <c r="L14" i="12"/>
  <c r="K14" i="12"/>
  <c r="AA13" i="12"/>
  <c r="Z13" i="12"/>
  <c r="Y13" i="12"/>
  <c r="X13" i="12"/>
  <c r="W13" i="12"/>
  <c r="V13" i="12"/>
  <c r="U13" i="12"/>
  <c r="T13" i="12"/>
  <c r="S13" i="12"/>
  <c r="R13" i="12"/>
  <c r="Q13" i="12"/>
  <c r="P13" i="12"/>
  <c r="O13" i="12"/>
  <c r="N13" i="12"/>
  <c r="M13" i="12"/>
  <c r="L13" i="12"/>
  <c r="K13" i="12"/>
  <c r="AA12" i="12"/>
  <c r="Z12" i="12"/>
  <c r="Y12" i="12"/>
  <c r="X12" i="12"/>
  <c r="W12" i="12"/>
  <c r="V12" i="12"/>
  <c r="U12" i="12"/>
  <c r="T12" i="12"/>
  <c r="S12" i="12"/>
  <c r="R12" i="12"/>
  <c r="Q12" i="12"/>
  <c r="P12" i="12"/>
  <c r="O12" i="12"/>
  <c r="N12" i="12"/>
  <c r="M12" i="12"/>
  <c r="L12" i="12"/>
  <c r="K12" i="12"/>
  <c r="AA11" i="12"/>
  <c r="Z11" i="12"/>
  <c r="Y11" i="12"/>
  <c r="X11" i="12"/>
  <c r="W11" i="12"/>
  <c r="V11" i="12"/>
  <c r="U11" i="12"/>
  <c r="T11" i="12"/>
  <c r="S11" i="12"/>
  <c r="R11" i="12"/>
  <c r="Q11" i="12"/>
  <c r="P11" i="12"/>
  <c r="O11" i="12"/>
  <c r="N11" i="12"/>
  <c r="M11" i="12"/>
  <c r="L11" i="12"/>
  <c r="K11" i="12"/>
  <c r="AA10" i="12"/>
  <c r="Z10" i="12"/>
  <c r="Y10" i="12"/>
  <c r="X10" i="12"/>
  <c r="W10" i="12"/>
  <c r="V10" i="12"/>
  <c r="U10" i="12"/>
  <c r="T10" i="12"/>
  <c r="S10" i="12"/>
  <c r="R10" i="12"/>
  <c r="Q10" i="12"/>
  <c r="P10" i="12"/>
  <c r="O10" i="12"/>
  <c r="N10" i="12"/>
  <c r="M10" i="12"/>
  <c r="L10" i="12"/>
  <c r="K10" i="12"/>
  <c r="AA9" i="12"/>
  <c r="Z9" i="12"/>
  <c r="Y9" i="12"/>
  <c r="X9" i="12"/>
  <c r="W9" i="12"/>
  <c r="V9" i="12"/>
  <c r="U9" i="12"/>
  <c r="T9" i="12"/>
  <c r="S9" i="12"/>
  <c r="R9" i="12"/>
  <c r="Q9" i="12"/>
  <c r="P9" i="12"/>
  <c r="O9" i="12"/>
  <c r="N9" i="12"/>
  <c r="M9" i="12"/>
  <c r="L9" i="12"/>
  <c r="K9" i="12"/>
  <c r="AA8" i="12"/>
  <c r="Z8" i="12"/>
  <c r="Y8" i="12"/>
  <c r="X8" i="12"/>
  <c r="W8" i="12"/>
  <c r="V8" i="12"/>
  <c r="U8" i="12"/>
  <c r="T8" i="12"/>
  <c r="S8" i="12"/>
  <c r="R8" i="12"/>
  <c r="Q8" i="12"/>
  <c r="P8" i="12"/>
  <c r="O8" i="12"/>
  <c r="N8" i="12"/>
  <c r="M8" i="12"/>
  <c r="K8" i="12"/>
  <c r="AA7" i="12"/>
  <c r="Z7" i="12"/>
  <c r="Y7" i="12"/>
  <c r="X7" i="12"/>
  <c r="W7" i="12"/>
  <c r="V7" i="12"/>
  <c r="U7" i="12"/>
  <c r="T7" i="12"/>
  <c r="S7" i="12"/>
  <c r="R7" i="12"/>
  <c r="Q7" i="12"/>
  <c r="P7" i="12"/>
  <c r="O7" i="12"/>
  <c r="AA5" i="12"/>
  <c r="Z5" i="12"/>
  <c r="X5" i="12"/>
  <c r="W5" i="12"/>
  <c r="U5" i="12"/>
  <c r="T5" i="12"/>
  <c r="S5" i="12"/>
  <c r="R5" i="12"/>
  <c r="Q5" i="12"/>
  <c r="P5" i="12"/>
  <c r="O5" i="12"/>
  <c r="AA260" i="11"/>
  <c r="Z260" i="11"/>
  <c r="Y260" i="11"/>
  <c r="X260" i="11"/>
  <c r="X257" i="11" s="1"/>
  <c r="W260" i="11"/>
  <c r="V260" i="11"/>
  <c r="U260" i="11"/>
  <c r="T260" i="11"/>
  <c r="S260" i="11"/>
  <c r="R260" i="11"/>
  <c r="Q260" i="11"/>
  <c r="P260" i="11"/>
  <c r="P257" i="11" s="1"/>
  <c r="O260" i="11"/>
  <c r="M260" i="11"/>
  <c r="J260" i="11"/>
  <c r="I260" i="11"/>
  <c r="H260" i="11"/>
  <c r="H257" i="11" s="1"/>
  <c r="G260" i="11"/>
  <c r="AA259" i="11"/>
  <c r="Z259" i="11"/>
  <c r="Y259" i="11"/>
  <c r="X259" i="11"/>
  <c r="W259" i="11"/>
  <c r="V259" i="11"/>
  <c r="U259" i="11"/>
  <c r="T259" i="11"/>
  <c r="S259" i="11"/>
  <c r="R259" i="11"/>
  <c r="Q259" i="11"/>
  <c r="P259" i="11"/>
  <c r="O259" i="11"/>
  <c r="N259" i="11"/>
  <c r="L259" i="11"/>
  <c r="J259" i="11"/>
  <c r="I259" i="11"/>
  <c r="H259" i="11"/>
  <c r="G259" i="11"/>
  <c r="AA258" i="11"/>
  <c r="AA257" i="11" s="1"/>
  <c r="Z258" i="11"/>
  <c r="Y258" i="11"/>
  <c r="Y257" i="11" s="1"/>
  <c r="X258" i="11"/>
  <c r="W258" i="11"/>
  <c r="W257" i="11" s="1"/>
  <c r="V258" i="11"/>
  <c r="V257" i="11" s="1"/>
  <c r="U258" i="11"/>
  <c r="T258" i="11"/>
  <c r="T257" i="11" s="1"/>
  <c r="S258" i="11"/>
  <c r="S257" i="11" s="1"/>
  <c r="R258" i="11"/>
  <c r="Q258" i="11"/>
  <c r="Q257" i="11" s="1"/>
  <c r="P258" i="11"/>
  <c r="O258" i="11"/>
  <c r="O257" i="11" s="1"/>
  <c r="L258" i="11"/>
  <c r="J258" i="11"/>
  <c r="I258" i="11"/>
  <c r="I257" i="11" s="1"/>
  <c r="H258" i="11"/>
  <c r="G258" i="11"/>
  <c r="G257" i="11" s="1"/>
  <c r="Z257" i="11"/>
  <c r="U257" i="11"/>
  <c r="R257" i="11"/>
  <c r="J257" i="11"/>
  <c r="AA243" i="11"/>
  <c r="Z243" i="11"/>
  <c r="Y243" i="11"/>
  <c r="X243" i="11"/>
  <c r="W243" i="11"/>
  <c r="V243" i="11"/>
  <c r="U243" i="11"/>
  <c r="N193" i="11"/>
  <c r="M193" i="11"/>
  <c r="L193" i="11"/>
  <c r="K193" i="11"/>
  <c r="N179" i="11"/>
  <c r="N8" i="11" s="1"/>
  <c r="M179" i="11"/>
  <c r="M178" i="11" s="1"/>
  <c r="L179" i="11"/>
  <c r="L260" i="11" s="1"/>
  <c r="K179" i="11"/>
  <c r="K178" i="11" s="1"/>
  <c r="K176" i="11" s="1"/>
  <c r="L178" i="11"/>
  <c r="L176" i="11" s="1"/>
  <c r="M176" i="11"/>
  <c r="N136" i="11"/>
  <c r="M136" i="11"/>
  <c r="M22" i="11" s="1"/>
  <c r="L136" i="11"/>
  <c r="K136" i="11"/>
  <c r="N122" i="11"/>
  <c r="M122" i="11"/>
  <c r="M259" i="11" s="1"/>
  <c r="L122" i="11"/>
  <c r="K122" i="11"/>
  <c r="N121" i="11"/>
  <c r="N119" i="11" s="1"/>
  <c r="L121" i="11"/>
  <c r="L119" i="11"/>
  <c r="AA96" i="11"/>
  <c r="Z96" i="11"/>
  <c r="Y96" i="11"/>
  <c r="X96" i="11"/>
  <c r="X40" i="11" s="1"/>
  <c r="AJ93" i="11"/>
  <c r="AI93" i="11"/>
  <c r="Z79" i="11"/>
  <c r="Y79" i="11"/>
  <c r="X79" i="11"/>
  <c r="X62" i="11" s="1"/>
  <c r="W79" i="11"/>
  <c r="V79" i="11"/>
  <c r="N79" i="11"/>
  <c r="N22" i="11" s="1"/>
  <c r="M79" i="11"/>
  <c r="L79" i="11"/>
  <c r="K79" i="11"/>
  <c r="K22" i="11" s="1"/>
  <c r="T77" i="11"/>
  <c r="S77" i="11"/>
  <c r="T76" i="11"/>
  <c r="S76" i="11"/>
  <c r="N73" i="11"/>
  <c r="M73" i="11"/>
  <c r="L73" i="11"/>
  <c r="K73" i="11"/>
  <c r="K16" i="11" s="1"/>
  <c r="N65" i="11"/>
  <c r="N64" i="11" s="1"/>
  <c r="N62" i="11" s="1"/>
  <c r="M65" i="11"/>
  <c r="M258" i="11" s="1"/>
  <c r="M257" i="11" s="1"/>
  <c r="L65" i="11"/>
  <c r="L64" i="11" s="1"/>
  <c r="K65" i="11"/>
  <c r="K258" i="11" s="1"/>
  <c r="AA62" i="11"/>
  <c r="Y62" i="11"/>
  <c r="Y5" i="11" s="1"/>
  <c r="W62" i="11"/>
  <c r="V62" i="11"/>
  <c r="AA52" i="11"/>
  <c r="Z52" i="11"/>
  <c r="Y52" i="11"/>
  <c r="X52" i="11"/>
  <c r="W52" i="11"/>
  <c r="V52" i="11"/>
  <c r="U52" i="11"/>
  <c r="T52" i="11"/>
  <c r="S52" i="11"/>
  <c r="R52" i="11"/>
  <c r="AA51" i="11"/>
  <c r="Z51" i="11"/>
  <c r="Y51" i="11"/>
  <c r="X51" i="11"/>
  <c r="W51" i="11"/>
  <c r="V51" i="11"/>
  <c r="U51" i="11"/>
  <c r="T51" i="11"/>
  <c r="S51" i="11"/>
  <c r="R51" i="11"/>
  <c r="Q51" i="11"/>
  <c r="P51" i="11"/>
  <c r="O51" i="11"/>
  <c r="N51" i="11"/>
  <c r="M51" i="11"/>
  <c r="L51" i="11"/>
  <c r="K51" i="11"/>
  <c r="AA50" i="11"/>
  <c r="Z50" i="11"/>
  <c r="Y50" i="11"/>
  <c r="X50" i="11"/>
  <c r="W50" i="11"/>
  <c r="V50" i="11"/>
  <c r="U50" i="11"/>
  <c r="T50" i="11"/>
  <c r="S50" i="11"/>
  <c r="R50" i="11"/>
  <c r="Q50" i="11"/>
  <c r="P50" i="11"/>
  <c r="O50" i="11"/>
  <c r="N50" i="11"/>
  <c r="M50" i="11"/>
  <c r="L50" i="11"/>
  <c r="K50" i="11"/>
  <c r="AA49" i="11"/>
  <c r="Z49" i="11"/>
  <c r="Y49" i="11"/>
  <c r="X49" i="11"/>
  <c r="W49" i="11"/>
  <c r="V49" i="11"/>
  <c r="U49" i="11"/>
  <c r="T49" i="11"/>
  <c r="S49" i="11"/>
  <c r="R49" i="11"/>
  <c r="Q49" i="11"/>
  <c r="P49" i="11"/>
  <c r="O49" i="11"/>
  <c r="N49" i="11"/>
  <c r="M49" i="11"/>
  <c r="L49" i="11"/>
  <c r="K49" i="11"/>
  <c r="AA48" i="11"/>
  <c r="Z48" i="11"/>
  <c r="Y48" i="11"/>
  <c r="X48" i="11"/>
  <c r="W48" i="11"/>
  <c r="V48" i="11"/>
  <c r="U48" i="11"/>
  <c r="T48" i="11"/>
  <c r="S48" i="11"/>
  <c r="R48" i="11"/>
  <c r="Q48" i="11"/>
  <c r="P48" i="11"/>
  <c r="O48" i="11"/>
  <c r="N48" i="11"/>
  <c r="M48" i="11"/>
  <c r="L48" i="11"/>
  <c r="K48" i="11"/>
  <c r="AA47" i="11"/>
  <c r="Z47" i="11"/>
  <c r="Y47" i="11"/>
  <c r="X47" i="11"/>
  <c r="W47" i="11"/>
  <c r="V47" i="11"/>
  <c r="U47" i="11"/>
  <c r="T47" i="11"/>
  <c r="S47" i="11"/>
  <c r="R47" i="11"/>
  <c r="Q47" i="11"/>
  <c r="P47" i="11"/>
  <c r="O47" i="11"/>
  <c r="N47" i="11"/>
  <c r="M47" i="11"/>
  <c r="L47" i="11"/>
  <c r="K47" i="11"/>
  <c r="AA46" i="11"/>
  <c r="Z46" i="11"/>
  <c r="Y46" i="11"/>
  <c r="X46" i="11"/>
  <c r="W46" i="11"/>
  <c r="V46" i="11"/>
  <c r="U46" i="11"/>
  <c r="T46" i="11"/>
  <c r="S46" i="11"/>
  <c r="R46" i="11"/>
  <c r="Q46" i="11"/>
  <c r="P46" i="11"/>
  <c r="O46" i="11"/>
  <c r="N46" i="11"/>
  <c r="M46" i="11"/>
  <c r="L46" i="11"/>
  <c r="K46" i="11"/>
  <c r="AA45" i="11"/>
  <c r="Z45" i="11"/>
  <c r="Y45" i="11"/>
  <c r="X45" i="11"/>
  <c r="W45" i="11"/>
  <c r="V45" i="11"/>
  <c r="U45" i="11"/>
  <c r="T45" i="11"/>
  <c r="S45" i="11"/>
  <c r="R45" i="11"/>
  <c r="Q45" i="11"/>
  <c r="P45" i="11"/>
  <c r="O45" i="11"/>
  <c r="N45" i="11"/>
  <c r="M45" i="11"/>
  <c r="L45" i="11"/>
  <c r="K45" i="11"/>
  <c r="AA44" i="11"/>
  <c r="Z44" i="11"/>
  <c r="Y44" i="11"/>
  <c r="X44" i="11"/>
  <c r="W44" i="11"/>
  <c r="V44" i="11"/>
  <c r="U44" i="11"/>
  <c r="T44" i="11"/>
  <c r="S44" i="11"/>
  <c r="R44" i="11"/>
  <c r="Q44" i="11"/>
  <c r="P44" i="11"/>
  <c r="O44" i="11"/>
  <c r="N44" i="11"/>
  <c r="M44" i="11"/>
  <c r="L44" i="11"/>
  <c r="K44" i="11"/>
  <c r="AA43" i="11"/>
  <c r="Z43" i="11"/>
  <c r="Y43" i="11"/>
  <c r="X43" i="11"/>
  <c r="W43" i="11"/>
  <c r="V43" i="11"/>
  <c r="U43" i="11"/>
  <c r="T43" i="11"/>
  <c r="S43" i="11"/>
  <c r="R43" i="11"/>
  <c r="Q43" i="11"/>
  <c r="P43" i="11"/>
  <c r="O43" i="11"/>
  <c r="N43" i="11"/>
  <c r="M43" i="11"/>
  <c r="L43" i="11"/>
  <c r="K43" i="11"/>
  <c r="AA42" i="11"/>
  <c r="Z42" i="11"/>
  <c r="Y42" i="11"/>
  <c r="X42" i="11"/>
  <c r="W42" i="11"/>
  <c r="V42" i="11"/>
  <c r="U42" i="11"/>
  <c r="T42" i="11"/>
  <c r="S42" i="11"/>
  <c r="R42" i="11"/>
  <c r="Q42" i="11"/>
  <c r="P42" i="11"/>
  <c r="O42" i="11"/>
  <c r="N42" i="11"/>
  <c r="M42" i="11"/>
  <c r="L42" i="11"/>
  <c r="K42" i="11"/>
  <c r="AA40" i="11"/>
  <c r="Z40" i="11"/>
  <c r="Y40" i="11"/>
  <c r="W40" i="11"/>
  <c r="V40" i="11"/>
  <c r="U40" i="11"/>
  <c r="T40" i="11"/>
  <c r="S40" i="11"/>
  <c r="R40" i="11"/>
  <c r="Q40" i="11"/>
  <c r="P40" i="11"/>
  <c r="O40" i="11"/>
  <c r="N40" i="11"/>
  <c r="M40" i="11"/>
  <c r="L40" i="11"/>
  <c r="K40" i="11"/>
  <c r="AA38" i="11"/>
  <c r="Z38" i="11"/>
  <c r="Y38" i="11"/>
  <c r="X38" i="11"/>
  <c r="W38" i="11"/>
  <c r="V38" i="11"/>
  <c r="U38" i="11"/>
  <c r="T38" i="11"/>
  <c r="S38" i="11"/>
  <c r="R38" i="11"/>
  <c r="AA36" i="11"/>
  <c r="Z36" i="11"/>
  <c r="Y36" i="11"/>
  <c r="X36" i="11"/>
  <c r="W36" i="11"/>
  <c r="V36" i="11"/>
  <c r="U36" i="11"/>
  <c r="T36" i="11"/>
  <c r="S36" i="11"/>
  <c r="R36" i="11"/>
  <c r="Q36" i="11"/>
  <c r="P36" i="11"/>
  <c r="O36" i="11"/>
  <c r="N36" i="11"/>
  <c r="M36" i="11"/>
  <c r="L36" i="11"/>
  <c r="K36" i="11"/>
  <c r="AA34" i="11"/>
  <c r="Z34" i="11"/>
  <c r="Y34" i="11"/>
  <c r="X34" i="11"/>
  <c r="W34" i="11"/>
  <c r="V34" i="11"/>
  <c r="U34" i="11"/>
  <c r="T34" i="11"/>
  <c r="S34" i="11"/>
  <c r="R34" i="11"/>
  <c r="Q34" i="11"/>
  <c r="P34" i="11"/>
  <c r="O34" i="11"/>
  <c r="N34" i="11"/>
  <c r="M34" i="11"/>
  <c r="L34" i="11"/>
  <c r="K34" i="11"/>
  <c r="AA32" i="11"/>
  <c r="Z32" i="11"/>
  <c r="Y32" i="11"/>
  <c r="X32" i="11"/>
  <c r="W32" i="11"/>
  <c r="V32" i="11"/>
  <c r="U32" i="11"/>
  <c r="T32" i="11"/>
  <c r="S32" i="11"/>
  <c r="R32" i="11"/>
  <c r="Q32" i="11"/>
  <c r="P32" i="11"/>
  <c r="O32" i="11"/>
  <c r="N32" i="11"/>
  <c r="M32" i="11"/>
  <c r="L32" i="11"/>
  <c r="K32" i="11"/>
  <c r="J32" i="11"/>
  <c r="I32" i="11"/>
  <c r="H32" i="11"/>
  <c r="G32" i="11"/>
  <c r="AA31" i="11"/>
  <c r="Z31" i="11"/>
  <c r="Y31" i="11"/>
  <c r="X31" i="11"/>
  <c r="W31" i="11"/>
  <c r="V31" i="11"/>
  <c r="U31" i="11"/>
  <c r="T31" i="11"/>
  <c r="S31" i="11"/>
  <c r="R31" i="11"/>
  <c r="Q31" i="11"/>
  <c r="P31" i="11"/>
  <c r="O31" i="11"/>
  <c r="N31" i="11"/>
  <c r="M31" i="11"/>
  <c r="L31" i="11"/>
  <c r="K31" i="11"/>
  <c r="AA30" i="11"/>
  <c r="Z30" i="11"/>
  <c r="Y30" i="11"/>
  <c r="X30" i="11"/>
  <c r="W30" i="11"/>
  <c r="V30" i="11"/>
  <c r="U30" i="11"/>
  <c r="T30" i="11"/>
  <c r="S30" i="11"/>
  <c r="R30" i="11"/>
  <c r="Q30" i="11"/>
  <c r="P30" i="11"/>
  <c r="O30" i="11"/>
  <c r="N30" i="11"/>
  <c r="M30" i="11"/>
  <c r="L30" i="11"/>
  <c r="K30" i="11"/>
  <c r="AA29" i="11"/>
  <c r="Z29" i="11"/>
  <c r="Y29" i="11"/>
  <c r="X29" i="11"/>
  <c r="W29" i="11"/>
  <c r="V29" i="11"/>
  <c r="U29" i="11"/>
  <c r="T29" i="11"/>
  <c r="S29" i="11"/>
  <c r="R29" i="11"/>
  <c r="Q29" i="11"/>
  <c r="P29" i="11"/>
  <c r="O29" i="11"/>
  <c r="N29" i="11"/>
  <c r="M29" i="11"/>
  <c r="L29" i="11"/>
  <c r="K29" i="11"/>
  <c r="AA28" i="11"/>
  <c r="Z28" i="11"/>
  <c r="Y28" i="11"/>
  <c r="X28" i="11"/>
  <c r="W28" i="11"/>
  <c r="V28" i="11"/>
  <c r="U28" i="11"/>
  <c r="T28" i="11"/>
  <c r="S28" i="11"/>
  <c r="R28" i="11"/>
  <c r="Q28" i="11"/>
  <c r="P28" i="11"/>
  <c r="O28" i="11"/>
  <c r="N28" i="11"/>
  <c r="M28" i="11"/>
  <c r="L28" i="11"/>
  <c r="K28" i="11"/>
  <c r="AA27" i="11"/>
  <c r="Z27" i="11"/>
  <c r="Y27" i="11"/>
  <c r="X27" i="11"/>
  <c r="W27" i="11"/>
  <c r="V27" i="11"/>
  <c r="U27" i="11"/>
  <c r="T27" i="11"/>
  <c r="S27" i="11"/>
  <c r="R27" i="11"/>
  <c r="Q27" i="11"/>
  <c r="P27" i="11"/>
  <c r="O27" i="11"/>
  <c r="N27" i="11"/>
  <c r="M27" i="11"/>
  <c r="L27" i="11"/>
  <c r="K27" i="11"/>
  <c r="AA26" i="11"/>
  <c r="Z26" i="11"/>
  <c r="Y26" i="11"/>
  <c r="X26" i="11"/>
  <c r="W26" i="11"/>
  <c r="V26" i="11"/>
  <c r="U26" i="11"/>
  <c r="T26" i="11"/>
  <c r="S26" i="11"/>
  <c r="R26" i="11"/>
  <c r="Q26" i="11"/>
  <c r="P26" i="11"/>
  <c r="O26" i="11"/>
  <c r="N26" i="11"/>
  <c r="M26" i="11"/>
  <c r="L26" i="11"/>
  <c r="K26" i="11"/>
  <c r="AA25" i="11"/>
  <c r="Z25" i="11"/>
  <c r="Y25" i="11"/>
  <c r="X25" i="11"/>
  <c r="W25" i="11"/>
  <c r="V25" i="11"/>
  <c r="U25" i="11"/>
  <c r="T25" i="11"/>
  <c r="S25" i="11"/>
  <c r="R25" i="11"/>
  <c r="Q25" i="11"/>
  <c r="P25" i="11"/>
  <c r="O25" i="11"/>
  <c r="N25" i="11"/>
  <c r="M25" i="11"/>
  <c r="L25" i="11"/>
  <c r="K25" i="11"/>
  <c r="AA24" i="11"/>
  <c r="Z24" i="11"/>
  <c r="Y24" i="11"/>
  <c r="X24" i="11"/>
  <c r="W24" i="11"/>
  <c r="V24" i="11"/>
  <c r="U24" i="11"/>
  <c r="T24" i="11"/>
  <c r="S24" i="11"/>
  <c r="R24" i="11"/>
  <c r="Q24" i="11"/>
  <c r="P24" i="11"/>
  <c r="O24" i="11"/>
  <c r="N24" i="11"/>
  <c r="M24" i="11"/>
  <c r="L24" i="11"/>
  <c r="K24" i="11"/>
  <c r="AA23" i="11"/>
  <c r="Z23" i="11"/>
  <c r="Y23" i="11"/>
  <c r="X23" i="11"/>
  <c r="W23" i="11"/>
  <c r="V23" i="11"/>
  <c r="U23" i="11"/>
  <c r="T23" i="11"/>
  <c r="S23" i="11"/>
  <c r="R23" i="11"/>
  <c r="Q23" i="11"/>
  <c r="P23" i="11"/>
  <c r="O23" i="11"/>
  <c r="N23" i="11"/>
  <c r="M23" i="11"/>
  <c r="L23" i="11"/>
  <c r="K23" i="11"/>
  <c r="AA22" i="11"/>
  <c r="Y22" i="11"/>
  <c r="W22" i="11"/>
  <c r="V22" i="11"/>
  <c r="U22" i="11"/>
  <c r="T22" i="11"/>
  <c r="S22" i="11"/>
  <c r="R22" i="11"/>
  <c r="Q22" i="11"/>
  <c r="P22" i="11"/>
  <c r="O22" i="11"/>
  <c r="L22" i="11"/>
  <c r="AA20" i="11"/>
  <c r="Z20" i="11"/>
  <c r="Y20" i="11"/>
  <c r="X20" i="11"/>
  <c r="W20" i="11"/>
  <c r="V20" i="11"/>
  <c r="U20" i="11"/>
  <c r="T20" i="11"/>
  <c r="S20" i="11"/>
  <c r="R20" i="11"/>
  <c r="Q20" i="11"/>
  <c r="P20" i="11"/>
  <c r="O20" i="11"/>
  <c r="N20" i="11"/>
  <c r="M20" i="11"/>
  <c r="L20" i="11"/>
  <c r="K20" i="11"/>
  <c r="AA19" i="11"/>
  <c r="Z19" i="11"/>
  <c r="Y19" i="11"/>
  <c r="X19" i="11"/>
  <c r="W19" i="11"/>
  <c r="V19" i="11"/>
  <c r="U19" i="11"/>
  <c r="T19" i="11"/>
  <c r="S19" i="11"/>
  <c r="R19" i="11"/>
  <c r="Q19" i="11"/>
  <c r="P19" i="11"/>
  <c r="O19" i="11"/>
  <c r="N19" i="11"/>
  <c r="M19" i="11"/>
  <c r="L19" i="11"/>
  <c r="K19" i="11"/>
  <c r="AA18" i="11"/>
  <c r="Z18" i="11"/>
  <c r="Y18" i="11"/>
  <c r="X18" i="11"/>
  <c r="W18" i="11"/>
  <c r="V18" i="11"/>
  <c r="U18" i="11"/>
  <c r="T18" i="11"/>
  <c r="S18" i="11"/>
  <c r="R18" i="11"/>
  <c r="Q18" i="11"/>
  <c r="P18" i="11"/>
  <c r="O18" i="11"/>
  <c r="N18" i="11"/>
  <c r="M18" i="11"/>
  <c r="L18" i="11"/>
  <c r="K18" i="11"/>
  <c r="AA17" i="11"/>
  <c r="Z17" i="11"/>
  <c r="Y17" i="11"/>
  <c r="X17" i="11"/>
  <c r="W17" i="11"/>
  <c r="V17" i="11"/>
  <c r="U17" i="11"/>
  <c r="T17" i="11"/>
  <c r="S17" i="11"/>
  <c r="R17" i="11"/>
  <c r="Q17" i="11"/>
  <c r="P17" i="11"/>
  <c r="O17" i="11"/>
  <c r="N17" i="11"/>
  <c r="M17" i="11"/>
  <c r="L17" i="11"/>
  <c r="K17" i="11"/>
  <c r="AA16" i="11"/>
  <c r="Z16" i="11"/>
  <c r="Y16" i="11"/>
  <c r="X16" i="11"/>
  <c r="W16" i="11"/>
  <c r="V16" i="11"/>
  <c r="U16" i="11"/>
  <c r="T16" i="11"/>
  <c r="S16" i="11"/>
  <c r="R16" i="11"/>
  <c r="Q16" i="11"/>
  <c r="P16" i="11"/>
  <c r="O16" i="11"/>
  <c r="N16" i="11"/>
  <c r="L16" i="11"/>
  <c r="AA15" i="11"/>
  <c r="Z15" i="11"/>
  <c r="Y15" i="11"/>
  <c r="X15" i="11"/>
  <c r="W15" i="11"/>
  <c r="V15" i="11"/>
  <c r="U15" i="11"/>
  <c r="T15" i="11"/>
  <c r="S15" i="11"/>
  <c r="R15" i="11"/>
  <c r="Q15" i="11"/>
  <c r="P15" i="11"/>
  <c r="O15" i="11"/>
  <c r="N15" i="11"/>
  <c r="M15" i="11"/>
  <c r="L15" i="11"/>
  <c r="K15" i="11"/>
  <c r="AA14" i="11"/>
  <c r="Z14" i="11"/>
  <c r="Y14" i="11"/>
  <c r="X14" i="11"/>
  <c r="W14" i="11"/>
  <c r="V14" i="11"/>
  <c r="U14" i="11"/>
  <c r="T14" i="11"/>
  <c r="S14" i="11"/>
  <c r="R14" i="11"/>
  <c r="Q14" i="11"/>
  <c r="P14" i="11"/>
  <c r="O14" i="11"/>
  <c r="N14" i="11"/>
  <c r="M14" i="11"/>
  <c r="L14" i="11"/>
  <c r="K14" i="11"/>
  <c r="AA13" i="11"/>
  <c r="Z13" i="11"/>
  <c r="Y13" i="11"/>
  <c r="X13" i="11"/>
  <c r="W13" i="11"/>
  <c r="V13" i="11"/>
  <c r="U13" i="11"/>
  <c r="T13" i="11"/>
  <c r="S13" i="11"/>
  <c r="R13" i="11"/>
  <c r="Q13" i="11"/>
  <c r="P13" i="11"/>
  <c r="O13" i="11"/>
  <c r="N13" i="11"/>
  <c r="M13" i="11"/>
  <c r="L13" i="11"/>
  <c r="K13" i="11"/>
  <c r="AA12" i="11"/>
  <c r="Z12" i="11"/>
  <c r="Y12" i="11"/>
  <c r="X12" i="11"/>
  <c r="W12" i="11"/>
  <c r="V12" i="11"/>
  <c r="U12" i="11"/>
  <c r="T12" i="11"/>
  <c r="S12" i="11"/>
  <c r="R12" i="11"/>
  <c r="Q12" i="11"/>
  <c r="P12" i="11"/>
  <c r="O12" i="11"/>
  <c r="N12" i="11"/>
  <c r="M12" i="11"/>
  <c r="L12" i="11"/>
  <c r="K12" i="11"/>
  <c r="AA11" i="11"/>
  <c r="Z11" i="11"/>
  <c r="Y11" i="11"/>
  <c r="X11" i="11"/>
  <c r="W11" i="11"/>
  <c r="V11" i="11"/>
  <c r="U11" i="11"/>
  <c r="T11" i="11"/>
  <c r="S11" i="11"/>
  <c r="R11" i="11"/>
  <c r="Q11" i="11"/>
  <c r="P11" i="11"/>
  <c r="O11" i="11"/>
  <c r="N11" i="11"/>
  <c r="M11" i="11"/>
  <c r="L11" i="11"/>
  <c r="K11" i="11"/>
  <c r="AA10" i="11"/>
  <c r="Z10" i="11"/>
  <c r="Y10" i="11"/>
  <c r="X10" i="11"/>
  <c r="W10" i="11"/>
  <c r="V10" i="11"/>
  <c r="U10" i="11"/>
  <c r="T10" i="11"/>
  <c r="S10" i="11"/>
  <c r="R10" i="11"/>
  <c r="Q10" i="11"/>
  <c r="P10" i="11"/>
  <c r="O10" i="11"/>
  <c r="N10" i="11"/>
  <c r="M10" i="11"/>
  <c r="L10" i="11"/>
  <c r="K10" i="11"/>
  <c r="AA9" i="11"/>
  <c r="Z9" i="11"/>
  <c r="Y9" i="11"/>
  <c r="X9" i="11"/>
  <c r="W9" i="11"/>
  <c r="V9" i="11"/>
  <c r="U9" i="11"/>
  <c r="T9" i="11"/>
  <c r="S9" i="11"/>
  <c r="R9" i="11"/>
  <c r="Q9" i="11"/>
  <c r="P9" i="11"/>
  <c r="O9" i="11"/>
  <c r="N9" i="11"/>
  <c r="M9" i="11"/>
  <c r="L9" i="11"/>
  <c r="K9" i="11"/>
  <c r="AA8" i="11"/>
  <c r="Z8" i="11"/>
  <c r="Y8" i="11"/>
  <c r="X8" i="11"/>
  <c r="W8" i="11"/>
  <c r="V8" i="11"/>
  <c r="U8" i="11"/>
  <c r="T8" i="11"/>
  <c r="S8" i="11"/>
  <c r="R8" i="11"/>
  <c r="Q8" i="11"/>
  <c r="P8" i="11"/>
  <c r="O8" i="11"/>
  <c r="M8" i="11"/>
  <c r="L8" i="11"/>
  <c r="AA7" i="11"/>
  <c r="Z7" i="11"/>
  <c r="Y7" i="11"/>
  <c r="X7" i="11"/>
  <c r="W7" i="11"/>
  <c r="V7" i="11"/>
  <c r="U7" i="11"/>
  <c r="T7" i="11"/>
  <c r="S7" i="11"/>
  <c r="R7" i="11"/>
  <c r="Q7" i="11"/>
  <c r="P7" i="11"/>
  <c r="O7" i="11"/>
  <c r="AA5" i="11"/>
  <c r="X5" i="11"/>
  <c r="W5" i="11"/>
  <c r="V5" i="11"/>
  <c r="U5" i="11"/>
  <c r="T5" i="11"/>
  <c r="S5" i="11"/>
  <c r="R5" i="11"/>
  <c r="Q5" i="11"/>
  <c r="P5" i="11"/>
  <c r="O5" i="11"/>
  <c r="AA260" i="10"/>
  <c r="Z260" i="10"/>
  <c r="Y260" i="10"/>
  <c r="X260" i="10"/>
  <c r="W260" i="10"/>
  <c r="V260" i="10"/>
  <c r="U260" i="10"/>
  <c r="T260" i="10"/>
  <c r="S260" i="10"/>
  <c r="R260" i="10"/>
  <c r="Q260" i="10"/>
  <c r="P260" i="10"/>
  <c r="O260" i="10"/>
  <c r="K260" i="10"/>
  <c r="J260" i="10"/>
  <c r="I260" i="10"/>
  <c r="H260" i="10"/>
  <c r="H257" i="10" s="1"/>
  <c r="G260" i="10"/>
  <c r="AA259" i="10"/>
  <c r="Z259" i="10"/>
  <c r="Y259" i="10"/>
  <c r="X259" i="10"/>
  <c r="W259" i="10"/>
  <c r="V259" i="10"/>
  <c r="V257" i="10" s="1"/>
  <c r="U259" i="10"/>
  <c r="T259" i="10"/>
  <c r="S259" i="10"/>
  <c r="R259" i="10"/>
  <c r="Q259" i="10"/>
  <c r="P259" i="10"/>
  <c r="O259" i="10"/>
  <c r="L259" i="10"/>
  <c r="J259" i="10"/>
  <c r="I259" i="10"/>
  <c r="H259" i="10"/>
  <c r="G259" i="10"/>
  <c r="AA258" i="10"/>
  <c r="Z258" i="10"/>
  <c r="Z257" i="10" s="1"/>
  <c r="Y258" i="10"/>
  <c r="Y257" i="10" s="1"/>
  <c r="X258" i="10"/>
  <c r="W258" i="10"/>
  <c r="W257" i="10" s="1"/>
  <c r="V258" i="10"/>
  <c r="U258" i="10"/>
  <c r="T258" i="10"/>
  <c r="T257" i="10" s="1"/>
  <c r="S258" i="10"/>
  <c r="R258" i="10"/>
  <c r="Q258" i="10"/>
  <c r="Q257" i="10" s="1"/>
  <c r="P258" i="10"/>
  <c r="O258" i="10"/>
  <c r="O257" i="10" s="1"/>
  <c r="L258" i="10"/>
  <c r="J258" i="10"/>
  <c r="J257" i="10" s="1"/>
  <c r="I258" i="10"/>
  <c r="I257" i="10" s="1"/>
  <c r="H258" i="10"/>
  <c r="G258" i="10"/>
  <c r="G257" i="10" s="1"/>
  <c r="X257" i="10"/>
  <c r="U257" i="10"/>
  <c r="R257" i="10"/>
  <c r="P257" i="10"/>
  <c r="AA243" i="10"/>
  <c r="Z243" i="10"/>
  <c r="Y243" i="10"/>
  <c r="X243" i="10"/>
  <c r="W243" i="10"/>
  <c r="V243" i="10"/>
  <c r="U243" i="10"/>
  <c r="N193" i="10"/>
  <c r="M193" i="10"/>
  <c r="L193" i="10"/>
  <c r="K193" i="10"/>
  <c r="N179" i="10"/>
  <c r="N178" i="10" s="1"/>
  <c r="N176" i="10" s="1"/>
  <c r="M179" i="10"/>
  <c r="M260" i="10" s="1"/>
  <c r="L179" i="10"/>
  <c r="L260" i="10" s="1"/>
  <c r="K179" i="10"/>
  <c r="K178" i="10" s="1"/>
  <c r="K176" i="10" s="1"/>
  <c r="M178" i="10"/>
  <c r="M176" i="10"/>
  <c r="N136" i="10"/>
  <c r="M136" i="10"/>
  <c r="L136" i="10"/>
  <c r="K136" i="10"/>
  <c r="N122" i="10"/>
  <c r="N259" i="10" s="1"/>
  <c r="M122" i="10"/>
  <c r="M259" i="10" s="1"/>
  <c r="L122" i="10"/>
  <c r="K122" i="10"/>
  <c r="N121" i="10"/>
  <c r="N119" i="10" s="1"/>
  <c r="L121" i="10"/>
  <c r="L119" i="10" s="1"/>
  <c r="AA96" i="10"/>
  <c r="Z96" i="10"/>
  <c r="Y96" i="10"/>
  <c r="X96" i="10"/>
  <c r="AJ93" i="10"/>
  <c r="AI93" i="10"/>
  <c r="Z79" i="10"/>
  <c r="Z62" i="10" s="1"/>
  <c r="Y79" i="10"/>
  <c r="X79" i="10"/>
  <c r="W79" i="10"/>
  <c r="W62" i="10" s="1"/>
  <c r="V79" i="10"/>
  <c r="N79" i="10"/>
  <c r="M79" i="10"/>
  <c r="L79" i="10"/>
  <c r="K79" i="10"/>
  <c r="N73" i="10"/>
  <c r="M73" i="10"/>
  <c r="L73" i="10"/>
  <c r="L64" i="10" s="1"/>
  <c r="L62" i="10" s="1"/>
  <c r="K73" i="10"/>
  <c r="N65" i="10"/>
  <c r="N258" i="10" s="1"/>
  <c r="M65" i="10"/>
  <c r="L65" i="10"/>
  <c r="K65" i="10"/>
  <c r="K258" i="10" s="1"/>
  <c r="N64" i="10"/>
  <c r="K64" i="10"/>
  <c r="K62" i="10" s="1"/>
  <c r="AA62" i="10"/>
  <c r="Y62" i="10"/>
  <c r="X62" i="10"/>
  <c r="X5" i="10" s="1"/>
  <c r="V62" i="10"/>
  <c r="N62" i="10"/>
  <c r="AA52" i="10"/>
  <c r="Z52" i="10"/>
  <c r="Y52" i="10"/>
  <c r="X52" i="10"/>
  <c r="W52" i="10"/>
  <c r="V52" i="10"/>
  <c r="U52" i="10"/>
  <c r="T52" i="10"/>
  <c r="S52" i="10"/>
  <c r="R52" i="10"/>
  <c r="AA51" i="10"/>
  <c r="Z51" i="10"/>
  <c r="Y51" i="10"/>
  <c r="X51" i="10"/>
  <c r="W51" i="10"/>
  <c r="V51" i="10"/>
  <c r="U51" i="10"/>
  <c r="T51" i="10"/>
  <c r="S51" i="10"/>
  <c r="R51" i="10"/>
  <c r="Q51" i="10"/>
  <c r="P51" i="10"/>
  <c r="O51" i="10"/>
  <c r="N51" i="10"/>
  <c r="M51" i="10"/>
  <c r="L51" i="10"/>
  <c r="K51" i="10"/>
  <c r="AA50" i="10"/>
  <c r="Z50" i="10"/>
  <c r="Y50" i="10"/>
  <c r="X50" i="10"/>
  <c r="W50" i="10"/>
  <c r="V50" i="10"/>
  <c r="U50" i="10"/>
  <c r="T50" i="10"/>
  <c r="S50" i="10"/>
  <c r="R50" i="10"/>
  <c r="Q50" i="10"/>
  <c r="P50" i="10"/>
  <c r="O50" i="10"/>
  <c r="N50" i="10"/>
  <c r="M50" i="10"/>
  <c r="L50" i="10"/>
  <c r="K50" i="10"/>
  <c r="AA49" i="10"/>
  <c r="Z49" i="10"/>
  <c r="Y49" i="10"/>
  <c r="X49" i="10"/>
  <c r="W49" i="10"/>
  <c r="V49" i="10"/>
  <c r="U49" i="10"/>
  <c r="T49" i="10"/>
  <c r="S49" i="10"/>
  <c r="R49" i="10"/>
  <c r="Q49" i="10"/>
  <c r="P49" i="10"/>
  <c r="O49" i="10"/>
  <c r="N49" i="10"/>
  <c r="M49" i="10"/>
  <c r="L49" i="10"/>
  <c r="K49" i="10"/>
  <c r="AA48" i="10"/>
  <c r="Z48" i="10"/>
  <c r="Y48" i="10"/>
  <c r="X48" i="10"/>
  <c r="W48" i="10"/>
  <c r="V48" i="10"/>
  <c r="U48" i="10"/>
  <c r="T48" i="10"/>
  <c r="S48" i="10"/>
  <c r="R48" i="10"/>
  <c r="Q48" i="10"/>
  <c r="P48" i="10"/>
  <c r="O48" i="10"/>
  <c r="N48" i="10"/>
  <c r="M48" i="10"/>
  <c r="L48" i="10"/>
  <c r="K48" i="10"/>
  <c r="AA47" i="10"/>
  <c r="Z47" i="10"/>
  <c r="Y47" i="10"/>
  <c r="X47" i="10"/>
  <c r="W47" i="10"/>
  <c r="V47" i="10"/>
  <c r="U47" i="10"/>
  <c r="T47" i="10"/>
  <c r="S47" i="10"/>
  <c r="R47" i="10"/>
  <c r="Q47" i="10"/>
  <c r="P47" i="10"/>
  <c r="O47" i="10"/>
  <c r="N47" i="10"/>
  <c r="M47" i="10"/>
  <c r="L47" i="10"/>
  <c r="K47" i="10"/>
  <c r="AA46" i="10"/>
  <c r="Z46" i="10"/>
  <c r="Y46" i="10"/>
  <c r="X46" i="10"/>
  <c r="W46" i="10"/>
  <c r="V46" i="10"/>
  <c r="U46" i="10"/>
  <c r="T46" i="10"/>
  <c r="S46" i="10"/>
  <c r="R46" i="10"/>
  <c r="Q46" i="10"/>
  <c r="P46" i="10"/>
  <c r="O46" i="10"/>
  <c r="N46" i="10"/>
  <c r="M46" i="10"/>
  <c r="L46" i="10"/>
  <c r="K46" i="10"/>
  <c r="AA45" i="10"/>
  <c r="Z45" i="10"/>
  <c r="Y45" i="10"/>
  <c r="X45" i="10"/>
  <c r="W45" i="10"/>
  <c r="V45" i="10"/>
  <c r="U45" i="10"/>
  <c r="T45" i="10"/>
  <c r="S45" i="10"/>
  <c r="R45" i="10"/>
  <c r="Q45" i="10"/>
  <c r="P45" i="10"/>
  <c r="O45" i="10"/>
  <c r="N45" i="10"/>
  <c r="M45" i="10"/>
  <c r="L45" i="10"/>
  <c r="K45" i="10"/>
  <c r="AA44" i="10"/>
  <c r="Z44" i="10"/>
  <c r="Y44" i="10"/>
  <c r="X44" i="10"/>
  <c r="W44" i="10"/>
  <c r="V44" i="10"/>
  <c r="U44" i="10"/>
  <c r="T44" i="10"/>
  <c r="S44" i="10"/>
  <c r="R44" i="10"/>
  <c r="Q44" i="10"/>
  <c r="P44" i="10"/>
  <c r="O44" i="10"/>
  <c r="N44" i="10"/>
  <c r="M44" i="10"/>
  <c r="L44" i="10"/>
  <c r="K44" i="10"/>
  <c r="AA43" i="10"/>
  <c r="Z43" i="10"/>
  <c r="Y43" i="10"/>
  <c r="X43" i="10"/>
  <c r="W43" i="10"/>
  <c r="V43" i="10"/>
  <c r="U43" i="10"/>
  <c r="T43" i="10"/>
  <c r="S43" i="10"/>
  <c r="R43" i="10"/>
  <c r="Q43" i="10"/>
  <c r="P43" i="10"/>
  <c r="O43" i="10"/>
  <c r="N43" i="10"/>
  <c r="M43" i="10"/>
  <c r="L43" i="10"/>
  <c r="K43" i="10"/>
  <c r="AA42" i="10"/>
  <c r="Z42" i="10"/>
  <c r="Y42" i="10"/>
  <c r="X42" i="10"/>
  <c r="W42" i="10"/>
  <c r="V42" i="10"/>
  <c r="U42" i="10"/>
  <c r="T42" i="10"/>
  <c r="S42" i="10"/>
  <c r="R42" i="10"/>
  <c r="Q42" i="10"/>
  <c r="P42" i="10"/>
  <c r="O42" i="10"/>
  <c r="N42" i="10"/>
  <c r="M42" i="10"/>
  <c r="L42" i="10"/>
  <c r="K42" i="10"/>
  <c r="AA40" i="10"/>
  <c r="Z40" i="10"/>
  <c r="Y40" i="10"/>
  <c r="X40" i="10"/>
  <c r="W40" i="10"/>
  <c r="V40" i="10"/>
  <c r="U40" i="10"/>
  <c r="T40" i="10"/>
  <c r="S40" i="10"/>
  <c r="R40" i="10"/>
  <c r="Q40" i="10"/>
  <c r="P40" i="10"/>
  <c r="O40" i="10"/>
  <c r="N40" i="10"/>
  <c r="M40" i="10"/>
  <c r="L40" i="10"/>
  <c r="K40" i="10"/>
  <c r="AA38" i="10"/>
  <c r="Z38" i="10"/>
  <c r="Y38" i="10"/>
  <c r="X38" i="10"/>
  <c r="W38" i="10"/>
  <c r="V38" i="10"/>
  <c r="U38" i="10"/>
  <c r="T38" i="10"/>
  <c r="S38" i="10"/>
  <c r="R38" i="10"/>
  <c r="AA36" i="10"/>
  <c r="Z36" i="10"/>
  <c r="Y36" i="10"/>
  <c r="X36" i="10"/>
  <c r="W36" i="10"/>
  <c r="V36" i="10"/>
  <c r="U36" i="10"/>
  <c r="T36" i="10"/>
  <c r="S36" i="10"/>
  <c r="R36" i="10"/>
  <c r="Q36" i="10"/>
  <c r="P36" i="10"/>
  <c r="O36" i="10"/>
  <c r="N36" i="10"/>
  <c r="M36" i="10"/>
  <c r="L36" i="10"/>
  <c r="K36" i="10"/>
  <c r="AA34" i="10"/>
  <c r="Z34" i="10"/>
  <c r="Y34" i="10"/>
  <c r="X34" i="10"/>
  <c r="W34" i="10"/>
  <c r="V34" i="10"/>
  <c r="U34" i="10"/>
  <c r="T34" i="10"/>
  <c r="S34" i="10"/>
  <c r="R34" i="10"/>
  <c r="Q34" i="10"/>
  <c r="P34" i="10"/>
  <c r="O34" i="10"/>
  <c r="N34" i="10"/>
  <c r="M34" i="10"/>
  <c r="L34" i="10"/>
  <c r="K34" i="10"/>
  <c r="AA32" i="10"/>
  <c r="Z32" i="10"/>
  <c r="Y32" i="10"/>
  <c r="X32" i="10"/>
  <c r="W32" i="10"/>
  <c r="V32" i="10"/>
  <c r="U32" i="10"/>
  <c r="T32" i="10"/>
  <c r="S32" i="10"/>
  <c r="R32" i="10"/>
  <c r="Q32" i="10"/>
  <c r="P32" i="10"/>
  <c r="O32" i="10"/>
  <c r="N32" i="10"/>
  <c r="M32" i="10"/>
  <c r="L32" i="10"/>
  <c r="K32" i="10"/>
  <c r="J32" i="10"/>
  <c r="I32" i="10"/>
  <c r="H32" i="10"/>
  <c r="G32" i="10"/>
  <c r="AA31" i="10"/>
  <c r="Z31" i="10"/>
  <c r="Y31" i="10"/>
  <c r="X31" i="10"/>
  <c r="W31" i="10"/>
  <c r="V31" i="10"/>
  <c r="U31" i="10"/>
  <c r="T31" i="10"/>
  <c r="S31" i="10"/>
  <c r="R31" i="10"/>
  <c r="Q31" i="10"/>
  <c r="P31" i="10"/>
  <c r="O31" i="10"/>
  <c r="N31" i="10"/>
  <c r="M31" i="10"/>
  <c r="L31" i="10"/>
  <c r="K31" i="10"/>
  <c r="AA30" i="10"/>
  <c r="Z30" i="10"/>
  <c r="Y30" i="10"/>
  <c r="X30" i="10"/>
  <c r="W30" i="10"/>
  <c r="V30" i="10"/>
  <c r="U30" i="10"/>
  <c r="T30" i="10"/>
  <c r="S30" i="10"/>
  <c r="R30" i="10"/>
  <c r="Q30" i="10"/>
  <c r="P30" i="10"/>
  <c r="O30" i="10"/>
  <c r="N30" i="10"/>
  <c r="M30" i="10"/>
  <c r="L30" i="10"/>
  <c r="K30" i="10"/>
  <c r="AA29" i="10"/>
  <c r="Z29" i="10"/>
  <c r="Y29" i="10"/>
  <c r="X29" i="10"/>
  <c r="W29" i="10"/>
  <c r="V29" i="10"/>
  <c r="U29" i="10"/>
  <c r="T29" i="10"/>
  <c r="S29" i="10"/>
  <c r="R29" i="10"/>
  <c r="Q29" i="10"/>
  <c r="P29" i="10"/>
  <c r="O29" i="10"/>
  <c r="N29" i="10"/>
  <c r="M29" i="10"/>
  <c r="L29" i="10"/>
  <c r="K29" i="10"/>
  <c r="AA28" i="10"/>
  <c r="Z28" i="10"/>
  <c r="Y28" i="10"/>
  <c r="X28" i="10"/>
  <c r="W28" i="10"/>
  <c r="V28" i="10"/>
  <c r="U28" i="10"/>
  <c r="T28" i="10"/>
  <c r="S28" i="10"/>
  <c r="R28" i="10"/>
  <c r="Q28" i="10"/>
  <c r="P28" i="10"/>
  <c r="O28" i="10"/>
  <c r="N28" i="10"/>
  <c r="M28" i="10"/>
  <c r="L28" i="10"/>
  <c r="K28" i="10"/>
  <c r="AA27" i="10"/>
  <c r="Z27" i="10"/>
  <c r="Y27" i="10"/>
  <c r="X27" i="10"/>
  <c r="W27" i="10"/>
  <c r="V27" i="10"/>
  <c r="U27" i="10"/>
  <c r="T27" i="10"/>
  <c r="S27" i="10"/>
  <c r="R27" i="10"/>
  <c r="Q27" i="10"/>
  <c r="P27" i="10"/>
  <c r="O27" i="10"/>
  <c r="N27" i="10"/>
  <c r="M27" i="10"/>
  <c r="L27" i="10"/>
  <c r="K27" i="10"/>
  <c r="AA26" i="10"/>
  <c r="Z26" i="10"/>
  <c r="Y26" i="10"/>
  <c r="X26" i="10"/>
  <c r="W26" i="10"/>
  <c r="V26" i="10"/>
  <c r="U26" i="10"/>
  <c r="T26" i="10"/>
  <c r="S26" i="10"/>
  <c r="R26" i="10"/>
  <c r="Q26" i="10"/>
  <c r="P26" i="10"/>
  <c r="O26" i="10"/>
  <c r="N26" i="10"/>
  <c r="M26" i="10"/>
  <c r="L26" i="10"/>
  <c r="K26" i="10"/>
  <c r="AA25" i="10"/>
  <c r="Z25" i="10"/>
  <c r="Y25" i="10"/>
  <c r="X25" i="10"/>
  <c r="W25" i="10"/>
  <c r="V25" i="10"/>
  <c r="U25" i="10"/>
  <c r="T25" i="10"/>
  <c r="S25" i="10"/>
  <c r="R25" i="10"/>
  <c r="Q25" i="10"/>
  <c r="P25" i="10"/>
  <c r="O25" i="10"/>
  <c r="N25" i="10"/>
  <c r="M25" i="10"/>
  <c r="L25" i="10"/>
  <c r="K25" i="10"/>
  <c r="AA24" i="10"/>
  <c r="Z24" i="10"/>
  <c r="Y24" i="10"/>
  <c r="X24" i="10"/>
  <c r="W24" i="10"/>
  <c r="V24" i="10"/>
  <c r="U24" i="10"/>
  <c r="T24" i="10"/>
  <c r="S24" i="10"/>
  <c r="R24" i="10"/>
  <c r="Q24" i="10"/>
  <c r="P24" i="10"/>
  <c r="O24" i="10"/>
  <c r="N24" i="10"/>
  <c r="M24" i="10"/>
  <c r="L24" i="10"/>
  <c r="K24" i="10"/>
  <c r="AA23" i="10"/>
  <c r="Z23" i="10"/>
  <c r="Y23" i="10"/>
  <c r="X23" i="10"/>
  <c r="W23" i="10"/>
  <c r="V23" i="10"/>
  <c r="U23" i="10"/>
  <c r="T23" i="10"/>
  <c r="S23" i="10"/>
  <c r="R23" i="10"/>
  <c r="Q23" i="10"/>
  <c r="P23" i="10"/>
  <c r="O23" i="10"/>
  <c r="N23" i="10"/>
  <c r="M23" i="10"/>
  <c r="L23" i="10"/>
  <c r="K23" i="10"/>
  <c r="AA22" i="10"/>
  <c r="Z22" i="10"/>
  <c r="Y22" i="10"/>
  <c r="X22" i="10"/>
  <c r="W22" i="10"/>
  <c r="V22" i="10"/>
  <c r="U22" i="10"/>
  <c r="T22" i="10"/>
  <c r="S22" i="10"/>
  <c r="R22" i="10"/>
  <c r="Q22" i="10"/>
  <c r="P22" i="10"/>
  <c r="O22" i="10"/>
  <c r="N22" i="10"/>
  <c r="M22" i="10"/>
  <c r="L22" i="10"/>
  <c r="K22" i="10"/>
  <c r="AA20" i="10"/>
  <c r="Z20" i="10"/>
  <c r="Y20" i="10"/>
  <c r="X20" i="10"/>
  <c r="W20" i="10"/>
  <c r="V20" i="10"/>
  <c r="U20" i="10"/>
  <c r="T20" i="10"/>
  <c r="S20" i="10"/>
  <c r="R20" i="10"/>
  <c r="Q20" i="10"/>
  <c r="P20" i="10"/>
  <c r="O20" i="10"/>
  <c r="N20" i="10"/>
  <c r="M20" i="10"/>
  <c r="L20" i="10"/>
  <c r="K20" i="10"/>
  <c r="AA19" i="10"/>
  <c r="Z19" i="10"/>
  <c r="Y19" i="10"/>
  <c r="X19" i="10"/>
  <c r="W19" i="10"/>
  <c r="V19" i="10"/>
  <c r="U19" i="10"/>
  <c r="T19" i="10"/>
  <c r="S19" i="10"/>
  <c r="R19" i="10"/>
  <c r="Q19" i="10"/>
  <c r="P19" i="10"/>
  <c r="O19" i="10"/>
  <c r="N19" i="10"/>
  <c r="M19" i="10"/>
  <c r="L19" i="10"/>
  <c r="K19" i="10"/>
  <c r="AA18" i="10"/>
  <c r="Z18" i="10"/>
  <c r="Y18" i="10"/>
  <c r="X18" i="10"/>
  <c r="W18" i="10"/>
  <c r="V18" i="10"/>
  <c r="U18" i="10"/>
  <c r="T18" i="10"/>
  <c r="S18" i="10"/>
  <c r="R18" i="10"/>
  <c r="Q18" i="10"/>
  <c r="P18" i="10"/>
  <c r="O18" i="10"/>
  <c r="N18" i="10"/>
  <c r="M18" i="10"/>
  <c r="L18" i="10"/>
  <c r="K18" i="10"/>
  <c r="AA17" i="10"/>
  <c r="Z17" i="10"/>
  <c r="Y17" i="10"/>
  <c r="X17" i="10"/>
  <c r="W17" i="10"/>
  <c r="V17" i="10"/>
  <c r="U17" i="10"/>
  <c r="T17" i="10"/>
  <c r="S17" i="10"/>
  <c r="R17" i="10"/>
  <c r="Q17" i="10"/>
  <c r="P17" i="10"/>
  <c r="O17" i="10"/>
  <c r="N17" i="10"/>
  <c r="M17" i="10"/>
  <c r="L17" i="10"/>
  <c r="K17" i="10"/>
  <c r="AA16" i="10"/>
  <c r="Z16" i="10"/>
  <c r="Y16" i="10"/>
  <c r="X16" i="10"/>
  <c r="W16" i="10"/>
  <c r="V16" i="10"/>
  <c r="U16" i="10"/>
  <c r="T16" i="10"/>
  <c r="S16" i="10"/>
  <c r="R16" i="10"/>
  <c r="Q16" i="10"/>
  <c r="P16" i="10"/>
  <c r="O16" i="10"/>
  <c r="N16" i="10"/>
  <c r="M16" i="10"/>
  <c r="L16" i="10"/>
  <c r="K16" i="10"/>
  <c r="AA15" i="10"/>
  <c r="Z15" i="10"/>
  <c r="Y15" i="10"/>
  <c r="X15" i="10"/>
  <c r="W15" i="10"/>
  <c r="V15" i="10"/>
  <c r="U15" i="10"/>
  <c r="T15" i="10"/>
  <c r="S15" i="10"/>
  <c r="R15" i="10"/>
  <c r="Q15" i="10"/>
  <c r="P15" i="10"/>
  <c r="O15" i="10"/>
  <c r="N15" i="10"/>
  <c r="M15" i="10"/>
  <c r="L15" i="10"/>
  <c r="K15" i="10"/>
  <c r="AA14" i="10"/>
  <c r="Z14" i="10"/>
  <c r="Y14" i="10"/>
  <c r="X14" i="10"/>
  <c r="W14" i="10"/>
  <c r="V14" i="10"/>
  <c r="U14" i="10"/>
  <c r="T14" i="10"/>
  <c r="S14" i="10"/>
  <c r="R14" i="10"/>
  <c r="Q14" i="10"/>
  <c r="P14" i="10"/>
  <c r="O14" i="10"/>
  <c r="N14" i="10"/>
  <c r="M14" i="10"/>
  <c r="L14" i="10"/>
  <c r="K14" i="10"/>
  <c r="AA13" i="10"/>
  <c r="Z13" i="10"/>
  <c r="Y13" i="10"/>
  <c r="X13" i="10"/>
  <c r="W13" i="10"/>
  <c r="V13" i="10"/>
  <c r="U13" i="10"/>
  <c r="T13" i="10"/>
  <c r="S13" i="10"/>
  <c r="R13" i="10"/>
  <c r="Q13" i="10"/>
  <c r="P13" i="10"/>
  <c r="O13" i="10"/>
  <c r="N13" i="10"/>
  <c r="M13" i="10"/>
  <c r="L13" i="10"/>
  <c r="K13" i="10"/>
  <c r="AA12" i="10"/>
  <c r="Z12" i="10"/>
  <c r="Y12" i="10"/>
  <c r="X12" i="10"/>
  <c r="W12" i="10"/>
  <c r="V12" i="10"/>
  <c r="U12" i="10"/>
  <c r="T12" i="10"/>
  <c r="S12" i="10"/>
  <c r="R12" i="10"/>
  <c r="Q12" i="10"/>
  <c r="P12" i="10"/>
  <c r="O12" i="10"/>
  <c r="N12" i="10"/>
  <c r="M12" i="10"/>
  <c r="L12" i="10"/>
  <c r="K12" i="10"/>
  <c r="AA11" i="10"/>
  <c r="Z11" i="10"/>
  <c r="Y11" i="10"/>
  <c r="X11" i="10"/>
  <c r="W11" i="10"/>
  <c r="V11" i="10"/>
  <c r="U11" i="10"/>
  <c r="T11" i="10"/>
  <c r="S11" i="10"/>
  <c r="R11" i="10"/>
  <c r="Q11" i="10"/>
  <c r="P11" i="10"/>
  <c r="O11" i="10"/>
  <c r="N11" i="10"/>
  <c r="M11" i="10"/>
  <c r="L11" i="10"/>
  <c r="K11" i="10"/>
  <c r="AA10" i="10"/>
  <c r="Z10" i="10"/>
  <c r="Y10" i="10"/>
  <c r="X10" i="10"/>
  <c r="W10" i="10"/>
  <c r="V10" i="10"/>
  <c r="U10" i="10"/>
  <c r="T10" i="10"/>
  <c r="S10" i="10"/>
  <c r="R10" i="10"/>
  <c r="Q10" i="10"/>
  <c r="P10" i="10"/>
  <c r="O10" i="10"/>
  <c r="N10" i="10"/>
  <c r="M10" i="10"/>
  <c r="L10" i="10"/>
  <c r="K10" i="10"/>
  <c r="AA9" i="10"/>
  <c r="Z9" i="10"/>
  <c r="Y9" i="10"/>
  <c r="X9" i="10"/>
  <c r="W9" i="10"/>
  <c r="V9" i="10"/>
  <c r="U9" i="10"/>
  <c r="T9" i="10"/>
  <c r="S9" i="10"/>
  <c r="R9" i="10"/>
  <c r="Q9" i="10"/>
  <c r="P9" i="10"/>
  <c r="O9" i="10"/>
  <c r="N9" i="10"/>
  <c r="M9" i="10"/>
  <c r="L9" i="10"/>
  <c r="K9" i="10"/>
  <c r="AA8" i="10"/>
  <c r="Z8" i="10"/>
  <c r="Y8" i="10"/>
  <c r="X8" i="10"/>
  <c r="W8" i="10"/>
  <c r="V8" i="10"/>
  <c r="U8" i="10"/>
  <c r="T8" i="10"/>
  <c r="S8" i="10"/>
  <c r="R8" i="10"/>
  <c r="Q8" i="10"/>
  <c r="P8" i="10"/>
  <c r="O8" i="10"/>
  <c r="N8" i="10"/>
  <c r="M8" i="10"/>
  <c r="L8" i="10"/>
  <c r="K8" i="10"/>
  <c r="AA7" i="10"/>
  <c r="Z7" i="10"/>
  <c r="Y7" i="10"/>
  <c r="X7" i="10"/>
  <c r="W7" i="10"/>
  <c r="V7" i="10"/>
  <c r="U7" i="10"/>
  <c r="T7" i="10"/>
  <c r="S7" i="10"/>
  <c r="R7" i="10"/>
  <c r="Q7" i="10"/>
  <c r="P7" i="10"/>
  <c r="O7" i="10"/>
  <c r="N7" i="10"/>
  <c r="AA5" i="10"/>
  <c r="Z5" i="10"/>
  <c r="Y5" i="10"/>
  <c r="W5" i="10"/>
  <c r="V5" i="10"/>
  <c r="U5" i="10"/>
  <c r="T5" i="10"/>
  <c r="S5" i="10"/>
  <c r="R5" i="10"/>
  <c r="Q5" i="10"/>
  <c r="P5" i="10"/>
  <c r="O5" i="10"/>
  <c r="N5" i="10"/>
  <c r="AA260" i="9"/>
  <c r="Z260" i="9"/>
  <c r="Y260" i="9"/>
  <c r="X260" i="9"/>
  <c r="W260" i="9"/>
  <c r="V260" i="9"/>
  <c r="U260" i="9"/>
  <c r="T260" i="9"/>
  <c r="T257" i="9" s="1"/>
  <c r="S260" i="9"/>
  <c r="R260" i="9"/>
  <c r="Q260" i="9"/>
  <c r="P260" i="9"/>
  <c r="O260" i="9"/>
  <c r="L260" i="9"/>
  <c r="J260" i="9"/>
  <c r="I260" i="9"/>
  <c r="H260" i="9"/>
  <c r="G260" i="9"/>
  <c r="AA259" i="9"/>
  <c r="Z259" i="9"/>
  <c r="Y259" i="9"/>
  <c r="X259" i="9"/>
  <c r="W259" i="9"/>
  <c r="W257" i="9" s="1"/>
  <c r="V259" i="9"/>
  <c r="U259" i="9"/>
  <c r="T259" i="9"/>
  <c r="S259" i="9"/>
  <c r="R259" i="9"/>
  <c r="Q259" i="9"/>
  <c r="P259" i="9"/>
  <c r="O259" i="9"/>
  <c r="O257" i="9" s="1"/>
  <c r="M259" i="9"/>
  <c r="J259" i="9"/>
  <c r="I259" i="9"/>
  <c r="H259" i="9"/>
  <c r="G259" i="9"/>
  <c r="G257" i="9" s="1"/>
  <c r="AA258" i="9"/>
  <c r="AA257" i="9" s="1"/>
  <c r="Z258" i="9"/>
  <c r="Z257" i="9" s="1"/>
  <c r="Y258" i="9"/>
  <c r="X258" i="9"/>
  <c r="X257" i="9" s="1"/>
  <c r="W258" i="9"/>
  <c r="V258" i="9"/>
  <c r="U258" i="9"/>
  <c r="U257" i="9" s="1"/>
  <c r="T258" i="9"/>
  <c r="S258" i="9"/>
  <c r="S257" i="9" s="1"/>
  <c r="R258" i="9"/>
  <c r="R257" i="9" s="1"/>
  <c r="Q258" i="9"/>
  <c r="P258" i="9"/>
  <c r="P257" i="9" s="1"/>
  <c r="O258" i="9"/>
  <c r="M258" i="9"/>
  <c r="K258" i="9"/>
  <c r="J258" i="9"/>
  <c r="J257" i="9" s="1"/>
  <c r="I258" i="9"/>
  <c r="H258" i="9"/>
  <c r="H257" i="9" s="1"/>
  <c r="G258" i="9"/>
  <c r="Y257" i="9"/>
  <c r="V257" i="9"/>
  <c r="Q257" i="9"/>
  <c r="I257" i="9"/>
  <c r="AA243" i="9"/>
  <c r="Z243" i="9"/>
  <c r="Y243" i="9"/>
  <c r="X243" i="9"/>
  <c r="W243" i="9"/>
  <c r="V243" i="9"/>
  <c r="U243" i="9"/>
  <c r="N193" i="9"/>
  <c r="M193" i="9"/>
  <c r="L193" i="9"/>
  <c r="K193" i="9"/>
  <c r="N179" i="9"/>
  <c r="N260" i="9" s="1"/>
  <c r="M179" i="9"/>
  <c r="M178" i="9" s="1"/>
  <c r="M176" i="9" s="1"/>
  <c r="L179" i="9"/>
  <c r="L178" i="9" s="1"/>
  <c r="L176" i="9" s="1"/>
  <c r="K179" i="9"/>
  <c r="K260" i="9" s="1"/>
  <c r="N178" i="9"/>
  <c r="K178" i="9"/>
  <c r="K176" i="9" s="1"/>
  <c r="N176" i="9"/>
  <c r="N136" i="9"/>
  <c r="M136" i="9"/>
  <c r="L136" i="9"/>
  <c r="K136" i="9"/>
  <c r="K22" i="9" s="1"/>
  <c r="N122" i="9"/>
  <c r="N259" i="9" s="1"/>
  <c r="M122" i="9"/>
  <c r="L122" i="9"/>
  <c r="L259" i="9" s="1"/>
  <c r="K122" i="9"/>
  <c r="K259" i="9" s="1"/>
  <c r="M121" i="9"/>
  <c r="M119" i="9" s="1"/>
  <c r="K121" i="9"/>
  <c r="K119" i="9"/>
  <c r="AA96" i="9"/>
  <c r="Z96" i="9"/>
  <c r="Y96" i="9"/>
  <c r="Y40" i="9" s="1"/>
  <c r="X96" i="9"/>
  <c r="AJ93" i="9"/>
  <c r="AI93" i="9"/>
  <c r="Z79" i="9"/>
  <c r="Y79" i="9"/>
  <c r="Y62" i="9" s="1"/>
  <c r="Y5" i="9" s="1"/>
  <c r="X79" i="9"/>
  <c r="W79" i="9"/>
  <c r="V79" i="9"/>
  <c r="N79" i="9"/>
  <c r="M79" i="9"/>
  <c r="L79" i="9"/>
  <c r="L22" i="9" s="1"/>
  <c r="K79" i="9"/>
  <c r="N73" i="9"/>
  <c r="M73" i="9"/>
  <c r="M64" i="9" s="1"/>
  <c r="L73" i="9"/>
  <c r="K73" i="9"/>
  <c r="N65" i="9"/>
  <c r="N8" i="9" s="1"/>
  <c r="M65" i="9"/>
  <c r="L65" i="9"/>
  <c r="L64" i="9" s="1"/>
  <c r="K65" i="9"/>
  <c r="K64" i="9" s="1"/>
  <c r="AA62" i="9"/>
  <c r="Z62" i="9"/>
  <c r="X62" i="9"/>
  <c r="W62" i="9"/>
  <c r="V62" i="9"/>
  <c r="V5" i="9" s="1"/>
  <c r="AA52" i="9"/>
  <c r="Z52" i="9"/>
  <c r="Y52" i="9"/>
  <c r="X52" i="9"/>
  <c r="W52" i="9"/>
  <c r="V52" i="9"/>
  <c r="U52" i="9"/>
  <c r="T52" i="9"/>
  <c r="S52" i="9"/>
  <c r="R52" i="9"/>
  <c r="AA51" i="9"/>
  <c r="Z51" i="9"/>
  <c r="Y51" i="9"/>
  <c r="X51" i="9"/>
  <c r="W51" i="9"/>
  <c r="V51" i="9"/>
  <c r="U51" i="9"/>
  <c r="T51" i="9"/>
  <c r="S51" i="9"/>
  <c r="R51" i="9"/>
  <c r="Q51" i="9"/>
  <c r="P51" i="9"/>
  <c r="O51" i="9"/>
  <c r="N51" i="9"/>
  <c r="M51" i="9"/>
  <c r="L51" i="9"/>
  <c r="K51" i="9"/>
  <c r="AA50" i="9"/>
  <c r="Z50" i="9"/>
  <c r="Y50" i="9"/>
  <c r="X50" i="9"/>
  <c r="W50" i="9"/>
  <c r="V50" i="9"/>
  <c r="U50" i="9"/>
  <c r="T50" i="9"/>
  <c r="S50" i="9"/>
  <c r="R50" i="9"/>
  <c r="Q50" i="9"/>
  <c r="P50" i="9"/>
  <c r="O50" i="9"/>
  <c r="N50" i="9"/>
  <c r="M50" i="9"/>
  <c r="L50" i="9"/>
  <c r="K50" i="9"/>
  <c r="AA49" i="9"/>
  <c r="Z49" i="9"/>
  <c r="Y49" i="9"/>
  <c r="X49" i="9"/>
  <c r="W49" i="9"/>
  <c r="V49" i="9"/>
  <c r="U49" i="9"/>
  <c r="T49" i="9"/>
  <c r="S49" i="9"/>
  <c r="R49" i="9"/>
  <c r="Q49" i="9"/>
  <c r="P49" i="9"/>
  <c r="O49" i="9"/>
  <c r="N49" i="9"/>
  <c r="M49" i="9"/>
  <c r="L49" i="9"/>
  <c r="K49" i="9"/>
  <c r="AA48" i="9"/>
  <c r="Z48" i="9"/>
  <c r="Y48" i="9"/>
  <c r="X48" i="9"/>
  <c r="W48" i="9"/>
  <c r="V48" i="9"/>
  <c r="U48" i="9"/>
  <c r="T48" i="9"/>
  <c r="S48" i="9"/>
  <c r="R48" i="9"/>
  <c r="Q48" i="9"/>
  <c r="P48" i="9"/>
  <c r="O48" i="9"/>
  <c r="N48" i="9"/>
  <c r="M48" i="9"/>
  <c r="L48" i="9"/>
  <c r="K48" i="9"/>
  <c r="AA47" i="9"/>
  <c r="Z47" i="9"/>
  <c r="Y47" i="9"/>
  <c r="X47" i="9"/>
  <c r="W47" i="9"/>
  <c r="V47" i="9"/>
  <c r="U47" i="9"/>
  <c r="T47" i="9"/>
  <c r="S47" i="9"/>
  <c r="R47" i="9"/>
  <c r="Q47" i="9"/>
  <c r="P47" i="9"/>
  <c r="O47" i="9"/>
  <c r="N47" i="9"/>
  <c r="M47" i="9"/>
  <c r="L47" i="9"/>
  <c r="K47" i="9"/>
  <c r="AA46" i="9"/>
  <c r="Z46" i="9"/>
  <c r="Y46" i="9"/>
  <c r="X46" i="9"/>
  <c r="W46" i="9"/>
  <c r="V46" i="9"/>
  <c r="U46" i="9"/>
  <c r="T46" i="9"/>
  <c r="S46" i="9"/>
  <c r="R46" i="9"/>
  <c r="Q46" i="9"/>
  <c r="P46" i="9"/>
  <c r="O46" i="9"/>
  <c r="N46" i="9"/>
  <c r="M46" i="9"/>
  <c r="L46" i="9"/>
  <c r="K46" i="9"/>
  <c r="AA45" i="9"/>
  <c r="Z45" i="9"/>
  <c r="Y45" i="9"/>
  <c r="X45" i="9"/>
  <c r="W45" i="9"/>
  <c r="V45" i="9"/>
  <c r="U45" i="9"/>
  <c r="T45" i="9"/>
  <c r="S45" i="9"/>
  <c r="R45" i="9"/>
  <c r="Q45" i="9"/>
  <c r="P45" i="9"/>
  <c r="O45" i="9"/>
  <c r="N45" i="9"/>
  <c r="M45" i="9"/>
  <c r="L45" i="9"/>
  <c r="K45" i="9"/>
  <c r="AA44" i="9"/>
  <c r="Z44" i="9"/>
  <c r="Y44" i="9"/>
  <c r="X44" i="9"/>
  <c r="W44" i="9"/>
  <c r="V44" i="9"/>
  <c r="U44" i="9"/>
  <c r="T44" i="9"/>
  <c r="S44" i="9"/>
  <c r="R44" i="9"/>
  <c r="Q44" i="9"/>
  <c r="P44" i="9"/>
  <c r="O44" i="9"/>
  <c r="N44" i="9"/>
  <c r="M44" i="9"/>
  <c r="L44" i="9"/>
  <c r="K44" i="9"/>
  <c r="AA43" i="9"/>
  <c r="Z43" i="9"/>
  <c r="Y43" i="9"/>
  <c r="X43" i="9"/>
  <c r="W43" i="9"/>
  <c r="V43" i="9"/>
  <c r="U43" i="9"/>
  <c r="T43" i="9"/>
  <c r="S43" i="9"/>
  <c r="R43" i="9"/>
  <c r="Q43" i="9"/>
  <c r="P43" i="9"/>
  <c r="O43" i="9"/>
  <c r="N43" i="9"/>
  <c r="M43" i="9"/>
  <c r="L43" i="9"/>
  <c r="K43" i="9"/>
  <c r="AA42" i="9"/>
  <c r="Z42" i="9"/>
  <c r="Y42" i="9"/>
  <c r="X42" i="9"/>
  <c r="W42" i="9"/>
  <c r="V42" i="9"/>
  <c r="U42" i="9"/>
  <c r="T42" i="9"/>
  <c r="S42" i="9"/>
  <c r="R42" i="9"/>
  <c r="Q42" i="9"/>
  <c r="P42" i="9"/>
  <c r="O42" i="9"/>
  <c r="N42" i="9"/>
  <c r="M42" i="9"/>
  <c r="L42" i="9"/>
  <c r="K42" i="9"/>
  <c r="AA40" i="9"/>
  <c r="Z40" i="9"/>
  <c r="X40" i="9"/>
  <c r="W40" i="9"/>
  <c r="V40" i="9"/>
  <c r="U40" i="9"/>
  <c r="T40" i="9"/>
  <c r="S40" i="9"/>
  <c r="R40" i="9"/>
  <c r="Q40" i="9"/>
  <c r="P40" i="9"/>
  <c r="O40" i="9"/>
  <c r="N40" i="9"/>
  <c r="M40" i="9"/>
  <c r="L40" i="9"/>
  <c r="K40" i="9"/>
  <c r="AA38" i="9"/>
  <c r="Z38" i="9"/>
  <c r="Y38" i="9"/>
  <c r="X38" i="9"/>
  <c r="W38" i="9"/>
  <c r="V38" i="9"/>
  <c r="U38" i="9"/>
  <c r="T38" i="9"/>
  <c r="S38" i="9"/>
  <c r="R38" i="9"/>
  <c r="AA36" i="9"/>
  <c r="Z36" i="9"/>
  <c r="Y36" i="9"/>
  <c r="X36" i="9"/>
  <c r="W36" i="9"/>
  <c r="V36" i="9"/>
  <c r="U36" i="9"/>
  <c r="T36" i="9"/>
  <c r="S36" i="9"/>
  <c r="R36" i="9"/>
  <c r="Q36" i="9"/>
  <c r="P36" i="9"/>
  <c r="O36" i="9"/>
  <c r="N36" i="9"/>
  <c r="M36" i="9"/>
  <c r="L36" i="9"/>
  <c r="K36" i="9"/>
  <c r="AA34" i="9"/>
  <c r="Z34" i="9"/>
  <c r="Y34" i="9"/>
  <c r="X34" i="9"/>
  <c r="W34" i="9"/>
  <c r="V34" i="9"/>
  <c r="U34" i="9"/>
  <c r="T34" i="9"/>
  <c r="S34" i="9"/>
  <c r="R34" i="9"/>
  <c r="Q34" i="9"/>
  <c r="P34" i="9"/>
  <c r="O34" i="9"/>
  <c r="N34" i="9"/>
  <c r="M34" i="9"/>
  <c r="L34" i="9"/>
  <c r="K34" i="9"/>
  <c r="AA32" i="9"/>
  <c r="Z32" i="9"/>
  <c r="Y32" i="9"/>
  <c r="X32" i="9"/>
  <c r="W32" i="9"/>
  <c r="V32" i="9"/>
  <c r="U32" i="9"/>
  <c r="T32" i="9"/>
  <c r="S32" i="9"/>
  <c r="R32" i="9"/>
  <c r="Q32" i="9"/>
  <c r="P32" i="9"/>
  <c r="O32" i="9"/>
  <c r="N32" i="9"/>
  <c r="M32" i="9"/>
  <c r="L32" i="9"/>
  <c r="K32" i="9"/>
  <c r="J32" i="9"/>
  <c r="I32" i="9"/>
  <c r="H32" i="9"/>
  <c r="G32" i="9"/>
  <c r="AA31" i="9"/>
  <c r="Z31" i="9"/>
  <c r="Y31" i="9"/>
  <c r="X31" i="9"/>
  <c r="W31" i="9"/>
  <c r="V31" i="9"/>
  <c r="U31" i="9"/>
  <c r="T31" i="9"/>
  <c r="S31" i="9"/>
  <c r="R31" i="9"/>
  <c r="Q31" i="9"/>
  <c r="P31" i="9"/>
  <c r="O31" i="9"/>
  <c r="N31" i="9"/>
  <c r="M31" i="9"/>
  <c r="L31" i="9"/>
  <c r="K31" i="9"/>
  <c r="AA30" i="9"/>
  <c r="Z30" i="9"/>
  <c r="Y30" i="9"/>
  <c r="X30" i="9"/>
  <c r="W30" i="9"/>
  <c r="V30" i="9"/>
  <c r="U30" i="9"/>
  <c r="T30" i="9"/>
  <c r="S30" i="9"/>
  <c r="R30" i="9"/>
  <c r="Q30" i="9"/>
  <c r="P30" i="9"/>
  <c r="O30" i="9"/>
  <c r="N30" i="9"/>
  <c r="M30" i="9"/>
  <c r="L30" i="9"/>
  <c r="K30" i="9"/>
  <c r="AA29" i="9"/>
  <c r="Z29" i="9"/>
  <c r="Y29" i="9"/>
  <c r="X29" i="9"/>
  <c r="W29" i="9"/>
  <c r="V29" i="9"/>
  <c r="U29" i="9"/>
  <c r="T29" i="9"/>
  <c r="S29" i="9"/>
  <c r="R29" i="9"/>
  <c r="Q29" i="9"/>
  <c r="P29" i="9"/>
  <c r="O29" i="9"/>
  <c r="N29" i="9"/>
  <c r="M29" i="9"/>
  <c r="L29" i="9"/>
  <c r="K29" i="9"/>
  <c r="AA28" i="9"/>
  <c r="Z28" i="9"/>
  <c r="Y28" i="9"/>
  <c r="X28" i="9"/>
  <c r="W28" i="9"/>
  <c r="V28" i="9"/>
  <c r="U28" i="9"/>
  <c r="T28" i="9"/>
  <c r="S28" i="9"/>
  <c r="R28" i="9"/>
  <c r="Q28" i="9"/>
  <c r="P28" i="9"/>
  <c r="O28" i="9"/>
  <c r="N28" i="9"/>
  <c r="M28" i="9"/>
  <c r="L28" i="9"/>
  <c r="K28" i="9"/>
  <c r="AA27" i="9"/>
  <c r="Z27" i="9"/>
  <c r="Y27" i="9"/>
  <c r="X27" i="9"/>
  <c r="W27" i="9"/>
  <c r="V27" i="9"/>
  <c r="U27" i="9"/>
  <c r="T27" i="9"/>
  <c r="S27" i="9"/>
  <c r="R27" i="9"/>
  <c r="Q27" i="9"/>
  <c r="P27" i="9"/>
  <c r="O27" i="9"/>
  <c r="N27" i="9"/>
  <c r="M27" i="9"/>
  <c r="L27" i="9"/>
  <c r="K27" i="9"/>
  <c r="AA26" i="9"/>
  <c r="Z26" i="9"/>
  <c r="Y26" i="9"/>
  <c r="X26" i="9"/>
  <c r="W26" i="9"/>
  <c r="V26" i="9"/>
  <c r="U26" i="9"/>
  <c r="T26" i="9"/>
  <c r="S26" i="9"/>
  <c r="R26" i="9"/>
  <c r="Q26" i="9"/>
  <c r="P26" i="9"/>
  <c r="O26" i="9"/>
  <c r="N26" i="9"/>
  <c r="M26" i="9"/>
  <c r="L26" i="9"/>
  <c r="K26" i="9"/>
  <c r="AA25" i="9"/>
  <c r="Z25" i="9"/>
  <c r="Y25" i="9"/>
  <c r="X25" i="9"/>
  <c r="W25" i="9"/>
  <c r="V25" i="9"/>
  <c r="U25" i="9"/>
  <c r="T25" i="9"/>
  <c r="S25" i="9"/>
  <c r="R25" i="9"/>
  <c r="Q25" i="9"/>
  <c r="P25" i="9"/>
  <c r="O25" i="9"/>
  <c r="N25" i="9"/>
  <c r="M25" i="9"/>
  <c r="L25" i="9"/>
  <c r="K25" i="9"/>
  <c r="AA24" i="9"/>
  <c r="Z24" i="9"/>
  <c r="Y24" i="9"/>
  <c r="X24" i="9"/>
  <c r="W24" i="9"/>
  <c r="V24" i="9"/>
  <c r="U24" i="9"/>
  <c r="T24" i="9"/>
  <c r="S24" i="9"/>
  <c r="R24" i="9"/>
  <c r="Q24" i="9"/>
  <c r="P24" i="9"/>
  <c r="O24" i="9"/>
  <c r="N24" i="9"/>
  <c r="M24" i="9"/>
  <c r="L24" i="9"/>
  <c r="K24" i="9"/>
  <c r="AA23" i="9"/>
  <c r="Z23" i="9"/>
  <c r="Y23" i="9"/>
  <c r="X23" i="9"/>
  <c r="W23" i="9"/>
  <c r="V23" i="9"/>
  <c r="U23" i="9"/>
  <c r="T23" i="9"/>
  <c r="S23" i="9"/>
  <c r="R23" i="9"/>
  <c r="Q23" i="9"/>
  <c r="P23" i="9"/>
  <c r="O23" i="9"/>
  <c r="N23" i="9"/>
  <c r="M23" i="9"/>
  <c r="L23" i="9"/>
  <c r="K23" i="9"/>
  <c r="AA22" i="9"/>
  <c r="Z22" i="9"/>
  <c r="Y22" i="9"/>
  <c r="X22" i="9"/>
  <c r="W22" i="9"/>
  <c r="V22" i="9"/>
  <c r="U22" i="9"/>
  <c r="T22" i="9"/>
  <c r="S22" i="9"/>
  <c r="R22" i="9"/>
  <c r="Q22" i="9"/>
  <c r="P22" i="9"/>
  <c r="O22" i="9"/>
  <c r="N22" i="9"/>
  <c r="M22" i="9"/>
  <c r="AA20" i="9"/>
  <c r="Z20" i="9"/>
  <c r="Y20" i="9"/>
  <c r="X20" i="9"/>
  <c r="W20" i="9"/>
  <c r="V20" i="9"/>
  <c r="U20" i="9"/>
  <c r="T20" i="9"/>
  <c r="S20" i="9"/>
  <c r="R20" i="9"/>
  <c r="Q20" i="9"/>
  <c r="P20" i="9"/>
  <c r="O20" i="9"/>
  <c r="N20" i="9"/>
  <c r="M20" i="9"/>
  <c r="L20" i="9"/>
  <c r="K20" i="9"/>
  <c r="AA19" i="9"/>
  <c r="Z19" i="9"/>
  <c r="Y19" i="9"/>
  <c r="X19" i="9"/>
  <c r="W19" i="9"/>
  <c r="V19" i="9"/>
  <c r="U19" i="9"/>
  <c r="T19" i="9"/>
  <c r="S19" i="9"/>
  <c r="R19" i="9"/>
  <c r="Q19" i="9"/>
  <c r="P19" i="9"/>
  <c r="O19" i="9"/>
  <c r="N19" i="9"/>
  <c r="M19" i="9"/>
  <c r="L19" i="9"/>
  <c r="K19" i="9"/>
  <c r="AA18" i="9"/>
  <c r="Z18" i="9"/>
  <c r="Y18" i="9"/>
  <c r="X18" i="9"/>
  <c r="W18" i="9"/>
  <c r="V18" i="9"/>
  <c r="U18" i="9"/>
  <c r="T18" i="9"/>
  <c r="S18" i="9"/>
  <c r="R18" i="9"/>
  <c r="Q18" i="9"/>
  <c r="P18" i="9"/>
  <c r="O18" i="9"/>
  <c r="N18" i="9"/>
  <c r="M18" i="9"/>
  <c r="L18" i="9"/>
  <c r="K18" i="9"/>
  <c r="AA17" i="9"/>
  <c r="Z17" i="9"/>
  <c r="Y17" i="9"/>
  <c r="X17" i="9"/>
  <c r="W17" i="9"/>
  <c r="V17" i="9"/>
  <c r="U17" i="9"/>
  <c r="T17" i="9"/>
  <c r="S17" i="9"/>
  <c r="R17" i="9"/>
  <c r="Q17" i="9"/>
  <c r="P17" i="9"/>
  <c r="O17" i="9"/>
  <c r="N17" i="9"/>
  <c r="M17" i="9"/>
  <c r="L17" i="9"/>
  <c r="K17" i="9"/>
  <c r="AA16" i="9"/>
  <c r="Z16" i="9"/>
  <c r="Y16" i="9"/>
  <c r="X16" i="9"/>
  <c r="W16" i="9"/>
  <c r="V16" i="9"/>
  <c r="U16" i="9"/>
  <c r="T16" i="9"/>
  <c r="S16" i="9"/>
  <c r="R16" i="9"/>
  <c r="Q16" i="9"/>
  <c r="P16" i="9"/>
  <c r="O16" i="9"/>
  <c r="N16" i="9"/>
  <c r="M16" i="9"/>
  <c r="L16" i="9"/>
  <c r="K16" i="9"/>
  <c r="AA15" i="9"/>
  <c r="Z15" i="9"/>
  <c r="Y15" i="9"/>
  <c r="X15" i="9"/>
  <c r="W15" i="9"/>
  <c r="V15" i="9"/>
  <c r="U15" i="9"/>
  <c r="T15" i="9"/>
  <c r="S15" i="9"/>
  <c r="R15" i="9"/>
  <c r="Q15" i="9"/>
  <c r="P15" i="9"/>
  <c r="O15" i="9"/>
  <c r="N15" i="9"/>
  <c r="M15" i="9"/>
  <c r="L15" i="9"/>
  <c r="K15" i="9"/>
  <c r="AA14" i="9"/>
  <c r="Z14" i="9"/>
  <c r="Y14" i="9"/>
  <c r="X14" i="9"/>
  <c r="W14" i="9"/>
  <c r="V14" i="9"/>
  <c r="U14" i="9"/>
  <c r="T14" i="9"/>
  <c r="S14" i="9"/>
  <c r="R14" i="9"/>
  <c r="Q14" i="9"/>
  <c r="P14" i="9"/>
  <c r="O14" i="9"/>
  <c r="N14" i="9"/>
  <c r="M14" i="9"/>
  <c r="L14" i="9"/>
  <c r="K14" i="9"/>
  <c r="AA13" i="9"/>
  <c r="Z13" i="9"/>
  <c r="Y13" i="9"/>
  <c r="X13" i="9"/>
  <c r="W13" i="9"/>
  <c r="V13" i="9"/>
  <c r="U13" i="9"/>
  <c r="T13" i="9"/>
  <c r="S13" i="9"/>
  <c r="R13" i="9"/>
  <c r="Q13" i="9"/>
  <c r="P13" i="9"/>
  <c r="O13" i="9"/>
  <c r="N13" i="9"/>
  <c r="M13" i="9"/>
  <c r="L13" i="9"/>
  <c r="K13" i="9"/>
  <c r="AA12" i="9"/>
  <c r="Z12" i="9"/>
  <c r="Y12" i="9"/>
  <c r="X12" i="9"/>
  <c r="W12" i="9"/>
  <c r="V12" i="9"/>
  <c r="U12" i="9"/>
  <c r="T12" i="9"/>
  <c r="S12" i="9"/>
  <c r="R12" i="9"/>
  <c r="Q12" i="9"/>
  <c r="P12" i="9"/>
  <c r="O12" i="9"/>
  <c r="N12" i="9"/>
  <c r="M12" i="9"/>
  <c r="L12" i="9"/>
  <c r="K12" i="9"/>
  <c r="AA11" i="9"/>
  <c r="Z11" i="9"/>
  <c r="Y11" i="9"/>
  <c r="X11" i="9"/>
  <c r="W11" i="9"/>
  <c r="V11" i="9"/>
  <c r="U11" i="9"/>
  <c r="T11" i="9"/>
  <c r="S11" i="9"/>
  <c r="R11" i="9"/>
  <c r="Q11" i="9"/>
  <c r="P11" i="9"/>
  <c r="O11" i="9"/>
  <c r="N11" i="9"/>
  <c r="M11" i="9"/>
  <c r="L11" i="9"/>
  <c r="K11" i="9"/>
  <c r="AA10" i="9"/>
  <c r="Z10" i="9"/>
  <c r="Y10" i="9"/>
  <c r="X10" i="9"/>
  <c r="W10" i="9"/>
  <c r="V10" i="9"/>
  <c r="U10" i="9"/>
  <c r="T10" i="9"/>
  <c r="S10" i="9"/>
  <c r="R10" i="9"/>
  <c r="Q10" i="9"/>
  <c r="P10" i="9"/>
  <c r="O10" i="9"/>
  <c r="N10" i="9"/>
  <c r="M10" i="9"/>
  <c r="L10" i="9"/>
  <c r="K10" i="9"/>
  <c r="AA9" i="9"/>
  <c r="Z9" i="9"/>
  <c r="Y9" i="9"/>
  <c r="X9" i="9"/>
  <c r="W9" i="9"/>
  <c r="V9" i="9"/>
  <c r="U9" i="9"/>
  <c r="T9" i="9"/>
  <c r="S9" i="9"/>
  <c r="R9" i="9"/>
  <c r="Q9" i="9"/>
  <c r="P9" i="9"/>
  <c r="O9" i="9"/>
  <c r="N9" i="9"/>
  <c r="M9" i="9"/>
  <c r="L9" i="9"/>
  <c r="K9" i="9"/>
  <c r="AA8" i="9"/>
  <c r="Z8" i="9"/>
  <c r="Y8" i="9"/>
  <c r="X8" i="9"/>
  <c r="W8" i="9"/>
  <c r="V8" i="9"/>
  <c r="U8" i="9"/>
  <c r="T8" i="9"/>
  <c r="S8" i="9"/>
  <c r="R8" i="9"/>
  <c r="Q8" i="9"/>
  <c r="P8" i="9"/>
  <c r="O8" i="9"/>
  <c r="K8" i="9"/>
  <c r="AA7" i="9"/>
  <c r="Z7" i="9"/>
  <c r="Y7" i="9"/>
  <c r="X7" i="9"/>
  <c r="W7" i="9"/>
  <c r="V7" i="9"/>
  <c r="U7" i="9"/>
  <c r="T7" i="9"/>
  <c r="S7" i="9"/>
  <c r="R7" i="9"/>
  <c r="Q7" i="9"/>
  <c r="P7" i="9"/>
  <c r="O7" i="9"/>
  <c r="AA5" i="9"/>
  <c r="Z5" i="9"/>
  <c r="X5" i="9"/>
  <c r="W5" i="9"/>
  <c r="U5" i="9"/>
  <c r="T5" i="9"/>
  <c r="S5" i="9"/>
  <c r="R5" i="9"/>
  <c r="Q5" i="9"/>
  <c r="P5" i="9"/>
  <c r="O5" i="9"/>
  <c r="AA260" i="8"/>
  <c r="Z260" i="8"/>
  <c r="Y260" i="8"/>
  <c r="X260" i="8"/>
  <c r="X257" i="8" s="1"/>
  <c r="W260" i="8"/>
  <c r="V260" i="8"/>
  <c r="U260" i="8"/>
  <c r="T260" i="8"/>
  <c r="S260" i="8"/>
  <c r="R260" i="8"/>
  <c r="Q260" i="8"/>
  <c r="P260" i="8"/>
  <c r="P257" i="8" s="1"/>
  <c r="O260" i="8"/>
  <c r="M260" i="8"/>
  <c r="J260" i="8"/>
  <c r="I260" i="8"/>
  <c r="H260" i="8"/>
  <c r="H257" i="8" s="1"/>
  <c r="G260" i="8"/>
  <c r="AA259" i="8"/>
  <c r="AA257" i="8" s="1"/>
  <c r="Z259" i="8"/>
  <c r="Y259" i="8"/>
  <c r="X259" i="8"/>
  <c r="W259" i="8"/>
  <c r="V259" i="8"/>
  <c r="V257" i="8" s="1"/>
  <c r="U259" i="8"/>
  <c r="T259" i="8"/>
  <c r="S259" i="8"/>
  <c r="S257" i="8" s="1"/>
  <c r="R259" i="8"/>
  <c r="Q259" i="8"/>
  <c r="P259" i="8"/>
  <c r="O259" i="8"/>
  <c r="J259" i="8"/>
  <c r="I259" i="8"/>
  <c r="H259" i="8"/>
  <c r="G259" i="8"/>
  <c r="AA258" i="8"/>
  <c r="Z258" i="8"/>
  <c r="Y258" i="8"/>
  <c r="Y257" i="8" s="1"/>
  <c r="X258" i="8"/>
  <c r="W258" i="8"/>
  <c r="W257" i="8" s="1"/>
  <c r="V258" i="8"/>
  <c r="U258" i="8"/>
  <c r="T258" i="8"/>
  <c r="T257" i="8" s="1"/>
  <c r="S258" i="8"/>
  <c r="R258" i="8"/>
  <c r="Q258" i="8"/>
  <c r="Q257" i="8" s="1"/>
  <c r="P258" i="8"/>
  <c r="O258" i="8"/>
  <c r="O257" i="8" s="1"/>
  <c r="J258" i="8"/>
  <c r="I258" i="8"/>
  <c r="I257" i="8" s="1"/>
  <c r="H258" i="8"/>
  <c r="G258" i="8"/>
  <c r="G257" i="8" s="1"/>
  <c r="Z257" i="8"/>
  <c r="U257" i="8"/>
  <c r="R257" i="8"/>
  <c r="J257" i="8"/>
  <c r="AA243" i="8"/>
  <c r="Z243" i="8"/>
  <c r="Y243" i="8"/>
  <c r="X243" i="8"/>
  <c r="W243" i="8"/>
  <c r="V243" i="8"/>
  <c r="U243" i="8"/>
  <c r="N193" i="8"/>
  <c r="M193" i="8"/>
  <c r="L193" i="8"/>
  <c r="K193" i="8"/>
  <c r="N179" i="8"/>
  <c r="N178" i="8" s="1"/>
  <c r="N176" i="8" s="1"/>
  <c r="M179" i="8"/>
  <c r="L179" i="8"/>
  <c r="L260" i="8" s="1"/>
  <c r="K179" i="8"/>
  <c r="K260" i="8" s="1"/>
  <c r="M178" i="8"/>
  <c r="L178" i="8"/>
  <c r="L176" i="8" s="1"/>
  <c r="M176" i="8"/>
  <c r="N136" i="8"/>
  <c r="M136" i="8"/>
  <c r="L136" i="8"/>
  <c r="K136" i="8"/>
  <c r="N122" i="8"/>
  <c r="N259" i="8" s="1"/>
  <c r="M122" i="8"/>
  <c r="M259" i="8" s="1"/>
  <c r="L122" i="8"/>
  <c r="L259" i="8" s="1"/>
  <c r="K122" i="8"/>
  <c r="K259" i="8" s="1"/>
  <c r="N121" i="8"/>
  <c r="N119" i="8" s="1"/>
  <c r="L121" i="8"/>
  <c r="L119" i="8"/>
  <c r="AA96" i="8"/>
  <c r="Z96" i="8"/>
  <c r="Y96" i="8"/>
  <c r="X96" i="8"/>
  <c r="X40" i="8" s="1"/>
  <c r="AJ93" i="8"/>
  <c r="AI93" i="8"/>
  <c r="Z79" i="8"/>
  <c r="Y79" i="8"/>
  <c r="X79" i="8"/>
  <c r="W79" i="8"/>
  <c r="W62" i="8" s="1"/>
  <c r="W5" i="8" s="1"/>
  <c r="V79" i="8"/>
  <c r="N79" i="8"/>
  <c r="N22" i="8" s="1"/>
  <c r="M79" i="8"/>
  <c r="L79" i="8"/>
  <c r="K79" i="8"/>
  <c r="N73" i="8"/>
  <c r="N16" i="8" s="1"/>
  <c r="M73" i="8"/>
  <c r="L73" i="8"/>
  <c r="L16" i="8" s="1"/>
  <c r="K73" i="8"/>
  <c r="N65" i="8"/>
  <c r="N258" i="8" s="1"/>
  <c r="M65" i="8"/>
  <c r="M64" i="8" s="1"/>
  <c r="L65" i="8"/>
  <c r="L64" i="8" s="1"/>
  <c r="K65" i="8"/>
  <c r="K258" i="8" s="1"/>
  <c r="N64" i="8"/>
  <c r="N7" i="8" s="1"/>
  <c r="K64" i="8"/>
  <c r="AA62" i="8"/>
  <c r="Z62" i="8"/>
  <c r="Z5" i="8" s="1"/>
  <c r="Y62" i="8"/>
  <c r="X62" i="8"/>
  <c r="X5" i="8" s="1"/>
  <c r="V62" i="8"/>
  <c r="K62" i="8"/>
  <c r="AA52" i="8"/>
  <c r="Z52" i="8"/>
  <c r="Y52" i="8"/>
  <c r="X52" i="8"/>
  <c r="W52" i="8"/>
  <c r="V52" i="8"/>
  <c r="U52" i="8"/>
  <c r="T52" i="8"/>
  <c r="S52" i="8"/>
  <c r="R52" i="8"/>
  <c r="AA51" i="8"/>
  <c r="Z51" i="8"/>
  <c r="Y51" i="8"/>
  <c r="X51" i="8"/>
  <c r="W51" i="8"/>
  <c r="V51" i="8"/>
  <c r="U51" i="8"/>
  <c r="T51" i="8"/>
  <c r="S51" i="8"/>
  <c r="R51" i="8"/>
  <c r="Q51" i="8"/>
  <c r="P51" i="8"/>
  <c r="O51" i="8"/>
  <c r="N51" i="8"/>
  <c r="M51" i="8"/>
  <c r="L51" i="8"/>
  <c r="K51" i="8"/>
  <c r="AA50" i="8"/>
  <c r="Z50" i="8"/>
  <c r="Y50" i="8"/>
  <c r="X50" i="8"/>
  <c r="W50" i="8"/>
  <c r="V50" i="8"/>
  <c r="U50" i="8"/>
  <c r="T50" i="8"/>
  <c r="S50" i="8"/>
  <c r="R50" i="8"/>
  <c r="Q50" i="8"/>
  <c r="P50" i="8"/>
  <c r="O50" i="8"/>
  <c r="N50" i="8"/>
  <c r="M50" i="8"/>
  <c r="L50" i="8"/>
  <c r="K50" i="8"/>
  <c r="AA49" i="8"/>
  <c r="Z49" i="8"/>
  <c r="Y49" i="8"/>
  <c r="X49" i="8"/>
  <c r="W49" i="8"/>
  <c r="V49" i="8"/>
  <c r="U49" i="8"/>
  <c r="T49" i="8"/>
  <c r="S49" i="8"/>
  <c r="R49" i="8"/>
  <c r="Q49" i="8"/>
  <c r="P49" i="8"/>
  <c r="O49" i="8"/>
  <c r="N49" i="8"/>
  <c r="M49" i="8"/>
  <c r="L49" i="8"/>
  <c r="K49" i="8"/>
  <c r="AA48" i="8"/>
  <c r="Z48" i="8"/>
  <c r="Y48" i="8"/>
  <c r="X48" i="8"/>
  <c r="W48" i="8"/>
  <c r="V48" i="8"/>
  <c r="U48" i="8"/>
  <c r="T48" i="8"/>
  <c r="S48" i="8"/>
  <c r="R48" i="8"/>
  <c r="Q48" i="8"/>
  <c r="P48" i="8"/>
  <c r="O48" i="8"/>
  <c r="N48" i="8"/>
  <c r="M48" i="8"/>
  <c r="L48" i="8"/>
  <c r="K48" i="8"/>
  <c r="AA47" i="8"/>
  <c r="Z47" i="8"/>
  <c r="Y47" i="8"/>
  <c r="X47" i="8"/>
  <c r="W47" i="8"/>
  <c r="V47" i="8"/>
  <c r="U47" i="8"/>
  <c r="T47" i="8"/>
  <c r="S47" i="8"/>
  <c r="R47" i="8"/>
  <c r="Q47" i="8"/>
  <c r="P47" i="8"/>
  <c r="O47" i="8"/>
  <c r="N47" i="8"/>
  <c r="M47" i="8"/>
  <c r="L47" i="8"/>
  <c r="K47" i="8"/>
  <c r="AA46" i="8"/>
  <c r="Z46" i="8"/>
  <c r="Y46" i="8"/>
  <c r="X46" i="8"/>
  <c r="W46" i="8"/>
  <c r="V46" i="8"/>
  <c r="U46" i="8"/>
  <c r="T46" i="8"/>
  <c r="S46" i="8"/>
  <c r="R46" i="8"/>
  <c r="Q46" i="8"/>
  <c r="P46" i="8"/>
  <c r="O46" i="8"/>
  <c r="N46" i="8"/>
  <c r="M46" i="8"/>
  <c r="L46" i="8"/>
  <c r="K46" i="8"/>
  <c r="AA45" i="8"/>
  <c r="Z45" i="8"/>
  <c r="Y45" i="8"/>
  <c r="X45" i="8"/>
  <c r="W45" i="8"/>
  <c r="V45" i="8"/>
  <c r="U45" i="8"/>
  <c r="T45" i="8"/>
  <c r="S45" i="8"/>
  <c r="R45" i="8"/>
  <c r="Q45" i="8"/>
  <c r="P45" i="8"/>
  <c r="O45" i="8"/>
  <c r="N45" i="8"/>
  <c r="M45" i="8"/>
  <c r="L45" i="8"/>
  <c r="K45" i="8"/>
  <c r="AA44" i="8"/>
  <c r="Z44" i="8"/>
  <c r="Y44" i="8"/>
  <c r="X44" i="8"/>
  <c r="W44" i="8"/>
  <c r="V44" i="8"/>
  <c r="U44" i="8"/>
  <c r="T44" i="8"/>
  <c r="S44" i="8"/>
  <c r="R44" i="8"/>
  <c r="Q44" i="8"/>
  <c r="P44" i="8"/>
  <c r="O44" i="8"/>
  <c r="N44" i="8"/>
  <c r="M44" i="8"/>
  <c r="L44" i="8"/>
  <c r="K44" i="8"/>
  <c r="AA43" i="8"/>
  <c r="Z43" i="8"/>
  <c r="Y43" i="8"/>
  <c r="X43" i="8"/>
  <c r="W43" i="8"/>
  <c r="V43" i="8"/>
  <c r="U43" i="8"/>
  <c r="T43" i="8"/>
  <c r="S43" i="8"/>
  <c r="R43" i="8"/>
  <c r="Q43" i="8"/>
  <c r="P43" i="8"/>
  <c r="O43" i="8"/>
  <c r="N43" i="8"/>
  <c r="M43" i="8"/>
  <c r="L43" i="8"/>
  <c r="K43" i="8"/>
  <c r="AA42" i="8"/>
  <c r="Z42" i="8"/>
  <c r="Y42" i="8"/>
  <c r="X42" i="8"/>
  <c r="W42" i="8"/>
  <c r="V42" i="8"/>
  <c r="U42" i="8"/>
  <c r="T42" i="8"/>
  <c r="S42" i="8"/>
  <c r="R42" i="8"/>
  <c r="Q42" i="8"/>
  <c r="P42" i="8"/>
  <c r="O42" i="8"/>
  <c r="N42" i="8"/>
  <c r="M42" i="8"/>
  <c r="L42" i="8"/>
  <c r="K42" i="8"/>
  <c r="AA40" i="8"/>
  <c r="Z40" i="8"/>
  <c r="Y40" i="8"/>
  <c r="W40" i="8"/>
  <c r="V40" i="8"/>
  <c r="U40" i="8"/>
  <c r="T40" i="8"/>
  <c r="S40" i="8"/>
  <c r="R40" i="8"/>
  <c r="Q40" i="8"/>
  <c r="P40" i="8"/>
  <c r="O40" i="8"/>
  <c r="N40" i="8"/>
  <c r="M40" i="8"/>
  <c r="L40" i="8"/>
  <c r="K40" i="8"/>
  <c r="AA38" i="8"/>
  <c r="Z38" i="8"/>
  <c r="Y38" i="8"/>
  <c r="X38" i="8"/>
  <c r="W38" i="8"/>
  <c r="V38" i="8"/>
  <c r="U38" i="8"/>
  <c r="T38" i="8"/>
  <c r="S38" i="8"/>
  <c r="R38" i="8"/>
  <c r="AA36" i="8"/>
  <c r="Z36" i="8"/>
  <c r="Y36" i="8"/>
  <c r="X36" i="8"/>
  <c r="W36" i="8"/>
  <c r="V36" i="8"/>
  <c r="U36" i="8"/>
  <c r="T36" i="8"/>
  <c r="S36" i="8"/>
  <c r="R36" i="8"/>
  <c r="Q36" i="8"/>
  <c r="P36" i="8"/>
  <c r="O36" i="8"/>
  <c r="N36" i="8"/>
  <c r="M36" i="8"/>
  <c r="L36" i="8"/>
  <c r="K36" i="8"/>
  <c r="AA34" i="8"/>
  <c r="Z34" i="8"/>
  <c r="Y34" i="8"/>
  <c r="X34" i="8"/>
  <c r="W34" i="8"/>
  <c r="V34" i="8"/>
  <c r="U34" i="8"/>
  <c r="T34" i="8"/>
  <c r="S34" i="8"/>
  <c r="R34" i="8"/>
  <c r="Q34" i="8"/>
  <c r="P34" i="8"/>
  <c r="O34" i="8"/>
  <c r="N34" i="8"/>
  <c r="M34" i="8"/>
  <c r="L34" i="8"/>
  <c r="K34" i="8"/>
  <c r="AA32" i="8"/>
  <c r="Z32" i="8"/>
  <c r="Y32" i="8"/>
  <c r="X32" i="8"/>
  <c r="W32" i="8"/>
  <c r="V32" i="8"/>
  <c r="U32" i="8"/>
  <c r="T32" i="8"/>
  <c r="S32" i="8"/>
  <c r="R32" i="8"/>
  <c r="Q32" i="8"/>
  <c r="P32" i="8"/>
  <c r="O32" i="8"/>
  <c r="N32" i="8"/>
  <c r="M32" i="8"/>
  <c r="L32" i="8"/>
  <c r="K32" i="8"/>
  <c r="J32" i="8"/>
  <c r="I32" i="8"/>
  <c r="H32" i="8"/>
  <c r="G32" i="8"/>
  <c r="AA31" i="8"/>
  <c r="Z31" i="8"/>
  <c r="Y31" i="8"/>
  <c r="X31" i="8"/>
  <c r="W31" i="8"/>
  <c r="V31" i="8"/>
  <c r="U31" i="8"/>
  <c r="T31" i="8"/>
  <c r="S31" i="8"/>
  <c r="R31" i="8"/>
  <c r="Q31" i="8"/>
  <c r="P31" i="8"/>
  <c r="O31" i="8"/>
  <c r="N31" i="8"/>
  <c r="M31" i="8"/>
  <c r="L31" i="8"/>
  <c r="K31" i="8"/>
  <c r="AA30" i="8"/>
  <c r="Z30" i="8"/>
  <c r="Y30" i="8"/>
  <c r="X30" i="8"/>
  <c r="W30" i="8"/>
  <c r="V30" i="8"/>
  <c r="U30" i="8"/>
  <c r="T30" i="8"/>
  <c r="S30" i="8"/>
  <c r="R30" i="8"/>
  <c r="Q30" i="8"/>
  <c r="P30" i="8"/>
  <c r="O30" i="8"/>
  <c r="N30" i="8"/>
  <c r="M30" i="8"/>
  <c r="L30" i="8"/>
  <c r="K30" i="8"/>
  <c r="AA29" i="8"/>
  <c r="Z29" i="8"/>
  <c r="Y29" i="8"/>
  <c r="X29" i="8"/>
  <c r="W29" i="8"/>
  <c r="V29" i="8"/>
  <c r="U29" i="8"/>
  <c r="T29" i="8"/>
  <c r="S29" i="8"/>
  <c r="R29" i="8"/>
  <c r="Q29" i="8"/>
  <c r="P29" i="8"/>
  <c r="O29" i="8"/>
  <c r="N29" i="8"/>
  <c r="M29" i="8"/>
  <c r="L29" i="8"/>
  <c r="K29" i="8"/>
  <c r="AA28" i="8"/>
  <c r="Z28" i="8"/>
  <c r="Y28" i="8"/>
  <c r="X28" i="8"/>
  <c r="W28" i="8"/>
  <c r="V28" i="8"/>
  <c r="U28" i="8"/>
  <c r="T28" i="8"/>
  <c r="S28" i="8"/>
  <c r="R28" i="8"/>
  <c r="Q28" i="8"/>
  <c r="P28" i="8"/>
  <c r="O28" i="8"/>
  <c r="N28" i="8"/>
  <c r="M28" i="8"/>
  <c r="L28" i="8"/>
  <c r="K28" i="8"/>
  <c r="AA27" i="8"/>
  <c r="Z27" i="8"/>
  <c r="Y27" i="8"/>
  <c r="X27" i="8"/>
  <c r="W27" i="8"/>
  <c r="V27" i="8"/>
  <c r="U27" i="8"/>
  <c r="T27" i="8"/>
  <c r="S27" i="8"/>
  <c r="R27" i="8"/>
  <c r="Q27" i="8"/>
  <c r="P27" i="8"/>
  <c r="O27" i="8"/>
  <c r="N27" i="8"/>
  <c r="M27" i="8"/>
  <c r="L27" i="8"/>
  <c r="K27" i="8"/>
  <c r="AA26" i="8"/>
  <c r="Z26" i="8"/>
  <c r="Y26" i="8"/>
  <c r="X26" i="8"/>
  <c r="W26" i="8"/>
  <c r="V26" i="8"/>
  <c r="U26" i="8"/>
  <c r="T26" i="8"/>
  <c r="S26" i="8"/>
  <c r="R26" i="8"/>
  <c r="Q26" i="8"/>
  <c r="P26" i="8"/>
  <c r="O26" i="8"/>
  <c r="N26" i="8"/>
  <c r="M26" i="8"/>
  <c r="L26" i="8"/>
  <c r="K26" i="8"/>
  <c r="AA25" i="8"/>
  <c r="Z25" i="8"/>
  <c r="Y25" i="8"/>
  <c r="X25" i="8"/>
  <c r="W25" i="8"/>
  <c r="V25" i="8"/>
  <c r="U25" i="8"/>
  <c r="T25" i="8"/>
  <c r="S25" i="8"/>
  <c r="R25" i="8"/>
  <c r="Q25" i="8"/>
  <c r="P25" i="8"/>
  <c r="O25" i="8"/>
  <c r="N25" i="8"/>
  <c r="M25" i="8"/>
  <c r="L25" i="8"/>
  <c r="K25" i="8"/>
  <c r="AA24" i="8"/>
  <c r="Z24" i="8"/>
  <c r="Y24" i="8"/>
  <c r="X24" i="8"/>
  <c r="W24" i="8"/>
  <c r="V24" i="8"/>
  <c r="U24" i="8"/>
  <c r="T24" i="8"/>
  <c r="S24" i="8"/>
  <c r="R24" i="8"/>
  <c r="Q24" i="8"/>
  <c r="P24" i="8"/>
  <c r="O24" i="8"/>
  <c r="N24" i="8"/>
  <c r="M24" i="8"/>
  <c r="L24" i="8"/>
  <c r="K24" i="8"/>
  <c r="AA23" i="8"/>
  <c r="Z23" i="8"/>
  <c r="Y23" i="8"/>
  <c r="X23" i="8"/>
  <c r="W23" i="8"/>
  <c r="V23" i="8"/>
  <c r="U23" i="8"/>
  <c r="T23" i="8"/>
  <c r="S23" i="8"/>
  <c r="R23" i="8"/>
  <c r="Q23" i="8"/>
  <c r="P23" i="8"/>
  <c r="O23" i="8"/>
  <c r="N23" i="8"/>
  <c r="M23" i="8"/>
  <c r="L23" i="8"/>
  <c r="K23" i="8"/>
  <c r="AA22" i="8"/>
  <c r="Z22" i="8"/>
  <c r="Y22" i="8"/>
  <c r="X22" i="8"/>
  <c r="V22" i="8"/>
  <c r="U22" i="8"/>
  <c r="T22" i="8"/>
  <c r="S22" i="8"/>
  <c r="R22" i="8"/>
  <c r="Q22" i="8"/>
  <c r="P22" i="8"/>
  <c r="O22" i="8"/>
  <c r="M22" i="8"/>
  <c r="L22" i="8"/>
  <c r="K22" i="8"/>
  <c r="AA20" i="8"/>
  <c r="Z20" i="8"/>
  <c r="Y20" i="8"/>
  <c r="X20" i="8"/>
  <c r="W20" i="8"/>
  <c r="V20" i="8"/>
  <c r="U20" i="8"/>
  <c r="T20" i="8"/>
  <c r="S20" i="8"/>
  <c r="R20" i="8"/>
  <c r="Q20" i="8"/>
  <c r="P20" i="8"/>
  <c r="O20" i="8"/>
  <c r="N20" i="8"/>
  <c r="M20" i="8"/>
  <c r="L20" i="8"/>
  <c r="K20" i="8"/>
  <c r="AA19" i="8"/>
  <c r="Z19" i="8"/>
  <c r="Y19" i="8"/>
  <c r="X19" i="8"/>
  <c r="W19" i="8"/>
  <c r="V19" i="8"/>
  <c r="U19" i="8"/>
  <c r="T19" i="8"/>
  <c r="S19" i="8"/>
  <c r="R19" i="8"/>
  <c r="Q19" i="8"/>
  <c r="P19" i="8"/>
  <c r="O19" i="8"/>
  <c r="N19" i="8"/>
  <c r="M19" i="8"/>
  <c r="L19" i="8"/>
  <c r="K19" i="8"/>
  <c r="AA18" i="8"/>
  <c r="Z18" i="8"/>
  <c r="Y18" i="8"/>
  <c r="X18" i="8"/>
  <c r="W18" i="8"/>
  <c r="V18" i="8"/>
  <c r="U18" i="8"/>
  <c r="T18" i="8"/>
  <c r="S18" i="8"/>
  <c r="R18" i="8"/>
  <c r="Q18" i="8"/>
  <c r="P18" i="8"/>
  <c r="O18" i="8"/>
  <c r="N18" i="8"/>
  <c r="M18" i="8"/>
  <c r="L18" i="8"/>
  <c r="K18" i="8"/>
  <c r="AA17" i="8"/>
  <c r="Z17" i="8"/>
  <c r="Y17" i="8"/>
  <c r="X17" i="8"/>
  <c r="W17" i="8"/>
  <c r="V17" i="8"/>
  <c r="U17" i="8"/>
  <c r="T17" i="8"/>
  <c r="S17" i="8"/>
  <c r="R17" i="8"/>
  <c r="Q17" i="8"/>
  <c r="P17" i="8"/>
  <c r="O17" i="8"/>
  <c r="N17" i="8"/>
  <c r="M17" i="8"/>
  <c r="L17" i="8"/>
  <c r="K17" i="8"/>
  <c r="AA16" i="8"/>
  <c r="Z16" i="8"/>
  <c r="Y16" i="8"/>
  <c r="X16" i="8"/>
  <c r="W16" i="8"/>
  <c r="V16" i="8"/>
  <c r="U16" i="8"/>
  <c r="T16" i="8"/>
  <c r="S16" i="8"/>
  <c r="R16" i="8"/>
  <c r="Q16" i="8"/>
  <c r="P16" i="8"/>
  <c r="O16" i="8"/>
  <c r="M16" i="8"/>
  <c r="K16" i="8"/>
  <c r="AA15" i="8"/>
  <c r="Z15" i="8"/>
  <c r="Y15" i="8"/>
  <c r="X15" i="8"/>
  <c r="W15" i="8"/>
  <c r="V15" i="8"/>
  <c r="U15" i="8"/>
  <c r="T15" i="8"/>
  <c r="S15" i="8"/>
  <c r="R15" i="8"/>
  <c r="Q15" i="8"/>
  <c r="P15" i="8"/>
  <c r="O15" i="8"/>
  <c r="N15" i="8"/>
  <c r="M15" i="8"/>
  <c r="L15" i="8"/>
  <c r="K15" i="8"/>
  <c r="AA14" i="8"/>
  <c r="Z14" i="8"/>
  <c r="Y14" i="8"/>
  <c r="X14" i="8"/>
  <c r="W14" i="8"/>
  <c r="V14" i="8"/>
  <c r="U14" i="8"/>
  <c r="T14" i="8"/>
  <c r="S14" i="8"/>
  <c r="R14" i="8"/>
  <c r="Q14" i="8"/>
  <c r="P14" i="8"/>
  <c r="O14" i="8"/>
  <c r="N14" i="8"/>
  <c r="M14" i="8"/>
  <c r="L14" i="8"/>
  <c r="K14" i="8"/>
  <c r="AA13" i="8"/>
  <c r="Z13" i="8"/>
  <c r="Y13" i="8"/>
  <c r="X13" i="8"/>
  <c r="W13" i="8"/>
  <c r="V13" i="8"/>
  <c r="U13" i="8"/>
  <c r="T13" i="8"/>
  <c r="S13" i="8"/>
  <c r="R13" i="8"/>
  <c r="Q13" i="8"/>
  <c r="P13" i="8"/>
  <c r="O13" i="8"/>
  <c r="N13" i="8"/>
  <c r="M13" i="8"/>
  <c r="L13" i="8"/>
  <c r="K13" i="8"/>
  <c r="AA12" i="8"/>
  <c r="Z12" i="8"/>
  <c r="Y12" i="8"/>
  <c r="X12" i="8"/>
  <c r="W12" i="8"/>
  <c r="V12" i="8"/>
  <c r="U12" i="8"/>
  <c r="T12" i="8"/>
  <c r="S12" i="8"/>
  <c r="R12" i="8"/>
  <c r="Q12" i="8"/>
  <c r="P12" i="8"/>
  <c r="O12" i="8"/>
  <c r="N12" i="8"/>
  <c r="M12" i="8"/>
  <c r="L12" i="8"/>
  <c r="K12" i="8"/>
  <c r="AA11" i="8"/>
  <c r="Z11" i="8"/>
  <c r="Y11" i="8"/>
  <c r="X11" i="8"/>
  <c r="W11" i="8"/>
  <c r="V11" i="8"/>
  <c r="U11" i="8"/>
  <c r="T11" i="8"/>
  <c r="S11" i="8"/>
  <c r="R11" i="8"/>
  <c r="Q11" i="8"/>
  <c r="P11" i="8"/>
  <c r="O11" i="8"/>
  <c r="N11" i="8"/>
  <c r="M11" i="8"/>
  <c r="L11" i="8"/>
  <c r="K11" i="8"/>
  <c r="AA10" i="8"/>
  <c r="Z10" i="8"/>
  <c r="Y10" i="8"/>
  <c r="X10" i="8"/>
  <c r="W10" i="8"/>
  <c r="V10" i="8"/>
  <c r="U10" i="8"/>
  <c r="T10" i="8"/>
  <c r="S10" i="8"/>
  <c r="R10" i="8"/>
  <c r="Q10" i="8"/>
  <c r="P10" i="8"/>
  <c r="O10" i="8"/>
  <c r="N10" i="8"/>
  <c r="M10" i="8"/>
  <c r="L10" i="8"/>
  <c r="K10" i="8"/>
  <c r="AA9" i="8"/>
  <c r="Z9" i="8"/>
  <c r="Y9" i="8"/>
  <c r="X9" i="8"/>
  <c r="W9" i="8"/>
  <c r="V9" i="8"/>
  <c r="U9" i="8"/>
  <c r="T9" i="8"/>
  <c r="S9" i="8"/>
  <c r="R9" i="8"/>
  <c r="Q9" i="8"/>
  <c r="P9" i="8"/>
  <c r="O9" i="8"/>
  <c r="N9" i="8"/>
  <c r="M9" i="8"/>
  <c r="L9" i="8"/>
  <c r="K9" i="8"/>
  <c r="AA8" i="8"/>
  <c r="Z8" i="8"/>
  <c r="Y8" i="8"/>
  <c r="X8" i="8"/>
  <c r="W8" i="8"/>
  <c r="V8" i="8"/>
  <c r="U8" i="8"/>
  <c r="T8" i="8"/>
  <c r="S8" i="8"/>
  <c r="R8" i="8"/>
  <c r="Q8" i="8"/>
  <c r="P8" i="8"/>
  <c r="O8" i="8"/>
  <c r="N8" i="8"/>
  <c r="M8" i="8"/>
  <c r="L8" i="8"/>
  <c r="AA7" i="8"/>
  <c r="Z7" i="8"/>
  <c r="Y7" i="8"/>
  <c r="X7" i="8"/>
  <c r="W7" i="8"/>
  <c r="V7" i="8"/>
  <c r="U7" i="8"/>
  <c r="T7" i="8"/>
  <c r="S7" i="8"/>
  <c r="R7" i="8"/>
  <c r="Q7" i="8"/>
  <c r="P7" i="8"/>
  <c r="O7" i="8"/>
  <c r="AA5" i="8"/>
  <c r="Y5" i="8"/>
  <c r="V5" i="8"/>
  <c r="U5" i="8"/>
  <c r="T5" i="8"/>
  <c r="S5" i="8"/>
  <c r="R5" i="8"/>
  <c r="Q5" i="8"/>
  <c r="P5" i="8"/>
  <c r="O5" i="8"/>
  <c r="AA260" i="7"/>
  <c r="Z260" i="7"/>
  <c r="Y260" i="7"/>
  <c r="X260" i="7"/>
  <c r="W260" i="7"/>
  <c r="V260" i="7"/>
  <c r="U260" i="7"/>
  <c r="T260" i="7"/>
  <c r="S260" i="7"/>
  <c r="R260" i="7"/>
  <c r="Q260" i="7"/>
  <c r="P260" i="7"/>
  <c r="O260" i="7"/>
  <c r="J260" i="7"/>
  <c r="I260" i="7"/>
  <c r="H260" i="7"/>
  <c r="G260" i="7"/>
  <c r="AA259" i="7"/>
  <c r="Z259" i="7"/>
  <c r="Z257" i="7" s="1"/>
  <c r="Y259" i="7"/>
  <c r="X259" i="7"/>
  <c r="W259" i="7"/>
  <c r="W257" i="7" s="1"/>
  <c r="V259" i="7"/>
  <c r="U259" i="7"/>
  <c r="T259" i="7"/>
  <c r="S259" i="7"/>
  <c r="R259" i="7"/>
  <c r="Q259" i="7"/>
  <c r="P259" i="7"/>
  <c r="O259" i="7"/>
  <c r="O257" i="7" s="1"/>
  <c r="M259" i="7"/>
  <c r="J259" i="7"/>
  <c r="I259" i="7"/>
  <c r="H259" i="7"/>
  <c r="G259" i="7"/>
  <c r="G257" i="7" s="1"/>
  <c r="AA258" i="7"/>
  <c r="AA257" i="7" s="1"/>
  <c r="Z258" i="7"/>
  <c r="Y258" i="7"/>
  <c r="X258" i="7"/>
  <c r="X257" i="7" s="1"/>
  <c r="W258" i="7"/>
  <c r="V258" i="7"/>
  <c r="U258" i="7"/>
  <c r="U257" i="7" s="1"/>
  <c r="T258" i="7"/>
  <c r="S258" i="7"/>
  <c r="S257" i="7" s="1"/>
  <c r="R258" i="7"/>
  <c r="Q258" i="7"/>
  <c r="P258" i="7"/>
  <c r="P257" i="7" s="1"/>
  <c r="O258" i="7"/>
  <c r="M258" i="7"/>
  <c r="K258" i="7"/>
  <c r="J258" i="7"/>
  <c r="I258" i="7"/>
  <c r="H258" i="7"/>
  <c r="H257" i="7" s="1"/>
  <c r="G258" i="7"/>
  <c r="Y257" i="7"/>
  <c r="V257" i="7"/>
  <c r="T257" i="7"/>
  <c r="R257" i="7"/>
  <c r="Q257" i="7"/>
  <c r="J257" i="7"/>
  <c r="I257" i="7"/>
  <c r="AA243" i="7"/>
  <c r="Z243" i="7"/>
  <c r="Y243" i="7"/>
  <c r="X243" i="7"/>
  <c r="W243" i="7"/>
  <c r="V243" i="7"/>
  <c r="U243" i="7"/>
  <c r="N193" i="7"/>
  <c r="M193" i="7"/>
  <c r="L193" i="7"/>
  <c r="K193" i="7"/>
  <c r="N179" i="7"/>
  <c r="N260" i="7" s="1"/>
  <c r="M179" i="7"/>
  <c r="M178" i="7" s="1"/>
  <c r="L179" i="7"/>
  <c r="L260" i="7" s="1"/>
  <c r="K179" i="7"/>
  <c r="K260" i="7" s="1"/>
  <c r="N178" i="7"/>
  <c r="N176" i="7" s="1"/>
  <c r="L178" i="7"/>
  <c r="K178" i="7"/>
  <c r="K176" i="7" s="1"/>
  <c r="L176" i="7"/>
  <c r="N136" i="7"/>
  <c r="M136" i="7"/>
  <c r="L136" i="7"/>
  <c r="K136" i="7"/>
  <c r="N122" i="7"/>
  <c r="N259" i="7" s="1"/>
  <c r="M122" i="7"/>
  <c r="L122" i="7"/>
  <c r="L259" i="7" s="1"/>
  <c r="K122" i="7"/>
  <c r="K259" i="7" s="1"/>
  <c r="N121" i="7"/>
  <c r="M121" i="7"/>
  <c r="M119" i="7" s="1"/>
  <c r="L121" i="7"/>
  <c r="K121" i="7"/>
  <c r="N119" i="7"/>
  <c r="L119" i="7"/>
  <c r="K119" i="7"/>
  <c r="AA96" i="7"/>
  <c r="Z96" i="7"/>
  <c r="Y96" i="7"/>
  <c r="X96" i="7"/>
  <c r="AJ93" i="7"/>
  <c r="AI93" i="7"/>
  <c r="W82" i="7"/>
  <c r="W79" i="7" s="1"/>
  <c r="V82" i="7"/>
  <c r="Z79" i="7"/>
  <c r="Y79" i="7"/>
  <c r="X79" i="7"/>
  <c r="V79" i="7"/>
  <c r="N79" i="7"/>
  <c r="N22" i="7" s="1"/>
  <c r="M79" i="7"/>
  <c r="L79" i="7"/>
  <c r="L22" i="7" s="1"/>
  <c r="K79" i="7"/>
  <c r="N73" i="7"/>
  <c r="M73" i="7"/>
  <c r="L73" i="7"/>
  <c r="L16" i="7" s="1"/>
  <c r="K73" i="7"/>
  <c r="N65" i="7"/>
  <c r="N64" i="7" s="1"/>
  <c r="M65" i="7"/>
  <c r="L65" i="7"/>
  <c r="L258" i="7" s="1"/>
  <c r="L257" i="7" s="1"/>
  <c r="K65" i="7"/>
  <c r="K64" i="7" s="1"/>
  <c r="M64" i="7"/>
  <c r="L64" i="7"/>
  <c r="L7" i="7" s="1"/>
  <c r="AA62" i="7"/>
  <c r="Z62" i="7"/>
  <c r="Y62" i="7"/>
  <c r="X62" i="7"/>
  <c r="X5" i="7" s="1"/>
  <c r="V62" i="7"/>
  <c r="V5" i="7" s="1"/>
  <c r="M62" i="7"/>
  <c r="AA52" i="7"/>
  <c r="Z52" i="7"/>
  <c r="Y52" i="7"/>
  <c r="X52" i="7"/>
  <c r="W52" i="7"/>
  <c r="V52" i="7"/>
  <c r="U52" i="7"/>
  <c r="T52" i="7"/>
  <c r="S52" i="7"/>
  <c r="R52" i="7"/>
  <c r="AA51" i="7"/>
  <c r="Z51" i="7"/>
  <c r="Y51" i="7"/>
  <c r="X51" i="7"/>
  <c r="W51" i="7"/>
  <c r="V51" i="7"/>
  <c r="U51" i="7"/>
  <c r="T51" i="7"/>
  <c r="S51" i="7"/>
  <c r="R51" i="7"/>
  <c r="Q51" i="7"/>
  <c r="P51" i="7"/>
  <c r="O51" i="7"/>
  <c r="N51" i="7"/>
  <c r="M51" i="7"/>
  <c r="L51" i="7"/>
  <c r="K51" i="7"/>
  <c r="AA50" i="7"/>
  <c r="Z50" i="7"/>
  <c r="Y50" i="7"/>
  <c r="X50" i="7"/>
  <c r="W50" i="7"/>
  <c r="V50" i="7"/>
  <c r="U50" i="7"/>
  <c r="T50" i="7"/>
  <c r="S50" i="7"/>
  <c r="R50" i="7"/>
  <c r="Q50" i="7"/>
  <c r="P50" i="7"/>
  <c r="O50" i="7"/>
  <c r="N50" i="7"/>
  <c r="M50" i="7"/>
  <c r="L50" i="7"/>
  <c r="K50" i="7"/>
  <c r="AA49" i="7"/>
  <c r="Z49" i="7"/>
  <c r="Y49" i="7"/>
  <c r="X49" i="7"/>
  <c r="W49" i="7"/>
  <c r="V49" i="7"/>
  <c r="U49" i="7"/>
  <c r="T49" i="7"/>
  <c r="S49" i="7"/>
  <c r="R49" i="7"/>
  <c r="Q49" i="7"/>
  <c r="P49" i="7"/>
  <c r="O49" i="7"/>
  <c r="N49" i="7"/>
  <c r="M49" i="7"/>
  <c r="L49" i="7"/>
  <c r="K49" i="7"/>
  <c r="AA48" i="7"/>
  <c r="Z48" i="7"/>
  <c r="Y48" i="7"/>
  <c r="X48" i="7"/>
  <c r="W48" i="7"/>
  <c r="V48" i="7"/>
  <c r="U48" i="7"/>
  <c r="T48" i="7"/>
  <c r="S48" i="7"/>
  <c r="R48" i="7"/>
  <c r="Q48" i="7"/>
  <c r="P48" i="7"/>
  <c r="O48" i="7"/>
  <c r="N48" i="7"/>
  <c r="M48" i="7"/>
  <c r="L48" i="7"/>
  <c r="K48" i="7"/>
  <c r="AA47" i="7"/>
  <c r="Z47" i="7"/>
  <c r="Y47" i="7"/>
  <c r="X47" i="7"/>
  <c r="W47" i="7"/>
  <c r="V47" i="7"/>
  <c r="U47" i="7"/>
  <c r="T47" i="7"/>
  <c r="S47" i="7"/>
  <c r="R47" i="7"/>
  <c r="Q47" i="7"/>
  <c r="P47" i="7"/>
  <c r="O47" i="7"/>
  <c r="N47" i="7"/>
  <c r="M47" i="7"/>
  <c r="L47" i="7"/>
  <c r="K47" i="7"/>
  <c r="AA46" i="7"/>
  <c r="Z46" i="7"/>
  <c r="Y46" i="7"/>
  <c r="X46" i="7"/>
  <c r="W46" i="7"/>
  <c r="V46" i="7"/>
  <c r="U46" i="7"/>
  <c r="T46" i="7"/>
  <c r="S46" i="7"/>
  <c r="R46" i="7"/>
  <c r="Q46" i="7"/>
  <c r="P46" i="7"/>
  <c r="O46" i="7"/>
  <c r="N46" i="7"/>
  <c r="M46" i="7"/>
  <c r="L46" i="7"/>
  <c r="K46" i="7"/>
  <c r="AA45" i="7"/>
  <c r="Z45" i="7"/>
  <c r="Y45" i="7"/>
  <c r="X45" i="7"/>
  <c r="W45" i="7"/>
  <c r="V45" i="7"/>
  <c r="U45" i="7"/>
  <c r="T45" i="7"/>
  <c r="S45" i="7"/>
  <c r="R45" i="7"/>
  <c r="Q45" i="7"/>
  <c r="P45" i="7"/>
  <c r="O45" i="7"/>
  <c r="N45" i="7"/>
  <c r="M45" i="7"/>
  <c r="L45" i="7"/>
  <c r="K45" i="7"/>
  <c r="AA44" i="7"/>
  <c r="Z44" i="7"/>
  <c r="Y44" i="7"/>
  <c r="X44" i="7"/>
  <c r="W44" i="7"/>
  <c r="V44" i="7"/>
  <c r="U44" i="7"/>
  <c r="T44" i="7"/>
  <c r="S44" i="7"/>
  <c r="R44" i="7"/>
  <c r="Q44" i="7"/>
  <c r="P44" i="7"/>
  <c r="O44" i="7"/>
  <c r="N44" i="7"/>
  <c r="M44" i="7"/>
  <c r="L44" i="7"/>
  <c r="K44" i="7"/>
  <c r="AA43" i="7"/>
  <c r="Z43" i="7"/>
  <c r="Y43" i="7"/>
  <c r="X43" i="7"/>
  <c r="W43" i="7"/>
  <c r="V43" i="7"/>
  <c r="U43" i="7"/>
  <c r="T43" i="7"/>
  <c r="S43" i="7"/>
  <c r="R43" i="7"/>
  <c r="Q43" i="7"/>
  <c r="P43" i="7"/>
  <c r="O43" i="7"/>
  <c r="N43" i="7"/>
  <c r="M43" i="7"/>
  <c r="L43" i="7"/>
  <c r="K43" i="7"/>
  <c r="AA42" i="7"/>
  <c r="Z42" i="7"/>
  <c r="Y42" i="7"/>
  <c r="X42" i="7"/>
  <c r="W42" i="7"/>
  <c r="V42" i="7"/>
  <c r="U42" i="7"/>
  <c r="T42" i="7"/>
  <c r="S42" i="7"/>
  <c r="R42" i="7"/>
  <c r="Q42" i="7"/>
  <c r="P42" i="7"/>
  <c r="O42" i="7"/>
  <c r="N42" i="7"/>
  <c r="M42" i="7"/>
  <c r="L42" i="7"/>
  <c r="K42" i="7"/>
  <c r="AA40" i="7"/>
  <c r="Z40" i="7"/>
  <c r="Y40" i="7"/>
  <c r="X40" i="7"/>
  <c r="W40" i="7"/>
  <c r="V40" i="7"/>
  <c r="U40" i="7"/>
  <c r="T40" i="7"/>
  <c r="S40" i="7"/>
  <c r="R40" i="7"/>
  <c r="Q40" i="7"/>
  <c r="P40" i="7"/>
  <c r="O40" i="7"/>
  <c r="N40" i="7"/>
  <c r="M40" i="7"/>
  <c r="L40" i="7"/>
  <c r="K40" i="7"/>
  <c r="AA38" i="7"/>
  <c r="Z38" i="7"/>
  <c r="Y38" i="7"/>
  <c r="X38" i="7"/>
  <c r="W38" i="7"/>
  <c r="V38" i="7"/>
  <c r="U38" i="7"/>
  <c r="T38" i="7"/>
  <c r="S38" i="7"/>
  <c r="R38" i="7"/>
  <c r="AA36" i="7"/>
  <c r="Z36" i="7"/>
  <c r="Y36" i="7"/>
  <c r="X36" i="7"/>
  <c r="W36" i="7"/>
  <c r="V36" i="7"/>
  <c r="U36" i="7"/>
  <c r="T36" i="7"/>
  <c r="S36" i="7"/>
  <c r="R36" i="7"/>
  <c r="Q36" i="7"/>
  <c r="P36" i="7"/>
  <c r="O36" i="7"/>
  <c r="N36" i="7"/>
  <c r="M36" i="7"/>
  <c r="L36" i="7"/>
  <c r="K36" i="7"/>
  <c r="AA34" i="7"/>
  <c r="Z34" i="7"/>
  <c r="Y34" i="7"/>
  <c r="X34" i="7"/>
  <c r="W34" i="7"/>
  <c r="V34" i="7"/>
  <c r="U34" i="7"/>
  <c r="T34" i="7"/>
  <c r="S34" i="7"/>
  <c r="R34" i="7"/>
  <c r="Q34" i="7"/>
  <c r="P34" i="7"/>
  <c r="O34" i="7"/>
  <c r="N34" i="7"/>
  <c r="M34" i="7"/>
  <c r="L34" i="7"/>
  <c r="K34" i="7"/>
  <c r="AA32" i="7"/>
  <c r="Z32" i="7"/>
  <c r="Y32" i="7"/>
  <c r="X32" i="7"/>
  <c r="W32" i="7"/>
  <c r="V32" i="7"/>
  <c r="U32" i="7"/>
  <c r="T32" i="7"/>
  <c r="S32" i="7"/>
  <c r="R32" i="7"/>
  <c r="Q32" i="7"/>
  <c r="P32" i="7"/>
  <c r="O32" i="7"/>
  <c r="N32" i="7"/>
  <c r="M32" i="7"/>
  <c r="L32" i="7"/>
  <c r="K32" i="7"/>
  <c r="J32" i="7"/>
  <c r="I32" i="7"/>
  <c r="H32" i="7"/>
  <c r="G32" i="7"/>
  <c r="AA31" i="7"/>
  <c r="Z31" i="7"/>
  <c r="Y31" i="7"/>
  <c r="X31" i="7"/>
  <c r="W31" i="7"/>
  <c r="V31" i="7"/>
  <c r="U31" i="7"/>
  <c r="T31" i="7"/>
  <c r="S31" i="7"/>
  <c r="R31" i="7"/>
  <c r="Q31" i="7"/>
  <c r="P31" i="7"/>
  <c r="O31" i="7"/>
  <c r="N31" i="7"/>
  <c r="M31" i="7"/>
  <c r="L31" i="7"/>
  <c r="K31" i="7"/>
  <c r="AA30" i="7"/>
  <c r="Z30" i="7"/>
  <c r="Y30" i="7"/>
  <c r="X30" i="7"/>
  <c r="W30" i="7"/>
  <c r="V30" i="7"/>
  <c r="U30" i="7"/>
  <c r="T30" i="7"/>
  <c r="S30" i="7"/>
  <c r="R30" i="7"/>
  <c r="Q30" i="7"/>
  <c r="P30" i="7"/>
  <c r="O30" i="7"/>
  <c r="N30" i="7"/>
  <c r="M30" i="7"/>
  <c r="L30" i="7"/>
  <c r="K30" i="7"/>
  <c r="AA29" i="7"/>
  <c r="Z29" i="7"/>
  <c r="Y29" i="7"/>
  <c r="X29" i="7"/>
  <c r="W29" i="7"/>
  <c r="V29" i="7"/>
  <c r="U29" i="7"/>
  <c r="T29" i="7"/>
  <c r="S29" i="7"/>
  <c r="R29" i="7"/>
  <c r="Q29" i="7"/>
  <c r="P29" i="7"/>
  <c r="O29" i="7"/>
  <c r="N29" i="7"/>
  <c r="M29" i="7"/>
  <c r="L29" i="7"/>
  <c r="K29" i="7"/>
  <c r="AA28" i="7"/>
  <c r="Z28" i="7"/>
  <c r="Y28" i="7"/>
  <c r="X28" i="7"/>
  <c r="W28" i="7"/>
  <c r="V28" i="7"/>
  <c r="U28" i="7"/>
  <c r="T28" i="7"/>
  <c r="S28" i="7"/>
  <c r="R28" i="7"/>
  <c r="Q28" i="7"/>
  <c r="P28" i="7"/>
  <c r="O28" i="7"/>
  <c r="N28" i="7"/>
  <c r="M28" i="7"/>
  <c r="L28" i="7"/>
  <c r="K28" i="7"/>
  <c r="AA27" i="7"/>
  <c r="Z27" i="7"/>
  <c r="Y27" i="7"/>
  <c r="X27" i="7"/>
  <c r="W27" i="7"/>
  <c r="V27" i="7"/>
  <c r="U27" i="7"/>
  <c r="T27" i="7"/>
  <c r="S27" i="7"/>
  <c r="R27" i="7"/>
  <c r="Q27" i="7"/>
  <c r="P27" i="7"/>
  <c r="O27" i="7"/>
  <c r="N27" i="7"/>
  <c r="M27" i="7"/>
  <c r="L27" i="7"/>
  <c r="K27" i="7"/>
  <c r="AA26" i="7"/>
  <c r="Z26" i="7"/>
  <c r="Y26" i="7"/>
  <c r="X26" i="7"/>
  <c r="W26" i="7"/>
  <c r="V26" i="7"/>
  <c r="U26" i="7"/>
  <c r="T26" i="7"/>
  <c r="S26" i="7"/>
  <c r="R26" i="7"/>
  <c r="Q26" i="7"/>
  <c r="P26" i="7"/>
  <c r="O26" i="7"/>
  <c r="N26" i="7"/>
  <c r="M26" i="7"/>
  <c r="L26" i="7"/>
  <c r="K26" i="7"/>
  <c r="AA25" i="7"/>
  <c r="Z25" i="7"/>
  <c r="Y25" i="7"/>
  <c r="X25" i="7"/>
  <c r="W25" i="7"/>
  <c r="V25" i="7"/>
  <c r="U25" i="7"/>
  <c r="T25" i="7"/>
  <c r="S25" i="7"/>
  <c r="R25" i="7"/>
  <c r="Q25" i="7"/>
  <c r="P25" i="7"/>
  <c r="O25" i="7"/>
  <c r="N25" i="7"/>
  <c r="M25" i="7"/>
  <c r="L25" i="7"/>
  <c r="K25" i="7"/>
  <c r="AA24" i="7"/>
  <c r="Z24" i="7"/>
  <c r="Y24" i="7"/>
  <c r="X24" i="7"/>
  <c r="W24" i="7"/>
  <c r="V24" i="7"/>
  <c r="U24" i="7"/>
  <c r="T24" i="7"/>
  <c r="S24" i="7"/>
  <c r="R24" i="7"/>
  <c r="Q24" i="7"/>
  <c r="P24" i="7"/>
  <c r="O24" i="7"/>
  <c r="N24" i="7"/>
  <c r="M24" i="7"/>
  <c r="L24" i="7"/>
  <c r="K24" i="7"/>
  <c r="AA23" i="7"/>
  <c r="Z23" i="7"/>
  <c r="Y23" i="7"/>
  <c r="X23" i="7"/>
  <c r="W23" i="7"/>
  <c r="V23" i="7"/>
  <c r="U23" i="7"/>
  <c r="T23" i="7"/>
  <c r="S23" i="7"/>
  <c r="R23" i="7"/>
  <c r="Q23" i="7"/>
  <c r="P23" i="7"/>
  <c r="O23" i="7"/>
  <c r="N23" i="7"/>
  <c r="M23" i="7"/>
  <c r="L23" i="7"/>
  <c r="K23" i="7"/>
  <c r="AA22" i="7"/>
  <c r="Z22" i="7"/>
  <c r="Y22" i="7"/>
  <c r="X22" i="7"/>
  <c r="V22" i="7"/>
  <c r="U22" i="7"/>
  <c r="T22" i="7"/>
  <c r="S22" i="7"/>
  <c r="R22" i="7"/>
  <c r="Q22" i="7"/>
  <c r="P22" i="7"/>
  <c r="O22" i="7"/>
  <c r="M22" i="7"/>
  <c r="K22" i="7"/>
  <c r="AA20" i="7"/>
  <c r="Z20" i="7"/>
  <c r="Y20" i="7"/>
  <c r="X20" i="7"/>
  <c r="W20" i="7"/>
  <c r="V20" i="7"/>
  <c r="U20" i="7"/>
  <c r="T20" i="7"/>
  <c r="S20" i="7"/>
  <c r="R20" i="7"/>
  <c r="Q20" i="7"/>
  <c r="P20" i="7"/>
  <c r="O20" i="7"/>
  <c r="N20" i="7"/>
  <c r="M20" i="7"/>
  <c r="L20" i="7"/>
  <c r="K20" i="7"/>
  <c r="AA19" i="7"/>
  <c r="Z19" i="7"/>
  <c r="Y19" i="7"/>
  <c r="X19" i="7"/>
  <c r="W19" i="7"/>
  <c r="V19" i="7"/>
  <c r="U19" i="7"/>
  <c r="T19" i="7"/>
  <c r="S19" i="7"/>
  <c r="R19" i="7"/>
  <c r="Q19" i="7"/>
  <c r="P19" i="7"/>
  <c r="O19" i="7"/>
  <c r="N19" i="7"/>
  <c r="M19" i="7"/>
  <c r="L19" i="7"/>
  <c r="K19" i="7"/>
  <c r="AA18" i="7"/>
  <c r="Z18" i="7"/>
  <c r="Y18" i="7"/>
  <c r="X18" i="7"/>
  <c r="W18" i="7"/>
  <c r="V18" i="7"/>
  <c r="U18" i="7"/>
  <c r="T18" i="7"/>
  <c r="S18" i="7"/>
  <c r="R18" i="7"/>
  <c r="Q18" i="7"/>
  <c r="P18" i="7"/>
  <c r="O18" i="7"/>
  <c r="N18" i="7"/>
  <c r="M18" i="7"/>
  <c r="L18" i="7"/>
  <c r="K18" i="7"/>
  <c r="AA17" i="7"/>
  <c r="Z17" i="7"/>
  <c r="Y17" i="7"/>
  <c r="X17" i="7"/>
  <c r="W17" i="7"/>
  <c r="V17" i="7"/>
  <c r="U17" i="7"/>
  <c r="T17" i="7"/>
  <c r="S17" i="7"/>
  <c r="R17" i="7"/>
  <c r="Q17" i="7"/>
  <c r="P17" i="7"/>
  <c r="O17" i="7"/>
  <c r="N17" i="7"/>
  <c r="M17" i="7"/>
  <c r="L17" i="7"/>
  <c r="K17" i="7"/>
  <c r="AA16" i="7"/>
  <c r="Z16" i="7"/>
  <c r="Y16" i="7"/>
  <c r="X16" i="7"/>
  <c r="W16" i="7"/>
  <c r="V16" i="7"/>
  <c r="U16" i="7"/>
  <c r="T16" i="7"/>
  <c r="S16" i="7"/>
  <c r="R16" i="7"/>
  <c r="Q16" i="7"/>
  <c r="P16" i="7"/>
  <c r="O16" i="7"/>
  <c r="N16" i="7"/>
  <c r="M16" i="7"/>
  <c r="K16" i="7"/>
  <c r="AA15" i="7"/>
  <c r="Z15" i="7"/>
  <c r="Y15" i="7"/>
  <c r="X15" i="7"/>
  <c r="W15" i="7"/>
  <c r="V15" i="7"/>
  <c r="U15" i="7"/>
  <c r="T15" i="7"/>
  <c r="S15" i="7"/>
  <c r="R15" i="7"/>
  <c r="Q15" i="7"/>
  <c r="P15" i="7"/>
  <c r="O15" i="7"/>
  <c r="N15" i="7"/>
  <c r="M15" i="7"/>
  <c r="L15" i="7"/>
  <c r="K15" i="7"/>
  <c r="AA14" i="7"/>
  <c r="Z14" i="7"/>
  <c r="Y14" i="7"/>
  <c r="X14" i="7"/>
  <c r="W14" i="7"/>
  <c r="V14" i="7"/>
  <c r="U14" i="7"/>
  <c r="T14" i="7"/>
  <c r="S14" i="7"/>
  <c r="R14" i="7"/>
  <c r="Q14" i="7"/>
  <c r="P14" i="7"/>
  <c r="O14" i="7"/>
  <c r="N14" i="7"/>
  <c r="M14" i="7"/>
  <c r="L14" i="7"/>
  <c r="K14" i="7"/>
  <c r="AA13" i="7"/>
  <c r="Z13" i="7"/>
  <c r="Y13" i="7"/>
  <c r="X13" i="7"/>
  <c r="W13" i="7"/>
  <c r="V13" i="7"/>
  <c r="U13" i="7"/>
  <c r="T13" i="7"/>
  <c r="S13" i="7"/>
  <c r="R13" i="7"/>
  <c r="Q13" i="7"/>
  <c r="P13" i="7"/>
  <c r="O13" i="7"/>
  <c r="N13" i="7"/>
  <c r="M13" i="7"/>
  <c r="L13" i="7"/>
  <c r="K13" i="7"/>
  <c r="AA12" i="7"/>
  <c r="Z12" i="7"/>
  <c r="Y12" i="7"/>
  <c r="X12" i="7"/>
  <c r="W12" i="7"/>
  <c r="V12" i="7"/>
  <c r="U12" i="7"/>
  <c r="T12" i="7"/>
  <c r="S12" i="7"/>
  <c r="R12" i="7"/>
  <c r="Q12" i="7"/>
  <c r="P12" i="7"/>
  <c r="O12" i="7"/>
  <c r="N12" i="7"/>
  <c r="M12" i="7"/>
  <c r="L12" i="7"/>
  <c r="K12" i="7"/>
  <c r="AA11" i="7"/>
  <c r="Z11" i="7"/>
  <c r="Y11" i="7"/>
  <c r="X11" i="7"/>
  <c r="W11" i="7"/>
  <c r="V11" i="7"/>
  <c r="U11" i="7"/>
  <c r="T11" i="7"/>
  <c r="S11" i="7"/>
  <c r="R11" i="7"/>
  <c r="Q11" i="7"/>
  <c r="P11" i="7"/>
  <c r="O11" i="7"/>
  <c r="N11" i="7"/>
  <c r="M11" i="7"/>
  <c r="L11" i="7"/>
  <c r="K11" i="7"/>
  <c r="AA10" i="7"/>
  <c r="Z10" i="7"/>
  <c r="Y10" i="7"/>
  <c r="X10" i="7"/>
  <c r="W10" i="7"/>
  <c r="V10" i="7"/>
  <c r="U10" i="7"/>
  <c r="T10" i="7"/>
  <c r="S10" i="7"/>
  <c r="R10" i="7"/>
  <c r="Q10" i="7"/>
  <c r="P10" i="7"/>
  <c r="O10" i="7"/>
  <c r="N10" i="7"/>
  <c r="M10" i="7"/>
  <c r="L10" i="7"/>
  <c r="K10" i="7"/>
  <c r="AA9" i="7"/>
  <c r="Z9" i="7"/>
  <c r="Y9" i="7"/>
  <c r="X9" i="7"/>
  <c r="W9" i="7"/>
  <c r="V9" i="7"/>
  <c r="U9" i="7"/>
  <c r="T9" i="7"/>
  <c r="S9" i="7"/>
  <c r="R9" i="7"/>
  <c r="Q9" i="7"/>
  <c r="P9" i="7"/>
  <c r="O9" i="7"/>
  <c r="N9" i="7"/>
  <c r="M9" i="7"/>
  <c r="L9" i="7"/>
  <c r="K9" i="7"/>
  <c r="AA8" i="7"/>
  <c r="Z8" i="7"/>
  <c r="Y8" i="7"/>
  <c r="X8" i="7"/>
  <c r="W8" i="7"/>
  <c r="V8" i="7"/>
  <c r="U8" i="7"/>
  <c r="T8" i="7"/>
  <c r="S8" i="7"/>
  <c r="R8" i="7"/>
  <c r="Q8" i="7"/>
  <c r="P8" i="7"/>
  <c r="O8" i="7"/>
  <c r="M8" i="7"/>
  <c r="L8" i="7"/>
  <c r="K8" i="7"/>
  <c r="AA7" i="7"/>
  <c r="Z7" i="7"/>
  <c r="Y7" i="7"/>
  <c r="X7" i="7"/>
  <c r="W7" i="7"/>
  <c r="V7" i="7"/>
  <c r="U7" i="7"/>
  <c r="T7" i="7"/>
  <c r="S7" i="7"/>
  <c r="R7" i="7"/>
  <c r="Q7" i="7"/>
  <c r="P7" i="7"/>
  <c r="O7" i="7"/>
  <c r="AA5" i="7"/>
  <c r="Z5" i="7"/>
  <c r="Y5" i="7"/>
  <c r="U5" i="7"/>
  <c r="T5" i="7"/>
  <c r="S5" i="7"/>
  <c r="R5" i="7"/>
  <c r="Q5" i="7"/>
  <c r="P5" i="7"/>
  <c r="O5" i="7"/>
  <c r="AA260" i="6"/>
  <c r="Z260" i="6"/>
  <c r="Y260" i="6"/>
  <c r="X260" i="6"/>
  <c r="W260" i="6"/>
  <c r="V260" i="6"/>
  <c r="U260" i="6"/>
  <c r="T260" i="6"/>
  <c r="S260" i="6"/>
  <c r="R260" i="6"/>
  <c r="Q260" i="6"/>
  <c r="P260" i="6"/>
  <c r="O260" i="6"/>
  <c r="M260" i="6"/>
  <c r="J260" i="6"/>
  <c r="I260" i="6"/>
  <c r="H260" i="6"/>
  <c r="G260" i="6"/>
  <c r="AA259" i="6"/>
  <c r="Z259" i="6"/>
  <c r="Y259" i="6"/>
  <c r="X259" i="6"/>
  <c r="W259" i="6"/>
  <c r="V259" i="6"/>
  <c r="U259" i="6"/>
  <c r="U257" i="6" s="1"/>
  <c r="T259" i="6"/>
  <c r="S259" i="6"/>
  <c r="R259" i="6"/>
  <c r="Q259" i="6"/>
  <c r="P259" i="6"/>
  <c r="O259" i="6"/>
  <c r="K259" i="6"/>
  <c r="J259" i="6"/>
  <c r="I259" i="6"/>
  <c r="H259" i="6"/>
  <c r="G259" i="6"/>
  <c r="AA258" i="6"/>
  <c r="AA257" i="6" s="1"/>
  <c r="Z258" i="6"/>
  <c r="Y258" i="6"/>
  <c r="Y257" i="6" s="1"/>
  <c r="X258" i="6"/>
  <c r="X257" i="6" s="1"/>
  <c r="W258" i="6"/>
  <c r="V258" i="6"/>
  <c r="V257" i="6" s="1"/>
  <c r="U258" i="6"/>
  <c r="T258" i="6"/>
  <c r="T257" i="6" s="1"/>
  <c r="S258" i="6"/>
  <c r="S257" i="6" s="1"/>
  <c r="R258" i="6"/>
  <c r="Q258" i="6"/>
  <c r="Q257" i="6" s="1"/>
  <c r="P258" i="6"/>
  <c r="P257" i="6" s="1"/>
  <c r="O258" i="6"/>
  <c r="K258" i="6"/>
  <c r="J258" i="6"/>
  <c r="I258" i="6"/>
  <c r="I257" i="6" s="1"/>
  <c r="H258" i="6"/>
  <c r="H257" i="6" s="1"/>
  <c r="G258" i="6"/>
  <c r="Z257" i="6"/>
  <c r="W257" i="6"/>
  <c r="R257" i="6"/>
  <c r="O257" i="6"/>
  <c r="J257" i="6"/>
  <c r="G257" i="6"/>
  <c r="AA243" i="6"/>
  <c r="Z243" i="6"/>
  <c r="Y243" i="6"/>
  <c r="X243" i="6"/>
  <c r="W243" i="6"/>
  <c r="V243" i="6"/>
  <c r="U243" i="6"/>
  <c r="N193" i="6"/>
  <c r="M193" i="6"/>
  <c r="M22" i="6" s="1"/>
  <c r="L193" i="6"/>
  <c r="K193" i="6"/>
  <c r="N179" i="6"/>
  <c r="N260" i="6" s="1"/>
  <c r="M179" i="6"/>
  <c r="M178" i="6" s="1"/>
  <c r="M176" i="6" s="1"/>
  <c r="L179" i="6"/>
  <c r="L260" i="6" s="1"/>
  <c r="K179" i="6"/>
  <c r="K178" i="6" s="1"/>
  <c r="K176" i="6" s="1"/>
  <c r="L178" i="6"/>
  <c r="L176" i="6" s="1"/>
  <c r="N136" i="6"/>
  <c r="M136" i="6"/>
  <c r="L136" i="6"/>
  <c r="K136" i="6"/>
  <c r="N122" i="6"/>
  <c r="N259" i="6" s="1"/>
  <c r="M122" i="6"/>
  <c r="M259" i="6" s="1"/>
  <c r="L122" i="6"/>
  <c r="L259" i="6" s="1"/>
  <c r="K122" i="6"/>
  <c r="N121" i="6"/>
  <c r="N119" i="6" s="1"/>
  <c r="K121" i="6"/>
  <c r="K119" i="6" s="1"/>
  <c r="AA96" i="6"/>
  <c r="Z96" i="6"/>
  <c r="Z40" i="6" s="1"/>
  <c r="Y96" i="6"/>
  <c r="X96" i="6"/>
  <c r="AJ93" i="6"/>
  <c r="AI93" i="6"/>
  <c r="W82" i="6"/>
  <c r="V82" i="6"/>
  <c r="V79" i="6" s="1"/>
  <c r="Z79" i="6"/>
  <c r="Y79" i="6"/>
  <c r="Y62" i="6" s="1"/>
  <c r="Y5" i="6" s="1"/>
  <c r="X79" i="6"/>
  <c r="X62" i="6" s="1"/>
  <c r="X5" i="6" s="1"/>
  <c r="W79" i="6"/>
  <c r="N79" i="6"/>
  <c r="M79" i="6"/>
  <c r="L79" i="6"/>
  <c r="K79" i="6"/>
  <c r="N73" i="6"/>
  <c r="M73" i="6"/>
  <c r="L73" i="6"/>
  <c r="K73" i="6"/>
  <c r="N65" i="6"/>
  <c r="N258" i="6" s="1"/>
  <c r="N257" i="6" s="1"/>
  <c r="M65" i="6"/>
  <c r="M258" i="6" s="1"/>
  <c r="M257" i="6" s="1"/>
  <c r="L65" i="6"/>
  <c r="L64" i="6" s="1"/>
  <c r="K65" i="6"/>
  <c r="K64" i="6" s="1"/>
  <c r="M64" i="6"/>
  <c r="AA62" i="6"/>
  <c r="Z62" i="6"/>
  <c r="W62" i="6"/>
  <c r="M62" i="6"/>
  <c r="AA52" i="6"/>
  <c r="Z52" i="6"/>
  <c r="Y52" i="6"/>
  <c r="X52" i="6"/>
  <c r="W52" i="6"/>
  <c r="V52" i="6"/>
  <c r="U52" i="6"/>
  <c r="T52" i="6"/>
  <c r="S52" i="6"/>
  <c r="R52" i="6"/>
  <c r="AA51" i="6"/>
  <c r="Z51" i="6"/>
  <c r="Y51" i="6"/>
  <c r="X51" i="6"/>
  <c r="W51" i="6"/>
  <c r="V51" i="6"/>
  <c r="U51" i="6"/>
  <c r="T51" i="6"/>
  <c r="S51" i="6"/>
  <c r="R51" i="6"/>
  <c r="Q51" i="6"/>
  <c r="P51" i="6"/>
  <c r="O51" i="6"/>
  <c r="N51" i="6"/>
  <c r="M51" i="6"/>
  <c r="L51" i="6"/>
  <c r="K51" i="6"/>
  <c r="AA50" i="6"/>
  <c r="Z50" i="6"/>
  <c r="Y50" i="6"/>
  <c r="X50" i="6"/>
  <c r="W50" i="6"/>
  <c r="V50" i="6"/>
  <c r="U50" i="6"/>
  <c r="T50" i="6"/>
  <c r="S50" i="6"/>
  <c r="R50" i="6"/>
  <c r="Q50" i="6"/>
  <c r="P50" i="6"/>
  <c r="O50" i="6"/>
  <c r="N50" i="6"/>
  <c r="M50" i="6"/>
  <c r="L50" i="6"/>
  <c r="K50" i="6"/>
  <c r="AA49" i="6"/>
  <c r="Z49" i="6"/>
  <c r="Y49" i="6"/>
  <c r="X49" i="6"/>
  <c r="W49" i="6"/>
  <c r="V49" i="6"/>
  <c r="U49" i="6"/>
  <c r="T49" i="6"/>
  <c r="S49" i="6"/>
  <c r="R49" i="6"/>
  <c r="Q49" i="6"/>
  <c r="P49" i="6"/>
  <c r="O49" i="6"/>
  <c r="N49" i="6"/>
  <c r="M49" i="6"/>
  <c r="L49" i="6"/>
  <c r="K49" i="6"/>
  <c r="AA48" i="6"/>
  <c r="Z48" i="6"/>
  <c r="Y48" i="6"/>
  <c r="X48" i="6"/>
  <c r="W48" i="6"/>
  <c r="V48" i="6"/>
  <c r="U48" i="6"/>
  <c r="T48" i="6"/>
  <c r="S48" i="6"/>
  <c r="R48" i="6"/>
  <c r="Q48" i="6"/>
  <c r="P48" i="6"/>
  <c r="O48" i="6"/>
  <c r="N48" i="6"/>
  <c r="M48" i="6"/>
  <c r="L48" i="6"/>
  <c r="K48" i="6"/>
  <c r="AA47" i="6"/>
  <c r="Z47" i="6"/>
  <c r="Y47" i="6"/>
  <c r="X47" i="6"/>
  <c r="W47" i="6"/>
  <c r="V47" i="6"/>
  <c r="U47" i="6"/>
  <c r="T47" i="6"/>
  <c r="S47" i="6"/>
  <c r="R47" i="6"/>
  <c r="Q47" i="6"/>
  <c r="P47" i="6"/>
  <c r="O47" i="6"/>
  <c r="N47" i="6"/>
  <c r="M47" i="6"/>
  <c r="L47" i="6"/>
  <c r="K47" i="6"/>
  <c r="AA46" i="6"/>
  <c r="Z46" i="6"/>
  <c r="Y46" i="6"/>
  <c r="X46" i="6"/>
  <c r="W46" i="6"/>
  <c r="V46" i="6"/>
  <c r="U46" i="6"/>
  <c r="T46" i="6"/>
  <c r="S46" i="6"/>
  <c r="R46" i="6"/>
  <c r="Q46" i="6"/>
  <c r="P46" i="6"/>
  <c r="O46" i="6"/>
  <c r="N46" i="6"/>
  <c r="M46" i="6"/>
  <c r="L46" i="6"/>
  <c r="K46" i="6"/>
  <c r="AA45" i="6"/>
  <c r="Z45" i="6"/>
  <c r="Y45" i="6"/>
  <c r="X45" i="6"/>
  <c r="W45" i="6"/>
  <c r="V45" i="6"/>
  <c r="U45" i="6"/>
  <c r="T45" i="6"/>
  <c r="S45" i="6"/>
  <c r="R45" i="6"/>
  <c r="Q45" i="6"/>
  <c r="P45" i="6"/>
  <c r="O45" i="6"/>
  <c r="N45" i="6"/>
  <c r="M45" i="6"/>
  <c r="L45" i="6"/>
  <c r="K45" i="6"/>
  <c r="AA44" i="6"/>
  <c r="Z44" i="6"/>
  <c r="Y44" i="6"/>
  <c r="X44" i="6"/>
  <c r="W44" i="6"/>
  <c r="V44" i="6"/>
  <c r="U44" i="6"/>
  <c r="T44" i="6"/>
  <c r="S44" i="6"/>
  <c r="R44" i="6"/>
  <c r="Q44" i="6"/>
  <c r="P44" i="6"/>
  <c r="O44" i="6"/>
  <c r="N44" i="6"/>
  <c r="M44" i="6"/>
  <c r="L44" i="6"/>
  <c r="K44" i="6"/>
  <c r="AA43" i="6"/>
  <c r="Z43" i="6"/>
  <c r="Y43" i="6"/>
  <c r="X43" i="6"/>
  <c r="W43" i="6"/>
  <c r="V43" i="6"/>
  <c r="U43" i="6"/>
  <c r="T43" i="6"/>
  <c r="S43" i="6"/>
  <c r="R43" i="6"/>
  <c r="Q43" i="6"/>
  <c r="P43" i="6"/>
  <c r="O43" i="6"/>
  <c r="N43" i="6"/>
  <c r="M43" i="6"/>
  <c r="L43" i="6"/>
  <c r="K43" i="6"/>
  <c r="AA42" i="6"/>
  <c r="Z42" i="6"/>
  <c r="Y42" i="6"/>
  <c r="X42" i="6"/>
  <c r="W42" i="6"/>
  <c r="V42" i="6"/>
  <c r="U42" i="6"/>
  <c r="T42" i="6"/>
  <c r="S42" i="6"/>
  <c r="R42" i="6"/>
  <c r="Q42" i="6"/>
  <c r="P42" i="6"/>
  <c r="O42" i="6"/>
  <c r="N42" i="6"/>
  <c r="M42" i="6"/>
  <c r="L42" i="6"/>
  <c r="K42" i="6"/>
  <c r="AA40" i="6"/>
  <c r="Y40" i="6"/>
  <c r="X40" i="6"/>
  <c r="W40" i="6"/>
  <c r="V40" i="6"/>
  <c r="U40" i="6"/>
  <c r="T40" i="6"/>
  <c r="S40" i="6"/>
  <c r="R40" i="6"/>
  <c r="Q40" i="6"/>
  <c r="P40" i="6"/>
  <c r="O40" i="6"/>
  <c r="N40" i="6"/>
  <c r="M40" i="6"/>
  <c r="L40" i="6"/>
  <c r="K40" i="6"/>
  <c r="AA38" i="6"/>
  <c r="Z38" i="6"/>
  <c r="Y38" i="6"/>
  <c r="X38" i="6"/>
  <c r="W38" i="6"/>
  <c r="V38" i="6"/>
  <c r="U38" i="6"/>
  <c r="T38" i="6"/>
  <c r="S38" i="6"/>
  <c r="R38" i="6"/>
  <c r="AA36" i="6"/>
  <c r="Z36" i="6"/>
  <c r="Y36" i="6"/>
  <c r="X36" i="6"/>
  <c r="W36" i="6"/>
  <c r="V36" i="6"/>
  <c r="U36" i="6"/>
  <c r="T36" i="6"/>
  <c r="S36" i="6"/>
  <c r="R36" i="6"/>
  <c r="Q36" i="6"/>
  <c r="P36" i="6"/>
  <c r="O36" i="6"/>
  <c r="N36" i="6"/>
  <c r="M36" i="6"/>
  <c r="L36" i="6"/>
  <c r="K36" i="6"/>
  <c r="AA34" i="6"/>
  <c r="Z34" i="6"/>
  <c r="Y34" i="6"/>
  <c r="X34" i="6"/>
  <c r="W34" i="6"/>
  <c r="V34" i="6"/>
  <c r="U34" i="6"/>
  <c r="T34" i="6"/>
  <c r="S34" i="6"/>
  <c r="R34" i="6"/>
  <c r="Q34" i="6"/>
  <c r="P34" i="6"/>
  <c r="O34" i="6"/>
  <c r="N34" i="6"/>
  <c r="M34" i="6"/>
  <c r="L34" i="6"/>
  <c r="K34" i="6"/>
  <c r="AA32" i="6"/>
  <c r="Z32" i="6"/>
  <c r="Y32" i="6"/>
  <c r="X32" i="6"/>
  <c r="W32" i="6"/>
  <c r="V32" i="6"/>
  <c r="U32" i="6"/>
  <c r="T32" i="6"/>
  <c r="S32" i="6"/>
  <c r="R32" i="6"/>
  <c r="Q32" i="6"/>
  <c r="P32" i="6"/>
  <c r="O32" i="6"/>
  <c r="N32" i="6"/>
  <c r="M32" i="6"/>
  <c r="L32" i="6"/>
  <c r="K32" i="6"/>
  <c r="J32" i="6"/>
  <c r="I32" i="6"/>
  <c r="H32" i="6"/>
  <c r="G32" i="6"/>
  <c r="AA31" i="6"/>
  <c r="Z31" i="6"/>
  <c r="Y31" i="6"/>
  <c r="X31" i="6"/>
  <c r="W31" i="6"/>
  <c r="V31" i="6"/>
  <c r="U31" i="6"/>
  <c r="T31" i="6"/>
  <c r="S31" i="6"/>
  <c r="R31" i="6"/>
  <c r="Q31" i="6"/>
  <c r="P31" i="6"/>
  <c r="O31" i="6"/>
  <c r="N31" i="6"/>
  <c r="M31" i="6"/>
  <c r="L31" i="6"/>
  <c r="K31" i="6"/>
  <c r="AA30" i="6"/>
  <c r="Z30" i="6"/>
  <c r="Y30" i="6"/>
  <c r="X30" i="6"/>
  <c r="W30" i="6"/>
  <c r="V30" i="6"/>
  <c r="U30" i="6"/>
  <c r="T30" i="6"/>
  <c r="S30" i="6"/>
  <c r="R30" i="6"/>
  <c r="Q30" i="6"/>
  <c r="P30" i="6"/>
  <c r="O30" i="6"/>
  <c r="N30" i="6"/>
  <c r="M30" i="6"/>
  <c r="L30" i="6"/>
  <c r="K30" i="6"/>
  <c r="AA29" i="6"/>
  <c r="Z29" i="6"/>
  <c r="Y29" i="6"/>
  <c r="X29" i="6"/>
  <c r="W29" i="6"/>
  <c r="V29" i="6"/>
  <c r="U29" i="6"/>
  <c r="T29" i="6"/>
  <c r="S29" i="6"/>
  <c r="R29" i="6"/>
  <c r="Q29" i="6"/>
  <c r="P29" i="6"/>
  <c r="O29" i="6"/>
  <c r="N29" i="6"/>
  <c r="M29" i="6"/>
  <c r="L29" i="6"/>
  <c r="K29" i="6"/>
  <c r="AA28" i="6"/>
  <c r="Z28" i="6"/>
  <c r="Y28" i="6"/>
  <c r="X28" i="6"/>
  <c r="W28" i="6"/>
  <c r="V28" i="6"/>
  <c r="U28" i="6"/>
  <c r="T28" i="6"/>
  <c r="S28" i="6"/>
  <c r="R28" i="6"/>
  <c r="Q28" i="6"/>
  <c r="P28" i="6"/>
  <c r="O28" i="6"/>
  <c r="N28" i="6"/>
  <c r="M28" i="6"/>
  <c r="L28" i="6"/>
  <c r="K28" i="6"/>
  <c r="AA27" i="6"/>
  <c r="Z27" i="6"/>
  <c r="Y27" i="6"/>
  <c r="X27" i="6"/>
  <c r="W27" i="6"/>
  <c r="V27" i="6"/>
  <c r="U27" i="6"/>
  <c r="T27" i="6"/>
  <c r="S27" i="6"/>
  <c r="R27" i="6"/>
  <c r="Q27" i="6"/>
  <c r="P27" i="6"/>
  <c r="O27" i="6"/>
  <c r="N27" i="6"/>
  <c r="M27" i="6"/>
  <c r="L27" i="6"/>
  <c r="K27" i="6"/>
  <c r="AA26" i="6"/>
  <c r="Z26" i="6"/>
  <c r="Y26" i="6"/>
  <c r="X26" i="6"/>
  <c r="W26" i="6"/>
  <c r="V26" i="6"/>
  <c r="U26" i="6"/>
  <c r="T26" i="6"/>
  <c r="S26" i="6"/>
  <c r="R26" i="6"/>
  <c r="Q26" i="6"/>
  <c r="P26" i="6"/>
  <c r="O26" i="6"/>
  <c r="N26" i="6"/>
  <c r="M26" i="6"/>
  <c r="L26" i="6"/>
  <c r="K26" i="6"/>
  <c r="AA25" i="6"/>
  <c r="Z25" i="6"/>
  <c r="Y25" i="6"/>
  <c r="X25" i="6"/>
  <c r="W25" i="6"/>
  <c r="V25" i="6"/>
  <c r="U25" i="6"/>
  <c r="T25" i="6"/>
  <c r="S25" i="6"/>
  <c r="R25" i="6"/>
  <c r="Q25" i="6"/>
  <c r="P25" i="6"/>
  <c r="O25" i="6"/>
  <c r="N25" i="6"/>
  <c r="M25" i="6"/>
  <c r="L25" i="6"/>
  <c r="K25" i="6"/>
  <c r="AA24" i="6"/>
  <c r="Z24" i="6"/>
  <c r="Y24" i="6"/>
  <c r="X24" i="6"/>
  <c r="W24" i="6"/>
  <c r="V24" i="6"/>
  <c r="U24" i="6"/>
  <c r="T24" i="6"/>
  <c r="S24" i="6"/>
  <c r="R24" i="6"/>
  <c r="Q24" i="6"/>
  <c r="P24" i="6"/>
  <c r="O24" i="6"/>
  <c r="N24" i="6"/>
  <c r="M24" i="6"/>
  <c r="L24" i="6"/>
  <c r="K24" i="6"/>
  <c r="AA23" i="6"/>
  <c r="Z23" i="6"/>
  <c r="Y23" i="6"/>
  <c r="X23" i="6"/>
  <c r="W23" i="6"/>
  <c r="V23" i="6"/>
  <c r="U23" i="6"/>
  <c r="T23" i="6"/>
  <c r="S23" i="6"/>
  <c r="R23" i="6"/>
  <c r="Q23" i="6"/>
  <c r="P23" i="6"/>
  <c r="O23" i="6"/>
  <c r="N23" i="6"/>
  <c r="M23" i="6"/>
  <c r="L23" i="6"/>
  <c r="K23" i="6"/>
  <c r="AA22" i="6"/>
  <c r="Z22" i="6"/>
  <c r="Y22" i="6"/>
  <c r="X22" i="6"/>
  <c r="W22" i="6"/>
  <c r="U22" i="6"/>
  <c r="T22" i="6"/>
  <c r="S22" i="6"/>
  <c r="R22" i="6"/>
  <c r="Q22" i="6"/>
  <c r="P22" i="6"/>
  <c r="O22" i="6"/>
  <c r="N22" i="6"/>
  <c r="L22" i="6"/>
  <c r="K22" i="6"/>
  <c r="AA20" i="6"/>
  <c r="Z20" i="6"/>
  <c r="Y20" i="6"/>
  <c r="X20" i="6"/>
  <c r="W20" i="6"/>
  <c r="V20" i="6"/>
  <c r="U20" i="6"/>
  <c r="T20" i="6"/>
  <c r="S20" i="6"/>
  <c r="R20" i="6"/>
  <c r="Q20" i="6"/>
  <c r="P20" i="6"/>
  <c r="O20" i="6"/>
  <c r="N20" i="6"/>
  <c r="M20" i="6"/>
  <c r="L20" i="6"/>
  <c r="K20" i="6"/>
  <c r="AA19" i="6"/>
  <c r="Z19" i="6"/>
  <c r="Y19" i="6"/>
  <c r="X19" i="6"/>
  <c r="W19" i="6"/>
  <c r="V19" i="6"/>
  <c r="U19" i="6"/>
  <c r="T19" i="6"/>
  <c r="S19" i="6"/>
  <c r="R19" i="6"/>
  <c r="Q19" i="6"/>
  <c r="P19" i="6"/>
  <c r="O19" i="6"/>
  <c r="N19" i="6"/>
  <c r="M19" i="6"/>
  <c r="L19" i="6"/>
  <c r="K19" i="6"/>
  <c r="AA18" i="6"/>
  <c r="Z18" i="6"/>
  <c r="Y18" i="6"/>
  <c r="X18" i="6"/>
  <c r="W18" i="6"/>
  <c r="V18" i="6"/>
  <c r="U18" i="6"/>
  <c r="T18" i="6"/>
  <c r="S18" i="6"/>
  <c r="R18" i="6"/>
  <c r="Q18" i="6"/>
  <c r="P18" i="6"/>
  <c r="O18" i="6"/>
  <c r="N18" i="6"/>
  <c r="M18" i="6"/>
  <c r="L18" i="6"/>
  <c r="K18" i="6"/>
  <c r="AA17" i="6"/>
  <c r="Z17" i="6"/>
  <c r="Y17" i="6"/>
  <c r="X17" i="6"/>
  <c r="W17" i="6"/>
  <c r="V17" i="6"/>
  <c r="U17" i="6"/>
  <c r="T17" i="6"/>
  <c r="S17" i="6"/>
  <c r="R17" i="6"/>
  <c r="Q17" i="6"/>
  <c r="P17" i="6"/>
  <c r="O17" i="6"/>
  <c r="N17" i="6"/>
  <c r="M17" i="6"/>
  <c r="L17" i="6"/>
  <c r="K17" i="6"/>
  <c r="AA16" i="6"/>
  <c r="Z16" i="6"/>
  <c r="Y16" i="6"/>
  <c r="X16" i="6"/>
  <c r="W16" i="6"/>
  <c r="V16" i="6"/>
  <c r="U16" i="6"/>
  <c r="T16" i="6"/>
  <c r="S16" i="6"/>
  <c r="R16" i="6"/>
  <c r="Q16" i="6"/>
  <c r="P16" i="6"/>
  <c r="O16" i="6"/>
  <c r="N16" i="6"/>
  <c r="M16" i="6"/>
  <c r="L16" i="6"/>
  <c r="K16" i="6"/>
  <c r="AA15" i="6"/>
  <c r="Z15" i="6"/>
  <c r="Y15" i="6"/>
  <c r="X15" i="6"/>
  <c r="W15" i="6"/>
  <c r="V15" i="6"/>
  <c r="U15" i="6"/>
  <c r="T15" i="6"/>
  <c r="S15" i="6"/>
  <c r="R15" i="6"/>
  <c r="Q15" i="6"/>
  <c r="P15" i="6"/>
  <c r="O15" i="6"/>
  <c r="N15" i="6"/>
  <c r="M15" i="6"/>
  <c r="L15" i="6"/>
  <c r="K15" i="6"/>
  <c r="AA14" i="6"/>
  <c r="Z14" i="6"/>
  <c r="Y14" i="6"/>
  <c r="X14" i="6"/>
  <c r="W14" i="6"/>
  <c r="V14" i="6"/>
  <c r="U14" i="6"/>
  <c r="T14" i="6"/>
  <c r="S14" i="6"/>
  <c r="R14" i="6"/>
  <c r="Q14" i="6"/>
  <c r="P14" i="6"/>
  <c r="O14" i="6"/>
  <c r="N14" i="6"/>
  <c r="M14" i="6"/>
  <c r="L14" i="6"/>
  <c r="K14" i="6"/>
  <c r="AA13" i="6"/>
  <c r="Z13" i="6"/>
  <c r="Y13" i="6"/>
  <c r="X13" i="6"/>
  <c r="W13" i="6"/>
  <c r="V13" i="6"/>
  <c r="U13" i="6"/>
  <c r="T13" i="6"/>
  <c r="S13" i="6"/>
  <c r="R13" i="6"/>
  <c r="Q13" i="6"/>
  <c r="P13" i="6"/>
  <c r="O13" i="6"/>
  <c r="N13" i="6"/>
  <c r="M13" i="6"/>
  <c r="L13" i="6"/>
  <c r="K13" i="6"/>
  <c r="AA12" i="6"/>
  <c r="Z12" i="6"/>
  <c r="Y12" i="6"/>
  <c r="X12" i="6"/>
  <c r="W12" i="6"/>
  <c r="V12" i="6"/>
  <c r="U12" i="6"/>
  <c r="T12" i="6"/>
  <c r="S12" i="6"/>
  <c r="R12" i="6"/>
  <c r="Q12" i="6"/>
  <c r="P12" i="6"/>
  <c r="O12" i="6"/>
  <c r="N12" i="6"/>
  <c r="M12" i="6"/>
  <c r="L12" i="6"/>
  <c r="K12" i="6"/>
  <c r="AA11" i="6"/>
  <c r="Z11" i="6"/>
  <c r="Y11" i="6"/>
  <c r="X11" i="6"/>
  <c r="W11" i="6"/>
  <c r="V11" i="6"/>
  <c r="U11" i="6"/>
  <c r="T11" i="6"/>
  <c r="S11" i="6"/>
  <c r="R11" i="6"/>
  <c r="Q11" i="6"/>
  <c r="P11" i="6"/>
  <c r="O11" i="6"/>
  <c r="N11" i="6"/>
  <c r="M11" i="6"/>
  <c r="L11" i="6"/>
  <c r="K11" i="6"/>
  <c r="AA10" i="6"/>
  <c r="Z10" i="6"/>
  <c r="Y10" i="6"/>
  <c r="X10" i="6"/>
  <c r="W10" i="6"/>
  <c r="V10" i="6"/>
  <c r="U10" i="6"/>
  <c r="T10" i="6"/>
  <c r="S10" i="6"/>
  <c r="R10" i="6"/>
  <c r="Q10" i="6"/>
  <c r="P10" i="6"/>
  <c r="O10" i="6"/>
  <c r="N10" i="6"/>
  <c r="M10" i="6"/>
  <c r="L10" i="6"/>
  <c r="K10" i="6"/>
  <c r="AA9" i="6"/>
  <c r="Z9" i="6"/>
  <c r="Y9" i="6"/>
  <c r="X9" i="6"/>
  <c r="W9" i="6"/>
  <c r="V9" i="6"/>
  <c r="U9" i="6"/>
  <c r="T9" i="6"/>
  <c r="S9" i="6"/>
  <c r="R9" i="6"/>
  <c r="Q9" i="6"/>
  <c r="P9" i="6"/>
  <c r="O9" i="6"/>
  <c r="N9" i="6"/>
  <c r="M9" i="6"/>
  <c r="L9" i="6"/>
  <c r="K9" i="6"/>
  <c r="AA8" i="6"/>
  <c r="Z8" i="6"/>
  <c r="Y8" i="6"/>
  <c r="X8" i="6"/>
  <c r="W8" i="6"/>
  <c r="V8" i="6"/>
  <c r="U8" i="6"/>
  <c r="T8" i="6"/>
  <c r="S8" i="6"/>
  <c r="R8" i="6"/>
  <c r="Q8" i="6"/>
  <c r="P8" i="6"/>
  <c r="O8" i="6"/>
  <c r="N8" i="6"/>
  <c r="K8" i="6"/>
  <c r="AA7" i="6"/>
  <c r="Z7" i="6"/>
  <c r="Y7" i="6"/>
  <c r="X7" i="6"/>
  <c r="W7" i="6"/>
  <c r="V7" i="6"/>
  <c r="U7" i="6"/>
  <c r="T7" i="6"/>
  <c r="S7" i="6"/>
  <c r="R7" i="6"/>
  <c r="Q7" i="6"/>
  <c r="P7" i="6"/>
  <c r="O7" i="6"/>
  <c r="AA5" i="6"/>
  <c r="Z5" i="6"/>
  <c r="W5" i="6"/>
  <c r="U5" i="6"/>
  <c r="T5" i="6"/>
  <c r="S5" i="6"/>
  <c r="R5" i="6"/>
  <c r="Q5" i="6"/>
  <c r="P5" i="6"/>
  <c r="O5" i="6"/>
  <c r="AA260" i="5"/>
  <c r="Z260" i="5"/>
  <c r="Y260" i="5"/>
  <c r="X260" i="5"/>
  <c r="X257" i="5" s="1"/>
  <c r="W260" i="5"/>
  <c r="V260" i="5"/>
  <c r="U260" i="5"/>
  <c r="T260" i="5"/>
  <c r="S260" i="5"/>
  <c r="R260" i="5"/>
  <c r="Q260" i="5"/>
  <c r="P260" i="5"/>
  <c r="P257" i="5" s="1"/>
  <c r="O260" i="5"/>
  <c r="M260" i="5"/>
  <c r="K260" i="5"/>
  <c r="J260" i="5"/>
  <c r="I260" i="5"/>
  <c r="H260" i="5"/>
  <c r="H257" i="5" s="1"/>
  <c r="G260" i="5"/>
  <c r="AA259" i="5"/>
  <c r="AA257" i="5" s="1"/>
  <c r="Z259" i="5"/>
  <c r="Y259" i="5"/>
  <c r="X259" i="5"/>
  <c r="W259" i="5"/>
  <c r="V259" i="5"/>
  <c r="U259" i="5"/>
  <c r="T259" i="5"/>
  <c r="S259" i="5"/>
  <c r="S257" i="5" s="1"/>
  <c r="R259" i="5"/>
  <c r="Q259" i="5"/>
  <c r="P259" i="5"/>
  <c r="O259" i="5"/>
  <c r="N259" i="5"/>
  <c r="J259" i="5"/>
  <c r="I259" i="5"/>
  <c r="H259" i="5"/>
  <c r="G259" i="5"/>
  <c r="AA258" i="5"/>
  <c r="Z258" i="5"/>
  <c r="Y258" i="5"/>
  <c r="Y257" i="5" s="1"/>
  <c r="X258" i="5"/>
  <c r="W258" i="5"/>
  <c r="W257" i="5" s="1"/>
  <c r="V258" i="5"/>
  <c r="V257" i="5" s="1"/>
  <c r="U258" i="5"/>
  <c r="T258" i="5"/>
  <c r="T257" i="5" s="1"/>
  <c r="S258" i="5"/>
  <c r="R258" i="5"/>
  <c r="Q258" i="5"/>
  <c r="Q257" i="5" s="1"/>
  <c r="P258" i="5"/>
  <c r="O258" i="5"/>
  <c r="O257" i="5" s="1"/>
  <c r="L258" i="5"/>
  <c r="J258" i="5"/>
  <c r="I258" i="5"/>
  <c r="I257" i="5" s="1"/>
  <c r="H258" i="5"/>
  <c r="G258" i="5"/>
  <c r="G257" i="5" s="1"/>
  <c r="Z257" i="5"/>
  <c r="U257" i="5"/>
  <c r="R257" i="5"/>
  <c r="J257" i="5"/>
  <c r="AA243" i="5"/>
  <c r="Z243" i="5"/>
  <c r="Y243" i="5"/>
  <c r="X243" i="5"/>
  <c r="W243" i="5"/>
  <c r="V243" i="5"/>
  <c r="U243" i="5"/>
  <c r="N193" i="5"/>
  <c r="M193" i="5"/>
  <c r="L193" i="5"/>
  <c r="K193" i="5"/>
  <c r="N179" i="5"/>
  <c r="N8" i="5" s="1"/>
  <c r="M179" i="5"/>
  <c r="L179" i="5"/>
  <c r="L260" i="5" s="1"/>
  <c r="K179" i="5"/>
  <c r="K178" i="5" s="1"/>
  <c r="K176" i="5" s="1"/>
  <c r="M178" i="5"/>
  <c r="L178" i="5"/>
  <c r="L176" i="5" s="1"/>
  <c r="M176" i="5"/>
  <c r="N136" i="5"/>
  <c r="M136" i="5"/>
  <c r="L136" i="5"/>
  <c r="K136" i="5"/>
  <c r="N122" i="5"/>
  <c r="M122" i="5"/>
  <c r="M259" i="5" s="1"/>
  <c r="L122" i="5"/>
  <c r="L259" i="5" s="1"/>
  <c r="K122" i="5"/>
  <c r="K259" i="5" s="1"/>
  <c r="N121" i="5"/>
  <c r="N119" i="5" s="1"/>
  <c r="L121" i="5"/>
  <c r="L119" i="5"/>
  <c r="AA96" i="5"/>
  <c r="Z96" i="5"/>
  <c r="Y96" i="5"/>
  <c r="X96" i="5"/>
  <c r="X40" i="5" s="1"/>
  <c r="AJ93" i="5"/>
  <c r="AI93" i="5"/>
  <c r="Z79" i="5"/>
  <c r="Z62" i="5" s="1"/>
  <c r="Z5" i="5" s="1"/>
  <c r="Y79" i="5"/>
  <c r="X79" i="5"/>
  <c r="W79" i="5"/>
  <c r="W62" i="5" s="1"/>
  <c r="W5" i="5" s="1"/>
  <c r="V79" i="5"/>
  <c r="N79" i="5"/>
  <c r="N22" i="5" s="1"/>
  <c r="M79" i="5"/>
  <c r="L79" i="5"/>
  <c r="K79" i="5"/>
  <c r="N73" i="5"/>
  <c r="N16" i="5" s="1"/>
  <c r="M73" i="5"/>
  <c r="L73" i="5"/>
  <c r="L16" i="5" s="1"/>
  <c r="K73" i="5"/>
  <c r="N65" i="5"/>
  <c r="N258" i="5" s="1"/>
  <c r="M65" i="5"/>
  <c r="M64" i="5" s="1"/>
  <c r="L65" i="5"/>
  <c r="K65" i="5"/>
  <c r="K258" i="5" s="1"/>
  <c r="N64" i="5"/>
  <c r="K64" i="5"/>
  <c r="K62" i="5" s="1"/>
  <c r="AA62" i="5"/>
  <c r="Y62" i="5"/>
  <c r="X62" i="5"/>
  <c r="X5" i="5" s="1"/>
  <c r="V62" i="5"/>
  <c r="AA52" i="5"/>
  <c r="Z52" i="5"/>
  <c r="Y52" i="5"/>
  <c r="X52" i="5"/>
  <c r="W52" i="5"/>
  <c r="V52" i="5"/>
  <c r="U52" i="5"/>
  <c r="T52" i="5"/>
  <c r="S52" i="5"/>
  <c r="R52" i="5"/>
  <c r="AA51" i="5"/>
  <c r="Z51" i="5"/>
  <c r="Y51" i="5"/>
  <c r="X51" i="5"/>
  <c r="W51" i="5"/>
  <c r="V51" i="5"/>
  <c r="U51" i="5"/>
  <c r="T51" i="5"/>
  <c r="S51" i="5"/>
  <c r="R51" i="5"/>
  <c r="Q51" i="5"/>
  <c r="P51" i="5"/>
  <c r="O51" i="5"/>
  <c r="N51" i="5"/>
  <c r="M51" i="5"/>
  <c r="L51" i="5"/>
  <c r="K51" i="5"/>
  <c r="AA50" i="5"/>
  <c r="Z50" i="5"/>
  <c r="Y50" i="5"/>
  <c r="X50" i="5"/>
  <c r="W50" i="5"/>
  <c r="V50" i="5"/>
  <c r="U50" i="5"/>
  <c r="T50" i="5"/>
  <c r="S50" i="5"/>
  <c r="R50" i="5"/>
  <c r="Q50" i="5"/>
  <c r="P50" i="5"/>
  <c r="O50" i="5"/>
  <c r="N50" i="5"/>
  <c r="M50" i="5"/>
  <c r="L50" i="5"/>
  <c r="K50" i="5"/>
  <c r="AA49" i="5"/>
  <c r="Z49" i="5"/>
  <c r="Y49" i="5"/>
  <c r="X49" i="5"/>
  <c r="W49" i="5"/>
  <c r="V49" i="5"/>
  <c r="U49" i="5"/>
  <c r="T49" i="5"/>
  <c r="S49" i="5"/>
  <c r="R49" i="5"/>
  <c r="Q49" i="5"/>
  <c r="P49" i="5"/>
  <c r="O49" i="5"/>
  <c r="N49" i="5"/>
  <c r="M49" i="5"/>
  <c r="L49" i="5"/>
  <c r="K49" i="5"/>
  <c r="AA48" i="5"/>
  <c r="Z48" i="5"/>
  <c r="Y48" i="5"/>
  <c r="X48" i="5"/>
  <c r="W48" i="5"/>
  <c r="V48" i="5"/>
  <c r="U48" i="5"/>
  <c r="T48" i="5"/>
  <c r="S48" i="5"/>
  <c r="R48" i="5"/>
  <c r="Q48" i="5"/>
  <c r="P48" i="5"/>
  <c r="O48" i="5"/>
  <c r="N48" i="5"/>
  <c r="M48" i="5"/>
  <c r="L48" i="5"/>
  <c r="K48" i="5"/>
  <c r="AA47" i="5"/>
  <c r="Z47" i="5"/>
  <c r="Y47" i="5"/>
  <c r="X47" i="5"/>
  <c r="W47" i="5"/>
  <c r="V47" i="5"/>
  <c r="U47" i="5"/>
  <c r="T47" i="5"/>
  <c r="S47" i="5"/>
  <c r="R47" i="5"/>
  <c r="Q47" i="5"/>
  <c r="P47" i="5"/>
  <c r="O47" i="5"/>
  <c r="N47" i="5"/>
  <c r="M47" i="5"/>
  <c r="L47" i="5"/>
  <c r="K47" i="5"/>
  <c r="AA46" i="5"/>
  <c r="Z46" i="5"/>
  <c r="Y46" i="5"/>
  <c r="X46" i="5"/>
  <c r="W46" i="5"/>
  <c r="V46" i="5"/>
  <c r="U46" i="5"/>
  <c r="T46" i="5"/>
  <c r="S46" i="5"/>
  <c r="R46" i="5"/>
  <c r="Q46" i="5"/>
  <c r="P46" i="5"/>
  <c r="O46" i="5"/>
  <c r="N46" i="5"/>
  <c r="M46" i="5"/>
  <c r="L46" i="5"/>
  <c r="K46" i="5"/>
  <c r="AA45" i="5"/>
  <c r="Z45" i="5"/>
  <c r="Y45" i="5"/>
  <c r="X45" i="5"/>
  <c r="W45" i="5"/>
  <c r="V45" i="5"/>
  <c r="U45" i="5"/>
  <c r="T45" i="5"/>
  <c r="S45" i="5"/>
  <c r="R45" i="5"/>
  <c r="Q45" i="5"/>
  <c r="P45" i="5"/>
  <c r="O45" i="5"/>
  <c r="N45" i="5"/>
  <c r="M45" i="5"/>
  <c r="L45" i="5"/>
  <c r="K45" i="5"/>
  <c r="AA44" i="5"/>
  <c r="Z44" i="5"/>
  <c r="Y44" i="5"/>
  <c r="X44" i="5"/>
  <c r="W44" i="5"/>
  <c r="V44" i="5"/>
  <c r="U44" i="5"/>
  <c r="T44" i="5"/>
  <c r="S44" i="5"/>
  <c r="R44" i="5"/>
  <c r="Q44" i="5"/>
  <c r="P44" i="5"/>
  <c r="O44" i="5"/>
  <c r="N44" i="5"/>
  <c r="M44" i="5"/>
  <c r="L44" i="5"/>
  <c r="K44" i="5"/>
  <c r="AA43" i="5"/>
  <c r="Z43" i="5"/>
  <c r="Y43" i="5"/>
  <c r="X43" i="5"/>
  <c r="W43" i="5"/>
  <c r="V43" i="5"/>
  <c r="U43" i="5"/>
  <c r="T43" i="5"/>
  <c r="S43" i="5"/>
  <c r="R43" i="5"/>
  <c r="Q43" i="5"/>
  <c r="P43" i="5"/>
  <c r="O43" i="5"/>
  <c r="N43" i="5"/>
  <c r="M43" i="5"/>
  <c r="L43" i="5"/>
  <c r="K43" i="5"/>
  <c r="AA42" i="5"/>
  <c r="Z42" i="5"/>
  <c r="Y42" i="5"/>
  <c r="X42" i="5"/>
  <c r="W42" i="5"/>
  <c r="V42" i="5"/>
  <c r="U42" i="5"/>
  <c r="T42" i="5"/>
  <c r="S42" i="5"/>
  <c r="R42" i="5"/>
  <c r="Q42" i="5"/>
  <c r="P42" i="5"/>
  <c r="O42" i="5"/>
  <c r="N42" i="5"/>
  <c r="M42" i="5"/>
  <c r="L42" i="5"/>
  <c r="K42" i="5"/>
  <c r="AA40" i="5"/>
  <c r="Z40" i="5"/>
  <c r="Y40" i="5"/>
  <c r="W40" i="5"/>
  <c r="V40" i="5"/>
  <c r="U40" i="5"/>
  <c r="T40" i="5"/>
  <c r="S40" i="5"/>
  <c r="R40" i="5"/>
  <c r="Q40" i="5"/>
  <c r="P40" i="5"/>
  <c r="O40" i="5"/>
  <c r="N40" i="5"/>
  <c r="M40" i="5"/>
  <c r="L40" i="5"/>
  <c r="K40" i="5"/>
  <c r="AA38" i="5"/>
  <c r="Z38" i="5"/>
  <c r="Y38" i="5"/>
  <c r="X38" i="5"/>
  <c r="W38" i="5"/>
  <c r="V38" i="5"/>
  <c r="U38" i="5"/>
  <c r="T38" i="5"/>
  <c r="S38" i="5"/>
  <c r="R38" i="5"/>
  <c r="AA36" i="5"/>
  <c r="Z36" i="5"/>
  <c r="Y36" i="5"/>
  <c r="X36" i="5"/>
  <c r="W36" i="5"/>
  <c r="V36" i="5"/>
  <c r="U36" i="5"/>
  <c r="T36" i="5"/>
  <c r="S36" i="5"/>
  <c r="R36" i="5"/>
  <c r="Q36" i="5"/>
  <c r="P36" i="5"/>
  <c r="O36" i="5"/>
  <c r="N36" i="5"/>
  <c r="M36" i="5"/>
  <c r="L36" i="5"/>
  <c r="K36" i="5"/>
  <c r="AA34" i="5"/>
  <c r="Z34" i="5"/>
  <c r="Y34" i="5"/>
  <c r="X34" i="5"/>
  <c r="W34" i="5"/>
  <c r="V34" i="5"/>
  <c r="U34" i="5"/>
  <c r="T34" i="5"/>
  <c r="S34" i="5"/>
  <c r="R34" i="5"/>
  <c r="Q34" i="5"/>
  <c r="P34" i="5"/>
  <c r="O34" i="5"/>
  <c r="N34" i="5"/>
  <c r="M34" i="5"/>
  <c r="L34" i="5"/>
  <c r="K34" i="5"/>
  <c r="AA32" i="5"/>
  <c r="Z32" i="5"/>
  <c r="Y32" i="5"/>
  <c r="X32" i="5"/>
  <c r="W32" i="5"/>
  <c r="V32" i="5"/>
  <c r="U32" i="5"/>
  <c r="T32" i="5"/>
  <c r="S32" i="5"/>
  <c r="R32" i="5"/>
  <c r="Q32" i="5"/>
  <c r="P32" i="5"/>
  <c r="O32" i="5"/>
  <c r="N32" i="5"/>
  <c r="M32" i="5"/>
  <c r="L32" i="5"/>
  <c r="K32" i="5"/>
  <c r="J32" i="5"/>
  <c r="I32" i="5"/>
  <c r="H32" i="5"/>
  <c r="G32" i="5"/>
  <c r="AA31" i="5"/>
  <c r="Z31" i="5"/>
  <c r="Y31" i="5"/>
  <c r="X31" i="5"/>
  <c r="W31" i="5"/>
  <c r="V31" i="5"/>
  <c r="U31" i="5"/>
  <c r="T31" i="5"/>
  <c r="S31" i="5"/>
  <c r="R31" i="5"/>
  <c r="Q31" i="5"/>
  <c r="P31" i="5"/>
  <c r="O31" i="5"/>
  <c r="N31" i="5"/>
  <c r="M31" i="5"/>
  <c r="L31" i="5"/>
  <c r="K31" i="5"/>
  <c r="AA30" i="5"/>
  <c r="Z30" i="5"/>
  <c r="Y30" i="5"/>
  <c r="X30" i="5"/>
  <c r="W30" i="5"/>
  <c r="V30" i="5"/>
  <c r="U30" i="5"/>
  <c r="T30" i="5"/>
  <c r="S30" i="5"/>
  <c r="R30" i="5"/>
  <c r="Q30" i="5"/>
  <c r="P30" i="5"/>
  <c r="O30" i="5"/>
  <c r="N30" i="5"/>
  <c r="M30" i="5"/>
  <c r="L30" i="5"/>
  <c r="K30" i="5"/>
  <c r="AA29" i="5"/>
  <c r="Z29" i="5"/>
  <c r="Y29" i="5"/>
  <c r="X29" i="5"/>
  <c r="W29" i="5"/>
  <c r="V29" i="5"/>
  <c r="U29" i="5"/>
  <c r="T29" i="5"/>
  <c r="S29" i="5"/>
  <c r="R29" i="5"/>
  <c r="Q29" i="5"/>
  <c r="P29" i="5"/>
  <c r="O29" i="5"/>
  <c r="N29" i="5"/>
  <c r="M29" i="5"/>
  <c r="L29" i="5"/>
  <c r="K29" i="5"/>
  <c r="AA28" i="5"/>
  <c r="Z28" i="5"/>
  <c r="Y28" i="5"/>
  <c r="X28" i="5"/>
  <c r="W28" i="5"/>
  <c r="V28" i="5"/>
  <c r="U28" i="5"/>
  <c r="T28" i="5"/>
  <c r="S28" i="5"/>
  <c r="R28" i="5"/>
  <c r="Q28" i="5"/>
  <c r="P28" i="5"/>
  <c r="O28" i="5"/>
  <c r="N28" i="5"/>
  <c r="M28" i="5"/>
  <c r="L28" i="5"/>
  <c r="K28" i="5"/>
  <c r="AA27" i="5"/>
  <c r="Z27" i="5"/>
  <c r="Y27" i="5"/>
  <c r="X27" i="5"/>
  <c r="W27" i="5"/>
  <c r="V27" i="5"/>
  <c r="U27" i="5"/>
  <c r="T27" i="5"/>
  <c r="S27" i="5"/>
  <c r="R27" i="5"/>
  <c r="Q27" i="5"/>
  <c r="P27" i="5"/>
  <c r="O27" i="5"/>
  <c r="N27" i="5"/>
  <c r="M27" i="5"/>
  <c r="L27" i="5"/>
  <c r="K27" i="5"/>
  <c r="AA26" i="5"/>
  <c r="Z26" i="5"/>
  <c r="Y26" i="5"/>
  <c r="X26" i="5"/>
  <c r="W26" i="5"/>
  <c r="V26" i="5"/>
  <c r="U26" i="5"/>
  <c r="T26" i="5"/>
  <c r="S26" i="5"/>
  <c r="R26" i="5"/>
  <c r="Q26" i="5"/>
  <c r="P26" i="5"/>
  <c r="O26" i="5"/>
  <c r="N26" i="5"/>
  <c r="M26" i="5"/>
  <c r="L26" i="5"/>
  <c r="K26" i="5"/>
  <c r="AA25" i="5"/>
  <c r="Z25" i="5"/>
  <c r="Y25" i="5"/>
  <c r="X25" i="5"/>
  <c r="W25" i="5"/>
  <c r="V25" i="5"/>
  <c r="U25" i="5"/>
  <c r="T25" i="5"/>
  <c r="S25" i="5"/>
  <c r="R25" i="5"/>
  <c r="Q25" i="5"/>
  <c r="P25" i="5"/>
  <c r="O25" i="5"/>
  <c r="N25" i="5"/>
  <c r="M25" i="5"/>
  <c r="L25" i="5"/>
  <c r="K25" i="5"/>
  <c r="AA24" i="5"/>
  <c r="Z24" i="5"/>
  <c r="Y24" i="5"/>
  <c r="X24" i="5"/>
  <c r="W24" i="5"/>
  <c r="V24" i="5"/>
  <c r="U24" i="5"/>
  <c r="T24" i="5"/>
  <c r="S24" i="5"/>
  <c r="R24" i="5"/>
  <c r="Q24" i="5"/>
  <c r="P24" i="5"/>
  <c r="O24" i="5"/>
  <c r="N24" i="5"/>
  <c r="M24" i="5"/>
  <c r="L24" i="5"/>
  <c r="K24" i="5"/>
  <c r="AA23" i="5"/>
  <c r="Z23" i="5"/>
  <c r="Y23" i="5"/>
  <c r="X23" i="5"/>
  <c r="W23" i="5"/>
  <c r="V23" i="5"/>
  <c r="U23" i="5"/>
  <c r="T23" i="5"/>
  <c r="S23" i="5"/>
  <c r="R23" i="5"/>
  <c r="Q23" i="5"/>
  <c r="P23" i="5"/>
  <c r="O23" i="5"/>
  <c r="N23" i="5"/>
  <c r="M23" i="5"/>
  <c r="L23" i="5"/>
  <c r="K23" i="5"/>
  <c r="AA22" i="5"/>
  <c r="Y22" i="5"/>
  <c r="X22" i="5"/>
  <c r="V22" i="5"/>
  <c r="U22" i="5"/>
  <c r="T22" i="5"/>
  <c r="S22" i="5"/>
  <c r="R22" i="5"/>
  <c r="Q22" i="5"/>
  <c r="P22" i="5"/>
  <c r="O22" i="5"/>
  <c r="M22" i="5"/>
  <c r="L22" i="5"/>
  <c r="K22" i="5"/>
  <c r="AA20" i="5"/>
  <c r="Z20" i="5"/>
  <c r="Y20" i="5"/>
  <c r="X20" i="5"/>
  <c r="W20" i="5"/>
  <c r="V20" i="5"/>
  <c r="U20" i="5"/>
  <c r="T20" i="5"/>
  <c r="S20" i="5"/>
  <c r="R20" i="5"/>
  <c r="Q20" i="5"/>
  <c r="P20" i="5"/>
  <c r="O20" i="5"/>
  <c r="N20" i="5"/>
  <c r="M20" i="5"/>
  <c r="L20" i="5"/>
  <c r="K20" i="5"/>
  <c r="AA19" i="5"/>
  <c r="Z19" i="5"/>
  <c r="Y19" i="5"/>
  <c r="X19" i="5"/>
  <c r="W19" i="5"/>
  <c r="V19" i="5"/>
  <c r="U19" i="5"/>
  <c r="T19" i="5"/>
  <c r="S19" i="5"/>
  <c r="R19" i="5"/>
  <c r="Q19" i="5"/>
  <c r="P19" i="5"/>
  <c r="O19" i="5"/>
  <c r="N19" i="5"/>
  <c r="M19" i="5"/>
  <c r="L19" i="5"/>
  <c r="K19" i="5"/>
  <c r="AA18" i="5"/>
  <c r="Z18" i="5"/>
  <c r="Y18" i="5"/>
  <c r="X18" i="5"/>
  <c r="W18" i="5"/>
  <c r="V18" i="5"/>
  <c r="U18" i="5"/>
  <c r="T18" i="5"/>
  <c r="S18" i="5"/>
  <c r="R18" i="5"/>
  <c r="Q18" i="5"/>
  <c r="P18" i="5"/>
  <c r="O18" i="5"/>
  <c r="N18" i="5"/>
  <c r="M18" i="5"/>
  <c r="L18" i="5"/>
  <c r="K18" i="5"/>
  <c r="AA17" i="5"/>
  <c r="Z17" i="5"/>
  <c r="Y17" i="5"/>
  <c r="X17" i="5"/>
  <c r="W17" i="5"/>
  <c r="V17" i="5"/>
  <c r="U17" i="5"/>
  <c r="T17" i="5"/>
  <c r="S17" i="5"/>
  <c r="R17" i="5"/>
  <c r="Q17" i="5"/>
  <c r="P17" i="5"/>
  <c r="O17" i="5"/>
  <c r="N17" i="5"/>
  <c r="M17" i="5"/>
  <c r="L17" i="5"/>
  <c r="K17" i="5"/>
  <c r="AA16" i="5"/>
  <c r="Z16" i="5"/>
  <c r="Y16" i="5"/>
  <c r="X16" i="5"/>
  <c r="W16" i="5"/>
  <c r="V16" i="5"/>
  <c r="U16" i="5"/>
  <c r="T16" i="5"/>
  <c r="S16" i="5"/>
  <c r="R16" i="5"/>
  <c r="Q16" i="5"/>
  <c r="P16" i="5"/>
  <c r="O16" i="5"/>
  <c r="M16" i="5"/>
  <c r="K16" i="5"/>
  <c r="AA15" i="5"/>
  <c r="Z15" i="5"/>
  <c r="Y15" i="5"/>
  <c r="X15" i="5"/>
  <c r="W15" i="5"/>
  <c r="V15" i="5"/>
  <c r="U15" i="5"/>
  <c r="T15" i="5"/>
  <c r="S15" i="5"/>
  <c r="R15" i="5"/>
  <c r="Q15" i="5"/>
  <c r="P15" i="5"/>
  <c r="O15" i="5"/>
  <c r="N15" i="5"/>
  <c r="M15" i="5"/>
  <c r="L15" i="5"/>
  <c r="K15" i="5"/>
  <c r="AA14" i="5"/>
  <c r="Z14" i="5"/>
  <c r="Y14" i="5"/>
  <c r="X14" i="5"/>
  <c r="W14" i="5"/>
  <c r="V14" i="5"/>
  <c r="U14" i="5"/>
  <c r="T14" i="5"/>
  <c r="S14" i="5"/>
  <c r="R14" i="5"/>
  <c r="Q14" i="5"/>
  <c r="P14" i="5"/>
  <c r="O14" i="5"/>
  <c r="N14" i="5"/>
  <c r="M14" i="5"/>
  <c r="L14" i="5"/>
  <c r="K14" i="5"/>
  <c r="AA13" i="5"/>
  <c r="Z13" i="5"/>
  <c r="Y13" i="5"/>
  <c r="X13" i="5"/>
  <c r="W13" i="5"/>
  <c r="V13" i="5"/>
  <c r="U13" i="5"/>
  <c r="T13" i="5"/>
  <c r="S13" i="5"/>
  <c r="R13" i="5"/>
  <c r="Q13" i="5"/>
  <c r="P13" i="5"/>
  <c r="O13" i="5"/>
  <c r="N13" i="5"/>
  <c r="M13" i="5"/>
  <c r="L13" i="5"/>
  <c r="K13" i="5"/>
  <c r="AA12" i="5"/>
  <c r="Z12" i="5"/>
  <c r="Y12" i="5"/>
  <c r="X12" i="5"/>
  <c r="W12" i="5"/>
  <c r="V12" i="5"/>
  <c r="U12" i="5"/>
  <c r="T12" i="5"/>
  <c r="S12" i="5"/>
  <c r="R12" i="5"/>
  <c r="Q12" i="5"/>
  <c r="P12" i="5"/>
  <c r="O12" i="5"/>
  <c r="N12" i="5"/>
  <c r="M12" i="5"/>
  <c r="L12" i="5"/>
  <c r="K12" i="5"/>
  <c r="AA11" i="5"/>
  <c r="Z11" i="5"/>
  <c r="Y11" i="5"/>
  <c r="X11" i="5"/>
  <c r="W11" i="5"/>
  <c r="V11" i="5"/>
  <c r="U11" i="5"/>
  <c r="T11" i="5"/>
  <c r="S11" i="5"/>
  <c r="R11" i="5"/>
  <c r="Q11" i="5"/>
  <c r="P11" i="5"/>
  <c r="O11" i="5"/>
  <c r="N11" i="5"/>
  <c r="M11" i="5"/>
  <c r="L11" i="5"/>
  <c r="K11" i="5"/>
  <c r="AA10" i="5"/>
  <c r="Z10" i="5"/>
  <c r="Y10" i="5"/>
  <c r="X10" i="5"/>
  <c r="W10" i="5"/>
  <c r="V10" i="5"/>
  <c r="U10" i="5"/>
  <c r="T10" i="5"/>
  <c r="S10" i="5"/>
  <c r="R10" i="5"/>
  <c r="Q10" i="5"/>
  <c r="P10" i="5"/>
  <c r="O10" i="5"/>
  <c r="N10" i="5"/>
  <c r="M10" i="5"/>
  <c r="L10" i="5"/>
  <c r="K10" i="5"/>
  <c r="AA9" i="5"/>
  <c r="Z9" i="5"/>
  <c r="Y9" i="5"/>
  <c r="X9" i="5"/>
  <c r="W9" i="5"/>
  <c r="V9" i="5"/>
  <c r="U9" i="5"/>
  <c r="T9" i="5"/>
  <c r="S9" i="5"/>
  <c r="R9" i="5"/>
  <c r="Q9" i="5"/>
  <c r="P9" i="5"/>
  <c r="O9" i="5"/>
  <c r="N9" i="5"/>
  <c r="M9" i="5"/>
  <c r="L9" i="5"/>
  <c r="K9" i="5"/>
  <c r="AA8" i="5"/>
  <c r="Z8" i="5"/>
  <c r="Y8" i="5"/>
  <c r="X8" i="5"/>
  <c r="W8" i="5"/>
  <c r="V8" i="5"/>
  <c r="U8" i="5"/>
  <c r="T8" i="5"/>
  <c r="S8" i="5"/>
  <c r="R8" i="5"/>
  <c r="Q8" i="5"/>
  <c r="P8" i="5"/>
  <c r="O8" i="5"/>
  <c r="M8" i="5"/>
  <c r="L8" i="5"/>
  <c r="AA7" i="5"/>
  <c r="Z7" i="5"/>
  <c r="Y7" i="5"/>
  <c r="X7" i="5"/>
  <c r="W7" i="5"/>
  <c r="V7" i="5"/>
  <c r="U7" i="5"/>
  <c r="T7" i="5"/>
  <c r="S7" i="5"/>
  <c r="R7" i="5"/>
  <c r="Q7" i="5"/>
  <c r="P7" i="5"/>
  <c r="O7" i="5"/>
  <c r="AA5" i="5"/>
  <c r="Y5" i="5"/>
  <c r="V5" i="5"/>
  <c r="U5" i="5"/>
  <c r="T5" i="5"/>
  <c r="S5" i="5"/>
  <c r="R5" i="5"/>
  <c r="Q5" i="5"/>
  <c r="P5" i="5"/>
  <c r="O5" i="5"/>
  <c r="AA260" i="4"/>
  <c r="Z260" i="4"/>
  <c r="Y260" i="4"/>
  <c r="X260" i="4"/>
  <c r="W260" i="4"/>
  <c r="V260" i="4"/>
  <c r="U260" i="4"/>
  <c r="T260" i="4"/>
  <c r="T257" i="4" s="1"/>
  <c r="S260" i="4"/>
  <c r="R260" i="4"/>
  <c r="Q260" i="4"/>
  <c r="P260" i="4"/>
  <c r="O260" i="4"/>
  <c r="L260" i="4"/>
  <c r="J260" i="4"/>
  <c r="I260" i="4"/>
  <c r="H260" i="4"/>
  <c r="G260" i="4"/>
  <c r="AA259" i="4"/>
  <c r="Z259" i="4"/>
  <c r="Z257" i="4" s="1"/>
  <c r="Y259" i="4"/>
  <c r="X259" i="4"/>
  <c r="W259" i="4"/>
  <c r="W257" i="4" s="1"/>
  <c r="V259" i="4"/>
  <c r="U259" i="4"/>
  <c r="T259" i="4"/>
  <c r="S259" i="4"/>
  <c r="R259" i="4"/>
  <c r="R257" i="4" s="1"/>
  <c r="Q259" i="4"/>
  <c r="P259" i="4"/>
  <c r="O259" i="4"/>
  <c r="O257" i="4" s="1"/>
  <c r="M259" i="4"/>
  <c r="J259" i="4"/>
  <c r="J257" i="4" s="1"/>
  <c r="I259" i="4"/>
  <c r="H259" i="4"/>
  <c r="G259" i="4"/>
  <c r="G257" i="4" s="1"/>
  <c r="AA258" i="4"/>
  <c r="AA257" i="4" s="1"/>
  <c r="Z258" i="4"/>
  <c r="Y258" i="4"/>
  <c r="X258" i="4"/>
  <c r="X257" i="4" s="1"/>
  <c r="W258" i="4"/>
  <c r="V258" i="4"/>
  <c r="U258" i="4"/>
  <c r="U257" i="4" s="1"/>
  <c r="T258" i="4"/>
  <c r="S258" i="4"/>
  <c r="S257" i="4" s="1"/>
  <c r="R258" i="4"/>
  <c r="Q258" i="4"/>
  <c r="P258" i="4"/>
  <c r="P257" i="4" s="1"/>
  <c r="O258" i="4"/>
  <c r="K258" i="4"/>
  <c r="J258" i="4"/>
  <c r="I258" i="4"/>
  <c r="H258" i="4"/>
  <c r="H257" i="4" s="1"/>
  <c r="G258" i="4"/>
  <c r="Y257" i="4"/>
  <c r="V257" i="4"/>
  <c r="Q257" i="4"/>
  <c r="I257" i="4"/>
  <c r="AA243" i="4"/>
  <c r="Z243" i="4"/>
  <c r="Y243" i="4"/>
  <c r="X243" i="4"/>
  <c r="W243" i="4"/>
  <c r="V243" i="4"/>
  <c r="U243" i="4"/>
  <c r="AP214" i="4"/>
  <c r="N193" i="4"/>
  <c r="M193" i="4"/>
  <c r="L193" i="4"/>
  <c r="K193" i="4"/>
  <c r="N179" i="4"/>
  <c r="N178" i="4" s="1"/>
  <c r="N176" i="4" s="1"/>
  <c r="M179" i="4"/>
  <c r="M260" i="4" s="1"/>
  <c r="L179" i="4"/>
  <c r="K179" i="4"/>
  <c r="K178" i="4" s="1"/>
  <c r="K176" i="4" s="1"/>
  <c r="M178" i="4"/>
  <c r="M176" i="4" s="1"/>
  <c r="L178" i="4"/>
  <c r="L176" i="4" s="1"/>
  <c r="N136" i="4"/>
  <c r="M136" i="4"/>
  <c r="L136" i="4"/>
  <c r="L22" i="4" s="1"/>
  <c r="K136" i="4"/>
  <c r="N122" i="4"/>
  <c r="N259" i="4" s="1"/>
  <c r="M122" i="4"/>
  <c r="M121" i="4" s="1"/>
  <c r="M119" i="4" s="1"/>
  <c r="L122" i="4"/>
  <c r="L259" i="4" s="1"/>
  <c r="K122" i="4"/>
  <c r="K259" i="4" s="1"/>
  <c r="N121" i="4"/>
  <c r="N119" i="4" s="1"/>
  <c r="L121" i="4"/>
  <c r="K121" i="4"/>
  <c r="K119" i="4" s="1"/>
  <c r="L119" i="4"/>
  <c r="AA96" i="4"/>
  <c r="Z96" i="4"/>
  <c r="Z40" i="4" s="1"/>
  <c r="Y96" i="4"/>
  <c r="X96" i="4"/>
  <c r="AJ93" i="4"/>
  <c r="AI93" i="4"/>
  <c r="Z79" i="4"/>
  <c r="Z62" i="4" s="1"/>
  <c r="Z5" i="4" s="1"/>
  <c r="Y79" i="4"/>
  <c r="X79" i="4"/>
  <c r="W79" i="4"/>
  <c r="W22" i="4" s="1"/>
  <c r="V79" i="4"/>
  <c r="N79" i="4"/>
  <c r="M79" i="4"/>
  <c r="L79" i="4"/>
  <c r="K79" i="4"/>
  <c r="K22" i="4" s="1"/>
  <c r="N73" i="4"/>
  <c r="N16" i="4" s="1"/>
  <c r="M73" i="4"/>
  <c r="L73" i="4"/>
  <c r="K73" i="4"/>
  <c r="K16" i="4" s="1"/>
  <c r="N65" i="4"/>
  <c r="N258" i="4" s="1"/>
  <c r="M65" i="4"/>
  <c r="M258" i="4" s="1"/>
  <c r="M257" i="4" s="1"/>
  <c r="L65" i="4"/>
  <c r="L258" i="4" s="1"/>
  <c r="L257" i="4" s="1"/>
  <c r="K65" i="4"/>
  <c r="K64" i="4"/>
  <c r="AA62" i="4"/>
  <c r="Y62" i="4"/>
  <c r="X62" i="4"/>
  <c r="W62" i="4"/>
  <c r="V62" i="4"/>
  <c r="AA52" i="4"/>
  <c r="Z52" i="4"/>
  <c r="Y52" i="4"/>
  <c r="X52" i="4"/>
  <c r="W52" i="4"/>
  <c r="V52" i="4"/>
  <c r="U52" i="4"/>
  <c r="T52" i="4"/>
  <c r="S52" i="4"/>
  <c r="R52" i="4"/>
  <c r="AA51" i="4"/>
  <c r="Z51" i="4"/>
  <c r="Y51" i="4"/>
  <c r="X51" i="4"/>
  <c r="W51" i="4"/>
  <c r="V51" i="4"/>
  <c r="U51" i="4"/>
  <c r="T51" i="4"/>
  <c r="S51" i="4"/>
  <c r="R51" i="4"/>
  <c r="Q51" i="4"/>
  <c r="P51" i="4"/>
  <c r="O51" i="4"/>
  <c r="N51" i="4"/>
  <c r="M51" i="4"/>
  <c r="L51" i="4"/>
  <c r="K51" i="4"/>
  <c r="AA50" i="4"/>
  <c r="Z50" i="4"/>
  <c r="Y50" i="4"/>
  <c r="X50" i="4"/>
  <c r="W50" i="4"/>
  <c r="V50" i="4"/>
  <c r="U50" i="4"/>
  <c r="T50" i="4"/>
  <c r="S50" i="4"/>
  <c r="R50" i="4"/>
  <c r="Q50" i="4"/>
  <c r="P50" i="4"/>
  <c r="O50" i="4"/>
  <c r="N50" i="4"/>
  <c r="M50" i="4"/>
  <c r="L50" i="4"/>
  <c r="K50" i="4"/>
  <c r="AA49" i="4"/>
  <c r="Z49" i="4"/>
  <c r="Y49" i="4"/>
  <c r="X49" i="4"/>
  <c r="W49" i="4"/>
  <c r="V49" i="4"/>
  <c r="U49" i="4"/>
  <c r="T49" i="4"/>
  <c r="S49" i="4"/>
  <c r="R49" i="4"/>
  <c r="Q49" i="4"/>
  <c r="P49" i="4"/>
  <c r="O49" i="4"/>
  <c r="N49" i="4"/>
  <c r="M49" i="4"/>
  <c r="L49" i="4"/>
  <c r="K49" i="4"/>
  <c r="AA48" i="4"/>
  <c r="Z48" i="4"/>
  <c r="Y48" i="4"/>
  <c r="X48" i="4"/>
  <c r="W48" i="4"/>
  <c r="V48" i="4"/>
  <c r="U48" i="4"/>
  <c r="T48" i="4"/>
  <c r="S48" i="4"/>
  <c r="R48" i="4"/>
  <c r="Q48" i="4"/>
  <c r="P48" i="4"/>
  <c r="O48" i="4"/>
  <c r="N48" i="4"/>
  <c r="M48" i="4"/>
  <c r="L48" i="4"/>
  <c r="K48" i="4"/>
  <c r="AA47" i="4"/>
  <c r="Z47" i="4"/>
  <c r="Y47" i="4"/>
  <c r="X47" i="4"/>
  <c r="W47" i="4"/>
  <c r="V47" i="4"/>
  <c r="U47" i="4"/>
  <c r="T47" i="4"/>
  <c r="S47" i="4"/>
  <c r="R47" i="4"/>
  <c r="Q47" i="4"/>
  <c r="P47" i="4"/>
  <c r="O47" i="4"/>
  <c r="N47" i="4"/>
  <c r="M47" i="4"/>
  <c r="L47" i="4"/>
  <c r="K47" i="4"/>
  <c r="AA46" i="4"/>
  <c r="Z46" i="4"/>
  <c r="Y46" i="4"/>
  <c r="X46" i="4"/>
  <c r="W46" i="4"/>
  <c r="V46" i="4"/>
  <c r="U46" i="4"/>
  <c r="T46" i="4"/>
  <c r="S46" i="4"/>
  <c r="R46" i="4"/>
  <c r="Q46" i="4"/>
  <c r="P46" i="4"/>
  <c r="O46" i="4"/>
  <c r="N46" i="4"/>
  <c r="M46" i="4"/>
  <c r="L46" i="4"/>
  <c r="K46" i="4"/>
  <c r="AA45" i="4"/>
  <c r="Z45" i="4"/>
  <c r="Y45" i="4"/>
  <c r="X45" i="4"/>
  <c r="W45" i="4"/>
  <c r="V45" i="4"/>
  <c r="U45" i="4"/>
  <c r="T45" i="4"/>
  <c r="S45" i="4"/>
  <c r="R45" i="4"/>
  <c r="Q45" i="4"/>
  <c r="P45" i="4"/>
  <c r="O45" i="4"/>
  <c r="N45" i="4"/>
  <c r="M45" i="4"/>
  <c r="L45" i="4"/>
  <c r="K45" i="4"/>
  <c r="AA44" i="4"/>
  <c r="Z44" i="4"/>
  <c r="Y44" i="4"/>
  <c r="X44" i="4"/>
  <c r="W44" i="4"/>
  <c r="V44" i="4"/>
  <c r="U44" i="4"/>
  <c r="T44" i="4"/>
  <c r="S44" i="4"/>
  <c r="R44" i="4"/>
  <c r="Q44" i="4"/>
  <c r="P44" i="4"/>
  <c r="O44" i="4"/>
  <c r="N44" i="4"/>
  <c r="M44" i="4"/>
  <c r="L44" i="4"/>
  <c r="K44" i="4"/>
  <c r="AA43" i="4"/>
  <c r="Z43" i="4"/>
  <c r="Y43" i="4"/>
  <c r="X43" i="4"/>
  <c r="W43" i="4"/>
  <c r="V43" i="4"/>
  <c r="U43" i="4"/>
  <c r="T43" i="4"/>
  <c r="S43" i="4"/>
  <c r="R43" i="4"/>
  <c r="Q43" i="4"/>
  <c r="P43" i="4"/>
  <c r="O43" i="4"/>
  <c r="N43" i="4"/>
  <c r="M43" i="4"/>
  <c r="L43" i="4"/>
  <c r="K43" i="4"/>
  <c r="AA42" i="4"/>
  <c r="Z42" i="4"/>
  <c r="Y42" i="4"/>
  <c r="X42" i="4"/>
  <c r="W42" i="4"/>
  <c r="V42" i="4"/>
  <c r="U42" i="4"/>
  <c r="T42" i="4"/>
  <c r="S42" i="4"/>
  <c r="R42" i="4"/>
  <c r="Q42" i="4"/>
  <c r="P42" i="4"/>
  <c r="O42" i="4"/>
  <c r="N42" i="4"/>
  <c r="M42" i="4"/>
  <c r="L42" i="4"/>
  <c r="K42" i="4"/>
  <c r="AA40" i="4"/>
  <c r="Y40" i="4"/>
  <c r="X40" i="4"/>
  <c r="W40" i="4"/>
  <c r="V40" i="4"/>
  <c r="U40" i="4"/>
  <c r="T40" i="4"/>
  <c r="S40" i="4"/>
  <c r="R40" i="4"/>
  <c r="Q40" i="4"/>
  <c r="P40" i="4"/>
  <c r="O40" i="4"/>
  <c r="N40" i="4"/>
  <c r="M40" i="4"/>
  <c r="L40" i="4"/>
  <c r="K40" i="4"/>
  <c r="AA38" i="4"/>
  <c r="Z38" i="4"/>
  <c r="Y38" i="4"/>
  <c r="X38" i="4"/>
  <c r="W38" i="4"/>
  <c r="V38" i="4"/>
  <c r="U38" i="4"/>
  <c r="T38" i="4"/>
  <c r="S38" i="4"/>
  <c r="R38" i="4"/>
  <c r="AA36" i="4"/>
  <c r="Z36" i="4"/>
  <c r="Y36" i="4"/>
  <c r="X36" i="4"/>
  <c r="W36" i="4"/>
  <c r="V36" i="4"/>
  <c r="U36" i="4"/>
  <c r="T36" i="4"/>
  <c r="S36" i="4"/>
  <c r="R36" i="4"/>
  <c r="Q36" i="4"/>
  <c r="P36" i="4"/>
  <c r="O36" i="4"/>
  <c r="N36" i="4"/>
  <c r="M36" i="4"/>
  <c r="L36" i="4"/>
  <c r="K36" i="4"/>
  <c r="AA34" i="4"/>
  <c r="Z34" i="4"/>
  <c r="Y34" i="4"/>
  <c r="X34" i="4"/>
  <c r="W34" i="4"/>
  <c r="V34" i="4"/>
  <c r="U34" i="4"/>
  <c r="T34" i="4"/>
  <c r="S34" i="4"/>
  <c r="R34" i="4"/>
  <c r="Q34" i="4"/>
  <c r="P34" i="4"/>
  <c r="O34" i="4"/>
  <c r="N34" i="4"/>
  <c r="M34" i="4"/>
  <c r="L34" i="4"/>
  <c r="K34" i="4"/>
  <c r="AA32" i="4"/>
  <c r="Z32" i="4"/>
  <c r="Y32" i="4"/>
  <c r="X32" i="4"/>
  <c r="W32" i="4"/>
  <c r="V32" i="4"/>
  <c r="U32" i="4"/>
  <c r="T32" i="4"/>
  <c r="S32" i="4"/>
  <c r="R32" i="4"/>
  <c r="Q32" i="4"/>
  <c r="P32" i="4"/>
  <c r="O32" i="4"/>
  <c r="N32" i="4"/>
  <c r="M32" i="4"/>
  <c r="L32" i="4"/>
  <c r="K32" i="4"/>
  <c r="J32" i="4"/>
  <c r="I32" i="4"/>
  <c r="H32" i="4"/>
  <c r="G32" i="4"/>
  <c r="AA31" i="4"/>
  <c r="Z31" i="4"/>
  <c r="Y31" i="4"/>
  <c r="X31" i="4"/>
  <c r="W31" i="4"/>
  <c r="V31" i="4"/>
  <c r="U31" i="4"/>
  <c r="T31" i="4"/>
  <c r="S31" i="4"/>
  <c r="R31" i="4"/>
  <c r="Q31" i="4"/>
  <c r="P31" i="4"/>
  <c r="O31" i="4"/>
  <c r="N31" i="4"/>
  <c r="M31" i="4"/>
  <c r="L31" i="4"/>
  <c r="K31" i="4"/>
  <c r="AA30" i="4"/>
  <c r="Z30" i="4"/>
  <c r="Y30" i="4"/>
  <c r="X30" i="4"/>
  <c r="W30" i="4"/>
  <c r="V30" i="4"/>
  <c r="U30" i="4"/>
  <c r="T30" i="4"/>
  <c r="S30" i="4"/>
  <c r="R30" i="4"/>
  <c r="Q30" i="4"/>
  <c r="P30" i="4"/>
  <c r="O30" i="4"/>
  <c r="N30" i="4"/>
  <c r="M30" i="4"/>
  <c r="L30" i="4"/>
  <c r="K30" i="4"/>
  <c r="AA29" i="4"/>
  <c r="Z29" i="4"/>
  <c r="Y29" i="4"/>
  <c r="X29" i="4"/>
  <c r="W29" i="4"/>
  <c r="V29" i="4"/>
  <c r="U29" i="4"/>
  <c r="T29" i="4"/>
  <c r="S29" i="4"/>
  <c r="R29" i="4"/>
  <c r="Q29" i="4"/>
  <c r="P29" i="4"/>
  <c r="O29" i="4"/>
  <c r="N29" i="4"/>
  <c r="M29" i="4"/>
  <c r="L29" i="4"/>
  <c r="K29" i="4"/>
  <c r="AA28" i="4"/>
  <c r="Z28" i="4"/>
  <c r="Y28" i="4"/>
  <c r="X28" i="4"/>
  <c r="W28" i="4"/>
  <c r="V28" i="4"/>
  <c r="U28" i="4"/>
  <c r="T28" i="4"/>
  <c r="S28" i="4"/>
  <c r="R28" i="4"/>
  <c r="Q28" i="4"/>
  <c r="P28" i="4"/>
  <c r="O28" i="4"/>
  <c r="N28" i="4"/>
  <c r="M28" i="4"/>
  <c r="L28" i="4"/>
  <c r="K28" i="4"/>
  <c r="AA27" i="4"/>
  <c r="Z27" i="4"/>
  <c r="Y27" i="4"/>
  <c r="X27" i="4"/>
  <c r="W27" i="4"/>
  <c r="V27" i="4"/>
  <c r="U27" i="4"/>
  <c r="T27" i="4"/>
  <c r="S27" i="4"/>
  <c r="R27" i="4"/>
  <c r="Q27" i="4"/>
  <c r="P27" i="4"/>
  <c r="O27" i="4"/>
  <c r="N27" i="4"/>
  <c r="M27" i="4"/>
  <c r="L27" i="4"/>
  <c r="K27" i="4"/>
  <c r="AA26" i="4"/>
  <c r="Z26" i="4"/>
  <c r="Y26" i="4"/>
  <c r="X26" i="4"/>
  <c r="W26" i="4"/>
  <c r="V26" i="4"/>
  <c r="U26" i="4"/>
  <c r="T26" i="4"/>
  <c r="S26" i="4"/>
  <c r="R26" i="4"/>
  <c r="Q26" i="4"/>
  <c r="P26" i="4"/>
  <c r="O26" i="4"/>
  <c r="N26" i="4"/>
  <c r="M26" i="4"/>
  <c r="L26" i="4"/>
  <c r="K26" i="4"/>
  <c r="AA25" i="4"/>
  <c r="Z25" i="4"/>
  <c r="Y25" i="4"/>
  <c r="X25" i="4"/>
  <c r="W25" i="4"/>
  <c r="V25" i="4"/>
  <c r="U25" i="4"/>
  <c r="T25" i="4"/>
  <c r="S25" i="4"/>
  <c r="R25" i="4"/>
  <c r="Q25" i="4"/>
  <c r="P25" i="4"/>
  <c r="O25" i="4"/>
  <c r="N25" i="4"/>
  <c r="M25" i="4"/>
  <c r="L25" i="4"/>
  <c r="K25" i="4"/>
  <c r="AA24" i="4"/>
  <c r="Z24" i="4"/>
  <c r="Y24" i="4"/>
  <c r="X24" i="4"/>
  <c r="W24" i="4"/>
  <c r="V24" i="4"/>
  <c r="U24" i="4"/>
  <c r="T24" i="4"/>
  <c r="S24" i="4"/>
  <c r="R24" i="4"/>
  <c r="Q24" i="4"/>
  <c r="P24" i="4"/>
  <c r="O24" i="4"/>
  <c r="N24" i="4"/>
  <c r="M24" i="4"/>
  <c r="L24" i="4"/>
  <c r="K24" i="4"/>
  <c r="AA23" i="4"/>
  <c r="Z23" i="4"/>
  <c r="Y23" i="4"/>
  <c r="X23" i="4"/>
  <c r="W23" i="4"/>
  <c r="V23" i="4"/>
  <c r="U23" i="4"/>
  <c r="T23" i="4"/>
  <c r="S23" i="4"/>
  <c r="R23" i="4"/>
  <c r="Q23" i="4"/>
  <c r="P23" i="4"/>
  <c r="O23" i="4"/>
  <c r="N23" i="4"/>
  <c r="M23" i="4"/>
  <c r="L23" i="4"/>
  <c r="K23" i="4"/>
  <c r="AA22" i="4"/>
  <c r="Z22" i="4"/>
  <c r="Y22" i="4"/>
  <c r="X22" i="4"/>
  <c r="V22" i="4"/>
  <c r="U22" i="4"/>
  <c r="T22" i="4"/>
  <c r="S22" i="4"/>
  <c r="R22" i="4"/>
  <c r="Q22" i="4"/>
  <c r="P22" i="4"/>
  <c r="O22" i="4"/>
  <c r="N22" i="4"/>
  <c r="M22" i="4"/>
  <c r="AA20" i="4"/>
  <c r="Z20" i="4"/>
  <c r="Y20" i="4"/>
  <c r="X20" i="4"/>
  <c r="W20" i="4"/>
  <c r="V20" i="4"/>
  <c r="U20" i="4"/>
  <c r="T20" i="4"/>
  <c r="S20" i="4"/>
  <c r="R20" i="4"/>
  <c r="Q20" i="4"/>
  <c r="P20" i="4"/>
  <c r="O20" i="4"/>
  <c r="N20" i="4"/>
  <c r="M20" i="4"/>
  <c r="L20" i="4"/>
  <c r="K20" i="4"/>
  <c r="AA19" i="4"/>
  <c r="Z19" i="4"/>
  <c r="Y19" i="4"/>
  <c r="X19" i="4"/>
  <c r="W19" i="4"/>
  <c r="V19" i="4"/>
  <c r="U19" i="4"/>
  <c r="T19" i="4"/>
  <c r="S19" i="4"/>
  <c r="R19" i="4"/>
  <c r="Q19" i="4"/>
  <c r="P19" i="4"/>
  <c r="O19" i="4"/>
  <c r="N19" i="4"/>
  <c r="M19" i="4"/>
  <c r="L19" i="4"/>
  <c r="K19" i="4"/>
  <c r="AA18" i="4"/>
  <c r="Z18" i="4"/>
  <c r="Y18" i="4"/>
  <c r="X18" i="4"/>
  <c r="W18" i="4"/>
  <c r="V18" i="4"/>
  <c r="U18" i="4"/>
  <c r="T18" i="4"/>
  <c r="S18" i="4"/>
  <c r="R18" i="4"/>
  <c r="Q18" i="4"/>
  <c r="P18" i="4"/>
  <c r="O18" i="4"/>
  <c r="N18" i="4"/>
  <c r="M18" i="4"/>
  <c r="L18" i="4"/>
  <c r="K18" i="4"/>
  <c r="AA17" i="4"/>
  <c r="Z17" i="4"/>
  <c r="Y17" i="4"/>
  <c r="X17" i="4"/>
  <c r="W17" i="4"/>
  <c r="V17" i="4"/>
  <c r="U17" i="4"/>
  <c r="T17" i="4"/>
  <c r="S17" i="4"/>
  <c r="R17" i="4"/>
  <c r="Q17" i="4"/>
  <c r="P17" i="4"/>
  <c r="O17" i="4"/>
  <c r="N17" i="4"/>
  <c r="M17" i="4"/>
  <c r="L17" i="4"/>
  <c r="K17" i="4"/>
  <c r="AA16" i="4"/>
  <c r="Z16" i="4"/>
  <c r="Y16" i="4"/>
  <c r="X16" i="4"/>
  <c r="W16" i="4"/>
  <c r="V16" i="4"/>
  <c r="U16" i="4"/>
  <c r="T16" i="4"/>
  <c r="S16" i="4"/>
  <c r="R16" i="4"/>
  <c r="Q16" i="4"/>
  <c r="P16" i="4"/>
  <c r="O16" i="4"/>
  <c r="M16" i="4"/>
  <c r="L16" i="4"/>
  <c r="AA15" i="4"/>
  <c r="Z15" i="4"/>
  <c r="Y15" i="4"/>
  <c r="X15" i="4"/>
  <c r="W15" i="4"/>
  <c r="V15" i="4"/>
  <c r="U15" i="4"/>
  <c r="T15" i="4"/>
  <c r="S15" i="4"/>
  <c r="R15" i="4"/>
  <c r="Q15" i="4"/>
  <c r="P15" i="4"/>
  <c r="O15" i="4"/>
  <c r="N15" i="4"/>
  <c r="M15" i="4"/>
  <c r="L15" i="4"/>
  <c r="K15" i="4"/>
  <c r="AA14" i="4"/>
  <c r="Z14" i="4"/>
  <c r="Y14" i="4"/>
  <c r="X14" i="4"/>
  <c r="W14" i="4"/>
  <c r="V14" i="4"/>
  <c r="U14" i="4"/>
  <c r="T14" i="4"/>
  <c r="S14" i="4"/>
  <c r="R14" i="4"/>
  <c r="Q14" i="4"/>
  <c r="P14" i="4"/>
  <c r="O14" i="4"/>
  <c r="N14" i="4"/>
  <c r="M14" i="4"/>
  <c r="L14" i="4"/>
  <c r="K14" i="4"/>
  <c r="AA13" i="4"/>
  <c r="Z13" i="4"/>
  <c r="Y13" i="4"/>
  <c r="X13" i="4"/>
  <c r="W13" i="4"/>
  <c r="V13" i="4"/>
  <c r="U13" i="4"/>
  <c r="T13" i="4"/>
  <c r="S13" i="4"/>
  <c r="R13" i="4"/>
  <c r="Q13" i="4"/>
  <c r="P13" i="4"/>
  <c r="O13" i="4"/>
  <c r="N13" i="4"/>
  <c r="M13" i="4"/>
  <c r="L13" i="4"/>
  <c r="K13" i="4"/>
  <c r="AA12" i="4"/>
  <c r="Z12" i="4"/>
  <c r="Y12" i="4"/>
  <c r="X12" i="4"/>
  <c r="W12" i="4"/>
  <c r="V12" i="4"/>
  <c r="U12" i="4"/>
  <c r="T12" i="4"/>
  <c r="S12" i="4"/>
  <c r="R12" i="4"/>
  <c r="Q12" i="4"/>
  <c r="P12" i="4"/>
  <c r="O12" i="4"/>
  <c r="N12" i="4"/>
  <c r="M12" i="4"/>
  <c r="L12" i="4"/>
  <c r="K12" i="4"/>
  <c r="AA11" i="4"/>
  <c r="Z11" i="4"/>
  <c r="Y11" i="4"/>
  <c r="X11" i="4"/>
  <c r="W11" i="4"/>
  <c r="V11" i="4"/>
  <c r="U11" i="4"/>
  <c r="T11" i="4"/>
  <c r="S11" i="4"/>
  <c r="R11" i="4"/>
  <c r="Q11" i="4"/>
  <c r="P11" i="4"/>
  <c r="O11" i="4"/>
  <c r="N11" i="4"/>
  <c r="M11" i="4"/>
  <c r="L11" i="4"/>
  <c r="K11" i="4"/>
  <c r="AA10" i="4"/>
  <c r="Z10" i="4"/>
  <c r="Y10" i="4"/>
  <c r="X10" i="4"/>
  <c r="W10" i="4"/>
  <c r="V10" i="4"/>
  <c r="U10" i="4"/>
  <c r="T10" i="4"/>
  <c r="S10" i="4"/>
  <c r="R10" i="4"/>
  <c r="Q10" i="4"/>
  <c r="P10" i="4"/>
  <c r="O10" i="4"/>
  <c r="N10" i="4"/>
  <c r="M10" i="4"/>
  <c r="L10" i="4"/>
  <c r="K10" i="4"/>
  <c r="AA9" i="4"/>
  <c r="Z9" i="4"/>
  <c r="Y9" i="4"/>
  <c r="X9" i="4"/>
  <c r="W9" i="4"/>
  <c r="V9" i="4"/>
  <c r="U9" i="4"/>
  <c r="T9" i="4"/>
  <c r="S9" i="4"/>
  <c r="R9" i="4"/>
  <c r="Q9" i="4"/>
  <c r="P9" i="4"/>
  <c r="O9" i="4"/>
  <c r="N9" i="4"/>
  <c r="M9" i="4"/>
  <c r="L9" i="4"/>
  <c r="K9" i="4"/>
  <c r="AA8" i="4"/>
  <c r="Z8" i="4"/>
  <c r="Y8" i="4"/>
  <c r="X8" i="4"/>
  <c r="W8" i="4"/>
  <c r="V8" i="4"/>
  <c r="U8" i="4"/>
  <c r="T8" i="4"/>
  <c r="S8" i="4"/>
  <c r="R8" i="4"/>
  <c r="Q8" i="4"/>
  <c r="P8" i="4"/>
  <c r="O8" i="4"/>
  <c r="L8" i="4"/>
  <c r="K8" i="4"/>
  <c r="AA7" i="4"/>
  <c r="Z7" i="4"/>
  <c r="Y7" i="4"/>
  <c r="X7" i="4"/>
  <c r="W7" i="4"/>
  <c r="V7" i="4"/>
  <c r="U7" i="4"/>
  <c r="T7" i="4"/>
  <c r="S7" i="4"/>
  <c r="R7" i="4"/>
  <c r="Q7" i="4"/>
  <c r="P7" i="4"/>
  <c r="O7" i="4"/>
  <c r="AA5" i="4"/>
  <c r="Y5" i="4"/>
  <c r="X5" i="4"/>
  <c r="W5" i="4"/>
  <c r="V5" i="4"/>
  <c r="U5" i="4"/>
  <c r="T5" i="4"/>
  <c r="S5" i="4"/>
  <c r="R5" i="4"/>
  <c r="Q5" i="4"/>
  <c r="P5" i="4"/>
  <c r="O5" i="4"/>
  <c r="AA260" i="3"/>
  <c r="Z260" i="3"/>
  <c r="Y260" i="3"/>
  <c r="Y257" i="3" s="1"/>
  <c r="X260" i="3"/>
  <c r="W260" i="3"/>
  <c r="V260" i="3"/>
  <c r="V257" i="3" s="1"/>
  <c r="U260" i="3"/>
  <c r="T260" i="3"/>
  <c r="S260" i="3"/>
  <c r="R260" i="3"/>
  <c r="Q260" i="3"/>
  <c r="Q257" i="3" s="1"/>
  <c r="P260" i="3"/>
  <c r="O260" i="3"/>
  <c r="N260" i="3"/>
  <c r="J260" i="3"/>
  <c r="I260" i="3"/>
  <c r="I257" i="3" s="1"/>
  <c r="H260" i="3"/>
  <c r="G260" i="3"/>
  <c r="AA259" i="3"/>
  <c r="Z259" i="3"/>
  <c r="Y259" i="3"/>
  <c r="X259" i="3"/>
  <c r="W259" i="3"/>
  <c r="V259" i="3"/>
  <c r="U259" i="3"/>
  <c r="T259" i="3"/>
  <c r="S259" i="3"/>
  <c r="R259" i="3"/>
  <c r="Q259" i="3"/>
  <c r="P259" i="3"/>
  <c r="O259" i="3"/>
  <c r="L259" i="3"/>
  <c r="J259" i="3"/>
  <c r="I259" i="3"/>
  <c r="H259" i="3"/>
  <c r="G259" i="3"/>
  <c r="AA258" i="3"/>
  <c r="Z258" i="3"/>
  <c r="Z257" i="3" s="1"/>
  <c r="Y258" i="3"/>
  <c r="X258" i="3"/>
  <c r="X257" i="3" s="1"/>
  <c r="W258" i="3"/>
  <c r="V258" i="3"/>
  <c r="U258" i="3"/>
  <c r="U257" i="3" s="1"/>
  <c r="T258" i="3"/>
  <c r="S258" i="3"/>
  <c r="R258" i="3"/>
  <c r="R257" i="3" s="1"/>
  <c r="Q258" i="3"/>
  <c r="P258" i="3"/>
  <c r="O258" i="3"/>
  <c r="M258" i="3"/>
  <c r="J258" i="3"/>
  <c r="I258" i="3"/>
  <c r="H258" i="3"/>
  <c r="H257" i="3" s="1"/>
  <c r="G258" i="3"/>
  <c r="G257" i="3" s="1"/>
  <c r="AA257" i="3"/>
  <c r="S257" i="3"/>
  <c r="P257" i="3"/>
  <c r="AA243" i="3"/>
  <c r="Z243" i="3"/>
  <c r="Y243" i="3"/>
  <c r="X243" i="3"/>
  <c r="W243" i="3"/>
  <c r="V243" i="3"/>
  <c r="U243" i="3"/>
  <c r="N193" i="3"/>
  <c r="M193" i="3"/>
  <c r="L193" i="3"/>
  <c r="K193" i="3"/>
  <c r="N179" i="3"/>
  <c r="N178" i="3" s="1"/>
  <c r="M179" i="3"/>
  <c r="M260" i="3" s="1"/>
  <c r="L179" i="3"/>
  <c r="L178" i="3" s="1"/>
  <c r="L176" i="3" s="1"/>
  <c r="K179" i="3"/>
  <c r="K260" i="3" s="1"/>
  <c r="M178" i="3"/>
  <c r="M176" i="3" s="1"/>
  <c r="K178" i="3"/>
  <c r="N176" i="3"/>
  <c r="K176" i="3"/>
  <c r="S136" i="3"/>
  <c r="S119" i="3" s="1"/>
  <c r="R136" i="3"/>
  <c r="Q136" i="3"/>
  <c r="P136" i="3"/>
  <c r="O136" i="3"/>
  <c r="N136" i="3"/>
  <c r="M136" i="3"/>
  <c r="L136" i="3"/>
  <c r="K136" i="3"/>
  <c r="N122" i="3"/>
  <c r="M122" i="3"/>
  <c r="L122" i="3"/>
  <c r="K122" i="3"/>
  <c r="K259" i="3" s="1"/>
  <c r="L121" i="3"/>
  <c r="L119" i="3" s="1"/>
  <c r="K121" i="3"/>
  <c r="P119" i="3"/>
  <c r="O119" i="3"/>
  <c r="AA96" i="3"/>
  <c r="AA40" i="3" s="1"/>
  <c r="Z96" i="3"/>
  <c r="Y96" i="3"/>
  <c r="X96" i="3"/>
  <c r="AJ93" i="3"/>
  <c r="AI93" i="3"/>
  <c r="Z79" i="3"/>
  <c r="Y79" i="3"/>
  <c r="X79" i="3"/>
  <c r="X62" i="3" s="1"/>
  <c r="W79" i="3"/>
  <c r="V79" i="3"/>
  <c r="V62" i="3" s="1"/>
  <c r="V5" i="3" s="1"/>
  <c r="N79" i="3"/>
  <c r="M79" i="3"/>
  <c r="M22" i="3" s="1"/>
  <c r="L79" i="3"/>
  <c r="K79" i="3"/>
  <c r="N73" i="3"/>
  <c r="M73" i="3"/>
  <c r="L73" i="3"/>
  <c r="K73" i="3"/>
  <c r="K16" i="3" s="1"/>
  <c r="N65" i="3"/>
  <c r="N258" i="3" s="1"/>
  <c r="M65" i="3"/>
  <c r="L65" i="3"/>
  <c r="L258" i="3" s="1"/>
  <c r="K65" i="3"/>
  <c r="K258" i="3" s="1"/>
  <c r="K257" i="3" s="1"/>
  <c r="N64" i="3"/>
  <c r="N62" i="3" s="1"/>
  <c r="M64" i="3"/>
  <c r="AA62" i="3"/>
  <c r="Z62" i="3"/>
  <c r="Y62" i="3"/>
  <c r="W62" i="3"/>
  <c r="W5" i="3" s="1"/>
  <c r="AA52" i="3"/>
  <c r="Z52" i="3"/>
  <c r="Y52" i="3"/>
  <c r="X52" i="3"/>
  <c r="W52" i="3"/>
  <c r="V52" i="3"/>
  <c r="U52" i="3"/>
  <c r="T52" i="3"/>
  <c r="S52" i="3"/>
  <c r="R52" i="3"/>
  <c r="AA51" i="3"/>
  <c r="Z51" i="3"/>
  <c r="Y51" i="3"/>
  <c r="X51" i="3"/>
  <c r="W51" i="3"/>
  <c r="V51" i="3"/>
  <c r="U51" i="3"/>
  <c r="T51" i="3"/>
  <c r="S51" i="3"/>
  <c r="R51" i="3"/>
  <c r="Q51" i="3"/>
  <c r="P51" i="3"/>
  <c r="O51" i="3"/>
  <c r="N51" i="3"/>
  <c r="M51" i="3"/>
  <c r="L51" i="3"/>
  <c r="K51" i="3"/>
  <c r="AA50" i="3"/>
  <c r="Z50" i="3"/>
  <c r="Y50" i="3"/>
  <c r="X50" i="3"/>
  <c r="W50" i="3"/>
  <c r="V50" i="3"/>
  <c r="U50" i="3"/>
  <c r="T50" i="3"/>
  <c r="S50" i="3"/>
  <c r="R50" i="3"/>
  <c r="Q50" i="3"/>
  <c r="P50" i="3"/>
  <c r="O50" i="3"/>
  <c r="N50" i="3"/>
  <c r="M50" i="3"/>
  <c r="L50" i="3"/>
  <c r="K50" i="3"/>
  <c r="AA49" i="3"/>
  <c r="Z49" i="3"/>
  <c r="Y49" i="3"/>
  <c r="X49" i="3"/>
  <c r="W49" i="3"/>
  <c r="V49" i="3"/>
  <c r="U49" i="3"/>
  <c r="T49" i="3"/>
  <c r="S49" i="3"/>
  <c r="R49" i="3"/>
  <c r="Q49" i="3"/>
  <c r="P49" i="3"/>
  <c r="O49" i="3"/>
  <c r="N49" i="3"/>
  <c r="M49" i="3"/>
  <c r="L49" i="3"/>
  <c r="K49" i="3"/>
  <c r="AA48" i="3"/>
  <c r="Z48" i="3"/>
  <c r="Y48" i="3"/>
  <c r="X48" i="3"/>
  <c r="W48" i="3"/>
  <c r="V48" i="3"/>
  <c r="U48" i="3"/>
  <c r="T48" i="3"/>
  <c r="S48" i="3"/>
  <c r="R48" i="3"/>
  <c r="Q48" i="3"/>
  <c r="P48" i="3"/>
  <c r="O48" i="3"/>
  <c r="N48" i="3"/>
  <c r="M48" i="3"/>
  <c r="L48" i="3"/>
  <c r="K48" i="3"/>
  <c r="AA47" i="3"/>
  <c r="Z47" i="3"/>
  <c r="Y47" i="3"/>
  <c r="X47" i="3"/>
  <c r="W47" i="3"/>
  <c r="V47" i="3"/>
  <c r="U47" i="3"/>
  <c r="T47" i="3"/>
  <c r="S47" i="3"/>
  <c r="R47" i="3"/>
  <c r="Q47" i="3"/>
  <c r="P47" i="3"/>
  <c r="O47" i="3"/>
  <c r="N47" i="3"/>
  <c r="M47" i="3"/>
  <c r="L47" i="3"/>
  <c r="K47" i="3"/>
  <c r="AA46" i="3"/>
  <c r="Z46" i="3"/>
  <c r="Y46" i="3"/>
  <c r="X46" i="3"/>
  <c r="W46" i="3"/>
  <c r="V46" i="3"/>
  <c r="U46" i="3"/>
  <c r="T46" i="3"/>
  <c r="S46" i="3"/>
  <c r="R46" i="3"/>
  <c r="Q46" i="3"/>
  <c r="P46" i="3"/>
  <c r="O46" i="3"/>
  <c r="N46" i="3"/>
  <c r="M46" i="3"/>
  <c r="L46" i="3"/>
  <c r="K46" i="3"/>
  <c r="AA45" i="3"/>
  <c r="Z45" i="3"/>
  <c r="Y45" i="3"/>
  <c r="X45" i="3"/>
  <c r="W45" i="3"/>
  <c r="V45" i="3"/>
  <c r="U45" i="3"/>
  <c r="T45" i="3"/>
  <c r="S45" i="3"/>
  <c r="R45" i="3"/>
  <c r="Q45" i="3"/>
  <c r="P45" i="3"/>
  <c r="O45" i="3"/>
  <c r="N45" i="3"/>
  <c r="M45" i="3"/>
  <c r="L45" i="3"/>
  <c r="K45" i="3"/>
  <c r="AA44" i="3"/>
  <c r="Z44" i="3"/>
  <c r="Y44" i="3"/>
  <c r="X44" i="3"/>
  <c r="W44" i="3"/>
  <c r="V44" i="3"/>
  <c r="U44" i="3"/>
  <c r="T44" i="3"/>
  <c r="S44" i="3"/>
  <c r="R44" i="3"/>
  <c r="Q44" i="3"/>
  <c r="P44" i="3"/>
  <c r="O44" i="3"/>
  <c r="N44" i="3"/>
  <c r="M44" i="3"/>
  <c r="L44" i="3"/>
  <c r="K44" i="3"/>
  <c r="AA43" i="3"/>
  <c r="Z43" i="3"/>
  <c r="Y43" i="3"/>
  <c r="X43" i="3"/>
  <c r="W43" i="3"/>
  <c r="V43" i="3"/>
  <c r="U43" i="3"/>
  <c r="T43" i="3"/>
  <c r="S43" i="3"/>
  <c r="R43" i="3"/>
  <c r="Q43" i="3"/>
  <c r="P43" i="3"/>
  <c r="O43" i="3"/>
  <c r="N43" i="3"/>
  <c r="M43" i="3"/>
  <c r="L43" i="3"/>
  <c r="K43" i="3"/>
  <c r="AA42" i="3"/>
  <c r="Z42" i="3"/>
  <c r="Y42" i="3"/>
  <c r="X42" i="3"/>
  <c r="W42" i="3"/>
  <c r="V42" i="3"/>
  <c r="U42" i="3"/>
  <c r="T42" i="3"/>
  <c r="S42" i="3"/>
  <c r="R42" i="3"/>
  <c r="Q42" i="3"/>
  <c r="P42" i="3"/>
  <c r="O42" i="3"/>
  <c r="N42" i="3"/>
  <c r="M42" i="3"/>
  <c r="L42" i="3"/>
  <c r="K42" i="3"/>
  <c r="Z40" i="3"/>
  <c r="Y40" i="3"/>
  <c r="X40" i="3"/>
  <c r="W40" i="3"/>
  <c r="V40" i="3"/>
  <c r="U40" i="3"/>
  <c r="T40" i="3"/>
  <c r="S40" i="3"/>
  <c r="R40" i="3"/>
  <c r="Q40" i="3"/>
  <c r="P40" i="3"/>
  <c r="O40" i="3"/>
  <c r="N40" i="3"/>
  <c r="M40" i="3"/>
  <c r="L40" i="3"/>
  <c r="K40" i="3"/>
  <c r="AA38" i="3"/>
  <c r="Z38" i="3"/>
  <c r="Y38" i="3"/>
  <c r="X38" i="3"/>
  <c r="W38" i="3"/>
  <c r="V38" i="3"/>
  <c r="U38" i="3"/>
  <c r="T38" i="3"/>
  <c r="S38" i="3"/>
  <c r="R38" i="3"/>
  <c r="AA36" i="3"/>
  <c r="Z36" i="3"/>
  <c r="Y36" i="3"/>
  <c r="X36" i="3"/>
  <c r="W36" i="3"/>
  <c r="V36" i="3"/>
  <c r="U36" i="3"/>
  <c r="T36" i="3"/>
  <c r="S36" i="3"/>
  <c r="R36" i="3"/>
  <c r="Q36" i="3"/>
  <c r="P36" i="3"/>
  <c r="O36" i="3"/>
  <c r="N36" i="3"/>
  <c r="M36" i="3"/>
  <c r="L36" i="3"/>
  <c r="K36" i="3"/>
  <c r="AA34" i="3"/>
  <c r="Z34" i="3"/>
  <c r="Y34" i="3"/>
  <c r="X34" i="3"/>
  <c r="W34" i="3"/>
  <c r="V34" i="3"/>
  <c r="U34" i="3"/>
  <c r="T34" i="3"/>
  <c r="S34" i="3"/>
  <c r="R34" i="3"/>
  <c r="Q34" i="3"/>
  <c r="P34" i="3"/>
  <c r="O34" i="3"/>
  <c r="N34" i="3"/>
  <c r="M34" i="3"/>
  <c r="L34" i="3"/>
  <c r="K34" i="3"/>
  <c r="AA32" i="3"/>
  <c r="Z32" i="3"/>
  <c r="Y32" i="3"/>
  <c r="X32" i="3"/>
  <c r="W32" i="3"/>
  <c r="V32" i="3"/>
  <c r="U32" i="3"/>
  <c r="T32" i="3"/>
  <c r="S32" i="3"/>
  <c r="R32" i="3"/>
  <c r="Q32" i="3"/>
  <c r="P32" i="3"/>
  <c r="O32" i="3"/>
  <c r="N32" i="3"/>
  <c r="M32" i="3"/>
  <c r="L32" i="3"/>
  <c r="K32" i="3"/>
  <c r="J32" i="3"/>
  <c r="I32" i="3"/>
  <c r="H32" i="3"/>
  <c r="G32" i="3"/>
  <c r="AA31" i="3"/>
  <c r="Z31" i="3"/>
  <c r="Y31" i="3"/>
  <c r="X31" i="3"/>
  <c r="W31" i="3"/>
  <c r="V31" i="3"/>
  <c r="U31" i="3"/>
  <c r="T31" i="3"/>
  <c r="S31" i="3"/>
  <c r="R31" i="3"/>
  <c r="Q31" i="3"/>
  <c r="P31" i="3"/>
  <c r="O31" i="3"/>
  <c r="N31" i="3"/>
  <c r="M31" i="3"/>
  <c r="L31" i="3"/>
  <c r="K31" i="3"/>
  <c r="AA30" i="3"/>
  <c r="Z30" i="3"/>
  <c r="Y30" i="3"/>
  <c r="X30" i="3"/>
  <c r="W30" i="3"/>
  <c r="V30" i="3"/>
  <c r="U30" i="3"/>
  <c r="T30" i="3"/>
  <c r="S30" i="3"/>
  <c r="R30" i="3"/>
  <c r="Q30" i="3"/>
  <c r="P30" i="3"/>
  <c r="O30" i="3"/>
  <c r="N30" i="3"/>
  <c r="M30" i="3"/>
  <c r="L30" i="3"/>
  <c r="K30" i="3"/>
  <c r="AA29" i="3"/>
  <c r="Z29" i="3"/>
  <c r="Y29" i="3"/>
  <c r="X29" i="3"/>
  <c r="W29" i="3"/>
  <c r="V29" i="3"/>
  <c r="U29" i="3"/>
  <c r="T29" i="3"/>
  <c r="S29" i="3"/>
  <c r="R29" i="3"/>
  <c r="Q29" i="3"/>
  <c r="P29" i="3"/>
  <c r="O29" i="3"/>
  <c r="N29" i="3"/>
  <c r="M29" i="3"/>
  <c r="L29" i="3"/>
  <c r="K29" i="3"/>
  <c r="AA28" i="3"/>
  <c r="Z28" i="3"/>
  <c r="Y28" i="3"/>
  <c r="X28" i="3"/>
  <c r="W28" i="3"/>
  <c r="V28" i="3"/>
  <c r="U28" i="3"/>
  <c r="T28" i="3"/>
  <c r="S28" i="3"/>
  <c r="R28" i="3"/>
  <c r="Q28" i="3"/>
  <c r="P28" i="3"/>
  <c r="O28" i="3"/>
  <c r="N28" i="3"/>
  <c r="M28" i="3"/>
  <c r="L28" i="3"/>
  <c r="K28" i="3"/>
  <c r="AA27" i="3"/>
  <c r="Z27" i="3"/>
  <c r="Y27" i="3"/>
  <c r="X27" i="3"/>
  <c r="W27" i="3"/>
  <c r="V27" i="3"/>
  <c r="U27" i="3"/>
  <c r="T27" i="3"/>
  <c r="S27" i="3"/>
  <c r="R27" i="3"/>
  <c r="Q27" i="3"/>
  <c r="P27" i="3"/>
  <c r="O27" i="3"/>
  <c r="N27" i="3"/>
  <c r="M27" i="3"/>
  <c r="L27" i="3"/>
  <c r="K27" i="3"/>
  <c r="AA26" i="3"/>
  <c r="Z26" i="3"/>
  <c r="Y26" i="3"/>
  <c r="X26" i="3"/>
  <c r="W26" i="3"/>
  <c r="V26" i="3"/>
  <c r="U26" i="3"/>
  <c r="T26" i="3"/>
  <c r="S26" i="3"/>
  <c r="R26" i="3"/>
  <c r="Q26" i="3"/>
  <c r="P26" i="3"/>
  <c r="O26" i="3"/>
  <c r="N26" i="3"/>
  <c r="M26" i="3"/>
  <c r="L26" i="3"/>
  <c r="K26" i="3"/>
  <c r="AA25" i="3"/>
  <c r="Z25" i="3"/>
  <c r="Y25" i="3"/>
  <c r="X25" i="3"/>
  <c r="W25" i="3"/>
  <c r="V25" i="3"/>
  <c r="U25" i="3"/>
  <c r="T25" i="3"/>
  <c r="S25" i="3"/>
  <c r="R25" i="3"/>
  <c r="Q25" i="3"/>
  <c r="P25" i="3"/>
  <c r="O25" i="3"/>
  <c r="N25" i="3"/>
  <c r="M25" i="3"/>
  <c r="L25" i="3"/>
  <c r="K25" i="3"/>
  <c r="AA24" i="3"/>
  <c r="Z24" i="3"/>
  <c r="Y24" i="3"/>
  <c r="X24" i="3"/>
  <c r="W24" i="3"/>
  <c r="V24" i="3"/>
  <c r="U24" i="3"/>
  <c r="T24" i="3"/>
  <c r="S24" i="3"/>
  <c r="R24" i="3"/>
  <c r="Q24" i="3"/>
  <c r="P24" i="3"/>
  <c r="O24" i="3"/>
  <c r="N24" i="3"/>
  <c r="M24" i="3"/>
  <c r="L24" i="3"/>
  <c r="K24" i="3"/>
  <c r="AA23" i="3"/>
  <c r="Z23" i="3"/>
  <c r="Y23" i="3"/>
  <c r="X23" i="3"/>
  <c r="W23" i="3"/>
  <c r="V23" i="3"/>
  <c r="U23" i="3"/>
  <c r="T23" i="3"/>
  <c r="S23" i="3"/>
  <c r="R23" i="3"/>
  <c r="Q23" i="3"/>
  <c r="P23" i="3"/>
  <c r="O23" i="3"/>
  <c r="N23" i="3"/>
  <c r="M23" i="3"/>
  <c r="L23" i="3"/>
  <c r="K23" i="3"/>
  <c r="AA22" i="3"/>
  <c r="Z22" i="3"/>
  <c r="Y22" i="3"/>
  <c r="W22" i="3"/>
  <c r="V22" i="3"/>
  <c r="U22" i="3"/>
  <c r="T22" i="3"/>
  <c r="S22" i="3"/>
  <c r="R22" i="3"/>
  <c r="Q22" i="3"/>
  <c r="P22" i="3"/>
  <c r="O22" i="3"/>
  <c r="N22" i="3"/>
  <c r="L22" i="3"/>
  <c r="K22" i="3"/>
  <c r="AA20" i="3"/>
  <c r="Z20" i="3"/>
  <c r="Y20" i="3"/>
  <c r="X20" i="3"/>
  <c r="W20" i="3"/>
  <c r="V20" i="3"/>
  <c r="U20" i="3"/>
  <c r="T20" i="3"/>
  <c r="S20" i="3"/>
  <c r="R20" i="3"/>
  <c r="Q20" i="3"/>
  <c r="P20" i="3"/>
  <c r="O20" i="3"/>
  <c r="N20" i="3"/>
  <c r="M20" i="3"/>
  <c r="L20" i="3"/>
  <c r="K20" i="3"/>
  <c r="AA19" i="3"/>
  <c r="Z19" i="3"/>
  <c r="Y19" i="3"/>
  <c r="X19" i="3"/>
  <c r="W19" i="3"/>
  <c r="V19" i="3"/>
  <c r="U19" i="3"/>
  <c r="T19" i="3"/>
  <c r="S19" i="3"/>
  <c r="R19" i="3"/>
  <c r="Q19" i="3"/>
  <c r="P19" i="3"/>
  <c r="O19" i="3"/>
  <c r="N19" i="3"/>
  <c r="M19" i="3"/>
  <c r="L19" i="3"/>
  <c r="K19" i="3"/>
  <c r="AA18" i="3"/>
  <c r="Z18" i="3"/>
  <c r="Y18" i="3"/>
  <c r="X18" i="3"/>
  <c r="W18" i="3"/>
  <c r="V18" i="3"/>
  <c r="U18" i="3"/>
  <c r="T18" i="3"/>
  <c r="S18" i="3"/>
  <c r="R18" i="3"/>
  <c r="Q18" i="3"/>
  <c r="P18" i="3"/>
  <c r="O18" i="3"/>
  <c r="N18" i="3"/>
  <c r="M18" i="3"/>
  <c r="L18" i="3"/>
  <c r="K18" i="3"/>
  <c r="AA17" i="3"/>
  <c r="Z17" i="3"/>
  <c r="Y17" i="3"/>
  <c r="X17" i="3"/>
  <c r="W17" i="3"/>
  <c r="V17" i="3"/>
  <c r="U17" i="3"/>
  <c r="T17" i="3"/>
  <c r="S17" i="3"/>
  <c r="R17" i="3"/>
  <c r="Q17" i="3"/>
  <c r="P17" i="3"/>
  <c r="O17" i="3"/>
  <c r="N17" i="3"/>
  <c r="M17" i="3"/>
  <c r="L17" i="3"/>
  <c r="K17" i="3"/>
  <c r="AA16" i="3"/>
  <c r="Z16" i="3"/>
  <c r="Y16" i="3"/>
  <c r="X16" i="3"/>
  <c r="W16" i="3"/>
  <c r="V16" i="3"/>
  <c r="U16" i="3"/>
  <c r="T16" i="3"/>
  <c r="S16" i="3"/>
  <c r="R16" i="3"/>
  <c r="Q16" i="3"/>
  <c r="P16" i="3"/>
  <c r="O16" i="3"/>
  <c r="N16" i="3"/>
  <c r="M16" i="3"/>
  <c r="L16" i="3"/>
  <c r="AA15" i="3"/>
  <c r="Z15" i="3"/>
  <c r="Y15" i="3"/>
  <c r="X15" i="3"/>
  <c r="W15" i="3"/>
  <c r="V15" i="3"/>
  <c r="U15" i="3"/>
  <c r="T15" i="3"/>
  <c r="S15" i="3"/>
  <c r="R15" i="3"/>
  <c r="Q15" i="3"/>
  <c r="P15" i="3"/>
  <c r="O15" i="3"/>
  <c r="N15" i="3"/>
  <c r="M15" i="3"/>
  <c r="L15" i="3"/>
  <c r="K15" i="3"/>
  <c r="AA14" i="3"/>
  <c r="Z14" i="3"/>
  <c r="Y14" i="3"/>
  <c r="X14" i="3"/>
  <c r="W14" i="3"/>
  <c r="V14" i="3"/>
  <c r="U14" i="3"/>
  <c r="T14" i="3"/>
  <c r="S14" i="3"/>
  <c r="R14" i="3"/>
  <c r="Q14" i="3"/>
  <c r="P14" i="3"/>
  <c r="O14" i="3"/>
  <c r="N14" i="3"/>
  <c r="M14" i="3"/>
  <c r="L14" i="3"/>
  <c r="K14" i="3"/>
  <c r="AA13" i="3"/>
  <c r="Z13" i="3"/>
  <c r="Y13" i="3"/>
  <c r="X13" i="3"/>
  <c r="W13" i="3"/>
  <c r="V13" i="3"/>
  <c r="U13" i="3"/>
  <c r="T13" i="3"/>
  <c r="S13" i="3"/>
  <c r="R13" i="3"/>
  <c r="Q13" i="3"/>
  <c r="P13" i="3"/>
  <c r="O13" i="3"/>
  <c r="N13" i="3"/>
  <c r="M13" i="3"/>
  <c r="L13" i="3"/>
  <c r="K13" i="3"/>
  <c r="AA12" i="3"/>
  <c r="Z12" i="3"/>
  <c r="Y12" i="3"/>
  <c r="X12" i="3"/>
  <c r="W12" i="3"/>
  <c r="V12" i="3"/>
  <c r="U12" i="3"/>
  <c r="T12" i="3"/>
  <c r="S12" i="3"/>
  <c r="R12" i="3"/>
  <c r="Q12" i="3"/>
  <c r="P12" i="3"/>
  <c r="O12" i="3"/>
  <c r="N12" i="3"/>
  <c r="M12" i="3"/>
  <c r="L12" i="3"/>
  <c r="K12" i="3"/>
  <c r="AA11" i="3"/>
  <c r="Z11" i="3"/>
  <c r="Y11" i="3"/>
  <c r="X11" i="3"/>
  <c r="W11" i="3"/>
  <c r="V11" i="3"/>
  <c r="U11" i="3"/>
  <c r="T11" i="3"/>
  <c r="S11" i="3"/>
  <c r="R11" i="3"/>
  <c r="Q11" i="3"/>
  <c r="P11" i="3"/>
  <c r="O11" i="3"/>
  <c r="N11" i="3"/>
  <c r="M11" i="3"/>
  <c r="L11" i="3"/>
  <c r="K11" i="3"/>
  <c r="AA10" i="3"/>
  <c r="Z10" i="3"/>
  <c r="Y10" i="3"/>
  <c r="X10" i="3"/>
  <c r="W10" i="3"/>
  <c r="V10" i="3"/>
  <c r="U10" i="3"/>
  <c r="T10" i="3"/>
  <c r="S10" i="3"/>
  <c r="R10" i="3"/>
  <c r="Q10" i="3"/>
  <c r="P10" i="3"/>
  <c r="O10" i="3"/>
  <c r="N10" i="3"/>
  <c r="M10" i="3"/>
  <c r="L10" i="3"/>
  <c r="K10" i="3"/>
  <c r="AA9" i="3"/>
  <c r="Z9" i="3"/>
  <c r="Y9" i="3"/>
  <c r="X9" i="3"/>
  <c r="W9" i="3"/>
  <c r="V9" i="3"/>
  <c r="U9" i="3"/>
  <c r="T9" i="3"/>
  <c r="S9" i="3"/>
  <c r="R9" i="3"/>
  <c r="Q9" i="3"/>
  <c r="P9" i="3"/>
  <c r="O9" i="3"/>
  <c r="N9" i="3"/>
  <c r="M9" i="3"/>
  <c r="L9" i="3"/>
  <c r="K9" i="3"/>
  <c r="AA8" i="3"/>
  <c r="Z8" i="3"/>
  <c r="Y8" i="3"/>
  <c r="X8" i="3"/>
  <c r="W8" i="3"/>
  <c r="V8" i="3"/>
  <c r="U8" i="3"/>
  <c r="T8" i="3"/>
  <c r="S8" i="3"/>
  <c r="R8" i="3"/>
  <c r="Q8" i="3"/>
  <c r="P8" i="3"/>
  <c r="O8" i="3"/>
  <c r="N8" i="3"/>
  <c r="M8" i="3"/>
  <c r="L8" i="3"/>
  <c r="K8" i="3"/>
  <c r="AA7" i="3"/>
  <c r="Z7" i="3"/>
  <c r="Y7" i="3"/>
  <c r="X7" i="3"/>
  <c r="W7" i="3"/>
  <c r="V7" i="3"/>
  <c r="U7" i="3"/>
  <c r="T7" i="3"/>
  <c r="S7" i="3"/>
  <c r="R7" i="3"/>
  <c r="Q7" i="3"/>
  <c r="P7" i="3"/>
  <c r="O7" i="3"/>
  <c r="AA5" i="3"/>
  <c r="Z5" i="3"/>
  <c r="Y5" i="3"/>
  <c r="U5" i="3"/>
  <c r="T5" i="3"/>
  <c r="S5" i="3"/>
  <c r="R5" i="3"/>
  <c r="Q5" i="3"/>
  <c r="P5" i="3"/>
  <c r="O5" i="3"/>
  <c r="AA260" i="2"/>
  <c r="Z260" i="2"/>
  <c r="Y260" i="2"/>
  <c r="X260" i="2"/>
  <c r="W260" i="2"/>
  <c r="V260" i="2"/>
  <c r="U260" i="2"/>
  <c r="T260" i="2"/>
  <c r="S260" i="2"/>
  <c r="R260" i="2"/>
  <c r="Q260" i="2"/>
  <c r="P260" i="2"/>
  <c r="O260" i="2"/>
  <c r="N260" i="2"/>
  <c r="J260" i="2"/>
  <c r="I260" i="2"/>
  <c r="H260" i="2"/>
  <c r="G260" i="2"/>
  <c r="AA259" i="2"/>
  <c r="Z259" i="2"/>
  <c r="Y259" i="2"/>
  <c r="X259" i="2"/>
  <c r="W259" i="2"/>
  <c r="V259" i="2"/>
  <c r="U259" i="2"/>
  <c r="T259" i="2"/>
  <c r="T257" i="2" s="1"/>
  <c r="S259" i="2"/>
  <c r="Q259" i="2"/>
  <c r="P259" i="2"/>
  <c r="O259" i="2"/>
  <c r="L259" i="2"/>
  <c r="J259" i="2"/>
  <c r="I259" i="2"/>
  <c r="H259" i="2"/>
  <c r="G259" i="2"/>
  <c r="AA258" i="2"/>
  <c r="AA257" i="2" s="1"/>
  <c r="Z258" i="2"/>
  <c r="Z257" i="2" s="1"/>
  <c r="Y258" i="2"/>
  <c r="X258" i="2"/>
  <c r="W258" i="2"/>
  <c r="W257" i="2" s="1"/>
  <c r="V258" i="2"/>
  <c r="V257" i="2" s="1"/>
  <c r="U258" i="2"/>
  <c r="T258" i="2"/>
  <c r="S258" i="2"/>
  <c r="S257" i="2" s="1"/>
  <c r="R258" i="2"/>
  <c r="R257" i="2" s="1"/>
  <c r="Q258" i="2"/>
  <c r="P258" i="2"/>
  <c r="O258" i="2"/>
  <c r="O257" i="2" s="1"/>
  <c r="N258" i="2"/>
  <c r="J258" i="2"/>
  <c r="J257" i="2" s="1"/>
  <c r="I258" i="2"/>
  <c r="H258" i="2"/>
  <c r="G258" i="2"/>
  <c r="G257" i="2" s="1"/>
  <c r="Y257" i="2"/>
  <c r="X257" i="2"/>
  <c r="U257" i="2"/>
  <c r="Q257" i="2"/>
  <c r="P257" i="2"/>
  <c r="I257" i="2"/>
  <c r="H257" i="2"/>
  <c r="AA243" i="2"/>
  <c r="Z243" i="2"/>
  <c r="Y243" i="2"/>
  <c r="X243" i="2"/>
  <c r="W243" i="2"/>
  <c r="V243" i="2"/>
  <c r="U243" i="2"/>
  <c r="T243" i="2"/>
  <c r="S243" i="2"/>
  <c r="R243" i="2"/>
  <c r="N193" i="2"/>
  <c r="M193" i="2"/>
  <c r="L193" i="2"/>
  <c r="K193" i="2"/>
  <c r="N179" i="2"/>
  <c r="M179" i="2"/>
  <c r="M260" i="2" s="1"/>
  <c r="L179" i="2"/>
  <c r="L178" i="2" s="1"/>
  <c r="L7" i="2" s="1"/>
  <c r="K179" i="2"/>
  <c r="K178" i="2" s="1"/>
  <c r="N178" i="2"/>
  <c r="M178" i="2"/>
  <c r="R152" i="2"/>
  <c r="R136" i="2"/>
  <c r="N136" i="2"/>
  <c r="M136" i="2"/>
  <c r="M22" i="2" s="1"/>
  <c r="L136" i="2"/>
  <c r="K136" i="2"/>
  <c r="R130" i="2"/>
  <c r="R122" i="2"/>
  <c r="R259" i="2" s="1"/>
  <c r="N122" i="2"/>
  <c r="N121" i="2" s="1"/>
  <c r="M122" i="2"/>
  <c r="M259" i="2" s="1"/>
  <c r="L122" i="2"/>
  <c r="K122" i="2"/>
  <c r="K259" i="2" s="1"/>
  <c r="R121" i="2"/>
  <c r="Q121" i="2"/>
  <c r="P121" i="2"/>
  <c r="O121" i="2"/>
  <c r="L121" i="2"/>
  <c r="K121" i="2"/>
  <c r="AA96" i="2"/>
  <c r="Z96" i="2"/>
  <c r="Y96" i="2"/>
  <c r="X96" i="2"/>
  <c r="AJ93" i="2"/>
  <c r="AI93" i="2"/>
  <c r="W82" i="2"/>
  <c r="W79" i="2" s="1"/>
  <c r="V82" i="2"/>
  <c r="Z79" i="2"/>
  <c r="Z62" i="2" s="1"/>
  <c r="Y79" i="2"/>
  <c r="X79" i="2"/>
  <c r="V79" i="2"/>
  <c r="V62" i="2" s="1"/>
  <c r="N79" i="2"/>
  <c r="M79" i="2"/>
  <c r="L79" i="2"/>
  <c r="K79" i="2"/>
  <c r="K22" i="2" s="1"/>
  <c r="N65" i="2"/>
  <c r="N64" i="2" s="1"/>
  <c r="M65" i="2"/>
  <c r="M8" i="2" s="1"/>
  <c r="L65" i="2"/>
  <c r="L258" i="2" s="1"/>
  <c r="K65" i="2"/>
  <c r="K258" i="2" s="1"/>
  <c r="L64" i="2"/>
  <c r="K64" i="2"/>
  <c r="K7" i="2" s="1"/>
  <c r="AA62" i="2"/>
  <c r="Y62" i="2"/>
  <c r="X62" i="2"/>
  <c r="AA52" i="2"/>
  <c r="Z52" i="2"/>
  <c r="Y52" i="2"/>
  <c r="X52" i="2"/>
  <c r="W52" i="2"/>
  <c r="V52" i="2"/>
  <c r="U52" i="2"/>
  <c r="T52" i="2"/>
  <c r="S52" i="2"/>
  <c r="R52" i="2"/>
  <c r="AA51" i="2"/>
  <c r="Z51" i="2"/>
  <c r="Y51" i="2"/>
  <c r="X51" i="2"/>
  <c r="W51" i="2"/>
  <c r="V51" i="2"/>
  <c r="U51" i="2"/>
  <c r="T51" i="2"/>
  <c r="S51" i="2"/>
  <c r="R51" i="2"/>
  <c r="Q51" i="2"/>
  <c r="P51" i="2"/>
  <c r="O51" i="2"/>
  <c r="AA50" i="2"/>
  <c r="Z50" i="2"/>
  <c r="Y50" i="2"/>
  <c r="X50" i="2"/>
  <c r="W50" i="2"/>
  <c r="V50" i="2"/>
  <c r="U50" i="2"/>
  <c r="T50" i="2"/>
  <c r="S50" i="2"/>
  <c r="R50" i="2"/>
  <c r="Q50" i="2"/>
  <c r="P50" i="2"/>
  <c r="O50" i="2"/>
  <c r="AA49" i="2"/>
  <c r="Z49" i="2"/>
  <c r="Y49" i="2"/>
  <c r="X49" i="2"/>
  <c r="W49" i="2"/>
  <c r="V49" i="2"/>
  <c r="U49" i="2"/>
  <c r="T49" i="2"/>
  <c r="S49" i="2"/>
  <c r="R49" i="2"/>
  <c r="Q49" i="2"/>
  <c r="P49" i="2"/>
  <c r="O49" i="2"/>
  <c r="AA48" i="2"/>
  <c r="Z48" i="2"/>
  <c r="Y48" i="2"/>
  <c r="X48" i="2"/>
  <c r="W48" i="2"/>
  <c r="V48" i="2"/>
  <c r="U48" i="2"/>
  <c r="T48" i="2"/>
  <c r="S48" i="2"/>
  <c r="R48" i="2"/>
  <c r="Q48" i="2"/>
  <c r="P48" i="2"/>
  <c r="O48" i="2"/>
  <c r="AA47" i="2"/>
  <c r="Z47" i="2"/>
  <c r="Y47" i="2"/>
  <c r="X47" i="2"/>
  <c r="W47" i="2"/>
  <c r="V47" i="2"/>
  <c r="U47" i="2"/>
  <c r="T47" i="2"/>
  <c r="S47" i="2"/>
  <c r="R47" i="2"/>
  <c r="Q47" i="2"/>
  <c r="P47" i="2"/>
  <c r="O47" i="2"/>
  <c r="AA46" i="2"/>
  <c r="Z46" i="2"/>
  <c r="Y46" i="2"/>
  <c r="X46" i="2"/>
  <c r="W46" i="2"/>
  <c r="V46" i="2"/>
  <c r="U46" i="2"/>
  <c r="T46" i="2"/>
  <c r="S46" i="2"/>
  <c r="R46" i="2"/>
  <c r="Q46" i="2"/>
  <c r="P46" i="2"/>
  <c r="O46" i="2"/>
  <c r="AA45" i="2"/>
  <c r="Z45" i="2"/>
  <c r="Y45" i="2"/>
  <c r="X45" i="2"/>
  <c r="W45" i="2"/>
  <c r="V45" i="2"/>
  <c r="U45" i="2"/>
  <c r="T45" i="2"/>
  <c r="S45" i="2"/>
  <c r="R45" i="2"/>
  <c r="Q45" i="2"/>
  <c r="P45" i="2"/>
  <c r="O45" i="2"/>
  <c r="AA44" i="2"/>
  <c r="Z44" i="2"/>
  <c r="Y44" i="2"/>
  <c r="X44" i="2"/>
  <c r="W44" i="2"/>
  <c r="V44" i="2"/>
  <c r="U44" i="2"/>
  <c r="T44" i="2"/>
  <c r="S44" i="2"/>
  <c r="R44" i="2"/>
  <c r="Q44" i="2"/>
  <c r="P44" i="2"/>
  <c r="O44" i="2"/>
  <c r="AA43" i="2"/>
  <c r="Z43" i="2"/>
  <c r="Y43" i="2"/>
  <c r="X43" i="2"/>
  <c r="W43" i="2"/>
  <c r="V43" i="2"/>
  <c r="U43" i="2"/>
  <c r="T43" i="2"/>
  <c r="S43" i="2"/>
  <c r="R43" i="2"/>
  <c r="Q43" i="2"/>
  <c r="P43" i="2"/>
  <c r="O43" i="2"/>
  <c r="AA42" i="2"/>
  <c r="Z42" i="2"/>
  <c r="Y42" i="2"/>
  <c r="X42" i="2"/>
  <c r="W42" i="2"/>
  <c r="V42" i="2"/>
  <c r="U42" i="2"/>
  <c r="T42" i="2"/>
  <c r="S42" i="2"/>
  <c r="R42" i="2"/>
  <c r="Q42" i="2"/>
  <c r="P42" i="2"/>
  <c r="O42" i="2"/>
  <c r="AA40" i="2"/>
  <c r="Z40" i="2"/>
  <c r="Y40" i="2"/>
  <c r="X40" i="2"/>
  <c r="W40" i="2"/>
  <c r="V40" i="2"/>
  <c r="U40" i="2"/>
  <c r="T40" i="2"/>
  <c r="S40" i="2"/>
  <c r="R40" i="2"/>
  <c r="Q40" i="2"/>
  <c r="P40" i="2"/>
  <c r="O40" i="2"/>
  <c r="AA38" i="2"/>
  <c r="Z38" i="2"/>
  <c r="Y38" i="2"/>
  <c r="X38" i="2"/>
  <c r="W38" i="2"/>
  <c r="V38" i="2"/>
  <c r="U38" i="2"/>
  <c r="T38" i="2"/>
  <c r="S38" i="2"/>
  <c r="R38" i="2"/>
  <c r="AA36" i="2"/>
  <c r="Z36" i="2"/>
  <c r="Y36" i="2"/>
  <c r="X36" i="2"/>
  <c r="W36" i="2"/>
  <c r="V36" i="2"/>
  <c r="U36" i="2"/>
  <c r="T36" i="2"/>
  <c r="S36" i="2"/>
  <c r="R36" i="2"/>
  <c r="Q36" i="2"/>
  <c r="P36" i="2"/>
  <c r="O36" i="2"/>
  <c r="N36" i="2"/>
  <c r="M36" i="2"/>
  <c r="L36" i="2"/>
  <c r="K36" i="2"/>
  <c r="AA34" i="2"/>
  <c r="Z34" i="2"/>
  <c r="Y34" i="2"/>
  <c r="X34" i="2"/>
  <c r="W34" i="2"/>
  <c r="V34" i="2"/>
  <c r="U34" i="2"/>
  <c r="T34" i="2"/>
  <c r="S34" i="2"/>
  <c r="R34" i="2"/>
  <c r="Q34" i="2"/>
  <c r="P34" i="2"/>
  <c r="O34" i="2"/>
  <c r="N34" i="2"/>
  <c r="M34" i="2"/>
  <c r="L34" i="2"/>
  <c r="K34" i="2"/>
  <c r="AA32" i="2"/>
  <c r="Z32" i="2"/>
  <c r="Y32" i="2"/>
  <c r="X32" i="2"/>
  <c r="W32" i="2"/>
  <c r="V32" i="2"/>
  <c r="U32" i="2"/>
  <c r="T32" i="2"/>
  <c r="S32" i="2"/>
  <c r="R32" i="2"/>
  <c r="Q32" i="2"/>
  <c r="P32" i="2"/>
  <c r="O32" i="2"/>
  <c r="N32" i="2"/>
  <c r="M32" i="2"/>
  <c r="L32" i="2"/>
  <c r="K32" i="2"/>
  <c r="J32" i="2"/>
  <c r="I32" i="2"/>
  <c r="H32" i="2"/>
  <c r="G32" i="2"/>
  <c r="AA31" i="2"/>
  <c r="Z31" i="2"/>
  <c r="Y31" i="2"/>
  <c r="X31" i="2"/>
  <c r="W31" i="2"/>
  <c r="V31" i="2"/>
  <c r="U31" i="2"/>
  <c r="T31" i="2"/>
  <c r="S31" i="2"/>
  <c r="R31" i="2"/>
  <c r="Q31" i="2"/>
  <c r="P31" i="2"/>
  <c r="O31" i="2"/>
  <c r="N31" i="2"/>
  <c r="M31" i="2"/>
  <c r="L31" i="2"/>
  <c r="K31" i="2"/>
  <c r="AA30" i="2"/>
  <c r="Z30" i="2"/>
  <c r="Y30" i="2"/>
  <c r="X30" i="2"/>
  <c r="W30" i="2"/>
  <c r="V30" i="2"/>
  <c r="U30" i="2"/>
  <c r="T30" i="2"/>
  <c r="S30" i="2"/>
  <c r="R30" i="2"/>
  <c r="Q30" i="2"/>
  <c r="P30" i="2"/>
  <c r="O30" i="2"/>
  <c r="N30" i="2"/>
  <c r="M30" i="2"/>
  <c r="L30" i="2"/>
  <c r="K30" i="2"/>
  <c r="AA29" i="2"/>
  <c r="Z29" i="2"/>
  <c r="Y29" i="2"/>
  <c r="X29" i="2"/>
  <c r="W29" i="2"/>
  <c r="V29" i="2"/>
  <c r="U29" i="2"/>
  <c r="T29" i="2"/>
  <c r="S29" i="2"/>
  <c r="R29" i="2"/>
  <c r="Q29" i="2"/>
  <c r="P29" i="2"/>
  <c r="O29" i="2"/>
  <c r="N29" i="2"/>
  <c r="M29" i="2"/>
  <c r="L29" i="2"/>
  <c r="K29" i="2"/>
  <c r="AA28" i="2"/>
  <c r="Z28" i="2"/>
  <c r="Y28" i="2"/>
  <c r="X28" i="2"/>
  <c r="W28" i="2"/>
  <c r="V28" i="2"/>
  <c r="U28" i="2"/>
  <c r="T28" i="2"/>
  <c r="S28" i="2"/>
  <c r="R28" i="2"/>
  <c r="Q28" i="2"/>
  <c r="P28" i="2"/>
  <c r="O28" i="2"/>
  <c r="N28" i="2"/>
  <c r="M28" i="2"/>
  <c r="L28" i="2"/>
  <c r="K28" i="2"/>
  <c r="AA27" i="2"/>
  <c r="Z27" i="2"/>
  <c r="Y27" i="2"/>
  <c r="X27" i="2"/>
  <c r="W27" i="2"/>
  <c r="V27" i="2"/>
  <c r="U27" i="2"/>
  <c r="T27" i="2"/>
  <c r="S27" i="2"/>
  <c r="R27" i="2"/>
  <c r="Q27" i="2"/>
  <c r="P27" i="2"/>
  <c r="O27" i="2"/>
  <c r="N27" i="2"/>
  <c r="M27" i="2"/>
  <c r="L27" i="2"/>
  <c r="K27" i="2"/>
  <c r="AA26" i="2"/>
  <c r="Z26" i="2"/>
  <c r="Y26" i="2"/>
  <c r="X26" i="2"/>
  <c r="W26" i="2"/>
  <c r="V26" i="2"/>
  <c r="U26" i="2"/>
  <c r="T26" i="2"/>
  <c r="S26" i="2"/>
  <c r="R26" i="2"/>
  <c r="Q26" i="2"/>
  <c r="P26" i="2"/>
  <c r="O26" i="2"/>
  <c r="N26" i="2"/>
  <c r="M26" i="2"/>
  <c r="L26" i="2"/>
  <c r="K26" i="2"/>
  <c r="AA25" i="2"/>
  <c r="Z25" i="2"/>
  <c r="Y25" i="2"/>
  <c r="X25" i="2"/>
  <c r="V25" i="2"/>
  <c r="U25" i="2"/>
  <c r="T25" i="2"/>
  <c r="S25" i="2"/>
  <c r="R25" i="2"/>
  <c r="Q25" i="2"/>
  <c r="P25" i="2"/>
  <c r="O25" i="2"/>
  <c r="N25" i="2"/>
  <c r="M25" i="2"/>
  <c r="L25" i="2"/>
  <c r="K25" i="2"/>
  <c r="AA24" i="2"/>
  <c r="Z24" i="2"/>
  <c r="Y24" i="2"/>
  <c r="X24" i="2"/>
  <c r="W24" i="2"/>
  <c r="V24" i="2"/>
  <c r="U24" i="2"/>
  <c r="T24" i="2"/>
  <c r="S24" i="2"/>
  <c r="R24" i="2"/>
  <c r="Q24" i="2"/>
  <c r="P24" i="2"/>
  <c r="O24" i="2"/>
  <c r="N24" i="2"/>
  <c r="M24" i="2"/>
  <c r="L24" i="2"/>
  <c r="K24" i="2"/>
  <c r="AA23" i="2"/>
  <c r="Z23" i="2"/>
  <c r="Y23" i="2"/>
  <c r="X23" i="2"/>
  <c r="W23" i="2"/>
  <c r="V23" i="2"/>
  <c r="U23" i="2"/>
  <c r="T23" i="2"/>
  <c r="S23" i="2"/>
  <c r="R23" i="2"/>
  <c r="Q23" i="2"/>
  <c r="P23" i="2"/>
  <c r="O23" i="2"/>
  <c r="N23" i="2"/>
  <c r="M23" i="2"/>
  <c r="L23" i="2"/>
  <c r="K23" i="2"/>
  <c r="AA22" i="2"/>
  <c r="Y22" i="2"/>
  <c r="X22" i="2"/>
  <c r="U22" i="2"/>
  <c r="T22" i="2"/>
  <c r="S22" i="2"/>
  <c r="R22" i="2"/>
  <c r="Q22" i="2"/>
  <c r="P22" i="2"/>
  <c r="O22" i="2"/>
  <c r="N22" i="2"/>
  <c r="L22" i="2"/>
  <c r="AA20" i="2"/>
  <c r="Z20" i="2"/>
  <c r="Y20" i="2"/>
  <c r="X20" i="2"/>
  <c r="W20" i="2"/>
  <c r="V20" i="2"/>
  <c r="U20" i="2"/>
  <c r="T20" i="2"/>
  <c r="S20" i="2"/>
  <c r="R20" i="2"/>
  <c r="Q20" i="2"/>
  <c r="P20" i="2"/>
  <c r="O20" i="2"/>
  <c r="N20" i="2"/>
  <c r="M20" i="2"/>
  <c r="L20" i="2"/>
  <c r="K20" i="2"/>
  <c r="AA19" i="2"/>
  <c r="Z19" i="2"/>
  <c r="Y19" i="2"/>
  <c r="X19" i="2"/>
  <c r="W19" i="2"/>
  <c r="V19" i="2"/>
  <c r="U19" i="2"/>
  <c r="T19" i="2"/>
  <c r="S19" i="2"/>
  <c r="R19" i="2"/>
  <c r="Q19" i="2"/>
  <c r="P19" i="2"/>
  <c r="O19" i="2"/>
  <c r="N19" i="2"/>
  <c r="M19" i="2"/>
  <c r="L19" i="2"/>
  <c r="K19" i="2"/>
  <c r="AA18" i="2"/>
  <c r="Z18" i="2"/>
  <c r="Y18" i="2"/>
  <c r="X18" i="2"/>
  <c r="W18" i="2"/>
  <c r="V18" i="2"/>
  <c r="U18" i="2"/>
  <c r="T18" i="2"/>
  <c r="S18" i="2"/>
  <c r="R18" i="2"/>
  <c r="Q18" i="2"/>
  <c r="P18" i="2"/>
  <c r="O18" i="2"/>
  <c r="N18" i="2"/>
  <c r="M18" i="2"/>
  <c r="L18" i="2"/>
  <c r="K18" i="2"/>
  <c r="AA17" i="2"/>
  <c r="Z17" i="2"/>
  <c r="Y17" i="2"/>
  <c r="X17" i="2"/>
  <c r="W17" i="2"/>
  <c r="V17" i="2"/>
  <c r="U17" i="2"/>
  <c r="T17" i="2"/>
  <c r="S17" i="2"/>
  <c r="R17" i="2"/>
  <c r="Q17" i="2"/>
  <c r="P17" i="2"/>
  <c r="O17" i="2"/>
  <c r="N17" i="2"/>
  <c r="M17" i="2"/>
  <c r="L17" i="2"/>
  <c r="K17" i="2"/>
  <c r="AA16" i="2"/>
  <c r="Z16" i="2"/>
  <c r="Y16" i="2"/>
  <c r="X16" i="2"/>
  <c r="W16" i="2"/>
  <c r="V16" i="2"/>
  <c r="U16" i="2"/>
  <c r="T16" i="2"/>
  <c r="S16" i="2"/>
  <c r="R16" i="2"/>
  <c r="Q16" i="2"/>
  <c r="P16" i="2"/>
  <c r="O16" i="2"/>
  <c r="N16" i="2"/>
  <c r="M16" i="2"/>
  <c r="L16" i="2"/>
  <c r="K16" i="2"/>
  <c r="AA15" i="2"/>
  <c r="Z15" i="2"/>
  <c r="Y15" i="2"/>
  <c r="X15" i="2"/>
  <c r="W15" i="2"/>
  <c r="V15" i="2"/>
  <c r="U15" i="2"/>
  <c r="T15" i="2"/>
  <c r="S15" i="2"/>
  <c r="R15" i="2"/>
  <c r="Q15" i="2"/>
  <c r="P15" i="2"/>
  <c r="O15" i="2"/>
  <c r="N15" i="2"/>
  <c r="M15" i="2"/>
  <c r="L15" i="2"/>
  <c r="K15" i="2"/>
  <c r="AA14" i="2"/>
  <c r="Z14" i="2"/>
  <c r="Y14" i="2"/>
  <c r="X14" i="2"/>
  <c r="W14" i="2"/>
  <c r="V14" i="2"/>
  <c r="U14" i="2"/>
  <c r="T14" i="2"/>
  <c r="S14" i="2"/>
  <c r="R14" i="2"/>
  <c r="Q14" i="2"/>
  <c r="P14" i="2"/>
  <c r="O14" i="2"/>
  <c r="N14" i="2"/>
  <c r="M14" i="2"/>
  <c r="L14" i="2"/>
  <c r="K14" i="2"/>
  <c r="AA13" i="2"/>
  <c r="Z13" i="2"/>
  <c r="Y13" i="2"/>
  <c r="X13" i="2"/>
  <c r="W13" i="2"/>
  <c r="V13" i="2"/>
  <c r="U13" i="2"/>
  <c r="T13" i="2"/>
  <c r="S13" i="2"/>
  <c r="R13" i="2"/>
  <c r="Q13" i="2"/>
  <c r="P13" i="2"/>
  <c r="O13" i="2"/>
  <c r="N13" i="2"/>
  <c r="M13" i="2"/>
  <c r="L13" i="2"/>
  <c r="K13" i="2"/>
  <c r="AA12" i="2"/>
  <c r="Z12" i="2"/>
  <c r="Y12" i="2"/>
  <c r="X12" i="2"/>
  <c r="W12" i="2"/>
  <c r="V12" i="2"/>
  <c r="U12" i="2"/>
  <c r="T12" i="2"/>
  <c r="S12" i="2"/>
  <c r="R12" i="2"/>
  <c r="Q12" i="2"/>
  <c r="P12" i="2"/>
  <c r="O12" i="2"/>
  <c r="N12" i="2"/>
  <c r="M12" i="2"/>
  <c r="L12" i="2"/>
  <c r="K12" i="2"/>
  <c r="AA11" i="2"/>
  <c r="Z11" i="2"/>
  <c r="Y11" i="2"/>
  <c r="X11" i="2"/>
  <c r="W11" i="2"/>
  <c r="V11" i="2"/>
  <c r="U11" i="2"/>
  <c r="T11" i="2"/>
  <c r="S11" i="2"/>
  <c r="R11" i="2"/>
  <c r="Q11" i="2"/>
  <c r="P11" i="2"/>
  <c r="O11" i="2"/>
  <c r="N11" i="2"/>
  <c r="M11" i="2"/>
  <c r="L11" i="2"/>
  <c r="K11" i="2"/>
  <c r="AA10" i="2"/>
  <c r="Z10" i="2"/>
  <c r="Y10" i="2"/>
  <c r="X10" i="2"/>
  <c r="W10" i="2"/>
  <c r="V10" i="2"/>
  <c r="U10" i="2"/>
  <c r="T10" i="2"/>
  <c r="S10" i="2"/>
  <c r="R10" i="2"/>
  <c r="Q10" i="2"/>
  <c r="P10" i="2"/>
  <c r="O10" i="2"/>
  <c r="N10" i="2"/>
  <c r="M10" i="2"/>
  <c r="L10" i="2"/>
  <c r="AA9" i="2"/>
  <c r="Z9" i="2"/>
  <c r="Y9" i="2"/>
  <c r="X9" i="2"/>
  <c r="W9" i="2"/>
  <c r="V9" i="2"/>
  <c r="U9" i="2"/>
  <c r="T9" i="2"/>
  <c r="S9" i="2"/>
  <c r="R9" i="2"/>
  <c r="Q9" i="2"/>
  <c r="P9" i="2"/>
  <c r="O9" i="2"/>
  <c r="N9" i="2"/>
  <c r="M9" i="2"/>
  <c r="L9" i="2"/>
  <c r="K9" i="2"/>
  <c r="AA8" i="2"/>
  <c r="Z8" i="2"/>
  <c r="Y8" i="2"/>
  <c r="X8" i="2"/>
  <c r="W8" i="2"/>
  <c r="V8" i="2"/>
  <c r="U8" i="2"/>
  <c r="T8" i="2"/>
  <c r="S8" i="2"/>
  <c r="R8" i="2"/>
  <c r="Q8" i="2"/>
  <c r="P8" i="2"/>
  <c r="O8" i="2"/>
  <c r="N8" i="2"/>
  <c r="L8" i="2"/>
  <c r="K8" i="2"/>
  <c r="G8" i="2"/>
  <c r="AA7" i="2"/>
  <c r="Z7" i="2"/>
  <c r="Y7" i="2"/>
  <c r="X7" i="2"/>
  <c r="W7" i="2"/>
  <c r="V7" i="2"/>
  <c r="U7" i="2"/>
  <c r="T7" i="2"/>
  <c r="S7" i="2"/>
  <c r="R7" i="2"/>
  <c r="Q7" i="2"/>
  <c r="P7" i="2"/>
  <c r="O7" i="2"/>
  <c r="G7" i="2"/>
  <c r="AA5" i="2"/>
  <c r="Y5" i="2"/>
  <c r="X5" i="2"/>
  <c r="U5" i="2"/>
  <c r="T5" i="2"/>
  <c r="S5" i="2"/>
  <c r="R5" i="2"/>
  <c r="Q5" i="2"/>
  <c r="P5" i="2"/>
  <c r="O5" i="2"/>
  <c r="AA276" i="1"/>
  <c r="Z276" i="1"/>
  <c r="Y276" i="1"/>
  <c r="X276" i="1"/>
  <c r="W276" i="1"/>
  <c r="V276" i="1"/>
  <c r="U276" i="1"/>
  <c r="T276" i="1"/>
  <c r="S276" i="1"/>
  <c r="R276" i="1"/>
  <c r="Q276" i="1"/>
  <c r="P276" i="1"/>
  <c r="O276" i="1"/>
  <c r="AA275" i="1"/>
  <c r="Z275" i="1"/>
  <c r="Y275" i="1"/>
  <c r="X275" i="1"/>
  <c r="W275" i="1"/>
  <c r="V275" i="1"/>
  <c r="U275" i="1"/>
  <c r="T275" i="1"/>
  <c r="S275" i="1"/>
  <c r="R275" i="1"/>
  <c r="Q275" i="1"/>
  <c r="P275" i="1"/>
  <c r="O275" i="1"/>
  <c r="AA274" i="1"/>
  <c r="Z274" i="1"/>
  <c r="Y274" i="1"/>
  <c r="X274" i="1"/>
  <c r="W274" i="1"/>
  <c r="V274" i="1"/>
  <c r="U274" i="1"/>
  <c r="T274" i="1"/>
  <c r="S274" i="1"/>
  <c r="R274" i="1"/>
  <c r="Q274" i="1"/>
  <c r="P274" i="1"/>
  <c r="O274" i="1"/>
  <c r="AA273" i="1"/>
  <c r="Z273" i="1"/>
  <c r="Y273" i="1"/>
  <c r="X273" i="1"/>
  <c r="W273" i="1"/>
  <c r="V273" i="1"/>
  <c r="U273" i="1"/>
  <c r="T273" i="1"/>
  <c r="S273" i="1"/>
  <c r="R273" i="1"/>
  <c r="Q273" i="1"/>
  <c r="P273" i="1"/>
  <c r="O273" i="1"/>
  <c r="AA272" i="1"/>
  <c r="Z272" i="1"/>
  <c r="Y272" i="1"/>
  <c r="X272" i="1"/>
  <c r="W272" i="1"/>
  <c r="V272" i="1"/>
  <c r="U272" i="1"/>
  <c r="T272" i="1"/>
  <c r="S272" i="1"/>
  <c r="R272" i="1"/>
  <c r="Q272" i="1"/>
  <c r="P272" i="1"/>
  <c r="O272" i="1"/>
  <c r="AA271" i="1"/>
  <c r="Z271" i="1"/>
  <c r="Y271" i="1"/>
  <c r="X271" i="1"/>
  <c r="W271" i="1"/>
  <c r="V271" i="1"/>
  <c r="U271" i="1"/>
  <c r="T271" i="1"/>
  <c r="S271" i="1"/>
  <c r="R271" i="1"/>
  <c r="Q271" i="1"/>
  <c r="P271" i="1"/>
  <c r="O271" i="1"/>
  <c r="AA270" i="1"/>
  <c r="Z270" i="1"/>
  <c r="Y270" i="1"/>
  <c r="X270" i="1"/>
  <c r="W270" i="1"/>
  <c r="V270" i="1"/>
  <c r="U270" i="1"/>
  <c r="T270" i="1"/>
  <c r="S270" i="1"/>
  <c r="R270" i="1"/>
  <c r="Q270" i="1"/>
  <c r="P270" i="1"/>
  <c r="O270" i="1"/>
  <c r="AA269" i="1"/>
  <c r="Z269" i="1"/>
  <c r="Y269" i="1"/>
  <c r="X269" i="1"/>
  <c r="W269" i="1"/>
  <c r="V269" i="1"/>
  <c r="U269" i="1"/>
  <c r="T269" i="1"/>
  <c r="S269" i="1"/>
  <c r="R269" i="1"/>
  <c r="Q269" i="1"/>
  <c r="P269" i="1"/>
  <c r="O269" i="1"/>
  <c r="AA268" i="1"/>
  <c r="Z268" i="1"/>
  <c r="Y268" i="1"/>
  <c r="X268" i="1"/>
  <c r="W268" i="1"/>
  <c r="V268" i="1"/>
  <c r="U268" i="1"/>
  <c r="T268" i="1"/>
  <c r="S268" i="1"/>
  <c r="R268" i="1"/>
  <c r="Q268" i="1"/>
  <c r="P268" i="1"/>
  <c r="O268" i="1"/>
  <c r="AA267" i="1"/>
  <c r="Z267" i="1"/>
  <c r="Y267" i="1"/>
  <c r="X267" i="1"/>
  <c r="W267" i="1"/>
  <c r="V267" i="1"/>
  <c r="U267" i="1"/>
  <c r="T267" i="1"/>
  <c r="S267" i="1"/>
  <c r="R267" i="1"/>
  <c r="Q267" i="1"/>
  <c r="P267" i="1"/>
  <c r="O267" i="1"/>
  <c r="AA266" i="1"/>
  <c r="Z266" i="1"/>
  <c r="Y266" i="1"/>
  <c r="X266" i="1"/>
  <c r="W266" i="1"/>
  <c r="V266" i="1"/>
  <c r="U266" i="1"/>
  <c r="T266" i="1"/>
  <c r="S266" i="1"/>
  <c r="R266" i="1"/>
  <c r="Q266" i="1"/>
  <c r="P266" i="1"/>
  <c r="O266" i="1"/>
  <c r="AA265" i="1"/>
  <c r="Z265" i="1"/>
  <c r="Y265" i="1"/>
  <c r="X265" i="1"/>
  <c r="W265" i="1"/>
  <c r="V265" i="1"/>
  <c r="U265" i="1"/>
  <c r="T265" i="1"/>
  <c r="S265" i="1"/>
  <c r="R265" i="1"/>
  <c r="Q265" i="1"/>
  <c r="P265" i="1"/>
  <c r="O265" i="1"/>
  <c r="AA261" i="1"/>
  <c r="Z261" i="1"/>
  <c r="Y261" i="1"/>
  <c r="X261" i="1"/>
  <c r="W261" i="1"/>
  <c r="V261" i="1"/>
  <c r="U261" i="1"/>
  <c r="T261" i="1"/>
  <c r="S261" i="1"/>
  <c r="R261" i="1"/>
  <c r="Q261" i="1"/>
  <c r="P261" i="1"/>
  <c r="O261" i="1"/>
  <c r="N261" i="1"/>
  <c r="M261" i="1"/>
  <c r="L261" i="1"/>
  <c r="K261" i="1"/>
  <c r="J261" i="1"/>
  <c r="I261" i="1"/>
  <c r="H261" i="1"/>
  <c r="G261" i="1"/>
  <c r="J260" i="1"/>
  <c r="I260" i="1"/>
  <c r="H260" i="1"/>
  <c r="L259" i="1"/>
  <c r="J259" i="1"/>
  <c r="I259" i="1"/>
  <c r="H259" i="1"/>
  <c r="J258" i="1"/>
  <c r="I258" i="1"/>
  <c r="H258" i="1"/>
  <c r="J257" i="1"/>
  <c r="I257" i="1"/>
  <c r="AA243" i="1"/>
  <c r="Z243" i="1"/>
  <c r="Y243" i="1"/>
  <c r="X243" i="1"/>
  <c r="W243" i="1"/>
  <c r="V243" i="1"/>
  <c r="U243" i="1"/>
  <c r="T243" i="1"/>
  <c r="S243" i="1"/>
  <c r="R243" i="1"/>
  <c r="Q243" i="1"/>
  <c r="P243" i="1"/>
  <c r="AA220" i="1"/>
  <c r="Z220" i="1"/>
  <c r="Y220" i="1"/>
  <c r="X220" i="1"/>
  <c r="W220" i="1"/>
  <c r="V220" i="1"/>
  <c r="U220" i="1"/>
  <c r="T220" i="1"/>
  <c r="S220" i="1"/>
  <c r="R220" i="1"/>
  <c r="Q220" i="1"/>
  <c r="P220" i="1"/>
  <c r="O220" i="1"/>
  <c r="N220" i="1"/>
  <c r="M220" i="1"/>
  <c r="L220" i="1"/>
  <c r="K220" i="1"/>
  <c r="J220" i="1"/>
  <c r="I220" i="1"/>
  <c r="H220" i="1"/>
  <c r="G220" i="1"/>
  <c r="AA219" i="1"/>
  <c r="Z219" i="1"/>
  <c r="Y219" i="1"/>
  <c r="X219" i="1"/>
  <c r="W219" i="1"/>
  <c r="V219" i="1"/>
  <c r="U219" i="1"/>
  <c r="T219" i="1"/>
  <c r="S219" i="1"/>
  <c r="R219" i="1"/>
  <c r="Q219" i="1"/>
  <c r="P219" i="1"/>
  <c r="O219" i="1"/>
  <c r="N219" i="1"/>
  <c r="M219" i="1"/>
  <c r="L219" i="1"/>
  <c r="K219" i="1"/>
  <c r="J219" i="1"/>
  <c r="I219" i="1"/>
  <c r="H219" i="1"/>
  <c r="G219" i="1"/>
  <c r="AA218" i="1"/>
  <c r="Z218" i="1"/>
  <c r="Y218" i="1"/>
  <c r="X218" i="1"/>
  <c r="W218" i="1"/>
  <c r="V218" i="1"/>
  <c r="U218" i="1"/>
  <c r="T218" i="1"/>
  <c r="S218" i="1"/>
  <c r="R218" i="1"/>
  <c r="Q218" i="1"/>
  <c r="P218" i="1"/>
  <c r="O218" i="1"/>
  <c r="N218" i="1"/>
  <c r="M218" i="1"/>
  <c r="L218" i="1"/>
  <c r="K218" i="1"/>
  <c r="J218" i="1"/>
  <c r="I218" i="1"/>
  <c r="H218" i="1"/>
  <c r="G218" i="1"/>
  <c r="AA217" i="1"/>
  <c r="Z217" i="1"/>
  <c r="Y217" i="1"/>
  <c r="X217" i="1"/>
  <c r="W217" i="1"/>
  <c r="V217" i="1"/>
  <c r="U217" i="1"/>
  <c r="T217" i="1"/>
  <c r="S217" i="1"/>
  <c r="R217" i="1"/>
  <c r="Q217" i="1"/>
  <c r="P217" i="1"/>
  <c r="O217" i="1"/>
  <c r="N217" i="1"/>
  <c r="M217" i="1"/>
  <c r="L217" i="1"/>
  <c r="K217" i="1"/>
  <c r="J217" i="1"/>
  <c r="I217" i="1"/>
  <c r="H217" i="1"/>
  <c r="G217" i="1"/>
  <c r="AA216" i="1"/>
  <c r="Z216" i="1"/>
  <c r="Y216" i="1"/>
  <c r="X216" i="1"/>
  <c r="W216" i="1"/>
  <c r="V216" i="1"/>
  <c r="U216" i="1"/>
  <c r="T216" i="1"/>
  <c r="S216" i="1"/>
  <c r="R216" i="1"/>
  <c r="Q216" i="1"/>
  <c r="P216" i="1"/>
  <c r="O216" i="1"/>
  <c r="N216" i="1"/>
  <c r="M216" i="1"/>
  <c r="L216" i="1"/>
  <c r="K216" i="1"/>
  <c r="J216" i="1"/>
  <c r="I216" i="1"/>
  <c r="H216" i="1"/>
  <c r="G216" i="1"/>
  <c r="AA215" i="1"/>
  <c r="Z215" i="1"/>
  <c r="Y215" i="1"/>
  <c r="X215" i="1"/>
  <c r="W215" i="1"/>
  <c r="V215" i="1"/>
  <c r="U215" i="1"/>
  <c r="T215" i="1"/>
  <c r="S215" i="1"/>
  <c r="R215" i="1"/>
  <c r="Q215" i="1"/>
  <c r="P215" i="1"/>
  <c r="O215" i="1"/>
  <c r="N215" i="1"/>
  <c r="M215" i="1"/>
  <c r="L215" i="1"/>
  <c r="K215" i="1"/>
  <c r="J215" i="1"/>
  <c r="I215" i="1"/>
  <c r="H215" i="1"/>
  <c r="G215" i="1"/>
  <c r="AA214" i="1"/>
  <c r="Z214" i="1"/>
  <c r="Y214" i="1"/>
  <c r="X214" i="1"/>
  <c r="W214" i="1"/>
  <c r="V214" i="1"/>
  <c r="U214" i="1"/>
  <c r="T214" i="1"/>
  <c r="S214" i="1"/>
  <c r="R214" i="1"/>
  <c r="Q214" i="1"/>
  <c r="P214" i="1"/>
  <c r="O214" i="1"/>
  <c r="N214" i="1"/>
  <c r="M214" i="1"/>
  <c r="L214" i="1"/>
  <c r="K214" i="1"/>
  <c r="J214" i="1"/>
  <c r="I214" i="1"/>
  <c r="H214" i="1"/>
  <c r="G214" i="1"/>
  <c r="AA213" i="1"/>
  <c r="Z213" i="1"/>
  <c r="Y213" i="1"/>
  <c r="X213" i="1"/>
  <c r="W213" i="1"/>
  <c r="V213" i="1"/>
  <c r="U213" i="1"/>
  <c r="T213" i="1"/>
  <c r="S213" i="1"/>
  <c r="R213" i="1"/>
  <c r="Q213" i="1"/>
  <c r="P213" i="1"/>
  <c r="O213" i="1"/>
  <c r="N213" i="1"/>
  <c r="M213" i="1"/>
  <c r="L213" i="1"/>
  <c r="K213" i="1"/>
  <c r="J213" i="1"/>
  <c r="I213" i="1"/>
  <c r="H213" i="1"/>
  <c r="G213" i="1"/>
  <c r="AA212" i="1"/>
  <c r="Z212" i="1"/>
  <c r="Y212" i="1"/>
  <c r="X212" i="1"/>
  <c r="W212" i="1"/>
  <c r="V212" i="1"/>
  <c r="U212" i="1"/>
  <c r="T212" i="1"/>
  <c r="S212" i="1"/>
  <c r="R212" i="1"/>
  <c r="Q212" i="1"/>
  <c r="P212" i="1"/>
  <c r="O212" i="1"/>
  <c r="AA211" i="1"/>
  <c r="Z211" i="1"/>
  <c r="Y211" i="1"/>
  <c r="X211" i="1"/>
  <c r="W211" i="1"/>
  <c r="V211" i="1"/>
  <c r="U211" i="1"/>
  <c r="T211" i="1"/>
  <c r="S211" i="1"/>
  <c r="R211" i="1"/>
  <c r="Q211" i="1"/>
  <c r="P211" i="1"/>
  <c r="O211" i="1"/>
  <c r="N211" i="1"/>
  <c r="M211" i="1"/>
  <c r="L211" i="1"/>
  <c r="K211" i="1"/>
  <c r="J211" i="1"/>
  <c r="I211" i="1"/>
  <c r="H211" i="1"/>
  <c r="G211" i="1"/>
  <c r="AA209" i="1"/>
  <c r="Z209" i="1"/>
  <c r="Y209" i="1"/>
  <c r="X209" i="1"/>
  <c r="W209" i="1"/>
  <c r="V209" i="1"/>
  <c r="U209" i="1"/>
  <c r="T209" i="1"/>
  <c r="S209" i="1"/>
  <c r="R209" i="1"/>
  <c r="Q209" i="1"/>
  <c r="P209" i="1"/>
  <c r="O209" i="1"/>
  <c r="N209" i="1"/>
  <c r="M209" i="1"/>
  <c r="L209" i="1"/>
  <c r="K209" i="1"/>
  <c r="J209" i="1"/>
  <c r="I209" i="1"/>
  <c r="H209" i="1"/>
  <c r="G209" i="1"/>
  <c r="AA206" i="1"/>
  <c r="Z206" i="1"/>
  <c r="Y206" i="1"/>
  <c r="X206" i="1"/>
  <c r="W206" i="1"/>
  <c r="V206" i="1"/>
  <c r="U206" i="1"/>
  <c r="T206" i="1"/>
  <c r="S206" i="1"/>
  <c r="R206" i="1"/>
  <c r="Q206" i="1"/>
  <c r="P206" i="1"/>
  <c r="O206" i="1"/>
  <c r="AA204" i="1"/>
  <c r="Z204" i="1"/>
  <c r="Y204" i="1"/>
  <c r="X204" i="1"/>
  <c r="W204" i="1"/>
  <c r="V204" i="1"/>
  <c r="U204" i="1"/>
  <c r="T204" i="1"/>
  <c r="S204" i="1"/>
  <c r="R204" i="1"/>
  <c r="Q204" i="1"/>
  <c r="P204" i="1"/>
  <c r="O204" i="1"/>
  <c r="AA202" i="1"/>
  <c r="Z202" i="1"/>
  <c r="Y202" i="1"/>
  <c r="X202" i="1"/>
  <c r="W202" i="1"/>
  <c r="V202" i="1"/>
  <c r="U202" i="1"/>
  <c r="T202" i="1"/>
  <c r="S202" i="1"/>
  <c r="R202" i="1"/>
  <c r="Q202" i="1"/>
  <c r="P202" i="1"/>
  <c r="O202" i="1"/>
  <c r="AA201" i="1"/>
  <c r="Z201" i="1"/>
  <c r="Y201" i="1"/>
  <c r="X201" i="1"/>
  <c r="W201" i="1"/>
  <c r="V201" i="1"/>
  <c r="U201" i="1"/>
  <c r="T201" i="1"/>
  <c r="S201" i="1"/>
  <c r="R201" i="1"/>
  <c r="Q201" i="1"/>
  <c r="P201" i="1"/>
  <c r="O201" i="1"/>
  <c r="AA200" i="1"/>
  <c r="Z200" i="1"/>
  <c r="Y200" i="1"/>
  <c r="X200" i="1"/>
  <c r="W200" i="1"/>
  <c r="V200" i="1"/>
  <c r="U200" i="1"/>
  <c r="T200" i="1"/>
  <c r="S200" i="1"/>
  <c r="R200" i="1"/>
  <c r="Q200" i="1"/>
  <c r="P200" i="1"/>
  <c r="O200" i="1"/>
  <c r="AA199" i="1"/>
  <c r="Z199" i="1"/>
  <c r="Y199" i="1"/>
  <c r="X199" i="1"/>
  <c r="W199" i="1"/>
  <c r="V199" i="1"/>
  <c r="U199" i="1"/>
  <c r="T199" i="1"/>
  <c r="S199" i="1"/>
  <c r="R199" i="1"/>
  <c r="Q199" i="1"/>
  <c r="P199" i="1"/>
  <c r="O199" i="1"/>
  <c r="AA198" i="1"/>
  <c r="Z198" i="1"/>
  <c r="Y198" i="1"/>
  <c r="X198" i="1"/>
  <c r="W198" i="1"/>
  <c r="V198" i="1"/>
  <c r="U198" i="1"/>
  <c r="T198" i="1"/>
  <c r="S198" i="1"/>
  <c r="R198" i="1"/>
  <c r="Q198" i="1"/>
  <c r="P198" i="1"/>
  <c r="O198" i="1"/>
  <c r="AA197" i="1"/>
  <c r="Z197" i="1"/>
  <c r="Y197" i="1"/>
  <c r="X197" i="1"/>
  <c r="W197" i="1"/>
  <c r="V197" i="1"/>
  <c r="U197" i="1"/>
  <c r="T197" i="1"/>
  <c r="S197" i="1"/>
  <c r="R197" i="1"/>
  <c r="Q197" i="1"/>
  <c r="P197" i="1"/>
  <c r="O197" i="1"/>
  <c r="AA196" i="1"/>
  <c r="Z196" i="1"/>
  <c r="Y196" i="1"/>
  <c r="X196" i="1"/>
  <c r="W196" i="1"/>
  <c r="V196" i="1"/>
  <c r="U196" i="1"/>
  <c r="T196" i="1"/>
  <c r="S196" i="1"/>
  <c r="R196" i="1"/>
  <c r="Q196" i="1"/>
  <c r="P196" i="1"/>
  <c r="O196" i="1"/>
  <c r="AA195" i="1"/>
  <c r="Z195" i="1"/>
  <c r="Y195" i="1"/>
  <c r="X195" i="1"/>
  <c r="W195" i="1"/>
  <c r="V195" i="1"/>
  <c r="U195" i="1"/>
  <c r="T195" i="1"/>
  <c r="S195" i="1"/>
  <c r="R195" i="1"/>
  <c r="Q195" i="1"/>
  <c r="P195" i="1"/>
  <c r="O195" i="1"/>
  <c r="AA194" i="1"/>
  <c r="Z194" i="1"/>
  <c r="Y194" i="1"/>
  <c r="X194" i="1"/>
  <c r="W194" i="1"/>
  <c r="V194" i="1"/>
  <c r="U194" i="1"/>
  <c r="T194" i="1"/>
  <c r="S194" i="1"/>
  <c r="R194" i="1"/>
  <c r="Q194" i="1"/>
  <c r="P194" i="1"/>
  <c r="O194" i="1"/>
  <c r="O193" i="1" s="1"/>
  <c r="O22" i="1" s="1"/>
  <c r="O5" i="1" s="1"/>
  <c r="AA193" i="1"/>
  <c r="Z193" i="1"/>
  <c r="Y193" i="1"/>
  <c r="X193" i="1"/>
  <c r="W193" i="1"/>
  <c r="V193" i="1"/>
  <c r="U193" i="1"/>
  <c r="T193" i="1"/>
  <c r="S193" i="1"/>
  <c r="R193" i="1"/>
  <c r="Q193" i="1"/>
  <c r="P193" i="1"/>
  <c r="N193" i="1"/>
  <c r="M193" i="1"/>
  <c r="L193" i="1"/>
  <c r="K193" i="1"/>
  <c r="AA191" i="1"/>
  <c r="Z191" i="1"/>
  <c r="Y191" i="1"/>
  <c r="X191" i="1"/>
  <c r="W191" i="1"/>
  <c r="V191" i="1"/>
  <c r="U191" i="1"/>
  <c r="T191" i="1"/>
  <c r="S191" i="1"/>
  <c r="R191" i="1"/>
  <c r="Q191" i="1"/>
  <c r="P191" i="1"/>
  <c r="O191" i="1"/>
  <c r="AA190" i="1"/>
  <c r="Z190" i="1"/>
  <c r="Y190" i="1"/>
  <c r="X190" i="1"/>
  <c r="W190" i="1"/>
  <c r="V190" i="1"/>
  <c r="U190" i="1"/>
  <c r="T190" i="1"/>
  <c r="S190" i="1"/>
  <c r="R190" i="1"/>
  <c r="Q190" i="1"/>
  <c r="P190" i="1"/>
  <c r="O190" i="1"/>
  <c r="AA189" i="1"/>
  <c r="Z189" i="1"/>
  <c r="Y189" i="1"/>
  <c r="X189" i="1"/>
  <c r="W189" i="1"/>
  <c r="V189" i="1"/>
  <c r="U189" i="1"/>
  <c r="T189" i="1"/>
  <c r="S189" i="1"/>
  <c r="R189" i="1"/>
  <c r="Q189" i="1"/>
  <c r="P189" i="1"/>
  <c r="O189" i="1"/>
  <c r="AA188" i="1"/>
  <c r="Z188" i="1"/>
  <c r="Y188" i="1"/>
  <c r="X188" i="1"/>
  <c r="W188" i="1"/>
  <c r="V188" i="1"/>
  <c r="U188" i="1"/>
  <c r="T188" i="1"/>
  <c r="S188" i="1"/>
  <c r="R188" i="1"/>
  <c r="Q188" i="1"/>
  <c r="P188" i="1"/>
  <c r="O188" i="1"/>
  <c r="AA187" i="1"/>
  <c r="Z187" i="1"/>
  <c r="Y187" i="1"/>
  <c r="X187" i="1"/>
  <c r="W187" i="1"/>
  <c r="V187" i="1"/>
  <c r="U187" i="1"/>
  <c r="T187" i="1"/>
  <c r="S187" i="1"/>
  <c r="R187" i="1"/>
  <c r="Q187" i="1"/>
  <c r="P187" i="1"/>
  <c r="O187" i="1"/>
  <c r="N187" i="1"/>
  <c r="M187" i="1"/>
  <c r="AA186" i="1"/>
  <c r="Z186" i="1"/>
  <c r="Y186" i="1"/>
  <c r="X186" i="1"/>
  <c r="W186" i="1"/>
  <c r="V186" i="1"/>
  <c r="U186" i="1"/>
  <c r="T186" i="1"/>
  <c r="S186" i="1"/>
  <c r="R186" i="1"/>
  <c r="Q186" i="1"/>
  <c r="P186" i="1"/>
  <c r="O186" i="1"/>
  <c r="AA185" i="1"/>
  <c r="Z185" i="1"/>
  <c r="Y185" i="1"/>
  <c r="X185" i="1"/>
  <c r="W185" i="1"/>
  <c r="V185" i="1"/>
  <c r="U185" i="1"/>
  <c r="T185" i="1"/>
  <c r="S185" i="1"/>
  <c r="R185" i="1"/>
  <c r="Q185" i="1"/>
  <c r="P185" i="1"/>
  <c r="O185" i="1"/>
  <c r="AA184" i="1"/>
  <c r="Z184" i="1"/>
  <c r="Y184" i="1"/>
  <c r="X184" i="1"/>
  <c r="W184" i="1"/>
  <c r="V184" i="1"/>
  <c r="U184" i="1"/>
  <c r="T184" i="1"/>
  <c r="S184" i="1"/>
  <c r="R184" i="1"/>
  <c r="Q184" i="1"/>
  <c r="P184" i="1"/>
  <c r="O184" i="1"/>
  <c r="N184" i="1"/>
  <c r="M184" i="1"/>
  <c r="AA183" i="1"/>
  <c r="Z183" i="1"/>
  <c r="Y183" i="1"/>
  <c r="X183" i="1"/>
  <c r="W183" i="1"/>
  <c r="V183" i="1"/>
  <c r="U183" i="1"/>
  <c r="T183" i="1"/>
  <c r="S183" i="1"/>
  <c r="R183" i="1"/>
  <c r="Q183" i="1"/>
  <c r="P183" i="1"/>
  <c r="O183" i="1"/>
  <c r="N183" i="1"/>
  <c r="M183" i="1"/>
  <c r="AA182" i="1"/>
  <c r="Z182" i="1"/>
  <c r="Y182" i="1"/>
  <c r="X182" i="1"/>
  <c r="W182" i="1"/>
  <c r="V182" i="1"/>
  <c r="U182" i="1"/>
  <c r="T182" i="1"/>
  <c r="S182" i="1"/>
  <c r="R182" i="1"/>
  <c r="Q182" i="1"/>
  <c r="P182" i="1"/>
  <c r="O182" i="1"/>
  <c r="AA181" i="1"/>
  <c r="Z181" i="1"/>
  <c r="Y181" i="1"/>
  <c r="X181" i="1"/>
  <c r="W181" i="1"/>
  <c r="V181" i="1"/>
  <c r="U181" i="1"/>
  <c r="T181" i="1"/>
  <c r="S181" i="1"/>
  <c r="R181" i="1"/>
  <c r="Q181" i="1"/>
  <c r="P181" i="1"/>
  <c r="O181" i="1"/>
  <c r="AA180" i="1"/>
  <c r="Z180" i="1"/>
  <c r="Y180" i="1"/>
  <c r="X180" i="1"/>
  <c r="W180" i="1"/>
  <c r="V180" i="1"/>
  <c r="U180" i="1"/>
  <c r="T180" i="1"/>
  <c r="S180" i="1"/>
  <c r="R180" i="1"/>
  <c r="Q180" i="1"/>
  <c r="P180" i="1"/>
  <c r="O180" i="1"/>
  <c r="AA179" i="1"/>
  <c r="AA260" i="1" s="1"/>
  <c r="Z179" i="1"/>
  <c r="Z260" i="1" s="1"/>
  <c r="Y179" i="1"/>
  <c r="Y260" i="1" s="1"/>
  <c r="X179" i="1"/>
  <c r="X260" i="1" s="1"/>
  <c r="W179" i="1"/>
  <c r="W260" i="1" s="1"/>
  <c r="V179" i="1"/>
  <c r="V260" i="1" s="1"/>
  <c r="U179" i="1"/>
  <c r="U260" i="1" s="1"/>
  <c r="T179" i="1"/>
  <c r="T260" i="1" s="1"/>
  <c r="S179" i="1"/>
  <c r="S260" i="1" s="1"/>
  <c r="R179" i="1"/>
  <c r="R260" i="1" s="1"/>
  <c r="Q179" i="1"/>
  <c r="Q260" i="1" s="1"/>
  <c r="P179" i="1"/>
  <c r="P260" i="1" s="1"/>
  <c r="O179" i="1"/>
  <c r="O260" i="1" s="1"/>
  <c r="N179" i="1"/>
  <c r="N260" i="1" s="1"/>
  <c r="M179" i="1"/>
  <c r="M260" i="1" s="1"/>
  <c r="L179" i="1"/>
  <c r="L260" i="1" s="1"/>
  <c r="K179" i="1"/>
  <c r="K260" i="1" s="1"/>
  <c r="G179" i="1"/>
  <c r="G260" i="1" s="1"/>
  <c r="AA178" i="1"/>
  <c r="Z178" i="1"/>
  <c r="Y178" i="1"/>
  <c r="X178" i="1"/>
  <c r="W178" i="1"/>
  <c r="V178" i="1"/>
  <c r="U178" i="1"/>
  <c r="T178" i="1"/>
  <c r="S178" i="1"/>
  <c r="R178" i="1"/>
  <c r="Q178" i="1"/>
  <c r="P178" i="1"/>
  <c r="O178" i="1"/>
  <c r="L178" i="1"/>
  <c r="K178" i="1"/>
  <c r="G178" i="1"/>
  <c r="AA176" i="1"/>
  <c r="Z176" i="1"/>
  <c r="Y176" i="1"/>
  <c r="X176" i="1"/>
  <c r="W176" i="1"/>
  <c r="V176" i="1"/>
  <c r="U176" i="1"/>
  <c r="T176" i="1"/>
  <c r="S176" i="1"/>
  <c r="R176" i="1"/>
  <c r="Q176" i="1"/>
  <c r="P176" i="1"/>
  <c r="O176" i="1"/>
  <c r="AA163" i="1"/>
  <c r="Z163" i="1"/>
  <c r="Y163" i="1"/>
  <c r="X163" i="1"/>
  <c r="W163" i="1"/>
  <c r="V163" i="1"/>
  <c r="U163" i="1"/>
  <c r="S163" i="1"/>
  <c r="R163" i="1"/>
  <c r="Q163" i="1"/>
  <c r="P163" i="1"/>
  <c r="O163" i="1"/>
  <c r="AA162" i="1"/>
  <c r="Z162" i="1"/>
  <c r="Y162" i="1"/>
  <c r="X162" i="1"/>
  <c r="W162" i="1"/>
  <c r="V162" i="1"/>
  <c r="U162" i="1"/>
  <c r="S162" i="1"/>
  <c r="R162" i="1"/>
  <c r="Q162" i="1"/>
  <c r="P162" i="1"/>
  <c r="O162" i="1"/>
  <c r="AA161" i="1"/>
  <c r="Z161" i="1"/>
  <c r="Y161" i="1"/>
  <c r="X161" i="1"/>
  <c r="W161" i="1"/>
  <c r="V161" i="1"/>
  <c r="U161" i="1"/>
  <c r="S161" i="1"/>
  <c r="R161" i="1"/>
  <c r="Q161" i="1"/>
  <c r="P161" i="1"/>
  <c r="O161" i="1"/>
  <c r="AA160" i="1"/>
  <c r="Z160" i="1"/>
  <c r="Y160" i="1"/>
  <c r="X160" i="1"/>
  <c r="W160" i="1"/>
  <c r="V160" i="1"/>
  <c r="U160" i="1"/>
  <c r="S160" i="1"/>
  <c r="R160" i="1"/>
  <c r="Q160" i="1"/>
  <c r="P160" i="1"/>
  <c r="O160" i="1"/>
  <c r="AA159" i="1"/>
  <c r="Z159" i="1"/>
  <c r="Y159" i="1"/>
  <c r="X159" i="1"/>
  <c r="W159" i="1"/>
  <c r="V159" i="1"/>
  <c r="U159" i="1"/>
  <c r="S159" i="1"/>
  <c r="R159" i="1"/>
  <c r="Q159" i="1"/>
  <c r="P159" i="1"/>
  <c r="O159" i="1"/>
  <c r="AA158" i="1"/>
  <c r="Z158" i="1"/>
  <c r="Y158" i="1"/>
  <c r="X158" i="1"/>
  <c r="W158" i="1"/>
  <c r="V158" i="1"/>
  <c r="U158" i="1"/>
  <c r="S158" i="1"/>
  <c r="R158" i="1"/>
  <c r="Q158" i="1"/>
  <c r="P158" i="1"/>
  <c r="O158" i="1"/>
  <c r="AA157" i="1"/>
  <c r="Z157" i="1"/>
  <c r="Y157" i="1"/>
  <c r="X157" i="1"/>
  <c r="W157" i="1"/>
  <c r="V157" i="1"/>
  <c r="U157" i="1"/>
  <c r="S157" i="1"/>
  <c r="R157" i="1"/>
  <c r="Q157" i="1"/>
  <c r="P157" i="1"/>
  <c r="O157" i="1"/>
  <c r="AA156" i="1"/>
  <c r="Z156" i="1"/>
  <c r="Y156" i="1"/>
  <c r="X156" i="1"/>
  <c r="W156" i="1"/>
  <c r="V156" i="1"/>
  <c r="U156" i="1"/>
  <c r="S156" i="1"/>
  <c r="R156" i="1"/>
  <c r="Q156" i="1"/>
  <c r="P156" i="1"/>
  <c r="O156" i="1"/>
  <c r="AA155" i="1"/>
  <c r="Z155" i="1"/>
  <c r="Y155" i="1"/>
  <c r="X155" i="1"/>
  <c r="W155" i="1"/>
  <c r="V155" i="1"/>
  <c r="U155" i="1"/>
  <c r="S155" i="1"/>
  <c r="R155" i="1"/>
  <c r="Q155" i="1"/>
  <c r="P155" i="1"/>
  <c r="O155" i="1"/>
  <c r="AA154" i="1"/>
  <c r="Z154" i="1"/>
  <c r="Y154" i="1"/>
  <c r="X154" i="1"/>
  <c r="W154" i="1"/>
  <c r="V154" i="1"/>
  <c r="U154" i="1"/>
  <c r="S154" i="1"/>
  <c r="R154" i="1"/>
  <c r="Q154" i="1"/>
  <c r="P154" i="1"/>
  <c r="O154" i="1"/>
  <c r="AA152" i="1"/>
  <c r="Z152" i="1"/>
  <c r="Y152" i="1"/>
  <c r="X152" i="1"/>
  <c r="W152" i="1"/>
  <c r="V152" i="1"/>
  <c r="U152" i="1"/>
  <c r="S152" i="1"/>
  <c r="R152" i="1"/>
  <c r="Q152" i="1"/>
  <c r="P152" i="1"/>
  <c r="O152" i="1"/>
  <c r="AA149" i="1"/>
  <c r="Z149" i="1"/>
  <c r="Y149" i="1"/>
  <c r="X149" i="1"/>
  <c r="W149" i="1"/>
  <c r="V149" i="1"/>
  <c r="U149" i="1"/>
  <c r="S149" i="1"/>
  <c r="R149" i="1"/>
  <c r="Q149" i="1"/>
  <c r="P149" i="1"/>
  <c r="O149" i="1"/>
  <c r="AA147" i="1"/>
  <c r="Z147" i="1"/>
  <c r="Y147" i="1"/>
  <c r="X147" i="1"/>
  <c r="W147" i="1"/>
  <c r="V147" i="1"/>
  <c r="U147" i="1"/>
  <c r="S147" i="1"/>
  <c r="R147" i="1"/>
  <c r="Q147" i="1"/>
  <c r="P147" i="1"/>
  <c r="O147" i="1"/>
  <c r="AA145" i="1"/>
  <c r="Z145" i="1"/>
  <c r="Y145" i="1"/>
  <c r="X145" i="1"/>
  <c r="W145" i="1"/>
  <c r="V145" i="1"/>
  <c r="U145" i="1"/>
  <c r="S145" i="1"/>
  <c r="R145" i="1"/>
  <c r="Q145" i="1"/>
  <c r="P145" i="1"/>
  <c r="O145" i="1"/>
  <c r="N145" i="1"/>
  <c r="M145" i="1"/>
  <c r="AA144" i="1"/>
  <c r="Z144" i="1"/>
  <c r="Y144" i="1"/>
  <c r="X144" i="1"/>
  <c r="W144" i="1"/>
  <c r="V144" i="1"/>
  <c r="U144" i="1"/>
  <c r="S144" i="1"/>
  <c r="R144" i="1"/>
  <c r="Q144" i="1"/>
  <c r="P144" i="1"/>
  <c r="O144" i="1"/>
  <c r="N144" i="1"/>
  <c r="M144" i="1"/>
  <c r="AA143" i="1"/>
  <c r="Z143" i="1"/>
  <c r="Y143" i="1"/>
  <c r="X143" i="1"/>
  <c r="W143" i="1"/>
  <c r="V143" i="1"/>
  <c r="U143" i="1"/>
  <c r="S143" i="1"/>
  <c r="R143" i="1"/>
  <c r="Q143" i="1"/>
  <c r="P143" i="1"/>
  <c r="O143" i="1"/>
  <c r="N143" i="1"/>
  <c r="M143" i="1"/>
  <c r="AA142" i="1"/>
  <c r="Z142" i="1"/>
  <c r="Y142" i="1"/>
  <c r="X142" i="1"/>
  <c r="W142" i="1"/>
  <c r="V142" i="1"/>
  <c r="U142" i="1"/>
  <c r="S142" i="1"/>
  <c r="R142" i="1"/>
  <c r="Q142" i="1"/>
  <c r="P142" i="1"/>
  <c r="O142" i="1"/>
  <c r="N142" i="1"/>
  <c r="M142" i="1"/>
  <c r="AA141" i="1"/>
  <c r="Z141" i="1"/>
  <c r="Y141" i="1"/>
  <c r="X141" i="1"/>
  <c r="W141" i="1"/>
  <c r="V141" i="1"/>
  <c r="U141" i="1"/>
  <c r="S141" i="1"/>
  <c r="R141" i="1"/>
  <c r="Q141" i="1"/>
  <c r="P141" i="1"/>
  <c r="O141" i="1"/>
  <c r="N141" i="1"/>
  <c r="M141" i="1"/>
  <c r="AA140" i="1"/>
  <c r="Z140" i="1"/>
  <c r="Y140" i="1"/>
  <c r="X140" i="1"/>
  <c r="W140" i="1"/>
  <c r="V140" i="1"/>
  <c r="U140" i="1"/>
  <c r="S140" i="1"/>
  <c r="R140" i="1"/>
  <c r="Q140" i="1"/>
  <c r="P140" i="1"/>
  <c r="O140" i="1"/>
  <c r="N140" i="1"/>
  <c r="M140" i="1"/>
  <c r="AA139" i="1"/>
  <c r="Z139" i="1"/>
  <c r="Y139" i="1"/>
  <c r="X139" i="1"/>
  <c r="W139" i="1"/>
  <c r="V139" i="1"/>
  <c r="U139" i="1"/>
  <c r="S139" i="1"/>
  <c r="R139" i="1"/>
  <c r="Q139" i="1"/>
  <c r="P139" i="1"/>
  <c r="O139" i="1"/>
  <c r="N139" i="1"/>
  <c r="M139" i="1"/>
  <c r="AA138" i="1"/>
  <c r="Z138" i="1"/>
  <c r="Y138" i="1"/>
  <c r="X138" i="1"/>
  <c r="W138" i="1"/>
  <c r="V138" i="1"/>
  <c r="U138" i="1"/>
  <c r="S138" i="1"/>
  <c r="R138" i="1"/>
  <c r="Q138" i="1"/>
  <c r="P138" i="1"/>
  <c r="O138" i="1"/>
  <c r="N138" i="1"/>
  <c r="M138" i="1"/>
  <c r="AA137" i="1"/>
  <c r="Z137" i="1"/>
  <c r="Y137" i="1"/>
  <c r="X137" i="1"/>
  <c r="W137" i="1"/>
  <c r="V137" i="1"/>
  <c r="U137" i="1"/>
  <c r="S137" i="1"/>
  <c r="R137" i="1"/>
  <c r="Q137" i="1"/>
  <c r="P137" i="1"/>
  <c r="O137" i="1"/>
  <c r="N137" i="1"/>
  <c r="M137" i="1"/>
  <c r="AA136" i="1"/>
  <c r="Z136" i="1"/>
  <c r="Y136" i="1"/>
  <c r="X136" i="1"/>
  <c r="W136" i="1"/>
  <c r="V136" i="1"/>
  <c r="U136" i="1"/>
  <c r="S136" i="1"/>
  <c r="R136" i="1"/>
  <c r="Q136" i="1"/>
  <c r="P136" i="1"/>
  <c r="O136" i="1"/>
  <c r="N136" i="1"/>
  <c r="M136" i="1"/>
  <c r="K136" i="1"/>
  <c r="G136" i="1"/>
  <c r="AA134" i="1"/>
  <c r="Z134" i="1"/>
  <c r="Y134" i="1"/>
  <c r="X134" i="1"/>
  <c r="W134" i="1"/>
  <c r="V134" i="1"/>
  <c r="U134" i="1"/>
  <c r="T134" i="1"/>
  <c r="S134" i="1"/>
  <c r="R134" i="1"/>
  <c r="Q134" i="1"/>
  <c r="P134" i="1"/>
  <c r="O134" i="1"/>
  <c r="N134" i="1"/>
  <c r="M134" i="1"/>
  <c r="AA133" i="1"/>
  <c r="Z133" i="1"/>
  <c r="Y133" i="1"/>
  <c r="X133" i="1"/>
  <c r="W133" i="1"/>
  <c r="V133" i="1"/>
  <c r="U133" i="1"/>
  <c r="T133" i="1"/>
  <c r="S133" i="1"/>
  <c r="R133" i="1"/>
  <c r="Q133" i="1"/>
  <c r="P133" i="1"/>
  <c r="O133" i="1"/>
  <c r="N133" i="1"/>
  <c r="M133" i="1"/>
  <c r="AA132" i="1"/>
  <c r="Z132" i="1"/>
  <c r="Y132" i="1"/>
  <c r="X132" i="1"/>
  <c r="W132" i="1"/>
  <c r="V132" i="1"/>
  <c r="U132" i="1"/>
  <c r="T132" i="1"/>
  <c r="S132" i="1"/>
  <c r="R132" i="1"/>
  <c r="Q132" i="1"/>
  <c r="P132" i="1"/>
  <c r="O132" i="1"/>
  <c r="N132" i="1"/>
  <c r="M132" i="1"/>
  <c r="AA131" i="1"/>
  <c r="Z131" i="1"/>
  <c r="Y131" i="1"/>
  <c r="X131" i="1"/>
  <c r="W131" i="1"/>
  <c r="V131" i="1"/>
  <c r="U131" i="1"/>
  <c r="T131" i="1"/>
  <c r="S131" i="1"/>
  <c r="R131" i="1"/>
  <c r="Q131" i="1"/>
  <c r="P131" i="1"/>
  <c r="O131" i="1"/>
  <c r="N131" i="1"/>
  <c r="M131" i="1"/>
  <c r="AA130" i="1"/>
  <c r="Z130" i="1"/>
  <c r="Y130" i="1"/>
  <c r="X130" i="1"/>
  <c r="W130" i="1"/>
  <c r="V130" i="1"/>
  <c r="U130" i="1"/>
  <c r="T130" i="1"/>
  <c r="S130" i="1"/>
  <c r="R130" i="1"/>
  <c r="Q130" i="1"/>
  <c r="P130" i="1"/>
  <c r="O130" i="1"/>
  <c r="N130" i="1"/>
  <c r="M130" i="1"/>
  <c r="AA129" i="1"/>
  <c r="Z129" i="1"/>
  <c r="Y129" i="1"/>
  <c r="X129" i="1"/>
  <c r="W129" i="1"/>
  <c r="V129" i="1"/>
  <c r="U129" i="1"/>
  <c r="T129" i="1"/>
  <c r="S129" i="1"/>
  <c r="R129" i="1"/>
  <c r="Q129" i="1"/>
  <c r="P129" i="1"/>
  <c r="O129" i="1"/>
  <c r="N129" i="1"/>
  <c r="M129" i="1"/>
  <c r="AA128" i="1"/>
  <c r="Z128" i="1"/>
  <c r="Y128" i="1"/>
  <c r="X128" i="1"/>
  <c r="W128" i="1"/>
  <c r="V128" i="1"/>
  <c r="U128" i="1"/>
  <c r="T128" i="1"/>
  <c r="S128" i="1"/>
  <c r="R128" i="1"/>
  <c r="Q128" i="1"/>
  <c r="P128" i="1"/>
  <c r="O128" i="1"/>
  <c r="N128" i="1"/>
  <c r="M128" i="1"/>
  <c r="AA127" i="1"/>
  <c r="Z127" i="1"/>
  <c r="Y127" i="1"/>
  <c r="X127" i="1"/>
  <c r="W127" i="1"/>
  <c r="V127" i="1"/>
  <c r="U127" i="1"/>
  <c r="T127" i="1"/>
  <c r="S127" i="1"/>
  <c r="R127" i="1"/>
  <c r="Q127" i="1"/>
  <c r="P127" i="1"/>
  <c r="O127" i="1"/>
  <c r="N127" i="1"/>
  <c r="M127" i="1"/>
  <c r="AA126" i="1"/>
  <c r="Z126" i="1"/>
  <c r="Y126" i="1"/>
  <c r="X126" i="1"/>
  <c r="W126" i="1"/>
  <c r="V126" i="1"/>
  <c r="U126" i="1"/>
  <c r="T126" i="1"/>
  <c r="S126" i="1"/>
  <c r="R126" i="1"/>
  <c r="Q126" i="1"/>
  <c r="P126" i="1"/>
  <c r="O126" i="1"/>
  <c r="N126" i="1"/>
  <c r="M126" i="1"/>
  <c r="AA125" i="1"/>
  <c r="Z125" i="1"/>
  <c r="Y125" i="1"/>
  <c r="X125" i="1"/>
  <c r="W125" i="1"/>
  <c r="V125" i="1"/>
  <c r="U125" i="1"/>
  <c r="T125" i="1"/>
  <c r="S125" i="1"/>
  <c r="R125" i="1"/>
  <c r="Q125" i="1"/>
  <c r="P125" i="1"/>
  <c r="O125" i="1"/>
  <c r="N125" i="1"/>
  <c r="M125" i="1"/>
  <c r="AA124" i="1"/>
  <c r="Z124" i="1"/>
  <c r="Y124" i="1"/>
  <c r="X124" i="1"/>
  <c r="W124" i="1"/>
  <c r="V124" i="1"/>
  <c r="U124" i="1"/>
  <c r="T124" i="1"/>
  <c r="S124" i="1"/>
  <c r="R124" i="1"/>
  <c r="Q124" i="1"/>
  <c r="P124" i="1"/>
  <c r="O124" i="1"/>
  <c r="N124" i="1"/>
  <c r="M124" i="1"/>
  <c r="AA123" i="1"/>
  <c r="Z123" i="1"/>
  <c r="Y123" i="1"/>
  <c r="X123" i="1"/>
  <c r="W123" i="1"/>
  <c r="V123" i="1"/>
  <c r="U123" i="1"/>
  <c r="T123" i="1"/>
  <c r="S123" i="1"/>
  <c r="R123" i="1"/>
  <c r="Q123" i="1"/>
  <c r="P123" i="1"/>
  <c r="O123" i="1"/>
  <c r="N123" i="1"/>
  <c r="M123" i="1"/>
  <c r="AA122" i="1"/>
  <c r="AA259" i="1" s="1"/>
  <c r="Z122" i="1"/>
  <c r="Z259" i="1" s="1"/>
  <c r="Y122" i="1"/>
  <c r="Y259" i="1" s="1"/>
  <c r="X122" i="1"/>
  <c r="X259" i="1" s="1"/>
  <c r="W122" i="1"/>
  <c r="W259" i="1" s="1"/>
  <c r="V122" i="1"/>
  <c r="V259" i="1" s="1"/>
  <c r="U122" i="1"/>
  <c r="U259" i="1" s="1"/>
  <c r="T122" i="1"/>
  <c r="T259" i="1" s="1"/>
  <c r="S122" i="1"/>
  <c r="S259" i="1" s="1"/>
  <c r="R122" i="1"/>
  <c r="R259" i="1" s="1"/>
  <c r="Q122" i="1"/>
  <c r="Q259" i="1" s="1"/>
  <c r="P122" i="1"/>
  <c r="P259" i="1" s="1"/>
  <c r="O122" i="1"/>
  <c r="O259" i="1" s="1"/>
  <c r="N122" i="1"/>
  <c r="N259" i="1" s="1"/>
  <c r="M122" i="1"/>
  <c r="M259" i="1" s="1"/>
  <c r="K122" i="1"/>
  <c r="K121" i="1" s="1"/>
  <c r="K7" i="1" s="1"/>
  <c r="G122" i="1"/>
  <c r="G259" i="1" s="1"/>
  <c r="AA121" i="1"/>
  <c r="Z121" i="1"/>
  <c r="Y121" i="1"/>
  <c r="X121" i="1"/>
  <c r="W121" i="1"/>
  <c r="V121" i="1"/>
  <c r="U121" i="1"/>
  <c r="S121" i="1"/>
  <c r="R121" i="1"/>
  <c r="Q121" i="1"/>
  <c r="P121" i="1"/>
  <c r="O121" i="1"/>
  <c r="G121" i="1"/>
  <c r="AA119" i="1"/>
  <c r="Z119" i="1"/>
  <c r="Y119" i="1"/>
  <c r="X119" i="1"/>
  <c r="W119" i="1"/>
  <c r="V119" i="1"/>
  <c r="U119" i="1"/>
  <c r="S119" i="1"/>
  <c r="R119" i="1"/>
  <c r="Q119" i="1"/>
  <c r="P119" i="1"/>
  <c r="O119" i="1"/>
  <c r="AA107" i="1"/>
  <c r="Z107" i="1"/>
  <c r="Y107" i="1"/>
  <c r="X107" i="1"/>
  <c r="X51" i="1" s="1"/>
  <c r="W107" i="1"/>
  <c r="W51" i="1" s="1"/>
  <c r="V107" i="1"/>
  <c r="U107" i="1"/>
  <c r="T107" i="1"/>
  <c r="S107" i="1"/>
  <c r="R107" i="1"/>
  <c r="Q107" i="1"/>
  <c r="P107" i="1"/>
  <c r="P51" i="1" s="1"/>
  <c r="O107" i="1"/>
  <c r="AA106" i="1"/>
  <c r="Z106" i="1"/>
  <c r="Y106" i="1"/>
  <c r="X106" i="1"/>
  <c r="W106" i="1"/>
  <c r="V106" i="1"/>
  <c r="U106" i="1"/>
  <c r="U50" i="1" s="1"/>
  <c r="T106" i="1"/>
  <c r="T50" i="1" s="1"/>
  <c r="S106" i="1"/>
  <c r="R106" i="1"/>
  <c r="Q106" i="1"/>
  <c r="P106" i="1"/>
  <c r="O106" i="1"/>
  <c r="AA105" i="1"/>
  <c r="Z105" i="1"/>
  <c r="Z49" i="1" s="1"/>
  <c r="Y105" i="1"/>
  <c r="Y49" i="1" s="1"/>
  <c r="X105" i="1"/>
  <c r="W105" i="1"/>
  <c r="V105" i="1"/>
  <c r="U105" i="1"/>
  <c r="T105" i="1"/>
  <c r="S105" i="1"/>
  <c r="R105" i="1"/>
  <c r="R49" i="1" s="1"/>
  <c r="Q105" i="1"/>
  <c r="Q49" i="1" s="1"/>
  <c r="P105" i="1"/>
  <c r="O105" i="1"/>
  <c r="AA104" i="1"/>
  <c r="Z104" i="1"/>
  <c r="Y104" i="1"/>
  <c r="X104" i="1"/>
  <c r="W104" i="1"/>
  <c r="W48" i="1" s="1"/>
  <c r="V104" i="1"/>
  <c r="V48" i="1" s="1"/>
  <c r="U104" i="1"/>
  <c r="T104" i="1"/>
  <c r="S104" i="1"/>
  <c r="R104" i="1"/>
  <c r="Q104" i="1"/>
  <c r="P104" i="1"/>
  <c r="O104" i="1"/>
  <c r="AA103" i="1"/>
  <c r="AA47" i="1" s="1"/>
  <c r="Z103" i="1"/>
  <c r="Y103" i="1"/>
  <c r="X103" i="1"/>
  <c r="W103" i="1"/>
  <c r="V103" i="1"/>
  <c r="U103" i="1"/>
  <c r="T103" i="1"/>
  <c r="T47" i="1" s="1"/>
  <c r="R103" i="1"/>
  <c r="R47" i="1" s="1"/>
  <c r="Q103" i="1"/>
  <c r="P103" i="1"/>
  <c r="O103" i="1"/>
  <c r="AA102" i="1"/>
  <c r="Z102" i="1"/>
  <c r="Y102" i="1"/>
  <c r="X102" i="1"/>
  <c r="X46" i="1" s="1"/>
  <c r="W102" i="1"/>
  <c r="W46" i="1" s="1"/>
  <c r="V102" i="1"/>
  <c r="U102" i="1"/>
  <c r="T102" i="1"/>
  <c r="S102" i="1"/>
  <c r="R102" i="1"/>
  <c r="Q102" i="1"/>
  <c r="P102" i="1"/>
  <c r="P46" i="1" s="1"/>
  <c r="O102" i="1"/>
  <c r="AA101" i="1"/>
  <c r="Z101" i="1"/>
  <c r="Y101" i="1"/>
  <c r="X101" i="1"/>
  <c r="W101" i="1"/>
  <c r="V101" i="1"/>
  <c r="U101" i="1"/>
  <c r="U45" i="1" s="1"/>
  <c r="T101" i="1"/>
  <c r="T45" i="1" s="1"/>
  <c r="S101" i="1"/>
  <c r="R101" i="1"/>
  <c r="Q101" i="1"/>
  <c r="P101" i="1"/>
  <c r="O101" i="1"/>
  <c r="AA100" i="1"/>
  <c r="Z100" i="1"/>
  <c r="Z44" i="1" s="1"/>
  <c r="Y100" i="1"/>
  <c r="Y44" i="1" s="1"/>
  <c r="X100" i="1"/>
  <c r="W100" i="1"/>
  <c r="V100" i="1"/>
  <c r="U100" i="1"/>
  <c r="T100" i="1"/>
  <c r="S100" i="1"/>
  <c r="R100" i="1"/>
  <c r="R44" i="1" s="1"/>
  <c r="Q100" i="1"/>
  <c r="Q44" i="1" s="1"/>
  <c r="P100" i="1"/>
  <c r="O100" i="1"/>
  <c r="AA99" i="1"/>
  <c r="Z99" i="1"/>
  <c r="Y99" i="1"/>
  <c r="X99" i="1"/>
  <c r="W99" i="1"/>
  <c r="W43" i="1" s="1"/>
  <c r="V99" i="1"/>
  <c r="V43" i="1" s="1"/>
  <c r="U99" i="1"/>
  <c r="T99" i="1"/>
  <c r="S99" i="1"/>
  <c r="R99" i="1"/>
  <c r="Q99" i="1"/>
  <c r="P99" i="1"/>
  <c r="O99" i="1"/>
  <c r="AA98" i="1"/>
  <c r="AA42" i="1" s="1"/>
  <c r="Z98" i="1"/>
  <c r="Y98" i="1"/>
  <c r="X98" i="1"/>
  <c r="W98" i="1"/>
  <c r="V98" i="1"/>
  <c r="U98" i="1"/>
  <c r="T98" i="1"/>
  <c r="T42" i="1" s="1"/>
  <c r="S98" i="1"/>
  <c r="S42" i="1" s="1"/>
  <c r="R98" i="1"/>
  <c r="Q98" i="1"/>
  <c r="P98" i="1"/>
  <c r="O98" i="1"/>
  <c r="AA96" i="1"/>
  <c r="Z96" i="1"/>
  <c r="Y96" i="1"/>
  <c r="Y40" i="1" s="1"/>
  <c r="X96" i="1"/>
  <c r="X40" i="1" s="1"/>
  <c r="W96" i="1"/>
  <c r="V96" i="1"/>
  <c r="U96" i="1"/>
  <c r="T96" i="1"/>
  <c r="S96" i="1"/>
  <c r="R96" i="1"/>
  <c r="Q96" i="1"/>
  <c r="Q40" i="1" s="1"/>
  <c r="P96" i="1"/>
  <c r="P40" i="1" s="1"/>
  <c r="O96" i="1"/>
  <c r="AA93" i="1"/>
  <c r="Z93" i="1"/>
  <c r="Y93" i="1"/>
  <c r="X93" i="1"/>
  <c r="W93" i="1"/>
  <c r="V93" i="1"/>
  <c r="V36" i="1" s="1"/>
  <c r="U93" i="1"/>
  <c r="U36" i="1" s="1"/>
  <c r="T93" i="1"/>
  <c r="S93" i="1"/>
  <c r="R93" i="1"/>
  <c r="Q93" i="1"/>
  <c r="P93" i="1"/>
  <c r="O93" i="1"/>
  <c r="AA91" i="1"/>
  <c r="AA34" i="1" s="1"/>
  <c r="Z91" i="1"/>
  <c r="Z34" i="1" s="1"/>
  <c r="Y91" i="1"/>
  <c r="X91" i="1"/>
  <c r="W91" i="1"/>
  <c r="V91" i="1"/>
  <c r="U91" i="1"/>
  <c r="T91" i="1"/>
  <c r="S91" i="1"/>
  <c r="S34" i="1" s="1"/>
  <c r="R91" i="1"/>
  <c r="R34" i="1" s="1"/>
  <c r="R5" i="1" s="1"/>
  <c r="Q91" i="1"/>
  <c r="P91" i="1"/>
  <c r="O91" i="1"/>
  <c r="AA89" i="1"/>
  <c r="Z89" i="1"/>
  <c r="Y89" i="1"/>
  <c r="X89" i="1"/>
  <c r="X32" i="1" s="1"/>
  <c r="W89" i="1"/>
  <c r="W32" i="1" s="1"/>
  <c r="V89" i="1"/>
  <c r="U89" i="1"/>
  <c r="T89" i="1"/>
  <c r="S89" i="1"/>
  <c r="R89" i="1"/>
  <c r="Q89" i="1"/>
  <c r="AA88" i="1"/>
  <c r="AA31" i="1" s="1"/>
  <c r="Z88" i="1"/>
  <c r="Z31" i="1" s="1"/>
  <c r="Y88" i="1"/>
  <c r="X88" i="1"/>
  <c r="W88" i="1"/>
  <c r="V88" i="1"/>
  <c r="U88" i="1"/>
  <c r="T88" i="1"/>
  <c r="S88" i="1"/>
  <c r="S31" i="1" s="1"/>
  <c r="R88" i="1"/>
  <c r="R31" i="1" s="1"/>
  <c r="Q88" i="1"/>
  <c r="P88" i="1"/>
  <c r="O88" i="1"/>
  <c r="AA87" i="1"/>
  <c r="Z87" i="1"/>
  <c r="Y87" i="1"/>
  <c r="X87" i="1"/>
  <c r="X30" i="1" s="1"/>
  <c r="W87" i="1"/>
  <c r="W30" i="1" s="1"/>
  <c r="V87" i="1"/>
  <c r="U87" i="1"/>
  <c r="T87" i="1"/>
  <c r="S87" i="1"/>
  <c r="R87" i="1"/>
  <c r="Q87" i="1"/>
  <c r="P87" i="1"/>
  <c r="P30" i="1" s="1"/>
  <c r="O87" i="1"/>
  <c r="AA86" i="1"/>
  <c r="Z86" i="1"/>
  <c r="Y86" i="1"/>
  <c r="X86" i="1"/>
  <c r="W86" i="1"/>
  <c r="V86" i="1"/>
  <c r="U86" i="1"/>
  <c r="U29" i="1" s="1"/>
  <c r="T86" i="1"/>
  <c r="T29" i="1" s="1"/>
  <c r="S86" i="1"/>
  <c r="R86" i="1"/>
  <c r="Q86" i="1"/>
  <c r="P86" i="1"/>
  <c r="O86" i="1"/>
  <c r="AA85" i="1"/>
  <c r="Z85" i="1"/>
  <c r="Z28" i="1" s="1"/>
  <c r="Y85" i="1"/>
  <c r="Y28" i="1" s="1"/>
  <c r="X85" i="1"/>
  <c r="W85" i="1"/>
  <c r="V85" i="1"/>
  <c r="U85" i="1"/>
  <c r="T85" i="1"/>
  <c r="S85" i="1"/>
  <c r="R85" i="1"/>
  <c r="R28" i="1" s="1"/>
  <c r="Q85" i="1"/>
  <c r="Q28" i="1" s="1"/>
  <c r="P85" i="1"/>
  <c r="O85" i="1"/>
  <c r="AA84" i="1"/>
  <c r="Z84" i="1"/>
  <c r="Y84" i="1"/>
  <c r="X84" i="1"/>
  <c r="W84" i="1"/>
  <c r="W27" i="1" s="1"/>
  <c r="V84" i="1"/>
  <c r="V27" i="1" s="1"/>
  <c r="U84" i="1"/>
  <c r="T84" i="1"/>
  <c r="S84" i="1"/>
  <c r="R84" i="1"/>
  <c r="Q84" i="1"/>
  <c r="P84" i="1"/>
  <c r="O84" i="1"/>
  <c r="AA83" i="1"/>
  <c r="AA26" i="1" s="1"/>
  <c r="Z83" i="1"/>
  <c r="Y83" i="1"/>
  <c r="X83" i="1"/>
  <c r="W83" i="1"/>
  <c r="V83" i="1"/>
  <c r="U83" i="1"/>
  <c r="T83" i="1"/>
  <c r="T26" i="1" s="1"/>
  <c r="S83" i="1"/>
  <c r="S26" i="1" s="1"/>
  <c r="R83" i="1"/>
  <c r="Q83" i="1"/>
  <c r="P83" i="1"/>
  <c r="O83" i="1"/>
  <c r="AA82" i="1"/>
  <c r="Z82" i="1"/>
  <c r="Y82" i="1"/>
  <c r="Y25" i="1" s="1"/>
  <c r="X82" i="1"/>
  <c r="X25" i="1" s="1"/>
  <c r="W82" i="1"/>
  <c r="V82" i="1"/>
  <c r="U82" i="1"/>
  <c r="T82" i="1"/>
  <c r="S82" i="1"/>
  <c r="R82" i="1"/>
  <c r="Q82" i="1"/>
  <c r="Q25" i="1" s="1"/>
  <c r="P82" i="1"/>
  <c r="P25" i="1" s="1"/>
  <c r="O82" i="1"/>
  <c r="AA81" i="1"/>
  <c r="Z81" i="1"/>
  <c r="Y81" i="1"/>
  <c r="X81" i="1"/>
  <c r="W81" i="1"/>
  <c r="V81" i="1"/>
  <c r="V24" i="1" s="1"/>
  <c r="U81" i="1"/>
  <c r="U24" i="1" s="1"/>
  <c r="T81" i="1"/>
  <c r="S81" i="1"/>
  <c r="R81" i="1"/>
  <c r="Q81" i="1"/>
  <c r="P81" i="1"/>
  <c r="O81" i="1"/>
  <c r="AA80" i="1"/>
  <c r="AA23" i="1" s="1"/>
  <c r="Z80" i="1"/>
  <c r="Z23" i="1" s="1"/>
  <c r="Y80" i="1"/>
  <c r="X80" i="1"/>
  <c r="W80" i="1"/>
  <c r="V80" i="1"/>
  <c r="U80" i="1"/>
  <c r="T80" i="1"/>
  <c r="S80" i="1"/>
  <c r="S23" i="1" s="1"/>
  <c r="R80" i="1"/>
  <c r="R23" i="1" s="1"/>
  <c r="Q80" i="1"/>
  <c r="P80" i="1"/>
  <c r="O80" i="1"/>
  <c r="AA79" i="1"/>
  <c r="Z79" i="1"/>
  <c r="Y79" i="1"/>
  <c r="X79" i="1"/>
  <c r="X22" i="1" s="1"/>
  <c r="V79" i="1"/>
  <c r="V22" i="1" s="1"/>
  <c r="U79" i="1"/>
  <c r="T79" i="1"/>
  <c r="S79" i="1"/>
  <c r="R79" i="1"/>
  <c r="Q79" i="1"/>
  <c r="P79" i="1"/>
  <c r="O79" i="1"/>
  <c r="N79" i="1"/>
  <c r="M79" i="1"/>
  <c r="L79" i="1"/>
  <c r="K79" i="1"/>
  <c r="G79" i="1"/>
  <c r="AA77" i="1"/>
  <c r="Z77" i="1"/>
  <c r="Y77" i="1"/>
  <c r="X77" i="1"/>
  <c r="W77" i="1"/>
  <c r="V77" i="1"/>
  <c r="U77" i="1"/>
  <c r="T77" i="1"/>
  <c r="S77" i="1"/>
  <c r="R77" i="1"/>
  <c r="Q77" i="1"/>
  <c r="P77" i="1"/>
  <c r="O77" i="1"/>
  <c r="AA76" i="1"/>
  <c r="Z76" i="1"/>
  <c r="Y76" i="1"/>
  <c r="X76" i="1"/>
  <c r="X19" i="1" s="1"/>
  <c r="W76" i="1"/>
  <c r="V76" i="1"/>
  <c r="V19" i="1" s="1"/>
  <c r="U76" i="1"/>
  <c r="U19" i="1" s="1"/>
  <c r="T76" i="1"/>
  <c r="S76" i="1"/>
  <c r="R76" i="1"/>
  <c r="Q76" i="1"/>
  <c r="P76" i="1"/>
  <c r="P19" i="1" s="1"/>
  <c r="O76" i="1"/>
  <c r="AA75" i="1"/>
  <c r="Z75" i="1"/>
  <c r="Y75" i="1"/>
  <c r="X75" i="1"/>
  <c r="W75" i="1"/>
  <c r="V75" i="1"/>
  <c r="U75" i="1"/>
  <c r="T75" i="1"/>
  <c r="S75" i="1"/>
  <c r="R75" i="1"/>
  <c r="Q75" i="1"/>
  <c r="P75" i="1"/>
  <c r="O75" i="1"/>
  <c r="AA74" i="1"/>
  <c r="Z74" i="1"/>
  <c r="Z17" i="1" s="1"/>
  <c r="Y74" i="1"/>
  <c r="X74" i="1"/>
  <c r="X17" i="1" s="1"/>
  <c r="W74" i="1"/>
  <c r="W17" i="1" s="1"/>
  <c r="V74" i="1"/>
  <c r="U74" i="1"/>
  <c r="T74" i="1"/>
  <c r="S74" i="1"/>
  <c r="R74" i="1"/>
  <c r="R17" i="1" s="1"/>
  <c r="Q74" i="1"/>
  <c r="P74" i="1"/>
  <c r="P17" i="1" s="1"/>
  <c r="O74" i="1"/>
  <c r="AA73" i="1"/>
  <c r="Z73" i="1"/>
  <c r="Y73" i="1"/>
  <c r="X73" i="1"/>
  <c r="W73" i="1"/>
  <c r="V73" i="1"/>
  <c r="U73" i="1"/>
  <c r="T73" i="1"/>
  <c r="S73" i="1"/>
  <c r="R73" i="1"/>
  <c r="Q73" i="1"/>
  <c r="P73" i="1"/>
  <c r="O73" i="1"/>
  <c r="AA72" i="1"/>
  <c r="Z72" i="1"/>
  <c r="Z15" i="1" s="1"/>
  <c r="Y72" i="1"/>
  <c r="Y15" i="1" s="1"/>
  <c r="X72" i="1"/>
  <c r="W72" i="1"/>
  <c r="V72" i="1"/>
  <c r="U72" i="1"/>
  <c r="T72" i="1"/>
  <c r="T15" i="1" s="1"/>
  <c r="S72" i="1"/>
  <c r="R72" i="1"/>
  <c r="R15" i="1" s="1"/>
  <c r="Q72" i="1"/>
  <c r="Q15" i="1" s="1"/>
  <c r="P72" i="1"/>
  <c r="O72" i="1"/>
  <c r="AA71" i="1"/>
  <c r="Z71" i="1"/>
  <c r="Y71" i="1"/>
  <c r="X71" i="1"/>
  <c r="W71" i="1"/>
  <c r="V71" i="1"/>
  <c r="U71" i="1"/>
  <c r="T71" i="1"/>
  <c r="S71" i="1"/>
  <c r="R71" i="1"/>
  <c r="Q71" i="1"/>
  <c r="P71" i="1"/>
  <c r="O71" i="1"/>
  <c r="AA70" i="1"/>
  <c r="AA13" i="1" s="1"/>
  <c r="Z70" i="1"/>
  <c r="Y70" i="1"/>
  <c r="X70" i="1"/>
  <c r="W70" i="1"/>
  <c r="V70" i="1"/>
  <c r="V13" i="1" s="1"/>
  <c r="U70" i="1"/>
  <c r="T70" i="1"/>
  <c r="T13" i="1" s="1"/>
  <c r="S70" i="1"/>
  <c r="S13" i="1" s="1"/>
  <c r="R70" i="1"/>
  <c r="Q70" i="1"/>
  <c r="P70" i="1"/>
  <c r="O70" i="1"/>
  <c r="AA69" i="1"/>
  <c r="Z69" i="1"/>
  <c r="Y69" i="1"/>
  <c r="X69" i="1"/>
  <c r="W69" i="1"/>
  <c r="V69" i="1"/>
  <c r="U69" i="1"/>
  <c r="T69" i="1"/>
  <c r="S69" i="1"/>
  <c r="R69" i="1"/>
  <c r="Q69" i="1"/>
  <c r="P69" i="1"/>
  <c r="O69" i="1"/>
  <c r="AA68" i="1"/>
  <c r="Z68" i="1"/>
  <c r="Y68" i="1"/>
  <c r="X68" i="1"/>
  <c r="X11" i="1" s="1"/>
  <c r="W68" i="1"/>
  <c r="V68" i="1"/>
  <c r="V11" i="1" s="1"/>
  <c r="U68" i="1"/>
  <c r="U11" i="1" s="1"/>
  <c r="T68" i="1"/>
  <c r="S68" i="1"/>
  <c r="R68" i="1"/>
  <c r="Q68" i="1"/>
  <c r="P68" i="1"/>
  <c r="P11" i="1" s="1"/>
  <c r="O68" i="1"/>
  <c r="AA67" i="1"/>
  <c r="AA10" i="1" s="1"/>
  <c r="Z67" i="1"/>
  <c r="Z10" i="1" s="1"/>
  <c r="Y67" i="1"/>
  <c r="X67" i="1"/>
  <c r="W67" i="1"/>
  <c r="V67" i="1"/>
  <c r="U67" i="1"/>
  <c r="U10" i="1" s="1"/>
  <c r="T67" i="1"/>
  <c r="S67" i="1"/>
  <c r="S10" i="1" s="1"/>
  <c r="R67" i="1"/>
  <c r="R10" i="1" s="1"/>
  <c r="Q67" i="1"/>
  <c r="P67" i="1"/>
  <c r="O67" i="1"/>
  <c r="AA66" i="1"/>
  <c r="Z66" i="1"/>
  <c r="Z9" i="1" s="1"/>
  <c r="Y66" i="1"/>
  <c r="X66" i="1"/>
  <c r="X9" i="1" s="1"/>
  <c r="W66" i="1"/>
  <c r="W9" i="1" s="1"/>
  <c r="V66" i="1"/>
  <c r="U66" i="1"/>
  <c r="T66" i="1"/>
  <c r="S66" i="1"/>
  <c r="R66" i="1"/>
  <c r="R9" i="1" s="1"/>
  <c r="Q66" i="1"/>
  <c r="P66" i="1"/>
  <c r="P9" i="1" s="1"/>
  <c r="O66" i="1"/>
  <c r="AA65" i="1"/>
  <c r="AA258" i="1" s="1"/>
  <c r="AA257" i="1" s="1"/>
  <c r="Z65" i="1"/>
  <c r="Z258" i="1" s="1"/>
  <c r="Z257" i="1" s="1"/>
  <c r="Y65" i="1"/>
  <c r="Y258" i="1" s="1"/>
  <c r="X65" i="1"/>
  <c r="X258" i="1" s="1"/>
  <c r="X257" i="1" s="1"/>
  <c r="W65" i="1"/>
  <c r="W258" i="1" s="1"/>
  <c r="W257" i="1" s="1"/>
  <c r="V65" i="1"/>
  <c r="V258" i="1" s="1"/>
  <c r="V257" i="1" s="1"/>
  <c r="U65" i="1"/>
  <c r="U258" i="1" s="1"/>
  <c r="U257" i="1" s="1"/>
  <c r="T65" i="1"/>
  <c r="T258" i="1" s="1"/>
  <c r="T257" i="1" s="1"/>
  <c r="S65" i="1"/>
  <c r="S258" i="1" s="1"/>
  <c r="S257" i="1" s="1"/>
  <c r="R65" i="1"/>
  <c r="R258" i="1" s="1"/>
  <c r="R257" i="1" s="1"/>
  <c r="Q65" i="1"/>
  <c r="Q258" i="1" s="1"/>
  <c r="P65" i="1"/>
  <c r="P258" i="1" s="1"/>
  <c r="P257" i="1" s="1"/>
  <c r="O65" i="1"/>
  <c r="O258" i="1" s="1"/>
  <c r="O257" i="1" s="1"/>
  <c r="N65" i="1"/>
  <c r="N258" i="1" s="1"/>
  <c r="N257" i="1" s="1"/>
  <c r="M65" i="1"/>
  <c r="M258" i="1" s="1"/>
  <c r="M257" i="1" s="1"/>
  <c r="L65" i="1"/>
  <c r="L258" i="1" s="1"/>
  <c r="L257" i="1" s="1"/>
  <c r="K65" i="1"/>
  <c r="K258" i="1" s="1"/>
  <c r="G65" i="1"/>
  <c r="G258" i="1" s="1"/>
  <c r="G257" i="1" s="1"/>
  <c r="AA64" i="1"/>
  <c r="Z64" i="1"/>
  <c r="Z7" i="1" s="1"/>
  <c r="Y64" i="1"/>
  <c r="Y7" i="1" s="1"/>
  <c r="X64" i="1"/>
  <c r="W64" i="1"/>
  <c r="W7" i="1" s="1"/>
  <c r="V64" i="1"/>
  <c r="V7" i="1" s="1"/>
  <c r="U64" i="1"/>
  <c r="T64" i="1"/>
  <c r="S64" i="1"/>
  <c r="R64" i="1"/>
  <c r="R7" i="1" s="1"/>
  <c r="Q64" i="1"/>
  <c r="Q7" i="1" s="1"/>
  <c r="P64" i="1"/>
  <c r="O64" i="1"/>
  <c r="N64" i="1"/>
  <c r="M64" i="1"/>
  <c r="L64" i="1"/>
  <c r="K64" i="1"/>
  <c r="G64" i="1"/>
  <c r="AA62" i="1"/>
  <c r="U62" i="1"/>
  <c r="T62" i="1"/>
  <c r="S62" i="1"/>
  <c r="R62" i="1"/>
  <c r="Q62" i="1"/>
  <c r="P62" i="1"/>
  <c r="O62" i="1"/>
  <c r="AA52" i="1"/>
  <c r="Z52" i="1"/>
  <c r="Y52" i="1"/>
  <c r="X52" i="1"/>
  <c r="W52" i="1"/>
  <c r="V52" i="1"/>
  <c r="U52" i="1"/>
  <c r="T52" i="1"/>
  <c r="S52" i="1"/>
  <c r="R52" i="1"/>
  <c r="AA51" i="1"/>
  <c r="Z51" i="1"/>
  <c r="Y51" i="1"/>
  <c r="V51" i="1"/>
  <c r="U51" i="1"/>
  <c r="T51" i="1"/>
  <c r="S51" i="1"/>
  <c r="R51" i="1"/>
  <c r="Q51" i="1"/>
  <c r="O51" i="1"/>
  <c r="N51" i="1"/>
  <c r="M51" i="1"/>
  <c r="L51" i="1"/>
  <c r="K51" i="1"/>
  <c r="J51" i="1"/>
  <c r="I51" i="1"/>
  <c r="H51" i="1"/>
  <c r="G51" i="1"/>
  <c r="AA50" i="1"/>
  <c r="Z50" i="1"/>
  <c r="Y50" i="1"/>
  <c r="X50" i="1"/>
  <c r="W50" i="1"/>
  <c r="V50" i="1"/>
  <c r="S50" i="1"/>
  <c r="R50" i="1"/>
  <c r="Q50" i="1"/>
  <c r="P50" i="1"/>
  <c r="O50" i="1"/>
  <c r="N50" i="1"/>
  <c r="M50" i="1"/>
  <c r="L50" i="1"/>
  <c r="K50" i="1"/>
  <c r="J50" i="1"/>
  <c r="I50" i="1"/>
  <c r="H50" i="1"/>
  <c r="G50" i="1"/>
  <c r="AA49" i="1"/>
  <c r="X49" i="1"/>
  <c r="W49" i="1"/>
  <c r="V49" i="1"/>
  <c r="U49" i="1"/>
  <c r="T49" i="1"/>
  <c r="S49" i="1"/>
  <c r="P49" i="1"/>
  <c r="O49" i="1"/>
  <c r="N49" i="1"/>
  <c r="M49" i="1"/>
  <c r="L49" i="1"/>
  <c r="K49" i="1"/>
  <c r="J49" i="1"/>
  <c r="I49" i="1"/>
  <c r="H49" i="1"/>
  <c r="G49" i="1"/>
  <c r="AA48" i="1"/>
  <c r="Z48" i="1"/>
  <c r="Y48" i="1"/>
  <c r="X48" i="1"/>
  <c r="U48" i="1"/>
  <c r="T48" i="1"/>
  <c r="S48" i="1"/>
  <c r="R48" i="1"/>
  <c r="Q48" i="1"/>
  <c r="P48" i="1"/>
  <c r="O48" i="1"/>
  <c r="N48" i="1"/>
  <c r="M48" i="1"/>
  <c r="L48" i="1"/>
  <c r="K48" i="1"/>
  <c r="J48" i="1"/>
  <c r="I48" i="1"/>
  <c r="H48" i="1"/>
  <c r="G48" i="1"/>
  <c r="Z47" i="1"/>
  <c r="Y47" i="1"/>
  <c r="X47" i="1"/>
  <c r="W47" i="1"/>
  <c r="V47" i="1"/>
  <c r="U47" i="1"/>
  <c r="S47" i="1"/>
  <c r="Q47" i="1"/>
  <c r="P47" i="1"/>
  <c r="O47" i="1"/>
  <c r="N47" i="1"/>
  <c r="M47" i="1"/>
  <c r="L47" i="1"/>
  <c r="K47" i="1"/>
  <c r="J47" i="1"/>
  <c r="I47" i="1"/>
  <c r="H47" i="1"/>
  <c r="G47" i="1"/>
  <c r="AA46" i="1"/>
  <c r="Z46" i="1"/>
  <c r="Y46" i="1"/>
  <c r="V46" i="1"/>
  <c r="U46" i="1"/>
  <c r="T46" i="1"/>
  <c r="S46" i="1"/>
  <c r="R46" i="1"/>
  <c r="Q46" i="1"/>
  <c r="O46" i="1"/>
  <c r="N46" i="1"/>
  <c r="M46" i="1"/>
  <c r="L46" i="1"/>
  <c r="K46" i="1"/>
  <c r="J46" i="1"/>
  <c r="I46" i="1"/>
  <c r="H46" i="1"/>
  <c r="G46" i="1"/>
  <c r="AA45" i="1"/>
  <c r="Z45" i="1"/>
  <c r="Y45" i="1"/>
  <c r="X45" i="1"/>
  <c r="W45" i="1"/>
  <c r="V45" i="1"/>
  <c r="S45" i="1"/>
  <c r="R45" i="1"/>
  <c r="Q45" i="1"/>
  <c r="P45" i="1"/>
  <c r="O45" i="1"/>
  <c r="N45" i="1"/>
  <c r="M45" i="1"/>
  <c r="L45" i="1"/>
  <c r="K45" i="1"/>
  <c r="J45" i="1"/>
  <c r="I45" i="1"/>
  <c r="H45" i="1"/>
  <c r="G45" i="1"/>
  <c r="AA44" i="1"/>
  <c r="X44" i="1"/>
  <c r="W44" i="1"/>
  <c r="V44" i="1"/>
  <c r="U44" i="1"/>
  <c r="T44" i="1"/>
  <c r="S44" i="1"/>
  <c r="P44" i="1"/>
  <c r="O44" i="1"/>
  <c r="N44" i="1"/>
  <c r="M44" i="1"/>
  <c r="L44" i="1"/>
  <c r="K44" i="1"/>
  <c r="J44" i="1"/>
  <c r="I44" i="1"/>
  <c r="H44" i="1"/>
  <c r="G44" i="1"/>
  <c r="AA43" i="1"/>
  <c r="Z43" i="1"/>
  <c r="Y43" i="1"/>
  <c r="X43" i="1"/>
  <c r="U43" i="1"/>
  <c r="T43" i="1"/>
  <c r="S43" i="1"/>
  <c r="R43" i="1"/>
  <c r="Q43" i="1"/>
  <c r="P43" i="1"/>
  <c r="O43" i="1"/>
  <c r="N43" i="1"/>
  <c r="M43" i="1"/>
  <c r="L43" i="1"/>
  <c r="K43" i="1"/>
  <c r="J43" i="1"/>
  <c r="I43" i="1"/>
  <c r="H43" i="1"/>
  <c r="G43" i="1"/>
  <c r="Z42" i="1"/>
  <c r="Y42" i="1"/>
  <c r="X42" i="1"/>
  <c r="W42" i="1"/>
  <c r="V42" i="1"/>
  <c r="U42" i="1"/>
  <c r="R42" i="1"/>
  <c r="Q42" i="1"/>
  <c r="P42" i="1"/>
  <c r="O42" i="1"/>
  <c r="N42" i="1"/>
  <c r="M42" i="1"/>
  <c r="L42" i="1"/>
  <c r="K42" i="1"/>
  <c r="J42" i="1"/>
  <c r="I42" i="1"/>
  <c r="H42" i="1"/>
  <c r="G42" i="1"/>
  <c r="AA40" i="1"/>
  <c r="Z40" i="1"/>
  <c r="W40" i="1"/>
  <c r="V40" i="1"/>
  <c r="U40" i="1"/>
  <c r="T40" i="1"/>
  <c r="S40" i="1"/>
  <c r="R40" i="1"/>
  <c r="O40" i="1"/>
  <c r="N40" i="1"/>
  <c r="M40" i="1"/>
  <c r="L40" i="1"/>
  <c r="K40" i="1"/>
  <c r="J40" i="1"/>
  <c r="I40" i="1"/>
  <c r="H40" i="1"/>
  <c r="G40" i="1"/>
  <c r="AA38" i="1"/>
  <c r="Z38" i="1"/>
  <c r="Y38" i="1"/>
  <c r="X38" i="1"/>
  <c r="W38" i="1"/>
  <c r="V38" i="1"/>
  <c r="U38" i="1"/>
  <c r="T38" i="1"/>
  <c r="S38" i="1"/>
  <c r="R38" i="1"/>
  <c r="AA36" i="1"/>
  <c r="Z36" i="1"/>
  <c r="Y36" i="1"/>
  <c r="X36" i="1"/>
  <c r="W36" i="1"/>
  <c r="T36" i="1"/>
  <c r="S36" i="1"/>
  <c r="R36" i="1"/>
  <c r="Q36" i="1"/>
  <c r="P36" i="1"/>
  <c r="O36" i="1"/>
  <c r="N36" i="1"/>
  <c r="M36" i="1"/>
  <c r="L36" i="1"/>
  <c r="K36" i="1"/>
  <c r="Y34" i="1"/>
  <c r="X34" i="1"/>
  <c r="W34" i="1"/>
  <c r="V34" i="1"/>
  <c r="U34" i="1"/>
  <c r="T34" i="1"/>
  <c r="Q34" i="1"/>
  <c r="P34" i="1"/>
  <c r="O34" i="1"/>
  <c r="N34" i="1"/>
  <c r="M34" i="1"/>
  <c r="L34" i="1"/>
  <c r="K34" i="1"/>
  <c r="AA32" i="1"/>
  <c r="Z32" i="1"/>
  <c r="Y32" i="1"/>
  <c r="V32" i="1"/>
  <c r="U32" i="1"/>
  <c r="T32" i="1"/>
  <c r="S32" i="1"/>
  <c r="R32" i="1"/>
  <c r="Q32" i="1"/>
  <c r="Y31" i="1"/>
  <c r="X31" i="1"/>
  <c r="W31" i="1"/>
  <c r="V31" i="1"/>
  <c r="U31" i="1"/>
  <c r="T31" i="1"/>
  <c r="Q31" i="1"/>
  <c r="P31" i="1"/>
  <c r="O31" i="1"/>
  <c r="N31" i="1"/>
  <c r="M31" i="1"/>
  <c r="L31" i="1"/>
  <c r="K31" i="1"/>
  <c r="AA30" i="1"/>
  <c r="Z30" i="1"/>
  <c r="Y30" i="1"/>
  <c r="V30" i="1"/>
  <c r="U30" i="1"/>
  <c r="T30" i="1"/>
  <c r="S30" i="1"/>
  <c r="R30" i="1"/>
  <c r="Q30" i="1"/>
  <c r="O30" i="1"/>
  <c r="N30" i="1"/>
  <c r="M30" i="1"/>
  <c r="L30" i="1"/>
  <c r="K30" i="1"/>
  <c r="AA29" i="1"/>
  <c r="Z29" i="1"/>
  <c r="Y29" i="1"/>
  <c r="X29" i="1"/>
  <c r="W29" i="1"/>
  <c r="V29" i="1"/>
  <c r="S29" i="1"/>
  <c r="R29" i="1"/>
  <c r="Q29" i="1"/>
  <c r="P29" i="1"/>
  <c r="O29" i="1"/>
  <c r="N29" i="1"/>
  <c r="M29" i="1"/>
  <c r="L29" i="1"/>
  <c r="K29" i="1"/>
  <c r="AA28" i="1"/>
  <c r="X28" i="1"/>
  <c r="W28" i="1"/>
  <c r="V28" i="1"/>
  <c r="U28" i="1"/>
  <c r="T28" i="1"/>
  <c r="S28" i="1"/>
  <c r="P28" i="1"/>
  <c r="O28" i="1"/>
  <c r="N28" i="1"/>
  <c r="M28" i="1"/>
  <c r="L28" i="1"/>
  <c r="K28" i="1"/>
  <c r="AA27" i="1"/>
  <c r="Z27" i="1"/>
  <c r="Y27" i="1"/>
  <c r="X27" i="1"/>
  <c r="U27" i="1"/>
  <c r="T27" i="1"/>
  <c r="S27" i="1"/>
  <c r="R27" i="1"/>
  <c r="Q27" i="1"/>
  <c r="P27" i="1"/>
  <c r="O27" i="1"/>
  <c r="N27" i="1"/>
  <c r="M27" i="1"/>
  <c r="L27" i="1"/>
  <c r="K27" i="1"/>
  <c r="Z26" i="1"/>
  <c r="Y26" i="1"/>
  <c r="X26" i="1"/>
  <c r="W26" i="1"/>
  <c r="V26" i="1"/>
  <c r="U26" i="1"/>
  <c r="R26" i="1"/>
  <c r="Q26" i="1"/>
  <c r="P26" i="1"/>
  <c r="O26" i="1"/>
  <c r="N26" i="1"/>
  <c r="M26" i="1"/>
  <c r="L26" i="1"/>
  <c r="K26" i="1"/>
  <c r="AA25" i="1"/>
  <c r="Z25" i="1"/>
  <c r="W25" i="1"/>
  <c r="V25" i="1"/>
  <c r="U25" i="1"/>
  <c r="T25" i="1"/>
  <c r="S25" i="1"/>
  <c r="R25" i="1"/>
  <c r="O25" i="1"/>
  <c r="N25" i="1"/>
  <c r="M25" i="1"/>
  <c r="L25" i="1"/>
  <c r="K25" i="1"/>
  <c r="AA24" i="1"/>
  <c r="Z24" i="1"/>
  <c r="Y24" i="1"/>
  <c r="X24" i="1"/>
  <c r="W24" i="1"/>
  <c r="T24" i="1"/>
  <c r="S24" i="1"/>
  <c r="R24" i="1"/>
  <c r="Q24" i="1"/>
  <c r="P24" i="1"/>
  <c r="O24" i="1"/>
  <c r="N24" i="1"/>
  <c r="M24" i="1"/>
  <c r="L24" i="1"/>
  <c r="K24" i="1"/>
  <c r="Y23" i="1"/>
  <c r="X23" i="1"/>
  <c r="W23" i="1"/>
  <c r="V23" i="1"/>
  <c r="U23" i="1"/>
  <c r="T23" i="1"/>
  <c r="Q23" i="1"/>
  <c r="P23" i="1"/>
  <c r="O23" i="1"/>
  <c r="N23" i="1"/>
  <c r="M23" i="1"/>
  <c r="L23" i="1"/>
  <c r="K23" i="1"/>
  <c r="AA22" i="1"/>
  <c r="Z22" i="1"/>
  <c r="Y22" i="1"/>
  <c r="U22" i="1"/>
  <c r="T22" i="1"/>
  <c r="S22" i="1"/>
  <c r="R22" i="1"/>
  <c r="Q22" i="1"/>
  <c r="P22" i="1"/>
  <c r="N22" i="1"/>
  <c r="M22" i="1"/>
  <c r="L22" i="1"/>
  <c r="K22" i="1"/>
  <c r="AA20" i="1"/>
  <c r="Z20" i="1"/>
  <c r="Y20" i="1"/>
  <c r="X20" i="1"/>
  <c r="W20" i="1"/>
  <c r="V20" i="1"/>
  <c r="U20" i="1"/>
  <c r="T20" i="1"/>
  <c r="S20" i="1"/>
  <c r="R20" i="1"/>
  <c r="Q20" i="1"/>
  <c r="P20" i="1"/>
  <c r="O20" i="1"/>
  <c r="N20" i="1"/>
  <c r="M20" i="1"/>
  <c r="L20" i="1"/>
  <c r="K20" i="1"/>
  <c r="AA19" i="1"/>
  <c r="Z19" i="1"/>
  <c r="Y19" i="1"/>
  <c r="W19" i="1"/>
  <c r="T19" i="1"/>
  <c r="S19" i="1"/>
  <c r="R19" i="1"/>
  <c r="Q19" i="1"/>
  <c r="O19" i="1"/>
  <c r="N19" i="1"/>
  <c r="M19" i="1"/>
  <c r="L19" i="1"/>
  <c r="K19" i="1"/>
  <c r="AA18" i="1"/>
  <c r="Z18" i="1"/>
  <c r="Y18" i="1"/>
  <c r="X18" i="1"/>
  <c r="W18" i="1"/>
  <c r="V18" i="1"/>
  <c r="U18" i="1"/>
  <c r="T18" i="1"/>
  <c r="S18" i="1"/>
  <c r="R18" i="1"/>
  <c r="Q18" i="1"/>
  <c r="P18" i="1"/>
  <c r="O18" i="1"/>
  <c r="N18" i="1"/>
  <c r="M18" i="1"/>
  <c r="L18" i="1"/>
  <c r="K18" i="1"/>
  <c r="AA17" i="1"/>
  <c r="Y17" i="1"/>
  <c r="V17" i="1"/>
  <c r="U17" i="1"/>
  <c r="T17" i="1"/>
  <c r="S17" i="1"/>
  <c r="Q17" i="1"/>
  <c r="O17" i="1"/>
  <c r="N17" i="1"/>
  <c r="M17" i="1"/>
  <c r="L17" i="1"/>
  <c r="K17" i="1"/>
  <c r="AA16" i="1"/>
  <c r="Z16" i="1"/>
  <c r="Y16" i="1"/>
  <c r="X16" i="1"/>
  <c r="W16" i="1"/>
  <c r="V16" i="1"/>
  <c r="U16" i="1"/>
  <c r="T16" i="1"/>
  <c r="S16" i="1"/>
  <c r="R16" i="1"/>
  <c r="Q16" i="1"/>
  <c r="P16" i="1"/>
  <c r="O16" i="1"/>
  <c r="N16" i="1"/>
  <c r="M16" i="1"/>
  <c r="L16" i="1"/>
  <c r="K16" i="1"/>
  <c r="AA15" i="1"/>
  <c r="X15" i="1"/>
  <c r="W15" i="1"/>
  <c r="V15" i="1"/>
  <c r="U15" i="1"/>
  <c r="S15" i="1"/>
  <c r="P15" i="1"/>
  <c r="O15" i="1"/>
  <c r="N15" i="1"/>
  <c r="M15" i="1"/>
  <c r="L15" i="1"/>
  <c r="K15" i="1"/>
  <c r="AA14" i="1"/>
  <c r="Z14" i="1"/>
  <c r="Y14" i="1"/>
  <c r="X14" i="1"/>
  <c r="W14" i="1"/>
  <c r="V14" i="1"/>
  <c r="U14" i="1"/>
  <c r="T14" i="1"/>
  <c r="S14" i="1"/>
  <c r="R14" i="1"/>
  <c r="Q14" i="1"/>
  <c r="P14" i="1"/>
  <c r="O14" i="1"/>
  <c r="N14" i="1"/>
  <c r="M14" i="1"/>
  <c r="L14" i="1"/>
  <c r="K14" i="1"/>
  <c r="Z13" i="1"/>
  <c r="Y13" i="1"/>
  <c r="X13" i="1"/>
  <c r="W13" i="1"/>
  <c r="U13" i="1"/>
  <c r="R13" i="1"/>
  <c r="Q13" i="1"/>
  <c r="P13" i="1"/>
  <c r="O13" i="1"/>
  <c r="N13" i="1"/>
  <c r="M13" i="1"/>
  <c r="L13" i="1"/>
  <c r="K13" i="1"/>
  <c r="AA12" i="1"/>
  <c r="Z12" i="1"/>
  <c r="Y12" i="1"/>
  <c r="X12" i="1"/>
  <c r="W12" i="1"/>
  <c r="V12" i="1"/>
  <c r="U12" i="1"/>
  <c r="T12" i="1"/>
  <c r="S12" i="1"/>
  <c r="R12" i="1"/>
  <c r="Q12" i="1"/>
  <c r="P12" i="1"/>
  <c r="O12" i="1"/>
  <c r="N12" i="1"/>
  <c r="M12" i="1"/>
  <c r="L12" i="1"/>
  <c r="K12" i="1"/>
  <c r="AA11" i="1"/>
  <c r="Z11" i="1"/>
  <c r="Y11" i="1"/>
  <c r="W11" i="1"/>
  <c r="T11" i="1"/>
  <c r="S11" i="1"/>
  <c r="R11" i="1"/>
  <c r="Q11" i="1"/>
  <c r="O11" i="1"/>
  <c r="N11" i="1"/>
  <c r="M11" i="1"/>
  <c r="L11" i="1"/>
  <c r="K11" i="1"/>
  <c r="J11" i="1"/>
  <c r="I11" i="1"/>
  <c r="H11" i="1"/>
  <c r="G11" i="1"/>
  <c r="Y10" i="1"/>
  <c r="X10" i="1"/>
  <c r="W10" i="1"/>
  <c r="V10" i="1"/>
  <c r="T10" i="1"/>
  <c r="Q10" i="1"/>
  <c r="P10" i="1"/>
  <c r="O10" i="1"/>
  <c r="N10" i="1"/>
  <c r="M10" i="1"/>
  <c r="L10" i="1"/>
  <c r="K10" i="1"/>
  <c r="J10" i="1"/>
  <c r="I10" i="1"/>
  <c r="H10" i="1"/>
  <c r="G10" i="1"/>
  <c r="AA9" i="1"/>
  <c r="Y9" i="1"/>
  <c r="V9" i="1"/>
  <c r="U9" i="1"/>
  <c r="T9" i="1"/>
  <c r="S9" i="1"/>
  <c r="Q9" i="1"/>
  <c r="O9" i="1"/>
  <c r="N9" i="1"/>
  <c r="M9" i="1"/>
  <c r="L9" i="1"/>
  <c r="K9" i="1"/>
  <c r="J9" i="1"/>
  <c r="I9" i="1"/>
  <c r="H9" i="1"/>
  <c r="G9" i="1"/>
  <c r="AA8" i="1"/>
  <c r="Z8" i="1"/>
  <c r="Y8" i="1"/>
  <c r="X8" i="1"/>
  <c r="V8" i="1"/>
  <c r="S8" i="1"/>
  <c r="R8" i="1"/>
  <c r="Q8" i="1"/>
  <c r="P8" i="1"/>
  <c r="O8" i="1"/>
  <c r="N8" i="1"/>
  <c r="M8" i="1"/>
  <c r="L8" i="1"/>
  <c r="K8" i="1"/>
  <c r="J8" i="1"/>
  <c r="I8" i="1"/>
  <c r="G8" i="1"/>
  <c r="AA7" i="1"/>
  <c r="X7" i="1"/>
  <c r="U7" i="1"/>
  <c r="T7" i="1"/>
  <c r="S7" i="1"/>
  <c r="P7" i="1"/>
  <c r="O7" i="1"/>
  <c r="L7" i="1"/>
  <c r="J7" i="1"/>
  <c r="I7" i="1"/>
  <c r="H7" i="1"/>
  <c r="H5" i="1" s="1"/>
  <c r="G7" i="1"/>
  <c r="J5" i="1"/>
  <c r="I5" i="1"/>
  <c r="G5" i="1"/>
  <c r="V5" i="1" l="1"/>
  <c r="T5" i="1"/>
  <c r="X5" i="1"/>
  <c r="U8" i="1"/>
  <c r="T8" i="1"/>
  <c r="W8" i="1"/>
  <c r="Z5" i="1"/>
  <c r="S5" i="1"/>
  <c r="AA5" i="1"/>
  <c r="L5" i="1"/>
  <c r="P5" i="1"/>
  <c r="U5" i="1"/>
  <c r="Q5" i="1"/>
  <c r="Y5" i="1"/>
  <c r="H257" i="1"/>
  <c r="K5" i="1"/>
  <c r="Q257" i="1"/>
  <c r="Y257" i="1"/>
  <c r="Z5" i="2"/>
  <c r="W22" i="2"/>
  <c r="W62" i="2"/>
  <c r="W79" i="1"/>
  <c r="W22" i="1" s="1"/>
  <c r="W5" i="1" s="1"/>
  <c r="N257" i="3"/>
  <c r="K257" i="2"/>
  <c r="V5" i="2"/>
  <c r="X5" i="3"/>
  <c r="N7" i="2"/>
  <c r="Z22" i="2"/>
  <c r="M64" i="2"/>
  <c r="M7" i="2" s="1"/>
  <c r="M121" i="2"/>
  <c r="N259" i="2"/>
  <c r="N257" i="2" s="1"/>
  <c r="N121" i="3"/>
  <c r="N259" i="3"/>
  <c r="K257" i="8"/>
  <c r="M258" i="2"/>
  <c r="M257" i="2" s="1"/>
  <c r="K119" i="3"/>
  <c r="L260" i="3"/>
  <c r="N7" i="5"/>
  <c r="L257" i="5"/>
  <c r="N7" i="7"/>
  <c r="N62" i="7"/>
  <c r="N5" i="7" s="1"/>
  <c r="L7" i="8"/>
  <c r="L62" i="8"/>
  <c r="L5" i="8" s="1"/>
  <c r="K257" i="9"/>
  <c r="M7" i="7"/>
  <c r="M176" i="7"/>
  <c r="M7" i="8"/>
  <c r="M62" i="8"/>
  <c r="M257" i="9"/>
  <c r="K259" i="1"/>
  <c r="K257" i="1" s="1"/>
  <c r="W25" i="2"/>
  <c r="K260" i="2"/>
  <c r="M62" i="3"/>
  <c r="L257" i="3"/>
  <c r="K7" i="6"/>
  <c r="K62" i="6"/>
  <c r="K5" i="6" s="1"/>
  <c r="V62" i="6"/>
  <c r="V5" i="6" s="1"/>
  <c r="V22" i="6"/>
  <c r="K257" i="7"/>
  <c r="M7" i="9"/>
  <c r="M62" i="9"/>
  <c r="M5" i="9" s="1"/>
  <c r="V22" i="2"/>
  <c r="L260" i="2"/>
  <c r="L257" i="2" s="1"/>
  <c r="X22" i="3"/>
  <c r="K64" i="3"/>
  <c r="K7" i="4"/>
  <c r="K257" i="5"/>
  <c r="L62" i="6"/>
  <c r="M257" i="7"/>
  <c r="L64" i="3"/>
  <c r="J257" i="3"/>
  <c r="T257" i="3"/>
  <c r="K7" i="9"/>
  <c r="K62" i="9"/>
  <c r="K5" i="9" s="1"/>
  <c r="M257" i="3"/>
  <c r="M62" i="5"/>
  <c r="M5" i="5" s="1"/>
  <c r="K7" i="7"/>
  <c r="K62" i="7"/>
  <c r="K5" i="7" s="1"/>
  <c r="M5" i="7"/>
  <c r="L62" i="9"/>
  <c r="M121" i="3"/>
  <c r="M119" i="3" s="1"/>
  <c r="M259" i="3"/>
  <c r="O257" i="3"/>
  <c r="W257" i="3"/>
  <c r="W62" i="7"/>
  <c r="W5" i="7" s="1"/>
  <c r="W22" i="7"/>
  <c r="M8" i="4"/>
  <c r="N64" i="4"/>
  <c r="N260" i="5"/>
  <c r="N257" i="5" s="1"/>
  <c r="L8" i="6"/>
  <c r="L258" i="6"/>
  <c r="L257" i="6" s="1"/>
  <c r="N8" i="7"/>
  <c r="N258" i="7"/>
  <c r="N257" i="7" s="1"/>
  <c r="N260" i="8"/>
  <c r="N257" i="8" s="1"/>
  <c r="L8" i="9"/>
  <c r="N258" i="9"/>
  <c r="N257" i="9" s="1"/>
  <c r="M64" i="10"/>
  <c r="M258" i="10"/>
  <c r="M257" i="10" s="1"/>
  <c r="L257" i="10"/>
  <c r="S257" i="10"/>
  <c r="AA257" i="10"/>
  <c r="K259" i="11"/>
  <c r="K121" i="11"/>
  <c r="K119" i="11" s="1"/>
  <c r="K8" i="11"/>
  <c r="K257" i="13"/>
  <c r="V22" i="15"/>
  <c r="V62" i="15"/>
  <c r="V5" i="15" s="1"/>
  <c r="L62" i="16"/>
  <c r="N8" i="4"/>
  <c r="K260" i="4"/>
  <c r="K257" i="4" s="1"/>
  <c r="W22" i="5"/>
  <c r="M121" i="5"/>
  <c r="M119" i="5" s="1"/>
  <c r="M8" i="6"/>
  <c r="N64" i="6"/>
  <c r="W22" i="8"/>
  <c r="M121" i="8"/>
  <c r="M119" i="8" s="1"/>
  <c r="K178" i="8"/>
  <c r="K176" i="8" s="1"/>
  <c r="M8" i="9"/>
  <c r="N64" i="9"/>
  <c r="K62" i="12"/>
  <c r="L7" i="13"/>
  <c r="L62" i="13"/>
  <c r="L5" i="13" s="1"/>
  <c r="N62" i="14"/>
  <c r="M257" i="14"/>
  <c r="W22" i="15"/>
  <c r="W62" i="15"/>
  <c r="W5" i="15" s="1"/>
  <c r="K62" i="4"/>
  <c r="K5" i="4" s="1"/>
  <c r="N62" i="5"/>
  <c r="N178" i="6"/>
  <c r="N176" i="6" s="1"/>
  <c r="L62" i="7"/>
  <c r="L5" i="7" s="1"/>
  <c r="N62" i="8"/>
  <c r="N5" i="8" s="1"/>
  <c r="L258" i="8"/>
  <c r="L257" i="8" s="1"/>
  <c r="L62" i="12"/>
  <c r="L257" i="15"/>
  <c r="N7" i="16"/>
  <c r="N62" i="16"/>
  <c r="N5" i="16" s="1"/>
  <c r="K8" i="5"/>
  <c r="L64" i="5"/>
  <c r="M258" i="5"/>
  <c r="M257" i="5" s="1"/>
  <c r="K260" i="6"/>
  <c r="K257" i="6" s="1"/>
  <c r="M260" i="7"/>
  <c r="K8" i="8"/>
  <c r="M258" i="8"/>
  <c r="M257" i="8" s="1"/>
  <c r="M260" i="9"/>
  <c r="M16" i="11"/>
  <c r="M64" i="11"/>
  <c r="Z22" i="11"/>
  <c r="Z62" i="11"/>
  <c r="Z5" i="11" s="1"/>
  <c r="N257" i="13"/>
  <c r="L257" i="13"/>
  <c r="K257" i="16"/>
  <c r="N260" i="4"/>
  <c r="N257" i="4" s="1"/>
  <c r="Z22" i="5"/>
  <c r="N178" i="5"/>
  <c r="L121" i="9"/>
  <c r="L119" i="9" s="1"/>
  <c r="N7" i="12"/>
  <c r="N62" i="12"/>
  <c r="N5" i="12" s="1"/>
  <c r="N5" i="13"/>
  <c r="M7" i="16"/>
  <c r="N257" i="16"/>
  <c r="K259" i="10"/>
  <c r="K257" i="10" s="1"/>
  <c r="K121" i="10"/>
  <c r="L257" i="11"/>
  <c r="L64" i="4"/>
  <c r="L121" i="6"/>
  <c r="L119" i="6" s="1"/>
  <c r="N121" i="9"/>
  <c r="N119" i="9" s="1"/>
  <c r="L258" i="9"/>
  <c r="L257" i="9" s="1"/>
  <c r="L178" i="10"/>
  <c r="N260" i="10"/>
  <c r="N257" i="10" s="1"/>
  <c r="L7" i="11"/>
  <c r="L62" i="11"/>
  <c r="L5" i="11" s="1"/>
  <c r="K62" i="14"/>
  <c r="M64" i="4"/>
  <c r="K121" i="5"/>
  <c r="K119" i="5" s="1"/>
  <c r="K5" i="5" s="1"/>
  <c r="M121" i="6"/>
  <c r="K121" i="8"/>
  <c r="N260" i="11"/>
  <c r="N178" i="11"/>
  <c r="N176" i="11" s="1"/>
  <c r="N5" i="11" s="1"/>
  <c r="L7" i="14"/>
  <c r="L62" i="14"/>
  <c r="K121" i="12"/>
  <c r="K119" i="12" s="1"/>
  <c r="M260" i="12"/>
  <c r="M257" i="12" s="1"/>
  <c r="K8" i="13"/>
  <c r="M258" i="13"/>
  <c r="M257" i="13" s="1"/>
  <c r="K121" i="14"/>
  <c r="K119" i="14" s="1"/>
  <c r="M260" i="14"/>
  <c r="K8" i="15"/>
  <c r="Y22" i="15"/>
  <c r="L64" i="15"/>
  <c r="M121" i="15"/>
  <c r="M119" i="15" s="1"/>
  <c r="K178" i="15"/>
  <c r="K176" i="15" s="1"/>
  <c r="M8" i="16"/>
  <c r="K260" i="16"/>
  <c r="W22" i="17"/>
  <c r="N7" i="21"/>
  <c r="L257" i="21"/>
  <c r="N258" i="11"/>
  <c r="N257" i="11" s="1"/>
  <c r="V22" i="12"/>
  <c r="L121" i="12"/>
  <c r="L119" i="12" s="1"/>
  <c r="L259" i="12"/>
  <c r="Z22" i="13"/>
  <c r="M64" i="13"/>
  <c r="N178" i="13"/>
  <c r="N176" i="13" s="1"/>
  <c r="V22" i="14"/>
  <c r="L121" i="14"/>
  <c r="L119" i="14" s="1"/>
  <c r="L259" i="14"/>
  <c r="L8" i="15"/>
  <c r="Z22" i="15"/>
  <c r="M64" i="15"/>
  <c r="N121" i="15"/>
  <c r="L178" i="15"/>
  <c r="L176" i="15" s="1"/>
  <c r="N259" i="15"/>
  <c r="N257" i="15" s="1"/>
  <c r="M16" i="18"/>
  <c r="M64" i="18"/>
  <c r="L7" i="20"/>
  <c r="K260" i="11"/>
  <c r="K257" i="11" s="1"/>
  <c r="K258" i="12"/>
  <c r="K257" i="12" s="1"/>
  <c r="K260" i="13"/>
  <c r="K258" i="14"/>
  <c r="K257" i="14" s="1"/>
  <c r="M8" i="15"/>
  <c r="M260" i="16"/>
  <c r="M257" i="16" s="1"/>
  <c r="M257" i="17"/>
  <c r="M259" i="17"/>
  <c r="M121" i="17"/>
  <c r="N257" i="19"/>
  <c r="X22" i="11"/>
  <c r="K64" i="11"/>
  <c r="N121" i="12"/>
  <c r="N119" i="12" s="1"/>
  <c r="L258" i="12"/>
  <c r="L257" i="12" s="1"/>
  <c r="N8" i="13"/>
  <c r="N121" i="14"/>
  <c r="N119" i="14" s="1"/>
  <c r="L258" i="14"/>
  <c r="L257" i="14" s="1"/>
  <c r="V25" i="15"/>
  <c r="L121" i="16"/>
  <c r="L119" i="16" s="1"/>
  <c r="N7" i="17"/>
  <c r="V22" i="18"/>
  <c r="K62" i="13"/>
  <c r="K121" i="13"/>
  <c r="K119" i="13" s="1"/>
  <c r="W25" i="15"/>
  <c r="K62" i="15"/>
  <c r="K5" i="15" s="1"/>
  <c r="M62" i="16"/>
  <c r="M5" i="16" s="1"/>
  <c r="M121" i="16"/>
  <c r="M119" i="16" s="1"/>
  <c r="S257" i="17"/>
  <c r="AA257" i="17"/>
  <c r="L257" i="18"/>
  <c r="K257" i="18"/>
  <c r="M64" i="12"/>
  <c r="N258" i="12"/>
  <c r="N257" i="12" s="1"/>
  <c r="M64" i="14"/>
  <c r="N258" i="14"/>
  <c r="N257" i="14" s="1"/>
  <c r="K64" i="16"/>
  <c r="L258" i="16"/>
  <c r="L257" i="16" s="1"/>
  <c r="N16" i="17"/>
  <c r="L22" i="17"/>
  <c r="K178" i="17"/>
  <c r="K176" i="17" s="1"/>
  <c r="K5" i="17" s="1"/>
  <c r="K260" i="17"/>
  <c r="K257" i="17" s="1"/>
  <c r="M121" i="10"/>
  <c r="M119" i="10" s="1"/>
  <c r="M121" i="11"/>
  <c r="M119" i="11" s="1"/>
  <c r="M121" i="13"/>
  <c r="M119" i="13" s="1"/>
  <c r="K121" i="15"/>
  <c r="K119" i="15" s="1"/>
  <c r="M62" i="20"/>
  <c r="M5" i="20" s="1"/>
  <c r="M257" i="20"/>
  <c r="K5" i="21"/>
  <c r="K7" i="18"/>
  <c r="L178" i="18"/>
  <c r="L176" i="18" s="1"/>
  <c r="L5" i="18" s="1"/>
  <c r="K260" i="19"/>
  <c r="M121" i="20"/>
  <c r="M119" i="20" s="1"/>
  <c r="K178" i="20"/>
  <c r="K176" i="20" s="1"/>
  <c r="K258" i="20"/>
  <c r="K257" i="20" s="1"/>
  <c r="M178" i="21"/>
  <c r="M176" i="21" s="1"/>
  <c r="M258" i="21"/>
  <c r="M257" i="21" s="1"/>
  <c r="K257" i="25"/>
  <c r="L7" i="18"/>
  <c r="N64" i="18"/>
  <c r="M178" i="18"/>
  <c r="K121" i="19"/>
  <c r="K119" i="19" s="1"/>
  <c r="L260" i="19"/>
  <c r="L257" i="19" s="1"/>
  <c r="X22" i="20"/>
  <c r="K64" i="20"/>
  <c r="N121" i="20"/>
  <c r="N119" i="20" s="1"/>
  <c r="L178" i="20"/>
  <c r="L176" i="20" s="1"/>
  <c r="L5" i="20" s="1"/>
  <c r="N178" i="21"/>
  <c r="N176" i="21" s="1"/>
  <c r="N5" i="21" s="1"/>
  <c r="N8" i="22"/>
  <c r="N258" i="22"/>
  <c r="N257" i="22" s="1"/>
  <c r="N64" i="22"/>
  <c r="L62" i="25"/>
  <c r="L5" i="25" s="1"/>
  <c r="N258" i="18"/>
  <c r="N257" i="18" s="1"/>
  <c r="K259" i="19"/>
  <c r="K257" i="19" s="1"/>
  <c r="K7" i="21"/>
  <c r="L62" i="22"/>
  <c r="L8" i="22"/>
  <c r="L259" i="22"/>
  <c r="L121" i="22"/>
  <c r="L119" i="22" s="1"/>
  <c r="N178" i="22"/>
  <c r="N176" i="22" s="1"/>
  <c r="N260" i="22"/>
  <c r="L257" i="22"/>
  <c r="L8" i="20"/>
  <c r="N258" i="20"/>
  <c r="N257" i="20" s="1"/>
  <c r="N8" i="21"/>
  <c r="L7" i="23"/>
  <c r="L62" i="23"/>
  <c r="L257" i="24"/>
  <c r="M8" i="18"/>
  <c r="N62" i="19"/>
  <c r="K64" i="19"/>
  <c r="N121" i="19"/>
  <c r="N119" i="19" s="1"/>
  <c r="N64" i="20"/>
  <c r="K121" i="21"/>
  <c r="K119" i="21" s="1"/>
  <c r="P257" i="22"/>
  <c r="X257" i="22"/>
  <c r="K257" i="24"/>
  <c r="K7" i="25"/>
  <c r="L258" i="17"/>
  <c r="L257" i="17" s="1"/>
  <c r="L64" i="19"/>
  <c r="W62" i="22"/>
  <c r="W5" i="22" s="1"/>
  <c r="W22" i="22"/>
  <c r="N257" i="23"/>
  <c r="L62" i="24"/>
  <c r="L5" i="24" s="1"/>
  <c r="L257" i="25"/>
  <c r="K257" i="22"/>
  <c r="L8" i="23"/>
  <c r="Z22" i="23"/>
  <c r="M64" i="23"/>
  <c r="N178" i="23"/>
  <c r="V22" i="24"/>
  <c r="L121" i="24"/>
  <c r="L119" i="24" s="1"/>
  <c r="N260" i="24"/>
  <c r="N257" i="24" s="1"/>
  <c r="L8" i="25"/>
  <c r="Z22" i="25"/>
  <c r="M64" i="25"/>
  <c r="N178" i="25"/>
  <c r="M8" i="23"/>
  <c r="K7" i="24"/>
  <c r="M8" i="25"/>
  <c r="N62" i="27"/>
  <c r="N5" i="27" s="1"/>
  <c r="N7" i="27"/>
  <c r="M119" i="27"/>
  <c r="K257" i="28"/>
  <c r="K62" i="29"/>
  <c r="N258" i="26"/>
  <c r="N64" i="26"/>
  <c r="L257" i="29"/>
  <c r="K62" i="23"/>
  <c r="K5" i="23" s="1"/>
  <c r="K121" i="23"/>
  <c r="K119" i="23" s="1"/>
  <c r="M260" i="23"/>
  <c r="M257" i="23" s="1"/>
  <c r="M178" i="24"/>
  <c r="M176" i="24" s="1"/>
  <c r="M258" i="24"/>
  <c r="M257" i="24" s="1"/>
  <c r="K62" i="25"/>
  <c r="K121" i="25"/>
  <c r="K119" i="25" s="1"/>
  <c r="M260" i="25"/>
  <c r="M257" i="25" s="1"/>
  <c r="L62" i="26"/>
  <c r="V22" i="23"/>
  <c r="L121" i="23"/>
  <c r="L119" i="23" s="1"/>
  <c r="N7" i="24"/>
  <c r="Z22" i="24"/>
  <c r="M64" i="24"/>
  <c r="V22" i="25"/>
  <c r="L121" i="25"/>
  <c r="L119" i="25" s="1"/>
  <c r="N257" i="29"/>
  <c r="K259" i="27"/>
  <c r="K257" i="27" s="1"/>
  <c r="K121" i="27"/>
  <c r="K8" i="27"/>
  <c r="K62" i="28"/>
  <c r="N8" i="26"/>
  <c r="W62" i="26"/>
  <c r="W5" i="26" s="1"/>
  <c r="W22" i="26"/>
  <c r="M178" i="26"/>
  <c r="M260" i="26"/>
  <c r="M257" i="26" s="1"/>
  <c r="K121" i="24"/>
  <c r="K119" i="24" s="1"/>
  <c r="K5" i="24" s="1"/>
  <c r="O257" i="26"/>
  <c r="W257" i="26"/>
  <c r="N257" i="27"/>
  <c r="K121" i="26"/>
  <c r="Y22" i="27"/>
  <c r="L64" i="27"/>
  <c r="M178" i="27"/>
  <c r="K121" i="28"/>
  <c r="K119" i="28" s="1"/>
  <c r="M260" i="28"/>
  <c r="M257" i="28" s="1"/>
  <c r="K8" i="29"/>
  <c r="L64" i="29"/>
  <c r="M178" i="29"/>
  <c r="N7" i="31"/>
  <c r="L7" i="33"/>
  <c r="L121" i="26"/>
  <c r="N260" i="26"/>
  <c r="K62" i="31"/>
  <c r="K5" i="31" s="1"/>
  <c r="K7" i="31"/>
  <c r="M64" i="32"/>
  <c r="M16" i="32"/>
  <c r="V62" i="32"/>
  <c r="V5" i="32" s="1"/>
  <c r="V22" i="32"/>
  <c r="M5" i="34"/>
  <c r="K258" i="35"/>
  <c r="K257" i="35" s="1"/>
  <c r="K64" i="35"/>
  <c r="K8" i="35"/>
  <c r="X62" i="35"/>
  <c r="X5" i="35" s="1"/>
  <c r="X22" i="35"/>
  <c r="N260" i="31"/>
  <c r="N8" i="31"/>
  <c r="N178" i="31"/>
  <c r="N176" i="31" s="1"/>
  <c r="N5" i="31" s="1"/>
  <c r="L8" i="32"/>
  <c r="L259" i="32"/>
  <c r="L121" i="32"/>
  <c r="N119" i="32"/>
  <c r="N5" i="32" s="1"/>
  <c r="N22" i="32"/>
  <c r="M119" i="34"/>
  <c r="L260" i="27"/>
  <c r="L257" i="27" s="1"/>
  <c r="L258" i="28"/>
  <c r="L257" i="28" s="1"/>
  <c r="L260" i="29"/>
  <c r="M8" i="33"/>
  <c r="M64" i="33"/>
  <c r="M258" i="33"/>
  <c r="M257" i="33" s="1"/>
  <c r="Z62" i="33"/>
  <c r="Z5" i="33" s="1"/>
  <c r="Z22" i="33"/>
  <c r="N64" i="34"/>
  <c r="N16" i="34"/>
  <c r="W62" i="34"/>
  <c r="W5" i="34" s="1"/>
  <c r="W22" i="34"/>
  <c r="Y22" i="28"/>
  <c r="L64" i="28"/>
  <c r="M178" i="28"/>
  <c r="M176" i="28" s="1"/>
  <c r="M5" i="28" s="1"/>
  <c r="K121" i="29"/>
  <c r="K119" i="29" s="1"/>
  <c r="M7" i="30"/>
  <c r="K16" i="30"/>
  <c r="L257" i="31"/>
  <c r="L257" i="32"/>
  <c r="M176" i="34"/>
  <c r="M5" i="37"/>
  <c r="K257" i="31"/>
  <c r="M257" i="32"/>
  <c r="K62" i="33"/>
  <c r="K5" i="33" s="1"/>
  <c r="K7" i="33"/>
  <c r="L257" i="33"/>
  <c r="L259" i="30"/>
  <c r="L121" i="30"/>
  <c r="N260" i="33"/>
  <c r="N8" i="33"/>
  <c r="N178" i="33"/>
  <c r="N176" i="33" s="1"/>
  <c r="N5" i="33" s="1"/>
  <c r="K8" i="34"/>
  <c r="K259" i="34"/>
  <c r="K257" i="34" s="1"/>
  <c r="K121" i="34"/>
  <c r="K119" i="34" s="1"/>
  <c r="K5" i="34" s="1"/>
  <c r="N121" i="29"/>
  <c r="N119" i="29" s="1"/>
  <c r="N5" i="29" s="1"/>
  <c r="L22" i="30"/>
  <c r="M8" i="31"/>
  <c r="M64" i="31"/>
  <c r="M258" i="31"/>
  <c r="M257" i="31" s="1"/>
  <c r="Z62" i="31"/>
  <c r="Z5" i="31" s="1"/>
  <c r="Z22" i="31"/>
  <c r="L5" i="31"/>
  <c r="K7" i="32"/>
  <c r="K62" i="32"/>
  <c r="K5" i="32" s="1"/>
  <c r="N257" i="34"/>
  <c r="K176" i="34"/>
  <c r="M178" i="35"/>
  <c r="M176" i="35" s="1"/>
  <c r="M8" i="35"/>
  <c r="M260" i="35"/>
  <c r="K260" i="30"/>
  <c r="K257" i="30" s="1"/>
  <c r="K260" i="32"/>
  <c r="K257" i="32" s="1"/>
  <c r="N178" i="34"/>
  <c r="N176" i="34" s="1"/>
  <c r="K259" i="36"/>
  <c r="K257" i="36" s="1"/>
  <c r="K121" i="36"/>
  <c r="K119" i="36" s="1"/>
  <c r="N260" i="36"/>
  <c r="N178" i="36"/>
  <c r="N176" i="36" s="1"/>
  <c r="N5" i="36" s="1"/>
  <c r="V62" i="37"/>
  <c r="V5" i="37" s="1"/>
  <c r="V22" i="37"/>
  <c r="U257" i="37"/>
  <c r="M178" i="37"/>
  <c r="M176" i="37" s="1"/>
  <c r="M260" i="37"/>
  <c r="K259" i="38"/>
  <c r="K257" i="38" s="1"/>
  <c r="K121" i="38"/>
  <c r="K119" i="38" s="1"/>
  <c r="K8" i="38"/>
  <c r="L260" i="39"/>
  <c r="L178" i="39"/>
  <c r="L176" i="39" s="1"/>
  <c r="L257" i="35"/>
  <c r="N258" i="31"/>
  <c r="N257" i="31" s="1"/>
  <c r="N258" i="33"/>
  <c r="N257" i="33" s="1"/>
  <c r="M260" i="34"/>
  <c r="M257" i="34" s="1"/>
  <c r="M258" i="35"/>
  <c r="M257" i="35" s="1"/>
  <c r="M64" i="35"/>
  <c r="L259" i="35"/>
  <c r="L121" i="35"/>
  <c r="K178" i="35"/>
  <c r="K176" i="35" s="1"/>
  <c r="T257" i="35"/>
  <c r="M64" i="36"/>
  <c r="M258" i="36"/>
  <c r="M257" i="36" s="1"/>
  <c r="Z62" i="36"/>
  <c r="Z5" i="36" s="1"/>
  <c r="Z22" i="36"/>
  <c r="L8" i="37"/>
  <c r="L64" i="37"/>
  <c r="L258" i="37"/>
  <c r="L259" i="37"/>
  <c r="L121" i="37"/>
  <c r="L119" i="37" s="1"/>
  <c r="M121" i="32"/>
  <c r="M119" i="32" s="1"/>
  <c r="L176" i="35"/>
  <c r="U257" i="35"/>
  <c r="M7" i="37"/>
  <c r="M8" i="37"/>
  <c r="L176" i="37"/>
  <c r="L258" i="30"/>
  <c r="K62" i="36"/>
  <c r="K7" i="36"/>
  <c r="K176" i="36"/>
  <c r="I257" i="36"/>
  <c r="N7" i="36"/>
  <c r="L16" i="36"/>
  <c r="L64" i="36"/>
  <c r="M62" i="38"/>
  <c r="M7" i="38"/>
  <c r="K64" i="38"/>
  <c r="K16" i="38"/>
  <c r="M22" i="38"/>
  <c r="L257" i="36"/>
  <c r="M121" i="36"/>
  <c r="M119" i="36" s="1"/>
  <c r="N64" i="37"/>
  <c r="K260" i="37"/>
  <c r="K257" i="37" s="1"/>
  <c r="M119" i="38"/>
  <c r="P257" i="38"/>
  <c r="X257" i="38"/>
  <c r="N8" i="39"/>
  <c r="N259" i="39"/>
  <c r="N257" i="39" s="1"/>
  <c r="N121" i="39"/>
  <c r="R257" i="40"/>
  <c r="Z257" i="40"/>
  <c r="Z62" i="42"/>
  <c r="Z5" i="42" s="1"/>
  <c r="Z22" i="42"/>
  <c r="K259" i="40"/>
  <c r="K121" i="40"/>
  <c r="K119" i="40" s="1"/>
  <c r="K8" i="40"/>
  <c r="M8" i="42"/>
  <c r="M64" i="42"/>
  <c r="M260" i="47"/>
  <c r="M8" i="47"/>
  <c r="M178" i="47"/>
  <c r="M176" i="47" s="1"/>
  <c r="M8" i="39"/>
  <c r="M178" i="39"/>
  <c r="M176" i="39" s="1"/>
  <c r="M5" i="39" s="1"/>
  <c r="M260" i="39"/>
  <c r="K257" i="40"/>
  <c r="N257" i="40"/>
  <c r="L64" i="41"/>
  <c r="L258" i="41"/>
  <c r="L8" i="41"/>
  <c r="N259" i="41"/>
  <c r="N257" i="41" s="1"/>
  <c r="N121" i="41"/>
  <c r="N8" i="41"/>
  <c r="N260" i="35"/>
  <c r="N257" i="35" s="1"/>
  <c r="N258" i="36"/>
  <c r="N257" i="36" s="1"/>
  <c r="N260" i="37"/>
  <c r="N257" i="37" s="1"/>
  <c r="N7" i="38"/>
  <c r="H257" i="38"/>
  <c r="S257" i="38"/>
  <c r="AA257" i="38"/>
  <c r="R257" i="38"/>
  <c r="Z257" i="38"/>
  <c r="N176" i="39"/>
  <c r="K176" i="40"/>
  <c r="J257" i="40"/>
  <c r="N7" i="45"/>
  <c r="N62" i="45"/>
  <c r="Y62" i="41"/>
  <c r="Y5" i="41" s="1"/>
  <c r="M258" i="42"/>
  <c r="M257" i="42" s="1"/>
  <c r="L119" i="43"/>
  <c r="L5" i="43" s="1"/>
  <c r="L260" i="43"/>
  <c r="L257" i="43" s="1"/>
  <c r="L8" i="43"/>
  <c r="L178" i="43"/>
  <c r="L176" i="43" s="1"/>
  <c r="L259" i="38"/>
  <c r="L257" i="38" s="1"/>
  <c r="L121" i="38"/>
  <c r="L119" i="38" s="1"/>
  <c r="M119" i="40"/>
  <c r="M258" i="37"/>
  <c r="M257" i="37" s="1"/>
  <c r="K8" i="39"/>
  <c r="K64" i="39"/>
  <c r="X62" i="39"/>
  <c r="X5" i="39" s="1"/>
  <c r="X22" i="39"/>
  <c r="V257" i="39"/>
  <c r="M62" i="40"/>
  <c r="M5" i="40" s="1"/>
  <c r="M7" i="40"/>
  <c r="K64" i="40"/>
  <c r="K16" i="40"/>
  <c r="M22" i="40"/>
  <c r="N64" i="35"/>
  <c r="L121" i="36"/>
  <c r="L119" i="36" s="1"/>
  <c r="K176" i="38"/>
  <c r="L8" i="39"/>
  <c r="L64" i="39"/>
  <c r="L258" i="39"/>
  <c r="L257" i="39" s="1"/>
  <c r="Y62" i="39"/>
  <c r="Y22" i="39"/>
  <c r="G257" i="39"/>
  <c r="N5" i="40"/>
  <c r="H257" i="40"/>
  <c r="S257" i="40"/>
  <c r="AA257" i="40"/>
  <c r="L64" i="38"/>
  <c r="M178" i="38"/>
  <c r="M176" i="38" s="1"/>
  <c r="K121" i="39"/>
  <c r="K119" i="39" s="1"/>
  <c r="L64" i="40"/>
  <c r="M178" i="40"/>
  <c r="M176" i="40" s="1"/>
  <c r="L260" i="41"/>
  <c r="N64" i="43"/>
  <c r="K260" i="43"/>
  <c r="K178" i="43"/>
  <c r="K176" i="43" s="1"/>
  <c r="M5" i="47"/>
  <c r="K7" i="42"/>
  <c r="K62" i="42"/>
  <c r="N257" i="42"/>
  <c r="N8" i="45"/>
  <c r="N259" i="45"/>
  <c r="N121" i="45"/>
  <c r="N119" i="45" s="1"/>
  <c r="M258" i="39"/>
  <c r="M257" i="39" s="1"/>
  <c r="O257" i="41"/>
  <c r="W257" i="41"/>
  <c r="T257" i="41"/>
  <c r="W62" i="43"/>
  <c r="W5" i="43" s="1"/>
  <c r="W22" i="43"/>
  <c r="L121" i="40"/>
  <c r="L119" i="40" s="1"/>
  <c r="L176" i="41"/>
  <c r="K119" i="42"/>
  <c r="K8" i="43"/>
  <c r="K64" i="43"/>
  <c r="K258" i="43"/>
  <c r="K257" i="43" s="1"/>
  <c r="X62" i="43"/>
  <c r="X5" i="43" s="1"/>
  <c r="X22" i="43"/>
  <c r="N176" i="43"/>
  <c r="M16" i="41"/>
  <c r="M64" i="41"/>
  <c r="M260" i="41"/>
  <c r="M257" i="41" s="1"/>
  <c r="M178" i="41"/>
  <c r="M176" i="41" s="1"/>
  <c r="Q257" i="42"/>
  <c r="Y257" i="42"/>
  <c r="M8" i="43"/>
  <c r="M259" i="43"/>
  <c r="M257" i="43" s="1"/>
  <c r="M121" i="43"/>
  <c r="R257" i="41"/>
  <c r="Z257" i="41"/>
  <c r="N8" i="43"/>
  <c r="N259" i="43"/>
  <c r="N121" i="43"/>
  <c r="N119" i="43" s="1"/>
  <c r="K260" i="42"/>
  <c r="K257" i="42" s="1"/>
  <c r="L119" i="45"/>
  <c r="M7" i="46"/>
  <c r="M62" i="46"/>
  <c r="M5" i="46" s="1"/>
  <c r="R257" i="46"/>
  <c r="Z257" i="46"/>
  <c r="L258" i="47"/>
  <c r="L257" i="47" s="1"/>
  <c r="L8" i="47"/>
  <c r="L64" i="47"/>
  <c r="Y62" i="47"/>
  <c r="Y5" i="47" s="1"/>
  <c r="Y22" i="47"/>
  <c r="K257" i="47"/>
  <c r="M62" i="45"/>
  <c r="M5" i="45" s="1"/>
  <c r="M7" i="45"/>
  <c r="L119" i="46"/>
  <c r="M257" i="47"/>
  <c r="O257" i="47"/>
  <c r="W257" i="47"/>
  <c r="L260" i="45"/>
  <c r="L8" i="45"/>
  <c r="L178" i="45"/>
  <c r="L176" i="45" s="1"/>
  <c r="N258" i="43"/>
  <c r="N257" i="43" s="1"/>
  <c r="M257" i="44"/>
  <c r="K258" i="45"/>
  <c r="K257" i="45" s="1"/>
  <c r="K8" i="45"/>
  <c r="K64" i="45"/>
  <c r="X62" i="45"/>
  <c r="X5" i="45" s="1"/>
  <c r="X22" i="45"/>
  <c r="M121" i="42"/>
  <c r="M119" i="42" s="1"/>
  <c r="L119" i="44"/>
  <c r="L5" i="44" s="1"/>
  <c r="L22" i="44"/>
  <c r="L257" i="45"/>
  <c r="N176" i="45"/>
  <c r="K64" i="46"/>
  <c r="N257" i="46"/>
  <c r="K121" i="41"/>
  <c r="L64" i="42"/>
  <c r="N121" i="42"/>
  <c r="M257" i="45"/>
  <c r="L7" i="46"/>
  <c r="L62" i="46"/>
  <c r="L5" i="46" s="1"/>
  <c r="M7" i="47"/>
  <c r="L260" i="46"/>
  <c r="M260" i="46"/>
  <c r="M257" i="46" s="1"/>
  <c r="N258" i="45"/>
  <c r="N257" i="45" s="1"/>
  <c r="K258" i="46"/>
  <c r="K257" i="46" s="1"/>
  <c r="N121" i="46"/>
  <c r="L258" i="46"/>
  <c r="L257" i="46" s="1"/>
  <c r="K121" i="47"/>
  <c r="L121" i="47"/>
  <c r="L119" i="47" s="1"/>
  <c r="K119" i="41" l="1"/>
  <c r="K5" i="41" s="1"/>
  <c r="K7" i="41"/>
  <c r="N7" i="42"/>
  <c r="N119" i="42"/>
  <c r="N5" i="42" s="1"/>
  <c r="M119" i="43"/>
  <c r="M5" i="43" s="1"/>
  <c r="M7" i="43"/>
  <c r="L7" i="40"/>
  <c r="L62" i="40"/>
  <c r="L5" i="40" s="1"/>
  <c r="L62" i="38"/>
  <c r="L5" i="38" s="1"/>
  <c r="L7" i="38"/>
  <c r="Y5" i="39"/>
  <c r="Y62" i="1"/>
  <c r="K7" i="40"/>
  <c r="K62" i="40"/>
  <c r="K5" i="40" s="1"/>
  <c r="K62" i="38"/>
  <c r="K5" i="38" s="1"/>
  <c r="K7" i="38"/>
  <c r="M7" i="28"/>
  <c r="K62" i="35"/>
  <c r="K5" i="35" s="1"/>
  <c r="K7" i="35"/>
  <c r="L7" i="29"/>
  <c r="L62" i="29"/>
  <c r="L5" i="29" s="1"/>
  <c r="M176" i="26"/>
  <c r="M5" i="26" s="1"/>
  <c r="M7" i="26"/>
  <c r="M7" i="24"/>
  <c r="M62" i="24"/>
  <c r="M5" i="24" s="1"/>
  <c r="K5" i="25"/>
  <c r="M7" i="25"/>
  <c r="M62" i="25"/>
  <c r="M5" i="25" s="1"/>
  <c r="M7" i="23"/>
  <c r="M62" i="23"/>
  <c r="M5" i="23" s="1"/>
  <c r="L5" i="23"/>
  <c r="M7" i="20"/>
  <c r="N119" i="15"/>
  <c r="N5" i="15" s="1"/>
  <c r="N7" i="15"/>
  <c r="L5" i="14"/>
  <c r="K5" i="14"/>
  <c r="K7" i="15"/>
  <c r="M7" i="11"/>
  <c r="M62" i="11"/>
  <c r="M5" i="11" s="1"/>
  <c r="N62" i="9"/>
  <c r="N5" i="9" s="1"/>
  <c r="N7" i="9"/>
  <c r="K7" i="5"/>
  <c r="L7" i="9"/>
  <c r="K7" i="3"/>
  <c r="K62" i="3"/>
  <c r="K5" i="3" s="1"/>
  <c r="M5" i="8"/>
  <c r="W5" i="2"/>
  <c r="W62" i="1"/>
  <c r="K7" i="47"/>
  <c r="K119" i="47"/>
  <c r="K5" i="47" s="1"/>
  <c r="N7" i="35"/>
  <c r="N62" i="35"/>
  <c r="N5" i="35" s="1"/>
  <c r="N5" i="45"/>
  <c r="M7" i="42"/>
  <c r="M62" i="42"/>
  <c r="M5" i="42" s="1"/>
  <c r="L62" i="36"/>
  <c r="L5" i="36" s="1"/>
  <c r="L7" i="36"/>
  <c r="M62" i="35"/>
  <c r="M5" i="35" s="1"/>
  <c r="M7" i="35"/>
  <c r="L119" i="30"/>
  <c r="L5" i="30" s="1"/>
  <c r="L7" i="30"/>
  <c r="K119" i="26"/>
  <c r="K5" i="26" s="1"/>
  <c r="K7" i="26"/>
  <c r="K119" i="27"/>
  <c r="K5" i="27" s="1"/>
  <c r="K7" i="27"/>
  <c r="N7" i="20"/>
  <c r="N62" i="20"/>
  <c r="N5" i="20" s="1"/>
  <c r="M7" i="12"/>
  <c r="M62" i="12"/>
  <c r="M5" i="12" s="1"/>
  <c r="K62" i="11"/>
  <c r="K5" i="11" s="1"/>
  <c r="K7" i="11"/>
  <c r="M62" i="18"/>
  <c r="M5" i="18" s="1"/>
  <c r="M7" i="18"/>
  <c r="M62" i="15"/>
  <c r="M5" i="15" s="1"/>
  <c r="M7" i="15"/>
  <c r="M62" i="13"/>
  <c r="M5" i="13" s="1"/>
  <c r="M7" i="13"/>
  <c r="K7" i="14"/>
  <c r="K62" i="39"/>
  <c r="K5" i="39" s="1"/>
  <c r="K7" i="39"/>
  <c r="L7" i="39"/>
  <c r="L62" i="39"/>
  <c r="L5" i="39" s="1"/>
  <c r="M5" i="38"/>
  <c r="M62" i="36"/>
  <c r="M5" i="36" s="1"/>
  <c r="M7" i="36"/>
  <c r="M7" i="33"/>
  <c r="M62" i="33"/>
  <c r="M5" i="33" s="1"/>
  <c r="K7" i="34"/>
  <c r="M7" i="27"/>
  <c r="M176" i="27"/>
  <c r="K5" i="29"/>
  <c r="L7" i="19"/>
  <c r="L62" i="19"/>
  <c r="L5" i="19" s="1"/>
  <c r="K7" i="13"/>
  <c r="L5" i="12"/>
  <c r="K5" i="12"/>
  <c r="N62" i="6"/>
  <c r="N5" i="6" s="1"/>
  <c r="N7" i="6"/>
  <c r="M62" i="10"/>
  <c r="M5" i="10" s="1"/>
  <c r="M7" i="10"/>
  <c r="L5" i="6"/>
  <c r="M5" i="3"/>
  <c r="X62" i="1"/>
  <c r="Z62" i="1"/>
  <c r="K5" i="42"/>
  <c r="L7" i="43"/>
  <c r="L257" i="37"/>
  <c r="L119" i="32"/>
  <c r="L5" i="32" s="1"/>
  <c r="L7" i="32"/>
  <c r="N7" i="29"/>
  <c r="K7" i="29"/>
  <c r="L7" i="24"/>
  <c r="K7" i="19"/>
  <c r="K62" i="19"/>
  <c r="K5" i="19" s="1"/>
  <c r="L7" i="25"/>
  <c r="M176" i="18"/>
  <c r="M176" i="1" s="1"/>
  <c r="M178" i="1"/>
  <c r="K7" i="16"/>
  <c r="K62" i="16"/>
  <c r="K5" i="16" s="1"/>
  <c r="N7" i="19"/>
  <c r="N7" i="13"/>
  <c r="K119" i="10"/>
  <c r="K5" i="10" s="1"/>
  <c r="K7" i="10"/>
  <c r="L7" i="12"/>
  <c r="K7" i="12"/>
  <c r="L7" i="6"/>
  <c r="N119" i="3"/>
  <c r="N7" i="3"/>
  <c r="V62" i="1"/>
  <c r="L62" i="42"/>
  <c r="L5" i="42" s="1"/>
  <c r="L7" i="42"/>
  <c r="N119" i="41"/>
  <c r="N5" i="41" s="1"/>
  <c r="N7" i="41"/>
  <c r="N119" i="39"/>
  <c r="N5" i="39" s="1"/>
  <c r="N7" i="39"/>
  <c r="K5" i="36"/>
  <c r="L7" i="37"/>
  <c r="L62" i="37"/>
  <c r="L5" i="37" s="1"/>
  <c r="N7" i="34"/>
  <c r="N62" i="34"/>
  <c r="N5" i="34" s="1"/>
  <c r="L7" i="27"/>
  <c r="L62" i="27"/>
  <c r="L5" i="27" s="1"/>
  <c r="N62" i="26"/>
  <c r="N5" i="26" s="1"/>
  <c r="N7" i="26"/>
  <c r="N5" i="19"/>
  <c r="K119" i="8"/>
  <c r="K5" i="8" s="1"/>
  <c r="K7" i="8"/>
  <c r="N7" i="11"/>
  <c r="L5" i="16"/>
  <c r="N121" i="1"/>
  <c r="M7" i="3"/>
  <c r="M62" i="41"/>
  <c r="M5" i="41" s="1"/>
  <c r="M7" i="41"/>
  <c r="K7" i="46"/>
  <c r="K62" i="46"/>
  <c r="K5" i="46" s="1"/>
  <c r="L62" i="47"/>
  <c r="L5" i="47" s="1"/>
  <c r="L7" i="47"/>
  <c r="L7" i="45"/>
  <c r="L257" i="30"/>
  <c r="M7" i="31"/>
  <c r="M62" i="31"/>
  <c r="M5" i="31" s="1"/>
  <c r="K5" i="28"/>
  <c r="N257" i="26"/>
  <c r="M5" i="27"/>
  <c r="K7" i="23"/>
  <c r="L7" i="22"/>
  <c r="N7" i="22"/>
  <c r="N62" i="22"/>
  <c r="N5" i="22" s="1"/>
  <c r="N62" i="18"/>
  <c r="N5" i="18" s="1"/>
  <c r="N7" i="18"/>
  <c r="K5" i="13"/>
  <c r="L7" i="15"/>
  <c r="L62" i="15"/>
  <c r="L5" i="15" s="1"/>
  <c r="M7" i="6"/>
  <c r="M119" i="6"/>
  <c r="M5" i="6" s="1"/>
  <c r="L62" i="4"/>
  <c r="L5" i="4" s="1"/>
  <c r="L7" i="4"/>
  <c r="K7" i="17"/>
  <c r="N176" i="5"/>
  <c r="N178" i="1"/>
  <c r="L7" i="5"/>
  <c r="L62" i="5"/>
  <c r="L5" i="5" s="1"/>
  <c r="L7" i="16"/>
  <c r="M7" i="5"/>
  <c r="K7" i="45"/>
  <c r="K62" i="45"/>
  <c r="K5" i="45" s="1"/>
  <c r="L5" i="45"/>
  <c r="L257" i="41"/>
  <c r="N7" i="33"/>
  <c r="L7" i="28"/>
  <c r="L62" i="28"/>
  <c r="L5" i="28" s="1"/>
  <c r="M7" i="32"/>
  <c r="M62" i="32"/>
  <c r="M5" i="32" s="1"/>
  <c r="M176" i="29"/>
  <c r="M5" i="29" s="1"/>
  <c r="M7" i="29"/>
  <c r="K7" i="28"/>
  <c r="L5" i="26"/>
  <c r="L5" i="22"/>
  <c r="K62" i="20"/>
  <c r="K5" i="20" s="1"/>
  <c r="K7" i="20"/>
  <c r="M7" i="14"/>
  <c r="M62" i="14"/>
  <c r="M5" i="14" s="1"/>
  <c r="N5" i="14"/>
  <c r="L7" i="3"/>
  <c r="L62" i="3"/>
  <c r="L5" i="3" s="1"/>
  <c r="M121" i="1"/>
  <c r="N119" i="46"/>
  <c r="N5" i="46" s="1"/>
  <c r="N7" i="46"/>
  <c r="K7" i="43"/>
  <c r="K62" i="43"/>
  <c r="K5" i="43" s="1"/>
  <c r="N7" i="43"/>
  <c r="N62" i="43"/>
  <c r="N5" i="43" s="1"/>
  <c r="L62" i="41"/>
  <c r="L5" i="41" s="1"/>
  <c r="L7" i="41"/>
  <c r="M7" i="39"/>
  <c r="N7" i="37"/>
  <c r="N62" i="37"/>
  <c r="N5" i="37" s="1"/>
  <c r="L119" i="35"/>
  <c r="L5" i="35" s="1"/>
  <c r="L7" i="35"/>
  <c r="L119" i="26"/>
  <c r="L7" i="26"/>
  <c r="N176" i="25"/>
  <c r="N5" i="25" s="1"/>
  <c r="N7" i="25"/>
  <c r="N176" i="23"/>
  <c r="N5" i="23" s="1"/>
  <c r="N7" i="23"/>
  <c r="M119" i="17"/>
  <c r="M5" i="17" s="1"/>
  <c r="M7" i="17"/>
  <c r="M7" i="4"/>
  <c r="M62" i="4"/>
  <c r="M5" i="4" s="1"/>
  <c r="L176" i="10"/>
  <c r="L5" i="10" s="1"/>
  <c r="L7" i="10"/>
  <c r="N7" i="14"/>
  <c r="N62" i="4"/>
  <c r="N5" i="4" s="1"/>
  <c r="N7" i="4"/>
  <c r="L5" i="9"/>
  <c r="N176" i="1" l="1"/>
  <c r="N119" i="1"/>
  <c r="N5" i="3"/>
  <c r="N5" i="5"/>
  <c r="M7" i="1"/>
  <c r="M5" i="1" s="1"/>
  <c r="N7" i="1"/>
  <c r="N5" i="1" s="1"/>
</calcChain>
</file>

<file path=xl/sharedStrings.xml><?xml version="1.0" encoding="utf-8"?>
<sst xmlns="http://schemas.openxmlformats.org/spreadsheetml/2006/main" count="22664" uniqueCount="318">
  <si>
    <t>South Carolina - State Total</t>
  </si>
  <si>
    <t>6 Year</t>
  </si>
  <si>
    <t>FY 20</t>
  </si>
  <si>
    <t>Compound</t>
  </si>
  <si>
    <t>Percent</t>
  </si>
  <si>
    <t>FY 93</t>
  </si>
  <si>
    <t>FY 94</t>
  </si>
  <si>
    <t>FY 95</t>
  </si>
  <si>
    <t>FY 96</t>
  </si>
  <si>
    <t>FY 97</t>
  </si>
  <si>
    <t>FY 98</t>
  </si>
  <si>
    <t>FY 99</t>
  </si>
  <si>
    <t>FY 00</t>
  </si>
  <si>
    <t>FY 01</t>
  </si>
  <si>
    <t>FY 02</t>
  </si>
  <si>
    <t>FY 03</t>
  </si>
  <si>
    <t>FY 04</t>
  </si>
  <si>
    <t>FY 05</t>
  </si>
  <si>
    <t>FY 06</t>
  </si>
  <si>
    <t>FY 07</t>
  </si>
  <si>
    <t>FY 08</t>
  </si>
  <si>
    <t>FY 09</t>
  </si>
  <si>
    <t>FY 10</t>
  </si>
  <si>
    <t>FY 11</t>
  </si>
  <si>
    <t>FY 12</t>
  </si>
  <si>
    <t>FY 13</t>
  </si>
  <si>
    <t xml:space="preserve">FY 14 </t>
  </si>
  <si>
    <t>FY 15</t>
  </si>
  <si>
    <t>FY 16</t>
  </si>
  <si>
    <t>FY 17</t>
  </si>
  <si>
    <t>FY 18</t>
  </si>
  <si>
    <t>FY 19</t>
  </si>
  <si>
    <t>Growth Rate</t>
  </si>
  <si>
    <t>Change</t>
  </si>
  <si>
    <t>Total Revenues (School Dist., Counties, Cities, &amp; Special Dist.)**</t>
  </si>
  <si>
    <t>Revenues from Local Sources</t>
  </si>
  <si>
    <t>Current Property Taxes</t>
  </si>
  <si>
    <t>Current Real &amp; Personal Property Taxes</t>
  </si>
  <si>
    <t>Fee In Lieu of Property Tax (only Counties and Cities)</t>
  </si>
  <si>
    <t>All Other</t>
  </si>
  <si>
    <t>Local Option Sales Tax</t>
  </si>
  <si>
    <t>Local Hospitality Tax</t>
  </si>
  <si>
    <t>Local Accommodations Tax</t>
  </si>
  <si>
    <t>Capital Projects/Transportation Tax</t>
  </si>
  <si>
    <t>Licenses, Fees, Charges, &amp; Bonds</t>
  </si>
  <si>
    <t>Licenses &amp; Permits</t>
  </si>
  <si>
    <t>Service Revenue &amp; Charges</t>
  </si>
  <si>
    <t>Bonds &amp; Leases</t>
  </si>
  <si>
    <t>Miscellaneous</t>
  </si>
  <si>
    <t>Revenues from State Sources</t>
  </si>
  <si>
    <t>Reimbursements for Property Tax Relief - $100,000 Residential</t>
  </si>
  <si>
    <t>Homestead Exemption</t>
  </si>
  <si>
    <t>Reimbursements for Property Tax Relief - Remaining Residential</t>
  </si>
  <si>
    <t>$2.5 Million Minimum Disbursement</t>
  </si>
  <si>
    <t>State-shared Taxes (Aid to Subdivisions)</t>
  </si>
  <si>
    <t>Manufacturer's Depreciation Reimbursement</t>
  </si>
  <si>
    <t>State Grants</t>
  </si>
  <si>
    <t>Education Finance Act (EFA)</t>
  </si>
  <si>
    <t>Education Improvement Act (EIA)</t>
  </si>
  <si>
    <t>Education Lottery</t>
  </si>
  <si>
    <t>Revenues from Federal Sources</t>
  </si>
  <si>
    <t>Revenues from Other Local Sources</t>
  </si>
  <si>
    <t>Revenues from Special Purpose Districts</t>
  </si>
  <si>
    <t>Total Expenditures (School Dist., Counties, Cities, &amp; Special Dist.)**</t>
  </si>
  <si>
    <t>Administration</t>
  </si>
  <si>
    <t>Instruction</t>
  </si>
  <si>
    <t>Public Safety</t>
  </si>
  <si>
    <t>Transportation</t>
  </si>
  <si>
    <t xml:space="preserve">                      </t>
  </si>
  <si>
    <t>Health &amp; Human Services</t>
  </si>
  <si>
    <t>Environment &amp; Housing</t>
  </si>
  <si>
    <t>Recreation &amp; Culture</t>
  </si>
  <si>
    <t>Debt Service &amp; Interest on Debt</t>
  </si>
  <si>
    <t>Purchase of Land &amp; Facility Construction</t>
  </si>
  <si>
    <t xml:space="preserve">All Other </t>
  </si>
  <si>
    <t>Special Purpose Districts</t>
  </si>
  <si>
    <t>**As noted in the introduction, this report is not intended to compare total revenues and expenditures.</t>
  </si>
  <si>
    <t>*Includes adjusted Charter District Figures)</t>
  </si>
  <si>
    <t>FY 14 *</t>
  </si>
  <si>
    <t xml:space="preserve">FY 15 </t>
  </si>
  <si>
    <t>FY 16 *</t>
  </si>
  <si>
    <t>FY 17 *</t>
  </si>
  <si>
    <t>FY 18 *</t>
  </si>
  <si>
    <t>FY 19 ***</t>
  </si>
  <si>
    <t>FY 20***</t>
  </si>
  <si>
    <t>FY 14</t>
  </si>
  <si>
    <t>Total Revenues (School District only)</t>
  </si>
  <si>
    <t>Revenue from Local Sources</t>
  </si>
  <si>
    <t xml:space="preserve">   Current Property Taxes</t>
  </si>
  <si>
    <t xml:space="preserve">      Current Real &amp; Personal Property Taxes</t>
  </si>
  <si>
    <t>Fee In Lieu of Property Tax</t>
  </si>
  <si>
    <t xml:space="preserve">      Fee in Lieu of Property Tax</t>
  </si>
  <si>
    <t xml:space="preserve">      All Other</t>
  </si>
  <si>
    <t xml:space="preserve">   Local Options Sales Tax</t>
  </si>
  <si>
    <t xml:space="preserve">   Local Hospitality Tax</t>
  </si>
  <si>
    <t xml:space="preserve">   Local Accommodations Tax</t>
  </si>
  <si>
    <t xml:space="preserve">   Capital Projects/Transportation Tax</t>
  </si>
  <si>
    <t xml:space="preserve">   Licenses, Fees, Charges, Bonds, etc.</t>
  </si>
  <si>
    <t xml:space="preserve">      Licenses &amp; Permits</t>
  </si>
  <si>
    <t xml:space="preserve">      Service Revenue &amp; Charges</t>
  </si>
  <si>
    <t xml:space="preserve">      Bonds &amp; Leases</t>
  </si>
  <si>
    <t xml:space="preserve">      Miscellaneous</t>
  </si>
  <si>
    <t xml:space="preserve">   Reimbursements for Property Tax Relief  /1</t>
  </si>
  <si>
    <t xml:space="preserve">   Homestead Exemption  /3</t>
  </si>
  <si>
    <t xml:space="preserve">   Reimbursements for Property Tax Relief (Tier 3) /2</t>
  </si>
  <si>
    <t xml:space="preserve">  $2.5 Million Minimum Disbursement /3</t>
  </si>
  <si>
    <t>State-Shared Taxes (Aid to Subdivisions)</t>
  </si>
  <si>
    <t xml:space="preserve">   State-Shared Taxes ( Aid to Subdivisions) /2</t>
  </si>
  <si>
    <t xml:space="preserve">    Manufacturer's Depreciation Reimbursement</t>
  </si>
  <si>
    <t xml:space="preserve">   State Grants</t>
  </si>
  <si>
    <t xml:space="preserve">   Education Finance Act (EFA)</t>
  </si>
  <si>
    <t xml:space="preserve">   Education Improvement Act (EIA)</t>
  </si>
  <si>
    <t xml:space="preserve">   Education Lottery</t>
  </si>
  <si>
    <t>Total Expenditures (School District only)</t>
  </si>
  <si>
    <t>Debt Service/Interest on Debt  /4</t>
  </si>
  <si>
    <t>Land Purchase &amp; Facility Construction</t>
  </si>
  <si>
    <t>*** Includes corrections to the Statement of Revenues provided by the SC Public Charter School District (SCPCSD) and the Charter Institute at Erskine (Erskine) for FY 19. Also includes revisions for the SCPCSD and Erskine for FY 20.</t>
  </si>
  <si>
    <t xml:space="preserve">*Includes corrections to the Statement of Revenues provided by the SC Public Charter School District. </t>
  </si>
  <si>
    <t xml:space="preserve">FY 18 </t>
  </si>
  <si>
    <t>FY 20*</t>
  </si>
  <si>
    <t>Total Revenues (County only)**</t>
  </si>
  <si>
    <t>Total Expenditures (County only)**</t>
  </si>
  <si>
    <t>*Allendale County did not report for FY 20. Using FY 19 data from Allendale county for FY 20 report.</t>
  </si>
  <si>
    <t xml:space="preserve"> </t>
  </si>
  <si>
    <t>Total Revenues (Cities only)**</t>
  </si>
  <si>
    <t xml:space="preserve">State-Shared Taxes (Aid to Subdivisions) </t>
  </si>
  <si>
    <t>Total Expenditures (Cities only)**</t>
  </si>
  <si>
    <t>*  See appendix for cities reporting each fiscal year.</t>
  </si>
  <si>
    <t>FY 05 est</t>
  </si>
  <si>
    <t>FY 07 est</t>
  </si>
  <si>
    <t>FY 09 est</t>
  </si>
  <si>
    <t>FY 11 est</t>
  </si>
  <si>
    <t>FY 13 est</t>
  </si>
  <si>
    <t>FY 15 est</t>
  </si>
  <si>
    <t>FY 17 est</t>
  </si>
  <si>
    <t>FY 19 est</t>
  </si>
  <si>
    <t>Total Revenues (Special Purpose District Only)**</t>
  </si>
  <si>
    <t>Total Expenditures (Special Purpose District Only)**</t>
  </si>
  <si>
    <t>**As noted in the introduction, this report is not intended to compare total revenues and expenditures. See appendix for special purpose districts reporting each fiscal year.</t>
  </si>
  <si>
    <t xml:space="preserve">Population, Income, and Employment </t>
  </si>
  <si>
    <t>Population</t>
  </si>
  <si>
    <t>Personal Income (thousands of dollars)</t>
  </si>
  <si>
    <t>Per Capita Income</t>
  </si>
  <si>
    <t>Labor Force</t>
  </si>
  <si>
    <t xml:space="preserve">Employment </t>
  </si>
  <si>
    <t>Unemployment</t>
  </si>
  <si>
    <t>Unemployment Rate (%)</t>
  </si>
  <si>
    <t>Population estimates as published by the US Census Bureau, Population Division; Personal income as published by the US Bureau of Economic Analysis; Per capita income calculated based upon personal income divided by population.</t>
  </si>
  <si>
    <t>Employment statistics as published by the US Department of Labor, Bureau of Labor Statistics, Local Area Unemployment Statistics program.</t>
  </si>
  <si>
    <t xml:space="preserve">Total Property Taxes </t>
  </si>
  <si>
    <t>Total for School Districts, Counties, Cities, &amp; Special Dist.</t>
  </si>
  <si>
    <t>School District Total</t>
  </si>
  <si>
    <t>County Total</t>
  </si>
  <si>
    <t>Cities Total</t>
  </si>
  <si>
    <t>Special Purpose District Total</t>
  </si>
  <si>
    <t>Assessed Property Values for Tax Years</t>
  </si>
  <si>
    <t>1993</t>
  </si>
  <si>
    <t>1994</t>
  </si>
  <si>
    <t>1995</t>
  </si>
  <si>
    <t>Total Assessed Value</t>
  </si>
  <si>
    <r>
      <t xml:space="preserve">Owner Occupied </t>
    </r>
    <r>
      <rPr>
        <sz val="6"/>
        <rFont val="Arial"/>
        <family val="2"/>
      </rPr>
      <t>(4% assessment ratio)</t>
    </r>
  </si>
  <si>
    <r>
      <t xml:space="preserve">Agricultural (Private) </t>
    </r>
    <r>
      <rPr>
        <sz val="6"/>
        <rFont val="Arial"/>
        <family val="2"/>
      </rPr>
      <t>(4%)</t>
    </r>
  </si>
  <si>
    <r>
      <t xml:space="preserve">Agricultural (Corporate) </t>
    </r>
    <r>
      <rPr>
        <sz val="6"/>
        <rFont val="Arial"/>
        <family val="2"/>
      </rPr>
      <t>(6%)</t>
    </r>
  </si>
  <si>
    <r>
      <t xml:space="preserve">Commercial/Rental </t>
    </r>
    <r>
      <rPr>
        <sz val="6"/>
        <rFont val="Arial"/>
        <family val="2"/>
      </rPr>
      <t>(6%)</t>
    </r>
  </si>
  <si>
    <r>
      <t xml:space="preserve">Personal Property (Vehicles) </t>
    </r>
    <r>
      <rPr>
        <sz val="6"/>
        <rFont val="Arial"/>
        <family val="2"/>
      </rPr>
      <t>(6%)</t>
    </r>
  </si>
  <si>
    <r>
      <t xml:space="preserve">Other Personal Property </t>
    </r>
    <r>
      <rPr>
        <sz val="6"/>
        <rFont val="Arial"/>
        <family val="2"/>
      </rPr>
      <t>(10.5%)</t>
    </r>
  </si>
  <si>
    <r>
      <t xml:space="preserve">Manufacturing </t>
    </r>
    <r>
      <rPr>
        <sz val="6"/>
        <rFont val="Arial"/>
        <family val="2"/>
      </rPr>
      <t>(10.5%)</t>
    </r>
  </si>
  <si>
    <r>
      <t xml:space="preserve">Utility </t>
    </r>
    <r>
      <rPr>
        <sz val="6"/>
        <rFont val="Arial"/>
        <family val="2"/>
      </rPr>
      <t>(10.5%)</t>
    </r>
  </si>
  <si>
    <r>
      <t xml:space="preserve">Business Personal </t>
    </r>
    <r>
      <rPr>
        <sz val="6"/>
        <rFont val="Arial"/>
        <family val="2"/>
      </rPr>
      <t>(10.5%)</t>
    </r>
  </si>
  <si>
    <r>
      <t xml:space="preserve">Motor Carrier </t>
    </r>
    <r>
      <rPr>
        <sz val="6"/>
        <rFont val="Arial"/>
        <family val="2"/>
      </rPr>
      <t>(9.5%)</t>
    </r>
  </si>
  <si>
    <t>Fee-in-Lieu and Joint Industrial Park</t>
  </si>
  <si>
    <t>Estimated Total Average Millage Rates</t>
  </si>
  <si>
    <t>Estimated average millage rates based upon data available - see definitions for detail.</t>
  </si>
  <si>
    <t>Abbeville County</t>
  </si>
  <si>
    <t>Estimated</t>
  </si>
  <si>
    <t>*  Cities Included: Abbeville, Calhoun Falls, Donalds, Due West &amp; Lowndesville. See appendix for cities reporting each fiscal year.</t>
  </si>
  <si>
    <t>1992</t>
  </si>
  <si>
    <t>1997*</t>
  </si>
  <si>
    <r>
      <t xml:space="preserve">2002 </t>
    </r>
    <r>
      <rPr>
        <b/>
        <sz val="12"/>
        <rFont val="Arial"/>
        <family val="2"/>
      </rPr>
      <t>*</t>
    </r>
  </si>
  <si>
    <t>Total Property Taxes</t>
  </si>
  <si>
    <t xml:space="preserve">Estimated Total Average Millage Rates </t>
  </si>
  <si>
    <t>Aiken County</t>
  </si>
  <si>
    <t>*  Cities Included: Aiken, Burnnettown, Jackson, Monetta, New Ellenton, North Augusta, Perry, Salley, Wagener, and Windsor. See appendix for cities reporting each fiscal year.</t>
  </si>
  <si>
    <t>1995*</t>
  </si>
  <si>
    <r>
      <t>2001</t>
    </r>
    <r>
      <rPr>
        <b/>
        <sz val="12"/>
        <rFont val="Arial"/>
        <family val="2"/>
      </rPr>
      <t>*</t>
    </r>
  </si>
  <si>
    <t>Allendale County</t>
  </si>
  <si>
    <t xml:space="preserve"> FY 06  /5</t>
  </si>
  <si>
    <t xml:space="preserve"> FY 07 </t>
  </si>
  <si>
    <t>FY 08 /6</t>
  </si>
  <si>
    <t>FY 05 (est.)</t>
  </si>
  <si>
    <t xml:space="preserve">FY 06 </t>
  </si>
  <si>
    <t xml:space="preserve">FY 07 </t>
  </si>
  <si>
    <t>*Awaiting Allendale County FY 20 data. Using FY 19 data for FY 20. However, property tax data for FY 20 from the SC Dept. of Revenue has been updated.</t>
  </si>
  <si>
    <t>*  Cities Included: Allendale, Fairfax, Sycamore &amp; Ulmer.  See appendix for cities reporting each fiscal year.</t>
  </si>
  <si>
    <t>1994*</t>
  </si>
  <si>
    <r>
      <t>1999</t>
    </r>
    <r>
      <rPr>
        <b/>
        <sz val="12"/>
        <rFont val="Arial"/>
        <family val="2"/>
      </rPr>
      <t>*</t>
    </r>
  </si>
  <si>
    <t>Anderson County</t>
  </si>
  <si>
    <t>*  Cities Included: Anderson, Belton, Honea Path, Iva, Pelzer, Pendleton, Starr, West Pelzer &amp; Williamston. See appendix for cities reporting each fiscal year.</t>
  </si>
  <si>
    <t>1993*</t>
  </si>
  <si>
    <t>Bamberg County</t>
  </si>
  <si>
    <t>*  Cities Included: Bamberg, Denmark, Earhardt, Govan &amp; Olar. See appendix for cities reporting each fiscal year.</t>
  </si>
  <si>
    <t>Barnwell County</t>
  </si>
  <si>
    <t xml:space="preserve"> In FY 03 Elko &amp; Hilda were excluded.</t>
  </si>
  <si>
    <t>*  Cities Included: Barnwell, Blackville, Elko, Hilda, Kline, Snelling &amp; Williston. See appendix for cities reporting each fiscal year.</t>
  </si>
  <si>
    <t>1996*</t>
  </si>
  <si>
    <t>Beaufort County</t>
  </si>
  <si>
    <t>All Other /1</t>
  </si>
  <si>
    <t>1\ FY 17 increases in other expenditures are due to hurricane Matthew.</t>
  </si>
  <si>
    <t>FY 05 (est) /1</t>
  </si>
  <si>
    <t>FY 16*</t>
  </si>
  <si>
    <t>Local Hospitality Tax (2%)</t>
  </si>
  <si>
    <t>*Beaufort County changed it's methodology for calculating local revenues therefore, other local revenue increased in FY16.</t>
  </si>
  <si>
    <t>All Other  /1</t>
  </si>
  <si>
    <t>*  Cities Included: Beaufort, Bluffton, Hilton Head Island &amp; Port Royal. See appendix for cities reporting each fiscal year.</t>
  </si>
  <si>
    <t>1998*</t>
  </si>
  <si>
    <t>*FY 04 millage rates are estimated</t>
  </si>
  <si>
    <t>Berkeley County</t>
  </si>
  <si>
    <t>*  Cities Included: Bonneau, Goose Creek, Hanahan, Jamestown, Moncks Corner, &amp; Saint Stephen. See appendix for cities reporting each fiscal year.</t>
  </si>
  <si>
    <t>Calhoun County</t>
  </si>
  <si>
    <t>*  Cities Included: Cameron &amp; Saint Matthews. See appendix for cities reporting each fiscal year.</t>
  </si>
  <si>
    <t>Charleston County</t>
  </si>
  <si>
    <t>*  Cities Included: Awendaw, Charleston, Folly Beach, Hollywood, Isle of Palms, James Island, Kiawah Island, Lincolnville, McClellanville, Meggett, Mount Pleasant, North Charleston, Ravenel, Rockville, Seabrook Island &amp; Sullivan's Island. See appendix for cities reporting each fiscal year.</t>
  </si>
  <si>
    <r>
      <t>2000</t>
    </r>
    <r>
      <rPr>
        <b/>
        <sz val="12"/>
        <rFont val="Arial"/>
        <family val="2"/>
      </rPr>
      <t>*</t>
    </r>
  </si>
  <si>
    <t>Cherokee County</t>
  </si>
  <si>
    <t>*  Cities Included: Blacksburg &amp; Gaffney. See appendix for cities reporting each fiscal year.</t>
  </si>
  <si>
    <r>
      <t>2002</t>
    </r>
    <r>
      <rPr>
        <b/>
        <sz val="12"/>
        <rFont val="Arial"/>
        <family val="2"/>
      </rPr>
      <t>*</t>
    </r>
  </si>
  <si>
    <t>city millage</t>
  </si>
  <si>
    <t>Chester County</t>
  </si>
  <si>
    <t>*  Cities Included: Chester, Fort Lawn, Great Falls, Lowrys &amp; Richburg. See appendix for cities reporting each fiscal year.</t>
  </si>
  <si>
    <t>Chesterfield County</t>
  </si>
  <si>
    <t>*  Cities Included: Cheraw, Chesterfield, Jefferson, McBee, Mount Croghan, Pageland, Patrick &amp; Ruby. See appendix for cities reporting each fiscal year.</t>
  </si>
  <si>
    <r>
      <t>1999</t>
    </r>
    <r>
      <rPr>
        <b/>
        <sz val="10"/>
        <rFont val="Arial"/>
        <family val="2"/>
      </rPr>
      <t>*</t>
    </r>
  </si>
  <si>
    <t>Clarendon County</t>
  </si>
  <si>
    <t>*  Cities Included: Manning, Paxville, Summerton &amp; Turbeville. See appendix for cities reporting each fiscal year.</t>
  </si>
  <si>
    <t>Colleton County</t>
  </si>
  <si>
    <t>*  Cities Included: Cottageville, Edisto Beach, Lodge, Smoaks, Walterboro, Williams. See appendix for cities reporting each fiscal year.</t>
  </si>
  <si>
    <t>Darlington County</t>
  </si>
  <si>
    <t>*  Cities Included: Darlington, Hartsville, Lamar &amp; Society Hill. See appendix for cities reporting each fiscal year.</t>
  </si>
  <si>
    <t>Dillon County</t>
  </si>
  <si>
    <t>*  Cities Included: Dillon, Lake View &amp; Latta. See appendix for cities reporting each fiscal year.</t>
  </si>
  <si>
    <t>Dorchester County</t>
  </si>
  <si>
    <t>*  Cities Included: Harleyville, Reevesville, Ridgeville, Saint George &amp; Summerville See appendix for cities reporting each fiscal year.</t>
  </si>
  <si>
    <t>Edgefield County</t>
  </si>
  <si>
    <t>*  Cities Included: Edgefield, Johnston &amp; Trenton. See appendix for cities reporting each fiscal year.</t>
  </si>
  <si>
    <t>Fairfield County</t>
  </si>
  <si>
    <t>*  Cities Included:  Jenkinsville, Ridgeway, &amp; Winnsboro. See appendix for cities reporting each fiscal year.</t>
  </si>
  <si>
    <t>n/a</t>
  </si>
  <si>
    <t>Florence County</t>
  </si>
  <si>
    <t>*  Cities Included: Coward, Florence, Johnsonville, Lake City, Olanta, Pamplico, Quinby, Scranton &amp; Timmonsville. See appendix for cities reporting each fiscal year.</t>
  </si>
  <si>
    <t>Georgetown County</t>
  </si>
  <si>
    <t>*  Cities Included: Andrews, Georgetown &amp; Pawley's Island. See appendix for cities reporting each fiscal year.</t>
  </si>
  <si>
    <t>Greenville County</t>
  </si>
  <si>
    <t>Total Expenditures (School District Only)</t>
  </si>
  <si>
    <t>*  Cities Included: Fountain Inn, Greenville, Greer, Mauldin, Simpsonville &amp; Travelers Rest. See appendix for cities reporting each fiscal year.</t>
  </si>
  <si>
    <t>Greenwood County</t>
  </si>
  <si>
    <t>*  Cities Included: Greenwood, Hodges, Ninety Six, Troy &amp; Ware Shoals. See appendix for cities reporting each fiscal year.</t>
  </si>
  <si>
    <t>Hampton County</t>
  </si>
  <si>
    <t>FY 08 /5</t>
  </si>
  <si>
    <t>*  Cities Included: Brunson, Estill, Furman, Gifford, Hampton, Luray, Scotia, Varnville &amp; Yemassee. See appendix for cities reporting each fiscal year.</t>
  </si>
  <si>
    <t>Horry County</t>
  </si>
  <si>
    <t>Environment &amp; Housing /1</t>
  </si>
  <si>
    <t>1\ FY 17 increases in environment &amp; housing expenditures are due to hurricane Matthew.</t>
  </si>
  <si>
    <t>Local Hospitality Tax (1.5%)</t>
  </si>
  <si>
    <t>*  Cities Included: Atlantic Beach, Aynor, Briarcliffe Acres, Conway, Loris, Myrtle Beach, North Myrtle Beach &amp; Surfside Beach. See appendix for cities reporting each fiscal year.</t>
  </si>
  <si>
    <t>Jasper County</t>
  </si>
  <si>
    <t>FY 19*</t>
  </si>
  <si>
    <t>* Includes corrections to the Statement of Revenues provided by Jasper School District.</t>
  </si>
  <si>
    <t>Local Hospitality Tax (1%)</t>
  </si>
  <si>
    <t>*  Cities Included: Hardeeville &amp; Ridgeland. See appendix for cities reporting each fiscal year.</t>
  </si>
  <si>
    <t>Kershaw County</t>
  </si>
  <si>
    <t>*  Cities Included: Bethune, Camden &amp; Elgin. See appendix for cities reporting each fiscal year.</t>
  </si>
  <si>
    <t>Lancaster County</t>
  </si>
  <si>
    <t>*  Cities Included: Heath Springs, Kershaw &amp; Lancaster. See appendix for cities reporting each fiscal year.</t>
  </si>
  <si>
    <t>Laurens County</t>
  </si>
  <si>
    <t>*  Cities Included: Clinton, Cross Hill, Gray Court, Laurens &amp; Waterloo. See appendix for cities reporting each fiscal year.</t>
  </si>
  <si>
    <t>Lee County</t>
  </si>
  <si>
    <t>*  Cities Included: Bishopville &amp; Lynchburg. See appendix for cities reporting each fiscal year.</t>
  </si>
  <si>
    <t>Lexington County</t>
  </si>
  <si>
    <t>*  Cities Included: Batesburg/Leesville, Cayce, Chapin, Gaston, Gilbert, Irmo, Lexington, Pelion, Pine Ridge, South Congaree, Springdale, Summit, Swansea, West Columbia See appendix for cities reporting each fiscal year.</t>
  </si>
  <si>
    <t>Marion County</t>
  </si>
  <si>
    <t>*  Cities Included: Marion, Mullins, Nichols &amp; Sellers. See appendix for cities reporting each fiscal year.</t>
  </si>
  <si>
    <t>Marlboro County</t>
  </si>
  <si>
    <t xml:space="preserve">FY 01 </t>
  </si>
  <si>
    <t>*  Cities Included: Bennettsville, Blenheim, Clio, McColl &amp; Tatum. See appendix for cities reporting each fiscal year.</t>
  </si>
  <si>
    <t>McCormick County</t>
  </si>
  <si>
    <t>*  Cities Included: McCormick, Parksville &amp; Plum Branch. See appendix for cities reporting each fiscal year.</t>
  </si>
  <si>
    <t>Newberry County</t>
  </si>
  <si>
    <t>*  Cities Included: Little Mountain, Newberry, Peak, Pomaria, Prosperity, Silverstree, &amp; Whitmire See appendix for cities reporting each fiscal year.</t>
  </si>
  <si>
    <t>Oconee County</t>
  </si>
  <si>
    <t>*  Cities Included: Salem, Seneca, Walhalla, Westminister &amp; West Union. See appendix for cities reporting each fiscal year.</t>
  </si>
  <si>
    <t>Orangeburg County</t>
  </si>
  <si>
    <t>*  Cities Included: Bowman, Branchville, Cope, Cordova, Elloree, Eutawville, Holly Hill, Livingston, Neeses, North, Norway, Orangeburg, Rowesville, Santee, Springfield, Vance &amp; Woodford. See appendix for cities reporting each fiscal year.</t>
  </si>
  <si>
    <t>Pickens County</t>
  </si>
  <si>
    <t>*  Cities Included: Central, Clemson, Easley, Liberty, Norris, Pickens &amp; Six Mile. See appendix for cities reporting each fiscal year.</t>
  </si>
  <si>
    <t>Richland County</t>
  </si>
  <si>
    <t>*  Cities Included: Arcadia Lakes, Blythewood, Columbia, Eastover &amp; Forest Acres. See appendix for cities reporting each fiscal year.</t>
  </si>
  <si>
    <t>Saluda County</t>
  </si>
  <si>
    <t>*  Cities Included: Ridge Spring, Saluda &amp; Ward. See appendix for cities reporting each fiscal year.</t>
  </si>
  <si>
    <t>Spartanburg County</t>
  </si>
  <si>
    <t>*Spartanburg County changed it's methodology for calculating local revenues therefore, other local revenue increased in FY16.</t>
  </si>
  <si>
    <t>*  Cities Included: Campobello, Central Pacolet, Chesnee, Cowpens, Duncan, Inman, Landrum, Lyman, Pacolet, Reidville, Spartanburg, Wellford &amp; Woodruff. See appendix for cities reporting each fiscal year.</t>
  </si>
  <si>
    <t>Sumter County</t>
  </si>
  <si>
    <t>FY 10  /1</t>
  </si>
  <si>
    <t>FY 11  /1</t>
  </si>
  <si>
    <t>2010 was 67320031</t>
  </si>
  <si>
    <t>2011 was 27551865</t>
  </si>
  <si>
    <t xml:space="preserve">/1  In FY 10 and FY 11, Miscellaneous contains Bond Revenue. The amounts are $62,108,812 in FY 10 and $21,786,054 in FY 11.                                                                                                                                    </t>
  </si>
  <si>
    <t>*  Cities Included: Mayesville, Pinewood &amp; Sumter. See appendix for cities reporting each fiscal year.</t>
  </si>
  <si>
    <t>Union County</t>
  </si>
  <si>
    <t>*  Cities Included: Carlisle, Jonesville, Lockhart &amp; Union. See appendix for cities reporting each fiscal year.</t>
  </si>
  <si>
    <t>Williamsburg County</t>
  </si>
  <si>
    <t>*  Cities Included: Greeleyville, Hemingway, Kingstree, Lane &amp; Stuckey. See appendix for cities reporting each fiscal year.</t>
  </si>
  <si>
    <t>York County</t>
  </si>
  <si>
    <t>*  Cities Included: Clover, Fort Mill, Hickory Grove, McConnells, Rock Hill, Sharon, Smyrna, Tega Cay &amp; York. See appendix for cities reporting each fiscal year.</t>
  </si>
  <si>
    <t>South Carolina Revenue and Fiscal Affairs Office</t>
  </si>
  <si>
    <t>This report is not intended to replace audited financial statements or reflect an opinion on the overall financial status of a local political subdivision.  Due to the incomplete nature of the data collected from the local governments, using data in this report to impute a relationship between total revenues and expenditures for local governments is not recommended.  A full examination of a local government's audited annual financial reports would be a more appropriate basis for that type of comparison.</t>
  </si>
  <si>
    <t>FY 2019-20 Local Government Finance Report</t>
  </si>
  <si>
    <t>This Excel report only includes data pages from the FY 2019-20 Local Government Finance Report.  Please see the full PDF version for additional information on data sources, formulas used to calculate data points,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</si>
</sst>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
  </numFmts>
  <fonts count="20" x14ac:knownFonts="1">
    <font>
      <sz val="10"/>
      <name val="Arial"/>
    </font>
    <font>
      <sz val="11"/>
      <color theme="1"/>
      <name val="Calibri"/>
      <family val="2"/>
      <scheme val="minor"/>
    </font>
    <font>
      <b/>
      <sz val="8"/>
      <name val="Arial"/>
      <family val="2"/>
    </font>
    <font>
      <sz val="12"/>
      <name val="Arial"/>
      <family val="2"/>
    </font>
    <font>
      <b/>
      <sz val="7"/>
      <color indexed="8"/>
      <name val="Arial"/>
      <family val="2"/>
    </font>
    <font>
      <b/>
      <sz val="7"/>
      <name val="Arial"/>
      <family val="2"/>
    </font>
    <font>
      <sz val="7"/>
      <name val="Arial"/>
      <family val="2"/>
    </font>
    <font>
      <sz val="7"/>
      <color indexed="8"/>
      <name val="Arial"/>
      <family val="2"/>
    </font>
    <font>
      <sz val="6"/>
      <name val="Arial"/>
      <family val="2"/>
    </font>
    <font>
      <b/>
      <i/>
      <sz val="6"/>
      <name val="Arial"/>
      <family val="2"/>
    </font>
    <font>
      <i/>
      <sz val="6"/>
      <name val="Arial"/>
      <family val="2"/>
    </font>
    <font>
      <b/>
      <sz val="6"/>
      <name val="Arial"/>
      <family val="2"/>
    </font>
    <font>
      <sz val="8"/>
      <name val="Arial"/>
      <family val="2"/>
    </font>
    <font>
      <sz val="10"/>
      <name val="Arial"/>
      <family val="2"/>
    </font>
    <font>
      <b/>
      <sz val="7"/>
      <color theme="1"/>
      <name val="Arial"/>
      <family val="2"/>
    </font>
    <font>
      <sz val="7"/>
      <color theme="1"/>
      <name val="Arial"/>
      <family val="2"/>
    </font>
    <font>
      <sz val="6"/>
      <color indexed="8"/>
      <name val="Arial"/>
      <family val="2"/>
    </font>
    <font>
      <sz val="7"/>
      <name val="Arial MT"/>
    </font>
    <font>
      <b/>
      <sz val="12"/>
      <name val="Arial"/>
      <family val="2"/>
    </font>
    <font>
      <b/>
      <sz val="10"/>
      <name val="Arial"/>
      <family val="2"/>
    </font>
  </fonts>
  <fills count="4">
    <fill>
      <patternFill patternType="none"/>
    </fill>
    <fill>
      <patternFill patternType="gray125"/>
    </fill>
    <fill>
      <patternFill patternType="solid">
        <fgColor indexed="9"/>
        <bgColor indexed="9"/>
      </patternFill>
    </fill>
    <fill>
      <patternFill patternType="solid">
        <fgColor indexed="9"/>
        <bgColor indexed="64"/>
      </patternFill>
    </fill>
  </fills>
  <borders count="3">
    <border>
      <left/>
      <right/>
      <top/>
      <bottom/>
      <diagonal/>
    </border>
    <border>
      <left/>
      <right/>
      <top/>
      <bottom style="medium">
        <color indexed="64"/>
      </bottom>
      <diagonal/>
    </border>
    <border>
      <left/>
      <right/>
      <top/>
      <bottom style="double">
        <color indexed="64"/>
      </bottom>
      <diagonal/>
    </border>
  </borders>
  <cellStyleXfs count="5">
    <xf numFmtId="0" fontId="0" fillId="0" borderId="0"/>
    <xf numFmtId="43" fontId="13" fillId="0" borderId="0" applyFont="0" applyFill="0" applyBorder="0" applyAlignment="0" applyProtection="0"/>
    <xf numFmtId="9" fontId="13" fillId="0" borderId="0" applyFont="0" applyFill="0" applyBorder="0" applyAlignment="0" applyProtection="0"/>
    <xf numFmtId="0" fontId="1" fillId="0" borderId="0"/>
    <xf numFmtId="0" fontId="13" fillId="0" borderId="0"/>
  </cellStyleXfs>
  <cellXfs count="108">
    <xf numFmtId="0" fontId="0" fillId="0" borderId="0" xfId="0"/>
    <xf numFmtId="0" fontId="2" fillId="0" borderId="0" xfId="0" applyNumberFormat="1" applyFont="1" applyAlignment="1"/>
    <xf numFmtId="0" fontId="3" fillId="0" borderId="0" xfId="0" applyNumberFormat="1" applyFont="1" applyAlignment="1"/>
    <xf numFmtId="3" fontId="3" fillId="0" borderId="0" xfId="0" applyNumberFormat="1" applyFont="1" applyAlignment="1"/>
    <xf numFmtId="164" fontId="4" fillId="0" borderId="0" xfId="0" applyNumberFormat="1" applyFont="1" applyAlignment="1">
      <alignment horizontal="center"/>
    </xf>
    <xf numFmtId="3" fontId="5" fillId="0" borderId="0" xfId="0" applyNumberFormat="1" applyFont="1" applyAlignment="1">
      <alignment horizontal="right"/>
    </xf>
    <xf numFmtId="3" fontId="5" fillId="0" borderId="1" xfId="0" applyNumberFormat="1" applyFont="1" applyBorder="1" applyAlignment="1">
      <alignment horizontal="right"/>
    </xf>
    <xf numFmtId="164" fontId="4" fillId="0" borderId="1" xfId="0" applyNumberFormat="1" applyFont="1" applyBorder="1" applyAlignment="1">
      <alignment horizontal="center"/>
    </xf>
    <xf numFmtId="3" fontId="5" fillId="0" borderId="0" xfId="0" applyNumberFormat="1" applyFont="1" applyAlignment="1"/>
    <xf numFmtId="0" fontId="3" fillId="0" borderId="0" xfId="0" applyNumberFormat="1" applyFont="1"/>
    <xf numFmtId="164" fontId="5" fillId="0" borderId="0" xfId="0" applyNumberFormat="1" applyFont="1" applyAlignment="1">
      <alignment horizontal="right"/>
    </xf>
    <xf numFmtId="3" fontId="6" fillId="0" borderId="0" xfId="0" applyNumberFormat="1" applyFont="1" applyAlignment="1"/>
    <xf numFmtId="3" fontId="6" fillId="0" borderId="0" xfId="0" applyNumberFormat="1" applyFont="1" applyAlignment="1">
      <alignment horizontal="right"/>
    </xf>
    <xf numFmtId="164" fontId="6" fillId="0" borderId="0" xfId="0" applyNumberFormat="1" applyFont="1" applyAlignment="1">
      <alignment horizontal="right"/>
    </xf>
    <xf numFmtId="0" fontId="6" fillId="0" borderId="0" xfId="0" applyNumberFormat="1" applyFont="1" applyAlignment="1"/>
    <xf numFmtId="1" fontId="7" fillId="0" borderId="0" xfId="0" applyNumberFormat="1" applyFont="1" applyAlignment="1"/>
    <xf numFmtId="0" fontId="0" fillId="0" borderId="0" xfId="0" applyBorder="1"/>
    <xf numFmtId="3" fontId="0" fillId="0" borderId="0" xfId="0" applyNumberFormat="1"/>
    <xf numFmtId="3" fontId="5" fillId="0" borderId="0" xfId="0" applyNumberFormat="1" applyFont="1" applyAlignment="1">
      <alignment horizontal="left"/>
    </xf>
    <xf numFmtId="3" fontId="6" fillId="0" borderId="0" xfId="0" applyNumberFormat="1" applyFont="1" applyAlignment="1">
      <alignment horizontal="left"/>
    </xf>
    <xf numFmtId="3" fontId="8" fillId="0" borderId="0" xfId="0" applyNumberFormat="1" applyFont="1" applyAlignment="1">
      <alignment horizontal="left"/>
    </xf>
    <xf numFmtId="3" fontId="8" fillId="0" borderId="0" xfId="0" applyNumberFormat="1" applyFont="1" applyAlignment="1">
      <alignment horizontal="centerContinuous"/>
    </xf>
    <xf numFmtId="3" fontId="6" fillId="0" borderId="0" xfId="0" applyNumberFormat="1" applyFont="1" applyAlignment="1">
      <alignment horizontal="centerContinuous"/>
    </xf>
    <xf numFmtId="0" fontId="6" fillId="0" borderId="0" xfId="0" applyNumberFormat="1" applyFont="1" applyAlignment="1">
      <alignment horizontal="centerContinuous"/>
    </xf>
    <xf numFmtId="164" fontId="7" fillId="0" borderId="0" xfId="0" applyNumberFormat="1" applyFont="1" applyAlignment="1"/>
    <xf numFmtId="49" fontId="9" fillId="0" borderId="0" xfId="0" applyNumberFormat="1" applyFont="1" applyAlignment="1"/>
    <xf numFmtId="3" fontId="10" fillId="0" borderId="0" xfId="0" applyNumberFormat="1" applyFont="1" applyAlignment="1">
      <alignment horizontal="left"/>
    </xf>
    <xf numFmtId="3" fontId="11" fillId="0" borderId="0" xfId="0" applyNumberFormat="1" applyFont="1" applyAlignment="1"/>
    <xf numFmtId="3" fontId="12" fillId="0" borderId="0" xfId="0" applyNumberFormat="1" applyFont="1" applyAlignment="1"/>
    <xf numFmtId="0" fontId="0" fillId="0" borderId="0" xfId="0" applyAlignment="1"/>
    <xf numFmtId="49" fontId="8" fillId="0" borderId="0" xfId="0" applyNumberFormat="1" applyFont="1" applyAlignment="1">
      <alignment vertical="justify" wrapText="1"/>
    </xf>
    <xf numFmtId="49" fontId="8" fillId="0" borderId="0" xfId="0" applyNumberFormat="1" applyFont="1" applyAlignment="1"/>
    <xf numFmtId="3" fontId="2" fillId="0" borderId="0" xfId="0" applyNumberFormat="1" applyFont="1" applyAlignment="1"/>
    <xf numFmtId="3" fontId="4" fillId="0" borderId="0" xfId="0" applyNumberFormat="1" applyFont="1" applyAlignment="1"/>
    <xf numFmtId="3" fontId="7" fillId="0" borderId="0" xfId="0" applyNumberFormat="1" applyFont="1" applyAlignment="1"/>
    <xf numFmtId="3" fontId="7" fillId="0" borderId="0" xfId="0" applyNumberFormat="1" applyFont="1" applyBorder="1" applyAlignment="1"/>
    <xf numFmtId="0" fontId="13" fillId="0" borderId="0" xfId="0" applyFont="1"/>
    <xf numFmtId="3" fontId="4" fillId="0" borderId="1" xfId="0" applyNumberFormat="1" applyFont="1" applyBorder="1" applyAlignment="1">
      <alignment horizontal="right"/>
    </xf>
    <xf numFmtId="1" fontId="4" fillId="0" borderId="0" xfId="0" applyNumberFormat="1" applyFont="1" applyAlignment="1"/>
    <xf numFmtId="3" fontId="5" fillId="0" borderId="0" xfId="0" applyNumberFormat="1" applyFont="1"/>
    <xf numFmtId="3" fontId="14" fillId="0" borderId="0" xfId="3" applyNumberFormat="1" applyFont="1"/>
    <xf numFmtId="3" fontId="6" fillId="0" borderId="0" xfId="0" applyNumberFormat="1" applyFont="1"/>
    <xf numFmtId="3" fontId="15" fillId="0" borderId="0" xfId="0" applyNumberFormat="1" applyFont="1"/>
    <xf numFmtId="3" fontId="15" fillId="0" borderId="0" xfId="3" applyNumberFormat="1" applyFont="1"/>
    <xf numFmtId="3" fontId="6" fillId="2" borderId="0" xfId="0" applyNumberFormat="1" applyFont="1" applyFill="1" applyAlignment="1"/>
    <xf numFmtId="0" fontId="12" fillId="0" borderId="0" xfId="0" applyFont="1"/>
    <xf numFmtId="3" fontId="7" fillId="0" borderId="0" xfId="0" applyNumberFormat="1" applyFont="1" applyAlignment="1">
      <alignment horizontal="right"/>
    </xf>
    <xf numFmtId="3" fontId="4" fillId="2" borderId="0" xfId="0" applyNumberFormat="1" applyFont="1" applyFill="1" applyAlignment="1"/>
    <xf numFmtId="3" fontId="5" fillId="2" borderId="0" xfId="0" applyNumberFormat="1" applyFont="1" applyFill="1" applyAlignment="1"/>
    <xf numFmtId="3" fontId="6" fillId="3" borderId="0" xfId="0" applyNumberFormat="1" applyFont="1" applyFill="1" applyAlignment="1">
      <alignment horizontal="right"/>
    </xf>
    <xf numFmtId="3" fontId="7" fillId="3" borderId="0" xfId="0" applyNumberFormat="1" applyFont="1" applyFill="1" applyAlignment="1">
      <alignment horizontal="right"/>
    </xf>
    <xf numFmtId="3" fontId="7" fillId="2" borderId="0" xfId="0" applyNumberFormat="1" applyFont="1" applyFill="1" applyAlignment="1"/>
    <xf numFmtId="3" fontId="8" fillId="0" borderId="0" xfId="0" applyNumberFormat="1" applyFont="1" applyAlignment="1"/>
    <xf numFmtId="3" fontId="16" fillId="2" borderId="0" xfId="0" applyNumberFormat="1" applyFont="1" applyFill="1" applyAlignment="1"/>
    <xf numFmtId="3" fontId="8" fillId="2" borderId="0" xfId="0" applyNumberFormat="1" applyFont="1" applyFill="1" applyAlignment="1"/>
    <xf numFmtId="3" fontId="16" fillId="0" borderId="0" xfId="0" applyNumberFormat="1" applyFont="1" applyAlignment="1"/>
    <xf numFmtId="0" fontId="8" fillId="0" borderId="0" xfId="0" applyNumberFormat="1" applyFont="1" applyAlignment="1"/>
    <xf numFmtId="3" fontId="16" fillId="3" borderId="0" xfId="0" applyNumberFormat="1" applyFont="1" applyFill="1" applyAlignment="1">
      <alignment horizontal="right"/>
    </xf>
    <xf numFmtId="164" fontId="8" fillId="0" borderId="0" xfId="0" applyNumberFormat="1" applyFont="1" applyAlignment="1">
      <alignment horizontal="right"/>
    </xf>
    <xf numFmtId="0" fontId="8" fillId="0" borderId="0" xfId="0" applyFont="1"/>
    <xf numFmtId="0" fontId="8" fillId="0" borderId="0" xfId="0" applyFont="1" applyBorder="1"/>
    <xf numFmtId="164" fontId="8" fillId="0" borderId="0" xfId="0" applyNumberFormat="1" applyFont="1" applyAlignment="1"/>
    <xf numFmtId="3" fontId="5" fillId="0" borderId="0" xfId="1" applyNumberFormat="1" applyFont="1"/>
    <xf numFmtId="3" fontId="6" fillId="0" borderId="0" xfId="1" applyNumberFormat="1" applyFont="1"/>
    <xf numFmtId="3" fontId="6" fillId="0" borderId="0" xfId="1" applyNumberFormat="1" applyFont="1" applyBorder="1" applyAlignment="1"/>
    <xf numFmtId="3" fontId="6" fillId="0" borderId="0" xfId="0" applyNumberFormat="1" applyFont="1" applyBorder="1" applyAlignment="1"/>
    <xf numFmtId="0" fontId="5" fillId="0" borderId="0" xfId="0" applyNumberFormat="1" applyFont="1" applyAlignment="1"/>
    <xf numFmtId="164" fontId="0" fillId="0" borderId="0" xfId="2" applyNumberFormat="1" applyFont="1"/>
    <xf numFmtId="0" fontId="8" fillId="0" borderId="0" xfId="0" applyFont="1" applyAlignment="1">
      <alignment horizontal="left"/>
    </xf>
    <xf numFmtId="3" fontId="8" fillId="0" borderId="0" xfId="0" applyNumberFormat="1" applyFont="1" applyAlignment="1">
      <alignment horizontal="right"/>
    </xf>
    <xf numFmtId="0" fontId="5" fillId="0" borderId="0" xfId="0" applyNumberFormat="1" applyFont="1" applyFill="1" applyAlignment="1"/>
    <xf numFmtId="164" fontId="6" fillId="0" borderId="0" xfId="0" applyNumberFormat="1" applyFont="1" applyBorder="1" applyAlignment="1">
      <alignment horizontal="right"/>
    </xf>
    <xf numFmtId="0" fontId="10" fillId="0" borderId="2" xfId="0" applyNumberFormat="1" applyFont="1" applyBorder="1" applyAlignment="1"/>
    <xf numFmtId="0" fontId="8" fillId="0" borderId="2" xfId="0" applyNumberFormat="1" applyFont="1" applyBorder="1" applyAlignment="1"/>
    <xf numFmtId="3" fontId="8" fillId="0" borderId="2" xfId="0" applyNumberFormat="1" applyFont="1" applyBorder="1" applyAlignment="1">
      <alignment horizontal="right"/>
    </xf>
    <xf numFmtId="0" fontId="8" fillId="0" borderId="2" xfId="0" applyFont="1" applyBorder="1"/>
    <xf numFmtId="3" fontId="6" fillId="0" borderId="2" xfId="0" applyNumberFormat="1" applyFont="1" applyBorder="1" applyAlignment="1">
      <alignment horizontal="right"/>
    </xf>
    <xf numFmtId="164" fontId="6" fillId="0" borderId="2" xfId="0" applyNumberFormat="1" applyFont="1" applyBorder="1" applyAlignment="1">
      <alignment horizontal="right"/>
    </xf>
    <xf numFmtId="0" fontId="6" fillId="0" borderId="0" xfId="0" applyFont="1"/>
    <xf numFmtId="1" fontId="5" fillId="0" borderId="1" xfId="0" applyNumberFormat="1" applyFont="1" applyBorder="1" applyAlignment="1">
      <alignment horizontal="right"/>
    </xf>
    <xf numFmtId="0" fontId="17" fillId="0" borderId="0" xfId="0" applyNumberFormat="1" applyFont="1" applyAlignment="1"/>
    <xf numFmtId="165" fontId="6" fillId="0" borderId="0" xfId="0" applyNumberFormat="1" applyFont="1" applyAlignment="1"/>
    <xf numFmtId="165" fontId="6" fillId="0" borderId="0" xfId="0" applyNumberFormat="1" applyFont="1"/>
    <xf numFmtId="0" fontId="5" fillId="0" borderId="0" xfId="0" applyNumberFormat="1" applyFont="1" applyBorder="1" applyAlignment="1"/>
    <xf numFmtId="0" fontId="8" fillId="0" borderId="0" xfId="0" applyNumberFormat="1" applyFont="1" applyBorder="1" applyAlignment="1"/>
    <xf numFmtId="3" fontId="8" fillId="0" borderId="0" xfId="0" applyNumberFormat="1" applyFont="1" applyBorder="1" applyAlignment="1">
      <alignment horizontal="right"/>
    </xf>
    <xf numFmtId="3" fontId="6" fillId="0" borderId="0" xfId="0" applyNumberFormat="1" applyFont="1" applyBorder="1" applyAlignment="1">
      <alignment horizontal="right"/>
    </xf>
    <xf numFmtId="0" fontId="5" fillId="0" borderId="2" xfId="0" applyNumberFormat="1" applyFont="1" applyBorder="1" applyAlignment="1"/>
    <xf numFmtId="1" fontId="5" fillId="0" borderId="0" xfId="0" applyNumberFormat="1" applyFont="1" applyAlignment="1"/>
    <xf numFmtId="1" fontId="3" fillId="0" borderId="0" xfId="0" applyNumberFormat="1" applyFont="1" applyAlignment="1"/>
    <xf numFmtId="0" fontId="5" fillId="0" borderId="1" xfId="0" applyNumberFormat="1" applyFont="1" applyBorder="1" applyAlignment="1">
      <alignment horizontal="right"/>
    </xf>
    <xf numFmtId="1" fontId="6" fillId="0" borderId="1" xfId="0" applyNumberFormat="1" applyFont="1" applyBorder="1" applyAlignment="1">
      <alignment horizontal="right"/>
    </xf>
    <xf numFmtId="3" fontId="17" fillId="0" borderId="0" xfId="0" applyNumberFormat="1" applyFont="1" applyAlignment="1"/>
    <xf numFmtId="165" fontId="5" fillId="0" borderId="0" xfId="0" applyNumberFormat="1" applyFont="1" applyAlignment="1"/>
    <xf numFmtId="3" fontId="5" fillId="0" borderId="0" xfId="0" applyNumberFormat="1" applyFont="1" applyBorder="1" applyAlignment="1">
      <alignment horizontal="right"/>
    </xf>
    <xf numFmtId="164" fontId="0" fillId="0" borderId="0" xfId="0" applyNumberFormat="1" applyBorder="1"/>
    <xf numFmtId="3" fontId="14" fillId="0" borderId="0" xfId="0" applyNumberFormat="1" applyFont="1"/>
    <xf numFmtId="3" fontId="9" fillId="0" borderId="0" xfId="0" applyNumberFormat="1" applyFont="1" applyAlignment="1">
      <alignment horizontal="left"/>
    </xf>
    <xf numFmtId="9" fontId="0" fillId="0" borderId="0" xfId="2" applyFont="1" applyBorder="1"/>
    <xf numFmtId="0" fontId="19" fillId="0" borderId="0" xfId="0" applyFont="1" applyAlignment="1"/>
    <xf numFmtId="0" fontId="10" fillId="0" borderId="0" xfId="0" applyNumberFormat="1" applyFont="1" applyAlignment="1"/>
    <xf numFmtId="3" fontId="9" fillId="0" borderId="0" xfId="0" applyNumberFormat="1" applyFont="1" applyAlignment="1"/>
    <xf numFmtId="0" fontId="13" fillId="0" borderId="0" xfId="4" applyFont="1" applyAlignment="1">
      <alignment horizontal="center"/>
    </xf>
    <xf numFmtId="0" fontId="13" fillId="0" borderId="0" xfId="4"/>
    <xf numFmtId="0" fontId="13" fillId="0" borderId="0" xfId="4" applyAlignment="1">
      <alignment horizontal="center"/>
    </xf>
    <xf numFmtId="14" fontId="13" fillId="0" borderId="0" xfId="4" applyNumberFormat="1" applyAlignment="1">
      <alignment horizontal="center"/>
    </xf>
    <xf numFmtId="0" fontId="13" fillId="0" borderId="0" xfId="4" applyAlignment="1">
      <alignment horizontal="center" vertical="center" wrapText="1"/>
    </xf>
    <xf numFmtId="0" fontId="13" fillId="0" borderId="0" xfId="4" applyFont="1" applyAlignment="1">
      <alignment horizontal="center" vertical="center" wrapText="1"/>
    </xf>
  </cellXfs>
  <cellStyles count="5">
    <cellStyle name="Comma" xfId="1" builtinId="3"/>
    <cellStyle name="Normal" xfId="0" builtinId="0"/>
    <cellStyle name="Normal 2" xfId="4" xr:uid="{1FA33995-622F-4F5D-A592-AEBEB31A4B86}"/>
    <cellStyle name="Normal 3" xfId="3" xr:uid="{42D3962A-E0A0-4887-9935-F59A32DAFD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306</xdr:row>
      <xdr:rowOff>0</xdr:rowOff>
    </xdr:from>
    <xdr:to>
      <xdr:col>27</xdr:col>
      <xdr:colOff>76200</xdr:colOff>
      <xdr:row>307</xdr:row>
      <xdr:rowOff>66675</xdr:rowOff>
    </xdr:to>
    <xdr:sp macro="" textlink="">
      <xdr:nvSpPr>
        <xdr:cNvPr id="2" name="Text Box 1">
          <a:extLst>
            <a:ext uri="{FF2B5EF4-FFF2-40B4-BE49-F238E27FC236}">
              <a16:creationId xmlns:a16="http://schemas.microsoft.com/office/drawing/2014/main" id="{75964402-8C02-4F04-A5A4-E1B5AD2C4735}"/>
            </a:ext>
          </a:extLst>
        </xdr:cNvPr>
        <xdr:cNvSpPr txBox="1">
          <a:spLocks noChangeArrowheads="1"/>
        </xdr:cNvSpPr>
      </xdr:nvSpPr>
      <xdr:spPr bwMode="auto">
        <a:xfrm>
          <a:off x="2924175" y="409956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8609E-A038-4878-9AF9-8DA83F436488}">
  <dimension ref="A1:A7"/>
  <sheetViews>
    <sheetView tabSelected="1" workbookViewId="0"/>
  </sheetViews>
  <sheetFormatPr defaultRowHeight="12.75" x14ac:dyDescent="0.2"/>
  <cols>
    <col min="1" max="1" width="73.5703125" style="103" customWidth="1"/>
    <col min="2" max="256" width="9.140625" style="103"/>
    <col min="257" max="257" width="73.5703125" style="103" customWidth="1"/>
    <col min="258" max="512" width="9.140625" style="103"/>
    <col min="513" max="513" width="73.5703125" style="103" customWidth="1"/>
    <col min="514" max="768" width="9.140625" style="103"/>
    <col min="769" max="769" width="73.5703125" style="103" customWidth="1"/>
    <col min="770" max="1024" width="9.140625" style="103"/>
    <col min="1025" max="1025" width="73.5703125" style="103" customWidth="1"/>
    <col min="1026" max="1280" width="9.140625" style="103"/>
    <col min="1281" max="1281" width="73.5703125" style="103" customWidth="1"/>
    <col min="1282" max="1536" width="9.140625" style="103"/>
    <col min="1537" max="1537" width="73.5703125" style="103" customWidth="1"/>
    <col min="1538" max="1792" width="9.140625" style="103"/>
    <col min="1793" max="1793" width="73.5703125" style="103" customWidth="1"/>
    <col min="1794" max="2048" width="9.140625" style="103"/>
    <col min="2049" max="2049" width="73.5703125" style="103" customWidth="1"/>
    <col min="2050" max="2304" width="9.140625" style="103"/>
    <col min="2305" max="2305" width="73.5703125" style="103" customWidth="1"/>
    <col min="2306" max="2560" width="9.140625" style="103"/>
    <col min="2561" max="2561" width="73.5703125" style="103" customWidth="1"/>
    <col min="2562" max="2816" width="9.140625" style="103"/>
    <col min="2817" max="2817" width="73.5703125" style="103" customWidth="1"/>
    <col min="2818" max="3072" width="9.140625" style="103"/>
    <col min="3073" max="3073" width="73.5703125" style="103" customWidth="1"/>
    <col min="3074" max="3328" width="9.140625" style="103"/>
    <col min="3329" max="3329" width="73.5703125" style="103" customWidth="1"/>
    <col min="3330" max="3584" width="9.140625" style="103"/>
    <col min="3585" max="3585" width="73.5703125" style="103" customWidth="1"/>
    <col min="3586" max="3840" width="9.140625" style="103"/>
    <col min="3841" max="3841" width="73.5703125" style="103" customWidth="1"/>
    <col min="3842" max="4096" width="9.140625" style="103"/>
    <col min="4097" max="4097" width="73.5703125" style="103" customWidth="1"/>
    <col min="4098" max="4352" width="9.140625" style="103"/>
    <col min="4353" max="4353" width="73.5703125" style="103" customWidth="1"/>
    <col min="4354" max="4608" width="9.140625" style="103"/>
    <col min="4609" max="4609" width="73.5703125" style="103" customWidth="1"/>
    <col min="4610" max="4864" width="9.140625" style="103"/>
    <col min="4865" max="4865" width="73.5703125" style="103" customWidth="1"/>
    <col min="4866" max="5120" width="9.140625" style="103"/>
    <col min="5121" max="5121" width="73.5703125" style="103" customWidth="1"/>
    <col min="5122" max="5376" width="9.140625" style="103"/>
    <col min="5377" max="5377" width="73.5703125" style="103" customWidth="1"/>
    <col min="5378" max="5632" width="9.140625" style="103"/>
    <col min="5633" max="5633" width="73.5703125" style="103" customWidth="1"/>
    <col min="5634" max="5888" width="9.140625" style="103"/>
    <col min="5889" max="5889" width="73.5703125" style="103" customWidth="1"/>
    <col min="5890" max="6144" width="9.140625" style="103"/>
    <col min="6145" max="6145" width="73.5703125" style="103" customWidth="1"/>
    <col min="6146" max="6400" width="9.140625" style="103"/>
    <col min="6401" max="6401" width="73.5703125" style="103" customWidth="1"/>
    <col min="6402" max="6656" width="9.140625" style="103"/>
    <col min="6657" max="6657" width="73.5703125" style="103" customWidth="1"/>
    <col min="6658" max="6912" width="9.140625" style="103"/>
    <col min="6913" max="6913" width="73.5703125" style="103" customWidth="1"/>
    <col min="6914" max="7168" width="9.140625" style="103"/>
    <col min="7169" max="7169" width="73.5703125" style="103" customWidth="1"/>
    <col min="7170" max="7424" width="9.140625" style="103"/>
    <col min="7425" max="7425" width="73.5703125" style="103" customWidth="1"/>
    <col min="7426" max="7680" width="9.140625" style="103"/>
    <col min="7681" max="7681" width="73.5703125" style="103" customWidth="1"/>
    <col min="7682" max="7936" width="9.140625" style="103"/>
    <col min="7937" max="7937" width="73.5703125" style="103" customWidth="1"/>
    <col min="7938" max="8192" width="9.140625" style="103"/>
    <col min="8193" max="8193" width="73.5703125" style="103" customWidth="1"/>
    <col min="8194" max="8448" width="9.140625" style="103"/>
    <col min="8449" max="8449" width="73.5703125" style="103" customWidth="1"/>
    <col min="8450" max="8704" width="9.140625" style="103"/>
    <col min="8705" max="8705" width="73.5703125" style="103" customWidth="1"/>
    <col min="8706" max="8960" width="9.140625" style="103"/>
    <col min="8961" max="8961" width="73.5703125" style="103" customWidth="1"/>
    <col min="8962" max="9216" width="9.140625" style="103"/>
    <col min="9217" max="9217" width="73.5703125" style="103" customWidth="1"/>
    <col min="9218" max="9472" width="9.140625" style="103"/>
    <col min="9473" max="9473" width="73.5703125" style="103" customWidth="1"/>
    <col min="9474" max="9728" width="9.140625" style="103"/>
    <col min="9729" max="9729" width="73.5703125" style="103" customWidth="1"/>
    <col min="9730" max="9984" width="9.140625" style="103"/>
    <col min="9985" max="9985" width="73.5703125" style="103" customWidth="1"/>
    <col min="9986" max="10240" width="9.140625" style="103"/>
    <col min="10241" max="10241" width="73.5703125" style="103" customWidth="1"/>
    <col min="10242" max="10496" width="9.140625" style="103"/>
    <col min="10497" max="10497" width="73.5703125" style="103" customWidth="1"/>
    <col min="10498" max="10752" width="9.140625" style="103"/>
    <col min="10753" max="10753" width="73.5703125" style="103" customWidth="1"/>
    <col min="10754" max="11008" width="9.140625" style="103"/>
    <col min="11009" max="11009" width="73.5703125" style="103" customWidth="1"/>
    <col min="11010" max="11264" width="9.140625" style="103"/>
    <col min="11265" max="11265" width="73.5703125" style="103" customWidth="1"/>
    <col min="11266" max="11520" width="9.140625" style="103"/>
    <col min="11521" max="11521" width="73.5703125" style="103" customWidth="1"/>
    <col min="11522" max="11776" width="9.140625" style="103"/>
    <col min="11777" max="11777" width="73.5703125" style="103" customWidth="1"/>
    <col min="11778" max="12032" width="9.140625" style="103"/>
    <col min="12033" max="12033" width="73.5703125" style="103" customWidth="1"/>
    <col min="12034" max="12288" width="9.140625" style="103"/>
    <col min="12289" max="12289" width="73.5703125" style="103" customWidth="1"/>
    <col min="12290" max="12544" width="9.140625" style="103"/>
    <col min="12545" max="12545" width="73.5703125" style="103" customWidth="1"/>
    <col min="12546" max="12800" width="9.140625" style="103"/>
    <col min="12801" max="12801" width="73.5703125" style="103" customWidth="1"/>
    <col min="12802" max="13056" width="9.140625" style="103"/>
    <col min="13057" max="13057" width="73.5703125" style="103" customWidth="1"/>
    <col min="13058" max="13312" width="9.140625" style="103"/>
    <col min="13313" max="13313" width="73.5703125" style="103" customWidth="1"/>
    <col min="13314" max="13568" width="9.140625" style="103"/>
    <col min="13569" max="13569" width="73.5703125" style="103" customWidth="1"/>
    <col min="13570" max="13824" width="9.140625" style="103"/>
    <col min="13825" max="13825" width="73.5703125" style="103" customWidth="1"/>
    <col min="13826" max="14080" width="9.140625" style="103"/>
    <col min="14081" max="14081" width="73.5703125" style="103" customWidth="1"/>
    <col min="14082" max="14336" width="9.140625" style="103"/>
    <col min="14337" max="14337" width="73.5703125" style="103" customWidth="1"/>
    <col min="14338" max="14592" width="9.140625" style="103"/>
    <col min="14593" max="14593" width="73.5703125" style="103" customWidth="1"/>
    <col min="14594" max="14848" width="9.140625" style="103"/>
    <col min="14849" max="14849" width="73.5703125" style="103" customWidth="1"/>
    <col min="14850" max="15104" width="9.140625" style="103"/>
    <col min="15105" max="15105" width="73.5703125" style="103" customWidth="1"/>
    <col min="15106" max="15360" width="9.140625" style="103"/>
    <col min="15361" max="15361" width="73.5703125" style="103" customWidth="1"/>
    <col min="15362" max="15616" width="9.140625" style="103"/>
    <col min="15617" max="15617" width="73.5703125" style="103" customWidth="1"/>
    <col min="15618" max="15872" width="9.140625" style="103"/>
    <col min="15873" max="15873" width="73.5703125" style="103" customWidth="1"/>
    <col min="15874" max="16128" width="9.140625" style="103"/>
    <col min="16129" max="16129" width="73.5703125" style="103" customWidth="1"/>
    <col min="16130" max="16384" width="9.140625" style="103"/>
  </cols>
  <sheetData>
    <row r="1" spans="1:1" ht="17.25" customHeight="1" x14ac:dyDescent="0.2">
      <c r="A1" s="102" t="s">
        <v>316</v>
      </c>
    </row>
    <row r="2" spans="1:1" ht="17.25" customHeight="1" x14ac:dyDescent="0.2">
      <c r="A2" s="104" t="s">
        <v>314</v>
      </c>
    </row>
    <row r="3" spans="1:1" ht="17.25" customHeight="1" x14ac:dyDescent="0.2">
      <c r="A3" s="105">
        <v>44529</v>
      </c>
    </row>
    <row r="4" spans="1:1" x14ac:dyDescent="0.2">
      <c r="A4" s="104"/>
    </row>
    <row r="5" spans="1:1" ht="104.25" customHeight="1" x14ac:dyDescent="0.2">
      <c r="A5" s="106" t="s">
        <v>315</v>
      </c>
    </row>
    <row r="6" spans="1:1" x14ac:dyDescent="0.2">
      <c r="A6" s="104"/>
    </row>
    <row r="7" spans="1:1" ht="65.25" customHeight="1" x14ac:dyDescent="0.2">
      <c r="A7" s="107" t="s">
        <v>317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7BD8-509E-4245-82FD-B4795B14E477}">
  <sheetPr codeName="Sheet9"/>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855468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216</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150872664</v>
      </c>
      <c r="H5" s="5">
        <v>166364816</v>
      </c>
      <c r="I5" s="5">
        <v>161668810</v>
      </c>
      <c r="J5" s="5">
        <v>163760358</v>
      </c>
      <c r="K5" s="5">
        <f t="shared" ref="K5:Q5" si="0">SUM(K62,K119,K176)</f>
        <v>182450658</v>
      </c>
      <c r="L5" s="5">
        <f t="shared" si="0"/>
        <v>190835158</v>
      </c>
      <c r="M5" s="5">
        <f t="shared" si="0"/>
        <v>213455339</v>
      </c>
      <c r="N5" s="5">
        <f t="shared" si="0"/>
        <v>303669597</v>
      </c>
      <c r="O5" s="5">
        <f t="shared" si="0"/>
        <v>280913100.02144408</v>
      </c>
      <c r="P5" s="5">
        <f t="shared" si="0"/>
        <v>356752224</v>
      </c>
      <c r="Q5" s="5">
        <f t="shared" si="0"/>
        <v>271722764.31</v>
      </c>
      <c r="R5" s="5">
        <f t="shared" ref="R5:AA5" si="1">SUM(R62,R119,R176,R233)</f>
        <v>509049348.44</v>
      </c>
      <c r="S5" s="5">
        <f t="shared" si="1"/>
        <v>396864571.01999998</v>
      </c>
      <c r="T5" s="5">
        <f t="shared" si="1"/>
        <v>344467274.69</v>
      </c>
      <c r="U5" s="5">
        <f t="shared" si="1"/>
        <v>533264727.31</v>
      </c>
      <c r="V5" s="5">
        <f t="shared" si="1"/>
        <v>425502104.98000002</v>
      </c>
      <c r="W5" s="5">
        <f t="shared" si="1"/>
        <v>396568415.75</v>
      </c>
      <c r="X5" s="5">
        <f t="shared" si="1"/>
        <v>436167369.98000002</v>
      </c>
      <c r="Y5" s="5">
        <f t="shared" si="1"/>
        <v>451978720.0727995</v>
      </c>
      <c r="Z5" s="5">
        <f t="shared" si="1"/>
        <v>481328212.72457761</v>
      </c>
      <c r="AA5" s="5">
        <f t="shared" si="1"/>
        <v>527070120.59000003</v>
      </c>
      <c r="AB5" s="5">
        <v>842006144</v>
      </c>
      <c r="AC5" s="5">
        <v>612701421.03021479</v>
      </c>
      <c r="AD5" s="5">
        <v>673929122</v>
      </c>
      <c r="AE5" s="5">
        <v>803205284.10450184</v>
      </c>
      <c r="AF5" s="5">
        <v>648913250</v>
      </c>
      <c r="AG5" s="5">
        <v>672187149.49760926</v>
      </c>
      <c r="AH5" s="5">
        <v>716667004</v>
      </c>
      <c r="AI5" s="10">
        <v>-2.6505075646599874E-2</v>
      </c>
      <c r="AJ5" s="10">
        <v>6.6171831067634745E-2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63049512</v>
      </c>
      <c r="H7" s="12">
        <v>75996216</v>
      </c>
      <c r="I7" s="12">
        <v>67409982</v>
      </c>
      <c r="J7" s="12">
        <v>62992758</v>
      </c>
      <c r="K7" s="12">
        <f t="shared" ref="K7:AA17" si="2">SUM(K64,K121,K178)</f>
        <v>78295743</v>
      </c>
      <c r="L7" s="12">
        <f t="shared" si="2"/>
        <v>81403922</v>
      </c>
      <c r="M7" s="12">
        <f t="shared" si="2"/>
        <v>86474740</v>
      </c>
      <c r="N7" s="12">
        <f t="shared" si="2"/>
        <v>162643145</v>
      </c>
      <c r="O7" s="12">
        <f t="shared" si="2"/>
        <v>112623016.37738587</v>
      </c>
      <c r="P7" s="12">
        <f t="shared" si="2"/>
        <v>208891659</v>
      </c>
      <c r="Q7" s="12">
        <f t="shared" si="2"/>
        <v>122119601.84999999</v>
      </c>
      <c r="R7" s="12">
        <f t="shared" si="2"/>
        <v>359295992.75</v>
      </c>
      <c r="S7" s="12">
        <f t="shared" si="2"/>
        <v>237637745.24000001</v>
      </c>
      <c r="T7" s="12">
        <f t="shared" si="2"/>
        <v>185805821.03</v>
      </c>
      <c r="U7" s="12">
        <f t="shared" si="2"/>
        <v>363071191.89999998</v>
      </c>
      <c r="V7" s="12">
        <f t="shared" si="2"/>
        <v>226352452.95999998</v>
      </c>
      <c r="W7" s="12">
        <f t="shared" si="2"/>
        <v>203176737.21000001</v>
      </c>
      <c r="X7" s="12">
        <f t="shared" si="2"/>
        <v>230918126.87</v>
      </c>
      <c r="Y7" s="12">
        <f t="shared" si="2"/>
        <v>253169895.59</v>
      </c>
      <c r="Z7" s="12">
        <f t="shared" si="2"/>
        <v>278471382.55000001</v>
      </c>
      <c r="AA7" s="12">
        <f t="shared" si="2"/>
        <v>302381107.13999999</v>
      </c>
      <c r="AB7" s="12">
        <v>617392004</v>
      </c>
      <c r="AC7" s="12">
        <v>382546828</v>
      </c>
      <c r="AD7" s="12">
        <v>342355620</v>
      </c>
      <c r="AE7" s="12">
        <v>467355914</v>
      </c>
      <c r="AF7" s="12">
        <v>356908346</v>
      </c>
      <c r="AG7" s="12">
        <v>388149871</v>
      </c>
      <c r="AH7" s="12">
        <v>420265743</v>
      </c>
      <c r="AI7" s="13">
        <v>-6.2091442479036973E-2</v>
      </c>
      <c r="AJ7" s="13">
        <v>8.2740906024930769E-2</v>
      </c>
    </row>
    <row r="8" spans="1:36" ht="10.5" customHeight="1" x14ac:dyDescent="0.2">
      <c r="A8" s="11"/>
      <c r="B8" s="11"/>
      <c r="C8" s="11" t="s">
        <v>36</v>
      </c>
      <c r="D8" s="11"/>
      <c r="E8" s="11"/>
      <c r="F8" s="2"/>
      <c r="G8" s="12">
        <v>43329582</v>
      </c>
      <c r="H8" s="12">
        <v>48730014</v>
      </c>
      <c r="I8" s="12">
        <v>51518772</v>
      </c>
      <c r="J8" s="12">
        <v>46201397</v>
      </c>
      <c r="K8" s="12">
        <f t="shared" si="2"/>
        <v>50176367</v>
      </c>
      <c r="L8" s="12">
        <f t="shared" si="2"/>
        <v>51446063</v>
      </c>
      <c r="M8" s="12">
        <f t="shared" si="2"/>
        <v>54476247</v>
      </c>
      <c r="N8" s="12">
        <f t="shared" si="2"/>
        <v>54897816</v>
      </c>
      <c r="O8" s="12">
        <f t="shared" si="2"/>
        <v>63630490.473735496</v>
      </c>
      <c r="P8" s="12">
        <f t="shared" si="2"/>
        <v>69535382</v>
      </c>
      <c r="Q8" s="12">
        <f t="shared" si="2"/>
        <v>78728530.269999996</v>
      </c>
      <c r="R8" s="12">
        <f t="shared" si="2"/>
        <v>83185896.780000001</v>
      </c>
      <c r="S8" s="12">
        <f t="shared" si="2"/>
        <v>83860998.189999998</v>
      </c>
      <c r="T8" s="12">
        <f t="shared" si="2"/>
        <v>111004788.38</v>
      </c>
      <c r="U8" s="12">
        <f t="shared" si="2"/>
        <v>114276024.15000001</v>
      </c>
      <c r="V8" s="12">
        <f t="shared" si="2"/>
        <v>111695751.75999999</v>
      </c>
      <c r="W8" s="12">
        <f t="shared" si="2"/>
        <v>121681646.15000001</v>
      </c>
      <c r="X8" s="12">
        <f t="shared" si="2"/>
        <v>131042636.42</v>
      </c>
      <c r="Y8" s="12">
        <f t="shared" si="2"/>
        <v>132030021.89</v>
      </c>
      <c r="Z8" s="12">
        <f t="shared" si="2"/>
        <v>133893847.67</v>
      </c>
      <c r="AA8" s="12">
        <f t="shared" si="2"/>
        <v>138277109.01999998</v>
      </c>
      <c r="AB8" s="12">
        <v>152263987</v>
      </c>
      <c r="AC8" s="12">
        <v>157758165</v>
      </c>
      <c r="AD8" s="12">
        <v>173630024</v>
      </c>
      <c r="AE8" s="12">
        <v>200988305</v>
      </c>
      <c r="AF8" s="12">
        <v>215036320</v>
      </c>
      <c r="AG8" s="12">
        <v>233057401</v>
      </c>
      <c r="AH8" s="12">
        <v>251998070</v>
      </c>
      <c r="AI8" s="13">
        <v>8.7593665670624432E-2</v>
      </c>
      <c r="AJ8" s="13">
        <v>8.1270403423060564E-2</v>
      </c>
    </row>
    <row r="9" spans="1:36" ht="10.5" customHeight="1" x14ac:dyDescent="0.2">
      <c r="A9" s="11"/>
      <c r="B9" s="11"/>
      <c r="C9" s="11"/>
      <c r="D9" s="11" t="s">
        <v>37</v>
      </c>
      <c r="E9" s="11"/>
      <c r="F9" s="2"/>
      <c r="G9" s="12">
        <v>42303773</v>
      </c>
      <c r="H9" s="12">
        <v>47368746</v>
      </c>
      <c r="I9" s="12">
        <v>49764114</v>
      </c>
      <c r="J9" s="12">
        <v>44660479</v>
      </c>
      <c r="K9" s="12">
        <f t="shared" si="2"/>
        <v>48188274</v>
      </c>
      <c r="L9" s="12">
        <f t="shared" si="2"/>
        <v>47656124</v>
      </c>
      <c r="M9" s="12">
        <f t="shared" si="2"/>
        <v>51390430</v>
      </c>
      <c r="N9" s="12">
        <f t="shared" si="2"/>
        <v>52043637</v>
      </c>
      <c r="O9" s="12">
        <f t="shared" si="2"/>
        <v>60090760.712592505</v>
      </c>
      <c r="P9" s="12">
        <f t="shared" si="2"/>
        <v>65787002</v>
      </c>
      <c r="Q9" s="12">
        <f t="shared" si="2"/>
        <v>74973755.230000004</v>
      </c>
      <c r="R9" s="12">
        <f t="shared" si="2"/>
        <v>79599395.189999998</v>
      </c>
      <c r="S9" s="12">
        <f t="shared" si="2"/>
        <v>80126660.329999998</v>
      </c>
      <c r="T9" s="12">
        <f t="shared" si="2"/>
        <v>104833984.23</v>
      </c>
      <c r="U9" s="12">
        <f t="shared" si="2"/>
        <v>107307614.38</v>
      </c>
      <c r="V9" s="12">
        <f t="shared" si="2"/>
        <v>104200111.8</v>
      </c>
      <c r="W9" s="12">
        <f t="shared" si="2"/>
        <v>114296330.11</v>
      </c>
      <c r="X9" s="12">
        <f t="shared" si="2"/>
        <v>122530481.88</v>
      </c>
      <c r="Y9" s="12">
        <f t="shared" si="2"/>
        <v>123225385.96000001</v>
      </c>
      <c r="Z9" s="12">
        <f t="shared" si="2"/>
        <v>124818722.78</v>
      </c>
      <c r="AA9" s="12">
        <f t="shared" si="2"/>
        <v>132463834.00999999</v>
      </c>
      <c r="AB9" s="12">
        <v>146576504</v>
      </c>
      <c r="AC9" s="12">
        <v>152449348</v>
      </c>
      <c r="AD9" s="12">
        <v>166441072</v>
      </c>
      <c r="AE9" s="12">
        <v>191243037</v>
      </c>
      <c r="AF9" s="12">
        <v>204572935</v>
      </c>
      <c r="AG9" s="12">
        <v>221952302</v>
      </c>
      <c r="AH9" s="12">
        <v>240678637</v>
      </c>
      <c r="AI9" s="13">
        <v>8.6164315973848993E-2</v>
      </c>
      <c r="AJ9" s="13">
        <v>8.4370987961188165E-2</v>
      </c>
    </row>
    <row r="10" spans="1:36" ht="10.5" customHeight="1" x14ac:dyDescent="0.2">
      <c r="A10" s="11"/>
      <c r="B10" s="11"/>
      <c r="C10" s="14"/>
      <c r="D10" s="11" t="s">
        <v>38</v>
      </c>
      <c r="E10" s="11"/>
      <c r="F10" s="2"/>
      <c r="G10" s="12">
        <v>35328</v>
      </c>
      <c r="H10" s="12">
        <v>301820</v>
      </c>
      <c r="I10" s="12">
        <v>339109</v>
      </c>
      <c r="J10" s="12">
        <v>655030</v>
      </c>
      <c r="K10" s="12">
        <f t="shared" si="2"/>
        <v>981939</v>
      </c>
      <c r="L10" s="12">
        <f t="shared" si="2"/>
        <v>2641123</v>
      </c>
      <c r="M10" s="12">
        <f t="shared" si="2"/>
        <v>2232904</v>
      </c>
      <c r="N10" s="12">
        <f t="shared" si="2"/>
        <v>2260878</v>
      </c>
      <c r="O10" s="12">
        <f t="shared" si="2"/>
        <v>2717610.68</v>
      </c>
      <c r="P10" s="12">
        <f t="shared" si="2"/>
        <v>2759715</v>
      </c>
      <c r="Q10" s="12">
        <f t="shared" si="2"/>
        <v>2676872</v>
      </c>
      <c r="R10" s="12">
        <f t="shared" si="2"/>
        <v>2499845.5099999998</v>
      </c>
      <c r="S10" s="12">
        <f t="shared" si="2"/>
        <v>2759598.41</v>
      </c>
      <c r="T10" s="12">
        <f t="shared" si="2"/>
        <v>2738832.49</v>
      </c>
      <c r="U10" s="12">
        <f t="shared" si="2"/>
        <v>2885312.13</v>
      </c>
      <c r="V10" s="12">
        <f t="shared" si="2"/>
        <v>3341574.88</v>
      </c>
      <c r="W10" s="12">
        <f t="shared" si="2"/>
        <v>2819335.46</v>
      </c>
      <c r="X10" s="12">
        <f t="shared" si="2"/>
        <v>3028733.66</v>
      </c>
      <c r="Y10" s="12">
        <f t="shared" si="2"/>
        <v>2935750.42</v>
      </c>
      <c r="Z10" s="12">
        <f t="shared" si="2"/>
        <v>3313391.19</v>
      </c>
      <c r="AA10" s="12">
        <f t="shared" si="2"/>
        <v>3310634.78</v>
      </c>
      <c r="AB10" s="12">
        <v>3326974</v>
      </c>
      <c r="AC10" s="12">
        <v>3099594</v>
      </c>
      <c r="AD10" s="12">
        <v>5026492</v>
      </c>
      <c r="AE10" s="12">
        <v>7623625</v>
      </c>
      <c r="AF10" s="12">
        <v>8125331</v>
      </c>
      <c r="AG10" s="12">
        <v>8731042</v>
      </c>
      <c r="AH10" s="12">
        <v>9143824</v>
      </c>
      <c r="AI10" s="13">
        <v>0.18353128361730708</v>
      </c>
      <c r="AJ10" s="13">
        <v>4.7277518536733648E-2</v>
      </c>
    </row>
    <row r="11" spans="1:36" ht="10.5" customHeight="1" x14ac:dyDescent="0.2">
      <c r="A11" s="11"/>
      <c r="B11" s="11"/>
      <c r="C11" s="14"/>
      <c r="D11" s="11" t="s">
        <v>39</v>
      </c>
      <c r="E11" s="11"/>
      <c r="F11" s="2"/>
      <c r="G11" s="12">
        <v>990481</v>
      </c>
      <c r="H11" s="12">
        <v>1059448</v>
      </c>
      <c r="I11" s="12">
        <v>1415549</v>
      </c>
      <c r="J11" s="12">
        <v>885888</v>
      </c>
      <c r="K11" s="12">
        <f t="shared" si="2"/>
        <v>1006154</v>
      </c>
      <c r="L11" s="12">
        <f t="shared" si="2"/>
        <v>1148816</v>
      </c>
      <c r="M11" s="12">
        <f t="shared" si="2"/>
        <v>852913</v>
      </c>
      <c r="N11" s="12">
        <f t="shared" si="2"/>
        <v>593301</v>
      </c>
      <c r="O11" s="12">
        <f t="shared" si="2"/>
        <v>822119.08114299644</v>
      </c>
      <c r="P11" s="12">
        <f t="shared" si="2"/>
        <v>988665</v>
      </c>
      <c r="Q11" s="12">
        <f t="shared" si="2"/>
        <v>1077903.04</v>
      </c>
      <c r="R11" s="12">
        <f t="shared" si="2"/>
        <v>1086656.08</v>
      </c>
      <c r="S11" s="12">
        <f t="shared" si="2"/>
        <v>974739.45</v>
      </c>
      <c r="T11" s="12">
        <f t="shared" si="2"/>
        <v>3431971.66</v>
      </c>
      <c r="U11" s="12">
        <f t="shared" si="2"/>
        <v>4083097.64</v>
      </c>
      <c r="V11" s="12">
        <f t="shared" si="2"/>
        <v>4154065.08</v>
      </c>
      <c r="W11" s="12">
        <f t="shared" si="2"/>
        <v>4565980.58</v>
      </c>
      <c r="X11" s="12">
        <f t="shared" si="2"/>
        <v>5483420.8799999999</v>
      </c>
      <c r="Y11" s="12">
        <f t="shared" si="2"/>
        <v>5868885.5099999998</v>
      </c>
      <c r="Z11" s="12">
        <f t="shared" si="2"/>
        <v>5761733.7000000002</v>
      </c>
      <c r="AA11" s="12">
        <f t="shared" si="2"/>
        <v>2502640.23</v>
      </c>
      <c r="AB11" s="12">
        <v>2360509</v>
      </c>
      <c r="AC11" s="12">
        <v>2209223</v>
      </c>
      <c r="AD11" s="12">
        <v>2162460</v>
      </c>
      <c r="AE11" s="12">
        <v>2121643</v>
      </c>
      <c r="AF11" s="12">
        <v>2338054</v>
      </c>
      <c r="AG11" s="12">
        <v>2374057</v>
      </c>
      <c r="AH11" s="12">
        <v>2175609</v>
      </c>
      <c r="AI11" s="13">
        <v>-1.3502783123636841E-2</v>
      </c>
      <c r="AJ11" s="13">
        <v>-8.3590242357281228E-2</v>
      </c>
    </row>
    <row r="12" spans="1:36" ht="10.5" customHeight="1" x14ac:dyDescent="0.2">
      <c r="A12" s="11"/>
      <c r="B12" s="14"/>
      <c r="C12" s="11" t="s">
        <v>40</v>
      </c>
      <c r="D12" s="11"/>
      <c r="E12" s="11"/>
      <c r="F12" s="2"/>
      <c r="G12" s="12">
        <v>0</v>
      </c>
      <c r="H12" s="12">
        <v>0</v>
      </c>
      <c r="I12" s="12">
        <v>0</v>
      </c>
      <c r="J12" s="12">
        <v>0</v>
      </c>
      <c r="K12" s="12">
        <f t="shared" si="2"/>
        <v>0</v>
      </c>
      <c r="L12" s="12">
        <f t="shared" si="2"/>
        <v>2882627</v>
      </c>
      <c r="M12" s="12">
        <f t="shared" si="2"/>
        <v>5724678</v>
      </c>
      <c r="N12" s="12">
        <f t="shared" si="2"/>
        <v>7251561</v>
      </c>
      <c r="O12" s="12">
        <f t="shared" si="2"/>
        <v>9340127.5643121842</v>
      </c>
      <c r="P12" s="12">
        <f t="shared" si="2"/>
        <v>10291079</v>
      </c>
      <c r="Q12" s="12">
        <f t="shared" si="2"/>
        <v>9398676.5800000001</v>
      </c>
      <c r="R12" s="12">
        <f t="shared" si="2"/>
        <v>11272304.969999999</v>
      </c>
      <c r="S12" s="12">
        <f t="shared" si="2"/>
        <v>11446776.050000001</v>
      </c>
      <c r="T12" s="12">
        <f t="shared" si="2"/>
        <v>15977344.93</v>
      </c>
      <c r="U12" s="12">
        <f t="shared" si="2"/>
        <v>17789207.75</v>
      </c>
      <c r="V12" s="12">
        <f t="shared" si="2"/>
        <v>17339485.199999999</v>
      </c>
      <c r="W12" s="12">
        <f t="shared" si="2"/>
        <v>13873836.060000001</v>
      </c>
      <c r="X12" s="12">
        <f t="shared" si="2"/>
        <v>14426709.449999999</v>
      </c>
      <c r="Y12" s="12">
        <f t="shared" si="2"/>
        <v>12656527.699999999</v>
      </c>
      <c r="Z12" s="12">
        <f t="shared" si="2"/>
        <v>22038154.880000003</v>
      </c>
      <c r="AA12" s="12">
        <f t="shared" si="2"/>
        <v>21829480.119999997</v>
      </c>
      <c r="AB12" s="12">
        <v>24487863</v>
      </c>
      <c r="AC12" s="12">
        <v>30793363</v>
      </c>
      <c r="AD12" s="12">
        <v>19032743</v>
      </c>
      <c r="AE12" s="12">
        <v>20361008</v>
      </c>
      <c r="AF12" s="12">
        <v>22436066</v>
      </c>
      <c r="AG12" s="12">
        <v>24634750</v>
      </c>
      <c r="AH12" s="12">
        <v>26555173</v>
      </c>
      <c r="AI12" s="13">
        <v>1.3599469791807817E-2</v>
      </c>
      <c r="AJ12" s="13">
        <v>7.7955855042166039E-2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386568</v>
      </c>
      <c r="T13" s="12">
        <f t="shared" si="2"/>
        <v>0</v>
      </c>
      <c r="U13" s="12">
        <f t="shared" si="2"/>
        <v>484613</v>
      </c>
      <c r="V13" s="12">
        <f t="shared" si="2"/>
        <v>510947</v>
      </c>
      <c r="W13" s="12">
        <f t="shared" si="2"/>
        <v>200076</v>
      </c>
      <c r="X13" s="12">
        <f t="shared" si="2"/>
        <v>594006</v>
      </c>
      <c r="Y13" s="12">
        <f t="shared" si="2"/>
        <v>594796</v>
      </c>
      <c r="Z13" s="12">
        <f t="shared" si="2"/>
        <v>622100</v>
      </c>
      <c r="AA13" s="12">
        <f t="shared" si="2"/>
        <v>639395</v>
      </c>
      <c r="AB13" s="12">
        <v>662852</v>
      </c>
      <c r="AC13" s="12">
        <v>1996592</v>
      </c>
      <c r="AD13" s="12">
        <v>2145396</v>
      </c>
      <c r="AE13" s="12">
        <v>2297644</v>
      </c>
      <c r="AF13" s="12">
        <v>2418660</v>
      </c>
      <c r="AG13" s="12">
        <v>2610714</v>
      </c>
      <c r="AH13" s="12">
        <v>2894012</v>
      </c>
      <c r="AI13" s="13">
        <v>0.27844081144062383</v>
      </c>
      <c r="AJ13" s="13">
        <v>0.10851360968685195</v>
      </c>
    </row>
    <row r="14" spans="1:36" ht="10.5" customHeight="1" x14ac:dyDescent="0.2">
      <c r="A14" s="11"/>
      <c r="B14" s="14"/>
      <c r="C14" s="11" t="s">
        <v>42</v>
      </c>
      <c r="D14" s="11"/>
      <c r="E14" s="11"/>
      <c r="F14" s="2"/>
      <c r="G14" s="12">
        <v>0</v>
      </c>
      <c r="H14" s="12">
        <v>0</v>
      </c>
      <c r="I14" s="12">
        <v>0</v>
      </c>
      <c r="J14" s="12">
        <v>0</v>
      </c>
      <c r="K14" s="12">
        <f t="shared" si="2"/>
        <v>0</v>
      </c>
      <c r="L14" s="12">
        <f t="shared" si="2"/>
        <v>181629</v>
      </c>
      <c r="M14" s="12">
        <f t="shared" si="2"/>
        <v>209581</v>
      </c>
      <c r="N14" s="12">
        <f t="shared" si="2"/>
        <v>243383</v>
      </c>
      <c r="O14" s="12">
        <f t="shared" si="2"/>
        <v>299988.61538461538</v>
      </c>
      <c r="P14" s="12">
        <f t="shared" si="2"/>
        <v>316628</v>
      </c>
      <c r="Q14" s="12">
        <f t="shared" si="2"/>
        <v>359657</v>
      </c>
      <c r="R14" s="12">
        <f t="shared" si="2"/>
        <v>374353</v>
      </c>
      <c r="S14" s="12">
        <f t="shared" si="2"/>
        <v>25373</v>
      </c>
      <c r="T14" s="12">
        <f t="shared" si="2"/>
        <v>1160811</v>
      </c>
      <c r="U14" s="12">
        <f t="shared" si="2"/>
        <v>25420</v>
      </c>
      <c r="V14" s="12">
        <f t="shared" si="2"/>
        <v>0</v>
      </c>
      <c r="W14" s="12">
        <f t="shared" si="2"/>
        <v>452977</v>
      </c>
      <c r="X14" s="12">
        <f t="shared" si="2"/>
        <v>389366</v>
      </c>
      <c r="Y14" s="12">
        <f t="shared" si="2"/>
        <v>406925</v>
      </c>
      <c r="Z14" s="12">
        <f t="shared" si="2"/>
        <v>420882</v>
      </c>
      <c r="AA14" s="12">
        <f t="shared" si="2"/>
        <v>418469</v>
      </c>
      <c r="AB14" s="12">
        <v>540050</v>
      </c>
      <c r="AC14" s="12">
        <v>646718</v>
      </c>
      <c r="AD14" s="12">
        <v>688099</v>
      </c>
      <c r="AE14" s="12">
        <v>787461</v>
      </c>
      <c r="AF14" s="12">
        <v>1291865</v>
      </c>
      <c r="AG14" s="12">
        <v>900998</v>
      </c>
      <c r="AH14" s="12">
        <v>758250</v>
      </c>
      <c r="AI14" s="13">
        <v>5.8188590862480627E-2</v>
      </c>
      <c r="AJ14" s="13">
        <v>-0.15843320406926542</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16430614</v>
      </c>
      <c r="Y15" s="12">
        <f t="shared" si="2"/>
        <v>17717652</v>
      </c>
      <c r="Z15" s="12">
        <f t="shared" si="2"/>
        <v>18561989</v>
      </c>
      <c r="AA15" s="12">
        <f t="shared" si="2"/>
        <v>19440084</v>
      </c>
      <c r="AB15" s="12">
        <v>22388703</v>
      </c>
      <c r="AC15" s="12">
        <v>23504046</v>
      </c>
      <c r="AD15" s="12">
        <v>25088303</v>
      </c>
      <c r="AE15" s="12">
        <v>27450797</v>
      </c>
      <c r="AF15" s="12">
        <v>30215615</v>
      </c>
      <c r="AG15" s="12">
        <v>32772472</v>
      </c>
      <c r="AH15" s="12">
        <v>35046355</v>
      </c>
      <c r="AI15" s="13">
        <v>7.7545589004902382E-2</v>
      </c>
      <c r="AJ15" s="13">
        <v>6.9383932954462518E-2</v>
      </c>
    </row>
    <row r="16" spans="1:36" ht="10.5" customHeight="1" x14ac:dyDescent="0.2">
      <c r="A16" s="11"/>
      <c r="B16" s="14"/>
      <c r="C16" s="11" t="s">
        <v>44</v>
      </c>
      <c r="D16" s="15"/>
      <c r="E16" s="11"/>
      <c r="F16" s="2"/>
      <c r="G16" s="12">
        <v>19719930</v>
      </c>
      <c r="H16" s="12">
        <v>27266202</v>
      </c>
      <c r="I16" s="12">
        <v>15891210</v>
      </c>
      <c r="J16" s="12">
        <v>16791361</v>
      </c>
      <c r="K16" s="12">
        <f t="shared" si="2"/>
        <v>28119376</v>
      </c>
      <c r="L16" s="12">
        <f t="shared" si="2"/>
        <v>26893603</v>
      </c>
      <c r="M16" s="12">
        <f t="shared" si="2"/>
        <v>26064234</v>
      </c>
      <c r="N16" s="12">
        <f t="shared" si="2"/>
        <v>100250385</v>
      </c>
      <c r="O16" s="12">
        <f t="shared" si="2"/>
        <v>39352409.72395356</v>
      </c>
      <c r="P16" s="12">
        <f t="shared" si="2"/>
        <v>128748570</v>
      </c>
      <c r="Q16" s="12">
        <f t="shared" si="2"/>
        <v>33632738</v>
      </c>
      <c r="R16" s="12">
        <f t="shared" si="2"/>
        <v>264463438</v>
      </c>
      <c r="S16" s="12">
        <f t="shared" si="2"/>
        <v>141918030</v>
      </c>
      <c r="T16" s="12">
        <f t="shared" si="2"/>
        <v>57662876.719999999</v>
      </c>
      <c r="U16" s="12">
        <f t="shared" si="2"/>
        <v>230495927</v>
      </c>
      <c r="V16" s="12">
        <f t="shared" si="2"/>
        <v>96806269</v>
      </c>
      <c r="W16" s="12">
        <f t="shared" si="2"/>
        <v>66968202</v>
      </c>
      <c r="X16" s="12">
        <f t="shared" si="2"/>
        <v>68034795</v>
      </c>
      <c r="Y16" s="12">
        <f t="shared" si="2"/>
        <v>89763973</v>
      </c>
      <c r="Z16" s="12">
        <f t="shared" si="2"/>
        <v>102934409</v>
      </c>
      <c r="AA16" s="12">
        <f t="shared" si="2"/>
        <v>121776570</v>
      </c>
      <c r="AB16" s="12">
        <v>417048549</v>
      </c>
      <c r="AC16" s="12">
        <v>167847944</v>
      </c>
      <c r="AD16" s="12">
        <v>121771055</v>
      </c>
      <c r="AE16" s="12">
        <v>215470699</v>
      </c>
      <c r="AF16" s="12">
        <v>85509820</v>
      </c>
      <c r="AG16" s="12">
        <v>94173536</v>
      </c>
      <c r="AH16" s="12">
        <v>103013883</v>
      </c>
      <c r="AI16" s="13">
        <v>-0.20789116524443407</v>
      </c>
      <c r="AJ16" s="13">
        <v>9.3872943243842946E-2</v>
      </c>
    </row>
    <row r="17" spans="1:36" ht="10.5" customHeight="1" x14ac:dyDescent="0.2">
      <c r="A17" s="11"/>
      <c r="B17" s="14"/>
      <c r="C17" s="11"/>
      <c r="D17" s="15" t="s">
        <v>45</v>
      </c>
      <c r="E17" s="11"/>
      <c r="F17" s="2"/>
      <c r="G17" s="12">
        <v>2502130</v>
      </c>
      <c r="H17" s="12">
        <v>2901202</v>
      </c>
      <c r="I17" s="12">
        <v>3240078</v>
      </c>
      <c r="J17" s="12">
        <v>2223930</v>
      </c>
      <c r="K17" s="12">
        <f t="shared" si="2"/>
        <v>3312521</v>
      </c>
      <c r="L17" s="12">
        <f t="shared" si="2"/>
        <v>3614583</v>
      </c>
      <c r="M17" s="12">
        <f t="shared" si="2"/>
        <v>2165991</v>
      </c>
      <c r="N17" s="12">
        <f t="shared" si="2"/>
        <v>2746318</v>
      </c>
      <c r="O17" s="12">
        <f t="shared" si="2"/>
        <v>6132351.8104677284</v>
      </c>
      <c r="P17" s="12">
        <f t="shared" si="2"/>
        <v>7029319</v>
      </c>
      <c r="Q17" s="12">
        <f t="shared" si="2"/>
        <v>7758024</v>
      </c>
      <c r="R17" s="12">
        <f t="shared" si="2"/>
        <v>8503605</v>
      </c>
      <c r="S17" s="12">
        <f t="shared" si="2"/>
        <v>10204450</v>
      </c>
      <c r="T17" s="12">
        <f t="shared" si="2"/>
        <v>11660056</v>
      </c>
      <c r="U17" s="12">
        <f t="shared" si="2"/>
        <v>12470594</v>
      </c>
      <c r="V17" s="12">
        <f t="shared" si="2"/>
        <v>13084935</v>
      </c>
      <c r="W17" s="12">
        <f t="shared" si="2"/>
        <v>14017089</v>
      </c>
      <c r="X17" s="12">
        <f t="shared" si="2"/>
        <v>13975833</v>
      </c>
      <c r="Y17" s="12">
        <f t="shared" si="2"/>
        <v>13509361</v>
      </c>
      <c r="Z17" s="12">
        <f t="shared" ref="W17:AA20" si="3">SUM(Z74,Z131,Z188)</f>
        <v>13223753</v>
      </c>
      <c r="AA17" s="12">
        <f t="shared" si="3"/>
        <v>14139612</v>
      </c>
      <c r="AB17" s="12">
        <v>16185007</v>
      </c>
      <c r="AC17" s="12">
        <v>17382589</v>
      </c>
      <c r="AD17" s="12">
        <v>18850473</v>
      </c>
      <c r="AE17" s="12">
        <v>21134859</v>
      </c>
      <c r="AF17" s="12">
        <v>22921345</v>
      </c>
      <c r="AG17" s="12">
        <v>24403614</v>
      </c>
      <c r="AH17" s="12">
        <v>26975659</v>
      </c>
      <c r="AI17" s="13">
        <v>8.8871243760620944E-2</v>
      </c>
      <c r="AJ17" s="13">
        <v>0.1053960696149349</v>
      </c>
    </row>
    <row r="18" spans="1:36" ht="10.5" customHeight="1" x14ac:dyDescent="0.2">
      <c r="A18" s="11"/>
      <c r="B18" s="14"/>
      <c r="C18" s="11"/>
      <c r="D18" s="15" t="s">
        <v>46</v>
      </c>
      <c r="E18" s="11"/>
      <c r="F18" s="2"/>
      <c r="G18" s="12">
        <v>14619094</v>
      </c>
      <c r="H18" s="12">
        <v>12070043</v>
      </c>
      <c r="I18" s="12">
        <v>9698927</v>
      </c>
      <c r="J18" s="12">
        <v>11811871</v>
      </c>
      <c r="K18" s="12">
        <f t="shared" ref="K18:V20" si="4">SUM(K75,K132,K189)</f>
        <v>13718060</v>
      </c>
      <c r="L18" s="12">
        <f t="shared" si="4"/>
        <v>15898052</v>
      </c>
      <c r="M18" s="12">
        <f t="shared" si="4"/>
        <v>15480948</v>
      </c>
      <c r="N18" s="12">
        <f t="shared" si="4"/>
        <v>17636283</v>
      </c>
      <c r="O18" s="12">
        <f t="shared" si="4"/>
        <v>23243805.726700526</v>
      </c>
      <c r="P18" s="12">
        <f t="shared" si="4"/>
        <v>23278076</v>
      </c>
      <c r="Q18" s="12">
        <f t="shared" si="4"/>
        <v>21657139</v>
      </c>
      <c r="R18" s="12">
        <f t="shared" si="4"/>
        <v>34043535</v>
      </c>
      <c r="S18" s="12">
        <f t="shared" si="4"/>
        <v>60646203</v>
      </c>
      <c r="T18" s="12">
        <f t="shared" si="4"/>
        <v>34748533.189999998</v>
      </c>
      <c r="U18" s="12">
        <f t="shared" si="4"/>
        <v>50017958</v>
      </c>
      <c r="V18" s="12">
        <f t="shared" si="4"/>
        <v>49832198</v>
      </c>
      <c r="W18" s="12">
        <f t="shared" si="3"/>
        <v>44687220</v>
      </c>
      <c r="X18" s="12">
        <f t="shared" si="3"/>
        <v>46750854</v>
      </c>
      <c r="Y18" s="12">
        <f t="shared" si="3"/>
        <v>46103167</v>
      </c>
      <c r="Z18" s="12">
        <f t="shared" si="3"/>
        <v>44160970</v>
      </c>
      <c r="AA18" s="12">
        <f t="shared" si="3"/>
        <v>45108249</v>
      </c>
      <c r="AB18" s="12">
        <v>41471519</v>
      </c>
      <c r="AC18" s="12">
        <v>46297558</v>
      </c>
      <c r="AD18" s="12">
        <v>46861509</v>
      </c>
      <c r="AE18" s="12">
        <v>46610113</v>
      </c>
      <c r="AF18" s="12">
        <v>50250796</v>
      </c>
      <c r="AG18" s="12">
        <v>57653227</v>
      </c>
      <c r="AH18" s="12">
        <v>62232644</v>
      </c>
      <c r="AI18" s="13">
        <v>6.9985892482913092E-2</v>
      </c>
      <c r="AJ18" s="13">
        <v>7.9430367358274676E-2</v>
      </c>
    </row>
    <row r="19" spans="1:36" ht="10.5" customHeight="1" x14ac:dyDescent="0.2">
      <c r="A19" s="11"/>
      <c r="B19" s="14"/>
      <c r="C19" s="11"/>
      <c r="D19" s="15" t="s">
        <v>47</v>
      </c>
      <c r="E19" s="11"/>
      <c r="F19" s="2"/>
      <c r="G19" s="12">
        <v>0</v>
      </c>
      <c r="H19" s="12">
        <v>9430000</v>
      </c>
      <c r="I19" s="12">
        <v>0</v>
      </c>
      <c r="J19" s="12">
        <v>0</v>
      </c>
      <c r="K19" s="12">
        <f t="shared" si="4"/>
        <v>9300000</v>
      </c>
      <c r="L19" s="12">
        <f t="shared" si="4"/>
        <v>3000000</v>
      </c>
      <c r="M19" s="12">
        <f t="shared" si="4"/>
        <v>31827517</v>
      </c>
      <c r="N19" s="12">
        <f t="shared" si="4"/>
        <v>75018652</v>
      </c>
      <c r="O19" s="12">
        <f t="shared" si="4"/>
        <v>2817647</v>
      </c>
      <c r="P19" s="12">
        <f t="shared" si="4"/>
        <v>88331458</v>
      </c>
      <c r="Q19" s="12">
        <f t="shared" si="4"/>
        <v>0</v>
      </c>
      <c r="R19" s="12">
        <f t="shared" si="4"/>
        <v>214825184</v>
      </c>
      <c r="S19" s="12">
        <f t="shared" si="4"/>
        <v>64750938</v>
      </c>
      <c r="T19" s="12">
        <f t="shared" si="4"/>
        <v>0</v>
      </c>
      <c r="U19" s="12">
        <f t="shared" si="4"/>
        <v>150168201</v>
      </c>
      <c r="V19" s="12">
        <f t="shared" si="4"/>
        <v>21383610</v>
      </c>
      <c r="W19" s="12">
        <f t="shared" si="3"/>
        <v>0</v>
      </c>
      <c r="X19" s="12">
        <f t="shared" si="3"/>
        <v>0</v>
      </c>
      <c r="Y19" s="12">
        <f t="shared" si="3"/>
        <v>20293341</v>
      </c>
      <c r="Z19" s="12">
        <f t="shared" si="3"/>
        <v>37620000</v>
      </c>
      <c r="AA19" s="12">
        <f t="shared" si="3"/>
        <v>53432110</v>
      </c>
      <c r="AB19" s="12">
        <v>350969375</v>
      </c>
      <c r="AC19" s="12">
        <v>96288647</v>
      </c>
      <c r="AD19" s="12">
        <v>41953519</v>
      </c>
      <c r="AE19" s="12">
        <v>136286595</v>
      </c>
      <c r="AF19" s="12">
        <v>623422</v>
      </c>
      <c r="AG19" s="12">
        <v>848272</v>
      </c>
      <c r="AH19" s="12">
        <v>613150</v>
      </c>
      <c r="AI19" s="13">
        <v>-0.6529572961024821</v>
      </c>
      <c r="AJ19" s="13">
        <v>-0.2771776034102269</v>
      </c>
    </row>
    <row r="20" spans="1:36" ht="10.5" customHeight="1" x14ac:dyDescent="0.2">
      <c r="A20" s="11"/>
      <c r="B20" s="11"/>
      <c r="C20" s="11"/>
      <c r="D20" s="11" t="s">
        <v>48</v>
      </c>
      <c r="E20" s="11"/>
      <c r="F20" s="2"/>
      <c r="G20" s="12">
        <v>2598706</v>
      </c>
      <c r="H20" s="12">
        <v>2864957</v>
      </c>
      <c r="I20" s="12">
        <v>2952205</v>
      </c>
      <c r="J20" s="12">
        <v>2755560</v>
      </c>
      <c r="K20" s="12">
        <f t="shared" si="4"/>
        <v>1788795</v>
      </c>
      <c r="L20" s="12">
        <f t="shared" si="4"/>
        <v>4380968</v>
      </c>
      <c r="M20" s="12">
        <f t="shared" si="4"/>
        <v>-23410222</v>
      </c>
      <c r="N20" s="12">
        <f t="shared" si="4"/>
        <v>4849132</v>
      </c>
      <c r="O20" s="12">
        <f t="shared" si="4"/>
        <v>7158605.1867853077</v>
      </c>
      <c r="P20" s="12">
        <f t="shared" si="4"/>
        <v>10109717</v>
      </c>
      <c r="Q20" s="12">
        <f t="shared" si="4"/>
        <v>4217575</v>
      </c>
      <c r="R20" s="12">
        <f t="shared" si="4"/>
        <v>7091114</v>
      </c>
      <c r="S20" s="12">
        <f t="shared" si="4"/>
        <v>6316439</v>
      </c>
      <c r="T20" s="12">
        <f t="shared" si="4"/>
        <v>11254287.529999999</v>
      </c>
      <c r="U20" s="12">
        <f t="shared" si="4"/>
        <v>17839174</v>
      </c>
      <c r="V20" s="12">
        <f t="shared" si="4"/>
        <v>12505526</v>
      </c>
      <c r="W20" s="12">
        <f t="shared" si="3"/>
        <v>8263893</v>
      </c>
      <c r="X20" s="12">
        <f t="shared" si="3"/>
        <v>7308108</v>
      </c>
      <c r="Y20" s="12">
        <f t="shared" si="3"/>
        <v>9858104</v>
      </c>
      <c r="Z20" s="12">
        <f t="shared" si="3"/>
        <v>7929686</v>
      </c>
      <c r="AA20" s="12">
        <f t="shared" si="3"/>
        <v>9096599</v>
      </c>
      <c r="AB20" s="12">
        <v>8422648</v>
      </c>
      <c r="AC20" s="12">
        <v>7879150</v>
      </c>
      <c r="AD20" s="12">
        <v>14105554</v>
      </c>
      <c r="AE20" s="12">
        <v>11439132</v>
      </c>
      <c r="AF20" s="12">
        <v>11714257</v>
      </c>
      <c r="AG20" s="12">
        <v>11268423</v>
      </c>
      <c r="AH20" s="12">
        <v>13192430</v>
      </c>
      <c r="AI20" s="13">
        <v>7.7654031397835555E-2</v>
      </c>
      <c r="AJ20" s="13">
        <v>0.17074323532228067</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72525643</v>
      </c>
      <c r="H22" s="12">
        <v>73735648</v>
      </c>
      <c r="I22" s="12">
        <v>75954440</v>
      </c>
      <c r="J22" s="12">
        <v>84924963</v>
      </c>
      <c r="K22" s="12">
        <f t="shared" ref="K22:AA32" si="5">SUM(K79,K136,K193)</f>
        <v>90382971</v>
      </c>
      <c r="L22" s="12">
        <f t="shared" si="5"/>
        <v>94586169</v>
      </c>
      <c r="M22" s="12">
        <f t="shared" si="5"/>
        <v>109157006</v>
      </c>
      <c r="N22" s="12">
        <f t="shared" si="5"/>
        <v>122498111</v>
      </c>
      <c r="O22" s="12">
        <f t="shared" si="5"/>
        <v>140764367.96782798</v>
      </c>
      <c r="P22" s="12">
        <f t="shared" si="5"/>
        <v>118807904</v>
      </c>
      <c r="Q22" s="12">
        <f t="shared" si="5"/>
        <v>120186514.46000001</v>
      </c>
      <c r="R22" s="12">
        <f t="shared" si="5"/>
        <v>116423586.69</v>
      </c>
      <c r="S22" s="12">
        <f t="shared" si="5"/>
        <v>122747892.90000001</v>
      </c>
      <c r="T22" s="12">
        <f t="shared" si="5"/>
        <v>126900079.90000001</v>
      </c>
      <c r="U22" s="12">
        <f t="shared" si="5"/>
        <v>139476221.03</v>
      </c>
      <c r="V22" s="12">
        <f t="shared" si="5"/>
        <v>165475225.02000001</v>
      </c>
      <c r="W22" s="12">
        <f t="shared" si="5"/>
        <v>158096053.03999999</v>
      </c>
      <c r="X22" s="12">
        <f t="shared" si="5"/>
        <v>157924458.11000001</v>
      </c>
      <c r="Y22" s="12">
        <f t="shared" si="5"/>
        <v>146032274.98279944</v>
      </c>
      <c r="Z22" s="12">
        <f t="shared" si="5"/>
        <v>158015262.17457756</v>
      </c>
      <c r="AA22" s="12">
        <f t="shared" si="5"/>
        <v>179223645.44999999</v>
      </c>
      <c r="AB22" s="12">
        <v>182959344</v>
      </c>
      <c r="AC22" s="12">
        <v>182906735</v>
      </c>
      <c r="AD22" s="12">
        <v>286374642</v>
      </c>
      <c r="AE22" s="12">
        <v>282714663</v>
      </c>
      <c r="AF22" s="12">
        <v>242364206</v>
      </c>
      <c r="AG22" s="12">
        <v>237962903</v>
      </c>
      <c r="AH22" s="12">
        <v>251310180</v>
      </c>
      <c r="AI22" s="13">
        <v>5.4328422773754603E-2</v>
      </c>
      <c r="AJ22" s="13">
        <v>5.6089738491717764E-2</v>
      </c>
    </row>
    <row r="23" spans="1:36" ht="10.5" customHeight="1" x14ac:dyDescent="0.2">
      <c r="A23" s="11"/>
      <c r="B23" s="11"/>
      <c r="C23" s="11" t="s">
        <v>50</v>
      </c>
      <c r="D23" s="11"/>
      <c r="E23" s="11"/>
      <c r="F23" s="2"/>
      <c r="G23" s="12">
        <v>0</v>
      </c>
      <c r="H23" s="12">
        <v>0</v>
      </c>
      <c r="I23" s="12">
        <v>0</v>
      </c>
      <c r="J23" s="12">
        <v>6499590</v>
      </c>
      <c r="K23" s="12">
        <f t="shared" si="5"/>
        <v>6609481</v>
      </c>
      <c r="L23" s="12">
        <f t="shared" si="5"/>
        <v>6970842</v>
      </c>
      <c r="M23" s="12">
        <f t="shared" si="5"/>
        <v>7243618</v>
      </c>
      <c r="N23" s="12">
        <f t="shared" si="5"/>
        <v>7275211</v>
      </c>
      <c r="O23" s="12">
        <f t="shared" si="5"/>
        <v>7397827</v>
      </c>
      <c r="P23" s="12">
        <f t="shared" si="5"/>
        <v>7891272</v>
      </c>
      <c r="Q23" s="12">
        <f t="shared" si="5"/>
        <v>7891272</v>
      </c>
      <c r="R23" s="12">
        <f t="shared" si="5"/>
        <v>7952714</v>
      </c>
      <c r="S23" s="12">
        <f t="shared" si="5"/>
        <v>7891272</v>
      </c>
      <c r="T23" s="12">
        <f t="shared" si="5"/>
        <v>7891272</v>
      </c>
      <c r="U23" s="12">
        <f t="shared" si="5"/>
        <v>8124018</v>
      </c>
      <c r="V23" s="12">
        <f t="shared" si="5"/>
        <v>7891272</v>
      </c>
      <c r="W23" s="12">
        <f t="shared" si="5"/>
        <v>7891272</v>
      </c>
      <c r="X23" s="12">
        <f t="shared" si="5"/>
        <v>7891272</v>
      </c>
      <c r="Y23" s="12">
        <f t="shared" si="5"/>
        <v>7891272</v>
      </c>
      <c r="Z23" s="12">
        <f t="shared" si="5"/>
        <v>7891272</v>
      </c>
      <c r="AA23" s="12">
        <f t="shared" si="5"/>
        <v>7891272</v>
      </c>
      <c r="AB23" s="12">
        <v>7891272</v>
      </c>
      <c r="AC23" s="12">
        <v>7891272</v>
      </c>
      <c r="AD23" s="12">
        <v>7891272</v>
      </c>
      <c r="AE23" s="12">
        <v>7891272</v>
      </c>
      <c r="AF23" s="12">
        <v>7891272</v>
      </c>
      <c r="AG23" s="12">
        <v>7891272</v>
      </c>
      <c r="AH23" s="12">
        <v>7891272</v>
      </c>
      <c r="AI23" s="13">
        <v>0</v>
      </c>
      <c r="AJ23" s="13">
        <v>0</v>
      </c>
    </row>
    <row r="24" spans="1:36" ht="10.5" customHeight="1" x14ac:dyDescent="0.2">
      <c r="A24" s="11"/>
      <c r="B24" s="11"/>
      <c r="C24" s="11" t="s">
        <v>51</v>
      </c>
      <c r="D24" s="11"/>
      <c r="E24" s="11"/>
      <c r="F24" s="2"/>
      <c r="G24" s="12">
        <v>229712</v>
      </c>
      <c r="H24" s="12">
        <v>76750</v>
      </c>
      <c r="I24" s="12">
        <v>74601</v>
      </c>
      <c r="J24" s="12">
        <v>1238370</v>
      </c>
      <c r="K24" s="12">
        <f t="shared" si="5"/>
        <v>802935</v>
      </c>
      <c r="L24" s="12">
        <f t="shared" si="5"/>
        <v>777032</v>
      </c>
      <c r="M24" s="12">
        <f t="shared" si="5"/>
        <v>885505</v>
      </c>
      <c r="N24" s="12">
        <f t="shared" si="5"/>
        <v>773693</v>
      </c>
      <c r="O24" s="12">
        <f t="shared" si="5"/>
        <v>2297338.6156110833</v>
      </c>
      <c r="P24" s="12">
        <f t="shared" si="5"/>
        <v>2466202</v>
      </c>
      <c r="Q24" s="12">
        <f t="shared" si="5"/>
        <v>2894145.39</v>
      </c>
      <c r="R24" s="12">
        <f t="shared" si="5"/>
        <v>3220227</v>
      </c>
      <c r="S24" s="12">
        <f t="shared" si="5"/>
        <v>3053760.64</v>
      </c>
      <c r="T24" s="12">
        <f t="shared" si="5"/>
        <v>3722908.55</v>
      </c>
      <c r="U24" s="12">
        <f t="shared" si="5"/>
        <v>3670772.6</v>
      </c>
      <c r="V24" s="12">
        <f t="shared" si="5"/>
        <v>3562547.48</v>
      </c>
      <c r="W24" s="12">
        <f t="shared" si="5"/>
        <v>3662063.67</v>
      </c>
      <c r="X24" s="12">
        <f t="shared" si="5"/>
        <v>3662681.65</v>
      </c>
      <c r="Y24" s="12">
        <f t="shared" si="5"/>
        <v>3949537.06</v>
      </c>
      <c r="Z24" s="12">
        <f t="shared" si="5"/>
        <v>4150949.21</v>
      </c>
      <c r="AA24" s="12">
        <f t="shared" si="5"/>
        <v>4005077.8</v>
      </c>
      <c r="AB24" s="12">
        <v>4293614</v>
      </c>
      <c r="AC24" s="12">
        <v>4545389</v>
      </c>
      <c r="AD24" s="12">
        <v>4650980</v>
      </c>
      <c r="AE24" s="12">
        <v>5012751</v>
      </c>
      <c r="AF24" s="12">
        <v>5024585</v>
      </c>
      <c r="AG24" s="12">
        <v>5140574</v>
      </c>
      <c r="AH24" s="12">
        <v>5220087</v>
      </c>
      <c r="AI24" s="13">
        <v>3.3100227392316217E-2</v>
      </c>
      <c r="AJ24" s="13">
        <v>1.5467727922990702E-2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19024769</v>
      </c>
      <c r="W25" s="12">
        <f t="shared" si="5"/>
        <v>20003847</v>
      </c>
      <c r="X25" s="12">
        <f t="shared" si="5"/>
        <v>22306998</v>
      </c>
      <c r="Y25" s="12">
        <f t="shared" si="5"/>
        <v>22656343.282799456</v>
      </c>
      <c r="Z25" s="12">
        <f t="shared" si="5"/>
        <v>23447175.94457759</v>
      </c>
      <c r="AA25" s="12">
        <f t="shared" si="5"/>
        <v>24651064</v>
      </c>
      <c r="AB25" s="12">
        <v>25565619</v>
      </c>
      <c r="AC25" s="12">
        <v>26354836</v>
      </c>
      <c r="AD25" s="12">
        <v>27274259</v>
      </c>
      <c r="AE25" s="12">
        <v>27669292</v>
      </c>
      <c r="AF25" s="12">
        <v>28493164</v>
      </c>
      <c r="AG25" s="12">
        <v>29580422</v>
      </c>
      <c r="AH25" s="12">
        <v>30866226</v>
      </c>
      <c r="AI25" s="13">
        <v>3.1900611668757239E-2</v>
      </c>
      <c r="AJ25" s="13">
        <v>4.3468074931452973E-2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5766361</v>
      </c>
      <c r="H27" s="12">
        <v>5909373</v>
      </c>
      <c r="I27" s="12">
        <v>6396686</v>
      </c>
      <c r="J27" s="12">
        <v>6810282</v>
      </c>
      <c r="K27" s="12">
        <f t="shared" si="5"/>
        <v>7270243</v>
      </c>
      <c r="L27" s="12">
        <f t="shared" si="5"/>
        <v>7649651</v>
      </c>
      <c r="M27" s="12">
        <f t="shared" si="5"/>
        <v>7414651</v>
      </c>
      <c r="N27" s="12">
        <f t="shared" si="5"/>
        <v>7882106</v>
      </c>
      <c r="O27" s="12">
        <f t="shared" si="5"/>
        <v>8683189.7126460448</v>
      </c>
      <c r="P27" s="12">
        <f t="shared" si="5"/>
        <v>8613527</v>
      </c>
      <c r="Q27" s="12">
        <f t="shared" si="5"/>
        <v>8329374.6699999999</v>
      </c>
      <c r="R27" s="12">
        <f t="shared" si="5"/>
        <v>8278517.4799999995</v>
      </c>
      <c r="S27" s="12">
        <f t="shared" si="5"/>
        <v>8646254.0299999993</v>
      </c>
      <c r="T27" s="12">
        <f t="shared" si="5"/>
        <v>8826984.3900000006</v>
      </c>
      <c r="U27" s="12">
        <f t="shared" si="5"/>
        <v>9609866.75</v>
      </c>
      <c r="V27" s="12">
        <f t="shared" si="5"/>
        <v>10599785.949999999</v>
      </c>
      <c r="W27" s="12">
        <f t="shared" si="5"/>
        <v>10241106.58</v>
      </c>
      <c r="X27" s="12">
        <f t="shared" si="5"/>
        <v>8738772.2799999993</v>
      </c>
      <c r="Y27" s="12">
        <f t="shared" si="5"/>
        <v>7858956.9799999995</v>
      </c>
      <c r="Z27" s="12">
        <f t="shared" si="5"/>
        <v>7506962.3399999999</v>
      </c>
      <c r="AA27" s="12">
        <f t="shared" si="5"/>
        <v>8646855.6499999985</v>
      </c>
      <c r="AB27" s="12">
        <v>9049998</v>
      </c>
      <c r="AC27" s="12">
        <v>8747233</v>
      </c>
      <c r="AD27" s="12">
        <v>8817200</v>
      </c>
      <c r="AE27" s="12">
        <v>8732918</v>
      </c>
      <c r="AF27" s="12">
        <v>9167277</v>
      </c>
      <c r="AG27" s="12">
        <v>12452943</v>
      </c>
      <c r="AH27" s="12">
        <v>9560433</v>
      </c>
      <c r="AI27" s="13">
        <v>9.1866879826822956E-3</v>
      </c>
      <c r="AJ27" s="13">
        <v>-0.23227521397953882</v>
      </c>
    </row>
    <row r="28" spans="1:36" ht="10.5" customHeight="1" x14ac:dyDescent="0.2">
      <c r="A28" s="11"/>
      <c r="B28" s="14"/>
      <c r="C28" s="11" t="s">
        <v>55</v>
      </c>
      <c r="E28" s="11"/>
      <c r="F28" s="2"/>
      <c r="G28" s="12">
        <v>0</v>
      </c>
      <c r="H28" s="12">
        <v>0</v>
      </c>
      <c r="I28" s="12">
        <v>0</v>
      </c>
      <c r="J28" s="12">
        <v>0</v>
      </c>
      <c r="K28" s="12">
        <f t="shared" si="5"/>
        <v>0</v>
      </c>
      <c r="L28" s="12">
        <f t="shared" si="5"/>
        <v>451470</v>
      </c>
      <c r="M28" s="12">
        <f t="shared" si="5"/>
        <v>1203091</v>
      </c>
      <c r="N28" s="12">
        <f t="shared" si="5"/>
        <v>1389658</v>
      </c>
      <c r="O28" s="12">
        <f t="shared" si="5"/>
        <v>1555423.21</v>
      </c>
      <c r="P28" s="12">
        <f t="shared" si="5"/>
        <v>1741975</v>
      </c>
      <c r="Q28" s="12">
        <f t="shared" si="5"/>
        <v>1364740.4</v>
      </c>
      <c r="R28" s="12">
        <f t="shared" si="5"/>
        <v>1406159.21</v>
      </c>
      <c r="S28" s="12">
        <f t="shared" si="5"/>
        <v>1162916.23</v>
      </c>
      <c r="T28" s="12">
        <f t="shared" si="5"/>
        <v>2730930.56</v>
      </c>
      <c r="U28" s="12">
        <f t="shared" si="5"/>
        <v>1731366.6800000002</v>
      </c>
      <c r="V28" s="12">
        <f t="shared" si="5"/>
        <v>1827114.5899999999</v>
      </c>
      <c r="W28" s="12">
        <f t="shared" si="5"/>
        <v>1802011.79</v>
      </c>
      <c r="X28" s="12">
        <f t="shared" si="5"/>
        <v>1822650.1800000002</v>
      </c>
      <c r="Y28" s="12">
        <f t="shared" si="5"/>
        <v>1609852.6600000001</v>
      </c>
      <c r="Z28" s="12">
        <f t="shared" si="5"/>
        <v>1786476.6800000002</v>
      </c>
      <c r="AA28" s="12">
        <f t="shared" si="5"/>
        <v>1571957</v>
      </c>
      <c r="AB28" s="12">
        <v>1560465</v>
      </c>
      <c r="AC28" s="12">
        <v>1939984</v>
      </c>
      <c r="AD28" s="12">
        <v>2207656</v>
      </c>
      <c r="AE28" s="12">
        <v>2360951</v>
      </c>
      <c r="AF28" s="12">
        <v>1764131</v>
      </c>
      <c r="AG28" s="12">
        <v>1901044</v>
      </c>
      <c r="AH28" s="12">
        <v>2019676</v>
      </c>
      <c r="AI28" s="13">
        <v>4.3929760647025029E-2</v>
      </c>
      <c r="AJ28" s="13">
        <v>6.2403605597766282E-2</v>
      </c>
    </row>
    <row r="29" spans="1:36" ht="10.5" customHeight="1" x14ac:dyDescent="0.2">
      <c r="A29" s="11"/>
      <c r="B29" s="11"/>
      <c r="C29" s="11" t="s">
        <v>56</v>
      </c>
      <c r="D29" s="11"/>
      <c r="E29" s="11"/>
      <c r="F29" s="2"/>
      <c r="G29" s="12">
        <v>15615022</v>
      </c>
      <c r="H29" s="12">
        <v>15947425</v>
      </c>
      <c r="I29" s="12">
        <v>17212624</v>
      </c>
      <c r="J29" s="12">
        <v>16296997</v>
      </c>
      <c r="K29" s="12">
        <f t="shared" si="5"/>
        <v>17859597</v>
      </c>
      <c r="L29" s="12">
        <f t="shared" si="5"/>
        <v>19199565</v>
      </c>
      <c r="M29" s="12">
        <f t="shared" si="5"/>
        <v>28402873</v>
      </c>
      <c r="N29" s="12">
        <f t="shared" si="5"/>
        <v>38576417</v>
      </c>
      <c r="O29" s="12">
        <f t="shared" si="5"/>
        <v>49138977.429570839</v>
      </c>
      <c r="P29" s="12">
        <f t="shared" si="5"/>
        <v>30218956</v>
      </c>
      <c r="Q29" s="12">
        <f t="shared" si="5"/>
        <v>32497185</v>
      </c>
      <c r="R29" s="12">
        <f t="shared" si="5"/>
        <v>30654667</v>
      </c>
      <c r="S29" s="12">
        <f t="shared" si="5"/>
        <v>31658601</v>
      </c>
      <c r="T29" s="12">
        <f t="shared" si="5"/>
        <v>25661575.399999999</v>
      </c>
      <c r="U29" s="12">
        <f t="shared" si="5"/>
        <v>32466512</v>
      </c>
      <c r="V29" s="12">
        <f t="shared" si="5"/>
        <v>38225380</v>
      </c>
      <c r="W29" s="12">
        <f t="shared" si="5"/>
        <v>37109371</v>
      </c>
      <c r="X29" s="12">
        <f t="shared" si="5"/>
        <v>47229397</v>
      </c>
      <c r="Y29" s="12">
        <f t="shared" si="5"/>
        <v>40303789</v>
      </c>
      <c r="Z29" s="12">
        <f t="shared" si="5"/>
        <v>39457661</v>
      </c>
      <c r="AA29" s="12">
        <f t="shared" si="5"/>
        <v>50632751</v>
      </c>
      <c r="AB29" s="12">
        <v>49396218</v>
      </c>
      <c r="AC29" s="12">
        <v>47018670</v>
      </c>
      <c r="AD29" s="12">
        <v>148021249</v>
      </c>
      <c r="AE29" s="12">
        <v>132579395</v>
      </c>
      <c r="AF29" s="12">
        <v>86883595</v>
      </c>
      <c r="AG29" s="12">
        <v>74410618</v>
      </c>
      <c r="AH29" s="12">
        <v>83317650</v>
      </c>
      <c r="AI29" s="13">
        <v>9.1039696360410538E-2</v>
      </c>
      <c r="AJ29" s="13">
        <v>0.11970108889567346</v>
      </c>
    </row>
    <row r="30" spans="1:36" ht="10.5" customHeight="1" x14ac:dyDescent="0.2">
      <c r="A30" s="11"/>
      <c r="B30" s="11"/>
      <c r="C30" s="11" t="s">
        <v>57</v>
      </c>
      <c r="D30" s="11"/>
      <c r="E30" s="11"/>
      <c r="F30" s="2"/>
      <c r="G30" s="12">
        <v>41157901</v>
      </c>
      <c r="H30" s="12">
        <v>42265808</v>
      </c>
      <c r="I30" s="12">
        <v>41002823</v>
      </c>
      <c r="J30" s="12">
        <v>40850311</v>
      </c>
      <c r="K30" s="12">
        <f t="shared" si="5"/>
        <v>43908509</v>
      </c>
      <c r="L30" s="12">
        <f t="shared" si="5"/>
        <v>45902256</v>
      </c>
      <c r="M30" s="12">
        <f t="shared" si="5"/>
        <v>49575593</v>
      </c>
      <c r="N30" s="12">
        <f t="shared" si="5"/>
        <v>49503858</v>
      </c>
      <c r="O30" s="12">
        <f t="shared" si="5"/>
        <v>52572442</v>
      </c>
      <c r="P30" s="12">
        <f t="shared" si="5"/>
        <v>49492864</v>
      </c>
      <c r="Q30" s="12">
        <f t="shared" si="5"/>
        <v>47704289</v>
      </c>
      <c r="R30" s="12">
        <f t="shared" si="5"/>
        <v>45624184</v>
      </c>
      <c r="S30" s="12">
        <f t="shared" si="5"/>
        <v>48339430</v>
      </c>
      <c r="T30" s="12">
        <f t="shared" si="5"/>
        <v>56959466</v>
      </c>
      <c r="U30" s="12">
        <f t="shared" si="5"/>
        <v>63441734</v>
      </c>
      <c r="V30" s="12">
        <f t="shared" si="5"/>
        <v>64833546</v>
      </c>
      <c r="W30" s="12">
        <f t="shared" si="5"/>
        <v>58770146</v>
      </c>
      <c r="X30" s="12">
        <f t="shared" si="5"/>
        <v>47164439</v>
      </c>
      <c r="Y30" s="12">
        <f t="shared" si="5"/>
        <v>43623970</v>
      </c>
      <c r="Z30" s="12">
        <f t="shared" si="5"/>
        <v>51602750</v>
      </c>
      <c r="AA30" s="12">
        <f t="shared" si="5"/>
        <v>57282422</v>
      </c>
      <c r="AB30" s="12">
        <v>61665300</v>
      </c>
      <c r="AC30" s="12">
        <v>67809781</v>
      </c>
      <c r="AD30" s="12">
        <v>72228551</v>
      </c>
      <c r="AE30" s="12">
        <v>80412356</v>
      </c>
      <c r="AF30" s="12">
        <v>85915967</v>
      </c>
      <c r="AG30" s="12">
        <v>87960197</v>
      </c>
      <c r="AH30" s="12">
        <v>89657512</v>
      </c>
      <c r="AI30" s="13">
        <v>6.4365949383933252E-2</v>
      </c>
      <c r="AJ30" s="13">
        <v>1.9296398347084194E-2</v>
      </c>
    </row>
    <row r="31" spans="1:36" ht="10.5" customHeight="1" x14ac:dyDescent="0.2">
      <c r="A31" s="11"/>
      <c r="B31" s="11"/>
      <c r="C31" s="11" t="s">
        <v>58</v>
      </c>
      <c r="D31" s="11"/>
      <c r="E31" s="11"/>
      <c r="F31" s="2"/>
      <c r="G31" s="12">
        <v>9756647</v>
      </c>
      <c r="H31" s="12">
        <v>9536292</v>
      </c>
      <c r="I31" s="12">
        <v>11267706</v>
      </c>
      <c r="J31" s="12">
        <v>13229413</v>
      </c>
      <c r="K31" s="12">
        <f t="shared" si="5"/>
        <v>13932206</v>
      </c>
      <c r="L31" s="12">
        <f t="shared" si="5"/>
        <v>13635353</v>
      </c>
      <c r="M31" s="12">
        <f t="shared" si="5"/>
        <v>14431675</v>
      </c>
      <c r="N31" s="12">
        <f t="shared" si="5"/>
        <v>17097168</v>
      </c>
      <c r="O31" s="12">
        <f t="shared" si="5"/>
        <v>19119170</v>
      </c>
      <c r="P31" s="12">
        <f t="shared" si="5"/>
        <v>18383108</v>
      </c>
      <c r="Q31" s="12">
        <f t="shared" si="5"/>
        <v>18013774</v>
      </c>
      <c r="R31" s="12">
        <f t="shared" si="5"/>
        <v>17710503</v>
      </c>
      <c r="S31" s="12">
        <f t="shared" si="5"/>
        <v>19315270</v>
      </c>
      <c r="T31" s="12">
        <f t="shared" si="5"/>
        <v>19560143</v>
      </c>
      <c r="U31" s="12">
        <f t="shared" si="5"/>
        <v>19044113</v>
      </c>
      <c r="V31" s="12">
        <f t="shared" si="5"/>
        <v>17805073</v>
      </c>
      <c r="W31" s="12">
        <f t="shared" si="5"/>
        <v>16996807</v>
      </c>
      <c r="X31" s="12">
        <f t="shared" si="5"/>
        <v>16987843</v>
      </c>
      <c r="Y31" s="12">
        <f t="shared" si="5"/>
        <v>16437984</v>
      </c>
      <c r="Z31" s="12">
        <f t="shared" si="5"/>
        <v>21343801</v>
      </c>
      <c r="AA31" s="12">
        <f t="shared" si="5"/>
        <v>23430714</v>
      </c>
      <c r="AB31" s="12">
        <v>22070306</v>
      </c>
      <c r="AC31" s="12">
        <v>16914881</v>
      </c>
      <c r="AD31" s="12">
        <v>13183959</v>
      </c>
      <c r="AE31" s="12">
        <v>16800820</v>
      </c>
      <c r="AF31" s="12">
        <v>16912965</v>
      </c>
      <c r="AG31" s="12">
        <v>18588335</v>
      </c>
      <c r="AH31" s="12">
        <v>22757402</v>
      </c>
      <c r="AI31" s="13">
        <v>5.1226377329924855E-3</v>
      </c>
      <c r="AJ31" s="13">
        <v>0.22428404695740636</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1491734</v>
      </c>
      <c r="R32" s="12">
        <f t="shared" si="5"/>
        <v>1576615</v>
      </c>
      <c r="S32" s="12">
        <f t="shared" si="5"/>
        <v>2680389</v>
      </c>
      <c r="T32" s="12">
        <f t="shared" si="5"/>
        <v>1546800</v>
      </c>
      <c r="U32" s="12">
        <f t="shared" si="5"/>
        <v>1387838</v>
      </c>
      <c r="V32" s="12">
        <f t="shared" si="5"/>
        <v>1705737</v>
      </c>
      <c r="W32" s="12">
        <f t="shared" si="5"/>
        <v>1619428</v>
      </c>
      <c r="X32" s="12">
        <f t="shared" si="5"/>
        <v>2120405</v>
      </c>
      <c r="Y32" s="12">
        <f t="shared" si="5"/>
        <v>1700570</v>
      </c>
      <c r="Z32" s="12">
        <f t="shared" ref="Z32:AA32" si="6">SUM(Z89,Z146,Z203)</f>
        <v>828214</v>
      </c>
      <c r="AA32" s="12">
        <f t="shared" si="6"/>
        <v>1111532</v>
      </c>
      <c r="AB32" s="12">
        <v>1466552</v>
      </c>
      <c r="AC32" s="12">
        <v>1684689</v>
      </c>
      <c r="AD32" s="12">
        <v>2099516</v>
      </c>
      <c r="AE32" s="12">
        <v>1254908</v>
      </c>
      <c r="AF32" s="12">
        <v>311250</v>
      </c>
      <c r="AG32" s="12">
        <v>37498</v>
      </c>
      <c r="AH32" s="12">
        <v>19922</v>
      </c>
      <c r="AI32" s="13">
        <v>-0.51152848300576215</v>
      </c>
      <c r="AJ32" s="13">
        <v>-0.46871833164435439</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14345893</v>
      </c>
      <c r="H34" s="12">
        <v>15737956</v>
      </c>
      <c r="I34" s="12">
        <v>17734785</v>
      </c>
      <c r="J34" s="12">
        <v>15237982</v>
      </c>
      <c r="K34" s="12">
        <f t="shared" ref="K34:AA34" si="7">SUM(K91,K147,K204)</f>
        <v>12958804</v>
      </c>
      <c r="L34" s="12">
        <f t="shared" si="7"/>
        <v>14495067</v>
      </c>
      <c r="M34" s="12">
        <f t="shared" si="7"/>
        <v>17642343</v>
      </c>
      <c r="N34" s="12">
        <f t="shared" si="7"/>
        <v>17729524</v>
      </c>
      <c r="O34" s="12">
        <f t="shared" si="7"/>
        <v>26148238.764182847</v>
      </c>
      <c r="P34" s="12">
        <f t="shared" si="7"/>
        <v>27763374</v>
      </c>
      <c r="Q34" s="12">
        <f t="shared" si="7"/>
        <v>28225862</v>
      </c>
      <c r="R34" s="12">
        <f t="shared" si="7"/>
        <v>31907851</v>
      </c>
      <c r="S34" s="12">
        <f t="shared" si="7"/>
        <v>34181288</v>
      </c>
      <c r="T34" s="12">
        <f t="shared" si="7"/>
        <v>28798431</v>
      </c>
      <c r="U34" s="12">
        <f t="shared" si="7"/>
        <v>27204210</v>
      </c>
      <c r="V34" s="12">
        <f t="shared" si="7"/>
        <v>29511896</v>
      </c>
      <c r="W34" s="12">
        <f t="shared" si="7"/>
        <v>30634652</v>
      </c>
      <c r="X34" s="12">
        <f t="shared" si="7"/>
        <v>43028084</v>
      </c>
      <c r="Y34" s="12">
        <f t="shared" si="7"/>
        <v>48162334</v>
      </c>
      <c r="Z34" s="12">
        <f t="shared" si="7"/>
        <v>39684041</v>
      </c>
      <c r="AA34" s="12">
        <f t="shared" si="7"/>
        <v>37836034</v>
      </c>
      <c r="AB34" s="12">
        <v>36280670</v>
      </c>
      <c r="AC34" s="12">
        <v>41795335</v>
      </c>
      <c r="AD34" s="12">
        <v>39393549</v>
      </c>
      <c r="AE34" s="12">
        <v>46759128</v>
      </c>
      <c r="AF34" s="12">
        <v>42870378</v>
      </c>
      <c r="AG34" s="12">
        <v>40590998</v>
      </c>
      <c r="AH34" s="12">
        <v>39536391</v>
      </c>
      <c r="AI34" s="13">
        <v>1.4425802972013013E-2</v>
      </c>
      <c r="AJ34" s="13">
        <v>-2.5981302553832256E-2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951616</v>
      </c>
      <c r="H36" s="12">
        <v>894996</v>
      </c>
      <c r="I36" s="12">
        <v>569603</v>
      </c>
      <c r="J36" s="12">
        <v>604655</v>
      </c>
      <c r="K36" s="12">
        <f t="shared" ref="K36:AA36" si="8">SUM(K93,K149,K206)</f>
        <v>813140</v>
      </c>
      <c r="L36" s="12">
        <f t="shared" si="8"/>
        <v>350000</v>
      </c>
      <c r="M36" s="12">
        <f t="shared" si="8"/>
        <v>181250</v>
      </c>
      <c r="N36" s="12">
        <f t="shared" si="8"/>
        <v>798817</v>
      </c>
      <c r="O36" s="12">
        <f t="shared" si="8"/>
        <v>1377476.9120474304</v>
      </c>
      <c r="P36" s="12">
        <f t="shared" si="8"/>
        <v>1289287</v>
      </c>
      <c r="Q36" s="12">
        <f t="shared" si="8"/>
        <v>1190786</v>
      </c>
      <c r="R36" s="12">
        <f t="shared" si="8"/>
        <v>1241918</v>
      </c>
      <c r="S36" s="12">
        <f t="shared" si="8"/>
        <v>1334288</v>
      </c>
      <c r="T36" s="12">
        <f t="shared" si="8"/>
        <v>1216229</v>
      </c>
      <c r="U36" s="12">
        <f t="shared" si="8"/>
        <v>1420526</v>
      </c>
      <c r="V36" s="12">
        <f t="shared" si="8"/>
        <v>1724088</v>
      </c>
      <c r="W36" s="12">
        <f t="shared" si="8"/>
        <v>2173931</v>
      </c>
      <c r="X36" s="12">
        <f t="shared" si="8"/>
        <v>1761059</v>
      </c>
      <c r="Y36" s="12">
        <f t="shared" si="8"/>
        <v>2018682</v>
      </c>
      <c r="Z36" s="12">
        <f t="shared" si="8"/>
        <v>2502102</v>
      </c>
      <c r="AA36" s="12">
        <f t="shared" si="8"/>
        <v>4887982</v>
      </c>
      <c r="AB36" s="12">
        <v>2546847</v>
      </c>
      <c r="AC36" s="12">
        <v>2533756</v>
      </c>
      <c r="AD36" s="12">
        <v>2963843</v>
      </c>
      <c r="AE36" s="12">
        <v>3526981</v>
      </c>
      <c r="AF36" s="12">
        <v>3585762</v>
      </c>
      <c r="AG36" s="12">
        <v>2112039</v>
      </c>
      <c r="AH36" s="12">
        <v>1983246</v>
      </c>
      <c r="AI36" s="13">
        <v>-4.0829922672862784E-2</v>
      </c>
      <c r="AJ36" s="13">
        <v>-6.0980408032238038E-2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180000</v>
      </c>
      <c r="S38" s="12">
        <f t="shared" si="9"/>
        <v>963356.88</v>
      </c>
      <c r="T38" s="12">
        <f t="shared" si="9"/>
        <v>1746713.76</v>
      </c>
      <c r="U38" s="12">
        <f t="shared" si="9"/>
        <v>2092578.38</v>
      </c>
      <c r="V38" s="12">
        <f t="shared" si="9"/>
        <v>2438443</v>
      </c>
      <c r="W38" s="12">
        <f t="shared" si="9"/>
        <v>2487042.5</v>
      </c>
      <c r="X38" s="12">
        <f t="shared" si="9"/>
        <v>2535642</v>
      </c>
      <c r="Y38" s="12">
        <f t="shared" si="9"/>
        <v>2595533.5</v>
      </c>
      <c r="Z38" s="12">
        <f t="shared" si="9"/>
        <v>2655425</v>
      </c>
      <c r="AA38" s="12">
        <f t="shared" si="9"/>
        <v>2741352</v>
      </c>
      <c r="AB38" s="12">
        <v>2827279</v>
      </c>
      <c r="AC38" s="12">
        <v>2918767.0302147488</v>
      </c>
      <c r="AD38" s="12">
        <v>2841468</v>
      </c>
      <c r="AE38" s="12">
        <v>2848598.1045018905</v>
      </c>
      <c r="AF38" s="12">
        <v>3184558</v>
      </c>
      <c r="AG38" s="12">
        <v>3371338.4976092675</v>
      </c>
      <c r="AH38" s="12">
        <v>3571444</v>
      </c>
      <c r="AI38" s="13">
        <v>3.9710738555137626E-2</v>
      </c>
      <c r="AJ38" s="13">
        <v>5.9354912754276748E-2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147126176</v>
      </c>
      <c r="H40" s="5">
        <v>154039729</v>
      </c>
      <c r="I40" s="5">
        <v>160854152</v>
      </c>
      <c r="J40" s="5">
        <v>161698221</v>
      </c>
      <c r="K40" s="5">
        <f t="shared" ref="K40:Q40" si="10">SUM(K96,K152,K209)</f>
        <v>173201651</v>
      </c>
      <c r="L40" s="5">
        <f t="shared" si="10"/>
        <v>197353877</v>
      </c>
      <c r="M40" s="5">
        <f t="shared" si="10"/>
        <v>208388990</v>
      </c>
      <c r="N40" s="5">
        <f t="shared" si="10"/>
        <v>220105902</v>
      </c>
      <c r="O40" s="5">
        <f t="shared" si="10"/>
        <v>274633102.60909688</v>
      </c>
      <c r="P40" s="5">
        <f t="shared" si="10"/>
        <v>329538028</v>
      </c>
      <c r="Q40" s="5">
        <f t="shared" si="10"/>
        <v>323410165</v>
      </c>
      <c r="R40" s="5">
        <f t="shared" ref="R40:AA40" si="11">SUM(R96,R152,R209,R234)</f>
        <v>319609815</v>
      </c>
      <c r="S40" s="5">
        <f t="shared" si="11"/>
        <v>321127047.22500002</v>
      </c>
      <c r="T40" s="5">
        <f t="shared" si="11"/>
        <v>444677291.15999997</v>
      </c>
      <c r="U40" s="5">
        <f t="shared" si="11"/>
        <v>467132606.22500002</v>
      </c>
      <c r="V40" s="5">
        <f t="shared" si="11"/>
        <v>434058532</v>
      </c>
      <c r="W40" s="5">
        <f t="shared" si="11"/>
        <v>449558755</v>
      </c>
      <c r="X40" s="5">
        <f t="shared" si="11"/>
        <v>462593881</v>
      </c>
      <c r="Y40" s="5">
        <f t="shared" si="11"/>
        <v>453562504.5</v>
      </c>
      <c r="Z40" s="5">
        <f t="shared" si="11"/>
        <v>472301131</v>
      </c>
      <c r="AA40" s="5">
        <f t="shared" si="11"/>
        <v>488094055</v>
      </c>
      <c r="AB40" s="5">
        <v>509806456</v>
      </c>
      <c r="AC40" s="5">
        <v>594953025.83935404</v>
      </c>
      <c r="AD40" s="5">
        <v>663583207</v>
      </c>
      <c r="AE40" s="5">
        <v>666517088.53753507</v>
      </c>
      <c r="AF40" s="5">
        <v>664570874</v>
      </c>
      <c r="AG40" s="5">
        <v>624439589.72597432</v>
      </c>
      <c r="AH40" s="5">
        <v>641711799</v>
      </c>
      <c r="AI40" s="10">
        <v>3.9096261458946513E-2</v>
      </c>
      <c r="AJ40" s="10">
        <v>2.7660336657394386E-2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55647883</v>
      </c>
      <c r="H42" s="12">
        <v>59360337</v>
      </c>
      <c r="I42" s="12">
        <v>58976284</v>
      </c>
      <c r="J42" s="12">
        <v>63639899</v>
      </c>
      <c r="K42" s="12">
        <f t="shared" ref="K42:AA51" si="12">SUM(K98,K154,K211)</f>
        <v>65271249</v>
      </c>
      <c r="L42" s="12">
        <f t="shared" si="12"/>
        <v>68767471</v>
      </c>
      <c r="M42" s="12">
        <f t="shared" si="12"/>
        <v>76839011</v>
      </c>
      <c r="N42" s="12">
        <f t="shared" si="12"/>
        <v>77188564</v>
      </c>
      <c r="O42" s="12">
        <f t="shared" si="12"/>
        <v>84652642.15500854</v>
      </c>
      <c r="P42" s="12">
        <f t="shared" si="12"/>
        <v>90239204</v>
      </c>
      <c r="Q42" s="12">
        <f t="shared" si="12"/>
        <v>94319801</v>
      </c>
      <c r="R42" s="12">
        <f t="shared" si="12"/>
        <v>97865839</v>
      </c>
      <c r="S42" s="12">
        <f t="shared" si="12"/>
        <v>103829805</v>
      </c>
      <c r="T42" s="12">
        <f t="shared" si="12"/>
        <v>108897393</v>
      </c>
      <c r="U42" s="12">
        <f t="shared" si="12"/>
        <v>122504931</v>
      </c>
      <c r="V42" s="12">
        <f t="shared" si="12"/>
        <v>132564091</v>
      </c>
      <c r="W42" s="12">
        <f t="shared" si="12"/>
        <v>136316880</v>
      </c>
      <c r="X42" s="12">
        <f t="shared" si="12"/>
        <v>135886110</v>
      </c>
      <c r="Y42" s="12">
        <f t="shared" si="12"/>
        <v>140015299</v>
      </c>
      <c r="Z42" s="12">
        <f t="shared" si="12"/>
        <v>136903749</v>
      </c>
      <c r="AA42" s="12">
        <f t="shared" si="12"/>
        <v>146857580</v>
      </c>
      <c r="AB42" s="12">
        <v>152424041</v>
      </c>
      <c r="AC42" s="12">
        <v>163153149</v>
      </c>
      <c r="AD42" s="12">
        <v>172384181</v>
      </c>
      <c r="AE42" s="12">
        <v>201899856</v>
      </c>
      <c r="AF42" s="12">
        <v>204809163</v>
      </c>
      <c r="AG42" s="12">
        <v>210807538</v>
      </c>
      <c r="AH42" s="12">
        <v>224919892</v>
      </c>
      <c r="AI42" s="13">
        <v>6.6995036537423669E-2</v>
      </c>
      <c r="AJ42" s="13">
        <v>6.694425699331491E-2</v>
      </c>
    </row>
    <row r="43" spans="1:36" ht="10.5" customHeight="1" x14ac:dyDescent="0.2">
      <c r="A43" s="11"/>
      <c r="B43" s="19" t="s">
        <v>65</v>
      </c>
      <c r="C43" s="14"/>
      <c r="D43" s="19"/>
      <c r="E43" s="14"/>
      <c r="F43" s="2"/>
      <c r="G43" s="12">
        <v>57934511</v>
      </c>
      <c r="H43" s="12">
        <v>59792802</v>
      </c>
      <c r="I43" s="12">
        <v>63014484</v>
      </c>
      <c r="J43" s="12">
        <v>65622593</v>
      </c>
      <c r="K43" s="12">
        <f t="shared" si="12"/>
        <v>70286501</v>
      </c>
      <c r="L43" s="12">
        <f t="shared" si="12"/>
        <v>75840557</v>
      </c>
      <c r="M43" s="12">
        <f t="shared" si="12"/>
        <v>84104525</v>
      </c>
      <c r="N43" s="12">
        <f t="shared" si="12"/>
        <v>91099203</v>
      </c>
      <c r="O43" s="12">
        <f t="shared" si="12"/>
        <v>100953906</v>
      </c>
      <c r="P43" s="12">
        <f t="shared" si="12"/>
        <v>105123025</v>
      </c>
      <c r="Q43" s="12">
        <f t="shared" si="12"/>
        <v>107831286</v>
      </c>
      <c r="R43" s="12">
        <f t="shared" si="12"/>
        <v>102581186</v>
      </c>
      <c r="S43" s="12">
        <f t="shared" si="12"/>
        <v>107495964</v>
      </c>
      <c r="T43" s="12">
        <f t="shared" si="12"/>
        <v>116106417</v>
      </c>
      <c r="U43" s="12">
        <f t="shared" si="12"/>
        <v>121936723</v>
      </c>
      <c r="V43" s="12">
        <f t="shared" si="12"/>
        <v>131332534</v>
      </c>
      <c r="W43" s="12">
        <f t="shared" si="12"/>
        <v>135436584</v>
      </c>
      <c r="X43" s="12">
        <f t="shared" si="12"/>
        <v>136266611</v>
      </c>
      <c r="Y43" s="12">
        <f t="shared" si="12"/>
        <v>133806135</v>
      </c>
      <c r="Z43" s="12">
        <f t="shared" si="12"/>
        <v>139102264</v>
      </c>
      <c r="AA43" s="12">
        <f t="shared" si="12"/>
        <v>145320844</v>
      </c>
      <c r="AB43" s="12">
        <v>148082355</v>
      </c>
      <c r="AC43" s="12">
        <v>152525483</v>
      </c>
      <c r="AD43" s="12">
        <v>161740523</v>
      </c>
      <c r="AE43" s="12">
        <v>169248053</v>
      </c>
      <c r="AF43" s="12">
        <v>176433221</v>
      </c>
      <c r="AG43" s="12">
        <v>179888329</v>
      </c>
      <c r="AH43" s="12">
        <v>199135505</v>
      </c>
      <c r="AI43" s="13">
        <v>5.0608470271564565E-2</v>
      </c>
      <c r="AJ43" s="13">
        <v>0.10699513474273253</v>
      </c>
    </row>
    <row r="44" spans="1:36" ht="10.5" customHeight="1" x14ac:dyDescent="0.2">
      <c r="A44" s="11"/>
      <c r="B44" s="19" t="s">
        <v>66</v>
      </c>
      <c r="C44" s="14"/>
      <c r="D44" s="19"/>
      <c r="E44" s="14"/>
      <c r="F44" s="2"/>
      <c r="G44" s="12">
        <v>10037986</v>
      </c>
      <c r="H44" s="12">
        <v>11310189</v>
      </c>
      <c r="I44" s="12">
        <v>14668315</v>
      </c>
      <c r="J44" s="12">
        <v>12914316</v>
      </c>
      <c r="K44" s="12">
        <f t="shared" si="12"/>
        <v>13759524</v>
      </c>
      <c r="L44" s="12">
        <f t="shared" si="12"/>
        <v>14347410</v>
      </c>
      <c r="M44" s="12">
        <f t="shared" si="12"/>
        <v>13695093</v>
      </c>
      <c r="N44" s="12">
        <f t="shared" si="12"/>
        <v>14943534</v>
      </c>
      <c r="O44" s="12">
        <f t="shared" si="12"/>
        <v>19143227.012184758</v>
      </c>
      <c r="P44" s="12">
        <f t="shared" si="12"/>
        <v>20895768</v>
      </c>
      <c r="Q44" s="12">
        <f t="shared" si="12"/>
        <v>22647141</v>
      </c>
      <c r="R44" s="12">
        <f t="shared" si="12"/>
        <v>21617225</v>
      </c>
      <c r="S44" s="12">
        <f t="shared" si="12"/>
        <v>18791195</v>
      </c>
      <c r="T44" s="12">
        <f t="shared" si="12"/>
        <v>30811291</v>
      </c>
      <c r="U44" s="12">
        <f t="shared" si="12"/>
        <v>33231307</v>
      </c>
      <c r="V44" s="12">
        <f t="shared" si="12"/>
        <v>36405790</v>
      </c>
      <c r="W44" s="12">
        <f t="shared" si="12"/>
        <v>36552362.619999997</v>
      </c>
      <c r="X44" s="12">
        <f t="shared" si="12"/>
        <v>42609076.75</v>
      </c>
      <c r="Y44" s="12">
        <f t="shared" si="12"/>
        <v>37611829</v>
      </c>
      <c r="Z44" s="12">
        <f t="shared" si="12"/>
        <v>39465533</v>
      </c>
      <c r="AA44" s="12">
        <f t="shared" si="12"/>
        <v>40332592</v>
      </c>
      <c r="AB44" s="12">
        <v>42545887</v>
      </c>
      <c r="AC44" s="12">
        <v>43879720</v>
      </c>
      <c r="AD44" s="12">
        <v>54607612</v>
      </c>
      <c r="AE44" s="12">
        <v>56717260</v>
      </c>
      <c r="AF44" s="12">
        <v>66548356</v>
      </c>
      <c r="AG44" s="12">
        <v>70816344</v>
      </c>
      <c r="AH44" s="12">
        <v>70116377</v>
      </c>
      <c r="AI44" s="13">
        <v>8.6826737625296468E-2</v>
      </c>
      <c r="AJ44" s="13">
        <v>-9.8842577922407283E-3</v>
      </c>
    </row>
    <row r="45" spans="1:36" ht="10.5" customHeight="1" x14ac:dyDescent="0.2">
      <c r="A45" s="11"/>
      <c r="B45" s="19" t="s">
        <v>67</v>
      </c>
      <c r="C45" s="14"/>
      <c r="D45" s="19"/>
      <c r="E45" s="14"/>
      <c r="F45" s="2"/>
      <c r="G45" s="12">
        <v>2581101</v>
      </c>
      <c r="H45" s="12">
        <v>2809316</v>
      </c>
      <c r="I45" s="12">
        <v>2952196</v>
      </c>
      <c r="J45" s="12">
        <v>3736326</v>
      </c>
      <c r="K45" s="12">
        <f t="shared" si="12"/>
        <v>3380971</v>
      </c>
      <c r="L45" s="12">
        <f t="shared" si="12"/>
        <v>3399079</v>
      </c>
      <c r="M45" s="12">
        <f t="shared" si="12"/>
        <v>4543028</v>
      </c>
      <c r="N45" s="12">
        <f t="shared" si="12"/>
        <v>5281677</v>
      </c>
      <c r="O45" s="12">
        <f t="shared" si="12"/>
        <v>5858525.5945208389</v>
      </c>
      <c r="P45" s="12">
        <f t="shared" si="12"/>
        <v>6312862</v>
      </c>
      <c r="Q45" s="12">
        <f t="shared" si="12"/>
        <v>4659517</v>
      </c>
      <c r="R45" s="12">
        <f t="shared" si="12"/>
        <v>5157222</v>
      </c>
      <c r="S45" s="12">
        <f t="shared" si="12"/>
        <v>4971043</v>
      </c>
      <c r="T45" s="12">
        <f t="shared" si="12"/>
        <v>5689595.71</v>
      </c>
      <c r="U45" s="12">
        <f t="shared" si="12"/>
        <v>7054233</v>
      </c>
      <c r="V45" s="12">
        <f t="shared" si="12"/>
        <v>7401257</v>
      </c>
      <c r="W45" s="12">
        <f t="shared" si="12"/>
        <v>7501969</v>
      </c>
      <c r="X45" s="12">
        <f t="shared" si="12"/>
        <v>6652682</v>
      </c>
      <c r="Y45" s="12">
        <f t="shared" si="12"/>
        <v>7678508</v>
      </c>
      <c r="Z45" s="12">
        <f t="shared" si="12"/>
        <v>8236281</v>
      </c>
      <c r="AA45" s="12">
        <f t="shared" si="12"/>
        <v>9771728</v>
      </c>
      <c r="AB45" s="12">
        <v>21054267</v>
      </c>
      <c r="AC45" s="12">
        <v>19039820</v>
      </c>
      <c r="AD45" s="12">
        <v>12631180</v>
      </c>
      <c r="AE45" s="12">
        <v>16090583</v>
      </c>
      <c r="AF45" s="12">
        <v>12803651</v>
      </c>
      <c r="AG45" s="12">
        <v>17753980</v>
      </c>
      <c r="AH45" s="12">
        <v>16643742</v>
      </c>
      <c r="AI45" s="13">
        <v>-3.8420620697619867E-2</v>
      </c>
      <c r="AJ45" s="13">
        <v>-6.2534597876081871E-2</v>
      </c>
    </row>
    <row r="46" spans="1:36" ht="10.5" customHeight="1" x14ac:dyDescent="0.2">
      <c r="A46" s="11"/>
      <c r="B46" s="19" t="s">
        <v>69</v>
      </c>
      <c r="C46" s="14"/>
      <c r="D46" s="19"/>
      <c r="E46" s="14"/>
      <c r="F46" s="2"/>
      <c r="G46" s="12">
        <v>5797584</v>
      </c>
      <c r="H46" s="12">
        <v>5647174</v>
      </c>
      <c r="I46" s="12">
        <v>6006131</v>
      </c>
      <c r="J46" s="12">
        <v>5449263</v>
      </c>
      <c r="K46" s="12">
        <f t="shared" si="12"/>
        <v>3463162</v>
      </c>
      <c r="L46" s="12">
        <f t="shared" si="12"/>
        <v>4192590</v>
      </c>
      <c r="M46" s="12">
        <f t="shared" si="12"/>
        <v>4330506</v>
      </c>
      <c r="N46" s="12">
        <f t="shared" si="12"/>
        <v>4681914</v>
      </c>
      <c r="O46" s="12">
        <f t="shared" si="12"/>
        <v>6161934.1056144368</v>
      </c>
      <c r="P46" s="12">
        <f t="shared" si="12"/>
        <v>5229903</v>
      </c>
      <c r="Q46" s="12">
        <f t="shared" si="12"/>
        <v>4968862</v>
      </c>
      <c r="R46" s="12">
        <f t="shared" si="12"/>
        <v>6000452</v>
      </c>
      <c r="S46" s="12">
        <f t="shared" si="12"/>
        <v>6347208</v>
      </c>
      <c r="T46" s="12">
        <f t="shared" si="12"/>
        <v>8831668</v>
      </c>
      <c r="U46" s="12">
        <f t="shared" si="12"/>
        <v>9055386</v>
      </c>
      <c r="V46" s="12">
        <f t="shared" si="12"/>
        <v>9992478</v>
      </c>
      <c r="W46" s="12">
        <f t="shared" si="12"/>
        <v>9893632.3800000008</v>
      </c>
      <c r="X46" s="12">
        <f t="shared" si="12"/>
        <v>9436941.25</v>
      </c>
      <c r="Y46" s="12">
        <f t="shared" si="12"/>
        <v>9698815</v>
      </c>
      <c r="Z46" s="12">
        <f t="shared" si="12"/>
        <v>9956124</v>
      </c>
      <c r="AA46" s="12">
        <f t="shared" si="12"/>
        <v>10546379</v>
      </c>
      <c r="AB46" s="12">
        <v>10188945</v>
      </c>
      <c r="AC46" s="12">
        <v>10684558</v>
      </c>
      <c r="AD46" s="12">
        <v>11635459</v>
      </c>
      <c r="AE46" s="12">
        <v>9846870</v>
      </c>
      <c r="AF46" s="12">
        <v>13299313</v>
      </c>
      <c r="AG46" s="12">
        <v>11194252</v>
      </c>
      <c r="AH46" s="12">
        <v>11860326</v>
      </c>
      <c r="AI46" s="13">
        <v>2.563909805978537E-2</v>
      </c>
      <c r="AJ46" s="13">
        <v>5.9501429840957666E-2</v>
      </c>
    </row>
    <row r="47" spans="1:36" ht="10.5" customHeight="1" x14ac:dyDescent="0.2">
      <c r="A47" s="11"/>
      <c r="B47" s="19" t="s">
        <v>70</v>
      </c>
      <c r="C47" s="14"/>
      <c r="D47" s="19"/>
      <c r="E47" s="14"/>
      <c r="F47" s="2"/>
      <c r="G47" s="12">
        <v>4524529</v>
      </c>
      <c r="H47" s="12">
        <v>1112304</v>
      </c>
      <c r="I47" s="12">
        <v>1778426</v>
      </c>
      <c r="J47" s="12">
        <v>1524499</v>
      </c>
      <c r="K47" s="12">
        <f t="shared" si="12"/>
        <v>1041092</v>
      </c>
      <c r="L47" s="12">
        <f t="shared" si="12"/>
        <v>1285376</v>
      </c>
      <c r="M47" s="12">
        <f t="shared" si="12"/>
        <v>1111038</v>
      </c>
      <c r="N47" s="12">
        <f t="shared" si="12"/>
        <v>655406</v>
      </c>
      <c r="O47" s="12">
        <f t="shared" si="12"/>
        <v>1857936.4007776286</v>
      </c>
      <c r="P47" s="12">
        <f t="shared" si="12"/>
        <v>1821878</v>
      </c>
      <c r="Q47" s="12">
        <f t="shared" si="12"/>
        <v>1691633</v>
      </c>
      <c r="R47" s="12">
        <f t="shared" si="12"/>
        <v>6381082</v>
      </c>
      <c r="S47" s="12">
        <f t="shared" si="12"/>
        <v>1165562</v>
      </c>
      <c r="T47" s="12">
        <f t="shared" si="12"/>
        <v>8405526</v>
      </c>
      <c r="U47" s="12">
        <f t="shared" si="12"/>
        <v>8816297</v>
      </c>
      <c r="V47" s="12">
        <f t="shared" si="12"/>
        <v>9397280</v>
      </c>
      <c r="W47" s="12">
        <f t="shared" si="12"/>
        <v>9759733</v>
      </c>
      <c r="X47" s="12">
        <f t="shared" si="12"/>
        <v>8576232</v>
      </c>
      <c r="Y47" s="12">
        <f t="shared" si="12"/>
        <v>9498572</v>
      </c>
      <c r="Z47" s="12">
        <f t="shared" si="12"/>
        <v>10157889</v>
      </c>
      <c r="AA47" s="12">
        <f t="shared" si="12"/>
        <v>10177017</v>
      </c>
      <c r="AB47" s="12">
        <v>9322865</v>
      </c>
      <c r="AC47" s="12">
        <v>10751425</v>
      </c>
      <c r="AD47" s="12">
        <v>9389044</v>
      </c>
      <c r="AE47" s="12">
        <v>13564406</v>
      </c>
      <c r="AF47" s="12">
        <v>10052499</v>
      </c>
      <c r="AG47" s="12">
        <v>15266651</v>
      </c>
      <c r="AH47" s="12">
        <v>14696219</v>
      </c>
      <c r="AI47" s="13">
        <v>7.8804385550826694E-2</v>
      </c>
      <c r="AJ47" s="13">
        <v>-3.7364579828280613E-2</v>
      </c>
    </row>
    <row r="48" spans="1:36" ht="10.5" customHeight="1" x14ac:dyDescent="0.2">
      <c r="A48" s="11"/>
      <c r="B48" s="19" t="s">
        <v>71</v>
      </c>
      <c r="C48" s="14"/>
      <c r="D48" s="19"/>
      <c r="E48" s="14"/>
      <c r="F48" s="2"/>
      <c r="G48" s="12">
        <v>1541739</v>
      </c>
      <c r="H48" s="12">
        <v>1465400</v>
      </c>
      <c r="I48" s="12">
        <v>2008817</v>
      </c>
      <c r="J48" s="12">
        <v>1828325</v>
      </c>
      <c r="K48" s="12">
        <f t="shared" si="12"/>
        <v>2267523</v>
      </c>
      <c r="L48" s="12">
        <f t="shared" si="12"/>
        <v>2465031</v>
      </c>
      <c r="M48" s="12">
        <f t="shared" si="12"/>
        <v>2790804</v>
      </c>
      <c r="N48" s="12">
        <f t="shared" si="12"/>
        <v>3127562</v>
      </c>
      <c r="O48" s="12">
        <f t="shared" si="12"/>
        <v>3853552.633326211</v>
      </c>
      <c r="P48" s="12">
        <f t="shared" si="12"/>
        <v>4205468</v>
      </c>
      <c r="Q48" s="12">
        <f t="shared" si="12"/>
        <v>5477298</v>
      </c>
      <c r="R48" s="12">
        <f t="shared" si="12"/>
        <v>7021807</v>
      </c>
      <c r="S48" s="12">
        <f t="shared" si="12"/>
        <v>5387759</v>
      </c>
      <c r="T48" s="12">
        <f t="shared" si="12"/>
        <v>7628591</v>
      </c>
      <c r="U48" s="12">
        <f t="shared" si="12"/>
        <v>8866058</v>
      </c>
      <c r="V48" s="12">
        <f t="shared" si="12"/>
        <v>10029830</v>
      </c>
      <c r="W48" s="12">
        <f t="shared" si="12"/>
        <v>9901074</v>
      </c>
      <c r="X48" s="12">
        <f t="shared" si="12"/>
        <v>13019811</v>
      </c>
      <c r="Y48" s="12">
        <f t="shared" si="12"/>
        <v>11715520</v>
      </c>
      <c r="Z48" s="12">
        <f t="shared" si="12"/>
        <v>10778538</v>
      </c>
      <c r="AA48" s="12">
        <f t="shared" si="12"/>
        <v>11003631</v>
      </c>
      <c r="AB48" s="12">
        <v>12809387</v>
      </c>
      <c r="AC48" s="12">
        <v>13334151</v>
      </c>
      <c r="AD48" s="12">
        <v>14205296</v>
      </c>
      <c r="AE48" s="12">
        <v>12414022</v>
      </c>
      <c r="AF48" s="12">
        <v>13294837</v>
      </c>
      <c r="AG48" s="12">
        <v>14429168</v>
      </c>
      <c r="AH48" s="12">
        <v>19788536</v>
      </c>
      <c r="AI48" s="13">
        <v>7.5179279998523363E-2</v>
      </c>
      <c r="AJ48" s="13">
        <v>0.3714259893571133</v>
      </c>
    </row>
    <row r="49" spans="1:36" ht="10.5" customHeight="1" x14ac:dyDescent="0.2">
      <c r="A49" s="11"/>
      <c r="B49" s="19" t="s">
        <v>72</v>
      </c>
      <c r="C49" s="14"/>
      <c r="D49" s="19"/>
      <c r="E49" s="14"/>
      <c r="F49" s="2"/>
      <c r="G49" s="12">
        <v>6255878</v>
      </c>
      <c r="H49" s="12">
        <v>6466257</v>
      </c>
      <c r="I49" s="12">
        <v>6421331</v>
      </c>
      <c r="J49" s="12">
        <v>4703075</v>
      </c>
      <c r="K49" s="12">
        <f t="shared" si="12"/>
        <v>5484800</v>
      </c>
      <c r="L49" s="12">
        <f t="shared" si="12"/>
        <v>12496296</v>
      </c>
      <c r="M49" s="12">
        <f t="shared" si="12"/>
        <v>7495120</v>
      </c>
      <c r="N49" s="12">
        <f t="shared" si="12"/>
        <v>8886701</v>
      </c>
      <c r="O49" s="12">
        <f t="shared" si="12"/>
        <v>13804267.939914163</v>
      </c>
      <c r="P49" s="12">
        <f t="shared" si="12"/>
        <v>18528012</v>
      </c>
      <c r="Q49" s="12">
        <f t="shared" si="12"/>
        <v>21135966</v>
      </c>
      <c r="R49" s="12">
        <f t="shared" si="12"/>
        <v>32734923</v>
      </c>
      <c r="S49" s="12">
        <f t="shared" si="12"/>
        <v>31340372</v>
      </c>
      <c r="T49" s="12">
        <f t="shared" si="12"/>
        <v>41224375</v>
      </c>
      <c r="U49" s="12">
        <f t="shared" si="12"/>
        <v>47920219</v>
      </c>
      <c r="V49" s="12">
        <f t="shared" si="12"/>
        <v>49808259</v>
      </c>
      <c r="W49" s="12">
        <f t="shared" si="12"/>
        <v>42084238</v>
      </c>
      <c r="X49" s="12">
        <f t="shared" si="12"/>
        <v>42500343</v>
      </c>
      <c r="Y49" s="12">
        <f t="shared" si="12"/>
        <v>43011023</v>
      </c>
      <c r="Z49" s="12">
        <f t="shared" si="12"/>
        <v>46719448</v>
      </c>
      <c r="AA49" s="12">
        <f t="shared" si="12"/>
        <v>49233207</v>
      </c>
      <c r="AB49" s="12">
        <v>40859492</v>
      </c>
      <c r="AC49" s="12">
        <v>60164747</v>
      </c>
      <c r="AD49" s="12">
        <v>52384834</v>
      </c>
      <c r="AE49" s="12">
        <v>54878677</v>
      </c>
      <c r="AF49" s="12">
        <v>60937879</v>
      </c>
      <c r="AG49" s="12">
        <v>64520807</v>
      </c>
      <c r="AH49" s="12">
        <v>64013643</v>
      </c>
      <c r="AI49" s="13">
        <v>7.7696808607711221E-2</v>
      </c>
      <c r="AJ49" s="13">
        <v>-7.8604720489624386E-3</v>
      </c>
    </row>
    <row r="50" spans="1:36" ht="10.5" customHeight="1" x14ac:dyDescent="0.2">
      <c r="A50" s="11"/>
      <c r="B50" s="19" t="s">
        <v>73</v>
      </c>
      <c r="C50" s="14"/>
      <c r="D50" s="19"/>
      <c r="E50" s="14"/>
      <c r="F50" s="2"/>
      <c r="G50" s="12">
        <v>1717839</v>
      </c>
      <c r="H50" s="12">
        <v>4022216</v>
      </c>
      <c r="I50" s="12">
        <v>2828092</v>
      </c>
      <c r="J50" s="12">
        <v>1555397</v>
      </c>
      <c r="K50" s="12">
        <f t="shared" si="12"/>
        <v>5969602</v>
      </c>
      <c r="L50" s="12">
        <f t="shared" si="12"/>
        <v>12854647</v>
      </c>
      <c r="M50" s="12">
        <f t="shared" si="12"/>
        <v>11818315</v>
      </c>
      <c r="N50" s="12">
        <f t="shared" si="12"/>
        <v>12594812</v>
      </c>
      <c r="O50" s="12">
        <f t="shared" si="12"/>
        <v>37767115.44155772</v>
      </c>
      <c r="P50" s="12">
        <f t="shared" si="12"/>
        <v>76925123</v>
      </c>
      <c r="Q50" s="12">
        <f t="shared" si="12"/>
        <v>60477702</v>
      </c>
      <c r="R50" s="12">
        <f t="shared" si="12"/>
        <v>39920718</v>
      </c>
      <c r="S50" s="12">
        <f t="shared" si="12"/>
        <v>40467336</v>
      </c>
      <c r="T50" s="12">
        <f t="shared" si="12"/>
        <v>113940144</v>
      </c>
      <c r="U50" s="12">
        <f t="shared" si="12"/>
        <v>104093033</v>
      </c>
      <c r="V50" s="12">
        <f t="shared" si="12"/>
        <v>43767822</v>
      </c>
      <c r="W50" s="12">
        <f t="shared" si="12"/>
        <v>58881597</v>
      </c>
      <c r="X50" s="12">
        <f t="shared" si="12"/>
        <v>63305124</v>
      </c>
      <c r="Y50" s="12">
        <f t="shared" si="12"/>
        <v>56669739</v>
      </c>
      <c r="Z50" s="12">
        <f t="shared" si="12"/>
        <v>67661062</v>
      </c>
      <c r="AA50" s="12">
        <f t="shared" si="12"/>
        <v>61424428</v>
      </c>
      <c r="AB50" s="12">
        <v>69000641</v>
      </c>
      <c r="AC50" s="12">
        <v>117780737</v>
      </c>
      <c r="AD50" s="12">
        <v>170970593</v>
      </c>
      <c r="AE50" s="12">
        <v>128204903</v>
      </c>
      <c r="AF50" s="12">
        <v>98037809</v>
      </c>
      <c r="AG50" s="12">
        <v>33569978</v>
      </c>
      <c r="AH50" s="12">
        <v>12287494</v>
      </c>
      <c r="AI50" s="13">
        <v>-0.24993016706491544</v>
      </c>
      <c r="AJ50" s="13">
        <v>-0.63397372497533366</v>
      </c>
    </row>
    <row r="51" spans="1:36" ht="10.5" customHeight="1" x14ac:dyDescent="0.2">
      <c r="A51" s="11"/>
      <c r="B51" s="19" t="s">
        <v>74</v>
      </c>
      <c r="C51" s="14"/>
      <c r="D51" s="19"/>
      <c r="E51" s="14"/>
      <c r="F51" s="2"/>
      <c r="G51" s="12">
        <v>1087126</v>
      </c>
      <c r="H51" s="12">
        <v>2053734</v>
      </c>
      <c r="I51" s="12">
        <v>2200076</v>
      </c>
      <c r="J51" s="12">
        <v>724528</v>
      </c>
      <c r="K51" s="12">
        <f t="shared" si="12"/>
        <v>2277227</v>
      </c>
      <c r="L51" s="12">
        <f t="shared" si="12"/>
        <v>1705420</v>
      </c>
      <c r="M51" s="12">
        <f t="shared" si="12"/>
        <v>1661550</v>
      </c>
      <c r="N51" s="12">
        <f t="shared" si="12"/>
        <v>1646529</v>
      </c>
      <c r="O51" s="12">
        <f t="shared" si="12"/>
        <v>579995.32619256375</v>
      </c>
      <c r="P51" s="12">
        <f t="shared" si="12"/>
        <v>256785</v>
      </c>
      <c r="Q51" s="12">
        <f t="shared" si="12"/>
        <v>200959</v>
      </c>
      <c r="R51" s="12">
        <f t="shared" si="12"/>
        <v>149361</v>
      </c>
      <c r="S51" s="12">
        <f t="shared" si="12"/>
        <v>342309</v>
      </c>
      <c r="T51" s="12">
        <f t="shared" si="12"/>
        <v>1345302</v>
      </c>
      <c r="U51" s="12">
        <f t="shared" si="12"/>
        <v>1526207</v>
      </c>
      <c r="V51" s="12">
        <f t="shared" si="12"/>
        <v>899755</v>
      </c>
      <c r="W51" s="12">
        <f t="shared" si="12"/>
        <v>787799</v>
      </c>
      <c r="X51" s="12">
        <f t="shared" si="12"/>
        <v>1914614</v>
      </c>
      <c r="Y51" s="12">
        <f t="shared" si="12"/>
        <v>1368801</v>
      </c>
      <c r="Z51" s="12">
        <f t="shared" si="12"/>
        <v>770052</v>
      </c>
      <c r="AA51" s="12">
        <f t="shared" si="12"/>
        <v>807071</v>
      </c>
      <c r="AB51" s="12">
        <v>829611</v>
      </c>
      <c r="AC51" s="12">
        <v>877108</v>
      </c>
      <c r="AD51" s="12">
        <v>919954</v>
      </c>
      <c r="AE51" s="12">
        <v>925023</v>
      </c>
      <c r="AF51" s="12">
        <v>5292812</v>
      </c>
      <c r="AG51" s="12">
        <v>2941530</v>
      </c>
      <c r="AH51" s="12">
        <v>4779460</v>
      </c>
      <c r="AI51" s="13">
        <v>0.33890795403484897</v>
      </c>
      <c r="AJ51" s="13">
        <v>0.62482109650420015</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180000</v>
      </c>
      <c r="S52" s="12">
        <f t="shared" si="13"/>
        <v>988494.22499999998</v>
      </c>
      <c r="T52" s="12">
        <f t="shared" si="13"/>
        <v>1796988.45</v>
      </c>
      <c r="U52" s="12">
        <f t="shared" si="13"/>
        <v>2128212.2250000001</v>
      </c>
      <c r="V52" s="12">
        <f t="shared" si="13"/>
        <v>2459436</v>
      </c>
      <c r="W52" s="12">
        <f t="shared" si="13"/>
        <v>2442886</v>
      </c>
      <c r="X52" s="12">
        <f t="shared" si="13"/>
        <v>2426336</v>
      </c>
      <c r="Y52" s="12">
        <f t="shared" si="13"/>
        <v>2488263.5</v>
      </c>
      <c r="Z52" s="12">
        <f t="shared" si="13"/>
        <v>2550191</v>
      </c>
      <c r="AA52" s="12">
        <f t="shared" si="13"/>
        <v>2619578</v>
      </c>
      <c r="AB52" s="12">
        <v>2688965</v>
      </c>
      <c r="AC52" s="12">
        <v>2762127.839353994</v>
      </c>
      <c r="AD52" s="12">
        <v>2714531</v>
      </c>
      <c r="AE52" s="12">
        <v>2727435.5375350742</v>
      </c>
      <c r="AF52" s="12">
        <v>3061334</v>
      </c>
      <c r="AG52" s="12">
        <v>3251012.7259743544</v>
      </c>
      <c r="AH52" s="12">
        <v>3470605</v>
      </c>
      <c r="AI52" s="13">
        <v>4.3446067039698333E-2</v>
      </c>
      <c r="AJ52" s="13">
        <v>6.7545805733452494E-2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216</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113257223</v>
      </c>
      <c r="H62" s="5">
        <v>127064319</v>
      </c>
      <c r="I62" s="5">
        <v>119492374</v>
      </c>
      <c r="J62" s="5">
        <v>126988096</v>
      </c>
      <c r="K62" s="5">
        <f>SUM(K64,K79,K91,K93)</f>
        <v>139775527</v>
      </c>
      <c r="L62" s="5">
        <f>SUM(L64,L79,L91,L93)</f>
        <v>144666303</v>
      </c>
      <c r="M62" s="5">
        <f>SUM(M64,M79,M91,M93)</f>
        <v>159250587</v>
      </c>
      <c r="N62" s="5">
        <f>SUM(N64,N79,N91,N93)</f>
        <v>249921166</v>
      </c>
      <c r="O62" s="39">
        <v>210176269</v>
      </c>
      <c r="P62" s="39">
        <v>285633662</v>
      </c>
      <c r="Q62" s="39">
        <v>204181090</v>
      </c>
      <c r="R62" s="39">
        <v>425985272</v>
      </c>
      <c r="S62" s="39">
        <v>303809603</v>
      </c>
      <c r="T62" s="39">
        <v>248023694</v>
      </c>
      <c r="U62" s="8">
        <v>414657965</v>
      </c>
      <c r="V62" s="8">
        <f>SUM(V64,V79,V91,V93)</f>
        <v>303860180</v>
      </c>
      <c r="W62" s="8">
        <f>W64+W79+W91+W93</f>
        <v>279975672</v>
      </c>
      <c r="X62" s="8">
        <f>SUM(X64,X79,X91,X93)</f>
        <v>286504541</v>
      </c>
      <c r="Y62" s="8">
        <f>SUM(Y64+Y79+Y91+Y93)</f>
        <v>305234303.28279948</v>
      </c>
      <c r="Z62" s="8">
        <f>SUM(Z64+Z79+Z91+Z93)</f>
        <v>312242623.94457757</v>
      </c>
      <c r="AA62" s="8">
        <f>SUM(AA64+AA79+AA91+AA93)</f>
        <v>366150466</v>
      </c>
      <c r="AB62" s="39">
        <v>676215431</v>
      </c>
      <c r="AC62" s="39">
        <v>436764018</v>
      </c>
      <c r="AD62" s="39">
        <v>363072429</v>
      </c>
      <c r="AE62" s="39">
        <v>539614969</v>
      </c>
      <c r="AF62" s="39">
        <v>425993341</v>
      </c>
      <c r="AG62" s="39">
        <v>443865498</v>
      </c>
      <c r="AH62" s="39">
        <v>471137368</v>
      </c>
      <c r="AI62" s="10">
        <v>-5.8449223783202942E-2</v>
      </c>
      <c r="AJ62" s="10">
        <v>6.1441743327389685E-2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35283292</v>
      </c>
      <c r="H64" s="12">
        <v>47973380</v>
      </c>
      <c r="I64" s="12">
        <v>38071275</v>
      </c>
      <c r="J64" s="12">
        <v>37313055</v>
      </c>
      <c r="K64" s="12">
        <f>SUM(K65,K69:K73)</f>
        <v>47059553</v>
      </c>
      <c r="L64" s="12">
        <f>SUM(L65,L69:L73)</f>
        <v>47027327</v>
      </c>
      <c r="M64" s="12">
        <f>SUM(M65,M69:M73)</f>
        <v>53514001</v>
      </c>
      <c r="N64" s="12">
        <f>SUM(N65,N69:N73)</f>
        <v>126335066</v>
      </c>
      <c r="O64" s="41">
        <v>66773434</v>
      </c>
      <c r="P64" s="41">
        <v>159254369</v>
      </c>
      <c r="Q64" s="41">
        <v>73025974</v>
      </c>
      <c r="R64" s="41">
        <v>296756822</v>
      </c>
      <c r="S64" s="41">
        <v>167011437</v>
      </c>
      <c r="T64" s="41">
        <v>109132345</v>
      </c>
      <c r="U64" s="11">
        <v>267286511</v>
      </c>
      <c r="V64" s="11">
        <v>127743792</v>
      </c>
      <c r="W64" s="11">
        <v>109410614</v>
      </c>
      <c r="X64" s="11">
        <v>113057162</v>
      </c>
      <c r="Y64" s="11">
        <v>133503850</v>
      </c>
      <c r="Z64" s="11">
        <v>133372218</v>
      </c>
      <c r="AA64" s="11">
        <v>175948294</v>
      </c>
      <c r="AB64" s="41">
        <v>481537913</v>
      </c>
      <c r="AC64" s="41">
        <v>233778129</v>
      </c>
      <c r="AD64" s="41">
        <v>155890769</v>
      </c>
      <c r="AE64" s="41">
        <v>308338950</v>
      </c>
      <c r="AF64" s="41">
        <v>183535352</v>
      </c>
      <c r="AG64" s="39">
        <v>196117358</v>
      </c>
      <c r="AH64" s="41">
        <v>212240152</v>
      </c>
      <c r="AI64" s="13">
        <v>-0.12763243429370175</v>
      </c>
      <c r="AJ64" s="13">
        <v>8.2209928608155125E-2</v>
      </c>
    </row>
    <row r="65" spans="1:36" ht="10.5" customHeight="1" x14ac:dyDescent="0.2">
      <c r="A65" s="11"/>
      <c r="B65" s="11"/>
      <c r="C65" s="11" t="s">
        <v>36</v>
      </c>
      <c r="D65" s="11"/>
      <c r="E65" s="11"/>
      <c r="F65" s="2"/>
      <c r="G65" s="12">
        <v>28493850</v>
      </c>
      <c r="H65" s="12">
        <v>31497974</v>
      </c>
      <c r="I65" s="12">
        <v>33551617</v>
      </c>
      <c r="J65" s="12">
        <v>29348012</v>
      </c>
      <c r="K65" s="12">
        <f>SUM(K66:K68)</f>
        <v>31105970</v>
      </c>
      <c r="L65" s="12">
        <f>SUM(L66:L68)</f>
        <v>34447711</v>
      </c>
      <c r="M65" s="12">
        <f>SUM(M66:M68)</f>
        <v>40658180</v>
      </c>
      <c r="N65" s="12">
        <f>SUM(N66:N68)</f>
        <v>41536899</v>
      </c>
      <c r="O65" s="41">
        <v>49944178</v>
      </c>
      <c r="P65" s="41">
        <v>54956268</v>
      </c>
      <c r="Q65" s="41">
        <v>62040544</v>
      </c>
      <c r="R65" s="41">
        <v>67246831</v>
      </c>
      <c r="S65" s="41">
        <v>68939909</v>
      </c>
      <c r="T65" s="41">
        <v>90461772</v>
      </c>
      <c r="U65" s="11">
        <v>93057430</v>
      </c>
      <c r="V65" s="11">
        <v>86268783</v>
      </c>
      <c r="W65" s="11">
        <v>91408909</v>
      </c>
      <c r="X65" s="11">
        <v>97866390</v>
      </c>
      <c r="Y65" s="11">
        <v>95919378</v>
      </c>
      <c r="Z65" s="11">
        <v>96995561</v>
      </c>
      <c r="AA65" s="11">
        <v>103773119</v>
      </c>
      <c r="AB65" s="41">
        <v>117610991</v>
      </c>
      <c r="AC65" s="41">
        <v>126332067</v>
      </c>
      <c r="AD65" s="41">
        <v>135768988</v>
      </c>
      <c r="AE65" s="41">
        <v>157370917</v>
      </c>
      <c r="AF65" s="41">
        <v>168697297</v>
      </c>
      <c r="AG65" s="41">
        <v>182972228</v>
      </c>
      <c r="AH65" s="41">
        <v>197874426</v>
      </c>
      <c r="AI65" s="13">
        <v>9.057857070851516E-2</v>
      </c>
      <c r="AJ65" s="13">
        <v>8.1445136034524315E-2</v>
      </c>
    </row>
    <row r="66" spans="1:36" ht="10.5" customHeight="1" x14ac:dyDescent="0.2">
      <c r="A66" s="11"/>
      <c r="B66" s="11"/>
      <c r="C66" s="11"/>
      <c r="D66" s="11" t="s">
        <v>37</v>
      </c>
      <c r="E66" s="11"/>
      <c r="F66" s="2"/>
      <c r="G66" s="12">
        <v>28493850</v>
      </c>
      <c r="H66" s="12">
        <v>31497974</v>
      </c>
      <c r="I66" s="12">
        <v>33551617</v>
      </c>
      <c r="J66" s="12">
        <v>29348012</v>
      </c>
      <c r="K66" s="12">
        <v>31105970</v>
      </c>
      <c r="L66" s="12">
        <v>34447711</v>
      </c>
      <c r="M66" s="12">
        <v>40658180</v>
      </c>
      <c r="N66" s="12">
        <v>41536899</v>
      </c>
      <c r="O66" s="41">
        <v>49944178</v>
      </c>
      <c r="P66" s="41">
        <v>54956268</v>
      </c>
      <c r="Q66" s="41">
        <v>62040544</v>
      </c>
      <c r="R66" s="41">
        <v>67246831</v>
      </c>
      <c r="S66" s="41">
        <v>68939909</v>
      </c>
      <c r="T66" s="41">
        <v>90461772</v>
      </c>
      <c r="U66" s="11">
        <v>93057430</v>
      </c>
      <c r="V66" s="11">
        <v>86268783</v>
      </c>
      <c r="W66" s="11">
        <v>91408909</v>
      </c>
      <c r="X66" s="11">
        <v>97866390</v>
      </c>
      <c r="Y66" s="11">
        <v>95919378</v>
      </c>
      <c r="Z66" s="11">
        <v>96995561</v>
      </c>
      <c r="AA66" s="11">
        <v>103773119</v>
      </c>
      <c r="AB66" s="41">
        <v>117610991</v>
      </c>
      <c r="AC66" s="41">
        <v>126332067</v>
      </c>
      <c r="AD66" s="41">
        <v>135768988</v>
      </c>
      <c r="AE66" s="41">
        <v>157370917</v>
      </c>
      <c r="AF66" s="41">
        <v>168697297</v>
      </c>
      <c r="AG66" s="41">
        <v>182972228</v>
      </c>
      <c r="AH66" s="41">
        <v>197874426</v>
      </c>
      <c r="AI66" s="13">
        <v>9.057857070851516E-2</v>
      </c>
      <c r="AJ66" s="13">
        <v>8.1445136034524315E-2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0</v>
      </c>
      <c r="P68" s="41">
        <v>0</v>
      </c>
      <c r="Q68" s="41">
        <v>0</v>
      </c>
      <c r="R68" s="41">
        <v>0</v>
      </c>
      <c r="S68" s="41">
        <v>0</v>
      </c>
      <c r="T68" s="41">
        <v>0</v>
      </c>
      <c r="U68" s="11">
        <v>0</v>
      </c>
      <c r="V68" s="11">
        <v>0</v>
      </c>
      <c r="W68" s="11">
        <v>0</v>
      </c>
      <c r="X68" s="11">
        <v>0</v>
      </c>
      <c r="Y68" s="11">
        <v>0</v>
      </c>
      <c r="Z68" s="11">
        <v>0</v>
      </c>
      <c r="AA68" s="11">
        <v>0</v>
      </c>
      <c r="AB68" s="41">
        <v>0</v>
      </c>
      <c r="AC68" s="41">
        <v>0</v>
      </c>
      <c r="AD68" s="41">
        <v>0</v>
      </c>
      <c r="AE68" s="41">
        <v>0</v>
      </c>
      <c r="AF68" s="41">
        <v>0</v>
      </c>
      <c r="AG68" s="41">
        <v>0</v>
      </c>
      <c r="AH68" s="41">
        <v>0</v>
      </c>
      <c r="AI68" s="13" t="s">
        <v>246</v>
      </c>
      <c r="AJ68" s="13" t="s">
        <v>246</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6789442</v>
      </c>
      <c r="H73" s="12">
        <v>16475406</v>
      </c>
      <c r="I73" s="12">
        <v>4519658</v>
      </c>
      <c r="J73" s="12">
        <v>7965043</v>
      </c>
      <c r="K73" s="12">
        <f>SUM(K74:K77)</f>
        <v>15953583</v>
      </c>
      <c r="L73" s="12">
        <f>SUM(L74:L77)</f>
        <v>12579616</v>
      </c>
      <c r="M73" s="12">
        <f>SUM(M74:M77)</f>
        <v>12855821</v>
      </c>
      <c r="N73" s="12">
        <f>SUM(N74:N77)</f>
        <v>84798167</v>
      </c>
      <c r="O73" s="41">
        <v>16829256</v>
      </c>
      <c r="P73" s="41">
        <v>104298101</v>
      </c>
      <c r="Q73" s="41">
        <v>10985430</v>
      </c>
      <c r="R73" s="41">
        <v>229509991</v>
      </c>
      <c r="S73" s="41">
        <v>98071528</v>
      </c>
      <c r="T73" s="41">
        <v>18670573</v>
      </c>
      <c r="U73" s="11">
        <v>174229081</v>
      </c>
      <c r="V73" s="11">
        <v>41475009</v>
      </c>
      <c r="W73" s="11">
        <v>18001705</v>
      </c>
      <c r="X73" s="11">
        <v>15190772</v>
      </c>
      <c r="Y73" s="11">
        <v>37584472</v>
      </c>
      <c r="Z73" s="11">
        <v>36376657</v>
      </c>
      <c r="AA73" s="11">
        <v>72175175</v>
      </c>
      <c r="AB73" s="41">
        <v>363926922</v>
      </c>
      <c r="AC73" s="41">
        <v>107446062</v>
      </c>
      <c r="AD73" s="41">
        <v>20121781</v>
      </c>
      <c r="AE73" s="41">
        <v>150968033</v>
      </c>
      <c r="AF73" s="41">
        <v>14838055</v>
      </c>
      <c r="AG73" s="41">
        <v>13145130</v>
      </c>
      <c r="AH73" s="41">
        <v>14365726</v>
      </c>
      <c r="AI73" s="13">
        <v>-0.41648472080885679</v>
      </c>
      <c r="AJ73" s="13">
        <v>9.2855376858197669E-2</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6075190</v>
      </c>
      <c r="H75" s="12">
        <v>6292214</v>
      </c>
      <c r="I75" s="12">
        <v>3216452</v>
      </c>
      <c r="J75" s="12">
        <v>6705072</v>
      </c>
      <c r="K75" s="12">
        <v>6653583</v>
      </c>
      <c r="L75" s="12">
        <v>7282824</v>
      </c>
      <c r="M75" s="12">
        <v>7484192</v>
      </c>
      <c r="N75" s="12">
        <v>8544029</v>
      </c>
      <c r="O75" s="41">
        <v>12063901</v>
      </c>
      <c r="P75" s="41">
        <v>11152980</v>
      </c>
      <c r="Q75" s="41">
        <v>8943508</v>
      </c>
      <c r="R75" s="41">
        <v>10140909</v>
      </c>
      <c r="S75" s="41">
        <v>30564051</v>
      </c>
      <c r="T75" s="41">
        <v>15226513</v>
      </c>
      <c r="U75" s="11">
        <v>19170640</v>
      </c>
      <c r="V75" s="11">
        <v>16806214</v>
      </c>
      <c r="W75" s="11">
        <v>13669696</v>
      </c>
      <c r="X75" s="11">
        <v>11672983</v>
      </c>
      <c r="Y75" s="11">
        <v>11035028</v>
      </c>
      <c r="Z75" s="11">
        <v>11673506</v>
      </c>
      <c r="AA75" s="11">
        <v>13640431</v>
      </c>
      <c r="AB75" s="41">
        <v>11735044</v>
      </c>
      <c r="AC75" s="41">
        <v>12847469</v>
      </c>
      <c r="AD75" s="41">
        <v>11940513</v>
      </c>
      <c r="AE75" s="41">
        <v>7835107</v>
      </c>
      <c r="AF75" s="41">
        <v>8851628</v>
      </c>
      <c r="AG75" s="41">
        <v>7586599</v>
      </c>
      <c r="AH75" s="41">
        <v>8108952</v>
      </c>
      <c r="AI75" s="13">
        <v>-5.9742799597038099E-2</v>
      </c>
      <c r="AJ75" s="13">
        <v>6.8852064014454956E-2</v>
      </c>
    </row>
    <row r="76" spans="1:36" ht="10.5" customHeight="1" x14ac:dyDescent="0.2">
      <c r="A76" s="11"/>
      <c r="B76" s="14"/>
      <c r="C76" s="11"/>
      <c r="D76" s="15" t="s">
        <v>47</v>
      </c>
      <c r="E76" s="11"/>
      <c r="F76" s="2"/>
      <c r="G76" s="12">
        <v>0</v>
      </c>
      <c r="H76" s="12">
        <v>9430000</v>
      </c>
      <c r="I76" s="12">
        <v>0</v>
      </c>
      <c r="J76" s="12">
        <v>0</v>
      </c>
      <c r="K76" s="12">
        <v>9300000</v>
      </c>
      <c r="L76" s="12">
        <v>3000000</v>
      </c>
      <c r="M76" s="12">
        <v>31827517</v>
      </c>
      <c r="N76" s="12">
        <v>75018652</v>
      </c>
      <c r="O76" s="41">
        <v>2817647</v>
      </c>
      <c r="P76" s="41">
        <v>88331458</v>
      </c>
      <c r="Q76" s="41">
        <v>0</v>
      </c>
      <c r="R76" s="41">
        <v>214825184</v>
      </c>
      <c r="S76" s="41">
        <v>64750938</v>
      </c>
      <c r="T76" s="41">
        <v>0</v>
      </c>
      <c r="U76" s="11">
        <v>150168201</v>
      </c>
      <c r="V76" s="11">
        <v>21383610</v>
      </c>
      <c r="W76" s="11">
        <v>0</v>
      </c>
      <c r="X76" s="11">
        <v>0</v>
      </c>
      <c r="Y76" s="11">
        <v>20293341</v>
      </c>
      <c r="Z76" s="11">
        <v>20000000</v>
      </c>
      <c r="AA76" s="11">
        <v>53280860</v>
      </c>
      <c r="AB76" s="41">
        <v>347469375</v>
      </c>
      <c r="AC76" s="41">
        <v>88298605</v>
      </c>
      <c r="AD76" s="41">
        <v>0</v>
      </c>
      <c r="AE76" s="41">
        <v>136286595</v>
      </c>
      <c r="AF76" s="41">
        <v>0</v>
      </c>
      <c r="AG76" s="41">
        <v>0</v>
      </c>
      <c r="AH76" s="41">
        <v>0</v>
      </c>
      <c r="AI76" s="13">
        <v>-1</v>
      </c>
      <c r="AJ76" s="13" t="s">
        <v>246</v>
      </c>
    </row>
    <row r="77" spans="1:36" ht="10.5" customHeight="1" x14ac:dyDescent="0.2">
      <c r="A77" s="11"/>
      <c r="B77" s="11"/>
      <c r="C77" s="11"/>
      <c r="D77" s="11" t="s">
        <v>48</v>
      </c>
      <c r="E77" s="11"/>
      <c r="F77" s="2"/>
      <c r="G77" s="12">
        <v>714252</v>
      </c>
      <c r="H77" s="12">
        <v>753192</v>
      </c>
      <c r="I77" s="12">
        <v>1303206</v>
      </c>
      <c r="J77" s="12">
        <v>1259971</v>
      </c>
      <c r="K77" s="12">
        <v>0</v>
      </c>
      <c r="L77" s="12">
        <v>2296792</v>
      </c>
      <c r="M77" s="12">
        <v>-26455888</v>
      </c>
      <c r="N77" s="12">
        <v>1235486</v>
      </c>
      <c r="O77" s="41">
        <v>1947708</v>
      </c>
      <c r="P77" s="41">
        <v>4813663</v>
      </c>
      <c r="Q77" s="41">
        <v>2041922</v>
      </c>
      <c r="R77" s="41">
        <v>4543898</v>
      </c>
      <c r="S77" s="41">
        <v>2756539</v>
      </c>
      <c r="T77" s="41">
        <v>3444060</v>
      </c>
      <c r="U77" s="11">
        <v>4890240</v>
      </c>
      <c r="V77" s="11">
        <v>3285185</v>
      </c>
      <c r="W77" s="11">
        <v>4332009</v>
      </c>
      <c r="X77" s="11">
        <v>3517789</v>
      </c>
      <c r="Y77" s="11">
        <v>6256103</v>
      </c>
      <c r="Z77" s="11">
        <v>4703151</v>
      </c>
      <c r="AA77" s="11">
        <v>5253884</v>
      </c>
      <c r="AB77" s="41">
        <v>4722503</v>
      </c>
      <c r="AC77" s="41">
        <v>6299988</v>
      </c>
      <c r="AD77" s="41">
        <v>8181268</v>
      </c>
      <c r="AE77" s="41">
        <v>6846331</v>
      </c>
      <c r="AF77" s="41">
        <v>5986427</v>
      </c>
      <c r="AG77" s="41">
        <v>5558531</v>
      </c>
      <c r="AH77" s="41">
        <v>6256774</v>
      </c>
      <c r="AI77" s="13">
        <v>4.8004234937189194E-2</v>
      </c>
      <c r="AJ77" s="13">
        <v>0.12561646233510257</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c r="AI78" s="13"/>
      <c r="AJ78" s="13"/>
    </row>
    <row r="79" spans="1:36" ht="10.5" customHeight="1" x14ac:dyDescent="0.2">
      <c r="A79" s="11"/>
      <c r="B79" s="11" t="s">
        <v>49</v>
      </c>
      <c r="C79" s="11"/>
      <c r="D79" s="11"/>
      <c r="E79" s="11"/>
      <c r="F79" s="2"/>
      <c r="G79" s="12">
        <v>64857367</v>
      </c>
      <c r="H79" s="12">
        <v>65545562</v>
      </c>
      <c r="I79" s="12">
        <v>67944239</v>
      </c>
      <c r="J79" s="12">
        <v>75912282</v>
      </c>
      <c r="K79" s="12">
        <f>SUM(K80:K89)</f>
        <v>81031623</v>
      </c>
      <c r="L79" s="12">
        <f>SUM(L80:L89)</f>
        <v>84772752</v>
      </c>
      <c r="M79" s="12">
        <f>SUM(M80:M89)</f>
        <v>92572475</v>
      </c>
      <c r="N79" s="12">
        <f>SUM(N80:N89)</f>
        <v>108148942</v>
      </c>
      <c r="O79" s="41">
        <v>126784828</v>
      </c>
      <c r="P79" s="41">
        <v>104707677</v>
      </c>
      <c r="Q79" s="41">
        <v>105928384</v>
      </c>
      <c r="R79" s="41">
        <v>102393667</v>
      </c>
      <c r="S79" s="41">
        <v>109570594</v>
      </c>
      <c r="T79" s="41">
        <v>113408671</v>
      </c>
      <c r="U79" s="11">
        <v>122324302</v>
      </c>
      <c r="V79" s="11">
        <f>SUM(V80:V89)</f>
        <v>148362647</v>
      </c>
      <c r="W79" s="11">
        <f>SUM(W80:W89)</f>
        <v>142046274</v>
      </c>
      <c r="X79" s="11">
        <f>SUM(X80:X89)</f>
        <v>132439720</v>
      </c>
      <c r="Y79" s="11">
        <f>SUM(Y80:Y89)</f>
        <v>128616094.28279945</v>
      </c>
      <c r="Z79" s="11">
        <f>SUM(Z80:Z89)</f>
        <v>141248480.94457757</v>
      </c>
      <c r="AA79" s="11">
        <v>154505835</v>
      </c>
      <c r="AB79" s="41">
        <v>160013024</v>
      </c>
      <c r="AC79" s="41">
        <v>166917544</v>
      </c>
      <c r="AD79" s="41">
        <v>169387403</v>
      </c>
      <c r="AE79" s="41">
        <v>191579545</v>
      </c>
      <c r="AF79" s="41">
        <v>203888299</v>
      </c>
      <c r="AG79" s="41">
        <v>210393111</v>
      </c>
      <c r="AH79" s="41">
        <v>224275853</v>
      </c>
      <c r="AI79" s="13">
        <v>5.7883550280095397E-2</v>
      </c>
      <c r="AJ79" s="13">
        <v>6.5984774568022805E-2</v>
      </c>
    </row>
    <row r="80" spans="1:36" ht="10.5" customHeight="1" x14ac:dyDescent="0.2">
      <c r="A80" s="11"/>
      <c r="B80" s="11"/>
      <c r="C80" s="11" t="s">
        <v>50</v>
      </c>
      <c r="D80" s="11"/>
      <c r="E80" s="11"/>
      <c r="F80" s="2"/>
      <c r="G80" s="12">
        <v>0</v>
      </c>
      <c r="H80" s="12">
        <v>0</v>
      </c>
      <c r="I80" s="12">
        <v>0</v>
      </c>
      <c r="J80" s="12">
        <v>6499590</v>
      </c>
      <c r="K80" s="12">
        <v>6609481</v>
      </c>
      <c r="L80" s="12">
        <v>6970842</v>
      </c>
      <c r="M80" s="12">
        <v>7243618</v>
      </c>
      <c r="N80" s="12">
        <v>7275211</v>
      </c>
      <c r="O80" s="41">
        <v>7397827</v>
      </c>
      <c r="P80" s="41">
        <v>7891272</v>
      </c>
      <c r="Q80" s="41">
        <v>7891272</v>
      </c>
      <c r="R80" s="41">
        <v>7952714</v>
      </c>
      <c r="S80" s="41">
        <v>7891272</v>
      </c>
      <c r="T80" s="41">
        <v>7891272</v>
      </c>
      <c r="U80" s="11">
        <v>8124018</v>
      </c>
      <c r="V80" s="11">
        <v>7891272</v>
      </c>
      <c r="W80" s="11">
        <v>7891272</v>
      </c>
      <c r="X80" s="11">
        <v>7891272</v>
      </c>
      <c r="Y80" s="11">
        <v>7891272</v>
      </c>
      <c r="Z80" s="11">
        <v>7891272</v>
      </c>
      <c r="AA80" s="11">
        <v>7891272</v>
      </c>
      <c r="AB80" s="41">
        <v>7891272</v>
      </c>
      <c r="AC80" s="41">
        <v>7891272</v>
      </c>
      <c r="AD80" s="41">
        <v>7891272</v>
      </c>
      <c r="AE80" s="41">
        <v>7891272</v>
      </c>
      <c r="AF80" s="41">
        <v>7891272</v>
      </c>
      <c r="AG80" s="41">
        <v>7891272</v>
      </c>
      <c r="AH80" s="41">
        <v>7891272</v>
      </c>
      <c r="AI80" s="13">
        <v>0</v>
      </c>
      <c r="AJ80" s="13">
        <v>0</v>
      </c>
    </row>
    <row r="81" spans="1:36" ht="10.5" customHeight="1" x14ac:dyDescent="0.2">
      <c r="A81" s="11"/>
      <c r="B81" s="11"/>
      <c r="C81" s="11" t="s">
        <v>51</v>
      </c>
      <c r="D81" s="11"/>
      <c r="E81" s="11"/>
      <c r="F81" s="2"/>
      <c r="G81" s="12">
        <v>0</v>
      </c>
      <c r="H81" s="12">
        <v>0</v>
      </c>
      <c r="I81" s="12">
        <v>0</v>
      </c>
      <c r="J81" s="12">
        <v>416924</v>
      </c>
      <c r="K81" s="12">
        <v>507870</v>
      </c>
      <c r="L81" s="12">
        <v>465783</v>
      </c>
      <c r="M81" s="12">
        <v>579524</v>
      </c>
      <c r="N81" s="12">
        <v>481428</v>
      </c>
      <c r="O81" s="41">
        <v>1591877</v>
      </c>
      <c r="P81" s="41">
        <v>1686437</v>
      </c>
      <c r="Q81" s="41">
        <v>2059873</v>
      </c>
      <c r="R81" s="41">
        <v>2344134</v>
      </c>
      <c r="S81" s="41">
        <v>2224252</v>
      </c>
      <c r="T81" s="41">
        <v>2742212</v>
      </c>
      <c r="U81" s="11">
        <v>2705991</v>
      </c>
      <c r="V81" s="12">
        <v>2599533</v>
      </c>
      <c r="W81" s="11">
        <v>2622217</v>
      </c>
      <c r="X81" s="11">
        <v>2603887</v>
      </c>
      <c r="Y81" s="11">
        <v>2837007</v>
      </c>
      <c r="Z81" s="11">
        <v>2992653</v>
      </c>
      <c r="AA81" s="11">
        <v>2796931</v>
      </c>
      <c r="AB81" s="41">
        <v>3035611</v>
      </c>
      <c r="AC81" s="41">
        <v>3212234</v>
      </c>
      <c r="AD81" s="41">
        <v>3259281</v>
      </c>
      <c r="AE81" s="41">
        <v>3543656</v>
      </c>
      <c r="AF81" s="41">
        <v>3536108</v>
      </c>
      <c r="AG81" s="41">
        <v>3594052</v>
      </c>
      <c r="AH81" s="41">
        <v>3632646</v>
      </c>
      <c r="AI81" s="13">
        <v>3.0377009962188728E-2</v>
      </c>
      <c r="AJ81" s="13">
        <v>1.0738297609494799E-2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19024769</v>
      </c>
      <c r="W82" s="12">
        <v>20003847</v>
      </c>
      <c r="X82" s="12">
        <v>22306998</v>
      </c>
      <c r="Y82" s="12">
        <v>22656343.282799456</v>
      </c>
      <c r="Z82" s="12">
        <v>23447175.94457759</v>
      </c>
      <c r="AA82" s="12">
        <v>24651064</v>
      </c>
      <c r="AB82" s="41">
        <v>25565619</v>
      </c>
      <c r="AC82" s="41">
        <v>26354836</v>
      </c>
      <c r="AD82" s="41">
        <v>27274259</v>
      </c>
      <c r="AE82" s="41">
        <v>27669292</v>
      </c>
      <c r="AF82" s="41">
        <v>28493164</v>
      </c>
      <c r="AG82" s="41">
        <v>29580422</v>
      </c>
      <c r="AH82" s="41">
        <v>30866226</v>
      </c>
      <c r="AI82" s="13">
        <v>3.1900611668757239E-2</v>
      </c>
      <c r="AJ82" s="13">
        <v>4.3468074931452973E-2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245768</v>
      </c>
      <c r="K84" s="12">
        <v>245768</v>
      </c>
      <c r="L84" s="12">
        <v>245768</v>
      </c>
      <c r="M84" s="12">
        <v>245768</v>
      </c>
      <c r="N84" s="12">
        <v>298561</v>
      </c>
      <c r="O84" s="41">
        <v>245768</v>
      </c>
      <c r="P84" s="41">
        <v>307210</v>
      </c>
      <c r="Q84" s="41">
        <v>245768</v>
      </c>
      <c r="R84" s="41">
        <v>184326</v>
      </c>
      <c r="S84" s="41">
        <v>307210</v>
      </c>
      <c r="T84" s="41">
        <v>245768</v>
      </c>
      <c r="U84" s="11">
        <v>245768</v>
      </c>
      <c r="V84" s="11">
        <v>245768</v>
      </c>
      <c r="W84" s="11">
        <v>245768</v>
      </c>
      <c r="X84" s="11">
        <v>245768</v>
      </c>
      <c r="Y84" s="11">
        <v>245768</v>
      </c>
      <c r="Z84" s="11">
        <v>245768</v>
      </c>
      <c r="AA84" s="11">
        <v>245768</v>
      </c>
      <c r="AB84" s="41">
        <v>621376</v>
      </c>
      <c r="AC84" s="41">
        <v>245768</v>
      </c>
      <c r="AD84" s="41">
        <v>245768</v>
      </c>
      <c r="AE84" s="41">
        <v>245768</v>
      </c>
      <c r="AF84" s="41">
        <v>245768</v>
      </c>
      <c r="AG84" s="41">
        <v>245768</v>
      </c>
      <c r="AH84" s="41">
        <v>245768</v>
      </c>
      <c r="AI84" s="13">
        <v>-0.14323481580947317</v>
      </c>
      <c r="AJ84" s="13">
        <v>0</v>
      </c>
    </row>
    <row r="85" spans="1:36" ht="10.5" customHeight="1" x14ac:dyDescent="0.2">
      <c r="A85" s="11"/>
      <c r="B85" s="14"/>
      <c r="C85" s="11" t="s">
        <v>55</v>
      </c>
      <c r="E85" s="11"/>
      <c r="F85" s="2"/>
      <c r="G85" s="12">
        <v>0</v>
      </c>
      <c r="H85" s="12">
        <v>0</v>
      </c>
      <c r="I85" s="12">
        <v>0</v>
      </c>
      <c r="J85" s="12">
        <v>0</v>
      </c>
      <c r="K85" s="12">
        <v>0</v>
      </c>
      <c r="L85" s="12">
        <v>321045</v>
      </c>
      <c r="M85" s="12">
        <v>842722</v>
      </c>
      <c r="N85" s="12">
        <v>932766</v>
      </c>
      <c r="O85" s="41">
        <v>1092279</v>
      </c>
      <c r="P85" s="41">
        <v>1195473</v>
      </c>
      <c r="Q85" s="41">
        <v>958752</v>
      </c>
      <c r="R85" s="41">
        <v>941286</v>
      </c>
      <c r="S85" s="41">
        <v>613088</v>
      </c>
      <c r="T85" s="41">
        <v>1964383</v>
      </c>
      <c r="U85" s="11">
        <v>1048813</v>
      </c>
      <c r="V85" s="11">
        <v>1125229</v>
      </c>
      <c r="W85" s="11">
        <v>1095992</v>
      </c>
      <c r="X85" s="11">
        <v>1119360</v>
      </c>
      <c r="Y85" s="11">
        <v>975501</v>
      </c>
      <c r="Z85" s="11">
        <v>1049451</v>
      </c>
      <c r="AA85" s="11">
        <v>967813</v>
      </c>
      <c r="AB85" s="41">
        <v>910715</v>
      </c>
      <c r="AC85" s="41">
        <v>1286889</v>
      </c>
      <c r="AD85" s="41">
        <v>1224405</v>
      </c>
      <c r="AE85" s="41">
        <v>1347663</v>
      </c>
      <c r="AF85" s="41">
        <v>917790</v>
      </c>
      <c r="AG85" s="41">
        <v>1034667</v>
      </c>
      <c r="AH85" s="41">
        <v>1261668</v>
      </c>
      <c r="AI85" s="13">
        <v>5.5829437570862561E-2</v>
      </c>
      <c r="AJ85" s="13">
        <v>0.21939522571030098</v>
      </c>
    </row>
    <row r="86" spans="1:36" ht="10.5" customHeight="1" x14ac:dyDescent="0.2">
      <c r="A86" s="11"/>
      <c r="B86" s="11"/>
      <c r="C86" s="11" t="s">
        <v>56</v>
      </c>
      <c r="D86" s="11"/>
      <c r="E86" s="11"/>
      <c r="F86" s="2"/>
      <c r="G86" s="12">
        <v>13942819</v>
      </c>
      <c r="H86" s="12">
        <v>13743462</v>
      </c>
      <c r="I86" s="12">
        <v>15673710</v>
      </c>
      <c r="J86" s="12">
        <v>14670276</v>
      </c>
      <c r="K86" s="12">
        <v>15827789</v>
      </c>
      <c r="L86" s="12">
        <v>17231705</v>
      </c>
      <c r="M86" s="12">
        <v>19653575</v>
      </c>
      <c r="N86" s="12">
        <v>32559950</v>
      </c>
      <c r="O86" s="41">
        <v>44765465</v>
      </c>
      <c r="P86" s="41">
        <v>25751313</v>
      </c>
      <c r="Q86" s="41">
        <v>27562922</v>
      </c>
      <c r="R86" s="41">
        <v>26059905</v>
      </c>
      <c r="S86" s="41">
        <v>28199683</v>
      </c>
      <c r="T86" s="41">
        <v>22498627</v>
      </c>
      <c r="U86" s="11">
        <v>26326027</v>
      </c>
      <c r="V86" s="11">
        <v>33131720</v>
      </c>
      <c r="W86" s="11">
        <v>32800797</v>
      </c>
      <c r="X86" s="11">
        <v>31999748</v>
      </c>
      <c r="Y86" s="11">
        <v>32247679</v>
      </c>
      <c r="Z86" s="11">
        <v>31847396</v>
      </c>
      <c r="AA86" s="11">
        <v>36128319</v>
      </c>
      <c r="AB86" s="41">
        <v>36786273</v>
      </c>
      <c r="AC86" s="41">
        <v>41517194</v>
      </c>
      <c r="AD86" s="41">
        <v>41980392</v>
      </c>
      <c r="AE86" s="41">
        <v>52413810</v>
      </c>
      <c r="AF86" s="41">
        <v>59664015</v>
      </c>
      <c r="AG86" s="41">
        <v>61460900</v>
      </c>
      <c r="AH86" s="41">
        <v>67943437</v>
      </c>
      <c r="AI86" s="13">
        <v>0.10766972875981606</v>
      </c>
      <c r="AJ86" s="13">
        <v>0.10547416324850434</v>
      </c>
    </row>
    <row r="87" spans="1:36" ht="10.5" customHeight="1" x14ac:dyDescent="0.2">
      <c r="A87" s="11"/>
      <c r="B87" s="11"/>
      <c r="C87" s="11" t="s">
        <v>57</v>
      </c>
      <c r="D87" s="11"/>
      <c r="E87" s="11"/>
      <c r="F87" s="2"/>
      <c r="G87" s="12">
        <v>41157901</v>
      </c>
      <c r="H87" s="12">
        <v>42265808</v>
      </c>
      <c r="I87" s="12">
        <v>41002823</v>
      </c>
      <c r="J87" s="12">
        <v>40850311</v>
      </c>
      <c r="K87" s="12">
        <v>43908509</v>
      </c>
      <c r="L87" s="12">
        <v>45902256</v>
      </c>
      <c r="M87" s="12">
        <v>49575593</v>
      </c>
      <c r="N87" s="12">
        <v>49503858</v>
      </c>
      <c r="O87" s="41">
        <v>52572442</v>
      </c>
      <c r="P87" s="41">
        <v>49492864</v>
      </c>
      <c r="Q87" s="41">
        <v>47704289</v>
      </c>
      <c r="R87" s="41">
        <v>45624184</v>
      </c>
      <c r="S87" s="41">
        <v>48339430</v>
      </c>
      <c r="T87" s="41">
        <v>56959466</v>
      </c>
      <c r="U87" s="11">
        <v>63441734</v>
      </c>
      <c r="V87" s="11">
        <v>64833546</v>
      </c>
      <c r="W87" s="11">
        <v>58770146</v>
      </c>
      <c r="X87" s="11">
        <v>47164439</v>
      </c>
      <c r="Y87" s="11">
        <v>43623970</v>
      </c>
      <c r="Z87" s="11">
        <v>51602750</v>
      </c>
      <c r="AA87" s="11">
        <v>57282422</v>
      </c>
      <c r="AB87" s="41">
        <v>61665300</v>
      </c>
      <c r="AC87" s="41">
        <v>67809781</v>
      </c>
      <c r="AD87" s="41">
        <v>72228551</v>
      </c>
      <c r="AE87" s="41">
        <v>80412356</v>
      </c>
      <c r="AF87" s="41">
        <v>85915967</v>
      </c>
      <c r="AG87" s="41">
        <v>87960197</v>
      </c>
      <c r="AH87" s="41">
        <v>89657512</v>
      </c>
      <c r="AI87" s="13">
        <v>6.4365949383933252E-2</v>
      </c>
      <c r="AJ87" s="13">
        <v>1.9296398347084194E-2</v>
      </c>
    </row>
    <row r="88" spans="1:36" ht="10.5" customHeight="1" x14ac:dyDescent="0.2">
      <c r="A88" s="11"/>
      <c r="B88" s="11"/>
      <c r="C88" s="11" t="s">
        <v>58</v>
      </c>
      <c r="D88" s="11"/>
      <c r="E88" s="11"/>
      <c r="F88" s="2"/>
      <c r="G88" s="12">
        <v>9756647</v>
      </c>
      <c r="H88" s="12">
        <v>9536292</v>
      </c>
      <c r="I88" s="12">
        <v>11267706</v>
      </c>
      <c r="J88" s="12">
        <v>13229413</v>
      </c>
      <c r="K88" s="12">
        <v>13932206</v>
      </c>
      <c r="L88" s="12">
        <v>13635353</v>
      </c>
      <c r="M88" s="12">
        <v>14431675</v>
      </c>
      <c r="N88" s="12">
        <v>17097168</v>
      </c>
      <c r="O88" s="41">
        <v>19119170</v>
      </c>
      <c r="P88" s="41">
        <v>18383108</v>
      </c>
      <c r="Q88" s="41">
        <v>18013774</v>
      </c>
      <c r="R88" s="41">
        <v>17710503</v>
      </c>
      <c r="S88" s="41">
        <v>19315270</v>
      </c>
      <c r="T88" s="41">
        <v>19560143</v>
      </c>
      <c r="U88" s="11">
        <v>19044113</v>
      </c>
      <c r="V88" s="11">
        <v>17805073</v>
      </c>
      <c r="W88" s="11">
        <v>16996807</v>
      </c>
      <c r="X88" s="11">
        <v>16987843</v>
      </c>
      <c r="Y88" s="11">
        <v>16437984</v>
      </c>
      <c r="Z88" s="11">
        <v>21343801</v>
      </c>
      <c r="AA88" s="11">
        <v>23430714</v>
      </c>
      <c r="AB88" s="41">
        <v>22070306</v>
      </c>
      <c r="AC88" s="41">
        <v>16914881</v>
      </c>
      <c r="AD88" s="41">
        <v>13183959</v>
      </c>
      <c r="AE88" s="41">
        <v>16800820</v>
      </c>
      <c r="AF88" s="41">
        <v>16912965</v>
      </c>
      <c r="AG88" s="41">
        <v>18588335</v>
      </c>
      <c r="AH88" s="41">
        <v>22757402</v>
      </c>
      <c r="AI88" s="13">
        <v>5.1226377329924855E-3</v>
      </c>
      <c r="AJ88" s="13">
        <v>0.22428404695740636</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1491734</v>
      </c>
      <c r="R89" s="41">
        <v>1576615</v>
      </c>
      <c r="S89" s="41">
        <v>2680389</v>
      </c>
      <c r="T89" s="41">
        <v>1546800</v>
      </c>
      <c r="U89" s="11">
        <v>1387838</v>
      </c>
      <c r="V89" s="11">
        <v>1705737</v>
      </c>
      <c r="W89" s="11">
        <v>1619428</v>
      </c>
      <c r="X89" s="11">
        <v>2120405</v>
      </c>
      <c r="Y89" s="11">
        <v>1700570</v>
      </c>
      <c r="Z89" s="11">
        <v>828214</v>
      </c>
      <c r="AA89" s="11">
        <v>1111532</v>
      </c>
      <c r="AB89" s="41">
        <v>1466552</v>
      </c>
      <c r="AC89" s="41">
        <v>1684689</v>
      </c>
      <c r="AD89" s="41">
        <v>2099516</v>
      </c>
      <c r="AE89" s="41">
        <v>1254908</v>
      </c>
      <c r="AF89" s="41">
        <v>311250</v>
      </c>
      <c r="AG89" s="41">
        <v>37498</v>
      </c>
      <c r="AH89" s="41">
        <v>19922</v>
      </c>
      <c r="AI89" s="13">
        <v>-0.51152848300576215</v>
      </c>
      <c r="AJ89" s="13">
        <v>-0.46871833164435439</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13116564</v>
      </c>
      <c r="H91" s="12">
        <v>13545377</v>
      </c>
      <c r="I91" s="12">
        <v>13476860</v>
      </c>
      <c r="J91" s="12">
        <v>13762759</v>
      </c>
      <c r="K91" s="12">
        <v>11684351</v>
      </c>
      <c r="L91" s="12">
        <v>12866224</v>
      </c>
      <c r="M91" s="12">
        <v>13164111</v>
      </c>
      <c r="N91" s="12">
        <v>15437158</v>
      </c>
      <c r="O91" s="41">
        <v>16618007</v>
      </c>
      <c r="P91" s="41">
        <v>21671616</v>
      </c>
      <c r="Q91" s="41">
        <v>25226732</v>
      </c>
      <c r="R91" s="41">
        <v>26834783</v>
      </c>
      <c r="S91" s="41">
        <v>27227572</v>
      </c>
      <c r="T91" s="41">
        <v>25482678</v>
      </c>
      <c r="U91" s="11">
        <v>25047152</v>
      </c>
      <c r="V91" s="11">
        <v>27753741</v>
      </c>
      <c r="W91" s="11">
        <v>28518784</v>
      </c>
      <c r="X91" s="11">
        <v>41007659</v>
      </c>
      <c r="Y91" s="11">
        <v>43114359</v>
      </c>
      <c r="Z91" s="11">
        <v>37621925</v>
      </c>
      <c r="AA91" s="11">
        <v>35696337</v>
      </c>
      <c r="AB91" s="41">
        <v>34664494</v>
      </c>
      <c r="AC91" s="41">
        <v>36068345</v>
      </c>
      <c r="AD91" s="41">
        <v>37794257</v>
      </c>
      <c r="AE91" s="41">
        <v>39696474</v>
      </c>
      <c r="AF91" s="41">
        <v>38569690</v>
      </c>
      <c r="AG91" s="42">
        <v>37355029</v>
      </c>
      <c r="AH91" s="41">
        <v>34621363</v>
      </c>
      <c r="AI91" s="13">
        <v>-2.0748116497970592E-4</v>
      </c>
      <c r="AJ91" s="13">
        <v>-7.3180668659098086E-2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112552331</v>
      </c>
      <c r="H96" s="5">
        <v>116099181</v>
      </c>
      <c r="I96" s="5">
        <v>117619289</v>
      </c>
      <c r="J96" s="5">
        <v>122380415</v>
      </c>
      <c r="K96" s="5">
        <v>132728504</v>
      </c>
      <c r="L96" s="5">
        <v>145167932</v>
      </c>
      <c r="M96" s="5">
        <v>158680690</v>
      </c>
      <c r="N96" s="5">
        <v>171157045</v>
      </c>
      <c r="O96" s="5">
        <v>217678196</v>
      </c>
      <c r="P96" s="5">
        <v>269502862</v>
      </c>
      <c r="Q96" s="5">
        <v>261642322</v>
      </c>
      <c r="R96" s="39">
        <v>247204232</v>
      </c>
      <c r="S96" s="39">
        <v>252509560</v>
      </c>
      <c r="T96" s="39">
        <v>295791580</v>
      </c>
      <c r="U96" s="39">
        <v>320736717</v>
      </c>
      <c r="V96" s="8">
        <v>313148952</v>
      </c>
      <c r="W96" s="39">
        <v>323222152</v>
      </c>
      <c r="X96" s="39">
        <f t="shared" ref="X96:AA96" si="14">SUM(X98:X107)</f>
        <v>300435662</v>
      </c>
      <c r="Y96" s="39">
        <f t="shared" si="14"/>
        <v>282782330</v>
      </c>
      <c r="Z96" s="39">
        <f t="shared" si="14"/>
        <v>317117486</v>
      </c>
      <c r="AA96" s="39">
        <f t="shared" si="14"/>
        <v>322789188</v>
      </c>
      <c r="AB96" s="39">
        <v>329106251</v>
      </c>
      <c r="AC96" s="39">
        <v>406244873</v>
      </c>
      <c r="AD96" s="39">
        <v>445466408</v>
      </c>
      <c r="AE96" s="39">
        <v>446329796</v>
      </c>
      <c r="AF96" s="39">
        <v>461107894</v>
      </c>
      <c r="AG96" s="96">
        <v>426339562</v>
      </c>
      <c r="AH96" s="96">
        <v>442790095</v>
      </c>
      <c r="AI96" s="10">
        <v>5.0695714780937262E-2</v>
      </c>
      <c r="AJ96" s="10">
        <v>3.8585518366695701E-2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46341593</v>
      </c>
      <c r="H98" s="50">
        <v>48463544</v>
      </c>
      <c r="I98" s="50">
        <v>47052226</v>
      </c>
      <c r="J98" s="50">
        <v>50180843</v>
      </c>
      <c r="K98" s="50">
        <v>52942224</v>
      </c>
      <c r="L98" s="50">
        <v>53576298</v>
      </c>
      <c r="M98" s="50">
        <v>57362114</v>
      </c>
      <c r="N98" s="50">
        <v>61452582</v>
      </c>
      <c r="O98" s="50">
        <v>68038684</v>
      </c>
      <c r="P98" s="50">
        <v>71764648</v>
      </c>
      <c r="Q98" s="50">
        <v>76000694</v>
      </c>
      <c r="R98" s="41">
        <v>77886167</v>
      </c>
      <c r="S98" s="41">
        <v>82815819</v>
      </c>
      <c r="T98" s="41">
        <v>84414318</v>
      </c>
      <c r="U98" s="41">
        <v>94717503</v>
      </c>
      <c r="V98" s="11">
        <v>104753224</v>
      </c>
      <c r="W98" s="41">
        <v>104850530</v>
      </c>
      <c r="X98" s="41">
        <v>103981942</v>
      </c>
      <c r="Y98" s="41">
        <v>102466976</v>
      </c>
      <c r="Z98" s="41">
        <v>106990527</v>
      </c>
      <c r="AA98" s="41">
        <v>116007469</v>
      </c>
      <c r="AB98" s="41">
        <v>121909257</v>
      </c>
      <c r="AC98" s="41">
        <v>131205902</v>
      </c>
      <c r="AD98" s="41">
        <v>137838814</v>
      </c>
      <c r="AE98" s="41">
        <v>160682148</v>
      </c>
      <c r="AF98" s="41">
        <v>160427929</v>
      </c>
      <c r="AG98" s="42">
        <v>163014002</v>
      </c>
      <c r="AH98" s="42">
        <v>174005519</v>
      </c>
      <c r="AI98" s="13">
        <v>6.1095297360128642E-2</v>
      </c>
      <c r="AJ98" s="13">
        <v>6.7426827543317414E-2</v>
      </c>
    </row>
    <row r="99" spans="1:44" ht="10.5" customHeight="1" x14ac:dyDescent="0.2">
      <c r="A99" s="14"/>
      <c r="B99" s="51" t="s">
        <v>65</v>
      </c>
      <c r="C99" s="44"/>
      <c r="D99" s="44"/>
      <c r="E99" s="34"/>
      <c r="F99" s="2"/>
      <c r="G99" s="50">
        <v>57934511</v>
      </c>
      <c r="H99" s="50">
        <v>59792802</v>
      </c>
      <c r="I99" s="50">
        <v>63014484</v>
      </c>
      <c r="J99" s="50">
        <v>65622593</v>
      </c>
      <c r="K99" s="50">
        <v>70286501</v>
      </c>
      <c r="L99" s="50">
        <v>75840557</v>
      </c>
      <c r="M99" s="50">
        <v>84104525</v>
      </c>
      <c r="N99" s="50">
        <v>91099203</v>
      </c>
      <c r="O99" s="50">
        <v>100953906</v>
      </c>
      <c r="P99" s="50">
        <v>105123025</v>
      </c>
      <c r="Q99" s="50">
        <v>107831286</v>
      </c>
      <c r="R99" s="41">
        <v>102581186</v>
      </c>
      <c r="S99" s="41">
        <v>107495964</v>
      </c>
      <c r="T99" s="41">
        <v>116106417</v>
      </c>
      <c r="U99" s="41">
        <v>121936723</v>
      </c>
      <c r="V99" s="11">
        <v>131332534</v>
      </c>
      <c r="W99" s="41">
        <v>135436584</v>
      </c>
      <c r="X99" s="41">
        <v>136266611</v>
      </c>
      <c r="Y99" s="41">
        <v>133806135</v>
      </c>
      <c r="Z99" s="41">
        <v>139102264</v>
      </c>
      <c r="AA99" s="41">
        <v>145320844</v>
      </c>
      <c r="AB99" s="41">
        <v>148082355</v>
      </c>
      <c r="AC99" s="41">
        <v>152525483</v>
      </c>
      <c r="AD99" s="41">
        <v>161740523</v>
      </c>
      <c r="AE99" s="41">
        <v>169248053</v>
      </c>
      <c r="AF99" s="41">
        <v>176433221</v>
      </c>
      <c r="AG99" s="42">
        <v>179888329</v>
      </c>
      <c r="AH99" s="42">
        <v>199135505</v>
      </c>
      <c r="AI99" s="13">
        <v>5.0608470271564565E-2</v>
      </c>
      <c r="AJ99" s="13">
        <v>0.10699513474273253</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665900</v>
      </c>
      <c r="H102" s="50">
        <v>792019</v>
      </c>
      <c r="I102" s="50">
        <v>1044836</v>
      </c>
      <c r="J102" s="50">
        <v>975866</v>
      </c>
      <c r="K102" s="50">
        <v>0</v>
      </c>
      <c r="L102" s="50">
        <v>0</v>
      </c>
      <c r="M102" s="50">
        <v>0</v>
      </c>
      <c r="N102" s="50">
        <v>0</v>
      </c>
      <c r="O102" s="50">
        <v>0</v>
      </c>
      <c r="P102" s="50">
        <v>53</v>
      </c>
      <c r="Q102" s="50">
        <v>5624</v>
      </c>
      <c r="R102" s="41">
        <v>0</v>
      </c>
      <c r="S102" s="41">
        <v>0</v>
      </c>
      <c r="T102" s="41">
        <v>1838795</v>
      </c>
      <c r="U102" s="41">
        <v>1802938</v>
      </c>
      <c r="V102" s="11">
        <v>1892541</v>
      </c>
      <c r="W102" s="41">
        <v>1804690</v>
      </c>
      <c r="X102" s="41">
        <v>1830228</v>
      </c>
      <c r="Y102" s="41">
        <v>1861085</v>
      </c>
      <c r="Z102" s="41">
        <v>1979276</v>
      </c>
      <c r="AA102" s="41">
        <v>2296996</v>
      </c>
      <c r="AB102" s="41">
        <v>2153318</v>
      </c>
      <c r="AC102" s="41">
        <v>2202184</v>
      </c>
      <c r="AD102" s="41">
        <v>2476605</v>
      </c>
      <c r="AE102" s="41">
        <v>24718</v>
      </c>
      <c r="AF102" s="41">
        <v>43122</v>
      </c>
      <c r="AG102" s="42">
        <v>3424</v>
      </c>
      <c r="AH102" s="42">
        <v>37124</v>
      </c>
      <c r="AI102" s="13">
        <v>-0.4917339532577738</v>
      </c>
      <c r="AJ102" s="13">
        <v>9.8422897196261676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198132</v>
      </c>
      <c r="H104" s="50">
        <v>31944</v>
      </c>
      <c r="I104" s="50">
        <v>536026</v>
      </c>
      <c r="J104" s="50">
        <v>253985</v>
      </c>
      <c r="K104" s="50">
        <v>131028</v>
      </c>
      <c r="L104" s="50">
        <v>0</v>
      </c>
      <c r="M104" s="50">
        <v>0</v>
      </c>
      <c r="N104" s="50">
        <v>1803</v>
      </c>
      <c r="O104" s="50">
        <v>0</v>
      </c>
      <c r="P104" s="50">
        <v>0</v>
      </c>
      <c r="Q104" s="50">
        <v>0</v>
      </c>
      <c r="R104" s="41">
        <v>0</v>
      </c>
      <c r="S104" s="41">
        <v>0</v>
      </c>
      <c r="T104" s="41">
        <v>0</v>
      </c>
      <c r="U104" s="41">
        <v>0</v>
      </c>
      <c r="V104" s="11">
        <v>0</v>
      </c>
      <c r="W104" s="41">
        <v>162431</v>
      </c>
      <c r="X104" s="41">
        <v>0</v>
      </c>
      <c r="Y104" s="41">
        <v>261</v>
      </c>
      <c r="Z104" s="41">
        <v>0</v>
      </c>
      <c r="AA104" s="41">
        <v>144</v>
      </c>
      <c r="AB104" s="41">
        <v>0</v>
      </c>
      <c r="AC104" s="41">
        <v>0</v>
      </c>
      <c r="AD104" s="41">
        <v>0</v>
      </c>
      <c r="AE104" s="41">
        <v>0</v>
      </c>
      <c r="AF104" s="41">
        <v>0</v>
      </c>
      <c r="AG104" s="42">
        <v>26430</v>
      </c>
      <c r="AH104" s="42">
        <v>362</v>
      </c>
      <c r="AI104" s="13" t="s">
        <v>246</v>
      </c>
      <c r="AJ104" s="13">
        <v>-0.98630344305713202</v>
      </c>
    </row>
    <row r="105" spans="1:44" ht="10.5" customHeight="1" x14ac:dyDescent="0.2">
      <c r="A105" s="14"/>
      <c r="B105" s="51" t="s">
        <v>72</v>
      </c>
      <c r="C105" s="44"/>
      <c r="D105" s="44"/>
      <c r="E105" s="34"/>
      <c r="F105" s="2"/>
      <c r="G105" s="50">
        <v>5457345</v>
      </c>
      <c r="H105" s="50">
        <v>5417856</v>
      </c>
      <c r="I105" s="50">
        <v>5385451</v>
      </c>
      <c r="J105" s="50">
        <v>3729547</v>
      </c>
      <c r="K105" s="50">
        <v>4533571</v>
      </c>
      <c r="L105" s="50">
        <v>4552414</v>
      </c>
      <c r="M105" s="50">
        <v>6405941</v>
      </c>
      <c r="N105" s="50">
        <v>7739549</v>
      </c>
      <c r="O105" s="50">
        <v>12566399</v>
      </c>
      <c r="P105" s="50">
        <v>17428568</v>
      </c>
      <c r="Q105" s="50">
        <v>20121202</v>
      </c>
      <c r="R105" s="41">
        <v>31368756</v>
      </c>
      <c r="S105" s="41">
        <v>29636911</v>
      </c>
      <c r="T105" s="41">
        <v>28474611</v>
      </c>
      <c r="U105" s="41">
        <v>33795180</v>
      </c>
      <c r="V105" s="11">
        <v>36285837</v>
      </c>
      <c r="W105" s="41">
        <v>29651498</v>
      </c>
      <c r="X105" s="41">
        <v>29880959</v>
      </c>
      <c r="Y105" s="41">
        <v>30674773</v>
      </c>
      <c r="Z105" s="41">
        <v>32099341</v>
      </c>
      <c r="AA105" s="41">
        <v>32968882</v>
      </c>
      <c r="AB105" s="41">
        <v>26392689</v>
      </c>
      <c r="AC105" s="41">
        <v>49258742</v>
      </c>
      <c r="AD105" s="41">
        <v>41404328</v>
      </c>
      <c r="AE105" s="41">
        <v>45269828</v>
      </c>
      <c r="AF105" s="41">
        <v>48703930</v>
      </c>
      <c r="AG105" s="42">
        <v>54451976</v>
      </c>
      <c r="AH105" s="42">
        <v>55308580</v>
      </c>
      <c r="AI105" s="13">
        <v>0.13123146915059247</v>
      </c>
      <c r="AJ105" s="13">
        <v>1.5731366663351207E-2</v>
      </c>
    </row>
    <row r="106" spans="1:44" ht="10.5" customHeight="1" x14ac:dyDescent="0.2">
      <c r="A106" s="14"/>
      <c r="B106" s="51" t="s">
        <v>73</v>
      </c>
      <c r="C106" s="44"/>
      <c r="D106" s="44"/>
      <c r="E106" s="34"/>
      <c r="F106" s="2"/>
      <c r="G106" s="50">
        <v>1717839</v>
      </c>
      <c r="H106" s="50">
        <v>1523932</v>
      </c>
      <c r="I106" s="50">
        <v>396529</v>
      </c>
      <c r="J106" s="50">
        <v>1555397</v>
      </c>
      <c r="K106" s="50">
        <v>4686800</v>
      </c>
      <c r="L106" s="50">
        <v>11015136</v>
      </c>
      <c r="M106" s="50">
        <v>10598989</v>
      </c>
      <c r="N106" s="50">
        <v>10615095</v>
      </c>
      <c r="O106" s="50">
        <v>35715811</v>
      </c>
      <c r="P106" s="50">
        <v>75088333</v>
      </c>
      <c r="Q106" s="50">
        <v>57646635</v>
      </c>
      <c r="R106" s="41">
        <v>35260661</v>
      </c>
      <c r="S106" s="41">
        <v>32245119</v>
      </c>
      <c r="T106" s="41">
        <v>63815431</v>
      </c>
      <c r="U106" s="41">
        <v>67551235</v>
      </c>
      <c r="V106" s="11">
        <v>37997061</v>
      </c>
      <c r="W106" s="41">
        <v>50528620</v>
      </c>
      <c r="X106" s="41">
        <v>27923141</v>
      </c>
      <c r="Y106" s="41">
        <v>13369045</v>
      </c>
      <c r="Z106" s="41">
        <v>36189026</v>
      </c>
      <c r="AA106" s="41">
        <v>25401782</v>
      </c>
      <c r="AB106" s="41">
        <v>29752221</v>
      </c>
      <c r="AC106" s="41">
        <v>70175454</v>
      </c>
      <c r="AD106" s="41">
        <v>101138184</v>
      </c>
      <c r="AE106" s="41">
        <v>70603614</v>
      </c>
      <c r="AF106" s="41">
        <v>72661296</v>
      </c>
      <c r="AG106" s="42">
        <v>26207354</v>
      </c>
      <c r="AH106" s="42">
        <v>10850650</v>
      </c>
      <c r="AI106" s="13">
        <v>-0.15474179741136318</v>
      </c>
      <c r="AJ106" s="13">
        <v>-0.58596926648909309</v>
      </c>
    </row>
    <row r="107" spans="1:44" ht="10.5" customHeight="1" x14ac:dyDescent="0.2">
      <c r="A107" s="14"/>
      <c r="B107" s="51" t="s">
        <v>39</v>
      </c>
      <c r="C107" s="44"/>
      <c r="D107" s="44"/>
      <c r="E107" s="34"/>
      <c r="F107" s="2"/>
      <c r="G107" s="50">
        <v>237011</v>
      </c>
      <c r="H107" s="50">
        <v>77084</v>
      </c>
      <c r="I107" s="50">
        <v>189737</v>
      </c>
      <c r="J107" s="50">
        <v>62184</v>
      </c>
      <c r="K107" s="50">
        <v>148380</v>
      </c>
      <c r="L107" s="50">
        <v>183527</v>
      </c>
      <c r="M107" s="50">
        <v>209121</v>
      </c>
      <c r="N107" s="50">
        <v>248813</v>
      </c>
      <c r="O107" s="50">
        <v>403396</v>
      </c>
      <c r="P107" s="50">
        <v>98235</v>
      </c>
      <c r="Q107" s="50">
        <v>36881</v>
      </c>
      <c r="R107" s="41">
        <v>107462</v>
      </c>
      <c r="S107" s="41">
        <v>315747</v>
      </c>
      <c r="T107" s="41">
        <v>1142008</v>
      </c>
      <c r="U107" s="41">
        <v>933138</v>
      </c>
      <c r="V107" s="11">
        <v>887755</v>
      </c>
      <c r="W107" s="41">
        <v>787799</v>
      </c>
      <c r="X107" s="41">
        <v>552781</v>
      </c>
      <c r="Y107" s="41">
        <v>604055</v>
      </c>
      <c r="Z107" s="41">
        <v>757052</v>
      </c>
      <c r="AA107" s="41">
        <v>793071</v>
      </c>
      <c r="AB107" s="41">
        <v>816411</v>
      </c>
      <c r="AC107" s="41">
        <v>877108</v>
      </c>
      <c r="AD107" s="41">
        <v>867954</v>
      </c>
      <c r="AE107" s="41">
        <v>501435</v>
      </c>
      <c r="AF107" s="41">
        <v>2838396</v>
      </c>
      <c r="AG107" s="42">
        <v>2748047</v>
      </c>
      <c r="AH107" s="42">
        <v>3452355</v>
      </c>
      <c r="AI107" s="13">
        <v>0.27165050066613716</v>
      </c>
      <c r="AJ107" s="13">
        <v>0.25629401534981022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216</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28424813</v>
      </c>
      <c r="H119" s="5">
        <v>29466963</v>
      </c>
      <c r="I119" s="5">
        <v>32175152</v>
      </c>
      <c r="J119" s="5">
        <v>30217378</v>
      </c>
      <c r="K119" s="5">
        <f>SUM(K121,K136,K147,K149)</f>
        <v>32421100</v>
      </c>
      <c r="L119" s="5">
        <f>SUM(L121,L136,L147,L149)</f>
        <v>33786154</v>
      </c>
      <c r="M119" s="5">
        <f>SUM(M121,M136,M147,M149)</f>
        <v>47385955</v>
      </c>
      <c r="N119" s="5">
        <f>SUM(N121,N136,N147,N149)</f>
        <v>45990837</v>
      </c>
      <c r="O119" s="5">
        <v>53780575.600000001</v>
      </c>
      <c r="P119" s="5">
        <v>52638583</v>
      </c>
      <c r="Q119" s="5">
        <v>48404999.310000002</v>
      </c>
      <c r="R119" s="62">
        <v>60462827.439999998</v>
      </c>
      <c r="S119" s="62">
        <v>67675118.139999986</v>
      </c>
      <c r="T119" s="62">
        <v>66524081.810000002</v>
      </c>
      <c r="U119" s="39">
        <v>85673349.930000007</v>
      </c>
      <c r="V119" s="39">
        <v>86177837.979999989</v>
      </c>
      <c r="W119" s="62">
        <v>80523161.25</v>
      </c>
      <c r="X119" s="62">
        <v>110073678.98</v>
      </c>
      <c r="Y119" s="62">
        <v>107339675.29000001</v>
      </c>
      <c r="Z119" s="62">
        <v>127812790.78000002</v>
      </c>
      <c r="AA119" s="62">
        <v>122617483.59</v>
      </c>
      <c r="AB119" s="62">
        <v>131327501</v>
      </c>
      <c r="AC119" s="62">
        <v>134747597</v>
      </c>
      <c r="AD119" s="62">
        <v>263722707</v>
      </c>
      <c r="AE119" s="62">
        <v>215224582</v>
      </c>
      <c r="AF119" s="62">
        <v>167510097</v>
      </c>
      <c r="AG119" s="62">
        <v>171109594</v>
      </c>
      <c r="AH119" s="62">
        <v>186889837</v>
      </c>
      <c r="AI119" s="10">
        <v>6.0567548075863176E-2</v>
      </c>
      <c r="AJ119" s="10">
        <v>9.2223017021476894E-2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20257366</v>
      </c>
      <c r="H121" s="12">
        <v>19931422</v>
      </c>
      <c r="I121" s="12">
        <v>21049267</v>
      </c>
      <c r="J121" s="12">
        <v>20280869</v>
      </c>
      <c r="K121" s="12">
        <f>SUM(K122,K126:K130)</f>
        <v>22741702</v>
      </c>
      <c r="L121" s="12">
        <f>SUM(L122,L126:L130)</f>
        <v>24938353</v>
      </c>
      <c r="M121" s="12">
        <f>SUM(M122,M126:M130)</f>
        <v>27332412</v>
      </c>
      <c r="N121" s="12">
        <f>SUM(N122,N126:N130)</f>
        <v>29811969</v>
      </c>
      <c r="O121" s="63">
        <v>32690337.990000002</v>
      </c>
      <c r="P121" s="63">
        <v>34253930</v>
      </c>
      <c r="Q121" s="63">
        <v>32969994.850000001</v>
      </c>
      <c r="R121" s="63">
        <v>43604459.75</v>
      </c>
      <c r="S121" s="63">
        <v>49207610.239999995</v>
      </c>
      <c r="T121" s="63">
        <v>51199487.310000002</v>
      </c>
      <c r="U121" s="41">
        <v>68416744.900000006</v>
      </c>
      <c r="V121" s="41">
        <v>68523748.959999993</v>
      </c>
      <c r="W121" s="63">
        <v>63246778.210000001</v>
      </c>
      <c r="X121" s="63">
        <v>84202890.870000005</v>
      </c>
      <c r="Y121" s="63">
        <v>85960209.590000004</v>
      </c>
      <c r="Z121" s="63">
        <v>109970172.55000001</v>
      </c>
      <c r="AA121" s="63">
        <v>96912657.140000001</v>
      </c>
      <c r="AB121" s="63">
        <v>107147692</v>
      </c>
      <c r="AC121" s="63">
        <v>113507467</v>
      </c>
      <c r="AD121" s="63">
        <v>145181230</v>
      </c>
      <c r="AE121" s="63">
        <v>116091833</v>
      </c>
      <c r="AF121" s="63">
        <v>124922811</v>
      </c>
      <c r="AG121" s="63">
        <v>141621772</v>
      </c>
      <c r="AH121" s="63">
        <v>156569867</v>
      </c>
      <c r="AI121" s="13">
        <v>6.525658374208021E-2</v>
      </c>
      <c r="AJ121" s="13">
        <v>0.1055494136876073</v>
      </c>
    </row>
    <row r="122" spans="1:44" ht="10.5" customHeight="1" x14ac:dyDescent="0.2">
      <c r="A122" s="11"/>
      <c r="B122" s="11"/>
      <c r="C122" s="11" t="s">
        <v>36</v>
      </c>
      <c r="D122" s="11"/>
      <c r="E122" s="11"/>
      <c r="F122" s="2"/>
      <c r="G122" s="12">
        <v>11395527</v>
      </c>
      <c r="H122" s="12">
        <v>13163180</v>
      </c>
      <c r="I122" s="12">
        <v>14179635</v>
      </c>
      <c r="J122" s="12">
        <v>14401470</v>
      </c>
      <c r="K122" s="12">
        <f>SUM(K123:K125)</f>
        <v>15523483</v>
      </c>
      <c r="L122" s="12">
        <f>SUM(L123:L125)</f>
        <v>14245284</v>
      </c>
      <c r="M122" s="12">
        <f>SUM(M123:M125)</f>
        <v>12414799</v>
      </c>
      <c r="N122" s="12">
        <f>SUM(N123:N125)</f>
        <v>11888620</v>
      </c>
      <c r="O122" s="12">
        <v>11853694.66</v>
      </c>
      <c r="P122" s="12">
        <v>12183807</v>
      </c>
      <c r="Q122" s="12">
        <v>14330394.27</v>
      </c>
      <c r="R122" s="63">
        <v>13180620.779999999</v>
      </c>
      <c r="S122" s="63">
        <v>12183807.189999999</v>
      </c>
      <c r="T122" s="63">
        <v>15367366.380000001</v>
      </c>
      <c r="U122" s="41">
        <v>15660053.150000002</v>
      </c>
      <c r="V122" s="41">
        <v>19394172.759999998</v>
      </c>
      <c r="W122" s="63">
        <v>23636556.149999999</v>
      </c>
      <c r="X122" s="63">
        <v>25935294.419999998</v>
      </c>
      <c r="Y122" s="63">
        <v>27906960.890000001</v>
      </c>
      <c r="Z122" s="63">
        <v>28189869.670000002</v>
      </c>
      <c r="AA122" s="63">
        <v>28714452.02</v>
      </c>
      <c r="AB122" s="63">
        <v>29173978</v>
      </c>
      <c r="AC122" s="63">
        <v>24984106</v>
      </c>
      <c r="AD122" s="63">
        <v>31088526</v>
      </c>
      <c r="AE122" s="63">
        <v>35962356</v>
      </c>
      <c r="AF122" s="63">
        <v>37952952</v>
      </c>
      <c r="AG122" s="63">
        <v>41009917</v>
      </c>
      <c r="AH122" s="63">
        <v>44731082</v>
      </c>
      <c r="AI122" s="13">
        <v>7.3830228813314358E-2</v>
      </c>
      <c r="AJ122" s="13">
        <v>9.0738174378650907E-2</v>
      </c>
    </row>
    <row r="123" spans="1:44" ht="10.5" customHeight="1" x14ac:dyDescent="0.2">
      <c r="A123" s="11"/>
      <c r="B123" s="11"/>
      <c r="C123" s="11"/>
      <c r="D123" s="11" t="s">
        <v>37</v>
      </c>
      <c r="E123" s="11"/>
      <c r="F123" s="2"/>
      <c r="G123" s="12">
        <v>10597764</v>
      </c>
      <c r="H123" s="12">
        <v>12010179</v>
      </c>
      <c r="I123" s="12">
        <v>12647634</v>
      </c>
      <c r="J123" s="12">
        <v>13025684</v>
      </c>
      <c r="K123" s="12">
        <v>13739855</v>
      </c>
      <c r="L123" s="12">
        <v>10614045</v>
      </c>
      <c r="M123" s="12">
        <v>9439648</v>
      </c>
      <c r="N123" s="12">
        <v>9146086</v>
      </c>
      <c r="O123" s="12">
        <v>8403240.2100000009</v>
      </c>
      <c r="P123" s="12">
        <v>8540865</v>
      </c>
      <c r="Q123" s="12">
        <v>10672594.23</v>
      </c>
      <c r="R123" s="63">
        <v>9686056.1899999995</v>
      </c>
      <c r="S123" s="63">
        <v>8540865.3300000001</v>
      </c>
      <c r="T123" s="63">
        <v>11521303.23</v>
      </c>
      <c r="U123" s="41">
        <v>11651207.380000001</v>
      </c>
      <c r="V123" s="41">
        <v>14945284.799999999</v>
      </c>
      <c r="W123" s="63">
        <v>19416446.109999999</v>
      </c>
      <c r="X123" s="63">
        <v>20997052.879999999</v>
      </c>
      <c r="Y123" s="63">
        <v>22851124.960000001</v>
      </c>
      <c r="Z123" s="63">
        <v>22799636.780000001</v>
      </c>
      <c r="AA123" s="63">
        <v>23713047.009999998</v>
      </c>
      <c r="AB123" s="63">
        <v>24114889</v>
      </c>
      <c r="AC123" s="63">
        <v>20286411</v>
      </c>
      <c r="AD123" s="63">
        <v>24537094</v>
      </c>
      <c r="AE123" s="63">
        <v>26806460</v>
      </c>
      <c r="AF123" s="63">
        <v>28149204</v>
      </c>
      <c r="AG123" s="63">
        <v>30685275</v>
      </c>
      <c r="AH123" s="63">
        <v>33814297</v>
      </c>
      <c r="AI123" s="13">
        <v>5.7959840852158218E-2</v>
      </c>
      <c r="AJ123" s="13">
        <v>0.10197145047583898</v>
      </c>
    </row>
    <row r="124" spans="1:44" ht="10.5" customHeight="1" x14ac:dyDescent="0.2">
      <c r="A124" s="11"/>
      <c r="B124" s="11"/>
      <c r="C124" s="14"/>
      <c r="D124" s="11" t="s">
        <v>90</v>
      </c>
      <c r="E124" s="11"/>
      <c r="F124" s="2"/>
      <c r="G124" s="12">
        <v>0</v>
      </c>
      <c r="H124" s="12">
        <v>266371</v>
      </c>
      <c r="I124" s="12">
        <v>304177</v>
      </c>
      <c r="J124" s="12">
        <v>618231</v>
      </c>
      <c r="K124" s="12">
        <v>981858</v>
      </c>
      <c r="L124" s="12">
        <v>2606475</v>
      </c>
      <c r="M124" s="12">
        <v>2195769</v>
      </c>
      <c r="N124" s="12">
        <v>2222236</v>
      </c>
      <c r="O124" s="12">
        <v>2717610.68</v>
      </c>
      <c r="P124" s="12">
        <v>2759598</v>
      </c>
      <c r="Q124" s="12">
        <v>2676872</v>
      </c>
      <c r="R124" s="63">
        <v>2499845.5099999998</v>
      </c>
      <c r="S124" s="63">
        <v>2759598.41</v>
      </c>
      <c r="T124" s="63">
        <v>2694350.49</v>
      </c>
      <c r="U124" s="41">
        <v>2824420.13</v>
      </c>
      <c r="V124" s="41">
        <v>3268752.88</v>
      </c>
      <c r="W124" s="63">
        <v>2717233.46</v>
      </c>
      <c r="X124" s="63">
        <v>2849646.66</v>
      </c>
      <c r="Y124" s="63">
        <v>2882293.42</v>
      </c>
      <c r="Z124" s="63">
        <v>3236679.19</v>
      </c>
      <c r="AA124" s="63">
        <v>3050881.78</v>
      </c>
      <c r="AB124" s="63">
        <v>3267694</v>
      </c>
      <c r="AC124" s="63">
        <v>3034758</v>
      </c>
      <c r="AD124" s="63">
        <v>4972129</v>
      </c>
      <c r="AE124" s="63">
        <v>7614774</v>
      </c>
      <c r="AF124" s="63">
        <v>8117386</v>
      </c>
      <c r="AG124" s="63">
        <v>8709586</v>
      </c>
      <c r="AH124" s="63">
        <v>9053769</v>
      </c>
      <c r="AI124" s="13">
        <v>0.18512639690853616</v>
      </c>
      <c r="AJ124" s="13">
        <v>3.9517722197128541E-2</v>
      </c>
    </row>
    <row r="125" spans="1:44" ht="10.5" customHeight="1" x14ac:dyDescent="0.2">
      <c r="A125" s="11"/>
      <c r="B125" s="11"/>
      <c r="C125" s="14"/>
      <c r="D125" s="11" t="s">
        <v>39</v>
      </c>
      <c r="E125" s="11"/>
      <c r="F125" s="2"/>
      <c r="G125" s="12">
        <v>797763</v>
      </c>
      <c r="H125" s="12">
        <v>886630</v>
      </c>
      <c r="I125" s="12">
        <v>1227824</v>
      </c>
      <c r="J125" s="12">
        <v>757555</v>
      </c>
      <c r="K125" s="12">
        <v>801770</v>
      </c>
      <c r="L125" s="12">
        <v>1024764</v>
      </c>
      <c r="M125" s="12">
        <v>779382</v>
      </c>
      <c r="N125" s="12">
        <v>520298</v>
      </c>
      <c r="O125" s="12">
        <v>732843.77</v>
      </c>
      <c r="P125" s="12">
        <v>883344</v>
      </c>
      <c r="Q125" s="12">
        <v>980928.04</v>
      </c>
      <c r="R125" s="63">
        <v>994719.08</v>
      </c>
      <c r="S125" s="63">
        <v>883343.45</v>
      </c>
      <c r="T125" s="63">
        <v>1151712.6600000001</v>
      </c>
      <c r="U125" s="41">
        <v>1184425.6400000001</v>
      </c>
      <c r="V125" s="41">
        <v>1180135.08</v>
      </c>
      <c r="W125" s="63">
        <v>1502876.58</v>
      </c>
      <c r="X125" s="63">
        <v>2088594.88</v>
      </c>
      <c r="Y125" s="63">
        <v>2173542.5099999998</v>
      </c>
      <c r="Z125" s="63">
        <v>2153553.7000000002</v>
      </c>
      <c r="AA125" s="63">
        <v>1950523.23</v>
      </c>
      <c r="AB125" s="63">
        <v>1791395</v>
      </c>
      <c r="AC125" s="63">
        <v>1662937</v>
      </c>
      <c r="AD125" s="63">
        <v>1579303</v>
      </c>
      <c r="AE125" s="63">
        <v>1541122</v>
      </c>
      <c r="AF125" s="63">
        <v>1686362</v>
      </c>
      <c r="AG125" s="63">
        <v>1615056</v>
      </c>
      <c r="AH125" s="63">
        <v>1863016</v>
      </c>
      <c r="AI125" s="13">
        <v>6.5550633220707866E-3</v>
      </c>
      <c r="AJ125" s="13">
        <v>0.15353028006459218</v>
      </c>
    </row>
    <row r="126" spans="1:44" ht="10.5" customHeight="1" x14ac:dyDescent="0.2">
      <c r="A126" s="11"/>
      <c r="B126" s="14"/>
      <c r="C126" s="11" t="s">
        <v>40</v>
      </c>
      <c r="D126" s="11"/>
      <c r="E126" s="11"/>
      <c r="F126" s="2"/>
      <c r="G126" s="12">
        <v>0</v>
      </c>
      <c r="H126" s="12">
        <v>0</v>
      </c>
      <c r="I126" s="12">
        <v>0</v>
      </c>
      <c r="J126" s="12">
        <v>0</v>
      </c>
      <c r="K126" s="12">
        <v>0</v>
      </c>
      <c r="L126" s="12">
        <v>1907547</v>
      </c>
      <c r="M126" s="12">
        <v>4503693</v>
      </c>
      <c r="N126" s="12">
        <v>6003476</v>
      </c>
      <c r="O126" s="12">
        <v>6803047.3300000001</v>
      </c>
      <c r="P126" s="12">
        <v>7467598</v>
      </c>
      <c r="Q126" s="12">
        <v>6370430.5800000001</v>
      </c>
      <c r="R126" s="63">
        <v>7999358.9699999997</v>
      </c>
      <c r="S126" s="63">
        <v>7467598.0499999998</v>
      </c>
      <c r="T126" s="63">
        <v>11967623.93</v>
      </c>
      <c r="U126" s="41">
        <v>12789259.75</v>
      </c>
      <c r="V126" s="41">
        <v>11484455.199999999</v>
      </c>
      <c r="W126" s="63">
        <v>9083997.0600000005</v>
      </c>
      <c r="X126" s="63">
        <v>9944168.4499999993</v>
      </c>
      <c r="Y126" s="63">
        <v>8159615.7000000002</v>
      </c>
      <c r="Z126" s="63">
        <v>16844641.880000003</v>
      </c>
      <c r="AA126" s="63">
        <v>17456432.119999997</v>
      </c>
      <c r="AB126" s="63">
        <v>19376622</v>
      </c>
      <c r="AC126" s="63">
        <v>24392490</v>
      </c>
      <c r="AD126" s="63">
        <v>12280543</v>
      </c>
      <c r="AE126" s="63">
        <v>12857859</v>
      </c>
      <c r="AF126" s="63">
        <v>14455392</v>
      </c>
      <c r="AG126" s="63">
        <v>15828773</v>
      </c>
      <c r="AH126" s="63">
        <v>17035684</v>
      </c>
      <c r="AI126" s="13">
        <v>-2.123089703890868E-2</v>
      </c>
      <c r="AJ126" s="13">
        <v>7.6247918900599565E-2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386568</v>
      </c>
      <c r="T127" s="63">
        <v>0</v>
      </c>
      <c r="U127" s="41">
        <v>484613</v>
      </c>
      <c r="V127" s="41">
        <v>510947</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181629</v>
      </c>
      <c r="M128" s="12">
        <v>209465</v>
      </c>
      <c r="N128" s="12">
        <v>243361</v>
      </c>
      <c r="O128" s="12">
        <v>249006</v>
      </c>
      <c r="P128" s="12">
        <v>280493</v>
      </c>
      <c r="Q128" s="12">
        <v>333246</v>
      </c>
      <c r="R128" s="63">
        <v>348922</v>
      </c>
      <c r="S128" s="63">
        <v>0</v>
      </c>
      <c r="T128" s="63">
        <v>457962</v>
      </c>
      <c r="U128" s="41">
        <v>0</v>
      </c>
      <c r="V128" s="41">
        <v>0</v>
      </c>
      <c r="W128" s="63">
        <v>419974</v>
      </c>
      <c r="X128" s="63">
        <v>365886</v>
      </c>
      <c r="Y128" s="63">
        <v>386586</v>
      </c>
      <c r="Z128" s="63">
        <v>399553</v>
      </c>
      <c r="AA128" s="63">
        <v>398355</v>
      </c>
      <c r="AB128" s="63">
        <v>513117</v>
      </c>
      <c r="AC128" s="63">
        <v>593974</v>
      </c>
      <c r="AD128" s="63">
        <v>661316</v>
      </c>
      <c r="AE128" s="63">
        <v>763719</v>
      </c>
      <c r="AF128" s="63">
        <v>844070</v>
      </c>
      <c r="AG128" s="63">
        <v>853055</v>
      </c>
      <c r="AH128" s="63">
        <v>724480</v>
      </c>
      <c r="AI128" s="13">
        <v>5.9176491244318896E-2</v>
      </c>
      <c r="AJ128" s="13">
        <v>-0.15072298972516426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16430614</v>
      </c>
      <c r="Y129" s="63">
        <v>17717652</v>
      </c>
      <c r="Z129" s="63">
        <v>18561989</v>
      </c>
      <c r="AA129" s="63">
        <v>19440084</v>
      </c>
      <c r="AB129" s="63">
        <v>22388703</v>
      </c>
      <c r="AC129" s="63">
        <v>23504046</v>
      </c>
      <c r="AD129" s="63">
        <v>25088303</v>
      </c>
      <c r="AE129" s="63">
        <v>27450797</v>
      </c>
      <c r="AF129" s="63">
        <v>30215615</v>
      </c>
      <c r="AG129" s="63">
        <v>32772472</v>
      </c>
      <c r="AH129" s="63">
        <v>35046355</v>
      </c>
      <c r="AI129" s="13">
        <v>7.7545589004902382E-2</v>
      </c>
      <c r="AJ129" s="13">
        <v>6.9383932954462518E-2</v>
      </c>
    </row>
    <row r="130" spans="1:36" ht="10.5" customHeight="1" x14ac:dyDescent="0.2">
      <c r="A130" s="11"/>
      <c r="B130" s="14"/>
      <c r="C130" s="11" t="s">
        <v>44</v>
      </c>
      <c r="D130" s="15"/>
      <c r="E130" s="11"/>
      <c r="F130" s="2"/>
      <c r="G130" s="12">
        <v>8861839</v>
      </c>
      <c r="H130" s="12">
        <v>6768242</v>
      </c>
      <c r="I130" s="12">
        <v>6869632</v>
      </c>
      <c r="J130" s="12">
        <v>5879399</v>
      </c>
      <c r="K130" s="12">
        <v>7218219</v>
      </c>
      <c r="L130" s="12">
        <v>8603893</v>
      </c>
      <c r="M130" s="12">
        <v>10204455</v>
      </c>
      <c r="N130" s="12">
        <v>11676512</v>
      </c>
      <c r="O130" s="12">
        <v>13784590</v>
      </c>
      <c r="P130" s="12">
        <v>14322032</v>
      </c>
      <c r="Q130" s="12">
        <v>11935924</v>
      </c>
      <c r="R130" s="63">
        <v>22075558</v>
      </c>
      <c r="S130" s="63">
        <v>29169637</v>
      </c>
      <c r="T130" s="63">
        <v>23406535</v>
      </c>
      <c r="U130" s="41">
        <v>39482819</v>
      </c>
      <c r="V130" s="41">
        <v>37134174</v>
      </c>
      <c r="W130" s="63">
        <v>30106251</v>
      </c>
      <c r="X130" s="63">
        <v>31526928</v>
      </c>
      <c r="Y130" s="63">
        <v>31789395</v>
      </c>
      <c r="Z130" s="63">
        <v>45974119</v>
      </c>
      <c r="AA130" s="63">
        <v>30903334</v>
      </c>
      <c r="AB130" s="63">
        <v>35695272</v>
      </c>
      <c r="AC130" s="63">
        <v>40032851</v>
      </c>
      <c r="AD130" s="63">
        <v>76062542</v>
      </c>
      <c r="AE130" s="63">
        <v>39057102</v>
      </c>
      <c r="AF130" s="63">
        <v>41454782</v>
      </c>
      <c r="AG130" s="63">
        <v>51157555</v>
      </c>
      <c r="AH130" s="63">
        <v>59032266</v>
      </c>
      <c r="AI130" s="13">
        <v>8.7459587230350078E-2</v>
      </c>
      <c r="AJ130" s="13">
        <v>0.15393055825283283</v>
      </c>
    </row>
    <row r="131" spans="1:36" ht="10.5" customHeight="1" x14ac:dyDescent="0.2">
      <c r="A131" s="11"/>
      <c r="B131" s="14"/>
      <c r="C131" s="11"/>
      <c r="D131" s="15" t="s">
        <v>45</v>
      </c>
      <c r="E131" s="11"/>
      <c r="F131" s="2"/>
      <c r="G131" s="12">
        <v>208874</v>
      </c>
      <c r="H131" s="12">
        <v>373592</v>
      </c>
      <c r="I131" s="12">
        <v>425042</v>
      </c>
      <c r="J131" s="12">
        <v>224659</v>
      </c>
      <c r="K131" s="12">
        <v>300357</v>
      </c>
      <c r="L131" s="12">
        <v>462866</v>
      </c>
      <c r="M131" s="12">
        <v>697421</v>
      </c>
      <c r="N131" s="12">
        <v>831430</v>
      </c>
      <c r="O131" s="12">
        <v>893693</v>
      </c>
      <c r="P131" s="12">
        <v>894667</v>
      </c>
      <c r="Q131" s="12">
        <v>1223620</v>
      </c>
      <c r="R131" s="63">
        <v>1506349</v>
      </c>
      <c r="S131" s="63">
        <v>1878083</v>
      </c>
      <c r="T131" s="63">
        <v>2508807</v>
      </c>
      <c r="U131" s="41">
        <v>2760810</v>
      </c>
      <c r="V131" s="41">
        <v>2526668</v>
      </c>
      <c r="W131" s="63">
        <v>1723125</v>
      </c>
      <c r="X131" s="63">
        <v>2238493</v>
      </c>
      <c r="Y131" s="63">
        <v>1870962</v>
      </c>
      <c r="Z131" s="63">
        <v>1709981</v>
      </c>
      <c r="AA131" s="63">
        <v>2277994</v>
      </c>
      <c r="AB131" s="63">
        <v>3176959</v>
      </c>
      <c r="AC131" s="63">
        <v>3608306</v>
      </c>
      <c r="AD131" s="63">
        <v>4122061</v>
      </c>
      <c r="AE131" s="63">
        <v>4654233</v>
      </c>
      <c r="AF131" s="63">
        <v>5173901</v>
      </c>
      <c r="AG131" s="63">
        <v>5714434</v>
      </c>
      <c r="AH131" s="63">
        <v>7301711</v>
      </c>
      <c r="AI131" s="13">
        <v>0.1487763997612368</v>
      </c>
      <c r="AJ131" s="13">
        <v>0.27776626696537227</v>
      </c>
    </row>
    <row r="132" spans="1:36" ht="10.5" customHeight="1" x14ac:dyDescent="0.2">
      <c r="A132" s="11"/>
      <c r="B132" s="14"/>
      <c r="C132" s="11"/>
      <c r="D132" s="15" t="s">
        <v>46</v>
      </c>
      <c r="E132" s="11"/>
      <c r="F132" s="2"/>
      <c r="G132" s="12">
        <v>6983342</v>
      </c>
      <c r="H132" s="12">
        <v>4509418</v>
      </c>
      <c r="I132" s="12">
        <v>5071661</v>
      </c>
      <c r="J132" s="12">
        <v>4275372</v>
      </c>
      <c r="K132" s="12">
        <v>5485144</v>
      </c>
      <c r="L132" s="12">
        <v>6460623</v>
      </c>
      <c r="M132" s="12">
        <v>6828738</v>
      </c>
      <c r="N132" s="12">
        <v>7706540</v>
      </c>
      <c r="O132" s="12">
        <v>8595075</v>
      </c>
      <c r="P132" s="12">
        <v>8912854</v>
      </c>
      <c r="Q132" s="12">
        <v>9199289</v>
      </c>
      <c r="R132" s="63">
        <v>19107348</v>
      </c>
      <c r="S132" s="63">
        <v>24470506</v>
      </c>
      <c r="T132" s="63">
        <v>14264761</v>
      </c>
      <c r="U132" s="41">
        <v>25364065</v>
      </c>
      <c r="V132" s="41">
        <v>27319821</v>
      </c>
      <c r="W132" s="63">
        <v>25297146</v>
      </c>
      <c r="X132" s="63">
        <v>26228776</v>
      </c>
      <c r="Y132" s="63">
        <v>26950926</v>
      </c>
      <c r="Z132" s="63">
        <v>26099755</v>
      </c>
      <c r="AA132" s="63">
        <v>25480363</v>
      </c>
      <c r="AB132" s="63">
        <v>25771593</v>
      </c>
      <c r="AC132" s="63">
        <v>27524138</v>
      </c>
      <c r="AD132" s="63">
        <v>28218500</v>
      </c>
      <c r="AE132" s="63">
        <v>30952642</v>
      </c>
      <c r="AF132" s="63">
        <v>31526726</v>
      </c>
      <c r="AG132" s="63">
        <v>40939908</v>
      </c>
      <c r="AH132" s="63">
        <v>46216603</v>
      </c>
      <c r="AI132" s="13">
        <v>0.1022398952555863</v>
      </c>
      <c r="AJ132" s="13">
        <v>0.12888878499678114</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15820000</v>
      </c>
      <c r="AA133" s="63">
        <v>0</v>
      </c>
      <c r="AB133" s="63">
        <v>3500000</v>
      </c>
      <c r="AC133" s="63">
        <v>7990042</v>
      </c>
      <c r="AD133" s="63">
        <v>40070000</v>
      </c>
      <c r="AE133" s="63">
        <v>0</v>
      </c>
      <c r="AF133" s="63">
        <v>0</v>
      </c>
      <c r="AG133" s="63">
        <v>0</v>
      </c>
      <c r="AH133" s="63">
        <v>0</v>
      </c>
      <c r="AI133" s="13">
        <v>-1</v>
      </c>
      <c r="AJ133" s="13" t="s">
        <v>246</v>
      </c>
    </row>
    <row r="134" spans="1:36" ht="10.5" customHeight="1" x14ac:dyDescent="0.2">
      <c r="A134" s="11"/>
      <c r="B134" s="11"/>
      <c r="C134" s="11"/>
      <c r="D134" s="11" t="s">
        <v>48</v>
      </c>
      <c r="E134" s="11"/>
      <c r="F134" s="2"/>
      <c r="G134" s="12">
        <v>1669623</v>
      </c>
      <c r="H134" s="12">
        <v>1885232</v>
      </c>
      <c r="I134" s="12">
        <v>1372929</v>
      </c>
      <c r="J134" s="12">
        <v>1379368</v>
      </c>
      <c r="K134" s="12">
        <v>1432718</v>
      </c>
      <c r="L134" s="12">
        <v>1680404</v>
      </c>
      <c r="M134" s="12">
        <v>2678296</v>
      </c>
      <c r="N134" s="12">
        <v>3138542</v>
      </c>
      <c r="O134" s="12">
        <v>4295822</v>
      </c>
      <c r="P134" s="12">
        <v>4514511</v>
      </c>
      <c r="Q134" s="12">
        <v>1513015</v>
      </c>
      <c r="R134" s="63">
        <v>1461861</v>
      </c>
      <c r="S134" s="63">
        <v>2821048</v>
      </c>
      <c r="T134" s="63">
        <v>6632967</v>
      </c>
      <c r="U134" s="41">
        <v>11357944</v>
      </c>
      <c r="V134" s="41">
        <v>7287685</v>
      </c>
      <c r="W134" s="63">
        <v>3085980</v>
      </c>
      <c r="X134" s="63">
        <v>3059659</v>
      </c>
      <c r="Y134" s="63">
        <v>2967507</v>
      </c>
      <c r="Z134" s="63">
        <v>2344383</v>
      </c>
      <c r="AA134" s="63">
        <v>3144977</v>
      </c>
      <c r="AB134" s="63">
        <v>3246720</v>
      </c>
      <c r="AC134" s="63">
        <v>910365</v>
      </c>
      <c r="AD134" s="63">
        <v>3651981</v>
      </c>
      <c r="AE134" s="63">
        <v>3450227</v>
      </c>
      <c r="AF134" s="63">
        <v>4754155</v>
      </c>
      <c r="AG134" s="63">
        <v>4503213</v>
      </c>
      <c r="AH134" s="63">
        <v>5513952</v>
      </c>
      <c r="AI134" s="13">
        <v>9.2285975374778006E-2</v>
      </c>
      <c r="AJ134" s="13">
        <v>0.22444841050156855</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6589071</v>
      </c>
      <c r="H136" s="12">
        <v>7020384</v>
      </c>
      <c r="I136" s="12">
        <v>6767411</v>
      </c>
      <c r="J136" s="12">
        <v>8101458</v>
      </c>
      <c r="K136" s="12">
        <f>SUM(K137:K145)</f>
        <v>8036422</v>
      </c>
      <c r="L136" s="12">
        <f>SUM(L137:L145)</f>
        <v>8046111</v>
      </c>
      <c r="M136" s="12">
        <f>SUM(M137:M145)</f>
        <v>15713085</v>
      </c>
      <c r="N136" s="12">
        <f>SUM(N137:N145)</f>
        <v>13522055</v>
      </c>
      <c r="O136" s="12">
        <v>12226810.609999999</v>
      </c>
      <c r="P136" s="12">
        <v>12113926</v>
      </c>
      <c r="Q136" s="12">
        <v>12318724.460000001</v>
      </c>
      <c r="R136" s="63">
        <v>11940478.689999999</v>
      </c>
      <c r="S136" s="63">
        <v>11138642.899999999</v>
      </c>
      <c r="T136" s="63">
        <v>11404009.5</v>
      </c>
      <c r="U136" s="41">
        <v>15062423.029999999</v>
      </c>
      <c r="V136" s="41">
        <v>14839168.02</v>
      </c>
      <c r="W136" s="63">
        <v>13779230.039999999</v>
      </c>
      <c r="X136" s="63">
        <v>22590929.109999999</v>
      </c>
      <c r="Y136" s="63">
        <v>15164738.699999999</v>
      </c>
      <c r="Z136" s="63">
        <v>14477533.23</v>
      </c>
      <c r="AA136" s="63">
        <v>22694384.449999999</v>
      </c>
      <c r="AB136" s="63">
        <v>20993930</v>
      </c>
      <c r="AC136" s="63">
        <v>14000917</v>
      </c>
      <c r="AD136" s="63">
        <v>114632784</v>
      </c>
      <c r="AE136" s="63">
        <v>89531544</v>
      </c>
      <c r="AF136" s="63">
        <v>36097253</v>
      </c>
      <c r="AG136" s="63">
        <v>25367642</v>
      </c>
      <c r="AH136" s="63">
        <v>24821589</v>
      </c>
      <c r="AI136" s="13">
        <v>2.8306637841533977E-2</v>
      </c>
      <c r="AJ136" s="13">
        <v>-2.1525571828867659E-2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158767</v>
      </c>
      <c r="H138" s="12">
        <v>0</v>
      </c>
      <c r="I138" s="12">
        <v>0</v>
      </c>
      <c r="J138" s="12">
        <v>787946</v>
      </c>
      <c r="K138" s="12">
        <v>218032</v>
      </c>
      <c r="L138" s="12">
        <v>224388</v>
      </c>
      <c r="M138" s="12">
        <v>238736</v>
      </c>
      <c r="N138" s="12">
        <v>226458</v>
      </c>
      <c r="O138" s="12">
        <v>529031.94999999995</v>
      </c>
      <c r="P138" s="12">
        <v>558593</v>
      </c>
      <c r="Q138" s="12">
        <v>602323.39</v>
      </c>
      <c r="R138" s="63">
        <v>636279</v>
      </c>
      <c r="S138" s="63">
        <v>558592.64</v>
      </c>
      <c r="T138" s="63">
        <v>744286.55</v>
      </c>
      <c r="U138" s="41">
        <v>734713.6</v>
      </c>
      <c r="V138" s="41">
        <v>765616.48</v>
      </c>
      <c r="W138" s="64">
        <v>793144.67</v>
      </c>
      <c r="X138" s="64">
        <v>816507.65</v>
      </c>
      <c r="Y138" s="63">
        <v>871118.06</v>
      </c>
      <c r="Z138" s="63">
        <v>904730.21</v>
      </c>
      <c r="AA138" s="63">
        <v>950652.8</v>
      </c>
      <c r="AB138" s="63">
        <v>991592</v>
      </c>
      <c r="AC138" s="63">
        <v>1050911</v>
      </c>
      <c r="AD138" s="63">
        <v>1084502</v>
      </c>
      <c r="AE138" s="63">
        <v>1134653</v>
      </c>
      <c r="AF138" s="63">
        <v>1156076</v>
      </c>
      <c r="AG138" s="63">
        <v>1196492</v>
      </c>
      <c r="AH138" s="63">
        <v>1224736</v>
      </c>
      <c r="AI138" s="13">
        <v>3.5821477042604633E-2</v>
      </c>
      <c r="AJ138" s="13">
        <v>2.3605673920093072E-2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4792277</v>
      </c>
      <c r="H141" s="12">
        <v>4899544</v>
      </c>
      <c r="I141" s="12">
        <v>5295016</v>
      </c>
      <c r="J141" s="12">
        <v>5719124</v>
      </c>
      <c r="K141" s="12">
        <v>5889435</v>
      </c>
      <c r="L141" s="12">
        <v>6049756</v>
      </c>
      <c r="M141" s="12">
        <v>6515772</v>
      </c>
      <c r="N141" s="12">
        <v>6896184</v>
      </c>
      <c r="O141" s="12">
        <v>6984126.4499999993</v>
      </c>
      <c r="P141" s="12">
        <v>6835156</v>
      </c>
      <c r="Q141" s="12">
        <v>6629355.6699999999</v>
      </c>
      <c r="R141" s="63">
        <v>6680859.4799999995</v>
      </c>
      <c r="S141" s="63">
        <v>6791437.0299999993</v>
      </c>
      <c r="T141" s="63">
        <v>7053589.3899999997</v>
      </c>
      <c r="U141" s="41">
        <v>7759322.75</v>
      </c>
      <c r="V141" s="41">
        <v>8587840.9499999993</v>
      </c>
      <c r="W141" s="63">
        <v>8189235.5800000001</v>
      </c>
      <c r="X141" s="63">
        <v>6872424.2799999993</v>
      </c>
      <c r="Y141" s="63">
        <v>6152103.9799999995</v>
      </c>
      <c r="Z141" s="63">
        <v>5758317.3399999999</v>
      </c>
      <c r="AA141" s="63">
        <v>6791462.6499999994</v>
      </c>
      <c r="AB141" s="63">
        <v>6858621</v>
      </c>
      <c r="AC141" s="63">
        <v>6884974</v>
      </c>
      <c r="AD141" s="63">
        <v>6959515</v>
      </c>
      <c r="AE141" s="63">
        <v>7259695</v>
      </c>
      <c r="AF141" s="63">
        <v>7245620</v>
      </c>
      <c r="AG141" s="63">
        <v>10476161</v>
      </c>
      <c r="AH141" s="63">
        <v>7585353</v>
      </c>
      <c r="AI141" s="13">
        <v>1.6927125648572794E-2</v>
      </c>
      <c r="AJ141" s="13">
        <v>-0.27594154003551491</v>
      </c>
    </row>
    <row r="142" spans="1:36" ht="10.5" customHeight="1" x14ac:dyDescent="0.2">
      <c r="A142" s="11"/>
      <c r="B142" s="14"/>
      <c r="C142" s="11" t="s">
        <v>55</v>
      </c>
      <c r="E142" s="11"/>
      <c r="F142" s="2"/>
      <c r="G142" s="12">
        <v>0</v>
      </c>
      <c r="H142" s="12">
        <v>0</v>
      </c>
      <c r="I142" s="12">
        <v>0</v>
      </c>
      <c r="J142" s="12">
        <v>0</v>
      </c>
      <c r="K142" s="12">
        <v>0</v>
      </c>
      <c r="L142" s="12">
        <v>130425</v>
      </c>
      <c r="M142" s="12">
        <v>360369</v>
      </c>
      <c r="N142" s="12">
        <v>456892</v>
      </c>
      <c r="O142" s="12">
        <v>463144.21</v>
      </c>
      <c r="P142" s="12">
        <v>546502</v>
      </c>
      <c r="Q142" s="12">
        <v>405988.4</v>
      </c>
      <c r="R142" s="63">
        <v>461703.21</v>
      </c>
      <c r="S142" s="63">
        <v>546502.23</v>
      </c>
      <c r="T142" s="63">
        <v>758299.56</v>
      </c>
      <c r="U142" s="41">
        <v>678454.68</v>
      </c>
      <c r="V142" s="41">
        <v>697681.59</v>
      </c>
      <c r="W142" s="64">
        <v>687665.79</v>
      </c>
      <c r="X142" s="64">
        <v>685040.18</v>
      </c>
      <c r="Y142" s="63">
        <v>615561.66</v>
      </c>
      <c r="Z142" s="63">
        <v>731101.68</v>
      </c>
      <c r="AA142" s="63">
        <v>601139</v>
      </c>
      <c r="AB142" s="63">
        <v>645320</v>
      </c>
      <c r="AC142" s="63">
        <v>648485</v>
      </c>
      <c r="AD142" s="63">
        <v>964713</v>
      </c>
      <c r="AE142" s="63">
        <v>1010753</v>
      </c>
      <c r="AF142" s="63">
        <v>842677</v>
      </c>
      <c r="AG142" s="63">
        <v>862753</v>
      </c>
      <c r="AH142" s="63">
        <v>752414</v>
      </c>
      <c r="AI142" s="13">
        <v>2.5920301036726823E-2</v>
      </c>
      <c r="AJ142" s="13">
        <v>-0.12789176044592138</v>
      </c>
    </row>
    <row r="143" spans="1:36" ht="10.5" customHeight="1" x14ac:dyDescent="0.2">
      <c r="A143" s="11"/>
      <c r="B143" s="11"/>
      <c r="C143" s="11" t="s">
        <v>56</v>
      </c>
      <c r="D143" s="11"/>
      <c r="E143" s="11"/>
      <c r="F143" s="2"/>
      <c r="G143" s="12">
        <v>1638027</v>
      </c>
      <c r="H143" s="12">
        <v>2120840</v>
      </c>
      <c r="I143" s="12">
        <v>1472395</v>
      </c>
      <c r="J143" s="12">
        <v>1594388</v>
      </c>
      <c r="K143" s="12">
        <v>1928955</v>
      </c>
      <c r="L143" s="12">
        <v>1641542</v>
      </c>
      <c r="M143" s="12">
        <v>8598208</v>
      </c>
      <c r="N143" s="12">
        <v>5942521</v>
      </c>
      <c r="O143" s="12">
        <v>4250508</v>
      </c>
      <c r="P143" s="12">
        <v>4173675</v>
      </c>
      <c r="Q143" s="12">
        <v>4681057</v>
      </c>
      <c r="R143" s="63">
        <v>4161637</v>
      </c>
      <c r="S143" s="63">
        <v>3242111</v>
      </c>
      <c r="T143" s="63">
        <v>2847834</v>
      </c>
      <c r="U143" s="41">
        <v>5889932</v>
      </c>
      <c r="V143" s="41">
        <v>4788029</v>
      </c>
      <c r="W143" s="63">
        <v>4109184</v>
      </c>
      <c r="X143" s="63">
        <v>14216957</v>
      </c>
      <c r="Y143" s="63">
        <v>7525955</v>
      </c>
      <c r="Z143" s="63">
        <v>7083384</v>
      </c>
      <c r="AA143" s="63">
        <v>14351130</v>
      </c>
      <c r="AB143" s="63">
        <v>12498397</v>
      </c>
      <c r="AC143" s="63">
        <v>5416547</v>
      </c>
      <c r="AD143" s="63">
        <v>105624054</v>
      </c>
      <c r="AE143" s="63">
        <v>80126443</v>
      </c>
      <c r="AF143" s="63">
        <v>26852880</v>
      </c>
      <c r="AG143" s="63">
        <v>12832236</v>
      </c>
      <c r="AH143" s="63">
        <v>15259086</v>
      </c>
      <c r="AI143" s="13">
        <v>3.3821835835136982E-2</v>
      </c>
      <c r="AJ143" s="13">
        <v>0.18912136591004094</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1196034</v>
      </c>
      <c r="H147" s="12">
        <v>2165559</v>
      </c>
      <c r="I147" s="12">
        <v>3993372</v>
      </c>
      <c r="J147" s="12">
        <v>1415897</v>
      </c>
      <c r="K147" s="12">
        <v>1188836</v>
      </c>
      <c r="L147" s="12">
        <v>801690</v>
      </c>
      <c r="M147" s="12">
        <v>4340458</v>
      </c>
      <c r="N147" s="12">
        <v>2071752</v>
      </c>
      <c r="O147" s="12">
        <v>8231006</v>
      </c>
      <c r="P147" s="12">
        <v>5585446</v>
      </c>
      <c r="Q147" s="12">
        <v>2459240</v>
      </c>
      <c r="R147" s="63">
        <v>4204370</v>
      </c>
      <c r="S147" s="63">
        <v>6529711</v>
      </c>
      <c r="T147" s="63">
        <v>3020364</v>
      </c>
      <c r="U147" s="41">
        <v>1248474</v>
      </c>
      <c r="V147" s="41">
        <v>1748726</v>
      </c>
      <c r="W147" s="63">
        <v>2045556</v>
      </c>
      <c r="X147" s="63">
        <v>1928436</v>
      </c>
      <c r="Y147" s="63">
        <v>4840340</v>
      </c>
      <c r="Z147" s="63">
        <v>1927593</v>
      </c>
      <c r="AA147" s="63">
        <v>1488358</v>
      </c>
      <c r="AB147" s="63">
        <v>1591176</v>
      </c>
      <c r="AC147" s="63">
        <v>5700076</v>
      </c>
      <c r="AD147" s="63">
        <v>1580734</v>
      </c>
      <c r="AE147" s="63">
        <v>6830228</v>
      </c>
      <c r="AF147" s="63">
        <v>3484063</v>
      </c>
      <c r="AG147" s="63">
        <v>2733526</v>
      </c>
      <c r="AH147" s="63">
        <v>4187286</v>
      </c>
      <c r="AI147" s="13">
        <v>0.17499423082356813</v>
      </c>
      <c r="AJ147" s="13">
        <v>0.53182592739194723</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382342</v>
      </c>
      <c r="H149" s="12">
        <v>349598</v>
      </c>
      <c r="I149" s="12">
        <v>365102</v>
      </c>
      <c r="J149" s="12">
        <v>419154</v>
      </c>
      <c r="K149" s="12">
        <v>454140</v>
      </c>
      <c r="L149" s="12">
        <v>0</v>
      </c>
      <c r="M149" s="12">
        <v>0</v>
      </c>
      <c r="N149" s="12">
        <v>585061</v>
      </c>
      <c r="O149" s="12">
        <v>632421</v>
      </c>
      <c r="P149" s="12">
        <v>685281</v>
      </c>
      <c r="Q149" s="12">
        <v>657040</v>
      </c>
      <c r="R149" s="63">
        <v>713519</v>
      </c>
      <c r="S149" s="63">
        <v>799154</v>
      </c>
      <c r="T149" s="63">
        <v>900221</v>
      </c>
      <c r="U149" s="41">
        <v>945708</v>
      </c>
      <c r="V149" s="41">
        <v>1066195</v>
      </c>
      <c r="W149" s="63">
        <v>1451597</v>
      </c>
      <c r="X149" s="63">
        <v>1351423</v>
      </c>
      <c r="Y149" s="63">
        <v>1374387</v>
      </c>
      <c r="Z149" s="63">
        <v>1437492</v>
      </c>
      <c r="AA149" s="63">
        <v>1522084</v>
      </c>
      <c r="AB149" s="63">
        <v>1594703</v>
      </c>
      <c r="AC149" s="63">
        <v>1539137</v>
      </c>
      <c r="AD149" s="63">
        <v>2327959</v>
      </c>
      <c r="AE149" s="63">
        <v>2770977</v>
      </c>
      <c r="AF149" s="63">
        <v>3005970</v>
      </c>
      <c r="AG149" s="63">
        <v>1386654</v>
      </c>
      <c r="AH149" s="63">
        <v>1311095</v>
      </c>
      <c r="AI149" s="13">
        <v>-3.2110619275102614E-2</v>
      </c>
      <c r="AJ149" s="13">
        <v>-5.4490161208203346E-2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25541786</v>
      </c>
      <c r="H152" s="5">
        <v>28205842</v>
      </c>
      <c r="I152" s="5">
        <v>29193678</v>
      </c>
      <c r="J152" s="5">
        <v>28218025</v>
      </c>
      <c r="K152" s="5">
        <v>30548674</v>
      </c>
      <c r="L152" s="5">
        <v>32975470</v>
      </c>
      <c r="M152" s="5">
        <v>42699058</v>
      </c>
      <c r="N152" s="5">
        <v>41090085</v>
      </c>
      <c r="O152" s="5">
        <v>42522946</v>
      </c>
      <c r="P152" s="5">
        <v>42738065</v>
      </c>
      <c r="Q152" s="5">
        <v>41629814</v>
      </c>
      <c r="R152" s="62">
        <v>58113410</v>
      </c>
      <c r="S152" s="62">
        <v>56950094</v>
      </c>
      <c r="T152" s="62">
        <v>117153704</v>
      </c>
      <c r="U152" s="39">
        <v>116293424</v>
      </c>
      <c r="V152" s="39">
        <v>84302405</v>
      </c>
      <c r="W152" s="62">
        <v>92138983</v>
      </c>
      <c r="X152" s="62">
        <v>116847492</v>
      </c>
      <c r="Y152" s="62">
        <v>133564664</v>
      </c>
      <c r="Z152" s="62">
        <v>113581112</v>
      </c>
      <c r="AA152" s="62">
        <v>124759638</v>
      </c>
      <c r="AB152" s="62">
        <v>136984345</v>
      </c>
      <c r="AC152" s="62">
        <v>145110503</v>
      </c>
      <c r="AD152" s="62">
        <v>172521171</v>
      </c>
      <c r="AE152" s="62">
        <v>175756580</v>
      </c>
      <c r="AF152" s="62">
        <v>144026756</v>
      </c>
      <c r="AG152" s="62">
        <v>140247088</v>
      </c>
      <c r="AH152" s="62">
        <v>141335266</v>
      </c>
      <c r="AI152" s="10">
        <v>5.224968079021286E-3</v>
      </c>
      <c r="AJ152" s="10">
        <v>7.7590060194333592E-3</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7758911</v>
      </c>
      <c r="H154" s="12">
        <v>9062852</v>
      </c>
      <c r="I154" s="12">
        <v>9483725</v>
      </c>
      <c r="J154" s="12">
        <v>11177021</v>
      </c>
      <c r="K154" s="12">
        <v>10337830</v>
      </c>
      <c r="L154" s="12">
        <v>12505054</v>
      </c>
      <c r="M154" s="12">
        <v>18059543</v>
      </c>
      <c r="N154" s="12">
        <v>14100480</v>
      </c>
      <c r="O154" s="12">
        <v>13982490</v>
      </c>
      <c r="P154" s="12">
        <v>15139362</v>
      </c>
      <c r="Q154" s="12">
        <v>14547702</v>
      </c>
      <c r="R154" s="63">
        <v>17195895</v>
      </c>
      <c r="S154" s="63">
        <v>18914482</v>
      </c>
      <c r="T154" s="63">
        <v>20712457</v>
      </c>
      <c r="U154" s="41">
        <v>22925371</v>
      </c>
      <c r="V154" s="41">
        <v>23319695</v>
      </c>
      <c r="W154" s="63">
        <v>26384288</v>
      </c>
      <c r="X154" s="63">
        <v>26432976</v>
      </c>
      <c r="Y154" s="63">
        <v>32341010</v>
      </c>
      <c r="Z154" s="63">
        <v>23358556</v>
      </c>
      <c r="AA154" s="63">
        <v>24708316</v>
      </c>
      <c r="AB154" s="63">
        <v>24211381</v>
      </c>
      <c r="AC154" s="63">
        <v>25627120</v>
      </c>
      <c r="AD154" s="63">
        <v>27410215</v>
      </c>
      <c r="AE154" s="63">
        <v>33745826</v>
      </c>
      <c r="AF154" s="63">
        <v>37209451</v>
      </c>
      <c r="AG154" s="63">
        <v>38853901</v>
      </c>
      <c r="AH154" s="63">
        <v>40731944</v>
      </c>
      <c r="AI154" s="13">
        <v>9.0567612667621589E-2</v>
      </c>
      <c r="AJ154" s="13">
        <v>4.8336021651982898E-2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4762627</v>
      </c>
      <c r="H156" s="12">
        <v>6175175</v>
      </c>
      <c r="I156" s="12">
        <v>6837612</v>
      </c>
      <c r="J156" s="12">
        <v>6784291</v>
      </c>
      <c r="K156" s="12">
        <v>8338976</v>
      </c>
      <c r="L156" s="12">
        <v>9062956</v>
      </c>
      <c r="M156" s="12">
        <v>10363366</v>
      </c>
      <c r="N156" s="12">
        <v>11359587</v>
      </c>
      <c r="O156" s="12">
        <v>12503013</v>
      </c>
      <c r="P156" s="12">
        <v>12524275</v>
      </c>
      <c r="Q156" s="12">
        <v>13038883</v>
      </c>
      <c r="R156" s="63">
        <v>16210008</v>
      </c>
      <c r="S156" s="63">
        <v>13622741</v>
      </c>
      <c r="T156" s="63">
        <v>18283275</v>
      </c>
      <c r="U156" s="41">
        <v>20534122</v>
      </c>
      <c r="V156" s="41">
        <v>20648948</v>
      </c>
      <c r="W156" s="63">
        <v>21566833</v>
      </c>
      <c r="X156" s="63">
        <v>22292158</v>
      </c>
      <c r="Y156" s="63">
        <v>21753821</v>
      </c>
      <c r="Z156" s="63">
        <v>23536553</v>
      </c>
      <c r="AA156" s="63">
        <v>23845444</v>
      </c>
      <c r="AB156" s="63">
        <v>26096300</v>
      </c>
      <c r="AC156" s="63">
        <v>26356098</v>
      </c>
      <c r="AD156" s="63">
        <v>35678716</v>
      </c>
      <c r="AE156" s="63">
        <v>36384424</v>
      </c>
      <c r="AF156" s="63">
        <v>45554028</v>
      </c>
      <c r="AG156" s="63">
        <v>47131816</v>
      </c>
      <c r="AH156" s="63">
        <v>46363635</v>
      </c>
      <c r="AI156" s="13">
        <v>0.10052460557957166</v>
      </c>
      <c r="AJ156" s="13">
        <v>-1.6298565707716418E-2</v>
      </c>
    </row>
    <row r="157" spans="1:36" ht="10.5" customHeight="1" x14ac:dyDescent="0.2">
      <c r="A157" s="11"/>
      <c r="B157" s="19" t="s">
        <v>67</v>
      </c>
      <c r="C157" s="14"/>
      <c r="D157" s="19"/>
      <c r="E157" s="19"/>
      <c r="F157" s="2"/>
      <c r="G157" s="12">
        <v>2080540</v>
      </c>
      <c r="H157" s="12">
        <v>2726172</v>
      </c>
      <c r="I157" s="12">
        <v>2843472</v>
      </c>
      <c r="J157" s="12">
        <v>2792168</v>
      </c>
      <c r="K157" s="12">
        <v>2904382</v>
      </c>
      <c r="L157" s="12">
        <v>2595578</v>
      </c>
      <c r="M157" s="12">
        <v>4160636</v>
      </c>
      <c r="N157" s="12">
        <v>4972284</v>
      </c>
      <c r="O157" s="12">
        <v>5099035</v>
      </c>
      <c r="P157" s="12">
        <v>5478138</v>
      </c>
      <c r="Q157" s="12">
        <v>3742947</v>
      </c>
      <c r="R157" s="63">
        <v>4475601</v>
      </c>
      <c r="S157" s="63">
        <v>4435142</v>
      </c>
      <c r="T157" s="63">
        <v>5130949</v>
      </c>
      <c r="U157" s="41">
        <v>6476082</v>
      </c>
      <c r="V157" s="41">
        <v>6254528</v>
      </c>
      <c r="W157" s="63">
        <v>6551271</v>
      </c>
      <c r="X157" s="63">
        <v>5759393</v>
      </c>
      <c r="Y157" s="63">
        <v>6740874</v>
      </c>
      <c r="Z157" s="63">
        <v>7426687</v>
      </c>
      <c r="AA157" s="63">
        <v>8917552</v>
      </c>
      <c r="AB157" s="63">
        <v>18955970</v>
      </c>
      <c r="AC157" s="63">
        <v>17630701</v>
      </c>
      <c r="AD157" s="63">
        <v>10614804</v>
      </c>
      <c r="AE157" s="63">
        <v>13162752</v>
      </c>
      <c r="AF157" s="63">
        <v>9889496</v>
      </c>
      <c r="AG157" s="63">
        <v>14925920</v>
      </c>
      <c r="AH157" s="63">
        <v>14921611</v>
      </c>
      <c r="AI157" s="13">
        <v>-3.9099800529996287E-2</v>
      </c>
      <c r="AJ157" s="13">
        <v>-2.8869242230964657E-4</v>
      </c>
    </row>
    <row r="158" spans="1:36" ht="10.5" customHeight="1" x14ac:dyDescent="0.2">
      <c r="A158" s="11"/>
      <c r="B158" s="19" t="s">
        <v>69</v>
      </c>
      <c r="C158" s="14"/>
      <c r="D158" s="19"/>
      <c r="E158" s="19"/>
      <c r="F158" s="2"/>
      <c r="G158" s="12">
        <v>4965347</v>
      </c>
      <c r="H158" s="12">
        <v>4680385</v>
      </c>
      <c r="I158" s="12">
        <v>4773979</v>
      </c>
      <c r="J158" s="12">
        <v>4473397</v>
      </c>
      <c r="K158" s="12">
        <v>3322950</v>
      </c>
      <c r="L158" s="12">
        <v>3686419</v>
      </c>
      <c r="M158" s="12">
        <v>4160283</v>
      </c>
      <c r="N158" s="12">
        <v>4484518</v>
      </c>
      <c r="O158" s="12">
        <v>5637003</v>
      </c>
      <c r="P158" s="12">
        <v>4518192</v>
      </c>
      <c r="Q158" s="12">
        <v>3982187</v>
      </c>
      <c r="R158" s="63">
        <v>5751549</v>
      </c>
      <c r="S158" s="63">
        <v>6111668</v>
      </c>
      <c r="T158" s="63">
        <v>6406178</v>
      </c>
      <c r="U158" s="41">
        <v>6557256</v>
      </c>
      <c r="V158" s="41">
        <v>7511974</v>
      </c>
      <c r="W158" s="63">
        <v>7492346</v>
      </c>
      <c r="X158" s="63">
        <v>6956985</v>
      </c>
      <c r="Y158" s="63">
        <v>7169718</v>
      </c>
      <c r="Z158" s="63">
        <v>7345079</v>
      </c>
      <c r="AA158" s="63">
        <v>7593199</v>
      </c>
      <c r="AB158" s="63">
        <v>7316092</v>
      </c>
      <c r="AC158" s="63">
        <v>7738551</v>
      </c>
      <c r="AD158" s="63">
        <v>8353567</v>
      </c>
      <c r="AE158" s="63">
        <v>9728742</v>
      </c>
      <c r="AF158" s="63">
        <v>13162338</v>
      </c>
      <c r="AG158" s="63">
        <v>11085104</v>
      </c>
      <c r="AH158" s="63">
        <v>11710312</v>
      </c>
      <c r="AI158" s="13">
        <v>8.1554025348636427E-2</v>
      </c>
      <c r="AJ158" s="13">
        <v>5.6400733813593451E-2</v>
      </c>
    </row>
    <row r="159" spans="1:36" ht="10.5" customHeight="1" x14ac:dyDescent="0.2">
      <c r="A159" s="11"/>
      <c r="B159" s="19" t="s">
        <v>70</v>
      </c>
      <c r="C159" s="14"/>
      <c r="D159" s="19"/>
      <c r="E159" s="19"/>
      <c r="F159" s="2"/>
      <c r="G159" s="12">
        <v>3387879</v>
      </c>
      <c r="H159" s="12">
        <v>0</v>
      </c>
      <c r="I159" s="12">
        <v>0</v>
      </c>
      <c r="J159" s="12">
        <v>0</v>
      </c>
      <c r="K159" s="12">
        <v>0</v>
      </c>
      <c r="L159" s="12">
        <v>281334</v>
      </c>
      <c r="M159" s="12">
        <v>380648</v>
      </c>
      <c r="N159" s="12">
        <v>0</v>
      </c>
      <c r="O159" s="12">
        <v>0</v>
      </c>
      <c r="P159" s="12">
        <v>0</v>
      </c>
      <c r="Q159" s="12">
        <v>0</v>
      </c>
      <c r="R159" s="63">
        <v>5366941</v>
      </c>
      <c r="S159" s="63">
        <v>200229</v>
      </c>
      <c r="T159" s="63">
        <v>5583967</v>
      </c>
      <c r="U159" s="41">
        <v>6182904</v>
      </c>
      <c r="V159" s="41">
        <v>6349437</v>
      </c>
      <c r="W159" s="63">
        <v>7242944</v>
      </c>
      <c r="X159" s="63">
        <v>6118475</v>
      </c>
      <c r="Y159" s="63">
        <v>6491675</v>
      </c>
      <c r="Z159" s="63">
        <v>6994901</v>
      </c>
      <c r="AA159" s="63">
        <v>6806495</v>
      </c>
      <c r="AB159" s="63">
        <v>6525292</v>
      </c>
      <c r="AC159" s="63">
        <v>7232307</v>
      </c>
      <c r="AD159" s="63">
        <v>6779850</v>
      </c>
      <c r="AE159" s="63">
        <v>11702143</v>
      </c>
      <c r="AF159" s="63">
        <v>7868292</v>
      </c>
      <c r="AG159" s="63">
        <v>12913009</v>
      </c>
      <c r="AH159" s="63">
        <v>12917542</v>
      </c>
      <c r="AI159" s="13">
        <v>0.12054677136673275</v>
      </c>
      <c r="AJ159" s="13">
        <v>3.5104134133260499E-4</v>
      </c>
    </row>
    <row r="160" spans="1:36" ht="10.5" customHeight="1" x14ac:dyDescent="0.2">
      <c r="A160" s="11"/>
      <c r="B160" s="19" t="s">
        <v>71</v>
      </c>
      <c r="C160" s="14"/>
      <c r="D160" s="19"/>
      <c r="E160" s="19"/>
      <c r="F160" s="2"/>
      <c r="G160" s="12">
        <v>974912</v>
      </c>
      <c r="H160" s="12">
        <v>1013878</v>
      </c>
      <c r="I160" s="12">
        <v>1066139</v>
      </c>
      <c r="J160" s="12">
        <v>1432283</v>
      </c>
      <c r="K160" s="12">
        <v>1513967</v>
      </c>
      <c r="L160" s="12">
        <v>1791230</v>
      </c>
      <c r="M160" s="12">
        <v>2072952</v>
      </c>
      <c r="N160" s="12">
        <v>2468043</v>
      </c>
      <c r="O160" s="12">
        <v>2773985</v>
      </c>
      <c r="P160" s="12">
        <v>2818589</v>
      </c>
      <c r="Q160" s="12">
        <v>3660597</v>
      </c>
      <c r="R160" s="63">
        <v>4420021</v>
      </c>
      <c r="S160" s="63">
        <v>4263499</v>
      </c>
      <c r="T160" s="63">
        <v>5064464</v>
      </c>
      <c r="U160" s="41">
        <v>5683578</v>
      </c>
      <c r="V160" s="41">
        <v>6099818</v>
      </c>
      <c r="W160" s="63">
        <v>5580004</v>
      </c>
      <c r="X160" s="63">
        <v>5629998</v>
      </c>
      <c r="Y160" s="63">
        <v>5348229</v>
      </c>
      <c r="Z160" s="63">
        <v>5573554</v>
      </c>
      <c r="AA160" s="63">
        <v>5893456</v>
      </c>
      <c r="AB160" s="63">
        <v>6017729</v>
      </c>
      <c r="AC160" s="63">
        <v>6402272</v>
      </c>
      <c r="AD160" s="63">
        <v>6235203</v>
      </c>
      <c r="AE160" s="63">
        <v>5630764</v>
      </c>
      <c r="AF160" s="63">
        <v>5590343</v>
      </c>
      <c r="AG160" s="63">
        <v>5976533</v>
      </c>
      <c r="AH160" s="63">
        <v>7102784</v>
      </c>
      <c r="AI160" s="13">
        <v>2.8014712849414591E-2</v>
      </c>
      <c r="AJ160" s="13">
        <v>0.18844554192204746</v>
      </c>
    </row>
    <row r="161" spans="1:36" ht="10.5" customHeight="1" x14ac:dyDescent="0.2">
      <c r="A161" s="11"/>
      <c r="B161" s="19" t="s">
        <v>72</v>
      </c>
      <c r="C161" s="14"/>
      <c r="D161" s="19"/>
      <c r="E161" s="19"/>
      <c r="F161" s="2"/>
      <c r="G161" s="12">
        <v>787360</v>
      </c>
      <c r="H161" s="12">
        <v>1000360</v>
      </c>
      <c r="I161" s="12">
        <v>978909</v>
      </c>
      <c r="J161" s="12">
        <v>918790</v>
      </c>
      <c r="K161" s="12">
        <v>901580</v>
      </c>
      <c r="L161" s="12">
        <v>1068613</v>
      </c>
      <c r="M161" s="12">
        <v>1028131</v>
      </c>
      <c r="N161" s="12">
        <v>1088524</v>
      </c>
      <c r="O161" s="12">
        <v>1070676</v>
      </c>
      <c r="P161" s="12">
        <v>935305</v>
      </c>
      <c r="Q161" s="12">
        <v>839364</v>
      </c>
      <c r="R161" s="63">
        <v>1137128</v>
      </c>
      <c r="S161" s="63">
        <v>1490292</v>
      </c>
      <c r="T161" s="63">
        <v>10360826</v>
      </c>
      <c r="U161" s="41">
        <v>11811208</v>
      </c>
      <c r="V161" s="41">
        <v>11451764</v>
      </c>
      <c r="W161" s="63">
        <v>10166624</v>
      </c>
      <c r="X161" s="63">
        <v>8494733</v>
      </c>
      <c r="Y161" s="63">
        <v>10891443</v>
      </c>
      <c r="Z161" s="63">
        <v>12796032</v>
      </c>
      <c r="AA161" s="63">
        <v>12796032</v>
      </c>
      <c r="AB161" s="63">
        <v>13650576</v>
      </c>
      <c r="AC161" s="63">
        <v>9975810</v>
      </c>
      <c r="AD161" s="63">
        <v>9188520</v>
      </c>
      <c r="AE161" s="63">
        <v>8783196</v>
      </c>
      <c r="AF161" s="63">
        <v>10037658</v>
      </c>
      <c r="AG161" s="63">
        <v>7064458</v>
      </c>
      <c r="AH161" s="63">
        <v>7064458</v>
      </c>
      <c r="AI161" s="13">
        <v>-0.10397255592292742</v>
      </c>
      <c r="AJ161" s="13">
        <v>0</v>
      </c>
    </row>
    <row r="162" spans="1:36" ht="10.5" customHeight="1" x14ac:dyDescent="0.2">
      <c r="A162" s="11"/>
      <c r="B162" s="19" t="s">
        <v>73</v>
      </c>
      <c r="C162" s="14"/>
      <c r="D162" s="19"/>
      <c r="E162" s="19"/>
      <c r="F162" s="2"/>
      <c r="G162" s="12">
        <v>0</v>
      </c>
      <c r="H162" s="12">
        <v>2189864</v>
      </c>
      <c r="I162" s="12">
        <v>1751207</v>
      </c>
      <c r="J162" s="12">
        <v>0</v>
      </c>
      <c r="K162" s="12">
        <v>1282802</v>
      </c>
      <c r="L162" s="12">
        <v>799238</v>
      </c>
      <c r="M162" s="12">
        <v>1064746</v>
      </c>
      <c r="N162" s="12">
        <v>1284731</v>
      </c>
      <c r="O162" s="12">
        <v>1355081</v>
      </c>
      <c r="P162" s="12">
        <v>1221739</v>
      </c>
      <c r="Q162" s="12">
        <v>1696255</v>
      </c>
      <c r="R162" s="63">
        <v>3556267</v>
      </c>
      <c r="S162" s="63">
        <v>7912041</v>
      </c>
      <c r="T162" s="63">
        <v>45611588</v>
      </c>
      <c r="U162" s="41">
        <v>36122903</v>
      </c>
      <c r="V162" s="41">
        <v>2666241</v>
      </c>
      <c r="W162" s="63">
        <v>7154673</v>
      </c>
      <c r="X162" s="63">
        <v>35162774</v>
      </c>
      <c r="Y162" s="63">
        <v>42827894</v>
      </c>
      <c r="Z162" s="63">
        <v>26549750</v>
      </c>
      <c r="AA162" s="63">
        <v>34199144</v>
      </c>
      <c r="AB162" s="63">
        <v>34211005</v>
      </c>
      <c r="AC162" s="63">
        <v>44147644</v>
      </c>
      <c r="AD162" s="63">
        <v>68260296</v>
      </c>
      <c r="AE162" s="63">
        <v>56618733</v>
      </c>
      <c r="AF162" s="63">
        <v>14715150</v>
      </c>
      <c r="AG162" s="63">
        <v>2296347</v>
      </c>
      <c r="AH162" s="63">
        <v>522980</v>
      </c>
      <c r="AI162" s="13">
        <v>-0.50181970969534995</v>
      </c>
      <c r="AJ162" s="13">
        <v>-0.77225567390294236</v>
      </c>
    </row>
    <row r="163" spans="1:36" ht="10.5" customHeight="1" x14ac:dyDescent="0.2">
      <c r="A163" s="11"/>
      <c r="B163" s="19" t="s">
        <v>39</v>
      </c>
      <c r="C163" s="14"/>
      <c r="D163" s="19"/>
      <c r="E163" s="19"/>
      <c r="F163" s="2"/>
      <c r="G163" s="12">
        <v>824210</v>
      </c>
      <c r="H163" s="12">
        <v>1357156</v>
      </c>
      <c r="I163" s="12">
        <v>1458635</v>
      </c>
      <c r="J163" s="12">
        <v>640075</v>
      </c>
      <c r="K163" s="12">
        <v>1946187</v>
      </c>
      <c r="L163" s="12">
        <v>1185048</v>
      </c>
      <c r="M163" s="12">
        <v>1408753</v>
      </c>
      <c r="N163" s="12">
        <v>1331918</v>
      </c>
      <c r="O163" s="12">
        <v>101663</v>
      </c>
      <c r="P163" s="12">
        <v>102465</v>
      </c>
      <c r="Q163" s="12">
        <v>121879</v>
      </c>
      <c r="R163" s="63">
        <v>0</v>
      </c>
      <c r="S163" s="63">
        <v>0</v>
      </c>
      <c r="T163" s="63">
        <v>0</v>
      </c>
      <c r="U163" s="41">
        <v>0</v>
      </c>
      <c r="V163" s="41">
        <v>0</v>
      </c>
      <c r="W163" s="63">
        <v>0</v>
      </c>
      <c r="X163" s="63">
        <v>0</v>
      </c>
      <c r="Y163" s="63">
        <v>0</v>
      </c>
      <c r="Z163" s="63">
        <v>0</v>
      </c>
      <c r="AA163" s="63">
        <v>0</v>
      </c>
      <c r="AB163" s="63">
        <v>0</v>
      </c>
      <c r="AC163" s="63">
        <v>0</v>
      </c>
      <c r="AD163" s="63">
        <v>0</v>
      </c>
      <c r="AE163" s="63">
        <v>0</v>
      </c>
      <c r="AF163" s="63">
        <v>0</v>
      </c>
      <c r="AG163" s="63">
        <v>0</v>
      </c>
      <c r="AH163" s="63">
        <v>0</v>
      </c>
      <c r="AI163" s="13" t="s">
        <v>246</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216</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9190628</v>
      </c>
      <c r="H176" s="5">
        <v>9833534</v>
      </c>
      <c r="I176" s="5">
        <v>10001284</v>
      </c>
      <c r="J176" s="5">
        <v>6554884</v>
      </c>
      <c r="K176" s="5">
        <f>SUM(K178,K193,K204,K206)</f>
        <v>10254031</v>
      </c>
      <c r="L176" s="5">
        <f>SUM(L178,L193,L204,L206)</f>
        <v>12382701</v>
      </c>
      <c r="M176" s="5">
        <f>SUM(M178,M193,M204,M206)</f>
        <v>6818797</v>
      </c>
      <c r="N176" s="5">
        <f>SUM(N178,N193,N204,N206)</f>
        <v>7757594</v>
      </c>
      <c r="O176" s="5">
        <v>16956255.421444103</v>
      </c>
      <c r="P176" s="5">
        <v>18479979</v>
      </c>
      <c r="Q176" s="5">
        <v>19136675</v>
      </c>
      <c r="R176" s="39">
        <v>22421249</v>
      </c>
      <c r="S176" s="39">
        <v>24416493</v>
      </c>
      <c r="T176" s="39">
        <v>28172785.119999997</v>
      </c>
      <c r="U176" s="39">
        <v>30840834</v>
      </c>
      <c r="V176" s="39">
        <v>33025644</v>
      </c>
      <c r="W176" s="39">
        <v>33582540</v>
      </c>
      <c r="X176" s="39">
        <v>37053508</v>
      </c>
      <c r="Y176" s="39">
        <v>36809208</v>
      </c>
      <c r="Z176" s="39">
        <v>38617373</v>
      </c>
      <c r="AA176" s="39">
        <v>35560819</v>
      </c>
      <c r="AB176" s="39">
        <v>31635933</v>
      </c>
      <c r="AC176" s="39">
        <v>38271039</v>
      </c>
      <c r="AD176" s="39">
        <v>44292518</v>
      </c>
      <c r="AE176" s="39">
        <v>45517135</v>
      </c>
      <c r="AF176" s="39">
        <v>52225254</v>
      </c>
      <c r="AG176" s="39">
        <v>53840719</v>
      </c>
      <c r="AH176" s="39">
        <v>55068355</v>
      </c>
      <c r="AI176" s="10">
        <v>9.6781819108510136E-2</v>
      </c>
      <c r="AJ176" s="10">
        <v>2.2801255681596674E-2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7508854</v>
      </c>
      <c r="H178" s="12">
        <v>8091414</v>
      </c>
      <c r="I178" s="12">
        <v>8289440</v>
      </c>
      <c r="J178" s="12">
        <v>5398834</v>
      </c>
      <c r="K178" s="12">
        <f>SUM(K179,K183:K187)</f>
        <v>8494488</v>
      </c>
      <c r="L178" s="12">
        <f>SUM(L179,L183:L187)</f>
        <v>9438242</v>
      </c>
      <c r="M178" s="12">
        <f>SUM(M179,M183:M187)</f>
        <v>5628327</v>
      </c>
      <c r="N178" s="12">
        <f>SUM(N179,N183:N187)</f>
        <v>6496110</v>
      </c>
      <c r="O178" s="12">
        <v>13159244.38738586</v>
      </c>
      <c r="P178" s="12">
        <v>15383360</v>
      </c>
      <c r="Q178" s="12">
        <v>16123633</v>
      </c>
      <c r="R178" s="41">
        <v>18934711</v>
      </c>
      <c r="S178" s="41">
        <v>21418698</v>
      </c>
      <c r="T178" s="41">
        <v>25473988.719999999</v>
      </c>
      <c r="U178" s="41">
        <v>27367936</v>
      </c>
      <c r="V178" s="41">
        <v>30084912</v>
      </c>
      <c r="W178" s="41">
        <v>30519345</v>
      </c>
      <c r="X178" s="41">
        <v>33658074</v>
      </c>
      <c r="Y178" s="41">
        <v>33705836</v>
      </c>
      <c r="Z178" s="41">
        <v>35128992</v>
      </c>
      <c r="AA178" s="41">
        <v>29520156</v>
      </c>
      <c r="AB178" s="41">
        <v>28706399</v>
      </c>
      <c r="AC178" s="41">
        <v>35261232</v>
      </c>
      <c r="AD178" s="41">
        <v>41283621</v>
      </c>
      <c r="AE178" s="41">
        <v>42925131</v>
      </c>
      <c r="AF178" s="41">
        <v>48450183</v>
      </c>
      <c r="AG178" s="41">
        <v>50410741</v>
      </c>
      <c r="AH178" s="41">
        <v>51455724</v>
      </c>
      <c r="AI178" s="13">
        <v>0.10215454535479407</v>
      </c>
      <c r="AJ178" s="13">
        <v>2.0729371940793332E-2</v>
      </c>
    </row>
    <row r="179" spans="1:36" ht="10.5" customHeight="1" x14ac:dyDescent="0.2">
      <c r="A179" s="11"/>
      <c r="B179" s="11"/>
      <c r="C179" s="11" t="s">
        <v>36</v>
      </c>
      <c r="D179" s="11"/>
      <c r="E179" s="11"/>
      <c r="F179" s="2"/>
      <c r="G179" s="12">
        <v>3440205</v>
      </c>
      <c r="H179" s="12">
        <v>4068860</v>
      </c>
      <c r="I179" s="12">
        <v>3787520</v>
      </c>
      <c r="J179" s="12">
        <v>2451915</v>
      </c>
      <c r="K179" s="12">
        <f>SUM(K180:K182)</f>
        <v>3546914</v>
      </c>
      <c r="L179" s="12">
        <f>SUM(L180:L182)</f>
        <v>2753068</v>
      </c>
      <c r="M179" s="12">
        <f>SUM(M180:M182)</f>
        <v>1403268</v>
      </c>
      <c r="N179" s="12">
        <f>SUM(N180:N182)</f>
        <v>1472297</v>
      </c>
      <c r="O179" s="12">
        <v>1832617.813735499</v>
      </c>
      <c r="P179" s="12">
        <v>2395307</v>
      </c>
      <c r="Q179" s="12">
        <v>2357592</v>
      </c>
      <c r="R179" s="41">
        <v>2758445</v>
      </c>
      <c r="S179" s="41">
        <v>2737282</v>
      </c>
      <c r="T179" s="41">
        <v>5175650</v>
      </c>
      <c r="U179" s="41">
        <v>5558541</v>
      </c>
      <c r="V179" s="41">
        <v>6032796</v>
      </c>
      <c r="W179" s="41">
        <v>6636181</v>
      </c>
      <c r="X179" s="41">
        <v>7240952</v>
      </c>
      <c r="Y179" s="41">
        <v>8203683</v>
      </c>
      <c r="Z179" s="41">
        <v>8708417</v>
      </c>
      <c r="AA179" s="41">
        <v>5789538</v>
      </c>
      <c r="AB179" s="41">
        <v>5479018</v>
      </c>
      <c r="AC179" s="41">
        <v>6441992</v>
      </c>
      <c r="AD179" s="41">
        <v>6772510</v>
      </c>
      <c r="AE179" s="41">
        <v>7655032</v>
      </c>
      <c r="AF179" s="41">
        <v>8386071</v>
      </c>
      <c r="AG179" s="41">
        <v>9075256</v>
      </c>
      <c r="AH179" s="41">
        <v>9392562</v>
      </c>
      <c r="AI179" s="13">
        <v>9.3990516453218653E-2</v>
      </c>
      <c r="AJ179" s="13">
        <v>3.4963862176449902E-2</v>
      </c>
    </row>
    <row r="180" spans="1:36" ht="10.5" customHeight="1" x14ac:dyDescent="0.2">
      <c r="A180" s="11"/>
      <c r="B180" s="11"/>
      <c r="C180" s="11"/>
      <c r="D180" s="11" t="s">
        <v>37</v>
      </c>
      <c r="E180" s="11"/>
      <c r="F180" s="2"/>
      <c r="G180" s="12">
        <v>3212159</v>
      </c>
      <c r="H180" s="12">
        <v>3860593</v>
      </c>
      <c r="I180" s="12">
        <v>3564863</v>
      </c>
      <c r="J180" s="12">
        <v>2286783</v>
      </c>
      <c r="K180" s="12">
        <v>3342449</v>
      </c>
      <c r="L180" s="12">
        <v>2594368</v>
      </c>
      <c r="M180" s="12">
        <v>1292602</v>
      </c>
      <c r="N180" s="12">
        <v>1360652</v>
      </c>
      <c r="O180" s="12">
        <v>1743342.5025925026</v>
      </c>
      <c r="P180" s="12">
        <v>2289869</v>
      </c>
      <c r="Q180" s="12">
        <v>2260617</v>
      </c>
      <c r="R180" s="41">
        <v>2666508</v>
      </c>
      <c r="S180" s="41">
        <v>2645886</v>
      </c>
      <c r="T180" s="41">
        <v>2850909</v>
      </c>
      <c r="U180" s="41">
        <v>2598977</v>
      </c>
      <c r="V180" s="41">
        <v>2986044</v>
      </c>
      <c r="W180" s="41">
        <v>3470975</v>
      </c>
      <c r="X180" s="41">
        <v>3667039</v>
      </c>
      <c r="Y180" s="41">
        <v>4454883</v>
      </c>
      <c r="Z180" s="41">
        <v>5023525</v>
      </c>
      <c r="AA180" s="41">
        <v>4977668</v>
      </c>
      <c r="AB180" s="41">
        <v>4850624</v>
      </c>
      <c r="AC180" s="41">
        <v>5830870</v>
      </c>
      <c r="AD180" s="41">
        <v>6134990</v>
      </c>
      <c r="AE180" s="41">
        <v>7065660</v>
      </c>
      <c r="AF180" s="41">
        <v>7726434</v>
      </c>
      <c r="AG180" s="41">
        <v>8294799</v>
      </c>
      <c r="AH180" s="41">
        <v>8989914</v>
      </c>
      <c r="AI180" s="13">
        <v>0.10830592332315714</v>
      </c>
      <c r="AJ180" s="13">
        <v>8.3801307301117248E-2</v>
      </c>
    </row>
    <row r="181" spans="1:36" ht="10.5" customHeight="1" x14ac:dyDescent="0.2">
      <c r="A181" s="11"/>
      <c r="B181" s="11"/>
      <c r="C181" s="14"/>
      <c r="D181" s="11" t="s">
        <v>90</v>
      </c>
      <c r="E181" s="11"/>
      <c r="F181" s="2"/>
      <c r="G181" s="12">
        <v>35328</v>
      </c>
      <c r="H181" s="12">
        <v>35449</v>
      </c>
      <c r="I181" s="12">
        <v>34932</v>
      </c>
      <c r="J181" s="12">
        <v>36799</v>
      </c>
      <c r="K181" s="12">
        <v>81</v>
      </c>
      <c r="L181" s="12">
        <v>34648</v>
      </c>
      <c r="M181" s="12">
        <v>37135</v>
      </c>
      <c r="N181" s="12">
        <v>38642</v>
      </c>
      <c r="O181" s="12">
        <v>0</v>
      </c>
      <c r="P181" s="12">
        <v>117</v>
      </c>
      <c r="Q181" s="12">
        <v>0</v>
      </c>
      <c r="R181" s="41">
        <v>0</v>
      </c>
      <c r="S181" s="41">
        <v>0</v>
      </c>
      <c r="T181" s="41">
        <v>44482</v>
      </c>
      <c r="U181" s="41">
        <v>60892</v>
      </c>
      <c r="V181" s="41">
        <v>72822</v>
      </c>
      <c r="W181" s="41">
        <v>102102</v>
      </c>
      <c r="X181" s="41">
        <v>179087</v>
      </c>
      <c r="Y181" s="41">
        <v>53457</v>
      </c>
      <c r="Z181" s="41">
        <v>76712</v>
      </c>
      <c r="AA181" s="41">
        <v>259753</v>
      </c>
      <c r="AB181" s="41">
        <v>59280</v>
      </c>
      <c r="AC181" s="41">
        <v>64836</v>
      </c>
      <c r="AD181" s="41">
        <v>54363</v>
      </c>
      <c r="AE181" s="41">
        <v>8851</v>
      </c>
      <c r="AF181" s="41">
        <v>7945</v>
      </c>
      <c r="AG181" s="41">
        <v>21456</v>
      </c>
      <c r="AH181" s="41">
        <v>90055</v>
      </c>
      <c r="AI181" s="13">
        <v>7.2177294499291778E-2</v>
      </c>
      <c r="AJ181" s="13">
        <v>3.1971942580164057</v>
      </c>
    </row>
    <row r="182" spans="1:36" ht="10.5" customHeight="1" x14ac:dyDescent="0.2">
      <c r="A182" s="11"/>
      <c r="B182" s="14"/>
      <c r="C182" s="11"/>
      <c r="D182" s="11" t="s">
        <v>39</v>
      </c>
      <c r="E182" s="11"/>
      <c r="F182" s="2"/>
      <c r="G182" s="12">
        <v>192718</v>
      </c>
      <c r="H182" s="12">
        <v>172818</v>
      </c>
      <c r="I182" s="12">
        <v>187725</v>
      </c>
      <c r="J182" s="12">
        <v>128333</v>
      </c>
      <c r="K182" s="12">
        <v>204384</v>
      </c>
      <c r="L182" s="12">
        <v>124052</v>
      </c>
      <c r="M182" s="12">
        <v>73531</v>
      </c>
      <c r="N182" s="12">
        <v>73003</v>
      </c>
      <c r="O182" s="12">
        <v>89275.311142996376</v>
      </c>
      <c r="P182" s="12">
        <v>105321</v>
      </c>
      <c r="Q182" s="12">
        <v>96975</v>
      </c>
      <c r="R182" s="41">
        <v>91937</v>
      </c>
      <c r="S182" s="41">
        <v>91396</v>
      </c>
      <c r="T182" s="41">
        <v>2280259</v>
      </c>
      <c r="U182" s="41">
        <v>2898672</v>
      </c>
      <c r="V182" s="41">
        <v>2973930</v>
      </c>
      <c r="W182" s="41">
        <v>3063104</v>
      </c>
      <c r="X182" s="41">
        <v>3394826</v>
      </c>
      <c r="Y182" s="41">
        <v>3695343</v>
      </c>
      <c r="Z182" s="41">
        <v>3608180</v>
      </c>
      <c r="AA182" s="41">
        <v>552117</v>
      </c>
      <c r="AB182" s="41">
        <v>569114</v>
      </c>
      <c r="AC182" s="41">
        <v>546286</v>
      </c>
      <c r="AD182" s="41">
        <v>583157</v>
      </c>
      <c r="AE182" s="41">
        <v>580521</v>
      </c>
      <c r="AF182" s="41">
        <v>651692</v>
      </c>
      <c r="AG182" s="41">
        <v>759001</v>
      </c>
      <c r="AH182" s="41">
        <v>312593</v>
      </c>
      <c r="AI182" s="13">
        <v>-9.5038722455891289E-2</v>
      </c>
      <c r="AJ182" s="13">
        <v>-0.58815205777067492</v>
      </c>
    </row>
    <row r="183" spans="1:36" ht="10.5" customHeight="1" x14ac:dyDescent="0.2">
      <c r="A183" s="11"/>
      <c r="B183" s="14"/>
      <c r="C183" s="11" t="s">
        <v>40</v>
      </c>
      <c r="D183" s="11"/>
      <c r="E183" s="11"/>
      <c r="F183" s="2"/>
      <c r="G183" s="12">
        <v>0</v>
      </c>
      <c r="H183" s="12">
        <v>0</v>
      </c>
      <c r="I183" s="12">
        <v>0</v>
      </c>
      <c r="J183" s="12">
        <v>0</v>
      </c>
      <c r="K183" s="12">
        <v>0</v>
      </c>
      <c r="L183" s="12">
        <v>975080</v>
      </c>
      <c r="M183" s="12">
        <v>1220985</v>
      </c>
      <c r="N183" s="12">
        <v>1248085</v>
      </c>
      <c r="O183" s="12">
        <v>2537080.2343121837</v>
      </c>
      <c r="P183" s="12">
        <v>2823481</v>
      </c>
      <c r="Q183" s="12">
        <v>3028246</v>
      </c>
      <c r="R183" s="41">
        <v>3272946</v>
      </c>
      <c r="S183" s="41">
        <v>3979178</v>
      </c>
      <c r="T183" s="41">
        <v>4009721</v>
      </c>
      <c r="U183" s="41">
        <v>4999948</v>
      </c>
      <c r="V183" s="41">
        <v>5855030</v>
      </c>
      <c r="W183" s="41">
        <v>4789839</v>
      </c>
      <c r="X183" s="41">
        <v>4482541</v>
      </c>
      <c r="Y183" s="41">
        <v>4496912</v>
      </c>
      <c r="Z183" s="41">
        <v>5193513</v>
      </c>
      <c r="AA183" s="41">
        <v>4373048</v>
      </c>
      <c r="AB183" s="41">
        <v>5111241</v>
      </c>
      <c r="AC183" s="41">
        <v>6400873</v>
      </c>
      <c r="AD183" s="41">
        <v>6752200</v>
      </c>
      <c r="AE183" s="41">
        <v>7503149</v>
      </c>
      <c r="AF183" s="41">
        <v>7980674</v>
      </c>
      <c r="AG183" s="41">
        <v>8805977</v>
      </c>
      <c r="AH183" s="41">
        <v>9519489</v>
      </c>
      <c r="AI183" s="13">
        <v>0.10921196656923415</v>
      </c>
      <c r="AJ183" s="13">
        <v>8.1025875947665998E-2</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0</v>
      </c>
      <c r="W184" s="41">
        <v>200076</v>
      </c>
      <c r="X184" s="41">
        <v>594006</v>
      </c>
      <c r="Y184" s="41">
        <v>594796</v>
      </c>
      <c r="Z184" s="41">
        <v>622100</v>
      </c>
      <c r="AA184" s="41">
        <v>639395</v>
      </c>
      <c r="AB184" s="41">
        <v>662852</v>
      </c>
      <c r="AC184" s="41">
        <v>1996592</v>
      </c>
      <c r="AD184" s="41">
        <v>2145396</v>
      </c>
      <c r="AE184" s="41">
        <v>2297644</v>
      </c>
      <c r="AF184" s="41">
        <v>2418660</v>
      </c>
      <c r="AG184" s="41">
        <v>2610714</v>
      </c>
      <c r="AH184" s="41">
        <v>2894012</v>
      </c>
      <c r="AI184" s="13">
        <v>0.27844081144062383</v>
      </c>
      <c r="AJ184" s="13">
        <v>0.10851360968685195</v>
      </c>
    </row>
    <row r="185" spans="1:36" ht="10.5" customHeight="1" x14ac:dyDescent="0.2">
      <c r="A185" s="11"/>
      <c r="B185" s="14"/>
      <c r="C185" s="11" t="s">
        <v>42</v>
      </c>
      <c r="D185" s="11"/>
      <c r="E185" s="11"/>
      <c r="F185" s="2"/>
      <c r="G185" s="12">
        <v>0</v>
      </c>
      <c r="H185" s="12">
        <v>0</v>
      </c>
      <c r="I185" s="12">
        <v>0</v>
      </c>
      <c r="J185" s="12">
        <v>0</v>
      </c>
      <c r="K185" s="12">
        <v>0</v>
      </c>
      <c r="L185" s="12">
        <v>0</v>
      </c>
      <c r="M185" s="12">
        <v>116</v>
      </c>
      <c r="N185" s="12">
        <v>22</v>
      </c>
      <c r="O185" s="12">
        <v>50982.615384615383</v>
      </c>
      <c r="P185" s="12">
        <v>36135</v>
      </c>
      <c r="Q185" s="12">
        <v>26411</v>
      </c>
      <c r="R185" s="41">
        <v>25431</v>
      </c>
      <c r="S185" s="41">
        <v>25373</v>
      </c>
      <c r="T185" s="41">
        <v>702849</v>
      </c>
      <c r="U185" s="41">
        <v>25420</v>
      </c>
      <c r="V185" s="41">
        <v>0</v>
      </c>
      <c r="W185" s="41">
        <v>33003</v>
      </c>
      <c r="X185" s="41">
        <v>23480</v>
      </c>
      <c r="Y185" s="41">
        <v>20339</v>
      </c>
      <c r="Z185" s="41">
        <v>21329</v>
      </c>
      <c r="AA185" s="41">
        <v>20114</v>
      </c>
      <c r="AB185" s="41">
        <v>26933</v>
      </c>
      <c r="AC185" s="41">
        <v>52744</v>
      </c>
      <c r="AD185" s="41">
        <v>26783</v>
      </c>
      <c r="AE185" s="41">
        <v>23742</v>
      </c>
      <c r="AF185" s="41">
        <v>447795</v>
      </c>
      <c r="AG185" s="41">
        <v>47943</v>
      </c>
      <c r="AH185" s="41">
        <v>33770</v>
      </c>
      <c r="AI185" s="13">
        <v>3.8423214045678833E-2</v>
      </c>
      <c r="AJ185" s="13">
        <v>-0.29562188432096448</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4068649</v>
      </c>
      <c r="H187" s="12">
        <v>4022554</v>
      </c>
      <c r="I187" s="12">
        <v>4501920</v>
      </c>
      <c r="J187" s="12">
        <v>2946919</v>
      </c>
      <c r="K187" s="12">
        <v>4947574</v>
      </c>
      <c r="L187" s="12">
        <v>5710094</v>
      </c>
      <c r="M187" s="12">
        <v>3003958</v>
      </c>
      <c r="N187" s="12">
        <v>3775706</v>
      </c>
      <c r="O187" s="12">
        <v>8738563.7239535619</v>
      </c>
      <c r="P187" s="12">
        <v>10128437</v>
      </c>
      <c r="Q187" s="12">
        <v>10711384</v>
      </c>
      <c r="R187" s="41">
        <v>12877889</v>
      </c>
      <c r="S187" s="41">
        <v>14676865</v>
      </c>
      <c r="T187" s="41">
        <v>15585768.719999999</v>
      </c>
      <c r="U187" s="41">
        <v>16784027</v>
      </c>
      <c r="V187" s="41">
        <v>18197086</v>
      </c>
      <c r="W187" s="41">
        <v>18860246</v>
      </c>
      <c r="X187" s="41">
        <v>21317095</v>
      </c>
      <c r="Y187" s="41">
        <v>20390106</v>
      </c>
      <c r="Z187" s="41">
        <v>20583633</v>
      </c>
      <c r="AA187" s="41">
        <v>18698061</v>
      </c>
      <c r="AB187" s="41">
        <v>17426355</v>
      </c>
      <c r="AC187" s="41">
        <v>20369031</v>
      </c>
      <c r="AD187" s="41">
        <v>25586732</v>
      </c>
      <c r="AE187" s="41">
        <v>25445564</v>
      </c>
      <c r="AF187" s="41">
        <v>29216983</v>
      </c>
      <c r="AG187" s="41">
        <v>29870851</v>
      </c>
      <c r="AH187" s="41">
        <v>29615891</v>
      </c>
      <c r="AI187" s="13">
        <v>9.2411779088108048E-2</v>
      </c>
      <c r="AJ187" s="13">
        <v>-8.5354113279196495E-3</v>
      </c>
    </row>
    <row r="188" spans="1:36" ht="10.5" customHeight="1" x14ac:dyDescent="0.2">
      <c r="A188" s="11"/>
      <c r="B188" s="14"/>
      <c r="C188" s="11"/>
      <c r="D188" s="15" t="s">
        <v>45</v>
      </c>
      <c r="E188" s="11"/>
      <c r="F188" s="2"/>
      <c r="G188" s="12">
        <v>2293256</v>
      </c>
      <c r="H188" s="12">
        <v>2527610</v>
      </c>
      <c r="I188" s="12">
        <v>2815036</v>
      </c>
      <c r="J188" s="12">
        <v>1999271</v>
      </c>
      <c r="K188" s="12">
        <v>3012164</v>
      </c>
      <c r="L188" s="12">
        <v>3151717</v>
      </c>
      <c r="M188" s="12">
        <v>1468570</v>
      </c>
      <c r="N188" s="12">
        <v>1914888</v>
      </c>
      <c r="O188" s="12">
        <v>5238658.8104677284</v>
      </c>
      <c r="P188" s="12">
        <v>6134652</v>
      </c>
      <c r="Q188" s="12">
        <v>6534404</v>
      </c>
      <c r="R188" s="41">
        <v>6997256</v>
      </c>
      <c r="S188" s="41">
        <v>8326367</v>
      </c>
      <c r="T188" s="41">
        <v>9151249</v>
      </c>
      <c r="U188" s="41">
        <v>9709784</v>
      </c>
      <c r="V188" s="41">
        <v>10558267</v>
      </c>
      <c r="W188" s="41">
        <v>12293964</v>
      </c>
      <c r="X188" s="41">
        <v>11737340</v>
      </c>
      <c r="Y188" s="41">
        <v>11638399</v>
      </c>
      <c r="Z188" s="41">
        <v>11513772</v>
      </c>
      <c r="AA188" s="41">
        <v>11861618</v>
      </c>
      <c r="AB188" s="41">
        <v>13008048</v>
      </c>
      <c r="AC188" s="41">
        <v>13774283</v>
      </c>
      <c r="AD188" s="41">
        <v>14728412</v>
      </c>
      <c r="AE188" s="41">
        <v>16480626</v>
      </c>
      <c r="AF188" s="41">
        <v>17747444</v>
      </c>
      <c r="AG188" s="41">
        <v>18689180</v>
      </c>
      <c r="AH188" s="41">
        <v>19673948</v>
      </c>
      <c r="AI188" s="13">
        <v>7.1387474403842743E-2</v>
      </c>
      <c r="AJ188" s="13">
        <v>5.2691878402369711E-2</v>
      </c>
    </row>
    <row r="189" spans="1:36" ht="10.5" customHeight="1" x14ac:dyDescent="0.2">
      <c r="A189" s="11"/>
      <c r="B189" s="14"/>
      <c r="C189" s="11"/>
      <c r="D189" s="15" t="s">
        <v>46</v>
      </c>
      <c r="E189" s="11"/>
      <c r="F189" s="2"/>
      <c r="G189" s="12">
        <v>1560562</v>
      </c>
      <c r="H189" s="12">
        <v>1268411</v>
      </c>
      <c r="I189" s="12">
        <v>1410814</v>
      </c>
      <c r="J189" s="12">
        <v>831427</v>
      </c>
      <c r="K189" s="12">
        <v>1579333</v>
      </c>
      <c r="L189" s="12">
        <v>2154605</v>
      </c>
      <c r="M189" s="12">
        <v>1168018</v>
      </c>
      <c r="N189" s="12">
        <v>1385714</v>
      </c>
      <c r="O189" s="12">
        <v>2584829.7267005267</v>
      </c>
      <c r="P189" s="12">
        <v>3212242</v>
      </c>
      <c r="Q189" s="12">
        <v>3514342</v>
      </c>
      <c r="R189" s="41">
        <v>4795278</v>
      </c>
      <c r="S189" s="41">
        <v>5611646</v>
      </c>
      <c r="T189" s="41">
        <v>5257259.1899999995</v>
      </c>
      <c r="U189" s="41">
        <v>5483253</v>
      </c>
      <c r="V189" s="41">
        <v>5706163</v>
      </c>
      <c r="W189" s="41">
        <v>5720378</v>
      </c>
      <c r="X189" s="41">
        <v>8849095</v>
      </c>
      <c r="Y189" s="41">
        <v>8117213</v>
      </c>
      <c r="Z189" s="41">
        <v>6387709</v>
      </c>
      <c r="AA189" s="41">
        <v>5987455</v>
      </c>
      <c r="AB189" s="41">
        <v>3964882</v>
      </c>
      <c r="AC189" s="41">
        <v>5925951</v>
      </c>
      <c r="AD189" s="41">
        <v>6702496</v>
      </c>
      <c r="AE189" s="41">
        <v>7822364</v>
      </c>
      <c r="AF189" s="41">
        <v>9872442</v>
      </c>
      <c r="AG189" s="41">
        <v>9126720</v>
      </c>
      <c r="AH189" s="41">
        <v>7907089</v>
      </c>
      <c r="AI189" s="13">
        <v>0.12192646690953368</v>
      </c>
      <c r="AJ189" s="13">
        <v>-0.13363300287507451</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1800000</v>
      </c>
      <c r="AA190" s="41">
        <v>151250</v>
      </c>
      <c r="AB190" s="41">
        <v>0</v>
      </c>
      <c r="AC190" s="41">
        <v>0</v>
      </c>
      <c r="AD190" s="41">
        <v>1883519</v>
      </c>
      <c r="AE190" s="41">
        <v>0</v>
      </c>
      <c r="AF190" s="41">
        <v>623422</v>
      </c>
      <c r="AG190" s="41">
        <v>848272</v>
      </c>
      <c r="AH190" s="41">
        <v>613150</v>
      </c>
      <c r="AI190" s="13" t="s">
        <v>246</v>
      </c>
      <c r="AJ190" s="13">
        <v>-0.2771776034102269</v>
      </c>
    </row>
    <row r="191" spans="1:36" ht="10.5" customHeight="1" x14ac:dyDescent="0.2">
      <c r="A191" s="11"/>
      <c r="B191" s="11"/>
      <c r="C191" s="11"/>
      <c r="D191" s="11" t="s">
        <v>48</v>
      </c>
      <c r="E191" s="11"/>
      <c r="F191" s="2"/>
      <c r="G191" s="12">
        <v>214831</v>
      </c>
      <c r="H191" s="12">
        <v>226533</v>
      </c>
      <c r="I191" s="12">
        <v>276070</v>
      </c>
      <c r="J191" s="12">
        <v>116221</v>
      </c>
      <c r="K191" s="12">
        <v>356077</v>
      </c>
      <c r="L191" s="12">
        <v>403772</v>
      </c>
      <c r="M191" s="12">
        <v>367370</v>
      </c>
      <c r="N191" s="12">
        <v>475104</v>
      </c>
      <c r="O191" s="12">
        <v>915075.18678530748</v>
      </c>
      <c r="P191" s="12">
        <v>781543</v>
      </c>
      <c r="Q191" s="12">
        <v>662638</v>
      </c>
      <c r="R191" s="41">
        <v>1085355</v>
      </c>
      <c r="S191" s="41">
        <v>738852</v>
      </c>
      <c r="T191" s="41">
        <v>1177260.53</v>
      </c>
      <c r="U191" s="41">
        <v>1590990</v>
      </c>
      <c r="V191" s="41">
        <v>1932656</v>
      </c>
      <c r="W191" s="41">
        <v>845904</v>
      </c>
      <c r="X191" s="41">
        <v>730660</v>
      </c>
      <c r="Y191" s="41">
        <v>634494</v>
      </c>
      <c r="Z191" s="41">
        <v>882152</v>
      </c>
      <c r="AA191" s="41">
        <v>697738</v>
      </c>
      <c r="AB191" s="41">
        <v>453425</v>
      </c>
      <c r="AC191" s="41">
        <v>668797</v>
      </c>
      <c r="AD191" s="41">
        <v>2272305</v>
      </c>
      <c r="AE191" s="41">
        <v>1142574</v>
      </c>
      <c r="AF191" s="41">
        <v>973675</v>
      </c>
      <c r="AG191" s="41">
        <v>1206679</v>
      </c>
      <c r="AH191" s="41">
        <v>1421704</v>
      </c>
      <c r="AI191" s="13">
        <v>0.20981032680074363</v>
      </c>
      <c r="AJ191" s="13">
        <v>0.17819569247496642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1079205</v>
      </c>
      <c r="H193" s="12">
        <v>1169702</v>
      </c>
      <c r="I193" s="12">
        <v>1242790</v>
      </c>
      <c r="J193" s="12">
        <v>911223</v>
      </c>
      <c r="K193" s="12">
        <f>SUM(K194:K202)</f>
        <v>1314926</v>
      </c>
      <c r="L193" s="12">
        <f>SUM(L194:L202)</f>
        <v>1767306</v>
      </c>
      <c r="M193" s="12">
        <f>SUM(M194:M202)</f>
        <v>871446</v>
      </c>
      <c r="N193" s="12">
        <f>SUM(N194:N202)</f>
        <v>827114</v>
      </c>
      <c r="O193" s="12">
        <v>1752729.3578279652</v>
      </c>
      <c r="P193" s="12">
        <v>1986301</v>
      </c>
      <c r="Q193" s="12">
        <v>1939406</v>
      </c>
      <c r="R193" s="41">
        <v>2089441</v>
      </c>
      <c r="S193" s="41">
        <v>2038656</v>
      </c>
      <c r="T193" s="41">
        <v>2087399.4</v>
      </c>
      <c r="U193" s="41">
        <v>2089496</v>
      </c>
      <c r="V193" s="41">
        <v>2273410</v>
      </c>
      <c r="W193" s="41">
        <v>2270549</v>
      </c>
      <c r="X193" s="41">
        <v>2893809</v>
      </c>
      <c r="Y193" s="41">
        <v>2251442</v>
      </c>
      <c r="Z193" s="41">
        <v>2289248</v>
      </c>
      <c r="AA193" s="41">
        <v>2023426</v>
      </c>
      <c r="AB193" s="41">
        <v>1952390</v>
      </c>
      <c r="AC193" s="41">
        <v>1988274</v>
      </c>
      <c r="AD193" s="41">
        <v>2354455</v>
      </c>
      <c r="AE193" s="41">
        <v>1603574</v>
      </c>
      <c r="AF193" s="41">
        <v>2378654</v>
      </c>
      <c r="AG193" s="41">
        <v>2202150</v>
      </c>
      <c r="AH193" s="41">
        <v>2212738</v>
      </c>
      <c r="AI193" s="13">
        <v>2.1081881446404438E-2</v>
      </c>
      <c r="AJ193" s="13">
        <v>4.8080285175850874E-3</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70945</v>
      </c>
      <c r="H195" s="12">
        <v>76750</v>
      </c>
      <c r="I195" s="12">
        <v>74601</v>
      </c>
      <c r="J195" s="12">
        <v>33500</v>
      </c>
      <c r="K195" s="12">
        <v>77033</v>
      </c>
      <c r="L195" s="12">
        <v>86861</v>
      </c>
      <c r="M195" s="12">
        <v>67245</v>
      </c>
      <c r="N195" s="12">
        <v>65807</v>
      </c>
      <c r="O195" s="12">
        <v>176429.66561108298</v>
      </c>
      <c r="P195" s="12">
        <v>221172</v>
      </c>
      <c r="Q195" s="12">
        <v>231949</v>
      </c>
      <c r="R195" s="41">
        <v>239814</v>
      </c>
      <c r="S195" s="41">
        <v>270916</v>
      </c>
      <c r="T195" s="41">
        <v>236410</v>
      </c>
      <c r="U195" s="41">
        <v>230068</v>
      </c>
      <c r="V195" s="41">
        <v>197398</v>
      </c>
      <c r="W195" s="41">
        <v>246702</v>
      </c>
      <c r="X195" s="41">
        <v>242287</v>
      </c>
      <c r="Y195" s="41">
        <v>241412</v>
      </c>
      <c r="Z195" s="41">
        <v>253566</v>
      </c>
      <c r="AA195" s="41">
        <v>257494</v>
      </c>
      <c r="AB195" s="41">
        <v>266411</v>
      </c>
      <c r="AC195" s="41">
        <v>282244</v>
      </c>
      <c r="AD195" s="41">
        <v>307197</v>
      </c>
      <c r="AE195" s="41">
        <v>334442</v>
      </c>
      <c r="AF195" s="41">
        <v>332401</v>
      </c>
      <c r="AG195" s="41">
        <v>350030</v>
      </c>
      <c r="AH195" s="41">
        <v>362705</v>
      </c>
      <c r="AI195" s="13">
        <v>5.2770155833365751E-2</v>
      </c>
      <c r="AJ195" s="13">
        <v>3.6211181898694399E-2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974084</v>
      </c>
      <c r="H198" s="12">
        <v>1009829</v>
      </c>
      <c r="I198" s="12">
        <v>1101670</v>
      </c>
      <c r="J198" s="12">
        <v>845390</v>
      </c>
      <c r="K198" s="12">
        <v>1135040</v>
      </c>
      <c r="L198" s="12">
        <v>1354127</v>
      </c>
      <c r="M198" s="12">
        <v>653111</v>
      </c>
      <c r="N198" s="12">
        <v>687361</v>
      </c>
      <c r="O198" s="12">
        <v>1453295.262646046</v>
      </c>
      <c r="P198" s="12">
        <v>1471161</v>
      </c>
      <c r="Q198" s="12">
        <v>1454251</v>
      </c>
      <c r="R198" s="41">
        <v>1413332</v>
      </c>
      <c r="S198" s="41">
        <v>1547607</v>
      </c>
      <c r="T198" s="41">
        <v>1527627</v>
      </c>
      <c r="U198" s="41">
        <v>1604776</v>
      </c>
      <c r="V198" s="41">
        <v>1766177</v>
      </c>
      <c r="W198" s="41">
        <v>1806103</v>
      </c>
      <c r="X198" s="41">
        <v>1620580</v>
      </c>
      <c r="Y198" s="41">
        <v>1461085</v>
      </c>
      <c r="Z198" s="41">
        <v>1502877</v>
      </c>
      <c r="AA198" s="41">
        <v>1609625</v>
      </c>
      <c r="AB198" s="41">
        <v>1570001</v>
      </c>
      <c r="AC198" s="41">
        <v>1616491</v>
      </c>
      <c r="AD198" s="41">
        <v>1611917</v>
      </c>
      <c r="AE198" s="41">
        <v>1227455</v>
      </c>
      <c r="AF198" s="41">
        <v>1675889</v>
      </c>
      <c r="AG198" s="41">
        <v>1731014</v>
      </c>
      <c r="AH198" s="41">
        <v>1729312</v>
      </c>
      <c r="AI198" s="13">
        <v>1.6238329107784999E-2</v>
      </c>
      <c r="AJ198" s="13">
        <v>-9.8323872597217581E-4</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0</v>
      </c>
      <c r="Q199" s="12">
        <v>0</v>
      </c>
      <c r="R199" s="41">
        <v>3170</v>
      </c>
      <c r="S199" s="41">
        <v>3326</v>
      </c>
      <c r="T199" s="41">
        <v>8248</v>
      </c>
      <c r="U199" s="41">
        <v>4099</v>
      </c>
      <c r="V199" s="41">
        <v>4204</v>
      </c>
      <c r="W199" s="41">
        <v>18354</v>
      </c>
      <c r="X199" s="41">
        <v>18250</v>
      </c>
      <c r="Y199" s="41">
        <v>18790</v>
      </c>
      <c r="Z199" s="41">
        <v>5924</v>
      </c>
      <c r="AA199" s="41">
        <v>3005</v>
      </c>
      <c r="AB199" s="41">
        <v>4430</v>
      </c>
      <c r="AC199" s="41">
        <v>4610</v>
      </c>
      <c r="AD199" s="41">
        <v>18538</v>
      </c>
      <c r="AE199" s="41">
        <v>2535</v>
      </c>
      <c r="AF199" s="41">
        <v>3664</v>
      </c>
      <c r="AG199" s="41">
        <v>3624</v>
      </c>
      <c r="AH199" s="41">
        <v>5594</v>
      </c>
      <c r="AI199" s="13">
        <v>3.9648319653690312E-2</v>
      </c>
      <c r="AJ199" s="13">
        <v>0.54359823399558493</v>
      </c>
    </row>
    <row r="200" spans="1:36" ht="10.5" customHeight="1" x14ac:dyDescent="0.2">
      <c r="A200" s="11"/>
      <c r="B200" s="11"/>
      <c r="C200" s="11" t="s">
        <v>56</v>
      </c>
      <c r="D200" s="11"/>
      <c r="E200" s="11"/>
      <c r="F200" s="2"/>
      <c r="G200" s="12">
        <v>34176</v>
      </c>
      <c r="H200" s="12">
        <v>83123</v>
      </c>
      <c r="I200" s="12">
        <v>66519</v>
      </c>
      <c r="J200" s="12">
        <v>32333</v>
      </c>
      <c r="K200" s="12">
        <v>102853</v>
      </c>
      <c r="L200" s="12">
        <v>326318</v>
      </c>
      <c r="M200" s="12">
        <v>151090</v>
      </c>
      <c r="N200" s="12">
        <v>73946</v>
      </c>
      <c r="O200" s="12">
        <v>123004.4295708362</v>
      </c>
      <c r="P200" s="12">
        <v>293968</v>
      </c>
      <c r="Q200" s="12">
        <v>253206</v>
      </c>
      <c r="R200" s="41">
        <v>433125</v>
      </c>
      <c r="S200" s="41">
        <v>216807</v>
      </c>
      <c r="T200" s="41">
        <v>315114.40000000002</v>
      </c>
      <c r="U200" s="41">
        <v>250553</v>
      </c>
      <c r="V200" s="41">
        <v>305631</v>
      </c>
      <c r="W200" s="41">
        <v>199390</v>
      </c>
      <c r="X200" s="41">
        <v>1012692</v>
      </c>
      <c r="Y200" s="41">
        <v>530155</v>
      </c>
      <c r="Z200" s="41">
        <v>526881</v>
      </c>
      <c r="AA200" s="41">
        <v>153302</v>
      </c>
      <c r="AB200" s="41">
        <v>111548</v>
      </c>
      <c r="AC200" s="41">
        <v>84929</v>
      </c>
      <c r="AD200" s="41">
        <v>416803</v>
      </c>
      <c r="AE200" s="41">
        <v>39142</v>
      </c>
      <c r="AF200" s="41">
        <v>366700</v>
      </c>
      <c r="AG200" s="41">
        <v>117482</v>
      </c>
      <c r="AH200" s="41">
        <v>115127</v>
      </c>
      <c r="AI200" s="13">
        <v>5.2773556601417582E-3</v>
      </c>
      <c r="AJ200" s="13">
        <v>-2.0045624010486714E-2</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33295</v>
      </c>
      <c r="H204" s="12">
        <v>27020</v>
      </c>
      <c r="I204" s="12">
        <v>264553</v>
      </c>
      <c r="J204" s="12">
        <v>59326</v>
      </c>
      <c r="K204" s="12">
        <v>85617</v>
      </c>
      <c r="L204" s="12">
        <v>827153</v>
      </c>
      <c r="M204" s="12">
        <v>137774</v>
      </c>
      <c r="N204" s="12">
        <v>220614</v>
      </c>
      <c r="O204" s="12">
        <v>1299225.7641828458</v>
      </c>
      <c r="P204" s="12">
        <v>506312</v>
      </c>
      <c r="Q204" s="12">
        <v>539890</v>
      </c>
      <c r="R204" s="41">
        <v>868698</v>
      </c>
      <c r="S204" s="41">
        <v>424005</v>
      </c>
      <c r="T204" s="41">
        <v>295389</v>
      </c>
      <c r="U204" s="41">
        <v>908584</v>
      </c>
      <c r="V204" s="41">
        <v>9429</v>
      </c>
      <c r="W204" s="41">
        <v>70312</v>
      </c>
      <c r="X204" s="41">
        <v>91989</v>
      </c>
      <c r="Y204" s="41">
        <v>207635</v>
      </c>
      <c r="Z204" s="41">
        <v>134523</v>
      </c>
      <c r="AA204" s="41">
        <v>651339</v>
      </c>
      <c r="AB204" s="41">
        <v>25000</v>
      </c>
      <c r="AC204" s="41">
        <v>26914</v>
      </c>
      <c r="AD204" s="41">
        <v>18558</v>
      </c>
      <c r="AE204" s="41">
        <v>232426</v>
      </c>
      <c r="AF204" s="41">
        <v>816625</v>
      </c>
      <c r="AG204" s="41">
        <v>502443</v>
      </c>
      <c r="AH204" s="41">
        <v>727742</v>
      </c>
      <c r="AI204" s="13">
        <v>0.75390569615594938</v>
      </c>
      <c r="AJ204" s="13">
        <v>0.44840708299249865</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569274</v>
      </c>
      <c r="H206" s="12">
        <v>545398</v>
      </c>
      <c r="I206" s="12">
        <v>204501</v>
      </c>
      <c r="J206" s="12">
        <v>185501</v>
      </c>
      <c r="K206" s="12">
        <v>359000</v>
      </c>
      <c r="L206" s="12">
        <v>350000</v>
      </c>
      <c r="M206" s="12">
        <v>181250</v>
      </c>
      <c r="N206" s="12">
        <v>213756</v>
      </c>
      <c r="O206" s="12">
        <v>745055.91204743041</v>
      </c>
      <c r="P206" s="12">
        <v>604006</v>
      </c>
      <c r="Q206" s="12">
        <v>533746</v>
      </c>
      <c r="R206" s="41">
        <v>528399</v>
      </c>
      <c r="S206" s="41">
        <v>535134</v>
      </c>
      <c r="T206" s="41">
        <v>316008</v>
      </c>
      <c r="U206" s="41">
        <v>474818</v>
      </c>
      <c r="V206" s="41">
        <v>657893</v>
      </c>
      <c r="W206" s="41">
        <v>722334</v>
      </c>
      <c r="X206" s="41">
        <v>409636</v>
      </c>
      <c r="Y206" s="41">
        <v>644295</v>
      </c>
      <c r="Z206" s="41">
        <v>1064610</v>
      </c>
      <c r="AA206" s="41">
        <v>3365898</v>
      </c>
      <c r="AB206" s="41">
        <v>952144</v>
      </c>
      <c r="AC206" s="41">
        <v>994619</v>
      </c>
      <c r="AD206" s="41">
        <v>635884</v>
      </c>
      <c r="AE206" s="41">
        <v>756004</v>
      </c>
      <c r="AF206" s="41">
        <v>579792</v>
      </c>
      <c r="AG206" s="41">
        <v>725385</v>
      </c>
      <c r="AH206" s="41">
        <v>672151</v>
      </c>
      <c r="AI206" s="13">
        <v>-5.6386738788762769E-2</v>
      </c>
      <c r="AJ206" s="13">
        <v>-7.3387235743777438E-2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9032059</v>
      </c>
      <c r="H209" s="5">
        <v>9734706</v>
      </c>
      <c r="I209" s="5">
        <v>14041185</v>
      </c>
      <c r="J209" s="5">
        <v>11099781</v>
      </c>
      <c r="K209" s="5">
        <v>9924473</v>
      </c>
      <c r="L209" s="5">
        <v>19210475</v>
      </c>
      <c r="M209" s="5">
        <v>7009242</v>
      </c>
      <c r="N209" s="5">
        <v>7858772</v>
      </c>
      <c r="O209" s="5">
        <v>14431960.609096857</v>
      </c>
      <c r="P209" s="5">
        <v>17297101</v>
      </c>
      <c r="Q209" s="5">
        <v>20138029</v>
      </c>
      <c r="R209" s="39">
        <v>14112173</v>
      </c>
      <c r="S209" s="39">
        <v>10678899</v>
      </c>
      <c r="T209" s="39">
        <v>29935018.710000001</v>
      </c>
      <c r="U209" s="39">
        <v>27974253</v>
      </c>
      <c r="V209" s="39">
        <v>34147739</v>
      </c>
      <c r="W209" s="39">
        <v>31754733.999999996</v>
      </c>
      <c r="X209" s="39">
        <v>42884391</v>
      </c>
      <c r="Y209" s="39">
        <v>34727247</v>
      </c>
      <c r="Z209" s="39">
        <v>39052342</v>
      </c>
      <c r="AA209" s="39">
        <v>37925651</v>
      </c>
      <c r="AB209" s="39">
        <v>41026895</v>
      </c>
      <c r="AC209" s="39">
        <v>40835522</v>
      </c>
      <c r="AD209" s="39">
        <v>42881097</v>
      </c>
      <c r="AE209" s="39">
        <v>41703277</v>
      </c>
      <c r="AF209" s="39">
        <v>56374890</v>
      </c>
      <c r="AG209" s="39">
        <v>54601927</v>
      </c>
      <c r="AH209" s="39">
        <v>54115833</v>
      </c>
      <c r="AI209" s="10">
        <v>4.7231305435998516E-2</v>
      </c>
      <c r="AJ209" s="10">
        <v>-8.9025063163063831E-3</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1547379</v>
      </c>
      <c r="H211" s="12">
        <v>1833941</v>
      </c>
      <c r="I211" s="12">
        <v>2440333</v>
      </c>
      <c r="J211" s="12">
        <v>2282035</v>
      </c>
      <c r="K211" s="12">
        <v>1991195</v>
      </c>
      <c r="L211" s="12">
        <v>2686119</v>
      </c>
      <c r="M211" s="12">
        <v>1417354</v>
      </c>
      <c r="N211" s="12">
        <v>1635502</v>
      </c>
      <c r="O211" s="12">
        <v>2631468.1550085358</v>
      </c>
      <c r="P211" s="12">
        <v>3335194</v>
      </c>
      <c r="Q211" s="12">
        <v>3771405</v>
      </c>
      <c r="R211" s="41">
        <v>2783777</v>
      </c>
      <c r="S211" s="41">
        <v>2099504</v>
      </c>
      <c r="T211" s="41">
        <v>3770618</v>
      </c>
      <c r="U211" s="41">
        <v>4862057</v>
      </c>
      <c r="V211" s="41">
        <v>4491172</v>
      </c>
      <c r="W211" s="41">
        <v>5082062</v>
      </c>
      <c r="X211" s="41">
        <v>5471192</v>
      </c>
      <c r="Y211" s="41">
        <v>5207313</v>
      </c>
      <c r="Z211" s="41">
        <v>6554666</v>
      </c>
      <c r="AA211" s="41">
        <v>6141795</v>
      </c>
      <c r="AB211" s="41">
        <v>6303403</v>
      </c>
      <c r="AC211" s="41">
        <v>6320127</v>
      </c>
      <c r="AD211" s="41">
        <v>7135152</v>
      </c>
      <c r="AE211" s="41">
        <v>7471882</v>
      </c>
      <c r="AF211" s="41">
        <v>7171783</v>
      </c>
      <c r="AG211" s="41">
        <v>8939635</v>
      </c>
      <c r="AH211" s="41">
        <v>10182429</v>
      </c>
      <c r="AI211" s="13">
        <v>8.3210146457580514E-2</v>
      </c>
      <c r="AJ211" s="13">
        <v>0.13902066471393967</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5275359</v>
      </c>
      <c r="H213" s="12">
        <v>5135014</v>
      </c>
      <c r="I213" s="12">
        <v>7830703</v>
      </c>
      <c r="J213" s="12">
        <v>6130025</v>
      </c>
      <c r="K213" s="12">
        <v>5420548</v>
      </c>
      <c r="L213" s="12">
        <v>5284454</v>
      </c>
      <c r="M213" s="12">
        <v>3331727</v>
      </c>
      <c r="N213" s="12">
        <v>3583947</v>
      </c>
      <c r="O213" s="12">
        <v>6640214.0121847587</v>
      </c>
      <c r="P213" s="12">
        <v>8371493</v>
      </c>
      <c r="Q213" s="12">
        <v>9608258</v>
      </c>
      <c r="R213" s="41">
        <v>5407217</v>
      </c>
      <c r="S213" s="41">
        <v>5168454</v>
      </c>
      <c r="T213" s="41">
        <v>12528016</v>
      </c>
      <c r="U213" s="41">
        <v>12697185</v>
      </c>
      <c r="V213" s="41">
        <v>15756842</v>
      </c>
      <c r="W213" s="41">
        <v>14985529.619999999</v>
      </c>
      <c r="X213" s="41">
        <v>20316918.75</v>
      </c>
      <c r="Y213" s="41">
        <v>15858008</v>
      </c>
      <c r="Z213" s="41">
        <v>15928980</v>
      </c>
      <c r="AA213" s="41">
        <v>16487148</v>
      </c>
      <c r="AB213" s="41">
        <v>16449587</v>
      </c>
      <c r="AC213" s="41">
        <v>17523622</v>
      </c>
      <c r="AD213" s="41">
        <v>18928896</v>
      </c>
      <c r="AE213" s="41">
        <v>20332836</v>
      </c>
      <c r="AF213" s="41">
        <v>20994328</v>
      </c>
      <c r="AG213" s="41">
        <v>23684528</v>
      </c>
      <c r="AH213" s="41">
        <v>23752742</v>
      </c>
      <c r="AI213" s="13">
        <v>6.3146528663467372E-2</v>
      </c>
      <c r="AJ213" s="13">
        <v>2.8801080604181767E-3</v>
      </c>
    </row>
    <row r="214" spans="1:44" ht="10.5" customHeight="1" x14ac:dyDescent="0.2">
      <c r="A214" s="11"/>
      <c r="B214" s="19" t="s">
        <v>67</v>
      </c>
      <c r="D214" s="19"/>
      <c r="E214" s="14"/>
      <c r="F214" s="2"/>
      <c r="G214" s="12">
        <v>500561</v>
      </c>
      <c r="H214" s="12">
        <v>83144</v>
      </c>
      <c r="I214" s="12">
        <v>108724</v>
      </c>
      <c r="J214" s="12">
        <v>944158</v>
      </c>
      <c r="K214" s="12">
        <v>476589</v>
      </c>
      <c r="L214" s="12">
        <v>803501</v>
      </c>
      <c r="M214" s="12">
        <v>382392</v>
      </c>
      <c r="N214" s="12">
        <v>309393</v>
      </c>
      <c r="O214" s="12">
        <v>759490.59452083916</v>
      </c>
      <c r="P214" s="12">
        <v>834724</v>
      </c>
      <c r="Q214" s="12">
        <v>916570</v>
      </c>
      <c r="R214" s="41">
        <v>681621</v>
      </c>
      <c r="S214" s="41">
        <v>535901</v>
      </c>
      <c r="T214" s="41">
        <v>558646.71</v>
      </c>
      <c r="U214" s="41">
        <v>578151</v>
      </c>
      <c r="V214" s="41">
        <v>1146729</v>
      </c>
      <c r="W214" s="41">
        <v>950698</v>
      </c>
      <c r="X214" s="41">
        <v>893289</v>
      </c>
      <c r="Y214" s="41">
        <v>937634</v>
      </c>
      <c r="Z214" s="41">
        <v>809594</v>
      </c>
      <c r="AA214" s="41">
        <v>854176</v>
      </c>
      <c r="AB214" s="41">
        <v>2098297</v>
      </c>
      <c r="AC214" s="41">
        <v>1409119</v>
      </c>
      <c r="AD214" s="41">
        <v>2016376</v>
      </c>
      <c r="AE214" s="41">
        <v>2927831</v>
      </c>
      <c r="AF214" s="41">
        <v>2914155</v>
      </c>
      <c r="AG214" s="41">
        <v>2828060</v>
      </c>
      <c r="AH214" s="41">
        <v>1722131</v>
      </c>
      <c r="AI214" s="13">
        <v>-3.2391063273970011E-2</v>
      </c>
      <c r="AJ214" s="13">
        <v>-0.39105570603169665</v>
      </c>
    </row>
    <row r="215" spans="1:44" ht="10.5" customHeight="1" x14ac:dyDescent="0.2">
      <c r="A215" s="11"/>
      <c r="B215" s="19" t="s">
        <v>69</v>
      </c>
      <c r="D215" s="19"/>
      <c r="E215" s="14"/>
      <c r="F215" s="2"/>
      <c r="G215" s="12">
        <v>166337</v>
      </c>
      <c r="H215" s="12">
        <v>174770</v>
      </c>
      <c r="I215" s="12">
        <v>187316</v>
      </c>
      <c r="J215" s="12">
        <v>0</v>
      </c>
      <c r="K215" s="12">
        <v>140212</v>
      </c>
      <c r="L215" s="12">
        <v>506171</v>
      </c>
      <c r="M215" s="12">
        <v>170223</v>
      </c>
      <c r="N215" s="12">
        <v>197396</v>
      </c>
      <c r="O215" s="12">
        <v>524931.10561443656</v>
      </c>
      <c r="P215" s="12">
        <v>711658</v>
      </c>
      <c r="Q215" s="12">
        <v>981051</v>
      </c>
      <c r="R215" s="41">
        <v>248903</v>
      </c>
      <c r="S215" s="41">
        <v>235540</v>
      </c>
      <c r="T215" s="41">
        <v>586695</v>
      </c>
      <c r="U215" s="41">
        <v>695192</v>
      </c>
      <c r="V215" s="41">
        <v>587963</v>
      </c>
      <c r="W215" s="41">
        <v>596596.38</v>
      </c>
      <c r="X215" s="41">
        <v>649728.24999999988</v>
      </c>
      <c r="Y215" s="41">
        <v>668012</v>
      </c>
      <c r="Z215" s="41">
        <v>631769</v>
      </c>
      <c r="AA215" s="41">
        <v>656184</v>
      </c>
      <c r="AB215" s="41">
        <v>719535</v>
      </c>
      <c r="AC215" s="41">
        <v>743823</v>
      </c>
      <c r="AD215" s="41">
        <v>805287</v>
      </c>
      <c r="AE215" s="41">
        <v>93410</v>
      </c>
      <c r="AF215" s="41">
        <v>93853</v>
      </c>
      <c r="AG215" s="41">
        <v>105724</v>
      </c>
      <c r="AH215" s="41">
        <v>112890</v>
      </c>
      <c r="AI215" s="13">
        <v>-0.2655978749747836</v>
      </c>
      <c r="AJ215" s="13">
        <v>6.7780258030343155E-2</v>
      </c>
    </row>
    <row r="216" spans="1:44" ht="10.5" customHeight="1" x14ac:dyDescent="0.2">
      <c r="A216" s="11"/>
      <c r="B216" s="19" t="s">
        <v>70</v>
      </c>
      <c r="D216" s="19"/>
      <c r="E216" s="14"/>
      <c r="F216" s="2"/>
      <c r="G216" s="12">
        <v>1136650</v>
      </c>
      <c r="H216" s="12">
        <v>1112304</v>
      </c>
      <c r="I216" s="12">
        <v>1778426</v>
      </c>
      <c r="J216" s="12">
        <v>1524499</v>
      </c>
      <c r="K216" s="12">
        <v>1041092</v>
      </c>
      <c r="L216" s="12">
        <v>1004042</v>
      </c>
      <c r="M216" s="12">
        <v>730390</v>
      </c>
      <c r="N216" s="12">
        <v>655406</v>
      </c>
      <c r="O216" s="12">
        <v>1857936.4007776286</v>
      </c>
      <c r="P216" s="12">
        <v>1821878</v>
      </c>
      <c r="Q216" s="12">
        <v>1691633</v>
      </c>
      <c r="R216" s="41">
        <v>1014141</v>
      </c>
      <c r="S216" s="41">
        <v>965333</v>
      </c>
      <c r="T216" s="41">
        <v>2821559</v>
      </c>
      <c r="U216" s="41">
        <v>2633393</v>
      </c>
      <c r="V216" s="41">
        <v>3047843</v>
      </c>
      <c r="W216" s="41">
        <v>2516789</v>
      </c>
      <c r="X216" s="41">
        <v>2457757</v>
      </c>
      <c r="Y216" s="41">
        <v>3006897</v>
      </c>
      <c r="Z216" s="41">
        <v>3162988</v>
      </c>
      <c r="AA216" s="41">
        <v>3370522</v>
      </c>
      <c r="AB216" s="41">
        <v>2797573</v>
      </c>
      <c r="AC216" s="41">
        <v>3519118</v>
      </c>
      <c r="AD216" s="41">
        <v>2609194</v>
      </c>
      <c r="AE216" s="41">
        <v>1862263</v>
      </c>
      <c r="AF216" s="41">
        <v>2184207</v>
      </c>
      <c r="AG216" s="41">
        <v>2353642</v>
      </c>
      <c r="AH216" s="41">
        <v>1778677</v>
      </c>
      <c r="AI216" s="13">
        <v>-7.2702098633873669E-2</v>
      </c>
      <c r="AJ216" s="13">
        <v>-0.24428736400863002</v>
      </c>
    </row>
    <row r="217" spans="1:44" ht="10.5" customHeight="1" x14ac:dyDescent="0.2">
      <c r="A217" s="11"/>
      <c r="B217" s="19" t="s">
        <v>71</v>
      </c>
      <c r="D217" s="19"/>
      <c r="E217" s="14"/>
      <c r="F217" s="2"/>
      <c r="G217" s="12">
        <v>368695</v>
      </c>
      <c r="H217" s="12">
        <v>419578</v>
      </c>
      <c r="I217" s="12">
        <v>406652</v>
      </c>
      <c r="J217" s="12">
        <v>142057</v>
      </c>
      <c r="K217" s="12">
        <v>622528</v>
      </c>
      <c r="L217" s="12">
        <v>673801</v>
      </c>
      <c r="M217" s="12">
        <v>717852</v>
      </c>
      <c r="N217" s="12">
        <v>657716</v>
      </c>
      <c r="O217" s="12">
        <v>1079567.633326211</v>
      </c>
      <c r="P217" s="12">
        <v>1386879</v>
      </c>
      <c r="Q217" s="12">
        <v>1816701</v>
      </c>
      <c r="R217" s="41">
        <v>2601786</v>
      </c>
      <c r="S217" s="41">
        <v>1124260</v>
      </c>
      <c r="T217" s="41">
        <v>2564127</v>
      </c>
      <c r="U217" s="41">
        <v>3182480</v>
      </c>
      <c r="V217" s="41">
        <v>3930012</v>
      </c>
      <c r="W217" s="41">
        <v>4158639</v>
      </c>
      <c r="X217" s="41">
        <v>7389813</v>
      </c>
      <c r="Y217" s="41">
        <v>6367030</v>
      </c>
      <c r="Z217" s="41">
        <v>5204984</v>
      </c>
      <c r="AA217" s="41">
        <v>5110031</v>
      </c>
      <c r="AB217" s="41">
        <v>6791658</v>
      </c>
      <c r="AC217" s="41">
        <v>6931879</v>
      </c>
      <c r="AD217" s="41">
        <v>7970093</v>
      </c>
      <c r="AE217" s="41">
        <v>6783258</v>
      </c>
      <c r="AF217" s="41">
        <v>7704494</v>
      </c>
      <c r="AG217" s="41">
        <v>8426205</v>
      </c>
      <c r="AH217" s="41">
        <v>12685390</v>
      </c>
      <c r="AI217" s="13">
        <v>0.10974024437426499</v>
      </c>
      <c r="AJ217" s="13">
        <v>0.50546895073167575</v>
      </c>
    </row>
    <row r="218" spans="1:44" ht="10.5" customHeight="1" x14ac:dyDescent="0.2">
      <c r="A218" s="11"/>
      <c r="B218" s="19" t="s">
        <v>72</v>
      </c>
      <c r="D218" s="19"/>
      <c r="E218" s="14"/>
      <c r="F218" s="2"/>
      <c r="G218" s="12">
        <v>11173</v>
      </c>
      <c r="H218" s="12">
        <v>48041</v>
      </c>
      <c r="I218" s="12">
        <v>56971</v>
      </c>
      <c r="J218" s="12">
        <v>54738</v>
      </c>
      <c r="K218" s="12">
        <v>49649</v>
      </c>
      <c r="L218" s="12">
        <v>6875269</v>
      </c>
      <c r="M218" s="12">
        <v>61048</v>
      </c>
      <c r="N218" s="12">
        <v>58628</v>
      </c>
      <c r="O218" s="12">
        <v>167192.93991416309</v>
      </c>
      <c r="P218" s="12">
        <v>164139</v>
      </c>
      <c r="Q218" s="12">
        <v>175400</v>
      </c>
      <c r="R218" s="41">
        <v>229039</v>
      </c>
      <c r="S218" s="41">
        <v>213169</v>
      </c>
      <c r="T218" s="41">
        <v>2388938</v>
      </c>
      <c r="U218" s="41">
        <v>2313831</v>
      </c>
      <c r="V218" s="41">
        <v>2070658</v>
      </c>
      <c r="W218" s="41">
        <v>2266116</v>
      </c>
      <c r="X218" s="41">
        <v>4124651</v>
      </c>
      <c r="Y218" s="41">
        <v>1444807</v>
      </c>
      <c r="Z218" s="41">
        <v>1824075</v>
      </c>
      <c r="AA218" s="41">
        <v>3468293</v>
      </c>
      <c r="AB218" s="41">
        <v>816227</v>
      </c>
      <c r="AC218" s="41">
        <v>930195</v>
      </c>
      <c r="AD218" s="41">
        <v>1791986</v>
      </c>
      <c r="AE218" s="41">
        <v>825653</v>
      </c>
      <c r="AF218" s="41">
        <v>2196291</v>
      </c>
      <c r="AG218" s="41">
        <v>3004373</v>
      </c>
      <c r="AH218" s="41">
        <v>1640605</v>
      </c>
      <c r="AI218" s="13">
        <v>0.12339420439066728</v>
      </c>
      <c r="AJ218" s="13">
        <v>-0.45392765811701807</v>
      </c>
    </row>
    <row r="219" spans="1:44" ht="10.5" customHeight="1" x14ac:dyDescent="0.2">
      <c r="A219" s="11"/>
      <c r="B219" s="19" t="s">
        <v>73</v>
      </c>
      <c r="D219" s="19"/>
      <c r="E219" s="14"/>
      <c r="F219" s="2"/>
      <c r="G219" s="12">
        <v>0</v>
      </c>
      <c r="H219" s="12">
        <v>308420</v>
      </c>
      <c r="I219" s="12">
        <v>680356</v>
      </c>
      <c r="J219" s="12">
        <v>0</v>
      </c>
      <c r="K219" s="12">
        <v>0</v>
      </c>
      <c r="L219" s="12">
        <v>1040273</v>
      </c>
      <c r="M219" s="12">
        <v>154580</v>
      </c>
      <c r="N219" s="12">
        <v>694986</v>
      </c>
      <c r="O219" s="12">
        <v>696223.44155772054</v>
      </c>
      <c r="P219" s="12">
        <v>615051</v>
      </c>
      <c r="Q219" s="12">
        <v>1134812</v>
      </c>
      <c r="R219" s="41">
        <v>1103790</v>
      </c>
      <c r="S219" s="41">
        <v>310176</v>
      </c>
      <c r="T219" s="41">
        <v>4513125</v>
      </c>
      <c r="U219" s="41">
        <v>418895</v>
      </c>
      <c r="V219" s="41">
        <v>3104520</v>
      </c>
      <c r="W219" s="41">
        <v>1198304</v>
      </c>
      <c r="X219" s="41">
        <v>219209</v>
      </c>
      <c r="Y219" s="41">
        <v>472800</v>
      </c>
      <c r="Z219" s="41">
        <v>4922286</v>
      </c>
      <c r="AA219" s="41">
        <v>1823502</v>
      </c>
      <c r="AB219" s="41">
        <v>5037415</v>
      </c>
      <c r="AC219" s="41">
        <v>3457639</v>
      </c>
      <c r="AD219" s="41">
        <v>1572113</v>
      </c>
      <c r="AE219" s="41">
        <v>982556</v>
      </c>
      <c r="AF219" s="41">
        <v>10661363</v>
      </c>
      <c r="AG219" s="41">
        <v>5066277</v>
      </c>
      <c r="AH219" s="41">
        <v>913864</v>
      </c>
      <c r="AI219" s="13">
        <v>-0.24760545230301534</v>
      </c>
      <c r="AJ219" s="13">
        <v>-0.81961823248116916</v>
      </c>
    </row>
    <row r="220" spans="1:44" ht="10.5" customHeight="1" x14ac:dyDescent="0.2">
      <c r="A220" s="11"/>
      <c r="B220" s="19" t="s">
        <v>74</v>
      </c>
      <c r="D220" s="19"/>
      <c r="E220" s="14"/>
      <c r="F220" s="2"/>
      <c r="G220" s="12">
        <v>25905</v>
      </c>
      <c r="H220" s="12">
        <v>619494</v>
      </c>
      <c r="I220" s="12">
        <v>551704</v>
      </c>
      <c r="J220" s="12">
        <v>22269</v>
      </c>
      <c r="K220" s="12">
        <v>182660</v>
      </c>
      <c r="L220" s="12">
        <v>336845</v>
      </c>
      <c r="M220" s="12">
        <v>43676</v>
      </c>
      <c r="N220" s="12">
        <v>65798</v>
      </c>
      <c r="O220" s="12">
        <v>74936.326192563793</v>
      </c>
      <c r="P220" s="12">
        <v>56085</v>
      </c>
      <c r="Q220" s="12">
        <v>42199</v>
      </c>
      <c r="R220" s="41">
        <v>41899</v>
      </c>
      <c r="S220" s="41">
        <v>26562</v>
      </c>
      <c r="T220" s="41">
        <v>203294</v>
      </c>
      <c r="U220" s="41">
        <v>593069</v>
      </c>
      <c r="V220" s="41">
        <v>12000</v>
      </c>
      <c r="W220" s="41">
        <v>0</v>
      </c>
      <c r="X220" s="41">
        <v>1361833</v>
      </c>
      <c r="Y220" s="41">
        <v>764746</v>
      </c>
      <c r="Z220" s="41">
        <v>13000</v>
      </c>
      <c r="AA220" s="41">
        <v>14000</v>
      </c>
      <c r="AB220" s="41">
        <v>13200</v>
      </c>
      <c r="AC220" s="41">
        <v>0</v>
      </c>
      <c r="AD220" s="41">
        <v>52000</v>
      </c>
      <c r="AE220" s="41">
        <v>423588</v>
      </c>
      <c r="AF220" s="41">
        <v>2454416</v>
      </c>
      <c r="AG220" s="41">
        <v>193483</v>
      </c>
      <c r="AH220" s="41">
        <v>1327105</v>
      </c>
      <c r="AI220" s="13">
        <v>1.1563631042703544</v>
      </c>
      <c r="AJ220" s="13">
        <v>5.8590263744101545</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217</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216</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180000</v>
      </c>
      <c r="S233" s="12">
        <v>963356.88</v>
      </c>
      <c r="T233" s="12">
        <v>1746713.76</v>
      </c>
      <c r="U233" s="12">
        <v>2092578.38</v>
      </c>
      <c r="V233" s="12">
        <v>2438443</v>
      </c>
      <c r="W233" s="12">
        <v>2487042.5</v>
      </c>
      <c r="X233" s="12">
        <v>2535642</v>
      </c>
      <c r="Y233" s="12">
        <v>2595533.5</v>
      </c>
      <c r="Z233" s="12">
        <v>2655425</v>
      </c>
      <c r="AA233" s="12">
        <v>2741352</v>
      </c>
      <c r="AB233" s="12">
        <v>2827279</v>
      </c>
      <c r="AC233" s="12">
        <v>2918767.0302147488</v>
      </c>
      <c r="AD233" s="12">
        <v>2841468</v>
      </c>
      <c r="AE233" s="12">
        <v>2848598.1045018905</v>
      </c>
      <c r="AF233" s="12">
        <v>3184558</v>
      </c>
      <c r="AG233" s="12">
        <v>3371338.4976092675</v>
      </c>
      <c r="AH233" s="12">
        <v>3571444</v>
      </c>
      <c r="AI233" s="71">
        <v>3.9710738555137626E-2</v>
      </c>
      <c r="AJ233" s="13">
        <v>5.9354912754276748E-2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180000</v>
      </c>
      <c r="S234" s="11">
        <v>988494.22499999998</v>
      </c>
      <c r="T234" s="11">
        <v>1796988.45</v>
      </c>
      <c r="U234" s="12">
        <v>2128212.2250000001</v>
      </c>
      <c r="V234" s="12">
        <v>2459436</v>
      </c>
      <c r="W234" s="12">
        <v>2442886</v>
      </c>
      <c r="X234" s="12">
        <v>2426336</v>
      </c>
      <c r="Y234" s="12">
        <v>2488263.5</v>
      </c>
      <c r="Z234" s="12">
        <v>2550191</v>
      </c>
      <c r="AA234" s="12">
        <v>2619578</v>
      </c>
      <c r="AB234" s="12">
        <v>2688965</v>
      </c>
      <c r="AC234" s="12">
        <v>2762127.839353994</v>
      </c>
      <c r="AD234" s="12">
        <v>2714531</v>
      </c>
      <c r="AE234" s="12">
        <v>2727435.5375350742</v>
      </c>
      <c r="AF234" s="12">
        <v>3061334</v>
      </c>
      <c r="AG234" s="12">
        <v>3251012.7259743544</v>
      </c>
      <c r="AH234" s="12">
        <v>3470605</v>
      </c>
      <c r="AI234" s="71">
        <v>4.3446067039698333E-2</v>
      </c>
      <c r="AJ234" s="13">
        <v>6.7545805733452494E-2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148035</v>
      </c>
      <c r="S241" s="11">
        <v>151789</v>
      </c>
      <c r="T241" s="11">
        <v>153489</v>
      </c>
      <c r="U241" s="11">
        <v>159501</v>
      </c>
      <c r="V241" s="11">
        <v>164913</v>
      </c>
      <c r="W241" s="11">
        <v>171099</v>
      </c>
      <c r="X241" s="11">
        <v>175092</v>
      </c>
      <c r="Y241" s="11">
        <v>179480</v>
      </c>
      <c r="Z241" s="11">
        <v>183778</v>
      </c>
      <c r="AA241" s="11">
        <v>189603</v>
      </c>
      <c r="AB241" s="41">
        <v>194031</v>
      </c>
      <c r="AC241" s="41">
        <v>198295</v>
      </c>
      <c r="AD241" s="41">
        <v>203066</v>
      </c>
      <c r="AE241" s="41">
        <v>208525</v>
      </c>
      <c r="AF241" s="41">
        <v>214541</v>
      </c>
      <c r="AG241" s="41">
        <v>221182</v>
      </c>
      <c r="AH241" s="41">
        <v>227907</v>
      </c>
      <c r="AI241" s="13">
        <v>2.71828437071997E-2</v>
      </c>
      <c r="AJ241" s="13">
        <v>3.0404824985758333E-2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3688663</v>
      </c>
      <c r="S242" s="11">
        <v>3950180</v>
      </c>
      <c r="T242" s="11">
        <v>3978755</v>
      </c>
      <c r="U242" s="11">
        <v>4408141</v>
      </c>
      <c r="V242" s="11">
        <v>4851552</v>
      </c>
      <c r="W242" s="11">
        <v>5114772</v>
      </c>
      <c r="X242" s="11">
        <v>4935888</v>
      </c>
      <c r="Y242" s="11">
        <v>5323429</v>
      </c>
      <c r="Z242" s="11">
        <v>5837130</v>
      </c>
      <c r="AA242" s="11">
        <v>6110704</v>
      </c>
      <c r="AB242" s="41">
        <v>6297200</v>
      </c>
      <c r="AC242" s="41">
        <v>6770141</v>
      </c>
      <c r="AD242" s="41">
        <v>7202010</v>
      </c>
      <c r="AE242" s="41">
        <v>7690826</v>
      </c>
      <c r="AF242" s="41">
        <v>8346612</v>
      </c>
      <c r="AG242" s="41">
        <v>9029801</v>
      </c>
      <c r="AH242" s="41">
        <v>9655241</v>
      </c>
      <c r="AI242" s="13">
        <v>7.3831003296488396E-2</v>
      </c>
      <c r="AJ242" s="13">
        <v>6.9263984887374591E-2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27637.074375709242</v>
      </c>
      <c r="V243" s="11">
        <f t="shared" ref="V243:AA243" si="15">V242*1000/V241</f>
        <v>29418.857215622782</v>
      </c>
      <c r="W243" s="11">
        <f t="shared" si="15"/>
        <v>29893.640523907212</v>
      </c>
      <c r="X243" s="11">
        <f t="shared" si="15"/>
        <v>28190.25426632856</v>
      </c>
      <c r="Y243" s="11">
        <f t="shared" si="15"/>
        <v>29660.290840205038</v>
      </c>
      <c r="Z243" s="11">
        <f t="shared" si="15"/>
        <v>31761.853975992773</v>
      </c>
      <c r="AA243" s="11">
        <f t="shared" si="15"/>
        <v>32228.941525186838</v>
      </c>
      <c r="AB243" s="11">
        <v>32454.607768861675</v>
      </c>
      <c r="AC243" s="11">
        <v>34141.763534128448</v>
      </c>
      <c r="AD243" s="11">
        <v>35466.350841598301</v>
      </c>
      <c r="AE243" s="11">
        <v>36882.033329337013</v>
      </c>
      <c r="AF243" s="11">
        <v>38904.507763084912</v>
      </c>
      <c r="AG243" s="11">
        <v>40825.20729534953</v>
      </c>
      <c r="AH243" s="11">
        <v>42364.828636241975</v>
      </c>
      <c r="AI243" s="13">
        <v>4.5413686448394275E-2</v>
      </c>
      <c r="AJ243" s="13">
        <v>3.7712517409993061E-2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67588</v>
      </c>
      <c r="S245" s="11">
        <v>69743</v>
      </c>
      <c r="T245" s="11">
        <v>71630</v>
      </c>
      <c r="U245" s="11">
        <v>73123</v>
      </c>
      <c r="V245" s="11">
        <v>77641</v>
      </c>
      <c r="W245" s="11">
        <v>79848</v>
      </c>
      <c r="X245" s="11">
        <v>80462</v>
      </c>
      <c r="Y245" s="11">
        <v>82740</v>
      </c>
      <c r="Z245" s="11">
        <v>86190</v>
      </c>
      <c r="AA245" s="11">
        <v>88556</v>
      </c>
      <c r="AB245" s="41">
        <v>89180</v>
      </c>
      <c r="AC245" s="41">
        <v>90863</v>
      </c>
      <c r="AD245" s="41">
        <v>93431</v>
      </c>
      <c r="AE245" s="41">
        <v>96705</v>
      </c>
      <c r="AF245" s="41">
        <v>99320</v>
      </c>
      <c r="AG245" s="41">
        <v>101102</v>
      </c>
      <c r="AH245" s="41">
        <v>105463</v>
      </c>
      <c r="AI245" s="13">
        <v>2.8344845446742761E-2</v>
      </c>
      <c r="AJ245" s="13">
        <v>4.3134656089889416E-2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63930</v>
      </c>
      <c r="S246" s="11">
        <v>65882</v>
      </c>
      <c r="T246" s="11">
        <v>67822</v>
      </c>
      <c r="U246" s="11">
        <v>69063</v>
      </c>
      <c r="V246" s="11">
        <v>73923</v>
      </c>
      <c r="W246" s="11">
        <v>74956</v>
      </c>
      <c r="X246" s="11">
        <v>72210</v>
      </c>
      <c r="Y246" s="11">
        <v>74452</v>
      </c>
      <c r="Z246" s="11">
        <v>78035</v>
      </c>
      <c r="AA246" s="11">
        <v>81276</v>
      </c>
      <c r="AB246" s="41">
        <v>83118</v>
      </c>
      <c r="AC246" s="41">
        <v>85561</v>
      </c>
      <c r="AD246" s="41">
        <v>88352</v>
      </c>
      <c r="AE246" s="41">
        <v>92384</v>
      </c>
      <c r="AF246" s="41">
        <v>95591</v>
      </c>
      <c r="AG246" s="41">
        <v>98081</v>
      </c>
      <c r="AH246" s="41">
        <v>102879</v>
      </c>
      <c r="AI246" s="13">
        <v>3.6188118840853489E-2</v>
      </c>
      <c r="AJ246" s="13">
        <v>4.8918750828396938E-2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3658</v>
      </c>
      <c r="S247" s="11">
        <v>3861</v>
      </c>
      <c r="T247" s="11">
        <v>3808</v>
      </c>
      <c r="U247" s="11">
        <v>4060</v>
      </c>
      <c r="V247" s="11">
        <v>3718</v>
      </c>
      <c r="W247" s="11">
        <v>79848</v>
      </c>
      <c r="X247" s="11">
        <v>8252</v>
      </c>
      <c r="Y247" s="11">
        <v>8288</v>
      </c>
      <c r="Z247" s="11">
        <v>8155</v>
      </c>
      <c r="AA247" s="11">
        <v>7280</v>
      </c>
      <c r="AB247" s="41">
        <v>6062</v>
      </c>
      <c r="AC247" s="41">
        <v>5302</v>
      </c>
      <c r="AD247" s="41">
        <v>5079</v>
      </c>
      <c r="AE247" s="41">
        <v>4321</v>
      </c>
      <c r="AF247" s="41">
        <v>3729</v>
      </c>
      <c r="AG247" s="41">
        <v>3021</v>
      </c>
      <c r="AH247" s="41">
        <v>2584</v>
      </c>
      <c r="AI247" s="13">
        <v>-0.13248013254030822</v>
      </c>
      <c r="AJ247" s="13">
        <v>-0.14465408805031446</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5.4</v>
      </c>
      <c r="S248" s="81">
        <v>5.5</v>
      </c>
      <c r="T248" s="81">
        <v>5.3</v>
      </c>
      <c r="U248" s="81">
        <v>4.8</v>
      </c>
      <c r="V248" s="81">
        <v>4.8</v>
      </c>
      <c r="W248" s="81">
        <v>6.1</v>
      </c>
      <c r="X248" s="81">
        <v>10.3</v>
      </c>
      <c r="Y248" s="81">
        <v>10</v>
      </c>
      <c r="Z248" s="81">
        <v>9.5</v>
      </c>
      <c r="AA248" s="81">
        <v>8.1999999999999993</v>
      </c>
      <c r="AB248" s="82">
        <v>6.8</v>
      </c>
      <c r="AC248" s="82">
        <v>5.8</v>
      </c>
      <c r="AD248" s="82">
        <v>5.4</v>
      </c>
      <c r="AE248" s="82">
        <v>4.5</v>
      </c>
      <c r="AF248" s="82">
        <v>3.8</v>
      </c>
      <c r="AG248" s="82">
        <v>3</v>
      </c>
      <c r="AH248" s="82">
        <v>2.5</v>
      </c>
      <c r="AI248" s="13">
        <v>-0.15360741627091823</v>
      </c>
      <c r="AJ248" s="13">
        <v>-0.16666666666666666</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43329582</v>
      </c>
      <c r="H257" s="86">
        <f>SUM(H258:H260)</f>
        <v>48730014</v>
      </c>
      <c r="I257" s="86">
        <f>SUM(I258:I260)</f>
        <v>51518772</v>
      </c>
      <c r="J257" s="86">
        <f>SUM(J258:J260)</f>
        <v>46201397</v>
      </c>
      <c r="K257" s="86">
        <f>SUM(K258:K260)</f>
        <v>50176367</v>
      </c>
      <c r="L257" s="86">
        <f t="shared" ref="L257:Q257" si="16">SUM(L258:L260)</f>
        <v>51446063</v>
      </c>
      <c r="M257" s="86">
        <f t="shared" si="16"/>
        <v>54476247</v>
      </c>
      <c r="N257" s="86">
        <f t="shared" si="16"/>
        <v>54897816</v>
      </c>
      <c r="O257" s="86">
        <f t="shared" si="16"/>
        <v>63630490.473735496</v>
      </c>
      <c r="P257" s="86">
        <f t="shared" si="16"/>
        <v>69535382</v>
      </c>
      <c r="Q257" s="86">
        <f t="shared" si="16"/>
        <v>78728530.269999996</v>
      </c>
      <c r="R257" s="86">
        <f>SUM(R258:R261)</f>
        <v>85065998.359999999</v>
      </c>
      <c r="S257" s="86">
        <f t="shared" ref="S257:AA257" si="17">SUM(S258:S261)</f>
        <v>85546079.700000003</v>
      </c>
      <c r="T257" s="86">
        <f t="shared" si="17"/>
        <v>112704513.06999999</v>
      </c>
      <c r="U257" s="86">
        <f t="shared" si="17"/>
        <v>116289181.67</v>
      </c>
      <c r="V257" s="86">
        <f t="shared" si="17"/>
        <v>113455854.35999998</v>
      </c>
      <c r="W257" s="86">
        <f t="shared" si="17"/>
        <v>125773569.35000001</v>
      </c>
      <c r="X257" s="86">
        <f t="shared" si="17"/>
        <v>137187814.84999999</v>
      </c>
      <c r="Y257" s="86">
        <f t="shared" si="17"/>
        <v>137819252.63</v>
      </c>
      <c r="Z257" s="86">
        <f t="shared" si="17"/>
        <v>139800625.38</v>
      </c>
      <c r="AA257" s="86">
        <f t="shared" si="17"/>
        <v>143532191.91999999</v>
      </c>
      <c r="AB257" s="86">
        <v>158320206.19</v>
      </c>
      <c r="AC257" s="86">
        <v>165847101.83000001</v>
      </c>
      <c r="AD257" s="86">
        <v>183743307.44</v>
      </c>
      <c r="AE257" s="86">
        <v>205203163.91999999</v>
      </c>
      <c r="AF257" s="86">
        <v>219464554.43000001</v>
      </c>
      <c r="AG257" s="86">
        <v>238450509.22999999</v>
      </c>
      <c r="AH257" s="86">
        <v>259094396.65000001</v>
      </c>
      <c r="AI257" s="13">
        <v>8.5559450022319572E-2</v>
      </c>
      <c r="AJ257" s="13">
        <v>8.6575145033922885E-2</v>
      </c>
    </row>
    <row r="258" spans="1:36" ht="10.5" customHeight="1" x14ac:dyDescent="0.2">
      <c r="A258" s="14"/>
      <c r="B258" s="11"/>
      <c r="C258" s="11" t="s">
        <v>151</v>
      </c>
      <c r="D258" s="11"/>
      <c r="E258" s="11"/>
      <c r="F258" s="2"/>
      <c r="G258" s="86">
        <f t="shared" ref="G258:AA258" si="18">G65</f>
        <v>28493850</v>
      </c>
      <c r="H258" s="86">
        <f t="shared" si="18"/>
        <v>31497974</v>
      </c>
      <c r="I258" s="86">
        <f t="shared" si="18"/>
        <v>33551617</v>
      </c>
      <c r="J258" s="86">
        <f t="shared" si="18"/>
        <v>29348012</v>
      </c>
      <c r="K258" s="86">
        <f t="shared" si="18"/>
        <v>31105970</v>
      </c>
      <c r="L258" s="86">
        <f t="shared" si="18"/>
        <v>34447711</v>
      </c>
      <c r="M258" s="86">
        <f t="shared" si="18"/>
        <v>40658180</v>
      </c>
      <c r="N258" s="86">
        <f t="shared" si="18"/>
        <v>41536899</v>
      </c>
      <c r="O258" s="86">
        <f t="shared" si="18"/>
        <v>49944178</v>
      </c>
      <c r="P258" s="86">
        <f t="shared" si="18"/>
        <v>54956268</v>
      </c>
      <c r="Q258" s="86">
        <f t="shared" si="18"/>
        <v>62040544</v>
      </c>
      <c r="R258" s="86">
        <f t="shared" si="18"/>
        <v>67246831</v>
      </c>
      <c r="S258" s="86">
        <f t="shared" si="18"/>
        <v>68939909</v>
      </c>
      <c r="T258" s="86">
        <f t="shared" si="18"/>
        <v>90461772</v>
      </c>
      <c r="U258" s="86">
        <f t="shared" si="18"/>
        <v>93057430</v>
      </c>
      <c r="V258" s="86">
        <f t="shared" si="18"/>
        <v>86268783</v>
      </c>
      <c r="W258" s="86">
        <f t="shared" si="18"/>
        <v>91408909</v>
      </c>
      <c r="X258" s="86">
        <f t="shared" si="18"/>
        <v>97866390</v>
      </c>
      <c r="Y258" s="86">
        <f t="shared" si="18"/>
        <v>95919378</v>
      </c>
      <c r="Z258" s="86">
        <f t="shared" si="18"/>
        <v>96995561</v>
      </c>
      <c r="AA258" s="86">
        <f t="shared" si="18"/>
        <v>103773119</v>
      </c>
      <c r="AB258" s="86">
        <v>117610991</v>
      </c>
      <c r="AC258" s="86">
        <v>126332067</v>
      </c>
      <c r="AD258" s="86">
        <v>135768988</v>
      </c>
      <c r="AE258" s="86">
        <v>157370917</v>
      </c>
      <c r="AF258" s="86">
        <v>168697297</v>
      </c>
      <c r="AG258" s="86">
        <v>182972228</v>
      </c>
      <c r="AH258" s="86">
        <v>197874426</v>
      </c>
      <c r="AI258" s="13">
        <v>9.057857070851516E-2</v>
      </c>
      <c r="AJ258" s="13">
        <v>8.1445136034524315E-2</v>
      </c>
    </row>
    <row r="259" spans="1:36" ht="10.5" customHeight="1" x14ac:dyDescent="0.2">
      <c r="A259" s="14"/>
      <c r="B259" s="11"/>
      <c r="C259" s="11" t="s">
        <v>152</v>
      </c>
      <c r="D259" s="11"/>
      <c r="E259" s="11"/>
      <c r="F259" s="2"/>
      <c r="G259" s="86">
        <f t="shared" ref="G259:AA259" si="19">G122</f>
        <v>11395527</v>
      </c>
      <c r="H259" s="86">
        <f t="shared" si="19"/>
        <v>13163180</v>
      </c>
      <c r="I259" s="86">
        <f t="shared" si="19"/>
        <v>14179635</v>
      </c>
      <c r="J259" s="86">
        <f t="shared" si="19"/>
        <v>14401470</v>
      </c>
      <c r="K259" s="86">
        <f t="shared" si="19"/>
        <v>15523483</v>
      </c>
      <c r="L259" s="86">
        <f t="shared" si="19"/>
        <v>14245284</v>
      </c>
      <c r="M259" s="86">
        <f t="shared" si="19"/>
        <v>12414799</v>
      </c>
      <c r="N259" s="86">
        <f t="shared" si="19"/>
        <v>11888620</v>
      </c>
      <c r="O259" s="86">
        <f t="shared" si="19"/>
        <v>11853694.66</v>
      </c>
      <c r="P259" s="86">
        <f t="shared" si="19"/>
        <v>12183807</v>
      </c>
      <c r="Q259" s="86">
        <f t="shared" si="19"/>
        <v>14330394.27</v>
      </c>
      <c r="R259" s="86">
        <f t="shared" si="19"/>
        <v>13180620.779999999</v>
      </c>
      <c r="S259" s="86">
        <f t="shared" si="19"/>
        <v>12183807.189999999</v>
      </c>
      <c r="T259" s="86">
        <f t="shared" si="19"/>
        <v>15367366.380000001</v>
      </c>
      <c r="U259" s="86">
        <f t="shared" si="19"/>
        <v>15660053.150000002</v>
      </c>
      <c r="V259" s="86">
        <f t="shared" si="19"/>
        <v>19394172.759999998</v>
      </c>
      <c r="W259" s="86">
        <f t="shared" si="19"/>
        <v>23636556.149999999</v>
      </c>
      <c r="X259" s="86">
        <f t="shared" si="19"/>
        <v>25935294.419999998</v>
      </c>
      <c r="Y259" s="86">
        <f t="shared" si="19"/>
        <v>27906960.890000001</v>
      </c>
      <c r="Z259" s="86">
        <f t="shared" si="19"/>
        <v>28189869.670000002</v>
      </c>
      <c r="AA259" s="86">
        <f t="shared" si="19"/>
        <v>28714452.02</v>
      </c>
      <c r="AB259" s="86">
        <v>29173978</v>
      </c>
      <c r="AC259" s="86">
        <v>24984106</v>
      </c>
      <c r="AD259" s="86">
        <v>31088526</v>
      </c>
      <c r="AE259" s="86">
        <v>35962356</v>
      </c>
      <c r="AF259" s="86">
        <v>37952952</v>
      </c>
      <c r="AG259" s="86">
        <v>41009917</v>
      </c>
      <c r="AH259" s="86">
        <v>44731082</v>
      </c>
      <c r="AI259" s="13">
        <v>7.3830228813314358E-2</v>
      </c>
      <c r="AJ259" s="13">
        <v>9.0738174378650907E-2</v>
      </c>
    </row>
    <row r="260" spans="1:36" ht="10.5" customHeight="1" x14ac:dyDescent="0.2">
      <c r="A260" s="14"/>
      <c r="B260" s="11"/>
      <c r="C260" s="11" t="s">
        <v>153</v>
      </c>
      <c r="D260" s="11"/>
      <c r="E260" s="11"/>
      <c r="F260" s="2"/>
      <c r="G260" s="86">
        <f t="shared" ref="G260:AA260" si="20">G179</f>
        <v>3440205</v>
      </c>
      <c r="H260" s="86">
        <f t="shared" si="20"/>
        <v>4068860</v>
      </c>
      <c r="I260" s="86">
        <f t="shared" si="20"/>
        <v>3787520</v>
      </c>
      <c r="J260" s="86">
        <f t="shared" si="20"/>
        <v>2451915</v>
      </c>
      <c r="K260" s="86">
        <f t="shared" si="20"/>
        <v>3546914</v>
      </c>
      <c r="L260" s="86">
        <f t="shared" si="20"/>
        <v>2753068</v>
      </c>
      <c r="M260" s="86">
        <f t="shared" si="20"/>
        <v>1403268</v>
      </c>
      <c r="N260" s="86">
        <f t="shared" si="20"/>
        <v>1472297</v>
      </c>
      <c r="O260" s="86">
        <f t="shared" si="20"/>
        <v>1832617.813735499</v>
      </c>
      <c r="P260" s="86">
        <f t="shared" si="20"/>
        <v>2395307</v>
      </c>
      <c r="Q260" s="86">
        <f t="shared" si="20"/>
        <v>2357592</v>
      </c>
      <c r="R260" s="86">
        <f t="shared" si="20"/>
        <v>2758445</v>
      </c>
      <c r="S260" s="86">
        <f t="shared" si="20"/>
        <v>2737282</v>
      </c>
      <c r="T260" s="86">
        <f t="shared" si="20"/>
        <v>5175650</v>
      </c>
      <c r="U260" s="86">
        <f t="shared" si="20"/>
        <v>5558541</v>
      </c>
      <c r="V260" s="86">
        <f t="shared" si="20"/>
        <v>6032796</v>
      </c>
      <c r="W260" s="86">
        <f t="shared" si="20"/>
        <v>6636181</v>
      </c>
      <c r="X260" s="86">
        <f t="shared" si="20"/>
        <v>7240952</v>
      </c>
      <c r="Y260" s="86">
        <f t="shared" si="20"/>
        <v>8203683</v>
      </c>
      <c r="Z260" s="86">
        <f t="shared" si="20"/>
        <v>8708417</v>
      </c>
      <c r="AA260" s="86">
        <f t="shared" si="20"/>
        <v>5789538</v>
      </c>
      <c r="AB260" s="86">
        <v>5479018</v>
      </c>
      <c r="AC260" s="86">
        <v>6441992</v>
      </c>
      <c r="AD260" s="86">
        <v>6772510</v>
      </c>
      <c r="AE260" s="86">
        <v>7655032</v>
      </c>
      <c r="AF260" s="86">
        <v>8386071</v>
      </c>
      <c r="AG260" s="86">
        <v>9075256</v>
      </c>
      <c r="AH260" s="86">
        <v>9392562</v>
      </c>
      <c r="AI260" s="13">
        <v>9.3990516453218653E-2</v>
      </c>
      <c r="AJ260" s="13">
        <v>3.4963862176449902E-2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1880101.5799999998</v>
      </c>
      <c r="S261" s="86">
        <v>1685081.51</v>
      </c>
      <c r="T261" s="86">
        <v>1699724.69</v>
      </c>
      <c r="U261" s="86">
        <v>2013157.52</v>
      </c>
      <c r="V261" s="86">
        <v>1760102.5999999996</v>
      </c>
      <c r="W261" s="86">
        <v>4091923.1999999997</v>
      </c>
      <c r="X261" s="86">
        <v>6145178.4300000006</v>
      </c>
      <c r="Y261" s="86">
        <v>5789230.7400000002</v>
      </c>
      <c r="Z261" s="86">
        <v>5906777.71</v>
      </c>
      <c r="AA261" s="86">
        <v>5255082.9000000004</v>
      </c>
      <c r="AB261" s="41">
        <v>6056219.1900000004</v>
      </c>
      <c r="AC261" s="41">
        <v>8088936.8300000001</v>
      </c>
      <c r="AD261" s="41">
        <v>10113283.439999999</v>
      </c>
      <c r="AE261" s="41">
        <v>4214858.92</v>
      </c>
      <c r="AF261" s="41">
        <v>4428234.43</v>
      </c>
      <c r="AG261" s="41">
        <v>5393108.2300000014</v>
      </c>
      <c r="AH261" s="41">
        <v>7096326.6500000004</v>
      </c>
      <c r="AI261" s="13">
        <v>2.6767236617799561E-2</v>
      </c>
      <c r="AJ261" s="13">
        <v>0.31581387714891057</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232056272.73431414</v>
      </c>
      <c r="H265" s="11">
        <v>241891703.28775424</v>
      </c>
      <c r="I265" s="11">
        <v>234133589.0668667</v>
      </c>
      <c r="J265" s="11">
        <v>269248744.49914235</v>
      </c>
      <c r="K265" s="11">
        <v>279404708</v>
      </c>
      <c r="L265" s="11">
        <v>334656949</v>
      </c>
      <c r="M265" s="11">
        <v>315343090</v>
      </c>
      <c r="N265" s="11">
        <v>384633273</v>
      </c>
      <c r="O265" s="11">
        <v>401351287</v>
      </c>
      <c r="P265" s="11">
        <v>439763367</v>
      </c>
      <c r="Q265" s="11">
        <v>439786255</v>
      </c>
      <c r="R265" s="11">
        <v>531056782</v>
      </c>
      <c r="S265" s="11">
        <v>441931064</v>
      </c>
      <c r="T265" s="11">
        <v>580564819</v>
      </c>
      <c r="U265" s="11">
        <v>601513497</v>
      </c>
      <c r="V265" s="11">
        <v>649796490</v>
      </c>
      <c r="W265" s="11">
        <v>700054161</v>
      </c>
      <c r="X265" s="11">
        <v>769701220</v>
      </c>
      <c r="Y265" s="86">
        <v>778129117</v>
      </c>
      <c r="Z265" s="86">
        <v>772259953</v>
      </c>
      <c r="AA265" s="86">
        <v>795691650</v>
      </c>
      <c r="AB265" s="86">
        <v>820813182</v>
      </c>
      <c r="AC265" s="86">
        <v>863197838</v>
      </c>
      <c r="AD265" s="86">
        <v>911970547</v>
      </c>
      <c r="AE265" s="86">
        <v>979099342</v>
      </c>
      <c r="AF265" s="86">
        <v>1074987856</v>
      </c>
      <c r="AG265" s="86">
        <v>1148098705</v>
      </c>
      <c r="AH265" s="86">
        <v>1308398312</v>
      </c>
      <c r="AI265" s="13">
        <v>8.0809803859832385E-2</v>
      </c>
      <c r="AJ265" s="13">
        <v>0.13962179932952715</v>
      </c>
    </row>
    <row r="266" spans="1:36" ht="10.5" customHeight="1" x14ac:dyDescent="0.2">
      <c r="A266" s="14"/>
      <c r="B266" s="14"/>
      <c r="C266" s="14" t="s">
        <v>160</v>
      </c>
      <c r="D266" s="14"/>
      <c r="E266" s="14"/>
      <c r="F266" s="2"/>
      <c r="G266" s="11">
        <v>54455024</v>
      </c>
      <c r="H266" s="11">
        <v>59708524</v>
      </c>
      <c r="I266" s="11">
        <v>58344642</v>
      </c>
      <c r="J266" s="11">
        <v>58742030</v>
      </c>
      <c r="K266" s="11">
        <v>61434049</v>
      </c>
      <c r="L266" s="11">
        <v>69156330</v>
      </c>
      <c r="M266" s="11">
        <v>65409041</v>
      </c>
      <c r="N266" s="11">
        <v>87697463</v>
      </c>
      <c r="O266" s="11">
        <v>94246230</v>
      </c>
      <c r="P266" s="11">
        <v>106008280</v>
      </c>
      <c r="Q266" s="11">
        <v>112516250</v>
      </c>
      <c r="R266" s="11">
        <v>152425760</v>
      </c>
      <c r="S266" s="11">
        <v>114804310</v>
      </c>
      <c r="T266" s="11">
        <v>169020850</v>
      </c>
      <c r="U266" s="11">
        <v>180046650</v>
      </c>
      <c r="V266" s="11">
        <v>197383060</v>
      </c>
      <c r="W266" s="11">
        <v>223166170</v>
      </c>
      <c r="X266" s="11">
        <v>258355580</v>
      </c>
      <c r="Y266" s="86">
        <v>273948960</v>
      </c>
      <c r="Z266" s="86">
        <v>274705130</v>
      </c>
      <c r="AA266" s="86">
        <v>280266860</v>
      </c>
      <c r="AB266" s="86">
        <v>281577180</v>
      </c>
      <c r="AC266" s="86">
        <v>294869620</v>
      </c>
      <c r="AD266" s="86">
        <v>311981730</v>
      </c>
      <c r="AE266" s="86">
        <v>325864070</v>
      </c>
      <c r="AF266" s="86">
        <v>352135540</v>
      </c>
      <c r="AG266" s="86">
        <v>376837120</v>
      </c>
      <c r="AH266" s="86">
        <v>451330570</v>
      </c>
      <c r="AI266" s="13">
        <v>8.180640704909159E-2</v>
      </c>
      <c r="AJ266" s="13">
        <v>0.19768076457011455</v>
      </c>
    </row>
    <row r="267" spans="1:36" ht="10.5" customHeight="1" x14ac:dyDescent="0.2">
      <c r="A267" s="14"/>
      <c r="B267" s="14"/>
      <c r="C267" s="14" t="s">
        <v>161</v>
      </c>
      <c r="D267" s="14"/>
      <c r="E267" s="14"/>
      <c r="F267" s="2"/>
      <c r="G267" s="11">
        <v>1961983</v>
      </c>
      <c r="H267" s="11">
        <v>2094788</v>
      </c>
      <c r="I267" s="11">
        <v>1717072</v>
      </c>
      <c r="J267" s="11">
        <v>1913878</v>
      </c>
      <c r="K267" s="11">
        <v>1983155</v>
      </c>
      <c r="L267" s="11">
        <v>1914800</v>
      </c>
      <c r="M267" s="11">
        <v>1955312</v>
      </c>
      <c r="N267" s="11">
        <v>1952148</v>
      </c>
      <c r="O267" s="11">
        <v>1847990</v>
      </c>
      <c r="P267" s="11">
        <v>1854180</v>
      </c>
      <c r="Q267" s="11">
        <v>1830980</v>
      </c>
      <c r="R267" s="11">
        <v>1845010</v>
      </c>
      <c r="S267" s="11">
        <v>1823980</v>
      </c>
      <c r="T267" s="11">
        <v>1859850</v>
      </c>
      <c r="U267" s="11">
        <v>1866710</v>
      </c>
      <c r="V267" s="11">
        <v>1880720</v>
      </c>
      <c r="W267" s="11">
        <v>1940200</v>
      </c>
      <c r="X267" s="11">
        <v>1826120</v>
      </c>
      <c r="Y267" s="86">
        <v>1910460</v>
      </c>
      <c r="Z267" s="86">
        <v>1987010</v>
      </c>
      <c r="AA267" s="86">
        <v>2064990</v>
      </c>
      <c r="AB267" s="86">
        <v>2078020</v>
      </c>
      <c r="AC267" s="86">
        <v>2193040</v>
      </c>
      <c r="AD267" s="86">
        <v>2091900</v>
      </c>
      <c r="AE267" s="86">
        <v>2151740</v>
      </c>
      <c r="AF267" s="86">
        <v>2145980</v>
      </c>
      <c r="AG267" s="86">
        <v>2150860</v>
      </c>
      <c r="AH267" s="86">
        <v>2224570</v>
      </c>
      <c r="AI267" s="13">
        <v>1.1422767420142588E-2</v>
      </c>
      <c r="AJ267" s="13">
        <v>3.4270012925062536E-2</v>
      </c>
    </row>
    <row r="268" spans="1:36" ht="10.5" customHeight="1" x14ac:dyDescent="0.2">
      <c r="A268" s="14"/>
      <c r="B268" s="14"/>
      <c r="C268" s="14" t="s">
        <v>162</v>
      </c>
      <c r="D268" s="14"/>
      <c r="E268" s="14"/>
      <c r="F268" s="2"/>
      <c r="G268" s="11">
        <v>1855122</v>
      </c>
      <c r="H268" s="11">
        <v>1825122</v>
      </c>
      <c r="I268" s="11">
        <v>1245840</v>
      </c>
      <c r="J268" s="11">
        <v>1813992</v>
      </c>
      <c r="K268" s="11">
        <v>1597338</v>
      </c>
      <c r="L268" s="11">
        <v>1576310</v>
      </c>
      <c r="M268" s="11">
        <v>1740324</v>
      </c>
      <c r="N268" s="11">
        <v>1738122</v>
      </c>
      <c r="O268" s="11">
        <v>1708780</v>
      </c>
      <c r="P268" s="11">
        <v>1640870</v>
      </c>
      <c r="Q268" s="11">
        <v>1567880</v>
      </c>
      <c r="R268" s="11">
        <v>1615900</v>
      </c>
      <c r="S268" s="11">
        <v>1656530</v>
      </c>
      <c r="T268" s="11">
        <v>1430410</v>
      </c>
      <c r="U268" s="11">
        <v>1380590</v>
      </c>
      <c r="V268" s="11">
        <v>1406660</v>
      </c>
      <c r="W268" s="11">
        <v>1315960</v>
      </c>
      <c r="X268" s="11">
        <v>1492570</v>
      </c>
      <c r="Y268" s="86">
        <v>1443550</v>
      </c>
      <c r="Z268" s="86">
        <v>1395170</v>
      </c>
      <c r="AA268" s="86">
        <v>1273650</v>
      </c>
      <c r="AB268" s="86">
        <v>1454720</v>
      </c>
      <c r="AC268" s="86">
        <v>1579370</v>
      </c>
      <c r="AD268" s="86">
        <v>1593640</v>
      </c>
      <c r="AE268" s="86">
        <v>1507390</v>
      </c>
      <c r="AF268" s="86">
        <v>1305580</v>
      </c>
      <c r="AG268" s="86">
        <v>1307360</v>
      </c>
      <c r="AH268" s="86">
        <v>1269710</v>
      </c>
      <c r="AI268" s="13">
        <v>-2.2415767080497195E-2</v>
      </c>
      <c r="AJ268" s="13">
        <v>-2.8798494676294212E-2</v>
      </c>
    </row>
    <row r="269" spans="1:36" ht="10.5" customHeight="1" x14ac:dyDescent="0.2">
      <c r="A269" s="14"/>
      <c r="B269" s="14"/>
      <c r="C269" s="14" t="s">
        <v>163</v>
      </c>
      <c r="D269" s="14"/>
      <c r="E269" s="14"/>
      <c r="F269" s="2"/>
      <c r="G269" s="11">
        <v>50791316</v>
      </c>
      <c r="H269" s="11">
        <v>46210042</v>
      </c>
      <c r="I269" s="11">
        <v>36594184</v>
      </c>
      <c r="J269" s="11">
        <v>49973910</v>
      </c>
      <c r="K269" s="11">
        <v>54467008</v>
      </c>
      <c r="L269" s="11">
        <v>49005530</v>
      </c>
      <c r="M269" s="11">
        <v>53447868</v>
      </c>
      <c r="N269" s="11">
        <v>85325017</v>
      </c>
      <c r="O269" s="11">
        <v>86125010</v>
      </c>
      <c r="P269" s="11">
        <v>97463330</v>
      </c>
      <c r="Q269" s="11">
        <v>100450950</v>
      </c>
      <c r="R269" s="11">
        <v>157293070</v>
      </c>
      <c r="S269" s="11">
        <v>112325732</v>
      </c>
      <c r="T269" s="11">
        <v>174001376</v>
      </c>
      <c r="U269" s="11">
        <v>195222730</v>
      </c>
      <c r="V269" s="11">
        <v>218559980</v>
      </c>
      <c r="W269" s="11">
        <v>233777560</v>
      </c>
      <c r="X269" s="11">
        <v>261506980</v>
      </c>
      <c r="Y269" s="86">
        <v>244968520</v>
      </c>
      <c r="Z269" s="86">
        <v>242628550</v>
      </c>
      <c r="AA269" s="86">
        <v>246475140</v>
      </c>
      <c r="AB269" s="86">
        <v>254551730</v>
      </c>
      <c r="AC269" s="86">
        <v>266939390</v>
      </c>
      <c r="AD269" s="86">
        <v>271984090</v>
      </c>
      <c r="AE269" s="86">
        <v>297071360</v>
      </c>
      <c r="AF269" s="86">
        <v>320842990</v>
      </c>
      <c r="AG269" s="86">
        <v>365273780</v>
      </c>
      <c r="AH269" s="86">
        <v>435060100</v>
      </c>
      <c r="AI269" s="13">
        <v>9.3441451754633587E-2</v>
      </c>
      <c r="AJ269" s="13">
        <v>0.19105209248799626</v>
      </c>
    </row>
    <row r="270" spans="1:36" ht="10.5" customHeight="1" x14ac:dyDescent="0.2">
      <c r="A270" s="14"/>
      <c r="B270" s="14"/>
      <c r="C270" s="14" t="s">
        <v>164</v>
      </c>
      <c r="D270" s="14"/>
      <c r="E270" s="14"/>
      <c r="F270" s="2"/>
      <c r="G270" s="11">
        <v>37788280</v>
      </c>
      <c r="H270" s="11">
        <v>48207332</v>
      </c>
      <c r="I270" s="11">
        <v>43263389</v>
      </c>
      <c r="J270" s="11">
        <v>58612010</v>
      </c>
      <c r="K270" s="11">
        <v>58515653</v>
      </c>
      <c r="L270" s="11">
        <v>68585730</v>
      </c>
      <c r="M270" s="11">
        <v>63447160</v>
      </c>
      <c r="N270" s="11">
        <v>66607866</v>
      </c>
      <c r="O270" s="11">
        <v>63902632</v>
      </c>
      <c r="P270" s="11">
        <v>73593760</v>
      </c>
      <c r="Q270" s="11">
        <v>68159540</v>
      </c>
      <c r="R270" s="11">
        <v>74340240</v>
      </c>
      <c r="S270" s="11">
        <v>65509505</v>
      </c>
      <c r="T270" s="11">
        <v>66089089</v>
      </c>
      <c r="U270" s="11">
        <v>65550331</v>
      </c>
      <c r="V270" s="11">
        <v>62972051</v>
      </c>
      <c r="W270" s="11">
        <v>67968390</v>
      </c>
      <c r="X270" s="11">
        <v>56067320</v>
      </c>
      <c r="Y270" s="86">
        <v>68548470</v>
      </c>
      <c r="Z270" s="86">
        <v>65662420</v>
      </c>
      <c r="AA270" s="86">
        <v>75331020</v>
      </c>
      <c r="AB270" s="86">
        <v>82379570</v>
      </c>
      <c r="AC270" s="86">
        <v>93642350</v>
      </c>
      <c r="AD270" s="86">
        <v>97171570</v>
      </c>
      <c r="AE270" s="86">
        <v>95639670</v>
      </c>
      <c r="AF270" s="86">
        <v>116547710</v>
      </c>
      <c r="AG270" s="86">
        <v>105136810</v>
      </c>
      <c r="AH270" s="86">
        <v>106800530</v>
      </c>
      <c r="AI270" s="13">
        <v>4.4220739377837104E-2</v>
      </c>
      <c r="AJ270" s="13">
        <v>1.5824334027254583E-2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4110780</v>
      </c>
      <c r="P271" s="11">
        <v>4528498</v>
      </c>
      <c r="Q271" s="11">
        <v>4539075</v>
      </c>
      <c r="R271" s="11">
        <v>5564460</v>
      </c>
      <c r="S271" s="11">
        <v>6375728</v>
      </c>
      <c r="T271" s="11">
        <v>7396179</v>
      </c>
      <c r="U271" s="11">
        <v>8208960</v>
      </c>
      <c r="V271" s="11">
        <v>9108305</v>
      </c>
      <c r="W271" s="11">
        <v>9670340</v>
      </c>
      <c r="X271" s="11">
        <v>9609815</v>
      </c>
      <c r="Y271" s="86">
        <v>8692684</v>
      </c>
      <c r="Z271" s="86">
        <v>7902085</v>
      </c>
      <c r="AA271" s="86">
        <v>7700580</v>
      </c>
      <c r="AB271" s="86">
        <v>7980512</v>
      </c>
      <c r="AC271" s="86">
        <v>8032200</v>
      </c>
      <c r="AD271" s="86">
        <v>9575954</v>
      </c>
      <c r="AE271" s="86">
        <v>9947426</v>
      </c>
      <c r="AF271" s="86">
        <v>11076570</v>
      </c>
      <c r="AG271" s="86">
        <v>11400105</v>
      </c>
      <c r="AH271" s="86">
        <v>12493040</v>
      </c>
      <c r="AI271" s="13">
        <v>7.7555288205326089E-2</v>
      </c>
      <c r="AJ271" s="13">
        <v>9.5870608209310357E-2</v>
      </c>
    </row>
    <row r="272" spans="1:36" ht="10.5" customHeight="1" x14ac:dyDescent="0.2">
      <c r="A272" s="14"/>
      <c r="B272" s="14"/>
      <c r="C272" s="14" t="s">
        <v>166</v>
      </c>
      <c r="D272" s="14"/>
      <c r="E272" s="14"/>
      <c r="F272" s="2"/>
      <c r="G272" s="11">
        <v>47096467.734314151</v>
      </c>
      <c r="H272" s="11">
        <v>50152655.287754223</v>
      </c>
      <c r="I272" s="11">
        <v>54327182.066866696</v>
      </c>
      <c r="J272" s="11">
        <v>62622104.499142364</v>
      </c>
      <c r="K272" s="11">
        <v>65191015</v>
      </c>
      <c r="L272" s="11">
        <v>57766340</v>
      </c>
      <c r="M272" s="11">
        <v>61018200</v>
      </c>
      <c r="N272" s="11">
        <v>60483321</v>
      </c>
      <c r="O272" s="11">
        <v>60146177</v>
      </c>
      <c r="P272" s="11">
        <v>63329940</v>
      </c>
      <c r="Q272" s="11">
        <v>59569942</v>
      </c>
      <c r="R272" s="11">
        <v>43803752</v>
      </c>
      <c r="S272" s="11">
        <v>39016646</v>
      </c>
      <c r="T272" s="11">
        <v>55073241</v>
      </c>
      <c r="U272" s="11">
        <v>50521023</v>
      </c>
      <c r="V272" s="11">
        <v>48265600</v>
      </c>
      <c r="W272" s="11">
        <v>47433040</v>
      </c>
      <c r="X272" s="11">
        <v>53638790</v>
      </c>
      <c r="Y272" s="86">
        <v>49451300</v>
      </c>
      <c r="Z272" s="86">
        <v>47952490</v>
      </c>
      <c r="AA272" s="86">
        <v>47256760</v>
      </c>
      <c r="AB272" s="86">
        <v>50609390</v>
      </c>
      <c r="AC272" s="86">
        <v>52738283</v>
      </c>
      <c r="AD272" s="86">
        <v>54008950</v>
      </c>
      <c r="AE272" s="86">
        <v>18734748</v>
      </c>
      <c r="AF272" s="86">
        <v>16541963</v>
      </c>
      <c r="AG272" s="86">
        <v>16312610</v>
      </c>
      <c r="AH272" s="86">
        <v>23310040</v>
      </c>
      <c r="AI272" s="13">
        <v>-0.12120956895524215</v>
      </c>
      <c r="AJ272" s="13">
        <v>0.42895833346104639</v>
      </c>
    </row>
    <row r="273" spans="1:43" ht="10.5" customHeight="1" x14ac:dyDescent="0.2">
      <c r="A273" s="14"/>
      <c r="B273" s="14"/>
      <c r="C273" s="14" t="s">
        <v>167</v>
      </c>
      <c r="D273" s="14"/>
      <c r="E273" s="14"/>
      <c r="F273" s="2"/>
      <c r="G273" s="11">
        <v>26290700</v>
      </c>
      <c r="H273" s="11">
        <v>26562980</v>
      </c>
      <c r="I273" s="11">
        <v>28213730</v>
      </c>
      <c r="J273" s="11">
        <v>28585710</v>
      </c>
      <c r="K273" s="11">
        <v>28553050</v>
      </c>
      <c r="L273" s="11">
        <v>28510430</v>
      </c>
      <c r="M273" s="11">
        <v>29583820</v>
      </c>
      <c r="N273" s="11">
        <v>30618230</v>
      </c>
      <c r="O273" s="11">
        <v>33028380</v>
      </c>
      <c r="P273" s="11">
        <v>33503420</v>
      </c>
      <c r="Q273" s="11">
        <v>34592300</v>
      </c>
      <c r="R273" s="11">
        <v>36066970</v>
      </c>
      <c r="S273" s="11">
        <v>38325350</v>
      </c>
      <c r="T273" s="11">
        <v>36128020</v>
      </c>
      <c r="U273" s="11">
        <v>36094120</v>
      </c>
      <c r="V273" s="11">
        <v>37380550</v>
      </c>
      <c r="W273" s="11">
        <v>37959690</v>
      </c>
      <c r="X273" s="11">
        <v>42566680</v>
      </c>
      <c r="Y273" s="86">
        <v>46048660</v>
      </c>
      <c r="Z273" s="86">
        <v>48243270</v>
      </c>
      <c r="AA273" s="86">
        <v>50699830</v>
      </c>
      <c r="AB273" s="86">
        <v>51989060</v>
      </c>
      <c r="AC273" s="86">
        <v>52821560</v>
      </c>
      <c r="AD273" s="86">
        <v>55799670</v>
      </c>
      <c r="AE273" s="86">
        <v>60262980</v>
      </c>
      <c r="AF273" s="86">
        <v>63697130</v>
      </c>
      <c r="AG273" s="86">
        <v>67360360</v>
      </c>
      <c r="AH273" s="86">
        <v>71363220</v>
      </c>
      <c r="AI273" s="13">
        <v>5.4209871945081645E-2</v>
      </c>
      <c r="AJ273" s="13">
        <v>5.9424563645443698E-2</v>
      </c>
    </row>
    <row r="274" spans="1:43" ht="10.5" customHeight="1" x14ac:dyDescent="0.2">
      <c r="A274" s="14"/>
      <c r="B274" s="14"/>
      <c r="C274" s="14" t="s">
        <v>168</v>
      </c>
      <c r="D274" s="14"/>
      <c r="E274" s="14"/>
      <c r="F274" s="2"/>
      <c r="G274" s="11">
        <v>11817380</v>
      </c>
      <c r="H274" s="11">
        <v>7130260</v>
      </c>
      <c r="I274" s="11">
        <v>10427550</v>
      </c>
      <c r="J274" s="11">
        <v>6985110</v>
      </c>
      <c r="K274" s="11">
        <v>7663440</v>
      </c>
      <c r="L274" s="11">
        <v>8607530</v>
      </c>
      <c r="M274" s="11">
        <v>10128160</v>
      </c>
      <c r="N274" s="11">
        <v>10757370</v>
      </c>
      <c r="O274" s="11">
        <v>10960834</v>
      </c>
      <c r="P274" s="11">
        <v>12046950</v>
      </c>
      <c r="Q274" s="11">
        <v>12120496</v>
      </c>
      <c r="R274" s="11">
        <v>10915261</v>
      </c>
      <c r="S274" s="11">
        <v>12703910</v>
      </c>
      <c r="T274" s="11">
        <v>15663942</v>
      </c>
      <c r="U274" s="11">
        <v>14381900</v>
      </c>
      <c r="V274" s="11">
        <v>17492380</v>
      </c>
      <c r="W274" s="11">
        <v>20596330</v>
      </c>
      <c r="X274" s="11">
        <v>18209740</v>
      </c>
      <c r="Y274" s="86">
        <v>16506190</v>
      </c>
      <c r="Z274" s="86">
        <v>14587020</v>
      </c>
      <c r="AA274" s="86">
        <v>14265640</v>
      </c>
      <c r="AB274" s="86">
        <v>14480310</v>
      </c>
      <c r="AC274" s="86">
        <v>17142270</v>
      </c>
      <c r="AD274" s="86">
        <v>19540860</v>
      </c>
      <c r="AE274" s="86">
        <v>24818580</v>
      </c>
      <c r="AF274" s="86">
        <v>33211810</v>
      </c>
      <c r="AG274" s="86">
        <v>29863540</v>
      </c>
      <c r="AH274" s="86">
        <v>23668230</v>
      </c>
      <c r="AI274" s="13">
        <v>8.533711213201256E-2</v>
      </c>
      <c r="AJ274" s="13">
        <v>-0.20745397230201107</v>
      </c>
    </row>
    <row r="275" spans="1:43" ht="10.5" customHeight="1" x14ac:dyDescent="0.2">
      <c r="A275" s="8"/>
      <c r="B275" s="8"/>
      <c r="C275" s="11" t="s">
        <v>169</v>
      </c>
      <c r="D275" s="80"/>
      <c r="E275" s="14"/>
      <c r="F275" s="2"/>
      <c r="G275" s="12">
        <v>0</v>
      </c>
      <c r="H275" s="12">
        <v>0</v>
      </c>
      <c r="I275" s="12">
        <v>0</v>
      </c>
      <c r="J275" s="12">
        <v>0</v>
      </c>
      <c r="K275" s="12">
        <v>0</v>
      </c>
      <c r="L275" s="12">
        <v>124975</v>
      </c>
      <c r="M275" s="12">
        <v>702854</v>
      </c>
      <c r="N275" s="12">
        <v>1816</v>
      </c>
      <c r="O275" s="12">
        <v>1652483</v>
      </c>
      <c r="P275" s="12">
        <v>1854099</v>
      </c>
      <c r="Q275" s="12">
        <v>2443948</v>
      </c>
      <c r="R275" s="12">
        <v>2026597</v>
      </c>
      <c r="S275" s="12">
        <v>1981016</v>
      </c>
      <c r="T275" s="12">
        <v>2239082</v>
      </c>
      <c r="U275" s="12">
        <v>2600815</v>
      </c>
      <c r="V275" s="12">
        <v>2276140</v>
      </c>
      <c r="W275" s="12">
        <v>2947671</v>
      </c>
      <c r="X275" s="12">
        <v>2024693</v>
      </c>
      <c r="Y275" s="86">
        <v>1899483</v>
      </c>
      <c r="Z275" s="86">
        <v>330838</v>
      </c>
      <c r="AA275" s="86">
        <v>1850</v>
      </c>
      <c r="AB275" s="86">
        <v>1850</v>
      </c>
      <c r="AC275" s="86">
        <v>1942216</v>
      </c>
      <c r="AD275" s="86">
        <v>2011613</v>
      </c>
      <c r="AE275" s="86">
        <v>2314846</v>
      </c>
      <c r="AF275" s="86">
        <v>3227298</v>
      </c>
      <c r="AG275" s="86">
        <v>4106770</v>
      </c>
      <c r="AH275" s="86">
        <v>2367550</v>
      </c>
      <c r="AI275" s="13">
        <v>2.2949935732978717</v>
      </c>
      <c r="AJ275" s="13">
        <v>-0.4235007073685646</v>
      </c>
    </row>
    <row r="276" spans="1:43" ht="10.5" customHeight="1" x14ac:dyDescent="0.2">
      <c r="A276" s="8"/>
      <c r="B276" s="8"/>
      <c r="C276" s="11" t="s">
        <v>170</v>
      </c>
      <c r="D276" s="80"/>
      <c r="E276" s="14"/>
      <c r="F276" s="2"/>
      <c r="G276" s="12">
        <v>0</v>
      </c>
      <c r="H276" s="12">
        <v>0</v>
      </c>
      <c r="I276" s="12">
        <v>0</v>
      </c>
      <c r="J276" s="12">
        <v>0</v>
      </c>
      <c r="K276" s="12">
        <v>0</v>
      </c>
      <c r="L276" s="12">
        <v>49408974</v>
      </c>
      <c r="M276" s="12">
        <v>27910351</v>
      </c>
      <c r="N276" s="12">
        <v>39451920</v>
      </c>
      <c r="O276" s="12">
        <v>43621991</v>
      </c>
      <c r="P276" s="12">
        <v>43940040</v>
      </c>
      <c r="Q276" s="12">
        <v>41994894</v>
      </c>
      <c r="R276" s="12">
        <v>45159762</v>
      </c>
      <c r="S276" s="12">
        <v>47408357</v>
      </c>
      <c r="T276" s="12">
        <v>51662780</v>
      </c>
      <c r="U276" s="12">
        <v>45639668</v>
      </c>
      <c r="V276" s="12">
        <v>53071044</v>
      </c>
      <c r="W276" s="12">
        <v>53278810</v>
      </c>
      <c r="X276" s="12">
        <v>64402932</v>
      </c>
      <c r="Y276" s="86">
        <v>64710840</v>
      </c>
      <c r="Z276" s="86">
        <v>66865970</v>
      </c>
      <c r="AA276" s="86">
        <v>70355330</v>
      </c>
      <c r="AB276" s="86">
        <v>73710840</v>
      </c>
      <c r="AC276" s="86">
        <v>71297539</v>
      </c>
      <c r="AD276" s="86">
        <v>86210570</v>
      </c>
      <c r="AE276" s="86">
        <v>140786532</v>
      </c>
      <c r="AF276" s="86">
        <v>154255285</v>
      </c>
      <c r="AG276" s="86">
        <v>168349390</v>
      </c>
      <c r="AH276" s="86">
        <v>178510752</v>
      </c>
      <c r="AI276" s="13">
        <v>0.15883651090101125</v>
      </c>
      <c r="AJ276" s="13">
        <v>6.0358769342734181E-2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226.56862745098039</v>
      </c>
      <c r="H279" s="93">
        <v>231.1</v>
      </c>
      <c r="I279" s="93">
        <v>233.3</v>
      </c>
      <c r="J279" s="93">
        <v>233.2</v>
      </c>
      <c r="K279" s="93">
        <v>240</v>
      </c>
      <c r="L279" s="93">
        <v>252</v>
      </c>
      <c r="M279" s="93">
        <v>214.62727272727273</v>
      </c>
      <c r="N279" s="93">
        <v>214.6</v>
      </c>
      <c r="O279" s="93">
        <v>243.26363636363638</v>
      </c>
      <c r="P279" s="93">
        <v>243.56818181818181</v>
      </c>
      <c r="Q279" s="93">
        <v>261.90909090909093</v>
      </c>
      <c r="R279" s="93">
        <v>280.03478260869565</v>
      </c>
      <c r="S279" s="93">
        <v>268.16956521739132</v>
      </c>
      <c r="T279" s="93">
        <v>262.23043478260877</v>
      </c>
      <c r="U279" s="93">
        <v>270.83913043478265</v>
      </c>
      <c r="V279" s="93">
        <v>271.51739130434788</v>
      </c>
      <c r="W279" s="93">
        <v>264.49565217391302</v>
      </c>
      <c r="X279" s="93">
        <v>268.7652173913043</v>
      </c>
      <c r="Y279" s="93">
        <v>268.39565217391299</v>
      </c>
      <c r="Z279" s="93">
        <v>269.2</v>
      </c>
      <c r="AA279" s="93">
        <v>284.39999999999998</v>
      </c>
      <c r="AB279" s="93">
        <v>276.46586458853301</v>
      </c>
      <c r="AC279" s="93">
        <v>284.1278661914435</v>
      </c>
      <c r="AD279" s="93">
        <v>306.18699410431554</v>
      </c>
      <c r="AE279" s="93">
        <v>316.53972318308143</v>
      </c>
      <c r="AF279" s="93">
        <v>315.47409804265635</v>
      </c>
      <c r="AG279" s="93">
        <v>315.80153604023155</v>
      </c>
      <c r="AH279" s="93">
        <v>310.47551766668283</v>
      </c>
      <c r="AI279" s="10">
        <v>1.9524438729289662E-2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73838-9713-490C-A395-6ADB89C760BF}">
  <sheetPr codeName="Sheet10"/>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218</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16449401</v>
      </c>
      <c r="H5" s="5">
        <v>17693787</v>
      </c>
      <c r="I5" s="5">
        <v>19417700</v>
      </c>
      <c r="J5" s="5">
        <v>21856680</v>
      </c>
      <c r="K5" s="5">
        <f t="shared" ref="K5:Q5" si="0">SUM(K62,K119,K176)</f>
        <v>22337054</v>
      </c>
      <c r="L5" s="5">
        <f t="shared" si="0"/>
        <v>22188161</v>
      </c>
      <c r="M5" s="5">
        <f t="shared" si="0"/>
        <v>23646291</v>
      </c>
      <c r="N5" s="5">
        <f t="shared" si="0"/>
        <v>26068104</v>
      </c>
      <c r="O5" s="5">
        <f t="shared" si="0"/>
        <v>26436329.579999998</v>
      </c>
      <c r="P5" s="5">
        <f t="shared" si="0"/>
        <v>28326037</v>
      </c>
      <c r="Q5" s="5">
        <f t="shared" si="0"/>
        <v>27509213.32</v>
      </c>
      <c r="R5" s="5">
        <f t="shared" ref="R5:AA5" si="1">SUM(R62,R119,R176,R233)</f>
        <v>30217297.370000001</v>
      </c>
      <c r="S5" s="5">
        <f t="shared" si="1"/>
        <v>28560670.440000001</v>
      </c>
      <c r="T5" s="5">
        <f t="shared" si="1"/>
        <v>34358486.590000004</v>
      </c>
      <c r="U5" s="5">
        <f t="shared" si="1"/>
        <v>67621377.25</v>
      </c>
      <c r="V5" s="5">
        <f t="shared" si="1"/>
        <v>43745765.18</v>
      </c>
      <c r="W5" s="5">
        <f t="shared" si="1"/>
        <v>42742105.560000002</v>
      </c>
      <c r="X5" s="5">
        <f t="shared" si="1"/>
        <v>42821204.769999996</v>
      </c>
      <c r="Y5" s="5">
        <f t="shared" si="1"/>
        <v>38711997.330000006</v>
      </c>
      <c r="Z5" s="5">
        <f t="shared" si="1"/>
        <v>39674365.850000001</v>
      </c>
      <c r="AA5" s="5">
        <f t="shared" si="1"/>
        <v>35604160.969999999</v>
      </c>
      <c r="AB5" s="5">
        <v>39488578</v>
      </c>
      <c r="AC5" s="5">
        <v>40929822</v>
      </c>
      <c r="AD5" s="5">
        <v>67089506</v>
      </c>
      <c r="AE5" s="5">
        <v>49337366</v>
      </c>
      <c r="AF5" s="5">
        <v>43530557</v>
      </c>
      <c r="AG5" s="5">
        <v>44126818</v>
      </c>
      <c r="AH5" s="5">
        <v>45066729</v>
      </c>
      <c r="AI5" s="10">
        <v>2.2266409112567942E-2</v>
      </c>
      <c r="AJ5" s="10">
        <v>2.1300221556877271E-2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9524985</v>
      </c>
      <c r="H7" s="12">
        <v>10003111</v>
      </c>
      <c r="I7" s="12">
        <v>11165202</v>
      </c>
      <c r="J7" s="12">
        <v>13011164</v>
      </c>
      <c r="K7" s="12">
        <f t="shared" ref="K7:AA17" si="2">SUM(K64,K121,K178)</f>
        <v>12790009</v>
      </c>
      <c r="L7" s="12">
        <f t="shared" si="2"/>
        <v>11968647</v>
      </c>
      <c r="M7" s="12">
        <f t="shared" si="2"/>
        <v>12860814</v>
      </c>
      <c r="N7" s="12">
        <f t="shared" si="2"/>
        <v>12521565</v>
      </c>
      <c r="O7" s="12">
        <f t="shared" si="2"/>
        <v>13123184.300000001</v>
      </c>
      <c r="P7" s="12">
        <f t="shared" si="2"/>
        <v>15659079</v>
      </c>
      <c r="Q7" s="12">
        <f t="shared" si="2"/>
        <v>14465640.25</v>
      </c>
      <c r="R7" s="12">
        <f t="shared" si="2"/>
        <v>14167058.050000001</v>
      </c>
      <c r="S7" s="12">
        <f t="shared" si="2"/>
        <v>14769382.920000002</v>
      </c>
      <c r="T7" s="12">
        <f t="shared" si="2"/>
        <v>19020389.73</v>
      </c>
      <c r="U7" s="12">
        <f t="shared" si="2"/>
        <v>53707317.480000004</v>
      </c>
      <c r="V7" s="12">
        <f t="shared" si="2"/>
        <v>24636274.73</v>
      </c>
      <c r="W7" s="12">
        <f t="shared" si="2"/>
        <v>24392529.870000001</v>
      </c>
      <c r="X7" s="12">
        <f t="shared" si="2"/>
        <v>24546165.25</v>
      </c>
      <c r="Y7" s="12">
        <f t="shared" si="2"/>
        <v>23618435.289999999</v>
      </c>
      <c r="Z7" s="12">
        <f t="shared" si="2"/>
        <v>25047219.630000003</v>
      </c>
      <c r="AA7" s="12">
        <f t="shared" si="2"/>
        <v>21241269.189999998</v>
      </c>
      <c r="AB7" s="12">
        <v>23926931</v>
      </c>
      <c r="AC7" s="12">
        <v>24738780</v>
      </c>
      <c r="AD7" s="12">
        <v>49866793</v>
      </c>
      <c r="AE7" s="12">
        <v>27912659</v>
      </c>
      <c r="AF7" s="12">
        <v>23298956</v>
      </c>
      <c r="AG7" s="12">
        <v>24425316</v>
      </c>
      <c r="AH7" s="12">
        <v>24825816</v>
      </c>
      <c r="AI7" s="13">
        <v>6.1655014137087516E-3</v>
      </c>
      <c r="AJ7" s="13">
        <v>1.6396921947703768E-2</v>
      </c>
    </row>
    <row r="8" spans="1:36" ht="10.5" customHeight="1" x14ac:dyDescent="0.2">
      <c r="A8" s="11"/>
      <c r="B8" s="11"/>
      <c r="C8" s="11" t="s">
        <v>36</v>
      </c>
      <c r="D8" s="11"/>
      <c r="E8" s="11"/>
      <c r="F8" s="2"/>
      <c r="G8" s="12">
        <v>7987214</v>
      </c>
      <c r="H8" s="12">
        <v>8369223</v>
      </c>
      <c r="I8" s="12">
        <v>9011391</v>
      </c>
      <c r="J8" s="12">
        <v>8859982</v>
      </c>
      <c r="K8" s="12">
        <f t="shared" si="2"/>
        <v>9757572</v>
      </c>
      <c r="L8" s="12">
        <f t="shared" si="2"/>
        <v>9595117</v>
      </c>
      <c r="M8" s="12">
        <f t="shared" si="2"/>
        <v>10363211</v>
      </c>
      <c r="N8" s="12">
        <f t="shared" si="2"/>
        <v>10165644</v>
      </c>
      <c r="O8" s="12">
        <f t="shared" si="2"/>
        <v>11001322.300000001</v>
      </c>
      <c r="P8" s="12">
        <f t="shared" si="2"/>
        <v>11155727</v>
      </c>
      <c r="Q8" s="12">
        <f t="shared" si="2"/>
        <v>11317520.25</v>
      </c>
      <c r="R8" s="12">
        <f t="shared" si="2"/>
        <v>11523570.050000001</v>
      </c>
      <c r="S8" s="12">
        <f t="shared" si="2"/>
        <v>11196931.920000002</v>
      </c>
      <c r="T8" s="12">
        <f t="shared" si="2"/>
        <v>14240638.58</v>
      </c>
      <c r="U8" s="12">
        <f t="shared" si="2"/>
        <v>14529213.449999999</v>
      </c>
      <c r="V8" s="12">
        <f t="shared" si="2"/>
        <v>15648056.91</v>
      </c>
      <c r="W8" s="12">
        <f t="shared" si="2"/>
        <v>15879101.34</v>
      </c>
      <c r="X8" s="12">
        <f t="shared" si="2"/>
        <v>16451604.57</v>
      </c>
      <c r="Y8" s="12">
        <f t="shared" si="2"/>
        <v>16180579.109999999</v>
      </c>
      <c r="Z8" s="12">
        <f t="shared" si="2"/>
        <v>17243670.870000001</v>
      </c>
      <c r="AA8" s="12">
        <f t="shared" si="2"/>
        <v>17183499.66</v>
      </c>
      <c r="AB8" s="12">
        <v>17736608</v>
      </c>
      <c r="AC8" s="12">
        <v>16792898</v>
      </c>
      <c r="AD8" s="12">
        <v>17461632</v>
      </c>
      <c r="AE8" s="12">
        <v>17605820</v>
      </c>
      <c r="AF8" s="12">
        <v>17070805</v>
      </c>
      <c r="AG8" s="12">
        <v>16943712</v>
      </c>
      <c r="AH8" s="12">
        <v>17863454</v>
      </c>
      <c r="AI8" s="13">
        <v>1.1884051814177177E-3</v>
      </c>
      <c r="AJ8" s="13">
        <v>5.428220215263338E-2</v>
      </c>
    </row>
    <row r="9" spans="1:36" ht="10.5" customHeight="1" x14ac:dyDescent="0.2">
      <c r="A9" s="11"/>
      <c r="B9" s="11"/>
      <c r="C9" s="11"/>
      <c r="D9" s="11" t="s">
        <v>37</v>
      </c>
      <c r="E9" s="11"/>
      <c r="F9" s="2"/>
      <c r="G9" s="12">
        <v>7701777</v>
      </c>
      <c r="H9" s="12">
        <v>8011284</v>
      </c>
      <c r="I9" s="12">
        <v>8550188</v>
      </c>
      <c r="J9" s="12">
        <v>8349262</v>
      </c>
      <c r="K9" s="12">
        <f t="shared" si="2"/>
        <v>9269661</v>
      </c>
      <c r="L9" s="12">
        <f t="shared" si="2"/>
        <v>8962103</v>
      </c>
      <c r="M9" s="12">
        <f t="shared" si="2"/>
        <v>9804830</v>
      </c>
      <c r="N9" s="12">
        <f t="shared" si="2"/>
        <v>9596141</v>
      </c>
      <c r="O9" s="12">
        <f t="shared" si="2"/>
        <v>10313505.23</v>
      </c>
      <c r="P9" s="12">
        <f t="shared" si="2"/>
        <v>10281668</v>
      </c>
      <c r="Q9" s="12">
        <f t="shared" si="2"/>
        <v>10482074.33</v>
      </c>
      <c r="R9" s="12">
        <f t="shared" si="2"/>
        <v>10676420.74</v>
      </c>
      <c r="S9" s="12">
        <f t="shared" si="2"/>
        <v>10334156.24</v>
      </c>
      <c r="T9" s="12">
        <f t="shared" si="2"/>
        <v>11611584.720000001</v>
      </c>
      <c r="U9" s="12">
        <f t="shared" si="2"/>
        <v>11925524.98</v>
      </c>
      <c r="V9" s="12">
        <f t="shared" si="2"/>
        <v>12414616.16</v>
      </c>
      <c r="W9" s="12">
        <f t="shared" si="2"/>
        <v>12695533.390000001</v>
      </c>
      <c r="X9" s="12">
        <f t="shared" si="2"/>
        <v>12854846.720000001</v>
      </c>
      <c r="Y9" s="12">
        <f t="shared" si="2"/>
        <v>12631150.810000001</v>
      </c>
      <c r="Z9" s="12">
        <f t="shared" si="2"/>
        <v>13497366.33</v>
      </c>
      <c r="AA9" s="12">
        <f t="shared" si="2"/>
        <v>14216586.899999999</v>
      </c>
      <c r="AB9" s="12">
        <v>14635851</v>
      </c>
      <c r="AC9" s="12">
        <v>13908387</v>
      </c>
      <c r="AD9" s="12">
        <v>13857425</v>
      </c>
      <c r="AE9" s="12">
        <v>14436530</v>
      </c>
      <c r="AF9" s="12">
        <v>14026622</v>
      </c>
      <c r="AG9" s="12">
        <v>14317931</v>
      </c>
      <c r="AH9" s="12">
        <v>14478360</v>
      </c>
      <c r="AI9" s="13">
        <v>-1.8015329301570571E-3</v>
      </c>
      <c r="AJ9" s="13">
        <v>1.120476135832754E-2</v>
      </c>
    </row>
    <row r="10" spans="1:36" ht="10.5" customHeight="1" x14ac:dyDescent="0.2">
      <c r="A10" s="11"/>
      <c r="B10" s="11"/>
      <c r="C10" s="14"/>
      <c r="D10" s="11" t="s">
        <v>38</v>
      </c>
      <c r="E10" s="11"/>
      <c r="F10" s="2"/>
      <c r="G10" s="12">
        <v>157532</v>
      </c>
      <c r="H10" s="12">
        <v>206104</v>
      </c>
      <c r="I10" s="12">
        <v>226291</v>
      </c>
      <c r="J10" s="12">
        <v>268166</v>
      </c>
      <c r="K10" s="12">
        <f t="shared" si="2"/>
        <v>251814</v>
      </c>
      <c r="L10" s="12">
        <f t="shared" si="2"/>
        <v>455229</v>
      </c>
      <c r="M10" s="12">
        <f t="shared" si="2"/>
        <v>355742</v>
      </c>
      <c r="N10" s="12">
        <f t="shared" si="2"/>
        <v>367296</v>
      </c>
      <c r="O10" s="12">
        <f t="shared" si="2"/>
        <v>449704.8</v>
      </c>
      <c r="P10" s="12">
        <f t="shared" si="2"/>
        <v>405966</v>
      </c>
      <c r="Q10" s="12">
        <f t="shared" si="2"/>
        <v>412018.76</v>
      </c>
      <c r="R10" s="12">
        <f t="shared" si="2"/>
        <v>443836.07</v>
      </c>
      <c r="S10" s="12">
        <f t="shared" si="2"/>
        <v>405966.49</v>
      </c>
      <c r="T10" s="12">
        <f t="shared" si="2"/>
        <v>2151887.92</v>
      </c>
      <c r="U10" s="12">
        <f t="shared" si="2"/>
        <v>2198935.33</v>
      </c>
      <c r="V10" s="12">
        <f t="shared" si="2"/>
        <v>2597498.7400000002</v>
      </c>
      <c r="W10" s="12">
        <f t="shared" si="2"/>
        <v>2589927.0099999998</v>
      </c>
      <c r="X10" s="12">
        <f t="shared" si="2"/>
        <v>3011424.77</v>
      </c>
      <c r="Y10" s="12">
        <f t="shared" si="2"/>
        <v>3050175.44</v>
      </c>
      <c r="Z10" s="12">
        <f t="shared" si="2"/>
        <v>3251552.32</v>
      </c>
      <c r="AA10" s="12">
        <f t="shared" si="2"/>
        <v>2401937.0699999998</v>
      </c>
      <c r="AB10" s="12">
        <v>2562097</v>
      </c>
      <c r="AC10" s="12">
        <v>2369885</v>
      </c>
      <c r="AD10" s="12">
        <v>3050038</v>
      </c>
      <c r="AE10" s="12">
        <v>2547087</v>
      </c>
      <c r="AF10" s="12">
        <v>2486950</v>
      </c>
      <c r="AG10" s="12">
        <v>2019348</v>
      </c>
      <c r="AH10" s="12">
        <v>2665367</v>
      </c>
      <c r="AI10" s="13">
        <v>6.6076842864464247E-3</v>
      </c>
      <c r="AJ10" s="13">
        <v>0.31991464571733053</v>
      </c>
    </row>
    <row r="11" spans="1:36" ht="10.5" customHeight="1" x14ac:dyDescent="0.2">
      <c r="A11" s="11"/>
      <c r="B11" s="11"/>
      <c r="C11" s="14"/>
      <c r="D11" s="11" t="s">
        <v>39</v>
      </c>
      <c r="E11" s="11"/>
      <c r="F11" s="2"/>
      <c r="G11" s="12">
        <v>127905</v>
      </c>
      <c r="H11" s="12">
        <v>151835</v>
      </c>
      <c r="I11" s="12">
        <v>234912</v>
      </c>
      <c r="J11" s="12">
        <v>242554</v>
      </c>
      <c r="K11" s="12">
        <f t="shared" si="2"/>
        <v>236097</v>
      </c>
      <c r="L11" s="12">
        <f t="shared" si="2"/>
        <v>177785</v>
      </c>
      <c r="M11" s="12">
        <f t="shared" si="2"/>
        <v>202639</v>
      </c>
      <c r="N11" s="12">
        <f t="shared" si="2"/>
        <v>202207</v>
      </c>
      <c r="O11" s="12">
        <f t="shared" si="2"/>
        <v>238112.27</v>
      </c>
      <c r="P11" s="12">
        <f t="shared" si="2"/>
        <v>468093</v>
      </c>
      <c r="Q11" s="12">
        <f t="shared" si="2"/>
        <v>423427.16</v>
      </c>
      <c r="R11" s="12">
        <f t="shared" si="2"/>
        <v>403313.24</v>
      </c>
      <c r="S11" s="12">
        <f t="shared" si="2"/>
        <v>456809.19</v>
      </c>
      <c r="T11" s="12">
        <f t="shared" si="2"/>
        <v>477165.93999999994</v>
      </c>
      <c r="U11" s="12">
        <f t="shared" si="2"/>
        <v>404753.14</v>
      </c>
      <c r="V11" s="12">
        <f t="shared" si="2"/>
        <v>635942.01</v>
      </c>
      <c r="W11" s="12">
        <f t="shared" si="2"/>
        <v>593640.93999999994</v>
      </c>
      <c r="X11" s="12">
        <f t="shared" si="2"/>
        <v>585333.07999999996</v>
      </c>
      <c r="Y11" s="12">
        <f t="shared" si="2"/>
        <v>499252.86</v>
      </c>
      <c r="Z11" s="12">
        <f t="shared" si="2"/>
        <v>494752.22</v>
      </c>
      <c r="AA11" s="12">
        <f t="shared" si="2"/>
        <v>564975.68999999994</v>
      </c>
      <c r="AB11" s="12">
        <v>538660</v>
      </c>
      <c r="AC11" s="12">
        <v>514626</v>
      </c>
      <c r="AD11" s="12">
        <v>554169</v>
      </c>
      <c r="AE11" s="12">
        <v>622203</v>
      </c>
      <c r="AF11" s="12">
        <v>557233</v>
      </c>
      <c r="AG11" s="12">
        <v>606433</v>
      </c>
      <c r="AH11" s="12">
        <v>719727</v>
      </c>
      <c r="AI11" s="13">
        <v>4.9483249706386845E-2</v>
      </c>
      <c r="AJ11" s="13">
        <v>0.18682030826158866</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0</v>
      </c>
      <c r="P12" s="12">
        <f t="shared" si="2"/>
        <v>0</v>
      </c>
      <c r="Q12" s="12">
        <f t="shared" si="2"/>
        <v>0</v>
      </c>
      <c r="R12" s="12">
        <f t="shared" si="2"/>
        <v>0</v>
      </c>
      <c r="S12" s="12">
        <f t="shared" si="2"/>
        <v>0</v>
      </c>
      <c r="T12" s="12">
        <f t="shared" si="2"/>
        <v>489374.15</v>
      </c>
      <c r="U12" s="12">
        <f t="shared" si="2"/>
        <v>769604.03</v>
      </c>
      <c r="V12" s="12">
        <f t="shared" si="2"/>
        <v>826547.82</v>
      </c>
      <c r="W12" s="12">
        <f t="shared" si="2"/>
        <v>923677.53</v>
      </c>
      <c r="X12" s="12">
        <f t="shared" si="2"/>
        <v>880274.68</v>
      </c>
      <c r="Y12" s="12">
        <f t="shared" si="2"/>
        <v>625586.18000000005</v>
      </c>
      <c r="Z12" s="12">
        <f t="shared" si="2"/>
        <v>1392551.76</v>
      </c>
      <c r="AA12" s="12">
        <f t="shared" si="2"/>
        <v>1487481.53</v>
      </c>
      <c r="AB12" s="12">
        <v>1267133</v>
      </c>
      <c r="AC12" s="12">
        <v>1540884</v>
      </c>
      <c r="AD12" s="12">
        <v>1618211</v>
      </c>
      <c r="AE12" s="12">
        <v>1802382</v>
      </c>
      <c r="AF12" s="12">
        <v>1433937</v>
      </c>
      <c r="AG12" s="12">
        <v>1612637</v>
      </c>
      <c r="AH12" s="12">
        <v>880329</v>
      </c>
      <c r="AI12" s="13">
        <v>-5.889705046943472E-2</v>
      </c>
      <c r="AJ12" s="13">
        <v>-0.45410591472228407</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0</v>
      </c>
      <c r="T13" s="12">
        <f t="shared" si="2"/>
        <v>0</v>
      </c>
      <c r="U13" s="12">
        <f t="shared" si="2"/>
        <v>0</v>
      </c>
      <c r="V13" s="12">
        <f t="shared" si="2"/>
        <v>0</v>
      </c>
      <c r="W13" s="12">
        <f t="shared" si="2"/>
        <v>0</v>
      </c>
      <c r="X13" s="12">
        <f t="shared" si="2"/>
        <v>0</v>
      </c>
      <c r="Y13" s="12">
        <f t="shared" si="2"/>
        <v>0</v>
      </c>
      <c r="Z13" s="12">
        <f t="shared" si="2"/>
        <v>0</v>
      </c>
      <c r="AA13" s="12">
        <f t="shared" si="2"/>
        <v>0</v>
      </c>
      <c r="AB13" s="12">
        <v>0</v>
      </c>
      <c r="AC13" s="12">
        <v>0</v>
      </c>
      <c r="AD13" s="12">
        <v>0</v>
      </c>
      <c r="AE13" s="12">
        <v>0</v>
      </c>
      <c r="AF13" s="12">
        <v>0</v>
      </c>
      <c r="AG13" s="12">
        <v>0</v>
      </c>
      <c r="AH13" s="12">
        <v>0</v>
      </c>
      <c r="AI13" s="13" t="s">
        <v>246</v>
      </c>
      <c r="AJ13" s="13" t="s">
        <v>246</v>
      </c>
    </row>
    <row r="14" spans="1:36" ht="10.5" customHeight="1" x14ac:dyDescent="0.2">
      <c r="A14" s="11"/>
      <c r="B14" s="14"/>
      <c r="C14" s="11" t="s">
        <v>42</v>
      </c>
      <c r="D14" s="11"/>
      <c r="E14" s="11"/>
      <c r="F14" s="2"/>
      <c r="G14" s="12">
        <v>0</v>
      </c>
      <c r="H14" s="12">
        <v>0</v>
      </c>
      <c r="I14" s="12">
        <v>0</v>
      </c>
      <c r="J14" s="12">
        <v>0</v>
      </c>
      <c r="K14" s="12">
        <f t="shared" si="2"/>
        <v>0</v>
      </c>
      <c r="L14" s="12">
        <f t="shared" si="2"/>
        <v>0</v>
      </c>
      <c r="M14" s="12">
        <f t="shared" si="2"/>
        <v>0</v>
      </c>
      <c r="N14" s="12">
        <f t="shared" si="2"/>
        <v>0</v>
      </c>
      <c r="O14" s="12">
        <f t="shared" si="2"/>
        <v>4688</v>
      </c>
      <c r="P14" s="12">
        <f t="shared" si="2"/>
        <v>3578</v>
      </c>
      <c r="Q14" s="12">
        <f t="shared" si="2"/>
        <v>3571</v>
      </c>
      <c r="R14" s="12">
        <f t="shared" si="2"/>
        <v>0</v>
      </c>
      <c r="S14" s="12">
        <f t="shared" si="2"/>
        <v>0</v>
      </c>
      <c r="T14" s="12">
        <f t="shared" si="2"/>
        <v>3917</v>
      </c>
      <c r="U14" s="12">
        <f t="shared" si="2"/>
        <v>0</v>
      </c>
      <c r="V14" s="12">
        <f t="shared" si="2"/>
        <v>0</v>
      </c>
      <c r="W14" s="12">
        <f t="shared" si="2"/>
        <v>4634</v>
      </c>
      <c r="X14" s="12">
        <f t="shared" si="2"/>
        <v>0</v>
      </c>
      <c r="Y14" s="12">
        <f t="shared" si="2"/>
        <v>4196</v>
      </c>
      <c r="Z14" s="12">
        <f t="shared" si="2"/>
        <v>22792</v>
      </c>
      <c r="AA14" s="12">
        <f t="shared" si="2"/>
        <v>0</v>
      </c>
      <c r="AB14" s="12">
        <v>0</v>
      </c>
      <c r="AC14" s="12">
        <v>9638</v>
      </c>
      <c r="AD14" s="12">
        <v>13578</v>
      </c>
      <c r="AE14" s="12">
        <v>12123</v>
      </c>
      <c r="AF14" s="12">
        <v>12376</v>
      </c>
      <c r="AG14" s="12">
        <v>8774</v>
      </c>
      <c r="AH14" s="12">
        <v>190545</v>
      </c>
      <c r="AI14" s="13" t="s">
        <v>246</v>
      </c>
      <c r="AJ14" s="13">
        <v>20.717004786870298</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484879</v>
      </c>
      <c r="X15" s="12">
        <f t="shared" si="2"/>
        <v>636964</v>
      </c>
      <c r="Y15" s="12">
        <f t="shared" si="2"/>
        <v>616777</v>
      </c>
      <c r="Z15" s="12">
        <f t="shared" si="2"/>
        <v>0</v>
      </c>
      <c r="AA15" s="12">
        <f t="shared" si="2"/>
        <v>0</v>
      </c>
      <c r="AB15" s="12">
        <v>1</v>
      </c>
      <c r="AC15" s="12">
        <v>0</v>
      </c>
      <c r="AD15" s="12">
        <v>0</v>
      </c>
      <c r="AE15" s="12">
        <v>0</v>
      </c>
      <c r="AF15" s="12">
        <v>0</v>
      </c>
      <c r="AG15" s="12">
        <v>138</v>
      </c>
      <c r="AH15" s="12">
        <v>1048389</v>
      </c>
      <c r="AI15" s="13">
        <v>9.0790687893448023</v>
      </c>
      <c r="AJ15" s="13">
        <v>7596.021739130435</v>
      </c>
    </row>
    <row r="16" spans="1:36" ht="10.5" customHeight="1" x14ac:dyDescent="0.2">
      <c r="A16" s="11"/>
      <c r="B16" s="14"/>
      <c r="C16" s="11" t="s">
        <v>44</v>
      </c>
      <c r="D16" s="15"/>
      <c r="E16" s="11"/>
      <c r="F16" s="2"/>
      <c r="G16" s="12">
        <v>1537771</v>
      </c>
      <c r="H16" s="12">
        <v>1633888</v>
      </c>
      <c r="I16" s="12">
        <v>2153811</v>
      </c>
      <c r="J16" s="12">
        <v>4151182</v>
      </c>
      <c r="K16" s="12">
        <f t="shared" si="2"/>
        <v>3032437</v>
      </c>
      <c r="L16" s="12">
        <f t="shared" si="2"/>
        <v>2373530</v>
      </c>
      <c r="M16" s="12">
        <f t="shared" si="2"/>
        <v>2497603</v>
      </c>
      <c r="N16" s="12">
        <f t="shared" si="2"/>
        <v>2355921</v>
      </c>
      <c r="O16" s="12">
        <f t="shared" si="2"/>
        <v>2117174</v>
      </c>
      <c r="P16" s="12">
        <f t="shared" si="2"/>
        <v>4499774</v>
      </c>
      <c r="Q16" s="12">
        <f t="shared" si="2"/>
        <v>3144549</v>
      </c>
      <c r="R16" s="12">
        <f t="shared" si="2"/>
        <v>2643488</v>
      </c>
      <c r="S16" s="12">
        <f t="shared" si="2"/>
        <v>3572451</v>
      </c>
      <c r="T16" s="12">
        <f t="shared" si="2"/>
        <v>4286460</v>
      </c>
      <c r="U16" s="12">
        <f t="shared" si="2"/>
        <v>38408500</v>
      </c>
      <c r="V16" s="12">
        <f t="shared" si="2"/>
        <v>8161670</v>
      </c>
      <c r="W16" s="12">
        <f t="shared" si="2"/>
        <v>7100238</v>
      </c>
      <c r="X16" s="12">
        <f t="shared" si="2"/>
        <v>6577322</v>
      </c>
      <c r="Y16" s="12">
        <f t="shared" si="2"/>
        <v>6191297</v>
      </c>
      <c r="Z16" s="12">
        <f t="shared" si="2"/>
        <v>6388205</v>
      </c>
      <c r="AA16" s="12">
        <f t="shared" si="2"/>
        <v>2570288</v>
      </c>
      <c r="AB16" s="12">
        <v>4923189</v>
      </c>
      <c r="AC16" s="12">
        <v>6395360</v>
      </c>
      <c r="AD16" s="12">
        <v>30773372</v>
      </c>
      <c r="AE16" s="12">
        <v>8492334</v>
      </c>
      <c r="AF16" s="12">
        <v>4781838</v>
      </c>
      <c r="AG16" s="12">
        <v>5860055</v>
      </c>
      <c r="AH16" s="12">
        <v>4843099</v>
      </c>
      <c r="AI16" s="13">
        <v>-2.729881441316917E-3</v>
      </c>
      <c r="AJ16" s="13">
        <v>-0.17354035073049656</v>
      </c>
    </row>
    <row r="17" spans="1:36" ht="10.5" customHeight="1" x14ac:dyDescent="0.2">
      <c r="A17" s="11"/>
      <c r="B17" s="14"/>
      <c r="C17" s="11"/>
      <c r="D17" s="15" t="s">
        <v>45</v>
      </c>
      <c r="E17" s="11"/>
      <c r="F17" s="2"/>
      <c r="G17" s="12">
        <v>113734</v>
      </c>
      <c r="H17" s="12">
        <v>182589</v>
      </c>
      <c r="I17" s="12">
        <v>199479</v>
      </c>
      <c r="J17" s="12">
        <v>211339</v>
      </c>
      <c r="K17" s="12">
        <f t="shared" si="2"/>
        <v>216919</v>
      </c>
      <c r="L17" s="12">
        <f t="shared" si="2"/>
        <v>254045</v>
      </c>
      <c r="M17" s="12">
        <f t="shared" si="2"/>
        <v>266411</v>
      </c>
      <c r="N17" s="12">
        <f t="shared" si="2"/>
        <v>88975</v>
      </c>
      <c r="O17" s="12">
        <f t="shared" si="2"/>
        <v>88706</v>
      </c>
      <c r="P17" s="12">
        <f t="shared" si="2"/>
        <v>141898</v>
      </c>
      <c r="Q17" s="12">
        <f t="shared" si="2"/>
        <v>91279</v>
      </c>
      <c r="R17" s="12">
        <f t="shared" si="2"/>
        <v>96579</v>
      </c>
      <c r="S17" s="12">
        <f t="shared" si="2"/>
        <v>170381</v>
      </c>
      <c r="T17" s="12">
        <f t="shared" si="2"/>
        <v>453893</v>
      </c>
      <c r="U17" s="12">
        <f t="shared" si="2"/>
        <v>472400</v>
      </c>
      <c r="V17" s="12">
        <f t="shared" si="2"/>
        <v>528838</v>
      </c>
      <c r="W17" s="12">
        <f t="shared" si="2"/>
        <v>461174</v>
      </c>
      <c r="X17" s="12">
        <f t="shared" si="2"/>
        <v>448455</v>
      </c>
      <c r="Y17" s="12">
        <f t="shared" si="2"/>
        <v>224253</v>
      </c>
      <c r="Z17" s="12">
        <f t="shared" ref="W17:AA20" si="3">SUM(Z74,Z131,Z188)</f>
        <v>274988</v>
      </c>
      <c r="AA17" s="12">
        <f t="shared" si="3"/>
        <v>504132</v>
      </c>
      <c r="AB17" s="12">
        <v>683590</v>
      </c>
      <c r="AC17" s="12">
        <v>916778</v>
      </c>
      <c r="AD17" s="12">
        <v>994952</v>
      </c>
      <c r="AE17" s="12">
        <v>803335</v>
      </c>
      <c r="AF17" s="12">
        <v>315360</v>
      </c>
      <c r="AG17" s="12">
        <v>496502</v>
      </c>
      <c r="AH17" s="12">
        <v>325565</v>
      </c>
      <c r="AI17" s="13">
        <v>-0.11629563236892249</v>
      </c>
      <c r="AJ17" s="13">
        <v>-0.34428260107713565</v>
      </c>
    </row>
    <row r="18" spans="1:36" ht="10.5" customHeight="1" x14ac:dyDescent="0.2">
      <c r="A18" s="11"/>
      <c r="B18" s="14"/>
      <c r="C18" s="11"/>
      <c r="D18" s="15" t="s">
        <v>46</v>
      </c>
      <c r="E18" s="11"/>
      <c r="F18" s="2"/>
      <c r="G18" s="12">
        <v>1182768</v>
      </c>
      <c r="H18" s="12">
        <v>1140256</v>
      </c>
      <c r="I18" s="12">
        <v>1299688</v>
      </c>
      <c r="J18" s="12">
        <v>1195059</v>
      </c>
      <c r="K18" s="12">
        <f t="shared" ref="K18:V20" si="4">SUM(K75,K132,K189)</f>
        <v>1364774</v>
      </c>
      <c r="L18" s="12">
        <f t="shared" si="4"/>
        <v>1474242</v>
      </c>
      <c r="M18" s="12">
        <f t="shared" si="4"/>
        <v>1671574</v>
      </c>
      <c r="N18" s="12">
        <f t="shared" si="4"/>
        <v>1890332</v>
      </c>
      <c r="O18" s="12">
        <f t="shared" si="4"/>
        <v>1496216</v>
      </c>
      <c r="P18" s="12">
        <f t="shared" si="4"/>
        <v>1985210</v>
      </c>
      <c r="Q18" s="12">
        <f t="shared" si="4"/>
        <v>1840419</v>
      </c>
      <c r="R18" s="12">
        <f t="shared" si="4"/>
        <v>1754076</v>
      </c>
      <c r="S18" s="12">
        <f t="shared" si="4"/>
        <v>2176507</v>
      </c>
      <c r="T18" s="12">
        <f t="shared" si="4"/>
        <v>2183493</v>
      </c>
      <c r="U18" s="12">
        <f t="shared" si="4"/>
        <v>3067547</v>
      </c>
      <c r="V18" s="12">
        <f t="shared" si="4"/>
        <v>4064740</v>
      </c>
      <c r="W18" s="12">
        <f t="shared" si="3"/>
        <v>3562173</v>
      </c>
      <c r="X18" s="12">
        <f t="shared" si="3"/>
        <v>2368938</v>
      </c>
      <c r="Y18" s="12">
        <f t="shared" si="3"/>
        <v>2035630</v>
      </c>
      <c r="Z18" s="12">
        <f t="shared" si="3"/>
        <v>1877306</v>
      </c>
      <c r="AA18" s="12">
        <f t="shared" si="3"/>
        <v>1497158</v>
      </c>
      <c r="AB18" s="12">
        <v>1491830</v>
      </c>
      <c r="AC18" s="12">
        <v>1582519</v>
      </c>
      <c r="AD18" s="12">
        <v>1671289</v>
      </c>
      <c r="AE18" s="12">
        <v>1786878</v>
      </c>
      <c r="AF18" s="12">
        <v>1614144</v>
      </c>
      <c r="AG18" s="12">
        <v>1564379</v>
      </c>
      <c r="AH18" s="12">
        <v>1569795</v>
      </c>
      <c r="AI18" s="13">
        <v>8.5263915872724194E-3</v>
      </c>
      <c r="AJ18" s="13">
        <v>3.4620766451096568E-3</v>
      </c>
    </row>
    <row r="19" spans="1:36" ht="10.5" customHeight="1" x14ac:dyDescent="0.2">
      <c r="A19" s="11"/>
      <c r="B19" s="14"/>
      <c r="C19" s="11"/>
      <c r="D19" s="15" t="s">
        <v>47</v>
      </c>
      <c r="E19" s="11"/>
      <c r="F19" s="2"/>
      <c r="G19" s="12">
        <v>0</v>
      </c>
      <c r="H19" s="12">
        <v>0</v>
      </c>
      <c r="I19" s="12">
        <v>200000</v>
      </c>
      <c r="J19" s="12">
        <v>0</v>
      </c>
      <c r="K19" s="12">
        <f t="shared" si="4"/>
        <v>0</v>
      </c>
      <c r="L19" s="12">
        <f t="shared" si="4"/>
        <v>0</v>
      </c>
      <c r="M19" s="12">
        <f t="shared" si="4"/>
        <v>0</v>
      </c>
      <c r="N19" s="12">
        <f t="shared" si="4"/>
        <v>0</v>
      </c>
      <c r="O19" s="12">
        <f t="shared" si="4"/>
        <v>0</v>
      </c>
      <c r="P19" s="12">
        <f t="shared" si="4"/>
        <v>1700081</v>
      </c>
      <c r="Q19" s="12">
        <f t="shared" si="4"/>
        <v>450000</v>
      </c>
      <c r="R19" s="12">
        <f t="shared" si="4"/>
        <v>0</v>
      </c>
      <c r="S19" s="12">
        <f t="shared" si="4"/>
        <v>0</v>
      </c>
      <c r="T19" s="12">
        <f t="shared" si="4"/>
        <v>0</v>
      </c>
      <c r="U19" s="12">
        <f t="shared" si="4"/>
        <v>33802413</v>
      </c>
      <c r="V19" s="12">
        <f t="shared" si="4"/>
        <v>2775000</v>
      </c>
      <c r="W19" s="12">
        <f t="shared" si="3"/>
        <v>2300710</v>
      </c>
      <c r="X19" s="12">
        <f t="shared" si="3"/>
        <v>3075311</v>
      </c>
      <c r="Y19" s="12">
        <f t="shared" si="3"/>
        <v>3305175</v>
      </c>
      <c r="Z19" s="12">
        <f t="shared" si="3"/>
        <v>3562790</v>
      </c>
      <c r="AA19" s="12">
        <f t="shared" si="3"/>
        <v>21610</v>
      </c>
      <c r="AB19" s="12">
        <v>2294515</v>
      </c>
      <c r="AC19" s="12">
        <v>3376167</v>
      </c>
      <c r="AD19" s="12">
        <v>27262065</v>
      </c>
      <c r="AE19" s="12">
        <v>5266799</v>
      </c>
      <c r="AF19" s="12">
        <v>2487326</v>
      </c>
      <c r="AG19" s="12">
        <v>3331902</v>
      </c>
      <c r="AH19" s="12">
        <v>2466377</v>
      </c>
      <c r="AI19" s="13">
        <v>1.2110879919956297E-2</v>
      </c>
      <c r="AJ19" s="13">
        <v>-0.25976904482784907</v>
      </c>
    </row>
    <row r="20" spans="1:36" ht="10.5" customHeight="1" x14ac:dyDescent="0.2">
      <c r="A20" s="11"/>
      <c r="B20" s="11"/>
      <c r="C20" s="11"/>
      <c r="D20" s="11" t="s">
        <v>48</v>
      </c>
      <c r="E20" s="11"/>
      <c r="F20" s="2"/>
      <c r="G20" s="12">
        <v>241269</v>
      </c>
      <c r="H20" s="12">
        <v>311043</v>
      </c>
      <c r="I20" s="12">
        <v>454644</v>
      </c>
      <c r="J20" s="12">
        <v>2744784</v>
      </c>
      <c r="K20" s="12">
        <f t="shared" si="4"/>
        <v>1450744</v>
      </c>
      <c r="L20" s="12">
        <f t="shared" si="4"/>
        <v>645243</v>
      </c>
      <c r="M20" s="12">
        <f t="shared" si="4"/>
        <v>559618</v>
      </c>
      <c r="N20" s="12">
        <f t="shared" si="4"/>
        <v>376614</v>
      </c>
      <c r="O20" s="12">
        <f t="shared" si="4"/>
        <v>532252</v>
      </c>
      <c r="P20" s="12">
        <f t="shared" si="4"/>
        <v>672585</v>
      </c>
      <c r="Q20" s="12">
        <f t="shared" si="4"/>
        <v>762851</v>
      </c>
      <c r="R20" s="12">
        <f t="shared" si="4"/>
        <v>792833</v>
      </c>
      <c r="S20" s="12">
        <f t="shared" si="4"/>
        <v>1225563</v>
      </c>
      <c r="T20" s="12">
        <f t="shared" si="4"/>
        <v>1649074</v>
      </c>
      <c r="U20" s="12">
        <f t="shared" si="4"/>
        <v>1066140</v>
      </c>
      <c r="V20" s="12">
        <f t="shared" si="4"/>
        <v>793092</v>
      </c>
      <c r="W20" s="12">
        <f t="shared" si="3"/>
        <v>776181</v>
      </c>
      <c r="X20" s="12">
        <f t="shared" si="3"/>
        <v>684618</v>
      </c>
      <c r="Y20" s="12">
        <f t="shared" si="3"/>
        <v>626239</v>
      </c>
      <c r="Z20" s="12">
        <f t="shared" si="3"/>
        <v>673121</v>
      </c>
      <c r="AA20" s="12">
        <f t="shared" si="3"/>
        <v>547388</v>
      </c>
      <c r="AB20" s="12">
        <v>453254</v>
      </c>
      <c r="AC20" s="12">
        <v>519896</v>
      </c>
      <c r="AD20" s="12">
        <v>845066</v>
      </c>
      <c r="AE20" s="12">
        <v>635322</v>
      </c>
      <c r="AF20" s="12">
        <v>365008</v>
      </c>
      <c r="AG20" s="12">
        <v>467272</v>
      </c>
      <c r="AH20" s="12">
        <v>481362</v>
      </c>
      <c r="AI20" s="13">
        <v>1.0078265564023914E-2</v>
      </c>
      <c r="AJ20" s="13">
        <v>3.0153743429950863E-2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5098295</v>
      </c>
      <c r="H22" s="12">
        <v>5422935</v>
      </c>
      <c r="I22" s="12">
        <v>6260726</v>
      </c>
      <c r="J22" s="12">
        <v>7042486</v>
      </c>
      <c r="K22" s="12">
        <f t="shared" ref="K22:AA32" si="5">SUM(K79,K136,K193)</f>
        <v>7619279</v>
      </c>
      <c r="L22" s="12">
        <f t="shared" si="5"/>
        <v>8188680</v>
      </c>
      <c r="M22" s="12">
        <f t="shared" si="5"/>
        <v>8385138</v>
      </c>
      <c r="N22" s="12">
        <f t="shared" si="5"/>
        <v>11088091</v>
      </c>
      <c r="O22" s="12">
        <f t="shared" si="5"/>
        <v>10373395.279999999</v>
      </c>
      <c r="P22" s="12">
        <f t="shared" si="5"/>
        <v>10370982</v>
      </c>
      <c r="Q22" s="12">
        <f t="shared" si="5"/>
        <v>10527963.07</v>
      </c>
      <c r="R22" s="12">
        <f t="shared" si="5"/>
        <v>12214410.32</v>
      </c>
      <c r="S22" s="12">
        <f t="shared" si="5"/>
        <v>10490960.52</v>
      </c>
      <c r="T22" s="12">
        <f t="shared" si="5"/>
        <v>11847575.859999999</v>
      </c>
      <c r="U22" s="12">
        <f t="shared" si="5"/>
        <v>11419909.27</v>
      </c>
      <c r="V22" s="12">
        <f t="shared" si="5"/>
        <v>15751792.450000001</v>
      </c>
      <c r="W22" s="12">
        <f t="shared" si="5"/>
        <v>13603352.810000001</v>
      </c>
      <c r="X22" s="12">
        <f t="shared" si="5"/>
        <v>13164638.76</v>
      </c>
      <c r="Y22" s="12">
        <f t="shared" si="5"/>
        <v>11308566.16</v>
      </c>
      <c r="Z22" s="12">
        <f t="shared" si="5"/>
        <v>11688697.220000001</v>
      </c>
      <c r="AA22" s="12">
        <f t="shared" si="5"/>
        <v>11754710.779999999</v>
      </c>
      <c r="AB22" s="12">
        <v>12286484</v>
      </c>
      <c r="AC22" s="12">
        <v>13113379</v>
      </c>
      <c r="AD22" s="12">
        <v>13557187</v>
      </c>
      <c r="AE22" s="12">
        <v>14212286</v>
      </c>
      <c r="AF22" s="12">
        <v>14279667</v>
      </c>
      <c r="AG22" s="12">
        <v>14270768</v>
      </c>
      <c r="AH22" s="12">
        <v>17185930</v>
      </c>
      <c r="AI22" s="13">
        <v>5.7525633717943059E-2</v>
      </c>
      <c r="AJ22" s="13">
        <v>0.20427506073954815</v>
      </c>
    </row>
    <row r="23" spans="1:36" ht="10.5" customHeight="1" x14ac:dyDescent="0.2">
      <c r="A23" s="11"/>
      <c r="B23" s="11"/>
      <c r="C23" s="11" t="s">
        <v>50</v>
      </c>
      <c r="D23" s="11"/>
      <c r="E23" s="11"/>
      <c r="F23" s="2"/>
      <c r="G23" s="12">
        <v>0</v>
      </c>
      <c r="H23" s="12">
        <v>0</v>
      </c>
      <c r="I23" s="12">
        <v>0</v>
      </c>
      <c r="J23" s="12">
        <v>587033</v>
      </c>
      <c r="K23" s="12">
        <f t="shared" si="5"/>
        <v>633457</v>
      </c>
      <c r="L23" s="12">
        <f t="shared" si="5"/>
        <v>672829</v>
      </c>
      <c r="M23" s="12">
        <f t="shared" si="5"/>
        <v>716371</v>
      </c>
      <c r="N23" s="12">
        <f t="shared" si="5"/>
        <v>813046</v>
      </c>
      <c r="O23" s="12">
        <f t="shared" si="5"/>
        <v>739432</v>
      </c>
      <c r="P23" s="12">
        <f t="shared" si="5"/>
        <v>785314</v>
      </c>
      <c r="Q23" s="12">
        <f t="shared" si="5"/>
        <v>785314</v>
      </c>
      <c r="R23" s="12">
        <f t="shared" si="5"/>
        <v>785314</v>
      </c>
      <c r="S23" s="12">
        <f t="shared" si="5"/>
        <v>785314</v>
      </c>
      <c r="T23" s="12">
        <f t="shared" si="5"/>
        <v>785314</v>
      </c>
      <c r="U23" s="12">
        <f t="shared" si="5"/>
        <v>785314</v>
      </c>
      <c r="V23" s="12">
        <f t="shared" si="5"/>
        <v>785315</v>
      </c>
      <c r="W23" s="12">
        <f t="shared" si="5"/>
        <v>785315</v>
      </c>
      <c r="X23" s="12">
        <f t="shared" si="5"/>
        <v>785314</v>
      </c>
      <c r="Y23" s="12">
        <f t="shared" si="5"/>
        <v>785314</v>
      </c>
      <c r="Z23" s="12">
        <f t="shared" si="5"/>
        <v>785314</v>
      </c>
      <c r="AA23" s="12">
        <f t="shared" si="5"/>
        <v>785314</v>
      </c>
      <c r="AB23" s="12">
        <v>785314</v>
      </c>
      <c r="AC23" s="12">
        <v>785314</v>
      </c>
      <c r="AD23" s="12">
        <v>785313</v>
      </c>
      <c r="AE23" s="12">
        <v>785313</v>
      </c>
      <c r="AF23" s="12">
        <v>785313</v>
      </c>
      <c r="AG23" s="12">
        <v>785314</v>
      </c>
      <c r="AH23" s="12">
        <v>785313</v>
      </c>
      <c r="AI23" s="13">
        <v>-2.1222944590615356E-7</v>
      </c>
      <c r="AJ23" s="13">
        <v>-1.2733759999185039E-6</v>
      </c>
    </row>
    <row r="24" spans="1:36" ht="10.5" customHeight="1" x14ac:dyDescent="0.2">
      <c r="A24" s="11"/>
      <c r="B24" s="11"/>
      <c r="C24" s="11" t="s">
        <v>51</v>
      </c>
      <c r="D24" s="11"/>
      <c r="E24" s="11"/>
      <c r="F24" s="2"/>
      <c r="G24" s="12">
        <v>60692</v>
      </c>
      <c r="H24" s="12">
        <v>70584</v>
      </c>
      <c r="I24" s="12">
        <v>73159</v>
      </c>
      <c r="J24" s="12">
        <v>173489</v>
      </c>
      <c r="K24" s="12">
        <f t="shared" si="5"/>
        <v>178088</v>
      </c>
      <c r="L24" s="12">
        <f t="shared" si="5"/>
        <v>179919</v>
      </c>
      <c r="M24" s="12">
        <f t="shared" si="5"/>
        <v>184542</v>
      </c>
      <c r="N24" s="12">
        <f t="shared" si="5"/>
        <v>162457</v>
      </c>
      <c r="O24" s="12">
        <f t="shared" si="5"/>
        <v>341432.07999999996</v>
      </c>
      <c r="P24" s="12">
        <f t="shared" si="5"/>
        <v>394216</v>
      </c>
      <c r="Q24" s="12">
        <f t="shared" si="5"/>
        <v>457918.95</v>
      </c>
      <c r="R24" s="12">
        <f t="shared" si="5"/>
        <v>487145.33999999997</v>
      </c>
      <c r="S24" s="12">
        <f t="shared" si="5"/>
        <v>457549.05</v>
      </c>
      <c r="T24" s="12">
        <f t="shared" si="5"/>
        <v>538768.37</v>
      </c>
      <c r="U24" s="12">
        <f t="shared" si="5"/>
        <v>549023.22</v>
      </c>
      <c r="V24" s="12">
        <f t="shared" si="5"/>
        <v>548606.49</v>
      </c>
      <c r="W24" s="12">
        <f t="shared" si="5"/>
        <v>562476.68999999994</v>
      </c>
      <c r="X24" s="12">
        <f t="shared" si="5"/>
        <v>601926.29</v>
      </c>
      <c r="Y24" s="12">
        <f t="shared" si="5"/>
        <v>578290.26</v>
      </c>
      <c r="Z24" s="12">
        <f t="shared" si="5"/>
        <v>602987.87</v>
      </c>
      <c r="AA24" s="12">
        <f t="shared" si="5"/>
        <v>596538.31000000006</v>
      </c>
      <c r="AB24" s="12">
        <v>622924</v>
      </c>
      <c r="AC24" s="12">
        <v>618481</v>
      </c>
      <c r="AD24" s="12">
        <v>637604</v>
      </c>
      <c r="AE24" s="12">
        <v>664266</v>
      </c>
      <c r="AF24" s="12">
        <v>627280</v>
      </c>
      <c r="AG24" s="12">
        <v>638641</v>
      </c>
      <c r="AH24" s="12">
        <v>650484</v>
      </c>
      <c r="AI24" s="13">
        <v>7.2414568225929177E-3</v>
      </c>
      <c r="AJ24" s="13">
        <v>1.8544064662306365E-2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770695</v>
      </c>
      <c r="W25" s="12">
        <f t="shared" si="5"/>
        <v>829578</v>
      </c>
      <c r="X25" s="12">
        <f t="shared" si="5"/>
        <v>911418</v>
      </c>
      <c r="Y25" s="12">
        <f t="shared" si="5"/>
        <v>932416.75540253567</v>
      </c>
      <c r="Z25" s="12">
        <f t="shared" si="5"/>
        <v>978789.57568211528</v>
      </c>
      <c r="AA25" s="12">
        <f t="shared" si="5"/>
        <v>1045469</v>
      </c>
      <c r="AB25" s="12">
        <v>2500000</v>
      </c>
      <c r="AC25" s="12">
        <v>2500000</v>
      </c>
      <c r="AD25" s="12">
        <v>2500000</v>
      </c>
      <c r="AE25" s="12">
        <v>2500000</v>
      </c>
      <c r="AF25" s="12">
        <v>2500000</v>
      </c>
      <c r="AG25" s="12">
        <v>2500000</v>
      </c>
      <c r="AH25" s="12">
        <v>2500000</v>
      </c>
      <c r="AI25" s="13">
        <v>0</v>
      </c>
      <c r="AJ25" s="13">
        <v>0</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1729305</v>
      </c>
      <c r="W26" s="12">
        <f t="shared" si="5"/>
        <v>1670422</v>
      </c>
      <c r="X26" s="12">
        <f t="shared" si="5"/>
        <v>1588582</v>
      </c>
      <c r="Y26" s="12">
        <f t="shared" si="5"/>
        <v>1567583.2445974643</v>
      </c>
      <c r="Z26" s="12">
        <f t="shared" si="5"/>
        <v>1521210.4243178847</v>
      </c>
      <c r="AA26" s="12">
        <f t="shared" si="5"/>
        <v>1454531</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631307</v>
      </c>
      <c r="H27" s="12">
        <v>648045</v>
      </c>
      <c r="I27" s="12">
        <v>706569</v>
      </c>
      <c r="J27" s="12">
        <v>802885</v>
      </c>
      <c r="K27" s="12">
        <f t="shared" si="5"/>
        <v>858172</v>
      </c>
      <c r="L27" s="12">
        <f t="shared" si="5"/>
        <v>874096</v>
      </c>
      <c r="M27" s="12">
        <f t="shared" si="5"/>
        <v>943417</v>
      </c>
      <c r="N27" s="12">
        <f t="shared" si="5"/>
        <v>931138</v>
      </c>
      <c r="O27" s="12">
        <f t="shared" si="5"/>
        <v>949441.24</v>
      </c>
      <c r="P27" s="12">
        <f t="shared" si="5"/>
        <v>938497</v>
      </c>
      <c r="Q27" s="12">
        <f t="shared" si="5"/>
        <v>966739.82</v>
      </c>
      <c r="R27" s="12">
        <f t="shared" si="5"/>
        <v>979401.82</v>
      </c>
      <c r="S27" s="12">
        <f t="shared" si="5"/>
        <v>1015246.7799999999</v>
      </c>
      <c r="T27" s="12">
        <f t="shared" si="5"/>
        <v>1111867.6399999999</v>
      </c>
      <c r="U27" s="12">
        <f t="shared" si="5"/>
        <v>1208361.44</v>
      </c>
      <c r="V27" s="12">
        <f t="shared" si="5"/>
        <v>1351146.8</v>
      </c>
      <c r="W27" s="12">
        <f t="shared" si="5"/>
        <v>1283451.27</v>
      </c>
      <c r="X27" s="12">
        <f t="shared" si="5"/>
        <v>1124161.1599999999</v>
      </c>
      <c r="Y27" s="12">
        <f t="shared" si="5"/>
        <v>882381.58</v>
      </c>
      <c r="Z27" s="12">
        <f t="shared" si="5"/>
        <v>862288.18</v>
      </c>
      <c r="AA27" s="12">
        <f t="shared" si="5"/>
        <v>953724.6</v>
      </c>
      <c r="AB27" s="12">
        <v>969016</v>
      </c>
      <c r="AC27" s="12">
        <v>993406</v>
      </c>
      <c r="AD27" s="12">
        <v>1000052</v>
      </c>
      <c r="AE27" s="12">
        <v>1039451</v>
      </c>
      <c r="AF27" s="12">
        <v>1160526</v>
      </c>
      <c r="AG27" s="12">
        <v>1054947</v>
      </c>
      <c r="AH27" s="12">
        <v>1021778</v>
      </c>
      <c r="AI27" s="13">
        <v>8.8755566361642391E-3</v>
      </c>
      <c r="AJ27" s="13">
        <v>-3.1441389946603955E-2</v>
      </c>
    </row>
    <row r="28" spans="1:36" ht="10.5" customHeight="1" x14ac:dyDescent="0.2">
      <c r="A28" s="11"/>
      <c r="B28" s="14"/>
      <c r="C28" s="11" t="s">
        <v>55</v>
      </c>
      <c r="E28" s="11"/>
      <c r="F28" s="2"/>
      <c r="G28" s="12">
        <v>0</v>
      </c>
      <c r="H28" s="12">
        <v>0</v>
      </c>
      <c r="I28" s="12">
        <v>0</v>
      </c>
      <c r="J28" s="12">
        <v>0</v>
      </c>
      <c r="K28" s="12">
        <f t="shared" si="5"/>
        <v>0</v>
      </c>
      <c r="L28" s="12">
        <f t="shared" si="5"/>
        <v>134044</v>
      </c>
      <c r="M28" s="12">
        <f t="shared" si="5"/>
        <v>275267</v>
      </c>
      <c r="N28" s="12">
        <f t="shared" si="5"/>
        <v>426920</v>
      </c>
      <c r="O28" s="12">
        <f t="shared" si="5"/>
        <v>446280.96000000002</v>
      </c>
      <c r="P28" s="12">
        <f t="shared" si="5"/>
        <v>1229678</v>
      </c>
      <c r="Q28" s="12">
        <f t="shared" si="5"/>
        <v>1231385.3</v>
      </c>
      <c r="R28" s="12">
        <f t="shared" si="5"/>
        <v>1388105.1600000001</v>
      </c>
      <c r="S28" s="12">
        <f t="shared" si="5"/>
        <v>1301038.69</v>
      </c>
      <c r="T28" s="12">
        <f t="shared" si="5"/>
        <v>1406235.85</v>
      </c>
      <c r="U28" s="12">
        <f t="shared" si="5"/>
        <v>1343917.6099999999</v>
      </c>
      <c r="V28" s="12">
        <f t="shared" si="5"/>
        <v>1505456.1600000001</v>
      </c>
      <c r="W28" s="12">
        <f t="shared" si="5"/>
        <v>1540023.85</v>
      </c>
      <c r="X28" s="12">
        <f t="shared" si="5"/>
        <v>1481842.31</v>
      </c>
      <c r="Y28" s="12">
        <f t="shared" si="5"/>
        <v>1474196.3199999998</v>
      </c>
      <c r="Z28" s="12">
        <f t="shared" si="5"/>
        <v>1626231.17</v>
      </c>
      <c r="AA28" s="12">
        <f t="shared" si="5"/>
        <v>1067738.8700000001</v>
      </c>
      <c r="AB28" s="12">
        <v>1131217</v>
      </c>
      <c r="AC28" s="12">
        <v>1024974</v>
      </c>
      <c r="AD28" s="12">
        <v>1215698</v>
      </c>
      <c r="AE28" s="12">
        <v>1008325</v>
      </c>
      <c r="AF28" s="12">
        <v>1072212</v>
      </c>
      <c r="AG28" s="12">
        <v>1040017</v>
      </c>
      <c r="AH28" s="12">
        <v>1194574</v>
      </c>
      <c r="AI28" s="13">
        <v>9.1239706489212313E-3</v>
      </c>
      <c r="AJ28" s="13">
        <v>0.14861007079691965</v>
      </c>
    </row>
    <row r="29" spans="1:36" ht="10.5" customHeight="1" x14ac:dyDescent="0.2">
      <c r="A29" s="11"/>
      <c r="B29" s="11"/>
      <c r="C29" s="11" t="s">
        <v>56</v>
      </c>
      <c r="D29" s="11"/>
      <c r="E29" s="11"/>
      <c r="F29" s="2"/>
      <c r="G29" s="12">
        <v>1540733</v>
      </c>
      <c r="H29" s="12">
        <v>1548979</v>
      </c>
      <c r="I29" s="12">
        <v>1858291</v>
      </c>
      <c r="J29" s="12">
        <v>1596600</v>
      </c>
      <c r="K29" s="12">
        <f t="shared" si="5"/>
        <v>1778216</v>
      </c>
      <c r="L29" s="12">
        <f t="shared" si="5"/>
        <v>2044590</v>
      </c>
      <c r="M29" s="12">
        <f t="shared" si="5"/>
        <v>1851099</v>
      </c>
      <c r="N29" s="12">
        <f t="shared" si="5"/>
        <v>4090365</v>
      </c>
      <c r="O29" s="12">
        <f t="shared" si="5"/>
        <v>2843446</v>
      </c>
      <c r="P29" s="12">
        <f t="shared" si="5"/>
        <v>2336230</v>
      </c>
      <c r="Q29" s="12">
        <f t="shared" si="5"/>
        <v>2395990</v>
      </c>
      <c r="R29" s="12">
        <f t="shared" si="5"/>
        <v>4111201</v>
      </c>
      <c r="S29" s="12">
        <f t="shared" si="5"/>
        <v>2157444</v>
      </c>
      <c r="T29" s="12">
        <f t="shared" si="5"/>
        <v>2781686</v>
      </c>
      <c r="U29" s="12">
        <f t="shared" si="5"/>
        <v>1934290</v>
      </c>
      <c r="V29" s="12">
        <f t="shared" si="5"/>
        <v>3765603</v>
      </c>
      <c r="W29" s="12">
        <f t="shared" si="5"/>
        <v>2696363</v>
      </c>
      <c r="X29" s="12">
        <f t="shared" si="5"/>
        <v>3171518</v>
      </c>
      <c r="Y29" s="12">
        <f t="shared" si="5"/>
        <v>1954575</v>
      </c>
      <c r="Z29" s="12">
        <f t="shared" si="5"/>
        <v>2023777</v>
      </c>
      <c r="AA29" s="12">
        <f t="shared" si="5"/>
        <v>2637813</v>
      </c>
      <c r="AB29" s="12">
        <v>3481708</v>
      </c>
      <c r="AC29" s="12">
        <v>3060799</v>
      </c>
      <c r="AD29" s="12">
        <v>3576399</v>
      </c>
      <c r="AE29" s="12">
        <v>4318534</v>
      </c>
      <c r="AF29" s="12">
        <v>3427981</v>
      </c>
      <c r="AG29" s="12">
        <v>3359388</v>
      </c>
      <c r="AH29" s="12">
        <v>6481304</v>
      </c>
      <c r="AI29" s="13">
        <v>0.10911950054081054</v>
      </c>
      <c r="AJ29" s="13">
        <v>0.92931093401536236</v>
      </c>
    </row>
    <row r="30" spans="1:36" ht="10.5" customHeight="1" x14ac:dyDescent="0.2">
      <c r="A30" s="11"/>
      <c r="B30" s="11"/>
      <c r="C30" s="11" t="s">
        <v>57</v>
      </c>
      <c r="D30" s="11"/>
      <c r="E30" s="11"/>
      <c r="F30" s="2"/>
      <c r="G30" s="12">
        <v>1984663</v>
      </c>
      <c r="H30" s="12">
        <v>2141950</v>
      </c>
      <c r="I30" s="12">
        <v>2468344</v>
      </c>
      <c r="J30" s="12">
        <v>2579953</v>
      </c>
      <c r="K30" s="12">
        <f t="shared" si="5"/>
        <v>2634230</v>
      </c>
      <c r="L30" s="12">
        <f t="shared" si="5"/>
        <v>2840031</v>
      </c>
      <c r="M30" s="12">
        <f t="shared" si="5"/>
        <v>2829843</v>
      </c>
      <c r="N30" s="12">
        <f t="shared" si="5"/>
        <v>2994670</v>
      </c>
      <c r="O30" s="12">
        <f t="shared" si="5"/>
        <v>3103930</v>
      </c>
      <c r="P30" s="12">
        <f t="shared" si="5"/>
        <v>2681211</v>
      </c>
      <c r="Q30" s="12">
        <f t="shared" si="5"/>
        <v>2442069</v>
      </c>
      <c r="R30" s="12">
        <f t="shared" si="5"/>
        <v>2488045</v>
      </c>
      <c r="S30" s="12">
        <f t="shared" si="5"/>
        <v>2526669</v>
      </c>
      <c r="T30" s="12">
        <f t="shared" si="5"/>
        <v>3010222</v>
      </c>
      <c r="U30" s="12">
        <f t="shared" si="5"/>
        <v>2861435</v>
      </c>
      <c r="V30" s="12">
        <f t="shared" si="5"/>
        <v>2861436</v>
      </c>
      <c r="W30" s="12">
        <f t="shared" si="5"/>
        <v>2141817</v>
      </c>
      <c r="X30" s="12">
        <f t="shared" si="5"/>
        <v>1865399</v>
      </c>
      <c r="Y30" s="12">
        <f t="shared" si="5"/>
        <v>1840171</v>
      </c>
      <c r="Z30" s="12">
        <f t="shared" si="5"/>
        <v>2052473</v>
      </c>
      <c r="AA30" s="12">
        <f t="shared" si="5"/>
        <v>2027764</v>
      </c>
      <c r="AB30" s="12">
        <v>2152627</v>
      </c>
      <c r="AC30" s="12">
        <v>2652234</v>
      </c>
      <c r="AD30" s="12">
        <v>2652638</v>
      </c>
      <c r="AE30" s="12">
        <v>2899181</v>
      </c>
      <c r="AF30" s="12">
        <v>2989579</v>
      </c>
      <c r="AG30" s="12">
        <v>2999046</v>
      </c>
      <c r="AH30" s="12">
        <v>3014289</v>
      </c>
      <c r="AI30" s="13">
        <v>5.7716674528945244E-2</v>
      </c>
      <c r="AJ30" s="13">
        <v>5.0826162719744879E-3</v>
      </c>
    </row>
    <row r="31" spans="1:36" ht="10.5" customHeight="1" x14ac:dyDescent="0.2">
      <c r="A31" s="11"/>
      <c r="B31" s="11"/>
      <c r="C31" s="11" t="s">
        <v>58</v>
      </c>
      <c r="D31" s="11"/>
      <c r="E31" s="11"/>
      <c r="F31" s="2"/>
      <c r="G31" s="12">
        <v>880900</v>
      </c>
      <c r="H31" s="12">
        <v>1013377</v>
      </c>
      <c r="I31" s="12">
        <v>1154363</v>
      </c>
      <c r="J31" s="12">
        <v>1302526</v>
      </c>
      <c r="K31" s="12">
        <f t="shared" si="5"/>
        <v>1537116</v>
      </c>
      <c r="L31" s="12">
        <f t="shared" si="5"/>
        <v>1443171</v>
      </c>
      <c r="M31" s="12">
        <f t="shared" si="5"/>
        <v>1584599</v>
      </c>
      <c r="N31" s="12">
        <f t="shared" si="5"/>
        <v>1669495</v>
      </c>
      <c r="O31" s="12">
        <f t="shared" si="5"/>
        <v>1949433</v>
      </c>
      <c r="P31" s="12">
        <f t="shared" si="5"/>
        <v>2005836</v>
      </c>
      <c r="Q31" s="12">
        <f t="shared" si="5"/>
        <v>1711871</v>
      </c>
      <c r="R31" s="12">
        <f t="shared" si="5"/>
        <v>1803983</v>
      </c>
      <c r="S31" s="12">
        <f t="shared" si="5"/>
        <v>1657915</v>
      </c>
      <c r="T31" s="12">
        <f t="shared" si="5"/>
        <v>1995939</v>
      </c>
      <c r="U31" s="12">
        <f t="shared" si="5"/>
        <v>2464733</v>
      </c>
      <c r="V31" s="12">
        <f t="shared" si="5"/>
        <v>2314075</v>
      </c>
      <c r="W31" s="12">
        <f t="shared" si="5"/>
        <v>1955902</v>
      </c>
      <c r="X31" s="12">
        <f t="shared" si="5"/>
        <v>1467672</v>
      </c>
      <c r="Y31" s="12">
        <f t="shared" si="5"/>
        <v>1088393</v>
      </c>
      <c r="Z31" s="12">
        <f t="shared" si="5"/>
        <v>1070527</v>
      </c>
      <c r="AA31" s="12">
        <f t="shared" si="5"/>
        <v>1071804</v>
      </c>
      <c r="AB31" s="12">
        <v>532682</v>
      </c>
      <c r="AC31" s="12">
        <v>1310288</v>
      </c>
      <c r="AD31" s="12">
        <v>1109334</v>
      </c>
      <c r="AE31" s="12">
        <v>863500</v>
      </c>
      <c r="AF31" s="12">
        <v>1633512</v>
      </c>
      <c r="AG31" s="12">
        <v>1825852</v>
      </c>
      <c r="AH31" s="12">
        <v>1536464</v>
      </c>
      <c r="AI31" s="13">
        <v>0.19309692912342946</v>
      </c>
      <c r="AJ31" s="13">
        <v>-0.15849477394662875</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536675</v>
      </c>
      <c r="R32" s="12">
        <f t="shared" si="5"/>
        <v>171215</v>
      </c>
      <c r="S32" s="12">
        <f t="shared" si="5"/>
        <v>589784</v>
      </c>
      <c r="T32" s="12">
        <f t="shared" si="5"/>
        <v>217543</v>
      </c>
      <c r="U32" s="12">
        <f t="shared" si="5"/>
        <v>272835</v>
      </c>
      <c r="V32" s="12">
        <f t="shared" si="5"/>
        <v>120154</v>
      </c>
      <c r="W32" s="12">
        <f t="shared" si="5"/>
        <v>138004</v>
      </c>
      <c r="X32" s="12">
        <f t="shared" si="5"/>
        <v>166806</v>
      </c>
      <c r="Y32" s="12">
        <f t="shared" si="5"/>
        <v>205245</v>
      </c>
      <c r="Z32" s="12">
        <f t="shared" ref="Z32:AA32" si="6">SUM(Z89,Z146,Z203)</f>
        <v>165099</v>
      </c>
      <c r="AA32" s="12">
        <f t="shared" si="6"/>
        <v>114014</v>
      </c>
      <c r="AB32" s="12">
        <v>110996</v>
      </c>
      <c r="AC32" s="12">
        <v>167883</v>
      </c>
      <c r="AD32" s="12">
        <v>80149</v>
      </c>
      <c r="AE32" s="12">
        <v>133716</v>
      </c>
      <c r="AF32" s="12">
        <v>83264</v>
      </c>
      <c r="AG32" s="12">
        <v>67563</v>
      </c>
      <c r="AH32" s="12">
        <v>1724</v>
      </c>
      <c r="AI32" s="13">
        <v>-0.50049674549917145</v>
      </c>
      <c r="AJ32" s="13">
        <v>-0.97448307505587373</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1818997</v>
      </c>
      <c r="H34" s="12">
        <v>2259272</v>
      </c>
      <c r="I34" s="12">
        <v>1972390</v>
      </c>
      <c r="J34" s="12">
        <v>1776849</v>
      </c>
      <c r="K34" s="12">
        <f t="shared" ref="K34:AA34" si="7">SUM(K91,K147,K204)</f>
        <v>1899869</v>
      </c>
      <c r="L34" s="12">
        <f t="shared" si="7"/>
        <v>2022755</v>
      </c>
      <c r="M34" s="12">
        <f t="shared" si="7"/>
        <v>2371655</v>
      </c>
      <c r="N34" s="12">
        <f t="shared" si="7"/>
        <v>2400545</v>
      </c>
      <c r="O34" s="12">
        <f t="shared" si="7"/>
        <v>2876771</v>
      </c>
      <c r="P34" s="12">
        <f t="shared" si="7"/>
        <v>2243263</v>
      </c>
      <c r="Q34" s="12">
        <f t="shared" si="7"/>
        <v>2459958</v>
      </c>
      <c r="R34" s="12">
        <f t="shared" si="7"/>
        <v>3672159</v>
      </c>
      <c r="S34" s="12">
        <f t="shared" si="7"/>
        <v>2968539</v>
      </c>
      <c r="T34" s="12">
        <f t="shared" si="7"/>
        <v>3422684</v>
      </c>
      <c r="U34" s="12">
        <f t="shared" si="7"/>
        <v>2415971</v>
      </c>
      <c r="V34" s="12">
        <f t="shared" si="7"/>
        <v>3271220</v>
      </c>
      <c r="W34" s="12">
        <f t="shared" si="7"/>
        <v>4548541</v>
      </c>
      <c r="X34" s="12">
        <f t="shared" si="7"/>
        <v>4934789</v>
      </c>
      <c r="Y34" s="12">
        <f t="shared" si="7"/>
        <v>3545951</v>
      </c>
      <c r="Z34" s="12">
        <f t="shared" si="7"/>
        <v>2524280</v>
      </c>
      <c r="AA34" s="12">
        <f t="shared" si="7"/>
        <v>2584663</v>
      </c>
      <c r="AB34" s="12">
        <v>3203346</v>
      </c>
      <c r="AC34" s="12">
        <v>2980008</v>
      </c>
      <c r="AD34" s="12">
        <v>3551615</v>
      </c>
      <c r="AE34" s="12">
        <v>7099006</v>
      </c>
      <c r="AF34" s="12">
        <v>3739451</v>
      </c>
      <c r="AG34" s="12">
        <v>3185304</v>
      </c>
      <c r="AH34" s="12">
        <v>3054983</v>
      </c>
      <c r="AI34" s="13">
        <v>-7.8724917616477263E-3</v>
      </c>
      <c r="AJ34" s="13">
        <v>-4.0913206400393809E-2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7124</v>
      </c>
      <c r="H36" s="12">
        <v>8469</v>
      </c>
      <c r="I36" s="12">
        <v>19382</v>
      </c>
      <c r="J36" s="12">
        <v>26181</v>
      </c>
      <c r="K36" s="12">
        <f t="shared" ref="K36:AA36" si="8">SUM(K93,K149,K206)</f>
        <v>27897</v>
      </c>
      <c r="L36" s="12">
        <f t="shared" si="8"/>
        <v>8079</v>
      </c>
      <c r="M36" s="12">
        <f t="shared" si="8"/>
        <v>28684</v>
      </c>
      <c r="N36" s="12">
        <f t="shared" si="8"/>
        <v>57903</v>
      </c>
      <c r="O36" s="12">
        <f t="shared" si="8"/>
        <v>62979</v>
      </c>
      <c r="P36" s="12">
        <f t="shared" si="8"/>
        <v>52713</v>
      </c>
      <c r="Q36" s="12">
        <f t="shared" si="8"/>
        <v>55652</v>
      </c>
      <c r="R36" s="12">
        <f t="shared" si="8"/>
        <v>101635</v>
      </c>
      <c r="S36" s="12">
        <f t="shared" si="8"/>
        <v>269753</v>
      </c>
      <c r="T36" s="12">
        <f t="shared" si="8"/>
        <v>5802</v>
      </c>
      <c r="U36" s="12">
        <f t="shared" si="8"/>
        <v>22162</v>
      </c>
      <c r="V36" s="12">
        <f t="shared" si="8"/>
        <v>36478</v>
      </c>
      <c r="W36" s="12">
        <f t="shared" si="8"/>
        <v>134925</v>
      </c>
      <c r="X36" s="12">
        <f t="shared" si="8"/>
        <v>100098</v>
      </c>
      <c r="Y36" s="12">
        <f t="shared" si="8"/>
        <v>197188</v>
      </c>
      <c r="Z36" s="12">
        <f t="shared" si="8"/>
        <v>405969</v>
      </c>
      <c r="AA36" s="12">
        <f t="shared" si="8"/>
        <v>19418</v>
      </c>
      <c r="AB36" s="12">
        <v>71817</v>
      </c>
      <c r="AC36" s="12">
        <v>97655</v>
      </c>
      <c r="AD36" s="12">
        <v>113911</v>
      </c>
      <c r="AE36" s="12">
        <v>113415</v>
      </c>
      <c r="AF36" s="12">
        <v>2212483</v>
      </c>
      <c r="AG36" s="12">
        <v>2245430</v>
      </c>
      <c r="AH36" s="12">
        <v>0</v>
      </c>
      <c r="AI36" s="13">
        <v>-1</v>
      </c>
      <c r="AJ36" s="13" t="s">
        <v>246</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62035</v>
      </c>
      <c r="S38" s="12">
        <f t="shared" si="9"/>
        <v>62035</v>
      </c>
      <c r="T38" s="12">
        <f t="shared" si="9"/>
        <v>62035</v>
      </c>
      <c r="U38" s="12">
        <f t="shared" si="9"/>
        <v>56017.5</v>
      </c>
      <c r="V38" s="12">
        <f t="shared" si="9"/>
        <v>50000</v>
      </c>
      <c r="W38" s="12">
        <f t="shared" si="9"/>
        <v>62756.88</v>
      </c>
      <c r="X38" s="12">
        <f t="shared" si="9"/>
        <v>75513.759999999995</v>
      </c>
      <c r="Y38" s="12">
        <f t="shared" si="9"/>
        <v>41856.879999999997</v>
      </c>
      <c r="Z38" s="12">
        <f t="shared" si="9"/>
        <v>8200</v>
      </c>
      <c r="AA38" s="12">
        <f t="shared" si="9"/>
        <v>4100</v>
      </c>
      <c r="AB38" s="12">
        <v>0</v>
      </c>
      <c r="AC38" s="12">
        <v>0</v>
      </c>
      <c r="AD38" s="12">
        <v>0</v>
      </c>
      <c r="AE38" s="12">
        <v>0</v>
      </c>
      <c r="AF38" s="12">
        <v>0</v>
      </c>
      <c r="AG38" s="12">
        <v>0</v>
      </c>
      <c r="AH38" s="12">
        <v>0</v>
      </c>
      <c r="AI38" s="13" t="s">
        <v>246</v>
      </c>
      <c r="AJ38" s="13" t="s">
        <v>246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18367792</v>
      </c>
      <c r="H40" s="5">
        <v>16574850</v>
      </c>
      <c r="I40" s="5">
        <v>17784293</v>
      </c>
      <c r="J40" s="5">
        <v>18442048</v>
      </c>
      <c r="K40" s="5">
        <f t="shared" ref="K40:Q40" si="10">SUM(K96,K152,K209)</f>
        <v>21286588</v>
      </c>
      <c r="L40" s="5">
        <f t="shared" si="10"/>
        <v>21029473</v>
      </c>
      <c r="M40" s="5">
        <f t="shared" si="10"/>
        <v>21791113</v>
      </c>
      <c r="N40" s="5">
        <f t="shared" si="10"/>
        <v>23555947</v>
      </c>
      <c r="O40" s="5">
        <f t="shared" si="10"/>
        <v>28216770</v>
      </c>
      <c r="P40" s="5">
        <f t="shared" si="10"/>
        <v>27433726</v>
      </c>
      <c r="Q40" s="5">
        <f t="shared" si="10"/>
        <v>28452248</v>
      </c>
      <c r="R40" s="5">
        <f t="shared" ref="R40:AA40" si="11">SUM(R96,R152,R209,R234)</f>
        <v>28021609</v>
      </c>
      <c r="S40" s="5">
        <f t="shared" si="11"/>
        <v>29074660</v>
      </c>
      <c r="T40" s="5">
        <f t="shared" si="11"/>
        <v>31685192</v>
      </c>
      <c r="U40" s="5">
        <f t="shared" si="11"/>
        <v>34256852</v>
      </c>
      <c r="V40" s="5">
        <f t="shared" si="11"/>
        <v>47585358.82</v>
      </c>
      <c r="W40" s="5">
        <f t="shared" si="11"/>
        <v>60530438.5</v>
      </c>
      <c r="X40" s="5">
        <f t="shared" si="11"/>
        <v>53530142</v>
      </c>
      <c r="Y40" s="5">
        <f t="shared" si="11"/>
        <v>40383878.5</v>
      </c>
      <c r="Z40" s="5">
        <f t="shared" si="11"/>
        <v>35540128</v>
      </c>
      <c r="AA40" s="5">
        <f t="shared" si="11"/>
        <v>35958604</v>
      </c>
      <c r="AB40" s="5">
        <v>38422482</v>
      </c>
      <c r="AC40" s="5">
        <v>38639805</v>
      </c>
      <c r="AD40" s="5">
        <v>39976031</v>
      </c>
      <c r="AE40" s="5">
        <v>40507696</v>
      </c>
      <c r="AF40" s="5">
        <v>42620086</v>
      </c>
      <c r="AG40" s="5">
        <v>43624444</v>
      </c>
      <c r="AH40" s="5">
        <v>44633770</v>
      </c>
      <c r="AI40" s="10">
        <v>2.5289144559480059E-2</v>
      </c>
      <c r="AJ40" s="10">
        <v>2.3136707484455274E-2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5366276</v>
      </c>
      <c r="H42" s="12">
        <v>5852517</v>
      </c>
      <c r="I42" s="12">
        <v>6352634</v>
      </c>
      <c r="J42" s="12">
        <v>6730274</v>
      </c>
      <c r="K42" s="12">
        <f t="shared" ref="K42:AA51" si="12">SUM(K98,K154,K211)</f>
        <v>6843910</v>
      </c>
      <c r="L42" s="12">
        <f t="shared" si="12"/>
        <v>7428003</v>
      </c>
      <c r="M42" s="12">
        <f t="shared" si="12"/>
        <v>8395197</v>
      </c>
      <c r="N42" s="12">
        <f t="shared" si="12"/>
        <v>8505121</v>
      </c>
      <c r="O42" s="12">
        <f t="shared" si="12"/>
        <v>9269518</v>
      </c>
      <c r="P42" s="12">
        <f t="shared" si="12"/>
        <v>9527463</v>
      </c>
      <c r="Q42" s="12">
        <f t="shared" si="12"/>
        <v>10095656</v>
      </c>
      <c r="R42" s="12">
        <f t="shared" si="12"/>
        <v>10499213</v>
      </c>
      <c r="S42" s="12">
        <f t="shared" si="12"/>
        <v>11309929</v>
      </c>
      <c r="T42" s="12">
        <f t="shared" si="12"/>
        <v>11268712</v>
      </c>
      <c r="U42" s="12">
        <f t="shared" si="12"/>
        <v>11608053</v>
      </c>
      <c r="V42" s="12">
        <f t="shared" si="12"/>
        <v>12269720</v>
      </c>
      <c r="W42" s="12">
        <f t="shared" si="12"/>
        <v>12137275</v>
      </c>
      <c r="X42" s="12">
        <f t="shared" si="12"/>
        <v>11837705</v>
      </c>
      <c r="Y42" s="12">
        <f t="shared" si="12"/>
        <v>11801735</v>
      </c>
      <c r="Z42" s="12">
        <f t="shared" si="12"/>
        <v>11451960</v>
      </c>
      <c r="AA42" s="12">
        <f t="shared" si="12"/>
        <v>11881182</v>
      </c>
      <c r="AB42" s="12">
        <v>12060612</v>
      </c>
      <c r="AC42" s="12">
        <v>12657070</v>
      </c>
      <c r="AD42" s="12">
        <v>13147431</v>
      </c>
      <c r="AE42" s="12">
        <v>12632881</v>
      </c>
      <c r="AF42" s="12">
        <v>13390377</v>
      </c>
      <c r="AG42" s="12">
        <v>16105377</v>
      </c>
      <c r="AH42" s="12">
        <v>16884462</v>
      </c>
      <c r="AI42" s="13">
        <v>5.7676804600464315E-2</v>
      </c>
      <c r="AJ42" s="13">
        <v>4.8374216884212028E-2</v>
      </c>
    </row>
    <row r="43" spans="1:36" ht="10.5" customHeight="1" x14ac:dyDescent="0.2">
      <c r="A43" s="11"/>
      <c r="B43" s="19" t="s">
        <v>65</v>
      </c>
      <c r="C43" s="14"/>
      <c r="D43" s="19"/>
      <c r="E43" s="14"/>
      <c r="F43" s="2"/>
      <c r="G43" s="12">
        <v>6150787</v>
      </c>
      <c r="H43" s="12">
        <v>6213939</v>
      </c>
      <c r="I43" s="12">
        <v>6659038</v>
      </c>
      <c r="J43" s="12">
        <v>7061053</v>
      </c>
      <c r="K43" s="12">
        <f t="shared" si="12"/>
        <v>7337336</v>
      </c>
      <c r="L43" s="12">
        <f t="shared" si="12"/>
        <v>7907743</v>
      </c>
      <c r="M43" s="12">
        <f t="shared" si="12"/>
        <v>8031322</v>
      </c>
      <c r="N43" s="12">
        <f t="shared" si="12"/>
        <v>8889664</v>
      </c>
      <c r="O43" s="12">
        <f t="shared" si="12"/>
        <v>9358078</v>
      </c>
      <c r="P43" s="12">
        <f t="shared" si="12"/>
        <v>9952798</v>
      </c>
      <c r="Q43" s="12">
        <f t="shared" si="12"/>
        <v>9787855</v>
      </c>
      <c r="R43" s="12">
        <f t="shared" si="12"/>
        <v>9481566</v>
      </c>
      <c r="S43" s="12">
        <f t="shared" si="12"/>
        <v>9588871</v>
      </c>
      <c r="T43" s="12">
        <f t="shared" si="12"/>
        <v>9503426</v>
      </c>
      <c r="U43" s="12">
        <f t="shared" si="12"/>
        <v>9608914</v>
      </c>
      <c r="V43" s="12">
        <f t="shared" si="12"/>
        <v>11010523</v>
      </c>
      <c r="W43" s="12">
        <f t="shared" si="12"/>
        <v>10853962</v>
      </c>
      <c r="X43" s="12">
        <f t="shared" si="12"/>
        <v>11009101</v>
      </c>
      <c r="Y43" s="12">
        <f t="shared" si="12"/>
        <v>9213795</v>
      </c>
      <c r="Z43" s="12">
        <f t="shared" si="12"/>
        <v>9074965</v>
      </c>
      <c r="AA43" s="12">
        <f t="shared" si="12"/>
        <v>9030243</v>
      </c>
      <c r="AB43" s="12">
        <v>9372383</v>
      </c>
      <c r="AC43" s="12">
        <v>10307940</v>
      </c>
      <c r="AD43" s="12">
        <v>10122300</v>
      </c>
      <c r="AE43" s="12">
        <v>10907566</v>
      </c>
      <c r="AF43" s="12">
        <v>11513695</v>
      </c>
      <c r="AG43" s="12">
        <v>12092759</v>
      </c>
      <c r="AH43" s="12">
        <v>11639817</v>
      </c>
      <c r="AI43" s="13">
        <v>3.6770633853163037E-2</v>
      </c>
      <c r="AJ43" s="13">
        <v>-3.745563770848323E-2</v>
      </c>
    </row>
    <row r="44" spans="1:36" ht="10.5" customHeight="1" x14ac:dyDescent="0.2">
      <c r="A44" s="11"/>
      <c r="B44" s="19" t="s">
        <v>66</v>
      </c>
      <c r="C44" s="14"/>
      <c r="D44" s="19"/>
      <c r="E44" s="14"/>
      <c r="F44" s="2"/>
      <c r="G44" s="12">
        <v>1043486</v>
      </c>
      <c r="H44" s="12">
        <v>1149170</v>
      </c>
      <c r="I44" s="12">
        <v>1386189</v>
      </c>
      <c r="J44" s="12">
        <v>1379138</v>
      </c>
      <c r="K44" s="12">
        <f t="shared" si="12"/>
        <v>1522731</v>
      </c>
      <c r="L44" s="12">
        <f t="shared" si="12"/>
        <v>1359987</v>
      </c>
      <c r="M44" s="12">
        <f t="shared" si="12"/>
        <v>1533105</v>
      </c>
      <c r="N44" s="12">
        <f t="shared" si="12"/>
        <v>1342018</v>
      </c>
      <c r="O44" s="12">
        <f t="shared" si="12"/>
        <v>1380682</v>
      </c>
      <c r="P44" s="12">
        <f t="shared" si="12"/>
        <v>1670549</v>
      </c>
      <c r="Q44" s="12">
        <f t="shared" si="12"/>
        <v>2080214</v>
      </c>
      <c r="R44" s="12">
        <f t="shared" si="12"/>
        <v>2647598</v>
      </c>
      <c r="S44" s="12">
        <f t="shared" si="12"/>
        <v>2546204</v>
      </c>
      <c r="T44" s="12">
        <f t="shared" si="12"/>
        <v>3179953</v>
      </c>
      <c r="U44" s="12">
        <f t="shared" si="12"/>
        <v>3017955</v>
      </c>
      <c r="V44" s="12">
        <f t="shared" si="12"/>
        <v>3022680.85</v>
      </c>
      <c r="W44" s="12">
        <f t="shared" si="12"/>
        <v>3183572</v>
      </c>
      <c r="X44" s="12">
        <f t="shared" si="12"/>
        <v>3085019</v>
      </c>
      <c r="Y44" s="12">
        <f t="shared" si="12"/>
        <v>2644937</v>
      </c>
      <c r="Z44" s="12">
        <f t="shared" si="12"/>
        <v>2941266</v>
      </c>
      <c r="AA44" s="12">
        <f t="shared" si="12"/>
        <v>3131217</v>
      </c>
      <c r="AB44" s="12">
        <v>3340429</v>
      </c>
      <c r="AC44" s="12">
        <v>3761245</v>
      </c>
      <c r="AD44" s="12">
        <v>3989723</v>
      </c>
      <c r="AE44" s="12">
        <v>4222921</v>
      </c>
      <c r="AF44" s="12">
        <v>3606332</v>
      </c>
      <c r="AG44" s="12">
        <v>2428085</v>
      </c>
      <c r="AH44" s="12">
        <v>4115912</v>
      </c>
      <c r="AI44" s="13">
        <v>3.5405909216267961E-2</v>
      </c>
      <c r="AJ44" s="13">
        <v>0.69512681804796783</v>
      </c>
    </row>
    <row r="45" spans="1:36" ht="10.5" customHeight="1" x14ac:dyDescent="0.2">
      <c r="A45" s="11"/>
      <c r="B45" s="19" t="s">
        <v>67</v>
      </c>
      <c r="C45" s="14"/>
      <c r="D45" s="19"/>
      <c r="E45" s="14"/>
      <c r="F45" s="2"/>
      <c r="G45" s="12">
        <v>28724</v>
      </c>
      <c r="H45" s="12">
        <v>30888</v>
      </c>
      <c r="I45" s="12">
        <v>30361</v>
      </c>
      <c r="J45" s="12">
        <v>29836</v>
      </c>
      <c r="K45" s="12">
        <f t="shared" si="12"/>
        <v>29434</v>
      </c>
      <c r="L45" s="12">
        <f t="shared" si="12"/>
        <v>29420</v>
      </c>
      <c r="M45" s="12">
        <f t="shared" si="12"/>
        <v>26141</v>
      </c>
      <c r="N45" s="12">
        <f t="shared" si="12"/>
        <v>39997</v>
      </c>
      <c r="O45" s="12">
        <f t="shared" si="12"/>
        <v>43308</v>
      </c>
      <c r="P45" s="12">
        <f t="shared" si="12"/>
        <v>39476</v>
      </c>
      <c r="Q45" s="12">
        <f t="shared" si="12"/>
        <v>34483</v>
      </c>
      <c r="R45" s="12">
        <f t="shared" si="12"/>
        <v>39648</v>
      </c>
      <c r="S45" s="12">
        <f t="shared" si="12"/>
        <v>39809</v>
      </c>
      <c r="T45" s="12">
        <f t="shared" si="12"/>
        <v>1726242</v>
      </c>
      <c r="U45" s="12">
        <f t="shared" si="12"/>
        <v>278076</v>
      </c>
      <c r="V45" s="12">
        <f t="shared" si="12"/>
        <v>642541.97</v>
      </c>
      <c r="W45" s="12">
        <f t="shared" si="12"/>
        <v>747903</v>
      </c>
      <c r="X45" s="12">
        <f t="shared" si="12"/>
        <v>238739</v>
      </c>
      <c r="Y45" s="12">
        <f t="shared" si="12"/>
        <v>303867</v>
      </c>
      <c r="Z45" s="12">
        <f t="shared" si="12"/>
        <v>616209</v>
      </c>
      <c r="AA45" s="12">
        <f t="shared" si="12"/>
        <v>263823</v>
      </c>
      <c r="AB45" s="12">
        <v>320691</v>
      </c>
      <c r="AC45" s="12">
        <v>325695</v>
      </c>
      <c r="AD45" s="12">
        <v>306555</v>
      </c>
      <c r="AE45" s="12">
        <v>273133</v>
      </c>
      <c r="AF45" s="12">
        <v>342431</v>
      </c>
      <c r="AG45" s="12">
        <v>329460</v>
      </c>
      <c r="AH45" s="12">
        <v>0</v>
      </c>
      <c r="AI45" s="13">
        <v>-1</v>
      </c>
      <c r="AJ45" s="13" t="s">
        <v>246</v>
      </c>
    </row>
    <row r="46" spans="1:36" ht="10.5" customHeight="1" x14ac:dyDescent="0.2">
      <c r="A46" s="11"/>
      <c r="B46" s="19" t="s">
        <v>69</v>
      </c>
      <c r="C46" s="14"/>
      <c r="D46" s="19"/>
      <c r="E46" s="14"/>
      <c r="F46" s="2"/>
      <c r="G46" s="12">
        <v>936635</v>
      </c>
      <c r="H46" s="12">
        <v>948746</v>
      </c>
      <c r="I46" s="12">
        <v>978451</v>
      </c>
      <c r="J46" s="12">
        <v>684034</v>
      </c>
      <c r="K46" s="12">
        <f t="shared" si="12"/>
        <v>698614</v>
      </c>
      <c r="L46" s="12">
        <f t="shared" si="12"/>
        <v>624347</v>
      </c>
      <c r="M46" s="12">
        <f t="shared" si="12"/>
        <v>732057</v>
      </c>
      <c r="N46" s="12">
        <f t="shared" si="12"/>
        <v>902392</v>
      </c>
      <c r="O46" s="12">
        <f t="shared" si="12"/>
        <v>1050403</v>
      </c>
      <c r="P46" s="12">
        <f t="shared" si="12"/>
        <v>1285439</v>
      </c>
      <c r="Q46" s="12">
        <f t="shared" si="12"/>
        <v>1460975</v>
      </c>
      <c r="R46" s="12">
        <f t="shared" si="12"/>
        <v>1572866</v>
      </c>
      <c r="S46" s="12">
        <f t="shared" si="12"/>
        <v>1362434</v>
      </c>
      <c r="T46" s="12">
        <f t="shared" si="12"/>
        <v>1492770</v>
      </c>
      <c r="U46" s="12">
        <f t="shared" si="12"/>
        <v>1496562</v>
      </c>
      <c r="V46" s="12">
        <f t="shared" si="12"/>
        <v>2044414</v>
      </c>
      <c r="W46" s="12">
        <f t="shared" si="12"/>
        <v>1727353</v>
      </c>
      <c r="X46" s="12">
        <f t="shared" si="12"/>
        <v>1689093</v>
      </c>
      <c r="Y46" s="12">
        <f t="shared" si="12"/>
        <v>1759678</v>
      </c>
      <c r="Z46" s="12">
        <f t="shared" si="12"/>
        <v>1728059</v>
      </c>
      <c r="AA46" s="12">
        <f t="shared" si="12"/>
        <v>1773356</v>
      </c>
      <c r="AB46" s="12">
        <v>1689570</v>
      </c>
      <c r="AC46" s="12">
        <v>2102712</v>
      </c>
      <c r="AD46" s="12">
        <v>1787109</v>
      </c>
      <c r="AE46" s="12">
        <v>1802386</v>
      </c>
      <c r="AF46" s="12">
        <v>1323797</v>
      </c>
      <c r="AG46" s="12">
        <v>1319788</v>
      </c>
      <c r="AH46" s="12">
        <v>2637238</v>
      </c>
      <c r="AI46" s="13">
        <v>7.7032617374147794E-2</v>
      </c>
      <c r="AJ46" s="13">
        <v>0.99822850336569202</v>
      </c>
    </row>
    <row r="47" spans="1:36" ht="10.5" customHeight="1" x14ac:dyDescent="0.2">
      <c r="A47" s="11"/>
      <c r="B47" s="19" t="s">
        <v>70</v>
      </c>
      <c r="C47" s="14"/>
      <c r="D47" s="19"/>
      <c r="E47" s="14"/>
      <c r="F47" s="2"/>
      <c r="G47" s="12">
        <v>393183</v>
      </c>
      <c r="H47" s="12">
        <v>485041</v>
      </c>
      <c r="I47" s="12">
        <v>827811</v>
      </c>
      <c r="J47" s="12">
        <v>871553</v>
      </c>
      <c r="K47" s="12">
        <f t="shared" si="12"/>
        <v>730621</v>
      </c>
      <c r="L47" s="12">
        <f t="shared" si="12"/>
        <v>791665</v>
      </c>
      <c r="M47" s="12">
        <f t="shared" si="12"/>
        <v>744992</v>
      </c>
      <c r="N47" s="12">
        <f t="shared" si="12"/>
        <v>600705</v>
      </c>
      <c r="O47" s="12">
        <f t="shared" si="12"/>
        <v>450922</v>
      </c>
      <c r="P47" s="12">
        <f t="shared" si="12"/>
        <v>1001162</v>
      </c>
      <c r="Q47" s="12">
        <f t="shared" si="12"/>
        <v>1001725</v>
      </c>
      <c r="R47" s="12">
        <f t="shared" si="12"/>
        <v>699619</v>
      </c>
      <c r="S47" s="12">
        <f t="shared" si="12"/>
        <v>732564</v>
      </c>
      <c r="T47" s="12">
        <f t="shared" si="12"/>
        <v>765176</v>
      </c>
      <c r="U47" s="12">
        <f t="shared" si="12"/>
        <v>1037577</v>
      </c>
      <c r="V47" s="12">
        <f t="shared" si="12"/>
        <v>728700</v>
      </c>
      <c r="W47" s="12">
        <f t="shared" si="12"/>
        <v>1065983</v>
      </c>
      <c r="X47" s="12">
        <f t="shared" si="12"/>
        <v>1060776</v>
      </c>
      <c r="Y47" s="12">
        <f t="shared" si="12"/>
        <v>676310</v>
      </c>
      <c r="Z47" s="12">
        <f t="shared" si="12"/>
        <v>713068</v>
      </c>
      <c r="AA47" s="12">
        <f t="shared" si="12"/>
        <v>1032350</v>
      </c>
      <c r="AB47" s="12">
        <v>1052986</v>
      </c>
      <c r="AC47" s="12">
        <v>1014409</v>
      </c>
      <c r="AD47" s="12">
        <v>1114022</v>
      </c>
      <c r="AE47" s="12">
        <v>1517587</v>
      </c>
      <c r="AF47" s="12">
        <v>862049</v>
      </c>
      <c r="AG47" s="12">
        <v>926519</v>
      </c>
      <c r="AH47" s="12">
        <v>1018849</v>
      </c>
      <c r="AI47" s="13">
        <v>-5.4776723662073312E-3</v>
      </c>
      <c r="AJ47" s="13">
        <v>9.9652570535520582E-2</v>
      </c>
    </row>
    <row r="48" spans="1:36" ht="10.5" customHeight="1" x14ac:dyDescent="0.2">
      <c r="A48" s="11"/>
      <c r="B48" s="19" t="s">
        <v>71</v>
      </c>
      <c r="C48" s="14"/>
      <c r="D48" s="19"/>
      <c r="E48" s="14"/>
      <c r="F48" s="2"/>
      <c r="G48" s="12">
        <v>255893</v>
      </c>
      <c r="H48" s="12">
        <v>219200</v>
      </c>
      <c r="I48" s="12">
        <v>258275</v>
      </c>
      <c r="J48" s="12">
        <v>273730</v>
      </c>
      <c r="K48" s="12">
        <f t="shared" si="12"/>
        <v>304217</v>
      </c>
      <c r="L48" s="12">
        <f t="shared" si="12"/>
        <v>350468</v>
      </c>
      <c r="M48" s="12">
        <f t="shared" si="12"/>
        <v>337454</v>
      </c>
      <c r="N48" s="12">
        <f t="shared" si="12"/>
        <v>341460</v>
      </c>
      <c r="O48" s="12">
        <f t="shared" si="12"/>
        <v>379398</v>
      </c>
      <c r="P48" s="12">
        <f t="shared" si="12"/>
        <v>472124</v>
      </c>
      <c r="Q48" s="12">
        <f t="shared" si="12"/>
        <v>585288</v>
      </c>
      <c r="R48" s="12">
        <f t="shared" si="12"/>
        <v>721465</v>
      </c>
      <c r="S48" s="12">
        <f t="shared" si="12"/>
        <v>711204</v>
      </c>
      <c r="T48" s="12">
        <f t="shared" si="12"/>
        <v>717815</v>
      </c>
      <c r="U48" s="12">
        <f t="shared" si="12"/>
        <v>424663</v>
      </c>
      <c r="V48" s="12">
        <f t="shared" si="12"/>
        <v>432806</v>
      </c>
      <c r="W48" s="12">
        <f t="shared" si="12"/>
        <v>459461</v>
      </c>
      <c r="X48" s="12">
        <f t="shared" si="12"/>
        <v>588693</v>
      </c>
      <c r="Y48" s="12">
        <f t="shared" si="12"/>
        <v>622777</v>
      </c>
      <c r="Z48" s="12">
        <f t="shared" si="12"/>
        <v>572656</v>
      </c>
      <c r="AA48" s="12">
        <f t="shared" si="12"/>
        <v>592299</v>
      </c>
      <c r="AB48" s="12">
        <v>633719</v>
      </c>
      <c r="AC48" s="12">
        <v>700196</v>
      </c>
      <c r="AD48" s="12">
        <v>663408</v>
      </c>
      <c r="AE48" s="12">
        <v>784483</v>
      </c>
      <c r="AF48" s="12">
        <v>851258</v>
      </c>
      <c r="AG48" s="12">
        <v>1227716</v>
      </c>
      <c r="AH48" s="12">
        <v>940299</v>
      </c>
      <c r="AI48" s="13">
        <v>6.7976117658584023E-2</v>
      </c>
      <c r="AJ48" s="13">
        <v>-0.23410707362288999</v>
      </c>
    </row>
    <row r="49" spans="1:36" ht="10.5" customHeight="1" x14ac:dyDescent="0.2">
      <c r="A49" s="11"/>
      <c r="B49" s="19" t="s">
        <v>72</v>
      </c>
      <c r="C49" s="14"/>
      <c r="D49" s="19"/>
      <c r="E49" s="14"/>
      <c r="F49" s="2"/>
      <c r="G49" s="12">
        <v>898647</v>
      </c>
      <c r="H49" s="12">
        <v>901907</v>
      </c>
      <c r="I49" s="12">
        <v>728415</v>
      </c>
      <c r="J49" s="12">
        <v>844189</v>
      </c>
      <c r="K49" s="12">
        <f t="shared" si="12"/>
        <v>799066</v>
      </c>
      <c r="L49" s="12">
        <f t="shared" si="12"/>
        <v>890854</v>
      </c>
      <c r="M49" s="12">
        <f t="shared" si="12"/>
        <v>899341</v>
      </c>
      <c r="N49" s="12">
        <f t="shared" si="12"/>
        <v>953718</v>
      </c>
      <c r="O49" s="12">
        <f t="shared" si="12"/>
        <v>988185</v>
      </c>
      <c r="P49" s="12">
        <f t="shared" si="12"/>
        <v>926925</v>
      </c>
      <c r="Q49" s="12">
        <f t="shared" si="12"/>
        <v>949750</v>
      </c>
      <c r="R49" s="12">
        <f t="shared" si="12"/>
        <v>891288</v>
      </c>
      <c r="S49" s="12">
        <f t="shared" si="12"/>
        <v>881009</v>
      </c>
      <c r="T49" s="12">
        <f t="shared" si="12"/>
        <v>1275989</v>
      </c>
      <c r="U49" s="12">
        <f t="shared" si="12"/>
        <v>3311647</v>
      </c>
      <c r="V49" s="12">
        <f t="shared" si="12"/>
        <v>7852749</v>
      </c>
      <c r="W49" s="12">
        <f t="shared" si="12"/>
        <v>7091896</v>
      </c>
      <c r="X49" s="12">
        <f t="shared" si="12"/>
        <v>9946554</v>
      </c>
      <c r="Y49" s="12">
        <f t="shared" si="12"/>
        <v>8563865</v>
      </c>
      <c r="Z49" s="12">
        <f t="shared" si="12"/>
        <v>4968717</v>
      </c>
      <c r="AA49" s="12">
        <f t="shared" si="12"/>
        <v>5013942</v>
      </c>
      <c r="AB49" s="12">
        <v>6550523</v>
      </c>
      <c r="AC49" s="12">
        <v>5186492</v>
      </c>
      <c r="AD49" s="12">
        <v>6110844</v>
      </c>
      <c r="AE49" s="12">
        <v>5152752</v>
      </c>
      <c r="AF49" s="12">
        <v>5252419</v>
      </c>
      <c r="AG49" s="12">
        <v>5052546</v>
      </c>
      <c r="AH49" s="12">
        <v>5135314</v>
      </c>
      <c r="AI49" s="13">
        <v>-3.9755478652725662E-2</v>
      </c>
      <c r="AJ49" s="13">
        <v>1.6381444127376573E-2</v>
      </c>
    </row>
    <row r="50" spans="1:36" ht="10.5" customHeight="1" x14ac:dyDescent="0.2">
      <c r="A50" s="11"/>
      <c r="B50" s="19" t="s">
        <v>73</v>
      </c>
      <c r="C50" s="14"/>
      <c r="D50" s="19"/>
      <c r="E50" s="14"/>
      <c r="F50" s="2"/>
      <c r="G50" s="12">
        <v>3222154</v>
      </c>
      <c r="H50" s="12">
        <v>681677</v>
      </c>
      <c r="I50" s="12">
        <v>500047</v>
      </c>
      <c r="J50" s="12">
        <v>538335</v>
      </c>
      <c r="K50" s="12">
        <f t="shared" si="12"/>
        <v>2993492</v>
      </c>
      <c r="L50" s="12">
        <f t="shared" si="12"/>
        <v>933689</v>
      </c>
      <c r="M50" s="12">
        <f t="shared" si="12"/>
        <v>453517</v>
      </c>
      <c r="N50" s="12">
        <f t="shared" si="12"/>
        <v>1202423</v>
      </c>
      <c r="O50" s="12">
        <f t="shared" si="12"/>
        <v>4454437</v>
      </c>
      <c r="P50" s="12">
        <f t="shared" si="12"/>
        <v>1624801</v>
      </c>
      <c r="Q50" s="12">
        <f t="shared" si="12"/>
        <v>1386457</v>
      </c>
      <c r="R50" s="12">
        <f t="shared" si="12"/>
        <v>192187</v>
      </c>
      <c r="S50" s="12">
        <f t="shared" si="12"/>
        <v>597651</v>
      </c>
      <c r="T50" s="12">
        <f t="shared" si="12"/>
        <v>72011</v>
      </c>
      <c r="U50" s="12">
        <f t="shared" si="12"/>
        <v>1434253</v>
      </c>
      <c r="V50" s="12">
        <f t="shared" si="12"/>
        <v>5854414</v>
      </c>
      <c r="W50" s="12">
        <f t="shared" si="12"/>
        <v>21554657</v>
      </c>
      <c r="X50" s="12">
        <f t="shared" si="12"/>
        <v>9672734</v>
      </c>
      <c r="Y50" s="12">
        <f t="shared" si="12"/>
        <v>375731</v>
      </c>
      <c r="Z50" s="12">
        <f t="shared" si="12"/>
        <v>1137644</v>
      </c>
      <c r="AA50" s="12">
        <f t="shared" si="12"/>
        <v>902458</v>
      </c>
      <c r="AB50" s="12">
        <v>1166634</v>
      </c>
      <c r="AC50" s="12">
        <v>194019</v>
      </c>
      <c r="AD50" s="12">
        <v>142551</v>
      </c>
      <c r="AE50" s="12">
        <v>515012</v>
      </c>
      <c r="AF50" s="12">
        <v>2616097</v>
      </c>
      <c r="AG50" s="12">
        <v>928452</v>
      </c>
      <c r="AH50" s="12">
        <v>378777</v>
      </c>
      <c r="AI50" s="13">
        <v>-0.17096125355849778</v>
      </c>
      <c r="AJ50" s="13">
        <v>-0.59203383696733913</v>
      </c>
    </row>
    <row r="51" spans="1:36" ht="10.5" customHeight="1" x14ac:dyDescent="0.2">
      <c r="A51" s="11"/>
      <c r="B51" s="19" t="s">
        <v>74</v>
      </c>
      <c r="C51" s="14"/>
      <c r="D51" s="19"/>
      <c r="E51" s="14"/>
      <c r="F51" s="2"/>
      <c r="G51" s="12">
        <v>72007</v>
      </c>
      <c r="H51" s="12">
        <v>91765</v>
      </c>
      <c r="I51" s="12">
        <v>63072</v>
      </c>
      <c r="J51" s="12">
        <v>29906</v>
      </c>
      <c r="K51" s="12">
        <f t="shared" si="12"/>
        <v>27167</v>
      </c>
      <c r="L51" s="12">
        <f t="shared" si="12"/>
        <v>713297</v>
      </c>
      <c r="M51" s="12">
        <f t="shared" si="12"/>
        <v>637987</v>
      </c>
      <c r="N51" s="12">
        <f t="shared" si="12"/>
        <v>778449</v>
      </c>
      <c r="O51" s="12">
        <f t="shared" si="12"/>
        <v>841839</v>
      </c>
      <c r="P51" s="12">
        <f t="shared" si="12"/>
        <v>932989</v>
      </c>
      <c r="Q51" s="12">
        <f t="shared" si="12"/>
        <v>1069845</v>
      </c>
      <c r="R51" s="12">
        <f t="shared" si="12"/>
        <v>1214083</v>
      </c>
      <c r="S51" s="12">
        <f t="shared" si="12"/>
        <v>1242909</v>
      </c>
      <c r="T51" s="12">
        <f t="shared" si="12"/>
        <v>1621022</v>
      </c>
      <c r="U51" s="12">
        <f t="shared" si="12"/>
        <v>1983114</v>
      </c>
      <c r="V51" s="12">
        <f t="shared" si="12"/>
        <v>3676810</v>
      </c>
      <c r="W51" s="12">
        <f t="shared" si="12"/>
        <v>1629378</v>
      </c>
      <c r="X51" s="12">
        <f t="shared" si="12"/>
        <v>4293731</v>
      </c>
      <c r="Y51" s="12">
        <f t="shared" si="12"/>
        <v>4364010</v>
      </c>
      <c r="Z51" s="12">
        <f t="shared" si="12"/>
        <v>2329234</v>
      </c>
      <c r="AA51" s="12">
        <f t="shared" si="12"/>
        <v>2334559</v>
      </c>
      <c r="AB51" s="12">
        <v>2234935</v>
      </c>
      <c r="AC51" s="12">
        <v>2390027</v>
      </c>
      <c r="AD51" s="12">
        <v>2592088</v>
      </c>
      <c r="AE51" s="12">
        <v>2698975</v>
      </c>
      <c r="AF51" s="12">
        <v>2861631</v>
      </c>
      <c r="AG51" s="12">
        <v>3213742</v>
      </c>
      <c r="AH51" s="12">
        <v>1883102</v>
      </c>
      <c r="AI51" s="13">
        <v>-2.8144959855045948E-2</v>
      </c>
      <c r="AJ51" s="13">
        <v>-0.41404692722689002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62076</v>
      </c>
      <c r="S52" s="12">
        <f t="shared" si="13"/>
        <v>62076</v>
      </c>
      <c r="T52" s="12">
        <f t="shared" si="13"/>
        <v>62076</v>
      </c>
      <c r="U52" s="12">
        <f t="shared" si="13"/>
        <v>56038</v>
      </c>
      <c r="V52" s="12">
        <f t="shared" si="13"/>
        <v>50000</v>
      </c>
      <c r="W52" s="12">
        <f t="shared" si="13"/>
        <v>78998.5</v>
      </c>
      <c r="X52" s="12">
        <f t="shared" si="13"/>
        <v>107997</v>
      </c>
      <c r="Y52" s="12">
        <f t="shared" si="13"/>
        <v>57173.5</v>
      </c>
      <c r="Z52" s="12">
        <f t="shared" si="13"/>
        <v>6350</v>
      </c>
      <c r="AA52" s="12">
        <f t="shared" si="13"/>
        <v>3175</v>
      </c>
      <c r="AB52" s="12">
        <v>0</v>
      </c>
      <c r="AC52" s="12">
        <v>0</v>
      </c>
      <c r="AD52" s="12">
        <v>0</v>
      </c>
      <c r="AE52" s="12">
        <v>0</v>
      </c>
      <c r="AF52" s="12">
        <v>0</v>
      </c>
      <c r="AG52" s="12">
        <v>0</v>
      </c>
      <c r="AH52" s="12">
        <v>0</v>
      </c>
      <c r="AI52" s="13" t="s">
        <v>246</v>
      </c>
      <c r="AJ52" s="13" t="s">
        <v>246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218</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11940916</v>
      </c>
      <c r="H62" s="5">
        <v>12041660</v>
      </c>
      <c r="I62" s="5">
        <v>12988935</v>
      </c>
      <c r="J62" s="5">
        <v>15608750</v>
      </c>
      <c r="K62" s="5">
        <f>SUM(K64,K79,K91,K93)</f>
        <v>15389507</v>
      </c>
      <c r="L62" s="5">
        <f>SUM(L64,L79,L91,L93)</f>
        <v>15125420</v>
      </c>
      <c r="M62" s="5">
        <f>SUM(M64,M79,M91,M93)</f>
        <v>16051373</v>
      </c>
      <c r="N62" s="5">
        <f>SUM(N64,N79,N91,N93)</f>
        <v>18400747</v>
      </c>
      <c r="O62" s="39">
        <v>18479909</v>
      </c>
      <c r="P62" s="39">
        <v>20091902</v>
      </c>
      <c r="Q62" s="39">
        <v>19482078</v>
      </c>
      <c r="R62" s="39">
        <v>18865001</v>
      </c>
      <c r="S62" s="39">
        <v>19837820</v>
      </c>
      <c r="T62" s="39">
        <v>20554448</v>
      </c>
      <c r="U62" s="8">
        <v>54865776</v>
      </c>
      <c r="V62" s="8">
        <f>SUM(V64,V79,V91,V93)</f>
        <v>27354265</v>
      </c>
      <c r="W62" s="8">
        <f>W64+W79+W91+W93</f>
        <v>25585102</v>
      </c>
      <c r="X62" s="8">
        <f>SUM(X64,X79,X91,X93)</f>
        <v>25435747</v>
      </c>
      <c r="Y62" s="8">
        <f>SUM(Y64+Y79+Y91+Y93)</f>
        <v>24888253</v>
      </c>
      <c r="Z62" s="8">
        <f>SUM(Z64+Z79+Z91+Z93)</f>
        <v>24325398</v>
      </c>
      <c r="AA62" s="8">
        <f>SUM(AA64+AA79+AA91+AA93)</f>
        <v>21590728</v>
      </c>
      <c r="AB62" s="39">
        <v>23943715</v>
      </c>
      <c r="AC62" s="39">
        <v>26546030</v>
      </c>
      <c r="AD62" s="39">
        <v>50641790</v>
      </c>
      <c r="AE62" s="39">
        <v>29552899</v>
      </c>
      <c r="AF62" s="39">
        <v>27678698</v>
      </c>
      <c r="AG62" s="39">
        <v>28972760</v>
      </c>
      <c r="AH62" s="39">
        <v>27844632</v>
      </c>
      <c r="AI62" s="10">
        <v>2.5474797288212336E-2</v>
      </c>
      <c r="AJ62" s="10">
        <v>-3.8937539951319794E-2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5990910</v>
      </c>
      <c r="H64" s="12">
        <v>6047072</v>
      </c>
      <c r="I64" s="12">
        <v>6282289</v>
      </c>
      <c r="J64" s="12">
        <v>8081743</v>
      </c>
      <c r="K64" s="12">
        <f>SUM(K65,K69:K73)</f>
        <v>7318200</v>
      </c>
      <c r="L64" s="12">
        <f>SUM(L65,L69:L73)</f>
        <v>6552326</v>
      </c>
      <c r="M64" s="12">
        <f>SUM(M65,M69:M73)</f>
        <v>7301050</v>
      </c>
      <c r="N64" s="12">
        <f>SUM(N65,N69:N73)</f>
        <v>7348488</v>
      </c>
      <c r="O64" s="41">
        <v>7815027</v>
      </c>
      <c r="P64" s="41">
        <v>9329436</v>
      </c>
      <c r="Q64" s="41">
        <v>8334315</v>
      </c>
      <c r="R64" s="41">
        <v>7710661</v>
      </c>
      <c r="S64" s="41">
        <v>8348171</v>
      </c>
      <c r="T64" s="41">
        <v>9370200</v>
      </c>
      <c r="U64" s="11">
        <v>43562127</v>
      </c>
      <c r="V64" s="11">
        <v>12983095</v>
      </c>
      <c r="W64" s="11">
        <v>12470919</v>
      </c>
      <c r="X64" s="11">
        <v>12031745</v>
      </c>
      <c r="Y64" s="11">
        <v>12328364</v>
      </c>
      <c r="Z64" s="11">
        <v>12526409</v>
      </c>
      <c r="AA64" s="11">
        <v>9959750</v>
      </c>
      <c r="AB64" s="41">
        <v>12189394</v>
      </c>
      <c r="AC64" s="41">
        <v>13349504</v>
      </c>
      <c r="AD64" s="41">
        <v>37288099</v>
      </c>
      <c r="AE64" s="41">
        <v>15538918</v>
      </c>
      <c r="AF64" s="41">
        <v>12504792</v>
      </c>
      <c r="AG64" s="39">
        <v>13687708</v>
      </c>
      <c r="AH64" s="41">
        <v>12826632</v>
      </c>
      <c r="AI64" s="13">
        <v>8.5290678382481389E-3</v>
      </c>
      <c r="AJ64" s="13">
        <v>-6.2908706117927121E-2</v>
      </c>
    </row>
    <row r="65" spans="1:36" ht="10.5" customHeight="1" x14ac:dyDescent="0.2">
      <c r="A65" s="11"/>
      <c r="B65" s="11"/>
      <c r="C65" s="11" t="s">
        <v>36</v>
      </c>
      <c r="D65" s="11"/>
      <c r="E65" s="11"/>
      <c r="F65" s="2"/>
      <c r="G65" s="12">
        <v>5352903</v>
      </c>
      <c r="H65" s="12">
        <v>5364964</v>
      </c>
      <c r="I65" s="12">
        <v>5363646</v>
      </c>
      <c r="J65" s="12">
        <v>5017531</v>
      </c>
      <c r="K65" s="12">
        <f>SUM(K66:K68)</f>
        <v>5692514</v>
      </c>
      <c r="L65" s="12">
        <f>SUM(L66:L68)</f>
        <v>5703392</v>
      </c>
      <c r="M65" s="12">
        <f>SUM(M66:M68)</f>
        <v>6391218</v>
      </c>
      <c r="N65" s="12">
        <f>SUM(N66:N68)</f>
        <v>6505694</v>
      </c>
      <c r="O65" s="41">
        <v>6835532</v>
      </c>
      <c r="P65" s="41">
        <v>6687104</v>
      </c>
      <c r="Q65" s="41">
        <v>6765180</v>
      </c>
      <c r="R65" s="41">
        <v>6644035</v>
      </c>
      <c r="S65" s="41">
        <v>6698238</v>
      </c>
      <c r="T65" s="41">
        <v>7390817</v>
      </c>
      <c r="U65" s="11">
        <v>7745692</v>
      </c>
      <c r="V65" s="11">
        <v>7673740</v>
      </c>
      <c r="W65" s="11">
        <v>7944477</v>
      </c>
      <c r="X65" s="11">
        <v>8104097</v>
      </c>
      <c r="Y65" s="11">
        <v>8115928</v>
      </c>
      <c r="Z65" s="11">
        <v>8521916</v>
      </c>
      <c r="AA65" s="11">
        <v>9085833</v>
      </c>
      <c r="AB65" s="41">
        <v>9284976</v>
      </c>
      <c r="AC65" s="41">
        <v>9199664</v>
      </c>
      <c r="AD65" s="41">
        <v>9038083</v>
      </c>
      <c r="AE65" s="41">
        <v>9485593</v>
      </c>
      <c r="AF65" s="41">
        <v>9372940</v>
      </c>
      <c r="AG65" s="41">
        <v>9587246</v>
      </c>
      <c r="AH65" s="41">
        <v>9751084</v>
      </c>
      <c r="AI65" s="13">
        <v>8.1968867389068389E-3</v>
      </c>
      <c r="AJ65" s="13">
        <v>1.7089161997094891E-2</v>
      </c>
    </row>
    <row r="66" spans="1:36" ht="10.5" customHeight="1" x14ac:dyDescent="0.2">
      <c r="A66" s="11"/>
      <c r="B66" s="11"/>
      <c r="C66" s="11"/>
      <c r="D66" s="11" t="s">
        <v>37</v>
      </c>
      <c r="E66" s="11"/>
      <c r="F66" s="2"/>
      <c r="G66" s="12">
        <v>5352903</v>
      </c>
      <c r="H66" s="12">
        <v>5364964</v>
      </c>
      <c r="I66" s="12">
        <v>5363646</v>
      </c>
      <c r="J66" s="12">
        <v>5017531</v>
      </c>
      <c r="K66" s="12">
        <v>5692514</v>
      </c>
      <c r="L66" s="12">
        <v>5703392</v>
      </c>
      <c r="M66" s="12">
        <v>6391218</v>
      </c>
      <c r="N66" s="12">
        <v>6505694</v>
      </c>
      <c r="O66" s="41">
        <v>6835532</v>
      </c>
      <c r="P66" s="41">
        <v>6592282</v>
      </c>
      <c r="Q66" s="41">
        <v>6670947</v>
      </c>
      <c r="R66" s="41">
        <v>6559838</v>
      </c>
      <c r="S66" s="41">
        <v>6614700</v>
      </c>
      <c r="T66" s="41">
        <v>7296964</v>
      </c>
      <c r="U66" s="11">
        <v>7644194</v>
      </c>
      <c r="V66" s="11">
        <v>7558495</v>
      </c>
      <c r="W66" s="11">
        <v>7825678</v>
      </c>
      <c r="X66" s="11">
        <v>8001414</v>
      </c>
      <c r="Y66" s="11">
        <v>8037460</v>
      </c>
      <c r="Z66" s="11">
        <v>8442368</v>
      </c>
      <c r="AA66" s="11">
        <v>9000572</v>
      </c>
      <c r="AB66" s="41">
        <v>9193647</v>
      </c>
      <c r="AC66" s="41">
        <v>9112248</v>
      </c>
      <c r="AD66" s="41">
        <v>8930624</v>
      </c>
      <c r="AE66" s="41">
        <v>9361560</v>
      </c>
      <c r="AF66" s="41">
        <v>9243710</v>
      </c>
      <c r="AG66" s="41">
        <v>9416762</v>
      </c>
      <c r="AH66" s="41">
        <v>9675859</v>
      </c>
      <c r="AI66" s="13">
        <v>8.5566201223046257E-3</v>
      </c>
      <c r="AJ66" s="13">
        <v>2.7514447110376157E-2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0</v>
      </c>
      <c r="P68" s="41">
        <v>94822</v>
      </c>
      <c r="Q68" s="41">
        <v>94233</v>
      </c>
      <c r="R68" s="41">
        <v>84197</v>
      </c>
      <c r="S68" s="41">
        <v>83538</v>
      </c>
      <c r="T68" s="41">
        <v>93853</v>
      </c>
      <c r="U68" s="11">
        <v>101498</v>
      </c>
      <c r="V68" s="11">
        <v>115245</v>
      </c>
      <c r="W68" s="11">
        <v>118799</v>
      </c>
      <c r="X68" s="11">
        <v>102683</v>
      </c>
      <c r="Y68" s="11">
        <v>78468</v>
      </c>
      <c r="Z68" s="11">
        <v>79548</v>
      </c>
      <c r="AA68" s="11">
        <v>85261</v>
      </c>
      <c r="AB68" s="41">
        <v>91329</v>
      </c>
      <c r="AC68" s="41">
        <v>87416</v>
      </c>
      <c r="AD68" s="41">
        <v>107459</v>
      </c>
      <c r="AE68" s="41">
        <v>124033</v>
      </c>
      <c r="AF68" s="41">
        <v>129230</v>
      </c>
      <c r="AG68" s="41">
        <v>170484</v>
      </c>
      <c r="AH68" s="41">
        <v>75225</v>
      </c>
      <c r="AI68" s="13">
        <v>-3.181373865464332E-2</v>
      </c>
      <c r="AJ68" s="13">
        <v>-0.55875624692053216</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638007</v>
      </c>
      <c r="H73" s="12">
        <v>682108</v>
      </c>
      <c r="I73" s="12">
        <v>918643</v>
      </c>
      <c r="J73" s="12">
        <v>3064212</v>
      </c>
      <c r="K73" s="12">
        <f>SUM(K74:K77)</f>
        <v>1625686</v>
      </c>
      <c r="L73" s="12">
        <f>SUM(L74:L77)</f>
        <v>848934</v>
      </c>
      <c r="M73" s="12">
        <f>SUM(M74:M77)</f>
        <v>909832</v>
      </c>
      <c r="N73" s="12">
        <f>SUM(N74:N77)</f>
        <v>842794</v>
      </c>
      <c r="O73" s="41">
        <v>979495</v>
      </c>
      <c r="P73" s="41">
        <v>2642332</v>
      </c>
      <c r="Q73" s="41">
        <v>1569135</v>
      </c>
      <c r="R73" s="41">
        <v>1066626</v>
      </c>
      <c r="S73" s="41">
        <v>1649933</v>
      </c>
      <c r="T73" s="41">
        <v>1979383</v>
      </c>
      <c r="U73" s="11">
        <v>35816435</v>
      </c>
      <c r="V73" s="11">
        <v>5309355</v>
      </c>
      <c r="W73" s="11">
        <v>4526442</v>
      </c>
      <c r="X73" s="11">
        <v>3927648</v>
      </c>
      <c r="Y73" s="11">
        <v>4212436</v>
      </c>
      <c r="Z73" s="11">
        <v>4004493</v>
      </c>
      <c r="AA73" s="11">
        <v>873917</v>
      </c>
      <c r="AB73" s="41">
        <v>2904418</v>
      </c>
      <c r="AC73" s="41">
        <v>4149840</v>
      </c>
      <c r="AD73" s="41">
        <v>28250016</v>
      </c>
      <c r="AE73" s="41">
        <v>6053325</v>
      </c>
      <c r="AF73" s="41">
        <v>3131852</v>
      </c>
      <c r="AG73" s="41">
        <v>4100462</v>
      </c>
      <c r="AH73" s="41">
        <v>3075548</v>
      </c>
      <c r="AI73" s="13">
        <v>9.5873454055650509E-3</v>
      </c>
      <c r="AJ73" s="13">
        <v>-0.24995085919586621</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473742</v>
      </c>
      <c r="H75" s="12">
        <v>468633</v>
      </c>
      <c r="I75" s="12">
        <v>510564</v>
      </c>
      <c r="J75" s="12">
        <v>571289</v>
      </c>
      <c r="K75" s="12">
        <v>682103</v>
      </c>
      <c r="L75" s="12">
        <v>676090</v>
      </c>
      <c r="M75" s="12">
        <v>711030</v>
      </c>
      <c r="N75" s="12">
        <v>780030</v>
      </c>
      <c r="O75" s="41">
        <v>817937</v>
      </c>
      <c r="P75" s="41">
        <v>703014</v>
      </c>
      <c r="Q75" s="41">
        <v>592765</v>
      </c>
      <c r="R75" s="41">
        <v>502999</v>
      </c>
      <c r="S75" s="41">
        <v>648330</v>
      </c>
      <c r="T75" s="41">
        <v>715985</v>
      </c>
      <c r="U75" s="11">
        <v>1478288</v>
      </c>
      <c r="V75" s="11">
        <v>2109753</v>
      </c>
      <c r="W75" s="11">
        <v>1819074</v>
      </c>
      <c r="X75" s="11">
        <v>496787</v>
      </c>
      <c r="Y75" s="11">
        <v>504227</v>
      </c>
      <c r="Z75" s="11">
        <v>487645</v>
      </c>
      <c r="AA75" s="11">
        <v>452994</v>
      </c>
      <c r="AB75" s="41">
        <v>456998</v>
      </c>
      <c r="AC75" s="41">
        <v>510495</v>
      </c>
      <c r="AD75" s="41">
        <v>673981</v>
      </c>
      <c r="AE75" s="41">
        <v>415920</v>
      </c>
      <c r="AF75" s="41">
        <v>474270</v>
      </c>
      <c r="AG75" s="41">
        <v>465773</v>
      </c>
      <c r="AH75" s="41">
        <v>311076</v>
      </c>
      <c r="AI75" s="13">
        <v>-6.2095323993818452E-2</v>
      </c>
      <c r="AJ75" s="13">
        <v>-0.33212959961182809</v>
      </c>
    </row>
    <row r="76" spans="1:36" ht="10.5" customHeight="1" x14ac:dyDescent="0.2">
      <c r="A76" s="11"/>
      <c r="B76" s="14"/>
      <c r="C76" s="11"/>
      <c r="D76" s="15" t="s">
        <v>47</v>
      </c>
      <c r="E76" s="11"/>
      <c r="F76" s="2"/>
      <c r="G76" s="12">
        <v>0</v>
      </c>
      <c r="H76" s="12">
        <v>0</v>
      </c>
      <c r="I76" s="12">
        <v>200000</v>
      </c>
      <c r="J76" s="12">
        <v>0</v>
      </c>
      <c r="K76" s="12">
        <v>0</v>
      </c>
      <c r="L76" s="12">
        <v>0</v>
      </c>
      <c r="M76" s="12">
        <v>0</v>
      </c>
      <c r="N76" s="12">
        <v>0</v>
      </c>
      <c r="O76" s="41">
        <v>0</v>
      </c>
      <c r="P76" s="41">
        <v>1700081</v>
      </c>
      <c r="Q76" s="41">
        <v>450000</v>
      </c>
      <c r="R76" s="41">
        <v>0</v>
      </c>
      <c r="S76" s="41">
        <v>0</v>
      </c>
      <c r="T76" s="41">
        <v>0</v>
      </c>
      <c r="U76" s="11">
        <v>33802413</v>
      </c>
      <c r="V76" s="11">
        <v>2775000</v>
      </c>
      <c r="W76" s="11">
        <v>2300710</v>
      </c>
      <c r="X76" s="11">
        <v>3075311</v>
      </c>
      <c r="Y76" s="11">
        <v>3305175</v>
      </c>
      <c r="Z76" s="11">
        <v>3165790</v>
      </c>
      <c r="AA76" s="11">
        <v>21610</v>
      </c>
      <c r="AB76" s="41">
        <v>2294515</v>
      </c>
      <c r="AC76" s="41">
        <v>3376167</v>
      </c>
      <c r="AD76" s="41">
        <v>27262065</v>
      </c>
      <c r="AE76" s="41">
        <v>5266799</v>
      </c>
      <c r="AF76" s="41">
        <v>2487326</v>
      </c>
      <c r="AG76" s="41">
        <v>3331902</v>
      </c>
      <c r="AH76" s="41">
        <v>2466377</v>
      </c>
      <c r="AI76" s="13">
        <v>1.2110879919956297E-2</v>
      </c>
      <c r="AJ76" s="13">
        <v>-0.25976904482784907</v>
      </c>
    </row>
    <row r="77" spans="1:36" ht="10.5" customHeight="1" x14ac:dyDescent="0.2">
      <c r="A77" s="11"/>
      <c r="B77" s="11"/>
      <c r="C77" s="11"/>
      <c r="D77" s="11" t="s">
        <v>48</v>
      </c>
      <c r="E77" s="11"/>
      <c r="F77" s="2"/>
      <c r="G77" s="12">
        <v>164265</v>
      </c>
      <c r="H77" s="12">
        <v>213475</v>
      </c>
      <c r="I77" s="12">
        <v>208079</v>
      </c>
      <c r="J77" s="12">
        <v>2492923</v>
      </c>
      <c r="K77" s="12">
        <v>943583</v>
      </c>
      <c r="L77" s="12">
        <v>172844</v>
      </c>
      <c r="M77" s="12">
        <v>198802</v>
      </c>
      <c r="N77" s="12">
        <v>62764</v>
      </c>
      <c r="O77" s="41">
        <v>161558</v>
      </c>
      <c r="P77" s="41">
        <v>239237</v>
      </c>
      <c r="Q77" s="41">
        <v>526370</v>
      </c>
      <c r="R77" s="41">
        <v>563627</v>
      </c>
      <c r="S77" s="41">
        <v>1001603</v>
      </c>
      <c r="T77" s="41">
        <v>1263398</v>
      </c>
      <c r="U77" s="11">
        <v>535734</v>
      </c>
      <c r="V77" s="11">
        <v>424602</v>
      </c>
      <c r="W77" s="11">
        <v>406658</v>
      </c>
      <c r="X77" s="11">
        <v>355550</v>
      </c>
      <c r="Y77" s="11">
        <v>403034</v>
      </c>
      <c r="Z77" s="11">
        <v>351058</v>
      </c>
      <c r="AA77" s="11">
        <v>399313</v>
      </c>
      <c r="AB77" s="41">
        <v>152905</v>
      </c>
      <c r="AC77" s="41">
        <v>263178</v>
      </c>
      <c r="AD77" s="41">
        <v>313970</v>
      </c>
      <c r="AE77" s="41">
        <v>370606</v>
      </c>
      <c r="AF77" s="41">
        <v>170256</v>
      </c>
      <c r="AG77" s="41">
        <v>302787</v>
      </c>
      <c r="AH77" s="41">
        <v>298095</v>
      </c>
      <c r="AI77" s="13">
        <v>0.11769206429848689</v>
      </c>
      <c r="AJ77" s="13">
        <v>-1.549604177193869E-2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c r="AI78" s="13"/>
      <c r="AJ78" s="13"/>
    </row>
    <row r="79" spans="1:36" ht="10.5" customHeight="1" x14ac:dyDescent="0.2">
      <c r="A79" s="11"/>
      <c r="B79" s="11" t="s">
        <v>49</v>
      </c>
      <c r="C79" s="11"/>
      <c r="D79" s="11"/>
      <c r="E79" s="11"/>
      <c r="F79" s="2"/>
      <c r="G79" s="12">
        <v>4279643</v>
      </c>
      <c r="H79" s="12">
        <v>4355995</v>
      </c>
      <c r="I79" s="12">
        <v>5031731</v>
      </c>
      <c r="J79" s="12">
        <v>5960300</v>
      </c>
      <c r="K79" s="12">
        <f>SUM(K80:K89)</f>
        <v>6539058</v>
      </c>
      <c r="L79" s="12">
        <f>SUM(L80:L89)</f>
        <v>6754836</v>
      </c>
      <c r="M79" s="12">
        <f>SUM(M80:M89)</f>
        <v>6848655</v>
      </c>
      <c r="N79" s="12">
        <f>SUM(N80:N89)</f>
        <v>9014056</v>
      </c>
      <c r="O79" s="41">
        <v>8764000</v>
      </c>
      <c r="P79" s="41">
        <v>8705822</v>
      </c>
      <c r="Q79" s="41">
        <v>8822107</v>
      </c>
      <c r="R79" s="41">
        <v>8704666</v>
      </c>
      <c r="S79" s="41">
        <v>8704339</v>
      </c>
      <c r="T79" s="41">
        <v>8720331</v>
      </c>
      <c r="U79" s="11">
        <v>9070827</v>
      </c>
      <c r="V79" s="11">
        <f>SUM(V80:V89)</f>
        <v>11462690</v>
      </c>
      <c r="W79" s="11">
        <f>SUM(W80:W89)</f>
        <v>10321116</v>
      </c>
      <c r="X79" s="11">
        <f>SUM(X80:X89)</f>
        <v>9759360</v>
      </c>
      <c r="Y79" s="11">
        <f>SUM(Y80:Y89)</f>
        <v>9254797</v>
      </c>
      <c r="Z79" s="11">
        <f>SUM(Z80:Z89)</f>
        <v>9472330</v>
      </c>
      <c r="AA79" s="11">
        <v>9158939</v>
      </c>
      <c r="AB79" s="41">
        <v>9096720</v>
      </c>
      <c r="AC79" s="41">
        <v>10366688</v>
      </c>
      <c r="AD79" s="41">
        <v>10063640</v>
      </c>
      <c r="AE79" s="41">
        <v>10764876</v>
      </c>
      <c r="AF79" s="41">
        <v>11836187</v>
      </c>
      <c r="AG79" s="41">
        <v>12131168</v>
      </c>
      <c r="AH79" s="41">
        <v>11967976</v>
      </c>
      <c r="AI79" s="13">
        <v>4.6781359597901639E-2</v>
      </c>
      <c r="AJ79" s="13">
        <v>-1.3452290826406822E-2</v>
      </c>
    </row>
    <row r="80" spans="1:36" ht="10.5" customHeight="1" x14ac:dyDescent="0.2">
      <c r="A80" s="11"/>
      <c r="B80" s="11"/>
      <c r="C80" s="11" t="s">
        <v>50</v>
      </c>
      <c r="D80" s="11"/>
      <c r="E80" s="11"/>
      <c r="F80" s="2"/>
      <c r="G80" s="12">
        <v>0</v>
      </c>
      <c r="H80" s="12">
        <v>0</v>
      </c>
      <c r="I80" s="12">
        <v>0</v>
      </c>
      <c r="J80" s="12">
        <v>587033</v>
      </c>
      <c r="K80" s="12">
        <v>633457</v>
      </c>
      <c r="L80" s="12">
        <v>672829</v>
      </c>
      <c r="M80" s="12">
        <v>716371</v>
      </c>
      <c r="N80" s="12">
        <v>813046</v>
      </c>
      <c r="O80" s="41">
        <v>739432</v>
      </c>
      <c r="P80" s="41">
        <v>785314</v>
      </c>
      <c r="Q80" s="41">
        <v>785314</v>
      </c>
      <c r="R80" s="41">
        <v>785314</v>
      </c>
      <c r="S80" s="41">
        <v>785314</v>
      </c>
      <c r="T80" s="41">
        <v>785314</v>
      </c>
      <c r="U80" s="11">
        <v>785314</v>
      </c>
      <c r="V80" s="11">
        <v>785315</v>
      </c>
      <c r="W80" s="11">
        <v>785315</v>
      </c>
      <c r="X80" s="11">
        <v>785314</v>
      </c>
      <c r="Y80" s="11">
        <v>785314</v>
      </c>
      <c r="Z80" s="11">
        <v>785314</v>
      </c>
      <c r="AA80" s="11">
        <v>785314</v>
      </c>
      <c r="AB80" s="41">
        <v>785314</v>
      </c>
      <c r="AC80" s="41">
        <v>785314</v>
      </c>
      <c r="AD80" s="41">
        <v>785313</v>
      </c>
      <c r="AE80" s="41">
        <v>785313</v>
      </c>
      <c r="AF80" s="41">
        <v>785313</v>
      </c>
      <c r="AG80" s="41">
        <v>785314</v>
      </c>
      <c r="AH80" s="41">
        <v>785313</v>
      </c>
      <c r="AI80" s="13">
        <v>-2.1222944590615356E-7</v>
      </c>
      <c r="AJ80" s="13">
        <v>-1.2733759999185039E-6</v>
      </c>
    </row>
    <row r="81" spans="1:36" ht="10.5" customHeight="1" x14ac:dyDescent="0.2">
      <c r="A81" s="11"/>
      <c r="B81" s="11"/>
      <c r="C81" s="11" t="s">
        <v>51</v>
      </c>
      <c r="D81" s="11"/>
      <c r="E81" s="11"/>
      <c r="F81" s="2"/>
      <c r="G81" s="12">
        <v>0</v>
      </c>
      <c r="H81" s="12">
        <v>0</v>
      </c>
      <c r="I81" s="12">
        <v>0</v>
      </c>
      <c r="J81" s="12">
        <v>92340</v>
      </c>
      <c r="K81" s="12">
        <v>96694</v>
      </c>
      <c r="L81" s="12">
        <v>98726</v>
      </c>
      <c r="M81" s="12">
        <v>102692</v>
      </c>
      <c r="N81" s="12">
        <v>93423</v>
      </c>
      <c r="O81" s="41">
        <v>194707</v>
      </c>
      <c r="P81" s="41">
        <v>232689</v>
      </c>
      <c r="Q81" s="41">
        <v>277588</v>
      </c>
      <c r="R81" s="41">
        <v>287707</v>
      </c>
      <c r="S81" s="41">
        <v>290339</v>
      </c>
      <c r="T81" s="41">
        <v>294289</v>
      </c>
      <c r="U81" s="11">
        <v>301400</v>
      </c>
      <c r="V81" s="12">
        <v>268093</v>
      </c>
      <c r="W81" s="11">
        <v>268094</v>
      </c>
      <c r="X81" s="11">
        <v>321065</v>
      </c>
      <c r="Y81" s="11">
        <v>305800</v>
      </c>
      <c r="Z81" s="11">
        <v>306142</v>
      </c>
      <c r="AA81" s="11">
        <v>306981</v>
      </c>
      <c r="AB81" s="41">
        <v>308884</v>
      </c>
      <c r="AC81" s="41">
        <v>308215</v>
      </c>
      <c r="AD81" s="41">
        <v>308729</v>
      </c>
      <c r="AE81" s="41">
        <v>310599</v>
      </c>
      <c r="AF81" s="41">
        <v>310324</v>
      </c>
      <c r="AG81" s="41">
        <v>310278</v>
      </c>
      <c r="AH81" s="41">
        <v>311473</v>
      </c>
      <c r="AI81" s="13">
        <v>1.3921106240006864E-3</v>
      </c>
      <c r="AJ81" s="13">
        <v>3.8513848871012447E-3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770695</v>
      </c>
      <c r="W82" s="12">
        <v>829578</v>
      </c>
      <c r="X82" s="12">
        <v>911418</v>
      </c>
      <c r="Y82" s="12">
        <v>932416.75540253567</v>
      </c>
      <c r="Z82" s="12">
        <v>978789.57568211528</v>
      </c>
      <c r="AA82" s="12">
        <v>1045469</v>
      </c>
      <c r="AB82" s="41">
        <v>2500000</v>
      </c>
      <c r="AC82" s="41">
        <v>2500000</v>
      </c>
      <c r="AD82" s="41">
        <v>2500000</v>
      </c>
      <c r="AE82" s="41">
        <v>2500000</v>
      </c>
      <c r="AF82" s="41">
        <v>2500000</v>
      </c>
      <c r="AG82" s="41">
        <v>2500000</v>
      </c>
      <c r="AH82" s="41">
        <v>2500000</v>
      </c>
      <c r="AI82" s="13">
        <v>0</v>
      </c>
      <c r="AJ82" s="13">
        <v>0</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1729305</v>
      </c>
      <c r="W83" s="12">
        <v>1670422</v>
      </c>
      <c r="X83" s="12">
        <v>1588582</v>
      </c>
      <c r="Y83" s="12">
        <v>1567583.2445974643</v>
      </c>
      <c r="Z83" s="12">
        <v>1521210.4243178847</v>
      </c>
      <c r="AA83" s="12">
        <v>1454531</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27261</v>
      </c>
      <c r="K84" s="12">
        <v>27261</v>
      </c>
      <c r="L84" s="12">
        <v>27261</v>
      </c>
      <c r="M84" s="12">
        <v>21560</v>
      </c>
      <c r="N84" s="12">
        <v>32963</v>
      </c>
      <c r="O84" s="41">
        <v>26147</v>
      </c>
      <c r="P84" s="41">
        <v>27261</v>
      </c>
      <c r="Q84" s="41">
        <v>27261</v>
      </c>
      <c r="R84" s="41">
        <v>25033</v>
      </c>
      <c r="S84" s="41">
        <v>27261</v>
      </c>
      <c r="T84" s="41">
        <v>27261</v>
      </c>
      <c r="U84" s="11">
        <v>27261</v>
      </c>
      <c r="V84" s="11">
        <v>27261</v>
      </c>
      <c r="W84" s="11">
        <v>27261</v>
      </c>
      <c r="X84" s="11">
        <v>27261</v>
      </c>
      <c r="Y84" s="11">
        <v>27261</v>
      </c>
      <c r="Z84" s="11">
        <v>28375</v>
      </c>
      <c r="AA84" s="11">
        <v>27261</v>
      </c>
      <c r="AB84" s="41">
        <v>27261</v>
      </c>
      <c r="AC84" s="41">
        <v>27261</v>
      </c>
      <c r="AD84" s="41">
        <v>27261</v>
      </c>
      <c r="AE84" s="41">
        <v>27261</v>
      </c>
      <c r="AF84" s="41">
        <v>27261</v>
      </c>
      <c r="AG84" s="41">
        <v>27261</v>
      </c>
      <c r="AH84" s="41">
        <v>27261</v>
      </c>
      <c r="AI84" s="13">
        <v>0</v>
      </c>
      <c r="AJ84" s="13">
        <v>0</v>
      </c>
    </row>
    <row r="85" spans="1:36" ht="10.5" customHeight="1" x14ac:dyDescent="0.2">
      <c r="A85" s="11"/>
      <c r="B85" s="14"/>
      <c r="C85" s="11" t="s">
        <v>55</v>
      </c>
      <c r="E85" s="11"/>
      <c r="F85" s="2"/>
      <c r="G85" s="12">
        <v>0</v>
      </c>
      <c r="H85" s="12">
        <v>0</v>
      </c>
      <c r="I85" s="12">
        <v>0</v>
      </c>
      <c r="J85" s="12">
        <v>0</v>
      </c>
      <c r="K85" s="12">
        <v>0</v>
      </c>
      <c r="L85" s="12">
        <v>0</v>
      </c>
      <c r="M85" s="12">
        <v>0</v>
      </c>
      <c r="N85" s="12">
        <v>0</v>
      </c>
      <c r="O85" s="41">
        <v>0</v>
      </c>
      <c r="P85" s="41">
        <v>756083</v>
      </c>
      <c r="Q85" s="41">
        <v>727239</v>
      </c>
      <c r="R85" s="41">
        <v>829390</v>
      </c>
      <c r="S85" s="41">
        <v>827444</v>
      </c>
      <c r="T85" s="41">
        <v>816626</v>
      </c>
      <c r="U85" s="11">
        <v>785647</v>
      </c>
      <c r="V85" s="11">
        <v>849436</v>
      </c>
      <c r="W85" s="11">
        <v>874519</v>
      </c>
      <c r="X85" s="11">
        <v>854305</v>
      </c>
      <c r="Y85" s="11">
        <v>830130</v>
      </c>
      <c r="Z85" s="11">
        <v>915387</v>
      </c>
      <c r="AA85" s="11">
        <v>614011</v>
      </c>
      <c r="AB85" s="41">
        <v>649562</v>
      </c>
      <c r="AC85" s="41">
        <v>588559</v>
      </c>
      <c r="AD85" s="41">
        <v>589143</v>
      </c>
      <c r="AE85" s="41">
        <v>588909</v>
      </c>
      <c r="AF85" s="41">
        <v>603631</v>
      </c>
      <c r="AG85" s="41">
        <v>581949</v>
      </c>
      <c r="AH85" s="41">
        <v>683928</v>
      </c>
      <c r="AI85" s="13">
        <v>8.6294137871900656E-3</v>
      </c>
      <c r="AJ85" s="13">
        <v>0.17523700530458855</v>
      </c>
    </row>
    <row r="86" spans="1:36" ht="10.5" customHeight="1" x14ac:dyDescent="0.2">
      <c r="A86" s="11"/>
      <c r="B86" s="11"/>
      <c r="C86" s="11" t="s">
        <v>56</v>
      </c>
      <c r="D86" s="11"/>
      <c r="E86" s="11"/>
      <c r="F86" s="2"/>
      <c r="G86" s="12">
        <v>1414080</v>
      </c>
      <c r="H86" s="12">
        <v>1200668</v>
      </c>
      <c r="I86" s="12">
        <v>1409024</v>
      </c>
      <c r="J86" s="12">
        <v>1371187</v>
      </c>
      <c r="K86" s="12">
        <v>1610300</v>
      </c>
      <c r="L86" s="12">
        <v>1672818</v>
      </c>
      <c r="M86" s="12">
        <v>1593590</v>
      </c>
      <c r="N86" s="12">
        <v>3410459</v>
      </c>
      <c r="O86" s="41">
        <v>2750351</v>
      </c>
      <c r="P86" s="41">
        <v>2217428</v>
      </c>
      <c r="Q86" s="41">
        <v>2314090</v>
      </c>
      <c r="R86" s="41">
        <v>2313979</v>
      </c>
      <c r="S86" s="41">
        <v>1999613</v>
      </c>
      <c r="T86" s="41">
        <v>1573137</v>
      </c>
      <c r="U86" s="11">
        <v>1572202</v>
      </c>
      <c r="V86" s="11">
        <v>1736920</v>
      </c>
      <c r="W86" s="11">
        <v>1630204</v>
      </c>
      <c r="X86" s="11">
        <v>1771538</v>
      </c>
      <c r="Y86" s="11">
        <v>1672483</v>
      </c>
      <c r="Z86" s="11">
        <v>1649013</v>
      </c>
      <c r="AA86" s="11">
        <v>1711790</v>
      </c>
      <c r="AB86" s="41">
        <v>2029394</v>
      </c>
      <c r="AC86" s="41">
        <v>2026934</v>
      </c>
      <c r="AD86" s="41">
        <v>2011073</v>
      </c>
      <c r="AE86" s="41">
        <v>2656397</v>
      </c>
      <c r="AF86" s="41">
        <v>2903303</v>
      </c>
      <c r="AG86" s="41">
        <v>3033905</v>
      </c>
      <c r="AH86" s="41">
        <v>3107524</v>
      </c>
      <c r="AI86" s="13">
        <v>7.3597158165205512E-2</v>
      </c>
      <c r="AJ86" s="13">
        <v>2.426542690031494E-2</v>
      </c>
    </row>
    <row r="87" spans="1:36" ht="10.5" customHeight="1" x14ac:dyDescent="0.2">
      <c r="A87" s="11"/>
      <c r="B87" s="11"/>
      <c r="C87" s="11" t="s">
        <v>57</v>
      </c>
      <c r="D87" s="11"/>
      <c r="E87" s="11"/>
      <c r="F87" s="2"/>
      <c r="G87" s="12">
        <v>1984663</v>
      </c>
      <c r="H87" s="12">
        <v>2141950</v>
      </c>
      <c r="I87" s="12">
        <v>2468344</v>
      </c>
      <c r="J87" s="12">
        <v>2579953</v>
      </c>
      <c r="K87" s="12">
        <v>2634230</v>
      </c>
      <c r="L87" s="12">
        <v>2840031</v>
      </c>
      <c r="M87" s="12">
        <v>2829843</v>
      </c>
      <c r="N87" s="12">
        <v>2994670</v>
      </c>
      <c r="O87" s="41">
        <v>3103930</v>
      </c>
      <c r="P87" s="41">
        <v>2681211</v>
      </c>
      <c r="Q87" s="41">
        <v>2442069</v>
      </c>
      <c r="R87" s="41">
        <v>2488045</v>
      </c>
      <c r="S87" s="41">
        <v>2526669</v>
      </c>
      <c r="T87" s="41">
        <v>3010222</v>
      </c>
      <c r="U87" s="11">
        <v>2861435</v>
      </c>
      <c r="V87" s="11">
        <v>2861436</v>
      </c>
      <c r="W87" s="11">
        <v>2141817</v>
      </c>
      <c r="X87" s="11">
        <v>1865399</v>
      </c>
      <c r="Y87" s="11">
        <v>1840171</v>
      </c>
      <c r="Z87" s="11">
        <v>2052473</v>
      </c>
      <c r="AA87" s="11">
        <v>2027764</v>
      </c>
      <c r="AB87" s="41">
        <v>2152627</v>
      </c>
      <c r="AC87" s="41">
        <v>2652234</v>
      </c>
      <c r="AD87" s="41">
        <v>2652638</v>
      </c>
      <c r="AE87" s="41">
        <v>2899181</v>
      </c>
      <c r="AF87" s="41">
        <v>2989579</v>
      </c>
      <c r="AG87" s="41">
        <v>2999046</v>
      </c>
      <c r="AH87" s="41">
        <v>3014289</v>
      </c>
      <c r="AI87" s="13">
        <v>5.7716674528945244E-2</v>
      </c>
      <c r="AJ87" s="13">
        <v>5.0826162719744879E-3</v>
      </c>
    </row>
    <row r="88" spans="1:36" ht="10.5" customHeight="1" x14ac:dyDescent="0.2">
      <c r="A88" s="11"/>
      <c r="B88" s="11"/>
      <c r="C88" s="11" t="s">
        <v>58</v>
      </c>
      <c r="D88" s="11"/>
      <c r="E88" s="11"/>
      <c r="F88" s="2"/>
      <c r="G88" s="12">
        <v>880900</v>
      </c>
      <c r="H88" s="12">
        <v>1013377</v>
      </c>
      <c r="I88" s="12">
        <v>1154363</v>
      </c>
      <c r="J88" s="12">
        <v>1302526</v>
      </c>
      <c r="K88" s="12">
        <v>1537116</v>
      </c>
      <c r="L88" s="12">
        <v>1443171</v>
      </c>
      <c r="M88" s="12">
        <v>1584599</v>
      </c>
      <c r="N88" s="12">
        <v>1669495</v>
      </c>
      <c r="O88" s="41">
        <v>1949433</v>
      </c>
      <c r="P88" s="41">
        <v>2005836</v>
      </c>
      <c r="Q88" s="41">
        <v>1711871</v>
      </c>
      <c r="R88" s="41">
        <v>1803983</v>
      </c>
      <c r="S88" s="41">
        <v>1657915</v>
      </c>
      <c r="T88" s="41">
        <v>1995939</v>
      </c>
      <c r="U88" s="11">
        <v>2464733</v>
      </c>
      <c r="V88" s="11">
        <v>2314075</v>
      </c>
      <c r="W88" s="11">
        <v>1955902</v>
      </c>
      <c r="X88" s="11">
        <v>1467672</v>
      </c>
      <c r="Y88" s="11">
        <v>1088393</v>
      </c>
      <c r="Z88" s="11">
        <v>1070527</v>
      </c>
      <c r="AA88" s="11">
        <v>1071804</v>
      </c>
      <c r="AB88" s="41">
        <v>532682</v>
      </c>
      <c r="AC88" s="41">
        <v>1310288</v>
      </c>
      <c r="AD88" s="41">
        <v>1109334</v>
      </c>
      <c r="AE88" s="41">
        <v>863500</v>
      </c>
      <c r="AF88" s="41">
        <v>1633512</v>
      </c>
      <c r="AG88" s="41">
        <v>1825852</v>
      </c>
      <c r="AH88" s="41">
        <v>1536464</v>
      </c>
      <c r="AI88" s="13">
        <v>0.19309692912342946</v>
      </c>
      <c r="AJ88" s="13">
        <v>-0.15849477394662875</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536675</v>
      </c>
      <c r="R89" s="41">
        <v>171215</v>
      </c>
      <c r="S89" s="41">
        <v>589784</v>
      </c>
      <c r="T89" s="41">
        <v>217543</v>
      </c>
      <c r="U89" s="11">
        <v>272835</v>
      </c>
      <c r="V89" s="11">
        <v>120154</v>
      </c>
      <c r="W89" s="11">
        <v>138004</v>
      </c>
      <c r="X89" s="11">
        <v>166806</v>
      </c>
      <c r="Y89" s="11">
        <v>205245</v>
      </c>
      <c r="Z89" s="11">
        <v>165099</v>
      </c>
      <c r="AA89" s="11">
        <v>114014</v>
      </c>
      <c r="AB89" s="41">
        <v>110996</v>
      </c>
      <c r="AC89" s="41">
        <v>167883</v>
      </c>
      <c r="AD89" s="41">
        <v>80149</v>
      </c>
      <c r="AE89" s="41">
        <v>133716</v>
      </c>
      <c r="AF89" s="41">
        <v>83264</v>
      </c>
      <c r="AG89" s="41">
        <v>67563</v>
      </c>
      <c r="AH89" s="41">
        <v>1724</v>
      </c>
      <c r="AI89" s="13">
        <v>-0.50049674549917145</v>
      </c>
      <c r="AJ89" s="13">
        <v>-0.97448307505587373</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1670363</v>
      </c>
      <c r="H91" s="12">
        <v>1638593</v>
      </c>
      <c r="I91" s="12">
        <v>1674915</v>
      </c>
      <c r="J91" s="12">
        <v>1566707</v>
      </c>
      <c r="K91" s="12">
        <v>1532249</v>
      </c>
      <c r="L91" s="12">
        <v>1818258</v>
      </c>
      <c r="M91" s="12">
        <v>1901668</v>
      </c>
      <c r="N91" s="12">
        <v>2038203</v>
      </c>
      <c r="O91" s="41">
        <v>1900882</v>
      </c>
      <c r="P91" s="41">
        <v>2056644</v>
      </c>
      <c r="Q91" s="41">
        <v>2325656</v>
      </c>
      <c r="R91" s="41">
        <v>2449674</v>
      </c>
      <c r="S91" s="41">
        <v>2785310</v>
      </c>
      <c r="T91" s="41">
        <v>2463917</v>
      </c>
      <c r="U91" s="11">
        <v>2232822</v>
      </c>
      <c r="V91" s="11">
        <v>2908480</v>
      </c>
      <c r="W91" s="11">
        <v>2793067</v>
      </c>
      <c r="X91" s="11">
        <v>3644642</v>
      </c>
      <c r="Y91" s="11">
        <v>3305092</v>
      </c>
      <c r="Z91" s="11">
        <v>2326659</v>
      </c>
      <c r="AA91" s="11">
        <v>2472039</v>
      </c>
      <c r="AB91" s="41">
        <v>2657601</v>
      </c>
      <c r="AC91" s="41">
        <v>2829838</v>
      </c>
      <c r="AD91" s="41">
        <v>3290051</v>
      </c>
      <c r="AE91" s="41">
        <v>3249105</v>
      </c>
      <c r="AF91" s="41">
        <v>3337719</v>
      </c>
      <c r="AG91" s="42">
        <v>3153884</v>
      </c>
      <c r="AH91" s="41">
        <v>3050024</v>
      </c>
      <c r="AI91" s="13">
        <v>2.3219747198444773E-2</v>
      </c>
      <c r="AJ91" s="13">
        <v>-3.2930824342303017E-2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14435611</v>
      </c>
      <c r="H96" s="5">
        <v>12254256</v>
      </c>
      <c r="I96" s="5">
        <v>12947467</v>
      </c>
      <c r="J96" s="5">
        <v>13358240</v>
      </c>
      <c r="K96" s="5">
        <v>16232767</v>
      </c>
      <c r="L96" s="5">
        <v>15562094</v>
      </c>
      <c r="M96" s="5">
        <v>16042243</v>
      </c>
      <c r="N96" s="5">
        <v>17759991</v>
      </c>
      <c r="O96" s="5">
        <v>21813429</v>
      </c>
      <c r="P96" s="5">
        <v>19974577</v>
      </c>
      <c r="Q96" s="5">
        <v>18894291</v>
      </c>
      <c r="R96" s="39">
        <v>18767158</v>
      </c>
      <c r="S96" s="39">
        <v>19793853</v>
      </c>
      <c r="T96" s="39">
        <v>20000476</v>
      </c>
      <c r="U96" s="39">
        <v>22006967</v>
      </c>
      <c r="V96" s="8">
        <v>31276190</v>
      </c>
      <c r="W96" s="39">
        <v>45834673</v>
      </c>
      <c r="X96" s="39">
        <f t="shared" ref="X96:AA96" si="14">SUM(X98:X107)</f>
        <v>36100578</v>
      </c>
      <c r="Y96" s="39">
        <f t="shared" si="14"/>
        <v>26384980</v>
      </c>
      <c r="Z96" s="39">
        <f t="shared" si="14"/>
        <v>23630306</v>
      </c>
      <c r="AA96" s="39">
        <f t="shared" si="14"/>
        <v>23758000</v>
      </c>
      <c r="AB96" s="39">
        <v>23947858</v>
      </c>
      <c r="AC96" s="39">
        <v>25174115</v>
      </c>
      <c r="AD96" s="39">
        <v>26204277</v>
      </c>
      <c r="AE96" s="39">
        <v>26418485</v>
      </c>
      <c r="AF96" s="39">
        <v>29499137</v>
      </c>
      <c r="AG96" s="96">
        <v>29541087</v>
      </c>
      <c r="AH96" s="96">
        <v>27558106</v>
      </c>
      <c r="AI96" s="10">
        <v>2.3678971337177002E-2</v>
      </c>
      <c r="AJ96" s="10">
        <v>-6.7126202905126678E-2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3843574</v>
      </c>
      <c r="H98" s="50">
        <v>4291263</v>
      </c>
      <c r="I98" s="50">
        <v>4673296</v>
      </c>
      <c r="J98" s="50">
        <v>4889195</v>
      </c>
      <c r="K98" s="50">
        <v>5032820</v>
      </c>
      <c r="L98" s="50">
        <v>5581631</v>
      </c>
      <c r="M98" s="50">
        <v>6498298</v>
      </c>
      <c r="N98" s="50">
        <v>6577902</v>
      </c>
      <c r="O98" s="50">
        <v>7165228</v>
      </c>
      <c r="P98" s="50">
        <v>7312586</v>
      </c>
      <c r="Q98" s="50">
        <v>7640308</v>
      </c>
      <c r="R98" s="41">
        <v>7809527</v>
      </c>
      <c r="S98" s="41">
        <v>8618579</v>
      </c>
      <c r="T98" s="41">
        <v>8926467</v>
      </c>
      <c r="U98" s="41">
        <v>9383628</v>
      </c>
      <c r="V98" s="11">
        <v>9822952</v>
      </c>
      <c r="W98" s="41">
        <v>9474213</v>
      </c>
      <c r="X98" s="41">
        <v>8941904</v>
      </c>
      <c r="Y98" s="41">
        <v>9125073</v>
      </c>
      <c r="Z98" s="41">
        <v>8544693</v>
      </c>
      <c r="AA98" s="41">
        <v>8790153</v>
      </c>
      <c r="AB98" s="41">
        <v>8899001</v>
      </c>
      <c r="AC98" s="41">
        <v>9722147</v>
      </c>
      <c r="AD98" s="41">
        <v>9994673</v>
      </c>
      <c r="AE98" s="41">
        <v>10026749</v>
      </c>
      <c r="AF98" s="41">
        <v>10174376</v>
      </c>
      <c r="AG98" s="42">
        <v>11275502</v>
      </c>
      <c r="AH98" s="42">
        <v>10350767</v>
      </c>
      <c r="AI98" s="13">
        <v>2.5506804012903173E-2</v>
      </c>
      <c r="AJ98" s="13">
        <v>-8.2012756505209256E-2</v>
      </c>
    </row>
    <row r="99" spans="1:44" ht="10.5" customHeight="1" x14ac:dyDescent="0.2">
      <c r="A99" s="14"/>
      <c r="B99" s="51" t="s">
        <v>65</v>
      </c>
      <c r="C99" s="44"/>
      <c r="D99" s="44"/>
      <c r="E99" s="34"/>
      <c r="F99" s="2"/>
      <c r="G99" s="50">
        <v>6150787</v>
      </c>
      <c r="H99" s="50">
        <v>6213939</v>
      </c>
      <c r="I99" s="50">
        <v>6659038</v>
      </c>
      <c r="J99" s="50">
        <v>7061053</v>
      </c>
      <c r="K99" s="50">
        <v>7337336</v>
      </c>
      <c r="L99" s="50">
        <v>7907743</v>
      </c>
      <c r="M99" s="50">
        <v>8031322</v>
      </c>
      <c r="N99" s="50">
        <v>8889664</v>
      </c>
      <c r="O99" s="50">
        <v>9358078</v>
      </c>
      <c r="P99" s="50">
        <v>9952798</v>
      </c>
      <c r="Q99" s="50">
        <v>9787855</v>
      </c>
      <c r="R99" s="41">
        <v>9481566</v>
      </c>
      <c r="S99" s="41">
        <v>9588871</v>
      </c>
      <c r="T99" s="41">
        <v>9503426</v>
      </c>
      <c r="U99" s="41">
        <v>9608914</v>
      </c>
      <c r="V99" s="11">
        <v>11010523</v>
      </c>
      <c r="W99" s="41">
        <v>10853962</v>
      </c>
      <c r="X99" s="41">
        <v>11009101</v>
      </c>
      <c r="Y99" s="41">
        <v>9213795</v>
      </c>
      <c r="Z99" s="41">
        <v>9074965</v>
      </c>
      <c r="AA99" s="41">
        <v>9030243</v>
      </c>
      <c r="AB99" s="41">
        <v>9372383</v>
      </c>
      <c r="AC99" s="41">
        <v>10307940</v>
      </c>
      <c r="AD99" s="41">
        <v>10122300</v>
      </c>
      <c r="AE99" s="41">
        <v>10907566</v>
      </c>
      <c r="AF99" s="41">
        <v>11513695</v>
      </c>
      <c r="AG99" s="42">
        <v>12092759</v>
      </c>
      <c r="AH99" s="42">
        <v>11639817</v>
      </c>
      <c r="AI99" s="13">
        <v>3.6770633853163037E-2</v>
      </c>
      <c r="AJ99" s="13">
        <v>-3.745563770848323E-2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379143</v>
      </c>
      <c r="H102" s="50">
        <v>417622</v>
      </c>
      <c r="I102" s="50">
        <v>498281</v>
      </c>
      <c r="J102" s="50">
        <v>83515</v>
      </c>
      <c r="K102" s="50">
        <v>69935</v>
      </c>
      <c r="L102" s="50">
        <v>69814</v>
      </c>
      <c r="M102" s="50">
        <v>73628</v>
      </c>
      <c r="N102" s="50">
        <v>76665</v>
      </c>
      <c r="O102" s="50">
        <v>80404</v>
      </c>
      <c r="P102" s="50">
        <v>84296</v>
      </c>
      <c r="Q102" s="50">
        <v>74560</v>
      </c>
      <c r="R102" s="41">
        <v>73821</v>
      </c>
      <c r="S102" s="41">
        <v>77003</v>
      </c>
      <c r="T102" s="41">
        <v>76027</v>
      </c>
      <c r="U102" s="41">
        <v>77931</v>
      </c>
      <c r="V102" s="11">
        <v>39683</v>
      </c>
      <c r="W102" s="41">
        <v>42764</v>
      </c>
      <c r="X102" s="41">
        <v>0</v>
      </c>
      <c r="Y102" s="41">
        <v>0</v>
      </c>
      <c r="Z102" s="41">
        <v>0</v>
      </c>
      <c r="AA102" s="41">
        <v>0</v>
      </c>
      <c r="AB102" s="41">
        <v>0</v>
      </c>
      <c r="AC102" s="41">
        <v>0</v>
      </c>
      <c r="AD102" s="41">
        <v>0</v>
      </c>
      <c r="AE102" s="41">
        <v>0</v>
      </c>
      <c r="AF102" s="41">
        <v>0</v>
      </c>
      <c r="AG102" s="42">
        <v>0</v>
      </c>
      <c r="AH102" s="42">
        <v>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71696</v>
      </c>
      <c r="H104" s="50">
        <v>55768</v>
      </c>
      <c r="I104" s="50">
        <v>75268</v>
      </c>
      <c r="J104" s="50">
        <v>76848</v>
      </c>
      <c r="K104" s="50">
        <v>86671</v>
      </c>
      <c r="L104" s="50">
        <v>128550</v>
      </c>
      <c r="M104" s="50">
        <v>134199</v>
      </c>
      <c r="N104" s="50">
        <v>118221</v>
      </c>
      <c r="O104" s="50">
        <v>140879</v>
      </c>
      <c r="P104" s="50">
        <v>213317</v>
      </c>
      <c r="Q104" s="50">
        <v>302094</v>
      </c>
      <c r="R104" s="41">
        <v>404052</v>
      </c>
      <c r="S104" s="41">
        <v>403007</v>
      </c>
      <c r="T104" s="41">
        <v>436665</v>
      </c>
      <c r="U104" s="41">
        <v>102145</v>
      </c>
      <c r="V104" s="11">
        <v>85644</v>
      </c>
      <c r="W104" s="41">
        <v>97172</v>
      </c>
      <c r="X104" s="41">
        <v>27925</v>
      </c>
      <c r="Y104" s="41">
        <v>10082</v>
      </c>
      <c r="Z104" s="41">
        <v>4568</v>
      </c>
      <c r="AA104" s="41">
        <v>3717</v>
      </c>
      <c r="AB104" s="41">
        <v>11878</v>
      </c>
      <c r="AC104" s="41">
        <v>0</v>
      </c>
      <c r="AD104" s="41">
        <v>192</v>
      </c>
      <c r="AE104" s="41">
        <v>0</v>
      </c>
      <c r="AF104" s="41">
        <v>0</v>
      </c>
      <c r="AG104" s="42">
        <v>0</v>
      </c>
      <c r="AH104" s="42">
        <v>0</v>
      </c>
      <c r="AI104" s="13">
        <v>-1</v>
      </c>
      <c r="AJ104" s="13" t="s">
        <v>246</v>
      </c>
    </row>
    <row r="105" spans="1:44" ht="10.5" customHeight="1" x14ac:dyDescent="0.2">
      <c r="A105" s="14"/>
      <c r="B105" s="51" t="s">
        <v>72</v>
      </c>
      <c r="C105" s="44"/>
      <c r="D105" s="44"/>
      <c r="E105" s="34"/>
      <c r="F105" s="2"/>
      <c r="G105" s="50">
        <v>853844</v>
      </c>
      <c r="H105" s="50">
        <v>863737</v>
      </c>
      <c r="I105" s="50">
        <v>727690</v>
      </c>
      <c r="J105" s="50">
        <v>844189</v>
      </c>
      <c r="K105" s="50">
        <v>799066</v>
      </c>
      <c r="L105" s="50">
        <v>890854</v>
      </c>
      <c r="M105" s="50">
        <v>899341</v>
      </c>
      <c r="N105" s="50">
        <v>949133</v>
      </c>
      <c r="O105" s="50">
        <v>984084</v>
      </c>
      <c r="P105" s="50">
        <v>923667</v>
      </c>
      <c r="Q105" s="50">
        <v>949750</v>
      </c>
      <c r="R105" s="41">
        <v>891288</v>
      </c>
      <c r="S105" s="41">
        <v>881009</v>
      </c>
      <c r="T105" s="41">
        <v>833663</v>
      </c>
      <c r="U105" s="41">
        <v>1466429</v>
      </c>
      <c r="V105" s="11">
        <v>4388615</v>
      </c>
      <c r="W105" s="41">
        <v>4606714</v>
      </c>
      <c r="X105" s="41">
        <v>5362051</v>
      </c>
      <c r="Y105" s="41">
        <v>5175376</v>
      </c>
      <c r="Z105" s="41">
        <v>4968717</v>
      </c>
      <c r="AA105" s="41">
        <v>4981066</v>
      </c>
      <c r="AB105" s="41">
        <v>4843710</v>
      </c>
      <c r="AC105" s="41">
        <v>4935007</v>
      </c>
      <c r="AD105" s="41">
        <v>5888506</v>
      </c>
      <c r="AE105" s="41">
        <v>4936980</v>
      </c>
      <c r="AF105" s="41">
        <v>5024296</v>
      </c>
      <c r="AG105" s="42">
        <v>5052546</v>
      </c>
      <c r="AH105" s="42">
        <v>5050596</v>
      </c>
      <c r="AI105" s="13">
        <v>6.9952365129006822E-3</v>
      </c>
      <c r="AJ105" s="13">
        <v>-3.8594403692712546E-4</v>
      </c>
    </row>
    <row r="106" spans="1:44" ht="10.5" customHeight="1" x14ac:dyDescent="0.2">
      <c r="A106" s="14"/>
      <c r="B106" s="51" t="s">
        <v>73</v>
      </c>
      <c r="C106" s="44"/>
      <c r="D106" s="44"/>
      <c r="E106" s="34"/>
      <c r="F106" s="2"/>
      <c r="G106" s="50">
        <v>3085287</v>
      </c>
      <c r="H106" s="50">
        <v>356821</v>
      </c>
      <c r="I106" s="50">
        <v>264316</v>
      </c>
      <c r="J106" s="50">
        <v>387640</v>
      </c>
      <c r="K106" s="50">
        <v>2906939</v>
      </c>
      <c r="L106" s="50">
        <v>933689</v>
      </c>
      <c r="M106" s="50">
        <v>361748</v>
      </c>
      <c r="N106" s="50">
        <v>1045482</v>
      </c>
      <c r="O106" s="50">
        <v>4028747</v>
      </c>
      <c r="P106" s="50">
        <v>1436727</v>
      </c>
      <c r="Q106" s="50">
        <v>119026</v>
      </c>
      <c r="R106" s="41">
        <v>77128</v>
      </c>
      <c r="S106" s="41">
        <v>223047</v>
      </c>
      <c r="T106" s="41">
        <v>72011</v>
      </c>
      <c r="U106" s="41">
        <v>1224776</v>
      </c>
      <c r="V106" s="11">
        <v>3789132</v>
      </c>
      <c r="W106" s="41">
        <v>20691821</v>
      </c>
      <c r="X106" s="41">
        <v>8176775</v>
      </c>
      <c r="Y106" s="41">
        <v>375731</v>
      </c>
      <c r="Z106" s="41">
        <v>712108</v>
      </c>
      <c r="AA106" s="41">
        <v>902458</v>
      </c>
      <c r="AB106" s="41">
        <v>786581</v>
      </c>
      <c r="AC106" s="41">
        <v>180931</v>
      </c>
      <c r="AD106" s="41">
        <v>142551</v>
      </c>
      <c r="AE106" s="41">
        <v>515012</v>
      </c>
      <c r="AF106" s="41">
        <v>2616097</v>
      </c>
      <c r="AG106" s="42">
        <v>928452</v>
      </c>
      <c r="AH106" s="42">
        <v>300667</v>
      </c>
      <c r="AI106" s="13">
        <v>-0.14809653353733554</v>
      </c>
      <c r="AJ106" s="13">
        <v>-0.67616311882574431</v>
      </c>
    </row>
    <row r="107" spans="1:44" ht="10.5" customHeight="1" x14ac:dyDescent="0.2">
      <c r="A107" s="14"/>
      <c r="B107" s="51" t="s">
        <v>39</v>
      </c>
      <c r="C107" s="44"/>
      <c r="D107" s="44"/>
      <c r="E107" s="34"/>
      <c r="F107" s="2"/>
      <c r="G107" s="50">
        <v>51280</v>
      </c>
      <c r="H107" s="50">
        <v>55106</v>
      </c>
      <c r="I107" s="50">
        <v>49578</v>
      </c>
      <c r="J107" s="50">
        <v>15800</v>
      </c>
      <c r="K107" s="50">
        <v>0</v>
      </c>
      <c r="L107" s="50">
        <v>49813</v>
      </c>
      <c r="M107" s="50">
        <v>43707</v>
      </c>
      <c r="N107" s="50">
        <v>102924</v>
      </c>
      <c r="O107" s="50">
        <v>56009</v>
      </c>
      <c r="P107" s="50">
        <v>51186</v>
      </c>
      <c r="Q107" s="50">
        <v>20698</v>
      </c>
      <c r="R107" s="41">
        <v>29776</v>
      </c>
      <c r="S107" s="41">
        <v>2337</v>
      </c>
      <c r="T107" s="41">
        <v>152217</v>
      </c>
      <c r="U107" s="41">
        <v>143144</v>
      </c>
      <c r="V107" s="11">
        <v>2139641</v>
      </c>
      <c r="W107" s="41">
        <v>68027</v>
      </c>
      <c r="X107" s="41">
        <v>2582822</v>
      </c>
      <c r="Y107" s="41">
        <v>2484923</v>
      </c>
      <c r="Z107" s="41">
        <v>325255</v>
      </c>
      <c r="AA107" s="41">
        <v>50363</v>
      </c>
      <c r="AB107" s="41">
        <v>34305</v>
      </c>
      <c r="AC107" s="41">
        <v>28090</v>
      </c>
      <c r="AD107" s="41">
        <v>56055</v>
      </c>
      <c r="AE107" s="41">
        <v>32178</v>
      </c>
      <c r="AF107" s="41">
        <v>170673</v>
      </c>
      <c r="AG107" s="42">
        <v>191828</v>
      </c>
      <c r="AH107" s="42">
        <v>216259</v>
      </c>
      <c r="AI107" s="13">
        <v>0.35915648342734907</v>
      </c>
      <c r="AJ107" s="13">
        <v>0.12735888400025022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218</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3793001</v>
      </c>
      <c r="H119" s="5">
        <v>4594369</v>
      </c>
      <c r="I119" s="5">
        <v>5376176</v>
      </c>
      <c r="J119" s="5">
        <v>5299646</v>
      </c>
      <c r="K119" s="5">
        <f>SUM(K121,K136,K147,K149)</f>
        <v>5747889</v>
      </c>
      <c r="L119" s="5">
        <f>SUM(L121,L136,L147,L149)</f>
        <v>6062173</v>
      </c>
      <c r="M119" s="5">
        <f>SUM(M121,M136,M147,M149)</f>
        <v>6516960</v>
      </c>
      <c r="N119" s="5">
        <f>SUM(N121,N136,N147,N149)</f>
        <v>7366005</v>
      </c>
      <c r="O119" s="5">
        <v>7702991.5800000001</v>
      </c>
      <c r="P119" s="5">
        <v>8024711</v>
      </c>
      <c r="Q119" s="5">
        <v>7801379.3200000003</v>
      </c>
      <c r="R119" s="62">
        <v>11055608.370000001</v>
      </c>
      <c r="S119" s="62">
        <v>8417642.4400000013</v>
      </c>
      <c r="T119" s="62">
        <v>12098959.59</v>
      </c>
      <c r="U119" s="39">
        <v>11120594.75</v>
      </c>
      <c r="V119" s="39">
        <v>14671278.950000001</v>
      </c>
      <c r="W119" s="62">
        <v>15655357.680000002</v>
      </c>
      <c r="X119" s="62">
        <v>15921099.01</v>
      </c>
      <c r="Y119" s="62">
        <v>13521137.450000001</v>
      </c>
      <c r="Z119" s="62">
        <v>13413143.850000001</v>
      </c>
      <c r="AA119" s="62">
        <v>12587287.969999999</v>
      </c>
      <c r="AB119" s="62">
        <v>13967331</v>
      </c>
      <c r="AC119" s="62">
        <v>12702078</v>
      </c>
      <c r="AD119" s="62">
        <v>14776368</v>
      </c>
      <c r="AE119" s="62">
        <v>14458212</v>
      </c>
      <c r="AF119" s="62">
        <v>15148265</v>
      </c>
      <c r="AG119" s="62">
        <v>14817174</v>
      </c>
      <c r="AH119" s="62">
        <v>16850980</v>
      </c>
      <c r="AI119" s="10">
        <v>3.1775686540750359E-2</v>
      </c>
      <c r="AJ119" s="10">
        <v>0.1372600470238117</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3034262</v>
      </c>
      <c r="H121" s="12">
        <v>3416430</v>
      </c>
      <c r="I121" s="12">
        <v>4186679</v>
      </c>
      <c r="J121" s="12">
        <v>4219676</v>
      </c>
      <c r="K121" s="12">
        <f>SUM(K122,K126:K130)</f>
        <v>4707144</v>
      </c>
      <c r="L121" s="12">
        <f>SUM(L122,L126:L130)</f>
        <v>4692058</v>
      </c>
      <c r="M121" s="12">
        <f>SUM(M122,M126:M130)</f>
        <v>4763628</v>
      </c>
      <c r="N121" s="12">
        <f>SUM(N122,N126:N130)</f>
        <v>5023455</v>
      </c>
      <c r="O121" s="63">
        <v>5139686.3</v>
      </c>
      <c r="P121" s="63">
        <v>6132014</v>
      </c>
      <c r="Q121" s="63">
        <v>5923437.25</v>
      </c>
      <c r="R121" s="63">
        <v>6243028.0500000007</v>
      </c>
      <c r="S121" s="63">
        <v>6208138.9200000009</v>
      </c>
      <c r="T121" s="63">
        <v>8487950.7300000004</v>
      </c>
      <c r="U121" s="41">
        <v>8826123.4800000004</v>
      </c>
      <c r="V121" s="41">
        <v>10393097.73</v>
      </c>
      <c r="W121" s="63">
        <v>10679638.870000001</v>
      </c>
      <c r="X121" s="63">
        <v>11279193.25</v>
      </c>
      <c r="Y121" s="63">
        <v>11047152.290000001</v>
      </c>
      <c r="Z121" s="63">
        <v>11097679.630000001</v>
      </c>
      <c r="AA121" s="63">
        <v>10002100.189999999</v>
      </c>
      <c r="AB121" s="63">
        <v>10593728</v>
      </c>
      <c r="AC121" s="63">
        <v>9905373</v>
      </c>
      <c r="AD121" s="63">
        <v>11101299</v>
      </c>
      <c r="AE121" s="63">
        <v>10717936</v>
      </c>
      <c r="AF121" s="63">
        <v>10482647</v>
      </c>
      <c r="AG121" s="63">
        <v>10416441</v>
      </c>
      <c r="AH121" s="63">
        <v>11676671</v>
      </c>
      <c r="AI121" s="13">
        <v>1.6354086350494068E-2</v>
      </c>
      <c r="AJ121" s="13">
        <v>0.12098470101256274</v>
      </c>
    </row>
    <row r="122" spans="1:44" ht="10.5" customHeight="1" x14ac:dyDescent="0.2">
      <c r="A122" s="11"/>
      <c r="B122" s="11"/>
      <c r="C122" s="11" t="s">
        <v>36</v>
      </c>
      <c r="D122" s="11"/>
      <c r="E122" s="11"/>
      <c r="F122" s="2"/>
      <c r="G122" s="12">
        <v>2412197</v>
      </c>
      <c r="H122" s="12">
        <v>2789357</v>
      </c>
      <c r="I122" s="12">
        <v>3357944</v>
      </c>
      <c r="J122" s="12">
        <v>3499146</v>
      </c>
      <c r="K122" s="12">
        <f>SUM(K123:K125)</f>
        <v>3711296</v>
      </c>
      <c r="L122" s="12">
        <f>SUM(L123:L125)</f>
        <v>3595071</v>
      </c>
      <c r="M122" s="12">
        <f>SUM(M123:M125)</f>
        <v>3598265</v>
      </c>
      <c r="N122" s="12">
        <f>SUM(N123:N125)</f>
        <v>3584044</v>
      </c>
      <c r="O122" s="12">
        <v>4088155.3</v>
      </c>
      <c r="P122" s="12">
        <v>4383127</v>
      </c>
      <c r="Q122" s="12">
        <v>4444791.25</v>
      </c>
      <c r="R122" s="63">
        <v>4771155.05</v>
      </c>
      <c r="S122" s="63">
        <v>4383127.9200000009</v>
      </c>
      <c r="T122" s="63">
        <v>6585340.5800000001</v>
      </c>
      <c r="U122" s="41">
        <v>6497028.4500000002</v>
      </c>
      <c r="V122" s="41">
        <v>7649206.9100000001</v>
      </c>
      <c r="W122" s="63">
        <v>7604472.3399999999</v>
      </c>
      <c r="X122" s="63">
        <v>8013323.5700000003</v>
      </c>
      <c r="Y122" s="63">
        <v>7938726.1100000003</v>
      </c>
      <c r="Z122" s="63">
        <v>8391631.870000001</v>
      </c>
      <c r="AA122" s="63">
        <v>7777749.6599999992</v>
      </c>
      <c r="AB122" s="63">
        <v>8105696</v>
      </c>
      <c r="AC122" s="63">
        <v>7243574</v>
      </c>
      <c r="AD122" s="63">
        <v>8046185</v>
      </c>
      <c r="AE122" s="63">
        <v>7721038</v>
      </c>
      <c r="AF122" s="63">
        <v>7591775</v>
      </c>
      <c r="AG122" s="63">
        <v>7234696</v>
      </c>
      <c r="AH122" s="63">
        <v>8027378</v>
      </c>
      <c r="AI122" s="13">
        <v>-1.6168706723221904E-3</v>
      </c>
      <c r="AJ122" s="13">
        <v>0.10956673231328587</v>
      </c>
    </row>
    <row r="123" spans="1:44" ht="10.5" customHeight="1" x14ac:dyDescent="0.2">
      <c r="A123" s="11"/>
      <c r="B123" s="11"/>
      <c r="C123" s="11"/>
      <c r="D123" s="11" t="s">
        <v>37</v>
      </c>
      <c r="E123" s="11"/>
      <c r="F123" s="2"/>
      <c r="G123" s="12">
        <v>2140813</v>
      </c>
      <c r="H123" s="12">
        <v>2441045</v>
      </c>
      <c r="I123" s="12">
        <v>2911843</v>
      </c>
      <c r="J123" s="12">
        <v>3005693</v>
      </c>
      <c r="K123" s="12">
        <v>3239885</v>
      </c>
      <c r="L123" s="12">
        <v>2976437</v>
      </c>
      <c r="M123" s="12">
        <v>3045800</v>
      </c>
      <c r="N123" s="12">
        <v>3014541</v>
      </c>
      <c r="O123" s="12">
        <v>3400338.23</v>
      </c>
      <c r="P123" s="12">
        <v>3603890</v>
      </c>
      <c r="Q123" s="12">
        <v>3703578.33</v>
      </c>
      <c r="R123" s="63">
        <v>4008202.74</v>
      </c>
      <c r="S123" s="63">
        <v>3603890.24</v>
      </c>
      <c r="T123" s="63">
        <v>4066017.72</v>
      </c>
      <c r="U123" s="41">
        <v>4009294.98</v>
      </c>
      <c r="V123" s="41">
        <v>4550978.16</v>
      </c>
      <c r="W123" s="63">
        <v>4566628.3899999997</v>
      </c>
      <c r="X123" s="63">
        <v>4546173.7200000007</v>
      </c>
      <c r="Y123" s="63">
        <v>4467765.8100000005</v>
      </c>
      <c r="Z123" s="63">
        <v>4739735.33</v>
      </c>
      <c r="AA123" s="63">
        <v>4911603.8999999994</v>
      </c>
      <c r="AB123" s="63">
        <v>5121112</v>
      </c>
      <c r="AC123" s="63">
        <v>4470277</v>
      </c>
      <c r="AD123" s="63">
        <v>4568794</v>
      </c>
      <c r="AE123" s="63">
        <v>4693811</v>
      </c>
      <c r="AF123" s="63">
        <v>4676822</v>
      </c>
      <c r="AG123" s="63">
        <v>4779399</v>
      </c>
      <c r="AH123" s="63">
        <v>4717509</v>
      </c>
      <c r="AI123" s="13">
        <v>-1.358861262503186E-2</v>
      </c>
      <c r="AJ123" s="13">
        <v>-1.2949326892356131E-2</v>
      </c>
    </row>
    <row r="124" spans="1:44" ht="10.5" customHeight="1" x14ac:dyDescent="0.2">
      <c r="A124" s="11"/>
      <c r="B124" s="11"/>
      <c r="C124" s="14"/>
      <c r="D124" s="11" t="s">
        <v>90</v>
      </c>
      <c r="E124" s="11"/>
      <c r="F124" s="2"/>
      <c r="G124" s="12">
        <v>157480</v>
      </c>
      <c r="H124" s="12">
        <v>206104</v>
      </c>
      <c r="I124" s="12">
        <v>226291</v>
      </c>
      <c r="J124" s="12">
        <v>268166</v>
      </c>
      <c r="K124" s="12">
        <v>251814</v>
      </c>
      <c r="L124" s="12">
        <v>455229</v>
      </c>
      <c r="M124" s="12">
        <v>355742</v>
      </c>
      <c r="N124" s="12">
        <v>367296</v>
      </c>
      <c r="O124" s="12">
        <v>449704.8</v>
      </c>
      <c r="P124" s="12">
        <v>405966</v>
      </c>
      <c r="Q124" s="12">
        <v>412018.76</v>
      </c>
      <c r="R124" s="63">
        <v>443836.07</v>
      </c>
      <c r="S124" s="63">
        <v>405966.49</v>
      </c>
      <c r="T124" s="63">
        <v>2151887.92</v>
      </c>
      <c r="U124" s="41">
        <v>2198935.33</v>
      </c>
      <c r="V124" s="41">
        <v>2597498.7400000002</v>
      </c>
      <c r="W124" s="63">
        <v>2589927.0099999998</v>
      </c>
      <c r="X124" s="63">
        <v>3011424.77</v>
      </c>
      <c r="Y124" s="63">
        <v>3050175.44</v>
      </c>
      <c r="Z124" s="63">
        <v>3251552.32</v>
      </c>
      <c r="AA124" s="63">
        <v>2401937.0699999998</v>
      </c>
      <c r="AB124" s="63">
        <v>2562097</v>
      </c>
      <c r="AC124" s="63">
        <v>2369885</v>
      </c>
      <c r="AD124" s="63">
        <v>3050038</v>
      </c>
      <c r="AE124" s="63">
        <v>2547087</v>
      </c>
      <c r="AF124" s="63">
        <v>2486950</v>
      </c>
      <c r="AG124" s="63">
        <v>2019348</v>
      </c>
      <c r="AH124" s="63">
        <v>2665367</v>
      </c>
      <c r="AI124" s="13">
        <v>6.6076842864464247E-3</v>
      </c>
      <c r="AJ124" s="13">
        <v>0.31991464571733053</v>
      </c>
    </row>
    <row r="125" spans="1:44" ht="10.5" customHeight="1" x14ac:dyDescent="0.2">
      <c r="A125" s="11"/>
      <c r="B125" s="11"/>
      <c r="C125" s="14"/>
      <c r="D125" s="11" t="s">
        <v>39</v>
      </c>
      <c r="E125" s="11"/>
      <c r="F125" s="2"/>
      <c r="G125" s="12">
        <v>113904</v>
      </c>
      <c r="H125" s="12">
        <v>142208</v>
      </c>
      <c r="I125" s="12">
        <v>219810</v>
      </c>
      <c r="J125" s="12">
        <v>225287</v>
      </c>
      <c r="K125" s="12">
        <v>219597</v>
      </c>
      <c r="L125" s="12">
        <v>163405</v>
      </c>
      <c r="M125" s="12">
        <v>196723</v>
      </c>
      <c r="N125" s="12">
        <v>202207</v>
      </c>
      <c r="O125" s="12">
        <v>238112.27</v>
      </c>
      <c r="P125" s="12">
        <v>373271</v>
      </c>
      <c r="Q125" s="12">
        <v>329194.15999999997</v>
      </c>
      <c r="R125" s="63">
        <v>319116.24</v>
      </c>
      <c r="S125" s="63">
        <v>373271.19</v>
      </c>
      <c r="T125" s="63">
        <v>367434.93999999994</v>
      </c>
      <c r="U125" s="41">
        <v>288798.14</v>
      </c>
      <c r="V125" s="41">
        <v>500730.01</v>
      </c>
      <c r="W125" s="63">
        <v>447916.94</v>
      </c>
      <c r="X125" s="63">
        <v>455725.07999999996</v>
      </c>
      <c r="Y125" s="63">
        <v>420784.86</v>
      </c>
      <c r="Z125" s="63">
        <v>400344.22</v>
      </c>
      <c r="AA125" s="63">
        <v>464208.69</v>
      </c>
      <c r="AB125" s="63">
        <v>422487</v>
      </c>
      <c r="AC125" s="63">
        <v>403412</v>
      </c>
      <c r="AD125" s="63">
        <v>427353</v>
      </c>
      <c r="AE125" s="63">
        <v>480140</v>
      </c>
      <c r="AF125" s="63">
        <v>428003</v>
      </c>
      <c r="AG125" s="63">
        <v>435949</v>
      </c>
      <c r="AH125" s="63">
        <v>644502</v>
      </c>
      <c r="AI125" s="13">
        <v>7.2922830213546286E-2</v>
      </c>
      <c r="AJ125" s="13">
        <v>0.47838852709835322</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258921.15</v>
      </c>
      <c r="U126" s="41">
        <v>529451.03</v>
      </c>
      <c r="V126" s="41">
        <v>570605.81999999995</v>
      </c>
      <c r="W126" s="63">
        <v>670814.53</v>
      </c>
      <c r="X126" s="63">
        <v>635084.68000000005</v>
      </c>
      <c r="Y126" s="63">
        <v>616777.18000000005</v>
      </c>
      <c r="Z126" s="63">
        <v>1235759.76</v>
      </c>
      <c r="AA126" s="63">
        <v>1250771.53</v>
      </c>
      <c r="AB126" s="63">
        <v>1257074</v>
      </c>
      <c r="AC126" s="63">
        <v>1229852</v>
      </c>
      <c r="AD126" s="63">
        <v>1325016</v>
      </c>
      <c r="AE126" s="63">
        <v>1448919</v>
      </c>
      <c r="AF126" s="63">
        <v>1422189</v>
      </c>
      <c r="AG126" s="63">
        <v>1608250</v>
      </c>
      <c r="AH126" s="63">
        <v>873548</v>
      </c>
      <c r="AI126" s="13">
        <v>-5.885980586957551E-2</v>
      </c>
      <c r="AJ126" s="13">
        <v>-0.45683320379294262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0</v>
      </c>
      <c r="U128" s="41">
        <v>0</v>
      </c>
      <c r="V128" s="41">
        <v>0</v>
      </c>
      <c r="W128" s="63">
        <v>0</v>
      </c>
      <c r="X128" s="63">
        <v>0</v>
      </c>
      <c r="Y128" s="63">
        <v>0</v>
      </c>
      <c r="Z128" s="63">
        <v>0</v>
      </c>
      <c r="AA128" s="63">
        <v>0</v>
      </c>
      <c r="AB128" s="63">
        <v>0</v>
      </c>
      <c r="AC128" s="63">
        <v>0</v>
      </c>
      <c r="AD128" s="63">
        <v>0</v>
      </c>
      <c r="AE128" s="63">
        <v>0</v>
      </c>
      <c r="AF128" s="63">
        <v>0</v>
      </c>
      <c r="AG128" s="63">
        <v>0</v>
      </c>
      <c r="AH128" s="63">
        <v>177129</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484879</v>
      </c>
      <c r="X129" s="63">
        <v>636964</v>
      </c>
      <c r="Y129" s="63">
        <v>616777</v>
      </c>
      <c r="Z129" s="63">
        <v>0</v>
      </c>
      <c r="AA129" s="63">
        <v>0</v>
      </c>
      <c r="AB129" s="63">
        <v>0</v>
      </c>
      <c r="AC129" s="63">
        <v>0</v>
      </c>
      <c r="AD129" s="63">
        <v>0</v>
      </c>
      <c r="AE129" s="63">
        <v>0</v>
      </c>
      <c r="AF129" s="63">
        <v>0</v>
      </c>
      <c r="AG129" s="63">
        <v>138</v>
      </c>
      <c r="AH129" s="63">
        <v>1048389</v>
      </c>
      <c r="AI129" s="13" t="s">
        <v>246</v>
      </c>
      <c r="AJ129" s="13">
        <v>7596.021739130435</v>
      </c>
    </row>
    <row r="130" spans="1:36" ht="10.5" customHeight="1" x14ac:dyDescent="0.2">
      <c r="A130" s="11"/>
      <c r="B130" s="14"/>
      <c r="C130" s="11" t="s">
        <v>44</v>
      </c>
      <c r="D130" s="15"/>
      <c r="E130" s="11"/>
      <c r="F130" s="2"/>
      <c r="G130" s="12">
        <v>622065</v>
      </c>
      <c r="H130" s="12">
        <v>627073</v>
      </c>
      <c r="I130" s="12">
        <v>828735</v>
      </c>
      <c r="J130" s="12">
        <v>720530</v>
      </c>
      <c r="K130" s="12">
        <v>995848</v>
      </c>
      <c r="L130" s="12">
        <v>1096987</v>
      </c>
      <c r="M130" s="12">
        <v>1165363</v>
      </c>
      <c r="N130" s="12">
        <v>1439411</v>
      </c>
      <c r="O130" s="12">
        <v>1051531</v>
      </c>
      <c r="P130" s="12">
        <v>1748887</v>
      </c>
      <c r="Q130" s="12">
        <v>1478646</v>
      </c>
      <c r="R130" s="63">
        <v>1471873</v>
      </c>
      <c r="S130" s="63">
        <v>1825011</v>
      </c>
      <c r="T130" s="63">
        <v>1643689</v>
      </c>
      <c r="U130" s="41">
        <v>1799644</v>
      </c>
      <c r="V130" s="41">
        <v>2173285</v>
      </c>
      <c r="W130" s="63">
        <v>1919473</v>
      </c>
      <c r="X130" s="63">
        <v>1993821</v>
      </c>
      <c r="Y130" s="63">
        <v>1874872</v>
      </c>
      <c r="Z130" s="63">
        <v>1470288</v>
      </c>
      <c r="AA130" s="63">
        <v>973579</v>
      </c>
      <c r="AB130" s="63">
        <v>1230958</v>
      </c>
      <c r="AC130" s="63">
        <v>1431947</v>
      </c>
      <c r="AD130" s="63">
        <v>1730098</v>
      </c>
      <c r="AE130" s="63">
        <v>1547979</v>
      </c>
      <c r="AF130" s="63">
        <v>1468683</v>
      </c>
      <c r="AG130" s="63">
        <v>1573357</v>
      </c>
      <c r="AH130" s="63">
        <v>1550227</v>
      </c>
      <c r="AI130" s="13">
        <v>3.9182944366616512E-2</v>
      </c>
      <c r="AJ130" s="13">
        <v>-1.4701050047764112E-2</v>
      </c>
    </row>
    <row r="131" spans="1:36" ht="10.5" customHeight="1" x14ac:dyDescent="0.2">
      <c r="A131" s="11"/>
      <c r="B131" s="14"/>
      <c r="C131" s="11"/>
      <c r="D131" s="15" t="s">
        <v>45</v>
      </c>
      <c r="E131" s="11"/>
      <c r="F131" s="2"/>
      <c r="G131" s="12">
        <v>7144</v>
      </c>
      <c r="H131" s="12">
        <v>43027</v>
      </c>
      <c r="I131" s="12">
        <v>17406</v>
      </c>
      <c r="J131" s="12">
        <v>20391</v>
      </c>
      <c r="K131" s="12">
        <v>28811</v>
      </c>
      <c r="L131" s="12">
        <v>47506</v>
      </c>
      <c r="M131" s="12">
        <v>64670</v>
      </c>
      <c r="N131" s="12">
        <v>48959</v>
      </c>
      <c r="O131" s="12">
        <v>38832</v>
      </c>
      <c r="P131" s="12">
        <v>94273</v>
      </c>
      <c r="Q131" s="12">
        <v>39389</v>
      </c>
      <c r="R131" s="63">
        <v>43932</v>
      </c>
      <c r="S131" s="63">
        <v>114812</v>
      </c>
      <c r="T131" s="63">
        <v>108638</v>
      </c>
      <c r="U131" s="41">
        <v>111815</v>
      </c>
      <c r="V131" s="41">
        <v>136057</v>
      </c>
      <c r="W131" s="63">
        <v>87877</v>
      </c>
      <c r="X131" s="63">
        <v>67547</v>
      </c>
      <c r="Y131" s="63">
        <v>155099</v>
      </c>
      <c r="Z131" s="63">
        <v>69747</v>
      </c>
      <c r="AA131" s="63">
        <v>83243</v>
      </c>
      <c r="AB131" s="63">
        <v>190913</v>
      </c>
      <c r="AC131" s="63">
        <v>406750</v>
      </c>
      <c r="AD131" s="63">
        <v>450998</v>
      </c>
      <c r="AE131" s="63">
        <v>202336</v>
      </c>
      <c r="AF131" s="63">
        <v>193502</v>
      </c>
      <c r="AG131" s="63">
        <v>351124</v>
      </c>
      <c r="AH131" s="63">
        <v>183553</v>
      </c>
      <c r="AI131" s="13">
        <v>-6.5309753275191174E-3</v>
      </c>
      <c r="AJ131" s="13">
        <v>-0.47724165821760972</v>
      </c>
    </row>
    <row r="132" spans="1:36" ht="10.5" customHeight="1" x14ac:dyDescent="0.2">
      <c r="A132" s="11"/>
      <c r="B132" s="14"/>
      <c r="C132" s="11"/>
      <c r="D132" s="15" t="s">
        <v>46</v>
      </c>
      <c r="E132" s="11"/>
      <c r="F132" s="2"/>
      <c r="G132" s="12">
        <v>545283</v>
      </c>
      <c r="H132" s="12">
        <v>501747</v>
      </c>
      <c r="I132" s="12">
        <v>582970</v>
      </c>
      <c r="J132" s="12">
        <v>479887</v>
      </c>
      <c r="K132" s="12">
        <v>501457</v>
      </c>
      <c r="L132" s="12">
        <v>608154</v>
      </c>
      <c r="M132" s="12">
        <v>777885</v>
      </c>
      <c r="N132" s="12">
        <v>1097999</v>
      </c>
      <c r="O132" s="12">
        <v>656125</v>
      </c>
      <c r="P132" s="12">
        <v>1235823</v>
      </c>
      <c r="Q132" s="12">
        <v>1206704</v>
      </c>
      <c r="R132" s="63">
        <v>1200606</v>
      </c>
      <c r="S132" s="63">
        <v>1491501</v>
      </c>
      <c r="T132" s="63">
        <v>1176227</v>
      </c>
      <c r="U132" s="41">
        <v>1235747</v>
      </c>
      <c r="V132" s="41">
        <v>1706609</v>
      </c>
      <c r="W132" s="63">
        <v>1517802</v>
      </c>
      <c r="X132" s="63">
        <v>1679405</v>
      </c>
      <c r="Y132" s="63">
        <v>1498280</v>
      </c>
      <c r="Z132" s="63">
        <v>1080166</v>
      </c>
      <c r="AA132" s="63">
        <v>750476</v>
      </c>
      <c r="AB132" s="63">
        <v>780005</v>
      </c>
      <c r="AC132" s="63">
        <v>827560</v>
      </c>
      <c r="AD132" s="63">
        <v>764985</v>
      </c>
      <c r="AE132" s="63">
        <v>1088006</v>
      </c>
      <c r="AF132" s="63">
        <v>1093458</v>
      </c>
      <c r="AG132" s="63">
        <v>1058211</v>
      </c>
      <c r="AH132" s="63">
        <v>1211527</v>
      </c>
      <c r="AI132" s="13">
        <v>7.6149525264105566E-2</v>
      </c>
      <c r="AJ132" s="13">
        <v>0.14488225883117828</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0</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69638</v>
      </c>
      <c r="H134" s="12">
        <v>82299</v>
      </c>
      <c r="I134" s="12">
        <v>228359</v>
      </c>
      <c r="J134" s="12">
        <v>220252</v>
      </c>
      <c r="K134" s="12">
        <v>465580</v>
      </c>
      <c r="L134" s="12">
        <v>441327</v>
      </c>
      <c r="M134" s="12">
        <v>322808</v>
      </c>
      <c r="N134" s="12">
        <v>292453</v>
      </c>
      <c r="O134" s="12">
        <v>356574</v>
      </c>
      <c r="P134" s="12">
        <v>418791</v>
      </c>
      <c r="Q134" s="12">
        <v>232553</v>
      </c>
      <c r="R134" s="63">
        <v>227335</v>
      </c>
      <c r="S134" s="63">
        <v>218698</v>
      </c>
      <c r="T134" s="63">
        <v>358824</v>
      </c>
      <c r="U134" s="41">
        <v>452082</v>
      </c>
      <c r="V134" s="41">
        <v>330619</v>
      </c>
      <c r="W134" s="63">
        <v>313794</v>
      </c>
      <c r="X134" s="63">
        <v>246869</v>
      </c>
      <c r="Y134" s="63">
        <v>221493</v>
      </c>
      <c r="Z134" s="63">
        <v>320375</v>
      </c>
      <c r="AA134" s="63">
        <v>139860</v>
      </c>
      <c r="AB134" s="63">
        <v>260040</v>
      </c>
      <c r="AC134" s="63">
        <v>197637</v>
      </c>
      <c r="AD134" s="63">
        <v>514115</v>
      </c>
      <c r="AE134" s="63">
        <v>257637</v>
      </c>
      <c r="AF134" s="63">
        <v>181723</v>
      </c>
      <c r="AG134" s="63">
        <v>164022</v>
      </c>
      <c r="AH134" s="63">
        <v>155147</v>
      </c>
      <c r="AI134" s="13">
        <v>-8.2476483628435626E-2</v>
      </c>
      <c r="AJ134" s="13">
        <v>-5.4108595188450327E-2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732017</v>
      </c>
      <c r="H136" s="12">
        <v>983611</v>
      </c>
      <c r="I136" s="12">
        <v>1116345</v>
      </c>
      <c r="J136" s="12">
        <v>970183</v>
      </c>
      <c r="K136" s="12">
        <f>SUM(K137:K145)</f>
        <v>941348</v>
      </c>
      <c r="L136" s="12">
        <f>SUM(L137:L145)</f>
        <v>1289391</v>
      </c>
      <c r="M136" s="12">
        <f>SUM(M137:M145)</f>
        <v>1407325</v>
      </c>
      <c r="N136" s="12">
        <f>SUM(N137:N145)</f>
        <v>2053552</v>
      </c>
      <c r="O136" s="12">
        <v>1591337.28</v>
      </c>
      <c r="P136" s="12">
        <v>1653365</v>
      </c>
      <c r="Q136" s="12">
        <v>1687988.07</v>
      </c>
      <c r="R136" s="63">
        <v>3488460.32</v>
      </c>
      <c r="S136" s="63">
        <v>1756521.5199999998</v>
      </c>
      <c r="T136" s="63">
        <v>2997919.86</v>
      </c>
      <c r="U136" s="41">
        <v>2201894.27</v>
      </c>
      <c r="V136" s="41">
        <v>4116814.22</v>
      </c>
      <c r="W136" s="63">
        <v>3150067.81</v>
      </c>
      <c r="X136" s="63">
        <v>3277090.76</v>
      </c>
      <c r="Y136" s="63">
        <v>2035938.1599999997</v>
      </c>
      <c r="Z136" s="63">
        <v>2107410.2200000002</v>
      </c>
      <c r="AA136" s="63">
        <v>2476846.7799999998</v>
      </c>
      <c r="AB136" s="63">
        <v>3102839</v>
      </c>
      <c r="AC136" s="63">
        <v>2602406</v>
      </c>
      <c r="AD136" s="63">
        <v>3364812</v>
      </c>
      <c r="AE136" s="63">
        <v>3311830</v>
      </c>
      <c r="AF136" s="63">
        <v>2428135</v>
      </c>
      <c r="AG136" s="63">
        <v>2123883</v>
      </c>
      <c r="AH136" s="63">
        <v>5169350</v>
      </c>
      <c r="AI136" s="13">
        <v>8.8794995578062252E-2</v>
      </c>
      <c r="AJ136" s="13">
        <v>1.4339146742075717</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49080</v>
      </c>
      <c r="H138" s="12">
        <v>57585</v>
      </c>
      <c r="I138" s="12">
        <v>57853</v>
      </c>
      <c r="J138" s="12">
        <v>65314</v>
      </c>
      <c r="K138" s="12">
        <v>65722</v>
      </c>
      <c r="L138" s="12">
        <v>66070</v>
      </c>
      <c r="M138" s="12">
        <v>66673</v>
      </c>
      <c r="N138" s="12">
        <v>67171</v>
      </c>
      <c r="O138" s="12">
        <v>142579.07999999999</v>
      </c>
      <c r="P138" s="12">
        <v>161527</v>
      </c>
      <c r="Q138" s="12">
        <v>174157.95</v>
      </c>
      <c r="R138" s="63">
        <v>193495.34</v>
      </c>
      <c r="S138" s="63">
        <v>161527.04999999999</v>
      </c>
      <c r="T138" s="63">
        <v>212433.37</v>
      </c>
      <c r="U138" s="41">
        <v>214114.22</v>
      </c>
      <c r="V138" s="41">
        <v>251819.49</v>
      </c>
      <c r="W138" s="64">
        <v>265940.69</v>
      </c>
      <c r="X138" s="64">
        <v>256913.29</v>
      </c>
      <c r="Y138" s="63">
        <v>265792.26</v>
      </c>
      <c r="Z138" s="63">
        <v>268114.87</v>
      </c>
      <c r="AA138" s="63">
        <v>260826.31</v>
      </c>
      <c r="AB138" s="63">
        <v>278638</v>
      </c>
      <c r="AC138" s="63">
        <v>273334</v>
      </c>
      <c r="AD138" s="63">
        <v>289466</v>
      </c>
      <c r="AE138" s="63">
        <v>312793</v>
      </c>
      <c r="AF138" s="63">
        <v>311884</v>
      </c>
      <c r="AG138" s="63">
        <v>322917</v>
      </c>
      <c r="AH138" s="63">
        <v>333425</v>
      </c>
      <c r="AI138" s="13">
        <v>3.0369439817725219E-2</v>
      </c>
      <c r="AJ138" s="13">
        <v>3.2540869635231347E-2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556284</v>
      </c>
      <c r="H141" s="12">
        <v>577715</v>
      </c>
      <c r="I141" s="12">
        <v>616725</v>
      </c>
      <c r="J141" s="12">
        <v>679456</v>
      </c>
      <c r="K141" s="12">
        <v>728927</v>
      </c>
      <c r="L141" s="12">
        <v>740837</v>
      </c>
      <c r="M141" s="12">
        <v>807876</v>
      </c>
      <c r="N141" s="12">
        <v>879555</v>
      </c>
      <c r="O141" s="12">
        <v>909382.24</v>
      </c>
      <c r="P141" s="12">
        <v>899441</v>
      </c>
      <c r="Q141" s="12">
        <v>927783.82</v>
      </c>
      <c r="R141" s="63">
        <v>940395.82</v>
      </c>
      <c r="S141" s="63">
        <v>963568.77999999991</v>
      </c>
      <c r="T141" s="63">
        <v>987452.6399999999</v>
      </c>
      <c r="U141" s="41">
        <v>1067611.44</v>
      </c>
      <c r="V141" s="41">
        <v>1180357.57</v>
      </c>
      <c r="W141" s="63">
        <v>1152528.27</v>
      </c>
      <c r="X141" s="63">
        <v>992725.15999999992</v>
      </c>
      <c r="Y141" s="63">
        <v>843987.58</v>
      </c>
      <c r="Z141" s="63">
        <v>768121.18</v>
      </c>
      <c r="AA141" s="63">
        <v>836899.6</v>
      </c>
      <c r="AB141" s="63">
        <v>890239</v>
      </c>
      <c r="AC141" s="63">
        <v>858792</v>
      </c>
      <c r="AD141" s="63">
        <v>884777</v>
      </c>
      <c r="AE141" s="63">
        <v>917484</v>
      </c>
      <c r="AF141" s="63">
        <v>1122992</v>
      </c>
      <c r="AG141" s="63">
        <v>1017415</v>
      </c>
      <c r="AH141" s="63">
        <v>983770</v>
      </c>
      <c r="AI141" s="13">
        <v>1.6789750459051511E-2</v>
      </c>
      <c r="AJ141" s="13">
        <v>-3.30691015957107E-2</v>
      </c>
    </row>
    <row r="142" spans="1:36" ht="10.5" customHeight="1" x14ac:dyDescent="0.2">
      <c r="A142" s="11"/>
      <c r="B142" s="14"/>
      <c r="C142" s="11" t="s">
        <v>55</v>
      </c>
      <c r="E142" s="11"/>
      <c r="F142" s="2"/>
      <c r="G142" s="12">
        <v>0</v>
      </c>
      <c r="H142" s="12">
        <v>0</v>
      </c>
      <c r="I142" s="12">
        <v>0</v>
      </c>
      <c r="J142" s="12">
        <v>0</v>
      </c>
      <c r="K142" s="12">
        <v>0</v>
      </c>
      <c r="L142" s="12">
        <v>134044</v>
      </c>
      <c r="M142" s="12">
        <v>275267</v>
      </c>
      <c r="N142" s="12">
        <v>426920</v>
      </c>
      <c r="O142" s="12">
        <v>446280.96000000002</v>
      </c>
      <c r="P142" s="12">
        <v>473595</v>
      </c>
      <c r="Q142" s="12">
        <v>504146.3</v>
      </c>
      <c r="R142" s="63">
        <v>558347.16</v>
      </c>
      <c r="S142" s="63">
        <v>473594.69</v>
      </c>
      <c r="T142" s="63">
        <v>589484.85</v>
      </c>
      <c r="U142" s="41">
        <v>558080.61</v>
      </c>
      <c r="V142" s="41">
        <v>655954.16</v>
      </c>
      <c r="W142" s="64">
        <v>665439.85</v>
      </c>
      <c r="X142" s="64">
        <v>627472.31000000006</v>
      </c>
      <c r="Y142" s="63">
        <v>644066.31999999995</v>
      </c>
      <c r="Z142" s="63">
        <v>710214.17</v>
      </c>
      <c r="AA142" s="63">
        <v>453097.87</v>
      </c>
      <c r="AB142" s="63">
        <v>481648</v>
      </c>
      <c r="AC142" s="63">
        <v>436415</v>
      </c>
      <c r="AD142" s="63">
        <v>626555</v>
      </c>
      <c r="AE142" s="63">
        <v>419416</v>
      </c>
      <c r="AF142" s="63">
        <v>468581</v>
      </c>
      <c r="AG142" s="63">
        <v>458068</v>
      </c>
      <c r="AH142" s="63">
        <v>510646</v>
      </c>
      <c r="AI142" s="13">
        <v>9.7914647657513232E-3</v>
      </c>
      <c r="AJ142" s="13">
        <v>0.11478208475597509</v>
      </c>
    </row>
    <row r="143" spans="1:36" ht="10.5" customHeight="1" x14ac:dyDescent="0.2">
      <c r="A143" s="11"/>
      <c r="B143" s="11"/>
      <c r="C143" s="11" t="s">
        <v>56</v>
      </c>
      <c r="D143" s="11"/>
      <c r="E143" s="11"/>
      <c r="F143" s="2"/>
      <c r="G143" s="12">
        <v>126653</v>
      </c>
      <c r="H143" s="12">
        <v>348311</v>
      </c>
      <c r="I143" s="12">
        <v>441767</v>
      </c>
      <c r="J143" s="12">
        <v>225413</v>
      </c>
      <c r="K143" s="12">
        <v>146699</v>
      </c>
      <c r="L143" s="12">
        <v>348440</v>
      </c>
      <c r="M143" s="12">
        <v>257509</v>
      </c>
      <c r="N143" s="12">
        <v>679906</v>
      </c>
      <c r="O143" s="12">
        <v>93095</v>
      </c>
      <c r="P143" s="12">
        <v>118802</v>
      </c>
      <c r="Q143" s="12">
        <v>81900</v>
      </c>
      <c r="R143" s="63">
        <v>1796222</v>
      </c>
      <c r="S143" s="63">
        <v>157831</v>
      </c>
      <c r="T143" s="63">
        <v>1208549</v>
      </c>
      <c r="U143" s="41">
        <v>362088</v>
      </c>
      <c r="V143" s="41">
        <v>2028683</v>
      </c>
      <c r="W143" s="63">
        <v>1066159</v>
      </c>
      <c r="X143" s="63">
        <v>1399980</v>
      </c>
      <c r="Y143" s="63">
        <v>282092</v>
      </c>
      <c r="Z143" s="63">
        <v>360960</v>
      </c>
      <c r="AA143" s="63">
        <v>926023</v>
      </c>
      <c r="AB143" s="63">
        <v>1452314</v>
      </c>
      <c r="AC143" s="63">
        <v>1033865</v>
      </c>
      <c r="AD143" s="63">
        <v>1564014</v>
      </c>
      <c r="AE143" s="63">
        <v>1662137</v>
      </c>
      <c r="AF143" s="63">
        <v>524678</v>
      </c>
      <c r="AG143" s="63">
        <v>325483</v>
      </c>
      <c r="AH143" s="63">
        <v>3341509</v>
      </c>
      <c r="AI143" s="13">
        <v>0.14898321738813425</v>
      </c>
      <c r="AJ143" s="13">
        <v>9.26630883947856</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19598</v>
      </c>
      <c r="H147" s="12">
        <v>185859</v>
      </c>
      <c r="I147" s="12">
        <v>64487</v>
      </c>
      <c r="J147" s="12">
        <v>92731</v>
      </c>
      <c r="K147" s="12">
        <v>79450</v>
      </c>
      <c r="L147" s="12">
        <v>80724</v>
      </c>
      <c r="M147" s="12">
        <v>328041</v>
      </c>
      <c r="N147" s="12">
        <v>236095</v>
      </c>
      <c r="O147" s="12">
        <v>908989</v>
      </c>
      <c r="P147" s="12">
        <v>186619</v>
      </c>
      <c r="Q147" s="12">
        <v>134302</v>
      </c>
      <c r="R147" s="63">
        <v>1222485</v>
      </c>
      <c r="S147" s="63">
        <v>183229</v>
      </c>
      <c r="T147" s="63">
        <v>607889</v>
      </c>
      <c r="U147" s="41">
        <v>81915</v>
      </c>
      <c r="V147" s="41">
        <v>149889</v>
      </c>
      <c r="W147" s="63">
        <v>1730044</v>
      </c>
      <c r="X147" s="63">
        <v>1264717</v>
      </c>
      <c r="Y147" s="63">
        <v>240859</v>
      </c>
      <c r="Z147" s="63">
        <v>197621</v>
      </c>
      <c r="AA147" s="63">
        <v>94182</v>
      </c>
      <c r="AB147" s="63">
        <v>198947</v>
      </c>
      <c r="AC147" s="63">
        <v>96644</v>
      </c>
      <c r="AD147" s="63">
        <v>196346</v>
      </c>
      <c r="AE147" s="63">
        <v>315031</v>
      </c>
      <c r="AF147" s="63">
        <v>25000</v>
      </c>
      <c r="AG147" s="63">
        <v>31420</v>
      </c>
      <c r="AH147" s="63">
        <v>4959</v>
      </c>
      <c r="AI147" s="13">
        <v>-0.45952436687252907</v>
      </c>
      <c r="AJ147" s="13">
        <v>-0.84217059197963084</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7124</v>
      </c>
      <c r="H149" s="12">
        <v>8469</v>
      </c>
      <c r="I149" s="12">
        <v>8665</v>
      </c>
      <c r="J149" s="12">
        <v>17056</v>
      </c>
      <c r="K149" s="12">
        <v>19947</v>
      </c>
      <c r="L149" s="12">
        <v>0</v>
      </c>
      <c r="M149" s="12">
        <v>17966</v>
      </c>
      <c r="N149" s="12">
        <v>52903</v>
      </c>
      <c r="O149" s="12">
        <v>62979</v>
      </c>
      <c r="P149" s="12">
        <v>52713</v>
      </c>
      <c r="Q149" s="12">
        <v>55652</v>
      </c>
      <c r="R149" s="63">
        <v>101635</v>
      </c>
      <c r="S149" s="63">
        <v>269753</v>
      </c>
      <c r="T149" s="63">
        <v>5200</v>
      </c>
      <c r="U149" s="41">
        <v>10662</v>
      </c>
      <c r="V149" s="41">
        <v>11478</v>
      </c>
      <c r="W149" s="63">
        <v>95607</v>
      </c>
      <c r="X149" s="63">
        <v>100098</v>
      </c>
      <c r="Y149" s="63">
        <v>197188</v>
      </c>
      <c r="Z149" s="63">
        <v>10433</v>
      </c>
      <c r="AA149" s="63">
        <v>14159</v>
      </c>
      <c r="AB149" s="63">
        <v>71817</v>
      </c>
      <c r="AC149" s="63">
        <v>97655</v>
      </c>
      <c r="AD149" s="63">
        <v>113911</v>
      </c>
      <c r="AE149" s="63">
        <v>113415</v>
      </c>
      <c r="AF149" s="63">
        <v>2212483</v>
      </c>
      <c r="AG149" s="63">
        <v>2245430</v>
      </c>
      <c r="AH149" s="63">
        <v>0</v>
      </c>
      <c r="AI149" s="13">
        <v>-1</v>
      </c>
      <c r="AJ149" s="13" t="s">
        <v>246</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3264211</v>
      </c>
      <c r="H152" s="5">
        <v>3559329</v>
      </c>
      <c r="I152" s="5">
        <v>3919108</v>
      </c>
      <c r="J152" s="5">
        <v>4235878</v>
      </c>
      <c r="K152" s="5">
        <v>4013461</v>
      </c>
      <c r="L152" s="5">
        <v>4662323</v>
      </c>
      <c r="M152" s="5">
        <v>4750459</v>
      </c>
      <c r="N152" s="5">
        <v>5439562</v>
      </c>
      <c r="O152" s="5">
        <v>6210392</v>
      </c>
      <c r="P152" s="5">
        <v>7284228</v>
      </c>
      <c r="Q152" s="5">
        <v>9372322</v>
      </c>
      <c r="R152" s="62">
        <v>8996516</v>
      </c>
      <c r="S152" s="62">
        <v>8984218</v>
      </c>
      <c r="T152" s="62">
        <v>10234673</v>
      </c>
      <c r="U152" s="39">
        <v>10806663</v>
      </c>
      <c r="V152" s="39">
        <v>14631045</v>
      </c>
      <c r="W152" s="62">
        <v>13256906</v>
      </c>
      <c r="X152" s="62">
        <v>15878510</v>
      </c>
      <c r="Y152" s="62">
        <v>13683187</v>
      </c>
      <c r="Z152" s="62">
        <v>9967273</v>
      </c>
      <c r="AA152" s="62">
        <v>10842049</v>
      </c>
      <c r="AB152" s="62">
        <v>12969590</v>
      </c>
      <c r="AC152" s="62">
        <v>11911958</v>
      </c>
      <c r="AD152" s="62">
        <v>12061205</v>
      </c>
      <c r="AE152" s="62">
        <v>12088724</v>
      </c>
      <c r="AF152" s="62">
        <v>12428716</v>
      </c>
      <c r="AG152" s="62">
        <v>13831033</v>
      </c>
      <c r="AH152" s="62">
        <v>16703910</v>
      </c>
      <c r="AI152" s="10">
        <v>4.307446959471517E-2</v>
      </c>
      <c r="AJ152" s="10">
        <v>0.20771239574079536</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1394491</v>
      </c>
      <c r="H154" s="12">
        <v>1411253</v>
      </c>
      <c r="I154" s="12">
        <v>1536050</v>
      </c>
      <c r="J154" s="12">
        <v>1682804</v>
      </c>
      <c r="K154" s="12">
        <v>1584495</v>
      </c>
      <c r="L154" s="12">
        <v>1671491</v>
      </c>
      <c r="M154" s="12">
        <v>1667148</v>
      </c>
      <c r="N154" s="12">
        <v>1888809</v>
      </c>
      <c r="O154" s="12">
        <v>2054651</v>
      </c>
      <c r="P154" s="12">
        <v>2162851</v>
      </c>
      <c r="Q154" s="12">
        <v>2402936</v>
      </c>
      <c r="R154" s="63">
        <v>2633165</v>
      </c>
      <c r="S154" s="63">
        <v>2628294</v>
      </c>
      <c r="T154" s="63">
        <v>2151873</v>
      </c>
      <c r="U154" s="41">
        <v>2009704</v>
      </c>
      <c r="V154" s="41">
        <v>2225509</v>
      </c>
      <c r="W154" s="63">
        <v>2420772</v>
      </c>
      <c r="X154" s="63">
        <v>2549294</v>
      </c>
      <c r="Y154" s="63">
        <v>2574494</v>
      </c>
      <c r="Z154" s="63">
        <v>2583360</v>
      </c>
      <c r="AA154" s="63">
        <v>2896880</v>
      </c>
      <c r="AB154" s="63">
        <v>2951854</v>
      </c>
      <c r="AC154" s="63">
        <v>2722251</v>
      </c>
      <c r="AD154" s="63">
        <v>2893307</v>
      </c>
      <c r="AE154" s="63">
        <v>2337629</v>
      </c>
      <c r="AF154" s="63">
        <v>3120924</v>
      </c>
      <c r="AG154" s="63">
        <v>4751816</v>
      </c>
      <c r="AH154" s="63">
        <v>6446080</v>
      </c>
      <c r="AI154" s="13">
        <v>0.13902555940933925</v>
      </c>
      <c r="AJ154" s="13">
        <v>0.35655084287775451</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698760</v>
      </c>
      <c r="H156" s="12">
        <v>822091</v>
      </c>
      <c r="I156" s="12">
        <v>979339</v>
      </c>
      <c r="J156" s="12">
        <v>968885</v>
      </c>
      <c r="K156" s="12">
        <v>1068382</v>
      </c>
      <c r="L156" s="12">
        <v>944825</v>
      </c>
      <c r="M156" s="12">
        <v>1068287</v>
      </c>
      <c r="N156" s="12">
        <v>1177951</v>
      </c>
      <c r="O156" s="12">
        <v>1284781</v>
      </c>
      <c r="P156" s="12">
        <v>1590388</v>
      </c>
      <c r="Q156" s="12">
        <v>1981474</v>
      </c>
      <c r="R156" s="63">
        <v>2547908</v>
      </c>
      <c r="S156" s="63">
        <v>2414556</v>
      </c>
      <c r="T156" s="63">
        <v>2255200</v>
      </c>
      <c r="U156" s="41">
        <v>2189018</v>
      </c>
      <c r="V156" s="41">
        <v>2231072</v>
      </c>
      <c r="W156" s="63">
        <v>2481647</v>
      </c>
      <c r="X156" s="63">
        <v>2403511</v>
      </c>
      <c r="Y156" s="63">
        <v>2537556</v>
      </c>
      <c r="Z156" s="63">
        <v>2171817</v>
      </c>
      <c r="AA156" s="63">
        <v>2375260</v>
      </c>
      <c r="AB156" s="63">
        <v>2470791</v>
      </c>
      <c r="AC156" s="63">
        <v>2778722</v>
      </c>
      <c r="AD156" s="63">
        <v>2957853</v>
      </c>
      <c r="AE156" s="63">
        <v>3184211</v>
      </c>
      <c r="AF156" s="63">
        <v>3492535</v>
      </c>
      <c r="AG156" s="63">
        <v>2299179</v>
      </c>
      <c r="AH156" s="63">
        <v>3982572</v>
      </c>
      <c r="AI156" s="13">
        <v>8.2815849943635111E-2</v>
      </c>
      <c r="AJ156" s="13">
        <v>0.73217135333960515</v>
      </c>
    </row>
    <row r="157" spans="1:36" ht="10.5" customHeight="1" x14ac:dyDescent="0.2">
      <c r="A157" s="11"/>
      <c r="B157" s="19" t="s">
        <v>67</v>
      </c>
      <c r="C157" s="14"/>
      <c r="D157" s="19"/>
      <c r="E157" s="19"/>
      <c r="F157" s="2"/>
      <c r="G157" s="12">
        <v>0</v>
      </c>
      <c r="H157" s="12">
        <v>0</v>
      </c>
      <c r="I157" s="12">
        <v>0</v>
      </c>
      <c r="J157" s="12">
        <v>0</v>
      </c>
      <c r="K157" s="12">
        <v>0</v>
      </c>
      <c r="L157" s="12">
        <v>0</v>
      </c>
      <c r="M157" s="12">
        <v>0</v>
      </c>
      <c r="N157" s="12">
        <v>0</v>
      </c>
      <c r="O157" s="12">
        <v>0</v>
      </c>
      <c r="P157" s="12">
        <v>0</v>
      </c>
      <c r="Q157" s="12">
        <v>0</v>
      </c>
      <c r="R157" s="63">
        <v>0</v>
      </c>
      <c r="S157" s="63">
        <v>0</v>
      </c>
      <c r="T157" s="63">
        <v>1709415</v>
      </c>
      <c r="U157" s="41">
        <v>232055</v>
      </c>
      <c r="V157" s="41">
        <v>260650</v>
      </c>
      <c r="W157" s="63">
        <v>747228</v>
      </c>
      <c r="X157" s="63">
        <v>238064</v>
      </c>
      <c r="Y157" s="63">
        <v>254878</v>
      </c>
      <c r="Z157" s="63">
        <v>262427</v>
      </c>
      <c r="AA157" s="63">
        <v>263823</v>
      </c>
      <c r="AB157" s="63">
        <v>268347</v>
      </c>
      <c r="AC157" s="63">
        <v>325695</v>
      </c>
      <c r="AD157" s="63">
        <v>306555</v>
      </c>
      <c r="AE157" s="63">
        <v>273133</v>
      </c>
      <c r="AF157" s="63">
        <v>342431</v>
      </c>
      <c r="AG157" s="63">
        <v>329460</v>
      </c>
      <c r="AH157" s="63">
        <v>0</v>
      </c>
      <c r="AI157" s="13">
        <v>-1</v>
      </c>
      <c r="AJ157" s="13" t="s">
        <v>246</v>
      </c>
    </row>
    <row r="158" spans="1:36" ht="10.5" customHeight="1" x14ac:dyDescent="0.2">
      <c r="A158" s="11"/>
      <c r="B158" s="19" t="s">
        <v>69</v>
      </c>
      <c r="C158" s="14"/>
      <c r="D158" s="19"/>
      <c r="E158" s="19"/>
      <c r="F158" s="2"/>
      <c r="G158" s="12">
        <v>557492</v>
      </c>
      <c r="H158" s="12">
        <v>531124</v>
      </c>
      <c r="I158" s="12">
        <v>480170</v>
      </c>
      <c r="J158" s="12">
        <v>600519</v>
      </c>
      <c r="K158" s="12">
        <v>628679</v>
      </c>
      <c r="L158" s="12">
        <v>554533</v>
      </c>
      <c r="M158" s="12">
        <v>658429</v>
      </c>
      <c r="N158" s="12">
        <v>825727</v>
      </c>
      <c r="O158" s="12">
        <v>969999</v>
      </c>
      <c r="P158" s="12">
        <v>1201143</v>
      </c>
      <c r="Q158" s="12">
        <v>1386415</v>
      </c>
      <c r="R158" s="63">
        <v>1499045</v>
      </c>
      <c r="S158" s="63">
        <v>1285431</v>
      </c>
      <c r="T158" s="63">
        <v>1416743</v>
      </c>
      <c r="U158" s="41">
        <v>1418631</v>
      </c>
      <c r="V158" s="41">
        <v>2004731</v>
      </c>
      <c r="W158" s="63">
        <v>1684589</v>
      </c>
      <c r="X158" s="63">
        <v>1689093</v>
      </c>
      <c r="Y158" s="63">
        <v>1759678</v>
      </c>
      <c r="Z158" s="63">
        <v>1728059</v>
      </c>
      <c r="AA158" s="63">
        <v>1773356</v>
      </c>
      <c r="AB158" s="63">
        <v>1689570</v>
      </c>
      <c r="AC158" s="63">
        <v>2102712</v>
      </c>
      <c r="AD158" s="63">
        <v>1787109</v>
      </c>
      <c r="AE158" s="63">
        <v>1802386</v>
      </c>
      <c r="AF158" s="63">
        <v>1323797</v>
      </c>
      <c r="AG158" s="63">
        <v>1319788</v>
      </c>
      <c r="AH158" s="63">
        <v>2637238</v>
      </c>
      <c r="AI158" s="13">
        <v>7.7032617374147794E-2</v>
      </c>
      <c r="AJ158" s="13">
        <v>0.99822850336569202</v>
      </c>
    </row>
    <row r="159" spans="1:36" ht="10.5" customHeight="1" x14ac:dyDescent="0.2">
      <c r="A159" s="11"/>
      <c r="B159" s="19" t="s">
        <v>70</v>
      </c>
      <c r="C159" s="14"/>
      <c r="D159" s="19"/>
      <c r="E159" s="19"/>
      <c r="F159" s="2"/>
      <c r="G159" s="12">
        <v>233874</v>
      </c>
      <c r="H159" s="12">
        <v>353919</v>
      </c>
      <c r="I159" s="12">
        <v>491317</v>
      </c>
      <c r="J159" s="12">
        <v>626120</v>
      </c>
      <c r="K159" s="12">
        <v>414164</v>
      </c>
      <c r="L159" s="12">
        <v>606072</v>
      </c>
      <c r="M159" s="12">
        <v>476305</v>
      </c>
      <c r="N159" s="12">
        <v>491370</v>
      </c>
      <c r="O159" s="12">
        <v>450922</v>
      </c>
      <c r="P159" s="12">
        <v>1001162</v>
      </c>
      <c r="Q159" s="12">
        <v>1001725</v>
      </c>
      <c r="R159" s="63">
        <v>699619</v>
      </c>
      <c r="S159" s="63">
        <v>732564</v>
      </c>
      <c r="T159" s="63">
        <v>576683</v>
      </c>
      <c r="U159" s="41">
        <v>773454</v>
      </c>
      <c r="V159" s="41">
        <v>728700</v>
      </c>
      <c r="W159" s="63">
        <v>683081</v>
      </c>
      <c r="X159" s="63">
        <v>727987</v>
      </c>
      <c r="Y159" s="63">
        <v>676310</v>
      </c>
      <c r="Z159" s="63">
        <v>649543</v>
      </c>
      <c r="AA159" s="63">
        <v>662662</v>
      </c>
      <c r="AB159" s="63">
        <v>723044</v>
      </c>
      <c r="AC159" s="63">
        <v>688181</v>
      </c>
      <c r="AD159" s="63">
        <v>697419</v>
      </c>
      <c r="AE159" s="63">
        <v>824313</v>
      </c>
      <c r="AF159" s="63">
        <v>378690</v>
      </c>
      <c r="AG159" s="63">
        <v>881160</v>
      </c>
      <c r="AH159" s="63">
        <v>958444</v>
      </c>
      <c r="AI159" s="13">
        <v>4.8094244400521458E-2</v>
      </c>
      <c r="AJ159" s="13">
        <v>8.7707113350583316E-2</v>
      </c>
    </row>
    <row r="160" spans="1:36" ht="10.5" customHeight="1" x14ac:dyDescent="0.2">
      <c r="A160" s="11"/>
      <c r="B160" s="19" t="s">
        <v>71</v>
      </c>
      <c r="C160" s="14"/>
      <c r="D160" s="19"/>
      <c r="E160" s="19"/>
      <c r="F160" s="2"/>
      <c r="G160" s="12">
        <v>184197</v>
      </c>
      <c r="H160" s="12">
        <v>163432</v>
      </c>
      <c r="I160" s="12">
        <v>183007</v>
      </c>
      <c r="J160" s="12">
        <v>196882</v>
      </c>
      <c r="K160" s="12">
        <v>217546</v>
      </c>
      <c r="L160" s="12">
        <v>221918</v>
      </c>
      <c r="M160" s="12">
        <v>203255</v>
      </c>
      <c r="N160" s="12">
        <v>223239</v>
      </c>
      <c r="O160" s="12">
        <v>238519</v>
      </c>
      <c r="P160" s="12">
        <v>258807</v>
      </c>
      <c r="Q160" s="12">
        <v>283194</v>
      </c>
      <c r="R160" s="63">
        <v>317413</v>
      </c>
      <c r="S160" s="63">
        <v>308197</v>
      </c>
      <c r="T160" s="63">
        <v>281150</v>
      </c>
      <c r="U160" s="41">
        <v>322518</v>
      </c>
      <c r="V160" s="41">
        <v>347162</v>
      </c>
      <c r="W160" s="63">
        <v>362289</v>
      </c>
      <c r="X160" s="63">
        <v>511259</v>
      </c>
      <c r="Y160" s="63">
        <v>612695</v>
      </c>
      <c r="Z160" s="63">
        <v>568088</v>
      </c>
      <c r="AA160" s="63">
        <v>588582</v>
      </c>
      <c r="AB160" s="63">
        <v>621841</v>
      </c>
      <c r="AC160" s="63">
        <v>700196</v>
      </c>
      <c r="AD160" s="63">
        <v>663216</v>
      </c>
      <c r="AE160" s="63">
        <v>784483</v>
      </c>
      <c r="AF160" s="63">
        <v>851258</v>
      </c>
      <c r="AG160" s="63">
        <v>1227716</v>
      </c>
      <c r="AH160" s="63">
        <v>940299</v>
      </c>
      <c r="AI160" s="13">
        <v>7.1349332897904238E-2</v>
      </c>
      <c r="AJ160" s="13">
        <v>-0.23410707362288999</v>
      </c>
    </row>
    <row r="161" spans="1:36" ht="10.5" customHeight="1" x14ac:dyDescent="0.2">
      <c r="A161" s="11"/>
      <c r="B161" s="19" t="s">
        <v>72</v>
      </c>
      <c r="C161" s="14"/>
      <c r="D161" s="19"/>
      <c r="E161" s="19"/>
      <c r="F161" s="2"/>
      <c r="G161" s="12">
        <v>44803</v>
      </c>
      <c r="H161" s="12">
        <v>38170</v>
      </c>
      <c r="I161" s="12">
        <v>0</v>
      </c>
      <c r="J161" s="12">
        <v>0</v>
      </c>
      <c r="K161" s="12">
        <v>0</v>
      </c>
      <c r="L161" s="12">
        <v>0</v>
      </c>
      <c r="M161" s="12">
        <v>0</v>
      </c>
      <c r="N161" s="12">
        <v>0</v>
      </c>
      <c r="O161" s="12">
        <v>0</v>
      </c>
      <c r="P161" s="12">
        <v>0</v>
      </c>
      <c r="Q161" s="12">
        <v>0</v>
      </c>
      <c r="R161" s="63">
        <v>0</v>
      </c>
      <c r="S161" s="63">
        <v>0</v>
      </c>
      <c r="T161" s="63">
        <v>408261</v>
      </c>
      <c r="U161" s="41">
        <v>1811836</v>
      </c>
      <c r="V161" s="41">
        <v>3464134</v>
      </c>
      <c r="W161" s="63">
        <v>2453113</v>
      </c>
      <c r="X161" s="63">
        <v>4552434</v>
      </c>
      <c r="Y161" s="63">
        <v>3388489</v>
      </c>
      <c r="Z161" s="63">
        <v>0</v>
      </c>
      <c r="AA161" s="63">
        <v>0</v>
      </c>
      <c r="AB161" s="63">
        <v>1665539</v>
      </c>
      <c r="AC161" s="63">
        <v>219176</v>
      </c>
      <c r="AD161" s="63">
        <v>222338</v>
      </c>
      <c r="AE161" s="63">
        <v>215772</v>
      </c>
      <c r="AF161" s="63">
        <v>228123</v>
      </c>
      <c r="AG161" s="63">
        <v>0</v>
      </c>
      <c r="AH161" s="63">
        <v>72434</v>
      </c>
      <c r="AI161" s="13">
        <v>-0.40698645883143469</v>
      </c>
      <c r="AJ161" s="13" t="s">
        <v>246</v>
      </c>
    </row>
    <row r="162" spans="1:36" ht="10.5" customHeight="1" x14ac:dyDescent="0.2">
      <c r="A162" s="11"/>
      <c r="B162" s="19" t="s">
        <v>73</v>
      </c>
      <c r="C162" s="14"/>
      <c r="D162" s="19"/>
      <c r="E162" s="19"/>
      <c r="F162" s="2"/>
      <c r="G162" s="12">
        <v>136867</v>
      </c>
      <c r="H162" s="12">
        <v>202681</v>
      </c>
      <c r="I162" s="12">
        <v>235731</v>
      </c>
      <c r="J162" s="12">
        <v>146957</v>
      </c>
      <c r="K162" s="12">
        <v>86553</v>
      </c>
      <c r="L162" s="12">
        <v>0</v>
      </c>
      <c r="M162" s="12">
        <v>82755</v>
      </c>
      <c r="N162" s="12">
        <v>156941</v>
      </c>
      <c r="O162" s="12">
        <v>425690</v>
      </c>
      <c r="P162" s="12">
        <v>188074</v>
      </c>
      <c r="Q162" s="12">
        <v>1267431</v>
      </c>
      <c r="R162" s="63">
        <v>115059</v>
      </c>
      <c r="S162" s="63">
        <v>374604</v>
      </c>
      <c r="T162" s="63">
        <v>0</v>
      </c>
      <c r="U162" s="41">
        <v>209477</v>
      </c>
      <c r="V162" s="41">
        <v>1836285</v>
      </c>
      <c r="W162" s="63">
        <v>862836</v>
      </c>
      <c r="X162" s="63">
        <v>1495959</v>
      </c>
      <c r="Y162" s="63">
        <v>0</v>
      </c>
      <c r="Z162" s="63">
        <v>0</v>
      </c>
      <c r="AA162" s="63">
        <v>0</v>
      </c>
      <c r="AB162" s="63">
        <v>380053</v>
      </c>
      <c r="AC162" s="63">
        <v>13088</v>
      </c>
      <c r="AD162" s="63">
        <v>0</v>
      </c>
      <c r="AE162" s="63">
        <v>0</v>
      </c>
      <c r="AF162" s="63">
        <v>0</v>
      </c>
      <c r="AG162" s="63">
        <v>0</v>
      </c>
      <c r="AH162" s="63">
        <v>0</v>
      </c>
      <c r="AI162" s="13">
        <v>-1</v>
      </c>
      <c r="AJ162" s="13" t="s">
        <v>246</v>
      </c>
    </row>
    <row r="163" spans="1:36" ht="10.5" customHeight="1" x14ac:dyDescent="0.2">
      <c r="A163" s="11"/>
      <c r="B163" s="19" t="s">
        <v>39</v>
      </c>
      <c r="C163" s="14"/>
      <c r="D163" s="19"/>
      <c r="E163" s="19"/>
      <c r="F163" s="2"/>
      <c r="G163" s="12">
        <v>13727</v>
      </c>
      <c r="H163" s="12">
        <v>36659</v>
      </c>
      <c r="I163" s="12">
        <v>13494</v>
      </c>
      <c r="J163" s="12">
        <v>13711</v>
      </c>
      <c r="K163" s="12">
        <v>13642</v>
      </c>
      <c r="L163" s="12">
        <v>663484</v>
      </c>
      <c r="M163" s="12">
        <v>594280</v>
      </c>
      <c r="N163" s="12">
        <v>675525</v>
      </c>
      <c r="O163" s="12">
        <v>785830</v>
      </c>
      <c r="P163" s="12">
        <v>881803</v>
      </c>
      <c r="Q163" s="12">
        <v>1049147</v>
      </c>
      <c r="R163" s="63">
        <v>1184307</v>
      </c>
      <c r="S163" s="63">
        <v>1240572</v>
      </c>
      <c r="T163" s="63">
        <v>1435348</v>
      </c>
      <c r="U163" s="41">
        <v>1839970</v>
      </c>
      <c r="V163" s="41">
        <v>1532802</v>
      </c>
      <c r="W163" s="63">
        <v>1561351</v>
      </c>
      <c r="X163" s="63">
        <v>1710909</v>
      </c>
      <c r="Y163" s="63">
        <v>1879087</v>
      </c>
      <c r="Z163" s="63">
        <v>2003979</v>
      </c>
      <c r="AA163" s="63">
        <v>2281486</v>
      </c>
      <c r="AB163" s="63">
        <v>2198551</v>
      </c>
      <c r="AC163" s="63">
        <v>2361937</v>
      </c>
      <c r="AD163" s="63">
        <v>2533408</v>
      </c>
      <c r="AE163" s="63">
        <v>2666797</v>
      </c>
      <c r="AF163" s="63">
        <v>2690958</v>
      </c>
      <c r="AG163" s="63">
        <v>3021914</v>
      </c>
      <c r="AH163" s="63">
        <v>1666843</v>
      </c>
      <c r="AI163" s="13">
        <v>-4.5096045540670149E-2</v>
      </c>
      <c r="AJ163" s="13">
        <v>-0.44841481259890253</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218</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715484</v>
      </c>
      <c r="H176" s="5">
        <v>1057758</v>
      </c>
      <c r="I176" s="5">
        <v>1052589</v>
      </c>
      <c r="J176" s="5">
        <v>948284</v>
      </c>
      <c r="K176" s="5">
        <f>SUM(K178,K193,K204,K206)</f>
        <v>1199658</v>
      </c>
      <c r="L176" s="5">
        <f>SUM(L178,L193,L204,L206)</f>
        <v>1000568</v>
      </c>
      <c r="M176" s="5">
        <f>SUM(M178,M193,M204,M206)</f>
        <v>1077958</v>
      </c>
      <c r="N176" s="5">
        <f>SUM(N178,N193,N204,N206)</f>
        <v>301352</v>
      </c>
      <c r="O176" s="5">
        <v>253429</v>
      </c>
      <c r="P176" s="5">
        <v>209424</v>
      </c>
      <c r="Q176" s="5">
        <v>225756</v>
      </c>
      <c r="R176" s="39">
        <v>234653</v>
      </c>
      <c r="S176" s="39">
        <v>243173</v>
      </c>
      <c r="T176" s="39">
        <v>1643044</v>
      </c>
      <c r="U176" s="39">
        <v>1578989</v>
      </c>
      <c r="V176" s="39">
        <v>1670221.23</v>
      </c>
      <c r="W176" s="39">
        <v>1438889</v>
      </c>
      <c r="X176" s="39">
        <v>1388845</v>
      </c>
      <c r="Y176" s="39">
        <v>260750</v>
      </c>
      <c r="Z176" s="39">
        <v>1927624</v>
      </c>
      <c r="AA176" s="39">
        <v>1422045</v>
      </c>
      <c r="AB176" s="39">
        <v>1577532</v>
      </c>
      <c r="AC176" s="39">
        <v>1681714</v>
      </c>
      <c r="AD176" s="39">
        <v>1671348</v>
      </c>
      <c r="AE176" s="39">
        <v>5326255</v>
      </c>
      <c r="AF176" s="39">
        <v>703594</v>
      </c>
      <c r="AG176" s="39">
        <v>336884</v>
      </c>
      <c r="AH176" s="39">
        <v>371117</v>
      </c>
      <c r="AI176" s="10">
        <v>-0.214302366249429</v>
      </c>
      <c r="AJ176" s="10">
        <v>0.10161658018783913</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499813</v>
      </c>
      <c r="H178" s="12">
        <v>539609</v>
      </c>
      <c r="I178" s="12">
        <v>696234</v>
      </c>
      <c r="J178" s="12">
        <v>709745</v>
      </c>
      <c r="K178" s="12">
        <f>SUM(K179,K183:K187)</f>
        <v>764665</v>
      </c>
      <c r="L178" s="12">
        <f>SUM(L179,L183:L187)</f>
        <v>724263</v>
      </c>
      <c r="M178" s="12">
        <f>SUM(M179,M183:M187)</f>
        <v>796136</v>
      </c>
      <c r="N178" s="12">
        <f>SUM(N179,N183:N187)</f>
        <v>149622</v>
      </c>
      <c r="O178" s="12">
        <v>168471</v>
      </c>
      <c r="P178" s="12">
        <v>197629</v>
      </c>
      <c r="Q178" s="12">
        <v>207888</v>
      </c>
      <c r="R178" s="41">
        <v>213369</v>
      </c>
      <c r="S178" s="41">
        <v>213073</v>
      </c>
      <c r="T178" s="41">
        <v>1162239</v>
      </c>
      <c r="U178" s="41">
        <v>1319067</v>
      </c>
      <c r="V178" s="41">
        <v>1260082</v>
      </c>
      <c r="W178" s="41">
        <v>1241972</v>
      </c>
      <c r="X178" s="41">
        <v>1235227</v>
      </c>
      <c r="Y178" s="41">
        <v>242919</v>
      </c>
      <c r="Z178" s="41">
        <v>1423131</v>
      </c>
      <c r="AA178" s="41">
        <v>1279419</v>
      </c>
      <c r="AB178" s="41">
        <v>1143809</v>
      </c>
      <c r="AC178" s="41">
        <v>1483903</v>
      </c>
      <c r="AD178" s="41">
        <v>1477395</v>
      </c>
      <c r="AE178" s="41">
        <v>1655805</v>
      </c>
      <c r="AF178" s="41">
        <v>311517</v>
      </c>
      <c r="AG178" s="41">
        <v>321167</v>
      </c>
      <c r="AH178" s="41">
        <v>322513</v>
      </c>
      <c r="AI178" s="13">
        <v>-0.19022266087689677</v>
      </c>
      <c r="AJ178" s="13">
        <v>4.1909660706112399E-3</v>
      </c>
    </row>
    <row r="179" spans="1:36" ht="10.5" customHeight="1" x14ac:dyDescent="0.2">
      <c r="A179" s="11"/>
      <c r="B179" s="11"/>
      <c r="C179" s="11" t="s">
        <v>36</v>
      </c>
      <c r="D179" s="11"/>
      <c r="E179" s="11"/>
      <c r="F179" s="2"/>
      <c r="G179" s="12">
        <v>222114</v>
      </c>
      <c r="H179" s="12">
        <v>214902</v>
      </c>
      <c r="I179" s="12">
        <v>289801</v>
      </c>
      <c r="J179" s="12">
        <v>343305</v>
      </c>
      <c r="K179" s="12">
        <f>SUM(K180:K182)</f>
        <v>353762</v>
      </c>
      <c r="L179" s="12">
        <f>SUM(L180:L182)</f>
        <v>296654</v>
      </c>
      <c r="M179" s="12">
        <f>SUM(M180:M182)</f>
        <v>373728</v>
      </c>
      <c r="N179" s="12">
        <f>SUM(N180:N182)</f>
        <v>75906</v>
      </c>
      <c r="O179" s="12">
        <v>77635</v>
      </c>
      <c r="P179" s="12">
        <v>85496</v>
      </c>
      <c r="Q179" s="12">
        <v>107549</v>
      </c>
      <c r="R179" s="41">
        <v>108380</v>
      </c>
      <c r="S179" s="41">
        <v>115566</v>
      </c>
      <c r="T179" s="41">
        <v>264481</v>
      </c>
      <c r="U179" s="41">
        <v>286493</v>
      </c>
      <c r="V179" s="41">
        <v>325110</v>
      </c>
      <c r="W179" s="41">
        <v>330152</v>
      </c>
      <c r="X179" s="41">
        <v>334184</v>
      </c>
      <c r="Y179" s="41">
        <v>125925</v>
      </c>
      <c r="Z179" s="41">
        <v>330123</v>
      </c>
      <c r="AA179" s="41">
        <v>319917</v>
      </c>
      <c r="AB179" s="41">
        <v>345936</v>
      </c>
      <c r="AC179" s="41">
        <v>349660</v>
      </c>
      <c r="AD179" s="41">
        <v>377364</v>
      </c>
      <c r="AE179" s="41">
        <v>399189</v>
      </c>
      <c r="AF179" s="41">
        <v>106090</v>
      </c>
      <c r="AG179" s="41">
        <v>121770</v>
      </c>
      <c r="AH179" s="41">
        <v>84992</v>
      </c>
      <c r="AI179" s="13">
        <v>-0.20859817347985221</v>
      </c>
      <c r="AJ179" s="13">
        <v>-0.30202841422353616</v>
      </c>
    </row>
    <row r="180" spans="1:36" ht="10.5" customHeight="1" x14ac:dyDescent="0.2">
      <c r="A180" s="11"/>
      <c r="B180" s="11"/>
      <c r="C180" s="11"/>
      <c r="D180" s="11" t="s">
        <v>37</v>
      </c>
      <c r="E180" s="11"/>
      <c r="F180" s="2"/>
      <c r="G180" s="12">
        <v>208061</v>
      </c>
      <c r="H180" s="12">
        <v>205275</v>
      </c>
      <c r="I180" s="12">
        <v>274699</v>
      </c>
      <c r="J180" s="12">
        <v>326038</v>
      </c>
      <c r="K180" s="12">
        <v>337262</v>
      </c>
      <c r="L180" s="12">
        <v>282274</v>
      </c>
      <c r="M180" s="12">
        <v>367812</v>
      </c>
      <c r="N180" s="12">
        <v>75906</v>
      </c>
      <c r="O180" s="12">
        <v>77635</v>
      </c>
      <c r="P180" s="12">
        <v>85496</v>
      </c>
      <c r="Q180" s="12">
        <v>107549</v>
      </c>
      <c r="R180" s="41">
        <v>108380</v>
      </c>
      <c r="S180" s="41">
        <v>115566</v>
      </c>
      <c r="T180" s="41">
        <v>248603</v>
      </c>
      <c r="U180" s="41">
        <v>272036</v>
      </c>
      <c r="V180" s="41">
        <v>305143</v>
      </c>
      <c r="W180" s="41">
        <v>303227</v>
      </c>
      <c r="X180" s="41">
        <v>307259</v>
      </c>
      <c r="Y180" s="41">
        <v>125925</v>
      </c>
      <c r="Z180" s="41">
        <v>315263</v>
      </c>
      <c r="AA180" s="41">
        <v>304411</v>
      </c>
      <c r="AB180" s="41">
        <v>321092</v>
      </c>
      <c r="AC180" s="41">
        <v>325862</v>
      </c>
      <c r="AD180" s="41">
        <v>358007</v>
      </c>
      <c r="AE180" s="41">
        <v>381159</v>
      </c>
      <c r="AF180" s="41">
        <v>106090</v>
      </c>
      <c r="AG180" s="41">
        <v>121770</v>
      </c>
      <c r="AH180" s="41">
        <v>84992</v>
      </c>
      <c r="AI180" s="13">
        <v>-0.19870685520243725</v>
      </c>
      <c r="AJ180" s="13">
        <v>-0.30202841422353616</v>
      </c>
    </row>
    <row r="181" spans="1:36" ht="10.5" customHeight="1" x14ac:dyDescent="0.2">
      <c r="A181" s="11"/>
      <c r="B181" s="11"/>
      <c r="C181" s="14"/>
      <c r="D181" s="11" t="s">
        <v>90</v>
      </c>
      <c r="E181" s="11"/>
      <c r="F181" s="2"/>
      <c r="G181" s="12">
        <v>52</v>
      </c>
      <c r="H181" s="12">
        <v>0</v>
      </c>
      <c r="I181" s="12">
        <v>0</v>
      </c>
      <c r="J181" s="12">
        <v>0</v>
      </c>
      <c r="K181" s="12">
        <v>0</v>
      </c>
      <c r="L181" s="12">
        <v>0</v>
      </c>
      <c r="M181" s="12">
        <v>0</v>
      </c>
      <c r="N181" s="12">
        <v>0</v>
      </c>
      <c r="O181" s="12">
        <v>0</v>
      </c>
      <c r="P181" s="12">
        <v>0</v>
      </c>
      <c r="Q181" s="12">
        <v>0</v>
      </c>
      <c r="R181" s="41">
        <v>0</v>
      </c>
      <c r="S181" s="41">
        <v>0</v>
      </c>
      <c r="T181" s="41">
        <v>0</v>
      </c>
      <c r="U181" s="41">
        <v>0</v>
      </c>
      <c r="V181" s="41">
        <v>0</v>
      </c>
      <c r="W181" s="41">
        <v>0</v>
      </c>
      <c r="X181" s="41">
        <v>0</v>
      </c>
      <c r="Y181" s="41">
        <v>0</v>
      </c>
      <c r="Z181" s="41">
        <v>0</v>
      </c>
      <c r="AA181" s="41">
        <v>0</v>
      </c>
      <c r="AB181" s="41">
        <v>0</v>
      </c>
      <c r="AC181" s="41">
        <v>0</v>
      </c>
      <c r="AD181" s="41">
        <v>0</v>
      </c>
      <c r="AE181" s="41">
        <v>0</v>
      </c>
      <c r="AF181" s="41">
        <v>0</v>
      </c>
      <c r="AG181" s="41">
        <v>0</v>
      </c>
      <c r="AH181" s="41">
        <v>0</v>
      </c>
      <c r="AI181" s="13" t="s">
        <v>246</v>
      </c>
      <c r="AJ181" s="13" t="s">
        <v>246</v>
      </c>
    </row>
    <row r="182" spans="1:36" ht="10.5" customHeight="1" x14ac:dyDescent="0.2">
      <c r="A182" s="11"/>
      <c r="B182" s="14"/>
      <c r="C182" s="11"/>
      <c r="D182" s="11" t="s">
        <v>39</v>
      </c>
      <c r="E182" s="11"/>
      <c r="F182" s="2"/>
      <c r="G182" s="12">
        <v>14001</v>
      </c>
      <c r="H182" s="12">
        <v>9627</v>
      </c>
      <c r="I182" s="12">
        <v>15102</v>
      </c>
      <c r="J182" s="12">
        <v>17267</v>
      </c>
      <c r="K182" s="12">
        <v>16500</v>
      </c>
      <c r="L182" s="12">
        <v>14380</v>
      </c>
      <c r="M182" s="12">
        <v>5916</v>
      </c>
      <c r="N182" s="12">
        <v>0</v>
      </c>
      <c r="O182" s="12">
        <v>0</v>
      </c>
      <c r="P182" s="12">
        <v>0</v>
      </c>
      <c r="Q182" s="12">
        <v>0</v>
      </c>
      <c r="R182" s="41">
        <v>0</v>
      </c>
      <c r="S182" s="41">
        <v>0</v>
      </c>
      <c r="T182" s="41">
        <v>15878</v>
      </c>
      <c r="U182" s="41">
        <v>14457</v>
      </c>
      <c r="V182" s="41">
        <v>19967</v>
      </c>
      <c r="W182" s="41">
        <v>26925</v>
      </c>
      <c r="X182" s="41">
        <v>26925</v>
      </c>
      <c r="Y182" s="41">
        <v>0</v>
      </c>
      <c r="Z182" s="41">
        <v>14860</v>
      </c>
      <c r="AA182" s="41">
        <v>15506</v>
      </c>
      <c r="AB182" s="41">
        <v>24844</v>
      </c>
      <c r="AC182" s="41">
        <v>23798</v>
      </c>
      <c r="AD182" s="41">
        <v>19357</v>
      </c>
      <c r="AE182" s="41">
        <v>18030</v>
      </c>
      <c r="AF182" s="41">
        <v>0</v>
      </c>
      <c r="AG182" s="41">
        <v>0</v>
      </c>
      <c r="AH182" s="41">
        <v>0</v>
      </c>
      <c r="AI182" s="13">
        <v>-1</v>
      </c>
      <c r="AJ182" s="13" t="s">
        <v>246</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0</v>
      </c>
      <c r="Q183" s="12">
        <v>0</v>
      </c>
      <c r="R183" s="41">
        <v>0</v>
      </c>
      <c r="S183" s="41">
        <v>0</v>
      </c>
      <c r="T183" s="41">
        <v>230453</v>
      </c>
      <c r="U183" s="41">
        <v>240153</v>
      </c>
      <c r="V183" s="41">
        <v>255942</v>
      </c>
      <c r="W183" s="41">
        <v>252863</v>
      </c>
      <c r="X183" s="41">
        <v>245190</v>
      </c>
      <c r="Y183" s="41">
        <v>8809</v>
      </c>
      <c r="Z183" s="41">
        <v>156792</v>
      </c>
      <c r="AA183" s="41">
        <v>236710</v>
      </c>
      <c r="AB183" s="41">
        <v>10059</v>
      </c>
      <c r="AC183" s="41">
        <v>311032</v>
      </c>
      <c r="AD183" s="41">
        <v>293195</v>
      </c>
      <c r="AE183" s="41">
        <v>353463</v>
      </c>
      <c r="AF183" s="41">
        <v>11748</v>
      </c>
      <c r="AG183" s="41">
        <v>4387</v>
      </c>
      <c r="AH183" s="41">
        <v>6781</v>
      </c>
      <c r="AI183" s="13">
        <v>-6.3610598779781924E-2</v>
      </c>
      <c r="AJ183" s="13">
        <v>0.54570321404148625</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0</v>
      </c>
      <c r="W184" s="41">
        <v>0</v>
      </c>
      <c r="X184" s="41">
        <v>0</v>
      </c>
      <c r="Y184" s="41">
        <v>0</v>
      </c>
      <c r="Z184" s="41">
        <v>0</v>
      </c>
      <c r="AA184" s="41">
        <v>0</v>
      </c>
      <c r="AB184" s="41">
        <v>0</v>
      </c>
      <c r="AC184" s="41">
        <v>0</v>
      </c>
      <c r="AD184" s="41">
        <v>0</v>
      </c>
      <c r="AE184" s="41">
        <v>0</v>
      </c>
      <c r="AF184" s="41">
        <v>0</v>
      </c>
      <c r="AG184" s="41">
        <v>0</v>
      </c>
      <c r="AH184" s="41">
        <v>0</v>
      </c>
      <c r="AI184" s="13" t="s">
        <v>246</v>
      </c>
      <c r="AJ184" s="13" t="s">
        <v>246</v>
      </c>
    </row>
    <row r="185" spans="1:36" ht="10.5" customHeight="1" x14ac:dyDescent="0.2">
      <c r="A185" s="11"/>
      <c r="B185" s="14"/>
      <c r="C185" s="11" t="s">
        <v>42</v>
      </c>
      <c r="D185" s="11"/>
      <c r="E185" s="11"/>
      <c r="F185" s="2"/>
      <c r="G185" s="12">
        <v>0</v>
      </c>
      <c r="H185" s="12">
        <v>0</v>
      </c>
      <c r="I185" s="12">
        <v>0</v>
      </c>
      <c r="J185" s="12">
        <v>0</v>
      </c>
      <c r="K185" s="12">
        <v>0</v>
      </c>
      <c r="L185" s="12">
        <v>0</v>
      </c>
      <c r="M185" s="12">
        <v>0</v>
      </c>
      <c r="N185" s="12">
        <v>0</v>
      </c>
      <c r="O185" s="12">
        <v>4688</v>
      </c>
      <c r="P185" s="12">
        <v>3578</v>
      </c>
      <c r="Q185" s="12">
        <v>3571</v>
      </c>
      <c r="R185" s="41">
        <v>0</v>
      </c>
      <c r="S185" s="41">
        <v>0</v>
      </c>
      <c r="T185" s="41">
        <v>3917</v>
      </c>
      <c r="U185" s="41">
        <v>0</v>
      </c>
      <c r="V185" s="41">
        <v>0</v>
      </c>
      <c r="W185" s="41">
        <v>4634</v>
      </c>
      <c r="X185" s="41">
        <v>0</v>
      </c>
      <c r="Y185" s="41">
        <v>4196</v>
      </c>
      <c r="Z185" s="41">
        <v>22792</v>
      </c>
      <c r="AA185" s="41">
        <v>0</v>
      </c>
      <c r="AB185" s="41">
        <v>0</v>
      </c>
      <c r="AC185" s="41">
        <v>9638</v>
      </c>
      <c r="AD185" s="41">
        <v>13578</v>
      </c>
      <c r="AE185" s="41">
        <v>12123</v>
      </c>
      <c r="AF185" s="41">
        <v>12376</v>
      </c>
      <c r="AG185" s="41">
        <v>8774</v>
      </c>
      <c r="AH185" s="41">
        <v>13416</v>
      </c>
      <c r="AI185" s="13" t="s">
        <v>246</v>
      </c>
      <c r="AJ185" s="13">
        <v>0.52906314109870067</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1</v>
      </c>
      <c r="AC186" s="41">
        <v>0</v>
      </c>
      <c r="AD186" s="41">
        <v>0</v>
      </c>
      <c r="AE186" s="41">
        <v>0</v>
      </c>
      <c r="AF186" s="41">
        <v>0</v>
      </c>
      <c r="AG186" s="41">
        <v>0</v>
      </c>
      <c r="AH186" s="41">
        <v>0</v>
      </c>
      <c r="AI186" s="13">
        <v>-1</v>
      </c>
      <c r="AJ186" s="13" t="s">
        <v>246</v>
      </c>
    </row>
    <row r="187" spans="1:36" ht="10.5" customHeight="1" x14ac:dyDescent="0.2">
      <c r="A187" s="11"/>
      <c r="B187" s="14"/>
      <c r="C187" s="11" t="s">
        <v>44</v>
      </c>
      <c r="D187" s="15"/>
      <c r="E187" s="11"/>
      <c r="F187" s="2"/>
      <c r="G187" s="12">
        <v>277699</v>
      </c>
      <c r="H187" s="12">
        <v>324707</v>
      </c>
      <c r="I187" s="12">
        <v>406433</v>
      </c>
      <c r="J187" s="12">
        <v>366440</v>
      </c>
      <c r="K187" s="12">
        <v>410903</v>
      </c>
      <c r="L187" s="12">
        <v>427609</v>
      </c>
      <c r="M187" s="12">
        <v>422408</v>
      </c>
      <c r="N187" s="12">
        <v>73716</v>
      </c>
      <c r="O187" s="12">
        <v>86148</v>
      </c>
      <c r="P187" s="12">
        <v>108555</v>
      </c>
      <c r="Q187" s="12">
        <v>96768</v>
      </c>
      <c r="R187" s="41">
        <v>104989</v>
      </c>
      <c r="S187" s="41">
        <v>97507</v>
      </c>
      <c r="T187" s="41">
        <v>663388</v>
      </c>
      <c r="U187" s="41">
        <v>792421</v>
      </c>
      <c r="V187" s="41">
        <v>679030</v>
      </c>
      <c r="W187" s="41">
        <v>654323</v>
      </c>
      <c r="X187" s="41">
        <v>655853</v>
      </c>
      <c r="Y187" s="41">
        <v>103989</v>
      </c>
      <c r="Z187" s="41">
        <v>913424</v>
      </c>
      <c r="AA187" s="41">
        <v>722792</v>
      </c>
      <c r="AB187" s="41">
        <v>787813</v>
      </c>
      <c r="AC187" s="41">
        <v>813573</v>
      </c>
      <c r="AD187" s="41">
        <v>793258</v>
      </c>
      <c r="AE187" s="41">
        <v>891030</v>
      </c>
      <c r="AF187" s="41">
        <v>181303</v>
      </c>
      <c r="AG187" s="41">
        <v>186236</v>
      </c>
      <c r="AH187" s="41">
        <v>217324</v>
      </c>
      <c r="AI187" s="13">
        <v>-0.19317237833751089</v>
      </c>
      <c r="AJ187" s="13">
        <v>0.16692798384845034</v>
      </c>
    </row>
    <row r="188" spans="1:36" ht="10.5" customHeight="1" x14ac:dyDescent="0.2">
      <c r="A188" s="11"/>
      <c r="B188" s="14"/>
      <c r="C188" s="11"/>
      <c r="D188" s="15" t="s">
        <v>45</v>
      </c>
      <c r="E188" s="11"/>
      <c r="F188" s="2"/>
      <c r="G188" s="12">
        <v>106590</v>
      </c>
      <c r="H188" s="12">
        <v>139562</v>
      </c>
      <c r="I188" s="12">
        <v>182073</v>
      </c>
      <c r="J188" s="12">
        <v>190948</v>
      </c>
      <c r="K188" s="12">
        <v>188108</v>
      </c>
      <c r="L188" s="12">
        <v>206539</v>
      </c>
      <c r="M188" s="12">
        <v>201741</v>
      </c>
      <c r="N188" s="12">
        <v>40016</v>
      </c>
      <c r="O188" s="12">
        <v>49874</v>
      </c>
      <c r="P188" s="12">
        <v>47625</v>
      </c>
      <c r="Q188" s="12">
        <v>51890</v>
      </c>
      <c r="R188" s="41">
        <v>52647</v>
      </c>
      <c r="S188" s="41">
        <v>55569</v>
      </c>
      <c r="T188" s="41">
        <v>345255</v>
      </c>
      <c r="U188" s="41">
        <v>360585</v>
      </c>
      <c r="V188" s="41">
        <v>392781</v>
      </c>
      <c r="W188" s="41">
        <v>373297</v>
      </c>
      <c r="X188" s="41">
        <v>380908</v>
      </c>
      <c r="Y188" s="41">
        <v>69154</v>
      </c>
      <c r="Z188" s="41">
        <v>205241</v>
      </c>
      <c r="AA188" s="41">
        <v>420889</v>
      </c>
      <c r="AB188" s="41">
        <v>492677</v>
      </c>
      <c r="AC188" s="41">
        <v>510028</v>
      </c>
      <c r="AD188" s="41">
        <v>543954</v>
      </c>
      <c r="AE188" s="41">
        <v>600999</v>
      </c>
      <c r="AF188" s="41">
        <v>121858</v>
      </c>
      <c r="AG188" s="41">
        <v>145378</v>
      </c>
      <c r="AH188" s="41">
        <v>142012</v>
      </c>
      <c r="AI188" s="13">
        <v>-0.18724348538275881</v>
      </c>
      <c r="AJ188" s="13">
        <v>-2.3153434494902942E-2</v>
      </c>
    </row>
    <row r="189" spans="1:36" ht="10.5" customHeight="1" x14ac:dyDescent="0.2">
      <c r="A189" s="11"/>
      <c r="B189" s="14"/>
      <c r="C189" s="11"/>
      <c r="D189" s="15" t="s">
        <v>46</v>
      </c>
      <c r="E189" s="11"/>
      <c r="F189" s="2"/>
      <c r="G189" s="12">
        <v>163743</v>
      </c>
      <c r="H189" s="12">
        <v>169876</v>
      </c>
      <c r="I189" s="12">
        <v>206154</v>
      </c>
      <c r="J189" s="12">
        <v>143883</v>
      </c>
      <c r="K189" s="12">
        <v>181214</v>
      </c>
      <c r="L189" s="12">
        <v>189998</v>
      </c>
      <c r="M189" s="12">
        <v>182659</v>
      </c>
      <c r="N189" s="12">
        <v>12303</v>
      </c>
      <c r="O189" s="12">
        <v>22154</v>
      </c>
      <c r="P189" s="12">
        <v>46373</v>
      </c>
      <c r="Q189" s="12">
        <v>40950</v>
      </c>
      <c r="R189" s="41">
        <v>50471</v>
      </c>
      <c r="S189" s="41">
        <v>36676</v>
      </c>
      <c r="T189" s="41">
        <v>291281</v>
      </c>
      <c r="U189" s="41">
        <v>353512</v>
      </c>
      <c r="V189" s="41">
        <v>248378</v>
      </c>
      <c r="W189" s="41">
        <v>225297</v>
      </c>
      <c r="X189" s="41">
        <v>192746</v>
      </c>
      <c r="Y189" s="41">
        <v>33123</v>
      </c>
      <c r="Z189" s="41">
        <v>309495</v>
      </c>
      <c r="AA189" s="41">
        <v>293688</v>
      </c>
      <c r="AB189" s="41">
        <v>254827</v>
      </c>
      <c r="AC189" s="41">
        <v>244464</v>
      </c>
      <c r="AD189" s="41">
        <v>232323</v>
      </c>
      <c r="AE189" s="41">
        <v>282952</v>
      </c>
      <c r="AF189" s="41">
        <v>46416</v>
      </c>
      <c r="AG189" s="41">
        <v>40395</v>
      </c>
      <c r="AH189" s="41">
        <v>47192</v>
      </c>
      <c r="AI189" s="13">
        <v>-0.24501702737932818</v>
      </c>
      <c r="AJ189" s="13">
        <v>0.16826339893551182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397000</v>
      </c>
      <c r="AA190" s="41">
        <v>0</v>
      </c>
      <c r="AB190" s="41">
        <v>0</v>
      </c>
      <c r="AC190" s="41">
        <v>0</v>
      </c>
      <c r="AD190" s="41">
        <v>0</v>
      </c>
      <c r="AE190" s="41">
        <v>0</v>
      </c>
      <c r="AF190" s="41">
        <v>0</v>
      </c>
      <c r="AG190" s="41">
        <v>0</v>
      </c>
      <c r="AH190" s="41">
        <v>0</v>
      </c>
      <c r="AI190" s="13" t="s">
        <v>246</v>
      </c>
      <c r="AJ190" s="13" t="s">
        <v>246</v>
      </c>
    </row>
    <row r="191" spans="1:36" ht="10.5" customHeight="1" x14ac:dyDescent="0.2">
      <c r="A191" s="11"/>
      <c r="B191" s="11"/>
      <c r="C191" s="11"/>
      <c r="D191" s="11" t="s">
        <v>48</v>
      </c>
      <c r="E191" s="11"/>
      <c r="F191" s="2"/>
      <c r="G191" s="12">
        <v>7366</v>
      </c>
      <c r="H191" s="12">
        <v>15269</v>
      </c>
      <c r="I191" s="12">
        <v>18206</v>
      </c>
      <c r="J191" s="12">
        <v>31609</v>
      </c>
      <c r="K191" s="12">
        <v>41581</v>
      </c>
      <c r="L191" s="12">
        <v>31072</v>
      </c>
      <c r="M191" s="12">
        <v>38008</v>
      </c>
      <c r="N191" s="12">
        <v>21397</v>
      </c>
      <c r="O191" s="12">
        <v>14120</v>
      </c>
      <c r="P191" s="12">
        <v>14557</v>
      </c>
      <c r="Q191" s="12">
        <v>3928</v>
      </c>
      <c r="R191" s="41">
        <v>1871</v>
      </c>
      <c r="S191" s="41">
        <v>5262</v>
      </c>
      <c r="T191" s="41">
        <v>26852</v>
      </c>
      <c r="U191" s="41">
        <v>78324</v>
      </c>
      <c r="V191" s="41">
        <v>37871</v>
      </c>
      <c r="W191" s="41">
        <v>55729</v>
      </c>
      <c r="X191" s="41">
        <v>82199</v>
      </c>
      <c r="Y191" s="41">
        <v>1712</v>
      </c>
      <c r="Z191" s="41">
        <v>1688</v>
      </c>
      <c r="AA191" s="41">
        <v>8215</v>
      </c>
      <c r="AB191" s="41">
        <v>40309</v>
      </c>
      <c r="AC191" s="41">
        <v>59081</v>
      </c>
      <c r="AD191" s="41">
        <v>16981</v>
      </c>
      <c r="AE191" s="41">
        <v>7079</v>
      </c>
      <c r="AF191" s="41">
        <v>13029</v>
      </c>
      <c r="AG191" s="41">
        <v>463</v>
      </c>
      <c r="AH191" s="41">
        <v>28120</v>
      </c>
      <c r="AI191" s="13">
        <v>-5.8250173859427212E-2</v>
      </c>
      <c r="AJ191" s="13">
        <v>59.734341252699785</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86635</v>
      </c>
      <c r="H193" s="12">
        <v>83329</v>
      </c>
      <c r="I193" s="12">
        <v>112650</v>
      </c>
      <c r="J193" s="12">
        <v>112003</v>
      </c>
      <c r="K193" s="12">
        <f>SUM(K194:K202)</f>
        <v>138873</v>
      </c>
      <c r="L193" s="12">
        <f>SUM(L194:L202)</f>
        <v>144453</v>
      </c>
      <c r="M193" s="12">
        <f>SUM(M194:M202)</f>
        <v>129158</v>
      </c>
      <c r="N193" s="12">
        <f>SUM(N194:N202)</f>
        <v>20483</v>
      </c>
      <c r="O193" s="12">
        <v>18058</v>
      </c>
      <c r="P193" s="12">
        <v>11795</v>
      </c>
      <c r="Q193" s="12">
        <v>17868</v>
      </c>
      <c r="R193" s="41">
        <v>21284</v>
      </c>
      <c r="S193" s="41">
        <v>30100</v>
      </c>
      <c r="T193" s="41">
        <v>129325</v>
      </c>
      <c r="U193" s="41">
        <v>147188</v>
      </c>
      <c r="V193" s="41">
        <v>172288.22999999998</v>
      </c>
      <c r="W193" s="41">
        <v>132169</v>
      </c>
      <c r="X193" s="41">
        <v>128188</v>
      </c>
      <c r="Y193" s="41">
        <v>17831</v>
      </c>
      <c r="Z193" s="41">
        <v>108957</v>
      </c>
      <c r="AA193" s="41">
        <v>118925</v>
      </c>
      <c r="AB193" s="41">
        <v>86925</v>
      </c>
      <c r="AC193" s="41">
        <v>144285</v>
      </c>
      <c r="AD193" s="41">
        <v>128735</v>
      </c>
      <c r="AE193" s="41">
        <v>135580</v>
      </c>
      <c r="AF193" s="41">
        <v>15345</v>
      </c>
      <c r="AG193" s="41">
        <v>15717</v>
      </c>
      <c r="AH193" s="41">
        <v>48604</v>
      </c>
      <c r="AI193" s="13">
        <v>-9.2344133895576719E-2</v>
      </c>
      <c r="AJ193" s="13">
        <v>2.0924476681300503</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11612</v>
      </c>
      <c r="H195" s="12">
        <v>12999</v>
      </c>
      <c r="I195" s="12">
        <v>15306</v>
      </c>
      <c r="J195" s="12">
        <v>15835</v>
      </c>
      <c r="K195" s="12">
        <v>15672</v>
      </c>
      <c r="L195" s="12">
        <v>15123</v>
      </c>
      <c r="M195" s="12">
        <v>15177</v>
      </c>
      <c r="N195" s="12">
        <v>1863</v>
      </c>
      <c r="O195" s="12">
        <v>4146</v>
      </c>
      <c r="P195" s="12">
        <v>0</v>
      </c>
      <c r="Q195" s="12">
        <v>6173</v>
      </c>
      <c r="R195" s="41">
        <v>5943</v>
      </c>
      <c r="S195" s="41">
        <v>5683</v>
      </c>
      <c r="T195" s="41">
        <v>32046</v>
      </c>
      <c r="U195" s="41">
        <v>33509</v>
      </c>
      <c r="V195" s="41">
        <v>28694</v>
      </c>
      <c r="W195" s="41">
        <v>28442</v>
      </c>
      <c r="X195" s="41">
        <v>23948</v>
      </c>
      <c r="Y195" s="41">
        <v>6698</v>
      </c>
      <c r="Z195" s="41">
        <v>28731</v>
      </c>
      <c r="AA195" s="41">
        <v>28731</v>
      </c>
      <c r="AB195" s="41">
        <v>35402</v>
      </c>
      <c r="AC195" s="41">
        <v>36932</v>
      </c>
      <c r="AD195" s="41">
        <v>39409</v>
      </c>
      <c r="AE195" s="41">
        <v>40874</v>
      </c>
      <c r="AF195" s="41">
        <v>5072</v>
      </c>
      <c r="AG195" s="41">
        <v>5446</v>
      </c>
      <c r="AH195" s="41">
        <v>5586</v>
      </c>
      <c r="AI195" s="13">
        <v>-0.26490152417723045</v>
      </c>
      <c r="AJ195" s="13">
        <v>2.570694087403599E-2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75023</v>
      </c>
      <c r="H198" s="12">
        <v>70330</v>
      </c>
      <c r="I198" s="12">
        <v>89844</v>
      </c>
      <c r="J198" s="12">
        <v>96168</v>
      </c>
      <c r="K198" s="12">
        <v>101984</v>
      </c>
      <c r="L198" s="12">
        <v>105998</v>
      </c>
      <c r="M198" s="12">
        <v>113981</v>
      </c>
      <c r="N198" s="12">
        <v>18620</v>
      </c>
      <c r="O198" s="12">
        <v>13912</v>
      </c>
      <c r="P198" s="12">
        <v>11795</v>
      </c>
      <c r="Q198" s="12">
        <v>11695</v>
      </c>
      <c r="R198" s="41">
        <v>13973</v>
      </c>
      <c r="S198" s="41">
        <v>24417</v>
      </c>
      <c r="T198" s="41">
        <v>97154</v>
      </c>
      <c r="U198" s="41">
        <v>113489</v>
      </c>
      <c r="V198" s="41">
        <v>143528.22999999998</v>
      </c>
      <c r="W198" s="41">
        <v>103662</v>
      </c>
      <c r="X198" s="41">
        <v>104175</v>
      </c>
      <c r="Y198" s="41">
        <v>11133</v>
      </c>
      <c r="Z198" s="41">
        <v>65792</v>
      </c>
      <c r="AA198" s="41">
        <v>89564</v>
      </c>
      <c r="AB198" s="41">
        <v>51516</v>
      </c>
      <c r="AC198" s="41">
        <v>107353</v>
      </c>
      <c r="AD198" s="41">
        <v>88014</v>
      </c>
      <c r="AE198" s="41">
        <v>94706</v>
      </c>
      <c r="AF198" s="41">
        <v>10273</v>
      </c>
      <c r="AG198" s="41">
        <v>10271</v>
      </c>
      <c r="AH198" s="41">
        <v>10747</v>
      </c>
      <c r="AI198" s="13">
        <v>-0.22988156596624232</v>
      </c>
      <c r="AJ198" s="13">
        <v>4.634407555252653E-2</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0</v>
      </c>
      <c r="Q199" s="12">
        <v>0</v>
      </c>
      <c r="R199" s="41">
        <v>368</v>
      </c>
      <c r="S199" s="41">
        <v>0</v>
      </c>
      <c r="T199" s="41">
        <v>125</v>
      </c>
      <c r="U199" s="41">
        <v>190</v>
      </c>
      <c r="V199" s="41">
        <v>66</v>
      </c>
      <c r="W199" s="41">
        <v>65</v>
      </c>
      <c r="X199" s="41">
        <v>65</v>
      </c>
      <c r="Y199" s="41">
        <v>0</v>
      </c>
      <c r="Z199" s="41">
        <v>630</v>
      </c>
      <c r="AA199" s="41">
        <v>630</v>
      </c>
      <c r="AB199" s="41">
        <v>7</v>
      </c>
      <c r="AC199" s="41">
        <v>0</v>
      </c>
      <c r="AD199" s="41">
        <v>0</v>
      </c>
      <c r="AE199" s="41">
        <v>0</v>
      </c>
      <c r="AF199" s="41">
        <v>0</v>
      </c>
      <c r="AG199" s="41">
        <v>0</v>
      </c>
      <c r="AH199" s="41">
        <v>0</v>
      </c>
      <c r="AI199" s="13">
        <v>-1</v>
      </c>
      <c r="AJ199" s="13" t="s">
        <v>246</v>
      </c>
    </row>
    <row r="200" spans="1:36" ht="10.5" customHeight="1" x14ac:dyDescent="0.2">
      <c r="A200" s="11"/>
      <c r="B200" s="11"/>
      <c r="C200" s="11" t="s">
        <v>56</v>
      </c>
      <c r="D200" s="11"/>
      <c r="E200" s="11"/>
      <c r="F200" s="2"/>
      <c r="G200" s="12">
        <v>0</v>
      </c>
      <c r="H200" s="12">
        <v>0</v>
      </c>
      <c r="I200" s="12">
        <v>7500</v>
      </c>
      <c r="J200" s="12">
        <v>0</v>
      </c>
      <c r="K200" s="12">
        <v>21217</v>
      </c>
      <c r="L200" s="12">
        <v>23332</v>
      </c>
      <c r="M200" s="12">
        <v>0</v>
      </c>
      <c r="N200" s="12">
        <v>0</v>
      </c>
      <c r="O200" s="12">
        <v>0</v>
      </c>
      <c r="P200" s="12">
        <v>0</v>
      </c>
      <c r="Q200" s="12">
        <v>0</v>
      </c>
      <c r="R200" s="41">
        <v>1000</v>
      </c>
      <c r="S200" s="41">
        <v>0</v>
      </c>
      <c r="T200" s="41">
        <v>0</v>
      </c>
      <c r="U200" s="41">
        <v>0</v>
      </c>
      <c r="V200" s="41">
        <v>0</v>
      </c>
      <c r="W200" s="41">
        <v>0</v>
      </c>
      <c r="X200" s="41">
        <v>0</v>
      </c>
      <c r="Y200" s="41">
        <v>0</v>
      </c>
      <c r="Z200" s="41">
        <v>13804</v>
      </c>
      <c r="AA200" s="41">
        <v>0</v>
      </c>
      <c r="AB200" s="41">
        <v>0</v>
      </c>
      <c r="AC200" s="41">
        <v>0</v>
      </c>
      <c r="AD200" s="41">
        <v>1312</v>
      </c>
      <c r="AE200" s="41">
        <v>0</v>
      </c>
      <c r="AF200" s="41">
        <v>0</v>
      </c>
      <c r="AG200" s="41">
        <v>0</v>
      </c>
      <c r="AH200" s="41">
        <v>32271</v>
      </c>
      <c r="AI200" s="13" t="s">
        <v>246</v>
      </c>
      <c r="AJ200" s="13" t="s">
        <v>246</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129036</v>
      </c>
      <c r="H204" s="12">
        <v>434820</v>
      </c>
      <c r="I204" s="12">
        <v>232988</v>
      </c>
      <c r="J204" s="12">
        <v>117411</v>
      </c>
      <c r="K204" s="12">
        <v>288170</v>
      </c>
      <c r="L204" s="12">
        <v>123773</v>
      </c>
      <c r="M204" s="12">
        <v>141946</v>
      </c>
      <c r="N204" s="12">
        <v>126247</v>
      </c>
      <c r="O204" s="12">
        <v>66900</v>
      </c>
      <c r="P204" s="12">
        <v>0</v>
      </c>
      <c r="Q204" s="12">
        <v>0</v>
      </c>
      <c r="R204" s="41">
        <v>0</v>
      </c>
      <c r="S204" s="41">
        <v>0</v>
      </c>
      <c r="T204" s="41">
        <v>350878</v>
      </c>
      <c r="U204" s="41">
        <v>101234</v>
      </c>
      <c r="V204" s="41">
        <v>212851</v>
      </c>
      <c r="W204" s="41">
        <v>25430</v>
      </c>
      <c r="X204" s="41">
        <v>25430</v>
      </c>
      <c r="Y204" s="41">
        <v>0</v>
      </c>
      <c r="Z204" s="41">
        <v>0</v>
      </c>
      <c r="AA204" s="41">
        <v>18442</v>
      </c>
      <c r="AB204" s="41">
        <v>346798</v>
      </c>
      <c r="AC204" s="41">
        <v>53526</v>
      </c>
      <c r="AD204" s="41">
        <v>65218</v>
      </c>
      <c r="AE204" s="41">
        <v>3534870</v>
      </c>
      <c r="AF204" s="41">
        <v>376732</v>
      </c>
      <c r="AG204" s="41">
        <v>0</v>
      </c>
      <c r="AH204" s="41">
        <v>0</v>
      </c>
      <c r="AI204" s="13">
        <v>-1</v>
      </c>
      <c r="AJ204" s="13" t="s">
        <v>246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0</v>
      </c>
      <c r="H206" s="12">
        <v>0</v>
      </c>
      <c r="I206" s="12">
        <v>10717</v>
      </c>
      <c r="J206" s="12">
        <v>9125</v>
      </c>
      <c r="K206" s="12">
        <v>7950</v>
      </c>
      <c r="L206" s="12">
        <v>8079</v>
      </c>
      <c r="M206" s="12">
        <v>10718</v>
      </c>
      <c r="N206" s="12">
        <v>5000</v>
      </c>
      <c r="O206" s="12">
        <v>0</v>
      </c>
      <c r="P206" s="12">
        <v>0</v>
      </c>
      <c r="Q206" s="12">
        <v>0</v>
      </c>
      <c r="R206" s="41">
        <v>0</v>
      </c>
      <c r="S206" s="41">
        <v>0</v>
      </c>
      <c r="T206" s="41">
        <v>602</v>
      </c>
      <c r="U206" s="41">
        <v>11500</v>
      </c>
      <c r="V206" s="41">
        <v>25000</v>
      </c>
      <c r="W206" s="41">
        <v>39318</v>
      </c>
      <c r="X206" s="41">
        <v>0</v>
      </c>
      <c r="Y206" s="41">
        <v>0</v>
      </c>
      <c r="Z206" s="41">
        <v>395536</v>
      </c>
      <c r="AA206" s="41">
        <v>5259</v>
      </c>
      <c r="AB206" s="41">
        <v>0</v>
      </c>
      <c r="AC206" s="41">
        <v>0</v>
      </c>
      <c r="AD206" s="41">
        <v>0</v>
      </c>
      <c r="AE206" s="41">
        <v>0</v>
      </c>
      <c r="AF206" s="41">
        <v>0</v>
      </c>
      <c r="AG206" s="41">
        <v>0</v>
      </c>
      <c r="AH206" s="41">
        <v>0</v>
      </c>
      <c r="AI206" s="13" t="s">
        <v>246</v>
      </c>
      <c r="AJ206" s="13" t="s">
        <v>246</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667970</v>
      </c>
      <c r="H209" s="5">
        <v>761265</v>
      </c>
      <c r="I209" s="5">
        <v>917718</v>
      </c>
      <c r="J209" s="5">
        <v>847930</v>
      </c>
      <c r="K209" s="5">
        <v>1040360</v>
      </c>
      <c r="L209" s="5">
        <v>805056</v>
      </c>
      <c r="M209" s="5">
        <v>998411</v>
      </c>
      <c r="N209" s="5">
        <v>356394</v>
      </c>
      <c r="O209" s="5">
        <v>192949</v>
      </c>
      <c r="P209" s="5">
        <v>174921</v>
      </c>
      <c r="Q209" s="5">
        <v>185635</v>
      </c>
      <c r="R209" s="39">
        <v>195859</v>
      </c>
      <c r="S209" s="39">
        <v>234513</v>
      </c>
      <c r="T209" s="39">
        <v>1387967</v>
      </c>
      <c r="U209" s="39">
        <v>1387184</v>
      </c>
      <c r="V209" s="39">
        <v>1628123.8199999998</v>
      </c>
      <c r="W209" s="39">
        <v>1359861</v>
      </c>
      <c r="X209" s="39">
        <v>1443057</v>
      </c>
      <c r="Y209" s="39">
        <v>258538</v>
      </c>
      <c r="Z209" s="39">
        <v>1936199</v>
      </c>
      <c r="AA209" s="39">
        <v>1355380</v>
      </c>
      <c r="AB209" s="39">
        <v>1505034</v>
      </c>
      <c r="AC209" s="39">
        <v>1553732</v>
      </c>
      <c r="AD209" s="39">
        <v>1710549</v>
      </c>
      <c r="AE209" s="39">
        <v>2000487</v>
      </c>
      <c r="AF209" s="39">
        <v>692233</v>
      </c>
      <c r="AG209" s="39">
        <v>252324</v>
      </c>
      <c r="AH209" s="39">
        <v>371754</v>
      </c>
      <c r="AI209" s="10">
        <v>-0.20789110572541925</v>
      </c>
      <c r="AJ209" s="10">
        <v>0.47332001712084465</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128211</v>
      </c>
      <c r="H211" s="12">
        <v>150001</v>
      </c>
      <c r="I211" s="12">
        <v>143288</v>
      </c>
      <c r="J211" s="12">
        <v>158275</v>
      </c>
      <c r="K211" s="12">
        <v>226595</v>
      </c>
      <c r="L211" s="12">
        <v>174881</v>
      </c>
      <c r="M211" s="12">
        <v>229751</v>
      </c>
      <c r="N211" s="12">
        <v>38410</v>
      </c>
      <c r="O211" s="12">
        <v>49639</v>
      </c>
      <c r="P211" s="12">
        <v>52026</v>
      </c>
      <c r="Q211" s="12">
        <v>52412</v>
      </c>
      <c r="R211" s="41">
        <v>56521</v>
      </c>
      <c r="S211" s="41">
        <v>63056</v>
      </c>
      <c r="T211" s="41">
        <v>190372</v>
      </c>
      <c r="U211" s="41">
        <v>214721</v>
      </c>
      <c r="V211" s="41">
        <v>221259</v>
      </c>
      <c r="W211" s="41">
        <v>242290</v>
      </c>
      <c r="X211" s="41">
        <v>346507</v>
      </c>
      <c r="Y211" s="41">
        <v>102168</v>
      </c>
      <c r="Z211" s="41">
        <v>323907</v>
      </c>
      <c r="AA211" s="41">
        <v>194149</v>
      </c>
      <c r="AB211" s="41">
        <v>209757</v>
      </c>
      <c r="AC211" s="41">
        <v>212672</v>
      </c>
      <c r="AD211" s="41">
        <v>259451</v>
      </c>
      <c r="AE211" s="41">
        <v>268503</v>
      </c>
      <c r="AF211" s="41">
        <v>95077</v>
      </c>
      <c r="AG211" s="41">
        <v>78059</v>
      </c>
      <c r="AH211" s="41">
        <v>87615</v>
      </c>
      <c r="AI211" s="13">
        <v>-0.13540974992417631</v>
      </c>
      <c r="AJ211" s="13">
        <v>0.12242022060236488</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344726</v>
      </c>
      <c r="H213" s="12">
        <v>327079</v>
      </c>
      <c r="I213" s="12">
        <v>406850</v>
      </c>
      <c r="J213" s="12">
        <v>410253</v>
      </c>
      <c r="K213" s="12">
        <v>454349</v>
      </c>
      <c r="L213" s="12">
        <v>415162</v>
      </c>
      <c r="M213" s="12">
        <v>464818</v>
      </c>
      <c r="N213" s="12">
        <v>164067</v>
      </c>
      <c r="O213" s="12">
        <v>95901</v>
      </c>
      <c r="P213" s="12">
        <v>80161</v>
      </c>
      <c r="Q213" s="12">
        <v>98740</v>
      </c>
      <c r="R213" s="41">
        <v>99690</v>
      </c>
      <c r="S213" s="41">
        <v>131648</v>
      </c>
      <c r="T213" s="41">
        <v>924753</v>
      </c>
      <c r="U213" s="41">
        <v>828937</v>
      </c>
      <c r="V213" s="41">
        <v>791608.85</v>
      </c>
      <c r="W213" s="41">
        <v>701925</v>
      </c>
      <c r="X213" s="41">
        <v>681508</v>
      </c>
      <c r="Y213" s="41">
        <v>107381</v>
      </c>
      <c r="Z213" s="41">
        <v>769449</v>
      </c>
      <c r="AA213" s="41">
        <v>755957</v>
      </c>
      <c r="AB213" s="41">
        <v>869638</v>
      </c>
      <c r="AC213" s="41">
        <v>982523</v>
      </c>
      <c r="AD213" s="41">
        <v>1031870</v>
      </c>
      <c r="AE213" s="41">
        <v>1038710</v>
      </c>
      <c r="AF213" s="41">
        <v>113797</v>
      </c>
      <c r="AG213" s="41">
        <v>128906</v>
      </c>
      <c r="AH213" s="41">
        <v>133340</v>
      </c>
      <c r="AI213" s="13">
        <v>-0.26840568220805849</v>
      </c>
      <c r="AJ213" s="13">
        <v>3.4397157618729926E-2</v>
      </c>
    </row>
    <row r="214" spans="1:44" ht="10.5" customHeight="1" x14ac:dyDescent="0.2">
      <c r="A214" s="11"/>
      <c r="B214" s="19" t="s">
        <v>67</v>
      </c>
      <c r="D214" s="19"/>
      <c r="E214" s="14"/>
      <c r="F214" s="2"/>
      <c r="G214" s="12">
        <v>28724</v>
      </c>
      <c r="H214" s="12">
        <v>30888</v>
      </c>
      <c r="I214" s="12">
        <v>30361</v>
      </c>
      <c r="J214" s="12">
        <v>29836</v>
      </c>
      <c r="K214" s="12">
        <v>29434</v>
      </c>
      <c r="L214" s="12">
        <v>29420</v>
      </c>
      <c r="M214" s="12">
        <v>26141</v>
      </c>
      <c r="N214" s="12">
        <v>39997</v>
      </c>
      <c r="O214" s="12">
        <v>43308</v>
      </c>
      <c r="P214" s="12">
        <v>39476</v>
      </c>
      <c r="Q214" s="12">
        <v>34483</v>
      </c>
      <c r="R214" s="41">
        <v>39648</v>
      </c>
      <c r="S214" s="41">
        <v>39809</v>
      </c>
      <c r="T214" s="41">
        <v>16827</v>
      </c>
      <c r="U214" s="41">
        <v>46021</v>
      </c>
      <c r="V214" s="41">
        <v>381891.97</v>
      </c>
      <c r="W214" s="41">
        <v>675</v>
      </c>
      <c r="X214" s="41">
        <v>675</v>
      </c>
      <c r="Y214" s="41">
        <v>48989</v>
      </c>
      <c r="Z214" s="41">
        <v>353782</v>
      </c>
      <c r="AA214" s="41">
        <v>0</v>
      </c>
      <c r="AB214" s="41">
        <v>52344</v>
      </c>
      <c r="AC214" s="41">
        <v>0</v>
      </c>
      <c r="AD214" s="41">
        <v>0</v>
      </c>
      <c r="AE214" s="41">
        <v>0</v>
      </c>
      <c r="AF214" s="41">
        <v>0</v>
      </c>
      <c r="AG214" s="41">
        <v>0</v>
      </c>
      <c r="AH214" s="41">
        <v>0</v>
      </c>
      <c r="AI214" s="13">
        <v>-1</v>
      </c>
      <c r="AJ214" s="13" t="s">
        <v>246</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159309</v>
      </c>
      <c r="H216" s="12">
        <v>131122</v>
      </c>
      <c r="I216" s="12">
        <v>336494</v>
      </c>
      <c r="J216" s="12">
        <v>245433</v>
      </c>
      <c r="K216" s="12">
        <v>316457</v>
      </c>
      <c r="L216" s="12">
        <v>185593</v>
      </c>
      <c r="M216" s="12">
        <v>268687</v>
      </c>
      <c r="N216" s="12">
        <v>109335</v>
      </c>
      <c r="O216" s="12">
        <v>0</v>
      </c>
      <c r="P216" s="12">
        <v>0</v>
      </c>
      <c r="Q216" s="12">
        <v>0</v>
      </c>
      <c r="R216" s="41">
        <v>0</v>
      </c>
      <c r="S216" s="41">
        <v>0</v>
      </c>
      <c r="T216" s="41">
        <v>188493</v>
      </c>
      <c r="U216" s="41">
        <v>264123</v>
      </c>
      <c r="V216" s="41">
        <v>0</v>
      </c>
      <c r="W216" s="41">
        <v>382902</v>
      </c>
      <c r="X216" s="41">
        <v>332789</v>
      </c>
      <c r="Y216" s="41">
        <v>0</v>
      </c>
      <c r="Z216" s="41">
        <v>63525</v>
      </c>
      <c r="AA216" s="41">
        <v>369688</v>
      </c>
      <c r="AB216" s="41">
        <v>329942</v>
      </c>
      <c r="AC216" s="41">
        <v>326228</v>
      </c>
      <c r="AD216" s="41">
        <v>416603</v>
      </c>
      <c r="AE216" s="41">
        <v>693274</v>
      </c>
      <c r="AF216" s="41">
        <v>483359</v>
      </c>
      <c r="AG216" s="41">
        <v>45359</v>
      </c>
      <c r="AH216" s="41">
        <v>60405</v>
      </c>
      <c r="AI216" s="13">
        <v>-0.24646074576834631</v>
      </c>
      <c r="AJ216" s="13">
        <v>0.3317092528494896</v>
      </c>
    </row>
    <row r="217" spans="1:44" ht="10.5" customHeight="1" x14ac:dyDescent="0.2">
      <c r="A217" s="11"/>
      <c r="B217" s="19" t="s">
        <v>71</v>
      </c>
      <c r="D217" s="19"/>
      <c r="E217" s="14"/>
      <c r="F217" s="2"/>
      <c r="G217" s="12">
        <v>0</v>
      </c>
      <c r="H217" s="12">
        <v>0</v>
      </c>
      <c r="I217" s="12">
        <v>0</v>
      </c>
      <c r="J217" s="12">
        <v>0</v>
      </c>
      <c r="K217" s="12">
        <v>0</v>
      </c>
      <c r="L217" s="12">
        <v>0</v>
      </c>
      <c r="M217" s="12">
        <v>0</v>
      </c>
      <c r="N217" s="12">
        <v>0</v>
      </c>
      <c r="O217" s="12">
        <v>0</v>
      </c>
      <c r="P217" s="12">
        <v>0</v>
      </c>
      <c r="Q217" s="12">
        <v>0</v>
      </c>
      <c r="R217" s="41">
        <v>0</v>
      </c>
      <c r="S217" s="41">
        <v>0</v>
      </c>
      <c r="T217" s="41">
        <v>0</v>
      </c>
      <c r="U217" s="41">
        <v>0</v>
      </c>
      <c r="V217" s="41">
        <v>0</v>
      </c>
      <c r="W217" s="41">
        <v>0</v>
      </c>
      <c r="X217" s="41">
        <v>49509</v>
      </c>
      <c r="Y217" s="41">
        <v>0</v>
      </c>
      <c r="Z217" s="41">
        <v>0</v>
      </c>
      <c r="AA217" s="41">
        <v>0</v>
      </c>
      <c r="AB217" s="41">
        <v>0</v>
      </c>
      <c r="AC217" s="41">
        <v>0</v>
      </c>
      <c r="AD217" s="41">
        <v>0</v>
      </c>
      <c r="AE217" s="41">
        <v>0</v>
      </c>
      <c r="AF217" s="41">
        <v>0</v>
      </c>
      <c r="AG217" s="41">
        <v>0</v>
      </c>
      <c r="AH217" s="41">
        <v>0</v>
      </c>
      <c r="AI217" s="13" t="s">
        <v>246</v>
      </c>
      <c r="AJ217" s="13" t="s">
        <v>246</v>
      </c>
    </row>
    <row r="218" spans="1:44" ht="10.5" customHeight="1" x14ac:dyDescent="0.2">
      <c r="A218" s="11"/>
      <c r="B218" s="19" t="s">
        <v>72</v>
      </c>
      <c r="D218" s="19"/>
      <c r="E218" s="14"/>
      <c r="F218" s="2"/>
      <c r="G218" s="12">
        <v>0</v>
      </c>
      <c r="H218" s="12">
        <v>0</v>
      </c>
      <c r="I218" s="12">
        <v>725</v>
      </c>
      <c r="J218" s="12">
        <v>0</v>
      </c>
      <c r="K218" s="12">
        <v>0</v>
      </c>
      <c r="L218" s="12">
        <v>0</v>
      </c>
      <c r="M218" s="12">
        <v>0</v>
      </c>
      <c r="N218" s="12">
        <v>4585</v>
      </c>
      <c r="O218" s="12">
        <v>4101</v>
      </c>
      <c r="P218" s="12">
        <v>3258</v>
      </c>
      <c r="Q218" s="12">
        <v>0</v>
      </c>
      <c r="R218" s="41">
        <v>0</v>
      </c>
      <c r="S218" s="41">
        <v>0</v>
      </c>
      <c r="T218" s="41">
        <v>34065</v>
      </c>
      <c r="U218" s="41">
        <v>33382</v>
      </c>
      <c r="V218" s="41">
        <v>0</v>
      </c>
      <c r="W218" s="41">
        <v>32069</v>
      </c>
      <c r="X218" s="41">
        <v>32069</v>
      </c>
      <c r="Y218" s="41">
        <v>0</v>
      </c>
      <c r="Z218" s="41">
        <v>0</v>
      </c>
      <c r="AA218" s="41">
        <v>32876</v>
      </c>
      <c r="AB218" s="41">
        <v>41274</v>
      </c>
      <c r="AC218" s="41">
        <v>32309</v>
      </c>
      <c r="AD218" s="41">
        <v>0</v>
      </c>
      <c r="AE218" s="41">
        <v>0</v>
      </c>
      <c r="AF218" s="41">
        <v>0</v>
      </c>
      <c r="AG218" s="41">
        <v>0</v>
      </c>
      <c r="AH218" s="41">
        <v>12284</v>
      </c>
      <c r="AI218" s="13">
        <v>-0.18289624182767805</v>
      </c>
      <c r="AJ218" s="13" t="s">
        <v>246</v>
      </c>
    </row>
    <row r="219" spans="1:44" ht="10.5" customHeight="1" x14ac:dyDescent="0.2">
      <c r="A219" s="11"/>
      <c r="B219" s="19" t="s">
        <v>73</v>
      </c>
      <c r="D219" s="19"/>
      <c r="E219" s="14"/>
      <c r="F219" s="2"/>
      <c r="G219" s="12">
        <v>0</v>
      </c>
      <c r="H219" s="12">
        <v>122175</v>
      </c>
      <c r="I219" s="12">
        <v>0</v>
      </c>
      <c r="J219" s="12">
        <v>3738</v>
      </c>
      <c r="K219" s="12">
        <v>0</v>
      </c>
      <c r="L219" s="12">
        <v>0</v>
      </c>
      <c r="M219" s="12">
        <v>9014</v>
      </c>
      <c r="N219" s="12">
        <v>0</v>
      </c>
      <c r="O219" s="12">
        <v>0</v>
      </c>
      <c r="P219" s="12">
        <v>0</v>
      </c>
      <c r="Q219" s="12">
        <v>0</v>
      </c>
      <c r="R219" s="41">
        <v>0</v>
      </c>
      <c r="S219" s="41">
        <v>0</v>
      </c>
      <c r="T219" s="41">
        <v>0</v>
      </c>
      <c r="U219" s="41">
        <v>0</v>
      </c>
      <c r="V219" s="41">
        <v>228997</v>
      </c>
      <c r="W219" s="41">
        <v>0</v>
      </c>
      <c r="X219" s="41">
        <v>0</v>
      </c>
      <c r="Y219" s="41">
        <v>0</v>
      </c>
      <c r="Z219" s="41">
        <v>425536</v>
      </c>
      <c r="AA219" s="41">
        <v>0</v>
      </c>
      <c r="AB219" s="41">
        <v>0</v>
      </c>
      <c r="AC219" s="41">
        <v>0</v>
      </c>
      <c r="AD219" s="41">
        <v>0</v>
      </c>
      <c r="AE219" s="41">
        <v>0</v>
      </c>
      <c r="AF219" s="41">
        <v>0</v>
      </c>
      <c r="AG219" s="41">
        <v>0</v>
      </c>
      <c r="AH219" s="41">
        <v>78110</v>
      </c>
      <c r="AI219" s="13" t="s">
        <v>246</v>
      </c>
      <c r="AJ219" s="13" t="s">
        <v>246</v>
      </c>
    </row>
    <row r="220" spans="1:44" ht="10.5" customHeight="1" x14ac:dyDescent="0.2">
      <c r="A220" s="11"/>
      <c r="B220" s="19" t="s">
        <v>74</v>
      </c>
      <c r="D220" s="19"/>
      <c r="E220" s="14"/>
      <c r="F220" s="2"/>
      <c r="G220" s="12">
        <v>7000</v>
      </c>
      <c r="H220" s="12">
        <v>0</v>
      </c>
      <c r="I220" s="12">
        <v>0</v>
      </c>
      <c r="J220" s="12">
        <v>395</v>
      </c>
      <c r="K220" s="12">
        <v>13525</v>
      </c>
      <c r="L220" s="12">
        <v>0</v>
      </c>
      <c r="M220" s="12">
        <v>0</v>
      </c>
      <c r="N220" s="12">
        <v>0</v>
      </c>
      <c r="O220" s="12">
        <v>0</v>
      </c>
      <c r="P220" s="12">
        <v>0</v>
      </c>
      <c r="Q220" s="12">
        <v>0</v>
      </c>
      <c r="R220" s="41">
        <v>0</v>
      </c>
      <c r="S220" s="41">
        <v>0</v>
      </c>
      <c r="T220" s="41">
        <v>33457</v>
      </c>
      <c r="U220" s="41">
        <v>0</v>
      </c>
      <c r="V220" s="41">
        <v>4367</v>
      </c>
      <c r="W220" s="41">
        <v>0</v>
      </c>
      <c r="X220" s="41">
        <v>0</v>
      </c>
      <c r="Y220" s="41">
        <v>0</v>
      </c>
      <c r="Z220" s="41">
        <v>0</v>
      </c>
      <c r="AA220" s="41">
        <v>2710</v>
      </c>
      <c r="AB220" s="41">
        <v>2079</v>
      </c>
      <c r="AC220" s="41">
        <v>0</v>
      </c>
      <c r="AD220" s="41">
        <v>2625</v>
      </c>
      <c r="AE220" s="41">
        <v>0</v>
      </c>
      <c r="AF220" s="41">
        <v>0</v>
      </c>
      <c r="AG220" s="41">
        <v>0</v>
      </c>
      <c r="AH220" s="41">
        <v>0</v>
      </c>
      <c r="AI220" s="13">
        <v>-1</v>
      </c>
      <c r="AJ220" s="13" t="s">
        <v>246</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219</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218</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62035</v>
      </c>
      <c r="S233" s="12">
        <v>62035</v>
      </c>
      <c r="T233" s="12">
        <v>62035</v>
      </c>
      <c r="U233" s="12">
        <v>56017.5</v>
      </c>
      <c r="V233" s="12">
        <v>50000</v>
      </c>
      <c r="W233" s="12">
        <v>62756.88</v>
      </c>
      <c r="X233" s="12">
        <v>75513.759999999995</v>
      </c>
      <c r="Y233" s="12">
        <v>41856.879999999997</v>
      </c>
      <c r="Z233" s="12">
        <v>8200</v>
      </c>
      <c r="AA233" s="12">
        <v>4100</v>
      </c>
      <c r="AB233" s="12">
        <v>0</v>
      </c>
      <c r="AC233" s="12">
        <v>0</v>
      </c>
      <c r="AD233" s="12">
        <v>0</v>
      </c>
      <c r="AE233" s="12">
        <v>0</v>
      </c>
      <c r="AF233" s="12">
        <v>0</v>
      </c>
      <c r="AG233" s="12">
        <v>0</v>
      </c>
      <c r="AH233" s="12">
        <v>0</v>
      </c>
      <c r="AI233" s="71" t="s">
        <v>246</v>
      </c>
      <c r="AJ233" s="13" t="s">
        <v>246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62076</v>
      </c>
      <c r="S234" s="11">
        <v>62076</v>
      </c>
      <c r="T234" s="11">
        <v>62076</v>
      </c>
      <c r="U234" s="12">
        <v>56038</v>
      </c>
      <c r="V234" s="12">
        <v>50000</v>
      </c>
      <c r="W234" s="12">
        <v>78998.5</v>
      </c>
      <c r="X234" s="12">
        <v>107997</v>
      </c>
      <c r="Y234" s="12">
        <v>57173.5</v>
      </c>
      <c r="Z234" s="12">
        <v>6350</v>
      </c>
      <c r="AA234" s="12">
        <v>3175</v>
      </c>
      <c r="AB234" s="12">
        <v>0</v>
      </c>
      <c r="AC234" s="12">
        <v>0</v>
      </c>
      <c r="AD234" s="12">
        <v>0</v>
      </c>
      <c r="AE234" s="12">
        <v>0</v>
      </c>
      <c r="AF234" s="12">
        <v>0</v>
      </c>
      <c r="AG234" s="12">
        <v>0</v>
      </c>
      <c r="AH234" s="12">
        <v>0</v>
      </c>
      <c r="AI234" s="71" t="s">
        <v>246</v>
      </c>
      <c r="AJ234" s="13" t="s">
        <v>246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15309</v>
      </c>
      <c r="S241" s="11">
        <v>15247</v>
      </c>
      <c r="T241" s="11">
        <v>15212</v>
      </c>
      <c r="U241" s="11">
        <v>15229</v>
      </c>
      <c r="V241" s="11">
        <v>15260</v>
      </c>
      <c r="W241" s="11">
        <v>15175</v>
      </c>
      <c r="X241" s="11">
        <v>15268</v>
      </c>
      <c r="Y241" s="11">
        <v>15097</v>
      </c>
      <c r="Z241" s="11">
        <v>15095</v>
      </c>
      <c r="AA241" s="11">
        <v>14870</v>
      </c>
      <c r="AB241" s="41">
        <v>14989</v>
      </c>
      <c r="AC241" s="41">
        <v>14845</v>
      </c>
      <c r="AD241" s="41">
        <v>14759</v>
      </c>
      <c r="AE241" s="41">
        <v>14744</v>
      </c>
      <c r="AF241" s="41">
        <v>14696</v>
      </c>
      <c r="AG241" s="41">
        <v>14563</v>
      </c>
      <c r="AH241" s="41">
        <v>14553</v>
      </c>
      <c r="AI241" s="13">
        <v>-4.9078238851351097E-3</v>
      </c>
      <c r="AJ241" s="13">
        <v>-6.8667170225914995E-4</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404469</v>
      </c>
      <c r="S242" s="11">
        <v>431966</v>
      </c>
      <c r="T242" s="11">
        <v>410832</v>
      </c>
      <c r="U242" s="11">
        <v>420077</v>
      </c>
      <c r="V242" s="11">
        <v>446938</v>
      </c>
      <c r="W242" s="11">
        <v>456231</v>
      </c>
      <c r="X242" s="11">
        <v>450810</v>
      </c>
      <c r="Y242" s="11">
        <v>453150</v>
      </c>
      <c r="Z242" s="11">
        <v>475576</v>
      </c>
      <c r="AA242" s="11">
        <v>471895</v>
      </c>
      <c r="AB242" s="41">
        <v>477843</v>
      </c>
      <c r="AC242" s="41">
        <v>481677</v>
      </c>
      <c r="AD242" s="41">
        <v>510612</v>
      </c>
      <c r="AE242" s="41">
        <v>523740</v>
      </c>
      <c r="AF242" s="41">
        <v>549788</v>
      </c>
      <c r="AG242" s="41">
        <v>577633</v>
      </c>
      <c r="AH242" s="41">
        <v>598650</v>
      </c>
      <c r="AI242" s="13">
        <v>3.8280329859796014E-2</v>
      </c>
      <c r="AJ242" s="13">
        <v>3.6384694087768531E-2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27584.017335347035</v>
      </c>
      <c r="V243" s="11">
        <f t="shared" ref="V243:AA243" si="15">V242*1000/V241</f>
        <v>29288.204456094365</v>
      </c>
      <c r="W243" s="11">
        <f t="shared" si="15"/>
        <v>30064.64579901153</v>
      </c>
      <c r="X243" s="11">
        <f t="shared" si="15"/>
        <v>29526.460571129159</v>
      </c>
      <c r="Y243" s="11">
        <f t="shared" si="15"/>
        <v>30015.897198118833</v>
      </c>
      <c r="Z243" s="11">
        <f t="shared" si="15"/>
        <v>31505.531632991057</v>
      </c>
      <c r="AA243" s="11">
        <f t="shared" si="15"/>
        <v>31734.70073974445</v>
      </c>
      <c r="AB243" s="11">
        <v>31879.578357462138</v>
      </c>
      <c r="AC243" s="11">
        <v>32447.086561131695</v>
      </c>
      <c r="AD243" s="11">
        <v>34596.652889762176</v>
      </c>
      <c r="AE243" s="11">
        <v>35522.246337493219</v>
      </c>
      <c r="AF243" s="11">
        <v>37410.724006532393</v>
      </c>
      <c r="AG243" s="11">
        <v>39664.423539105956</v>
      </c>
      <c r="AH243" s="11">
        <v>41135.848278705424</v>
      </c>
      <c r="AI243" s="13">
        <v>4.3401158989663235E-2</v>
      </c>
      <c r="AJ243" s="13">
        <v>3.7096839139708175E-2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7019</v>
      </c>
      <c r="S245" s="11">
        <v>7035</v>
      </c>
      <c r="T245" s="11">
        <v>7091</v>
      </c>
      <c r="U245" s="11">
        <v>7080</v>
      </c>
      <c r="V245" s="11">
        <v>6896</v>
      </c>
      <c r="W245" s="11">
        <v>6763</v>
      </c>
      <c r="X245" s="11">
        <v>6727</v>
      </c>
      <c r="Y245" s="11">
        <v>7044</v>
      </c>
      <c r="Z245" s="11">
        <v>7123</v>
      </c>
      <c r="AA245" s="11">
        <v>6958</v>
      </c>
      <c r="AB245" s="41">
        <v>6948</v>
      </c>
      <c r="AC245" s="41">
        <v>6880</v>
      </c>
      <c r="AD245" s="41">
        <v>6887</v>
      </c>
      <c r="AE245" s="41">
        <v>6878</v>
      </c>
      <c r="AF245" s="41">
        <v>6701</v>
      </c>
      <c r="AG245" s="41">
        <v>6488</v>
      </c>
      <c r="AH245" s="41">
        <v>6533</v>
      </c>
      <c r="AI245" s="13">
        <v>-1.021209754774477E-2</v>
      </c>
      <c r="AJ245" s="13">
        <v>6.9358816276202219E-3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6542</v>
      </c>
      <c r="S246" s="11">
        <v>6568</v>
      </c>
      <c r="T246" s="11">
        <v>6572</v>
      </c>
      <c r="U246" s="11">
        <v>6574</v>
      </c>
      <c r="V246" s="11">
        <v>6465</v>
      </c>
      <c r="W246" s="11">
        <v>6246</v>
      </c>
      <c r="X246" s="11">
        <v>5903</v>
      </c>
      <c r="Y246" s="11">
        <v>6178</v>
      </c>
      <c r="Z246" s="11">
        <v>6252</v>
      </c>
      <c r="AA246" s="11">
        <v>6195</v>
      </c>
      <c r="AB246" s="41">
        <v>6299</v>
      </c>
      <c r="AC246" s="41">
        <v>6343</v>
      </c>
      <c r="AD246" s="41">
        <v>6401</v>
      </c>
      <c r="AE246" s="41">
        <v>6462</v>
      </c>
      <c r="AF246" s="41">
        <v>6357</v>
      </c>
      <c r="AG246" s="41">
        <v>6213</v>
      </c>
      <c r="AH246" s="41">
        <v>6308</v>
      </c>
      <c r="AI246" s="13">
        <v>2.3799139229230271E-4</v>
      </c>
      <c r="AJ246" s="13">
        <v>1.5290519877675841E-2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477</v>
      </c>
      <c r="S247" s="11">
        <v>467</v>
      </c>
      <c r="T247" s="11">
        <v>519</v>
      </c>
      <c r="U247" s="11">
        <v>506</v>
      </c>
      <c r="V247" s="11">
        <v>431</v>
      </c>
      <c r="W247" s="11">
        <v>6763</v>
      </c>
      <c r="X247" s="11">
        <v>824</v>
      </c>
      <c r="Y247" s="11">
        <v>866</v>
      </c>
      <c r="Z247" s="11">
        <v>871</v>
      </c>
      <c r="AA247" s="11">
        <v>763</v>
      </c>
      <c r="AB247" s="41">
        <v>649</v>
      </c>
      <c r="AC247" s="41">
        <v>537</v>
      </c>
      <c r="AD247" s="41">
        <v>486</v>
      </c>
      <c r="AE247" s="41">
        <v>416</v>
      </c>
      <c r="AF247" s="41">
        <v>344</v>
      </c>
      <c r="AG247" s="41">
        <v>275</v>
      </c>
      <c r="AH247" s="41">
        <v>225</v>
      </c>
      <c r="AI247" s="13">
        <v>-0.1618476438272044</v>
      </c>
      <c r="AJ247" s="13">
        <v>-0.18181818181818182</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6.8</v>
      </c>
      <c r="S248" s="81">
        <v>6.6</v>
      </c>
      <c r="T248" s="81">
        <v>7.3</v>
      </c>
      <c r="U248" s="81">
        <v>6.3</v>
      </c>
      <c r="V248" s="81">
        <v>6.3</v>
      </c>
      <c r="W248" s="81">
        <v>7.6</v>
      </c>
      <c r="X248" s="81">
        <v>12.2</v>
      </c>
      <c r="Y248" s="81">
        <v>12.3</v>
      </c>
      <c r="Z248" s="81">
        <v>12.2</v>
      </c>
      <c r="AA248" s="81">
        <v>11</v>
      </c>
      <c r="AB248" s="82">
        <v>9.3000000000000007</v>
      </c>
      <c r="AC248" s="82">
        <v>7.8</v>
      </c>
      <c r="AD248" s="82">
        <v>7.1</v>
      </c>
      <c r="AE248" s="82">
        <v>6</v>
      </c>
      <c r="AF248" s="82">
        <v>5.0999999999999996</v>
      </c>
      <c r="AG248" s="82">
        <v>4.2</v>
      </c>
      <c r="AH248" s="82">
        <v>3.4</v>
      </c>
      <c r="AI248" s="13">
        <v>-0.1543980131167757</v>
      </c>
      <c r="AJ248" s="13">
        <v>-0.19047619047619052</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7987214</v>
      </c>
      <c r="H257" s="86">
        <f>SUM(H258:H260)</f>
        <v>8369223</v>
      </c>
      <c r="I257" s="86">
        <f>SUM(I258:I260)</f>
        <v>9011391</v>
      </c>
      <c r="J257" s="86">
        <f>SUM(J258:J260)</f>
        <v>8859982</v>
      </c>
      <c r="K257" s="86">
        <f>SUM(K258:K260)</f>
        <v>9757572</v>
      </c>
      <c r="L257" s="86">
        <f t="shared" ref="L257:Q257" si="16">SUM(L258:L260)</f>
        <v>9595117</v>
      </c>
      <c r="M257" s="86">
        <f t="shared" si="16"/>
        <v>10363211</v>
      </c>
      <c r="N257" s="86">
        <f t="shared" si="16"/>
        <v>10165644</v>
      </c>
      <c r="O257" s="86">
        <f t="shared" si="16"/>
        <v>11001322.300000001</v>
      </c>
      <c r="P257" s="86">
        <f t="shared" si="16"/>
        <v>11155727</v>
      </c>
      <c r="Q257" s="86">
        <f t="shared" si="16"/>
        <v>11317520.25</v>
      </c>
      <c r="R257" s="86">
        <f>SUM(R258:R261)</f>
        <v>11563365</v>
      </c>
      <c r="S257" s="86">
        <f t="shared" ref="S257:AA257" si="17">SUM(S258:S261)</f>
        <v>11235986.000000002</v>
      </c>
      <c r="T257" s="86">
        <f t="shared" si="17"/>
        <v>14290643.199999999</v>
      </c>
      <c r="U257" s="86">
        <f t="shared" si="17"/>
        <v>14582025.359999999</v>
      </c>
      <c r="V257" s="86">
        <f t="shared" si="17"/>
        <v>15648056.91</v>
      </c>
      <c r="W257" s="86">
        <f t="shared" si="17"/>
        <v>15939332.869999999</v>
      </c>
      <c r="X257" s="86">
        <f t="shared" si="17"/>
        <v>16515408.380000001</v>
      </c>
      <c r="Y257" s="86">
        <f t="shared" si="17"/>
        <v>16245671.26</v>
      </c>
      <c r="Z257" s="86">
        <f t="shared" si="17"/>
        <v>17313617.23</v>
      </c>
      <c r="AA257" s="86">
        <f t="shared" si="17"/>
        <v>17267652.640000001</v>
      </c>
      <c r="AB257" s="86">
        <v>17821208.41</v>
      </c>
      <c r="AC257" s="86">
        <v>16875503.27</v>
      </c>
      <c r="AD257" s="86">
        <v>17533475.170000002</v>
      </c>
      <c r="AE257" s="86">
        <v>17686733.850000001</v>
      </c>
      <c r="AF257" s="86">
        <v>17149473.359999999</v>
      </c>
      <c r="AG257" s="86">
        <v>17015104.059999999</v>
      </c>
      <c r="AH257" s="86">
        <v>18011806.100000001</v>
      </c>
      <c r="AI257" s="13">
        <v>1.7746070185198359E-3</v>
      </c>
      <c r="AJ257" s="13">
        <v>5.8577487183466739E-2</v>
      </c>
    </row>
    <row r="258" spans="1:36" ht="10.5" customHeight="1" x14ac:dyDescent="0.2">
      <c r="A258" s="14"/>
      <c r="B258" s="11"/>
      <c r="C258" s="11" t="s">
        <v>151</v>
      </c>
      <c r="D258" s="11"/>
      <c r="E258" s="11"/>
      <c r="F258" s="2"/>
      <c r="G258" s="86">
        <f t="shared" ref="G258:AA258" si="18">G65</f>
        <v>5352903</v>
      </c>
      <c r="H258" s="86">
        <f t="shared" si="18"/>
        <v>5364964</v>
      </c>
      <c r="I258" s="86">
        <f t="shared" si="18"/>
        <v>5363646</v>
      </c>
      <c r="J258" s="86">
        <f t="shared" si="18"/>
        <v>5017531</v>
      </c>
      <c r="K258" s="86">
        <f t="shared" si="18"/>
        <v>5692514</v>
      </c>
      <c r="L258" s="86">
        <f t="shared" si="18"/>
        <v>5703392</v>
      </c>
      <c r="M258" s="86">
        <f t="shared" si="18"/>
        <v>6391218</v>
      </c>
      <c r="N258" s="86">
        <f t="shared" si="18"/>
        <v>6505694</v>
      </c>
      <c r="O258" s="86">
        <f t="shared" si="18"/>
        <v>6835532</v>
      </c>
      <c r="P258" s="86">
        <f t="shared" si="18"/>
        <v>6687104</v>
      </c>
      <c r="Q258" s="86">
        <f t="shared" si="18"/>
        <v>6765180</v>
      </c>
      <c r="R258" s="86">
        <f t="shared" si="18"/>
        <v>6644035</v>
      </c>
      <c r="S258" s="86">
        <f t="shared" si="18"/>
        <v>6698238</v>
      </c>
      <c r="T258" s="86">
        <f t="shared" si="18"/>
        <v>7390817</v>
      </c>
      <c r="U258" s="86">
        <f t="shared" si="18"/>
        <v>7745692</v>
      </c>
      <c r="V258" s="86">
        <f t="shared" si="18"/>
        <v>7673740</v>
      </c>
      <c r="W258" s="86">
        <f t="shared" si="18"/>
        <v>7944477</v>
      </c>
      <c r="X258" s="86">
        <f t="shared" si="18"/>
        <v>8104097</v>
      </c>
      <c r="Y258" s="86">
        <f t="shared" si="18"/>
        <v>8115928</v>
      </c>
      <c r="Z258" s="86">
        <f t="shared" si="18"/>
        <v>8521916</v>
      </c>
      <c r="AA258" s="86">
        <f t="shared" si="18"/>
        <v>9085833</v>
      </c>
      <c r="AB258" s="86">
        <v>9284976</v>
      </c>
      <c r="AC258" s="86">
        <v>9199664</v>
      </c>
      <c r="AD258" s="86">
        <v>9038083</v>
      </c>
      <c r="AE258" s="86">
        <v>9485593</v>
      </c>
      <c r="AF258" s="86">
        <v>9372940</v>
      </c>
      <c r="AG258" s="86">
        <v>9587246</v>
      </c>
      <c r="AH258" s="86">
        <v>9751084</v>
      </c>
      <c r="AI258" s="13">
        <v>8.1968867389068389E-3</v>
      </c>
      <c r="AJ258" s="13">
        <v>1.7089161997094891E-2</v>
      </c>
    </row>
    <row r="259" spans="1:36" ht="10.5" customHeight="1" x14ac:dyDescent="0.2">
      <c r="A259" s="14"/>
      <c r="B259" s="11"/>
      <c r="C259" s="11" t="s">
        <v>152</v>
      </c>
      <c r="D259" s="11"/>
      <c r="E259" s="11"/>
      <c r="F259" s="2"/>
      <c r="G259" s="86">
        <f t="shared" ref="G259:AA259" si="19">G122</f>
        <v>2412197</v>
      </c>
      <c r="H259" s="86">
        <f t="shared" si="19"/>
        <v>2789357</v>
      </c>
      <c r="I259" s="86">
        <f t="shared" si="19"/>
        <v>3357944</v>
      </c>
      <c r="J259" s="86">
        <f t="shared" si="19"/>
        <v>3499146</v>
      </c>
      <c r="K259" s="86">
        <f t="shared" si="19"/>
        <v>3711296</v>
      </c>
      <c r="L259" s="86">
        <f t="shared" si="19"/>
        <v>3595071</v>
      </c>
      <c r="M259" s="86">
        <f t="shared" si="19"/>
        <v>3598265</v>
      </c>
      <c r="N259" s="86">
        <f t="shared" si="19"/>
        <v>3584044</v>
      </c>
      <c r="O259" s="86">
        <f t="shared" si="19"/>
        <v>4088155.3</v>
      </c>
      <c r="P259" s="86">
        <f t="shared" si="19"/>
        <v>4383127</v>
      </c>
      <c r="Q259" s="86">
        <f t="shared" si="19"/>
        <v>4444791.25</v>
      </c>
      <c r="R259" s="86">
        <f t="shared" si="19"/>
        <v>4771155.05</v>
      </c>
      <c r="S259" s="86">
        <f t="shared" si="19"/>
        <v>4383127.9200000009</v>
      </c>
      <c r="T259" s="86">
        <f t="shared" si="19"/>
        <v>6585340.5800000001</v>
      </c>
      <c r="U259" s="86">
        <f t="shared" si="19"/>
        <v>6497028.4500000002</v>
      </c>
      <c r="V259" s="86">
        <f t="shared" si="19"/>
        <v>7649206.9100000001</v>
      </c>
      <c r="W259" s="86">
        <f t="shared" si="19"/>
        <v>7604472.3399999999</v>
      </c>
      <c r="X259" s="86">
        <f t="shared" si="19"/>
        <v>8013323.5700000003</v>
      </c>
      <c r="Y259" s="86">
        <f t="shared" si="19"/>
        <v>7938726.1100000003</v>
      </c>
      <c r="Z259" s="86">
        <f t="shared" si="19"/>
        <v>8391631.870000001</v>
      </c>
      <c r="AA259" s="86">
        <f t="shared" si="19"/>
        <v>7777749.6599999992</v>
      </c>
      <c r="AB259" s="86">
        <v>8105696</v>
      </c>
      <c r="AC259" s="86">
        <v>7243574</v>
      </c>
      <c r="AD259" s="86">
        <v>8046185</v>
      </c>
      <c r="AE259" s="86">
        <v>7721038</v>
      </c>
      <c r="AF259" s="86">
        <v>7591775</v>
      </c>
      <c r="AG259" s="86">
        <v>7234696</v>
      </c>
      <c r="AH259" s="86">
        <v>8027378</v>
      </c>
      <c r="AI259" s="13">
        <v>-1.6168706723221904E-3</v>
      </c>
      <c r="AJ259" s="13">
        <v>0.10956673231328587</v>
      </c>
    </row>
    <row r="260" spans="1:36" ht="10.5" customHeight="1" x14ac:dyDescent="0.2">
      <c r="A260" s="14"/>
      <c r="B260" s="11"/>
      <c r="C260" s="11" t="s">
        <v>153</v>
      </c>
      <c r="D260" s="11"/>
      <c r="E260" s="11"/>
      <c r="F260" s="2"/>
      <c r="G260" s="86">
        <f t="shared" ref="G260:AA260" si="20">G179</f>
        <v>222114</v>
      </c>
      <c r="H260" s="86">
        <f t="shared" si="20"/>
        <v>214902</v>
      </c>
      <c r="I260" s="86">
        <f t="shared" si="20"/>
        <v>289801</v>
      </c>
      <c r="J260" s="86">
        <f t="shared" si="20"/>
        <v>343305</v>
      </c>
      <c r="K260" s="86">
        <f t="shared" si="20"/>
        <v>353762</v>
      </c>
      <c r="L260" s="86">
        <f t="shared" si="20"/>
        <v>296654</v>
      </c>
      <c r="M260" s="86">
        <f t="shared" si="20"/>
        <v>373728</v>
      </c>
      <c r="N260" s="86">
        <f t="shared" si="20"/>
        <v>75906</v>
      </c>
      <c r="O260" s="86">
        <f t="shared" si="20"/>
        <v>77635</v>
      </c>
      <c r="P260" s="86">
        <f t="shared" si="20"/>
        <v>85496</v>
      </c>
      <c r="Q260" s="86">
        <f t="shared" si="20"/>
        <v>107549</v>
      </c>
      <c r="R260" s="86">
        <f t="shared" si="20"/>
        <v>108380</v>
      </c>
      <c r="S260" s="86">
        <f t="shared" si="20"/>
        <v>115566</v>
      </c>
      <c r="T260" s="86">
        <f t="shared" si="20"/>
        <v>264481</v>
      </c>
      <c r="U260" s="86">
        <f t="shared" si="20"/>
        <v>286493</v>
      </c>
      <c r="V260" s="86">
        <f t="shared" si="20"/>
        <v>325110</v>
      </c>
      <c r="W260" s="86">
        <f t="shared" si="20"/>
        <v>330152</v>
      </c>
      <c r="X260" s="86">
        <f t="shared" si="20"/>
        <v>334184</v>
      </c>
      <c r="Y260" s="86">
        <f t="shared" si="20"/>
        <v>125925</v>
      </c>
      <c r="Z260" s="86">
        <f t="shared" si="20"/>
        <v>330123</v>
      </c>
      <c r="AA260" s="86">
        <f t="shared" si="20"/>
        <v>319917</v>
      </c>
      <c r="AB260" s="86">
        <v>345936</v>
      </c>
      <c r="AC260" s="86">
        <v>349660</v>
      </c>
      <c r="AD260" s="86">
        <v>377364</v>
      </c>
      <c r="AE260" s="86">
        <v>399189</v>
      </c>
      <c r="AF260" s="86">
        <v>106090</v>
      </c>
      <c r="AG260" s="86">
        <v>121770</v>
      </c>
      <c r="AH260" s="86">
        <v>84992</v>
      </c>
      <c r="AI260" s="13">
        <v>-0.20859817347985221</v>
      </c>
      <c r="AJ260" s="13">
        <v>-0.30202841422353616</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39794.949999999997</v>
      </c>
      <c r="S261" s="86">
        <v>39054.080000000002</v>
      </c>
      <c r="T261" s="86">
        <v>50004.619999999995</v>
      </c>
      <c r="U261" s="86">
        <v>52811.91</v>
      </c>
      <c r="V261" s="86">
        <v>0</v>
      </c>
      <c r="W261" s="86">
        <v>60231.53</v>
      </c>
      <c r="X261" s="86">
        <v>63803.81</v>
      </c>
      <c r="Y261" s="86">
        <v>65092.15</v>
      </c>
      <c r="Z261" s="86">
        <v>69946.36</v>
      </c>
      <c r="AA261" s="86">
        <v>84152.98000000001</v>
      </c>
      <c r="AB261" s="41">
        <v>84600.41</v>
      </c>
      <c r="AC261" s="41">
        <v>82605.27</v>
      </c>
      <c r="AD261" s="41">
        <v>71843.17</v>
      </c>
      <c r="AE261" s="41">
        <v>80913.849999999991</v>
      </c>
      <c r="AF261" s="41">
        <v>78668.36</v>
      </c>
      <c r="AG261" s="41">
        <v>71392.06</v>
      </c>
      <c r="AH261" s="41">
        <v>148352.09999999998</v>
      </c>
      <c r="AI261" s="13">
        <v>9.8129449182878581E-2</v>
      </c>
      <c r="AJ261" s="13">
        <v>1.0779915861791911</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183</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41241290.883720934</v>
      </c>
      <c r="H265" s="11">
        <v>41709647.744186044</v>
      </c>
      <c r="I265" s="11">
        <v>42442928.720930234</v>
      </c>
      <c r="J265" s="11">
        <v>45715430.63636364</v>
      </c>
      <c r="K265" s="11">
        <v>49793970</v>
      </c>
      <c r="L265" s="11">
        <v>51739594</v>
      </c>
      <c r="M265" s="11">
        <v>51693171</v>
      </c>
      <c r="N265" s="11">
        <v>54220473</v>
      </c>
      <c r="O265" s="11">
        <v>55318807</v>
      </c>
      <c r="P265" s="11">
        <v>56585470</v>
      </c>
      <c r="Q265" s="11">
        <v>55459922</v>
      </c>
      <c r="R265" s="11">
        <v>56079429</v>
      </c>
      <c r="S265" s="11">
        <v>56082446</v>
      </c>
      <c r="T265" s="11">
        <v>62008919</v>
      </c>
      <c r="U265" s="11">
        <v>75740339</v>
      </c>
      <c r="V265" s="11">
        <v>81579839</v>
      </c>
      <c r="W265" s="11">
        <v>84183417</v>
      </c>
      <c r="X265" s="11">
        <v>78509048</v>
      </c>
      <c r="Y265" s="86">
        <v>80762183</v>
      </c>
      <c r="Z265" s="86">
        <v>84884741</v>
      </c>
      <c r="AA265" s="86">
        <v>81202149</v>
      </c>
      <c r="AB265" s="86">
        <v>82103900</v>
      </c>
      <c r="AC265" s="86">
        <v>81442468</v>
      </c>
      <c r="AD265" s="86">
        <v>84784334</v>
      </c>
      <c r="AE265" s="86">
        <v>83220663</v>
      </c>
      <c r="AF265" s="86">
        <v>82055493</v>
      </c>
      <c r="AG265" s="86">
        <v>83439150</v>
      </c>
      <c r="AH265" s="86">
        <v>82669364</v>
      </c>
      <c r="AI265" s="13">
        <v>1.1445824720521802E-3</v>
      </c>
      <c r="AJ265" s="13">
        <v>-9.225717184319351E-3</v>
      </c>
    </row>
    <row r="266" spans="1:36" ht="10.5" customHeight="1" x14ac:dyDescent="0.2">
      <c r="A266" s="14"/>
      <c r="B266" s="14"/>
      <c r="C266" s="14" t="s">
        <v>160</v>
      </c>
      <c r="D266" s="14"/>
      <c r="E266" s="14"/>
      <c r="F266" s="2"/>
      <c r="G266" s="11">
        <v>5208448</v>
      </c>
      <c r="H266" s="11">
        <v>5554810</v>
      </c>
      <c r="I266" s="11">
        <v>5609160</v>
      </c>
      <c r="J266" s="11">
        <v>6566260</v>
      </c>
      <c r="K266" s="11">
        <v>7037870</v>
      </c>
      <c r="L266" s="11">
        <v>7460000</v>
      </c>
      <c r="M266" s="11">
        <v>7918460</v>
      </c>
      <c r="N266" s="11">
        <v>8291620</v>
      </c>
      <c r="O266" s="11">
        <v>8701470</v>
      </c>
      <c r="P266" s="11">
        <v>10682280</v>
      </c>
      <c r="Q266" s="11">
        <v>10833260</v>
      </c>
      <c r="R266" s="11">
        <v>11167260</v>
      </c>
      <c r="S266" s="11">
        <v>11421540</v>
      </c>
      <c r="T266" s="11">
        <v>11670530</v>
      </c>
      <c r="U266" s="11">
        <v>13888090</v>
      </c>
      <c r="V266" s="11">
        <v>13712200</v>
      </c>
      <c r="W266" s="11">
        <v>14689530</v>
      </c>
      <c r="X266" s="11">
        <v>15207860</v>
      </c>
      <c r="Y266" s="86">
        <v>15491560</v>
      </c>
      <c r="Z266" s="86">
        <v>15584750</v>
      </c>
      <c r="AA266" s="86">
        <v>16604110</v>
      </c>
      <c r="AB266" s="86">
        <v>16685610</v>
      </c>
      <c r="AC266" s="86">
        <v>16840770</v>
      </c>
      <c r="AD266" s="86">
        <v>16890030</v>
      </c>
      <c r="AE266" s="86">
        <v>17153100</v>
      </c>
      <c r="AF266" s="86">
        <v>16651640</v>
      </c>
      <c r="AG266" s="86">
        <v>16951200</v>
      </c>
      <c r="AH266" s="86">
        <v>17077580</v>
      </c>
      <c r="AI266" s="13">
        <v>3.8774681403321853E-3</v>
      </c>
      <c r="AJ266" s="13">
        <v>7.4555193732597103E-3</v>
      </c>
    </row>
    <row r="267" spans="1:36" ht="10.5" customHeight="1" x14ac:dyDescent="0.2">
      <c r="A267" s="14"/>
      <c r="B267" s="14"/>
      <c r="C267" s="14" t="s">
        <v>161</v>
      </c>
      <c r="D267" s="14"/>
      <c r="E267" s="14"/>
      <c r="F267" s="2"/>
      <c r="G267" s="11">
        <v>1590633</v>
      </c>
      <c r="H267" s="11">
        <v>1598720</v>
      </c>
      <c r="I267" s="11">
        <v>1599610</v>
      </c>
      <c r="J267" s="11">
        <v>1563680</v>
      </c>
      <c r="K267" s="11">
        <v>1576330</v>
      </c>
      <c r="L267" s="11">
        <v>1582750</v>
      </c>
      <c r="M267" s="11">
        <v>1584750</v>
      </c>
      <c r="N267" s="11">
        <v>1596880</v>
      </c>
      <c r="O267" s="11">
        <v>1601320</v>
      </c>
      <c r="P267" s="11">
        <v>1595490</v>
      </c>
      <c r="Q267" s="11">
        <v>1602290</v>
      </c>
      <c r="R267" s="11">
        <v>1602000</v>
      </c>
      <c r="S267" s="11">
        <v>1639410</v>
      </c>
      <c r="T267" s="11">
        <v>1637160</v>
      </c>
      <c r="U267" s="11">
        <v>1633130</v>
      </c>
      <c r="V267" s="11">
        <v>1687730</v>
      </c>
      <c r="W267" s="11">
        <v>1735040</v>
      </c>
      <c r="X267" s="11">
        <v>1801430</v>
      </c>
      <c r="Y267" s="86">
        <v>1826700</v>
      </c>
      <c r="Z267" s="86">
        <v>1862690</v>
      </c>
      <c r="AA267" s="86">
        <v>1862210</v>
      </c>
      <c r="AB267" s="86">
        <v>1894070</v>
      </c>
      <c r="AC267" s="86">
        <v>1903860</v>
      </c>
      <c r="AD267" s="86">
        <v>1918930</v>
      </c>
      <c r="AE267" s="86">
        <v>1922010</v>
      </c>
      <c r="AF267" s="86">
        <v>1877230</v>
      </c>
      <c r="AG267" s="86">
        <v>1879110</v>
      </c>
      <c r="AH267" s="86">
        <v>1890730</v>
      </c>
      <c r="AI267" s="13">
        <v>-2.9411590830441536E-4</v>
      </c>
      <c r="AJ267" s="13">
        <v>6.1837784908813217E-3</v>
      </c>
    </row>
    <row r="268" spans="1:36" ht="10.5" customHeight="1" x14ac:dyDescent="0.2">
      <c r="A268" s="14"/>
      <c r="B268" s="14"/>
      <c r="C268" s="14" t="s">
        <v>162</v>
      </c>
      <c r="D268" s="14"/>
      <c r="E268" s="14"/>
      <c r="F268" s="2"/>
      <c r="G268" s="11">
        <v>69034</v>
      </c>
      <c r="H268" s="11">
        <v>69650</v>
      </c>
      <c r="I268" s="11">
        <v>69690</v>
      </c>
      <c r="J268" s="11">
        <v>69760</v>
      </c>
      <c r="K268" s="11">
        <v>69830</v>
      </c>
      <c r="L268" s="11">
        <v>69830</v>
      </c>
      <c r="M268" s="11">
        <v>68720</v>
      </c>
      <c r="N268" s="11">
        <v>68720</v>
      </c>
      <c r="O268" s="11">
        <v>68720</v>
      </c>
      <c r="P268" s="11">
        <v>65160</v>
      </c>
      <c r="Q268" s="11">
        <v>65140</v>
      </c>
      <c r="R268" s="11">
        <v>65060</v>
      </c>
      <c r="S268" s="11">
        <v>61140</v>
      </c>
      <c r="T268" s="11">
        <v>61090</v>
      </c>
      <c r="U268" s="11">
        <v>61040</v>
      </c>
      <c r="V268" s="11">
        <v>61040</v>
      </c>
      <c r="W268" s="11">
        <v>59600</v>
      </c>
      <c r="X268" s="11">
        <v>58680</v>
      </c>
      <c r="Y268" s="86">
        <v>58280</v>
      </c>
      <c r="Z268" s="86">
        <v>50010</v>
      </c>
      <c r="AA268" s="86">
        <v>50360</v>
      </c>
      <c r="AB268" s="86">
        <v>56160</v>
      </c>
      <c r="AC268" s="86">
        <v>48370</v>
      </c>
      <c r="AD268" s="86">
        <v>57210</v>
      </c>
      <c r="AE268" s="86">
        <v>54230</v>
      </c>
      <c r="AF268" s="86">
        <v>53930</v>
      </c>
      <c r="AG268" s="86">
        <v>50370</v>
      </c>
      <c r="AH268" s="86">
        <v>56910</v>
      </c>
      <c r="AI268" s="13">
        <v>2.2134983279271658E-3</v>
      </c>
      <c r="AJ268" s="13">
        <v>0.12983918999404406</v>
      </c>
    </row>
    <row r="269" spans="1:36" ht="10.5" customHeight="1" x14ac:dyDescent="0.2">
      <c r="A269" s="14"/>
      <c r="B269" s="14"/>
      <c r="C269" s="14" t="s">
        <v>163</v>
      </c>
      <c r="D269" s="14"/>
      <c r="E269" s="14"/>
      <c r="F269" s="2"/>
      <c r="G269" s="11">
        <v>4071367</v>
      </c>
      <c r="H269" s="11">
        <v>4286720</v>
      </c>
      <c r="I269" s="11">
        <v>4258820</v>
      </c>
      <c r="J269" s="11">
        <v>5699150</v>
      </c>
      <c r="K269" s="11">
        <v>5480060</v>
      </c>
      <c r="L269" s="11">
        <v>5478870</v>
      </c>
      <c r="M269" s="11">
        <v>5674230</v>
      </c>
      <c r="N269" s="11">
        <v>5835970</v>
      </c>
      <c r="O269" s="11">
        <v>6658100</v>
      </c>
      <c r="P269" s="11">
        <v>7049740</v>
      </c>
      <c r="Q269" s="11">
        <v>7248350</v>
      </c>
      <c r="R269" s="11">
        <v>7343540</v>
      </c>
      <c r="S269" s="11">
        <v>7901280</v>
      </c>
      <c r="T269" s="11">
        <v>7922780</v>
      </c>
      <c r="U269" s="11">
        <v>10093430</v>
      </c>
      <c r="V269" s="11">
        <v>10459989</v>
      </c>
      <c r="W269" s="11">
        <v>11604620</v>
      </c>
      <c r="X269" s="11">
        <v>13462230</v>
      </c>
      <c r="Y269" s="86">
        <v>11428070</v>
      </c>
      <c r="Z269" s="86">
        <v>11763360</v>
      </c>
      <c r="AA269" s="86">
        <v>12175450</v>
      </c>
      <c r="AB269" s="86">
        <v>12348670</v>
      </c>
      <c r="AC269" s="86">
        <v>12759000</v>
      </c>
      <c r="AD269" s="86">
        <v>13229690</v>
      </c>
      <c r="AE269" s="86">
        <v>13106150</v>
      </c>
      <c r="AF269" s="86">
        <v>13208440</v>
      </c>
      <c r="AG269" s="86">
        <v>13533030</v>
      </c>
      <c r="AH269" s="86">
        <v>13987950</v>
      </c>
      <c r="AI269" s="13">
        <v>2.0991941728055075E-2</v>
      </c>
      <c r="AJ269" s="13">
        <v>3.361553177669746E-2</v>
      </c>
    </row>
    <row r="270" spans="1:36" ht="10.5" customHeight="1" x14ac:dyDescent="0.2">
      <c r="A270" s="14"/>
      <c r="B270" s="14"/>
      <c r="C270" s="14" t="s">
        <v>164</v>
      </c>
      <c r="D270" s="14"/>
      <c r="E270" s="14"/>
      <c r="F270" s="2"/>
      <c r="G270" s="11">
        <v>4285130</v>
      </c>
      <c r="H270" s="11">
        <v>6651781</v>
      </c>
      <c r="I270" s="11">
        <v>6131912</v>
      </c>
      <c r="J270" s="11">
        <v>6666579</v>
      </c>
      <c r="K270" s="11">
        <v>7461524</v>
      </c>
      <c r="L270" s="11">
        <v>6976076</v>
      </c>
      <c r="M270" s="11">
        <v>7582444</v>
      </c>
      <c r="N270" s="11">
        <v>7807493</v>
      </c>
      <c r="O270" s="11">
        <v>9051510</v>
      </c>
      <c r="P270" s="11">
        <v>9180405</v>
      </c>
      <c r="Q270" s="11">
        <v>8751927</v>
      </c>
      <c r="R270" s="11">
        <v>8291399</v>
      </c>
      <c r="S270" s="11">
        <v>8049270</v>
      </c>
      <c r="T270" s="11">
        <v>7701203</v>
      </c>
      <c r="U270" s="11">
        <v>7487720</v>
      </c>
      <c r="V270" s="11">
        <v>7436711</v>
      </c>
      <c r="W270" s="11">
        <v>7188026</v>
      </c>
      <c r="X270" s="11">
        <v>6576300</v>
      </c>
      <c r="Y270" s="86">
        <v>6193361</v>
      </c>
      <c r="Z270" s="86">
        <v>6660400</v>
      </c>
      <c r="AA270" s="86">
        <v>7293510</v>
      </c>
      <c r="AB270" s="86">
        <v>7899750</v>
      </c>
      <c r="AC270" s="86">
        <v>8270675</v>
      </c>
      <c r="AD270" s="86">
        <v>8569165</v>
      </c>
      <c r="AE270" s="86">
        <v>8425345</v>
      </c>
      <c r="AF270" s="86">
        <v>8670740</v>
      </c>
      <c r="AG270" s="86">
        <v>8506360</v>
      </c>
      <c r="AH270" s="86">
        <v>8734030</v>
      </c>
      <c r="AI270" s="13">
        <v>1.6873403941395804E-2</v>
      </c>
      <c r="AJ270" s="13">
        <v>2.6764679604437149E-2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216570</v>
      </c>
      <c r="P271" s="11">
        <v>231220</v>
      </c>
      <c r="Q271" s="11">
        <v>268220</v>
      </c>
      <c r="R271" s="11">
        <v>269220</v>
      </c>
      <c r="S271" s="11">
        <v>282040</v>
      </c>
      <c r="T271" s="11">
        <v>325550</v>
      </c>
      <c r="U271" s="11">
        <v>309270</v>
      </c>
      <c r="V271" s="11">
        <v>311720</v>
      </c>
      <c r="W271" s="11">
        <v>310330</v>
      </c>
      <c r="X271" s="11">
        <v>393600</v>
      </c>
      <c r="Y271" s="86">
        <v>410650</v>
      </c>
      <c r="Z271" s="86">
        <v>427780</v>
      </c>
      <c r="AA271" s="86">
        <v>554860</v>
      </c>
      <c r="AB271" s="86">
        <v>457185</v>
      </c>
      <c r="AC271" s="86">
        <v>473850</v>
      </c>
      <c r="AD271" s="86">
        <v>512750</v>
      </c>
      <c r="AE271" s="86">
        <v>447530</v>
      </c>
      <c r="AF271" s="86">
        <v>598590</v>
      </c>
      <c r="AG271" s="86">
        <v>601340</v>
      </c>
      <c r="AH271" s="86">
        <v>367215</v>
      </c>
      <c r="AI271" s="13">
        <v>-3.5864501751297517E-2</v>
      </c>
      <c r="AJ271" s="13">
        <v>-0.38933880999102005</v>
      </c>
    </row>
    <row r="272" spans="1:36" ht="10.5" customHeight="1" x14ac:dyDescent="0.2">
      <c r="A272" s="14"/>
      <c r="B272" s="14"/>
      <c r="C272" s="14" t="s">
        <v>166</v>
      </c>
      <c r="D272" s="14"/>
      <c r="E272" s="14"/>
      <c r="F272" s="2"/>
      <c r="G272" s="11">
        <v>23055748.883720931</v>
      </c>
      <c r="H272" s="11">
        <v>20816136.744186047</v>
      </c>
      <c r="I272" s="11">
        <v>21896626.720930234</v>
      </c>
      <c r="J272" s="11">
        <v>21857771.636363637</v>
      </c>
      <c r="K272" s="11">
        <v>24382426</v>
      </c>
      <c r="L272" s="11">
        <v>21507310</v>
      </c>
      <c r="M272" s="11">
        <v>20513115</v>
      </c>
      <c r="N272" s="11">
        <v>19833399</v>
      </c>
      <c r="O272" s="11">
        <v>18041930</v>
      </c>
      <c r="P272" s="11">
        <v>16717440</v>
      </c>
      <c r="Q272" s="11">
        <v>15804150</v>
      </c>
      <c r="R272" s="11">
        <v>15584650</v>
      </c>
      <c r="S272" s="11">
        <v>15222880</v>
      </c>
      <c r="T272" s="11">
        <v>20174950</v>
      </c>
      <c r="U272" s="11">
        <v>19390670</v>
      </c>
      <c r="V272" s="11">
        <v>21193061</v>
      </c>
      <c r="W272" s="11">
        <v>21159608</v>
      </c>
      <c r="X272" s="11">
        <v>14957873</v>
      </c>
      <c r="Y272" s="86">
        <v>17982650</v>
      </c>
      <c r="Z272" s="86">
        <v>20144757</v>
      </c>
      <c r="AA272" s="86">
        <v>14879710</v>
      </c>
      <c r="AB272" s="86">
        <v>14478710</v>
      </c>
      <c r="AC272" s="86">
        <v>13881520</v>
      </c>
      <c r="AD272" s="86">
        <v>12654110</v>
      </c>
      <c r="AE272" s="86">
        <v>11831335</v>
      </c>
      <c r="AF272" s="86">
        <v>11156360</v>
      </c>
      <c r="AG272" s="86">
        <v>11660340</v>
      </c>
      <c r="AH272" s="86">
        <v>10000370</v>
      </c>
      <c r="AI272" s="13">
        <v>-5.9812730210685783E-2</v>
      </c>
      <c r="AJ272" s="13">
        <v>-0.14236034283734436</v>
      </c>
    </row>
    <row r="273" spans="1:43" ht="10.5" customHeight="1" x14ac:dyDescent="0.2">
      <c r="A273" s="14"/>
      <c r="B273" s="14"/>
      <c r="C273" s="14" t="s">
        <v>167</v>
      </c>
      <c r="D273" s="14"/>
      <c r="E273" s="14"/>
      <c r="F273" s="2"/>
      <c r="G273" s="11">
        <v>2289760</v>
      </c>
      <c r="H273" s="11">
        <v>2313760</v>
      </c>
      <c r="I273" s="11">
        <v>2553900</v>
      </c>
      <c r="J273" s="11">
        <v>2698540</v>
      </c>
      <c r="K273" s="11">
        <v>3071840</v>
      </c>
      <c r="L273" s="11">
        <v>3399790</v>
      </c>
      <c r="M273" s="11">
        <v>3783510</v>
      </c>
      <c r="N273" s="11">
        <v>3824760</v>
      </c>
      <c r="O273" s="11">
        <v>3970730</v>
      </c>
      <c r="P273" s="11">
        <v>4225800</v>
      </c>
      <c r="Q273" s="11">
        <v>4347080</v>
      </c>
      <c r="R273" s="11">
        <v>4485950</v>
      </c>
      <c r="S273" s="11">
        <v>4682570</v>
      </c>
      <c r="T273" s="11">
        <v>5086020</v>
      </c>
      <c r="U273" s="11">
        <v>5403863</v>
      </c>
      <c r="V273" s="11">
        <v>5256450</v>
      </c>
      <c r="W273" s="11">
        <v>6095866</v>
      </c>
      <c r="X273" s="11">
        <v>6298074</v>
      </c>
      <c r="Y273" s="86">
        <v>6488846</v>
      </c>
      <c r="Z273" s="86">
        <v>6575143</v>
      </c>
      <c r="AA273" s="86">
        <v>6836585</v>
      </c>
      <c r="AB273" s="86">
        <v>7032424</v>
      </c>
      <c r="AC273" s="86">
        <v>7047811</v>
      </c>
      <c r="AD273" s="86">
        <v>7335521</v>
      </c>
      <c r="AE273" s="86">
        <v>7857366</v>
      </c>
      <c r="AF273" s="86">
        <v>7931711</v>
      </c>
      <c r="AG273" s="86">
        <v>7997041</v>
      </c>
      <c r="AH273" s="86">
        <v>9223500</v>
      </c>
      <c r="AI273" s="13">
        <v>4.6241118036846274E-2</v>
      </c>
      <c r="AJ273" s="13">
        <v>0.1533641005466897</v>
      </c>
    </row>
    <row r="274" spans="1:43" ht="10.5" customHeight="1" x14ac:dyDescent="0.2">
      <c r="A274" s="14"/>
      <c r="B274" s="14"/>
      <c r="C274" s="14" t="s">
        <v>168</v>
      </c>
      <c r="D274" s="14"/>
      <c r="E274" s="14"/>
      <c r="F274" s="2"/>
      <c r="G274" s="11">
        <v>671170</v>
      </c>
      <c r="H274" s="11">
        <v>418070</v>
      </c>
      <c r="I274" s="11">
        <v>323210</v>
      </c>
      <c r="J274" s="11">
        <v>593690</v>
      </c>
      <c r="K274" s="11">
        <v>714090</v>
      </c>
      <c r="L274" s="11">
        <v>881500</v>
      </c>
      <c r="M274" s="11">
        <v>1164860</v>
      </c>
      <c r="N274" s="11">
        <v>1346320</v>
      </c>
      <c r="O274" s="11">
        <v>1635350</v>
      </c>
      <c r="P274" s="11">
        <v>1833820</v>
      </c>
      <c r="Q274" s="11">
        <v>1650680</v>
      </c>
      <c r="R274" s="11">
        <v>1953040</v>
      </c>
      <c r="S274" s="11">
        <v>1281250</v>
      </c>
      <c r="T274" s="11">
        <v>1339990</v>
      </c>
      <c r="U274" s="11">
        <v>1444950</v>
      </c>
      <c r="V274" s="11">
        <v>1768520</v>
      </c>
      <c r="W274" s="11">
        <v>1790140</v>
      </c>
      <c r="X274" s="11">
        <v>2137000</v>
      </c>
      <c r="Y274" s="86">
        <v>1846010</v>
      </c>
      <c r="Z274" s="86">
        <v>1550070</v>
      </c>
      <c r="AA274" s="86">
        <v>1559410</v>
      </c>
      <c r="AB274" s="86">
        <v>1591640</v>
      </c>
      <c r="AC274" s="86">
        <v>1678840</v>
      </c>
      <c r="AD274" s="86">
        <v>1923740</v>
      </c>
      <c r="AE274" s="86">
        <v>2751990</v>
      </c>
      <c r="AF274" s="86">
        <v>2635400</v>
      </c>
      <c r="AG274" s="86">
        <v>1987460</v>
      </c>
      <c r="AH274" s="86">
        <v>1817090</v>
      </c>
      <c r="AI274" s="13">
        <v>2.2324100069588848E-2</v>
      </c>
      <c r="AJ274" s="13">
        <v>-8.5722479949282004E-2</v>
      </c>
    </row>
    <row r="275" spans="1:43" ht="10.5" customHeight="1" x14ac:dyDescent="0.2">
      <c r="A275" s="8"/>
      <c r="B275" s="8"/>
      <c r="C275" s="11" t="s">
        <v>169</v>
      </c>
      <c r="D275" s="80"/>
      <c r="E275" s="14"/>
      <c r="F275" s="2"/>
      <c r="G275" s="12">
        <v>0</v>
      </c>
      <c r="H275" s="12">
        <v>0</v>
      </c>
      <c r="I275" s="12">
        <v>0</v>
      </c>
      <c r="J275" s="12">
        <v>0</v>
      </c>
      <c r="K275" s="12">
        <v>0</v>
      </c>
      <c r="L275" s="12">
        <v>52792</v>
      </c>
      <c r="M275" s="12">
        <v>27295</v>
      </c>
      <c r="N275" s="12">
        <v>470070</v>
      </c>
      <c r="O275" s="12">
        <v>567435</v>
      </c>
      <c r="P275" s="12">
        <v>668100</v>
      </c>
      <c r="Q275" s="12">
        <v>604480</v>
      </c>
      <c r="R275" s="12">
        <v>529601</v>
      </c>
      <c r="S275" s="12">
        <v>542831</v>
      </c>
      <c r="T275" s="12">
        <v>601404</v>
      </c>
      <c r="U275" s="12">
        <v>685932</v>
      </c>
      <c r="V275" s="12">
        <v>815482</v>
      </c>
      <c r="W275" s="12">
        <v>807747</v>
      </c>
      <c r="X275" s="12">
        <v>719535</v>
      </c>
      <c r="Y275" s="86">
        <v>608673</v>
      </c>
      <c r="Z275" s="86">
        <v>546745</v>
      </c>
      <c r="AA275" s="86">
        <v>576091</v>
      </c>
      <c r="AB275" s="86">
        <v>608864</v>
      </c>
      <c r="AC275" s="86">
        <v>575112</v>
      </c>
      <c r="AD275" s="86">
        <v>977515</v>
      </c>
      <c r="AE275" s="86">
        <v>818694</v>
      </c>
      <c r="AF275" s="86">
        <v>831818</v>
      </c>
      <c r="AG275" s="86">
        <v>1105414</v>
      </c>
      <c r="AH275" s="86">
        <v>578484</v>
      </c>
      <c r="AI275" s="13">
        <v>-8.4943899463409966E-3</v>
      </c>
      <c r="AJ275" s="13">
        <v>-0.47668113485083419</v>
      </c>
    </row>
    <row r="276" spans="1:43" ht="10.5" customHeight="1" x14ac:dyDescent="0.2">
      <c r="A276" s="8"/>
      <c r="B276" s="8"/>
      <c r="C276" s="11" t="s">
        <v>170</v>
      </c>
      <c r="D276" s="80"/>
      <c r="E276" s="14"/>
      <c r="F276" s="2"/>
      <c r="G276" s="12">
        <v>0</v>
      </c>
      <c r="H276" s="12">
        <v>0</v>
      </c>
      <c r="I276" s="12">
        <v>0</v>
      </c>
      <c r="J276" s="12">
        <v>0</v>
      </c>
      <c r="K276" s="12">
        <v>0</v>
      </c>
      <c r="L276" s="12">
        <v>4330676</v>
      </c>
      <c r="M276" s="12">
        <v>3375787</v>
      </c>
      <c r="N276" s="12">
        <v>5145241</v>
      </c>
      <c r="O276" s="12">
        <v>4805672</v>
      </c>
      <c r="P276" s="12">
        <v>4336015</v>
      </c>
      <c r="Q276" s="12">
        <v>4284345</v>
      </c>
      <c r="R276" s="12">
        <v>4787709</v>
      </c>
      <c r="S276" s="12">
        <v>4998235</v>
      </c>
      <c r="T276" s="12">
        <v>5488242</v>
      </c>
      <c r="U276" s="12">
        <v>15342244</v>
      </c>
      <c r="V276" s="12">
        <v>18876936</v>
      </c>
      <c r="W276" s="12">
        <v>18742910</v>
      </c>
      <c r="X276" s="12">
        <v>16896466</v>
      </c>
      <c r="Y276" s="86">
        <v>18427383</v>
      </c>
      <c r="Z276" s="86">
        <v>19719036</v>
      </c>
      <c r="AA276" s="86">
        <v>18809853</v>
      </c>
      <c r="AB276" s="86">
        <v>19050817</v>
      </c>
      <c r="AC276" s="86">
        <v>17962660</v>
      </c>
      <c r="AD276" s="86">
        <v>20715673</v>
      </c>
      <c r="AE276" s="86">
        <v>18852913</v>
      </c>
      <c r="AF276" s="86">
        <v>18439634</v>
      </c>
      <c r="AG276" s="86">
        <v>19167485</v>
      </c>
      <c r="AH276" s="86">
        <v>18935505</v>
      </c>
      <c r="AI276" s="13">
        <v>-1.011364327108577E-3</v>
      </c>
      <c r="AJ276" s="13">
        <v>-1.2102787611415896E-2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210.78431372549019</v>
      </c>
      <c r="H279" s="93">
        <v>215</v>
      </c>
      <c r="I279" s="93">
        <v>215</v>
      </c>
      <c r="J279" s="93">
        <v>220</v>
      </c>
      <c r="K279" s="93">
        <v>222</v>
      </c>
      <c r="L279" s="93">
        <v>226</v>
      </c>
      <c r="M279" s="93">
        <v>229</v>
      </c>
      <c r="N279" s="93">
        <v>235</v>
      </c>
      <c r="O279" s="93">
        <v>249</v>
      </c>
      <c r="P279" s="93">
        <v>257</v>
      </c>
      <c r="Q279" s="93">
        <v>264</v>
      </c>
      <c r="R279" s="93">
        <v>268</v>
      </c>
      <c r="S279" s="93">
        <v>268</v>
      </c>
      <c r="T279" s="93">
        <v>294</v>
      </c>
      <c r="U279" s="93">
        <v>295.75</v>
      </c>
      <c r="V279" s="93">
        <v>295.5</v>
      </c>
      <c r="W279" s="93">
        <v>295.5</v>
      </c>
      <c r="X279" s="93">
        <v>295.5</v>
      </c>
      <c r="Y279" s="93">
        <v>295.5</v>
      </c>
      <c r="Z279" s="93">
        <v>287.8</v>
      </c>
      <c r="AA279" s="93">
        <v>293.39999999999998</v>
      </c>
      <c r="AB279" s="93">
        <v>271.04763809445296</v>
      </c>
      <c r="AC279" s="93">
        <v>272.14084067981082</v>
      </c>
      <c r="AD279" s="93">
        <v>277.19035608125171</v>
      </c>
      <c r="AE279" s="93">
        <v>280.79530715886216</v>
      </c>
      <c r="AF279" s="93">
        <v>282.32608823350574</v>
      </c>
      <c r="AG279" s="93">
        <v>287.75124918066922</v>
      </c>
      <c r="AH279" s="93">
        <v>289.71342478021859</v>
      </c>
      <c r="AI279" s="10">
        <v>1.1161437909597227E-2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97843-137C-4C6F-AAD5-2DD866E03005}">
  <sheetPr codeName="Sheet11"/>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5" width="9" hidden="1" customWidth="1"/>
    <col min="16" max="16" width="9.5703125" hidden="1" customWidth="1"/>
    <col min="17" max="17" width="9.85546875" hidden="1" customWidth="1"/>
    <col min="18" max="18" width="10.5703125" hidden="1" customWidth="1"/>
    <col min="19" max="21" width="10.855468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220</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453426204</v>
      </c>
      <c r="H5" s="5">
        <v>505050679</v>
      </c>
      <c r="I5" s="5">
        <v>537682224</v>
      </c>
      <c r="J5" s="5">
        <v>601786472</v>
      </c>
      <c r="K5" s="5">
        <f t="shared" ref="K5:Q5" si="0">SUM(K62,K119,K176)</f>
        <v>644692617</v>
      </c>
      <c r="L5" s="5">
        <f t="shared" si="0"/>
        <v>702335722</v>
      </c>
      <c r="M5" s="5">
        <f t="shared" si="0"/>
        <v>720380054</v>
      </c>
      <c r="N5" s="5">
        <f t="shared" si="0"/>
        <v>807914727</v>
      </c>
      <c r="O5" s="5">
        <f t="shared" si="0"/>
        <v>838509215</v>
      </c>
      <c r="P5" s="5">
        <f t="shared" si="0"/>
        <v>944144877</v>
      </c>
      <c r="Q5" s="5">
        <f t="shared" si="0"/>
        <v>850545959</v>
      </c>
      <c r="R5" s="5">
        <f t="shared" ref="R5:AA5" si="1">SUM(R62,R119,R176,R233)</f>
        <v>1209528053</v>
      </c>
      <c r="S5" s="5">
        <f t="shared" si="1"/>
        <v>1270479402</v>
      </c>
      <c r="T5" s="5">
        <f t="shared" si="1"/>
        <v>1868502461.9099998</v>
      </c>
      <c r="U5" s="5">
        <f t="shared" si="1"/>
        <v>1355589902.1199999</v>
      </c>
      <c r="V5" s="5">
        <f t="shared" si="1"/>
        <v>1383138930.6199999</v>
      </c>
      <c r="W5" s="5">
        <f t="shared" si="1"/>
        <v>1407589812.1199999</v>
      </c>
      <c r="X5" s="5">
        <f t="shared" si="1"/>
        <v>1490257318</v>
      </c>
      <c r="Y5" s="5">
        <f t="shared" si="1"/>
        <v>1536325106.1515203</v>
      </c>
      <c r="Z5" s="5">
        <f t="shared" si="1"/>
        <v>2032551237.5255294</v>
      </c>
      <c r="AA5" s="5">
        <f t="shared" si="1"/>
        <v>2401537634.3800001</v>
      </c>
      <c r="AB5" s="5">
        <v>1926135452</v>
      </c>
      <c r="AC5" s="5">
        <v>1995573201.5887921</v>
      </c>
      <c r="AD5" s="5">
        <v>2052291991</v>
      </c>
      <c r="AE5" s="5">
        <v>2087323787.363409</v>
      </c>
      <c r="AF5" s="5">
        <v>2383942696</v>
      </c>
      <c r="AG5" s="5">
        <v>2488422904.952136</v>
      </c>
      <c r="AH5" s="5">
        <v>2634204744</v>
      </c>
      <c r="AI5" s="10">
        <v>5.3562854894848799E-2</v>
      </c>
      <c r="AJ5" s="10">
        <v>5.8584028766873943E-2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299869519</v>
      </c>
      <c r="H7" s="12">
        <v>343196520</v>
      </c>
      <c r="I7" s="12">
        <v>368548632</v>
      </c>
      <c r="J7" s="12">
        <v>400577322</v>
      </c>
      <c r="K7" s="12">
        <f t="shared" ref="K7:AA17" si="2">SUM(K64,K121,K178)</f>
        <v>416462407</v>
      </c>
      <c r="L7" s="12">
        <f t="shared" si="2"/>
        <v>468445416</v>
      </c>
      <c r="M7" s="12">
        <f t="shared" si="2"/>
        <v>470315586</v>
      </c>
      <c r="N7" s="12">
        <f t="shared" si="2"/>
        <v>542180402</v>
      </c>
      <c r="O7" s="12">
        <f t="shared" si="2"/>
        <v>589137145</v>
      </c>
      <c r="P7" s="12">
        <f t="shared" si="2"/>
        <v>681069704</v>
      </c>
      <c r="Q7" s="12">
        <f t="shared" si="2"/>
        <v>605124934</v>
      </c>
      <c r="R7" s="12">
        <f t="shared" si="2"/>
        <v>892454251</v>
      </c>
      <c r="S7" s="12">
        <f t="shared" si="2"/>
        <v>920586299</v>
      </c>
      <c r="T7" s="12">
        <f t="shared" si="2"/>
        <v>1504554738.54</v>
      </c>
      <c r="U7" s="12">
        <f t="shared" si="2"/>
        <v>990841025.06999993</v>
      </c>
      <c r="V7" s="12">
        <f t="shared" si="2"/>
        <v>936449672.52999997</v>
      </c>
      <c r="W7" s="12">
        <f t="shared" si="2"/>
        <v>986618257.26999998</v>
      </c>
      <c r="X7" s="12">
        <f t="shared" si="2"/>
        <v>1061883032</v>
      </c>
      <c r="Y7" s="12">
        <f t="shared" si="2"/>
        <v>1092163142.4000001</v>
      </c>
      <c r="Z7" s="12">
        <f t="shared" si="2"/>
        <v>1543584867</v>
      </c>
      <c r="AA7" s="12">
        <f t="shared" si="2"/>
        <v>1896872173.47</v>
      </c>
      <c r="AB7" s="12">
        <v>1415995125</v>
      </c>
      <c r="AC7" s="12">
        <v>1458770262</v>
      </c>
      <c r="AD7" s="12">
        <v>1514906565</v>
      </c>
      <c r="AE7" s="12">
        <v>1534063521</v>
      </c>
      <c r="AF7" s="12">
        <v>1763959329</v>
      </c>
      <c r="AG7" s="12">
        <v>1851034484</v>
      </c>
      <c r="AH7" s="12">
        <v>1957860727</v>
      </c>
      <c r="AI7" s="13">
        <v>5.5488095616906374E-2</v>
      </c>
      <c r="AJ7" s="13">
        <v>5.7711643906899791E-2</v>
      </c>
    </row>
    <row r="8" spans="1:36" ht="10.5" customHeight="1" x14ac:dyDescent="0.2">
      <c r="A8" s="11"/>
      <c r="B8" s="11"/>
      <c r="C8" s="11" t="s">
        <v>36</v>
      </c>
      <c r="D8" s="11"/>
      <c r="E8" s="11"/>
      <c r="F8" s="2"/>
      <c r="G8" s="12">
        <v>164204996</v>
      </c>
      <c r="H8" s="12">
        <v>179553639</v>
      </c>
      <c r="I8" s="12">
        <v>191742279</v>
      </c>
      <c r="J8" s="12">
        <v>179953534</v>
      </c>
      <c r="K8" s="12">
        <f t="shared" si="2"/>
        <v>203326299</v>
      </c>
      <c r="L8" s="12">
        <f t="shared" si="2"/>
        <v>206024125</v>
      </c>
      <c r="M8" s="12">
        <f t="shared" si="2"/>
        <v>215165020</v>
      </c>
      <c r="N8" s="12">
        <f t="shared" si="2"/>
        <v>239731597</v>
      </c>
      <c r="O8" s="12">
        <f t="shared" si="2"/>
        <v>235680127</v>
      </c>
      <c r="P8" s="12">
        <f t="shared" si="2"/>
        <v>286336305</v>
      </c>
      <c r="Q8" s="12">
        <f t="shared" si="2"/>
        <v>310976508</v>
      </c>
      <c r="R8" s="12">
        <f t="shared" si="2"/>
        <v>336660185</v>
      </c>
      <c r="S8" s="12">
        <f t="shared" si="2"/>
        <v>350838400</v>
      </c>
      <c r="T8" s="12">
        <f t="shared" si="2"/>
        <v>479926243.13</v>
      </c>
      <c r="U8" s="12">
        <f t="shared" si="2"/>
        <v>494995404.35000002</v>
      </c>
      <c r="V8" s="12">
        <f t="shared" si="2"/>
        <v>435108374.29000002</v>
      </c>
      <c r="W8" s="12">
        <f t="shared" si="2"/>
        <v>497946776.49000001</v>
      </c>
      <c r="X8" s="12">
        <f t="shared" si="2"/>
        <v>528925332</v>
      </c>
      <c r="Y8" s="12">
        <f t="shared" si="2"/>
        <v>555919789.5</v>
      </c>
      <c r="Z8" s="12">
        <f t="shared" si="2"/>
        <v>616053665</v>
      </c>
      <c r="AA8" s="12">
        <f t="shared" si="2"/>
        <v>638054893.38</v>
      </c>
      <c r="AB8" s="12">
        <v>660385947</v>
      </c>
      <c r="AC8" s="12">
        <v>579747468</v>
      </c>
      <c r="AD8" s="12">
        <v>732985389</v>
      </c>
      <c r="AE8" s="12">
        <v>780185175</v>
      </c>
      <c r="AF8" s="12">
        <v>833950845</v>
      </c>
      <c r="AG8" s="12">
        <v>900327066</v>
      </c>
      <c r="AH8" s="12">
        <v>956439957</v>
      </c>
      <c r="AI8" s="13">
        <v>6.3677521297859085E-2</v>
      </c>
      <c r="AJ8" s="13">
        <v>6.2325007343497989E-2</v>
      </c>
    </row>
    <row r="9" spans="1:36" ht="10.5" customHeight="1" x14ac:dyDescent="0.2">
      <c r="A9" s="11"/>
      <c r="B9" s="11"/>
      <c r="C9" s="11"/>
      <c r="D9" s="11" t="s">
        <v>37</v>
      </c>
      <c r="E9" s="11"/>
      <c r="F9" s="2"/>
      <c r="G9" s="12">
        <v>159393003</v>
      </c>
      <c r="H9" s="12">
        <v>176445925</v>
      </c>
      <c r="I9" s="12">
        <v>187193016</v>
      </c>
      <c r="J9" s="12">
        <v>175077615</v>
      </c>
      <c r="K9" s="12">
        <f t="shared" si="2"/>
        <v>198298258</v>
      </c>
      <c r="L9" s="12">
        <f t="shared" si="2"/>
        <v>201412375</v>
      </c>
      <c r="M9" s="12">
        <f t="shared" si="2"/>
        <v>208092728</v>
      </c>
      <c r="N9" s="12">
        <f t="shared" si="2"/>
        <v>233373778</v>
      </c>
      <c r="O9" s="12">
        <f t="shared" si="2"/>
        <v>229962813</v>
      </c>
      <c r="P9" s="12">
        <f t="shared" si="2"/>
        <v>278414839</v>
      </c>
      <c r="Q9" s="12">
        <f t="shared" si="2"/>
        <v>303751448</v>
      </c>
      <c r="R9" s="12">
        <f t="shared" si="2"/>
        <v>327550932</v>
      </c>
      <c r="S9" s="12">
        <f t="shared" si="2"/>
        <v>342464276</v>
      </c>
      <c r="T9" s="12">
        <f t="shared" si="2"/>
        <v>457002447.56999999</v>
      </c>
      <c r="U9" s="12">
        <f t="shared" si="2"/>
        <v>467694209.69999999</v>
      </c>
      <c r="V9" s="12">
        <f t="shared" si="2"/>
        <v>400887095.40999997</v>
      </c>
      <c r="W9" s="12">
        <f t="shared" si="2"/>
        <v>454816536.26999998</v>
      </c>
      <c r="X9" s="12">
        <f t="shared" si="2"/>
        <v>480979237</v>
      </c>
      <c r="Y9" s="12">
        <f t="shared" si="2"/>
        <v>507999435.11000001</v>
      </c>
      <c r="Z9" s="12">
        <f t="shared" si="2"/>
        <v>565881861</v>
      </c>
      <c r="AA9" s="12">
        <f t="shared" si="2"/>
        <v>579749725.80999994</v>
      </c>
      <c r="AB9" s="12">
        <v>600648753</v>
      </c>
      <c r="AC9" s="12">
        <v>525131494</v>
      </c>
      <c r="AD9" s="12">
        <v>673131541</v>
      </c>
      <c r="AE9" s="12">
        <v>719704627</v>
      </c>
      <c r="AF9" s="12">
        <v>791193644</v>
      </c>
      <c r="AG9" s="12">
        <v>850771538</v>
      </c>
      <c r="AH9" s="12">
        <v>902142740</v>
      </c>
      <c r="AI9" s="13">
        <v>7.0144555877583947E-2</v>
      </c>
      <c r="AJ9" s="13">
        <v>6.0381900081852527E-2</v>
      </c>
    </row>
    <row r="10" spans="1:36" ht="10.5" customHeight="1" x14ac:dyDescent="0.2">
      <c r="A10" s="11"/>
      <c r="B10" s="11"/>
      <c r="C10" s="14"/>
      <c r="D10" s="11" t="s">
        <v>38</v>
      </c>
      <c r="E10" s="11"/>
      <c r="F10" s="2"/>
      <c r="G10" s="12">
        <v>0</v>
      </c>
      <c r="H10" s="12">
        <v>0</v>
      </c>
      <c r="I10" s="12">
        <v>0</v>
      </c>
      <c r="J10" s="12">
        <v>43196</v>
      </c>
      <c r="K10" s="12">
        <f t="shared" si="2"/>
        <v>145876</v>
      </c>
      <c r="L10" s="12">
        <f t="shared" si="2"/>
        <v>330109</v>
      </c>
      <c r="M10" s="12">
        <f t="shared" si="2"/>
        <v>1629982</v>
      </c>
      <c r="N10" s="12">
        <f t="shared" si="2"/>
        <v>1102993</v>
      </c>
      <c r="O10" s="12">
        <f t="shared" si="2"/>
        <v>1368064</v>
      </c>
      <c r="P10" s="12">
        <f t="shared" si="2"/>
        <v>2365012</v>
      </c>
      <c r="Q10" s="12">
        <f t="shared" si="2"/>
        <v>2448908</v>
      </c>
      <c r="R10" s="12">
        <f t="shared" si="2"/>
        <v>3575130</v>
      </c>
      <c r="S10" s="12">
        <f t="shared" si="2"/>
        <v>3200239</v>
      </c>
      <c r="T10" s="12">
        <f t="shared" si="2"/>
        <v>2808841.83</v>
      </c>
      <c r="U10" s="12">
        <f t="shared" si="2"/>
        <v>3441529.83</v>
      </c>
      <c r="V10" s="12">
        <f t="shared" si="2"/>
        <v>6552373.3700000001</v>
      </c>
      <c r="W10" s="12">
        <f t="shared" si="2"/>
        <v>8666198.2899999991</v>
      </c>
      <c r="X10" s="12">
        <f t="shared" si="2"/>
        <v>8069101</v>
      </c>
      <c r="Y10" s="12">
        <f t="shared" si="2"/>
        <v>8337942.2200000007</v>
      </c>
      <c r="Z10" s="12">
        <f t="shared" si="2"/>
        <v>10040505</v>
      </c>
      <c r="AA10" s="12">
        <f t="shared" si="2"/>
        <v>11842889.940000001</v>
      </c>
      <c r="AB10" s="12">
        <v>20943462</v>
      </c>
      <c r="AC10" s="12">
        <v>17132149</v>
      </c>
      <c r="AD10" s="12">
        <v>17151690</v>
      </c>
      <c r="AE10" s="12">
        <v>15958934</v>
      </c>
      <c r="AF10" s="12">
        <v>16815535</v>
      </c>
      <c r="AG10" s="12">
        <v>18377587</v>
      </c>
      <c r="AH10" s="12">
        <v>20717632</v>
      </c>
      <c r="AI10" s="13">
        <v>-1.8052678974621594E-3</v>
      </c>
      <c r="AJ10" s="13">
        <v>0.12733146087133201</v>
      </c>
    </row>
    <row r="11" spans="1:36" ht="10.5" customHeight="1" x14ac:dyDescent="0.2">
      <c r="A11" s="11"/>
      <c r="B11" s="11"/>
      <c r="C11" s="14"/>
      <c r="D11" s="11" t="s">
        <v>39</v>
      </c>
      <c r="E11" s="11"/>
      <c r="F11" s="2"/>
      <c r="G11" s="12">
        <v>4811993</v>
      </c>
      <c r="H11" s="12">
        <v>3107714</v>
      </c>
      <c r="I11" s="12">
        <v>4549263</v>
      </c>
      <c r="J11" s="12">
        <v>4832723</v>
      </c>
      <c r="K11" s="12">
        <f t="shared" si="2"/>
        <v>4882165</v>
      </c>
      <c r="L11" s="12">
        <f t="shared" si="2"/>
        <v>4281641</v>
      </c>
      <c r="M11" s="12">
        <f t="shared" si="2"/>
        <v>5442310</v>
      </c>
      <c r="N11" s="12">
        <f t="shared" si="2"/>
        <v>5254826</v>
      </c>
      <c r="O11" s="12">
        <f t="shared" si="2"/>
        <v>4349250</v>
      </c>
      <c r="P11" s="12">
        <f t="shared" si="2"/>
        <v>5556454</v>
      </c>
      <c r="Q11" s="12">
        <f t="shared" si="2"/>
        <v>4776152</v>
      </c>
      <c r="R11" s="12">
        <f t="shared" si="2"/>
        <v>5534123</v>
      </c>
      <c r="S11" s="12">
        <f t="shared" si="2"/>
        <v>5173885</v>
      </c>
      <c r="T11" s="12">
        <f t="shared" si="2"/>
        <v>20114953.729999997</v>
      </c>
      <c r="U11" s="12">
        <f t="shared" si="2"/>
        <v>23859664.82</v>
      </c>
      <c r="V11" s="12">
        <f t="shared" si="2"/>
        <v>27668905.510000002</v>
      </c>
      <c r="W11" s="12">
        <f t="shared" si="2"/>
        <v>34464041.93</v>
      </c>
      <c r="X11" s="12">
        <f t="shared" si="2"/>
        <v>39876994</v>
      </c>
      <c r="Y11" s="12">
        <f t="shared" si="2"/>
        <v>39582412.170000002</v>
      </c>
      <c r="Z11" s="12">
        <f t="shared" si="2"/>
        <v>40131299</v>
      </c>
      <c r="AA11" s="12">
        <f t="shared" si="2"/>
        <v>46462277.630000003</v>
      </c>
      <c r="AB11" s="12">
        <v>38793732</v>
      </c>
      <c r="AC11" s="12">
        <v>37483825</v>
      </c>
      <c r="AD11" s="12">
        <v>42702158</v>
      </c>
      <c r="AE11" s="12">
        <v>44521614</v>
      </c>
      <c r="AF11" s="12">
        <v>25941666</v>
      </c>
      <c r="AG11" s="12">
        <v>31177941</v>
      </c>
      <c r="AH11" s="12">
        <v>33579585</v>
      </c>
      <c r="AI11" s="13">
        <v>-2.3769675663543488E-2</v>
      </c>
      <c r="AJ11" s="13">
        <v>7.703023108549728E-2</v>
      </c>
    </row>
    <row r="12" spans="1:36" ht="10.5" customHeight="1" x14ac:dyDescent="0.2">
      <c r="A12" s="11"/>
      <c r="B12" s="14"/>
      <c r="C12" s="11" t="s">
        <v>40</v>
      </c>
      <c r="D12" s="11"/>
      <c r="E12" s="11"/>
      <c r="F12" s="2"/>
      <c r="G12" s="12">
        <v>29391627</v>
      </c>
      <c r="H12" s="12">
        <v>31573403</v>
      </c>
      <c r="I12" s="12">
        <v>33221835</v>
      </c>
      <c r="J12" s="12">
        <v>35167779</v>
      </c>
      <c r="K12" s="12">
        <f t="shared" si="2"/>
        <v>39175823</v>
      </c>
      <c r="L12" s="12">
        <f t="shared" si="2"/>
        <v>38831141</v>
      </c>
      <c r="M12" s="12">
        <f t="shared" si="2"/>
        <v>43389171</v>
      </c>
      <c r="N12" s="12">
        <f t="shared" si="2"/>
        <v>48117747</v>
      </c>
      <c r="O12" s="12">
        <f t="shared" si="2"/>
        <v>52479960</v>
      </c>
      <c r="P12" s="12">
        <f t="shared" si="2"/>
        <v>49582941</v>
      </c>
      <c r="Q12" s="12">
        <f t="shared" si="2"/>
        <v>50266690</v>
      </c>
      <c r="R12" s="12">
        <f t="shared" si="2"/>
        <v>57548731</v>
      </c>
      <c r="S12" s="12">
        <f t="shared" si="2"/>
        <v>56173104</v>
      </c>
      <c r="T12" s="12">
        <f t="shared" si="2"/>
        <v>82912842.799999997</v>
      </c>
      <c r="U12" s="12">
        <f t="shared" si="2"/>
        <v>73021446.939999998</v>
      </c>
      <c r="V12" s="12">
        <f t="shared" si="2"/>
        <v>74109312.590000004</v>
      </c>
      <c r="W12" s="12">
        <f t="shared" si="2"/>
        <v>71985837.780000001</v>
      </c>
      <c r="X12" s="12">
        <f t="shared" si="2"/>
        <v>64006894</v>
      </c>
      <c r="Y12" s="12">
        <f t="shared" si="2"/>
        <v>63943636.899999999</v>
      </c>
      <c r="Z12" s="12">
        <f t="shared" si="2"/>
        <v>113594430</v>
      </c>
      <c r="AA12" s="12">
        <f t="shared" si="2"/>
        <v>124049919.09</v>
      </c>
      <c r="AB12" s="12">
        <v>136808802</v>
      </c>
      <c r="AC12" s="12">
        <v>145158504</v>
      </c>
      <c r="AD12" s="12">
        <v>154490374</v>
      </c>
      <c r="AE12" s="12">
        <v>162335931</v>
      </c>
      <c r="AF12" s="12">
        <v>171516819</v>
      </c>
      <c r="AG12" s="12">
        <v>180578154</v>
      </c>
      <c r="AH12" s="12">
        <v>185014224</v>
      </c>
      <c r="AI12" s="13">
        <v>5.159500143175233E-2</v>
      </c>
      <c r="AJ12" s="13">
        <v>2.4565928390208266E-2</v>
      </c>
    </row>
    <row r="13" spans="1:36" ht="10.5" customHeight="1" x14ac:dyDescent="0.2">
      <c r="A13" s="11"/>
      <c r="B13" s="14"/>
      <c r="C13" s="11" t="s">
        <v>41</v>
      </c>
      <c r="D13" s="11"/>
      <c r="E13" s="11"/>
      <c r="F13" s="2"/>
      <c r="G13" s="12">
        <v>0</v>
      </c>
      <c r="H13" s="12">
        <v>0</v>
      </c>
      <c r="I13" s="12">
        <v>0</v>
      </c>
      <c r="J13" s="12">
        <v>0</v>
      </c>
      <c r="K13" s="12">
        <f t="shared" si="2"/>
        <v>0</v>
      </c>
      <c r="L13" s="12">
        <f t="shared" si="2"/>
        <v>113586</v>
      </c>
      <c r="M13" s="12">
        <f t="shared" si="2"/>
        <v>126608</v>
      </c>
      <c r="N13" s="12">
        <f t="shared" si="2"/>
        <v>135009</v>
      </c>
      <c r="O13" s="12">
        <f t="shared" si="2"/>
        <v>1490197</v>
      </c>
      <c r="P13" s="12">
        <f t="shared" si="2"/>
        <v>2197059</v>
      </c>
      <c r="Q13" s="12">
        <f t="shared" si="2"/>
        <v>11107125</v>
      </c>
      <c r="R13" s="12">
        <f t="shared" si="2"/>
        <v>13722499</v>
      </c>
      <c r="S13" s="12">
        <f t="shared" si="2"/>
        <v>15401720</v>
      </c>
      <c r="T13" s="12">
        <f t="shared" si="2"/>
        <v>17056345.559999999</v>
      </c>
      <c r="U13" s="12">
        <f t="shared" si="2"/>
        <v>18191579.100000001</v>
      </c>
      <c r="V13" s="12">
        <f t="shared" si="2"/>
        <v>19268335.490000002</v>
      </c>
      <c r="W13" s="12">
        <f t="shared" si="2"/>
        <v>19148115</v>
      </c>
      <c r="X13" s="12">
        <f t="shared" si="2"/>
        <v>18875526</v>
      </c>
      <c r="Y13" s="12">
        <f t="shared" si="2"/>
        <v>20011447</v>
      </c>
      <c r="Z13" s="12">
        <f t="shared" si="2"/>
        <v>21701155</v>
      </c>
      <c r="AA13" s="12">
        <f t="shared" si="2"/>
        <v>23300967</v>
      </c>
      <c r="AB13" s="12">
        <v>25166894</v>
      </c>
      <c r="AC13" s="12">
        <v>27645760</v>
      </c>
      <c r="AD13" s="12">
        <v>29310472</v>
      </c>
      <c r="AE13" s="12">
        <v>31008912</v>
      </c>
      <c r="AF13" s="12">
        <v>33608986</v>
      </c>
      <c r="AG13" s="12">
        <v>35063660</v>
      </c>
      <c r="AH13" s="12">
        <v>34466146</v>
      </c>
      <c r="AI13" s="13">
        <v>5.3805636702087378E-2</v>
      </c>
      <c r="AJ13" s="13">
        <v>-1.7040833729279829E-2</v>
      </c>
    </row>
    <row r="14" spans="1:36" ht="10.5" customHeight="1" x14ac:dyDescent="0.2">
      <c r="A14" s="11"/>
      <c r="B14" s="14"/>
      <c r="C14" s="11" t="s">
        <v>42</v>
      </c>
      <c r="D14" s="11"/>
      <c r="E14" s="11"/>
      <c r="F14" s="2"/>
      <c r="G14" s="12">
        <v>0</v>
      </c>
      <c r="H14" s="12">
        <v>0</v>
      </c>
      <c r="I14" s="12">
        <v>0</v>
      </c>
      <c r="J14" s="12">
        <v>0</v>
      </c>
      <c r="K14" s="12">
        <f t="shared" si="2"/>
        <v>5991939</v>
      </c>
      <c r="L14" s="12">
        <f t="shared" si="2"/>
        <v>9614764</v>
      </c>
      <c r="M14" s="12">
        <f t="shared" si="2"/>
        <v>8632782</v>
      </c>
      <c r="N14" s="12">
        <f t="shared" si="2"/>
        <v>8684947</v>
      </c>
      <c r="O14" s="12">
        <f t="shared" si="2"/>
        <v>9010639</v>
      </c>
      <c r="P14" s="12">
        <f t="shared" si="2"/>
        <v>8058080</v>
      </c>
      <c r="Q14" s="12">
        <f t="shared" si="2"/>
        <v>11918693</v>
      </c>
      <c r="R14" s="12">
        <f t="shared" si="2"/>
        <v>12706742</v>
      </c>
      <c r="S14" s="12">
        <f t="shared" si="2"/>
        <v>13966742</v>
      </c>
      <c r="T14" s="12">
        <f t="shared" si="2"/>
        <v>15061555.699999999</v>
      </c>
      <c r="U14" s="12">
        <f t="shared" si="2"/>
        <v>16717796.18</v>
      </c>
      <c r="V14" s="12">
        <f t="shared" si="2"/>
        <v>18091520.670000002</v>
      </c>
      <c r="W14" s="12">
        <f t="shared" si="2"/>
        <v>16771342</v>
      </c>
      <c r="X14" s="12">
        <f t="shared" si="2"/>
        <v>15928896</v>
      </c>
      <c r="Y14" s="12">
        <f t="shared" si="2"/>
        <v>18155879</v>
      </c>
      <c r="Z14" s="12">
        <f t="shared" si="2"/>
        <v>19427713</v>
      </c>
      <c r="AA14" s="12">
        <f t="shared" si="2"/>
        <v>22267489</v>
      </c>
      <c r="AB14" s="12">
        <v>24933139</v>
      </c>
      <c r="AC14" s="12">
        <v>27197922</v>
      </c>
      <c r="AD14" s="12">
        <v>29310283</v>
      </c>
      <c r="AE14" s="12">
        <v>31700797</v>
      </c>
      <c r="AF14" s="12">
        <v>34055860</v>
      </c>
      <c r="AG14" s="12">
        <v>35357801</v>
      </c>
      <c r="AH14" s="12">
        <v>29612109</v>
      </c>
      <c r="AI14" s="13">
        <v>2.9079034048911101E-2</v>
      </c>
      <c r="AJ14" s="13">
        <v>-0.16250139537806663</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5870000</v>
      </c>
      <c r="T15" s="12">
        <f t="shared" si="2"/>
        <v>37116336</v>
      </c>
      <c r="U15" s="12">
        <f t="shared" si="2"/>
        <v>38521307</v>
      </c>
      <c r="V15" s="12">
        <f t="shared" si="2"/>
        <v>40097074</v>
      </c>
      <c r="W15" s="12">
        <f t="shared" si="2"/>
        <v>37469812</v>
      </c>
      <c r="X15" s="12">
        <f t="shared" si="2"/>
        <v>36292922</v>
      </c>
      <c r="Y15" s="12">
        <f t="shared" si="2"/>
        <v>37930907</v>
      </c>
      <c r="Z15" s="12">
        <f t="shared" si="2"/>
        <v>40672545</v>
      </c>
      <c r="AA15" s="12">
        <f t="shared" si="2"/>
        <v>42527427</v>
      </c>
      <c r="AB15" s="12">
        <v>46683572</v>
      </c>
      <c r="AC15" s="12">
        <v>49707277</v>
      </c>
      <c r="AD15" s="12">
        <v>52922363</v>
      </c>
      <c r="AE15" s="12">
        <v>65362302</v>
      </c>
      <c r="AF15" s="12">
        <v>114929407</v>
      </c>
      <c r="AG15" s="12">
        <v>121908970</v>
      </c>
      <c r="AH15" s="12">
        <v>120839354</v>
      </c>
      <c r="AI15" s="13">
        <v>0.17176553324735422</v>
      </c>
      <c r="AJ15" s="13">
        <v>-8.7738908793996047E-3</v>
      </c>
    </row>
    <row r="16" spans="1:36" ht="10.5" customHeight="1" x14ac:dyDescent="0.2">
      <c r="A16" s="11"/>
      <c r="B16" s="14"/>
      <c r="C16" s="11" t="s">
        <v>44</v>
      </c>
      <c r="D16" s="15"/>
      <c r="E16" s="11"/>
      <c r="F16" s="2"/>
      <c r="G16" s="12">
        <v>106272896</v>
      </c>
      <c r="H16" s="12">
        <v>132069478</v>
      </c>
      <c r="I16" s="12">
        <v>143584518</v>
      </c>
      <c r="J16" s="12">
        <v>185456009</v>
      </c>
      <c r="K16" s="12">
        <f t="shared" si="2"/>
        <v>167968346</v>
      </c>
      <c r="L16" s="12">
        <f t="shared" si="2"/>
        <v>213861800</v>
      </c>
      <c r="M16" s="12">
        <f t="shared" si="2"/>
        <v>203002005</v>
      </c>
      <c r="N16" s="12">
        <f t="shared" si="2"/>
        <v>245511102</v>
      </c>
      <c r="O16" s="12">
        <f t="shared" si="2"/>
        <v>290476222</v>
      </c>
      <c r="P16" s="12">
        <f t="shared" si="2"/>
        <v>334895319</v>
      </c>
      <c r="Q16" s="12">
        <f t="shared" si="2"/>
        <v>220855918</v>
      </c>
      <c r="R16" s="12">
        <f t="shared" si="2"/>
        <v>471816094</v>
      </c>
      <c r="S16" s="12">
        <f t="shared" si="2"/>
        <v>478336333</v>
      </c>
      <c r="T16" s="12">
        <f t="shared" si="2"/>
        <v>872481415.35000002</v>
      </c>
      <c r="U16" s="12">
        <f t="shared" si="2"/>
        <v>349393491.5</v>
      </c>
      <c r="V16" s="12">
        <f t="shared" si="2"/>
        <v>349775055.49000001</v>
      </c>
      <c r="W16" s="12">
        <f t="shared" si="2"/>
        <v>343296374</v>
      </c>
      <c r="X16" s="12">
        <f t="shared" si="2"/>
        <v>397853462</v>
      </c>
      <c r="Y16" s="12">
        <f t="shared" si="2"/>
        <v>396201483</v>
      </c>
      <c r="Z16" s="12">
        <f t="shared" si="2"/>
        <v>732135359</v>
      </c>
      <c r="AA16" s="12">
        <f t="shared" si="2"/>
        <v>1046671478</v>
      </c>
      <c r="AB16" s="12">
        <v>522016771</v>
      </c>
      <c r="AC16" s="12">
        <v>629313331</v>
      </c>
      <c r="AD16" s="12">
        <v>515887684</v>
      </c>
      <c r="AE16" s="12">
        <v>463470404</v>
      </c>
      <c r="AF16" s="12">
        <v>575897412</v>
      </c>
      <c r="AG16" s="12">
        <v>577798833</v>
      </c>
      <c r="AH16" s="12">
        <v>631488937</v>
      </c>
      <c r="AI16" s="13">
        <v>3.2238884896307107E-2</v>
      </c>
      <c r="AJ16" s="13">
        <v>9.2921793769008873E-2</v>
      </c>
    </row>
    <row r="17" spans="1:36" ht="10.5" customHeight="1" x14ac:dyDescent="0.2">
      <c r="A17" s="11"/>
      <c r="B17" s="14"/>
      <c r="C17" s="11"/>
      <c r="D17" s="15" t="s">
        <v>45</v>
      </c>
      <c r="E17" s="11"/>
      <c r="F17" s="2"/>
      <c r="G17" s="12">
        <v>25589065</v>
      </c>
      <c r="H17" s="12">
        <v>28565014</v>
      </c>
      <c r="I17" s="12">
        <v>33550114</v>
      </c>
      <c r="J17" s="12">
        <v>35240929</v>
      </c>
      <c r="K17" s="12">
        <f t="shared" si="2"/>
        <v>42238079</v>
      </c>
      <c r="L17" s="12">
        <f t="shared" si="2"/>
        <v>48065220</v>
      </c>
      <c r="M17" s="12">
        <f t="shared" si="2"/>
        <v>54741730</v>
      </c>
      <c r="N17" s="12">
        <f t="shared" si="2"/>
        <v>50530833</v>
      </c>
      <c r="O17" s="12">
        <f t="shared" si="2"/>
        <v>59585832</v>
      </c>
      <c r="P17" s="12">
        <f t="shared" si="2"/>
        <v>67429807</v>
      </c>
      <c r="Q17" s="12">
        <f t="shared" si="2"/>
        <v>65962742</v>
      </c>
      <c r="R17" s="12">
        <f t="shared" si="2"/>
        <v>73325662</v>
      </c>
      <c r="S17" s="12">
        <f t="shared" si="2"/>
        <v>84358012</v>
      </c>
      <c r="T17" s="12">
        <f t="shared" si="2"/>
        <v>105722050</v>
      </c>
      <c r="U17" s="12">
        <f t="shared" si="2"/>
        <v>105619522</v>
      </c>
      <c r="V17" s="12">
        <f t="shared" si="2"/>
        <v>109278226</v>
      </c>
      <c r="W17" s="12">
        <f t="shared" si="2"/>
        <v>108476609</v>
      </c>
      <c r="X17" s="12">
        <f t="shared" si="2"/>
        <v>107344790</v>
      </c>
      <c r="Y17" s="12">
        <f t="shared" si="2"/>
        <v>111414316</v>
      </c>
      <c r="Z17" s="12">
        <f t="shared" ref="W17:AA20" si="3">SUM(Z74,Z131,Z188)</f>
        <v>108575766</v>
      </c>
      <c r="AA17" s="12">
        <f t="shared" si="3"/>
        <v>117041807</v>
      </c>
      <c r="AB17" s="12">
        <v>122722210</v>
      </c>
      <c r="AC17" s="12">
        <v>134714682</v>
      </c>
      <c r="AD17" s="12">
        <v>142059355</v>
      </c>
      <c r="AE17" s="12">
        <v>152954484</v>
      </c>
      <c r="AF17" s="12">
        <v>158203725</v>
      </c>
      <c r="AG17" s="12">
        <v>162121696</v>
      </c>
      <c r="AH17" s="12">
        <v>164408565</v>
      </c>
      <c r="AI17" s="13">
        <v>4.9945794949191491E-2</v>
      </c>
      <c r="AJ17" s="13">
        <v>1.4105878833145194E-2</v>
      </c>
    </row>
    <row r="18" spans="1:36" ht="10.5" customHeight="1" x14ac:dyDescent="0.2">
      <c r="A18" s="11"/>
      <c r="B18" s="14"/>
      <c r="C18" s="11"/>
      <c r="D18" s="15" t="s">
        <v>46</v>
      </c>
      <c r="E18" s="11"/>
      <c r="F18" s="2"/>
      <c r="G18" s="12">
        <v>47339004</v>
      </c>
      <c r="H18" s="12">
        <v>74096859</v>
      </c>
      <c r="I18" s="12">
        <v>80686310</v>
      </c>
      <c r="J18" s="12">
        <v>84413765</v>
      </c>
      <c r="K18" s="12">
        <f t="shared" ref="K18:V20" si="4">SUM(K75,K132,K189)</f>
        <v>86581064</v>
      </c>
      <c r="L18" s="12">
        <f t="shared" si="4"/>
        <v>91672533</v>
      </c>
      <c r="M18" s="12">
        <f t="shared" si="4"/>
        <v>102532623</v>
      </c>
      <c r="N18" s="12">
        <f t="shared" si="4"/>
        <v>110296612</v>
      </c>
      <c r="O18" s="12">
        <f t="shared" si="4"/>
        <v>118000711</v>
      </c>
      <c r="P18" s="12">
        <f t="shared" si="4"/>
        <v>118764465</v>
      </c>
      <c r="Q18" s="12">
        <f t="shared" si="4"/>
        <v>121875954</v>
      </c>
      <c r="R18" s="12">
        <f t="shared" si="4"/>
        <v>131890236</v>
      </c>
      <c r="S18" s="12">
        <f t="shared" si="4"/>
        <v>133936351</v>
      </c>
      <c r="T18" s="12">
        <f t="shared" si="4"/>
        <v>150775306.75</v>
      </c>
      <c r="U18" s="12">
        <f t="shared" si="4"/>
        <v>177517560</v>
      </c>
      <c r="V18" s="12">
        <f t="shared" si="4"/>
        <v>176219512.49000001</v>
      </c>
      <c r="W18" s="12">
        <f t="shared" si="3"/>
        <v>170191104</v>
      </c>
      <c r="X18" s="12">
        <f t="shared" si="3"/>
        <v>166438802</v>
      </c>
      <c r="Y18" s="12">
        <f t="shared" si="3"/>
        <v>159906783</v>
      </c>
      <c r="Z18" s="12">
        <f t="shared" si="3"/>
        <v>130252422</v>
      </c>
      <c r="AA18" s="12">
        <f t="shared" si="3"/>
        <v>132346655</v>
      </c>
      <c r="AB18" s="12">
        <v>126729376</v>
      </c>
      <c r="AC18" s="12">
        <v>135738683</v>
      </c>
      <c r="AD18" s="12">
        <v>134913562</v>
      </c>
      <c r="AE18" s="12">
        <v>151620653</v>
      </c>
      <c r="AF18" s="12">
        <v>156200720</v>
      </c>
      <c r="AG18" s="12">
        <v>168139765</v>
      </c>
      <c r="AH18" s="12">
        <v>164989484</v>
      </c>
      <c r="AI18" s="13">
        <v>4.4952368384552299E-2</v>
      </c>
      <c r="AJ18" s="13">
        <v>-1.8736085422743395E-2</v>
      </c>
    </row>
    <row r="19" spans="1:36" ht="10.5" customHeight="1" x14ac:dyDescent="0.2">
      <c r="A19" s="11"/>
      <c r="B19" s="14"/>
      <c r="C19" s="11"/>
      <c r="D19" s="15" t="s">
        <v>47</v>
      </c>
      <c r="E19" s="11"/>
      <c r="F19" s="2"/>
      <c r="G19" s="12">
        <v>16466735</v>
      </c>
      <c r="H19" s="12">
        <v>12006895</v>
      </c>
      <c r="I19" s="12">
        <v>0</v>
      </c>
      <c r="J19" s="12">
        <v>32967670</v>
      </c>
      <c r="K19" s="12">
        <f t="shared" si="4"/>
        <v>0</v>
      </c>
      <c r="L19" s="12">
        <f t="shared" si="4"/>
        <v>44000000</v>
      </c>
      <c r="M19" s="12">
        <f t="shared" si="4"/>
        <v>16501112</v>
      </c>
      <c r="N19" s="12">
        <f t="shared" si="4"/>
        <v>50101001</v>
      </c>
      <c r="O19" s="12">
        <f t="shared" si="4"/>
        <v>72374336</v>
      </c>
      <c r="P19" s="12">
        <f t="shared" si="4"/>
        <v>121928012</v>
      </c>
      <c r="Q19" s="12">
        <f t="shared" si="4"/>
        <v>2092010</v>
      </c>
      <c r="R19" s="12">
        <f t="shared" si="4"/>
        <v>229816073</v>
      </c>
      <c r="S19" s="12">
        <f t="shared" si="4"/>
        <v>217666763</v>
      </c>
      <c r="T19" s="12">
        <f t="shared" si="4"/>
        <v>562905257</v>
      </c>
      <c r="U19" s="12">
        <f t="shared" si="4"/>
        <v>107167</v>
      </c>
      <c r="V19" s="12">
        <f t="shared" si="4"/>
        <v>0</v>
      </c>
      <c r="W19" s="12">
        <f t="shared" si="3"/>
        <v>0</v>
      </c>
      <c r="X19" s="12">
        <f t="shared" si="3"/>
        <v>80195155</v>
      </c>
      <c r="Y19" s="12">
        <f t="shared" si="3"/>
        <v>76028424</v>
      </c>
      <c r="Z19" s="12">
        <f t="shared" si="3"/>
        <v>457944472</v>
      </c>
      <c r="AA19" s="12">
        <f t="shared" si="3"/>
        <v>758418170</v>
      </c>
      <c r="AB19" s="12">
        <v>210451550</v>
      </c>
      <c r="AC19" s="12">
        <v>190636850</v>
      </c>
      <c r="AD19" s="12">
        <v>178048968</v>
      </c>
      <c r="AE19" s="12">
        <v>89114686</v>
      </c>
      <c r="AF19" s="12">
        <v>136468035</v>
      </c>
      <c r="AG19" s="12">
        <v>177333046</v>
      </c>
      <c r="AH19" s="12">
        <v>193457018</v>
      </c>
      <c r="AI19" s="13">
        <v>-1.3935341831572079E-2</v>
      </c>
      <c r="AJ19" s="13">
        <v>9.0924801460862514E-2</v>
      </c>
    </row>
    <row r="20" spans="1:36" ht="10.5" customHeight="1" x14ac:dyDescent="0.2">
      <c r="A20" s="11"/>
      <c r="B20" s="11"/>
      <c r="C20" s="11"/>
      <c r="D20" s="11" t="s">
        <v>48</v>
      </c>
      <c r="E20" s="11"/>
      <c r="F20" s="2"/>
      <c r="G20" s="12">
        <v>16878092</v>
      </c>
      <c r="H20" s="12">
        <v>17400710</v>
      </c>
      <c r="I20" s="12">
        <v>29348094</v>
      </c>
      <c r="J20" s="12">
        <v>32833645</v>
      </c>
      <c r="K20" s="12">
        <f t="shared" si="4"/>
        <v>39149203</v>
      </c>
      <c r="L20" s="12">
        <f t="shared" si="4"/>
        <v>30124047</v>
      </c>
      <c r="M20" s="12">
        <f t="shared" si="4"/>
        <v>29226540</v>
      </c>
      <c r="N20" s="12">
        <f t="shared" si="4"/>
        <v>34582656</v>
      </c>
      <c r="O20" s="12">
        <f t="shared" si="4"/>
        <v>40515343</v>
      </c>
      <c r="P20" s="12">
        <f t="shared" si="4"/>
        <v>26773035</v>
      </c>
      <c r="Q20" s="12">
        <f t="shared" si="4"/>
        <v>30925212</v>
      </c>
      <c r="R20" s="12">
        <f t="shared" si="4"/>
        <v>36784123</v>
      </c>
      <c r="S20" s="12">
        <f t="shared" si="4"/>
        <v>42375207</v>
      </c>
      <c r="T20" s="12">
        <f t="shared" si="4"/>
        <v>53078801.600000001</v>
      </c>
      <c r="U20" s="12">
        <f t="shared" si="4"/>
        <v>66149242.5</v>
      </c>
      <c r="V20" s="12">
        <f t="shared" si="4"/>
        <v>64277317</v>
      </c>
      <c r="W20" s="12">
        <f t="shared" si="3"/>
        <v>64628661</v>
      </c>
      <c r="X20" s="12">
        <f t="shared" si="3"/>
        <v>43874715</v>
      </c>
      <c r="Y20" s="12">
        <f t="shared" si="3"/>
        <v>48851960</v>
      </c>
      <c r="Z20" s="12">
        <f t="shared" si="3"/>
        <v>35362699</v>
      </c>
      <c r="AA20" s="12">
        <f t="shared" si="3"/>
        <v>38864846</v>
      </c>
      <c r="AB20" s="12">
        <v>62113635</v>
      </c>
      <c r="AC20" s="12">
        <v>168223116</v>
      </c>
      <c r="AD20" s="12">
        <v>60865799</v>
      </c>
      <c r="AE20" s="12">
        <v>69780581</v>
      </c>
      <c r="AF20" s="12">
        <v>125024932</v>
      </c>
      <c r="AG20" s="12">
        <v>70204326</v>
      </c>
      <c r="AH20" s="12">
        <v>108633870</v>
      </c>
      <c r="AI20" s="13">
        <v>9.764790018771996E-2</v>
      </c>
      <c r="AJ20" s="13">
        <v>0.5473956690361218</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117228335</v>
      </c>
      <c r="H22" s="12">
        <v>118468278</v>
      </c>
      <c r="I22" s="12">
        <v>126957189</v>
      </c>
      <c r="J22" s="12">
        <v>147787987</v>
      </c>
      <c r="K22" s="12">
        <f t="shared" ref="K22:AA32" si="5">SUM(K79,K136,K193)</f>
        <v>155770763</v>
      </c>
      <c r="L22" s="12">
        <f t="shared" si="5"/>
        <v>172296564</v>
      </c>
      <c r="M22" s="12">
        <f t="shared" si="5"/>
        <v>180961215</v>
      </c>
      <c r="N22" s="12">
        <f t="shared" si="5"/>
        <v>202442228</v>
      </c>
      <c r="O22" s="12">
        <f t="shared" si="5"/>
        <v>196057473</v>
      </c>
      <c r="P22" s="12">
        <f t="shared" si="5"/>
        <v>206033584</v>
      </c>
      <c r="Q22" s="12">
        <f t="shared" si="5"/>
        <v>181171575</v>
      </c>
      <c r="R22" s="12">
        <f t="shared" si="5"/>
        <v>181122858</v>
      </c>
      <c r="S22" s="12">
        <f t="shared" si="5"/>
        <v>183321030</v>
      </c>
      <c r="T22" s="12">
        <f t="shared" si="5"/>
        <v>188442155.59</v>
      </c>
      <c r="U22" s="12">
        <f t="shared" si="5"/>
        <v>185151210.55000001</v>
      </c>
      <c r="V22" s="12">
        <f t="shared" si="5"/>
        <v>253239732.94999999</v>
      </c>
      <c r="W22" s="12">
        <f t="shared" si="5"/>
        <v>227555455.37</v>
      </c>
      <c r="X22" s="12">
        <f t="shared" si="5"/>
        <v>220656876</v>
      </c>
      <c r="Y22" s="12">
        <f t="shared" si="5"/>
        <v>214512997.25152025</v>
      </c>
      <c r="Z22" s="12">
        <f t="shared" si="5"/>
        <v>245267851.52552924</v>
      </c>
      <c r="AA22" s="12">
        <f t="shared" si="5"/>
        <v>257073557.91</v>
      </c>
      <c r="AB22" s="12">
        <v>250922730</v>
      </c>
      <c r="AC22" s="12">
        <v>264015785</v>
      </c>
      <c r="AD22" s="12">
        <v>284584236</v>
      </c>
      <c r="AE22" s="12">
        <v>291896345</v>
      </c>
      <c r="AF22" s="12">
        <v>303443813</v>
      </c>
      <c r="AG22" s="12">
        <v>302718375</v>
      </c>
      <c r="AH22" s="12">
        <v>329645513</v>
      </c>
      <c r="AI22" s="13">
        <v>4.6528823362605776E-2</v>
      </c>
      <c r="AJ22" s="13">
        <v>8.8951118345557981E-2</v>
      </c>
    </row>
    <row r="23" spans="1:36" ht="10.5" customHeight="1" x14ac:dyDescent="0.2">
      <c r="A23" s="11"/>
      <c r="B23" s="11"/>
      <c r="C23" s="11" t="s">
        <v>50</v>
      </c>
      <c r="D23" s="11"/>
      <c r="E23" s="11"/>
      <c r="F23" s="2"/>
      <c r="G23" s="12">
        <v>0</v>
      </c>
      <c r="H23" s="12">
        <v>0</v>
      </c>
      <c r="I23" s="12">
        <v>0</v>
      </c>
      <c r="J23" s="12">
        <v>13999101</v>
      </c>
      <c r="K23" s="12">
        <f t="shared" si="5"/>
        <v>14577316</v>
      </c>
      <c r="L23" s="12">
        <f t="shared" si="5"/>
        <v>14935769</v>
      </c>
      <c r="M23" s="12">
        <f t="shared" si="5"/>
        <v>15548474</v>
      </c>
      <c r="N23" s="12">
        <f t="shared" si="5"/>
        <v>17785048</v>
      </c>
      <c r="O23" s="12">
        <f t="shared" si="5"/>
        <v>16081994</v>
      </c>
      <c r="P23" s="12">
        <f t="shared" si="5"/>
        <v>16955782</v>
      </c>
      <c r="Q23" s="12">
        <f t="shared" si="5"/>
        <v>16955782</v>
      </c>
      <c r="R23" s="12">
        <f t="shared" si="5"/>
        <v>16955781</v>
      </c>
      <c r="S23" s="12">
        <f t="shared" si="5"/>
        <v>16955781</v>
      </c>
      <c r="T23" s="12">
        <f t="shared" si="5"/>
        <v>16955781</v>
      </c>
      <c r="U23" s="12">
        <f t="shared" si="5"/>
        <v>16955782</v>
      </c>
      <c r="V23" s="12">
        <f t="shared" si="5"/>
        <v>16955782</v>
      </c>
      <c r="W23" s="12">
        <f t="shared" si="5"/>
        <v>16955782</v>
      </c>
      <c r="X23" s="12">
        <f t="shared" si="5"/>
        <v>16955782</v>
      </c>
      <c r="Y23" s="12">
        <f t="shared" si="5"/>
        <v>16955782</v>
      </c>
      <c r="Z23" s="12">
        <f t="shared" si="5"/>
        <v>16955782</v>
      </c>
      <c r="AA23" s="12">
        <f t="shared" si="5"/>
        <v>16955782</v>
      </c>
      <c r="AB23" s="12">
        <v>16955782</v>
      </c>
      <c r="AC23" s="12">
        <v>16955782</v>
      </c>
      <c r="AD23" s="12">
        <v>16955782</v>
      </c>
      <c r="AE23" s="12">
        <v>16955782</v>
      </c>
      <c r="AF23" s="12">
        <v>16955782</v>
      </c>
      <c r="AG23" s="12">
        <v>16955782</v>
      </c>
      <c r="AH23" s="12">
        <v>16955782</v>
      </c>
      <c r="AI23" s="13">
        <v>0</v>
      </c>
      <c r="AJ23" s="13">
        <v>0</v>
      </c>
    </row>
    <row r="24" spans="1:36" ht="10.5" customHeight="1" x14ac:dyDescent="0.2">
      <c r="A24" s="11"/>
      <c r="B24" s="11"/>
      <c r="C24" s="11" t="s">
        <v>51</v>
      </c>
      <c r="D24" s="11"/>
      <c r="E24" s="11"/>
      <c r="F24" s="2"/>
      <c r="G24" s="12">
        <v>1165751</v>
      </c>
      <c r="H24" s="12">
        <v>2451338</v>
      </c>
      <c r="I24" s="12">
        <v>2753065</v>
      </c>
      <c r="J24" s="12">
        <v>2450735</v>
      </c>
      <c r="K24" s="12">
        <f t="shared" si="5"/>
        <v>2658011</v>
      </c>
      <c r="L24" s="12">
        <f t="shared" si="5"/>
        <v>2961558</v>
      </c>
      <c r="M24" s="12">
        <f t="shared" si="5"/>
        <v>3048367</v>
      </c>
      <c r="N24" s="12">
        <f t="shared" si="5"/>
        <v>3459985</v>
      </c>
      <c r="O24" s="12">
        <f t="shared" si="5"/>
        <v>7699640</v>
      </c>
      <c r="P24" s="12">
        <f t="shared" si="5"/>
        <v>7022575</v>
      </c>
      <c r="Q24" s="12">
        <f t="shared" si="5"/>
        <v>7439643</v>
      </c>
      <c r="R24" s="12">
        <f t="shared" si="5"/>
        <v>9427567</v>
      </c>
      <c r="S24" s="12">
        <f t="shared" si="5"/>
        <v>9256707</v>
      </c>
      <c r="T24" s="12">
        <f t="shared" si="5"/>
        <v>7321370.0199999996</v>
      </c>
      <c r="U24" s="12">
        <f t="shared" si="5"/>
        <v>6496457.4000000004</v>
      </c>
      <c r="V24" s="12">
        <f t="shared" si="5"/>
        <v>8255128.5800000001</v>
      </c>
      <c r="W24" s="12">
        <f t="shared" si="5"/>
        <v>8565986.3000000007</v>
      </c>
      <c r="X24" s="12">
        <f t="shared" si="5"/>
        <v>8954653</v>
      </c>
      <c r="Y24" s="12">
        <f t="shared" si="5"/>
        <v>9087465.8200000003</v>
      </c>
      <c r="Z24" s="12">
        <f t="shared" si="5"/>
        <v>9076816</v>
      </c>
      <c r="AA24" s="12">
        <f t="shared" si="5"/>
        <v>9208129.870000001</v>
      </c>
      <c r="AB24" s="12">
        <v>9358424</v>
      </c>
      <c r="AC24" s="12">
        <v>9634703</v>
      </c>
      <c r="AD24" s="12">
        <v>9923338</v>
      </c>
      <c r="AE24" s="12">
        <v>9663545</v>
      </c>
      <c r="AF24" s="12">
        <v>10074129</v>
      </c>
      <c r="AG24" s="12">
        <v>10298577</v>
      </c>
      <c r="AH24" s="12">
        <v>11130981</v>
      </c>
      <c r="AI24" s="13">
        <v>2.9331161503066472E-2</v>
      </c>
      <c r="AJ24" s="13">
        <v>8.0827089024046714E-2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58976852</v>
      </c>
      <c r="W25" s="12">
        <f t="shared" si="5"/>
        <v>60396098</v>
      </c>
      <c r="X25" s="12">
        <f t="shared" si="5"/>
        <v>62331611</v>
      </c>
      <c r="Y25" s="12">
        <f t="shared" si="5"/>
        <v>62833725.951520227</v>
      </c>
      <c r="Z25" s="12">
        <f t="shared" si="5"/>
        <v>63947140.525529228</v>
      </c>
      <c r="AA25" s="12">
        <f t="shared" si="5"/>
        <v>65617652</v>
      </c>
      <c r="AB25" s="12">
        <v>66882062</v>
      </c>
      <c r="AC25" s="12">
        <v>67956670</v>
      </c>
      <c r="AD25" s="12">
        <v>69214624</v>
      </c>
      <c r="AE25" s="12">
        <v>69741738</v>
      </c>
      <c r="AF25" s="12">
        <v>70825778</v>
      </c>
      <c r="AG25" s="12">
        <v>72316044</v>
      </c>
      <c r="AH25" s="12">
        <v>73962642</v>
      </c>
      <c r="AI25" s="13">
        <v>1.691298680472908E-2</v>
      </c>
      <c r="AJ25" s="13">
        <v>2.2769470077760336E-2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17666827</v>
      </c>
      <c r="H27" s="12">
        <v>18351829</v>
      </c>
      <c r="I27" s="12">
        <v>19645101</v>
      </c>
      <c r="J27" s="12">
        <v>25167389</v>
      </c>
      <c r="K27" s="12">
        <f t="shared" si="5"/>
        <v>26237933</v>
      </c>
      <c r="L27" s="12">
        <f t="shared" si="5"/>
        <v>28185349</v>
      </c>
      <c r="M27" s="12">
        <f t="shared" si="5"/>
        <v>29725468</v>
      </c>
      <c r="N27" s="12">
        <f t="shared" si="5"/>
        <v>30677025</v>
      </c>
      <c r="O27" s="12">
        <f t="shared" si="5"/>
        <v>31817301</v>
      </c>
      <c r="P27" s="12">
        <f t="shared" si="5"/>
        <v>27717443</v>
      </c>
      <c r="Q27" s="12">
        <f t="shared" si="5"/>
        <v>32372352</v>
      </c>
      <c r="R27" s="12">
        <f t="shared" si="5"/>
        <v>31827509</v>
      </c>
      <c r="S27" s="12">
        <f t="shared" si="5"/>
        <v>32369241</v>
      </c>
      <c r="T27" s="12">
        <f t="shared" si="5"/>
        <v>36254128.590000004</v>
      </c>
      <c r="U27" s="12">
        <f t="shared" si="5"/>
        <v>38287463</v>
      </c>
      <c r="V27" s="12">
        <f t="shared" si="5"/>
        <v>42619825</v>
      </c>
      <c r="W27" s="12">
        <f t="shared" si="5"/>
        <v>41581939.390000001</v>
      </c>
      <c r="X27" s="12">
        <f t="shared" si="5"/>
        <v>36791176</v>
      </c>
      <c r="Y27" s="12">
        <f t="shared" si="5"/>
        <v>33684673.32</v>
      </c>
      <c r="Z27" s="12">
        <f t="shared" si="5"/>
        <v>32916757</v>
      </c>
      <c r="AA27" s="12">
        <f t="shared" si="5"/>
        <v>38554462.950000003</v>
      </c>
      <c r="AB27" s="12">
        <v>40119100</v>
      </c>
      <c r="AC27" s="12">
        <v>41229542</v>
      </c>
      <c r="AD27" s="12">
        <v>41785252</v>
      </c>
      <c r="AE27" s="12">
        <v>44378331</v>
      </c>
      <c r="AF27" s="12">
        <v>44242873</v>
      </c>
      <c r="AG27" s="12">
        <v>49425211</v>
      </c>
      <c r="AH27" s="12">
        <v>51580068</v>
      </c>
      <c r="AI27" s="13">
        <v>4.2769823575528054E-2</v>
      </c>
      <c r="AJ27" s="13">
        <v>4.3598336889244638E-2</v>
      </c>
    </row>
    <row r="28" spans="1:36" ht="10.5" customHeight="1" x14ac:dyDescent="0.2">
      <c r="A28" s="11"/>
      <c r="B28" s="14"/>
      <c r="C28" s="11" t="s">
        <v>55</v>
      </c>
      <c r="E28" s="11"/>
      <c r="F28" s="2"/>
      <c r="G28" s="12">
        <v>0</v>
      </c>
      <c r="H28" s="12">
        <v>0</v>
      </c>
      <c r="I28" s="12">
        <v>0</v>
      </c>
      <c r="J28" s="12">
        <v>0</v>
      </c>
      <c r="K28" s="12">
        <f t="shared" si="5"/>
        <v>0</v>
      </c>
      <c r="L28" s="12">
        <f t="shared" si="5"/>
        <v>242311</v>
      </c>
      <c r="M28" s="12">
        <f t="shared" si="5"/>
        <v>530948</v>
      </c>
      <c r="N28" s="12">
        <f t="shared" si="5"/>
        <v>924718</v>
      </c>
      <c r="O28" s="12">
        <f t="shared" si="5"/>
        <v>1584023</v>
      </c>
      <c r="P28" s="12">
        <f t="shared" si="5"/>
        <v>1550833</v>
      </c>
      <c r="Q28" s="12">
        <f t="shared" si="5"/>
        <v>1929455</v>
      </c>
      <c r="R28" s="12">
        <f t="shared" si="5"/>
        <v>1266410</v>
      </c>
      <c r="S28" s="12">
        <f t="shared" si="5"/>
        <v>1230819</v>
      </c>
      <c r="T28" s="12">
        <f t="shared" si="5"/>
        <v>1910988.69</v>
      </c>
      <c r="U28" s="12">
        <f t="shared" si="5"/>
        <v>2102551.15</v>
      </c>
      <c r="V28" s="12">
        <f t="shared" si="5"/>
        <v>2215022.12</v>
      </c>
      <c r="W28" s="12">
        <f t="shared" si="5"/>
        <v>2339978.6799999997</v>
      </c>
      <c r="X28" s="12">
        <f t="shared" si="5"/>
        <v>1028075</v>
      </c>
      <c r="Y28" s="12">
        <f t="shared" si="5"/>
        <v>1409677.16</v>
      </c>
      <c r="Z28" s="12">
        <f t="shared" si="5"/>
        <v>1033058</v>
      </c>
      <c r="AA28" s="12">
        <f t="shared" si="5"/>
        <v>4019808.09</v>
      </c>
      <c r="AB28" s="12">
        <v>1356730</v>
      </c>
      <c r="AC28" s="12">
        <v>1198811</v>
      </c>
      <c r="AD28" s="12">
        <v>805730</v>
      </c>
      <c r="AE28" s="12">
        <v>1866461</v>
      </c>
      <c r="AF28" s="12">
        <v>1798252</v>
      </c>
      <c r="AG28" s="12">
        <v>1814770</v>
      </c>
      <c r="AH28" s="12">
        <v>1797208</v>
      </c>
      <c r="AI28" s="13">
        <v>4.7974750741689887E-2</v>
      </c>
      <c r="AJ28" s="13">
        <v>-9.6772593772213554E-3</v>
      </c>
    </row>
    <row r="29" spans="1:36" ht="10.5" customHeight="1" x14ac:dyDescent="0.2">
      <c r="A29" s="11"/>
      <c r="B29" s="11"/>
      <c r="C29" s="11" t="s">
        <v>56</v>
      </c>
      <c r="D29" s="11"/>
      <c r="E29" s="11"/>
      <c r="F29" s="2"/>
      <c r="G29" s="12">
        <v>32205846</v>
      </c>
      <c r="H29" s="12">
        <v>31664255</v>
      </c>
      <c r="I29" s="12">
        <v>31089213</v>
      </c>
      <c r="J29" s="12">
        <v>37984798</v>
      </c>
      <c r="K29" s="12">
        <f t="shared" si="5"/>
        <v>39370164</v>
      </c>
      <c r="L29" s="12">
        <f t="shared" si="5"/>
        <v>46732845</v>
      </c>
      <c r="M29" s="12">
        <f t="shared" si="5"/>
        <v>46908270</v>
      </c>
      <c r="N29" s="12">
        <f t="shared" si="5"/>
        <v>61803565</v>
      </c>
      <c r="O29" s="12">
        <f t="shared" si="5"/>
        <v>50238421</v>
      </c>
      <c r="P29" s="12">
        <f t="shared" si="5"/>
        <v>68834908</v>
      </c>
      <c r="Q29" s="12">
        <f t="shared" si="5"/>
        <v>42967452</v>
      </c>
      <c r="R29" s="12">
        <f t="shared" si="5"/>
        <v>44847253</v>
      </c>
      <c r="S29" s="12">
        <f t="shared" si="5"/>
        <v>40741278</v>
      </c>
      <c r="T29" s="12">
        <f t="shared" si="5"/>
        <v>45902591.289999999</v>
      </c>
      <c r="U29" s="12">
        <f t="shared" si="5"/>
        <v>39743544</v>
      </c>
      <c r="V29" s="12">
        <f t="shared" si="5"/>
        <v>43294266.25</v>
      </c>
      <c r="W29" s="12">
        <f t="shared" si="5"/>
        <v>39390576</v>
      </c>
      <c r="X29" s="12">
        <f t="shared" si="5"/>
        <v>49728461</v>
      </c>
      <c r="Y29" s="12">
        <f t="shared" si="5"/>
        <v>41784078</v>
      </c>
      <c r="Z29" s="12">
        <f t="shared" si="5"/>
        <v>59876749</v>
      </c>
      <c r="AA29" s="12">
        <f t="shared" si="5"/>
        <v>52602295</v>
      </c>
      <c r="AB29" s="12">
        <v>47869289</v>
      </c>
      <c r="AC29" s="12">
        <v>55133817</v>
      </c>
      <c r="AD29" s="12">
        <v>63746142</v>
      </c>
      <c r="AE29" s="12">
        <v>57080284</v>
      </c>
      <c r="AF29" s="12">
        <v>79774157</v>
      </c>
      <c r="AG29" s="12">
        <v>66855852</v>
      </c>
      <c r="AH29" s="12">
        <v>91143704</v>
      </c>
      <c r="AI29" s="13">
        <v>0.11329848010517996</v>
      </c>
      <c r="AJ29" s="13">
        <v>0.3632868518375923</v>
      </c>
    </row>
    <row r="30" spans="1:36" ht="10.5" customHeight="1" x14ac:dyDescent="0.2">
      <c r="A30" s="11"/>
      <c r="B30" s="11"/>
      <c r="C30" s="11" t="s">
        <v>57</v>
      </c>
      <c r="D30" s="11"/>
      <c r="E30" s="11"/>
      <c r="F30" s="2"/>
      <c r="G30" s="12">
        <v>48496099</v>
      </c>
      <c r="H30" s="12">
        <v>48960793</v>
      </c>
      <c r="I30" s="12">
        <v>53770268</v>
      </c>
      <c r="J30" s="12">
        <v>45975154</v>
      </c>
      <c r="K30" s="12">
        <f t="shared" si="5"/>
        <v>49484307</v>
      </c>
      <c r="L30" s="12">
        <f t="shared" si="5"/>
        <v>54130648</v>
      </c>
      <c r="M30" s="12">
        <f t="shared" si="5"/>
        <v>58241938</v>
      </c>
      <c r="N30" s="12">
        <f t="shared" si="5"/>
        <v>58538292</v>
      </c>
      <c r="O30" s="12">
        <f t="shared" si="5"/>
        <v>58469167</v>
      </c>
      <c r="P30" s="12">
        <f t="shared" si="5"/>
        <v>52413169</v>
      </c>
      <c r="Q30" s="12">
        <f t="shared" si="5"/>
        <v>44019704</v>
      </c>
      <c r="R30" s="12">
        <f t="shared" si="5"/>
        <v>42640226</v>
      </c>
      <c r="S30" s="12">
        <f t="shared" si="5"/>
        <v>38816950</v>
      </c>
      <c r="T30" s="12">
        <f t="shared" si="5"/>
        <v>40631828</v>
      </c>
      <c r="U30" s="12">
        <f t="shared" si="5"/>
        <v>41068470</v>
      </c>
      <c r="V30" s="12">
        <f t="shared" si="5"/>
        <v>40966197</v>
      </c>
      <c r="W30" s="12">
        <f t="shared" si="5"/>
        <v>20252561</v>
      </c>
      <c r="X30" s="12">
        <f t="shared" si="5"/>
        <v>12526312</v>
      </c>
      <c r="Y30" s="12">
        <f t="shared" si="5"/>
        <v>19733500</v>
      </c>
      <c r="Z30" s="12">
        <f t="shared" si="5"/>
        <v>32989130</v>
      </c>
      <c r="AA30" s="12">
        <f t="shared" si="5"/>
        <v>36833029</v>
      </c>
      <c r="AB30" s="12">
        <v>35738800</v>
      </c>
      <c r="AC30" s="12">
        <v>41603128</v>
      </c>
      <c r="AD30" s="12">
        <v>53033265</v>
      </c>
      <c r="AE30" s="12">
        <v>63574059</v>
      </c>
      <c r="AF30" s="12">
        <v>47446078</v>
      </c>
      <c r="AG30" s="12">
        <v>52684422</v>
      </c>
      <c r="AH30" s="12">
        <v>49427994</v>
      </c>
      <c r="AI30" s="13">
        <v>5.5533861101632942E-2</v>
      </c>
      <c r="AJ30" s="13">
        <v>-6.1810073573550832E-2</v>
      </c>
    </row>
    <row r="31" spans="1:36" ht="10.5" customHeight="1" x14ac:dyDescent="0.2">
      <c r="A31" s="11"/>
      <c r="B31" s="11"/>
      <c r="C31" s="11" t="s">
        <v>58</v>
      </c>
      <c r="D31" s="11"/>
      <c r="E31" s="11"/>
      <c r="F31" s="2"/>
      <c r="G31" s="12">
        <v>17693812</v>
      </c>
      <c r="H31" s="12">
        <v>17040063</v>
      </c>
      <c r="I31" s="12">
        <v>19699542</v>
      </c>
      <c r="J31" s="12">
        <v>22210810</v>
      </c>
      <c r="K31" s="12">
        <f t="shared" si="5"/>
        <v>23443032</v>
      </c>
      <c r="L31" s="12">
        <f t="shared" si="5"/>
        <v>25108084</v>
      </c>
      <c r="M31" s="12">
        <f t="shared" si="5"/>
        <v>26957750</v>
      </c>
      <c r="N31" s="12">
        <f t="shared" si="5"/>
        <v>29253595</v>
      </c>
      <c r="O31" s="12">
        <f t="shared" si="5"/>
        <v>30166927</v>
      </c>
      <c r="P31" s="12">
        <f t="shared" si="5"/>
        <v>31538874</v>
      </c>
      <c r="Q31" s="12">
        <f t="shared" si="5"/>
        <v>31146367</v>
      </c>
      <c r="R31" s="12">
        <f t="shared" si="5"/>
        <v>31964124</v>
      </c>
      <c r="S31" s="12">
        <f t="shared" si="5"/>
        <v>35453627</v>
      </c>
      <c r="T31" s="12">
        <f t="shared" si="5"/>
        <v>35415496</v>
      </c>
      <c r="U31" s="12">
        <f t="shared" si="5"/>
        <v>35349693</v>
      </c>
      <c r="V31" s="12">
        <f t="shared" si="5"/>
        <v>37227660</v>
      </c>
      <c r="W31" s="12">
        <f t="shared" si="5"/>
        <v>36229387</v>
      </c>
      <c r="X31" s="12">
        <f t="shared" si="5"/>
        <v>30051689</v>
      </c>
      <c r="Y31" s="12">
        <f t="shared" si="5"/>
        <v>26552142</v>
      </c>
      <c r="Z31" s="12">
        <f t="shared" si="5"/>
        <v>26306151</v>
      </c>
      <c r="AA31" s="12">
        <f t="shared" si="5"/>
        <v>31495230</v>
      </c>
      <c r="AB31" s="12">
        <v>31098664</v>
      </c>
      <c r="AC31" s="12">
        <v>27816518</v>
      </c>
      <c r="AD31" s="12">
        <v>26131133</v>
      </c>
      <c r="AE31" s="12">
        <v>27759268</v>
      </c>
      <c r="AF31" s="12">
        <v>30808525</v>
      </c>
      <c r="AG31" s="12">
        <v>32308354</v>
      </c>
      <c r="AH31" s="12">
        <v>33647134</v>
      </c>
      <c r="AI31" s="13">
        <v>1.3213709811957353E-2</v>
      </c>
      <c r="AJ31" s="13">
        <v>4.1437579890328056E-2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4340820</v>
      </c>
      <c r="R32" s="12">
        <f t="shared" si="5"/>
        <v>2193988</v>
      </c>
      <c r="S32" s="12">
        <f t="shared" si="5"/>
        <v>8496627</v>
      </c>
      <c r="T32" s="12">
        <f t="shared" si="5"/>
        <v>4049972</v>
      </c>
      <c r="U32" s="12">
        <f t="shared" si="5"/>
        <v>5147250</v>
      </c>
      <c r="V32" s="12">
        <f t="shared" si="5"/>
        <v>2729000</v>
      </c>
      <c r="W32" s="12">
        <f t="shared" si="5"/>
        <v>1843147</v>
      </c>
      <c r="X32" s="12">
        <f t="shared" si="5"/>
        <v>2289117</v>
      </c>
      <c r="Y32" s="12">
        <f t="shared" si="5"/>
        <v>2471953</v>
      </c>
      <c r="Z32" s="12">
        <f t="shared" ref="Z32:AA32" si="6">SUM(Z89,Z146,Z203)</f>
        <v>2166268</v>
      </c>
      <c r="AA32" s="12">
        <f t="shared" si="6"/>
        <v>1787169</v>
      </c>
      <c r="AB32" s="12">
        <v>1543879</v>
      </c>
      <c r="AC32" s="12">
        <v>2486814</v>
      </c>
      <c r="AD32" s="12">
        <v>2988970</v>
      </c>
      <c r="AE32" s="12">
        <v>876877</v>
      </c>
      <c r="AF32" s="12">
        <v>1518239</v>
      </c>
      <c r="AG32" s="12">
        <v>59363</v>
      </c>
      <c r="AH32" s="12">
        <v>0</v>
      </c>
      <c r="AI32" s="13">
        <v>-1</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35415406</v>
      </c>
      <c r="H34" s="12">
        <v>42789627</v>
      </c>
      <c r="I34" s="12">
        <v>41952726</v>
      </c>
      <c r="J34" s="12">
        <v>51946006</v>
      </c>
      <c r="K34" s="12">
        <f t="shared" ref="K34:AA34" si="7">SUM(K91,K147,K204)</f>
        <v>52028217</v>
      </c>
      <c r="L34" s="12">
        <f t="shared" si="7"/>
        <v>44216414</v>
      </c>
      <c r="M34" s="12">
        <f t="shared" si="7"/>
        <v>49927024</v>
      </c>
      <c r="N34" s="12">
        <f t="shared" si="7"/>
        <v>51738228</v>
      </c>
      <c r="O34" s="12">
        <f t="shared" si="7"/>
        <v>50539471</v>
      </c>
      <c r="P34" s="12">
        <f t="shared" si="7"/>
        <v>53005465</v>
      </c>
      <c r="Q34" s="12">
        <f t="shared" si="7"/>
        <v>60187892</v>
      </c>
      <c r="R34" s="12">
        <f t="shared" si="7"/>
        <v>72856613</v>
      </c>
      <c r="S34" s="12">
        <f t="shared" si="7"/>
        <v>78791531</v>
      </c>
      <c r="T34" s="12">
        <f t="shared" si="7"/>
        <v>75419164.760000005</v>
      </c>
      <c r="U34" s="12">
        <f t="shared" si="7"/>
        <v>74465655</v>
      </c>
      <c r="V34" s="12">
        <f t="shared" si="7"/>
        <v>74031382.939999998</v>
      </c>
      <c r="W34" s="12">
        <f t="shared" si="7"/>
        <v>73971080.980000004</v>
      </c>
      <c r="X34" s="12">
        <f t="shared" si="7"/>
        <v>93974593</v>
      </c>
      <c r="Y34" s="12">
        <f t="shared" si="7"/>
        <v>115999493</v>
      </c>
      <c r="Z34" s="12">
        <f t="shared" si="7"/>
        <v>116656926</v>
      </c>
      <c r="AA34" s="12">
        <f t="shared" si="7"/>
        <v>113646645</v>
      </c>
      <c r="AB34" s="12">
        <v>99919600</v>
      </c>
      <c r="AC34" s="12">
        <v>99892198</v>
      </c>
      <c r="AD34" s="12">
        <v>95005379</v>
      </c>
      <c r="AE34" s="12">
        <v>94460335</v>
      </c>
      <c r="AF34" s="12">
        <v>114440368</v>
      </c>
      <c r="AG34" s="12">
        <v>97687518</v>
      </c>
      <c r="AH34" s="12">
        <v>101065312</v>
      </c>
      <c r="AI34" s="13">
        <v>1.9019896102483447E-3</v>
      </c>
      <c r="AJ34" s="13">
        <v>3.4577539374068239E-2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912944</v>
      </c>
      <c r="H36" s="12">
        <v>596254</v>
      </c>
      <c r="I36" s="12">
        <v>223677</v>
      </c>
      <c r="J36" s="12">
        <v>1475157</v>
      </c>
      <c r="K36" s="12">
        <f t="shared" ref="K36:AA36" si="8">SUM(K93,K149,K206)</f>
        <v>20431230</v>
      </c>
      <c r="L36" s="12">
        <f t="shared" si="8"/>
        <v>17377328</v>
      </c>
      <c r="M36" s="12">
        <f t="shared" si="8"/>
        <v>19176229</v>
      </c>
      <c r="N36" s="12">
        <f t="shared" si="8"/>
        <v>11553869</v>
      </c>
      <c r="O36" s="12">
        <f t="shared" si="8"/>
        <v>2775126</v>
      </c>
      <c r="P36" s="12">
        <f t="shared" si="8"/>
        <v>4036124</v>
      </c>
      <c r="Q36" s="12">
        <f t="shared" si="8"/>
        <v>4061558</v>
      </c>
      <c r="R36" s="12">
        <f t="shared" si="8"/>
        <v>5954512</v>
      </c>
      <c r="S36" s="12">
        <f t="shared" si="8"/>
        <v>17876677</v>
      </c>
      <c r="T36" s="12">
        <f t="shared" si="8"/>
        <v>17418492.02</v>
      </c>
      <c r="U36" s="12">
        <f t="shared" si="8"/>
        <v>7489705</v>
      </c>
      <c r="V36" s="12">
        <f t="shared" si="8"/>
        <v>6801440.2000000011</v>
      </c>
      <c r="W36" s="12">
        <f t="shared" si="8"/>
        <v>15724903</v>
      </c>
      <c r="X36" s="12">
        <f t="shared" si="8"/>
        <v>18919288</v>
      </c>
      <c r="Y36" s="12">
        <f t="shared" si="8"/>
        <v>14884788</v>
      </c>
      <c r="Z36" s="12">
        <f t="shared" si="8"/>
        <v>24335751</v>
      </c>
      <c r="AA36" s="12">
        <f t="shared" si="8"/>
        <v>18428773</v>
      </c>
      <c r="AB36" s="12">
        <v>30970869</v>
      </c>
      <c r="AC36" s="12">
        <v>33753535</v>
      </c>
      <c r="AD36" s="12">
        <v>22505173</v>
      </c>
      <c r="AE36" s="12">
        <v>19434621</v>
      </c>
      <c r="AF36" s="12">
        <v>22941935</v>
      </c>
      <c r="AG36" s="12">
        <v>30816211</v>
      </c>
      <c r="AH36" s="12">
        <v>45896225</v>
      </c>
      <c r="AI36" s="13">
        <v>6.7752497156098546E-2</v>
      </c>
      <c r="AJ36" s="13">
        <v>0.4893532822708152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57139819</v>
      </c>
      <c r="S38" s="12">
        <f t="shared" si="9"/>
        <v>69903865</v>
      </c>
      <c r="T38" s="12">
        <f t="shared" si="9"/>
        <v>82667911</v>
      </c>
      <c r="U38" s="12">
        <f t="shared" si="9"/>
        <v>97642306.5</v>
      </c>
      <c r="V38" s="12">
        <f t="shared" si="9"/>
        <v>112616702</v>
      </c>
      <c r="W38" s="12">
        <f t="shared" si="9"/>
        <v>103720115.5</v>
      </c>
      <c r="X38" s="12">
        <f t="shared" si="9"/>
        <v>94823529</v>
      </c>
      <c r="Y38" s="12">
        <f t="shared" si="9"/>
        <v>98764685.5</v>
      </c>
      <c r="Z38" s="12">
        <f t="shared" si="9"/>
        <v>102705842</v>
      </c>
      <c r="AA38" s="12">
        <f t="shared" si="9"/>
        <v>115516485</v>
      </c>
      <c r="AB38" s="12">
        <v>128327128</v>
      </c>
      <c r="AC38" s="12">
        <v>139141421.58879212</v>
      </c>
      <c r="AD38" s="12">
        <v>135290638</v>
      </c>
      <c r="AE38" s="12">
        <v>147468965.36340898</v>
      </c>
      <c r="AF38" s="12">
        <v>179157251</v>
      </c>
      <c r="AG38" s="12">
        <v>206166316.9521358</v>
      </c>
      <c r="AH38" s="12">
        <v>199736967</v>
      </c>
      <c r="AI38" s="13">
        <v>7.652304054412884E-2</v>
      </c>
      <c r="AJ38" s="13">
        <v>-3.1185258810382973E-2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471195048</v>
      </c>
      <c r="H40" s="5">
        <v>474889567</v>
      </c>
      <c r="I40" s="5">
        <v>499506676</v>
      </c>
      <c r="J40" s="5">
        <v>529429624</v>
      </c>
      <c r="K40" s="5">
        <f t="shared" ref="K40:Q40" si="10">SUM(K96,K152,K209)</f>
        <v>580199187</v>
      </c>
      <c r="L40" s="5">
        <f t="shared" si="10"/>
        <v>674078560</v>
      </c>
      <c r="M40" s="5">
        <f t="shared" si="10"/>
        <v>675937037</v>
      </c>
      <c r="N40" s="5">
        <f t="shared" si="10"/>
        <v>763713184</v>
      </c>
      <c r="O40" s="5">
        <f t="shared" si="10"/>
        <v>781998218</v>
      </c>
      <c r="P40" s="5">
        <f t="shared" si="10"/>
        <v>853613362</v>
      </c>
      <c r="Q40" s="5">
        <f t="shared" si="10"/>
        <v>920424261</v>
      </c>
      <c r="R40" s="5">
        <f t="shared" ref="R40:AA40" si="11">SUM(R96,R152,R209,R234)</f>
        <v>1016022562</v>
      </c>
      <c r="S40" s="5">
        <f t="shared" si="11"/>
        <v>1011793245</v>
      </c>
      <c r="T40" s="5">
        <f t="shared" si="11"/>
        <v>1135053753</v>
      </c>
      <c r="U40" s="5">
        <f t="shared" si="11"/>
        <v>1268195440.5</v>
      </c>
      <c r="V40" s="5">
        <f t="shared" si="11"/>
        <v>1390051195.25</v>
      </c>
      <c r="W40" s="5">
        <f t="shared" si="11"/>
        <v>1635534264.5</v>
      </c>
      <c r="X40" s="5">
        <f t="shared" si="11"/>
        <v>1552298683</v>
      </c>
      <c r="Y40" s="5">
        <f t="shared" si="11"/>
        <v>1504277067.5</v>
      </c>
      <c r="Z40" s="5">
        <f t="shared" si="11"/>
        <v>1612940229</v>
      </c>
      <c r="AA40" s="5">
        <f t="shared" si="11"/>
        <v>1789464176.5</v>
      </c>
      <c r="AB40" s="5">
        <v>1891897884</v>
      </c>
      <c r="AC40" s="5">
        <v>1954421451.3430421</v>
      </c>
      <c r="AD40" s="5">
        <v>1908958739</v>
      </c>
      <c r="AE40" s="5">
        <v>1978836439.061537</v>
      </c>
      <c r="AF40" s="5">
        <v>2170666792</v>
      </c>
      <c r="AG40" s="5">
        <v>2393402355.4782734</v>
      </c>
      <c r="AH40" s="5">
        <v>2504698356</v>
      </c>
      <c r="AI40" s="10">
        <v>4.7875347546508129E-2</v>
      </c>
      <c r="AJ40" s="10">
        <v>4.6501166119010666E-2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119450259</v>
      </c>
      <c r="H42" s="12">
        <v>141472732</v>
      </c>
      <c r="I42" s="12">
        <v>152897415</v>
      </c>
      <c r="J42" s="12">
        <v>163327507</v>
      </c>
      <c r="K42" s="12">
        <f t="shared" ref="K42:AA51" si="12">SUM(K98,K154,K211)</f>
        <v>169990913</v>
      </c>
      <c r="L42" s="12">
        <f t="shared" si="12"/>
        <v>177740514</v>
      </c>
      <c r="M42" s="12">
        <f t="shared" si="12"/>
        <v>183872916</v>
      </c>
      <c r="N42" s="12">
        <f t="shared" si="12"/>
        <v>192825031</v>
      </c>
      <c r="O42" s="12">
        <f t="shared" si="12"/>
        <v>209162389</v>
      </c>
      <c r="P42" s="12">
        <f t="shared" si="12"/>
        <v>225029208</v>
      </c>
      <c r="Q42" s="12">
        <f t="shared" si="12"/>
        <v>239996625</v>
      </c>
      <c r="R42" s="12">
        <f t="shared" si="12"/>
        <v>254927630</v>
      </c>
      <c r="S42" s="12">
        <f t="shared" si="12"/>
        <v>284136181</v>
      </c>
      <c r="T42" s="12">
        <f t="shared" si="12"/>
        <v>332152790.43000001</v>
      </c>
      <c r="U42" s="12">
        <f t="shared" si="12"/>
        <v>341886641</v>
      </c>
      <c r="V42" s="12">
        <f t="shared" si="12"/>
        <v>366898830</v>
      </c>
      <c r="W42" s="12">
        <f t="shared" si="12"/>
        <v>369881084</v>
      </c>
      <c r="X42" s="12">
        <f t="shared" si="12"/>
        <v>352854304</v>
      </c>
      <c r="Y42" s="12">
        <f t="shared" si="12"/>
        <v>357964152</v>
      </c>
      <c r="Z42" s="12">
        <f t="shared" si="12"/>
        <v>378353437</v>
      </c>
      <c r="AA42" s="12">
        <f t="shared" si="12"/>
        <v>427896238</v>
      </c>
      <c r="AB42" s="12">
        <v>499134849</v>
      </c>
      <c r="AC42" s="12">
        <v>489668883</v>
      </c>
      <c r="AD42" s="12">
        <v>511527913</v>
      </c>
      <c r="AE42" s="12">
        <v>518783106</v>
      </c>
      <c r="AF42" s="12">
        <v>582663076</v>
      </c>
      <c r="AG42" s="12">
        <v>618347573</v>
      </c>
      <c r="AH42" s="12">
        <v>645424120</v>
      </c>
      <c r="AI42" s="13">
        <v>4.3769373966990655E-2</v>
      </c>
      <c r="AJ42" s="13">
        <v>4.3788555469918534E-2</v>
      </c>
    </row>
    <row r="43" spans="1:36" ht="10.5" customHeight="1" x14ac:dyDescent="0.2">
      <c r="A43" s="11"/>
      <c r="B43" s="19" t="s">
        <v>65</v>
      </c>
      <c r="C43" s="14"/>
      <c r="D43" s="19"/>
      <c r="E43" s="14"/>
      <c r="F43" s="2"/>
      <c r="G43" s="12">
        <v>114520854</v>
      </c>
      <c r="H43" s="12">
        <v>114920053</v>
      </c>
      <c r="I43" s="12">
        <v>119280272</v>
      </c>
      <c r="J43" s="12">
        <v>124659108</v>
      </c>
      <c r="K43" s="12">
        <f t="shared" si="12"/>
        <v>136018932</v>
      </c>
      <c r="L43" s="12">
        <f t="shared" si="12"/>
        <v>144542839</v>
      </c>
      <c r="M43" s="12">
        <f t="shared" si="12"/>
        <v>150642436</v>
      </c>
      <c r="N43" s="12">
        <f t="shared" si="12"/>
        <v>158501870</v>
      </c>
      <c r="O43" s="12">
        <f t="shared" si="12"/>
        <v>171471688</v>
      </c>
      <c r="P43" s="12">
        <f t="shared" si="12"/>
        <v>186142749</v>
      </c>
      <c r="Q43" s="12">
        <f t="shared" si="12"/>
        <v>190821562</v>
      </c>
      <c r="R43" s="12">
        <f t="shared" si="12"/>
        <v>197759174</v>
      </c>
      <c r="S43" s="12">
        <f t="shared" si="12"/>
        <v>212408894</v>
      </c>
      <c r="T43" s="12">
        <f t="shared" si="12"/>
        <v>223277926</v>
      </c>
      <c r="U43" s="12">
        <f t="shared" si="12"/>
        <v>216726735</v>
      </c>
      <c r="V43" s="12">
        <f t="shared" si="12"/>
        <v>222141223</v>
      </c>
      <c r="W43" s="12">
        <f t="shared" si="12"/>
        <v>235317544</v>
      </c>
      <c r="X43" s="12">
        <f t="shared" si="12"/>
        <v>220368695</v>
      </c>
      <c r="Y43" s="12">
        <f t="shared" si="12"/>
        <v>239710439</v>
      </c>
      <c r="Z43" s="12">
        <f t="shared" si="12"/>
        <v>227471789</v>
      </c>
      <c r="AA43" s="12">
        <f t="shared" si="12"/>
        <v>258406528</v>
      </c>
      <c r="AB43" s="12">
        <v>269251859</v>
      </c>
      <c r="AC43" s="12">
        <v>283338562</v>
      </c>
      <c r="AD43" s="12">
        <v>289860033</v>
      </c>
      <c r="AE43" s="12">
        <v>275004138</v>
      </c>
      <c r="AF43" s="12">
        <v>297812103</v>
      </c>
      <c r="AG43" s="12">
        <v>317066309</v>
      </c>
      <c r="AH43" s="12">
        <v>326206658</v>
      </c>
      <c r="AI43" s="13">
        <v>3.249752291064234E-2</v>
      </c>
      <c r="AJ43" s="13">
        <v>2.8827878398142895E-2</v>
      </c>
    </row>
    <row r="44" spans="1:36" ht="10.5" customHeight="1" x14ac:dyDescent="0.2">
      <c r="A44" s="11"/>
      <c r="B44" s="19" t="s">
        <v>66</v>
      </c>
      <c r="C44" s="14"/>
      <c r="D44" s="19"/>
      <c r="E44" s="14"/>
      <c r="F44" s="2"/>
      <c r="G44" s="12">
        <v>61910413</v>
      </c>
      <c r="H44" s="12">
        <v>64384115</v>
      </c>
      <c r="I44" s="12">
        <v>68019190</v>
      </c>
      <c r="J44" s="12">
        <v>75855306</v>
      </c>
      <c r="K44" s="12">
        <f t="shared" si="12"/>
        <v>83368602</v>
      </c>
      <c r="L44" s="12">
        <f t="shared" si="12"/>
        <v>87320003</v>
      </c>
      <c r="M44" s="12">
        <f t="shared" si="12"/>
        <v>97654842</v>
      </c>
      <c r="N44" s="12">
        <f t="shared" si="12"/>
        <v>109949887</v>
      </c>
      <c r="O44" s="12">
        <f t="shared" si="12"/>
        <v>116381187</v>
      </c>
      <c r="P44" s="12">
        <f t="shared" si="12"/>
        <v>121653452</v>
      </c>
      <c r="Q44" s="12">
        <f t="shared" si="12"/>
        <v>127001197</v>
      </c>
      <c r="R44" s="12">
        <f t="shared" si="12"/>
        <v>140179976</v>
      </c>
      <c r="S44" s="12">
        <f t="shared" si="12"/>
        <v>149208867</v>
      </c>
      <c r="T44" s="12">
        <f t="shared" si="12"/>
        <v>155519446.5</v>
      </c>
      <c r="U44" s="12">
        <f t="shared" si="12"/>
        <v>167357213</v>
      </c>
      <c r="V44" s="12">
        <f t="shared" si="12"/>
        <v>177639827</v>
      </c>
      <c r="W44" s="12">
        <f t="shared" si="12"/>
        <v>194235430</v>
      </c>
      <c r="X44" s="12">
        <f t="shared" si="12"/>
        <v>189420218</v>
      </c>
      <c r="Y44" s="12">
        <f t="shared" si="12"/>
        <v>203084937</v>
      </c>
      <c r="Z44" s="12">
        <f t="shared" si="12"/>
        <v>213806173</v>
      </c>
      <c r="AA44" s="12">
        <f t="shared" si="12"/>
        <v>227472282</v>
      </c>
      <c r="AB44" s="12">
        <v>235766453</v>
      </c>
      <c r="AC44" s="12">
        <v>247999979</v>
      </c>
      <c r="AD44" s="12">
        <v>261733602</v>
      </c>
      <c r="AE44" s="12">
        <v>265033342</v>
      </c>
      <c r="AF44" s="12">
        <v>281499709</v>
      </c>
      <c r="AG44" s="12">
        <v>300736166</v>
      </c>
      <c r="AH44" s="12">
        <v>316097246</v>
      </c>
      <c r="AI44" s="13">
        <v>5.0081765392658406E-2</v>
      </c>
      <c r="AJ44" s="13">
        <v>5.1078259739468779E-2</v>
      </c>
    </row>
    <row r="45" spans="1:36" ht="10.5" customHeight="1" x14ac:dyDescent="0.2">
      <c r="A45" s="11"/>
      <c r="B45" s="19" t="s">
        <v>67</v>
      </c>
      <c r="C45" s="14"/>
      <c r="D45" s="19"/>
      <c r="E45" s="14"/>
      <c r="F45" s="2"/>
      <c r="G45" s="12">
        <v>6958462</v>
      </c>
      <c r="H45" s="12">
        <v>6341040</v>
      </c>
      <c r="I45" s="12">
        <v>7643506</v>
      </c>
      <c r="J45" s="12">
        <v>7666219</v>
      </c>
      <c r="K45" s="12">
        <f t="shared" si="12"/>
        <v>8261999</v>
      </c>
      <c r="L45" s="12">
        <f t="shared" si="12"/>
        <v>11950958</v>
      </c>
      <c r="M45" s="12">
        <f t="shared" si="12"/>
        <v>12860387</v>
      </c>
      <c r="N45" s="12">
        <f t="shared" si="12"/>
        <v>14262714</v>
      </c>
      <c r="O45" s="12">
        <f t="shared" si="12"/>
        <v>16127560</v>
      </c>
      <c r="P45" s="12">
        <f t="shared" si="12"/>
        <v>19532032</v>
      </c>
      <c r="Q45" s="12">
        <f t="shared" si="12"/>
        <v>21643751</v>
      </c>
      <c r="R45" s="12">
        <f t="shared" si="12"/>
        <v>23899759</v>
      </c>
      <c r="S45" s="12">
        <f t="shared" si="12"/>
        <v>21287689</v>
      </c>
      <c r="T45" s="12">
        <f t="shared" si="12"/>
        <v>43300872</v>
      </c>
      <c r="U45" s="12">
        <f t="shared" si="12"/>
        <v>59741502</v>
      </c>
      <c r="V45" s="12">
        <f t="shared" si="12"/>
        <v>82776436</v>
      </c>
      <c r="W45" s="12">
        <f t="shared" si="12"/>
        <v>85714198</v>
      </c>
      <c r="X45" s="12">
        <f t="shared" si="12"/>
        <v>88339703</v>
      </c>
      <c r="Y45" s="12">
        <f t="shared" si="12"/>
        <v>105818027</v>
      </c>
      <c r="Z45" s="12">
        <f t="shared" si="12"/>
        <v>160331356</v>
      </c>
      <c r="AA45" s="12">
        <f t="shared" si="12"/>
        <v>91916904</v>
      </c>
      <c r="AB45" s="12">
        <v>88550297</v>
      </c>
      <c r="AC45" s="12">
        <v>94605886</v>
      </c>
      <c r="AD45" s="12">
        <v>87093890</v>
      </c>
      <c r="AE45" s="12">
        <v>102929962</v>
      </c>
      <c r="AF45" s="12">
        <v>94183661</v>
      </c>
      <c r="AG45" s="12">
        <v>76444082</v>
      </c>
      <c r="AH45" s="12">
        <v>103902104</v>
      </c>
      <c r="AI45" s="13">
        <v>2.7004594842811924E-2</v>
      </c>
      <c r="AJ45" s="13">
        <v>0.35919094430357607</v>
      </c>
    </row>
    <row r="46" spans="1:36" ht="10.5" customHeight="1" x14ac:dyDescent="0.2">
      <c r="A46" s="11"/>
      <c r="B46" s="19" t="s">
        <v>69</v>
      </c>
      <c r="C46" s="14"/>
      <c r="D46" s="19"/>
      <c r="E46" s="14"/>
      <c r="F46" s="2"/>
      <c r="G46" s="12">
        <v>14069295</v>
      </c>
      <c r="H46" s="12">
        <v>19442878</v>
      </c>
      <c r="I46" s="12">
        <v>21823771</v>
      </c>
      <c r="J46" s="12">
        <v>20158711</v>
      </c>
      <c r="K46" s="12">
        <f t="shared" si="12"/>
        <v>21020914</v>
      </c>
      <c r="L46" s="12">
        <f t="shared" si="12"/>
        <v>23611425</v>
      </c>
      <c r="M46" s="12">
        <f t="shared" si="12"/>
        <v>21018255</v>
      </c>
      <c r="N46" s="12">
        <f t="shared" si="12"/>
        <v>22212653</v>
      </c>
      <c r="O46" s="12">
        <f t="shared" si="12"/>
        <v>23657903</v>
      </c>
      <c r="P46" s="12">
        <f t="shared" si="12"/>
        <v>25527022</v>
      </c>
      <c r="Q46" s="12">
        <f t="shared" si="12"/>
        <v>23677874</v>
      </c>
      <c r="R46" s="12">
        <f t="shared" si="12"/>
        <v>25611002</v>
      </c>
      <c r="S46" s="12">
        <f t="shared" si="12"/>
        <v>26858710</v>
      </c>
      <c r="T46" s="12">
        <f t="shared" si="12"/>
        <v>26724167</v>
      </c>
      <c r="U46" s="12">
        <f t="shared" si="12"/>
        <v>28349810</v>
      </c>
      <c r="V46" s="12">
        <f t="shared" si="12"/>
        <v>30582101</v>
      </c>
      <c r="W46" s="12">
        <f t="shared" si="12"/>
        <v>29344021</v>
      </c>
      <c r="X46" s="12">
        <f t="shared" si="12"/>
        <v>26229743</v>
      </c>
      <c r="Y46" s="12">
        <f t="shared" si="12"/>
        <v>25874378</v>
      </c>
      <c r="Z46" s="12">
        <f t="shared" si="12"/>
        <v>28577845</v>
      </c>
      <c r="AA46" s="12">
        <f t="shared" si="12"/>
        <v>29884697</v>
      </c>
      <c r="AB46" s="12">
        <v>30877091</v>
      </c>
      <c r="AC46" s="12">
        <v>35603583</v>
      </c>
      <c r="AD46" s="12">
        <v>38044122</v>
      </c>
      <c r="AE46" s="12">
        <v>39330137</v>
      </c>
      <c r="AF46" s="12">
        <v>41471664</v>
      </c>
      <c r="AG46" s="12">
        <v>40368817</v>
      </c>
      <c r="AH46" s="12">
        <v>42082988</v>
      </c>
      <c r="AI46" s="13">
        <v>5.2959575623472421E-2</v>
      </c>
      <c r="AJ46" s="13">
        <v>4.2462750394692023E-2</v>
      </c>
    </row>
    <row r="47" spans="1:36" ht="10.5" customHeight="1" x14ac:dyDescent="0.2">
      <c r="A47" s="11"/>
      <c r="B47" s="19" t="s">
        <v>70</v>
      </c>
      <c r="C47" s="14"/>
      <c r="D47" s="19"/>
      <c r="E47" s="14"/>
      <c r="F47" s="2"/>
      <c r="G47" s="12">
        <v>29819466</v>
      </c>
      <c r="H47" s="12">
        <v>41095751</v>
      </c>
      <c r="I47" s="12">
        <v>41864092</v>
      </c>
      <c r="J47" s="12">
        <v>36237294</v>
      </c>
      <c r="K47" s="12">
        <f t="shared" si="12"/>
        <v>42084730</v>
      </c>
      <c r="L47" s="12">
        <f t="shared" si="12"/>
        <v>44269722</v>
      </c>
      <c r="M47" s="12">
        <f t="shared" si="12"/>
        <v>45400772</v>
      </c>
      <c r="N47" s="12">
        <f t="shared" si="12"/>
        <v>48546110</v>
      </c>
      <c r="O47" s="12">
        <f t="shared" si="12"/>
        <v>53913313</v>
      </c>
      <c r="P47" s="12">
        <f t="shared" si="12"/>
        <v>52036457</v>
      </c>
      <c r="Q47" s="12">
        <f t="shared" si="12"/>
        <v>53999522</v>
      </c>
      <c r="R47" s="12">
        <f t="shared" si="12"/>
        <v>60720468</v>
      </c>
      <c r="S47" s="12">
        <f t="shared" si="12"/>
        <v>64553154</v>
      </c>
      <c r="T47" s="12">
        <f t="shared" si="12"/>
        <v>60261096.829999998</v>
      </c>
      <c r="U47" s="12">
        <f t="shared" si="12"/>
        <v>67186399</v>
      </c>
      <c r="V47" s="12">
        <f t="shared" si="12"/>
        <v>76092648</v>
      </c>
      <c r="W47" s="12">
        <f t="shared" si="12"/>
        <v>84131262</v>
      </c>
      <c r="X47" s="12">
        <f t="shared" si="12"/>
        <v>64127328</v>
      </c>
      <c r="Y47" s="12">
        <f t="shared" si="12"/>
        <v>53346818</v>
      </c>
      <c r="Z47" s="12">
        <f t="shared" si="12"/>
        <v>61208991</v>
      </c>
      <c r="AA47" s="12">
        <f t="shared" si="12"/>
        <v>71432566</v>
      </c>
      <c r="AB47" s="12">
        <v>69246289</v>
      </c>
      <c r="AC47" s="12">
        <v>73311108</v>
      </c>
      <c r="AD47" s="12">
        <v>76040337</v>
      </c>
      <c r="AE47" s="12">
        <v>78846141</v>
      </c>
      <c r="AF47" s="12">
        <v>110404497</v>
      </c>
      <c r="AG47" s="12">
        <v>102205301</v>
      </c>
      <c r="AH47" s="12">
        <v>103194518</v>
      </c>
      <c r="AI47" s="13">
        <v>6.8751376672834263E-2</v>
      </c>
      <c r="AJ47" s="13">
        <v>9.6787249812022962E-3</v>
      </c>
    </row>
    <row r="48" spans="1:36" ht="10.5" customHeight="1" x14ac:dyDescent="0.2">
      <c r="A48" s="11"/>
      <c r="B48" s="19" t="s">
        <v>71</v>
      </c>
      <c r="C48" s="14"/>
      <c r="D48" s="19"/>
      <c r="E48" s="14"/>
      <c r="F48" s="2"/>
      <c r="G48" s="12">
        <v>17849306</v>
      </c>
      <c r="H48" s="12">
        <v>19019058</v>
      </c>
      <c r="I48" s="12">
        <v>20786801</v>
      </c>
      <c r="J48" s="12">
        <v>22410669</v>
      </c>
      <c r="K48" s="12">
        <f t="shared" si="12"/>
        <v>25903218</v>
      </c>
      <c r="L48" s="12">
        <f t="shared" si="12"/>
        <v>31200642</v>
      </c>
      <c r="M48" s="12">
        <f t="shared" si="12"/>
        <v>30269734</v>
      </c>
      <c r="N48" s="12">
        <f t="shared" si="12"/>
        <v>43281190</v>
      </c>
      <c r="O48" s="12">
        <f t="shared" si="12"/>
        <v>34244143</v>
      </c>
      <c r="P48" s="12">
        <f t="shared" si="12"/>
        <v>31397199</v>
      </c>
      <c r="Q48" s="12">
        <f t="shared" si="12"/>
        <v>32807447</v>
      </c>
      <c r="R48" s="12">
        <f t="shared" si="12"/>
        <v>43985499</v>
      </c>
      <c r="S48" s="12">
        <f t="shared" si="12"/>
        <v>47077117</v>
      </c>
      <c r="T48" s="12">
        <f t="shared" si="12"/>
        <v>47361825.100000001</v>
      </c>
      <c r="U48" s="12">
        <f t="shared" si="12"/>
        <v>57627171</v>
      </c>
      <c r="V48" s="12">
        <f t="shared" si="12"/>
        <v>60318803</v>
      </c>
      <c r="W48" s="12">
        <f t="shared" si="12"/>
        <v>56378197</v>
      </c>
      <c r="X48" s="12">
        <f t="shared" si="12"/>
        <v>56831739</v>
      </c>
      <c r="Y48" s="12">
        <f t="shared" si="12"/>
        <v>58620878</v>
      </c>
      <c r="Z48" s="12">
        <f t="shared" si="12"/>
        <v>80992627</v>
      </c>
      <c r="AA48" s="12">
        <f t="shared" si="12"/>
        <v>73717317</v>
      </c>
      <c r="AB48" s="12">
        <v>72808732</v>
      </c>
      <c r="AC48" s="12">
        <v>84138081</v>
      </c>
      <c r="AD48" s="12">
        <v>81981664</v>
      </c>
      <c r="AE48" s="12">
        <v>85943214</v>
      </c>
      <c r="AF48" s="12">
        <v>87820228</v>
      </c>
      <c r="AG48" s="12">
        <v>90233509</v>
      </c>
      <c r="AH48" s="12">
        <v>97972183</v>
      </c>
      <c r="AI48" s="13">
        <v>5.0718920843119353E-2</v>
      </c>
      <c r="AJ48" s="13">
        <v>8.576275139649063E-2</v>
      </c>
    </row>
    <row r="49" spans="1:36" ht="10.5" customHeight="1" x14ac:dyDescent="0.2">
      <c r="A49" s="11"/>
      <c r="B49" s="19" t="s">
        <v>72</v>
      </c>
      <c r="C49" s="14"/>
      <c r="D49" s="19"/>
      <c r="E49" s="14"/>
      <c r="F49" s="2"/>
      <c r="G49" s="12">
        <v>50249882</v>
      </c>
      <c r="H49" s="12">
        <v>25723731</v>
      </c>
      <c r="I49" s="12">
        <v>31640171</v>
      </c>
      <c r="J49" s="12">
        <v>33298221</v>
      </c>
      <c r="K49" s="12">
        <f t="shared" si="12"/>
        <v>36086533</v>
      </c>
      <c r="L49" s="12">
        <f t="shared" si="12"/>
        <v>34356516</v>
      </c>
      <c r="M49" s="12">
        <f t="shared" si="12"/>
        <v>37679777</v>
      </c>
      <c r="N49" s="12">
        <f t="shared" si="12"/>
        <v>52815576</v>
      </c>
      <c r="O49" s="12">
        <f t="shared" si="12"/>
        <v>49879773</v>
      </c>
      <c r="P49" s="12">
        <f t="shared" si="12"/>
        <v>49962397</v>
      </c>
      <c r="Q49" s="12">
        <f t="shared" si="12"/>
        <v>55922864</v>
      </c>
      <c r="R49" s="12">
        <f t="shared" si="12"/>
        <v>48036153</v>
      </c>
      <c r="S49" s="12">
        <f t="shared" si="12"/>
        <v>51011055</v>
      </c>
      <c r="T49" s="12">
        <f t="shared" si="12"/>
        <v>77366865.340000004</v>
      </c>
      <c r="U49" s="12">
        <f t="shared" si="12"/>
        <v>94813859</v>
      </c>
      <c r="V49" s="12">
        <f t="shared" si="12"/>
        <v>105197577</v>
      </c>
      <c r="W49" s="12">
        <f t="shared" si="12"/>
        <v>112422170</v>
      </c>
      <c r="X49" s="12">
        <f t="shared" si="12"/>
        <v>121402061</v>
      </c>
      <c r="Y49" s="12">
        <f t="shared" si="12"/>
        <v>182566883</v>
      </c>
      <c r="Z49" s="12">
        <f t="shared" si="12"/>
        <v>156633093</v>
      </c>
      <c r="AA49" s="12">
        <f t="shared" si="12"/>
        <v>221918457</v>
      </c>
      <c r="AB49" s="12">
        <v>165167833</v>
      </c>
      <c r="AC49" s="12">
        <v>176986494</v>
      </c>
      <c r="AD49" s="12">
        <v>146749937</v>
      </c>
      <c r="AE49" s="12">
        <v>222479655</v>
      </c>
      <c r="AF49" s="12">
        <v>145831869</v>
      </c>
      <c r="AG49" s="12">
        <v>233919957</v>
      </c>
      <c r="AH49" s="12">
        <v>179803190</v>
      </c>
      <c r="AI49" s="13">
        <v>1.4250709731509437E-2</v>
      </c>
      <c r="AJ49" s="13">
        <v>-0.23134737067346503</v>
      </c>
    </row>
    <row r="50" spans="1:36" ht="10.5" customHeight="1" x14ac:dyDescent="0.2">
      <c r="A50" s="11"/>
      <c r="B50" s="19" t="s">
        <v>73</v>
      </c>
      <c r="C50" s="14"/>
      <c r="D50" s="19"/>
      <c r="E50" s="14"/>
      <c r="F50" s="2"/>
      <c r="G50" s="12">
        <v>44729426</v>
      </c>
      <c r="H50" s="12">
        <v>25649211</v>
      </c>
      <c r="I50" s="12">
        <v>15639100</v>
      </c>
      <c r="J50" s="12">
        <v>24456563</v>
      </c>
      <c r="K50" s="12">
        <f t="shared" si="12"/>
        <v>33232805</v>
      </c>
      <c r="L50" s="12">
        <f t="shared" si="12"/>
        <v>96296701</v>
      </c>
      <c r="M50" s="12">
        <f t="shared" si="12"/>
        <v>72535112</v>
      </c>
      <c r="N50" s="12">
        <f t="shared" si="12"/>
        <v>97403941</v>
      </c>
      <c r="O50" s="12">
        <f t="shared" si="12"/>
        <v>85632433</v>
      </c>
      <c r="P50" s="12">
        <f t="shared" si="12"/>
        <v>123094541</v>
      </c>
      <c r="Q50" s="12">
        <f t="shared" si="12"/>
        <v>158736686</v>
      </c>
      <c r="R50" s="12">
        <f t="shared" si="12"/>
        <v>131149865</v>
      </c>
      <c r="S50" s="12">
        <f t="shared" si="12"/>
        <v>64661436</v>
      </c>
      <c r="T50" s="12">
        <f t="shared" si="12"/>
        <v>71517324.799999997</v>
      </c>
      <c r="U50" s="12">
        <f t="shared" si="12"/>
        <v>104814340</v>
      </c>
      <c r="V50" s="12">
        <f t="shared" si="12"/>
        <v>128546848</v>
      </c>
      <c r="W50" s="12">
        <f t="shared" si="12"/>
        <v>330463163</v>
      </c>
      <c r="X50" s="12">
        <f t="shared" si="12"/>
        <v>285389146</v>
      </c>
      <c r="Y50" s="12">
        <f t="shared" si="12"/>
        <v>136064017</v>
      </c>
      <c r="Z50" s="12">
        <f t="shared" si="12"/>
        <v>158616971</v>
      </c>
      <c r="AA50" s="12">
        <f t="shared" si="12"/>
        <v>240830727</v>
      </c>
      <c r="AB50" s="12">
        <v>293425662</v>
      </c>
      <c r="AC50" s="12">
        <v>302202014</v>
      </c>
      <c r="AD50" s="12">
        <v>231798299</v>
      </c>
      <c r="AE50" s="12">
        <v>190197957</v>
      </c>
      <c r="AF50" s="12">
        <v>259272884</v>
      </c>
      <c r="AG50" s="12">
        <v>345651805</v>
      </c>
      <c r="AH50" s="12">
        <v>410899162</v>
      </c>
      <c r="AI50" s="13">
        <v>5.7725221907058977E-2</v>
      </c>
      <c r="AJ50" s="13">
        <v>0.18876613995983618</v>
      </c>
    </row>
    <row r="51" spans="1:36" ht="10.5" customHeight="1" x14ac:dyDescent="0.2">
      <c r="A51" s="11"/>
      <c r="B51" s="19" t="s">
        <v>74</v>
      </c>
      <c r="C51" s="14"/>
      <c r="D51" s="19"/>
      <c r="E51" s="14"/>
      <c r="F51" s="2"/>
      <c r="G51" s="12">
        <v>11637685</v>
      </c>
      <c r="H51" s="12">
        <v>16840998</v>
      </c>
      <c r="I51" s="12">
        <v>19912358</v>
      </c>
      <c r="J51" s="12">
        <v>21360026</v>
      </c>
      <c r="K51" s="12">
        <f t="shared" si="12"/>
        <v>24230541</v>
      </c>
      <c r="L51" s="12">
        <f t="shared" si="12"/>
        <v>22789240</v>
      </c>
      <c r="M51" s="12">
        <f t="shared" si="12"/>
        <v>24002806</v>
      </c>
      <c r="N51" s="12">
        <f t="shared" si="12"/>
        <v>23914212</v>
      </c>
      <c r="O51" s="12">
        <f t="shared" si="12"/>
        <v>21527829</v>
      </c>
      <c r="P51" s="12">
        <f t="shared" si="12"/>
        <v>19238305</v>
      </c>
      <c r="Q51" s="12">
        <f t="shared" si="12"/>
        <v>15816733</v>
      </c>
      <c r="R51" s="12">
        <f t="shared" si="12"/>
        <v>36464278</v>
      </c>
      <c r="S51" s="12">
        <f t="shared" si="12"/>
        <v>29015067</v>
      </c>
      <c r="T51" s="12">
        <f t="shared" si="12"/>
        <v>27710047</v>
      </c>
      <c r="U51" s="12">
        <f t="shared" si="12"/>
        <v>44548230</v>
      </c>
      <c r="V51" s="12">
        <f t="shared" si="12"/>
        <v>39431213.25</v>
      </c>
      <c r="W51" s="12">
        <f t="shared" si="12"/>
        <v>42380487</v>
      </c>
      <c r="X51" s="12">
        <f t="shared" si="12"/>
        <v>57228018</v>
      </c>
      <c r="Y51" s="12">
        <f t="shared" si="12"/>
        <v>49011094</v>
      </c>
      <c r="Z51" s="12">
        <f t="shared" si="12"/>
        <v>52624786</v>
      </c>
      <c r="AA51" s="12">
        <f t="shared" si="12"/>
        <v>47468155</v>
      </c>
      <c r="AB51" s="12">
        <v>64951369</v>
      </c>
      <c r="AC51" s="12">
        <v>59278742</v>
      </c>
      <c r="AD51" s="12">
        <v>63329507</v>
      </c>
      <c r="AE51" s="12">
        <v>68856818</v>
      </c>
      <c r="AF51" s="12">
        <v>112431435</v>
      </c>
      <c r="AG51" s="12">
        <v>88972066</v>
      </c>
      <c r="AH51" s="12">
        <v>98697570</v>
      </c>
      <c r="AI51" s="13">
        <v>7.2226060309460216E-2</v>
      </c>
      <c r="AJ51" s="13">
        <v>0.10930963432949843</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53288758</v>
      </c>
      <c r="S52" s="12">
        <f t="shared" si="13"/>
        <v>61575075</v>
      </c>
      <c r="T52" s="12">
        <f t="shared" si="13"/>
        <v>69861392</v>
      </c>
      <c r="U52" s="12">
        <f t="shared" si="13"/>
        <v>85143540.5</v>
      </c>
      <c r="V52" s="12">
        <f t="shared" si="13"/>
        <v>100425689</v>
      </c>
      <c r="W52" s="12">
        <f t="shared" si="13"/>
        <v>95266708.5</v>
      </c>
      <c r="X52" s="12">
        <f t="shared" si="13"/>
        <v>90107728</v>
      </c>
      <c r="Y52" s="12">
        <f t="shared" si="13"/>
        <v>92215444.5</v>
      </c>
      <c r="Z52" s="12">
        <f t="shared" si="13"/>
        <v>94323161</v>
      </c>
      <c r="AA52" s="12">
        <f t="shared" si="13"/>
        <v>98520305.5</v>
      </c>
      <c r="AB52" s="12">
        <v>102717450</v>
      </c>
      <c r="AC52" s="12">
        <v>107288119.34304209</v>
      </c>
      <c r="AD52" s="12">
        <v>120799435</v>
      </c>
      <c r="AE52" s="12">
        <v>131431969.06153713</v>
      </c>
      <c r="AF52" s="12">
        <v>157275666</v>
      </c>
      <c r="AG52" s="12">
        <v>179456770.47827348</v>
      </c>
      <c r="AH52" s="12">
        <v>180418617</v>
      </c>
      <c r="AI52" s="13">
        <v>9.8431182747206636E-2</v>
      </c>
      <c r="AJ52" s="13">
        <v>5.3597672529327499E-3</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220</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218571603</v>
      </c>
      <c r="H62" s="5">
        <v>222556722</v>
      </c>
      <c r="I62" s="5">
        <v>231257458</v>
      </c>
      <c r="J62" s="5">
        <v>262753947</v>
      </c>
      <c r="K62" s="5">
        <f>SUM(K64,K79,K91,K93)</f>
        <v>252322853</v>
      </c>
      <c r="L62" s="5">
        <f>SUM(L64,L79,L91,L93)</f>
        <v>303044962</v>
      </c>
      <c r="M62" s="5">
        <f>SUM(M64,M79,M91,M93)</f>
        <v>285364539</v>
      </c>
      <c r="N62" s="5">
        <f>SUM(N64,N79,N91,N93)</f>
        <v>368356051</v>
      </c>
      <c r="O62" s="39">
        <v>395053314</v>
      </c>
      <c r="P62" s="39">
        <v>486193888</v>
      </c>
      <c r="Q62" s="39">
        <v>368269473</v>
      </c>
      <c r="R62" s="39">
        <v>617313735</v>
      </c>
      <c r="S62" s="39">
        <v>623881254</v>
      </c>
      <c r="T62" s="39">
        <v>1028378325</v>
      </c>
      <c r="U62" s="8">
        <v>485646496</v>
      </c>
      <c r="V62" s="8">
        <f>SUM(V64,V79,V91,V93)</f>
        <v>517918897</v>
      </c>
      <c r="W62" s="8">
        <f>W64+W79+W91+W93</f>
        <v>512015859</v>
      </c>
      <c r="X62" s="8">
        <f>SUM(X64,X79,X91,X93)</f>
        <v>597359745</v>
      </c>
      <c r="Y62" s="8">
        <f>SUM(Y64+Y79+Y91+Y93)</f>
        <v>633984362.9515202</v>
      </c>
      <c r="Z62" s="8">
        <f>SUM(Z64+Z79+Z91+Z93)</f>
        <v>787792520.52552927</v>
      </c>
      <c r="AA62" s="8">
        <f>SUM(AA64+AA79+AA91+AA93)</f>
        <v>1207150991</v>
      </c>
      <c r="AB62" s="39">
        <v>668923780</v>
      </c>
      <c r="AC62" s="39">
        <v>821641000</v>
      </c>
      <c r="AD62" s="39">
        <v>727715516</v>
      </c>
      <c r="AE62" s="39">
        <v>851943264</v>
      </c>
      <c r="AF62" s="39">
        <v>853751268</v>
      </c>
      <c r="AG62" s="39">
        <v>968539936</v>
      </c>
      <c r="AH62" s="39">
        <v>926670512</v>
      </c>
      <c r="AI62" s="10">
        <v>5.5823809404342617E-2</v>
      </c>
      <c r="AJ62" s="10">
        <v>-4.3229424460201095E-2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107340499</v>
      </c>
      <c r="H64" s="12">
        <v>110477525</v>
      </c>
      <c r="I64" s="12">
        <v>111327269</v>
      </c>
      <c r="J64" s="12">
        <v>129698310</v>
      </c>
      <c r="K64" s="12">
        <f>SUM(K65,K69:K73)</f>
        <v>112872560</v>
      </c>
      <c r="L64" s="12">
        <f>SUM(L65,L69:L73)</f>
        <v>151360144</v>
      </c>
      <c r="M64" s="12">
        <f>SUM(M65,M69:M73)</f>
        <v>127879077</v>
      </c>
      <c r="N64" s="12">
        <f>SUM(N65,N69:N73)</f>
        <v>182593478</v>
      </c>
      <c r="O64" s="41">
        <v>212423230</v>
      </c>
      <c r="P64" s="41">
        <v>286680986</v>
      </c>
      <c r="Q64" s="41">
        <v>190706476</v>
      </c>
      <c r="R64" s="41">
        <v>433597997</v>
      </c>
      <c r="S64" s="41">
        <v>432964777</v>
      </c>
      <c r="T64" s="41">
        <v>838837796</v>
      </c>
      <c r="U64" s="11">
        <v>304376297</v>
      </c>
      <c r="V64" s="11">
        <v>276874955</v>
      </c>
      <c r="W64" s="11">
        <v>297800667</v>
      </c>
      <c r="X64" s="11">
        <v>379284245</v>
      </c>
      <c r="Y64" s="11">
        <v>393516641</v>
      </c>
      <c r="Z64" s="11">
        <v>537221777</v>
      </c>
      <c r="AA64" s="11">
        <v>938953972</v>
      </c>
      <c r="AB64" s="41">
        <v>399983219</v>
      </c>
      <c r="AC64" s="41">
        <v>548908368</v>
      </c>
      <c r="AD64" s="41">
        <v>443002973</v>
      </c>
      <c r="AE64" s="41">
        <v>559519434</v>
      </c>
      <c r="AF64" s="41">
        <v>568728652</v>
      </c>
      <c r="AG64" s="39">
        <v>670668896</v>
      </c>
      <c r="AH64" s="41">
        <v>619887512</v>
      </c>
      <c r="AI64" s="13">
        <v>7.5751233379075522E-2</v>
      </c>
      <c r="AJ64" s="13">
        <v>-7.5717517694454103E-2</v>
      </c>
    </row>
    <row r="65" spans="1:36" ht="10.5" customHeight="1" x14ac:dyDescent="0.2">
      <c r="A65" s="11"/>
      <c r="B65" s="11"/>
      <c r="C65" s="11" t="s">
        <v>36</v>
      </c>
      <c r="D65" s="11"/>
      <c r="E65" s="11"/>
      <c r="F65" s="2"/>
      <c r="G65" s="12">
        <v>77521634</v>
      </c>
      <c r="H65" s="12">
        <v>85149269</v>
      </c>
      <c r="I65" s="12">
        <v>95725822</v>
      </c>
      <c r="J65" s="12">
        <v>79347896</v>
      </c>
      <c r="K65" s="12">
        <f>SUM(K66:K68)</f>
        <v>87709367</v>
      </c>
      <c r="L65" s="12">
        <f>SUM(L66:L68)</f>
        <v>89637515</v>
      </c>
      <c r="M65" s="12">
        <f>SUM(M66:M68)</f>
        <v>93530771</v>
      </c>
      <c r="N65" s="12">
        <f>SUM(N66:N68)</f>
        <v>110633048</v>
      </c>
      <c r="O65" s="41">
        <v>113674461</v>
      </c>
      <c r="P65" s="41">
        <v>140658147</v>
      </c>
      <c r="Q65" s="41">
        <v>160634696</v>
      </c>
      <c r="R65" s="41">
        <v>179556980</v>
      </c>
      <c r="S65" s="41">
        <v>189588861</v>
      </c>
      <c r="T65" s="41">
        <v>236077061</v>
      </c>
      <c r="U65" s="11">
        <v>244852468</v>
      </c>
      <c r="V65" s="11">
        <v>215907951</v>
      </c>
      <c r="W65" s="11">
        <v>249408553</v>
      </c>
      <c r="X65" s="11">
        <v>262318027</v>
      </c>
      <c r="Y65" s="11">
        <v>289518276</v>
      </c>
      <c r="Z65" s="11">
        <v>341877923</v>
      </c>
      <c r="AA65" s="11">
        <v>354633444</v>
      </c>
      <c r="AB65" s="41">
        <v>371600424</v>
      </c>
      <c r="AC65" s="41">
        <v>294917693</v>
      </c>
      <c r="AD65" s="41">
        <v>410072996</v>
      </c>
      <c r="AE65" s="41">
        <v>439540457</v>
      </c>
      <c r="AF65" s="41">
        <v>494628214</v>
      </c>
      <c r="AG65" s="41">
        <v>535416915</v>
      </c>
      <c r="AH65" s="41">
        <v>561910083</v>
      </c>
      <c r="AI65" s="13">
        <v>7.1350978802376952E-2</v>
      </c>
      <c r="AJ65" s="13">
        <v>4.9481380318363681E-2</v>
      </c>
    </row>
    <row r="66" spans="1:36" ht="10.5" customHeight="1" x14ac:dyDescent="0.2">
      <c r="A66" s="11"/>
      <c r="B66" s="11"/>
      <c r="C66" s="11"/>
      <c r="D66" s="11" t="s">
        <v>37</v>
      </c>
      <c r="E66" s="11"/>
      <c r="F66" s="2"/>
      <c r="G66" s="12">
        <v>77521634</v>
      </c>
      <c r="H66" s="12">
        <v>85149269</v>
      </c>
      <c r="I66" s="12">
        <v>95725822</v>
      </c>
      <c r="J66" s="12">
        <v>79347896</v>
      </c>
      <c r="K66" s="12">
        <v>87709367</v>
      </c>
      <c r="L66" s="12">
        <v>89637515</v>
      </c>
      <c r="M66" s="12">
        <v>93530771</v>
      </c>
      <c r="N66" s="12">
        <v>110633048</v>
      </c>
      <c r="O66" s="41">
        <v>113556163</v>
      </c>
      <c r="P66" s="41">
        <v>140686051</v>
      </c>
      <c r="Q66" s="41">
        <v>160591708</v>
      </c>
      <c r="R66" s="41">
        <v>179526615</v>
      </c>
      <c r="S66" s="41">
        <v>189568504</v>
      </c>
      <c r="T66" s="41">
        <v>236054372</v>
      </c>
      <c r="U66" s="11">
        <v>244823966</v>
      </c>
      <c r="V66" s="11">
        <v>215864790</v>
      </c>
      <c r="W66" s="11">
        <v>249357455</v>
      </c>
      <c r="X66" s="11">
        <v>262255736</v>
      </c>
      <c r="Y66" s="11">
        <v>289455206</v>
      </c>
      <c r="Z66" s="11">
        <v>341820045</v>
      </c>
      <c r="AA66" s="11">
        <v>354574359</v>
      </c>
      <c r="AB66" s="41">
        <v>371539461</v>
      </c>
      <c r="AC66" s="41">
        <v>294841384</v>
      </c>
      <c r="AD66" s="41">
        <v>410001227</v>
      </c>
      <c r="AE66" s="41">
        <v>439484446</v>
      </c>
      <c r="AF66" s="41">
        <v>494585106</v>
      </c>
      <c r="AG66" s="41">
        <v>535311043</v>
      </c>
      <c r="AH66" s="41">
        <v>561861131</v>
      </c>
      <c r="AI66" s="13">
        <v>7.1364718568822205E-2</v>
      </c>
      <c r="AJ66" s="13">
        <v>4.9597497281594467E-2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118298</v>
      </c>
      <c r="P68" s="41">
        <v>-27904</v>
      </c>
      <c r="Q68" s="41">
        <v>42988</v>
      </c>
      <c r="R68" s="41">
        <v>30365</v>
      </c>
      <c r="S68" s="41">
        <v>20357</v>
      </c>
      <c r="T68" s="41">
        <v>22689</v>
      </c>
      <c r="U68" s="11">
        <v>28502</v>
      </c>
      <c r="V68" s="11">
        <v>43161</v>
      </c>
      <c r="W68" s="11">
        <v>51098</v>
      </c>
      <c r="X68" s="11">
        <v>62291</v>
      </c>
      <c r="Y68" s="11">
        <v>63070</v>
      </c>
      <c r="Z68" s="11">
        <v>57878</v>
      </c>
      <c r="AA68" s="11">
        <v>59085</v>
      </c>
      <c r="AB68" s="41">
        <v>60963</v>
      </c>
      <c r="AC68" s="41">
        <v>76309</v>
      </c>
      <c r="AD68" s="41">
        <v>71769</v>
      </c>
      <c r="AE68" s="41">
        <v>56011</v>
      </c>
      <c r="AF68" s="41">
        <v>43108</v>
      </c>
      <c r="AG68" s="41">
        <v>105872</v>
      </c>
      <c r="AH68" s="41">
        <v>48952</v>
      </c>
      <c r="AI68" s="13">
        <v>-3.5910502966269742E-2</v>
      </c>
      <c r="AJ68" s="13">
        <v>-0.53763034607828319</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29818865</v>
      </c>
      <c r="H73" s="12">
        <v>25328256</v>
      </c>
      <c r="I73" s="12">
        <v>15601447</v>
      </c>
      <c r="J73" s="12">
        <v>50350414</v>
      </c>
      <c r="K73" s="12">
        <f>SUM(K74:K77)</f>
        <v>25163193</v>
      </c>
      <c r="L73" s="12">
        <f>SUM(L74:L77)</f>
        <v>61722629</v>
      </c>
      <c r="M73" s="12">
        <f>SUM(M74:M77)</f>
        <v>34348306</v>
      </c>
      <c r="N73" s="12">
        <f>SUM(N74:N77)</f>
        <v>71960430</v>
      </c>
      <c r="O73" s="41">
        <v>98748769</v>
      </c>
      <c r="P73" s="41">
        <v>146022839</v>
      </c>
      <c r="Q73" s="41">
        <v>30071780</v>
      </c>
      <c r="R73" s="41">
        <v>254041017</v>
      </c>
      <c r="S73" s="41">
        <v>243375916</v>
      </c>
      <c r="T73" s="41">
        <v>602760735</v>
      </c>
      <c r="U73" s="11">
        <v>59523829</v>
      </c>
      <c r="V73" s="11">
        <v>60967004</v>
      </c>
      <c r="W73" s="11">
        <v>48392114</v>
      </c>
      <c r="X73" s="11">
        <v>116966218</v>
      </c>
      <c r="Y73" s="11">
        <v>103998365</v>
      </c>
      <c r="Z73" s="11">
        <v>195343854</v>
      </c>
      <c r="AA73" s="11">
        <v>584320528</v>
      </c>
      <c r="AB73" s="41">
        <v>28382795</v>
      </c>
      <c r="AC73" s="41">
        <v>253990675</v>
      </c>
      <c r="AD73" s="41">
        <v>32929977</v>
      </c>
      <c r="AE73" s="41">
        <v>119978977</v>
      </c>
      <c r="AF73" s="41">
        <v>74100438</v>
      </c>
      <c r="AG73" s="41">
        <v>135251981</v>
      </c>
      <c r="AH73" s="41">
        <v>57977429</v>
      </c>
      <c r="AI73" s="13">
        <v>0.12642072395551818</v>
      </c>
      <c r="AJ73" s="13">
        <v>-0.57133767231106214</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8893768</v>
      </c>
      <c r="H75" s="12">
        <v>8742274</v>
      </c>
      <c r="I75" s="12">
        <v>9686869</v>
      </c>
      <c r="J75" s="12">
        <v>10494588</v>
      </c>
      <c r="K75" s="12">
        <v>11669294</v>
      </c>
      <c r="L75" s="12">
        <v>12717411</v>
      </c>
      <c r="M75" s="12">
        <v>13068094</v>
      </c>
      <c r="N75" s="12">
        <v>14283693</v>
      </c>
      <c r="O75" s="41">
        <v>17982372</v>
      </c>
      <c r="P75" s="41">
        <v>16367408</v>
      </c>
      <c r="Q75" s="41">
        <v>14415095</v>
      </c>
      <c r="R75" s="41">
        <v>14759110</v>
      </c>
      <c r="S75" s="41">
        <v>16636982</v>
      </c>
      <c r="T75" s="41">
        <v>27923152</v>
      </c>
      <c r="U75" s="11">
        <v>45496908</v>
      </c>
      <c r="V75" s="11">
        <v>42264991</v>
      </c>
      <c r="W75" s="11">
        <v>33602092</v>
      </c>
      <c r="X75" s="11">
        <v>23199965</v>
      </c>
      <c r="Y75" s="11">
        <v>17060695</v>
      </c>
      <c r="Z75" s="11">
        <v>15447357</v>
      </c>
      <c r="AA75" s="11">
        <v>28888887</v>
      </c>
      <c r="AB75" s="41">
        <v>15157659</v>
      </c>
      <c r="AC75" s="41">
        <v>17695917</v>
      </c>
      <c r="AD75" s="41">
        <v>15005078</v>
      </c>
      <c r="AE75" s="41">
        <v>16383459</v>
      </c>
      <c r="AF75" s="41">
        <v>16359217</v>
      </c>
      <c r="AG75" s="41">
        <v>20533008</v>
      </c>
      <c r="AH75" s="41">
        <v>16000868</v>
      </c>
      <c r="AI75" s="13">
        <v>9.0636654981866016E-3</v>
      </c>
      <c r="AJ75" s="13">
        <v>-0.22072460109108222</v>
      </c>
    </row>
    <row r="76" spans="1:36" ht="10.5" customHeight="1" x14ac:dyDescent="0.2">
      <c r="A76" s="11"/>
      <c r="B76" s="14"/>
      <c r="C76" s="11"/>
      <c r="D76" s="15" t="s">
        <v>47</v>
      </c>
      <c r="E76" s="11"/>
      <c r="F76" s="2"/>
      <c r="G76" s="12">
        <v>16466735</v>
      </c>
      <c r="H76" s="12">
        <v>12006895</v>
      </c>
      <c r="I76" s="12">
        <v>0</v>
      </c>
      <c r="J76" s="12">
        <v>32967670</v>
      </c>
      <c r="K76" s="12">
        <v>0</v>
      </c>
      <c r="L76" s="12">
        <v>44000000</v>
      </c>
      <c r="M76" s="12">
        <v>16501112</v>
      </c>
      <c r="N76" s="12">
        <v>50101001</v>
      </c>
      <c r="O76" s="41">
        <v>72374336</v>
      </c>
      <c r="P76" s="41">
        <v>121928012</v>
      </c>
      <c r="Q76" s="41">
        <v>2092010</v>
      </c>
      <c r="R76" s="41">
        <v>229816073</v>
      </c>
      <c r="S76" s="41">
        <f>135090905+82575858</f>
        <v>217666763</v>
      </c>
      <c r="T76" s="41">
        <f>23235257+539670000</f>
        <v>562905257</v>
      </c>
      <c r="U76" s="11">
        <v>107167</v>
      </c>
      <c r="V76" s="11">
        <v>0</v>
      </c>
      <c r="W76" s="11">
        <v>0</v>
      </c>
      <c r="X76" s="11">
        <v>80195155</v>
      </c>
      <c r="Y76" s="11">
        <v>76028424</v>
      </c>
      <c r="Z76" s="11">
        <v>168856128</v>
      </c>
      <c r="AA76" s="11">
        <v>542120425</v>
      </c>
      <c r="AB76" s="41">
        <v>0</v>
      </c>
      <c r="AC76" s="41">
        <v>132560701</v>
      </c>
      <c r="AD76" s="41">
        <v>0</v>
      </c>
      <c r="AE76" s="41">
        <v>75379410</v>
      </c>
      <c r="AF76" s="41">
        <v>0</v>
      </c>
      <c r="AG76" s="41">
        <v>97563169</v>
      </c>
      <c r="AH76" s="41">
        <v>23105880</v>
      </c>
      <c r="AI76" s="13" t="s">
        <v>246</v>
      </c>
      <c r="AJ76" s="13">
        <v>-0.76317005447004294</v>
      </c>
    </row>
    <row r="77" spans="1:36" ht="10.5" customHeight="1" x14ac:dyDescent="0.2">
      <c r="A77" s="11"/>
      <c r="B77" s="11"/>
      <c r="C77" s="11"/>
      <c r="D77" s="11" t="s">
        <v>48</v>
      </c>
      <c r="E77" s="11"/>
      <c r="F77" s="2"/>
      <c r="G77" s="12">
        <v>4458362</v>
      </c>
      <c r="H77" s="12">
        <v>4579087</v>
      </c>
      <c r="I77" s="12">
        <v>5914578</v>
      </c>
      <c r="J77" s="12">
        <v>6888156</v>
      </c>
      <c r="K77" s="12">
        <v>13493899</v>
      </c>
      <c r="L77" s="12">
        <v>5005218</v>
      </c>
      <c r="M77" s="12">
        <v>4779100</v>
      </c>
      <c r="N77" s="12">
        <v>7575736</v>
      </c>
      <c r="O77" s="41">
        <v>8392061</v>
      </c>
      <c r="P77" s="41">
        <v>7727419</v>
      </c>
      <c r="Q77" s="41">
        <v>13564675</v>
      </c>
      <c r="R77" s="41">
        <v>9465834</v>
      </c>
      <c r="S77" s="41">
        <f>91648029-82575858</f>
        <v>9072171</v>
      </c>
      <c r="T77" s="41">
        <f>551602326-539670000</f>
        <v>11932326</v>
      </c>
      <c r="U77" s="11">
        <v>13919754</v>
      </c>
      <c r="V77" s="11">
        <v>18702013</v>
      </c>
      <c r="W77" s="11">
        <v>14790022</v>
      </c>
      <c r="X77" s="11">
        <v>13571098</v>
      </c>
      <c r="Y77" s="11">
        <v>10909246</v>
      </c>
      <c r="Z77" s="11">
        <v>11040369</v>
      </c>
      <c r="AA77" s="11">
        <v>13311216</v>
      </c>
      <c r="AB77" s="41">
        <v>13225136</v>
      </c>
      <c r="AC77" s="41">
        <v>103734057</v>
      </c>
      <c r="AD77" s="41">
        <v>17924899</v>
      </c>
      <c r="AE77" s="41">
        <v>28216108</v>
      </c>
      <c r="AF77" s="41">
        <v>57741221</v>
      </c>
      <c r="AG77" s="41">
        <v>17155804</v>
      </c>
      <c r="AH77" s="41">
        <v>18870681</v>
      </c>
      <c r="AI77" s="13">
        <v>6.1038732286142316E-2</v>
      </c>
      <c r="AJ77" s="13">
        <v>9.9958999298429843E-2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c r="AI78" s="13"/>
      <c r="AJ78" s="13"/>
    </row>
    <row r="79" spans="1:36" ht="10.5" customHeight="1" x14ac:dyDescent="0.2">
      <c r="A79" s="11"/>
      <c r="B79" s="11" t="s">
        <v>49</v>
      </c>
      <c r="C79" s="11"/>
      <c r="D79" s="11"/>
      <c r="E79" s="11"/>
      <c r="F79" s="2"/>
      <c r="G79" s="12">
        <v>88413765</v>
      </c>
      <c r="H79" s="12">
        <v>88745395</v>
      </c>
      <c r="I79" s="12">
        <v>95767633</v>
      </c>
      <c r="J79" s="12">
        <v>107163364</v>
      </c>
      <c r="K79" s="12">
        <f>SUM(K80:K89)</f>
        <v>114755063</v>
      </c>
      <c r="L79" s="12">
        <f>SUM(L80:L89)</f>
        <v>126484247</v>
      </c>
      <c r="M79" s="12">
        <f>SUM(M80:M89)</f>
        <v>131432560</v>
      </c>
      <c r="N79" s="12">
        <f>SUM(N80:N89)</f>
        <v>157158959</v>
      </c>
      <c r="O79" s="41">
        <v>152269259</v>
      </c>
      <c r="P79" s="41">
        <v>165758682</v>
      </c>
      <c r="Q79" s="41">
        <v>137781717</v>
      </c>
      <c r="R79" s="41">
        <v>134519030</v>
      </c>
      <c r="S79" s="41">
        <v>137130062</v>
      </c>
      <c r="T79" s="41">
        <v>135337246</v>
      </c>
      <c r="U79" s="11">
        <v>128512685</v>
      </c>
      <c r="V79" s="11">
        <f>SUM(V80:V89)</f>
        <v>191676969</v>
      </c>
      <c r="W79" s="11">
        <f>SUM(W80:W89)</f>
        <v>166000293</v>
      </c>
      <c r="X79" s="11">
        <f>SUM(X80:X89)</f>
        <v>153128728</v>
      </c>
      <c r="Y79" s="11">
        <f>SUM(Y80:Y89)</f>
        <v>160150876.95152023</v>
      </c>
      <c r="Z79" s="11">
        <f>SUM(Z80:Z89)</f>
        <v>177398350.52552924</v>
      </c>
      <c r="AA79" s="11">
        <v>195056502</v>
      </c>
      <c r="AB79" s="41">
        <v>190770512</v>
      </c>
      <c r="AC79" s="41">
        <v>198574859</v>
      </c>
      <c r="AD79" s="41">
        <v>211383267</v>
      </c>
      <c r="AE79" s="41">
        <v>224670928</v>
      </c>
      <c r="AF79" s="41">
        <v>215876315</v>
      </c>
      <c r="AG79" s="41">
        <v>229111040</v>
      </c>
      <c r="AH79" s="41">
        <v>238644743</v>
      </c>
      <c r="AI79" s="13">
        <v>3.8022509078310174E-2</v>
      </c>
      <c r="AJ79" s="13">
        <v>4.1611713691317539E-2</v>
      </c>
    </row>
    <row r="80" spans="1:36" ht="10.5" customHeight="1" x14ac:dyDescent="0.2">
      <c r="A80" s="11"/>
      <c r="B80" s="11"/>
      <c r="C80" s="11" t="s">
        <v>50</v>
      </c>
      <c r="D80" s="11"/>
      <c r="E80" s="11"/>
      <c r="F80" s="2"/>
      <c r="G80" s="12">
        <v>0</v>
      </c>
      <c r="H80" s="12">
        <v>0</v>
      </c>
      <c r="I80" s="12">
        <v>0</v>
      </c>
      <c r="J80" s="12">
        <v>13999101</v>
      </c>
      <c r="K80" s="12">
        <v>14577316</v>
      </c>
      <c r="L80" s="12">
        <v>14935769</v>
      </c>
      <c r="M80" s="12">
        <v>15548474</v>
      </c>
      <c r="N80" s="12">
        <v>17785048</v>
      </c>
      <c r="O80" s="41">
        <v>16081994</v>
      </c>
      <c r="P80" s="41">
        <v>16955782</v>
      </c>
      <c r="Q80" s="41">
        <v>16955782</v>
      </c>
      <c r="R80" s="41">
        <v>16955781</v>
      </c>
      <c r="S80" s="41">
        <v>16955781</v>
      </c>
      <c r="T80" s="41">
        <v>16955781</v>
      </c>
      <c r="U80" s="11">
        <v>16955782</v>
      </c>
      <c r="V80" s="11">
        <v>16955782</v>
      </c>
      <c r="W80" s="11">
        <v>16955782</v>
      </c>
      <c r="X80" s="11">
        <v>16955782</v>
      </c>
      <c r="Y80" s="11">
        <v>16955782</v>
      </c>
      <c r="Z80" s="11">
        <v>16955782</v>
      </c>
      <c r="AA80" s="11">
        <v>16955782</v>
      </c>
      <c r="AB80" s="41">
        <v>16955782</v>
      </c>
      <c r="AC80" s="41">
        <v>16955782</v>
      </c>
      <c r="AD80" s="41">
        <v>16955782</v>
      </c>
      <c r="AE80" s="41">
        <v>16955782</v>
      </c>
      <c r="AF80" s="41">
        <v>16955782</v>
      </c>
      <c r="AG80" s="41">
        <v>16955782</v>
      </c>
      <c r="AH80" s="41">
        <v>16955782</v>
      </c>
      <c r="AI80" s="13">
        <v>0</v>
      </c>
      <c r="AJ80" s="13">
        <v>0</v>
      </c>
    </row>
    <row r="81" spans="1:36" ht="10.5" customHeight="1" x14ac:dyDescent="0.2">
      <c r="A81" s="11"/>
      <c r="B81" s="11"/>
      <c r="C81" s="11" t="s">
        <v>51</v>
      </c>
      <c r="D81" s="11"/>
      <c r="E81" s="11"/>
      <c r="F81" s="2"/>
      <c r="G81" s="12">
        <v>0</v>
      </c>
      <c r="H81" s="12">
        <v>0</v>
      </c>
      <c r="I81" s="12">
        <v>0</v>
      </c>
      <c r="J81" s="12">
        <v>1217755</v>
      </c>
      <c r="K81" s="12">
        <v>1327321</v>
      </c>
      <c r="L81" s="12">
        <v>1460918</v>
      </c>
      <c r="M81" s="12">
        <v>1435337</v>
      </c>
      <c r="N81" s="12">
        <v>1702006</v>
      </c>
      <c r="O81" s="41">
        <v>3817966</v>
      </c>
      <c r="P81" s="41">
        <v>3547008</v>
      </c>
      <c r="Q81" s="41">
        <v>3966601</v>
      </c>
      <c r="R81" s="41">
        <v>4754422</v>
      </c>
      <c r="S81" s="41">
        <v>4496805</v>
      </c>
      <c r="T81" s="41">
        <v>4196260</v>
      </c>
      <c r="U81" s="11">
        <v>3592450</v>
      </c>
      <c r="V81" s="12">
        <v>4266653</v>
      </c>
      <c r="W81" s="11">
        <v>4510424</v>
      </c>
      <c r="X81" s="11">
        <v>4714876</v>
      </c>
      <c r="Y81" s="11">
        <v>4740788</v>
      </c>
      <c r="Z81" s="11">
        <v>4744246</v>
      </c>
      <c r="AA81" s="11">
        <v>4701251</v>
      </c>
      <c r="AB81" s="41">
        <v>4725788</v>
      </c>
      <c r="AC81" s="41">
        <v>4746571</v>
      </c>
      <c r="AD81" s="41">
        <v>4756018</v>
      </c>
      <c r="AE81" s="41">
        <v>4485728</v>
      </c>
      <c r="AF81" s="41">
        <v>4781567</v>
      </c>
      <c r="AG81" s="41">
        <v>4893131</v>
      </c>
      <c r="AH81" s="41">
        <v>5155404</v>
      </c>
      <c r="AI81" s="13">
        <v>1.460752303019186E-2</v>
      </c>
      <c r="AJ81" s="13">
        <v>5.360024082739661E-2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58976852</v>
      </c>
      <c r="W82" s="12">
        <v>60396098</v>
      </c>
      <c r="X82" s="12">
        <v>62331611</v>
      </c>
      <c r="Y82" s="12">
        <v>62833725.951520227</v>
      </c>
      <c r="Z82" s="12">
        <v>63947140.525529228</v>
      </c>
      <c r="AA82" s="12">
        <v>65617652</v>
      </c>
      <c r="AB82" s="41">
        <v>66882062</v>
      </c>
      <c r="AC82" s="41">
        <v>67956670</v>
      </c>
      <c r="AD82" s="41">
        <v>69214624</v>
      </c>
      <c r="AE82" s="41">
        <v>69741738</v>
      </c>
      <c r="AF82" s="41">
        <v>70825778</v>
      </c>
      <c r="AG82" s="41">
        <v>72316044</v>
      </c>
      <c r="AH82" s="41">
        <v>73962642</v>
      </c>
      <c r="AI82" s="13">
        <v>1.691298680472908E-2</v>
      </c>
      <c r="AJ82" s="13">
        <v>2.2769470077760336E-2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1948337</v>
      </c>
      <c r="K84" s="12">
        <v>2394290</v>
      </c>
      <c r="L84" s="12">
        <v>2394290</v>
      </c>
      <c r="M84" s="12">
        <v>2394290</v>
      </c>
      <c r="N84" s="12">
        <v>2394290</v>
      </c>
      <c r="O84" s="41">
        <v>2394290</v>
      </c>
      <c r="P84" s="41">
        <v>2394290</v>
      </c>
      <c r="Q84" s="41">
        <v>2394289</v>
      </c>
      <c r="R84" s="41">
        <v>2394290</v>
      </c>
      <c r="S84" s="41">
        <v>2394290</v>
      </c>
      <c r="T84" s="41">
        <v>2394290</v>
      </c>
      <c r="U84" s="11">
        <v>2394290</v>
      </c>
      <c r="V84" s="11">
        <v>2394290</v>
      </c>
      <c r="W84" s="11">
        <v>2394290</v>
      </c>
      <c r="X84" s="11">
        <v>2394290</v>
      </c>
      <c r="Y84" s="11">
        <v>2394290</v>
      </c>
      <c r="Z84" s="11">
        <v>2394290</v>
      </c>
      <c r="AA84" s="11">
        <v>2394290</v>
      </c>
      <c r="AB84" s="41">
        <v>2394290</v>
      </c>
      <c r="AC84" s="41">
        <v>2394290</v>
      </c>
      <c r="AD84" s="41">
        <v>2394290</v>
      </c>
      <c r="AE84" s="41">
        <v>2394290</v>
      </c>
      <c r="AF84" s="41">
        <v>2394290</v>
      </c>
      <c r="AG84" s="41">
        <v>2449532</v>
      </c>
      <c r="AH84" s="41">
        <v>2408100</v>
      </c>
      <c r="AI84" s="13">
        <v>9.5901270061293786E-4</v>
      </c>
      <c r="AJ84" s="13">
        <v>-1.6914251375364765E-2</v>
      </c>
    </row>
    <row r="85" spans="1:36" ht="10.5" customHeight="1" x14ac:dyDescent="0.2">
      <c r="A85" s="11"/>
      <c r="B85" s="14"/>
      <c r="C85" s="11" t="s">
        <v>55</v>
      </c>
      <c r="E85" s="11"/>
      <c r="F85" s="2"/>
      <c r="G85" s="12">
        <v>0</v>
      </c>
      <c r="H85" s="12">
        <v>0</v>
      </c>
      <c r="I85" s="12">
        <v>0</v>
      </c>
      <c r="J85" s="12">
        <v>0</v>
      </c>
      <c r="K85" s="12">
        <v>0</v>
      </c>
      <c r="L85" s="12">
        <v>0</v>
      </c>
      <c r="M85" s="12">
        <v>0</v>
      </c>
      <c r="N85" s="12">
        <v>160596</v>
      </c>
      <c r="O85" s="41">
        <v>650830</v>
      </c>
      <c r="P85" s="41">
        <v>626219</v>
      </c>
      <c r="Q85" s="41">
        <v>856541</v>
      </c>
      <c r="R85" s="41">
        <v>90300</v>
      </c>
      <c r="S85" s="41">
        <v>96863</v>
      </c>
      <c r="T85" s="41">
        <v>830123</v>
      </c>
      <c r="U85" s="11">
        <v>949316</v>
      </c>
      <c r="V85" s="11">
        <v>1000354</v>
      </c>
      <c r="W85" s="11">
        <v>1070477</v>
      </c>
      <c r="X85" s="11">
        <v>464942</v>
      </c>
      <c r="Y85" s="11">
        <v>670399</v>
      </c>
      <c r="Z85" s="11">
        <v>478668</v>
      </c>
      <c r="AA85" s="11">
        <v>3575345</v>
      </c>
      <c r="AB85" s="41">
        <v>573460</v>
      </c>
      <c r="AC85" s="41">
        <v>681747</v>
      </c>
      <c r="AD85" s="41">
        <v>704139</v>
      </c>
      <c r="AE85" s="41">
        <v>1520020</v>
      </c>
      <c r="AF85" s="41">
        <v>1017895</v>
      </c>
      <c r="AG85" s="41">
        <v>1176239</v>
      </c>
      <c r="AH85" s="41">
        <v>1155056</v>
      </c>
      <c r="AI85" s="13">
        <v>0.12378522615084098</v>
      </c>
      <c r="AJ85" s="13">
        <v>-1.8009095090368538E-2</v>
      </c>
    </row>
    <row r="86" spans="1:36" ht="10.5" customHeight="1" x14ac:dyDescent="0.2">
      <c r="A86" s="11"/>
      <c r="B86" s="11"/>
      <c r="C86" s="11" t="s">
        <v>56</v>
      </c>
      <c r="D86" s="11"/>
      <c r="E86" s="11"/>
      <c r="F86" s="2"/>
      <c r="G86" s="12">
        <v>22223854</v>
      </c>
      <c r="H86" s="12">
        <v>22744539</v>
      </c>
      <c r="I86" s="12">
        <v>22297823</v>
      </c>
      <c r="J86" s="12">
        <v>21812207</v>
      </c>
      <c r="K86" s="12">
        <v>23528797</v>
      </c>
      <c r="L86" s="12">
        <v>28454538</v>
      </c>
      <c r="M86" s="12">
        <v>26854771</v>
      </c>
      <c r="N86" s="12">
        <v>47325132</v>
      </c>
      <c r="O86" s="41">
        <v>40688085</v>
      </c>
      <c r="P86" s="41">
        <v>58283340</v>
      </c>
      <c r="Q86" s="41">
        <v>34101613</v>
      </c>
      <c r="R86" s="41">
        <v>33525899</v>
      </c>
      <c r="S86" s="41">
        <v>30419119</v>
      </c>
      <c r="T86" s="41">
        <v>30863496</v>
      </c>
      <c r="U86" s="11">
        <v>23055434</v>
      </c>
      <c r="V86" s="11">
        <v>27160181</v>
      </c>
      <c r="W86" s="11">
        <v>22348127</v>
      </c>
      <c r="X86" s="11">
        <v>21400109</v>
      </c>
      <c r="Y86" s="11">
        <v>23798297</v>
      </c>
      <c r="Z86" s="11">
        <v>27416675</v>
      </c>
      <c r="AA86" s="11">
        <v>31696754</v>
      </c>
      <c r="AB86" s="41">
        <v>30857787</v>
      </c>
      <c r="AC86" s="41">
        <v>33933339</v>
      </c>
      <c r="AD86" s="41">
        <v>35205046</v>
      </c>
      <c r="AE86" s="41">
        <v>37363166</v>
      </c>
      <c r="AF86" s="41">
        <v>40128161</v>
      </c>
      <c r="AG86" s="41">
        <v>46268173</v>
      </c>
      <c r="AH86" s="41">
        <v>55932631</v>
      </c>
      <c r="AI86" s="13">
        <v>0.10420593878145112</v>
      </c>
      <c r="AJ86" s="13">
        <v>0.2088791792146191</v>
      </c>
    </row>
    <row r="87" spans="1:36" ht="10.5" customHeight="1" x14ac:dyDescent="0.2">
      <c r="A87" s="11"/>
      <c r="B87" s="11"/>
      <c r="C87" s="11" t="s">
        <v>57</v>
      </c>
      <c r="D87" s="11"/>
      <c r="E87" s="11"/>
      <c r="F87" s="2"/>
      <c r="G87" s="12">
        <v>48496099</v>
      </c>
      <c r="H87" s="12">
        <v>48960793</v>
      </c>
      <c r="I87" s="12">
        <v>53770268</v>
      </c>
      <c r="J87" s="12">
        <v>45975154</v>
      </c>
      <c r="K87" s="12">
        <v>49484307</v>
      </c>
      <c r="L87" s="12">
        <v>54130648</v>
      </c>
      <c r="M87" s="12">
        <v>58241938</v>
      </c>
      <c r="N87" s="12">
        <v>58538292</v>
      </c>
      <c r="O87" s="41">
        <v>58469167</v>
      </c>
      <c r="P87" s="41">
        <v>52413169</v>
      </c>
      <c r="Q87" s="41">
        <v>44019704</v>
      </c>
      <c r="R87" s="41">
        <v>42640226</v>
      </c>
      <c r="S87" s="41">
        <v>38816950</v>
      </c>
      <c r="T87" s="41">
        <v>40631828</v>
      </c>
      <c r="U87" s="11">
        <v>41068470</v>
      </c>
      <c r="V87" s="11">
        <v>40966197</v>
      </c>
      <c r="W87" s="11">
        <v>20252561</v>
      </c>
      <c r="X87" s="11">
        <v>12526312</v>
      </c>
      <c r="Y87" s="11">
        <v>19733500</v>
      </c>
      <c r="Z87" s="11">
        <v>32989130</v>
      </c>
      <c r="AA87" s="11">
        <v>36833029</v>
      </c>
      <c r="AB87" s="41">
        <v>35738800</v>
      </c>
      <c r="AC87" s="41">
        <v>41603128</v>
      </c>
      <c r="AD87" s="41">
        <v>53033265</v>
      </c>
      <c r="AE87" s="41">
        <v>63574059</v>
      </c>
      <c r="AF87" s="41">
        <v>47446078</v>
      </c>
      <c r="AG87" s="41">
        <v>52684422</v>
      </c>
      <c r="AH87" s="41">
        <v>49427994</v>
      </c>
      <c r="AI87" s="13">
        <v>5.5533861101632942E-2</v>
      </c>
      <c r="AJ87" s="13">
        <v>-6.1810073573550832E-2</v>
      </c>
    </row>
    <row r="88" spans="1:36" ht="10.5" customHeight="1" x14ac:dyDescent="0.2">
      <c r="A88" s="11"/>
      <c r="B88" s="11"/>
      <c r="C88" s="11" t="s">
        <v>58</v>
      </c>
      <c r="D88" s="11"/>
      <c r="E88" s="11"/>
      <c r="F88" s="2"/>
      <c r="G88" s="12">
        <v>17693812</v>
      </c>
      <c r="H88" s="12">
        <v>17040063</v>
      </c>
      <c r="I88" s="12">
        <v>19699542</v>
      </c>
      <c r="J88" s="12">
        <v>22210810</v>
      </c>
      <c r="K88" s="12">
        <v>23443032</v>
      </c>
      <c r="L88" s="12">
        <v>25108084</v>
      </c>
      <c r="M88" s="12">
        <v>26957750</v>
      </c>
      <c r="N88" s="12">
        <v>29253595</v>
      </c>
      <c r="O88" s="41">
        <v>30166927</v>
      </c>
      <c r="P88" s="41">
        <v>31538874</v>
      </c>
      <c r="Q88" s="41">
        <v>31146367</v>
      </c>
      <c r="R88" s="41">
        <v>31964124</v>
      </c>
      <c r="S88" s="41">
        <v>35453627</v>
      </c>
      <c r="T88" s="41">
        <v>35415496</v>
      </c>
      <c r="U88" s="11">
        <v>35349693</v>
      </c>
      <c r="V88" s="11">
        <v>37227660</v>
      </c>
      <c r="W88" s="11">
        <v>36229387</v>
      </c>
      <c r="X88" s="11">
        <v>30051689</v>
      </c>
      <c r="Y88" s="11">
        <v>26552142</v>
      </c>
      <c r="Z88" s="11">
        <v>26306151</v>
      </c>
      <c r="AA88" s="11">
        <v>31495230</v>
      </c>
      <c r="AB88" s="41">
        <v>31098664</v>
      </c>
      <c r="AC88" s="41">
        <v>27816518</v>
      </c>
      <c r="AD88" s="41">
        <v>26131133</v>
      </c>
      <c r="AE88" s="41">
        <v>27759268</v>
      </c>
      <c r="AF88" s="41">
        <v>30808525</v>
      </c>
      <c r="AG88" s="41">
        <v>32308354</v>
      </c>
      <c r="AH88" s="41">
        <v>33647134</v>
      </c>
      <c r="AI88" s="13">
        <v>1.3213709811957353E-2</v>
      </c>
      <c r="AJ88" s="13">
        <v>4.1437579890328056E-2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4340820</v>
      </c>
      <c r="R89" s="41">
        <v>2193988</v>
      </c>
      <c r="S89" s="41">
        <v>8496627</v>
      </c>
      <c r="T89" s="41">
        <v>4049972</v>
      </c>
      <c r="U89" s="11">
        <v>5147250</v>
      </c>
      <c r="V89" s="11">
        <v>2729000</v>
      </c>
      <c r="W89" s="11">
        <v>1843147</v>
      </c>
      <c r="X89" s="11">
        <v>2289117</v>
      </c>
      <c r="Y89" s="11">
        <v>2471953</v>
      </c>
      <c r="Z89" s="11">
        <v>2166268</v>
      </c>
      <c r="AA89" s="11">
        <v>1787169</v>
      </c>
      <c r="AB89" s="41">
        <v>1543879</v>
      </c>
      <c r="AC89" s="41">
        <v>2486814</v>
      </c>
      <c r="AD89" s="41">
        <v>2988970</v>
      </c>
      <c r="AE89" s="41">
        <v>876877</v>
      </c>
      <c r="AF89" s="41">
        <v>1518239</v>
      </c>
      <c r="AG89" s="41">
        <v>59363</v>
      </c>
      <c r="AH89" s="41">
        <v>0</v>
      </c>
      <c r="AI89" s="13">
        <v>-1</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22817339</v>
      </c>
      <c r="H91" s="12">
        <v>23333802</v>
      </c>
      <c r="I91" s="12">
        <v>24162556</v>
      </c>
      <c r="J91" s="12">
        <v>25892273</v>
      </c>
      <c r="K91" s="12">
        <v>24695230</v>
      </c>
      <c r="L91" s="12">
        <v>25200571</v>
      </c>
      <c r="M91" s="12">
        <v>26052902</v>
      </c>
      <c r="N91" s="12">
        <v>28603614</v>
      </c>
      <c r="O91" s="41">
        <v>30360825</v>
      </c>
      <c r="P91" s="41">
        <v>33754220</v>
      </c>
      <c r="Q91" s="41">
        <v>39781280</v>
      </c>
      <c r="R91" s="41">
        <v>49196708</v>
      </c>
      <c r="S91" s="41">
        <v>53786415</v>
      </c>
      <c r="T91" s="41">
        <v>54203283</v>
      </c>
      <c r="U91" s="11">
        <v>52757514</v>
      </c>
      <c r="V91" s="11">
        <v>49366973</v>
      </c>
      <c r="W91" s="11">
        <v>48214899</v>
      </c>
      <c r="X91" s="11">
        <v>64946772</v>
      </c>
      <c r="Y91" s="11">
        <v>80316845</v>
      </c>
      <c r="Z91" s="11">
        <v>73172393</v>
      </c>
      <c r="AA91" s="11">
        <v>73140517</v>
      </c>
      <c r="AB91" s="41">
        <v>78170049</v>
      </c>
      <c r="AC91" s="41">
        <v>74157773</v>
      </c>
      <c r="AD91" s="41">
        <v>73329276</v>
      </c>
      <c r="AE91" s="41">
        <v>67752902</v>
      </c>
      <c r="AF91" s="41">
        <v>69146301</v>
      </c>
      <c r="AG91" s="42">
        <v>68760000</v>
      </c>
      <c r="AH91" s="41">
        <v>68138257</v>
      </c>
      <c r="AI91" s="13">
        <v>-2.2631271734891323E-2</v>
      </c>
      <c r="AJ91" s="13">
        <v>-9.0422193135543914E-3</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227696703</v>
      </c>
      <c r="H96" s="5">
        <v>218653490</v>
      </c>
      <c r="I96" s="5">
        <v>227685915</v>
      </c>
      <c r="J96" s="5">
        <v>236665189</v>
      </c>
      <c r="K96" s="5">
        <v>255046868</v>
      </c>
      <c r="L96" s="5">
        <v>284749486</v>
      </c>
      <c r="M96" s="5">
        <v>310860328</v>
      </c>
      <c r="N96" s="5">
        <v>345070297</v>
      </c>
      <c r="O96" s="5">
        <v>357559099</v>
      </c>
      <c r="P96" s="5">
        <v>428273871</v>
      </c>
      <c r="Q96" s="5">
        <v>495683845</v>
      </c>
      <c r="R96" s="39">
        <v>481674610</v>
      </c>
      <c r="S96" s="39">
        <v>462747485</v>
      </c>
      <c r="T96" s="39">
        <v>493364508</v>
      </c>
      <c r="U96" s="39">
        <v>517903505</v>
      </c>
      <c r="V96" s="8">
        <v>561647533</v>
      </c>
      <c r="W96" s="39">
        <v>723472726</v>
      </c>
      <c r="X96" s="39">
        <f t="shared" ref="X96:AA96" si="14">SUM(X98:X107)</f>
        <v>665478355</v>
      </c>
      <c r="Y96" s="39">
        <f t="shared" si="14"/>
        <v>644227615</v>
      </c>
      <c r="Z96" s="39">
        <f t="shared" si="14"/>
        <v>562301053</v>
      </c>
      <c r="AA96" s="39">
        <f t="shared" si="14"/>
        <v>777396669</v>
      </c>
      <c r="AB96" s="39">
        <v>761041251</v>
      </c>
      <c r="AC96" s="39">
        <v>805139074</v>
      </c>
      <c r="AD96" s="39">
        <v>765937715</v>
      </c>
      <c r="AE96" s="39">
        <v>815167276</v>
      </c>
      <c r="AF96" s="39">
        <v>813358630</v>
      </c>
      <c r="AG96" s="96">
        <v>1030378603</v>
      </c>
      <c r="AH96" s="96">
        <v>978966982</v>
      </c>
      <c r="AI96" s="10">
        <v>4.2861515638655368E-2</v>
      </c>
      <c r="AJ96" s="10">
        <v>-4.989585464052964E-2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71436002</v>
      </c>
      <c r="H98" s="50">
        <v>76320837</v>
      </c>
      <c r="I98" s="50">
        <v>79413077</v>
      </c>
      <c r="J98" s="50">
        <v>85623194</v>
      </c>
      <c r="K98" s="50">
        <v>84704985</v>
      </c>
      <c r="L98" s="50">
        <v>86540491</v>
      </c>
      <c r="M98" s="50">
        <v>91243750</v>
      </c>
      <c r="N98" s="50">
        <v>95803129</v>
      </c>
      <c r="O98" s="50">
        <v>105548075</v>
      </c>
      <c r="P98" s="50">
        <v>118372425</v>
      </c>
      <c r="Q98" s="50">
        <v>133527900</v>
      </c>
      <c r="R98" s="41">
        <v>141659210</v>
      </c>
      <c r="S98" s="41">
        <v>157852411</v>
      </c>
      <c r="T98" s="41">
        <v>175380449</v>
      </c>
      <c r="U98" s="41">
        <v>174449332</v>
      </c>
      <c r="V98" s="11">
        <v>185233898</v>
      </c>
      <c r="W98" s="41">
        <v>181125261</v>
      </c>
      <c r="X98" s="41">
        <v>170349014</v>
      </c>
      <c r="Y98" s="41">
        <v>182076807</v>
      </c>
      <c r="Z98" s="41">
        <v>174332314</v>
      </c>
      <c r="AA98" s="41">
        <v>204748034</v>
      </c>
      <c r="AB98" s="41">
        <v>229779572</v>
      </c>
      <c r="AC98" s="41">
        <v>241627944</v>
      </c>
      <c r="AD98" s="41">
        <v>248098801</v>
      </c>
      <c r="AE98" s="41">
        <v>241992748</v>
      </c>
      <c r="AF98" s="41">
        <v>260788876</v>
      </c>
      <c r="AG98" s="42">
        <v>272597223</v>
      </c>
      <c r="AH98" s="42">
        <v>278772605</v>
      </c>
      <c r="AI98" s="13">
        <v>3.2737101569406901E-2</v>
      </c>
      <c r="AJ98" s="13">
        <v>2.2653869808497644E-2</v>
      </c>
    </row>
    <row r="99" spans="1:44" ht="10.5" customHeight="1" x14ac:dyDescent="0.2">
      <c r="A99" s="14"/>
      <c r="B99" s="51" t="s">
        <v>65</v>
      </c>
      <c r="C99" s="44"/>
      <c r="D99" s="44"/>
      <c r="E99" s="34"/>
      <c r="F99" s="2"/>
      <c r="G99" s="50">
        <v>114520854</v>
      </c>
      <c r="H99" s="50">
        <v>114920053</v>
      </c>
      <c r="I99" s="50">
        <v>119280272</v>
      </c>
      <c r="J99" s="50">
        <v>124659108</v>
      </c>
      <c r="K99" s="50">
        <v>136018932</v>
      </c>
      <c r="L99" s="50">
        <v>144542839</v>
      </c>
      <c r="M99" s="50">
        <v>150642436</v>
      </c>
      <c r="N99" s="50">
        <v>158501870</v>
      </c>
      <c r="O99" s="50">
        <v>171471688</v>
      </c>
      <c r="P99" s="50">
        <v>186142749</v>
      </c>
      <c r="Q99" s="50">
        <v>190821562</v>
      </c>
      <c r="R99" s="41">
        <v>197759174</v>
      </c>
      <c r="S99" s="41">
        <v>212408894</v>
      </c>
      <c r="T99" s="41">
        <v>223277926</v>
      </c>
      <c r="U99" s="41">
        <v>216726735</v>
      </c>
      <c r="V99" s="11">
        <v>222141223</v>
      </c>
      <c r="W99" s="41">
        <v>235317544</v>
      </c>
      <c r="X99" s="41">
        <v>220368695</v>
      </c>
      <c r="Y99" s="41">
        <v>239710439</v>
      </c>
      <c r="Z99" s="41">
        <v>227471789</v>
      </c>
      <c r="AA99" s="41">
        <v>258406528</v>
      </c>
      <c r="AB99" s="41">
        <v>269251859</v>
      </c>
      <c r="AC99" s="41">
        <v>283338562</v>
      </c>
      <c r="AD99" s="41">
        <v>289860033</v>
      </c>
      <c r="AE99" s="41">
        <v>275004138</v>
      </c>
      <c r="AF99" s="41">
        <v>297812103</v>
      </c>
      <c r="AG99" s="42">
        <v>317066309</v>
      </c>
      <c r="AH99" s="42">
        <v>326206658</v>
      </c>
      <c r="AI99" s="13">
        <v>3.249752291064234E-2</v>
      </c>
      <c r="AJ99" s="13">
        <v>2.8827878398142895E-2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2096802</v>
      </c>
      <c r="H102" s="50">
        <v>2243147</v>
      </c>
      <c r="I102" s="50">
        <v>2512223</v>
      </c>
      <c r="J102" s="50">
        <v>1126093</v>
      </c>
      <c r="K102" s="50">
        <v>1206080</v>
      </c>
      <c r="L102" s="50">
        <v>1519594</v>
      </c>
      <c r="M102" s="50">
        <v>1560079</v>
      </c>
      <c r="N102" s="50">
        <v>1908943</v>
      </c>
      <c r="O102" s="50">
        <v>2296882</v>
      </c>
      <c r="P102" s="50">
        <v>2825861</v>
      </c>
      <c r="Q102" s="50">
        <v>2960711</v>
      </c>
      <c r="R102" s="41">
        <v>2421343</v>
      </c>
      <c r="S102" s="41">
        <v>2492969</v>
      </c>
      <c r="T102" s="41">
        <v>2479917</v>
      </c>
      <c r="U102" s="41">
        <v>2756275</v>
      </c>
      <c r="V102" s="11">
        <v>2962062</v>
      </c>
      <c r="W102" s="41">
        <v>3094174</v>
      </c>
      <c r="X102" s="41">
        <v>3087742</v>
      </c>
      <c r="Y102" s="41">
        <v>4079645</v>
      </c>
      <c r="Z102" s="41">
        <v>4650715</v>
      </c>
      <c r="AA102" s="41">
        <v>5802231</v>
      </c>
      <c r="AB102" s="41">
        <v>5767537</v>
      </c>
      <c r="AC102" s="41">
        <v>7280515</v>
      </c>
      <c r="AD102" s="41">
        <v>7079597</v>
      </c>
      <c r="AE102" s="41">
        <v>7995189</v>
      </c>
      <c r="AF102" s="41">
        <v>9030676</v>
      </c>
      <c r="AG102" s="42">
        <v>8724975</v>
      </c>
      <c r="AH102" s="42">
        <v>8960058</v>
      </c>
      <c r="AI102" s="13">
        <v>7.6184514568802486E-2</v>
      </c>
      <c r="AJ102" s="13">
        <v>2.6943687517729277E-2</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818032</v>
      </c>
      <c r="H104" s="50">
        <v>881645</v>
      </c>
      <c r="I104" s="50">
        <v>1179024</v>
      </c>
      <c r="J104" s="50">
        <v>1288795</v>
      </c>
      <c r="K104" s="50">
        <v>847403</v>
      </c>
      <c r="L104" s="50">
        <v>1053569</v>
      </c>
      <c r="M104" s="50">
        <v>1054198</v>
      </c>
      <c r="N104" s="50">
        <v>1436647</v>
      </c>
      <c r="O104" s="50">
        <v>1098420</v>
      </c>
      <c r="P104" s="50">
        <v>1150309</v>
      </c>
      <c r="Q104" s="50">
        <v>1155849</v>
      </c>
      <c r="R104" s="41">
        <v>1100114</v>
      </c>
      <c r="S104" s="41">
        <v>1268124</v>
      </c>
      <c r="T104" s="41">
        <v>1215897</v>
      </c>
      <c r="U104" s="41">
        <v>1324922</v>
      </c>
      <c r="V104" s="11">
        <v>1543316</v>
      </c>
      <c r="W104" s="41">
        <v>1410124</v>
      </c>
      <c r="X104" s="41">
        <v>1380121</v>
      </c>
      <c r="Y104" s="41">
        <v>1746589</v>
      </c>
      <c r="Z104" s="41">
        <v>1760854</v>
      </c>
      <c r="AA104" s="41">
        <v>2003432</v>
      </c>
      <c r="AB104" s="41">
        <v>1697704</v>
      </c>
      <c r="AC104" s="41">
        <v>1968405</v>
      </c>
      <c r="AD104" s="41">
        <v>1598485</v>
      </c>
      <c r="AE104" s="41">
        <v>414535</v>
      </c>
      <c r="AF104" s="41">
        <v>746857</v>
      </c>
      <c r="AG104" s="42">
        <v>698988</v>
      </c>
      <c r="AH104" s="42">
        <v>638010</v>
      </c>
      <c r="AI104" s="13">
        <v>-0.15050482012275657</v>
      </c>
      <c r="AJ104" s="13">
        <v>-8.7237549142474544E-2</v>
      </c>
    </row>
    <row r="105" spans="1:44" ht="10.5" customHeight="1" x14ac:dyDescent="0.2">
      <c r="A105" s="14"/>
      <c r="B105" s="51" t="s">
        <v>72</v>
      </c>
      <c r="C105" s="44"/>
      <c r="D105" s="44"/>
      <c r="E105" s="34"/>
      <c r="F105" s="2"/>
      <c r="G105" s="50">
        <v>31164570</v>
      </c>
      <c r="H105" s="50">
        <v>13662148</v>
      </c>
      <c r="I105" s="50">
        <v>17418420</v>
      </c>
      <c r="J105" s="50">
        <v>16939372</v>
      </c>
      <c r="K105" s="50">
        <v>19495766</v>
      </c>
      <c r="L105" s="50">
        <v>17851707</v>
      </c>
      <c r="M105" s="50">
        <v>20295523</v>
      </c>
      <c r="N105" s="50">
        <v>34440328</v>
      </c>
      <c r="O105" s="50">
        <v>30417127</v>
      </c>
      <c r="P105" s="50">
        <v>35018009</v>
      </c>
      <c r="Q105" s="50">
        <v>36572425</v>
      </c>
      <c r="R105" s="41">
        <v>30340069</v>
      </c>
      <c r="S105" s="41">
        <v>32171016</v>
      </c>
      <c r="T105" s="41">
        <v>42109988</v>
      </c>
      <c r="U105" s="41">
        <v>57015616</v>
      </c>
      <c r="V105" s="11">
        <v>58012405</v>
      </c>
      <c r="W105" s="41">
        <v>57547397</v>
      </c>
      <c r="X105" s="41">
        <v>57358024</v>
      </c>
      <c r="Y105" s="41">
        <v>118961046</v>
      </c>
      <c r="Z105" s="41">
        <v>63680357</v>
      </c>
      <c r="AA105" s="41">
        <v>139071489</v>
      </c>
      <c r="AB105" s="41">
        <v>61118063</v>
      </c>
      <c r="AC105" s="41">
        <v>72145621</v>
      </c>
      <c r="AD105" s="41">
        <v>58255747</v>
      </c>
      <c r="AE105" s="41">
        <v>132930620</v>
      </c>
      <c r="AF105" s="41">
        <v>63717750</v>
      </c>
      <c r="AG105" s="42">
        <v>146533417</v>
      </c>
      <c r="AH105" s="42">
        <v>70451527</v>
      </c>
      <c r="AI105" s="13">
        <v>2.3968990464292128E-2</v>
      </c>
      <c r="AJ105" s="13">
        <v>-0.51921187369840693</v>
      </c>
    </row>
    <row r="106" spans="1:44" ht="10.5" customHeight="1" x14ac:dyDescent="0.2">
      <c r="A106" s="14"/>
      <c r="B106" s="51" t="s">
        <v>73</v>
      </c>
      <c r="C106" s="44"/>
      <c r="D106" s="44"/>
      <c r="E106" s="34"/>
      <c r="F106" s="2"/>
      <c r="G106" s="50">
        <v>7660443</v>
      </c>
      <c r="H106" s="50">
        <v>10469648</v>
      </c>
      <c r="I106" s="50">
        <v>7603729</v>
      </c>
      <c r="J106" s="50">
        <v>6902307</v>
      </c>
      <c r="K106" s="50">
        <v>12617205</v>
      </c>
      <c r="L106" s="50">
        <v>32519647</v>
      </c>
      <c r="M106" s="50">
        <v>44641481</v>
      </c>
      <c r="N106" s="50">
        <v>51762047</v>
      </c>
      <c r="O106" s="50">
        <v>45057626</v>
      </c>
      <c r="P106" s="50">
        <v>84502965</v>
      </c>
      <c r="Q106" s="50">
        <v>130414322</v>
      </c>
      <c r="R106" s="41">
        <v>94909324</v>
      </c>
      <c r="S106" s="41">
        <v>43165398</v>
      </c>
      <c r="T106" s="41">
        <v>33037503</v>
      </c>
      <c r="U106" s="41">
        <v>41633979</v>
      </c>
      <c r="V106" s="11">
        <v>65642885</v>
      </c>
      <c r="W106" s="41">
        <v>217903786</v>
      </c>
      <c r="X106" s="41">
        <v>186708780</v>
      </c>
      <c r="Y106" s="41">
        <v>69091919</v>
      </c>
      <c r="Z106" s="41">
        <v>61244402</v>
      </c>
      <c r="AA106" s="41">
        <v>136270337</v>
      </c>
      <c r="AB106" s="41">
        <v>159687526</v>
      </c>
      <c r="AC106" s="41">
        <v>163866199</v>
      </c>
      <c r="AD106" s="41">
        <v>124268924</v>
      </c>
      <c r="AE106" s="41">
        <v>113863096</v>
      </c>
      <c r="AF106" s="41">
        <v>129957843</v>
      </c>
      <c r="AG106" s="42">
        <v>226112291</v>
      </c>
      <c r="AH106" s="42">
        <v>228817676</v>
      </c>
      <c r="AI106" s="13">
        <v>6.1784618442290995E-2</v>
      </c>
      <c r="AJ106" s="13">
        <v>1.1964785231422912E-2</v>
      </c>
    </row>
    <row r="107" spans="1:44" ht="10.5" customHeight="1" x14ac:dyDescent="0.2">
      <c r="A107" s="14"/>
      <c r="B107" s="51" t="s">
        <v>39</v>
      </c>
      <c r="C107" s="44"/>
      <c r="D107" s="44"/>
      <c r="E107" s="34"/>
      <c r="F107" s="2"/>
      <c r="G107" s="50">
        <v>0</v>
      </c>
      <c r="H107" s="50">
        <v>156012</v>
      </c>
      <c r="I107" s="50">
        <v>279170</v>
      </c>
      <c r="J107" s="50">
        <v>126320</v>
      </c>
      <c r="K107" s="50">
        <v>156497</v>
      </c>
      <c r="L107" s="50">
        <v>721639</v>
      </c>
      <c r="M107" s="50">
        <v>1422861</v>
      </c>
      <c r="N107" s="50">
        <v>1217333</v>
      </c>
      <c r="O107" s="50">
        <v>1669281</v>
      </c>
      <c r="P107" s="50">
        <v>261553</v>
      </c>
      <c r="Q107" s="50">
        <v>231076</v>
      </c>
      <c r="R107" s="41">
        <v>13485376</v>
      </c>
      <c r="S107" s="41">
        <v>13388673</v>
      </c>
      <c r="T107" s="41">
        <v>15862828</v>
      </c>
      <c r="U107" s="41">
        <v>23996646</v>
      </c>
      <c r="V107" s="11">
        <v>26111744</v>
      </c>
      <c r="W107" s="41">
        <v>27074440</v>
      </c>
      <c r="X107" s="41">
        <v>26225979</v>
      </c>
      <c r="Y107" s="41">
        <v>28561170</v>
      </c>
      <c r="Z107" s="41">
        <v>29160622</v>
      </c>
      <c r="AA107" s="41">
        <v>31094618</v>
      </c>
      <c r="AB107" s="41">
        <v>33738990</v>
      </c>
      <c r="AC107" s="41">
        <v>34911828</v>
      </c>
      <c r="AD107" s="41">
        <v>36776128</v>
      </c>
      <c r="AE107" s="41">
        <v>42966950</v>
      </c>
      <c r="AF107" s="41">
        <v>51304525</v>
      </c>
      <c r="AG107" s="42">
        <v>58645400</v>
      </c>
      <c r="AH107" s="42">
        <v>65120448</v>
      </c>
      <c r="AI107" s="13">
        <v>0.11582875840981788</v>
      </c>
      <c r="AJ107" s="13">
        <v>0.11041016004665327</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220</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115850900</v>
      </c>
      <c r="H119" s="5">
        <v>149985420</v>
      </c>
      <c r="I119" s="5">
        <v>166012914</v>
      </c>
      <c r="J119" s="5">
        <v>178198676</v>
      </c>
      <c r="K119" s="5">
        <f>SUM(K121,K136,K147,K149)</f>
        <v>199512965</v>
      </c>
      <c r="L119" s="5">
        <f>SUM(L121,L136,L147,L149)</f>
        <v>211844854</v>
      </c>
      <c r="M119" s="5">
        <f>SUM(M121,M136,M147,M149)</f>
        <v>232832555</v>
      </c>
      <c r="N119" s="5">
        <f>SUM(N121,N136,N147,N149)</f>
        <v>238051583</v>
      </c>
      <c r="O119" s="5">
        <v>233445672</v>
      </c>
      <c r="P119" s="5">
        <v>241214803</v>
      </c>
      <c r="Q119" s="5">
        <v>241442946</v>
      </c>
      <c r="R119" s="62">
        <v>268783927</v>
      </c>
      <c r="S119" s="62">
        <v>294496973</v>
      </c>
      <c r="T119" s="62">
        <v>415699563</v>
      </c>
      <c r="U119" s="39">
        <v>411049835</v>
      </c>
      <c r="V119" s="39">
        <v>366439542.23000002</v>
      </c>
      <c r="W119" s="62">
        <v>379598485.91999996</v>
      </c>
      <c r="X119" s="62">
        <v>375379500</v>
      </c>
      <c r="Y119" s="62">
        <v>363658816.69999999</v>
      </c>
      <c r="Z119" s="62">
        <v>622930779</v>
      </c>
      <c r="AA119" s="62">
        <v>555952774.38000011</v>
      </c>
      <c r="AB119" s="62">
        <v>554833529</v>
      </c>
      <c r="AC119" s="62">
        <v>442657015</v>
      </c>
      <c r="AD119" s="62">
        <v>624024070</v>
      </c>
      <c r="AE119" s="62">
        <v>505148802</v>
      </c>
      <c r="AF119" s="62">
        <v>695223919</v>
      </c>
      <c r="AG119" s="62">
        <v>597361620</v>
      </c>
      <c r="AH119" s="62">
        <v>750745419</v>
      </c>
      <c r="AI119" s="10">
        <v>5.1691423189798025E-2</v>
      </c>
      <c r="AJ119" s="10">
        <v>0.25676875424303292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94383797</v>
      </c>
      <c r="H121" s="12">
        <v>123190861</v>
      </c>
      <c r="I121" s="12">
        <v>136518591</v>
      </c>
      <c r="J121" s="12">
        <v>147310775</v>
      </c>
      <c r="K121" s="12">
        <f>SUM(K122,K126:K130)</f>
        <v>164762951</v>
      </c>
      <c r="L121" s="12">
        <f>SUM(L122,L126:L130)</f>
        <v>173671747</v>
      </c>
      <c r="M121" s="12">
        <f>SUM(M122,M126:M130)</f>
        <v>186822319</v>
      </c>
      <c r="N121" s="12">
        <f>SUM(N122,N126:N130)</f>
        <v>198981320</v>
      </c>
      <c r="O121" s="63">
        <v>196641438</v>
      </c>
      <c r="P121" s="63">
        <v>203898258</v>
      </c>
      <c r="Q121" s="63">
        <v>203011354</v>
      </c>
      <c r="R121" s="63">
        <v>227061938</v>
      </c>
      <c r="S121" s="63">
        <v>240844689</v>
      </c>
      <c r="T121" s="63">
        <v>357569591</v>
      </c>
      <c r="U121" s="41">
        <v>361989763</v>
      </c>
      <c r="V121" s="41">
        <v>315369839</v>
      </c>
      <c r="W121" s="63">
        <v>329357800.26999998</v>
      </c>
      <c r="X121" s="63">
        <v>327051400</v>
      </c>
      <c r="Y121" s="63">
        <v>324471500.39999998</v>
      </c>
      <c r="Z121" s="63">
        <v>566435171</v>
      </c>
      <c r="AA121" s="63">
        <v>497990696.47000003</v>
      </c>
      <c r="AB121" s="63">
        <v>500402992</v>
      </c>
      <c r="AC121" s="63">
        <v>380986350</v>
      </c>
      <c r="AD121" s="63">
        <v>557737526</v>
      </c>
      <c r="AE121" s="63">
        <v>446648139</v>
      </c>
      <c r="AF121" s="63">
        <v>613386879</v>
      </c>
      <c r="AG121" s="63">
        <v>542202299</v>
      </c>
      <c r="AH121" s="63">
        <v>671487047</v>
      </c>
      <c r="AI121" s="13">
        <v>5.0234523267974618E-2</v>
      </c>
      <c r="AJ121" s="13">
        <v>0.23844374735858506</v>
      </c>
    </row>
    <row r="122" spans="1:44" ht="10.5" customHeight="1" x14ac:dyDescent="0.2">
      <c r="A122" s="11"/>
      <c r="B122" s="11"/>
      <c r="C122" s="11" t="s">
        <v>36</v>
      </c>
      <c r="D122" s="11"/>
      <c r="E122" s="11"/>
      <c r="F122" s="2"/>
      <c r="G122" s="12">
        <v>42227752</v>
      </c>
      <c r="H122" s="12">
        <v>45532783</v>
      </c>
      <c r="I122" s="12">
        <v>44214772</v>
      </c>
      <c r="J122" s="12">
        <v>52414473</v>
      </c>
      <c r="K122" s="12">
        <f>SUM(K123:K125)</f>
        <v>63543367</v>
      </c>
      <c r="L122" s="12">
        <f>SUM(L123:L125)</f>
        <v>66014900</v>
      </c>
      <c r="M122" s="12">
        <f>SUM(M123:M125)</f>
        <v>66907496</v>
      </c>
      <c r="N122" s="12">
        <f>SUM(N123:N125)</f>
        <v>69915015</v>
      </c>
      <c r="O122" s="12">
        <v>58735223</v>
      </c>
      <c r="P122" s="12">
        <v>71636819</v>
      </c>
      <c r="Q122" s="12">
        <v>71133606</v>
      </c>
      <c r="R122" s="63">
        <v>74821143</v>
      </c>
      <c r="S122" s="63">
        <v>71636819</v>
      </c>
      <c r="T122" s="63">
        <v>139768772</v>
      </c>
      <c r="U122" s="41">
        <v>143172648</v>
      </c>
      <c r="V122" s="41">
        <v>102027196</v>
      </c>
      <c r="W122" s="63">
        <v>113061333.49000001</v>
      </c>
      <c r="X122" s="63">
        <v>122940168</v>
      </c>
      <c r="Y122" s="63">
        <v>123824106.5</v>
      </c>
      <c r="Z122" s="63">
        <v>125022044</v>
      </c>
      <c r="AA122" s="63">
        <v>124945710.38</v>
      </c>
      <c r="AB122" s="63">
        <v>132949294</v>
      </c>
      <c r="AC122" s="63">
        <v>122917271</v>
      </c>
      <c r="AD122" s="63">
        <v>146096920</v>
      </c>
      <c r="AE122" s="63">
        <v>150400763</v>
      </c>
      <c r="AF122" s="63">
        <v>155447356</v>
      </c>
      <c r="AG122" s="63">
        <v>165194949</v>
      </c>
      <c r="AH122" s="63">
        <v>172000704</v>
      </c>
      <c r="AI122" s="13">
        <v>4.3856255561171009E-2</v>
      </c>
      <c r="AJ122" s="13">
        <v>4.1198323805893118E-2</v>
      </c>
    </row>
    <row r="123" spans="1:44" ht="10.5" customHeight="1" x14ac:dyDescent="0.2">
      <c r="A123" s="11"/>
      <c r="B123" s="11"/>
      <c r="C123" s="11"/>
      <c r="D123" s="11" t="s">
        <v>37</v>
      </c>
      <c r="E123" s="11"/>
      <c r="F123" s="2"/>
      <c r="G123" s="12">
        <v>39238743</v>
      </c>
      <c r="H123" s="12">
        <v>43595554</v>
      </c>
      <c r="I123" s="12">
        <v>41597299</v>
      </c>
      <c r="J123" s="12">
        <v>50031445</v>
      </c>
      <c r="K123" s="12">
        <v>60430572</v>
      </c>
      <c r="L123" s="12">
        <v>63446361</v>
      </c>
      <c r="M123" s="12">
        <v>62214482</v>
      </c>
      <c r="N123" s="12">
        <v>66373148</v>
      </c>
      <c r="O123" s="12">
        <v>55617049</v>
      </c>
      <c r="P123" s="12">
        <v>67575686</v>
      </c>
      <c r="Q123" s="12">
        <v>66971684</v>
      </c>
      <c r="R123" s="63">
        <v>69883595</v>
      </c>
      <c r="S123" s="63">
        <v>67575686</v>
      </c>
      <c r="T123" s="63">
        <v>135966787</v>
      </c>
      <c r="U123" s="41">
        <v>138364348</v>
      </c>
      <c r="V123" s="41">
        <v>94935261</v>
      </c>
      <c r="W123" s="63">
        <v>103925427.27000001</v>
      </c>
      <c r="X123" s="63">
        <v>112813431</v>
      </c>
      <c r="Y123" s="63">
        <v>114470770.11</v>
      </c>
      <c r="Z123" s="63">
        <v>114727836</v>
      </c>
      <c r="AA123" s="63">
        <v>112608687.81</v>
      </c>
      <c r="AB123" s="63">
        <v>112926290</v>
      </c>
      <c r="AC123" s="63">
        <v>108059898</v>
      </c>
      <c r="AD123" s="63">
        <v>129833268</v>
      </c>
      <c r="AE123" s="63">
        <v>138255000</v>
      </c>
      <c r="AF123" s="63">
        <v>142068425</v>
      </c>
      <c r="AG123" s="63">
        <v>148662415</v>
      </c>
      <c r="AH123" s="63">
        <v>157395436</v>
      </c>
      <c r="AI123" s="13">
        <v>5.6897439520040116E-2</v>
      </c>
      <c r="AJ123" s="13">
        <v>5.8743973720593735E-2</v>
      </c>
    </row>
    <row r="124" spans="1:44" ht="10.5" customHeight="1" x14ac:dyDescent="0.2">
      <c r="A124" s="11"/>
      <c r="B124" s="11"/>
      <c r="C124" s="14"/>
      <c r="D124" s="11" t="s">
        <v>90</v>
      </c>
      <c r="E124" s="11"/>
      <c r="F124" s="2"/>
      <c r="G124" s="12">
        <v>0</v>
      </c>
      <c r="H124" s="12">
        <v>0</v>
      </c>
      <c r="I124" s="12">
        <v>0</v>
      </c>
      <c r="J124" s="12">
        <v>43196</v>
      </c>
      <c r="K124" s="12">
        <v>66241</v>
      </c>
      <c r="L124" s="12">
        <v>233256</v>
      </c>
      <c r="M124" s="12">
        <v>1484557</v>
      </c>
      <c r="N124" s="12">
        <v>563223</v>
      </c>
      <c r="O124" s="12">
        <v>681178</v>
      </c>
      <c r="P124" s="12">
        <v>1164306</v>
      </c>
      <c r="Q124" s="12">
        <v>1162679</v>
      </c>
      <c r="R124" s="63">
        <v>1259368</v>
      </c>
      <c r="S124" s="63">
        <v>1164306</v>
      </c>
      <c r="T124" s="63">
        <v>59233</v>
      </c>
      <c r="U124" s="41">
        <v>67860</v>
      </c>
      <c r="V124" s="41">
        <v>2471122</v>
      </c>
      <c r="W124" s="63">
        <v>3501751.29</v>
      </c>
      <c r="X124" s="63">
        <v>3143339</v>
      </c>
      <c r="Y124" s="63">
        <v>3261419.22</v>
      </c>
      <c r="Z124" s="63">
        <v>3432618</v>
      </c>
      <c r="AA124" s="63">
        <v>5154146.9400000004</v>
      </c>
      <c r="AB124" s="63">
        <v>13534087</v>
      </c>
      <c r="AC124" s="63">
        <v>9336058</v>
      </c>
      <c r="AD124" s="63">
        <v>10407721</v>
      </c>
      <c r="AE124" s="63">
        <v>7325627</v>
      </c>
      <c r="AF124" s="63">
        <v>8352922</v>
      </c>
      <c r="AG124" s="63">
        <v>9240304</v>
      </c>
      <c r="AH124" s="63">
        <v>9906149</v>
      </c>
      <c r="AI124" s="13">
        <v>-5.0679960387591483E-2</v>
      </c>
      <c r="AJ124" s="13">
        <v>7.2058776421208656E-2</v>
      </c>
    </row>
    <row r="125" spans="1:44" ht="10.5" customHeight="1" x14ac:dyDescent="0.2">
      <c r="A125" s="11"/>
      <c r="B125" s="11"/>
      <c r="C125" s="14"/>
      <c r="D125" s="11" t="s">
        <v>39</v>
      </c>
      <c r="E125" s="11"/>
      <c r="F125" s="2"/>
      <c r="G125" s="12">
        <v>2989009</v>
      </c>
      <c r="H125" s="12">
        <v>1937229</v>
      </c>
      <c r="I125" s="12">
        <v>2617473</v>
      </c>
      <c r="J125" s="12">
        <v>2339832</v>
      </c>
      <c r="K125" s="12">
        <v>3046554</v>
      </c>
      <c r="L125" s="12">
        <v>2335283</v>
      </c>
      <c r="M125" s="12">
        <v>3208457</v>
      </c>
      <c r="N125" s="12">
        <v>2978644</v>
      </c>
      <c r="O125" s="12">
        <v>2436996</v>
      </c>
      <c r="P125" s="12">
        <v>2896827</v>
      </c>
      <c r="Q125" s="12">
        <v>2999243</v>
      </c>
      <c r="R125" s="63">
        <v>3678180</v>
      </c>
      <c r="S125" s="63">
        <v>2896827</v>
      </c>
      <c r="T125" s="63">
        <v>3742752</v>
      </c>
      <c r="U125" s="41">
        <v>4740440</v>
      </c>
      <c r="V125" s="41">
        <v>4620813</v>
      </c>
      <c r="W125" s="63">
        <v>5634154.9299999997</v>
      </c>
      <c r="X125" s="63">
        <v>6983398</v>
      </c>
      <c r="Y125" s="63">
        <v>6091917.1699999999</v>
      </c>
      <c r="Z125" s="63">
        <v>6861590</v>
      </c>
      <c r="AA125" s="63">
        <v>7182875.6299999999</v>
      </c>
      <c r="AB125" s="63">
        <v>6488917</v>
      </c>
      <c r="AC125" s="63">
        <v>5521315</v>
      </c>
      <c r="AD125" s="63">
        <v>5855931</v>
      </c>
      <c r="AE125" s="63">
        <v>4820136</v>
      </c>
      <c r="AF125" s="63">
        <v>5026009</v>
      </c>
      <c r="AG125" s="63">
        <v>7292230</v>
      </c>
      <c r="AH125" s="63">
        <v>4699119</v>
      </c>
      <c r="AI125" s="13">
        <v>-5.2365847905562979E-2</v>
      </c>
      <c r="AJ125" s="13">
        <v>-0.35559917885201098</v>
      </c>
    </row>
    <row r="126" spans="1:44" ht="10.5" customHeight="1" x14ac:dyDescent="0.2">
      <c r="A126" s="11"/>
      <c r="B126" s="14"/>
      <c r="C126" s="11" t="s">
        <v>40</v>
      </c>
      <c r="D126" s="11"/>
      <c r="E126" s="11"/>
      <c r="F126" s="2"/>
      <c r="G126" s="12">
        <v>17298803</v>
      </c>
      <c r="H126" s="12">
        <v>18227491</v>
      </c>
      <c r="I126" s="12">
        <v>19989223</v>
      </c>
      <c r="J126" s="12">
        <v>21403453</v>
      </c>
      <c r="K126" s="12">
        <v>23146777</v>
      </c>
      <c r="L126" s="12">
        <v>22100952</v>
      </c>
      <c r="M126" s="12">
        <v>24823828</v>
      </c>
      <c r="N126" s="12">
        <v>28309772</v>
      </c>
      <c r="O126" s="12">
        <v>32375507</v>
      </c>
      <c r="P126" s="12">
        <v>29843230</v>
      </c>
      <c r="Q126" s="12">
        <v>28976917</v>
      </c>
      <c r="R126" s="63">
        <v>34714057</v>
      </c>
      <c r="S126" s="63">
        <v>29843230</v>
      </c>
      <c r="T126" s="63">
        <v>52465122</v>
      </c>
      <c r="U126" s="41">
        <v>41593793</v>
      </c>
      <c r="V126" s="41">
        <v>43253774</v>
      </c>
      <c r="W126" s="63">
        <v>42533951.780000001</v>
      </c>
      <c r="X126" s="63">
        <v>36167100</v>
      </c>
      <c r="Y126" s="63">
        <v>36526371.899999999</v>
      </c>
      <c r="Z126" s="63">
        <v>84093884</v>
      </c>
      <c r="AA126" s="63">
        <v>89989809.090000004</v>
      </c>
      <c r="AB126" s="63">
        <v>98965367</v>
      </c>
      <c r="AC126" s="63">
        <v>105075688</v>
      </c>
      <c r="AD126" s="63">
        <v>110742923</v>
      </c>
      <c r="AE126" s="63">
        <v>116633981</v>
      </c>
      <c r="AF126" s="63">
        <v>123376102</v>
      </c>
      <c r="AG126" s="63">
        <v>129032283</v>
      </c>
      <c r="AH126" s="63">
        <v>131680115</v>
      </c>
      <c r="AI126" s="13">
        <v>4.8752058491039696E-2</v>
      </c>
      <c r="AJ126" s="13">
        <v>2.0520694034375876E-2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4382441</v>
      </c>
      <c r="L128" s="12">
        <v>5376143</v>
      </c>
      <c r="M128" s="12">
        <v>5694758</v>
      </c>
      <c r="N128" s="12">
        <v>6136774</v>
      </c>
      <c r="O128" s="12">
        <v>6361535</v>
      </c>
      <c r="P128" s="12">
        <v>6539005</v>
      </c>
      <c r="Q128" s="12">
        <v>6666969</v>
      </c>
      <c r="R128" s="63">
        <v>6907056</v>
      </c>
      <c r="S128" s="63">
        <v>7584466</v>
      </c>
      <c r="T128" s="63">
        <v>8292848</v>
      </c>
      <c r="U128" s="41">
        <v>9176823</v>
      </c>
      <c r="V128" s="41">
        <v>9872302</v>
      </c>
      <c r="W128" s="63">
        <v>8864365</v>
      </c>
      <c r="X128" s="63">
        <v>8851895</v>
      </c>
      <c r="Y128" s="63">
        <v>9927318</v>
      </c>
      <c r="Z128" s="63">
        <v>11010862</v>
      </c>
      <c r="AA128" s="63">
        <v>11987748</v>
      </c>
      <c r="AB128" s="63">
        <v>13425524</v>
      </c>
      <c r="AC128" s="63">
        <v>14750760</v>
      </c>
      <c r="AD128" s="63">
        <v>15699420</v>
      </c>
      <c r="AE128" s="63">
        <v>16382897</v>
      </c>
      <c r="AF128" s="63">
        <v>17628572</v>
      </c>
      <c r="AG128" s="63">
        <v>17898770</v>
      </c>
      <c r="AH128" s="63">
        <v>14245777</v>
      </c>
      <c r="AI128" s="13">
        <v>9.9328129118649855E-3</v>
      </c>
      <c r="AJ128" s="13">
        <v>-0.20409184541731079</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5870000</v>
      </c>
      <c r="T129" s="63">
        <v>37116336</v>
      </c>
      <c r="U129" s="41">
        <v>38521307</v>
      </c>
      <c r="V129" s="41">
        <v>40097074</v>
      </c>
      <c r="W129" s="63">
        <v>37469812</v>
      </c>
      <c r="X129" s="63">
        <v>36292922</v>
      </c>
      <c r="Y129" s="63">
        <v>37930907</v>
      </c>
      <c r="Z129" s="63">
        <v>40672545</v>
      </c>
      <c r="AA129" s="63">
        <v>42527427</v>
      </c>
      <c r="AB129" s="63">
        <v>46683572</v>
      </c>
      <c r="AC129" s="63">
        <v>49707277</v>
      </c>
      <c r="AD129" s="63">
        <v>52922363</v>
      </c>
      <c r="AE129" s="63">
        <v>65362302</v>
      </c>
      <c r="AF129" s="63">
        <v>114929407</v>
      </c>
      <c r="AG129" s="63">
        <v>121908967</v>
      </c>
      <c r="AH129" s="63">
        <v>120839149</v>
      </c>
      <c r="AI129" s="13">
        <v>0.17176520193682188</v>
      </c>
      <c r="AJ129" s="13">
        <v>-8.775548069404936E-3</v>
      </c>
    </row>
    <row r="130" spans="1:36" ht="10.5" customHeight="1" x14ac:dyDescent="0.2">
      <c r="A130" s="11"/>
      <c r="B130" s="14"/>
      <c r="C130" s="11" t="s">
        <v>44</v>
      </c>
      <c r="D130" s="15"/>
      <c r="E130" s="11"/>
      <c r="F130" s="2"/>
      <c r="G130" s="12">
        <v>34857242</v>
      </c>
      <c r="H130" s="12">
        <v>59430587</v>
      </c>
      <c r="I130" s="12">
        <v>72314596</v>
      </c>
      <c r="J130" s="12">
        <v>73492849</v>
      </c>
      <c r="K130" s="12">
        <v>73690366</v>
      </c>
      <c r="L130" s="12">
        <v>80179752</v>
      </c>
      <c r="M130" s="12">
        <v>89396237</v>
      </c>
      <c r="N130" s="12">
        <v>94619759</v>
      </c>
      <c r="O130" s="12">
        <v>99169173</v>
      </c>
      <c r="P130" s="12">
        <v>95879204</v>
      </c>
      <c r="Q130" s="12">
        <v>96233862</v>
      </c>
      <c r="R130" s="63">
        <v>110619682</v>
      </c>
      <c r="S130" s="63">
        <v>125910174</v>
      </c>
      <c r="T130" s="63">
        <v>119926513</v>
      </c>
      <c r="U130" s="41">
        <v>129525192</v>
      </c>
      <c r="V130" s="41">
        <v>120119493</v>
      </c>
      <c r="W130" s="63">
        <v>127428338</v>
      </c>
      <c r="X130" s="63">
        <v>122799315</v>
      </c>
      <c r="Y130" s="63">
        <v>116262797</v>
      </c>
      <c r="Z130" s="63">
        <v>305635836</v>
      </c>
      <c r="AA130" s="63">
        <v>228540002</v>
      </c>
      <c r="AB130" s="63">
        <v>208379235</v>
      </c>
      <c r="AC130" s="63">
        <v>88535354</v>
      </c>
      <c r="AD130" s="63">
        <v>232275900</v>
      </c>
      <c r="AE130" s="63">
        <v>97868196</v>
      </c>
      <c r="AF130" s="63">
        <v>202005442</v>
      </c>
      <c r="AG130" s="63">
        <v>108167330</v>
      </c>
      <c r="AH130" s="63">
        <v>232721302</v>
      </c>
      <c r="AI130" s="13">
        <v>1.8584234106865383E-2</v>
      </c>
      <c r="AJ130" s="13">
        <v>1.1514934500093512</v>
      </c>
    </row>
    <row r="131" spans="1:36" ht="10.5" customHeight="1" x14ac:dyDescent="0.2">
      <c r="A131" s="11"/>
      <c r="B131" s="14"/>
      <c r="C131" s="11"/>
      <c r="D131" s="15" t="s">
        <v>45</v>
      </c>
      <c r="E131" s="11"/>
      <c r="F131" s="2"/>
      <c r="G131" s="12">
        <v>3287181</v>
      </c>
      <c r="H131" s="12">
        <v>3293701</v>
      </c>
      <c r="I131" s="12">
        <v>3150660</v>
      </c>
      <c r="J131" s="12">
        <v>3443059</v>
      </c>
      <c r="K131" s="12">
        <v>4219134</v>
      </c>
      <c r="L131" s="12">
        <v>5123594</v>
      </c>
      <c r="M131" s="12">
        <v>6096262</v>
      </c>
      <c r="N131" s="12">
        <v>6297650</v>
      </c>
      <c r="O131" s="12">
        <v>6780476</v>
      </c>
      <c r="P131" s="12">
        <v>7282626</v>
      </c>
      <c r="Q131" s="12">
        <v>7883112</v>
      </c>
      <c r="R131" s="63">
        <v>9996810</v>
      </c>
      <c r="S131" s="63">
        <v>13077223</v>
      </c>
      <c r="T131" s="63">
        <v>18313063</v>
      </c>
      <c r="U131" s="41">
        <v>16199126</v>
      </c>
      <c r="V131" s="41">
        <v>13039710</v>
      </c>
      <c r="W131" s="63">
        <v>10927632</v>
      </c>
      <c r="X131" s="63">
        <v>11620819</v>
      </c>
      <c r="Y131" s="63">
        <v>11524868</v>
      </c>
      <c r="Z131" s="63">
        <v>11798470</v>
      </c>
      <c r="AA131" s="63">
        <v>14132887</v>
      </c>
      <c r="AB131" s="63">
        <v>11715021</v>
      </c>
      <c r="AC131" s="63">
        <v>12531009</v>
      </c>
      <c r="AD131" s="63">
        <v>13176806</v>
      </c>
      <c r="AE131" s="63">
        <v>15437016</v>
      </c>
      <c r="AF131" s="63">
        <v>14993087</v>
      </c>
      <c r="AG131" s="63">
        <v>15747755</v>
      </c>
      <c r="AH131" s="63">
        <v>14888667</v>
      </c>
      <c r="AI131" s="13">
        <v>4.0763670762383741E-2</v>
      </c>
      <c r="AJ131" s="13">
        <v>-5.4553045815101897E-2</v>
      </c>
    </row>
    <row r="132" spans="1:36" ht="10.5" customHeight="1" x14ac:dyDescent="0.2">
      <c r="A132" s="11"/>
      <c r="B132" s="14"/>
      <c r="C132" s="11"/>
      <c r="D132" s="15" t="s">
        <v>46</v>
      </c>
      <c r="E132" s="11"/>
      <c r="F132" s="2"/>
      <c r="G132" s="12">
        <v>26417610</v>
      </c>
      <c r="H132" s="12">
        <v>50016162</v>
      </c>
      <c r="I132" s="12">
        <v>54218545</v>
      </c>
      <c r="J132" s="12">
        <v>54948366</v>
      </c>
      <c r="K132" s="12">
        <v>53962492</v>
      </c>
      <c r="L132" s="12">
        <v>58476282</v>
      </c>
      <c r="M132" s="12">
        <v>67046325</v>
      </c>
      <c r="N132" s="12">
        <v>70695322</v>
      </c>
      <c r="O132" s="12">
        <v>73153544</v>
      </c>
      <c r="P132" s="12">
        <v>77446544</v>
      </c>
      <c r="Q132" s="12">
        <v>78513404</v>
      </c>
      <c r="R132" s="63">
        <v>84309708</v>
      </c>
      <c r="S132" s="63">
        <v>84554512</v>
      </c>
      <c r="T132" s="63">
        <v>81523085</v>
      </c>
      <c r="U132" s="41">
        <v>87211093</v>
      </c>
      <c r="V132" s="41">
        <v>87978431</v>
      </c>
      <c r="W132" s="63">
        <v>89319754</v>
      </c>
      <c r="X132" s="63">
        <v>93249732</v>
      </c>
      <c r="Y132" s="63">
        <v>93126066</v>
      </c>
      <c r="Z132" s="63">
        <v>58657965</v>
      </c>
      <c r="AA132" s="63">
        <v>52619095</v>
      </c>
      <c r="AB132" s="63">
        <v>57161356</v>
      </c>
      <c r="AC132" s="63">
        <v>62519045</v>
      </c>
      <c r="AD132" s="63">
        <v>62212716</v>
      </c>
      <c r="AE132" s="63">
        <v>66087691</v>
      </c>
      <c r="AF132" s="63">
        <v>65539136</v>
      </c>
      <c r="AG132" s="63">
        <v>70380519</v>
      </c>
      <c r="AH132" s="63">
        <v>69531024</v>
      </c>
      <c r="AI132" s="13">
        <v>3.3187992969737845E-2</v>
      </c>
      <c r="AJ132" s="13">
        <v>-1.2070030344618515E-2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226494650</v>
      </c>
      <c r="AA133" s="63">
        <v>154465774</v>
      </c>
      <c r="AB133" s="63">
        <v>125746364</v>
      </c>
      <c r="AC133" s="63">
        <v>483458</v>
      </c>
      <c r="AD133" s="63">
        <v>144718910</v>
      </c>
      <c r="AE133" s="63">
        <v>895185</v>
      </c>
      <c r="AF133" s="63">
        <v>104524191</v>
      </c>
      <c r="AG133" s="63">
        <v>655118</v>
      </c>
      <c r="AH133" s="63">
        <v>125594760</v>
      </c>
      <c r="AI133" s="13">
        <v>-2.0103989382347365E-4</v>
      </c>
      <c r="AJ133" s="13">
        <v>190.71318754789215</v>
      </c>
    </row>
    <row r="134" spans="1:36" ht="10.5" customHeight="1" x14ac:dyDescent="0.2">
      <c r="A134" s="11"/>
      <c r="B134" s="11"/>
      <c r="C134" s="11"/>
      <c r="D134" s="11" t="s">
        <v>48</v>
      </c>
      <c r="E134" s="11"/>
      <c r="F134" s="2"/>
      <c r="G134" s="12">
        <v>5152451</v>
      </c>
      <c r="H134" s="12">
        <v>6120724</v>
      </c>
      <c r="I134" s="12">
        <v>14945391</v>
      </c>
      <c r="J134" s="12">
        <v>15101424</v>
      </c>
      <c r="K134" s="12">
        <v>15508740</v>
      </c>
      <c r="L134" s="12">
        <v>16579876</v>
      </c>
      <c r="M134" s="12">
        <v>16253650</v>
      </c>
      <c r="N134" s="12">
        <v>17626787</v>
      </c>
      <c r="O134" s="12">
        <v>19235153</v>
      </c>
      <c r="P134" s="12">
        <v>11150034</v>
      </c>
      <c r="Q134" s="12">
        <v>9837346</v>
      </c>
      <c r="R134" s="63">
        <v>16313164</v>
      </c>
      <c r="S134" s="63">
        <v>28278439</v>
      </c>
      <c r="T134" s="63">
        <v>20090365</v>
      </c>
      <c r="U134" s="41">
        <v>26114973</v>
      </c>
      <c r="V134" s="41">
        <v>19101352</v>
      </c>
      <c r="W134" s="63">
        <v>27180952</v>
      </c>
      <c r="X134" s="63">
        <v>17928764</v>
      </c>
      <c r="Y134" s="63">
        <v>11611863</v>
      </c>
      <c r="Z134" s="63">
        <v>8684751</v>
      </c>
      <c r="AA134" s="63">
        <v>7322246</v>
      </c>
      <c r="AB134" s="63">
        <v>13756494</v>
      </c>
      <c r="AC134" s="63">
        <v>13001842</v>
      </c>
      <c r="AD134" s="63">
        <v>12167468</v>
      </c>
      <c r="AE134" s="63">
        <v>15448304</v>
      </c>
      <c r="AF134" s="63">
        <v>16949028</v>
      </c>
      <c r="AG134" s="63">
        <v>21383938</v>
      </c>
      <c r="AH134" s="63">
        <v>22706851</v>
      </c>
      <c r="AI134" s="13">
        <v>8.7113422185160161E-2</v>
      </c>
      <c r="AJ134" s="13">
        <v>6.1864797774853257E-2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14925745</v>
      </c>
      <c r="H136" s="12">
        <v>20465922</v>
      </c>
      <c r="I136" s="12">
        <v>22654562</v>
      </c>
      <c r="J136" s="12">
        <v>22646944</v>
      </c>
      <c r="K136" s="12">
        <f>SUM(K137:K145)</f>
        <v>26600054</v>
      </c>
      <c r="L136" s="12">
        <f>SUM(L137:L145)</f>
        <v>30105361</v>
      </c>
      <c r="M136" s="12">
        <f>SUM(M137:M145)</f>
        <v>35410437</v>
      </c>
      <c r="N136" s="12">
        <f>SUM(N137:N145)</f>
        <v>28287866</v>
      </c>
      <c r="O136" s="12">
        <v>28140448</v>
      </c>
      <c r="P136" s="12">
        <v>27439302</v>
      </c>
      <c r="Q136" s="12">
        <v>25487455</v>
      </c>
      <c r="R136" s="63">
        <v>28323515</v>
      </c>
      <c r="S136" s="63">
        <v>28002881</v>
      </c>
      <c r="T136" s="63">
        <v>32190404</v>
      </c>
      <c r="U136" s="41">
        <v>34069100</v>
      </c>
      <c r="V136" s="41">
        <v>35131650.25</v>
      </c>
      <c r="W136" s="63">
        <v>34437648.649999999</v>
      </c>
      <c r="X136" s="63">
        <v>31329996</v>
      </c>
      <c r="Y136" s="63">
        <v>23715225.300000001</v>
      </c>
      <c r="Z136" s="63">
        <v>28412744</v>
      </c>
      <c r="AA136" s="63">
        <v>29491613.91</v>
      </c>
      <c r="AB136" s="63">
        <v>31057565</v>
      </c>
      <c r="AC136" s="63">
        <v>36911347</v>
      </c>
      <c r="AD136" s="63">
        <v>46297680</v>
      </c>
      <c r="AE136" s="63">
        <v>38397175</v>
      </c>
      <c r="AF136" s="63">
        <v>53719273</v>
      </c>
      <c r="AG136" s="63">
        <v>39918806</v>
      </c>
      <c r="AH136" s="63">
        <v>56085214</v>
      </c>
      <c r="AI136" s="13">
        <v>0.10351988422716674</v>
      </c>
      <c r="AJ136" s="13">
        <v>0.40498225322671222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932916</v>
      </c>
      <c r="H138" s="12">
        <v>2249082</v>
      </c>
      <c r="I138" s="12">
        <v>2545228</v>
      </c>
      <c r="J138" s="12">
        <v>1007490</v>
      </c>
      <c r="K138" s="12">
        <v>1065964</v>
      </c>
      <c r="L138" s="12">
        <v>1208273</v>
      </c>
      <c r="M138" s="12">
        <v>1292302</v>
      </c>
      <c r="N138" s="12">
        <v>1404214</v>
      </c>
      <c r="O138" s="12">
        <v>3032534</v>
      </c>
      <c r="P138" s="12">
        <v>2643956</v>
      </c>
      <c r="Q138" s="12">
        <v>2560409</v>
      </c>
      <c r="R138" s="63">
        <v>2592619</v>
      </c>
      <c r="S138" s="63">
        <v>2643956</v>
      </c>
      <c r="T138" s="63">
        <v>1063209</v>
      </c>
      <c r="U138" s="41">
        <v>1066957</v>
      </c>
      <c r="V138" s="41">
        <v>2126809</v>
      </c>
      <c r="W138" s="64">
        <v>2175722.58</v>
      </c>
      <c r="X138" s="64">
        <v>2260718</v>
      </c>
      <c r="Y138" s="63">
        <v>2307551.8199999998</v>
      </c>
      <c r="Z138" s="63">
        <v>2286269</v>
      </c>
      <c r="AA138" s="63">
        <v>2382746.87</v>
      </c>
      <c r="AB138" s="63">
        <v>2454774</v>
      </c>
      <c r="AC138" s="63">
        <v>2562566</v>
      </c>
      <c r="AD138" s="63">
        <v>2793416</v>
      </c>
      <c r="AE138" s="63">
        <v>2776028</v>
      </c>
      <c r="AF138" s="63">
        <v>2815831</v>
      </c>
      <c r="AG138" s="63">
        <v>2852942</v>
      </c>
      <c r="AH138" s="63">
        <v>3158905</v>
      </c>
      <c r="AI138" s="13">
        <v>4.2927634384160029E-2</v>
      </c>
      <c r="AJ138" s="13">
        <v>0.10724473192935573</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11250184</v>
      </c>
      <c r="H141" s="12">
        <v>11844985</v>
      </c>
      <c r="I141" s="12">
        <v>12855070</v>
      </c>
      <c r="J141" s="12">
        <v>13963480</v>
      </c>
      <c r="K141" s="12">
        <v>14725412</v>
      </c>
      <c r="L141" s="12">
        <v>15181649</v>
      </c>
      <c r="M141" s="12">
        <v>16039628</v>
      </c>
      <c r="N141" s="12">
        <v>15825451</v>
      </c>
      <c r="O141" s="12">
        <v>16575488</v>
      </c>
      <c r="P141" s="12">
        <v>15934920</v>
      </c>
      <c r="Q141" s="12">
        <v>15910693</v>
      </c>
      <c r="R141" s="63">
        <v>16129383</v>
      </c>
      <c r="S141" s="63">
        <v>16199200</v>
      </c>
      <c r="T141" s="63">
        <v>17347507</v>
      </c>
      <c r="U141" s="41">
        <v>17752741</v>
      </c>
      <c r="V141" s="41">
        <v>20183657</v>
      </c>
      <c r="W141" s="63">
        <v>19477204.390000001</v>
      </c>
      <c r="X141" s="63">
        <v>16620906</v>
      </c>
      <c r="Y141" s="63">
        <v>14438279.32</v>
      </c>
      <c r="Z141" s="63">
        <v>13087859</v>
      </c>
      <c r="AA141" s="63">
        <v>16542859.950000001</v>
      </c>
      <c r="AB141" s="63">
        <v>16467159</v>
      </c>
      <c r="AC141" s="63">
        <v>16712041</v>
      </c>
      <c r="AD141" s="63">
        <v>16803955</v>
      </c>
      <c r="AE141" s="63">
        <v>17778592</v>
      </c>
      <c r="AF141" s="63">
        <v>17129513</v>
      </c>
      <c r="AG141" s="63">
        <v>18587554</v>
      </c>
      <c r="AH141" s="63">
        <v>20281987</v>
      </c>
      <c r="AI141" s="13">
        <v>3.5337561300366582E-2</v>
      </c>
      <c r="AJ141" s="13">
        <v>9.1159546866682942E-2</v>
      </c>
    </row>
    <row r="142" spans="1:36" ht="10.5" customHeight="1" x14ac:dyDescent="0.2">
      <c r="A142" s="11"/>
      <c r="B142" s="14"/>
      <c r="C142" s="11" t="s">
        <v>55</v>
      </c>
      <c r="E142" s="11"/>
      <c r="F142" s="2"/>
      <c r="G142" s="12">
        <v>0</v>
      </c>
      <c r="H142" s="12">
        <v>0</v>
      </c>
      <c r="I142" s="12">
        <v>0</v>
      </c>
      <c r="J142" s="12">
        <v>0</v>
      </c>
      <c r="K142" s="12">
        <v>0</v>
      </c>
      <c r="L142" s="12">
        <v>137989</v>
      </c>
      <c r="M142" s="12">
        <v>308471</v>
      </c>
      <c r="N142" s="12">
        <v>394482</v>
      </c>
      <c r="O142" s="12">
        <v>498635</v>
      </c>
      <c r="P142" s="12">
        <v>468985</v>
      </c>
      <c r="Q142" s="12">
        <v>484380</v>
      </c>
      <c r="R142" s="63">
        <v>526140</v>
      </c>
      <c r="S142" s="63">
        <v>468985</v>
      </c>
      <c r="T142" s="63">
        <v>370831</v>
      </c>
      <c r="U142" s="41">
        <v>408183</v>
      </c>
      <c r="V142" s="41">
        <v>479035</v>
      </c>
      <c r="W142" s="64">
        <v>477138.68</v>
      </c>
      <c r="X142" s="64">
        <v>227707</v>
      </c>
      <c r="Y142" s="63">
        <v>288070.15999999997</v>
      </c>
      <c r="Z142" s="63">
        <v>238518</v>
      </c>
      <c r="AA142" s="63">
        <v>243905.09</v>
      </c>
      <c r="AB142" s="63">
        <v>294099</v>
      </c>
      <c r="AC142" s="63">
        <v>226601</v>
      </c>
      <c r="AD142" s="63">
        <v>27258</v>
      </c>
      <c r="AE142" s="63">
        <v>237605</v>
      </c>
      <c r="AF142" s="63">
        <v>433876</v>
      </c>
      <c r="AG142" s="63">
        <v>219221</v>
      </c>
      <c r="AH142" s="63">
        <v>157747</v>
      </c>
      <c r="AI142" s="13">
        <v>-9.8613062571812349E-2</v>
      </c>
      <c r="AJ142" s="13">
        <v>-0.28042021521660787</v>
      </c>
    </row>
    <row r="143" spans="1:36" ht="10.5" customHeight="1" x14ac:dyDescent="0.2">
      <c r="A143" s="11"/>
      <c r="B143" s="11"/>
      <c r="C143" s="11" t="s">
        <v>56</v>
      </c>
      <c r="D143" s="11"/>
      <c r="E143" s="11"/>
      <c r="F143" s="2"/>
      <c r="G143" s="12">
        <v>2742645</v>
      </c>
      <c r="H143" s="12">
        <v>6371855</v>
      </c>
      <c r="I143" s="12">
        <v>7254264</v>
      </c>
      <c r="J143" s="12">
        <v>7675974</v>
      </c>
      <c r="K143" s="12">
        <v>10808678</v>
      </c>
      <c r="L143" s="12">
        <v>13577450</v>
      </c>
      <c r="M143" s="12">
        <v>17770036</v>
      </c>
      <c r="N143" s="12">
        <v>10663719</v>
      </c>
      <c r="O143" s="12">
        <v>8033791</v>
      </c>
      <c r="P143" s="12">
        <v>8391441</v>
      </c>
      <c r="Q143" s="12">
        <v>6531973</v>
      </c>
      <c r="R143" s="63">
        <v>9075373</v>
      </c>
      <c r="S143" s="63">
        <v>8690740</v>
      </c>
      <c r="T143" s="63">
        <v>13408857</v>
      </c>
      <c r="U143" s="41">
        <v>14841219</v>
      </c>
      <c r="V143" s="41">
        <v>12342149.25</v>
      </c>
      <c r="W143" s="63">
        <v>12307583</v>
      </c>
      <c r="X143" s="63">
        <v>12220665</v>
      </c>
      <c r="Y143" s="63">
        <v>6681324</v>
      </c>
      <c r="Z143" s="63">
        <v>12800098</v>
      </c>
      <c r="AA143" s="63">
        <v>10322102</v>
      </c>
      <c r="AB143" s="63">
        <v>11841533</v>
      </c>
      <c r="AC143" s="63">
        <v>17410139</v>
      </c>
      <c r="AD143" s="63">
        <v>26673051</v>
      </c>
      <c r="AE143" s="63">
        <v>17604950</v>
      </c>
      <c r="AF143" s="63">
        <v>33340053</v>
      </c>
      <c r="AG143" s="63">
        <v>18259089</v>
      </c>
      <c r="AH143" s="63">
        <v>32486575</v>
      </c>
      <c r="AI143" s="13">
        <v>0.18317594877805266</v>
      </c>
      <c r="AJ143" s="13">
        <v>0.77920021091961378</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6271006</v>
      </c>
      <c r="H147" s="12">
        <v>6328637</v>
      </c>
      <c r="I147" s="12">
        <v>6839761</v>
      </c>
      <c r="J147" s="12">
        <v>8240957</v>
      </c>
      <c r="K147" s="12">
        <v>8149960</v>
      </c>
      <c r="L147" s="12">
        <v>8067746</v>
      </c>
      <c r="M147" s="12">
        <v>10532547</v>
      </c>
      <c r="N147" s="12">
        <v>10667613</v>
      </c>
      <c r="O147" s="12">
        <v>8626996</v>
      </c>
      <c r="P147" s="12">
        <v>9562832</v>
      </c>
      <c r="Q147" s="12">
        <v>12605150</v>
      </c>
      <c r="R147" s="63">
        <v>12828956</v>
      </c>
      <c r="S147" s="63">
        <v>14508623</v>
      </c>
      <c r="T147" s="63">
        <v>12828105</v>
      </c>
      <c r="U147" s="41">
        <v>14083560</v>
      </c>
      <c r="V147" s="41">
        <v>14744411</v>
      </c>
      <c r="W147" s="63">
        <v>14762778</v>
      </c>
      <c r="X147" s="63">
        <v>15457847</v>
      </c>
      <c r="Y147" s="63">
        <v>11519614</v>
      </c>
      <c r="Z147" s="63">
        <v>17457840</v>
      </c>
      <c r="AA147" s="63">
        <v>19211133</v>
      </c>
      <c r="AB147" s="63">
        <v>14793137</v>
      </c>
      <c r="AC147" s="63">
        <v>19432600</v>
      </c>
      <c r="AD147" s="63">
        <v>13715692</v>
      </c>
      <c r="AE147" s="63">
        <v>14852357</v>
      </c>
      <c r="AF147" s="63">
        <v>24592058</v>
      </c>
      <c r="AG147" s="63">
        <v>12560085</v>
      </c>
      <c r="AH147" s="63">
        <v>20690848</v>
      </c>
      <c r="AI147" s="13">
        <v>5.7514510456628143E-2</v>
      </c>
      <c r="AJ147" s="13">
        <v>0.6473493610911073</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270352</v>
      </c>
      <c r="H149" s="12">
        <v>0</v>
      </c>
      <c r="I149" s="12">
        <v>0</v>
      </c>
      <c r="J149" s="12">
        <v>0</v>
      </c>
      <c r="K149" s="12">
        <v>0</v>
      </c>
      <c r="L149" s="12">
        <v>0</v>
      </c>
      <c r="M149" s="12">
        <v>67252</v>
      </c>
      <c r="N149" s="12">
        <v>114784</v>
      </c>
      <c r="O149" s="12">
        <v>36790</v>
      </c>
      <c r="P149" s="12">
        <v>314411</v>
      </c>
      <c r="Q149" s="12">
        <v>338987</v>
      </c>
      <c r="R149" s="63">
        <v>569518</v>
      </c>
      <c r="S149" s="63">
        <v>11140780</v>
      </c>
      <c r="T149" s="63">
        <v>13111463</v>
      </c>
      <c r="U149" s="41">
        <v>907412</v>
      </c>
      <c r="V149" s="41">
        <v>1193641.98</v>
      </c>
      <c r="W149" s="63">
        <v>1040259</v>
      </c>
      <c r="X149" s="63">
        <v>1540257</v>
      </c>
      <c r="Y149" s="63">
        <v>3952477</v>
      </c>
      <c r="Z149" s="63">
        <v>10625024</v>
      </c>
      <c r="AA149" s="63">
        <v>9259331</v>
      </c>
      <c r="AB149" s="63">
        <v>8579835</v>
      </c>
      <c r="AC149" s="63">
        <v>5326718</v>
      </c>
      <c r="AD149" s="63">
        <v>6273172</v>
      </c>
      <c r="AE149" s="63">
        <v>5251131</v>
      </c>
      <c r="AF149" s="63">
        <v>3525709</v>
      </c>
      <c r="AG149" s="63">
        <v>2680430</v>
      </c>
      <c r="AH149" s="63">
        <v>2482310</v>
      </c>
      <c r="AI149" s="13">
        <v>-0.18673981025465114</v>
      </c>
      <c r="AJ149" s="13">
        <v>-7.3913513876504883E-2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130952463</v>
      </c>
      <c r="H152" s="5">
        <v>146757000</v>
      </c>
      <c r="I152" s="5">
        <v>162464700</v>
      </c>
      <c r="J152" s="5">
        <v>173150305</v>
      </c>
      <c r="K152" s="5">
        <v>190517074</v>
      </c>
      <c r="L152" s="5">
        <v>196199057</v>
      </c>
      <c r="M152" s="5">
        <v>205959405</v>
      </c>
      <c r="N152" s="5">
        <v>240056670</v>
      </c>
      <c r="O152" s="5">
        <v>247051589</v>
      </c>
      <c r="P152" s="5">
        <v>250685061</v>
      </c>
      <c r="Q152" s="5">
        <v>239002565</v>
      </c>
      <c r="R152" s="62">
        <v>260588646</v>
      </c>
      <c r="S152" s="62">
        <v>262101309</v>
      </c>
      <c r="T152" s="62">
        <v>310253975</v>
      </c>
      <c r="U152" s="39">
        <v>321352227</v>
      </c>
      <c r="V152" s="39">
        <v>388419367.25</v>
      </c>
      <c r="W152" s="62">
        <v>437691237</v>
      </c>
      <c r="X152" s="62">
        <v>426500949</v>
      </c>
      <c r="Y152" s="62">
        <v>391440900</v>
      </c>
      <c r="Z152" s="62">
        <v>491948858</v>
      </c>
      <c r="AA152" s="62">
        <v>438915073</v>
      </c>
      <c r="AB152" s="62">
        <v>477855511</v>
      </c>
      <c r="AC152" s="62">
        <v>455073817</v>
      </c>
      <c r="AD152" s="62">
        <v>482839842</v>
      </c>
      <c r="AE152" s="62">
        <v>485815650</v>
      </c>
      <c r="AF152" s="62">
        <v>607656836</v>
      </c>
      <c r="AG152" s="62">
        <v>554336210</v>
      </c>
      <c r="AH152" s="62">
        <v>626494481</v>
      </c>
      <c r="AI152" s="10">
        <v>4.617284183045367E-2</v>
      </c>
      <c r="AJ152" s="10">
        <v>0.13017058907264961</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29602700</v>
      </c>
      <c r="H154" s="12">
        <v>47665921</v>
      </c>
      <c r="I154" s="12">
        <v>55354451</v>
      </c>
      <c r="J154" s="12">
        <v>56403033</v>
      </c>
      <c r="K154" s="12">
        <v>63522977</v>
      </c>
      <c r="L154" s="12">
        <v>67749559</v>
      </c>
      <c r="M154" s="12">
        <v>66033032</v>
      </c>
      <c r="N154" s="12">
        <v>68412648</v>
      </c>
      <c r="O154" s="12">
        <v>73795080</v>
      </c>
      <c r="P154" s="12">
        <v>77748119</v>
      </c>
      <c r="Q154" s="12">
        <v>76768730</v>
      </c>
      <c r="R154" s="63">
        <v>79471092</v>
      </c>
      <c r="S154" s="63">
        <v>85093981</v>
      </c>
      <c r="T154" s="63">
        <v>99479577</v>
      </c>
      <c r="U154" s="41">
        <v>102213068</v>
      </c>
      <c r="V154" s="41">
        <v>112380691</v>
      </c>
      <c r="W154" s="63">
        <v>119350982</v>
      </c>
      <c r="X154" s="63">
        <v>113575287</v>
      </c>
      <c r="Y154" s="63">
        <v>105442516</v>
      </c>
      <c r="Z154" s="63">
        <v>123719314</v>
      </c>
      <c r="AA154" s="63">
        <v>143727814</v>
      </c>
      <c r="AB154" s="63">
        <v>185488697</v>
      </c>
      <c r="AC154" s="63">
        <v>152720500</v>
      </c>
      <c r="AD154" s="63">
        <v>162547136</v>
      </c>
      <c r="AE154" s="63">
        <v>171202944</v>
      </c>
      <c r="AF154" s="63">
        <v>211777880</v>
      </c>
      <c r="AG154" s="63">
        <v>216036154</v>
      </c>
      <c r="AH154" s="63">
        <v>239186289</v>
      </c>
      <c r="AI154" s="13">
        <v>4.3285420622922288E-2</v>
      </c>
      <c r="AJ154" s="13">
        <v>0.10715861475667633</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23011443</v>
      </c>
      <c r="H156" s="12">
        <v>23617203</v>
      </c>
      <c r="I156" s="12">
        <v>26311255</v>
      </c>
      <c r="J156" s="12">
        <v>27310331</v>
      </c>
      <c r="K156" s="12">
        <v>29421365</v>
      </c>
      <c r="L156" s="12">
        <v>31634461</v>
      </c>
      <c r="M156" s="12">
        <v>34490519</v>
      </c>
      <c r="N156" s="12">
        <v>38509010</v>
      </c>
      <c r="O156" s="12">
        <v>39424327</v>
      </c>
      <c r="P156" s="12">
        <v>43438337</v>
      </c>
      <c r="Q156" s="12">
        <v>44998628</v>
      </c>
      <c r="R156" s="63">
        <v>49614805</v>
      </c>
      <c r="S156" s="63">
        <v>54884228</v>
      </c>
      <c r="T156" s="63">
        <v>54711837</v>
      </c>
      <c r="U156" s="41">
        <v>56772694</v>
      </c>
      <c r="V156" s="41">
        <v>59033299</v>
      </c>
      <c r="W156" s="63">
        <v>63742805</v>
      </c>
      <c r="X156" s="63">
        <v>63209940</v>
      </c>
      <c r="Y156" s="63">
        <v>68545107</v>
      </c>
      <c r="Z156" s="63">
        <v>72674449</v>
      </c>
      <c r="AA156" s="63">
        <v>80644239</v>
      </c>
      <c r="AB156" s="63">
        <v>78447699</v>
      </c>
      <c r="AC156" s="63">
        <v>78258588</v>
      </c>
      <c r="AD156" s="63">
        <v>91815651</v>
      </c>
      <c r="AE156" s="63">
        <v>84499970</v>
      </c>
      <c r="AF156" s="63">
        <v>90144332</v>
      </c>
      <c r="AG156" s="63">
        <v>97028383</v>
      </c>
      <c r="AH156" s="63">
        <v>103528586</v>
      </c>
      <c r="AI156" s="13">
        <v>4.732148332135333E-2</v>
      </c>
      <c r="AJ156" s="13">
        <v>6.6992799416228543E-2</v>
      </c>
    </row>
    <row r="157" spans="1:36" ht="10.5" customHeight="1" x14ac:dyDescent="0.2">
      <c r="A157" s="11"/>
      <c r="B157" s="19" t="s">
        <v>67</v>
      </c>
      <c r="C157" s="14"/>
      <c r="D157" s="19"/>
      <c r="E157" s="19"/>
      <c r="F157" s="2"/>
      <c r="G157" s="12">
        <v>5401502</v>
      </c>
      <c r="H157" s="12">
        <v>4810199</v>
      </c>
      <c r="I157" s="12">
        <v>5746077</v>
      </c>
      <c r="J157" s="12">
        <v>6110276</v>
      </c>
      <c r="K157" s="12">
        <v>6562586</v>
      </c>
      <c r="L157" s="12">
        <v>6883757</v>
      </c>
      <c r="M157" s="12">
        <v>6658196</v>
      </c>
      <c r="N157" s="12">
        <v>7160198</v>
      </c>
      <c r="O157" s="12">
        <v>7959461</v>
      </c>
      <c r="P157" s="12">
        <v>7790338</v>
      </c>
      <c r="Q157" s="12">
        <v>12141934</v>
      </c>
      <c r="R157" s="63">
        <v>13108981</v>
      </c>
      <c r="S157" s="63">
        <v>12784715</v>
      </c>
      <c r="T157" s="63">
        <v>33543260</v>
      </c>
      <c r="U157" s="41">
        <v>43671189</v>
      </c>
      <c r="V157" s="41">
        <v>72619774</v>
      </c>
      <c r="W157" s="63">
        <v>73047725</v>
      </c>
      <c r="X157" s="63">
        <v>86501807</v>
      </c>
      <c r="Y157" s="63">
        <v>103889996</v>
      </c>
      <c r="Z157" s="63">
        <v>158377158</v>
      </c>
      <c r="AA157" s="63">
        <v>82306485</v>
      </c>
      <c r="AB157" s="63">
        <v>78890905</v>
      </c>
      <c r="AC157" s="63">
        <v>78391458</v>
      </c>
      <c r="AD157" s="63">
        <v>73584385</v>
      </c>
      <c r="AE157" s="63">
        <v>80763236</v>
      </c>
      <c r="AF157" s="63">
        <v>72932597</v>
      </c>
      <c r="AG157" s="63">
        <v>57663429</v>
      </c>
      <c r="AH157" s="63">
        <v>82671322</v>
      </c>
      <c r="AI157" s="13">
        <v>7.8316451028275225E-3</v>
      </c>
      <c r="AJ157" s="13">
        <v>0.4336872335497079</v>
      </c>
    </row>
    <row r="158" spans="1:36" ht="10.5" customHeight="1" x14ac:dyDescent="0.2">
      <c r="A158" s="11"/>
      <c r="B158" s="19" t="s">
        <v>69</v>
      </c>
      <c r="C158" s="14"/>
      <c r="D158" s="19"/>
      <c r="E158" s="19"/>
      <c r="F158" s="2"/>
      <c r="G158" s="12">
        <v>11213372</v>
      </c>
      <c r="H158" s="12">
        <v>16291373</v>
      </c>
      <c r="I158" s="12">
        <v>18452859</v>
      </c>
      <c r="J158" s="12">
        <v>17737821</v>
      </c>
      <c r="K158" s="12">
        <v>18623279</v>
      </c>
      <c r="L158" s="12">
        <v>20843343</v>
      </c>
      <c r="M158" s="12">
        <v>18479900</v>
      </c>
      <c r="N158" s="12">
        <v>19070499</v>
      </c>
      <c r="O158" s="12">
        <v>20000167</v>
      </c>
      <c r="P158" s="12">
        <v>20685642</v>
      </c>
      <c r="Q158" s="12">
        <v>19543739</v>
      </c>
      <c r="R158" s="63">
        <v>20954669</v>
      </c>
      <c r="S158" s="63">
        <v>22015495</v>
      </c>
      <c r="T158" s="63">
        <v>23680423</v>
      </c>
      <c r="U158" s="41">
        <v>24728819</v>
      </c>
      <c r="V158" s="41">
        <v>26855457</v>
      </c>
      <c r="W158" s="63">
        <v>25500596</v>
      </c>
      <c r="X158" s="63">
        <v>22434480</v>
      </c>
      <c r="Y158" s="63">
        <v>21310370</v>
      </c>
      <c r="Z158" s="63">
        <v>23122567</v>
      </c>
      <c r="AA158" s="63">
        <v>23418960</v>
      </c>
      <c r="AB158" s="63">
        <v>24299874</v>
      </c>
      <c r="AC158" s="63">
        <v>27273078</v>
      </c>
      <c r="AD158" s="63">
        <v>28955284</v>
      </c>
      <c r="AE158" s="63">
        <v>29822868</v>
      </c>
      <c r="AF158" s="63">
        <v>31289513</v>
      </c>
      <c r="AG158" s="63">
        <v>30363118</v>
      </c>
      <c r="AH158" s="63">
        <v>31910875</v>
      </c>
      <c r="AI158" s="13">
        <v>4.6459556733339902E-2</v>
      </c>
      <c r="AJ158" s="13">
        <v>5.0974903170352928E-2</v>
      </c>
    </row>
    <row r="159" spans="1:36" ht="10.5" customHeight="1" x14ac:dyDescent="0.2">
      <c r="A159" s="11"/>
      <c r="B159" s="19" t="s">
        <v>70</v>
      </c>
      <c r="C159" s="14"/>
      <c r="D159" s="19"/>
      <c r="E159" s="19"/>
      <c r="F159" s="2"/>
      <c r="G159" s="12">
        <v>20276364</v>
      </c>
      <c r="H159" s="12">
        <v>26507254</v>
      </c>
      <c r="I159" s="12">
        <v>29041367</v>
      </c>
      <c r="J159" s="12">
        <v>23344534</v>
      </c>
      <c r="K159" s="12">
        <v>26317138</v>
      </c>
      <c r="L159" s="12">
        <v>26773039</v>
      </c>
      <c r="M159" s="12">
        <v>28379092</v>
      </c>
      <c r="N159" s="12">
        <v>30008121</v>
      </c>
      <c r="O159" s="12">
        <v>32965399</v>
      </c>
      <c r="P159" s="12">
        <v>33271664</v>
      </c>
      <c r="Q159" s="12">
        <v>33461530</v>
      </c>
      <c r="R159" s="63">
        <v>35357584</v>
      </c>
      <c r="S159" s="63">
        <v>36978217</v>
      </c>
      <c r="T159" s="63">
        <v>38414249</v>
      </c>
      <c r="U159" s="41">
        <v>42404521</v>
      </c>
      <c r="V159" s="41">
        <v>47550639</v>
      </c>
      <c r="W159" s="63">
        <v>50375768</v>
      </c>
      <c r="X159" s="63">
        <v>39261459</v>
      </c>
      <c r="Y159" s="63">
        <v>27585533</v>
      </c>
      <c r="Z159" s="63">
        <v>30078168</v>
      </c>
      <c r="AA159" s="63">
        <v>37306721</v>
      </c>
      <c r="AB159" s="63">
        <v>33259398</v>
      </c>
      <c r="AC159" s="63">
        <v>36507244</v>
      </c>
      <c r="AD159" s="63">
        <v>38712527</v>
      </c>
      <c r="AE159" s="63">
        <v>36830840</v>
      </c>
      <c r="AF159" s="63">
        <v>44729806</v>
      </c>
      <c r="AG159" s="63">
        <v>39361127</v>
      </c>
      <c r="AH159" s="63">
        <v>47306823</v>
      </c>
      <c r="AI159" s="13">
        <v>6.0477763430415887E-2</v>
      </c>
      <c r="AJ159" s="13">
        <v>0.20186657765160027</v>
      </c>
    </row>
    <row r="160" spans="1:36" ht="10.5" customHeight="1" x14ac:dyDescent="0.2">
      <c r="A160" s="11"/>
      <c r="B160" s="19" t="s">
        <v>71</v>
      </c>
      <c r="C160" s="14"/>
      <c r="D160" s="19"/>
      <c r="E160" s="19"/>
      <c r="F160" s="2"/>
      <c r="G160" s="12">
        <v>6064098</v>
      </c>
      <c r="H160" s="12">
        <v>5899657</v>
      </c>
      <c r="I160" s="12">
        <v>6270868</v>
      </c>
      <c r="J160" s="12">
        <v>7504104</v>
      </c>
      <c r="K160" s="12">
        <v>11064086</v>
      </c>
      <c r="L160" s="12">
        <v>15438357</v>
      </c>
      <c r="M160" s="12">
        <v>13644059</v>
      </c>
      <c r="N160" s="12">
        <v>14406906</v>
      </c>
      <c r="O160" s="12">
        <v>14570814</v>
      </c>
      <c r="P160" s="12">
        <v>15499759</v>
      </c>
      <c r="Q160" s="12">
        <v>15826074</v>
      </c>
      <c r="R160" s="63">
        <v>16288028</v>
      </c>
      <c r="S160" s="63">
        <v>17480257</v>
      </c>
      <c r="T160" s="63">
        <v>18921464</v>
      </c>
      <c r="U160" s="41">
        <v>20097974</v>
      </c>
      <c r="V160" s="41">
        <v>24392654</v>
      </c>
      <c r="W160" s="63">
        <v>20064759</v>
      </c>
      <c r="X160" s="63">
        <v>22032984</v>
      </c>
      <c r="Y160" s="63">
        <v>23965880</v>
      </c>
      <c r="Z160" s="63">
        <v>37692102</v>
      </c>
      <c r="AA160" s="63">
        <v>28348070</v>
      </c>
      <c r="AB160" s="63">
        <v>27865285</v>
      </c>
      <c r="AC160" s="63">
        <v>29733719</v>
      </c>
      <c r="AD160" s="63">
        <v>32089654</v>
      </c>
      <c r="AE160" s="63">
        <v>32800947</v>
      </c>
      <c r="AF160" s="63">
        <v>32837594</v>
      </c>
      <c r="AG160" s="63">
        <v>34257796</v>
      </c>
      <c r="AH160" s="63">
        <v>41119392</v>
      </c>
      <c r="AI160" s="13">
        <v>6.6998639980267116E-2</v>
      </c>
      <c r="AJ160" s="13">
        <v>0.20029297856756459</v>
      </c>
    </row>
    <row r="161" spans="1:36" ht="10.5" customHeight="1" x14ac:dyDescent="0.2">
      <c r="A161" s="11"/>
      <c r="B161" s="19" t="s">
        <v>72</v>
      </c>
      <c r="C161" s="14"/>
      <c r="D161" s="19"/>
      <c r="E161" s="19"/>
      <c r="F161" s="2"/>
      <c r="G161" s="12">
        <v>14124916</v>
      </c>
      <c r="H161" s="12">
        <v>8019340</v>
      </c>
      <c r="I161" s="12">
        <v>9752564</v>
      </c>
      <c r="J161" s="12">
        <v>11240919</v>
      </c>
      <c r="K161" s="12">
        <v>11879170</v>
      </c>
      <c r="L161" s="12">
        <v>11368970</v>
      </c>
      <c r="M161" s="12">
        <v>10856428</v>
      </c>
      <c r="N161" s="12">
        <v>10972064</v>
      </c>
      <c r="O161" s="12">
        <v>11815847</v>
      </c>
      <c r="P161" s="12">
        <v>12408145</v>
      </c>
      <c r="Q161" s="12">
        <v>11952106</v>
      </c>
      <c r="R161" s="63">
        <v>11315070</v>
      </c>
      <c r="S161" s="63">
        <v>10762630</v>
      </c>
      <c r="T161" s="63">
        <v>10772700</v>
      </c>
      <c r="U161" s="41">
        <v>10288648</v>
      </c>
      <c r="V161" s="41">
        <v>16905662</v>
      </c>
      <c r="W161" s="63">
        <v>22590702</v>
      </c>
      <c r="X161" s="63">
        <v>21979345</v>
      </c>
      <c r="Y161" s="63">
        <v>22416520</v>
      </c>
      <c r="Z161" s="63">
        <v>26633241</v>
      </c>
      <c r="AA161" s="63">
        <v>29098446</v>
      </c>
      <c r="AB161" s="63">
        <v>25428554</v>
      </c>
      <c r="AC161" s="63">
        <v>29705890</v>
      </c>
      <c r="AD161" s="63">
        <v>28390481</v>
      </c>
      <c r="AE161" s="63">
        <v>26987757</v>
      </c>
      <c r="AF161" s="63">
        <v>27113643</v>
      </c>
      <c r="AG161" s="63">
        <v>28490251</v>
      </c>
      <c r="AH161" s="63">
        <v>29908200</v>
      </c>
      <c r="AI161" s="13">
        <v>2.7412318623796894E-2</v>
      </c>
      <c r="AJ161" s="13">
        <v>4.9769621194281508E-2</v>
      </c>
    </row>
    <row r="162" spans="1:36" ht="10.5" customHeight="1" x14ac:dyDescent="0.2">
      <c r="A162" s="11"/>
      <c r="B162" s="19" t="s">
        <v>73</v>
      </c>
      <c r="C162" s="14"/>
      <c r="D162" s="19"/>
      <c r="E162" s="19"/>
      <c r="F162" s="2"/>
      <c r="G162" s="12">
        <v>20468310</v>
      </c>
      <c r="H162" s="12">
        <v>9969427</v>
      </c>
      <c r="I162" s="12">
        <v>6427652</v>
      </c>
      <c r="J162" s="12">
        <v>16910654</v>
      </c>
      <c r="K162" s="12">
        <v>13653086</v>
      </c>
      <c r="L162" s="12">
        <v>9389701</v>
      </c>
      <c r="M162" s="12">
        <v>20790460</v>
      </c>
      <c r="N162" s="12">
        <v>41518583</v>
      </c>
      <c r="O162" s="12">
        <v>37780327</v>
      </c>
      <c r="P162" s="12">
        <v>34479246</v>
      </c>
      <c r="Q162" s="12">
        <v>18611186</v>
      </c>
      <c r="R162" s="63">
        <v>20693330</v>
      </c>
      <c r="S162" s="63">
        <v>17355479</v>
      </c>
      <c r="T162" s="63">
        <v>20555424</v>
      </c>
      <c r="U162" s="41">
        <v>10223627</v>
      </c>
      <c r="V162" s="41">
        <v>16924659</v>
      </c>
      <c r="W162" s="63">
        <v>49241863</v>
      </c>
      <c r="X162" s="63">
        <v>39764509</v>
      </c>
      <c r="Y162" s="63">
        <v>9339228</v>
      </c>
      <c r="Z162" s="63">
        <v>10453971</v>
      </c>
      <c r="AA162" s="63">
        <v>5317118</v>
      </c>
      <c r="AB162" s="63">
        <v>5610643</v>
      </c>
      <c r="AC162" s="63">
        <v>2127819</v>
      </c>
      <c r="AD162" s="63">
        <v>4132231</v>
      </c>
      <c r="AE162" s="63">
        <v>2602139</v>
      </c>
      <c r="AF162" s="63">
        <v>41534079</v>
      </c>
      <c r="AG162" s="63">
        <v>28070779</v>
      </c>
      <c r="AH162" s="63">
        <v>23955801</v>
      </c>
      <c r="AI162" s="13">
        <v>0.27369763815223225</v>
      </c>
      <c r="AJ162" s="13">
        <v>-0.14659293922694486</v>
      </c>
    </row>
    <row r="163" spans="1:36" ht="10.5" customHeight="1" x14ac:dyDescent="0.2">
      <c r="A163" s="11"/>
      <c r="B163" s="19" t="s">
        <v>39</v>
      </c>
      <c r="C163" s="14"/>
      <c r="D163" s="19"/>
      <c r="E163" s="19"/>
      <c r="F163" s="2"/>
      <c r="G163" s="12">
        <v>789758</v>
      </c>
      <c r="H163" s="12">
        <v>3976626</v>
      </c>
      <c r="I163" s="12">
        <v>5107607</v>
      </c>
      <c r="J163" s="12">
        <v>6588633</v>
      </c>
      <c r="K163" s="12">
        <v>9473387</v>
      </c>
      <c r="L163" s="12">
        <v>6117870</v>
      </c>
      <c r="M163" s="12">
        <v>6627719</v>
      </c>
      <c r="N163" s="12">
        <v>9998641</v>
      </c>
      <c r="O163" s="12">
        <v>8740167</v>
      </c>
      <c r="P163" s="12">
        <v>5363811</v>
      </c>
      <c r="Q163" s="12">
        <v>5698638</v>
      </c>
      <c r="R163" s="63">
        <v>13785087</v>
      </c>
      <c r="S163" s="63">
        <v>4746307</v>
      </c>
      <c r="T163" s="63">
        <v>10175041</v>
      </c>
      <c r="U163" s="41">
        <v>10951687</v>
      </c>
      <c r="V163" s="41">
        <v>11756532.25</v>
      </c>
      <c r="W163" s="63">
        <v>13776037</v>
      </c>
      <c r="X163" s="63">
        <v>17741138</v>
      </c>
      <c r="Y163" s="63">
        <v>8945750</v>
      </c>
      <c r="Z163" s="63">
        <v>9197888</v>
      </c>
      <c r="AA163" s="63">
        <v>8747220</v>
      </c>
      <c r="AB163" s="63">
        <v>18564456</v>
      </c>
      <c r="AC163" s="63">
        <v>20355521</v>
      </c>
      <c r="AD163" s="63">
        <v>22612493</v>
      </c>
      <c r="AE163" s="63">
        <v>20304949</v>
      </c>
      <c r="AF163" s="63">
        <v>55297392</v>
      </c>
      <c r="AG163" s="63">
        <v>23065173</v>
      </c>
      <c r="AH163" s="63">
        <v>26907193</v>
      </c>
      <c r="AI163" s="13">
        <v>6.3810716762334296E-2</v>
      </c>
      <c r="AJ163" s="13">
        <v>0.16657234697524273</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220</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119003701</v>
      </c>
      <c r="H176" s="5">
        <v>132508537</v>
      </c>
      <c r="I176" s="5">
        <v>140411852</v>
      </c>
      <c r="J176" s="5">
        <v>160833849</v>
      </c>
      <c r="K176" s="5">
        <f>SUM(K178,K193,K204,K206)</f>
        <v>192856799</v>
      </c>
      <c r="L176" s="5">
        <f>SUM(L178,L193,L204,L206)</f>
        <v>187445906</v>
      </c>
      <c r="M176" s="5">
        <f>SUM(M178,M193,M204,M206)</f>
        <v>202182960</v>
      </c>
      <c r="N176" s="5">
        <f>SUM(N178,N193,N204,N206)</f>
        <v>201507093</v>
      </c>
      <c r="O176" s="5">
        <v>210010229</v>
      </c>
      <c r="P176" s="5">
        <v>216736186</v>
      </c>
      <c r="Q176" s="5">
        <v>240833540</v>
      </c>
      <c r="R176" s="39">
        <v>266290572</v>
      </c>
      <c r="S176" s="39">
        <v>282197310</v>
      </c>
      <c r="T176" s="39">
        <v>341756662.90999991</v>
      </c>
      <c r="U176" s="39">
        <v>361251264.62</v>
      </c>
      <c r="V176" s="39">
        <v>386163789.38999999</v>
      </c>
      <c r="W176" s="39">
        <v>412255351.70000005</v>
      </c>
      <c r="X176" s="39">
        <v>422694544</v>
      </c>
      <c r="Y176" s="39">
        <v>439917241</v>
      </c>
      <c r="Z176" s="39">
        <v>519122096</v>
      </c>
      <c r="AA176" s="39">
        <v>522917384</v>
      </c>
      <c r="AB176" s="39">
        <v>574051015</v>
      </c>
      <c r="AC176" s="39">
        <v>592133765</v>
      </c>
      <c r="AD176" s="39">
        <v>565261767</v>
      </c>
      <c r="AE176" s="39">
        <v>582762756</v>
      </c>
      <c r="AF176" s="39">
        <v>655810258</v>
      </c>
      <c r="AG176" s="39">
        <v>716355032</v>
      </c>
      <c r="AH176" s="39">
        <v>757051846</v>
      </c>
      <c r="AI176" s="10">
        <v>4.7198927930495849E-2</v>
      </c>
      <c r="AJ176" s="10">
        <v>5.6810955716159468E-2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98145223</v>
      </c>
      <c r="H178" s="12">
        <v>109528134</v>
      </c>
      <c r="I178" s="12">
        <v>120702772</v>
      </c>
      <c r="J178" s="12">
        <v>123568237</v>
      </c>
      <c r="K178" s="12">
        <f>SUM(K179,K183:K187)</f>
        <v>138826896</v>
      </c>
      <c r="L178" s="12">
        <f>SUM(L179,L183:L187)</f>
        <v>143413525</v>
      </c>
      <c r="M178" s="12">
        <f>SUM(M179,M183:M187)</f>
        <v>155614190</v>
      </c>
      <c r="N178" s="12">
        <f>SUM(N179,N183:N187)</f>
        <v>160605604</v>
      </c>
      <c r="O178" s="12">
        <v>180072477</v>
      </c>
      <c r="P178" s="12">
        <v>190490460</v>
      </c>
      <c r="Q178" s="12">
        <v>211407104</v>
      </c>
      <c r="R178" s="41">
        <v>231794316</v>
      </c>
      <c r="S178" s="41">
        <v>246776833</v>
      </c>
      <c r="T178" s="41">
        <v>308147351.53999996</v>
      </c>
      <c r="U178" s="41">
        <v>324474965.06999999</v>
      </c>
      <c r="V178" s="41">
        <v>344204878.52999997</v>
      </c>
      <c r="W178" s="41">
        <v>359459790</v>
      </c>
      <c r="X178" s="41">
        <v>355547387</v>
      </c>
      <c r="Y178" s="41">
        <v>374175001</v>
      </c>
      <c r="Z178" s="41">
        <v>439927919</v>
      </c>
      <c r="AA178" s="41">
        <v>459927505</v>
      </c>
      <c r="AB178" s="41">
        <v>515608914</v>
      </c>
      <c r="AC178" s="41">
        <v>528875544</v>
      </c>
      <c r="AD178" s="41">
        <v>514166066</v>
      </c>
      <c r="AE178" s="41">
        <v>527895948</v>
      </c>
      <c r="AF178" s="41">
        <v>581843798</v>
      </c>
      <c r="AG178" s="41">
        <v>638163289</v>
      </c>
      <c r="AH178" s="41">
        <v>666486168</v>
      </c>
      <c r="AI178" s="13">
        <v>4.3706658068902726E-2</v>
      </c>
      <c r="AJ178" s="13">
        <v>4.4381868227459258E-2</v>
      </c>
    </row>
    <row r="179" spans="1:36" ht="10.5" customHeight="1" x14ac:dyDescent="0.2">
      <c r="A179" s="11"/>
      <c r="B179" s="11"/>
      <c r="C179" s="11" t="s">
        <v>36</v>
      </c>
      <c r="D179" s="11"/>
      <c r="E179" s="11"/>
      <c r="F179" s="2"/>
      <c r="G179" s="12">
        <v>44455610</v>
      </c>
      <c r="H179" s="12">
        <v>48871587</v>
      </c>
      <c r="I179" s="12">
        <v>51801685</v>
      </c>
      <c r="J179" s="12">
        <v>48191165</v>
      </c>
      <c r="K179" s="12">
        <f>SUM(K180:K182)</f>
        <v>52073565</v>
      </c>
      <c r="L179" s="12">
        <f>SUM(L180:L182)</f>
        <v>50371710</v>
      </c>
      <c r="M179" s="12">
        <f>SUM(M180:M182)</f>
        <v>54726753</v>
      </c>
      <c r="N179" s="12">
        <f>SUM(N180:N182)</f>
        <v>59183534</v>
      </c>
      <c r="O179" s="12">
        <v>63270443</v>
      </c>
      <c r="P179" s="12">
        <v>74041339</v>
      </c>
      <c r="Q179" s="12">
        <v>79208206</v>
      </c>
      <c r="R179" s="41">
        <v>82282062</v>
      </c>
      <c r="S179" s="41">
        <v>89612720</v>
      </c>
      <c r="T179" s="41">
        <v>104080410.13000001</v>
      </c>
      <c r="U179" s="41">
        <v>106970288.34999999</v>
      </c>
      <c r="V179" s="41">
        <v>117173227.29000001</v>
      </c>
      <c r="W179" s="41">
        <v>135476890</v>
      </c>
      <c r="X179" s="41">
        <v>143667137</v>
      </c>
      <c r="Y179" s="41">
        <v>142577407</v>
      </c>
      <c r="Z179" s="41">
        <v>149153698</v>
      </c>
      <c r="AA179" s="41">
        <v>158475739</v>
      </c>
      <c r="AB179" s="41">
        <v>155836229</v>
      </c>
      <c r="AC179" s="41">
        <v>161912504</v>
      </c>
      <c r="AD179" s="41">
        <v>176815473</v>
      </c>
      <c r="AE179" s="41">
        <v>190243955</v>
      </c>
      <c r="AF179" s="41">
        <v>183875275</v>
      </c>
      <c r="AG179" s="41">
        <v>199715202</v>
      </c>
      <c r="AH179" s="41">
        <v>222529170</v>
      </c>
      <c r="AI179" s="13">
        <v>6.1173557479087481E-2</v>
      </c>
      <c r="AJ179" s="13">
        <v>0.11423250594614225</v>
      </c>
    </row>
    <row r="180" spans="1:36" ht="10.5" customHeight="1" x14ac:dyDescent="0.2">
      <c r="A180" s="11"/>
      <c r="B180" s="11"/>
      <c r="C180" s="11"/>
      <c r="D180" s="11" t="s">
        <v>37</v>
      </c>
      <c r="E180" s="11"/>
      <c r="F180" s="2"/>
      <c r="G180" s="12">
        <v>42632626</v>
      </c>
      <c r="H180" s="12">
        <v>47701102</v>
      </c>
      <c r="I180" s="12">
        <v>49869895</v>
      </c>
      <c r="J180" s="12">
        <v>45698274</v>
      </c>
      <c r="K180" s="12">
        <v>50158319</v>
      </c>
      <c r="L180" s="12">
        <v>48328499</v>
      </c>
      <c r="M180" s="12">
        <v>52347475</v>
      </c>
      <c r="N180" s="12">
        <v>56367582</v>
      </c>
      <c r="O180" s="12">
        <v>60789601</v>
      </c>
      <c r="P180" s="12">
        <v>70153102</v>
      </c>
      <c r="Q180" s="12">
        <v>76188056</v>
      </c>
      <c r="R180" s="41">
        <v>78140722</v>
      </c>
      <c r="S180" s="41">
        <v>85320086</v>
      </c>
      <c r="T180" s="41">
        <v>84981288.570000008</v>
      </c>
      <c r="U180" s="41">
        <v>84505895.700000003</v>
      </c>
      <c r="V180" s="41">
        <v>90087044.409999996</v>
      </c>
      <c r="W180" s="41">
        <v>101533654</v>
      </c>
      <c r="X180" s="41">
        <v>105910070</v>
      </c>
      <c r="Y180" s="41">
        <v>104073459</v>
      </c>
      <c r="Z180" s="41">
        <v>109333980</v>
      </c>
      <c r="AA180" s="41">
        <v>112566679</v>
      </c>
      <c r="AB180" s="41">
        <v>116183002</v>
      </c>
      <c r="AC180" s="41">
        <v>122230212</v>
      </c>
      <c r="AD180" s="41">
        <v>133297046</v>
      </c>
      <c r="AE180" s="41">
        <v>141965181</v>
      </c>
      <c r="AF180" s="41">
        <v>154540113</v>
      </c>
      <c r="AG180" s="41">
        <v>166798080</v>
      </c>
      <c r="AH180" s="41">
        <v>182886173</v>
      </c>
      <c r="AI180" s="13">
        <v>7.8548584162132729E-2</v>
      </c>
      <c r="AJ180" s="13">
        <v>9.6452507127180356E-2</v>
      </c>
    </row>
    <row r="181" spans="1:36" ht="10.5" customHeight="1" x14ac:dyDescent="0.2">
      <c r="A181" s="11"/>
      <c r="B181" s="11"/>
      <c r="C181" s="14"/>
      <c r="D181" s="11" t="s">
        <v>90</v>
      </c>
      <c r="E181" s="11"/>
      <c r="F181" s="2"/>
      <c r="G181" s="12">
        <v>0</v>
      </c>
      <c r="H181" s="12">
        <v>0</v>
      </c>
      <c r="I181" s="12">
        <v>0</v>
      </c>
      <c r="J181" s="12">
        <v>0</v>
      </c>
      <c r="K181" s="12">
        <v>79635</v>
      </c>
      <c r="L181" s="12">
        <v>96853</v>
      </c>
      <c r="M181" s="12">
        <v>145425</v>
      </c>
      <c r="N181" s="12">
        <v>539770</v>
      </c>
      <c r="O181" s="12">
        <v>686886</v>
      </c>
      <c r="P181" s="12">
        <v>1200706</v>
      </c>
      <c r="Q181" s="12">
        <v>1286229</v>
      </c>
      <c r="R181" s="41">
        <v>2315762</v>
      </c>
      <c r="S181" s="41">
        <v>2035933</v>
      </c>
      <c r="T181" s="41">
        <v>2749608.83</v>
      </c>
      <c r="U181" s="41">
        <v>3373669.83</v>
      </c>
      <c r="V181" s="41">
        <v>4081251.37</v>
      </c>
      <c r="W181" s="41">
        <v>5164447</v>
      </c>
      <c r="X181" s="41">
        <v>4925762</v>
      </c>
      <c r="Y181" s="41">
        <v>5076523</v>
      </c>
      <c r="Z181" s="41">
        <v>6607887</v>
      </c>
      <c r="AA181" s="41">
        <v>6688743</v>
      </c>
      <c r="AB181" s="41">
        <v>7409375</v>
      </c>
      <c r="AC181" s="41">
        <v>7796091</v>
      </c>
      <c r="AD181" s="41">
        <v>6743969</v>
      </c>
      <c r="AE181" s="41">
        <v>8633307</v>
      </c>
      <c r="AF181" s="41">
        <v>8462613</v>
      </c>
      <c r="AG181" s="41">
        <v>9137283</v>
      </c>
      <c r="AH181" s="41">
        <v>10811483</v>
      </c>
      <c r="AI181" s="13">
        <v>6.5002471653244465E-2</v>
      </c>
      <c r="AJ181" s="13">
        <v>0.18322733355199788</v>
      </c>
    </row>
    <row r="182" spans="1:36" ht="10.5" customHeight="1" x14ac:dyDescent="0.2">
      <c r="A182" s="11"/>
      <c r="B182" s="14"/>
      <c r="C182" s="11"/>
      <c r="D182" s="11" t="s">
        <v>39</v>
      </c>
      <c r="E182" s="11"/>
      <c r="F182" s="2"/>
      <c r="G182" s="12">
        <v>1822984</v>
      </c>
      <c r="H182" s="12">
        <v>1170485</v>
      </c>
      <c r="I182" s="12">
        <v>1931790</v>
      </c>
      <c r="J182" s="12">
        <v>2492891</v>
      </c>
      <c r="K182" s="12">
        <v>1835611</v>
      </c>
      <c r="L182" s="12">
        <v>1946358</v>
      </c>
      <c r="M182" s="12">
        <v>2233853</v>
      </c>
      <c r="N182" s="12">
        <v>2276182</v>
      </c>
      <c r="O182" s="12">
        <v>1793956</v>
      </c>
      <c r="P182" s="12">
        <v>2687531</v>
      </c>
      <c r="Q182" s="12">
        <v>1733921</v>
      </c>
      <c r="R182" s="41">
        <v>1825578</v>
      </c>
      <c r="S182" s="41">
        <v>2256701</v>
      </c>
      <c r="T182" s="41">
        <v>16349512.729999999</v>
      </c>
      <c r="U182" s="41">
        <v>19090722.82</v>
      </c>
      <c r="V182" s="41">
        <v>23004931.510000002</v>
      </c>
      <c r="W182" s="41">
        <v>28778789</v>
      </c>
      <c r="X182" s="41">
        <v>32831305</v>
      </c>
      <c r="Y182" s="41">
        <v>33427425</v>
      </c>
      <c r="Z182" s="41">
        <v>33211831</v>
      </c>
      <c r="AA182" s="41">
        <v>39220317</v>
      </c>
      <c r="AB182" s="41">
        <v>32243852</v>
      </c>
      <c r="AC182" s="41">
        <v>31886201</v>
      </c>
      <c r="AD182" s="41">
        <v>36774458</v>
      </c>
      <c r="AE182" s="41">
        <v>39645467</v>
      </c>
      <c r="AF182" s="41">
        <v>20872549</v>
      </c>
      <c r="AG182" s="41">
        <v>23779839</v>
      </c>
      <c r="AH182" s="41">
        <v>28831514</v>
      </c>
      <c r="AI182" s="13">
        <v>-1.8470353803269446E-2</v>
      </c>
      <c r="AJ182" s="13">
        <v>0.2124352061424806</v>
      </c>
    </row>
    <row r="183" spans="1:36" ht="10.5" customHeight="1" x14ac:dyDescent="0.2">
      <c r="A183" s="11"/>
      <c r="B183" s="14"/>
      <c r="C183" s="11" t="s">
        <v>40</v>
      </c>
      <c r="D183" s="11"/>
      <c r="E183" s="11"/>
      <c r="F183" s="2"/>
      <c r="G183" s="12">
        <v>12092824</v>
      </c>
      <c r="H183" s="12">
        <v>13345912</v>
      </c>
      <c r="I183" s="12">
        <v>13232612</v>
      </c>
      <c r="J183" s="12">
        <v>13764326</v>
      </c>
      <c r="K183" s="12">
        <v>16029046</v>
      </c>
      <c r="L183" s="12">
        <v>16730189</v>
      </c>
      <c r="M183" s="12">
        <v>18565343</v>
      </c>
      <c r="N183" s="12">
        <v>19807975</v>
      </c>
      <c r="O183" s="12">
        <v>20104453</v>
      </c>
      <c r="P183" s="12">
        <v>19739711</v>
      </c>
      <c r="Q183" s="12">
        <v>21289773</v>
      </c>
      <c r="R183" s="41">
        <v>22834674</v>
      </c>
      <c r="S183" s="41">
        <v>26329874</v>
      </c>
      <c r="T183" s="41">
        <v>30447720.800000001</v>
      </c>
      <c r="U183" s="41">
        <v>31427653.939999998</v>
      </c>
      <c r="V183" s="41">
        <v>30855538.59</v>
      </c>
      <c r="W183" s="41">
        <v>29451886</v>
      </c>
      <c r="X183" s="41">
        <v>27839794</v>
      </c>
      <c r="Y183" s="41">
        <v>27417265</v>
      </c>
      <c r="Z183" s="41">
        <v>29500546</v>
      </c>
      <c r="AA183" s="41">
        <v>34060110</v>
      </c>
      <c r="AB183" s="41">
        <v>37843435</v>
      </c>
      <c r="AC183" s="41">
        <v>40082816</v>
      </c>
      <c r="AD183" s="41">
        <v>43747451</v>
      </c>
      <c r="AE183" s="41">
        <v>45701950</v>
      </c>
      <c r="AF183" s="41">
        <v>48140717</v>
      </c>
      <c r="AG183" s="41">
        <v>51545871</v>
      </c>
      <c r="AH183" s="41">
        <v>53334109</v>
      </c>
      <c r="AI183" s="13">
        <v>5.8853189265579697E-2</v>
      </c>
      <c r="AJ183" s="13">
        <v>3.4692167681093213E-2</v>
      </c>
    </row>
    <row r="184" spans="1:36" ht="10.5" customHeight="1" x14ac:dyDescent="0.2">
      <c r="A184" s="11"/>
      <c r="B184" s="14"/>
      <c r="C184" s="11" t="s">
        <v>41</v>
      </c>
      <c r="D184" s="11"/>
      <c r="E184" s="11"/>
      <c r="F184" s="2"/>
      <c r="G184" s="12">
        <v>0</v>
      </c>
      <c r="H184" s="12">
        <v>0</v>
      </c>
      <c r="I184" s="12">
        <v>0</v>
      </c>
      <c r="J184" s="12">
        <v>0</v>
      </c>
      <c r="K184" s="12">
        <v>0</v>
      </c>
      <c r="L184" s="12">
        <v>113586</v>
      </c>
      <c r="M184" s="12">
        <v>126608</v>
      </c>
      <c r="N184" s="12">
        <v>135009</v>
      </c>
      <c r="O184" s="12">
        <v>1490197</v>
      </c>
      <c r="P184" s="12">
        <v>2197059</v>
      </c>
      <c r="Q184" s="12">
        <v>11107125</v>
      </c>
      <c r="R184" s="41">
        <v>13722499</v>
      </c>
      <c r="S184" s="41">
        <v>15401720</v>
      </c>
      <c r="T184" s="41">
        <v>17056345.559999999</v>
      </c>
      <c r="U184" s="41">
        <v>18191579.100000001</v>
      </c>
      <c r="V184" s="41">
        <v>19268335.490000002</v>
      </c>
      <c r="W184" s="41">
        <v>19148115</v>
      </c>
      <c r="X184" s="41">
        <v>18875526</v>
      </c>
      <c r="Y184" s="41">
        <v>20011447</v>
      </c>
      <c r="Z184" s="41">
        <v>21701155</v>
      </c>
      <c r="AA184" s="41">
        <v>23300967</v>
      </c>
      <c r="AB184" s="41">
        <v>25166894</v>
      </c>
      <c r="AC184" s="41">
        <v>27645760</v>
      </c>
      <c r="AD184" s="41">
        <v>29310472</v>
      </c>
      <c r="AE184" s="41">
        <v>31008912</v>
      </c>
      <c r="AF184" s="41">
        <v>33608986</v>
      </c>
      <c r="AG184" s="41">
        <v>35063660</v>
      </c>
      <c r="AH184" s="41">
        <v>34466146</v>
      </c>
      <c r="AI184" s="13">
        <v>5.3805636702087378E-2</v>
      </c>
      <c r="AJ184" s="13">
        <v>-1.7040833729279829E-2</v>
      </c>
    </row>
    <row r="185" spans="1:36" ht="10.5" customHeight="1" x14ac:dyDescent="0.2">
      <c r="A185" s="11"/>
      <c r="B185" s="14"/>
      <c r="C185" s="11" t="s">
        <v>42</v>
      </c>
      <c r="D185" s="11"/>
      <c r="E185" s="11"/>
      <c r="F185" s="2"/>
      <c r="G185" s="12">
        <v>0</v>
      </c>
      <c r="H185" s="12">
        <v>0</v>
      </c>
      <c r="I185" s="12">
        <v>0</v>
      </c>
      <c r="J185" s="12">
        <v>0</v>
      </c>
      <c r="K185" s="12">
        <v>1609498</v>
      </c>
      <c r="L185" s="12">
        <v>4238621</v>
      </c>
      <c r="M185" s="12">
        <v>2938024</v>
      </c>
      <c r="N185" s="12">
        <v>2548173</v>
      </c>
      <c r="O185" s="12">
        <v>2649104</v>
      </c>
      <c r="P185" s="12">
        <v>1519075</v>
      </c>
      <c r="Q185" s="12">
        <v>5251724</v>
      </c>
      <c r="R185" s="41">
        <v>5799686</v>
      </c>
      <c r="S185" s="41">
        <v>6382276</v>
      </c>
      <c r="T185" s="41">
        <v>6768707.7000000002</v>
      </c>
      <c r="U185" s="41">
        <v>7540973.1799999997</v>
      </c>
      <c r="V185" s="41">
        <v>8219218.6699999999</v>
      </c>
      <c r="W185" s="41">
        <v>7906977</v>
      </c>
      <c r="X185" s="41">
        <v>7077001</v>
      </c>
      <c r="Y185" s="41">
        <v>8228561</v>
      </c>
      <c r="Z185" s="41">
        <v>8416851</v>
      </c>
      <c r="AA185" s="41">
        <v>10279741</v>
      </c>
      <c r="AB185" s="41">
        <v>11507615</v>
      </c>
      <c r="AC185" s="41">
        <v>12447162</v>
      </c>
      <c r="AD185" s="41">
        <v>13610863</v>
      </c>
      <c r="AE185" s="41">
        <v>15317900</v>
      </c>
      <c r="AF185" s="41">
        <v>16427288</v>
      </c>
      <c r="AG185" s="41">
        <v>17459031</v>
      </c>
      <c r="AH185" s="41">
        <v>15366332</v>
      </c>
      <c r="AI185" s="13">
        <v>4.9375244699521037E-2</v>
      </c>
      <c r="AJ185" s="13">
        <v>-0.11986341051802932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3</v>
      </c>
      <c r="AH186" s="41">
        <v>205</v>
      </c>
      <c r="AI186" s="13" t="s">
        <v>246</v>
      </c>
      <c r="AJ186" s="13">
        <v>67.333333333333329</v>
      </c>
    </row>
    <row r="187" spans="1:36" ht="10.5" customHeight="1" x14ac:dyDescent="0.2">
      <c r="A187" s="11"/>
      <c r="B187" s="14"/>
      <c r="C187" s="11" t="s">
        <v>44</v>
      </c>
      <c r="D187" s="15"/>
      <c r="E187" s="11"/>
      <c r="F187" s="2"/>
      <c r="G187" s="12">
        <v>41596789</v>
      </c>
      <c r="H187" s="12">
        <v>47310635</v>
      </c>
      <c r="I187" s="12">
        <v>55668475</v>
      </c>
      <c r="J187" s="12">
        <v>61612746</v>
      </c>
      <c r="K187" s="12">
        <v>69114787</v>
      </c>
      <c r="L187" s="12">
        <v>71959419</v>
      </c>
      <c r="M187" s="12">
        <v>79257462</v>
      </c>
      <c r="N187" s="12">
        <v>78930913</v>
      </c>
      <c r="O187" s="12">
        <v>92558280</v>
      </c>
      <c r="P187" s="12">
        <v>92993276</v>
      </c>
      <c r="Q187" s="12">
        <v>94550276</v>
      </c>
      <c r="R187" s="41">
        <v>107155395</v>
      </c>
      <c r="S187" s="41">
        <v>109050243</v>
      </c>
      <c r="T187" s="41">
        <v>149794167.34999999</v>
      </c>
      <c r="U187" s="41">
        <v>160344470.5</v>
      </c>
      <c r="V187" s="41">
        <v>168688558.49000001</v>
      </c>
      <c r="W187" s="41">
        <v>167475922</v>
      </c>
      <c r="X187" s="41">
        <v>158087929</v>
      </c>
      <c r="Y187" s="41">
        <v>175940321</v>
      </c>
      <c r="Z187" s="41">
        <v>231155669</v>
      </c>
      <c r="AA187" s="41">
        <v>233810948</v>
      </c>
      <c r="AB187" s="41">
        <v>285254741</v>
      </c>
      <c r="AC187" s="41">
        <v>286787302</v>
      </c>
      <c r="AD187" s="41">
        <v>250681807</v>
      </c>
      <c r="AE187" s="41">
        <v>245623231</v>
      </c>
      <c r="AF187" s="41">
        <v>299791532</v>
      </c>
      <c r="AG187" s="41">
        <v>334379522</v>
      </c>
      <c r="AH187" s="41">
        <v>340790206</v>
      </c>
      <c r="AI187" s="13">
        <v>3.0091267831556578E-2</v>
      </c>
      <c r="AJ187" s="13">
        <v>1.9171879789935221E-2</v>
      </c>
    </row>
    <row r="188" spans="1:36" ht="10.5" customHeight="1" x14ac:dyDescent="0.2">
      <c r="A188" s="11"/>
      <c r="B188" s="14"/>
      <c r="C188" s="11"/>
      <c r="D188" s="15" t="s">
        <v>45</v>
      </c>
      <c r="E188" s="11"/>
      <c r="F188" s="2"/>
      <c r="G188" s="12">
        <v>22301884</v>
      </c>
      <c r="H188" s="12">
        <v>25271313</v>
      </c>
      <c r="I188" s="12">
        <v>30399454</v>
      </c>
      <c r="J188" s="12">
        <v>31797870</v>
      </c>
      <c r="K188" s="12">
        <v>38018945</v>
      </c>
      <c r="L188" s="12">
        <v>42941626</v>
      </c>
      <c r="M188" s="12">
        <v>48645468</v>
      </c>
      <c r="N188" s="12">
        <v>44233183</v>
      </c>
      <c r="O188" s="12">
        <v>52805356</v>
      </c>
      <c r="P188" s="12">
        <v>60147181</v>
      </c>
      <c r="Q188" s="12">
        <v>58079630</v>
      </c>
      <c r="R188" s="41">
        <v>63328852</v>
      </c>
      <c r="S188" s="41">
        <v>71280789</v>
      </c>
      <c r="T188" s="41">
        <v>87408987</v>
      </c>
      <c r="U188" s="41">
        <v>89420396</v>
      </c>
      <c r="V188" s="41">
        <v>96238516</v>
      </c>
      <c r="W188" s="41">
        <v>97548977</v>
      </c>
      <c r="X188" s="41">
        <v>95723971</v>
      </c>
      <c r="Y188" s="41">
        <v>99889448</v>
      </c>
      <c r="Z188" s="41">
        <v>96777296</v>
      </c>
      <c r="AA188" s="41">
        <v>102908920</v>
      </c>
      <c r="AB188" s="41">
        <v>111007189</v>
      </c>
      <c r="AC188" s="41">
        <v>122183673</v>
      </c>
      <c r="AD188" s="41">
        <v>128882549</v>
      </c>
      <c r="AE188" s="41">
        <v>137517468</v>
      </c>
      <c r="AF188" s="41">
        <v>143210638</v>
      </c>
      <c r="AG188" s="41">
        <v>146373941</v>
      </c>
      <c r="AH188" s="41">
        <v>149519898</v>
      </c>
      <c r="AI188" s="13">
        <v>5.0891746377084379E-2</v>
      </c>
      <c r="AJ188" s="13">
        <v>2.1492602976372687E-2</v>
      </c>
    </row>
    <row r="189" spans="1:36" ht="10.5" customHeight="1" x14ac:dyDescent="0.2">
      <c r="A189" s="11"/>
      <c r="B189" s="14"/>
      <c r="C189" s="11"/>
      <c r="D189" s="15" t="s">
        <v>46</v>
      </c>
      <c r="E189" s="11"/>
      <c r="F189" s="2"/>
      <c r="G189" s="12">
        <v>12027626</v>
      </c>
      <c r="H189" s="12">
        <v>15338423</v>
      </c>
      <c r="I189" s="12">
        <v>16780896</v>
      </c>
      <c r="J189" s="12">
        <v>18970811</v>
      </c>
      <c r="K189" s="12">
        <v>20949278</v>
      </c>
      <c r="L189" s="12">
        <v>20478840</v>
      </c>
      <c r="M189" s="12">
        <v>22418204</v>
      </c>
      <c r="N189" s="12">
        <v>25317597</v>
      </c>
      <c r="O189" s="12">
        <v>26864795</v>
      </c>
      <c r="P189" s="12">
        <v>24950513</v>
      </c>
      <c r="Q189" s="12">
        <v>28947455</v>
      </c>
      <c r="R189" s="41">
        <v>32821418</v>
      </c>
      <c r="S189" s="41">
        <v>32744857</v>
      </c>
      <c r="T189" s="41">
        <v>41329069.75</v>
      </c>
      <c r="U189" s="41">
        <v>44809559</v>
      </c>
      <c r="V189" s="41">
        <v>45976090.490000002</v>
      </c>
      <c r="W189" s="41">
        <v>47269258</v>
      </c>
      <c r="X189" s="41">
        <v>49989105</v>
      </c>
      <c r="Y189" s="41">
        <v>49720022</v>
      </c>
      <c r="Z189" s="41">
        <v>56147100</v>
      </c>
      <c r="AA189" s="41">
        <v>50838673</v>
      </c>
      <c r="AB189" s="41">
        <v>54410361</v>
      </c>
      <c r="AC189" s="41">
        <v>55523721</v>
      </c>
      <c r="AD189" s="41">
        <v>57695768</v>
      </c>
      <c r="AE189" s="41">
        <v>69149503</v>
      </c>
      <c r="AF189" s="41">
        <v>74302367</v>
      </c>
      <c r="AG189" s="41">
        <v>77226238</v>
      </c>
      <c r="AH189" s="41">
        <v>79457592</v>
      </c>
      <c r="AI189" s="13">
        <v>6.5145569731076991E-2</v>
      </c>
      <c r="AJ189" s="13">
        <v>2.8893729097615763E-2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62593694</v>
      </c>
      <c r="AA190" s="41">
        <v>61831971</v>
      </c>
      <c r="AB190" s="41">
        <v>84705186</v>
      </c>
      <c r="AC190" s="41">
        <v>57592691</v>
      </c>
      <c r="AD190" s="41">
        <v>33330058</v>
      </c>
      <c r="AE190" s="41">
        <v>12840091</v>
      </c>
      <c r="AF190" s="41">
        <v>31943844</v>
      </c>
      <c r="AG190" s="41">
        <v>79114759</v>
      </c>
      <c r="AH190" s="41">
        <v>44756378</v>
      </c>
      <c r="AI190" s="13">
        <v>-0.10086654866095091</v>
      </c>
      <c r="AJ190" s="13">
        <v>-0.43428535249661826</v>
      </c>
    </row>
    <row r="191" spans="1:36" ht="10.5" customHeight="1" x14ac:dyDescent="0.2">
      <c r="A191" s="11"/>
      <c r="B191" s="11"/>
      <c r="C191" s="11"/>
      <c r="D191" s="11" t="s">
        <v>48</v>
      </c>
      <c r="E191" s="11"/>
      <c r="F191" s="2"/>
      <c r="G191" s="12">
        <v>7267279</v>
      </c>
      <c r="H191" s="12">
        <v>6700899</v>
      </c>
      <c r="I191" s="12">
        <v>8488125</v>
      </c>
      <c r="J191" s="12">
        <v>10844065</v>
      </c>
      <c r="K191" s="12">
        <v>10146564</v>
      </c>
      <c r="L191" s="12">
        <v>8538953</v>
      </c>
      <c r="M191" s="12">
        <v>8193790</v>
      </c>
      <c r="N191" s="12">
        <v>9380133</v>
      </c>
      <c r="O191" s="12">
        <v>12888129</v>
      </c>
      <c r="P191" s="12">
        <v>7895582</v>
      </c>
      <c r="Q191" s="12">
        <v>7523191</v>
      </c>
      <c r="R191" s="41">
        <v>11005125</v>
      </c>
      <c r="S191" s="41">
        <v>5024597</v>
      </c>
      <c r="T191" s="41">
        <v>21056110.600000001</v>
      </c>
      <c r="U191" s="41">
        <v>26114515.5</v>
      </c>
      <c r="V191" s="41">
        <v>26473952</v>
      </c>
      <c r="W191" s="41">
        <v>22657687</v>
      </c>
      <c r="X191" s="41">
        <v>12374853</v>
      </c>
      <c r="Y191" s="41">
        <v>26330851</v>
      </c>
      <c r="Z191" s="41">
        <v>15637579</v>
      </c>
      <c r="AA191" s="41">
        <v>18231384</v>
      </c>
      <c r="AB191" s="41">
        <v>35132005</v>
      </c>
      <c r="AC191" s="41">
        <v>51487217</v>
      </c>
      <c r="AD191" s="41">
        <v>30773432</v>
      </c>
      <c r="AE191" s="41">
        <v>26116169</v>
      </c>
      <c r="AF191" s="41">
        <v>50334683</v>
      </c>
      <c r="AG191" s="41">
        <v>31664584</v>
      </c>
      <c r="AH191" s="41">
        <v>67056338</v>
      </c>
      <c r="AI191" s="13">
        <v>0.11375452824580035</v>
      </c>
      <c r="AJ191" s="13">
        <v>1.1177078467223824</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13888825</v>
      </c>
      <c r="H193" s="12">
        <v>9256961</v>
      </c>
      <c r="I193" s="12">
        <v>8534994</v>
      </c>
      <c r="J193" s="12">
        <v>17977679</v>
      </c>
      <c r="K193" s="12">
        <f>SUM(K194:K202)</f>
        <v>14415646</v>
      </c>
      <c r="L193" s="12">
        <f>SUM(L194:L202)</f>
        <v>15706956</v>
      </c>
      <c r="M193" s="12">
        <f>SUM(M194:M202)</f>
        <v>14118218</v>
      </c>
      <c r="N193" s="12">
        <f>SUM(N194:N202)</f>
        <v>16995403</v>
      </c>
      <c r="O193" s="12">
        <v>15647766</v>
      </c>
      <c r="P193" s="12">
        <v>12835600</v>
      </c>
      <c r="Q193" s="12">
        <v>17902403</v>
      </c>
      <c r="R193" s="41">
        <v>18280313</v>
      </c>
      <c r="S193" s="41">
        <v>18188087</v>
      </c>
      <c r="T193" s="41">
        <v>20914505.59</v>
      </c>
      <c r="U193" s="41">
        <v>22569425.549999997</v>
      </c>
      <c r="V193" s="41">
        <v>26431113.699999999</v>
      </c>
      <c r="W193" s="41">
        <v>27117513.719999999</v>
      </c>
      <c r="X193" s="41">
        <v>36198152</v>
      </c>
      <c r="Y193" s="41">
        <v>30646895</v>
      </c>
      <c r="Z193" s="41">
        <v>39456757</v>
      </c>
      <c r="AA193" s="41">
        <v>32525442</v>
      </c>
      <c r="AB193" s="41">
        <v>29094653</v>
      </c>
      <c r="AC193" s="41">
        <v>28529579</v>
      </c>
      <c r="AD193" s="41">
        <v>26903289</v>
      </c>
      <c r="AE193" s="41">
        <v>28828242</v>
      </c>
      <c r="AF193" s="41">
        <v>33848225</v>
      </c>
      <c r="AG193" s="41">
        <v>33688529</v>
      </c>
      <c r="AH193" s="41">
        <v>34915556</v>
      </c>
      <c r="AI193" s="13">
        <v>3.0863026789902825E-2</v>
      </c>
      <c r="AJ193" s="13">
        <v>3.6422694502333423E-2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232835</v>
      </c>
      <c r="H195" s="12">
        <v>202256</v>
      </c>
      <c r="I195" s="12">
        <v>207837</v>
      </c>
      <c r="J195" s="12">
        <v>225490</v>
      </c>
      <c r="K195" s="12">
        <v>264726</v>
      </c>
      <c r="L195" s="12">
        <v>292367</v>
      </c>
      <c r="M195" s="12">
        <v>320728</v>
      </c>
      <c r="N195" s="12">
        <v>353765</v>
      </c>
      <c r="O195" s="12">
        <v>849140</v>
      </c>
      <c r="P195" s="12">
        <v>831611</v>
      </c>
      <c r="Q195" s="12">
        <v>912633</v>
      </c>
      <c r="R195" s="41">
        <v>2080526</v>
      </c>
      <c r="S195" s="41">
        <v>2115946</v>
      </c>
      <c r="T195" s="41">
        <v>2061901.02</v>
      </c>
      <c r="U195" s="41">
        <v>1837050.4</v>
      </c>
      <c r="V195" s="41">
        <v>1861666.58</v>
      </c>
      <c r="W195" s="41">
        <v>1879839.72</v>
      </c>
      <c r="X195" s="41">
        <v>1979059</v>
      </c>
      <c r="Y195" s="41">
        <v>2039126</v>
      </c>
      <c r="Z195" s="41">
        <v>2046301</v>
      </c>
      <c r="AA195" s="41">
        <v>2124132</v>
      </c>
      <c r="AB195" s="41">
        <v>2177862</v>
      </c>
      <c r="AC195" s="41">
        <v>2325566</v>
      </c>
      <c r="AD195" s="41">
        <v>2373904</v>
      </c>
      <c r="AE195" s="41">
        <v>2401789</v>
      </c>
      <c r="AF195" s="41">
        <v>2476731</v>
      </c>
      <c r="AG195" s="41">
        <v>2552504</v>
      </c>
      <c r="AH195" s="41">
        <v>2816672</v>
      </c>
      <c r="AI195" s="13">
        <v>4.3800866911994252E-2</v>
      </c>
      <c r="AJ195" s="13">
        <v>0.10349366739484052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6416643</v>
      </c>
      <c r="H198" s="12">
        <v>6506844</v>
      </c>
      <c r="I198" s="12">
        <v>6790031</v>
      </c>
      <c r="J198" s="12">
        <v>9255572</v>
      </c>
      <c r="K198" s="12">
        <v>9118231</v>
      </c>
      <c r="L198" s="12">
        <v>10609410</v>
      </c>
      <c r="M198" s="12">
        <v>11291550</v>
      </c>
      <c r="N198" s="12">
        <v>12457284</v>
      </c>
      <c r="O198" s="12">
        <v>12847523</v>
      </c>
      <c r="P198" s="12">
        <v>9388233</v>
      </c>
      <c r="Q198" s="12">
        <v>14067370</v>
      </c>
      <c r="R198" s="41">
        <v>13303836</v>
      </c>
      <c r="S198" s="41">
        <v>13775751</v>
      </c>
      <c r="T198" s="41">
        <v>16512331.59</v>
      </c>
      <c r="U198" s="41">
        <v>18140432</v>
      </c>
      <c r="V198" s="41">
        <v>20041878</v>
      </c>
      <c r="W198" s="41">
        <v>19710445</v>
      </c>
      <c r="X198" s="41">
        <v>17775980</v>
      </c>
      <c r="Y198" s="41">
        <v>16852104</v>
      </c>
      <c r="Z198" s="41">
        <v>17434608</v>
      </c>
      <c r="AA198" s="41">
        <v>19617313</v>
      </c>
      <c r="AB198" s="41">
        <v>21257651</v>
      </c>
      <c r="AC198" s="41">
        <v>22123211</v>
      </c>
      <c r="AD198" s="41">
        <v>22587007</v>
      </c>
      <c r="AE198" s="41">
        <v>24205449</v>
      </c>
      <c r="AF198" s="41">
        <v>24719070</v>
      </c>
      <c r="AG198" s="41">
        <v>28388125</v>
      </c>
      <c r="AH198" s="41">
        <v>28889981</v>
      </c>
      <c r="AI198" s="13">
        <v>5.2459349680503253E-2</v>
      </c>
      <c r="AJ198" s="13">
        <v>1.7678377842848023E-2</v>
      </c>
    </row>
    <row r="199" spans="1:36" ht="10.5" customHeight="1" x14ac:dyDescent="0.2">
      <c r="A199" s="11"/>
      <c r="B199" s="14"/>
      <c r="C199" s="11" t="s">
        <v>55</v>
      </c>
      <c r="E199" s="11"/>
      <c r="F199" s="2"/>
      <c r="G199" s="12">
        <v>0</v>
      </c>
      <c r="H199" s="12">
        <v>0</v>
      </c>
      <c r="I199" s="12">
        <v>0</v>
      </c>
      <c r="J199" s="12">
        <v>0</v>
      </c>
      <c r="K199" s="12">
        <v>0</v>
      </c>
      <c r="L199" s="12">
        <v>104322</v>
      </c>
      <c r="M199" s="12">
        <v>222477</v>
      </c>
      <c r="N199" s="12">
        <v>369640</v>
      </c>
      <c r="O199" s="12">
        <v>434558</v>
      </c>
      <c r="P199" s="12">
        <v>455629</v>
      </c>
      <c r="Q199" s="12">
        <v>588534</v>
      </c>
      <c r="R199" s="41">
        <v>649970</v>
      </c>
      <c r="S199" s="41">
        <v>664971</v>
      </c>
      <c r="T199" s="41">
        <v>710034.69</v>
      </c>
      <c r="U199" s="41">
        <v>745052.15</v>
      </c>
      <c r="V199" s="41">
        <v>735633.12</v>
      </c>
      <c r="W199" s="41">
        <v>792363</v>
      </c>
      <c r="X199" s="41">
        <v>335426</v>
      </c>
      <c r="Y199" s="41">
        <v>451208</v>
      </c>
      <c r="Z199" s="41">
        <v>315872</v>
      </c>
      <c r="AA199" s="41">
        <v>200558</v>
      </c>
      <c r="AB199" s="41">
        <v>489171</v>
      </c>
      <c r="AC199" s="41">
        <v>290463</v>
      </c>
      <c r="AD199" s="41">
        <v>74333</v>
      </c>
      <c r="AE199" s="41">
        <v>108836</v>
      </c>
      <c r="AF199" s="41">
        <v>346481</v>
      </c>
      <c r="AG199" s="41">
        <v>419310</v>
      </c>
      <c r="AH199" s="41">
        <v>484405</v>
      </c>
      <c r="AI199" s="13">
        <v>-1.6304673289531113E-3</v>
      </c>
      <c r="AJ199" s="13">
        <v>0.15524313753547495</v>
      </c>
    </row>
    <row r="200" spans="1:36" ht="10.5" customHeight="1" x14ac:dyDescent="0.2">
      <c r="A200" s="11"/>
      <c r="B200" s="11"/>
      <c r="C200" s="11" t="s">
        <v>56</v>
      </c>
      <c r="D200" s="11"/>
      <c r="E200" s="11"/>
      <c r="F200" s="2"/>
      <c r="G200" s="12">
        <v>7239347</v>
      </c>
      <c r="H200" s="12">
        <v>2547861</v>
      </c>
      <c r="I200" s="12">
        <v>1537126</v>
      </c>
      <c r="J200" s="12">
        <v>8496617</v>
      </c>
      <c r="K200" s="12">
        <v>5032689</v>
      </c>
      <c r="L200" s="12">
        <v>4700857</v>
      </c>
      <c r="M200" s="12">
        <v>2283463</v>
      </c>
      <c r="N200" s="12">
        <v>3814714</v>
      </c>
      <c r="O200" s="12">
        <v>1516545</v>
      </c>
      <c r="P200" s="12">
        <v>2160127</v>
      </c>
      <c r="Q200" s="12">
        <v>2333866</v>
      </c>
      <c r="R200" s="41">
        <v>2245981</v>
      </c>
      <c r="S200" s="41">
        <v>1631419</v>
      </c>
      <c r="T200" s="41">
        <v>1630238.29</v>
      </c>
      <c r="U200" s="41">
        <v>1846891</v>
      </c>
      <c r="V200" s="41">
        <v>3791936</v>
      </c>
      <c r="W200" s="41">
        <v>4734866</v>
      </c>
      <c r="X200" s="41">
        <v>16107687</v>
      </c>
      <c r="Y200" s="41">
        <v>11304457</v>
      </c>
      <c r="Z200" s="41">
        <v>19659976</v>
      </c>
      <c r="AA200" s="41">
        <v>10583439</v>
      </c>
      <c r="AB200" s="41">
        <v>5169969</v>
      </c>
      <c r="AC200" s="41">
        <v>3790339</v>
      </c>
      <c r="AD200" s="41">
        <v>1868045</v>
      </c>
      <c r="AE200" s="41">
        <v>2112168</v>
      </c>
      <c r="AF200" s="41">
        <v>6305943</v>
      </c>
      <c r="AG200" s="41">
        <v>2328590</v>
      </c>
      <c r="AH200" s="41">
        <v>2724498</v>
      </c>
      <c r="AI200" s="13">
        <v>-0.10126202545345531</v>
      </c>
      <c r="AJ200" s="13">
        <v>0.17002048449920337</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6327061</v>
      </c>
      <c r="H204" s="12">
        <v>13127188</v>
      </c>
      <c r="I204" s="12">
        <v>10950409</v>
      </c>
      <c r="J204" s="12">
        <v>17812776</v>
      </c>
      <c r="K204" s="12">
        <v>19183027</v>
      </c>
      <c r="L204" s="12">
        <v>10948097</v>
      </c>
      <c r="M204" s="12">
        <v>13341575</v>
      </c>
      <c r="N204" s="12">
        <v>12467001</v>
      </c>
      <c r="O204" s="12">
        <v>11551650</v>
      </c>
      <c r="P204" s="12">
        <v>9688413</v>
      </c>
      <c r="Q204" s="12">
        <v>7801462</v>
      </c>
      <c r="R204" s="41">
        <v>10830949</v>
      </c>
      <c r="S204" s="41">
        <v>10496493</v>
      </c>
      <c r="T204" s="41">
        <v>8387776.7599999998</v>
      </c>
      <c r="U204" s="41">
        <v>7624581</v>
      </c>
      <c r="V204" s="41">
        <v>9919998.9400000013</v>
      </c>
      <c r="W204" s="41">
        <v>10993403.98</v>
      </c>
      <c r="X204" s="41">
        <v>13569974</v>
      </c>
      <c r="Y204" s="41">
        <v>24163034</v>
      </c>
      <c r="Z204" s="41">
        <v>26026693</v>
      </c>
      <c r="AA204" s="41">
        <v>21294995</v>
      </c>
      <c r="AB204" s="41">
        <v>6956414</v>
      </c>
      <c r="AC204" s="41">
        <v>6301825</v>
      </c>
      <c r="AD204" s="41">
        <v>7960411</v>
      </c>
      <c r="AE204" s="41">
        <v>11855076</v>
      </c>
      <c r="AF204" s="41">
        <v>20702009</v>
      </c>
      <c r="AG204" s="41">
        <v>16367433</v>
      </c>
      <c r="AH204" s="41">
        <v>12236207</v>
      </c>
      <c r="AI204" s="13">
        <v>9.8694370166827028E-2</v>
      </c>
      <c r="AJ204" s="13">
        <v>-0.25240524888661525</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642592</v>
      </c>
      <c r="H206" s="12">
        <v>596254</v>
      </c>
      <c r="I206" s="12">
        <v>223677</v>
      </c>
      <c r="J206" s="12">
        <v>1475157</v>
      </c>
      <c r="K206" s="12">
        <v>20431230</v>
      </c>
      <c r="L206" s="12">
        <v>17377328</v>
      </c>
      <c r="M206" s="12">
        <v>19108977</v>
      </c>
      <c r="N206" s="12">
        <v>11439085</v>
      </c>
      <c r="O206" s="12">
        <v>2738336</v>
      </c>
      <c r="P206" s="12">
        <v>3721713</v>
      </c>
      <c r="Q206" s="12">
        <v>3722571</v>
      </c>
      <c r="R206" s="41">
        <v>5384994</v>
      </c>
      <c r="S206" s="41">
        <v>6735897</v>
      </c>
      <c r="T206" s="41">
        <v>4307029.0199999996</v>
      </c>
      <c r="U206" s="41">
        <v>6582293</v>
      </c>
      <c r="V206" s="41">
        <v>5607798.2200000007</v>
      </c>
      <c r="W206" s="41">
        <v>14684644</v>
      </c>
      <c r="X206" s="41">
        <v>17379031</v>
      </c>
      <c r="Y206" s="41">
        <v>10932311</v>
      </c>
      <c r="Z206" s="41">
        <v>13710727</v>
      </c>
      <c r="AA206" s="41">
        <v>9169442</v>
      </c>
      <c r="AB206" s="41">
        <v>22391034</v>
      </c>
      <c r="AC206" s="41">
        <v>28426817</v>
      </c>
      <c r="AD206" s="41">
        <v>16232001</v>
      </c>
      <c r="AE206" s="41">
        <v>14183490</v>
      </c>
      <c r="AF206" s="41">
        <v>19416226</v>
      </c>
      <c r="AG206" s="41">
        <v>28135781</v>
      </c>
      <c r="AH206" s="41">
        <v>43413915</v>
      </c>
      <c r="AI206" s="13">
        <v>0.11667244691109935</v>
      </c>
      <c r="AJ206" s="13">
        <v>0.54301439153226283</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112545882</v>
      </c>
      <c r="H209" s="5">
        <v>109479077</v>
      </c>
      <c r="I209" s="5">
        <v>109356061</v>
      </c>
      <c r="J209" s="5">
        <v>119614130</v>
      </c>
      <c r="K209" s="5">
        <v>134635245</v>
      </c>
      <c r="L209" s="5">
        <v>193130017</v>
      </c>
      <c r="M209" s="5">
        <v>159117304</v>
      </c>
      <c r="N209" s="5">
        <v>178586217</v>
      </c>
      <c r="O209" s="5">
        <v>177387530</v>
      </c>
      <c r="P209" s="5">
        <v>174654430</v>
      </c>
      <c r="Q209" s="5">
        <v>185737851</v>
      </c>
      <c r="R209" s="39">
        <v>220470548</v>
      </c>
      <c r="S209" s="39">
        <v>225369376</v>
      </c>
      <c r="T209" s="39">
        <v>261573878</v>
      </c>
      <c r="U209" s="39">
        <v>343796168</v>
      </c>
      <c r="V209" s="39">
        <v>339558606</v>
      </c>
      <c r="W209" s="39">
        <v>379103593</v>
      </c>
      <c r="X209" s="39">
        <v>370211651</v>
      </c>
      <c r="Y209" s="39">
        <v>376393108</v>
      </c>
      <c r="Z209" s="39">
        <v>464367157</v>
      </c>
      <c r="AA209" s="39">
        <v>474632129</v>
      </c>
      <c r="AB209" s="39">
        <v>550283672</v>
      </c>
      <c r="AC209" s="39">
        <v>586920441</v>
      </c>
      <c r="AD209" s="39">
        <v>539381747</v>
      </c>
      <c r="AE209" s="39">
        <v>546421544</v>
      </c>
      <c r="AF209" s="39">
        <v>592375660</v>
      </c>
      <c r="AG209" s="39">
        <v>629230772</v>
      </c>
      <c r="AH209" s="39">
        <v>718818276</v>
      </c>
      <c r="AI209" s="10">
        <v>4.5535413155302518E-2</v>
      </c>
      <c r="AJ209" s="10">
        <v>0.1423762282242611</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18411557</v>
      </c>
      <c r="H211" s="12">
        <v>17485974</v>
      </c>
      <c r="I211" s="12">
        <v>18129887</v>
      </c>
      <c r="J211" s="12">
        <v>21301280</v>
      </c>
      <c r="K211" s="12">
        <v>21762951</v>
      </c>
      <c r="L211" s="12">
        <v>23450464</v>
      </c>
      <c r="M211" s="12">
        <v>26596134</v>
      </c>
      <c r="N211" s="12">
        <v>28609254</v>
      </c>
      <c r="O211" s="12">
        <v>29819234</v>
      </c>
      <c r="P211" s="12">
        <v>28908664</v>
      </c>
      <c r="Q211" s="12">
        <v>29699995</v>
      </c>
      <c r="R211" s="41">
        <v>33797328</v>
      </c>
      <c r="S211" s="41">
        <v>41189789</v>
      </c>
      <c r="T211" s="41">
        <v>57292764.430000007</v>
      </c>
      <c r="U211" s="41">
        <v>65224241</v>
      </c>
      <c r="V211" s="41">
        <v>69284241</v>
      </c>
      <c r="W211" s="41">
        <v>69404841</v>
      </c>
      <c r="X211" s="41">
        <v>68930003</v>
      </c>
      <c r="Y211" s="41">
        <v>70444829</v>
      </c>
      <c r="Z211" s="41">
        <v>80301809</v>
      </c>
      <c r="AA211" s="41">
        <v>79420390</v>
      </c>
      <c r="AB211" s="41">
        <v>83866580</v>
      </c>
      <c r="AC211" s="41">
        <v>95320439</v>
      </c>
      <c r="AD211" s="41">
        <v>100881976</v>
      </c>
      <c r="AE211" s="41">
        <v>105587414</v>
      </c>
      <c r="AF211" s="41">
        <v>110096320</v>
      </c>
      <c r="AG211" s="41">
        <v>129714196</v>
      </c>
      <c r="AH211" s="41">
        <v>127465226</v>
      </c>
      <c r="AI211" s="13">
        <v>7.2260887124840467E-2</v>
      </c>
      <c r="AJ211" s="13">
        <v>-1.7337886440740843E-2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38898970</v>
      </c>
      <c r="H213" s="12">
        <v>40766912</v>
      </c>
      <c r="I213" s="12">
        <v>41707935</v>
      </c>
      <c r="J213" s="12">
        <v>48544975</v>
      </c>
      <c r="K213" s="12">
        <v>53947237</v>
      </c>
      <c r="L213" s="12">
        <v>55685542</v>
      </c>
      <c r="M213" s="12">
        <v>63164323</v>
      </c>
      <c r="N213" s="12">
        <v>71440877</v>
      </c>
      <c r="O213" s="12">
        <v>76956860</v>
      </c>
      <c r="P213" s="12">
        <v>78215115</v>
      </c>
      <c r="Q213" s="12">
        <v>82002569</v>
      </c>
      <c r="R213" s="41">
        <v>90565171</v>
      </c>
      <c r="S213" s="41">
        <v>94324639</v>
      </c>
      <c r="T213" s="41">
        <v>100807609.5</v>
      </c>
      <c r="U213" s="41">
        <v>110584519</v>
      </c>
      <c r="V213" s="41">
        <v>118606528</v>
      </c>
      <c r="W213" s="41">
        <v>130492625</v>
      </c>
      <c r="X213" s="41">
        <v>126210278</v>
      </c>
      <c r="Y213" s="41">
        <v>134539830</v>
      </c>
      <c r="Z213" s="41">
        <v>141131724</v>
      </c>
      <c r="AA213" s="41">
        <v>146828043</v>
      </c>
      <c r="AB213" s="41">
        <v>157318754</v>
      </c>
      <c r="AC213" s="41">
        <v>169741391</v>
      </c>
      <c r="AD213" s="41">
        <v>169917951</v>
      </c>
      <c r="AE213" s="41">
        <v>180533372</v>
      </c>
      <c r="AF213" s="41">
        <v>191355377</v>
      </c>
      <c r="AG213" s="41">
        <v>203707783</v>
      </c>
      <c r="AH213" s="41">
        <v>212568660</v>
      </c>
      <c r="AI213" s="13">
        <v>5.1444748233176796E-2</v>
      </c>
      <c r="AJ213" s="13">
        <v>4.3497979652549652E-2</v>
      </c>
    </row>
    <row r="214" spans="1:44" ht="10.5" customHeight="1" x14ac:dyDescent="0.2">
      <c r="A214" s="11"/>
      <c r="B214" s="19" t="s">
        <v>67</v>
      </c>
      <c r="D214" s="19"/>
      <c r="E214" s="14"/>
      <c r="F214" s="2"/>
      <c r="G214" s="12">
        <v>1556960</v>
      </c>
      <c r="H214" s="12">
        <v>1530841</v>
      </c>
      <c r="I214" s="12">
        <v>1897429</v>
      </c>
      <c r="J214" s="12">
        <v>1555943</v>
      </c>
      <c r="K214" s="12">
        <v>1699413</v>
      </c>
      <c r="L214" s="12">
        <v>5067201</v>
      </c>
      <c r="M214" s="12">
        <v>6202191</v>
      </c>
      <c r="N214" s="12">
        <v>7102516</v>
      </c>
      <c r="O214" s="12">
        <v>8168099</v>
      </c>
      <c r="P214" s="12">
        <v>11741694</v>
      </c>
      <c r="Q214" s="12">
        <v>9501817</v>
      </c>
      <c r="R214" s="41">
        <v>10790778</v>
      </c>
      <c r="S214" s="41">
        <v>8502974</v>
      </c>
      <c r="T214" s="41">
        <v>9757612</v>
      </c>
      <c r="U214" s="41">
        <v>16070313</v>
      </c>
      <c r="V214" s="41">
        <v>10156662</v>
      </c>
      <c r="W214" s="41">
        <v>12666473</v>
      </c>
      <c r="X214" s="41">
        <v>1837896</v>
      </c>
      <c r="Y214" s="41">
        <v>1928031</v>
      </c>
      <c r="Z214" s="41">
        <v>1954198</v>
      </c>
      <c r="AA214" s="41">
        <v>9610419</v>
      </c>
      <c r="AB214" s="41">
        <v>9659392</v>
      </c>
      <c r="AC214" s="41">
        <v>16214428</v>
      </c>
      <c r="AD214" s="41">
        <v>13509505</v>
      </c>
      <c r="AE214" s="41">
        <v>22166726</v>
      </c>
      <c r="AF214" s="41">
        <v>21251064</v>
      </c>
      <c r="AG214" s="41">
        <v>18780653</v>
      </c>
      <c r="AH214" s="41">
        <v>21230782</v>
      </c>
      <c r="AI214" s="13">
        <v>0.1402568764431027</v>
      </c>
      <c r="AJ214" s="13">
        <v>0.13046026674365369</v>
      </c>
    </row>
    <row r="215" spans="1:44" ht="10.5" customHeight="1" x14ac:dyDescent="0.2">
      <c r="A215" s="11"/>
      <c r="B215" s="19" t="s">
        <v>69</v>
      </c>
      <c r="D215" s="19"/>
      <c r="E215" s="14"/>
      <c r="F215" s="2"/>
      <c r="G215" s="12">
        <v>759121</v>
      </c>
      <c r="H215" s="12">
        <v>908358</v>
      </c>
      <c r="I215" s="12">
        <v>858689</v>
      </c>
      <c r="J215" s="12">
        <v>1294797</v>
      </c>
      <c r="K215" s="12">
        <v>1191555</v>
      </c>
      <c r="L215" s="12">
        <v>1248488</v>
      </c>
      <c r="M215" s="12">
        <v>978276</v>
      </c>
      <c r="N215" s="12">
        <v>1233211</v>
      </c>
      <c r="O215" s="12">
        <v>1360854</v>
      </c>
      <c r="P215" s="12">
        <v>2015519</v>
      </c>
      <c r="Q215" s="12">
        <v>1173424</v>
      </c>
      <c r="R215" s="41">
        <v>2234990</v>
      </c>
      <c r="S215" s="41">
        <v>2350246</v>
      </c>
      <c r="T215" s="41">
        <v>563827</v>
      </c>
      <c r="U215" s="41">
        <v>864716</v>
      </c>
      <c r="V215" s="41">
        <v>764582</v>
      </c>
      <c r="W215" s="41">
        <v>749251</v>
      </c>
      <c r="X215" s="41">
        <v>707521</v>
      </c>
      <c r="Y215" s="41">
        <v>484363</v>
      </c>
      <c r="Z215" s="41">
        <v>804563</v>
      </c>
      <c r="AA215" s="41">
        <v>663506</v>
      </c>
      <c r="AB215" s="41">
        <v>809680</v>
      </c>
      <c r="AC215" s="41">
        <v>1049990</v>
      </c>
      <c r="AD215" s="41">
        <v>2009241</v>
      </c>
      <c r="AE215" s="41">
        <v>1512080</v>
      </c>
      <c r="AF215" s="41">
        <v>1151475</v>
      </c>
      <c r="AG215" s="41">
        <v>1280724</v>
      </c>
      <c r="AH215" s="41">
        <v>1212055</v>
      </c>
      <c r="AI215" s="13">
        <v>6.9550970022196346E-2</v>
      </c>
      <c r="AJ215" s="13">
        <v>-5.3617328948313607E-2</v>
      </c>
    </row>
    <row r="216" spans="1:44" ht="10.5" customHeight="1" x14ac:dyDescent="0.2">
      <c r="A216" s="11"/>
      <c r="B216" s="19" t="s">
        <v>70</v>
      </c>
      <c r="D216" s="19"/>
      <c r="E216" s="14"/>
      <c r="F216" s="2"/>
      <c r="G216" s="12">
        <v>9543102</v>
      </c>
      <c r="H216" s="12">
        <v>14588497</v>
      </c>
      <c r="I216" s="12">
        <v>12822725</v>
      </c>
      <c r="J216" s="12">
        <v>12892760</v>
      </c>
      <c r="K216" s="12">
        <v>15767592</v>
      </c>
      <c r="L216" s="12">
        <v>17496683</v>
      </c>
      <c r="M216" s="12">
        <v>17021680</v>
      </c>
      <c r="N216" s="12">
        <v>18537989</v>
      </c>
      <c r="O216" s="12">
        <v>20947914</v>
      </c>
      <c r="P216" s="12">
        <v>18764793</v>
      </c>
      <c r="Q216" s="12">
        <v>20537992</v>
      </c>
      <c r="R216" s="41">
        <v>25362884</v>
      </c>
      <c r="S216" s="41">
        <v>27574937</v>
      </c>
      <c r="T216" s="41">
        <v>21846847.829999998</v>
      </c>
      <c r="U216" s="41">
        <v>24781878</v>
      </c>
      <c r="V216" s="41">
        <v>28542009</v>
      </c>
      <c r="W216" s="41">
        <v>33755494</v>
      </c>
      <c r="X216" s="41">
        <v>24865869</v>
      </c>
      <c r="Y216" s="41">
        <v>25761285</v>
      </c>
      <c r="Z216" s="41">
        <v>31130823</v>
      </c>
      <c r="AA216" s="41">
        <v>34125845</v>
      </c>
      <c r="AB216" s="41">
        <v>35986891</v>
      </c>
      <c r="AC216" s="41">
        <v>36803864</v>
      </c>
      <c r="AD216" s="41">
        <v>37327810</v>
      </c>
      <c r="AE216" s="41">
        <v>42015301</v>
      </c>
      <c r="AF216" s="41">
        <v>65674691</v>
      </c>
      <c r="AG216" s="41">
        <v>62844174</v>
      </c>
      <c r="AH216" s="41">
        <v>55887695</v>
      </c>
      <c r="AI216" s="13">
        <v>7.6123160092886888E-2</v>
      </c>
      <c r="AJ216" s="13">
        <v>-0.11069409552586371</v>
      </c>
    </row>
    <row r="217" spans="1:44" ht="10.5" customHeight="1" x14ac:dyDescent="0.2">
      <c r="A217" s="11"/>
      <c r="B217" s="19" t="s">
        <v>71</v>
      </c>
      <c r="D217" s="19"/>
      <c r="E217" s="14"/>
      <c r="F217" s="2"/>
      <c r="G217" s="12">
        <v>10967176</v>
      </c>
      <c r="H217" s="12">
        <v>12237756</v>
      </c>
      <c r="I217" s="12">
        <v>13336909</v>
      </c>
      <c r="J217" s="12">
        <v>13617770</v>
      </c>
      <c r="K217" s="12">
        <v>13991729</v>
      </c>
      <c r="L217" s="12">
        <v>14708716</v>
      </c>
      <c r="M217" s="12">
        <v>15571477</v>
      </c>
      <c r="N217" s="12">
        <v>27437637</v>
      </c>
      <c r="O217" s="12">
        <v>18574909</v>
      </c>
      <c r="P217" s="12">
        <v>14747131</v>
      </c>
      <c r="Q217" s="12">
        <v>15825524</v>
      </c>
      <c r="R217" s="41">
        <v>26597357</v>
      </c>
      <c r="S217" s="41">
        <v>28328736</v>
      </c>
      <c r="T217" s="41">
        <v>27224464.100000001</v>
      </c>
      <c r="U217" s="41">
        <v>36204275</v>
      </c>
      <c r="V217" s="41">
        <v>34382833</v>
      </c>
      <c r="W217" s="41">
        <v>34903314</v>
      </c>
      <c r="X217" s="41">
        <v>33418634</v>
      </c>
      <c r="Y217" s="41">
        <v>32908409</v>
      </c>
      <c r="Z217" s="41">
        <v>41539671</v>
      </c>
      <c r="AA217" s="41">
        <v>43365815</v>
      </c>
      <c r="AB217" s="41">
        <v>43245743</v>
      </c>
      <c r="AC217" s="41">
        <v>52435957</v>
      </c>
      <c r="AD217" s="41">
        <v>48293525</v>
      </c>
      <c r="AE217" s="41">
        <v>52727732</v>
      </c>
      <c r="AF217" s="41">
        <v>54235777</v>
      </c>
      <c r="AG217" s="41">
        <v>55276725</v>
      </c>
      <c r="AH217" s="41">
        <v>56214781</v>
      </c>
      <c r="AI217" s="13">
        <v>4.4682997903707111E-2</v>
      </c>
      <c r="AJ217" s="13">
        <v>1.6970180487357021E-2</v>
      </c>
    </row>
    <row r="218" spans="1:44" ht="10.5" customHeight="1" x14ac:dyDescent="0.2">
      <c r="A218" s="11"/>
      <c r="B218" s="19" t="s">
        <v>72</v>
      </c>
      <c r="D218" s="19"/>
      <c r="E218" s="14"/>
      <c r="F218" s="2"/>
      <c r="G218" s="12">
        <v>4960396</v>
      </c>
      <c r="H218" s="12">
        <v>4042243</v>
      </c>
      <c r="I218" s="12">
        <v>4469187</v>
      </c>
      <c r="J218" s="12">
        <v>5117930</v>
      </c>
      <c r="K218" s="12">
        <v>4711597</v>
      </c>
      <c r="L218" s="12">
        <v>5135839</v>
      </c>
      <c r="M218" s="12">
        <v>6527826</v>
      </c>
      <c r="N218" s="12">
        <v>7403184</v>
      </c>
      <c r="O218" s="12">
        <v>7646799</v>
      </c>
      <c r="P218" s="12">
        <v>2536243</v>
      </c>
      <c r="Q218" s="12">
        <v>7398333</v>
      </c>
      <c r="R218" s="41">
        <v>6381014</v>
      </c>
      <c r="S218" s="41">
        <v>8077409</v>
      </c>
      <c r="T218" s="41">
        <v>24484177.34</v>
      </c>
      <c r="U218" s="41">
        <v>27509595</v>
      </c>
      <c r="V218" s="41">
        <v>30279510</v>
      </c>
      <c r="W218" s="41">
        <v>32284071</v>
      </c>
      <c r="X218" s="41">
        <v>42064692</v>
      </c>
      <c r="Y218" s="41">
        <v>41189317</v>
      </c>
      <c r="Z218" s="41">
        <v>66319495</v>
      </c>
      <c r="AA218" s="41">
        <v>53748522</v>
      </c>
      <c r="AB218" s="41">
        <v>78621216</v>
      </c>
      <c r="AC218" s="41">
        <v>75134983</v>
      </c>
      <c r="AD218" s="41">
        <v>60103709</v>
      </c>
      <c r="AE218" s="41">
        <v>62561278</v>
      </c>
      <c r="AF218" s="41">
        <v>55000476</v>
      </c>
      <c r="AG218" s="41">
        <v>58896289</v>
      </c>
      <c r="AH218" s="41">
        <v>79443463</v>
      </c>
      <c r="AI218" s="13">
        <v>1.7355083809709182E-3</v>
      </c>
      <c r="AJ218" s="13">
        <v>0.34887043562286241</v>
      </c>
    </row>
    <row r="219" spans="1:44" ht="10.5" customHeight="1" x14ac:dyDescent="0.2">
      <c r="A219" s="11"/>
      <c r="B219" s="19" t="s">
        <v>73</v>
      </c>
      <c r="D219" s="19"/>
      <c r="E219" s="14"/>
      <c r="F219" s="2"/>
      <c r="G219" s="12">
        <v>16600673</v>
      </c>
      <c r="H219" s="12">
        <v>5210136</v>
      </c>
      <c r="I219" s="12">
        <v>1607719</v>
      </c>
      <c r="J219" s="12">
        <v>643602</v>
      </c>
      <c r="K219" s="12">
        <v>6962514</v>
      </c>
      <c r="L219" s="12">
        <v>54387353</v>
      </c>
      <c r="M219" s="12">
        <v>7103171</v>
      </c>
      <c r="N219" s="12">
        <v>4123311</v>
      </c>
      <c r="O219" s="12">
        <v>2794480</v>
      </c>
      <c r="P219" s="12">
        <v>4112330</v>
      </c>
      <c r="Q219" s="12">
        <v>9711178</v>
      </c>
      <c r="R219" s="41">
        <v>15547211</v>
      </c>
      <c r="S219" s="41">
        <v>4140559</v>
      </c>
      <c r="T219" s="41">
        <v>17924397.800000001</v>
      </c>
      <c r="U219" s="41">
        <v>52956734</v>
      </c>
      <c r="V219" s="41">
        <v>45979304</v>
      </c>
      <c r="W219" s="41">
        <v>63317514</v>
      </c>
      <c r="X219" s="41">
        <v>58915857</v>
      </c>
      <c r="Y219" s="41">
        <v>57632870</v>
      </c>
      <c r="Z219" s="41">
        <v>86918598</v>
      </c>
      <c r="AA219" s="41">
        <v>99243272</v>
      </c>
      <c r="AB219" s="41">
        <v>128127493</v>
      </c>
      <c r="AC219" s="41">
        <v>136207996</v>
      </c>
      <c r="AD219" s="41">
        <v>103397144</v>
      </c>
      <c r="AE219" s="41">
        <v>73732722</v>
      </c>
      <c r="AF219" s="41">
        <v>87780962</v>
      </c>
      <c r="AG219" s="41">
        <v>91468735</v>
      </c>
      <c r="AH219" s="41">
        <v>158125685</v>
      </c>
      <c r="AI219" s="13">
        <v>3.5682604623425096E-2</v>
      </c>
      <c r="AJ219" s="13">
        <v>0.72874026299806161</v>
      </c>
    </row>
    <row r="220" spans="1:44" ht="10.5" customHeight="1" x14ac:dyDescent="0.2">
      <c r="A220" s="11"/>
      <c r="B220" s="19" t="s">
        <v>74</v>
      </c>
      <c r="D220" s="19"/>
      <c r="E220" s="14"/>
      <c r="F220" s="2"/>
      <c r="G220" s="12">
        <v>10847927</v>
      </c>
      <c r="H220" s="12">
        <v>12708360</v>
      </c>
      <c r="I220" s="12">
        <v>14525581</v>
      </c>
      <c r="J220" s="12">
        <v>14645073</v>
      </c>
      <c r="K220" s="12">
        <v>14600657</v>
      </c>
      <c r="L220" s="12">
        <v>15949731</v>
      </c>
      <c r="M220" s="12">
        <v>15952226</v>
      </c>
      <c r="N220" s="12">
        <v>12698238</v>
      </c>
      <c r="O220" s="12">
        <v>11118381</v>
      </c>
      <c r="P220" s="12">
        <v>13612941</v>
      </c>
      <c r="Q220" s="12">
        <v>9887019</v>
      </c>
      <c r="R220" s="41">
        <v>9193815</v>
      </c>
      <c r="S220" s="41">
        <v>10880087</v>
      </c>
      <c r="T220" s="41">
        <v>1672178</v>
      </c>
      <c r="U220" s="41">
        <v>9599897</v>
      </c>
      <c r="V220" s="41">
        <v>1562937</v>
      </c>
      <c r="W220" s="41">
        <v>1530010</v>
      </c>
      <c r="X220" s="41">
        <v>13260901</v>
      </c>
      <c r="Y220" s="41">
        <v>11504174</v>
      </c>
      <c r="Z220" s="41">
        <v>14266276</v>
      </c>
      <c r="AA220" s="41">
        <v>7626317</v>
      </c>
      <c r="AB220" s="41">
        <v>12647923</v>
      </c>
      <c r="AC220" s="41">
        <v>4011393</v>
      </c>
      <c r="AD220" s="41">
        <v>3940886</v>
      </c>
      <c r="AE220" s="41">
        <v>5584919</v>
      </c>
      <c r="AF220" s="41">
        <v>5829518</v>
      </c>
      <c r="AG220" s="41">
        <v>7261493</v>
      </c>
      <c r="AH220" s="41">
        <v>6669929</v>
      </c>
      <c r="AI220" s="13">
        <v>-0.10115736062825986</v>
      </c>
      <c r="AJ220" s="13">
        <v>-8.1465891380739466E-2</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221</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220</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57139819</v>
      </c>
      <c r="S233" s="12">
        <v>69903865</v>
      </c>
      <c r="T233" s="12">
        <v>82667911</v>
      </c>
      <c r="U233" s="12">
        <v>97642306.5</v>
      </c>
      <c r="V233" s="12">
        <v>112616702</v>
      </c>
      <c r="W233" s="12">
        <v>103720115.5</v>
      </c>
      <c r="X233" s="12">
        <v>94823529</v>
      </c>
      <c r="Y233" s="12">
        <v>98764685.5</v>
      </c>
      <c r="Z233" s="12">
        <v>102705842</v>
      </c>
      <c r="AA233" s="12">
        <v>115516485</v>
      </c>
      <c r="AB233" s="12">
        <v>128327128</v>
      </c>
      <c r="AC233" s="12">
        <v>139141421.58879212</v>
      </c>
      <c r="AD233" s="12">
        <v>135290638</v>
      </c>
      <c r="AE233" s="12">
        <v>147468965.36340898</v>
      </c>
      <c r="AF233" s="12">
        <v>179157251</v>
      </c>
      <c r="AG233" s="12">
        <v>206166316.9521358</v>
      </c>
      <c r="AH233" s="12">
        <v>199736967</v>
      </c>
      <c r="AI233" s="71">
        <v>7.652304054412884E-2</v>
      </c>
      <c r="AJ233" s="13">
        <v>-3.1185258810382973E-2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53288758</v>
      </c>
      <c r="S234" s="11">
        <v>61575075</v>
      </c>
      <c r="T234" s="11">
        <v>69861392</v>
      </c>
      <c r="U234" s="12">
        <v>85143540.5</v>
      </c>
      <c r="V234" s="12">
        <v>100425689</v>
      </c>
      <c r="W234" s="12">
        <v>95266708.5</v>
      </c>
      <c r="X234" s="12">
        <v>90107728</v>
      </c>
      <c r="Y234" s="12">
        <v>92215444.5</v>
      </c>
      <c r="Z234" s="12">
        <v>94323161</v>
      </c>
      <c r="AA234" s="12">
        <v>98520305.5</v>
      </c>
      <c r="AB234" s="12">
        <v>102717450</v>
      </c>
      <c r="AC234" s="12">
        <v>107288119.34304209</v>
      </c>
      <c r="AD234" s="12">
        <v>120799435</v>
      </c>
      <c r="AE234" s="12">
        <v>131431969.06153713</v>
      </c>
      <c r="AF234" s="12">
        <v>157275666</v>
      </c>
      <c r="AG234" s="12">
        <v>179456770.47827348</v>
      </c>
      <c r="AH234" s="12">
        <v>180418617</v>
      </c>
      <c r="AI234" s="71">
        <v>9.8431182747206636E-2</v>
      </c>
      <c r="AJ234" s="13">
        <v>5.3597672529327499E-3</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321222</v>
      </c>
      <c r="S241" s="11">
        <v>328105</v>
      </c>
      <c r="T241" s="11">
        <v>331589</v>
      </c>
      <c r="U241" s="11">
        <v>334826</v>
      </c>
      <c r="V241" s="11">
        <v>337147</v>
      </c>
      <c r="W241" s="11">
        <v>341921</v>
      </c>
      <c r="X241" s="11">
        <v>346795</v>
      </c>
      <c r="Y241" s="11">
        <v>350940</v>
      </c>
      <c r="Z241" s="11">
        <v>357335</v>
      </c>
      <c r="AA241" s="11">
        <v>364628</v>
      </c>
      <c r="AB241" s="41">
        <v>371703</v>
      </c>
      <c r="AC241" s="41">
        <v>379793</v>
      </c>
      <c r="AD241" s="41">
        <v>389310</v>
      </c>
      <c r="AE241" s="41">
        <v>396880</v>
      </c>
      <c r="AF241" s="41">
        <v>402008</v>
      </c>
      <c r="AG241" s="41">
        <v>406222</v>
      </c>
      <c r="AH241" s="41">
        <v>411406</v>
      </c>
      <c r="AI241" s="13">
        <v>1.7058091133596243E-2</v>
      </c>
      <c r="AJ241" s="13">
        <v>1.2761494946113209E-2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10221404</v>
      </c>
      <c r="S242" s="11">
        <v>10991568</v>
      </c>
      <c r="T242" s="11">
        <v>11878069</v>
      </c>
      <c r="U242" s="11">
        <v>12938629</v>
      </c>
      <c r="V242" s="11">
        <v>14089794</v>
      </c>
      <c r="W242" s="11">
        <v>14049819</v>
      </c>
      <c r="X242" s="11">
        <v>13540680</v>
      </c>
      <c r="Y242" s="11">
        <v>14605801</v>
      </c>
      <c r="Z242" s="11">
        <v>15910586</v>
      </c>
      <c r="AA242" s="11">
        <v>18086774</v>
      </c>
      <c r="AB242" s="41">
        <v>17633823</v>
      </c>
      <c r="AC242" s="41">
        <v>19356079</v>
      </c>
      <c r="AD242" s="41">
        <v>20959031</v>
      </c>
      <c r="AE242" s="41">
        <v>22173124</v>
      </c>
      <c r="AF242" s="41">
        <v>23670241</v>
      </c>
      <c r="AG242" s="41">
        <v>25019103</v>
      </c>
      <c r="AH242" s="41">
        <v>26289411</v>
      </c>
      <c r="AI242" s="13">
        <v>6.8822849860570967E-2</v>
      </c>
      <c r="AJ242" s="13">
        <v>5.077352293565441E-2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38642.844343031902</v>
      </c>
      <c r="V243" s="11">
        <f t="shared" ref="V243:AA243" si="15">V242*1000/V241</f>
        <v>41791.248327880719</v>
      </c>
      <c r="W243" s="11">
        <f t="shared" si="15"/>
        <v>41090.833847584676</v>
      </c>
      <c r="X243" s="11">
        <f t="shared" si="15"/>
        <v>39045.199613604578</v>
      </c>
      <c r="Y243" s="11">
        <f t="shared" si="15"/>
        <v>41619.083034136893</v>
      </c>
      <c r="Z243" s="11">
        <f t="shared" si="15"/>
        <v>44525.685980942253</v>
      </c>
      <c r="AA243" s="11">
        <f t="shared" si="15"/>
        <v>49603.360136906653</v>
      </c>
      <c r="AB243" s="11">
        <v>47440.625983648235</v>
      </c>
      <c r="AC243" s="11">
        <v>50964.812410971237</v>
      </c>
      <c r="AD243" s="11">
        <v>53836.354062315375</v>
      </c>
      <c r="AE243" s="11">
        <v>55868.58496270913</v>
      </c>
      <c r="AF243" s="11">
        <v>58880.024775626356</v>
      </c>
      <c r="AG243" s="11">
        <v>61589.72926133986</v>
      </c>
      <c r="AH243" s="11">
        <v>63901.379659022961</v>
      </c>
      <c r="AI243" s="13">
        <v>5.0896560558579829E-2</v>
      </c>
      <c r="AJ243" s="13">
        <v>3.7533050159617019E-2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158463</v>
      </c>
      <c r="S245" s="11">
        <v>164057</v>
      </c>
      <c r="T245" s="11">
        <v>167313</v>
      </c>
      <c r="U245" s="11">
        <v>169758</v>
      </c>
      <c r="V245" s="11">
        <v>173525</v>
      </c>
      <c r="W245" s="11">
        <v>174276</v>
      </c>
      <c r="X245" s="11">
        <v>173571</v>
      </c>
      <c r="Y245" s="11">
        <v>178847</v>
      </c>
      <c r="Z245" s="11">
        <v>183865</v>
      </c>
      <c r="AA245" s="11">
        <v>186874</v>
      </c>
      <c r="AB245" s="41">
        <v>188255</v>
      </c>
      <c r="AC245" s="41">
        <v>192347</v>
      </c>
      <c r="AD245" s="41">
        <v>198083</v>
      </c>
      <c r="AE245" s="41">
        <v>201188</v>
      </c>
      <c r="AF245" s="41">
        <v>202633</v>
      </c>
      <c r="AG245" s="41">
        <v>205633</v>
      </c>
      <c r="AH245" s="41">
        <v>210879</v>
      </c>
      <c r="AI245" s="13">
        <v>1.9094526327063877E-2</v>
      </c>
      <c r="AJ245" s="13">
        <v>2.5511469462586259E-2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150115</v>
      </c>
      <c r="S246" s="11">
        <v>155199</v>
      </c>
      <c r="T246" s="11">
        <v>158229</v>
      </c>
      <c r="U246" s="11">
        <v>161234</v>
      </c>
      <c r="V246" s="11">
        <v>165971</v>
      </c>
      <c r="W246" s="11">
        <v>165025</v>
      </c>
      <c r="X246" s="11">
        <v>158380</v>
      </c>
      <c r="Y246" s="11">
        <v>163111</v>
      </c>
      <c r="Z246" s="11">
        <v>168779</v>
      </c>
      <c r="AA246" s="11">
        <v>173805</v>
      </c>
      <c r="AB246" s="41">
        <v>177472</v>
      </c>
      <c r="AC246" s="41">
        <v>182709</v>
      </c>
      <c r="AD246" s="41">
        <v>188588</v>
      </c>
      <c r="AE246" s="41">
        <v>193146</v>
      </c>
      <c r="AF246" s="41">
        <v>195661</v>
      </c>
      <c r="AG246" s="41">
        <v>199983</v>
      </c>
      <c r="AH246" s="41">
        <v>206178</v>
      </c>
      <c r="AI246" s="13">
        <v>2.5302649925881715E-2</v>
      </c>
      <c r="AJ246" s="13">
        <v>3.0977633098813399E-2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8348</v>
      </c>
      <c r="S247" s="11">
        <v>8858</v>
      </c>
      <c r="T247" s="11">
        <v>9084</v>
      </c>
      <c r="U247" s="11">
        <v>8524</v>
      </c>
      <c r="V247" s="11">
        <v>7554</v>
      </c>
      <c r="W247" s="11">
        <v>174276</v>
      </c>
      <c r="X247" s="11">
        <v>15191</v>
      </c>
      <c r="Y247" s="11">
        <v>15736</v>
      </c>
      <c r="Z247" s="11">
        <v>15086</v>
      </c>
      <c r="AA247" s="11">
        <v>13069</v>
      </c>
      <c r="AB247" s="41">
        <v>10783</v>
      </c>
      <c r="AC247" s="41">
        <v>9638</v>
      </c>
      <c r="AD247" s="41">
        <v>9495</v>
      </c>
      <c r="AE247" s="41">
        <v>8042</v>
      </c>
      <c r="AF247" s="41">
        <v>6972</v>
      </c>
      <c r="AG247" s="41">
        <v>5650</v>
      </c>
      <c r="AH247" s="41">
        <v>4701</v>
      </c>
      <c r="AI247" s="13">
        <v>-0.12922000932127586</v>
      </c>
      <c r="AJ247" s="13">
        <v>-0.16796460176991151</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5.3</v>
      </c>
      <c r="S248" s="81">
        <v>5.4</v>
      </c>
      <c r="T248" s="81">
        <v>5.4</v>
      </c>
      <c r="U248" s="81">
        <v>4.4000000000000004</v>
      </c>
      <c r="V248" s="81">
        <v>4.4000000000000004</v>
      </c>
      <c r="W248" s="81">
        <v>5.3</v>
      </c>
      <c r="X248" s="81">
        <v>8.8000000000000007</v>
      </c>
      <c r="Y248" s="81">
        <v>8.8000000000000007</v>
      </c>
      <c r="Z248" s="81">
        <v>8.1999999999999993</v>
      </c>
      <c r="AA248" s="81">
        <v>7</v>
      </c>
      <c r="AB248" s="82">
        <v>5.7</v>
      </c>
      <c r="AC248" s="82">
        <v>5</v>
      </c>
      <c r="AD248" s="82">
        <v>4.8</v>
      </c>
      <c r="AE248" s="82">
        <v>4</v>
      </c>
      <c r="AF248" s="82">
        <v>3.4</v>
      </c>
      <c r="AG248" s="82">
        <v>2.7</v>
      </c>
      <c r="AH248" s="82">
        <v>2.2000000000000002</v>
      </c>
      <c r="AI248" s="13">
        <v>-0.14672051505347061</v>
      </c>
      <c r="AJ248" s="13">
        <v>-0.18518518518518517</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164204996</v>
      </c>
      <c r="H257" s="86">
        <f>SUM(H258:H260)</f>
        <v>179553639</v>
      </c>
      <c r="I257" s="86">
        <f>SUM(I258:I260)</f>
        <v>191742279</v>
      </c>
      <c r="J257" s="86">
        <f>SUM(J258:J260)</f>
        <v>179953534</v>
      </c>
      <c r="K257" s="86">
        <f>SUM(K258:K260)</f>
        <v>203326299</v>
      </c>
      <c r="L257" s="86">
        <f t="shared" ref="L257:Q257" si="16">SUM(L258:L260)</f>
        <v>206024125</v>
      </c>
      <c r="M257" s="86">
        <f t="shared" si="16"/>
        <v>215165020</v>
      </c>
      <c r="N257" s="86">
        <f t="shared" si="16"/>
        <v>239731597</v>
      </c>
      <c r="O257" s="86">
        <f t="shared" si="16"/>
        <v>235680127</v>
      </c>
      <c r="P257" s="86">
        <f t="shared" si="16"/>
        <v>286336305</v>
      </c>
      <c r="Q257" s="86">
        <f t="shared" si="16"/>
        <v>310976508</v>
      </c>
      <c r="R257" s="86">
        <f>SUM(R258:R261)</f>
        <v>371466268</v>
      </c>
      <c r="S257" s="86">
        <f t="shared" ref="S257:AA257" si="17">SUM(S258:S261)</f>
        <v>388024096</v>
      </c>
      <c r="T257" s="86">
        <f t="shared" si="17"/>
        <v>529849682.13</v>
      </c>
      <c r="U257" s="86">
        <f t="shared" si="17"/>
        <v>546114354.35000002</v>
      </c>
      <c r="V257" s="86">
        <f t="shared" si="17"/>
        <v>462396205.29000002</v>
      </c>
      <c r="W257" s="86">
        <f t="shared" si="17"/>
        <v>525435426.83000004</v>
      </c>
      <c r="X257" s="86">
        <f t="shared" si="17"/>
        <v>557038519</v>
      </c>
      <c r="Y257" s="86">
        <f t="shared" si="17"/>
        <v>584642480.02999997</v>
      </c>
      <c r="Z257" s="86">
        <f t="shared" si="17"/>
        <v>640798862</v>
      </c>
      <c r="AA257" s="86">
        <f t="shared" si="17"/>
        <v>668256032.98000002</v>
      </c>
      <c r="AB257" s="86">
        <v>691708938.42999995</v>
      </c>
      <c r="AC257" s="86">
        <v>614025549</v>
      </c>
      <c r="AD257" s="86">
        <v>768892376</v>
      </c>
      <c r="AE257" s="86">
        <v>818201697</v>
      </c>
      <c r="AF257" s="86">
        <v>873290410.88999999</v>
      </c>
      <c r="AG257" s="86">
        <v>940962251.65999997</v>
      </c>
      <c r="AH257" s="86">
        <v>999325942</v>
      </c>
      <c r="AI257" s="13">
        <v>6.3238340617121969E-2</v>
      </c>
      <c r="AJ257" s="13">
        <v>6.2025538470897895E-2</v>
      </c>
    </row>
    <row r="258" spans="1:36" ht="10.5" customHeight="1" x14ac:dyDescent="0.2">
      <c r="A258" s="14"/>
      <c r="B258" s="11"/>
      <c r="C258" s="11" t="s">
        <v>151</v>
      </c>
      <c r="D258" s="11"/>
      <c r="E258" s="11"/>
      <c r="F258" s="2"/>
      <c r="G258" s="86">
        <f t="shared" ref="G258:AA258" si="18">G65</f>
        <v>77521634</v>
      </c>
      <c r="H258" s="86">
        <f t="shared" si="18"/>
        <v>85149269</v>
      </c>
      <c r="I258" s="86">
        <f t="shared" si="18"/>
        <v>95725822</v>
      </c>
      <c r="J258" s="86">
        <f t="shared" si="18"/>
        <v>79347896</v>
      </c>
      <c r="K258" s="86">
        <f t="shared" si="18"/>
        <v>87709367</v>
      </c>
      <c r="L258" s="86">
        <f t="shared" si="18"/>
        <v>89637515</v>
      </c>
      <c r="M258" s="86">
        <f t="shared" si="18"/>
        <v>93530771</v>
      </c>
      <c r="N258" s="86">
        <f t="shared" si="18"/>
        <v>110633048</v>
      </c>
      <c r="O258" s="86">
        <f t="shared" si="18"/>
        <v>113674461</v>
      </c>
      <c r="P258" s="86">
        <f t="shared" si="18"/>
        <v>140658147</v>
      </c>
      <c r="Q258" s="86">
        <f t="shared" si="18"/>
        <v>160634696</v>
      </c>
      <c r="R258" s="86">
        <f t="shared" si="18"/>
        <v>179556980</v>
      </c>
      <c r="S258" s="86">
        <f t="shared" si="18"/>
        <v>189588861</v>
      </c>
      <c r="T258" s="86">
        <f t="shared" si="18"/>
        <v>236077061</v>
      </c>
      <c r="U258" s="86">
        <f t="shared" si="18"/>
        <v>244852468</v>
      </c>
      <c r="V258" s="86">
        <f t="shared" si="18"/>
        <v>215907951</v>
      </c>
      <c r="W258" s="86">
        <f t="shared" si="18"/>
        <v>249408553</v>
      </c>
      <c r="X258" s="86">
        <f t="shared" si="18"/>
        <v>262318027</v>
      </c>
      <c r="Y258" s="86">
        <f t="shared" si="18"/>
        <v>289518276</v>
      </c>
      <c r="Z258" s="86">
        <f t="shared" si="18"/>
        <v>341877923</v>
      </c>
      <c r="AA258" s="86">
        <f t="shared" si="18"/>
        <v>354633444</v>
      </c>
      <c r="AB258" s="86">
        <v>371600424</v>
      </c>
      <c r="AC258" s="86">
        <v>294917693</v>
      </c>
      <c r="AD258" s="86">
        <v>410072996</v>
      </c>
      <c r="AE258" s="86">
        <v>439540457</v>
      </c>
      <c r="AF258" s="86">
        <v>494628214</v>
      </c>
      <c r="AG258" s="86">
        <v>535416915</v>
      </c>
      <c r="AH258" s="86">
        <v>561910083</v>
      </c>
      <c r="AI258" s="13">
        <v>7.1350978802376952E-2</v>
      </c>
      <c r="AJ258" s="13">
        <v>4.9481380318363681E-2</v>
      </c>
    </row>
    <row r="259" spans="1:36" ht="10.5" customHeight="1" x14ac:dyDescent="0.2">
      <c r="A259" s="14"/>
      <c r="B259" s="11"/>
      <c r="C259" s="11" t="s">
        <v>152</v>
      </c>
      <c r="D259" s="11"/>
      <c r="E259" s="11"/>
      <c r="F259" s="2"/>
      <c r="G259" s="86">
        <f t="shared" ref="G259:AA259" si="19">G122</f>
        <v>42227752</v>
      </c>
      <c r="H259" s="86">
        <f t="shared" si="19"/>
        <v>45532783</v>
      </c>
      <c r="I259" s="86">
        <f t="shared" si="19"/>
        <v>44214772</v>
      </c>
      <c r="J259" s="86">
        <f t="shared" si="19"/>
        <v>52414473</v>
      </c>
      <c r="K259" s="86">
        <f t="shared" si="19"/>
        <v>63543367</v>
      </c>
      <c r="L259" s="86">
        <f t="shared" si="19"/>
        <v>66014900</v>
      </c>
      <c r="M259" s="86">
        <f t="shared" si="19"/>
        <v>66907496</v>
      </c>
      <c r="N259" s="86">
        <f t="shared" si="19"/>
        <v>69915015</v>
      </c>
      <c r="O259" s="86">
        <f t="shared" si="19"/>
        <v>58735223</v>
      </c>
      <c r="P259" s="86">
        <f t="shared" si="19"/>
        <v>71636819</v>
      </c>
      <c r="Q259" s="86">
        <f t="shared" si="19"/>
        <v>71133606</v>
      </c>
      <c r="R259" s="86">
        <f t="shared" si="19"/>
        <v>74821143</v>
      </c>
      <c r="S259" s="86">
        <f t="shared" si="19"/>
        <v>71636819</v>
      </c>
      <c r="T259" s="86">
        <f t="shared" si="19"/>
        <v>139768772</v>
      </c>
      <c r="U259" s="86">
        <f t="shared" si="19"/>
        <v>143172648</v>
      </c>
      <c r="V259" s="86">
        <f t="shared" si="19"/>
        <v>102027196</v>
      </c>
      <c r="W259" s="86">
        <f t="shared" si="19"/>
        <v>113061333.49000001</v>
      </c>
      <c r="X259" s="86">
        <f t="shared" si="19"/>
        <v>122940168</v>
      </c>
      <c r="Y259" s="86">
        <f t="shared" si="19"/>
        <v>123824106.5</v>
      </c>
      <c r="Z259" s="86">
        <f t="shared" si="19"/>
        <v>125022044</v>
      </c>
      <c r="AA259" s="86">
        <f t="shared" si="19"/>
        <v>124945710.38</v>
      </c>
      <c r="AB259" s="86">
        <v>132949294</v>
      </c>
      <c r="AC259" s="86">
        <v>122917271</v>
      </c>
      <c r="AD259" s="86">
        <v>146096920</v>
      </c>
      <c r="AE259" s="86">
        <v>150400763</v>
      </c>
      <c r="AF259" s="86">
        <v>155447356</v>
      </c>
      <c r="AG259" s="86">
        <v>165194949</v>
      </c>
      <c r="AH259" s="86">
        <v>172000704</v>
      </c>
      <c r="AI259" s="13">
        <v>4.3856255561171009E-2</v>
      </c>
      <c r="AJ259" s="13">
        <v>4.1198323805893118E-2</v>
      </c>
    </row>
    <row r="260" spans="1:36" ht="10.5" customHeight="1" x14ac:dyDescent="0.2">
      <c r="A260" s="14"/>
      <c r="B260" s="11"/>
      <c r="C260" s="11" t="s">
        <v>153</v>
      </c>
      <c r="D260" s="11"/>
      <c r="E260" s="11"/>
      <c r="F260" s="2"/>
      <c r="G260" s="86">
        <f t="shared" ref="G260:AA260" si="20">G179</f>
        <v>44455610</v>
      </c>
      <c r="H260" s="86">
        <f t="shared" si="20"/>
        <v>48871587</v>
      </c>
      <c r="I260" s="86">
        <f t="shared" si="20"/>
        <v>51801685</v>
      </c>
      <c r="J260" s="86">
        <f t="shared" si="20"/>
        <v>48191165</v>
      </c>
      <c r="K260" s="86">
        <f t="shared" si="20"/>
        <v>52073565</v>
      </c>
      <c r="L260" s="86">
        <f t="shared" si="20"/>
        <v>50371710</v>
      </c>
      <c r="M260" s="86">
        <f t="shared" si="20"/>
        <v>54726753</v>
      </c>
      <c r="N260" s="86">
        <f t="shared" si="20"/>
        <v>59183534</v>
      </c>
      <c r="O260" s="86">
        <f t="shared" si="20"/>
        <v>63270443</v>
      </c>
      <c r="P260" s="86">
        <f t="shared" si="20"/>
        <v>74041339</v>
      </c>
      <c r="Q260" s="86">
        <f t="shared" si="20"/>
        <v>79208206</v>
      </c>
      <c r="R260" s="86">
        <f t="shared" si="20"/>
        <v>82282062</v>
      </c>
      <c r="S260" s="86">
        <f t="shared" si="20"/>
        <v>89612720</v>
      </c>
      <c r="T260" s="86">
        <f t="shared" si="20"/>
        <v>104080410.13000001</v>
      </c>
      <c r="U260" s="86">
        <f t="shared" si="20"/>
        <v>106970288.34999999</v>
      </c>
      <c r="V260" s="86">
        <f t="shared" si="20"/>
        <v>117173227.29000001</v>
      </c>
      <c r="W260" s="86">
        <f t="shared" si="20"/>
        <v>135476890</v>
      </c>
      <c r="X260" s="86">
        <f t="shared" si="20"/>
        <v>143667137</v>
      </c>
      <c r="Y260" s="86">
        <f t="shared" si="20"/>
        <v>142577407</v>
      </c>
      <c r="Z260" s="86">
        <f t="shared" si="20"/>
        <v>149153698</v>
      </c>
      <c r="AA260" s="86">
        <f t="shared" si="20"/>
        <v>158475739</v>
      </c>
      <c r="AB260" s="86">
        <v>155836229</v>
      </c>
      <c r="AC260" s="86">
        <v>161912504</v>
      </c>
      <c r="AD260" s="86">
        <v>176815473</v>
      </c>
      <c r="AE260" s="86">
        <v>190243955</v>
      </c>
      <c r="AF260" s="86">
        <v>183875275</v>
      </c>
      <c r="AG260" s="86">
        <v>199715202</v>
      </c>
      <c r="AH260" s="86">
        <v>222529170</v>
      </c>
      <c r="AI260" s="13">
        <v>6.1173557479087481E-2</v>
      </c>
      <c r="AJ260" s="13">
        <v>0.11423250594614225</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34806083</v>
      </c>
      <c r="S261" s="86">
        <v>37185696</v>
      </c>
      <c r="T261" s="86">
        <v>49923439</v>
      </c>
      <c r="U261" s="86">
        <v>51118950</v>
      </c>
      <c r="V261" s="86">
        <v>27287831</v>
      </c>
      <c r="W261" s="86">
        <v>27488650.340000004</v>
      </c>
      <c r="X261" s="86">
        <v>28113187</v>
      </c>
      <c r="Y261" s="86">
        <v>28722690.529999997</v>
      </c>
      <c r="Z261" s="86">
        <v>24745197</v>
      </c>
      <c r="AA261" s="86">
        <v>30201139.600000001</v>
      </c>
      <c r="AB261" s="41">
        <v>31322991.430000003</v>
      </c>
      <c r="AC261" s="41">
        <v>34278081</v>
      </c>
      <c r="AD261" s="41">
        <v>35906987</v>
      </c>
      <c r="AE261" s="41">
        <v>38016522</v>
      </c>
      <c r="AF261" s="41">
        <v>39339565.889999993</v>
      </c>
      <c r="AG261" s="41">
        <v>40635185.660000004</v>
      </c>
      <c r="AH261" s="41">
        <v>42885985</v>
      </c>
      <c r="AI261" s="13">
        <v>5.3760769767067229E-2</v>
      </c>
      <c r="AJ261" s="13">
        <v>5.5390403745973579E-2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198</v>
      </c>
      <c r="I264" s="79" t="s">
        <v>157</v>
      </c>
      <c r="J264" s="79" t="s">
        <v>158</v>
      </c>
      <c r="K264" s="79">
        <v>1996</v>
      </c>
      <c r="L264" s="79">
        <v>1997</v>
      </c>
      <c r="M264" s="79">
        <v>1998</v>
      </c>
      <c r="N264" s="79">
        <v>1999</v>
      </c>
      <c r="O264" s="79" t="s">
        <v>222</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716983968</v>
      </c>
      <c r="H265" s="11">
        <v>993887694</v>
      </c>
      <c r="I265" s="11">
        <v>987581921</v>
      </c>
      <c r="J265" s="11">
        <v>993525350.93311846</v>
      </c>
      <c r="K265" s="11">
        <v>1042747212</v>
      </c>
      <c r="L265" s="11">
        <v>1063041702</v>
      </c>
      <c r="M265" s="11">
        <v>1080624128</v>
      </c>
      <c r="N265" s="11">
        <v>1132840960</v>
      </c>
      <c r="O265" s="11">
        <v>1186673407</v>
      </c>
      <c r="P265" s="11">
        <v>1585224493</v>
      </c>
      <c r="Q265" s="11">
        <v>1715782086</v>
      </c>
      <c r="R265" s="11">
        <v>1944373633</v>
      </c>
      <c r="S265" s="11">
        <v>1823221086</v>
      </c>
      <c r="T265" s="11">
        <v>2572288654</v>
      </c>
      <c r="U265" s="11">
        <v>2662272378</v>
      </c>
      <c r="V265" s="11">
        <v>2664379769</v>
      </c>
      <c r="W265" s="11">
        <v>2833459549</v>
      </c>
      <c r="X265" s="11">
        <v>2850341633</v>
      </c>
      <c r="Y265" s="86">
        <v>2866679717</v>
      </c>
      <c r="Z265" s="86">
        <v>3112336561</v>
      </c>
      <c r="AA265" s="86">
        <v>3122794662</v>
      </c>
      <c r="AB265" s="86">
        <v>3150858954</v>
      </c>
      <c r="AC265" s="86">
        <v>3309962335</v>
      </c>
      <c r="AD265" s="86">
        <v>3438044786</v>
      </c>
      <c r="AE265" s="86">
        <v>3531326082</v>
      </c>
      <c r="AF265" s="86">
        <v>3854029879</v>
      </c>
      <c r="AG265" s="86">
        <v>3970532943</v>
      </c>
      <c r="AH265" s="86">
        <v>4242096649</v>
      </c>
      <c r="AI265" s="13">
        <v>5.0812586428223838E-2</v>
      </c>
      <c r="AJ265" s="13">
        <v>6.839477468100684E-2</v>
      </c>
    </row>
    <row r="266" spans="1:36" ht="10.5" customHeight="1" x14ac:dyDescent="0.2">
      <c r="A266" s="14"/>
      <c r="B266" s="14"/>
      <c r="C266" s="14" t="s">
        <v>160</v>
      </c>
      <c r="D266" s="14"/>
      <c r="E266" s="14"/>
      <c r="F266" s="2"/>
      <c r="G266" s="11">
        <v>147808920</v>
      </c>
      <c r="H266" s="11">
        <v>209554480</v>
      </c>
      <c r="I266" s="11">
        <v>242576360</v>
      </c>
      <c r="J266" s="11">
        <v>248142380</v>
      </c>
      <c r="K266" s="11">
        <v>258084960</v>
      </c>
      <c r="L266" s="11">
        <v>270117690</v>
      </c>
      <c r="M266" s="11">
        <v>276576140</v>
      </c>
      <c r="N266" s="11">
        <v>289849820</v>
      </c>
      <c r="O266" s="11">
        <v>300614180</v>
      </c>
      <c r="P266" s="11">
        <v>370506140</v>
      </c>
      <c r="Q266" s="11">
        <v>489742230</v>
      </c>
      <c r="R266" s="11">
        <v>507263110</v>
      </c>
      <c r="S266" s="11">
        <v>527596080</v>
      </c>
      <c r="T266" s="11">
        <v>773308270</v>
      </c>
      <c r="U266" s="11">
        <v>781703140</v>
      </c>
      <c r="V266" s="11">
        <v>829359740</v>
      </c>
      <c r="W266" s="11">
        <v>878338960</v>
      </c>
      <c r="X266" s="11">
        <v>921243800</v>
      </c>
      <c r="Y266" s="86">
        <v>943814610</v>
      </c>
      <c r="Z266" s="86">
        <v>1010368080</v>
      </c>
      <c r="AA266" s="86">
        <v>1037907280</v>
      </c>
      <c r="AB266" s="86">
        <v>1041073940</v>
      </c>
      <c r="AC266" s="86">
        <v>1070662360</v>
      </c>
      <c r="AD266" s="86">
        <v>1157680602</v>
      </c>
      <c r="AE266" s="86">
        <v>1201408540</v>
      </c>
      <c r="AF266" s="86">
        <v>1275754700</v>
      </c>
      <c r="AG266" s="86">
        <v>1342925610</v>
      </c>
      <c r="AH266" s="86">
        <v>1421612810</v>
      </c>
      <c r="AI266" s="13">
        <v>5.3294845278416769E-2</v>
      </c>
      <c r="AJ266" s="13">
        <v>5.8593863587127509E-2</v>
      </c>
    </row>
    <row r="267" spans="1:36" ht="10.5" customHeight="1" x14ac:dyDescent="0.2">
      <c r="A267" s="14"/>
      <c r="B267" s="14"/>
      <c r="C267" s="14" t="s">
        <v>161</v>
      </c>
      <c r="D267" s="14"/>
      <c r="E267" s="14"/>
      <c r="F267" s="2"/>
      <c r="G267" s="11">
        <v>1623532</v>
      </c>
      <c r="H267" s="11">
        <v>1539590</v>
      </c>
      <c r="I267" s="11">
        <v>1468160</v>
      </c>
      <c r="J267" s="11">
        <v>1648150</v>
      </c>
      <c r="K267" s="11">
        <v>1651720</v>
      </c>
      <c r="L267" s="11">
        <v>1647030</v>
      </c>
      <c r="M267" s="11">
        <v>1675140</v>
      </c>
      <c r="N267" s="11">
        <v>1698770</v>
      </c>
      <c r="O267" s="11">
        <v>1691690</v>
      </c>
      <c r="P267" s="11">
        <v>1822200</v>
      </c>
      <c r="Q267" s="11">
        <v>1903310</v>
      </c>
      <c r="R267" s="11">
        <v>1848100</v>
      </c>
      <c r="S267" s="11">
        <v>1858830</v>
      </c>
      <c r="T267" s="11">
        <v>1835530</v>
      </c>
      <c r="U267" s="11">
        <v>1746710</v>
      </c>
      <c r="V267" s="11">
        <v>1783080</v>
      </c>
      <c r="W267" s="11">
        <v>1784800</v>
      </c>
      <c r="X267" s="11">
        <v>1763730</v>
      </c>
      <c r="Y267" s="86">
        <v>1764710</v>
      </c>
      <c r="Z267" s="86">
        <v>1770690</v>
      </c>
      <c r="AA267" s="86">
        <v>1771440</v>
      </c>
      <c r="AB267" s="86">
        <v>1801780</v>
      </c>
      <c r="AC267" s="86">
        <v>1844210</v>
      </c>
      <c r="AD267" s="86">
        <v>1886300</v>
      </c>
      <c r="AE267" s="86">
        <v>1914170</v>
      </c>
      <c r="AF267" s="86">
        <v>1971300</v>
      </c>
      <c r="AG267" s="86">
        <v>2156520</v>
      </c>
      <c r="AH267" s="86">
        <v>2217780</v>
      </c>
      <c r="AI267" s="13">
        <v>3.5228254755004462E-2</v>
      </c>
      <c r="AJ267" s="13">
        <v>2.8406877747482056E-2</v>
      </c>
    </row>
    <row r="268" spans="1:36" ht="10.5" customHeight="1" x14ac:dyDescent="0.2">
      <c r="A268" s="14"/>
      <c r="B268" s="14"/>
      <c r="C268" s="14" t="s">
        <v>162</v>
      </c>
      <c r="D268" s="14"/>
      <c r="E268" s="14"/>
      <c r="F268" s="2"/>
      <c r="G268" s="11">
        <v>748584</v>
      </c>
      <c r="H268" s="11">
        <v>755540</v>
      </c>
      <c r="I268" s="11">
        <v>699350</v>
      </c>
      <c r="J268" s="11">
        <v>745630</v>
      </c>
      <c r="K268" s="11">
        <v>746600</v>
      </c>
      <c r="L268" s="11">
        <v>759120</v>
      </c>
      <c r="M268" s="11">
        <v>726910</v>
      </c>
      <c r="N268" s="11">
        <v>717970</v>
      </c>
      <c r="O268" s="11">
        <v>705780</v>
      </c>
      <c r="P268" s="11">
        <v>679480</v>
      </c>
      <c r="Q268" s="11">
        <v>637440</v>
      </c>
      <c r="R268" s="11">
        <v>626160</v>
      </c>
      <c r="S268" s="11">
        <v>613920</v>
      </c>
      <c r="T268" s="11">
        <v>601500</v>
      </c>
      <c r="U268" s="11">
        <v>591290</v>
      </c>
      <c r="V268" s="11">
        <v>585100</v>
      </c>
      <c r="W268" s="11">
        <v>568890</v>
      </c>
      <c r="X268" s="11">
        <v>588800</v>
      </c>
      <c r="Y268" s="86">
        <v>650100</v>
      </c>
      <c r="Z268" s="86">
        <v>635810</v>
      </c>
      <c r="AA268" s="86">
        <v>635230</v>
      </c>
      <c r="AB268" s="86">
        <v>659500</v>
      </c>
      <c r="AC268" s="86">
        <v>649280</v>
      </c>
      <c r="AD268" s="86">
        <v>566810</v>
      </c>
      <c r="AE268" s="86">
        <v>508930</v>
      </c>
      <c r="AF268" s="86">
        <v>416940</v>
      </c>
      <c r="AG268" s="86">
        <v>206850</v>
      </c>
      <c r="AH268" s="86">
        <v>199410</v>
      </c>
      <c r="AI268" s="13">
        <v>-0.18073948854769317</v>
      </c>
      <c r="AJ268" s="13">
        <v>-3.5968092820884701E-2</v>
      </c>
    </row>
    <row r="269" spans="1:36" ht="10.5" customHeight="1" x14ac:dyDescent="0.2">
      <c r="A269" s="14"/>
      <c r="B269" s="14"/>
      <c r="C269" s="14" t="s">
        <v>163</v>
      </c>
      <c r="D269" s="14"/>
      <c r="E269" s="14"/>
      <c r="F269" s="2"/>
      <c r="G269" s="11">
        <v>291788539</v>
      </c>
      <c r="H269" s="11">
        <v>405633730</v>
      </c>
      <c r="I269" s="11">
        <v>436318190</v>
      </c>
      <c r="J269" s="11">
        <v>419195910</v>
      </c>
      <c r="K269" s="11">
        <v>430214280</v>
      </c>
      <c r="L269" s="11">
        <v>430813130</v>
      </c>
      <c r="M269" s="11">
        <v>427726080</v>
      </c>
      <c r="N269" s="11">
        <v>432106180</v>
      </c>
      <c r="O269" s="11">
        <v>456469690</v>
      </c>
      <c r="P269" s="11">
        <v>781469520</v>
      </c>
      <c r="Q269" s="11">
        <v>797496820</v>
      </c>
      <c r="R269" s="11">
        <v>831790040</v>
      </c>
      <c r="S269" s="11">
        <v>849360630</v>
      </c>
      <c r="T269" s="11">
        <v>1380383120</v>
      </c>
      <c r="U269" s="11">
        <v>1425754480</v>
      </c>
      <c r="V269" s="11">
        <v>1366185230</v>
      </c>
      <c r="W269" s="11">
        <v>1474201160</v>
      </c>
      <c r="X269" s="11">
        <v>1485433010</v>
      </c>
      <c r="Y269" s="86">
        <v>1475561470</v>
      </c>
      <c r="Z269" s="86">
        <v>1590663424</v>
      </c>
      <c r="AA269" s="86">
        <v>1567062170</v>
      </c>
      <c r="AB269" s="86">
        <v>1575138456</v>
      </c>
      <c r="AC269" s="86">
        <v>1649183281</v>
      </c>
      <c r="AD269" s="86">
        <v>1686872237</v>
      </c>
      <c r="AE269" s="86">
        <v>1682434502</v>
      </c>
      <c r="AF269" s="86">
        <v>1847103371</v>
      </c>
      <c r="AG269" s="86">
        <v>1957236528</v>
      </c>
      <c r="AH269" s="86">
        <v>2054401326</v>
      </c>
      <c r="AI269" s="13">
        <v>4.5268249430739704E-2</v>
      </c>
      <c r="AJ269" s="13">
        <v>4.9643871146880618E-2</v>
      </c>
    </row>
    <row r="270" spans="1:36" ht="10.5" customHeight="1" x14ac:dyDescent="0.2">
      <c r="A270" s="14"/>
      <c r="B270" s="14"/>
      <c r="C270" s="14" t="s">
        <v>164</v>
      </c>
      <c r="D270" s="14"/>
      <c r="E270" s="14"/>
      <c r="F270" s="2"/>
      <c r="G270" s="11">
        <v>104871280</v>
      </c>
      <c r="H270" s="11">
        <v>235777242</v>
      </c>
      <c r="I270" s="11">
        <v>151821381</v>
      </c>
      <c r="J270" s="11">
        <v>151807333</v>
      </c>
      <c r="K270" s="11">
        <v>172544919</v>
      </c>
      <c r="L270" s="11">
        <v>175384741</v>
      </c>
      <c r="M270" s="11">
        <v>191423228</v>
      </c>
      <c r="N270" s="11">
        <v>212790474</v>
      </c>
      <c r="O270" s="11">
        <v>193287810</v>
      </c>
      <c r="P270" s="11">
        <v>185374755</v>
      </c>
      <c r="Q270" s="11">
        <v>185132981</v>
      </c>
      <c r="R270" s="11">
        <v>191657363</v>
      </c>
      <c r="S270" s="11">
        <v>182230172</v>
      </c>
      <c r="T270" s="11">
        <v>170260510</v>
      </c>
      <c r="U270" s="11">
        <v>174543635</v>
      </c>
      <c r="V270" s="11">
        <v>176942741</v>
      </c>
      <c r="W270" s="11">
        <v>170985430</v>
      </c>
      <c r="X270" s="11">
        <v>156991034</v>
      </c>
      <c r="Y270" s="86">
        <v>158653549</v>
      </c>
      <c r="Z270" s="86">
        <v>145667142</v>
      </c>
      <c r="AA270" s="86">
        <v>146969560</v>
      </c>
      <c r="AB270" s="86">
        <v>196615155</v>
      </c>
      <c r="AC270" s="86">
        <v>189920696</v>
      </c>
      <c r="AD270" s="86">
        <v>187916436</v>
      </c>
      <c r="AE270" s="86">
        <v>220591134</v>
      </c>
      <c r="AF270" s="86">
        <v>236056389</v>
      </c>
      <c r="AG270" s="86">
        <v>233566623</v>
      </c>
      <c r="AH270" s="86">
        <v>225143187</v>
      </c>
      <c r="AI270" s="13">
        <v>2.2838272129197756E-2</v>
      </c>
      <c r="AJ270" s="13">
        <v>-3.6064382366824729E-2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28105550</v>
      </c>
      <c r="P271" s="11">
        <v>32675500</v>
      </c>
      <c r="Q271" s="11">
        <v>18179844</v>
      </c>
      <c r="R271" s="11">
        <v>196062033</v>
      </c>
      <c r="S271" s="11">
        <v>35974444</v>
      </c>
      <c r="T271" s="11">
        <v>37466630</v>
      </c>
      <c r="U271" s="11">
        <v>42723190</v>
      </c>
      <c r="V271" s="11">
        <v>46463210</v>
      </c>
      <c r="W271" s="11">
        <v>49720620</v>
      </c>
      <c r="X271" s="11">
        <v>52205280</v>
      </c>
      <c r="Y271" s="86">
        <v>50185700</v>
      </c>
      <c r="Z271" s="86">
        <v>61590920</v>
      </c>
      <c r="AA271" s="86">
        <v>53061050</v>
      </c>
      <c r="AB271" s="86">
        <v>51201900</v>
      </c>
      <c r="AC271" s="86">
        <v>57149190</v>
      </c>
      <c r="AD271" s="86">
        <v>61395760</v>
      </c>
      <c r="AE271" s="86">
        <v>63581170</v>
      </c>
      <c r="AF271" s="86">
        <v>69236770</v>
      </c>
      <c r="AG271" s="86">
        <v>69166630</v>
      </c>
      <c r="AH271" s="86">
        <v>76570570</v>
      </c>
      <c r="AI271" s="13">
        <v>6.9373211391285716E-2</v>
      </c>
      <c r="AJ271" s="13">
        <v>0.10704497240938296</v>
      </c>
    </row>
    <row r="272" spans="1:36" ht="10.5" customHeight="1" x14ac:dyDescent="0.2">
      <c r="A272" s="14"/>
      <c r="B272" s="14"/>
      <c r="C272" s="14" t="s">
        <v>166</v>
      </c>
      <c r="D272" s="14"/>
      <c r="E272" s="14"/>
      <c r="F272" s="2"/>
      <c r="G272" s="11">
        <v>58076440</v>
      </c>
      <c r="H272" s="11">
        <v>40483790</v>
      </c>
      <c r="I272" s="11">
        <v>48066090</v>
      </c>
      <c r="J272" s="11">
        <v>63428302.933118455</v>
      </c>
      <c r="K272" s="11">
        <v>63265262</v>
      </c>
      <c r="L272" s="11">
        <v>59937500</v>
      </c>
      <c r="M272" s="11">
        <v>56864490</v>
      </c>
      <c r="N272" s="11">
        <v>56100720</v>
      </c>
      <c r="O272" s="11">
        <v>52655580</v>
      </c>
      <c r="P272" s="11">
        <v>46400890</v>
      </c>
      <c r="Q272" s="11">
        <v>48764772</v>
      </c>
      <c r="R272" s="11">
        <v>44831940</v>
      </c>
      <c r="S272" s="11">
        <v>43260580</v>
      </c>
      <c r="T272" s="11">
        <v>42046560</v>
      </c>
      <c r="U272" s="11">
        <v>40521770</v>
      </c>
      <c r="V272" s="11">
        <v>38182130</v>
      </c>
      <c r="W272" s="11">
        <v>37551310</v>
      </c>
      <c r="X272" s="11">
        <v>18513385</v>
      </c>
      <c r="Y272" s="86">
        <v>27384708</v>
      </c>
      <c r="Z272" s="86">
        <v>31784090</v>
      </c>
      <c r="AA272" s="86">
        <v>30534990</v>
      </c>
      <c r="AB272" s="86">
        <v>17921559</v>
      </c>
      <c r="AC272" s="86">
        <v>21601380</v>
      </c>
      <c r="AD272" s="86">
        <v>20532550</v>
      </c>
      <c r="AE272" s="86">
        <v>20460470</v>
      </c>
      <c r="AF272" s="86">
        <v>21964421</v>
      </c>
      <c r="AG272" s="86">
        <v>22505366</v>
      </c>
      <c r="AH272" s="86">
        <v>24309351</v>
      </c>
      <c r="AI272" s="13">
        <v>5.2122390437047583E-2</v>
      </c>
      <c r="AJ272" s="13">
        <v>8.0157994320110143E-2</v>
      </c>
    </row>
    <row r="273" spans="1:43" ht="10.5" customHeight="1" x14ac:dyDescent="0.2">
      <c r="A273" s="14"/>
      <c r="B273" s="14"/>
      <c r="C273" s="14" t="s">
        <v>167</v>
      </c>
      <c r="D273" s="14"/>
      <c r="E273" s="14"/>
      <c r="F273" s="2"/>
      <c r="G273" s="11">
        <v>46496370</v>
      </c>
      <c r="H273" s="11">
        <v>47300030</v>
      </c>
      <c r="I273" s="11">
        <v>52533220</v>
      </c>
      <c r="J273" s="11">
        <v>56624493</v>
      </c>
      <c r="K273" s="11">
        <v>57290720</v>
      </c>
      <c r="L273" s="11">
        <v>56923220</v>
      </c>
      <c r="M273" s="11">
        <v>59261210</v>
      </c>
      <c r="N273" s="11">
        <v>65979340</v>
      </c>
      <c r="O273" s="11">
        <v>70291200</v>
      </c>
      <c r="P273" s="11">
        <v>76822098</v>
      </c>
      <c r="Q273" s="11">
        <v>81427870</v>
      </c>
      <c r="R273" s="11">
        <v>74657000</v>
      </c>
      <c r="S273" s="11">
        <v>82913990</v>
      </c>
      <c r="T273" s="11">
        <v>69455046</v>
      </c>
      <c r="U273" s="11">
        <v>83154801</v>
      </c>
      <c r="V273" s="11">
        <v>78562514</v>
      </c>
      <c r="W273" s="11">
        <v>83522276</v>
      </c>
      <c r="X273" s="11">
        <v>88453203</v>
      </c>
      <c r="Y273" s="86">
        <v>89923960</v>
      </c>
      <c r="Z273" s="86">
        <v>92436180</v>
      </c>
      <c r="AA273" s="86">
        <v>95013340</v>
      </c>
      <c r="AB273" s="86">
        <v>86912590</v>
      </c>
      <c r="AC273" s="86">
        <v>100846190</v>
      </c>
      <c r="AD273" s="86">
        <v>106878390</v>
      </c>
      <c r="AE273" s="86">
        <v>116471110</v>
      </c>
      <c r="AF273" s="86">
        <v>124575460</v>
      </c>
      <c r="AG273" s="86">
        <v>127933280</v>
      </c>
      <c r="AH273" s="86">
        <v>127498260</v>
      </c>
      <c r="AI273" s="13">
        <v>6.5950229983572584E-2</v>
      </c>
      <c r="AJ273" s="13">
        <v>-3.4003661908769945E-3</v>
      </c>
    </row>
    <row r="274" spans="1:43" ht="10.5" customHeight="1" x14ac:dyDescent="0.2">
      <c r="A274" s="14"/>
      <c r="B274" s="14"/>
      <c r="C274" s="14" t="s">
        <v>168</v>
      </c>
      <c r="D274" s="14"/>
      <c r="E274" s="14"/>
      <c r="F274" s="2"/>
      <c r="G274" s="11">
        <v>65570303</v>
      </c>
      <c r="H274" s="11">
        <v>52843292</v>
      </c>
      <c r="I274" s="11">
        <v>54099170</v>
      </c>
      <c r="J274" s="11">
        <v>51933152</v>
      </c>
      <c r="K274" s="11">
        <v>58948751</v>
      </c>
      <c r="L274" s="11">
        <v>61519909</v>
      </c>
      <c r="M274" s="11">
        <v>60238639</v>
      </c>
      <c r="N274" s="11">
        <v>64264140</v>
      </c>
      <c r="O274" s="11">
        <v>68337080</v>
      </c>
      <c r="P274" s="11">
        <v>68230430</v>
      </c>
      <c r="Q274" s="11">
        <v>68180905</v>
      </c>
      <c r="R274" s="11">
        <v>69705863</v>
      </c>
      <c r="S274" s="11">
        <v>71538340</v>
      </c>
      <c r="T274" s="11">
        <v>71490265</v>
      </c>
      <c r="U274" s="11">
        <v>76428110</v>
      </c>
      <c r="V274" s="11">
        <v>80176310</v>
      </c>
      <c r="W274" s="11">
        <v>85937150</v>
      </c>
      <c r="X274" s="11">
        <v>87741620</v>
      </c>
      <c r="Y274" s="86">
        <v>81059426</v>
      </c>
      <c r="Z274" s="86">
        <v>81674410</v>
      </c>
      <c r="AA274" s="86">
        <v>81515750</v>
      </c>
      <c r="AB274" s="86">
        <v>74753190</v>
      </c>
      <c r="AC274" s="86">
        <v>89965480</v>
      </c>
      <c r="AD274" s="86">
        <v>91700236</v>
      </c>
      <c r="AE274" s="86">
        <v>96183410</v>
      </c>
      <c r="AF274" s="86">
        <v>97925140</v>
      </c>
      <c r="AG274" s="86">
        <v>99849750</v>
      </c>
      <c r="AH274" s="86">
        <v>106307640</v>
      </c>
      <c r="AI274" s="13">
        <v>6.044738243168557E-2</v>
      </c>
      <c r="AJ274" s="13">
        <v>6.4676075803895353E-2</v>
      </c>
    </row>
    <row r="275" spans="1:43" ht="10.5" customHeight="1" x14ac:dyDescent="0.2">
      <c r="A275" s="8"/>
      <c r="B275" s="8"/>
      <c r="C275" s="11" t="s">
        <v>169</v>
      </c>
      <c r="D275" s="80"/>
      <c r="E275" s="14"/>
      <c r="F275" s="2"/>
      <c r="G275" s="12">
        <v>0</v>
      </c>
      <c r="H275" s="12">
        <v>0</v>
      </c>
      <c r="I275" s="12">
        <v>0</v>
      </c>
      <c r="J275" s="12">
        <v>0</v>
      </c>
      <c r="K275" s="12">
        <v>0</v>
      </c>
      <c r="L275" s="12">
        <v>129132</v>
      </c>
      <c r="M275" s="12">
        <v>682685</v>
      </c>
      <c r="N275" s="12">
        <v>2623916</v>
      </c>
      <c r="O275" s="12">
        <v>2021779</v>
      </c>
      <c r="P275" s="12">
        <v>2239567</v>
      </c>
      <c r="Q275" s="12">
        <v>2076748</v>
      </c>
      <c r="R275" s="12">
        <v>1632886</v>
      </c>
      <c r="S275" s="12">
        <v>1618417</v>
      </c>
      <c r="T275" s="12">
        <v>2077927</v>
      </c>
      <c r="U275" s="12">
        <v>1011485</v>
      </c>
      <c r="V275" s="12">
        <v>2735276</v>
      </c>
      <c r="W275" s="12">
        <v>2713671</v>
      </c>
      <c r="X275" s="12">
        <v>2163387</v>
      </c>
      <c r="Y275" s="86">
        <v>2238102</v>
      </c>
      <c r="Z275" s="86">
        <v>1411092</v>
      </c>
      <c r="AA275" s="86">
        <v>1497269</v>
      </c>
      <c r="AB275" s="86">
        <v>4020392</v>
      </c>
      <c r="AC275" s="86">
        <v>1988405</v>
      </c>
      <c r="AD275" s="86">
        <v>2939440</v>
      </c>
      <c r="AE275" s="86">
        <v>2491003</v>
      </c>
      <c r="AF275" s="86">
        <v>2324357</v>
      </c>
      <c r="AG275" s="86">
        <v>2800485</v>
      </c>
      <c r="AH275" s="86">
        <v>1504701</v>
      </c>
      <c r="AI275" s="13">
        <v>-0.15108611917154435</v>
      </c>
      <c r="AJ275" s="13">
        <v>-0.46269985377532818</v>
      </c>
    </row>
    <row r="276" spans="1:43" ht="10.5" customHeight="1" x14ac:dyDescent="0.2">
      <c r="A276" s="8"/>
      <c r="B276" s="8"/>
      <c r="C276" s="11" t="s">
        <v>170</v>
      </c>
      <c r="D276" s="80"/>
      <c r="E276" s="14"/>
      <c r="F276" s="2"/>
      <c r="G276" s="12">
        <v>0</v>
      </c>
      <c r="H276" s="12">
        <v>0</v>
      </c>
      <c r="I276" s="12">
        <v>0</v>
      </c>
      <c r="J276" s="12">
        <v>0</v>
      </c>
      <c r="K276" s="12">
        <v>0</v>
      </c>
      <c r="L276" s="12">
        <v>5810230</v>
      </c>
      <c r="M276" s="12">
        <v>5449606</v>
      </c>
      <c r="N276" s="12">
        <v>6709630</v>
      </c>
      <c r="O276" s="12">
        <v>12493068</v>
      </c>
      <c r="P276" s="12">
        <v>19003913</v>
      </c>
      <c r="Q276" s="12">
        <v>22239166</v>
      </c>
      <c r="R276" s="12">
        <v>24299138</v>
      </c>
      <c r="S276" s="12">
        <v>26255683</v>
      </c>
      <c r="T276" s="12">
        <v>23363296</v>
      </c>
      <c r="U276" s="12">
        <v>34093767</v>
      </c>
      <c r="V276" s="12">
        <v>43404438</v>
      </c>
      <c r="W276" s="12">
        <v>48135282</v>
      </c>
      <c r="X276" s="12">
        <v>35244384</v>
      </c>
      <c r="Y276" s="86">
        <v>35443382</v>
      </c>
      <c r="Z276" s="86">
        <v>94334723</v>
      </c>
      <c r="AA276" s="86">
        <v>106826583</v>
      </c>
      <c r="AB276" s="86">
        <v>100760492</v>
      </c>
      <c r="AC276" s="86">
        <v>126151863</v>
      </c>
      <c r="AD276" s="86">
        <v>119676025</v>
      </c>
      <c r="AE276" s="86">
        <v>125281643</v>
      </c>
      <c r="AF276" s="86">
        <v>176701031</v>
      </c>
      <c r="AG276" s="86">
        <v>112185301</v>
      </c>
      <c r="AH276" s="86">
        <v>202331614</v>
      </c>
      <c r="AI276" s="13">
        <v>0.12321331837194371</v>
      </c>
      <c r="AJ276" s="13">
        <v>0.80354834542896136</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226.47058823529412</v>
      </c>
      <c r="H279" s="93">
        <v>231</v>
      </c>
      <c r="I279" s="93">
        <v>242.7</v>
      </c>
      <c r="J279" s="93">
        <v>248.2</v>
      </c>
      <c r="K279" s="93">
        <v>244.3</v>
      </c>
      <c r="L279" s="93">
        <v>250</v>
      </c>
      <c r="M279" s="93">
        <v>269.625</v>
      </c>
      <c r="N279" s="93">
        <v>266.39999999999998</v>
      </c>
      <c r="O279" s="93">
        <v>234.73939393939392</v>
      </c>
      <c r="P279" s="93">
        <v>232.67894736842109</v>
      </c>
      <c r="Q279" s="93">
        <v>239.9351351351352</v>
      </c>
      <c r="R279" s="93">
        <v>244.78918918918916</v>
      </c>
      <c r="S279" s="93">
        <v>204.90789473684211</v>
      </c>
      <c r="T279" s="93">
        <v>203.94210526315797</v>
      </c>
      <c r="U279" s="93">
        <v>210.771428571429</v>
      </c>
      <c r="V279" s="93">
        <v>220.76428571428582</v>
      </c>
      <c r="W279" s="93">
        <v>225.11904761904771</v>
      </c>
      <c r="X279" s="93">
        <v>225.20714285714283</v>
      </c>
      <c r="Y279" s="93">
        <v>223.70238095238099</v>
      </c>
      <c r="Z279" s="93">
        <v>225.7</v>
      </c>
      <c r="AA279" s="93">
        <v>228.4</v>
      </c>
      <c r="AB279" s="93">
        <v>244.23118032268198</v>
      </c>
      <c r="AC279" s="93">
        <v>245.63300130639391</v>
      </c>
      <c r="AD279" s="93">
        <v>249.96516343473627</v>
      </c>
      <c r="AE279" s="93">
        <v>261.87066147760032</v>
      </c>
      <c r="AF279" s="93">
        <v>270.6797104750313</v>
      </c>
      <c r="AG279" s="93">
        <v>277.38823973252909</v>
      </c>
      <c r="AH279" s="93">
        <v>278.17346167230136</v>
      </c>
      <c r="AI279" s="10">
        <v>2.1925174316831164E-2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5408F-978A-49FC-81B1-07A6FD2F18DD}">
  <sheetPr codeName="Sheet12"/>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9" width="10.28515625" hidden="1" customWidth="1"/>
    <col min="20" max="21" width="10.57031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223</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50625000</v>
      </c>
      <c r="H5" s="5">
        <v>61001083</v>
      </c>
      <c r="I5" s="5">
        <v>63706334</v>
      </c>
      <c r="J5" s="5">
        <v>66382232</v>
      </c>
      <c r="K5" s="5">
        <f t="shared" ref="K5:Q5" si="0">SUM(K62,K119,K176)</f>
        <v>92064489</v>
      </c>
      <c r="L5" s="5">
        <f t="shared" si="0"/>
        <v>107367243</v>
      </c>
      <c r="M5" s="5">
        <f t="shared" si="0"/>
        <v>90281608</v>
      </c>
      <c r="N5" s="5">
        <f t="shared" si="0"/>
        <v>89922298</v>
      </c>
      <c r="O5" s="5">
        <f t="shared" si="0"/>
        <v>96295423.829999998</v>
      </c>
      <c r="P5" s="5">
        <f t="shared" si="0"/>
        <v>105177300</v>
      </c>
      <c r="Q5" s="5">
        <f t="shared" si="0"/>
        <v>112200033.75</v>
      </c>
      <c r="R5" s="5">
        <f t="shared" ref="R5:AA5" si="1">SUM(R62,R119,R176,R233)</f>
        <v>143715608.31</v>
      </c>
      <c r="S5" s="5">
        <f t="shared" si="1"/>
        <v>194600861.25999999</v>
      </c>
      <c r="T5" s="5">
        <f t="shared" si="1"/>
        <v>248557750</v>
      </c>
      <c r="U5" s="5">
        <f t="shared" si="1"/>
        <v>175935471.02000001</v>
      </c>
      <c r="V5" s="5">
        <f t="shared" si="1"/>
        <v>166166738.55000001</v>
      </c>
      <c r="W5" s="5">
        <f t="shared" si="1"/>
        <v>164572425.95999998</v>
      </c>
      <c r="X5" s="5">
        <f t="shared" si="1"/>
        <v>167280470.54999998</v>
      </c>
      <c r="Y5" s="5">
        <f t="shared" si="1"/>
        <v>167410322.70084965</v>
      </c>
      <c r="Z5" s="5">
        <f t="shared" si="1"/>
        <v>168910109.5801363</v>
      </c>
      <c r="AA5" s="5">
        <f t="shared" si="1"/>
        <v>185367536.23000002</v>
      </c>
      <c r="AB5" s="5">
        <v>178689257.97</v>
      </c>
      <c r="AC5" s="5">
        <v>212995717.93628231</v>
      </c>
      <c r="AD5" s="5">
        <v>256973437</v>
      </c>
      <c r="AE5" s="5">
        <v>212032351.29590553</v>
      </c>
      <c r="AF5" s="5">
        <v>203895240.25999999</v>
      </c>
      <c r="AG5" s="5">
        <v>204195898.99233416</v>
      </c>
      <c r="AH5" s="5">
        <v>208202112.44</v>
      </c>
      <c r="AI5" s="10">
        <v>2.5804140517642793E-2</v>
      </c>
      <c r="AJ5" s="10">
        <v>1.9619460858105873E-2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26505185</v>
      </c>
      <c r="H7" s="12">
        <v>35680260</v>
      </c>
      <c r="I7" s="12">
        <v>35823148</v>
      </c>
      <c r="J7" s="12">
        <v>34080400</v>
      </c>
      <c r="K7" s="12">
        <f t="shared" ref="K7:AA17" si="2">SUM(K64,K121,K178)</f>
        <v>57677297</v>
      </c>
      <c r="L7" s="12">
        <f t="shared" si="2"/>
        <v>71209877</v>
      </c>
      <c r="M7" s="12">
        <f t="shared" si="2"/>
        <v>52624517</v>
      </c>
      <c r="N7" s="12">
        <f t="shared" si="2"/>
        <v>48107758</v>
      </c>
      <c r="O7" s="12">
        <f t="shared" si="2"/>
        <v>47081430.990000002</v>
      </c>
      <c r="P7" s="12">
        <f t="shared" si="2"/>
        <v>58951586</v>
      </c>
      <c r="Q7" s="12">
        <f t="shared" si="2"/>
        <v>57687467.620000005</v>
      </c>
      <c r="R7" s="12">
        <f t="shared" si="2"/>
        <v>62652748.93</v>
      </c>
      <c r="S7" s="12">
        <f t="shared" si="2"/>
        <v>90380781.039999992</v>
      </c>
      <c r="T7" s="12">
        <f t="shared" si="2"/>
        <v>115900383.00999999</v>
      </c>
      <c r="U7" s="12">
        <f t="shared" si="2"/>
        <v>62529521.110000007</v>
      </c>
      <c r="V7" s="12">
        <f t="shared" si="2"/>
        <v>64889514.140000001</v>
      </c>
      <c r="W7" s="12">
        <f t="shared" si="2"/>
        <v>69370738.189999998</v>
      </c>
      <c r="X7" s="12">
        <f t="shared" si="2"/>
        <v>67634102.75999999</v>
      </c>
      <c r="Y7" s="12">
        <f t="shared" si="2"/>
        <v>68533805.210000008</v>
      </c>
      <c r="Z7" s="12">
        <f t="shared" si="2"/>
        <v>72990384.370000005</v>
      </c>
      <c r="AA7" s="12">
        <f t="shared" si="2"/>
        <v>87467600.480000004</v>
      </c>
      <c r="AB7" s="12">
        <v>77820358</v>
      </c>
      <c r="AC7" s="12">
        <v>108982317</v>
      </c>
      <c r="AD7" s="12">
        <v>147465595</v>
      </c>
      <c r="AE7" s="12">
        <v>96645661</v>
      </c>
      <c r="AF7" s="12">
        <v>86426913</v>
      </c>
      <c r="AG7" s="12">
        <v>85993688</v>
      </c>
      <c r="AH7" s="12">
        <v>89118448</v>
      </c>
      <c r="AI7" s="13">
        <v>2.2851057198560953E-2</v>
      </c>
      <c r="AJ7" s="13">
        <v>3.6337085577722868E-2</v>
      </c>
    </row>
    <row r="8" spans="1:36" ht="10.5" customHeight="1" x14ac:dyDescent="0.2">
      <c r="A8" s="11"/>
      <c r="B8" s="11"/>
      <c r="C8" s="11" t="s">
        <v>36</v>
      </c>
      <c r="D8" s="11"/>
      <c r="E8" s="11"/>
      <c r="F8" s="2"/>
      <c r="G8" s="12">
        <v>20246538</v>
      </c>
      <c r="H8" s="12">
        <v>23330316</v>
      </c>
      <c r="I8" s="12">
        <v>24485991</v>
      </c>
      <c r="J8" s="12">
        <v>25033148</v>
      </c>
      <c r="K8" s="12">
        <f t="shared" si="2"/>
        <v>28573398</v>
      </c>
      <c r="L8" s="12">
        <f t="shared" si="2"/>
        <v>30812166</v>
      </c>
      <c r="M8" s="12">
        <f t="shared" si="2"/>
        <v>33191519</v>
      </c>
      <c r="N8" s="12">
        <f t="shared" si="2"/>
        <v>35886641</v>
      </c>
      <c r="O8" s="12">
        <f t="shared" si="2"/>
        <v>35422494.990000002</v>
      </c>
      <c r="P8" s="12">
        <f t="shared" si="2"/>
        <v>40515495</v>
      </c>
      <c r="Q8" s="12">
        <f t="shared" si="2"/>
        <v>47480859.620000005</v>
      </c>
      <c r="R8" s="12">
        <f t="shared" si="2"/>
        <v>45409329.93</v>
      </c>
      <c r="S8" s="12">
        <f t="shared" si="2"/>
        <v>44257329.039999999</v>
      </c>
      <c r="T8" s="12">
        <f t="shared" si="2"/>
        <v>46067061.009999998</v>
      </c>
      <c r="U8" s="12">
        <f t="shared" si="2"/>
        <v>46020418.93</v>
      </c>
      <c r="V8" s="12">
        <f t="shared" si="2"/>
        <v>49719357.93</v>
      </c>
      <c r="W8" s="12">
        <f t="shared" si="2"/>
        <v>49614429.130000003</v>
      </c>
      <c r="X8" s="12">
        <f t="shared" si="2"/>
        <v>47500145.329999998</v>
      </c>
      <c r="Y8" s="12">
        <f t="shared" si="2"/>
        <v>46859175.270000003</v>
      </c>
      <c r="Z8" s="12">
        <f t="shared" si="2"/>
        <v>47237019.789999999</v>
      </c>
      <c r="AA8" s="12">
        <f t="shared" si="2"/>
        <v>48671665.990000002</v>
      </c>
      <c r="AB8" s="12">
        <v>53197635</v>
      </c>
      <c r="AC8" s="12">
        <v>51119325</v>
      </c>
      <c r="AD8" s="12">
        <v>53833514</v>
      </c>
      <c r="AE8" s="12">
        <v>54589823</v>
      </c>
      <c r="AF8" s="12">
        <v>55450782</v>
      </c>
      <c r="AG8" s="12">
        <v>58528831</v>
      </c>
      <c r="AH8" s="12">
        <v>58951296</v>
      </c>
      <c r="AI8" s="13">
        <v>1.7263601334514211E-2</v>
      </c>
      <c r="AJ8" s="13">
        <v>7.218066596956293E-3</v>
      </c>
    </row>
    <row r="9" spans="1:36" ht="10.5" customHeight="1" x14ac:dyDescent="0.2">
      <c r="A9" s="11"/>
      <c r="B9" s="11"/>
      <c r="C9" s="11"/>
      <c r="D9" s="11" t="s">
        <v>37</v>
      </c>
      <c r="E9" s="11"/>
      <c r="F9" s="2"/>
      <c r="G9" s="12">
        <v>19478170</v>
      </c>
      <c r="H9" s="12">
        <v>22834284</v>
      </c>
      <c r="I9" s="12">
        <v>23939928</v>
      </c>
      <c r="J9" s="12">
        <v>23379614</v>
      </c>
      <c r="K9" s="12">
        <f t="shared" si="2"/>
        <v>26556051</v>
      </c>
      <c r="L9" s="12">
        <f t="shared" si="2"/>
        <v>29612729</v>
      </c>
      <c r="M9" s="12">
        <f t="shared" si="2"/>
        <v>32025563</v>
      </c>
      <c r="N9" s="12">
        <f t="shared" si="2"/>
        <v>34233095</v>
      </c>
      <c r="O9" s="12">
        <f t="shared" si="2"/>
        <v>33460433.18</v>
      </c>
      <c r="P9" s="12">
        <f t="shared" si="2"/>
        <v>37959560</v>
      </c>
      <c r="Q9" s="12">
        <f t="shared" si="2"/>
        <v>44247253.57</v>
      </c>
      <c r="R9" s="12">
        <f t="shared" si="2"/>
        <v>42259113.380000003</v>
      </c>
      <c r="S9" s="12">
        <f t="shared" si="2"/>
        <v>41542417.829999998</v>
      </c>
      <c r="T9" s="12">
        <f t="shared" si="2"/>
        <v>43095873.909999996</v>
      </c>
      <c r="U9" s="12">
        <f t="shared" si="2"/>
        <v>43019331.060000002</v>
      </c>
      <c r="V9" s="12">
        <f t="shared" si="2"/>
        <v>45830906.059999995</v>
      </c>
      <c r="W9" s="12">
        <f t="shared" si="2"/>
        <v>46385979.880000003</v>
      </c>
      <c r="X9" s="12">
        <f t="shared" si="2"/>
        <v>44010083.090000004</v>
      </c>
      <c r="Y9" s="12">
        <f t="shared" si="2"/>
        <v>43580956.810000002</v>
      </c>
      <c r="Z9" s="12">
        <f t="shared" si="2"/>
        <v>43714394.060000002</v>
      </c>
      <c r="AA9" s="12">
        <f t="shared" si="2"/>
        <v>44951929.060000002</v>
      </c>
      <c r="AB9" s="12">
        <v>49312371</v>
      </c>
      <c r="AC9" s="12">
        <v>47262455</v>
      </c>
      <c r="AD9" s="12">
        <v>49514353</v>
      </c>
      <c r="AE9" s="12">
        <v>50741925</v>
      </c>
      <c r="AF9" s="12">
        <v>50984742</v>
      </c>
      <c r="AG9" s="12">
        <v>53430396</v>
      </c>
      <c r="AH9" s="12">
        <v>53443890</v>
      </c>
      <c r="AI9" s="13">
        <v>1.3499867299541446E-2</v>
      </c>
      <c r="AJ9" s="13">
        <v>2.5255287271312758E-4</v>
      </c>
    </row>
    <row r="10" spans="1:36" ht="10.5" customHeight="1" x14ac:dyDescent="0.2">
      <c r="A10" s="11"/>
      <c r="B10" s="11"/>
      <c r="C10" s="14"/>
      <c r="D10" s="11" t="s">
        <v>38</v>
      </c>
      <c r="E10" s="11"/>
      <c r="F10" s="2"/>
      <c r="G10" s="12">
        <v>165459</v>
      </c>
      <c r="H10" s="12">
        <v>130277</v>
      </c>
      <c r="I10" s="12">
        <v>131456</v>
      </c>
      <c r="J10" s="12">
        <v>151524</v>
      </c>
      <c r="K10" s="12">
        <f t="shared" si="2"/>
        <v>200203</v>
      </c>
      <c r="L10" s="12">
        <f t="shared" si="2"/>
        <v>427253</v>
      </c>
      <c r="M10" s="12">
        <f t="shared" si="2"/>
        <v>557071</v>
      </c>
      <c r="N10" s="12">
        <f t="shared" si="2"/>
        <v>968675</v>
      </c>
      <c r="O10" s="12">
        <f t="shared" si="2"/>
        <v>845428.07</v>
      </c>
      <c r="P10" s="12">
        <f t="shared" si="2"/>
        <v>1466774</v>
      </c>
      <c r="Q10" s="12">
        <f t="shared" si="2"/>
        <v>1597760.25</v>
      </c>
      <c r="R10" s="12">
        <f t="shared" si="2"/>
        <v>1477760.06</v>
      </c>
      <c r="S10" s="12">
        <f t="shared" si="2"/>
        <v>1333808.52</v>
      </c>
      <c r="T10" s="12">
        <f t="shared" si="2"/>
        <v>1610581</v>
      </c>
      <c r="U10" s="12">
        <f t="shared" si="2"/>
        <v>1727186.7000000002</v>
      </c>
      <c r="V10" s="12">
        <f t="shared" si="2"/>
        <v>2487405.1800000002</v>
      </c>
      <c r="W10" s="12">
        <f t="shared" si="2"/>
        <v>1848608.4</v>
      </c>
      <c r="X10" s="12">
        <f t="shared" si="2"/>
        <v>1911546.57</v>
      </c>
      <c r="Y10" s="12">
        <f t="shared" si="2"/>
        <v>2167451.98</v>
      </c>
      <c r="Z10" s="12">
        <f t="shared" si="2"/>
        <v>2378061.4</v>
      </c>
      <c r="AA10" s="12">
        <f t="shared" si="2"/>
        <v>2803346.78</v>
      </c>
      <c r="AB10" s="12">
        <v>2713246</v>
      </c>
      <c r="AC10" s="12">
        <v>2709740</v>
      </c>
      <c r="AD10" s="12">
        <v>3065185</v>
      </c>
      <c r="AE10" s="12">
        <v>2509895</v>
      </c>
      <c r="AF10" s="12">
        <v>3181033</v>
      </c>
      <c r="AG10" s="12">
        <v>3664505</v>
      </c>
      <c r="AH10" s="12">
        <v>3773345</v>
      </c>
      <c r="AI10" s="13">
        <v>5.6508244858674228E-2</v>
      </c>
      <c r="AJ10" s="13">
        <v>2.9701146539573557E-2</v>
      </c>
    </row>
    <row r="11" spans="1:36" ht="10.5" customHeight="1" x14ac:dyDescent="0.2">
      <c r="A11" s="11"/>
      <c r="B11" s="11"/>
      <c r="C11" s="14"/>
      <c r="D11" s="11" t="s">
        <v>39</v>
      </c>
      <c r="E11" s="11"/>
      <c r="F11" s="2"/>
      <c r="G11" s="12">
        <v>602909</v>
      </c>
      <c r="H11" s="12">
        <v>365755</v>
      </c>
      <c r="I11" s="12">
        <v>414607</v>
      </c>
      <c r="J11" s="12">
        <v>1502010</v>
      </c>
      <c r="K11" s="12">
        <f t="shared" si="2"/>
        <v>1817144</v>
      </c>
      <c r="L11" s="12">
        <f t="shared" si="2"/>
        <v>772184</v>
      </c>
      <c r="M11" s="12">
        <f t="shared" si="2"/>
        <v>608885</v>
      </c>
      <c r="N11" s="12">
        <f t="shared" si="2"/>
        <v>684871</v>
      </c>
      <c r="O11" s="12">
        <f t="shared" si="2"/>
        <v>1116633.74</v>
      </c>
      <c r="P11" s="12">
        <f t="shared" si="2"/>
        <v>1089161</v>
      </c>
      <c r="Q11" s="12">
        <f t="shared" si="2"/>
        <v>1635845.8</v>
      </c>
      <c r="R11" s="12">
        <f t="shared" si="2"/>
        <v>1672456.49</v>
      </c>
      <c r="S11" s="12">
        <f t="shared" si="2"/>
        <v>1381102.69</v>
      </c>
      <c r="T11" s="12">
        <f t="shared" si="2"/>
        <v>1360606.1</v>
      </c>
      <c r="U11" s="12">
        <f t="shared" si="2"/>
        <v>1273901.17</v>
      </c>
      <c r="V11" s="12">
        <f t="shared" si="2"/>
        <v>1401046.69</v>
      </c>
      <c r="W11" s="12">
        <f t="shared" si="2"/>
        <v>1379840.8499999999</v>
      </c>
      <c r="X11" s="12">
        <f t="shared" si="2"/>
        <v>1578515.67</v>
      </c>
      <c r="Y11" s="12">
        <f t="shared" si="2"/>
        <v>1110766.48</v>
      </c>
      <c r="Z11" s="12">
        <f t="shared" si="2"/>
        <v>1144564.33</v>
      </c>
      <c r="AA11" s="12">
        <f t="shared" si="2"/>
        <v>916390.15</v>
      </c>
      <c r="AB11" s="12">
        <v>1172018</v>
      </c>
      <c r="AC11" s="12">
        <v>1147130</v>
      </c>
      <c r="AD11" s="12">
        <v>1253976</v>
      </c>
      <c r="AE11" s="12">
        <v>1338003</v>
      </c>
      <c r="AF11" s="12">
        <v>1285007</v>
      </c>
      <c r="AG11" s="12">
        <v>1433930</v>
      </c>
      <c r="AH11" s="12">
        <v>1734061</v>
      </c>
      <c r="AI11" s="13">
        <v>6.7468368734661333E-2</v>
      </c>
      <c r="AJ11" s="13">
        <v>0.20930659097724436</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0</v>
      </c>
      <c r="P12" s="12">
        <f t="shared" si="2"/>
        <v>0</v>
      </c>
      <c r="Q12" s="12">
        <f t="shared" si="2"/>
        <v>0</v>
      </c>
      <c r="R12" s="12">
        <f t="shared" si="2"/>
        <v>0</v>
      </c>
      <c r="S12" s="12">
        <f t="shared" si="2"/>
        <v>0</v>
      </c>
      <c r="T12" s="12">
        <f t="shared" si="2"/>
        <v>0</v>
      </c>
      <c r="U12" s="12">
        <f t="shared" si="2"/>
        <v>0</v>
      </c>
      <c r="V12" s="12">
        <f t="shared" si="2"/>
        <v>0</v>
      </c>
      <c r="W12" s="12">
        <f t="shared" si="2"/>
        <v>0</v>
      </c>
      <c r="X12" s="12">
        <f t="shared" si="2"/>
        <v>1914560.52</v>
      </c>
      <c r="Y12" s="12">
        <f t="shared" si="2"/>
        <v>2247593.94</v>
      </c>
      <c r="Z12" s="12">
        <f t="shared" si="2"/>
        <v>6617128.5800000001</v>
      </c>
      <c r="AA12" s="12">
        <f t="shared" si="2"/>
        <v>7005588.4900000002</v>
      </c>
      <c r="AB12" s="12">
        <v>4913509</v>
      </c>
      <c r="AC12" s="12">
        <v>5141508</v>
      </c>
      <c r="AD12" s="12">
        <v>5185163</v>
      </c>
      <c r="AE12" s="12">
        <v>6708409</v>
      </c>
      <c r="AF12" s="12">
        <v>8539697</v>
      </c>
      <c r="AG12" s="12">
        <v>5163795</v>
      </c>
      <c r="AH12" s="12">
        <v>5774298</v>
      </c>
      <c r="AI12" s="13">
        <v>2.7269923258780082E-2</v>
      </c>
      <c r="AJ12" s="13">
        <v>0.11822758262092124</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44105</v>
      </c>
      <c r="Q13" s="12">
        <f t="shared" si="2"/>
        <v>0</v>
      </c>
      <c r="R13" s="12">
        <f t="shared" si="2"/>
        <v>367916</v>
      </c>
      <c r="S13" s="12">
        <f t="shared" si="2"/>
        <v>775035</v>
      </c>
      <c r="T13" s="12">
        <f t="shared" si="2"/>
        <v>849761</v>
      </c>
      <c r="U13" s="12">
        <f t="shared" si="2"/>
        <v>912772.89</v>
      </c>
      <c r="V13" s="12">
        <f t="shared" si="2"/>
        <v>944703.4</v>
      </c>
      <c r="W13" s="12">
        <f t="shared" si="2"/>
        <v>902651.64</v>
      </c>
      <c r="X13" s="12">
        <f t="shared" si="2"/>
        <v>993151</v>
      </c>
      <c r="Y13" s="12">
        <f t="shared" si="2"/>
        <v>1162716</v>
      </c>
      <c r="Z13" s="12">
        <f t="shared" si="2"/>
        <v>1123617</v>
      </c>
      <c r="AA13" s="12">
        <f t="shared" si="2"/>
        <v>1162162</v>
      </c>
      <c r="AB13" s="12">
        <v>1211690</v>
      </c>
      <c r="AC13" s="12">
        <v>1307598</v>
      </c>
      <c r="AD13" s="12">
        <v>1381110</v>
      </c>
      <c r="AE13" s="12">
        <v>1410212</v>
      </c>
      <c r="AF13" s="12">
        <v>1469894</v>
      </c>
      <c r="AG13" s="12">
        <v>1523274</v>
      </c>
      <c r="AH13" s="12">
        <v>1344913</v>
      </c>
      <c r="AI13" s="13">
        <v>1.7537549425086008E-2</v>
      </c>
      <c r="AJ13" s="13">
        <v>-0.11709055626236646</v>
      </c>
    </row>
    <row r="14" spans="1:36" ht="10.5" customHeight="1" x14ac:dyDescent="0.2">
      <c r="A14" s="11"/>
      <c r="B14" s="14"/>
      <c r="C14" s="11" t="s">
        <v>42</v>
      </c>
      <c r="D14" s="11"/>
      <c r="E14" s="11"/>
      <c r="F14" s="2"/>
      <c r="G14" s="12">
        <v>0</v>
      </c>
      <c r="H14" s="12">
        <v>0</v>
      </c>
      <c r="I14" s="12">
        <v>0</v>
      </c>
      <c r="J14" s="12">
        <v>0</v>
      </c>
      <c r="K14" s="12">
        <f t="shared" si="2"/>
        <v>0</v>
      </c>
      <c r="L14" s="12">
        <f t="shared" si="2"/>
        <v>21660</v>
      </c>
      <c r="M14" s="12">
        <f t="shared" si="2"/>
        <v>105776</v>
      </c>
      <c r="N14" s="12">
        <f t="shared" si="2"/>
        <v>115083</v>
      </c>
      <c r="O14" s="12">
        <f t="shared" si="2"/>
        <v>103801</v>
      </c>
      <c r="P14" s="12">
        <f t="shared" si="2"/>
        <v>95653</v>
      </c>
      <c r="Q14" s="12">
        <f t="shared" si="2"/>
        <v>133828</v>
      </c>
      <c r="R14" s="12">
        <f t="shared" si="2"/>
        <v>127704</v>
      </c>
      <c r="S14" s="12">
        <f t="shared" si="2"/>
        <v>140641</v>
      </c>
      <c r="T14" s="12">
        <f t="shared" si="2"/>
        <v>154681</v>
      </c>
      <c r="U14" s="12">
        <f t="shared" si="2"/>
        <v>165739.08000000002</v>
      </c>
      <c r="V14" s="12">
        <f t="shared" si="2"/>
        <v>171187.81</v>
      </c>
      <c r="W14" s="12">
        <f t="shared" si="2"/>
        <v>161103.54999999999</v>
      </c>
      <c r="X14" s="12">
        <f t="shared" si="2"/>
        <v>174902</v>
      </c>
      <c r="Y14" s="12">
        <f t="shared" si="2"/>
        <v>180142</v>
      </c>
      <c r="Z14" s="12">
        <f t="shared" si="2"/>
        <v>171885</v>
      </c>
      <c r="AA14" s="12">
        <f t="shared" si="2"/>
        <v>177299</v>
      </c>
      <c r="AB14" s="12">
        <v>181343</v>
      </c>
      <c r="AC14" s="12">
        <v>199080</v>
      </c>
      <c r="AD14" s="12">
        <v>227652</v>
      </c>
      <c r="AE14" s="12">
        <v>229106</v>
      </c>
      <c r="AF14" s="12">
        <v>247127</v>
      </c>
      <c r="AG14" s="12">
        <v>253767</v>
      </c>
      <c r="AH14" s="12">
        <v>225140</v>
      </c>
      <c r="AI14" s="13">
        <v>3.6713238269161064E-2</v>
      </c>
      <c r="AJ14" s="13">
        <v>-0.11280820595270465</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922347</v>
      </c>
      <c r="X15" s="12">
        <f t="shared" si="2"/>
        <v>755892</v>
      </c>
      <c r="Y15" s="12">
        <f t="shared" si="2"/>
        <v>736317</v>
      </c>
      <c r="Z15" s="12">
        <f t="shared" si="2"/>
        <v>1234932</v>
      </c>
      <c r="AA15" s="12">
        <f t="shared" si="2"/>
        <v>1558967</v>
      </c>
      <c r="AB15" s="12">
        <v>1619789</v>
      </c>
      <c r="AC15" s="12">
        <v>1640582</v>
      </c>
      <c r="AD15" s="12">
        <v>1081519</v>
      </c>
      <c r="AE15" s="12">
        <v>1123124</v>
      </c>
      <c r="AF15" s="12">
        <v>1160711</v>
      </c>
      <c r="AG15" s="12">
        <v>0</v>
      </c>
      <c r="AH15" s="12">
        <v>1254287</v>
      </c>
      <c r="AI15" s="13">
        <v>-4.1725909590983212E-2</v>
      </c>
      <c r="AJ15" s="13" t="s">
        <v>246</v>
      </c>
    </row>
    <row r="16" spans="1:36" ht="10.5" customHeight="1" x14ac:dyDescent="0.2">
      <c r="A16" s="11"/>
      <c r="B16" s="14"/>
      <c r="C16" s="11" t="s">
        <v>44</v>
      </c>
      <c r="D16" s="15"/>
      <c r="E16" s="11"/>
      <c r="F16" s="2"/>
      <c r="G16" s="12">
        <v>6258647</v>
      </c>
      <c r="H16" s="12">
        <v>12349944</v>
      </c>
      <c r="I16" s="12">
        <v>11337157</v>
      </c>
      <c r="J16" s="12">
        <v>9047252</v>
      </c>
      <c r="K16" s="12">
        <f t="shared" si="2"/>
        <v>29103899</v>
      </c>
      <c r="L16" s="12">
        <f t="shared" si="2"/>
        <v>40376051</v>
      </c>
      <c r="M16" s="12">
        <f t="shared" si="2"/>
        <v>19327222</v>
      </c>
      <c r="N16" s="12">
        <f t="shared" si="2"/>
        <v>12106034</v>
      </c>
      <c r="O16" s="12">
        <f t="shared" si="2"/>
        <v>11555135</v>
      </c>
      <c r="P16" s="12">
        <f t="shared" si="2"/>
        <v>18296333</v>
      </c>
      <c r="Q16" s="12">
        <f t="shared" si="2"/>
        <v>10072780</v>
      </c>
      <c r="R16" s="12">
        <f t="shared" si="2"/>
        <v>16747799</v>
      </c>
      <c r="S16" s="12">
        <f t="shared" si="2"/>
        <v>45207776</v>
      </c>
      <c r="T16" s="12">
        <f t="shared" si="2"/>
        <v>68828880</v>
      </c>
      <c r="U16" s="12">
        <f t="shared" si="2"/>
        <v>15430590.210000001</v>
      </c>
      <c r="V16" s="12">
        <f t="shared" si="2"/>
        <v>14054265</v>
      </c>
      <c r="W16" s="12">
        <f t="shared" si="2"/>
        <v>17770206.870000001</v>
      </c>
      <c r="X16" s="12">
        <f t="shared" si="2"/>
        <v>16295451.91</v>
      </c>
      <c r="Y16" s="12">
        <f t="shared" si="2"/>
        <v>17347861</v>
      </c>
      <c r="Z16" s="12">
        <f t="shared" si="2"/>
        <v>16605802</v>
      </c>
      <c r="AA16" s="12">
        <f t="shared" si="2"/>
        <v>28891918</v>
      </c>
      <c r="AB16" s="12">
        <v>16696392</v>
      </c>
      <c r="AC16" s="12">
        <v>49574224</v>
      </c>
      <c r="AD16" s="12">
        <v>85756637</v>
      </c>
      <c r="AE16" s="12">
        <v>32584987</v>
      </c>
      <c r="AF16" s="12">
        <v>19558702</v>
      </c>
      <c r="AG16" s="12">
        <v>20524021</v>
      </c>
      <c r="AH16" s="12">
        <v>21568514</v>
      </c>
      <c r="AI16" s="13">
        <v>4.3597264412970738E-2</v>
      </c>
      <c r="AJ16" s="13">
        <v>5.0891245921060008E-2</v>
      </c>
    </row>
    <row r="17" spans="1:36" ht="10.5" customHeight="1" x14ac:dyDescent="0.2">
      <c r="A17" s="11"/>
      <c r="B17" s="14"/>
      <c r="C17" s="11"/>
      <c r="D17" s="15" t="s">
        <v>45</v>
      </c>
      <c r="E17" s="11"/>
      <c r="F17" s="2"/>
      <c r="G17" s="12">
        <v>754634</v>
      </c>
      <c r="H17" s="12">
        <v>878497</v>
      </c>
      <c r="I17" s="12">
        <v>766861</v>
      </c>
      <c r="J17" s="12">
        <v>1247338</v>
      </c>
      <c r="K17" s="12">
        <f t="shared" si="2"/>
        <v>1534763</v>
      </c>
      <c r="L17" s="12">
        <f t="shared" si="2"/>
        <v>1520828</v>
      </c>
      <c r="M17" s="12">
        <f t="shared" si="2"/>
        <v>2016066</v>
      </c>
      <c r="N17" s="12">
        <f t="shared" si="2"/>
        <v>2476704</v>
      </c>
      <c r="O17" s="12">
        <f t="shared" si="2"/>
        <v>2312348</v>
      </c>
      <c r="P17" s="12">
        <f t="shared" si="2"/>
        <v>2152720</v>
      </c>
      <c r="Q17" s="12">
        <f t="shared" si="2"/>
        <v>2175860</v>
      </c>
      <c r="R17" s="12">
        <f t="shared" si="2"/>
        <v>2271614</v>
      </c>
      <c r="S17" s="12">
        <f t="shared" si="2"/>
        <v>2578288</v>
      </c>
      <c r="T17" s="12">
        <f t="shared" si="2"/>
        <v>3062960</v>
      </c>
      <c r="U17" s="12">
        <f t="shared" si="2"/>
        <v>2985313</v>
      </c>
      <c r="V17" s="12">
        <f t="shared" si="2"/>
        <v>3409991</v>
      </c>
      <c r="W17" s="12">
        <f t="shared" si="2"/>
        <v>3286589</v>
      </c>
      <c r="X17" s="12">
        <f t="shared" si="2"/>
        <v>3375715.2</v>
      </c>
      <c r="Y17" s="12">
        <f t="shared" si="2"/>
        <v>3053923</v>
      </c>
      <c r="Z17" s="12">
        <f t="shared" ref="W17:AA20" si="3">SUM(Z74,Z131,Z188)</f>
        <v>2941800</v>
      </c>
      <c r="AA17" s="12">
        <f t="shared" si="3"/>
        <v>3096855</v>
      </c>
      <c r="AB17" s="12">
        <v>3111910</v>
      </c>
      <c r="AC17" s="12">
        <v>3312029</v>
      </c>
      <c r="AD17" s="12">
        <v>3939718</v>
      </c>
      <c r="AE17" s="12">
        <v>3635098</v>
      </c>
      <c r="AF17" s="12">
        <v>3864926</v>
      </c>
      <c r="AG17" s="12">
        <v>3976803</v>
      </c>
      <c r="AH17" s="12">
        <v>4286095</v>
      </c>
      <c r="AI17" s="13">
        <v>5.4805682473122452E-2</v>
      </c>
      <c r="AJ17" s="13">
        <v>7.777403104956418E-2</v>
      </c>
    </row>
    <row r="18" spans="1:36" ht="10.5" customHeight="1" x14ac:dyDescent="0.2">
      <c r="A18" s="11"/>
      <c r="B18" s="14"/>
      <c r="C18" s="11"/>
      <c r="D18" s="15" t="s">
        <v>46</v>
      </c>
      <c r="E18" s="11"/>
      <c r="F18" s="2"/>
      <c r="G18" s="12">
        <v>4323632</v>
      </c>
      <c r="H18" s="12">
        <v>4478115</v>
      </c>
      <c r="I18" s="12">
        <v>5657876</v>
      </c>
      <c r="J18" s="12">
        <v>6039090</v>
      </c>
      <c r="K18" s="12">
        <f t="shared" ref="K18:V20" si="4">SUM(K75,K132,K189)</f>
        <v>6269325</v>
      </c>
      <c r="L18" s="12">
        <f t="shared" si="4"/>
        <v>8174232</v>
      </c>
      <c r="M18" s="12">
        <f t="shared" si="4"/>
        <v>8622889</v>
      </c>
      <c r="N18" s="12">
        <f t="shared" si="4"/>
        <v>7075623</v>
      </c>
      <c r="O18" s="12">
        <f t="shared" si="4"/>
        <v>6711844</v>
      </c>
      <c r="P18" s="12">
        <f t="shared" si="4"/>
        <v>5839646</v>
      </c>
      <c r="Q18" s="12">
        <f t="shared" si="4"/>
        <v>5678353</v>
      </c>
      <c r="R18" s="12">
        <f t="shared" si="4"/>
        <v>6996155</v>
      </c>
      <c r="S18" s="12">
        <f t="shared" si="4"/>
        <v>7118366</v>
      </c>
      <c r="T18" s="12">
        <f t="shared" si="4"/>
        <v>7414572</v>
      </c>
      <c r="U18" s="12">
        <f t="shared" si="4"/>
        <v>9660984</v>
      </c>
      <c r="V18" s="12">
        <f t="shared" si="4"/>
        <v>7540191</v>
      </c>
      <c r="W18" s="12">
        <f t="shared" si="3"/>
        <v>6439784.0899999999</v>
      </c>
      <c r="X18" s="12">
        <f t="shared" si="3"/>
        <v>5693011.3599999994</v>
      </c>
      <c r="Y18" s="12">
        <f t="shared" si="3"/>
        <v>6705386</v>
      </c>
      <c r="Z18" s="12">
        <f t="shared" si="3"/>
        <v>5479373</v>
      </c>
      <c r="AA18" s="12">
        <f t="shared" si="3"/>
        <v>4465252</v>
      </c>
      <c r="AB18" s="12">
        <v>5167439</v>
      </c>
      <c r="AC18" s="12">
        <v>4434461</v>
      </c>
      <c r="AD18" s="12">
        <v>4794652</v>
      </c>
      <c r="AE18" s="12">
        <v>6027537</v>
      </c>
      <c r="AF18" s="12">
        <v>4476776</v>
      </c>
      <c r="AG18" s="12">
        <v>4457716</v>
      </c>
      <c r="AH18" s="12">
        <v>4395523</v>
      </c>
      <c r="AI18" s="13">
        <v>-2.6604801371277187E-2</v>
      </c>
      <c r="AJ18" s="13">
        <v>-1.395176363859878E-2</v>
      </c>
    </row>
    <row r="19" spans="1:36" ht="10.5" customHeight="1" x14ac:dyDescent="0.2">
      <c r="A19" s="11"/>
      <c r="B19" s="14"/>
      <c r="C19" s="11"/>
      <c r="D19" s="15" t="s">
        <v>47</v>
      </c>
      <c r="E19" s="11"/>
      <c r="F19" s="2"/>
      <c r="G19" s="12">
        <v>0</v>
      </c>
      <c r="H19" s="12">
        <v>5385830</v>
      </c>
      <c r="I19" s="12">
        <v>3061034</v>
      </c>
      <c r="J19" s="12">
        <v>0</v>
      </c>
      <c r="K19" s="12">
        <f t="shared" si="4"/>
        <v>19583121</v>
      </c>
      <c r="L19" s="12">
        <f t="shared" si="4"/>
        <v>28319135</v>
      </c>
      <c r="M19" s="12">
        <f t="shared" si="4"/>
        <v>5808151</v>
      </c>
      <c r="N19" s="12">
        <f t="shared" si="4"/>
        <v>0</v>
      </c>
      <c r="O19" s="12">
        <f t="shared" si="4"/>
        <v>0</v>
      </c>
      <c r="P19" s="12">
        <f t="shared" si="4"/>
        <v>6000000</v>
      </c>
      <c r="Q19" s="12">
        <f t="shared" si="4"/>
        <v>0</v>
      </c>
      <c r="R19" s="12">
        <f t="shared" si="4"/>
        <v>2018373</v>
      </c>
      <c r="S19" s="12">
        <f t="shared" si="4"/>
        <v>32753129</v>
      </c>
      <c r="T19" s="12">
        <f t="shared" si="4"/>
        <v>45465882</v>
      </c>
      <c r="U19" s="12">
        <f t="shared" si="4"/>
        <v>0</v>
      </c>
      <c r="V19" s="12">
        <f t="shared" si="4"/>
        <v>3707</v>
      </c>
      <c r="W19" s="12">
        <f t="shared" si="3"/>
        <v>4495437</v>
      </c>
      <c r="X19" s="12">
        <f t="shared" si="3"/>
        <v>3979703</v>
      </c>
      <c r="Y19" s="12">
        <f t="shared" si="3"/>
        <v>3948161</v>
      </c>
      <c r="Z19" s="12">
        <f t="shared" si="3"/>
        <v>5716657</v>
      </c>
      <c r="AA19" s="12">
        <f t="shared" si="3"/>
        <v>18342522</v>
      </c>
      <c r="AB19" s="12">
        <v>5762626</v>
      </c>
      <c r="AC19" s="12">
        <v>39281089</v>
      </c>
      <c r="AD19" s="12">
        <v>74015240</v>
      </c>
      <c r="AE19" s="12">
        <v>6873669</v>
      </c>
      <c r="AF19" s="12">
        <v>7596370</v>
      </c>
      <c r="AG19" s="12">
        <v>8373309</v>
      </c>
      <c r="AH19" s="12">
        <v>8241444</v>
      </c>
      <c r="AI19" s="13">
        <v>6.1444146175629433E-2</v>
      </c>
      <c r="AJ19" s="13">
        <v>-1.5748254363955754E-2</v>
      </c>
    </row>
    <row r="20" spans="1:36" ht="10.5" customHeight="1" x14ac:dyDescent="0.2">
      <c r="A20" s="11"/>
      <c r="B20" s="11"/>
      <c r="C20" s="11"/>
      <c r="D20" s="11" t="s">
        <v>48</v>
      </c>
      <c r="E20" s="11"/>
      <c r="F20" s="2"/>
      <c r="G20" s="12">
        <v>1180381</v>
      </c>
      <c r="H20" s="12">
        <v>1607502</v>
      </c>
      <c r="I20" s="12">
        <v>1851386</v>
      </c>
      <c r="J20" s="12">
        <v>1760824</v>
      </c>
      <c r="K20" s="12">
        <f t="shared" si="4"/>
        <v>1716690</v>
      </c>
      <c r="L20" s="12">
        <f t="shared" si="4"/>
        <v>2361856</v>
      </c>
      <c r="M20" s="12">
        <f t="shared" si="4"/>
        <v>2880116</v>
      </c>
      <c r="N20" s="12">
        <f t="shared" si="4"/>
        <v>2553707</v>
      </c>
      <c r="O20" s="12">
        <f t="shared" si="4"/>
        <v>2530943</v>
      </c>
      <c r="P20" s="12">
        <f t="shared" si="4"/>
        <v>4303967</v>
      </c>
      <c r="Q20" s="12">
        <f t="shared" si="4"/>
        <v>2218567</v>
      </c>
      <c r="R20" s="12">
        <f t="shared" si="4"/>
        <v>5461657</v>
      </c>
      <c r="S20" s="12">
        <f t="shared" si="4"/>
        <v>2757993</v>
      </c>
      <c r="T20" s="12">
        <f t="shared" si="4"/>
        <v>12885466</v>
      </c>
      <c r="U20" s="12">
        <f t="shared" si="4"/>
        <v>2784293.21</v>
      </c>
      <c r="V20" s="12">
        <f t="shared" si="4"/>
        <v>3100376</v>
      </c>
      <c r="W20" s="12">
        <f t="shared" si="3"/>
        <v>3548396.78</v>
      </c>
      <c r="X20" s="12">
        <f t="shared" si="3"/>
        <v>3247022.35</v>
      </c>
      <c r="Y20" s="12">
        <f t="shared" si="3"/>
        <v>3640391</v>
      </c>
      <c r="Z20" s="12">
        <f t="shared" si="3"/>
        <v>2467972</v>
      </c>
      <c r="AA20" s="12">
        <f t="shared" si="3"/>
        <v>2987289</v>
      </c>
      <c r="AB20" s="12">
        <v>2654417</v>
      </c>
      <c r="AC20" s="12">
        <v>2546645</v>
      </c>
      <c r="AD20" s="12">
        <v>3007027</v>
      </c>
      <c r="AE20" s="12">
        <v>16048683</v>
      </c>
      <c r="AF20" s="12">
        <v>3620630</v>
      </c>
      <c r="AG20" s="12">
        <v>3716193</v>
      </c>
      <c r="AH20" s="12">
        <v>4645452</v>
      </c>
      <c r="AI20" s="13">
        <v>9.7766072790211656E-2</v>
      </c>
      <c r="AJ20" s="13">
        <v>0.25005671126338164</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20363921</v>
      </c>
      <c r="H22" s="12">
        <v>20821841</v>
      </c>
      <c r="I22" s="12">
        <v>22544871</v>
      </c>
      <c r="J22" s="12">
        <v>28291017</v>
      </c>
      <c r="K22" s="12">
        <f t="shared" ref="K22:AA32" si="5">SUM(K79,K136,K193)</f>
        <v>30184741</v>
      </c>
      <c r="L22" s="12">
        <f t="shared" si="5"/>
        <v>31652801</v>
      </c>
      <c r="M22" s="12">
        <f t="shared" si="5"/>
        <v>33626238</v>
      </c>
      <c r="N22" s="12">
        <f t="shared" si="5"/>
        <v>36319613</v>
      </c>
      <c r="O22" s="12">
        <f t="shared" si="5"/>
        <v>42958463.840000004</v>
      </c>
      <c r="P22" s="12">
        <f t="shared" si="5"/>
        <v>39810215</v>
      </c>
      <c r="Q22" s="12">
        <f t="shared" si="5"/>
        <v>46034690.130000003</v>
      </c>
      <c r="R22" s="12">
        <f t="shared" si="5"/>
        <v>44573087.380000003</v>
      </c>
      <c r="S22" s="12">
        <f t="shared" si="5"/>
        <v>42469307.269999996</v>
      </c>
      <c r="T22" s="12">
        <f t="shared" si="5"/>
        <v>47059472.090000004</v>
      </c>
      <c r="U22" s="12">
        <f t="shared" si="5"/>
        <v>49736471.530000001</v>
      </c>
      <c r="V22" s="12">
        <f t="shared" si="5"/>
        <v>57845564.549999997</v>
      </c>
      <c r="W22" s="12">
        <f t="shared" si="5"/>
        <v>52507114.649999999</v>
      </c>
      <c r="X22" s="12">
        <f t="shared" si="5"/>
        <v>51928321.409999996</v>
      </c>
      <c r="Y22" s="12">
        <f t="shared" si="5"/>
        <v>49846667.875849627</v>
      </c>
      <c r="Z22" s="12">
        <f t="shared" si="5"/>
        <v>48503447.700136319</v>
      </c>
      <c r="AA22" s="12">
        <f t="shared" si="5"/>
        <v>50682233.509999998</v>
      </c>
      <c r="AB22" s="12">
        <v>53314395</v>
      </c>
      <c r="AC22" s="12">
        <v>56247439</v>
      </c>
      <c r="AD22" s="12">
        <v>57860994</v>
      </c>
      <c r="AE22" s="12">
        <v>60825903</v>
      </c>
      <c r="AF22" s="12">
        <v>62831142</v>
      </c>
      <c r="AG22" s="12">
        <v>62849799</v>
      </c>
      <c r="AH22" s="12">
        <v>64533636</v>
      </c>
      <c r="AI22" s="13">
        <v>3.2342027776473214E-2</v>
      </c>
      <c r="AJ22" s="13">
        <v>2.6791446063335857E-2</v>
      </c>
    </row>
    <row r="23" spans="1:36" ht="10.5" customHeight="1" x14ac:dyDescent="0.2">
      <c r="A23" s="11"/>
      <c r="B23" s="11"/>
      <c r="C23" s="11" t="s">
        <v>50</v>
      </c>
      <c r="D23" s="11"/>
      <c r="E23" s="11"/>
      <c r="F23" s="2"/>
      <c r="G23" s="12">
        <v>0</v>
      </c>
      <c r="H23" s="12">
        <v>0</v>
      </c>
      <c r="I23" s="12">
        <v>0</v>
      </c>
      <c r="J23" s="12">
        <v>2289009</v>
      </c>
      <c r="K23" s="12">
        <f t="shared" si="5"/>
        <v>2381890</v>
      </c>
      <c r="L23" s="12">
        <f t="shared" si="5"/>
        <v>2593696</v>
      </c>
      <c r="M23" s="12">
        <f t="shared" si="5"/>
        <v>2657509</v>
      </c>
      <c r="N23" s="12">
        <f t="shared" si="5"/>
        <v>2819786</v>
      </c>
      <c r="O23" s="12">
        <f t="shared" si="5"/>
        <v>2844932</v>
      </c>
      <c r="P23" s="12">
        <f t="shared" si="5"/>
        <v>2992368</v>
      </c>
      <c r="Q23" s="12">
        <f t="shared" si="5"/>
        <v>2992368</v>
      </c>
      <c r="R23" s="12">
        <f t="shared" si="5"/>
        <v>2992368</v>
      </c>
      <c r="S23" s="12">
        <f t="shared" si="5"/>
        <v>2863965</v>
      </c>
      <c r="T23" s="12">
        <f t="shared" si="5"/>
        <v>2992368</v>
      </c>
      <c r="U23" s="12">
        <f t="shared" si="5"/>
        <v>2842750</v>
      </c>
      <c r="V23" s="12">
        <f t="shared" si="5"/>
        <v>2992368</v>
      </c>
      <c r="W23" s="12">
        <f t="shared" si="5"/>
        <v>2992368</v>
      </c>
      <c r="X23" s="12">
        <f t="shared" si="5"/>
        <v>2992368</v>
      </c>
      <c r="Y23" s="12">
        <f t="shared" si="5"/>
        <v>2992368</v>
      </c>
      <c r="Z23" s="12">
        <f t="shared" si="5"/>
        <v>2992368</v>
      </c>
      <c r="AA23" s="12">
        <f t="shared" si="5"/>
        <v>2992368</v>
      </c>
      <c r="AB23" s="12">
        <v>2992368</v>
      </c>
      <c r="AC23" s="12">
        <v>2992368</v>
      </c>
      <c r="AD23" s="12">
        <v>2992368</v>
      </c>
      <c r="AE23" s="12">
        <v>2992368</v>
      </c>
      <c r="AF23" s="12">
        <v>2992368</v>
      </c>
      <c r="AG23" s="12">
        <v>2992368</v>
      </c>
      <c r="AH23" s="12">
        <v>2992368</v>
      </c>
      <c r="AI23" s="13">
        <v>0</v>
      </c>
      <c r="AJ23" s="13">
        <v>0</v>
      </c>
    </row>
    <row r="24" spans="1:36" ht="10.5" customHeight="1" x14ac:dyDescent="0.2">
      <c r="A24" s="11"/>
      <c r="B24" s="11"/>
      <c r="C24" s="11" t="s">
        <v>51</v>
      </c>
      <c r="D24" s="11"/>
      <c r="E24" s="11"/>
      <c r="F24" s="2"/>
      <c r="G24" s="12">
        <v>221145</v>
      </c>
      <c r="H24" s="12">
        <v>231517</v>
      </c>
      <c r="I24" s="12">
        <v>264878</v>
      </c>
      <c r="J24" s="12">
        <v>801409</v>
      </c>
      <c r="K24" s="12">
        <f t="shared" si="5"/>
        <v>620594</v>
      </c>
      <c r="L24" s="12">
        <f t="shared" si="5"/>
        <v>602491</v>
      </c>
      <c r="M24" s="12">
        <f t="shared" si="5"/>
        <v>647498</v>
      </c>
      <c r="N24" s="12">
        <f t="shared" si="5"/>
        <v>759625</v>
      </c>
      <c r="O24" s="12">
        <f t="shared" si="5"/>
        <v>1559776.56</v>
      </c>
      <c r="P24" s="12">
        <f t="shared" si="5"/>
        <v>1819257</v>
      </c>
      <c r="Q24" s="12">
        <f t="shared" si="5"/>
        <v>2112151.63</v>
      </c>
      <c r="R24" s="12">
        <f t="shared" si="5"/>
        <v>1574159.24</v>
      </c>
      <c r="S24" s="12">
        <f t="shared" si="5"/>
        <v>2136900.46</v>
      </c>
      <c r="T24" s="12">
        <f t="shared" si="5"/>
        <v>2349440.04</v>
      </c>
      <c r="U24" s="12">
        <f t="shared" si="5"/>
        <v>2371804.9899999998</v>
      </c>
      <c r="V24" s="12">
        <f t="shared" si="5"/>
        <v>2106852.61</v>
      </c>
      <c r="W24" s="12">
        <f t="shared" si="5"/>
        <v>2688767.85</v>
      </c>
      <c r="X24" s="12">
        <f t="shared" si="5"/>
        <v>2650256.27</v>
      </c>
      <c r="Y24" s="12">
        <f t="shared" si="5"/>
        <v>2665644.19</v>
      </c>
      <c r="Z24" s="12">
        <f t="shared" si="5"/>
        <v>2683473.52</v>
      </c>
      <c r="AA24" s="12">
        <f t="shared" si="5"/>
        <v>2709431.5300000003</v>
      </c>
      <c r="AB24" s="12">
        <v>2830278</v>
      </c>
      <c r="AC24" s="12">
        <v>2847134</v>
      </c>
      <c r="AD24" s="12">
        <v>2913637</v>
      </c>
      <c r="AE24" s="12">
        <v>2937342</v>
      </c>
      <c r="AF24" s="12">
        <v>2975414</v>
      </c>
      <c r="AG24" s="12">
        <v>3012257</v>
      </c>
      <c r="AH24" s="12">
        <v>3016850</v>
      </c>
      <c r="AI24" s="13">
        <v>1.0696519835855733E-2</v>
      </c>
      <c r="AJ24" s="13">
        <v>1.524770296823943E-3</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3525787</v>
      </c>
      <c r="W25" s="12">
        <f t="shared" si="5"/>
        <v>3825622</v>
      </c>
      <c r="X25" s="12">
        <f t="shared" si="5"/>
        <v>4250006</v>
      </c>
      <c r="Y25" s="12">
        <f t="shared" si="5"/>
        <v>4356818.4958496243</v>
      </c>
      <c r="Z25" s="12">
        <f t="shared" si="5"/>
        <v>4591623.2701363182</v>
      </c>
      <c r="AA25" s="12">
        <f t="shared" si="5"/>
        <v>4937251</v>
      </c>
      <c r="AB25" s="12">
        <v>5193900</v>
      </c>
      <c r="AC25" s="12">
        <v>5412667</v>
      </c>
      <c r="AD25" s="12">
        <v>5660481</v>
      </c>
      <c r="AE25" s="12">
        <v>5765255</v>
      </c>
      <c r="AF25" s="12">
        <v>5977553</v>
      </c>
      <c r="AG25" s="12">
        <v>5692746</v>
      </c>
      <c r="AH25" s="12">
        <v>6589887</v>
      </c>
      <c r="AI25" s="13">
        <v>4.0472798216264483E-2</v>
      </c>
      <c r="AJ25" s="13">
        <v>0.15759371663517044</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1711793</v>
      </c>
      <c r="H27" s="12">
        <v>1750749</v>
      </c>
      <c r="I27" s="12">
        <v>2295723</v>
      </c>
      <c r="J27" s="12">
        <v>2584535</v>
      </c>
      <c r="K27" s="12">
        <f t="shared" si="5"/>
        <v>2824468</v>
      </c>
      <c r="L27" s="12">
        <f t="shared" si="5"/>
        <v>2963275</v>
      </c>
      <c r="M27" s="12">
        <f t="shared" si="5"/>
        <v>3166952</v>
      </c>
      <c r="N27" s="12">
        <f t="shared" si="5"/>
        <v>3216173</v>
      </c>
      <c r="O27" s="12">
        <f t="shared" si="5"/>
        <v>3425073.47</v>
      </c>
      <c r="P27" s="12">
        <f t="shared" si="5"/>
        <v>3387126</v>
      </c>
      <c r="Q27" s="12">
        <f t="shared" si="5"/>
        <v>3438754.13</v>
      </c>
      <c r="R27" s="12">
        <f t="shared" si="5"/>
        <v>3389575.44</v>
      </c>
      <c r="S27" s="12">
        <f t="shared" si="5"/>
        <v>3462598.37</v>
      </c>
      <c r="T27" s="12">
        <f t="shared" si="5"/>
        <v>3599430.07</v>
      </c>
      <c r="U27" s="12">
        <f t="shared" si="5"/>
        <v>3850903.83</v>
      </c>
      <c r="V27" s="12">
        <f t="shared" si="5"/>
        <v>4283917.1500000004</v>
      </c>
      <c r="W27" s="12">
        <f t="shared" si="5"/>
        <v>4029976.52</v>
      </c>
      <c r="X27" s="12">
        <f t="shared" si="5"/>
        <v>3506796.9499999993</v>
      </c>
      <c r="Y27" s="12">
        <f t="shared" si="5"/>
        <v>2953477.81</v>
      </c>
      <c r="Z27" s="12">
        <f t="shared" si="5"/>
        <v>2642780.41</v>
      </c>
      <c r="AA27" s="12">
        <f t="shared" si="5"/>
        <v>3035994.85</v>
      </c>
      <c r="AB27" s="12">
        <v>3101896</v>
      </c>
      <c r="AC27" s="12">
        <v>2953721</v>
      </c>
      <c r="AD27" s="12">
        <v>3103661</v>
      </c>
      <c r="AE27" s="12">
        <v>3291653</v>
      </c>
      <c r="AF27" s="12">
        <v>3411222</v>
      </c>
      <c r="AG27" s="12">
        <v>3457712</v>
      </c>
      <c r="AH27" s="12">
        <v>3377768</v>
      </c>
      <c r="AI27" s="13">
        <v>1.4301569207951337E-2</v>
      </c>
      <c r="AJ27" s="13">
        <v>-2.3120491238136663E-2</v>
      </c>
    </row>
    <row r="28" spans="1:36" ht="10.5" customHeight="1" x14ac:dyDescent="0.2">
      <c r="A28" s="11"/>
      <c r="B28" s="14"/>
      <c r="C28" s="11" t="s">
        <v>55</v>
      </c>
      <c r="E28" s="11"/>
      <c r="F28" s="2"/>
      <c r="G28" s="12">
        <v>0</v>
      </c>
      <c r="H28" s="12">
        <v>0</v>
      </c>
      <c r="I28" s="12">
        <v>0</v>
      </c>
      <c r="J28" s="12">
        <v>0</v>
      </c>
      <c r="K28" s="12">
        <f t="shared" si="5"/>
        <v>0</v>
      </c>
      <c r="L28" s="12">
        <f t="shared" si="5"/>
        <v>89764</v>
      </c>
      <c r="M28" s="12">
        <f t="shared" si="5"/>
        <v>212883</v>
      </c>
      <c r="N28" s="12">
        <f t="shared" si="5"/>
        <v>413421</v>
      </c>
      <c r="O28" s="12">
        <f t="shared" si="5"/>
        <v>466370.81</v>
      </c>
      <c r="P28" s="12">
        <f t="shared" si="5"/>
        <v>516721</v>
      </c>
      <c r="Q28" s="12">
        <f t="shared" si="5"/>
        <v>478317.37</v>
      </c>
      <c r="R28" s="12">
        <f t="shared" si="5"/>
        <v>388968.7</v>
      </c>
      <c r="S28" s="12">
        <f t="shared" si="5"/>
        <v>481826.44</v>
      </c>
      <c r="T28" s="12">
        <f t="shared" si="5"/>
        <v>429958.98</v>
      </c>
      <c r="U28" s="12">
        <f t="shared" si="5"/>
        <v>413105.71</v>
      </c>
      <c r="V28" s="12">
        <f t="shared" si="5"/>
        <v>424363.79</v>
      </c>
      <c r="W28" s="12">
        <f t="shared" si="5"/>
        <v>437285.55</v>
      </c>
      <c r="X28" s="12">
        <f t="shared" si="5"/>
        <v>4673772.0999999996</v>
      </c>
      <c r="Y28" s="12">
        <f t="shared" si="5"/>
        <v>4792095.38</v>
      </c>
      <c r="Z28" s="12">
        <f t="shared" si="5"/>
        <v>415481.5</v>
      </c>
      <c r="AA28" s="12">
        <f t="shared" si="5"/>
        <v>411509.13</v>
      </c>
      <c r="AB28" s="12">
        <v>450500</v>
      </c>
      <c r="AC28" s="12">
        <v>430375</v>
      </c>
      <c r="AD28" s="12">
        <v>462691</v>
      </c>
      <c r="AE28" s="12">
        <v>472442</v>
      </c>
      <c r="AF28" s="12">
        <v>460014</v>
      </c>
      <c r="AG28" s="12">
        <v>483895</v>
      </c>
      <c r="AH28" s="12">
        <v>800237</v>
      </c>
      <c r="AI28" s="13">
        <v>0.10049305308630996</v>
      </c>
      <c r="AJ28" s="13">
        <v>0.653740997530456</v>
      </c>
    </row>
    <row r="29" spans="1:36" ht="10.5" customHeight="1" x14ac:dyDescent="0.2">
      <c r="A29" s="11"/>
      <c r="B29" s="11"/>
      <c r="C29" s="11" t="s">
        <v>56</v>
      </c>
      <c r="D29" s="11"/>
      <c r="E29" s="11"/>
      <c r="F29" s="2"/>
      <c r="G29" s="12">
        <v>4997793</v>
      </c>
      <c r="H29" s="12">
        <v>4804861</v>
      </c>
      <c r="I29" s="12">
        <v>4613112</v>
      </c>
      <c r="J29" s="12">
        <v>5922868</v>
      </c>
      <c r="K29" s="12">
        <f t="shared" si="5"/>
        <v>7377388</v>
      </c>
      <c r="L29" s="12">
        <f t="shared" si="5"/>
        <v>7163525</v>
      </c>
      <c r="M29" s="12">
        <f t="shared" si="5"/>
        <v>7502778</v>
      </c>
      <c r="N29" s="12">
        <f t="shared" si="5"/>
        <v>8729653</v>
      </c>
      <c r="O29" s="12">
        <f t="shared" si="5"/>
        <v>12107815</v>
      </c>
      <c r="P29" s="12">
        <f t="shared" si="5"/>
        <v>10005007</v>
      </c>
      <c r="Q29" s="12">
        <f t="shared" si="5"/>
        <v>15604364</v>
      </c>
      <c r="R29" s="12">
        <f t="shared" si="5"/>
        <v>14051347</v>
      </c>
      <c r="S29" s="12">
        <f t="shared" si="5"/>
        <v>9785963</v>
      </c>
      <c r="T29" s="12">
        <f t="shared" si="5"/>
        <v>11066399</v>
      </c>
      <c r="U29" s="12">
        <f t="shared" si="5"/>
        <v>10391010</v>
      </c>
      <c r="V29" s="12">
        <f t="shared" si="5"/>
        <v>13688748</v>
      </c>
      <c r="W29" s="12">
        <f t="shared" si="5"/>
        <v>12139644.73</v>
      </c>
      <c r="X29" s="12">
        <f t="shared" si="5"/>
        <v>11685224.09</v>
      </c>
      <c r="Y29" s="12">
        <f t="shared" si="5"/>
        <v>11859174</v>
      </c>
      <c r="Z29" s="12">
        <f t="shared" si="5"/>
        <v>11605446</v>
      </c>
      <c r="AA29" s="12">
        <f t="shared" si="5"/>
        <v>13187502</v>
      </c>
      <c r="AB29" s="12">
        <v>14522931</v>
      </c>
      <c r="AC29" s="12">
        <v>15516071</v>
      </c>
      <c r="AD29" s="12">
        <v>17239771</v>
      </c>
      <c r="AE29" s="12">
        <v>18359756</v>
      </c>
      <c r="AF29" s="12">
        <v>18439074</v>
      </c>
      <c r="AG29" s="12">
        <v>19413576</v>
      </c>
      <c r="AH29" s="12">
        <v>19891650</v>
      </c>
      <c r="AI29" s="13">
        <v>5.3827245367028986E-2</v>
      </c>
      <c r="AJ29" s="13">
        <v>2.4625756738480331E-2</v>
      </c>
    </row>
    <row r="30" spans="1:36" ht="10.5" customHeight="1" x14ac:dyDescent="0.2">
      <c r="A30" s="11"/>
      <c r="B30" s="11"/>
      <c r="C30" s="11" t="s">
        <v>57</v>
      </c>
      <c r="D30" s="11"/>
      <c r="E30" s="11"/>
      <c r="F30" s="2"/>
      <c r="G30" s="12">
        <v>9961446</v>
      </c>
      <c r="H30" s="12">
        <v>10413890</v>
      </c>
      <c r="I30" s="12">
        <v>11311126</v>
      </c>
      <c r="J30" s="12">
        <v>11933531</v>
      </c>
      <c r="K30" s="12">
        <f t="shared" si="5"/>
        <v>12476900</v>
      </c>
      <c r="L30" s="12">
        <f t="shared" si="5"/>
        <v>13313483</v>
      </c>
      <c r="M30" s="12">
        <f t="shared" si="5"/>
        <v>14560637</v>
      </c>
      <c r="N30" s="12">
        <f t="shared" si="5"/>
        <v>14998069</v>
      </c>
      <c r="O30" s="12">
        <f t="shared" si="5"/>
        <v>15924073</v>
      </c>
      <c r="P30" s="12">
        <f t="shared" si="5"/>
        <v>15100317</v>
      </c>
      <c r="Q30" s="12">
        <f t="shared" si="5"/>
        <v>14334937</v>
      </c>
      <c r="R30" s="12">
        <f t="shared" si="5"/>
        <v>14386912</v>
      </c>
      <c r="S30" s="12">
        <f t="shared" si="5"/>
        <v>15049345</v>
      </c>
      <c r="T30" s="12">
        <f t="shared" si="5"/>
        <v>19467291</v>
      </c>
      <c r="U30" s="12">
        <f t="shared" si="5"/>
        <v>19984607</v>
      </c>
      <c r="V30" s="12">
        <f t="shared" si="5"/>
        <v>21658192</v>
      </c>
      <c r="W30" s="12">
        <f t="shared" si="5"/>
        <v>19858372</v>
      </c>
      <c r="X30" s="12">
        <f t="shared" si="5"/>
        <v>15940209</v>
      </c>
      <c r="Y30" s="12">
        <f t="shared" si="5"/>
        <v>14108274</v>
      </c>
      <c r="Z30" s="12">
        <f t="shared" si="5"/>
        <v>15826241</v>
      </c>
      <c r="AA30" s="12">
        <f t="shared" si="5"/>
        <v>16811311</v>
      </c>
      <c r="AB30" s="12">
        <v>17410317</v>
      </c>
      <c r="AC30" s="12">
        <v>19075884</v>
      </c>
      <c r="AD30" s="12">
        <v>19512034</v>
      </c>
      <c r="AE30" s="12">
        <v>21492115</v>
      </c>
      <c r="AF30" s="12">
        <v>21983194</v>
      </c>
      <c r="AG30" s="12">
        <v>21986815</v>
      </c>
      <c r="AH30" s="12">
        <v>21566451</v>
      </c>
      <c r="AI30" s="13">
        <v>3.6323470388129664E-2</v>
      </c>
      <c r="AJ30" s="13">
        <v>-1.9118912857546671E-2</v>
      </c>
    </row>
    <row r="31" spans="1:36" ht="10.5" customHeight="1" x14ac:dyDescent="0.2">
      <c r="A31" s="11"/>
      <c r="B31" s="11"/>
      <c r="C31" s="11" t="s">
        <v>58</v>
      </c>
      <c r="D31" s="11"/>
      <c r="E31" s="11"/>
      <c r="F31" s="2"/>
      <c r="G31" s="12">
        <v>3471744</v>
      </c>
      <c r="H31" s="12">
        <v>3620824</v>
      </c>
      <c r="I31" s="12">
        <v>4060032</v>
      </c>
      <c r="J31" s="12">
        <v>4759665</v>
      </c>
      <c r="K31" s="12">
        <f t="shared" si="5"/>
        <v>4503501</v>
      </c>
      <c r="L31" s="12">
        <f t="shared" si="5"/>
        <v>4926567</v>
      </c>
      <c r="M31" s="12">
        <f t="shared" si="5"/>
        <v>4877981</v>
      </c>
      <c r="N31" s="12">
        <f t="shared" si="5"/>
        <v>5382886</v>
      </c>
      <c r="O31" s="12">
        <f t="shared" si="5"/>
        <v>6630423</v>
      </c>
      <c r="P31" s="12">
        <f t="shared" si="5"/>
        <v>5989419</v>
      </c>
      <c r="Q31" s="12">
        <f t="shared" si="5"/>
        <v>6425625</v>
      </c>
      <c r="R31" s="12">
        <f t="shared" si="5"/>
        <v>7167688</v>
      </c>
      <c r="S31" s="12">
        <f t="shared" si="5"/>
        <v>7556854</v>
      </c>
      <c r="T31" s="12">
        <f t="shared" si="5"/>
        <v>6366346</v>
      </c>
      <c r="U31" s="12">
        <f t="shared" si="5"/>
        <v>9089345</v>
      </c>
      <c r="V31" s="12">
        <f t="shared" si="5"/>
        <v>8542633</v>
      </c>
      <c r="W31" s="12">
        <f t="shared" si="5"/>
        <v>6436581</v>
      </c>
      <c r="X31" s="12">
        <f t="shared" si="5"/>
        <v>5265608</v>
      </c>
      <c r="Y31" s="12">
        <f t="shared" si="5"/>
        <v>5900516</v>
      </c>
      <c r="Z31" s="12">
        <f t="shared" si="5"/>
        <v>7141443</v>
      </c>
      <c r="AA31" s="12">
        <f t="shared" si="5"/>
        <v>6216477</v>
      </c>
      <c r="AB31" s="12">
        <v>6311572</v>
      </c>
      <c r="AC31" s="12">
        <v>5911484</v>
      </c>
      <c r="AD31" s="12">
        <v>5569105</v>
      </c>
      <c r="AE31" s="12">
        <v>5113185</v>
      </c>
      <c r="AF31" s="12">
        <v>6592303</v>
      </c>
      <c r="AG31" s="12">
        <v>5644548</v>
      </c>
      <c r="AH31" s="12">
        <v>6060354</v>
      </c>
      <c r="AI31" s="13">
        <v>-6.7465656587384348E-3</v>
      </c>
      <c r="AJ31" s="13">
        <v>7.3665065829894613E-2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648173</v>
      </c>
      <c r="R32" s="12">
        <f t="shared" si="5"/>
        <v>622069</v>
      </c>
      <c r="S32" s="12">
        <f t="shared" si="5"/>
        <v>1131855</v>
      </c>
      <c r="T32" s="12">
        <f t="shared" si="5"/>
        <v>788239</v>
      </c>
      <c r="U32" s="12">
        <f t="shared" si="5"/>
        <v>792945</v>
      </c>
      <c r="V32" s="12">
        <f t="shared" si="5"/>
        <v>622703</v>
      </c>
      <c r="W32" s="12">
        <f t="shared" si="5"/>
        <v>98497</v>
      </c>
      <c r="X32" s="12">
        <f t="shared" si="5"/>
        <v>964081</v>
      </c>
      <c r="Y32" s="12">
        <f t="shared" si="5"/>
        <v>218300</v>
      </c>
      <c r="Z32" s="12">
        <f t="shared" ref="Z32:AA32" si="6">SUM(Z89,Z146,Z203)</f>
        <v>604591</v>
      </c>
      <c r="AA32" s="12">
        <f t="shared" si="6"/>
        <v>380389</v>
      </c>
      <c r="AB32" s="12">
        <v>500633</v>
      </c>
      <c r="AC32" s="12">
        <v>1107735</v>
      </c>
      <c r="AD32" s="12">
        <v>407246</v>
      </c>
      <c r="AE32" s="12">
        <v>401787</v>
      </c>
      <c r="AF32" s="12">
        <v>0</v>
      </c>
      <c r="AG32" s="12">
        <v>165882</v>
      </c>
      <c r="AH32" s="12">
        <v>238071</v>
      </c>
      <c r="AI32" s="13">
        <v>-0.1165177325321024</v>
      </c>
      <c r="AJ32" s="13">
        <v>0.43518284081455494</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3740538</v>
      </c>
      <c r="H34" s="12">
        <v>4124931</v>
      </c>
      <c r="I34" s="12">
        <v>5252713</v>
      </c>
      <c r="J34" s="12">
        <v>3899762</v>
      </c>
      <c r="K34" s="12">
        <f t="shared" ref="K34:AA34" si="7">SUM(K91,K147,K204)</f>
        <v>4080537</v>
      </c>
      <c r="L34" s="12">
        <f t="shared" si="7"/>
        <v>4301356</v>
      </c>
      <c r="M34" s="12">
        <f t="shared" si="7"/>
        <v>3477469</v>
      </c>
      <c r="N34" s="12">
        <f t="shared" si="7"/>
        <v>4804127</v>
      </c>
      <c r="O34" s="12">
        <f t="shared" si="7"/>
        <v>5442547</v>
      </c>
      <c r="P34" s="12">
        <f t="shared" si="7"/>
        <v>6103452</v>
      </c>
      <c r="Q34" s="12">
        <f t="shared" si="7"/>
        <v>7587303</v>
      </c>
      <c r="R34" s="12">
        <f t="shared" si="7"/>
        <v>8644595</v>
      </c>
      <c r="S34" s="12">
        <f t="shared" si="7"/>
        <v>10423872</v>
      </c>
      <c r="T34" s="12">
        <f t="shared" si="7"/>
        <v>10109075</v>
      </c>
      <c r="U34" s="12">
        <f t="shared" si="7"/>
        <v>10300940</v>
      </c>
      <c r="V34" s="12">
        <f t="shared" si="7"/>
        <v>11810495</v>
      </c>
      <c r="W34" s="12">
        <f t="shared" si="7"/>
        <v>10355984.609999999</v>
      </c>
      <c r="X34" s="12">
        <f t="shared" si="7"/>
        <v>14404988</v>
      </c>
      <c r="Y34" s="12">
        <f t="shared" si="7"/>
        <v>14594130</v>
      </c>
      <c r="Z34" s="12">
        <f t="shared" si="7"/>
        <v>11848621</v>
      </c>
      <c r="AA34" s="12">
        <f t="shared" si="7"/>
        <v>11218832</v>
      </c>
      <c r="AB34" s="12">
        <v>10768149</v>
      </c>
      <c r="AC34" s="12">
        <v>10962289</v>
      </c>
      <c r="AD34" s="12">
        <v>11300830</v>
      </c>
      <c r="AE34" s="12">
        <v>11849727</v>
      </c>
      <c r="AF34" s="12">
        <v>12604362</v>
      </c>
      <c r="AG34" s="12">
        <v>12494539</v>
      </c>
      <c r="AH34" s="12">
        <v>12006556</v>
      </c>
      <c r="AI34" s="13">
        <v>1.8308961530944856E-2</v>
      </c>
      <c r="AJ34" s="13">
        <v>-3.9055702655376077E-2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15356</v>
      </c>
      <c r="H36" s="12">
        <v>374051</v>
      </c>
      <c r="I36" s="12">
        <v>85602</v>
      </c>
      <c r="J36" s="12">
        <v>111053</v>
      </c>
      <c r="K36" s="12">
        <f t="shared" ref="K36:AA36" si="8">SUM(K93,K149,K206)</f>
        <v>121914</v>
      </c>
      <c r="L36" s="12">
        <f t="shared" si="8"/>
        <v>203209</v>
      </c>
      <c r="M36" s="12">
        <f t="shared" si="8"/>
        <v>553384</v>
      </c>
      <c r="N36" s="12">
        <f t="shared" si="8"/>
        <v>690800</v>
      </c>
      <c r="O36" s="12">
        <f t="shared" si="8"/>
        <v>812982</v>
      </c>
      <c r="P36" s="12">
        <f t="shared" si="8"/>
        <v>312047</v>
      </c>
      <c r="Q36" s="12">
        <f t="shared" si="8"/>
        <v>890573</v>
      </c>
      <c r="R36" s="12">
        <f t="shared" si="8"/>
        <v>1059419</v>
      </c>
      <c r="S36" s="12">
        <f t="shared" si="8"/>
        <v>1201230</v>
      </c>
      <c r="T36" s="12">
        <f t="shared" si="8"/>
        <v>2023236</v>
      </c>
      <c r="U36" s="12">
        <f t="shared" si="8"/>
        <v>1652267</v>
      </c>
      <c r="V36" s="12">
        <f t="shared" si="8"/>
        <v>1654206</v>
      </c>
      <c r="W36" s="12">
        <f t="shared" si="8"/>
        <v>1502083.22</v>
      </c>
      <c r="X36" s="12">
        <f t="shared" si="8"/>
        <v>1607006.66</v>
      </c>
      <c r="Y36" s="12">
        <f t="shared" si="8"/>
        <v>1596261</v>
      </c>
      <c r="Z36" s="12">
        <f t="shared" si="8"/>
        <v>1594791</v>
      </c>
      <c r="AA36" s="12">
        <f t="shared" si="8"/>
        <v>1679404</v>
      </c>
      <c r="AB36" s="12">
        <v>2120289</v>
      </c>
      <c r="AC36" s="12">
        <v>1783933</v>
      </c>
      <c r="AD36" s="12">
        <v>1793432</v>
      </c>
      <c r="AE36" s="12">
        <v>1997350</v>
      </c>
      <c r="AF36" s="12">
        <v>2021815</v>
      </c>
      <c r="AG36" s="12">
        <v>2097093</v>
      </c>
      <c r="AH36" s="12">
        <v>1902895</v>
      </c>
      <c r="AI36" s="13">
        <v>-1.7867775540003739E-2</v>
      </c>
      <c r="AJ36" s="13">
        <v>-9.260342769729335E-2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26785758</v>
      </c>
      <c r="S38" s="12">
        <f t="shared" si="9"/>
        <v>50125670.950000003</v>
      </c>
      <c r="T38" s="12">
        <f t="shared" si="9"/>
        <v>73465583.900000006</v>
      </c>
      <c r="U38" s="12">
        <f t="shared" si="9"/>
        <v>51716271.380000003</v>
      </c>
      <c r="V38" s="12">
        <f t="shared" si="9"/>
        <v>29966958.859999999</v>
      </c>
      <c r="W38" s="12">
        <f t="shared" si="9"/>
        <v>30836505.289999999</v>
      </c>
      <c r="X38" s="12">
        <f t="shared" si="9"/>
        <v>31706051.719999999</v>
      </c>
      <c r="Y38" s="12">
        <f t="shared" si="9"/>
        <v>32839458.614999998</v>
      </c>
      <c r="Z38" s="12">
        <f t="shared" si="9"/>
        <v>33972865.509999998</v>
      </c>
      <c r="AA38" s="12">
        <f t="shared" si="9"/>
        <v>34319466.240000002</v>
      </c>
      <c r="AB38" s="12">
        <v>34666066.970000006</v>
      </c>
      <c r="AC38" s="12">
        <v>35019739.936282299</v>
      </c>
      <c r="AD38" s="12">
        <v>38552586</v>
      </c>
      <c r="AE38" s="12">
        <v>40713710.295905545</v>
      </c>
      <c r="AF38" s="12">
        <v>40011008.260000005</v>
      </c>
      <c r="AG38" s="12">
        <v>40760779.99233415</v>
      </c>
      <c r="AH38" s="12">
        <v>40640577.439999998</v>
      </c>
      <c r="AI38" s="13">
        <v>2.6855222850587612E-2</v>
      </c>
      <c r="AJ38" s="13">
        <v>-2.9489757643685562E-3</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53638690</v>
      </c>
      <c r="H40" s="5">
        <v>52242457</v>
      </c>
      <c r="I40" s="5">
        <v>55768434</v>
      </c>
      <c r="J40" s="5">
        <v>61578756</v>
      </c>
      <c r="K40" s="5">
        <f t="shared" ref="K40:Q40" si="10">SUM(K96,K152,K209)</f>
        <v>73916154</v>
      </c>
      <c r="L40" s="5">
        <f t="shared" si="10"/>
        <v>95301539</v>
      </c>
      <c r="M40" s="5">
        <f t="shared" si="10"/>
        <v>89075386</v>
      </c>
      <c r="N40" s="5">
        <f t="shared" si="10"/>
        <v>90822210</v>
      </c>
      <c r="O40" s="5">
        <f t="shared" si="10"/>
        <v>96616849</v>
      </c>
      <c r="P40" s="5">
        <f t="shared" si="10"/>
        <v>95674679</v>
      </c>
      <c r="Q40" s="5">
        <f t="shared" si="10"/>
        <v>100562580</v>
      </c>
      <c r="R40" s="5">
        <f t="shared" ref="R40:AA40" si="11">SUM(R96,R152,R209,R234)</f>
        <v>140087706</v>
      </c>
      <c r="S40" s="5">
        <f t="shared" si="11"/>
        <v>141354353.30000001</v>
      </c>
      <c r="T40" s="5">
        <f t="shared" si="11"/>
        <v>152598382.59999999</v>
      </c>
      <c r="U40" s="5">
        <f t="shared" si="11"/>
        <v>166397286.75</v>
      </c>
      <c r="V40" s="5">
        <f t="shared" si="11"/>
        <v>190493038.03</v>
      </c>
      <c r="W40" s="5">
        <f t="shared" si="11"/>
        <v>171402861.07499999</v>
      </c>
      <c r="X40" s="5">
        <f t="shared" si="11"/>
        <v>160289526.21000001</v>
      </c>
      <c r="Y40" s="5">
        <f t="shared" si="11"/>
        <v>160027883.06</v>
      </c>
      <c r="Z40" s="5">
        <f t="shared" si="11"/>
        <v>161406945.11000001</v>
      </c>
      <c r="AA40" s="5">
        <f t="shared" si="11"/>
        <v>167004593.35500002</v>
      </c>
      <c r="AB40" s="5">
        <v>169492203.59999999</v>
      </c>
      <c r="AC40" s="5">
        <v>181854128.84297752</v>
      </c>
      <c r="AD40" s="5">
        <v>188980702</v>
      </c>
      <c r="AE40" s="5">
        <v>214770365.04736698</v>
      </c>
      <c r="AF40" s="5">
        <v>226440943.06</v>
      </c>
      <c r="AG40" s="5">
        <v>219966555.91921988</v>
      </c>
      <c r="AH40" s="5">
        <v>203880235.21000001</v>
      </c>
      <c r="AI40" s="10">
        <v>3.1266475697347751E-2</v>
      </c>
      <c r="AJ40" s="10">
        <v>-7.3130756818901979E-2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16475316</v>
      </c>
      <c r="H42" s="12">
        <v>17232767</v>
      </c>
      <c r="I42" s="12">
        <v>19002645</v>
      </c>
      <c r="J42" s="12">
        <v>19886639</v>
      </c>
      <c r="K42" s="12">
        <f t="shared" ref="K42:AA51" si="12">SUM(K98,K154,K211)</f>
        <v>21785143</v>
      </c>
      <c r="L42" s="12">
        <f t="shared" si="12"/>
        <v>22672128</v>
      </c>
      <c r="M42" s="12">
        <f t="shared" si="12"/>
        <v>24778512</v>
      </c>
      <c r="N42" s="12">
        <f t="shared" si="12"/>
        <v>27388540</v>
      </c>
      <c r="O42" s="12">
        <f t="shared" si="12"/>
        <v>30983350</v>
      </c>
      <c r="P42" s="12">
        <f t="shared" si="12"/>
        <v>30633791</v>
      </c>
      <c r="Q42" s="12">
        <f t="shared" si="12"/>
        <v>32606996</v>
      </c>
      <c r="R42" s="12">
        <f t="shared" si="12"/>
        <v>36139544</v>
      </c>
      <c r="S42" s="12">
        <f t="shared" si="12"/>
        <v>38504447</v>
      </c>
      <c r="T42" s="12">
        <f t="shared" si="12"/>
        <v>43388804</v>
      </c>
      <c r="U42" s="12">
        <f t="shared" si="12"/>
        <v>44057684</v>
      </c>
      <c r="V42" s="12">
        <f t="shared" si="12"/>
        <v>46771437.170000002</v>
      </c>
      <c r="W42" s="12">
        <f t="shared" si="12"/>
        <v>48238751.560000002</v>
      </c>
      <c r="X42" s="12">
        <f t="shared" si="12"/>
        <v>44351297.590000004</v>
      </c>
      <c r="Y42" s="12">
        <f t="shared" si="12"/>
        <v>43466294</v>
      </c>
      <c r="Z42" s="12">
        <f t="shared" si="12"/>
        <v>43261778</v>
      </c>
      <c r="AA42" s="12">
        <f t="shared" si="12"/>
        <v>44324030</v>
      </c>
      <c r="AB42" s="12">
        <v>46044039</v>
      </c>
      <c r="AC42" s="12">
        <v>49460381</v>
      </c>
      <c r="AD42" s="12">
        <v>51484352</v>
      </c>
      <c r="AE42" s="12">
        <v>50009939</v>
      </c>
      <c r="AF42" s="12">
        <v>52883144</v>
      </c>
      <c r="AG42" s="12">
        <v>55317930</v>
      </c>
      <c r="AH42" s="12">
        <v>56950889</v>
      </c>
      <c r="AI42" s="13">
        <v>3.6067019084765617E-2</v>
      </c>
      <c r="AJ42" s="13">
        <v>2.9519524682141939E-2</v>
      </c>
    </row>
    <row r="43" spans="1:36" ht="10.5" customHeight="1" x14ac:dyDescent="0.2">
      <c r="A43" s="11"/>
      <c r="B43" s="19" t="s">
        <v>65</v>
      </c>
      <c r="C43" s="14"/>
      <c r="D43" s="19"/>
      <c r="E43" s="14"/>
      <c r="F43" s="2"/>
      <c r="G43" s="12">
        <v>22888766</v>
      </c>
      <c r="H43" s="12">
        <v>23515682</v>
      </c>
      <c r="I43" s="12">
        <v>24695527</v>
      </c>
      <c r="J43" s="12">
        <v>26351930</v>
      </c>
      <c r="K43" s="12">
        <f t="shared" si="12"/>
        <v>27902368</v>
      </c>
      <c r="L43" s="12">
        <f t="shared" si="12"/>
        <v>27550070</v>
      </c>
      <c r="M43" s="12">
        <f t="shared" si="12"/>
        <v>28763484</v>
      </c>
      <c r="N43" s="12">
        <f t="shared" si="12"/>
        <v>32163474</v>
      </c>
      <c r="O43" s="12">
        <f t="shared" si="12"/>
        <v>36319006</v>
      </c>
      <c r="P43" s="12">
        <f t="shared" si="12"/>
        <v>37409025</v>
      </c>
      <c r="Q43" s="12">
        <f t="shared" si="12"/>
        <v>38543326</v>
      </c>
      <c r="R43" s="12">
        <f t="shared" si="12"/>
        <v>40790523</v>
      </c>
      <c r="S43" s="12">
        <f t="shared" si="12"/>
        <v>42013176</v>
      </c>
      <c r="T43" s="12">
        <f t="shared" si="12"/>
        <v>43615250</v>
      </c>
      <c r="U43" s="12">
        <f t="shared" si="12"/>
        <v>44991302</v>
      </c>
      <c r="V43" s="12">
        <f t="shared" si="12"/>
        <v>47313568</v>
      </c>
      <c r="W43" s="12">
        <f t="shared" si="12"/>
        <v>46549385</v>
      </c>
      <c r="X43" s="12">
        <f t="shared" si="12"/>
        <v>43982424</v>
      </c>
      <c r="Y43" s="12">
        <f t="shared" si="12"/>
        <v>42779184</v>
      </c>
      <c r="Z43" s="12">
        <f t="shared" si="12"/>
        <v>45363655</v>
      </c>
      <c r="AA43" s="12">
        <f t="shared" si="12"/>
        <v>46022073</v>
      </c>
      <c r="AB43" s="12">
        <v>47480079</v>
      </c>
      <c r="AC43" s="12">
        <v>48367083</v>
      </c>
      <c r="AD43" s="12">
        <v>50745425</v>
      </c>
      <c r="AE43" s="12">
        <v>54218688</v>
      </c>
      <c r="AF43" s="12">
        <v>54486646</v>
      </c>
      <c r="AG43" s="12">
        <v>57018731</v>
      </c>
      <c r="AH43" s="12">
        <v>56612033</v>
      </c>
      <c r="AI43" s="13">
        <v>2.9752574409769084E-2</v>
      </c>
      <c r="AJ43" s="13">
        <v>-7.1327087233842507E-3</v>
      </c>
    </row>
    <row r="44" spans="1:36" ht="10.5" customHeight="1" x14ac:dyDescent="0.2">
      <c r="A44" s="11"/>
      <c r="B44" s="19" t="s">
        <v>66</v>
      </c>
      <c r="C44" s="14"/>
      <c r="D44" s="19"/>
      <c r="E44" s="14"/>
      <c r="F44" s="2"/>
      <c r="G44" s="12">
        <v>4207177</v>
      </c>
      <c r="H44" s="12">
        <v>4651423</v>
      </c>
      <c r="I44" s="12">
        <v>4275847</v>
      </c>
      <c r="J44" s="12">
        <v>5464106</v>
      </c>
      <c r="K44" s="12">
        <f t="shared" si="12"/>
        <v>6309622</v>
      </c>
      <c r="L44" s="12">
        <f t="shared" si="12"/>
        <v>8614161</v>
      </c>
      <c r="M44" s="12">
        <f t="shared" si="12"/>
        <v>7591819</v>
      </c>
      <c r="N44" s="12">
        <f t="shared" si="12"/>
        <v>9194473</v>
      </c>
      <c r="O44" s="12">
        <f t="shared" si="12"/>
        <v>8669965</v>
      </c>
      <c r="P44" s="12">
        <f t="shared" si="12"/>
        <v>10161134</v>
      </c>
      <c r="Q44" s="12">
        <f t="shared" si="12"/>
        <v>10520013</v>
      </c>
      <c r="R44" s="12">
        <f t="shared" si="12"/>
        <v>10858757</v>
      </c>
      <c r="S44" s="12">
        <f t="shared" si="12"/>
        <v>10927459</v>
      </c>
      <c r="T44" s="12">
        <f t="shared" si="12"/>
        <v>12057576</v>
      </c>
      <c r="U44" s="12">
        <f t="shared" si="12"/>
        <v>12511236</v>
      </c>
      <c r="V44" s="12">
        <f t="shared" si="12"/>
        <v>14130429.85</v>
      </c>
      <c r="W44" s="12">
        <f t="shared" si="12"/>
        <v>14688674.619999999</v>
      </c>
      <c r="X44" s="12">
        <f t="shared" si="12"/>
        <v>14538315.530000001</v>
      </c>
      <c r="Y44" s="12">
        <f t="shared" si="12"/>
        <v>14529995</v>
      </c>
      <c r="Z44" s="12">
        <f t="shared" si="12"/>
        <v>14376356</v>
      </c>
      <c r="AA44" s="12">
        <f t="shared" si="12"/>
        <v>15661412</v>
      </c>
      <c r="AB44" s="12">
        <v>16271821</v>
      </c>
      <c r="AC44" s="12">
        <v>18007402</v>
      </c>
      <c r="AD44" s="12">
        <v>17724122</v>
      </c>
      <c r="AE44" s="12">
        <v>20036708</v>
      </c>
      <c r="AF44" s="12">
        <v>19585924</v>
      </c>
      <c r="AG44" s="12">
        <v>19905797</v>
      </c>
      <c r="AH44" s="12">
        <v>20082758</v>
      </c>
      <c r="AI44" s="13">
        <v>3.5693378024509226E-2</v>
      </c>
      <c r="AJ44" s="13">
        <v>8.8899228702071058E-3</v>
      </c>
    </row>
    <row r="45" spans="1:36" ht="10.5" customHeight="1" x14ac:dyDescent="0.2">
      <c r="A45" s="11"/>
      <c r="B45" s="19" t="s">
        <v>67</v>
      </c>
      <c r="C45" s="14"/>
      <c r="D45" s="19"/>
      <c r="E45" s="14"/>
      <c r="F45" s="2"/>
      <c r="G45" s="12">
        <v>2345334</v>
      </c>
      <c r="H45" s="12">
        <v>1495422</v>
      </c>
      <c r="I45" s="12">
        <v>698791</v>
      </c>
      <c r="J45" s="12">
        <v>2268591</v>
      </c>
      <c r="K45" s="12">
        <f t="shared" si="12"/>
        <v>1865436</v>
      </c>
      <c r="L45" s="12">
        <f t="shared" si="12"/>
        <v>2093907</v>
      </c>
      <c r="M45" s="12">
        <f t="shared" si="12"/>
        <v>1925747</v>
      </c>
      <c r="N45" s="12">
        <f t="shared" si="12"/>
        <v>2072307</v>
      </c>
      <c r="O45" s="12">
        <f t="shared" si="12"/>
        <v>1883926</v>
      </c>
      <c r="P45" s="12">
        <f t="shared" si="12"/>
        <v>2122858</v>
      </c>
      <c r="Q45" s="12">
        <f t="shared" si="12"/>
        <v>2083094</v>
      </c>
      <c r="R45" s="12">
        <f t="shared" si="12"/>
        <v>2515577</v>
      </c>
      <c r="S45" s="12">
        <f t="shared" si="12"/>
        <v>2456974</v>
      </c>
      <c r="T45" s="12">
        <f t="shared" si="12"/>
        <v>1938230</v>
      </c>
      <c r="U45" s="12">
        <f t="shared" si="12"/>
        <v>3086614</v>
      </c>
      <c r="V45" s="12">
        <f t="shared" si="12"/>
        <v>3087097.9</v>
      </c>
      <c r="W45" s="12">
        <f t="shared" si="12"/>
        <v>2311648.52</v>
      </c>
      <c r="X45" s="12">
        <f t="shared" si="12"/>
        <v>2813207.64</v>
      </c>
      <c r="Y45" s="12">
        <f t="shared" si="12"/>
        <v>2363491</v>
      </c>
      <c r="Z45" s="12">
        <f t="shared" si="12"/>
        <v>2627527</v>
      </c>
      <c r="AA45" s="12">
        <f t="shared" si="12"/>
        <v>2566030</v>
      </c>
      <c r="AB45" s="12">
        <v>2417439</v>
      </c>
      <c r="AC45" s="12">
        <v>3042744</v>
      </c>
      <c r="AD45" s="12">
        <v>2748791</v>
      </c>
      <c r="AE45" s="12">
        <v>6019757</v>
      </c>
      <c r="AF45" s="12">
        <v>2516556</v>
      </c>
      <c r="AG45" s="12">
        <v>2985433</v>
      </c>
      <c r="AH45" s="12">
        <v>3478730</v>
      </c>
      <c r="AI45" s="13">
        <v>6.2537336623146089E-2</v>
      </c>
      <c r="AJ45" s="13">
        <v>0.16523465775316346</v>
      </c>
    </row>
    <row r="46" spans="1:36" ht="10.5" customHeight="1" x14ac:dyDescent="0.2">
      <c r="A46" s="11"/>
      <c r="B46" s="19" t="s">
        <v>69</v>
      </c>
      <c r="C46" s="14"/>
      <c r="D46" s="19"/>
      <c r="E46" s="14"/>
      <c r="F46" s="2"/>
      <c r="G46" s="12">
        <v>1527397</v>
      </c>
      <c r="H46" s="12">
        <v>1009202</v>
      </c>
      <c r="I46" s="12">
        <v>1138750</v>
      </c>
      <c r="J46" s="12">
        <v>1229225</v>
      </c>
      <c r="K46" s="12">
        <f t="shared" si="12"/>
        <v>1006395</v>
      </c>
      <c r="L46" s="12">
        <f t="shared" si="12"/>
        <v>721058</v>
      </c>
      <c r="M46" s="12">
        <f t="shared" si="12"/>
        <v>1113674</v>
      </c>
      <c r="N46" s="12">
        <f t="shared" si="12"/>
        <v>1110429</v>
      </c>
      <c r="O46" s="12">
        <f t="shared" si="12"/>
        <v>1808541</v>
      </c>
      <c r="P46" s="12">
        <f t="shared" si="12"/>
        <v>1927428</v>
      </c>
      <c r="Q46" s="12">
        <f t="shared" si="12"/>
        <v>1823387</v>
      </c>
      <c r="R46" s="12">
        <f t="shared" si="12"/>
        <v>1841622</v>
      </c>
      <c r="S46" s="12">
        <f t="shared" si="12"/>
        <v>1902361</v>
      </c>
      <c r="T46" s="12">
        <f t="shared" si="12"/>
        <v>1401407</v>
      </c>
      <c r="U46" s="12">
        <f t="shared" si="12"/>
        <v>1234967</v>
      </c>
      <c r="V46" s="12">
        <f t="shared" si="12"/>
        <v>1880529.32</v>
      </c>
      <c r="W46" s="12">
        <f t="shared" si="12"/>
        <v>2633791.88</v>
      </c>
      <c r="X46" s="12">
        <f t="shared" si="12"/>
        <v>1898942.24</v>
      </c>
      <c r="Y46" s="12">
        <f t="shared" si="12"/>
        <v>1523033</v>
      </c>
      <c r="Z46" s="12">
        <f t="shared" si="12"/>
        <v>937580</v>
      </c>
      <c r="AA46" s="12">
        <f t="shared" si="12"/>
        <v>1082440</v>
      </c>
      <c r="AB46" s="12">
        <v>703495</v>
      </c>
      <c r="AC46" s="12">
        <v>903522</v>
      </c>
      <c r="AD46" s="12">
        <v>881885</v>
      </c>
      <c r="AE46" s="12">
        <v>881938</v>
      </c>
      <c r="AF46" s="12">
        <v>891820</v>
      </c>
      <c r="AG46" s="12">
        <v>1005493</v>
      </c>
      <c r="AH46" s="12">
        <v>2325961</v>
      </c>
      <c r="AI46" s="13">
        <v>0.22055372996085465</v>
      </c>
      <c r="AJ46" s="13">
        <v>1.3132542941621672</v>
      </c>
    </row>
    <row r="47" spans="1:36" ht="10.5" customHeight="1" x14ac:dyDescent="0.2">
      <c r="A47" s="11"/>
      <c r="B47" s="19" t="s">
        <v>70</v>
      </c>
      <c r="C47" s="14"/>
      <c r="D47" s="19"/>
      <c r="E47" s="14"/>
      <c r="F47" s="2"/>
      <c r="G47" s="12">
        <v>1880337</v>
      </c>
      <c r="H47" s="12">
        <v>1241935</v>
      </c>
      <c r="I47" s="12">
        <v>1508474</v>
      </c>
      <c r="J47" s="12">
        <v>2144050</v>
      </c>
      <c r="K47" s="12">
        <f t="shared" si="12"/>
        <v>2081707</v>
      </c>
      <c r="L47" s="12">
        <f t="shared" si="12"/>
        <v>2258058</v>
      </c>
      <c r="M47" s="12">
        <f t="shared" si="12"/>
        <v>2457116</v>
      </c>
      <c r="N47" s="12">
        <f t="shared" si="12"/>
        <v>2981000</v>
      </c>
      <c r="O47" s="12">
        <f t="shared" si="12"/>
        <v>2715764</v>
      </c>
      <c r="P47" s="12">
        <f t="shared" si="12"/>
        <v>2811056</v>
      </c>
      <c r="Q47" s="12">
        <f t="shared" si="12"/>
        <v>2862112</v>
      </c>
      <c r="R47" s="12">
        <f t="shared" si="12"/>
        <v>2947357</v>
      </c>
      <c r="S47" s="12">
        <f t="shared" si="12"/>
        <v>3620315</v>
      </c>
      <c r="T47" s="12">
        <f t="shared" si="12"/>
        <v>4655538</v>
      </c>
      <c r="U47" s="12">
        <f t="shared" si="12"/>
        <v>4212637</v>
      </c>
      <c r="V47" s="12">
        <f t="shared" si="12"/>
        <v>6237117.8899999997</v>
      </c>
      <c r="W47" s="12">
        <f t="shared" si="12"/>
        <v>5807975.3700000001</v>
      </c>
      <c r="X47" s="12">
        <f t="shared" si="12"/>
        <v>4271354.2</v>
      </c>
      <c r="Y47" s="12">
        <f t="shared" si="12"/>
        <v>4235859</v>
      </c>
      <c r="Z47" s="12">
        <f t="shared" si="12"/>
        <v>4140491</v>
      </c>
      <c r="AA47" s="12">
        <f t="shared" si="12"/>
        <v>5335978</v>
      </c>
      <c r="AB47" s="12">
        <v>3608412</v>
      </c>
      <c r="AC47" s="12">
        <v>5068994</v>
      </c>
      <c r="AD47" s="12">
        <v>4747713</v>
      </c>
      <c r="AE47" s="12">
        <v>5393963</v>
      </c>
      <c r="AF47" s="12">
        <v>5656979</v>
      </c>
      <c r="AG47" s="12">
        <v>5260805</v>
      </c>
      <c r="AH47" s="12">
        <v>5007041</v>
      </c>
      <c r="AI47" s="13">
        <v>5.611409354789676E-2</v>
      </c>
      <c r="AJ47" s="13">
        <v>-4.8236724227565933E-2</v>
      </c>
    </row>
    <row r="48" spans="1:36" ht="10.5" customHeight="1" x14ac:dyDescent="0.2">
      <c r="A48" s="11"/>
      <c r="B48" s="19" t="s">
        <v>71</v>
      </c>
      <c r="C48" s="14"/>
      <c r="D48" s="19"/>
      <c r="E48" s="14"/>
      <c r="F48" s="2"/>
      <c r="G48" s="12">
        <v>388518</v>
      </c>
      <c r="H48" s="12">
        <v>352834</v>
      </c>
      <c r="I48" s="12">
        <v>449206</v>
      </c>
      <c r="J48" s="12">
        <v>573969</v>
      </c>
      <c r="K48" s="12">
        <f t="shared" si="12"/>
        <v>402189</v>
      </c>
      <c r="L48" s="12">
        <f t="shared" si="12"/>
        <v>346825</v>
      </c>
      <c r="M48" s="12">
        <f t="shared" si="12"/>
        <v>59700</v>
      </c>
      <c r="N48" s="12">
        <f t="shared" si="12"/>
        <v>55000</v>
      </c>
      <c r="O48" s="12">
        <f t="shared" si="12"/>
        <v>55000</v>
      </c>
      <c r="P48" s="12">
        <f t="shared" si="12"/>
        <v>233752</v>
      </c>
      <c r="Q48" s="12">
        <f t="shared" si="12"/>
        <v>254901</v>
      </c>
      <c r="R48" s="12">
        <f t="shared" si="12"/>
        <v>225231</v>
      </c>
      <c r="S48" s="12">
        <f t="shared" si="12"/>
        <v>235726</v>
      </c>
      <c r="T48" s="12">
        <f t="shared" si="12"/>
        <v>731990</v>
      </c>
      <c r="U48" s="12">
        <f t="shared" si="12"/>
        <v>1483353</v>
      </c>
      <c r="V48" s="12">
        <f t="shared" si="12"/>
        <v>2094391</v>
      </c>
      <c r="W48" s="12">
        <f t="shared" si="12"/>
        <v>546741.02</v>
      </c>
      <c r="X48" s="12">
        <f t="shared" si="12"/>
        <v>651039</v>
      </c>
      <c r="Y48" s="12">
        <f t="shared" si="12"/>
        <v>677138</v>
      </c>
      <c r="Z48" s="12">
        <f t="shared" si="12"/>
        <v>707726</v>
      </c>
      <c r="AA48" s="12">
        <f t="shared" si="12"/>
        <v>815483</v>
      </c>
      <c r="AB48" s="12">
        <v>1006811</v>
      </c>
      <c r="AC48" s="12">
        <v>1237945</v>
      </c>
      <c r="AD48" s="12">
        <v>1476120</v>
      </c>
      <c r="AE48" s="12">
        <v>1179722</v>
      </c>
      <c r="AF48" s="12">
        <v>1758280</v>
      </c>
      <c r="AG48" s="12">
        <v>2204309</v>
      </c>
      <c r="AH48" s="12">
        <v>1244832</v>
      </c>
      <c r="AI48" s="13">
        <v>3.600169353403504E-2</v>
      </c>
      <c r="AJ48" s="13">
        <v>-0.43527336684648116</v>
      </c>
    </row>
    <row r="49" spans="1:36" ht="10.5" customHeight="1" x14ac:dyDescent="0.2">
      <c r="A49" s="11"/>
      <c r="B49" s="19" t="s">
        <v>72</v>
      </c>
      <c r="C49" s="14"/>
      <c r="D49" s="19"/>
      <c r="E49" s="14"/>
      <c r="F49" s="2"/>
      <c r="G49" s="12">
        <v>1562927</v>
      </c>
      <c r="H49" s="12">
        <v>1330476</v>
      </c>
      <c r="I49" s="12">
        <v>1028336</v>
      </c>
      <c r="J49" s="12">
        <v>1209354</v>
      </c>
      <c r="K49" s="12">
        <f t="shared" si="12"/>
        <v>1256838</v>
      </c>
      <c r="L49" s="12">
        <f t="shared" si="12"/>
        <v>3257224</v>
      </c>
      <c r="M49" s="12">
        <f t="shared" si="12"/>
        <v>5251990</v>
      </c>
      <c r="N49" s="12">
        <f t="shared" si="12"/>
        <v>5363127</v>
      </c>
      <c r="O49" s="12">
        <f t="shared" si="12"/>
        <v>5626840</v>
      </c>
      <c r="P49" s="12">
        <f t="shared" si="12"/>
        <v>7006105</v>
      </c>
      <c r="Q49" s="12">
        <f t="shared" si="12"/>
        <v>6455668</v>
      </c>
      <c r="R49" s="12">
        <f t="shared" si="12"/>
        <v>6735315</v>
      </c>
      <c r="S49" s="12">
        <f t="shared" si="12"/>
        <v>6077919</v>
      </c>
      <c r="T49" s="12">
        <f t="shared" si="12"/>
        <v>7881544</v>
      </c>
      <c r="U49" s="12">
        <f t="shared" si="12"/>
        <v>12369560</v>
      </c>
      <c r="V49" s="12">
        <f t="shared" si="12"/>
        <v>8678322</v>
      </c>
      <c r="W49" s="12">
        <f t="shared" si="12"/>
        <v>13456336.42</v>
      </c>
      <c r="X49" s="12">
        <f t="shared" si="12"/>
        <v>12800019</v>
      </c>
      <c r="Y49" s="12">
        <f t="shared" si="12"/>
        <v>15327379</v>
      </c>
      <c r="Z49" s="12">
        <f t="shared" si="12"/>
        <v>13815068</v>
      </c>
      <c r="AA49" s="12">
        <f t="shared" si="12"/>
        <v>12510465</v>
      </c>
      <c r="AB49" s="12">
        <v>13486062</v>
      </c>
      <c r="AC49" s="12">
        <v>14646890</v>
      </c>
      <c r="AD49" s="12">
        <v>16400753</v>
      </c>
      <c r="AE49" s="12">
        <v>15571424</v>
      </c>
      <c r="AF49" s="12">
        <v>18291948</v>
      </c>
      <c r="AG49" s="12">
        <v>20663358</v>
      </c>
      <c r="AH49" s="12">
        <v>16971579</v>
      </c>
      <c r="AI49" s="13">
        <v>3.9057344183877962E-2</v>
      </c>
      <c r="AJ49" s="13">
        <v>-0.17866307112328983</v>
      </c>
    </row>
    <row r="50" spans="1:36" ht="10.5" customHeight="1" x14ac:dyDescent="0.2">
      <c r="A50" s="11"/>
      <c r="B50" s="19" t="s">
        <v>73</v>
      </c>
      <c r="C50" s="14"/>
      <c r="D50" s="19"/>
      <c r="E50" s="14"/>
      <c r="F50" s="2"/>
      <c r="G50" s="12">
        <v>2256268</v>
      </c>
      <c r="H50" s="12">
        <v>1040815</v>
      </c>
      <c r="I50" s="12">
        <v>2565597</v>
      </c>
      <c r="J50" s="12">
        <v>2342665</v>
      </c>
      <c r="K50" s="12">
        <f t="shared" si="12"/>
        <v>11147800</v>
      </c>
      <c r="L50" s="12">
        <f t="shared" si="12"/>
        <v>27720133</v>
      </c>
      <c r="M50" s="12">
        <f t="shared" si="12"/>
        <v>16630851</v>
      </c>
      <c r="N50" s="12">
        <f t="shared" si="12"/>
        <v>9906326</v>
      </c>
      <c r="O50" s="12">
        <f t="shared" si="12"/>
        <v>7847373</v>
      </c>
      <c r="P50" s="12">
        <f t="shared" si="12"/>
        <v>2939984</v>
      </c>
      <c r="Q50" s="12">
        <f t="shared" si="12"/>
        <v>5296235</v>
      </c>
      <c r="R50" s="12">
        <f t="shared" si="12"/>
        <v>10563872</v>
      </c>
      <c r="S50" s="12">
        <f t="shared" si="12"/>
        <v>7636608</v>
      </c>
      <c r="T50" s="12">
        <f t="shared" si="12"/>
        <v>8409074</v>
      </c>
      <c r="U50" s="12">
        <f t="shared" si="12"/>
        <v>12510968</v>
      </c>
      <c r="V50" s="12">
        <f t="shared" si="12"/>
        <v>28865085</v>
      </c>
      <c r="W50" s="12">
        <f t="shared" si="12"/>
        <v>5305178.7300000004</v>
      </c>
      <c r="X50" s="12">
        <f t="shared" si="12"/>
        <v>2701548</v>
      </c>
      <c r="Y50" s="12">
        <f t="shared" si="12"/>
        <v>1388124</v>
      </c>
      <c r="Z50" s="12">
        <f t="shared" si="12"/>
        <v>932890</v>
      </c>
      <c r="AA50" s="12">
        <f t="shared" si="12"/>
        <v>2633052</v>
      </c>
      <c r="AB50" s="12">
        <v>1686545</v>
      </c>
      <c r="AC50" s="12">
        <v>3352995</v>
      </c>
      <c r="AD50" s="12">
        <v>4995291</v>
      </c>
      <c r="AE50" s="12">
        <v>22475750</v>
      </c>
      <c r="AF50" s="12">
        <v>31523986</v>
      </c>
      <c r="AG50" s="12">
        <v>16338134</v>
      </c>
      <c r="AH50" s="12">
        <v>3779246</v>
      </c>
      <c r="AI50" s="13">
        <v>0.14393462292543791</v>
      </c>
      <c r="AJ50" s="13">
        <v>-0.76868557939358317</v>
      </c>
    </row>
    <row r="51" spans="1:36" ht="10.5" customHeight="1" x14ac:dyDescent="0.2">
      <c r="A51" s="11"/>
      <c r="B51" s="19" t="s">
        <v>74</v>
      </c>
      <c r="C51" s="14"/>
      <c r="D51" s="19"/>
      <c r="E51" s="14"/>
      <c r="F51" s="2"/>
      <c r="G51" s="12">
        <v>106650</v>
      </c>
      <c r="H51" s="12">
        <v>371901</v>
      </c>
      <c r="I51" s="12">
        <v>405261</v>
      </c>
      <c r="J51" s="12">
        <v>108227</v>
      </c>
      <c r="K51" s="12">
        <f t="shared" si="12"/>
        <v>158656</v>
      </c>
      <c r="L51" s="12">
        <f t="shared" si="12"/>
        <v>67975</v>
      </c>
      <c r="M51" s="12">
        <f t="shared" si="12"/>
        <v>502493</v>
      </c>
      <c r="N51" s="12">
        <f t="shared" si="12"/>
        <v>587534</v>
      </c>
      <c r="O51" s="12">
        <f t="shared" si="12"/>
        <v>707084</v>
      </c>
      <c r="P51" s="12">
        <f t="shared" si="12"/>
        <v>429546</v>
      </c>
      <c r="Q51" s="12">
        <f t="shared" si="12"/>
        <v>116848</v>
      </c>
      <c r="R51" s="12">
        <f t="shared" si="12"/>
        <v>97394</v>
      </c>
      <c r="S51" s="12">
        <f t="shared" si="12"/>
        <v>156132</v>
      </c>
      <c r="T51" s="12">
        <f t="shared" si="12"/>
        <v>245011</v>
      </c>
      <c r="U51" s="12">
        <f t="shared" si="12"/>
        <v>285913</v>
      </c>
      <c r="V51" s="12">
        <f t="shared" si="12"/>
        <v>402913</v>
      </c>
      <c r="W51" s="12">
        <f t="shared" si="12"/>
        <v>282343</v>
      </c>
      <c r="X51" s="12">
        <f t="shared" si="12"/>
        <v>149456</v>
      </c>
      <c r="Y51" s="12">
        <f t="shared" si="12"/>
        <v>172371</v>
      </c>
      <c r="Z51" s="12">
        <f t="shared" si="12"/>
        <v>245767</v>
      </c>
      <c r="AA51" s="12">
        <f t="shared" si="12"/>
        <v>258822</v>
      </c>
      <c r="AB51" s="12">
        <v>195991</v>
      </c>
      <c r="AC51" s="12">
        <v>96930</v>
      </c>
      <c r="AD51" s="12">
        <v>143015</v>
      </c>
      <c r="AE51" s="12">
        <v>131920</v>
      </c>
      <c r="AF51" s="12">
        <v>271570</v>
      </c>
      <c r="AG51" s="12">
        <v>213264</v>
      </c>
      <c r="AH51" s="12">
        <v>228375</v>
      </c>
      <c r="AI51" s="13">
        <v>2.5814275653768926E-2</v>
      </c>
      <c r="AJ51" s="13">
        <v>7.0855840648210669E-2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27372514</v>
      </c>
      <c r="S52" s="12">
        <f t="shared" si="13"/>
        <v>27823236.299999997</v>
      </c>
      <c r="T52" s="12">
        <f t="shared" si="13"/>
        <v>28273958.599999998</v>
      </c>
      <c r="U52" s="12">
        <f t="shared" si="13"/>
        <v>29653052.75</v>
      </c>
      <c r="V52" s="12">
        <f t="shared" si="13"/>
        <v>31032146.899999999</v>
      </c>
      <c r="W52" s="12">
        <f t="shared" si="13"/>
        <v>31582034.954999998</v>
      </c>
      <c r="X52" s="12">
        <f t="shared" si="13"/>
        <v>32131923.009999998</v>
      </c>
      <c r="Y52" s="12">
        <f t="shared" si="13"/>
        <v>33565015.060000002</v>
      </c>
      <c r="Z52" s="12">
        <f t="shared" si="13"/>
        <v>34998107.109999999</v>
      </c>
      <c r="AA52" s="12">
        <f t="shared" si="13"/>
        <v>35794808.355000004</v>
      </c>
      <c r="AB52" s="12">
        <v>36591509.600000001</v>
      </c>
      <c r="AC52" s="12">
        <v>37669242.842977516</v>
      </c>
      <c r="AD52" s="12">
        <v>37633235</v>
      </c>
      <c r="AE52" s="12">
        <v>38850556.047366977</v>
      </c>
      <c r="AF52" s="12">
        <v>38574090.060000002</v>
      </c>
      <c r="AG52" s="12">
        <v>39053301.919219881</v>
      </c>
      <c r="AH52" s="12">
        <v>37198791.210000001</v>
      </c>
      <c r="AI52" s="13">
        <v>2.7471049034872852E-3</v>
      </c>
      <c r="AJ52" s="13">
        <v>-4.7486655880106067E-2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223</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37976026</v>
      </c>
      <c r="H62" s="5">
        <v>46131371</v>
      </c>
      <c r="I62" s="5">
        <v>46614523</v>
      </c>
      <c r="J62" s="5">
        <v>45455965</v>
      </c>
      <c r="K62" s="5">
        <f>SUM(K64,K79,K91,K93)</f>
        <v>69939303</v>
      </c>
      <c r="L62" s="5">
        <f>SUM(L64,L79,L91,L93)</f>
        <v>84534215</v>
      </c>
      <c r="M62" s="5">
        <f>SUM(M64,M79,M91,M93)</f>
        <v>63714335</v>
      </c>
      <c r="N62" s="5">
        <f>SUM(N64,N79,N91,N93)</f>
        <v>62306779</v>
      </c>
      <c r="O62" s="39">
        <v>67455605</v>
      </c>
      <c r="P62" s="39">
        <v>75468689</v>
      </c>
      <c r="Q62" s="39">
        <v>80351976</v>
      </c>
      <c r="R62" s="39">
        <v>84872761</v>
      </c>
      <c r="S62" s="39">
        <v>110516655</v>
      </c>
      <c r="T62" s="39">
        <v>138887824</v>
      </c>
      <c r="U62" s="8">
        <v>89341518</v>
      </c>
      <c r="V62" s="8">
        <f>SUM(V64,V79,V91,V93)</f>
        <v>96085113</v>
      </c>
      <c r="W62" s="8">
        <f>W64+W79+W91+W93</f>
        <v>96540001</v>
      </c>
      <c r="X62" s="8">
        <f>SUM(X64,X79,X91,X93)</f>
        <v>96766201</v>
      </c>
      <c r="Y62" s="8">
        <f>SUM(Y64+Y79+Y91+Y93)</f>
        <v>96820005.495849624</v>
      </c>
      <c r="Z62" s="8">
        <f>SUM(Z64+Z79+Z91+Z93)</f>
        <v>95821512.270136327</v>
      </c>
      <c r="AA62" s="8">
        <f>SUM(AA64+AA79+AA91+AA93)</f>
        <v>109398327</v>
      </c>
      <c r="AB62" s="39">
        <v>100400467</v>
      </c>
      <c r="AC62" s="39">
        <v>135791917</v>
      </c>
      <c r="AD62" s="39">
        <v>172875466</v>
      </c>
      <c r="AE62" s="39">
        <v>124840369</v>
      </c>
      <c r="AF62" s="39">
        <v>115855469</v>
      </c>
      <c r="AG62" s="39">
        <v>117045427</v>
      </c>
      <c r="AH62" s="39">
        <v>119413060</v>
      </c>
      <c r="AI62" s="10">
        <v>2.9325382725379878E-2</v>
      </c>
      <c r="AJ62" s="10">
        <v>2.0228325537229232E-2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16890202</v>
      </c>
      <c r="H64" s="12">
        <v>24713176</v>
      </c>
      <c r="I64" s="12">
        <v>23481430</v>
      </c>
      <c r="J64" s="12">
        <v>18226270</v>
      </c>
      <c r="K64" s="12">
        <f>SUM(K65,K69:K73)</f>
        <v>41087697</v>
      </c>
      <c r="L64" s="12">
        <f>SUM(L65,L69:L73)</f>
        <v>54244434</v>
      </c>
      <c r="M64" s="12">
        <f>SUM(M65,M69:M73)</f>
        <v>33293200</v>
      </c>
      <c r="N64" s="12">
        <f>SUM(N65,N69:N73)</f>
        <v>27680068</v>
      </c>
      <c r="O64" s="41">
        <v>26320441</v>
      </c>
      <c r="P64" s="41">
        <v>36878393</v>
      </c>
      <c r="Q64" s="41">
        <v>34603817</v>
      </c>
      <c r="R64" s="41">
        <v>39045033</v>
      </c>
      <c r="S64" s="41">
        <v>66242175</v>
      </c>
      <c r="T64" s="41">
        <v>90201505</v>
      </c>
      <c r="U64" s="11">
        <v>36980491</v>
      </c>
      <c r="V64" s="11">
        <v>37363948</v>
      </c>
      <c r="W64" s="11">
        <v>41999539</v>
      </c>
      <c r="X64" s="11">
        <v>38351099</v>
      </c>
      <c r="Y64" s="11">
        <v>39302840</v>
      </c>
      <c r="Z64" s="11">
        <v>41822820</v>
      </c>
      <c r="AA64" s="11">
        <v>55779505</v>
      </c>
      <c r="AB64" s="41">
        <v>44019576</v>
      </c>
      <c r="AC64" s="41">
        <v>76592485</v>
      </c>
      <c r="AD64" s="41">
        <v>113669722</v>
      </c>
      <c r="AE64" s="41">
        <v>61282311</v>
      </c>
      <c r="AF64" s="41">
        <v>49514102</v>
      </c>
      <c r="AG64" s="39">
        <v>51105684</v>
      </c>
      <c r="AH64" s="41">
        <v>51248597</v>
      </c>
      <c r="AI64" s="13">
        <v>2.5666145617329494E-2</v>
      </c>
      <c r="AJ64" s="13">
        <v>2.7964208443037371E-3</v>
      </c>
    </row>
    <row r="65" spans="1:36" ht="10.5" customHeight="1" x14ac:dyDescent="0.2">
      <c r="A65" s="11"/>
      <c r="B65" s="11"/>
      <c r="C65" s="11" t="s">
        <v>36</v>
      </c>
      <c r="D65" s="11"/>
      <c r="E65" s="11"/>
      <c r="F65" s="2"/>
      <c r="G65" s="12">
        <v>13969943</v>
      </c>
      <c r="H65" s="12">
        <v>16363193</v>
      </c>
      <c r="I65" s="12">
        <v>16917142</v>
      </c>
      <c r="J65" s="12">
        <v>15214753</v>
      </c>
      <c r="K65" s="12">
        <f>SUM(K66:K68)</f>
        <v>17903301</v>
      </c>
      <c r="L65" s="12">
        <f>SUM(L66:L68)</f>
        <v>21052003</v>
      </c>
      <c r="M65" s="12">
        <f>SUM(M66:M68)</f>
        <v>22503402</v>
      </c>
      <c r="N65" s="12">
        <f>SUM(N66:N68)</f>
        <v>23001741</v>
      </c>
      <c r="O65" s="41">
        <v>22248078</v>
      </c>
      <c r="P65" s="41">
        <v>26129270</v>
      </c>
      <c r="Q65" s="41">
        <v>31107357</v>
      </c>
      <c r="R65" s="41">
        <v>29617930</v>
      </c>
      <c r="S65" s="41">
        <v>28865389</v>
      </c>
      <c r="T65" s="41">
        <v>29786568</v>
      </c>
      <c r="U65" s="11">
        <v>29524636</v>
      </c>
      <c r="V65" s="11">
        <v>31418727</v>
      </c>
      <c r="W65" s="11">
        <v>32410703</v>
      </c>
      <c r="X65" s="11">
        <v>31174202</v>
      </c>
      <c r="Y65" s="11">
        <v>31029625</v>
      </c>
      <c r="Z65" s="11">
        <v>32319010</v>
      </c>
      <c r="AA65" s="11">
        <v>32986616</v>
      </c>
      <c r="AB65" s="41">
        <v>34773641</v>
      </c>
      <c r="AC65" s="41">
        <v>34038298</v>
      </c>
      <c r="AD65" s="41">
        <v>35923554</v>
      </c>
      <c r="AE65" s="41">
        <v>36472648</v>
      </c>
      <c r="AF65" s="41">
        <v>36940592</v>
      </c>
      <c r="AG65" s="41">
        <v>38904568</v>
      </c>
      <c r="AH65" s="41">
        <v>38845646</v>
      </c>
      <c r="AI65" s="13">
        <v>1.8627422507787816E-2</v>
      </c>
      <c r="AJ65" s="13">
        <v>-1.5145265203818739E-3</v>
      </c>
    </row>
    <row r="66" spans="1:36" ht="10.5" customHeight="1" x14ac:dyDescent="0.2">
      <c r="A66" s="11"/>
      <c r="B66" s="11"/>
      <c r="C66" s="11"/>
      <c r="D66" s="11" t="s">
        <v>37</v>
      </c>
      <c r="E66" s="11"/>
      <c r="F66" s="2"/>
      <c r="G66" s="12">
        <v>13969943</v>
      </c>
      <c r="H66" s="12">
        <v>16363193</v>
      </c>
      <c r="I66" s="12">
        <v>16917142</v>
      </c>
      <c r="J66" s="12">
        <v>15214753</v>
      </c>
      <c r="K66" s="12">
        <v>17903301</v>
      </c>
      <c r="L66" s="12">
        <v>21052003</v>
      </c>
      <c r="M66" s="12">
        <v>22503402</v>
      </c>
      <c r="N66" s="12">
        <v>23001741</v>
      </c>
      <c r="O66" s="41">
        <v>22248078</v>
      </c>
      <c r="P66" s="41">
        <v>26129270</v>
      </c>
      <c r="Q66" s="41">
        <v>31107357</v>
      </c>
      <c r="R66" s="41">
        <v>29617930</v>
      </c>
      <c r="S66" s="41">
        <v>28865389</v>
      </c>
      <c r="T66" s="41">
        <v>29786568</v>
      </c>
      <c r="U66" s="11">
        <v>29396395</v>
      </c>
      <c r="V66" s="11">
        <v>31278909</v>
      </c>
      <c r="W66" s="11">
        <v>32222982</v>
      </c>
      <c r="X66" s="11">
        <v>31065430</v>
      </c>
      <c r="Y66" s="11">
        <v>30921989</v>
      </c>
      <c r="Z66" s="11">
        <v>32240782</v>
      </c>
      <c r="AA66" s="11">
        <v>32880565</v>
      </c>
      <c r="AB66" s="41">
        <v>34653482</v>
      </c>
      <c r="AC66" s="41">
        <v>33871531</v>
      </c>
      <c r="AD66" s="41">
        <v>35671146</v>
      </c>
      <c r="AE66" s="41">
        <v>36108773</v>
      </c>
      <c r="AF66" s="41">
        <v>36639138</v>
      </c>
      <c r="AG66" s="41">
        <v>38574089</v>
      </c>
      <c r="AH66" s="41">
        <v>38604914</v>
      </c>
      <c r="AI66" s="13">
        <v>1.8159813787054224E-2</v>
      </c>
      <c r="AJ66" s="13">
        <v>7.9911154868751407E-4</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0</v>
      </c>
      <c r="P68" s="41">
        <v>0</v>
      </c>
      <c r="Q68" s="41">
        <v>0</v>
      </c>
      <c r="R68" s="41">
        <v>0</v>
      </c>
      <c r="S68" s="41">
        <v>0</v>
      </c>
      <c r="T68" s="41">
        <v>0</v>
      </c>
      <c r="U68" s="11">
        <v>128241</v>
      </c>
      <c r="V68" s="11">
        <v>139818</v>
      </c>
      <c r="W68" s="11">
        <v>187721</v>
      </c>
      <c r="X68" s="11">
        <v>108772</v>
      </c>
      <c r="Y68" s="11">
        <v>107636</v>
      </c>
      <c r="Z68" s="11">
        <v>78228</v>
      </c>
      <c r="AA68" s="11">
        <v>106051</v>
      </c>
      <c r="AB68" s="41">
        <v>120159</v>
      </c>
      <c r="AC68" s="41">
        <v>166767</v>
      </c>
      <c r="AD68" s="41">
        <v>252408</v>
      </c>
      <c r="AE68" s="41">
        <v>363875</v>
      </c>
      <c r="AF68" s="41">
        <v>301454</v>
      </c>
      <c r="AG68" s="41">
        <v>330479</v>
      </c>
      <c r="AH68" s="41">
        <v>240732</v>
      </c>
      <c r="AI68" s="13">
        <v>0.1227840980366024</v>
      </c>
      <c r="AJ68" s="13">
        <v>-0.27156642328256864</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2920259</v>
      </c>
      <c r="H73" s="12">
        <v>8349983</v>
      </c>
      <c r="I73" s="12">
        <v>6564288</v>
      </c>
      <c r="J73" s="12">
        <v>3011517</v>
      </c>
      <c r="K73" s="12">
        <f>SUM(K74:K77)</f>
        <v>23184396</v>
      </c>
      <c r="L73" s="12">
        <f>SUM(L74:L77)</f>
        <v>33192431</v>
      </c>
      <c r="M73" s="12">
        <f>SUM(M74:M77)</f>
        <v>10789798</v>
      </c>
      <c r="N73" s="12">
        <f>SUM(N74:N77)</f>
        <v>4678327</v>
      </c>
      <c r="O73" s="41">
        <v>4072363</v>
      </c>
      <c r="P73" s="41">
        <v>10749123</v>
      </c>
      <c r="Q73" s="41">
        <v>3496460</v>
      </c>
      <c r="R73" s="41">
        <v>9427103</v>
      </c>
      <c r="S73" s="41">
        <v>37376786</v>
      </c>
      <c r="T73" s="41">
        <v>60414937</v>
      </c>
      <c r="U73" s="11">
        <v>7455855</v>
      </c>
      <c r="V73" s="11">
        <v>5945221</v>
      </c>
      <c r="W73" s="11">
        <v>9588836</v>
      </c>
      <c r="X73" s="11">
        <v>7176897</v>
      </c>
      <c r="Y73" s="11">
        <v>8273215</v>
      </c>
      <c r="Z73" s="11">
        <v>9503810</v>
      </c>
      <c r="AA73" s="11">
        <v>22792889</v>
      </c>
      <c r="AB73" s="41">
        <v>9245935</v>
      </c>
      <c r="AC73" s="41">
        <v>42554187</v>
      </c>
      <c r="AD73" s="41">
        <v>77746168</v>
      </c>
      <c r="AE73" s="41">
        <v>24809663</v>
      </c>
      <c r="AF73" s="41">
        <v>12573510</v>
      </c>
      <c r="AG73" s="41">
        <v>12201116</v>
      </c>
      <c r="AH73" s="41">
        <v>12402951</v>
      </c>
      <c r="AI73" s="13">
        <v>5.0176668204576114E-2</v>
      </c>
      <c r="AJ73" s="13">
        <v>1.6542339241754606E-2</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2152134</v>
      </c>
      <c r="H75" s="12">
        <v>2386546</v>
      </c>
      <c r="I75" s="12">
        <v>2466143</v>
      </c>
      <c r="J75" s="12">
        <v>2368319</v>
      </c>
      <c r="K75" s="12">
        <v>2966540</v>
      </c>
      <c r="L75" s="12">
        <v>4177263</v>
      </c>
      <c r="M75" s="12">
        <v>4166213</v>
      </c>
      <c r="N75" s="12">
        <v>4293147</v>
      </c>
      <c r="O75" s="41">
        <v>3745064</v>
      </c>
      <c r="P75" s="41">
        <v>3091412</v>
      </c>
      <c r="Q75" s="41">
        <v>2886605</v>
      </c>
      <c r="R75" s="41">
        <v>3547245</v>
      </c>
      <c r="S75" s="41">
        <v>3813807</v>
      </c>
      <c r="T75" s="41">
        <v>3978129</v>
      </c>
      <c r="U75" s="11">
        <v>6266473</v>
      </c>
      <c r="V75" s="11">
        <v>4651784</v>
      </c>
      <c r="W75" s="11">
        <v>2486616</v>
      </c>
      <c r="X75" s="11">
        <v>2215495</v>
      </c>
      <c r="Y75" s="11">
        <v>2461897</v>
      </c>
      <c r="Z75" s="11">
        <v>2310538</v>
      </c>
      <c r="AA75" s="11">
        <v>2734895</v>
      </c>
      <c r="AB75" s="41">
        <v>2696940</v>
      </c>
      <c r="AC75" s="41">
        <v>2763826</v>
      </c>
      <c r="AD75" s="41">
        <v>2574723</v>
      </c>
      <c r="AE75" s="41">
        <v>2818703</v>
      </c>
      <c r="AF75" s="41">
        <v>2757744</v>
      </c>
      <c r="AG75" s="41">
        <v>2268032</v>
      </c>
      <c r="AH75" s="41">
        <v>1841115</v>
      </c>
      <c r="AI75" s="13">
        <v>-6.1642624406903823E-2</v>
      </c>
      <c r="AJ75" s="13">
        <v>-0.18823235298267396</v>
      </c>
    </row>
    <row r="76" spans="1:36" ht="10.5" customHeight="1" x14ac:dyDescent="0.2">
      <c r="A76" s="11"/>
      <c r="B76" s="14"/>
      <c r="C76" s="11"/>
      <c r="D76" s="15" t="s">
        <v>47</v>
      </c>
      <c r="E76" s="11"/>
      <c r="F76" s="2"/>
      <c r="G76" s="12">
        <v>0</v>
      </c>
      <c r="H76" s="12">
        <v>5385830</v>
      </c>
      <c r="I76" s="12">
        <v>3061034</v>
      </c>
      <c r="J76" s="12">
        <v>0</v>
      </c>
      <c r="K76" s="12">
        <v>19583121</v>
      </c>
      <c r="L76" s="12">
        <v>28319135</v>
      </c>
      <c r="M76" s="12">
        <v>5808151</v>
      </c>
      <c r="N76" s="12">
        <v>0</v>
      </c>
      <c r="O76" s="41">
        <v>0</v>
      </c>
      <c r="P76" s="41">
        <v>6000000</v>
      </c>
      <c r="Q76" s="41">
        <v>0</v>
      </c>
      <c r="R76" s="41">
        <v>2018373</v>
      </c>
      <c r="S76" s="41">
        <v>32753129</v>
      </c>
      <c r="T76" s="41">
        <v>45465882</v>
      </c>
      <c r="U76" s="11">
        <v>0</v>
      </c>
      <c r="V76" s="11">
        <v>3707</v>
      </c>
      <c r="W76" s="11">
        <v>4495437</v>
      </c>
      <c r="X76" s="11">
        <v>3979703</v>
      </c>
      <c r="Y76" s="11">
        <v>3948161</v>
      </c>
      <c r="Z76" s="11">
        <v>5669872</v>
      </c>
      <c r="AA76" s="11">
        <v>18342522</v>
      </c>
      <c r="AB76" s="41">
        <v>4806942</v>
      </c>
      <c r="AC76" s="41">
        <v>38324797</v>
      </c>
      <c r="AD76" s="41">
        <v>73176512</v>
      </c>
      <c r="AE76" s="41">
        <v>6873669</v>
      </c>
      <c r="AF76" s="41">
        <v>7596370</v>
      </c>
      <c r="AG76" s="41">
        <v>7834192</v>
      </c>
      <c r="AH76" s="41">
        <v>7141444</v>
      </c>
      <c r="AI76" s="13">
        <v>6.8200701479542492E-2</v>
      </c>
      <c r="AJ76" s="13">
        <v>-8.8426221874572386E-2</v>
      </c>
    </row>
    <row r="77" spans="1:36" ht="10.5" customHeight="1" x14ac:dyDescent="0.2">
      <c r="A77" s="11"/>
      <c r="B77" s="11"/>
      <c r="C77" s="11"/>
      <c r="D77" s="11" t="s">
        <v>48</v>
      </c>
      <c r="E77" s="11"/>
      <c r="F77" s="2"/>
      <c r="G77" s="12">
        <v>768125</v>
      </c>
      <c r="H77" s="12">
        <v>577607</v>
      </c>
      <c r="I77" s="12">
        <v>1037111</v>
      </c>
      <c r="J77" s="12">
        <v>643198</v>
      </c>
      <c r="K77" s="12">
        <v>634735</v>
      </c>
      <c r="L77" s="12">
        <v>696033</v>
      </c>
      <c r="M77" s="12">
        <v>815434</v>
      </c>
      <c r="N77" s="12">
        <v>385180</v>
      </c>
      <c r="O77" s="41">
        <v>327299</v>
      </c>
      <c r="P77" s="41">
        <v>1657711</v>
      </c>
      <c r="Q77" s="41">
        <v>609855</v>
      </c>
      <c r="R77" s="41">
        <v>3861485</v>
      </c>
      <c r="S77" s="41">
        <v>809850</v>
      </c>
      <c r="T77" s="41">
        <v>10970926</v>
      </c>
      <c r="U77" s="11">
        <v>1189382</v>
      </c>
      <c r="V77" s="11">
        <v>1289730</v>
      </c>
      <c r="W77" s="11">
        <v>2606783</v>
      </c>
      <c r="X77" s="11">
        <v>981699</v>
      </c>
      <c r="Y77" s="11">
        <v>1863157</v>
      </c>
      <c r="Z77" s="11">
        <v>1523400</v>
      </c>
      <c r="AA77" s="11">
        <v>1715472</v>
      </c>
      <c r="AB77" s="41">
        <v>1742053</v>
      </c>
      <c r="AC77" s="41">
        <v>1465564</v>
      </c>
      <c r="AD77" s="41">
        <v>1994933</v>
      </c>
      <c r="AE77" s="41">
        <v>15117291</v>
      </c>
      <c r="AF77" s="41">
        <v>2219396</v>
      </c>
      <c r="AG77" s="41">
        <v>2098892</v>
      </c>
      <c r="AH77" s="41">
        <v>3420392</v>
      </c>
      <c r="AI77" s="13">
        <v>0.11901460036783718</v>
      </c>
      <c r="AJ77" s="13">
        <v>0.62961791268917122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c r="AI78" s="13"/>
      <c r="AJ78" s="13"/>
    </row>
    <row r="79" spans="1:36" ht="10.5" customHeight="1" x14ac:dyDescent="0.2">
      <c r="A79" s="11"/>
      <c r="B79" s="11" t="s">
        <v>49</v>
      </c>
      <c r="C79" s="11"/>
      <c r="D79" s="11"/>
      <c r="E79" s="11"/>
      <c r="F79" s="2"/>
      <c r="G79" s="12">
        <v>17733978</v>
      </c>
      <c r="H79" s="12">
        <v>17922601</v>
      </c>
      <c r="I79" s="12">
        <v>19572191</v>
      </c>
      <c r="J79" s="12">
        <v>23833894</v>
      </c>
      <c r="K79" s="12">
        <f>SUM(K80:K89)</f>
        <v>25292689</v>
      </c>
      <c r="L79" s="12">
        <f>SUM(L80:L89)</f>
        <v>26757420</v>
      </c>
      <c r="M79" s="12">
        <f>SUM(M80:M89)</f>
        <v>28216893</v>
      </c>
      <c r="N79" s="12">
        <f>SUM(N80:N89)</f>
        <v>30432345</v>
      </c>
      <c r="O79" s="41">
        <v>36674063</v>
      </c>
      <c r="P79" s="41">
        <v>33457684</v>
      </c>
      <c r="Q79" s="41">
        <v>39289632</v>
      </c>
      <c r="R79" s="41">
        <v>38109803</v>
      </c>
      <c r="S79" s="41">
        <v>36350382</v>
      </c>
      <c r="T79" s="41">
        <v>39879936</v>
      </c>
      <c r="U79" s="11">
        <v>42672215</v>
      </c>
      <c r="V79" s="11">
        <f>SUM(V80:V89)</f>
        <v>48430588</v>
      </c>
      <c r="W79" s="11">
        <f>SUM(W80:W89)</f>
        <v>44650563</v>
      </c>
      <c r="X79" s="11">
        <f>SUM(X80:X89)</f>
        <v>44909856</v>
      </c>
      <c r="Y79" s="11">
        <f>SUM(Y80:Y89)</f>
        <v>43824730.495849624</v>
      </c>
      <c r="Z79" s="11">
        <f>SUM(Z80:Z89)</f>
        <v>42437163.270136319</v>
      </c>
      <c r="AA79" s="11">
        <v>43740743</v>
      </c>
      <c r="AB79" s="41">
        <v>46490783</v>
      </c>
      <c r="AC79" s="41">
        <v>48955547</v>
      </c>
      <c r="AD79" s="41">
        <v>48512682</v>
      </c>
      <c r="AE79" s="41">
        <v>52215320</v>
      </c>
      <c r="AF79" s="41">
        <v>54827560</v>
      </c>
      <c r="AG79" s="41">
        <v>54539139</v>
      </c>
      <c r="AH79" s="41">
        <v>56653981</v>
      </c>
      <c r="AI79" s="13">
        <v>3.3500272135117415E-2</v>
      </c>
      <c r="AJ79" s="13">
        <v>3.8776593081163234E-2</v>
      </c>
    </row>
    <row r="80" spans="1:36" ht="10.5" customHeight="1" x14ac:dyDescent="0.2">
      <c r="A80" s="11"/>
      <c r="B80" s="11"/>
      <c r="C80" s="11" t="s">
        <v>50</v>
      </c>
      <c r="D80" s="11"/>
      <c r="E80" s="11"/>
      <c r="F80" s="2"/>
      <c r="G80" s="12">
        <v>0</v>
      </c>
      <c r="H80" s="12">
        <v>0</v>
      </c>
      <c r="I80" s="12">
        <v>0</v>
      </c>
      <c r="J80" s="12">
        <v>2289009</v>
      </c>
      <c r="K80" s="12">
        <v>2381890</v>
      </c>
      <c r="L80" s="12">
        <v>2593696</v>
      </c>
      <c r="M80" s="12">
        <v>2657509</v>
      </c>
      <c r="N80" s="12">
        <v>2819786</v>
      </c>
      <c r="O80" s="41">
        <v>2844932</v>
      </c>
      <c r="P80" s="41">
        <v>2992368</v>
      </c>
      <c r="Q80" s="41">
        <v>2992368</v>
      </c>
      <c r="R80" s="41">
        <v>2992368</v>
      </c>
      <c r="S80" s="41">
        <v>2863965</v>
      </c>
      <c r="T80" s="41">
        <v>2992368</v>
      </c>
      <c r="U80" s="11">
        <v>2842750</v>
      </c>
      <c r="V80" s="11">
        <v>2992368</v>
      </c>
      <c r="W80" s="11">
        <v>2992368</v>
      </c>
      <c r="X80" s="11">
        <v>2992368</v>
      </c>
      <c r="Y80" s="11">
        <v>2992368</v>
      </c>
      <c r="Z80" s="11">
        <v>2992368</v>
      </c>
      <c r="AA80" s="11">
        <v>2992368</v>
      </c>
      <c r="AB80" s="41">
        <v>2992368</v>
      </c>
      <c r="AC80" s="41">
        <v>2992368</v>
      </c>
      <c r="AD80" s="41">
        <v>2992368</v>
      </c>
      <c r="AE80" s="41">
        <v>2992368</v>
      </c>
      <c r="AF80" s="41">
        <v>2992368</v>
      </c>
      <c r="AG80" s="41">
        <v>2992368</v>
      </c>
      <c r="AH80" s="41">
        <v>2992368</v>
      </c>
      <c r="AI80" s="13">
        <v>0</v>
      </c>
      <c r="AJ80" s="13">
        <v>0</v>
      </c>
    </row>
    <row r="81" spans="1:36" ht="10.5" customHeight="1" x14ac:dyDescent="0.2">
      <c r="A81" s="11"/>
      <c r="B81" s="11"/>
      <c r="C81" s="11" t="s">
        <v>51</v>
      </c>
      <c r="D81" s="11"/>
      <c r="E81" s="11"/>
      <c r="F81" s="2"/>
      <c r="G81" s="12">
        <v>0</v>
      </c>
      <c r="H81" s="12">
        <v>0</v>
      </c>
      <c r="I81" s="12">
        <v>0</v>
      </c>
      <c r="J81" s="12">
        <v>560112</v>
      </c>
      <c r="K81" s="12">
        <v>375352</v>
      </c>
      <c r="L81" s="12">
        <v>341778</v>
      </c>
      <c r="M81" s="12">
        <v>349763</v>
      </c>
      <c r="N81" s="12">
        <v>440081</v>
      </c>
      <c r="O81" s="41">
        <v>855687</v>
      </c>
      <c r="P81" s="41">
        <v>1046134</v>
      </c>
      <c r="Q81" s="41">
        <v>1245843</v>
      </c>
      <c r="R81" s="41">
        <v>685378</v>
      </c>
      <c r="S81" s="41">
        <v>1333829</v>
      </c>
      <c r="T81" s="41">
        <v>1367886</v>
      </c>
      <c r="U81" s="11">
        <v>1367886</v>
      </c>
      <c r="V81" s="12">
        <v>1309985</v>
      </c>
      <c r="W81" s="11">
        <v>1574689</v>
      </c>
      <c r="X81" s="11">
        <v>1575915</v>
      </c>
      <c r="Y81" s="11">
        <v>1579620</v>
      </c>
      <c r="Z81" s="11">
        <v>1581224</v>
      </c>
      <c r="AA81" s="11">
        <v>1591689</v>
      </c>
      <c r="AB81" s="41">
        <v>1604860</v>
      </c>
      <c r="AC81" s="41">
        <v>1608224</v>
      </c>
      <c r="AD81" s="41">
        <v>1613062</v>
      </c>
      <c r="AE81" s="41">
        <v>1617919</v>
      </c>
      <c r="AF81" s="41">
        <v>1621294</v>
      </c>
      <c r="AG81" s="41">
        <v>1622566</v>
      </c>
      <c r="AH81" s="41">
        <v>1623919</v>
      </c>
      <c r="AI81" s="13">
        <v>1.9695767874994274E-3</v>
      </c>
      <c r="AJ81" s="13">
        <v>8.338643851775521E-4</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3525787</v>
      </c>
      <c r="W82" s="12">
        <v>3825622</v>
      </c>
      <c r="X82" s="12">
        <v>4250006</v>
      </c>
      <c r="Y82" s="12">
        <v>4356818.4958496243</v>
      </c>
      <c r="Z82" s="12">
        <v>4591623.2701363182</v>
      </c>
      <c r="AA82" s="12">
        <v>4937251</v>
      </c>
      <c r="AB82" s="41">
        <v>5193900</v>
      </c>
      <c r="AC82" s="41">
        <v>5412667</v>
      </c>
      <c r="AD82" s="41">
        <v>5660481</v>
      </c>
      <c r="AE82" s="41">
        <v>5765255</v>
      </c>
      <c r="AF82" s="41">
        <v>5977553</v>
      </c>
      <c r="AG82" s="41">
        <v>5692746</v>
      </c>
      <c r="AH82" s="41">
        <v>6589887</v>
      </c>
      <c r="AI82" s="13">
        <v>4.0472798216264483E-2</v>
      </c>
      <c r="AJ82" s="13">
        <v>0.15759371663517044</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179049</v>
      </c>
      <c r="K84" s="12">
        <v>203348</v>
      </c>
      <c r="L84" s="12">
        <v>203448</v>
      </c>
      <c r="M84" s="12">
        <v>203448</v>
      </c>
      <c r="N84" s="12">
        <v>203448</v>
      </c>
      <c r="O84" s="41">
        <v>203448</v>
      </c>
      <c r="P84" s="41">
        <v>203448</v>
      </c>
      <c r="Q84" s="41">
        <v>203448</v>
      </c>
      <c r="R84" s="41">
        <v>203448</v>
      </c>
      <c r="S84" s="41">
        <v>203448</v>
      </c>
      <c r="T84" s="41">
        <v>152586</v>
      </c>
      <c r="U84" s="11">
        <v>158686</v>
      </c>
      <c r="V84" s="11">
        <v>203448</v>
      </c>
      <c r="W84" s="11">
        <v>203448</v>
      </c>
      <c r="X84" s="11">
        <v>203448</v>
      </c>
      <c r="Y84" s="11">
        <v>203448</v>
      </c>
      <c r="Z84" s="11">
        <v>203448</v>
      </c>
      <c r="AA84" s="11">
        <v>203448</v>
      </c>
      <c r="AB84" s="41">
        <v>203448</v>
      </c>
      <c r="AC84" s="41">
        <v>254310</v>
      </c>
      <c r="AD84" s="41">
        <v>101724</v>
      </c>
      <c r="AE84" s="41">
        <v>152586</v>
      </c>
      <c r="AF84" s="41">
        <v>203448</v>
      </c>
      <c r="AG84" s="41">
        <v>203447</v>
      </c>
      <c r="AH84" s="41">
        <v>203448</v>
      </c>
      <c r="AI84" s="13">
        <v>0</v>
      </c>
      <c r="AJ84" s="13">
        <v>4.9152850619571685E-6</v>
      </c>
    </row>
    <row r="85" spans="1:36" ht="10.5" customHeight="1" x14ac:dyDescent="0.2">
      <c r="A85" s="11"/>
      <c r="B85" s="14"/>
      <c r="C85" s="11" t="s">
        <v>55</v>
      </c>
      <c r="E85" s="11"/>
      <c r="F85" s="2"/>
      <c r="G85" s="12">
        <v>0</v>
      </c>
      <c r="H85" s="12">
        <v>0</v>
      </c>
      <c r="I85" s="12">
        <v>0</v>
      </c>
      <c r="J85" s="12">
        <v>0</v>
      </c>
      <c r="K85" s="12">
        <v>0</v>
      </c>
      <c r="L85" s="12">
        <v>0</v>
      </c>
      <c r="M85" s="12">
        <v>0</v>
      </c>
      <c r="N85" s="12">
        <v>0</v>
      </c>
      <c r="O85" s="41">
        <v>0</v>
      </c>
      <c r="P85" s="41">
        <v>0</v>
      </c>
      <c r="Q85" s="41">
        <v>0</v>
      </c>
      <c r="R85" s="41">
        <v>0</v>
      </c>
      <c r="S85" s="41">
        <v>0</v>
      </c>
      <c r="T85" s="41">
        <v>0</v>
      </c>
      <c r="U85" s="11">
        <v>0</v>
      </c>
      <c r="V85" s="11">
        <v>0</v>
      </c>
      <c r="W85" s="11">
        <v>0</v>
      </c>
      <c r="X85" s="11">
        <v>4253395</v>
      </c>
      <c r="Y85" s="11">
        <v>4376165</v>
      </c>
      <c r="Z85" s="11">
        <v>0</v>
      </c>
      <c r="AA85" s="11">
        <v>0</v>
      </c>
      <c r="AB85" s="41">
        <v>0</v>
      </c>
      <c r="AC85" s="41">
        <v>0</v>
      </c>
      <c r="AD85" s="41">
        <v>0</v>
      </c>
      <c r="AE85" s="41">
        <v>0</v>
      </c>
      <c r="AF85" s="41">
        <v>0</v>
      </c>
      <c r="AG85" s="41">
        <v>0</v>
      </c>
      <c r="AH85" s="41">
        <v>0</v>
      </c>
      <c r="AI85" s="13" t="s">
        <v>246</v>
      </c>
      <c r="AJ85" s="13" t="s">
        <v>246</v>
      </c>
    </row>
    <row r="86" spans="1:36" ht="10.5" customHeight="1" x14ac:dyDescent="0.2">
      <c r="A86" s="11"/>
      <c r="B86" s="11"/>
      <c r="C86" s="11" t="s">
        <v>56</v>
      </c>
      <c r="D86" s="11"/>
      <c r="E86" s="11"/>
      <c r="F86" s="2"/>
      <c r="G86" s="12">
        <v>4300788</v>
      </c>
      <c r="H86" s="12">
        <v>3887887</v>
      </c>
      <c r="I86" s="12">
        <v>4201033</v>
      </c>
      <c r="J86" s="12">
        <v>4112528</v>
      </c>
      <c r="K86" s="12">
        <v>5351698</v>
      </c>
      <c r="L86" s="12">
        <v>5378448</v>
      </c>
      <c r="M86" s="12">
        <v>5567555</v>
      </c>
      <c r="N86" s="12">
        <v>6588075</v>
      </c>
      <c r="O86" s="41">
        <v>10215500</v>
      </c>
      <c r="P86" s="41">
        <v>8125998</v>
      </c>
      <c r="Q86" s="41">
        <v>13439238</v>
      </c>
      <c r="R86" s="41">
        <v>12051940</v>
      </c>
      <c r="S86" s="41">
        <v>8211086</v>
      </c>
      <c r="T86" s="41">
        <v>8745220</v>
      </c>
      <c r="U86" s="11">
        <v>8435996</v>
      </c>
      <c r="V86" s="11">
        <v>9575472</v>
      </c>
      <c r="W86" s="11">
        <v>9660986</v>
      </c>
      <c r="X86" s="11">
        <v>9464826</v>
      </c>
      <c r="Y86" s="11">
        <v>10089221</v>
      </c>
      <c r="Z86" s="11">
        <v>9496225</v>
      </c>
      <c r="AA86" s="11">
        <v>10607810</v>
      </c>
      <c r="AB86" s="41">
        <v>12273685</v>
      </c>
      <c r="AC86" s="41">
        <v>12592875</v>
      </c>
      <c r="AD86" s="41">
        <v>12656662</v>
      </c>
      <c r="AE86" s="41">
        <v>14680105</v>
      </c>
      <c r="AF86" s="41">
        <v>15457400</v>
      </c>
      <c r="AG86" s="41">
        <v>16230767</v>
      </c>
      <c r="AH86" s="41">
        <v>17379483</v>
      </c>
      <c r="AI86" s="13">
        <v>5.9685471212573837E-2</v>
      </c>
      <c r="AJ86" s="13">
        <v>7.0773981291210694E-2</v>
      </c>
    </row>
    <row r="87" spans="1:36" ht="10.5" customHeight="1" x14ac:dyDescent="0.2">
      <c r="A87" s="11"/>
      <c r="B87" s="11"/>
      <c r="C87" s="11" t="s">
        <v>57</v>
      </c>
      <c r="D87" s="11"/>
      <c r="E87" s="11"/>
      <c r="F87" s="2"/>
      <c r="G87" s="12">
        <v>9961446</v>
      </c>
      <c r="H87" s="12">
        <v>10413890</v>
      </c>
      <c r="I87" s="12">
        <v>11311126</v>
      </c>
      <c r="J87" s="12">
        <v>11933531</v>
      </c>
      <c r="K87" s="12">
        <v>12476900</v>
      </c>
      <c r="L87" s="12">
        <v>13313483</v>
      </c>
      <c r="M87" s="12">
        <v>14560637</v>
      </c>
      <c r="N87" s="12">
        <v>14998069</v>
      </c>
      <c r="O87" s="41">
        <v>15924073</v>
      </c>
      <c r="P87" s="41">
        <v>15100317</v>
      </c>
      <c r="Q87" s="41">
        <v>14334937</v>
      </c>
      <c r="R87" s="41">
        <v>14386912</v>
      </c>
      <c r="S87" s="41">
        <v>15049345</v>
      </c>
      <c r="T87" s="41">
        <v>19467291</v>
      </c>
      <c r="U87" s="11">
        <v>19984607</v>
      </c>
      <c r="V87" s="11">
        <v>21658192</v>
      </c>
      <c r="W87" s="11">
        <v>19858372</v>
      </c>
      <c r="X87" s="11">
        <v>15940209</v>
      </c>
      <c r="Y87" s="11">
        <v>14108274</v>
      </c>
      <c r="Z87" s="11">
        <v>15826241</v>
      </c>
      <c r="AA87" s="11">
        <v>16811311</v>
      </c>
      <c r="AB87" s="41">
        <v>17410317</v>
      </c>
      <c r="AC87" s="41">
        <v>19075884</v>
      </c>
      <c r="AD87" s="41">
        <v>19512034</v>
      </c>
      <c r="AE87" s="41">
        <v>21492115</v>
      </c>
      <c r="AF87" s="41">
        <v>21983194</v>
      </c>
      <c r="AG87" s="41">
        <v>21986815</v>
      </c>
      <c r="AH87" s="41">
        <v>21566451</v>
      </c>
      <c r="AI87" s="13">
        <v>3.6323470388129664E-2</v>
      </c>
      <c r="AJ87" s="13">
        <v>-1.9118912857546671E-2</v>
      </c>
    </row>
    <row r="88" spans="1:36" ht="10.5" customHeight="1" x14ac:dyDescent="0.2">
      <c r="A88" s="11"/>
      <c r="B88" s="11"/>
      <c r="C88" s="11" t="s">
        <v>58</v>
      </c>
      <c r="D88" s="11"/>
      <c r="E88" s="11"/>
      <c r="F88" s="2"/>
      <c r="G88" s="12">
        <v>3471744</v>
      </c>
      <c r="H88" s="12">
        <v>3620824</v>
      </c>
      <c r="I88" s="12">
        <v>4060032</v>
      </c>
      <c r="J88" s="12">
        <v>4759665</v>
      </c>
      <c r="K88" s="12">
        <v>4503501</v>
      </c>
      <c r="L88" s="12">
        <v>4926567</v>
      </c>
      <c r="M88" s="12">
        <v>4877981</v>
      </c>
      <c r="N88" s="12">
        <v>5382886</v>
      </c>
      <c r="O88" s="41">
        <v>6630423</v>
      </c>
      <c r="P88" s="41">
        <v>5989419</v>
      </c>
      <c r="Q88" s="41">
        <v>6425625</v>
      </c>
      <c r="R88" s="41">
        <v>7167688</v>
      </c>
      <c r="S88" s="41">
        <v>7556854</v>
      </c>
      <c r="T88" s="41">
        <v>6366346</v>
      </c>
      <c r="U88" s="11">
        <v>9089345</v>
      </c>
      <c r="V88" s="11">
        <v>8542633</v>
      </c>
      <c r="W88" s="11">
        <v>6436581</v>
      </c>
      <c r="X88" s="11">
        <v>5265608</v>
      </c>
      <c r="Y88" s="11">
        <v>5900516</v>
      </c>
      <c r="Z88" s="11">
        <v>7141443</v>
      </c>
      <c r="AA88" s="11">
        <v>6216477</v>
      </c>
      <c r="AB88" s="41">
        <v>6311572</v>
      </c>
      <c r="AC88" s="41">
        <v>5911484</v>
      </c>
      <c r="AD88" s="41">
        <v>5569105</v>
      </c>
      <c r="AE88" s="41">
        <v>5113185</v>
      </c>
      <c r="AF88" s="41">
        <v>6592303</v>
      </c>
      <c r="AG88" s="41">
        <v>5644548</v>
      </c>
      <c r="AH88" s="41">
        <v>6060354</v>
      </c>
      <c r="AI88" s="13">
        <v>-6.7465656587384348E-3</v>
      </c>
      <c r="AJ88" s="13">
        <v>7.3665065829894613E-2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648173</v>
      </c>
      <c r="R89" s="41">
        <v>622069</v>
      </c>
      <c r="S89" s="41">
        <v>1131855</v>
      </c>
      <c r="T89" s="41">
        <v>788239</v>
      </c>
      <c r="U89" s="11">
        <v>792945</v>
      </c>
      <c r="V89" s="11">
        <v>622703</v>
      </c>
      <c r="W89" s="11">
        <v>98497</v>
      </c>
      <c r="X89" s="11">
        <v>964081</v>
      </c>
      <c r="Y89" s="11">
        <v>218300</v>
      </c>
      <c r="Z89" s="11">
        <v>604591</v>
      </c>
      <c r="AA89" s="11">
        <v>380389</v>
      </c>
      <c r="AB89" s="41">
        <v>500633</v>
      </c>
      <c r="AC89" s="41">
        <v>1107735</v>
      </c>
      <c r="AD89" s="41">
        <v>407246</v>
      </c>
      <c r="AE89" s="41">
        <v>401787</v>
      </c>
      <c r="AF89" s="41">
        <v>0</v>
      </c>
      <c r="AG89" s="41">
        <v>165882</v>
      </c>
      <c r="AH89" s="41">
        <v>238071</v>
      </c>
      <c r="AI89" s="13">
        <v>-0.1165177325321024</v>
      </c>
      <c r="AJ89" s="13">
        <v>0.43518284081455494</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3351846</v>
      </c>
      <c r="H91" s="12">
        <v>3495594</v>
      </c>
      <c r="I91" s="12">
        <v>3560902</v>
      </c>
      <c r="J91" s="12">
        <v>3395801</v>
      </c>
      <c r="K91" s="12">
        <v>3558917</v>
      </c>
      <c r="L91" s="12">
        <v>3532361</v>
      </c>
      <c r="M91" s="12">
        <v>2204242</v>
      </c>
      <c r="N91" s="12">
        <v>4194366</v>
      </c>
      <c r="O91" s="41">
        <v>4461101</v>
      </c>
      <c r="P91" s="41">
        <v>5132612</v>
      </c>
      <c r="Q91" s="41">
        <v>6458527</v>
      </c>
      <c r="R91" s="41">
        <v>7717925</v>
      </c>
      <c r="S91" s="41">
        <v>7924098</v>
      </c>
      <c r="T91" s="41">
        <v>8806383</v>
      </c>
      <c r="U91" s="11">
        <v>9688812</v>
      </c>
      <c r="V91" s="11">
        <v>10290577</v>
      </c>
      <c r="W91" s="11">
        <v>9889899</v>
      </c>
      <c r="X91" s="11">
        <v>13505246</v>
      </c>
      <c r="Y91" s="11">
        <v>13692435</v>
      </c>
      <c r="Z91" s="11">
        <v>11561529</v>
      </c>
      <c r="AA91" s="11">
        <v>9878079</v>
      </c>
      <c r="AB91" s="41">
        <v>9890108</v>
      </c>
      <c r="AC91" s="41">
        <v>10243885</v>
      </c>
      <c r="AD91" s="41">
        <v>10693062</v>
      </c>
      <c r="AE91" s="41">
        <v>11342738</v>
      </c>
      <c r="AF91" s="41">
        <v>11513807</v>
      </c>
      <c r="AG91" s="42">
        <v>11400604</v>
      </c>
      <c r="AH91" s="41">
        <v>11510482</v>
      </c>
      <c r="AI91" s="13">
        <v>2.5609604734970093E-2</v>
      </c>
      <c r="AJ91" s="13">
        <v>9.6379104124658665E-3</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40207485</v>
      </c>
      <c r="H96" s="5">
        <v>39802938</v>
      </c>
      <c r="I96" s="5">
        <v>43290992</v>
      </c>
      <c r="J96" s="5">
        <v>45542467</v>
      </c>
      <c r="K96" s="5">
        <v>57676182</v>
      </c>
      <c r="L96" s="5">
        <v>75065537</v>
      </c>
      <c r="M96" s="5">
        <v>68347351</v>
      </c>
      <c r="N96" s="5">
        <v>68177580</v>
      </c>
      <c r="O96" s="5">
        <v>74769811</v>
      </c>
      <c r="P96" s="5">
        <v>72223321</v>
      </c>
      <c r="Q96" s="5">
        <v>76890689</v>
      </c>
      <c r="R96" s="39">
        <v>87277505</v>
      </c>
      <c r="S96" s="39">
        <v>86268270</v>
      </c>
      <c r="T96" s="39">
        <v>87703969</v>
      </c>
      <c r="U96" s="39">
        <v>101959141</v>
      </c>
      <c r="V96" s="8">
        <v>118517159</v>
      </c>
      <c r="W96" s="39">
        <v>99623542</v>
      </c>
      <c r="X96" s="39">
        <f t="shared" ref="X96:AA96" si="14">SUM(X98:X107)</f>
        <v>87665108</v>
      </c>
      <c r="Y96" s="39">
        <f t="shared" si="14"/>
        <v>86750853</v>
      </c>
      <c r="Z96" s="39">
        <f t="shared" si="14"/>
        <v>92582734</v>
      </c>
      <c r="AA96" s="39">
        <f t="shared" si="14"/>
        <v>94459586</v>
      </c>
      <c r="AB96" s="39">
        <v>98301146</v>
      </c>
      <c r="AC96" s="39">
        <v>103845254</v>
      </c>
      <c r="AD96" s="39">
        <v>109642522</v>
      </c>
      <c r="AE96" s="39">
        <v>130012418</v>
      </c>
      <c r="AF96" s="39">
        <v>144804934</v>
      </c>
      <c r="AG96" s="96">
        <v>135549639</v>
      </c>
      <c r="AH96" s="96">
        <v>121434148</v>
      </c>
      <c r="AI96" s="10">
        <v>3.585040821949792E-2</v>
      </c>
      <c r="AJ96" s="10">
        <v>-0.10413521647224748</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13676520</v>
      </c>
      <c r="H98" s="50">
        <v>14527590</v>
      </c>
      <c r="I98" s="50">
        <v>14897451</v>
      </c>
      <c r="J98" s="50">
        <v>15696746</v>
      </c>
      <c r="K98" s="50">
        <v>17287542</v>
      </c>
      <c r="L98" s="50">
        <v>18004882</v>
      </c>
      <c r="M98" s="50">
        <v>19785011</v>
      </c>
      <c r="N98" s="50">
        <v>21468092</v>
      </c>
      <c r="O98" s="50">
        <v>24785900</v>
      </c>
      <c r="P98" s="50">
        <v>24989156</v>
      </c>
      <c r="Q98" s="50">
        <v>26516212</v>
      </c>
      <c r="R98" s="41">
        <v>29189759</v>
      </c>
      <c r="S98" s="41">
        <v>31735254</v>
      </c>
      <c r="T98" s="41">
        <v>33384196</v>
      </c>
      <c r="U98" s="41">
        <v>33957550</v>
      </c>
      <c r="V98" s="11">
        <v>36145630</v>
      </c>
      <c r="W98" s="41">
        <v>35977746</v>
      </c>
      <c r="X98" s="41">
        <v>31810030</v>
      </c>
      <c r="Y98" s="41">
        <v>31698573</v>
      </c>
      <c r="Z98" s="41">
        <v>34108311</v>
      </c>
      <c r="AA98" s="41">
        <v>35137010</v>
      </c>
      <c r="AB98" s="41">
        <v>36216314</v>
      </c>
      <c r="AC98" s="41">
        <v>38561681</v>
      </c>
      <c r="AD98" s="41">
        <v>40095030</v>
      </c>
      <c r="AE98" s="41">
        <v>39688192</v>
      </c>
      <c r="AF98" s="41">
        <v>41878218</v>
      </c>
      <c r="AG98" s="42">
        <v>42388690</v>
      </c>
      <c r="AH98" s="42">
        <v>44439159</v>
      </c>
      <c r="AI98" s="13">
        <v>3.4690029356397867E-2</v>
      </c>
      <c r="AJ98" s="13">
        <v>4.8373021199758712E-2</v>
      </c>
    </row>
    <row r="99" spans="1:44" ht="10.5" customHeight="1" x14ac:dyDescent="0.2">
      <c r="A99" s="14"/>
      <c r="B99" s="51" t="s">
        <v>65</v>
      </c>
      <c r="C99" s="44"/>
      <c r="D99" s="44"/>
      <c r="E99" s="34"/>
      <c r="F99" s="2"/>
      <c r="G99" s="50">
        <v>22888766</v>
      </c>
      <c r="H99" s="50">
        <v>23515682</v>
      </c>
      <c r="I99" s="50">
        <v>24695527</v>
      </c>
      <c r="J99" s="50">
        <v>26351930</v>
      </c>
      <c r="K99" s="50">
        <v>27902368</v>
      </c>
      <c r="L99" s="50">
        <v>27550070</v>
      </c>
      <c r="M99" s="50">
        <v>28763484</v>
      </c>
      <c r="N99" s="50">
        <v>32163474</v>
      </c>
      <c r="O99" s="50">
        <v>36319006</v>
      </c>
      <c r="P99" s="50">
        <v>37409025</v>
      </c>
      <c r="Q99" s="50">
        <v>38543326</v>
      </c>
      <c r="R99" s="41">
        <v>40790523</v>
      </c>
      <c r="S99" s="41">
        <v>42013176</v>
      </c>
      <c r="T99" s="41">
        <v>43615250</v>
      </c>
      <c r="U99" s="41">
        <v>44991302</v>
      </c>
      <c r="V99" s="11">
        <v>47313568</v>
      </c>
      <c r="W99" s="41">
        <v>46549385</v>
      </c>
      <c r="X99" s="41">
        <v>43982424</v>
      </c>
      <c r="Y99" s="41">
        <v>42779184</v>
      </c>
      <c r="Z99" s="41">
        <v>45363655</v>
      </c>
      <c r="AA99" s="41">
        <v>46022073</v>
      </c>
      <c r="AB99" s="41">
        <v>47480079</v>
      </c>
      <c r="AC99" s="41">
        <v>48367083</v>
      </c>
      <c r="AD99" s="41">
        <v>50745425</v>
      </c>
      <c r="AE99" s="41">
        <v>54218688</v>
      </c>
      <c r="AF99" s="41">
        <v>54486646</v>
      </c>
      <c r="AG99" s="42">
        <v>57018731</v>
      </c>
      <c r="AH99" s="42">
        <v>56612033</v>
      </c>
      <c r="AI99" s="13">
        <v>2.9752574409769084E-2</v>
      </c>
      <c r="AJ99" s="13">
        <v>-7.1327087233842507E-3</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318156</v>
      </c>
      <c r="H102" s="50">
        <v>326283</v>
      </c>
      <c r="I102" s="50">
        <v>488995</v>
      </c>
      <c r="J102" s="50">
        <v>59919</v>
      </c>
      <c r="K102" s="50">
        <v>8321</v>
      </c>
      <c r="L102" s="50">
        <v>335</v>
      </c>
      <c r="M102" s="50">
        <v>0</v>
      </c>
      <c r="N102" s="50">
        <v>0</v>
      </c>
      <c r="O102" s="50">
        <v>0</v>
      </c>
      <c r="P102" s="50">
        <v>1042</v>
      </c>
      <c r="Q102" s="50">
        <v>0</v>
      </c>
      <c r="R102" s="41">
        <v>0</v>
      </c>
      <c r="S102" s="41">
        <v>0</v>
      </c>
      <c r="T102" s="41">
        <v>46342</v>
      </c>
      <c r="U102" s="41">
        <v>4385</v>
      </c>
      <c r="V102" s="11">
        <v>6691</v>
      </c>
      <c r="W102" s="41">
        <v>0</v>
      </c>
      <c r="X102" s="41">
        <v>0</v>
      </c>
      <c r="Y102" s="41">
        <v>0</v>
      </c>
      <c r="Z102" s="41">
        <v>0</v>
      </c>
      <c r="AA102" s="41">
        <v>0</v>
      </c>
      <c r="AB102" s="41">
        <v>0</v>
      </c>
      <c r="AC102" s="41">
        <v>0</v>
      </c>
      <c r="AD102" s="41">
        <v>0</v>
      </c>
      <c r="AE102" s="41">
        <v>0</v>
      </c>
      <c r="AF102" s="41">
        <v>0</v>
      </c>
      <c r="AG102" s="42">
        <v>0</v>
      </c>
      <c r="AH102" s="42">
        <v>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48459</v>
      </c>
      <c r="H104" s="50">
        <v>9834</v>
      </c>
      <c r="I104" s="50">
        <v>154206</v>
      </c>
      <c r="J104" s="50">
        <v>181760</v>
      </c>
      <c r="K104" s="50">
        <v>65317</v>
      </c>
      <c r="L104" s="50">
        <v>2190</v>
      </c>
      <c r="M104" s="50">
        <v>0</v>
      </c>
      <c r="N104" s="50">
        <v>0</v>
      </c>
      <c r="O104" s="50">
        <v>0</v>
      </c>
      <c r="P104" s="50">
        <v>0</v>
      </c>
      <c r="Q104" s="50">
        <v>33832</v>
      </c>
      <c r="R104" s="41">
        <v>124424</v>
      </c>
      <c r="S104" s="41">
        <v>142141</v>
      </c>
      <c r="T104" s="41">
        <v>154551</v>
      </c>
      <c r="U104" s="41">
        <v>94866</v>
      </c>
      <c r="V104" s="11">
        <v>149163</v>
      </c>
      <c r="W104" s="41">
        <v>0</v>
      </c>
      <c r="X104" s="41">
        <v>0</v>
      </c>
      <c r="Y104" s="41">
        <v>0</v>
      </c>
      <c r="Z104" s="41">
        <v>0</v>
      </c>
      <c r="AA104" s="41">
        <v>0</v>
      </c>
      <c r="AB104" s="41">
        <v>0</v>
      </c>
      <c r="AC104" s="41">
        <v>0</v>
      </c>
      <c r="AD104" s="41">
        <v>0</v>
      </c>
      <c r="AE104" s="41">
        <v>0</v>
      </c>
      <c r="AF104" s="41">
        <v>0</v>
      </c>
      <c r="AG104" s="42">
        <v>0</v>
      </c>
      <c r="AH104" s="42">
        <v>0</v>
      </c>
      <c r="AI104" s="13" t="s">
        <v>246</v>
      </c>
      <c r="AJ104" s="13" t="s">
        <v>246</v>
      </c>
    </row>
    <row r="105" spans="1:44" ht="10.5" customHeight="1" x14ac:dyDescent="0.2">
      <c r="A105" s="14"/>
      <c r="B105" s="51" t="s">
        <v>72</v>
      </c>
      <c r="C105" s="44"/>
      <c r="D105" s="44"/>
      <c r="E105" s="34"/>
      <c r="F105" s="2"/>
      <c r="G105" s="50">
        <v>1299051</v>
      </c>
      <c r="H105" s="50">
        <v>1151616</v>
      </c>
      <c r="I105" s="50">
        <v>1028336</v>
      </c>
      <c r="J105" s="50">
        <v>1209354</v>
      </c>
      <c r="K105" s="50">
        <v>1241066</v>
      </c>
      <c r="L105" s="50">
        <v>3211615</v>
      </c>
      <c r="M105" s="50">
        <v>5251990</v>
      </c>
      <c r="N105" s="50">
        <v>5363127</v>
      </c>
      <c r="O105" s="50">
        <v>5626840</v>
      </c>
      <c r="P105" s="50">
        <v>7006105</v>
      </c>
      <c r="Q105" s="50">
        <v>6455668</v>
      </c>
      <c r="R105" s="41">
        <v>6682748</v>
      </c>
      <c r="S105" s="41">
        <v>6030596</v>
      </c>
      <c r="T105" s="41">
        <v>6016506</v>
      </c>
      <c r="U105" s="41">
        <v>10433966</v>
      </c>
      <c r="V105" s="11">
        <v>7177010</v>
      </c>
      <c r="W105" s="41">
        <v>11877284</v>
      </c>
      <c r="X105" s="41">
        <v>11139369</v>
      </c>
      <c r="Y105" s="41">
        <v>11608386</v>
      </c>
      <c r="Z105" s="41">
        <v>12026181</v>
      </c>
      <c r="AA105" s="41">
        <v>11300179</v>
      </c>
      <c r="AB105" s="41">
        <v>13107694</v>
      </c>
      <c r="AC105" s="41">
        <v>14259007</v>
      </c>
      <c r="AD105" s="41">
        <v>13755705</v>
      </c>
      <c r="AE105" s="41">
        <v>14154271</v>
      </c>
      <c r="AF105" s="41">
        <v>16978288</v>
      </c>
      <c r="AG105" s="42">
        <v>20259156</v>
      </c>
      <c r="AH105" s="42">
        <v>16556474</v>
      </c>
      <c r="AI105" s="13">
        <v>3.9697324080449237E-2</v>
      </c>
      <c r="AJ105" s="13">
        <v>-0.18276585658356154</v>
      </c>
    </row>
    <row r="106" spans="1:44" ht="10.5" customHeight="1" x14ac:dyDescent="0.2">
      <c r="A106" s="14"/>
      <c r="B106" s="51" t="s">
        <v>73</v>
      </c>
      <c r="C106" s="44"/>
      <c r="D106" s="44"/>
      <c r="E106" s="34"/>
      <c r="F106" s="2"/>
      <c r="G106" s="50">
        <v>1954162</v>
      </c>
      <c r="H106" s="50">
        <v>209629</v>
      </c>
      <c r="I106" s="50">
        <v>1939237</v>
      </c>
      <c r="J106" s="50">
        <v>1935259</v>
      </c>
      <c r="K106" s="50">
        <v>11015452</v>
      </c>
      <c r="L106" s="50">
        <v>26228470</v>
      </c>
      <c r="M106" s="50">
        <v>14473392</v>
      </c>
      <c r="N106" s="50">
        <v>9052502</v>
      </c>
      <c r="O106" s="50">
        <v>7840873</v>
      </c>
      <c r="P106" s="50">
        <v>2774182</v>
      </c>
      <c r="Q106" s="50">
        <v>5296235</v>
      </c>
      <c r="R106" s="41">
        <v>10448685</v>
      </c>
      <c r="S106" s="41">
        <v>6266506</v>
      </c>
      <c r="T106" s="41">
        <v>4244609</v>
      </c>
      <c r="U106" s="41">
        <v>12191326</v>
      </c>
      <c r="V106" s="11">
        <v>27322184</v>
      </c>
      <c r="W106" s="41">
        <v>4936784</v>
      </c>
      <c r="X106" s="41">
        <v>583829</v>
      </c>
      <c r="Y106" s="41">
        <v>493221</v>
      </c>
      <c r="Z106" s="41">
        <v>839200</v>
      </c>
      <c r="AA106" s="41">
        <v>1743044</v>
      </c>
      <c r="AB106" s="41">
        <v>1301278</v>
      </c>
      <c r="AC106" s="41">
        <v>2560609</v>
      </c>
      <c r="AD106" s="41">
        <v>4903995</v>
      </c>
      <c r="AE106" s="41">
        <v>21839027</v>
      </c>
      <c r="AF106" s="41">
        <v>31267729</v>
      </c>
      <c r="AG106" s="42">
        <v>15763065</v>
      </c>
      <c r="AH106" s="42">
        <v>3707430</v>
      </c>
      <c r="AI106" s="13">
        <v>0.19064916590840753</v>
      </c>
      <c r="AJ106" s="13">
        <v>-0.76480272079065836</v>
      </c>
    </row>
    <row r="107" spans="1:44" ht="10.5" customHeight="1" x14ac:dyDescent="0.2">
      <c r="A107" s="14"/>
      <c r="B107" s="51" t="s">
        <v>39</v>
      </c>
      <c r="C107" s="44"/>
      <c r="D107" s="44"/>
      <c r="E107" s="34"/>
      <c r="F107" s="2"/>
      <c r="G107" s="50">
        <v>22371</v>
      </c>
      <c r="H107" s="50">
        <v>62304</v>
      </c>
      <c r="I107" s="50">
        <v>87240</v>
      </c>
      <c r="J107" s="50">
        <v>107499</v>
      </c>
      <c r="K107" s="50">
        <v>156116</v>
      </c>
      <c r="L107" s="50">
        <v>67975</v>
      </c>
      <c r="M107" s="50">
        <v>73474</v>
      </c>
      <c r="N107" s="50">
        <v>130385</v>
      </c>
      <c r="O107" s="50">
        <v>197192</v>
      </c>
      <c r="P107" s="50">
        <v>43811</v>
      </c>
      <c r="Q107" s="50">
        <v>45416</v>
      </c>
      <c r="R107" s="41">
        <v>41366</v>
      </c>
      <c r="S107" s="41">
        <v>80597</v>
      </c>
      <c r="T107" s="41">
        <v>242515</v>
      </c>
      <c r="U107" s="41">
        <v>285746</v>
      </c>
      <c r="V107" s="11">
        <v>402913</v>
      </c>
      <c r="W107" s="41">
        <v>282343</v>
      </c>
      <c r="X107" s="41">
        <v>149456</v>
      </c>
      <c r="Y107" s="41">
        <v>171489</v>
      </c>
      <c r="Z107" s="41">
        <v>245387</v>
      </c>
      <c r="AA107" s="41">
        <v>257280</v>
      </c>
      <c r="AB107" s="41">
        <v>195781</v>
      </c>
      <c r="AC107" s="41">
        <v>96874</v>
      </c>
      <c r="AD107" s="41">
        <v>142367</v>
      </c>
      <c r="AE107" s="41">
        <v>112240</v>
      </c>
      <c r="AF107" s="41">
        <v>194053</v>
      </c>
      <c r="AG107" s="42">
        <v>119997</v>
      </c>
      <c r="AH107" s="42">
        <v>119052</v>
      </c>
      <c r="AI107" s="13">
        <v>-7.9562384050021584E-2</v>
      </c>
      <c r="AJ107" s="13">
        <v>-7.8751968799219974E-3</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223</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7662904</v>
      </c>
      <c r="H119" s="5">
        <v>9916145</v>
      </c>
      <c r="I119" s="5">
        <v>12601631</v>
      </c>
      <c r="J119" s="5">
        <v>15952794</v>
      </c>
      <c r="K119" s="5">
        <f>SUM(K121,K136,K147,K149)</f>
        <v>16150036</v>
      </c>
      <c r="L119" s="5">
        <f>SUM(L121,L136,L147,L149)</f>
        <v>16391061</v>
      </c>
      <c r="M119" s="5">
        <f>SUM(M121,M136,M147,M149)</f>
        <v>18240517</v>
      </c>
      <c r="N119" s="5">
        <f>SUM(N121,N136,N147,N149)</f>
        <v>19978692</v>
      </c>
      <c r="O119" s="5">
        <v>20556704.829999998</v>
      </c>
      <c r="P119" s="5">
        <v>21419456</v>
      </c>
      <c r="Q119" s="5">
        <v>21991281.75</v>
      </c>
      <c r="R119" s="62">
        <v>21951662.310000002</v>
      </c>
      <c r="S119" s="62">
        <v>22400563.309999999</v>
      </c>
      <c r="T119" s="62">
        <v>23937124.099999998</v>
      </c>
      <c r="U119" s="39">
        <v>23389905.540000003</v>
      </c>
      <c r="V119" s="39">
        <v>26495934.580000002</v>
      </c>
      <c r="W119" s="62">
        <v>25664004.039999999</v>
      </c>
      <c r="X119" s="62">
        <v>24455690.829999998</v>
      </c>
      <c r="Y119" s="62">
        <v>24646258.59</v>
      </c>
      <c r="Z119" s="62">
        <v>26361149.799999997</v>
      </c>
      <c r="AA119" s="62">
        <v>28411081.990000002</v>
      </c>
      <c r="AB119" s="62">
        <v>30168138</v>
      </c>
      <c r="AC119" s="62">
        <v>27521530</v>
      </c>
      <c r="AD119" s="62">
        <v>30595280</v>
      </c>
      <c r="AE119" s="62">
        <v>30838981</v>
      </c>
      <c r="AF119" s="62">
        <v>33047334</v>
      </c>
      <c r="AG119" s="62">
        <v>30316895</v>
      </c>
      <c r="AH119" s="62">
        <v>32026245</v>
      </c>
      <c r="AI119" s="10">
        <v>1.0011346312379876E-2</v>
      </c>
      <c r="AJ119" s="10">
        <v>5.6382752917144056E-2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5203005</v>
      </c>
      <c r="H121" s="12">
        <v>6847875</v>
      </c>
      <c r="I121" s="12">
        <v>8449650</v>
      </c>
      <c r="J121" s="12">
        <v>11599400</v>
      </c>
      <c r="K121" s="12">
        <f>SUM(K122,K126:K130)</f>
        <v>11913726</v>
      </c>
      <c r="L121" s="12">
        <f>SUM(L122,L126:L130)</f>
        <v>11526935</v>
      </c>
      <c r="M121" s="12">
        <f>SUM(M122,M126:M130)</f>
        <v>12966380</v>
      </c>
      <c r="N121" s="12">
        <f>SUM(N122,N126:N130)</f>
        <v>14357965</v>
      </c>
      <c r="O121" s="63">
        <v>14386204.99</v>
      </c>
      <c r="P121" s="63">
        <v>15138908</v>
      </c>
      <c r="Q121" s="63">
        <v>16003272.620000001</v>
      </c>
      <c r="R121" s="63">
        <v>16175981.930000002</v>
      </c>
      <c r="S121" s="63">
        <v>15775711.039999999</v>
      </c>
      <c r="T121" s="63">
        <v>16961414.009999998</v>
      </c>
      <c r="U121" s="41">
        <v>17069255.760000002</v>
      </c>
      <c r="V121" s="41">
        <v>18164466.030000001</v>
      </c>
      <c r="W121" s="63">
        <v>18583026.009999998</v>
      </c>
      <c r="X121" s="63">
        <v>17836140.759999998</v>
      </c>
      <c r="Y121" s="63">
        <v>18703398.210000001</v>
      </c>
      <c r="Z121" s="63">
        <v>20887842.369999997</v>
      </c>
      <c r="AA121" s="63">
        <v>21861531.48</v>
      </c>
      <c r="AB121" s="63">
        <v>23277014</v>
      </c>
      <c r="AC121" s="63">
        <v>20643105</v>
      </c>
      <c r="AD121" s="63">
        <v>21985897</v>
      </c>
      <c r="AE121" s="63">
        <v>23069474</v>
      </c>
      <c r="AF121" s="63">
        <v>25474329</v>
      </c>
      <c r="AG121" s="63">
        <v>22559141</v>
      </c>
      <c r="AH121" s="63">
        <v>24820686</v>
      </c>
      <c r="AI121" s="13">
        <v>1.075931429469934E-2</v>
      </c>
      <c r="AJ121" s="13">
        <v>0.10024960613526906</v>
      </c>
    </row>
    <row r="122" spans="1:44" ht="10.5" customHeight="1" x14ac:dyDescent="0.2">
      <c r="A122" s="11"/>
      <c r="B122" s="11"/>
      <c r="C122" s="11" t="s">
        <v>36</v>
      </c>
      <c r="D122" s="11"/>
      <c r="E122" s="11"/>
      <c r="F122" s="2"/>
      <c r="G122" s="12">
        <v>3142492</v>
      </c>
      <c r="H122" s="12">
        <v>4161399</v>
      </c>
      <c r="I122" s="12">
        <v>4934327</v>
      </c>
      <c r="J122" s="12">
        <v>7494685</v>
      </c>
      <c r="K122" s="12">
        <f>SUM(K123:K125)</f>
        <v>8039321</v>
      </c>
      <c r="L122" s="12">
        <f>SUM(L123:L125)</f>
        <v>6760417</v>
      </c>
      <c r="M122" s="12">
        <f>SUM(M123:M125)</f>
        <v>7593545</v>
      </c>
      <c r="N122" s="12">
        <f>SUM(N123:N125)</f>
        <v>9733581</v>
      </c>
      <c r="O122" s="12">
        <v>10018359.99</v>
      </c>
      <c r="P122" s="12">
        <v>11144225</v>
      </c>
      <c r="Q122" s="12">
        <v>12153970.620000001</v>
      </c>
      <c r="R122" s="63">
        <v>11666926.930000002</v>
      </c>
      <c r="S122" s="63">
        <v>11144224.039999999</v>
      </c>
      <c r="T122" s="63">
        <v>11893663.01</v>
      </c>
      <c r="U122" s="41">
        <v>12280383.550000001</v>
      </c>
      <c r="V122" s="41">
        <v>13867703.029999999</v>
      </c>
      <c r="W122" s="63">
        <v>13023468.68</v>
      </c>
      <c r="X122" s="63">
        <v>11690680.33</v>
      </c>
      <c r="Y122" s="63">
        <v>11350122.270000001</v>
      </c>
      <c r="Z122" s="63">
        <v>10003016.789999999</v>
      </c>
      <c r="AA122" s="63">
        <v>10997374.99</v>
      </c>
      <c r="AB122" s="63">
        <v>13276917</v>
      </c>
      <c r="AC122" s="63">
        <v>12008437</v>
      </c>
      <c r="AD122" s="63">
        <v>12669925</v>
      </c>
      <c r="AE122" s="63">
        <v>12886824</v>
      </c>
      <c r="AF122" s="63">
        <v>13155468</v>
      </c>
      <c r="AG122" s="63">
        <v>14162926</v>
      </c>
      <c r="AH122" s="63">
        <v>14423252</v>
      </c>
      <c r="AI122" s="13">
        <v>1.3898137332483129E-2</v>
      </c>
      <c r="AJ122" s="13">
        <v>1.8380806339029096E-2</v>
      </c>
    </row>
    <row r="123" spans="1:44" ht="10.5" customHeight="1" x14ac:dyDescent="0.2">
      <c r="A123" s="11"/>
      <c r="B123" s="11"/>
      <c r="C123" s="11"/>
      <c r="D123" s="11" t="s">
        <v>37</v>
      </c>
      <c r="E123" s="11"/>
      <c r="F123" s="2"/>
      <c r="G123" s="12">
        <v>2949165</v>
      </c>
      <c r="H123" s="12">
        <v>3934899</v>
      </c>
      <c r="I123" s="12">
        <v>4559201</v>
      </c>
      <c r="J123" s="12">
        <v>6121331</v>
      </c>
      <c r="K123" s="12">
        <v>6442866</v>
      </c>
      <c r="L123" s="12">
        <v>6157285</v>
      </c>
      <c r="M123" s="12">
        <v>6898337</v>
      </c>
      <c r="N123" s="12">
        <v>8486665</v>
      </c>
      <c r="O123" s="12">
        <v>8678631.1799999997</v>
      </c>
      <c r="P123" s="12">
        <v>9079214</v>
      </c>
      <c r="Q123" s="12">
        <v>9565930.5700000003</v>
      </c>
      <c r="R123" s="63">
        <v>9205969.3800000008</v>
      </c>
      <c r="S123" s="63">
        <v>9079213.8300000001</v>
      </c>
      <c r="T123" s="63">
        <v>9599636.9100000001</v>
      </c>
      <c r="U123" s="41">
        <v>9915285.7400000002</v>
      </c>
      <c r="V123" s="41">
        <v>10734555.439999999</v>
      </c>
      <c r="W123" s="63">
        <v>10489949.35</v>
      </c>
      <c r="X123" s="63">
        <v>8930361.0899999999</v>
      </c>
      <c r="Y123" s="63">
        <v>8851830.8100000005</v>
      </c>
      <c r="Z123" s="63">
        <v>7322693.0599999996</v>
      </c>
      <c r="AA123" s="63">
        <v>8034354.0599999996</v>
      </c>
      <c r="AB123" s="63">
        <v>10225048</v>
      </c>
      <c r="AC123" s="63">
        <v>8954453</v>
      </c>
      <c r="AD123" s="63">
        <v>9208580</v>
      </c>
      <c r="AE123" s="63">
        <v>9738047</v>
      </c>
      <c r="AF123" s="63">
        <v>9347681</v>
      </c>
      <c r="AG123" s="63">
        <v>9772882</v>
      </c>
      <c r="AH123" s="63">
        <v>9857047</v>
      </c>
      <c r="AI123" s="13">
        <v>-6.090339143724921E-3</v>
      </c>
      <c r="AJ123" s="13">
        <v>8.6120962066256398E-3</v>
      </c>
    </row>
    <row r="124" spans="1:44" ht="10.5" customHeight="1" x14ac:dyDescent="0.2">
      <c r="A124" s="11"/>
      <c r="B124" s="11"/>
      <c r="C124" s="14"/>
      <c r="D124" s="11" t="s">
        <v>90</v>
      </c>
      <c r="E124" s="11"/>
      <c r="F124" s="2"/>
      <c r="G124" s="12">
        <v>1549</v>
      </c>
      <c r="H124" s="12">
        <v>0</v>
      </c>
      <c r="I124" s="12">
        <v>0</v>
      </c>
      <c r="J124" s="12">
        <v>0</v>
      </c>
      <c r="K124" s="12">
        <v>0</v>
      </c>
      <c r="L124" s="12">
        <v>243591</v>
      </c>
      <c r="M124" s="12">
        <v>347263</v>
      </c>
      <c r="N124" s="12">
        <v>725300</v>
      </c>
      <c r="O124" s="12">
        <v>607999.06999999995</v>
      </c>
      <c r="P124" s="12">
        <v>1231129</v>
      </c>
      <c r="Q124" s="12">
        <v>1417908.25</v>
      </c>
      <c r="R124" s="63">
        <v>1376188.06</v>
      </c>
      <c r="S124" s="63">
        <v>1231128.52</v>
      </c>
      <c r="T124" s="63">
        <v>1379273</v>
      </c>
      <c r="U124" s="41">
        <v>1610501.34</v>
      </c>
      <c r="V124" s="41">
        <v>2252223.14</v>
      </c>
      <c r="W124" s="63">
        <v>1643785.43</v>
      </c>
      <c r="X124" s="63">
        <v>1647359.57</v>
      </c>
      <c r="Y124" s="63">
        <v>1768841.98</v>
      </c>
      <c r="Z124" s="63">
        <v>2028412.4</v>
      </c>
      <c r="AA124" s="63">
        <v>2418252.7799999998</v>
      </c>
      <c r="AB124" s="63">
        <v>2366950</v>
      </c>
      <c r="AC124" s="63">
        <v>2288956</v>
      </c>
      <c r="AD124" s="63">
        <v>2698524</v>
      </c>
      <c r="AE124" s="63">
        <v>2423128</v>
      </c>
      <c r="AF124" s="63">
        <v>3093109</v>
      </c>
      <c r="AG124" s="63">
        <v>3539858</v>
      </c>
      <c r="AH124" s="63">
        <v>3642717</v>
      </c>
      <c r="AI124" s="13">
        <v>7.4499105059153914E-2</v>
      </c>
      <c r="AJ124" s="13">
        <v>2.9057380267796053E-2</v>
      </c>
    </row>
    <row r="125" spans="1:44" ht="10.5" customHeight="1" x14ac:dyDescent="0.2">
      <c r="A125" s="11"/>
      <c r="B125" s="11"/>
      <c r="C125" s="14"/>
      <c r="D125" s="11" t="s">
        <v>39</v>
      </c>
      <c r="E125" s="11"/>
      <c r="F125" s="2"/>
      <c r="G125" s="12">
        <v>191778</v>
      </c>
      <c r="H125" s="12">
        <v>226500</v>
      </c>
      <c r="I125" s="12">
        <v>375126</v>
      </c>
      <c r="J125" s="12">
        <v>1373354</v>
      </c>
      <c r="K125" s="12">
        <v>1596455</v>
      </c>
      <c r="L125" s="12">
        <v>359541</v>
      </c>
      <c r="M125" s="12">
        <v>347945</v>
      </c>
      <c r="N125" s="12">
        <v>521616</v>
      </c>
      <c r="O125" s="12">
        <v>731729.74</v>
      </c>
      <c r="P125" s="12">
        <v>833882</v>
      </c>
      <c r="Q125" s="12">
        <v>1170131.8</v>
      </c>
      <c r="R125" s="63">
        <v>1084769.49</v>
      </c>
      <c r="S125" s="63">
        <v>833881.69000000006</v>
      </c>
      <c r="T125" s="63">
        <v>914753.1</v>
      </c>
      <c r="U125" s="41">
        <v>754596.47</v>
      </c>
      <c r="V125" s="41">
        <v>880924.45</v>
      </c>
      <c r="W125" s="63">
        <v>889733.9</v>
      </c>
      <c r="X125" s="63">
        <v>1112959.67</v>
      </c>
      <c r="Y125" s="63">
        <v>729449.48</v>
      </c>
      <c r="Z125" s="63">
        <v>651911.33000000007</v>
      </c>
      <c r="AA125" s="63">
        <v>544768.15</v>
      </c>
      <c r="AB125" s="63">
        <v>684919</v>
      </c>
      <c r="AC125" s="63">
        <v>765028</v>
      </c>
      <c r="AD125" s="63">
        <v>762821</v>
      </c>
      <c r="AE125" s="63">
        <v>725649</v>
      </c>
      <c r="AF125" s="63">
        <v>714678</v>
      </c>
      <c r="AG125" s="63">
        <v>850186</v>
      </c>
      <c r="AH125" s="63">
        <v>923488</v>
      </c>
      <c r="AI125" s="13">
        <v>5.107088726877218E-2</v>
      </c>
      <c r="AJ125" s="13">
        <v>8.6218780361003361E-2</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1369539.52</v>
      </c>
      <c r="Y126" s="63">
        <v>1736694.94</v>
      </c>
      <c r="Z126" s="63">
        <v>6042656.5800000001</v>
      </c>
      <c r="AA126" s="63">
        <v>6500210.4900000002</v>
      </c>
      <c r="AB126" s="63">
        <v>4293930</v>
      </c>
      <c r="AC126" s="63">
        <v>4273098</v>
      </c>
      <c r="AD126" s="63">
        <v>4438629</v>
      </c>
      <c r="AE126" s="63">
        <v>4638667</v>
      </c>
      <c r="AF126" s="63">
        <v>7713946</v>
      </c>
      <c r="AG126" s="63">
        <v>4323255</v>
      </c>
      <c r="AH126" s="63">
        <v>4924895</v>
      </c>
      <c r="AI126" s="13">
        <v>2.3113156072249064E-2</v>
      </c>
      <c r="AJ126" s="13">
        <v>0.13916366256443352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44105</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3979</v>
      </c>
      <c r="O128" s="12">
        <v>9721</v>
      </c>
      <c r="P128" s="12">
        <v>0</v>
      </c>
      <c r="Q128" s="12">
        <v>49636</v>
      </c>
      <c r="R128" s="63">
        <v>51167</v>
      </c>
      <c r="S128" s="63">
        <v>55151</v>
      </c>
      <c r="T128" s="63">
        <v>57620</v>
      </c>
      <c r="U128" s="41">
        <v>64552</v>
      </c>
      <c r="V128" s="41">
        <v>65974</v>
      </c>
      <c r="W128" s="63">
        <v>64716</v>
      </c>
      <c r="X128" s="63">
        <v>63938</v>
      </c>
      <c r="Y128" s="63">
        <v>71418</v>
      </c>
      <c r="Z128" s="63">
        <v>73819</v>
      </c>
      <c r="AA128" s="63">
        <v>78884</v>
      </c>
      <c r="AB128" s="63">
        <v>81896</v>
      </c>
      <c r="AC128" s="63">
        <v>89302</v>
      </c>
      <c r="AD128" s="63">
        <v>93422</v>
      </c>
      <c r="AE128" s="63">
        <v>103188</v>
      </c>
      <c r="AF128" s="63">
        <v>87688</v>
      </c>
      <c r="AG128" s="63">
        <v>84535</v>
      </c>
      <c r="AH128" s="63">
        <v>93906</v>
      </c>
      <c r="AI128" s="13">
        <v>2.3069431746678193E-2</v>
      </c>
      <c r="AJ128" s="13">
        <v>0.1108534926361862</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922347</v>
      </c>
      <c r="X129" s="63">
        <v>755892</v>
      </c>
      <c r="Y129" s="63">
        <v>736317</v>
      </c>
      <c r="Z129" s="63">
        <v>1234932</v>
      </c>
      <c r="AA129" s="63">
        <v>1558967</v>
      </c>
      <c r="AB129" s="63">
        <v>1619789</v>
      </c>
      <c r="AC129" s="63">
        <v>1640582</v>
      </c>
      <c r="AD129" s="63">
        <v>1081519</v>
      </c>
      <c r="AE129" s="63">
        <v>1123124</v>
      </c>
      <c r="AF129" s="63">
        <v>1160711</v>
      </c>
      <c r="AG129" s="63">
        <v>0</v>
      </c>
      <c r="AH129" s="63">
        <v>1254287</v>
      </c>
      <c r="AI129" s="13">
        <v>-4.1725909590983212E-2</v>
      </c>
      <c r="AJ129" s="13" t="s">
        <v>246</v>
      </c>
    </row>
    <row r="130" spans="1:36" ht="10.5" customHeight="1" x14ac:dyDescent="0.2">
      <c r="A130" s="11"/>
      <c r="B130" s="14"/>
      <c r="C130" s="11" t="s">
        <v>44</v>
      </c>
      <c r="D130" s="15"/>
      <c r="E130" s="11"/>
      <c r="F130" s="2"/>
      <c r="G130" s="12">
        <v>2060513</v>
      </c>
      <c r="H130" s="12">
        <v>2686476</v>
      </c>
      <c r="I130" s="12">
        <v>3515323</v>
      </c>
      <c r="J130" s="12">
        <v>4104715</v>
      </c>
      <c r="K130" s="12">
        <v>3874405</v>
      </c>
      <c r="L130" s="12">
        <v>4766518</v>
      </c>
      <c r="M130" s="12">
        <v>5372835</v>
      </c>
      <c r="N130" s="12">
        <v>4620405</v>
      </c>
      <c r="O130" s="12">
        <v>4358124</v>
      </c>
      <c r="P130" s="12">
        <v>3950578</v>
      </c>
      <c r="Q130" s="12">
        <v>3799666</v>
      </c>
      <c r="R130" s="63">
        <v>4457888</v>
      </c>
      <c r="S130" s="63">
        <v>4576336</v>
      </c>
      <c r="T130" s="63">
        <v>5010131</v>
      </c>
      <c r="U130" s="41">
        <v>4724320.21</v>
      </c>
      <c r="V130" s="41">
        <v>4230789</v>
      </c>
      <c r="W130" s="63">
        <v>4572494.33</v>
      </c>
      <c r="X130" s="63">
        <v>3956090.9099999997</v>
      </c>
      <c r="Y130" s="63">
        <v>4808846</v>
      </c>
      <c r="Z130" s="63">
        <v>3533418</v>
      </c>
      <c r="AA130" s="63">
        <v>2726095</v>
      </c>
      <c r="AB130" s="63">
        <v>4004482</v>
      </c>
      <c r="AC130" s="63">
        <v>2631686</v>
      </c>
      <c r="AD130" s="63">
        <v>3702402</v>
      </c>
      <c r="AE130" s="63">
        <v>4317671</v>
      </c>
      <c r="AF130" s="63">
        <v>3356516</v>
      </c>
      <c r="AG130" s="63">
        <v>3988425</v>
      </c>
      <c r="AH130" s="63">
        <v>4124346</v>
      </c>
      <c r="AI130" s="13">
        <v>4.927639065525069E-3</v>
      </c>
      <c r="AJ130" s="13">
        <v>3.4078865717670506E-2</v>
      </c>
    </row>
    <row r="131" spans="1:36" ht="10.5" customHeight="1" x14ac:dyDescent="0.2">
      <c r="A131" s="11"/>
      <c r="B131" s="14"/>
      <c r="C131" s="11"/>
      <c r="D131" s="15" t="s">
        <v>45</v>
      </c>
      <c r="E131" s="11"/>
      <c r="F131" s="2"/>
      <c r="G131" s="12">
        <v>58889</v>
      </c>
      <c r="H131" s="12">
        <v>97278</v>
      </c>
      <c r="I131" s="12">
        <v>69573</v>
      </c>
      <c r="J131" s="12">
        <v>140713</v>
      </c>
      <c r="K131" s="12">
        <v>147559</v>
      </c>
      <c r="L131" s="12">
        <v>275107</v>
      </c>
      <c r="M131" s="12">
        <v>366081</v>
      </c>
      <c r="N131" s="12">
        <v>869348</v>
      </c>
      <c r="O131" s="12">
        <v>419067</v>
      </c>
      <c r="P131" s="12">
        <v>410619</v>
      </c>
      <c r="Q131" s="12">
        <v>378898</v>
      </c>
      <c r="R131" s="63">
        <v>426004</v>
      </c>
      <c r="S131" s="63">
        <v>431896</v>
      </c>
      <c r="T131" s="63">
        <v>607130</v>
      </c>
      <c r="U131" s="41">
        <v>441102</v>
      </c>
      <c r="V131" s="41">
        <v>517382</v>
      </c>
      <c r="W131" s="63">
        <v>398335</v>
      </c>
      <c r="X131" s="63">
        <v>453428.2</v>
      </c>
      <c r="Y131" s="63">
        <v>396745</v>
      </c>
      <c r="Z131" s="63">
        <v>468232</v>
      </c>
      <c r="AA131" s="63">
        <v>447668</v>
      </c>
      <c r="AB131" s="63">
        <v>389981</v>
      </c>
      <c r="AC131" s="63">
        <v>547513</v>
      </c>
      <c r="AD131" s="63">
        <v>973317</v>
      </c>
      <c r="AE131" s="63">
        <v>630354</v>
      </c>
      <c r="AF131" s="63">
        <v>681232</v>
      </c>
      <c r="AG131" s="63">
        <v>653002</v>
      </c>
      <c r="AH131" s="63">
        <v>817825</v>
      </c>
      <c r="AI131" s="13">
        <v>0.13136521634600773</v>
      </c>
      <c r="AJ131" s="13">
        <v>0.25240810901038591</v>
      </c>
    </row>
    <row r="132" spans="1:36" ht="10.5" customHeight="1" x14ac:dyDescent="0.2">
      <c r="A132" s="11"/>
      <c r="B132" s="14"/>
      <c r="C132" s="11"/>
      <c r="D132" s="15" t="s">
        <v>46</v>
      </c>
      <c r="E132" s="11"/>
      <c r="F132" s="2"/>
      <c r="G132" s="12">
        <v>1644606</v>
      </c>
      <c r="H132" s="12">
        <v>1641053</v>
      </c>
      <c r="I132" s="12">
        <v>2748860</v>
      </c>
      <c r="J132" s="12">
        <v>3124117</v>
      </c>
      <c r="K132" s="12">
        <v>2855555</v>
      </c>
      <c r="L132" s="12">
        <v>3436026</v>
      </c>
      <c r="M132" s="12">
        <v>4027598</v>
      </c>
      <c r="N132" s="12">
        <v>2333704</v>
      </c>
      <c r="O132" s="12">
        <v>2512373</v>
      </c>
      <c r="P132" s="12">
        <v>2330516</v>
      </c>
      <c r="Q132" s="12">
        <v>2440737</v>
      </c>
      <c r="R132" s="63">
        <v>2975429</v>
      </c>
      <c r="S132" s="63">
        <v>2818713</v>
      </c>
      <c r="T132" s="63">
        <v>2947035</v>
      </c>
      <c r="U132" s="41">
        <v>3036270</v>
      </c>
      <c r="V132" s="41">
        <v>2507764</v>
      </c>
      <c r="W132" s="63">
        <v>3370305.99</v>
      </c>
      <c r="X132" s="63">
        <v>2764289.3599999994</v>
      </c>
      <c r="Y132" s="63">
        <v>3510068</v>
      </c>
      <c r="Z132" s="63">
        <v>2505055</v>
      </c>
      <c r="AA132" s="63">
        <v>1394834</v>
      </c>
      <c r="AB132" s="63">
        <v>2157322</v>
      </c>
      <c r="AC132" s="63">
        <v>1335253</v>
      </c>
      <c r="AD132" s="63">
        <v>1933118</v>
      </c>
      <c r="AE132" s="63">
        <v>2936577</v>
      </c>
      <c r="AF132" s="63">
        <v>1477166</v>
      </c>
      <c r="AG132" s="63">
        <v>1918307</v>
      </c>
      <c r="AH132" s="63">
        <v>2331007</v>
      </c>
      <c r="AI132" s="13">
        <v>1.298908899824891E-2</v>
      </c>
      <c r="AJ132" s="13">
        <v>0.21513761874402793</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955684</v>
      </c>
      <c r="AC133" s="63">
        <v>0</v>
      </c>
      <c r="AD133" s="63">
        <v>0</v>
      </c>
      <c r="AE133" s="63">
        <v>0</v>
      </c>
      <c r="AF133" s="63">
        <v>0</v>
      </c>
      <c r="AG133" s="63">
        <v>0</v>
      </c>
      <c r="AH133" s="63">
        <v>0</v>
      </c>
      <c r="AI133" s="13">
        <v>-1</v>
      </c>
      <c r="AJ133" s="13" t="s">
        <v>246</v>
      </c>
    </row>
    <row r="134" spans="1:36" ht="10.5" customHeight="1" x14ac:dyDescent="0.2">
      <c r="A134" s="11"/>
      <c r="B134" s="11"/>
      <c r="C134" s="11"/>
      <c r="D134" s="11" t="s">
        <v>48</v>
      </c>
      <c r="E134" s="11"/>
      <c r="F134" s="2"/>
      <c r="G134" s="12">
        <v>357018</v>
      </c>
      <c r="H134" s="12">
        <v>948145</v>
      </c>
      <c r="I134" s="12">
        <v>696890</v>
      </c>
      <c r="J134" s="12">
        <v>839885</v>
      </c>
      <c r="K134" s="12">
        <v>871291</v>
      </c>
      <c r="L134" s="12">
        <v>1055385</v>
      </c>
      <c r="M134" s="12">
        <v>979156</v>
      </c>
      <c r="N134" s="12">
        <v>1417353</v>
      </c>
      <c r="O134" s="12">
        <v>1426684</v>
      </c>
      <c r="P134" s="12">
        <v>1209443</v>
      </c>
      <c r="Q134" s="12">
        <v>980031</v>
      </c>
      <c r="R134" s="63">
        <v>1056455</v>
      </c>
      <c r="S134" s="63">
        <v>1325727</v>
      </c>
      <c r="T134" s="63">
        <v>1455966</v>
      </c>
      <c r="U134" s="41">
        <v>1246948.21</v>
      </c>
      <c r="V134" s="41">
        <v>1205643</v>
      </c>
      <c r="W134" s="63">
        <v>803853.34000000008</v>
      </c>
      <c r="X134" s="63">
        <v>738373.35</v>
      </c>
      <c r="Y134" s="63">
        <v>902033</v>
      </c>
      <c r="Z134" s="63">
        <v>560131</v>
      </c>
      <c r="AA134" s="63">
        <v>883593</v>
      </c>
      <c r="AB134" s="63">
        <v>501495</v>
      </c>
      <c r="AC134" s="63">
        <v>748920</v>
      </c>
      <c r="AD134" s="63">
        <v>795967</v>
      </c>
      <c r="AE134" s="63">
        <v>750740</v>
      </c>
      <c r="AF134" s="63">
        <v>1198118</v>
      </c>
      <c r="AG134" s="63">
        <v>1417116</v>
      </c>
      <c r="AH134" s="63">
        <v>975514</v>
      </c>
      <c r="AI134" s="13">
        <v>0.11727774935690816</v>
      </c>
      <c r="AJ134" s="13">
        <v>-0.31162022022191549</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2133803</v>
      </c>
      <c r="H136" s="12">
        <v>2710067</v>
      </c>
      <c r="I136" s="12">
        <v>2391008</v>
      </c>
      <c r="J136" s="12">
        <v>3938563</v>
      </c>
      <c r="K136" s="12">
        <f>SUM(K137:K145)</f>
        <v>4125360</v>
      </c>
      <c r="L136" s="12">
        <f>SUM(L137:L145)</f>
        <v>4194800</v>
      </c>
      <c r="M136" s="12">
        <f>SUM(M137:M145)</f>
        <v>4282450</v>
      </c>
      <c r="N136" s="12">
        <f>SUM(N137:N145)</f>
        <v>5178378</v>
      </c>
      <c r="O136" s="12">
        <v>5376949.8399999999</v>
      </c>
      <c r="P136" s="12">
        <v>5420678</v>
      </c>
      <c r="Q136" s="12">
        <v>4994965.13</v>
      </c>
      <c r="R136" s="63">
        <v>4932982.38</v>
      </c>
      <c r="S136" s="63">
        <v>4955397.2699999996</v>
      </c>
      <c r="T136" s="63">
        <v>5952320.0899999999</v>
      </c>
      <c r="U136" s="41">
        <v>6084710.7800000003</v>
      </c>
      <c r="V136" s="41">
        <v>7543775.5499999998</v>
      </c>
      <c r="W136" s="63">
        <v>6652633.0299999993</v>
      </c>
      <c r="X136" s="63">
        <v>6025059.4099999992</v>
      </c>
      <c r="Y136" s="63">
        <v>5202436.38</v>
      </c>
      <c r="Z136" s="63">
        <v>5316212.43</v>
      </c>
      <c r="AA136" s="63">
        <v>6107302.5099999998</v>
      </c>
      <c r="AB136" s="63">
        <v>5980659</v>
      </c>
      <c r="AC136" s="63">
        <v>6446372</v>
      </c>
      <c r="AD136" s="63">
        <v>8321601</v>
      </c>
      <c r="AE136" s="63">
        <v>7503460</v>
      </c>
      <c r="AF136" s="63">
        <v>7001952</v>
      </c>
      <c r="AG136" s="63">
        <v>7334972</v>
      </c>
      <c r="AH136" s="63">
        <v>6957178</v>
      </c>
      <c r="AI136" s="13">
        <v>2.5527582665643145E-2</v>
      </c>
      <c r="AJ136" s="13">
        <v>-5.1505854419076173E-2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116525</v>
      </c>
      <c r="H138" s="12">
        <v>126051</v>
      </c>
      <c r="I138" s="12">
        <v>157545</v>
      </c>
      <c r="J138" s="12">
        <v>134298</v>
      </c>
      <c r="K138" s="12">
        <v>138655</v>
      </c>
      <c r="L138" s="12">
        <v>162580</v>
      </c>
      <c r="M138" s="12">
        <v>198672</v>
      </c>
      <c r="N138" s="12">
        <v>221234</v>
      </c>
      <c r="O138" s="12">
        <v>486207.56</v>
      </c>
      <c r="P138" s="12">
        <v>517020</v>
      </c>
      <c r="Q138" s="12">
        <v>580065.63</v>
      </c>
      <c r="R138" s="63">
        <v>602841.24</v>
      </c>
      <c r="S138" s="63">
        <v>517020.46</v>
      </c>
      <c r="T138" s="63">
        <v>673666.04</v>
      </c>
      <c r="U138" s="41">
        <v>695926.17</v>
      </c>
      <c r="V138" s="41">
        <v>748527.61</v>
      </c>
      <c r="W138" s="64">
        <v>787964.29</v>
      </c>
      <c r="X138" s="64">
        <v>768204.27</v>
      </c>
      <c r="Y138" s="63">
        <v>778128.19</v>
      </c>
      <c r="Z138" s="63">
        <v>783468.52</v>
      </c>
      <c r="AA138" s="63">
        <v>811914.53</v>
      </c>
      <c r="AB138" s="63">
        <v>901792</v>
      </c>
      <c r="AC138" s="63">
        <v>913927</v>
      </c>
      <c r="AD138" s="63">
        <v>962388</v>
      </c>
      <c r="AE138" s="63">
        <v>979730</v>
      </c>
      <c r="AF138" s="63">
        <v>998061</v>
      </c>
      <c r="AG138" s="63">
        <v>1046648</v>
      </c>
      <c r="AH138" s="63">
        <v>1052567</v>
      </c>
      <c r="AI138" s="13">
        <v>2.6102065775758021E-2</v>
      </c>
      <c r="AJ138" s="13">
        <v>5.6551963984071054E-3</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1631818</v>
      </c>
      <c r="H141" s="12">
        <v>1670540</v>
      </c>
      <c r="I141" s="12">
        <v>1852189</v>
      </c>
      <c r="J141" s="12">
        <v>2014565</v>
      </c>
      <c r="K141" s="12">
        <v>2092943</v>
      </c>
      <c r="L141" s="12">
        <v>2157379</v>
      </c>
      <c r="M141" s="12">
        <v>2306096</v>
      </c>
      <c r="N141" s="12">
        <v>2405645</v>
      </c>
      <c r="O141" s="12">
        <v>2583210.4700000002</v>
      </c>
      <c r="P141" s="12">
        <v>2570154</v>
      </c>
      <c r="Q141" s="12">
        <v>2626333.13</v>
      </c>
      <c r="R141" s="63">
        <v>2563039.44</v>
      </c>
      <c r="S141" s="63">
        <v>2631772.37</v>
      </c>
      <c r="T141" s="63">
        <v>2814486.07</v>
      </c>
      <c r="U141" s="41">
        <v>3076353.83</v>
      </c>
      <c r="V141" s="41">
        <v>3421337.15</v>
      </c>
      <c r="W141" s="63">
        <v>3190144.88</v>
      </c>
      <c r="X141" s="63">
        <v>2721559.9499999993</v>
      </c>
      <c r="Y141" s="63">
        <v>2258268.81</v>
      </c>
      <c r="Z141" s="63">
        <v>2023794.41</v>
      </c>
      <c r="AA141" s="63">
        <v>2343410.85</v>
      </c>
      <c r="AB141" s="63">
        <v>2403468</v>
      </c>
      <c r="AC141" s="63">
        <v>2191268</v>
      </c>
      <c r="AD141" s="63">
        <v>2486465</v>
      </c>
      <c r="AE141" s="63">
        <v>2603766</v>
      </c>
      <c r="AF141" s="63">
        <v>2645839</v>
      </c>
      <c r="AG141" s="63">
        <v>2659455</v>
      </c>
      <c r="AH141" s="63">
        <v>2617051</v>
      </c>
      <c r="AI141" s="13">
        <v>1.4290381198068802E-2</v>
      </c>
      <c r="AJ141" s="13">
        <v>-1.5944620232340837E-2</v>
      </c>
    </row>
    <row r="142" spans="1:36" ht="10.5" customHeight="1" x14ac:dyDescent="0.2">
      <c r="A142" s="11"/>
      <c r="B142" s="14"/>
      <c r="C142" s="11" t="s">
        <v>55</v>
      </c>
      <c r="E142" s="11"/>
      <c r="F142" s="2"/>
      <c r="G142" s="12">
        <v>0</v>
      </c>
      <c r="H142" s="12">
        <v>0</v>
      </c>
      <c r="I142" s="12">
        <v>0</v>
      </c>
      <c r="J142" s="12">
        <v>0</v>
      </c>
      <c r="K142" s="12">
        <v>0</v>
      </c>
      <c r="L142" s="12">
        <v>89764</v>
      </c>
      <c r="M142" s="12">
        <v>212883</v>
      </c>
      <c r="N142" s="12">
        <v>413421</v>
      </c>
      <c r="O142" s="12">
        <v>415216.81</v>
      </c>
      <c r="P142" s="12">
        <v>465171</v>
      </c>
      <c r="Q142" s="12">
        <v>463397.37</v>
      </c>
      <c r="R142" s="63">
        <v>375601.7</v>
      </c>
      <c r="S142" s="63">
        <v>465171.44</v>
      </c>
      <c r="T142" s="63">
        <v>406247.98</v>
      </c>
      <c r="U142" s="41">
        <v>394248.78</v>
      </c>
      <c r="V142" s="41">
        <v>417836.79</v>
      </c>
      <c r="W142" s="64">
        <v>410787.64</v>
      </c>
      <c r="X142" s="64">
        <v>405166.1</v>
      </c>
      <c r="Y142" s="63">
        <v>401434.38</v>
      </c>
      <c r="Z142" s="63">
        <v>399728.5</v>
      </c>
      <c r="AA142" s="63">
        <v>395285.13</v>
      </c>
      <c r="AB142" s="63">
        <v>426153</v>
      </c>
      <c r="AC142" s="63">
        <v>417981</v>
      </c>
      <c r="AD142" s="63">
        <v>438989</v>
      </c>
      <c r="AE142" s="63">
        <v>440963</v>
      </c>
      <c r="AF142" s="63">
        <v>434763</v>
      </c>
      <c r="AG142" s="63">
        <v>466522</v>
      </c>
      <c r="AH142" s="63">
        <v>775893</v>
      </c>
      <c r="AI142" s="13">
        <v>0.10502655301625374</v>
      </c>
      <c r="AJ142" s="13">
        <v>0.66314343160665523</v>
      </c>
    </row>
    <row r="143" spans="1:36" ht="10.5" customHeight="1" x14ac:dyDescent="0.2">
      <c r="A143" s="11"/>
      <c r="B143" s="11"/>
      <c r="C143" s="11" t="s">
        <v>56</v>
      </c>
      <c r="D143" s="11"/>
      <c r="E143" s="11"/>
      <c r="F143" s="2"/>
      <c r="G143" s="12">
        <v>385460</v>
      </c>
      <c r="H143" s="12">
        <v>913476</v>
      </c>
      <c r="I143" s="12">
        <v>381274</v>
      </c>
      <c r="J143" s="12">
        <v>1789700</v>
      </c>
      <c r="K143" s="12">
        <v>1893762</v>
      </c>
      <c r="L143" s="12">
        <v>1785077</v>
      </c>
      <c r="M143" s="12">
        <v>1564799</v>
      </c>
      <c r="N143" s="12">
        <v>2138078</v>
      </c>
      <c r="O143" s="12">
        <v>1892315</v>
      </c>
      <c r="P143" s="12">
        <v>1868333</v>
      </c>
      <c r="Q143" s="12">
        <v>1325169</v>
      </c>
      <c r="R143" s="63">
        <v>1391500</v>
      </c>
      <c r="S143" s="63">
        <v>1341433</v>
      </c>
      <c r="T143" s="63">
        <v>2057920</v>
      </c>
      <c r="U143" s="41">
        <v>1918182</v>
      </c>
      <c r="V143" s="41">
        <v>2956074</v>
      </c>
      <c r="W143" s="63">
        <v>2263736.2200000002</v>
      </c>
      <c r="X143" s="63">
        <v>2130129.09</v>
      </c>
      <c r="Y143" s="63">
        <v>1764605</v>
      </c>
      <c r="Z143" s="63">
        <v>2109221</v>
      </c>
      <c r="AA143" s="63">
        <v>2556692</v>
      </c>
      <c r="AB143" s="63">
        <v>2249246</v>
      </c>
      <c r="AC143" s="63">
        <v>2923196</v>
      </c>
      <c r="AD143" s="63">
        <v>4433759</v>
      </c>
      <c r="AE143" s="63">
        <v>3479001</v>
      </c>
      <c r="AF143" s="63">
        <v>2923289</v>
      </c>
      <c r="AG143" s="63">
        <v>3162347</v>
      </c>
      <c r="AH143" s="63">
        <v>2511667</v>
      </c>
      <c r="AI143" s="13">
        <v>1.8562111224440292E-2</v>
      </c>
      <c r="AJ143" s="13">
        <v>-0.20575857108660117</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316240</v>
      </c>
      <c r="H147" s="12">
        <v>336939</v>
      </c>
      <c r="I147" s="12">
        <v>1675371</v>
      </c>
      <c r="J147" s="12">
        <v>395346</v>
      </c>
      <c r="K147" s="12">
        <v>91203</v>
      </c>
      <c r="L147" s="12">
        <v>597301</v>
      </c>
      <c r="M147" s="12">
        <v>787235</v>
      </c>
      <c r="N147" s="12">
        <v>290283</v>
      </c>
      <c r="O147" s="12">
        <v>548716</v>
      </c>
      <c r="P147" s="12">
        <v>763188</v>
      </c>
      <c r="Q147" s="12">
        <v>893252</v>
      </c>
      <c r="R147" s="63">
        <v>728891</v>
      </c>
      <c r="S147" s="63">
        <v>1571945</v>
      </c>
      <c r="T147" s="63">
        <v>866427</v>
      </c>
      <c r="U147" s="41">
        <v>144168</v>
      </c>
      <c r="V147" s="41">
        <v>708006</v>
      </c>
      <c r="W147" s="63">
        <v>319357</v>
      </c>
      <c r="X147" s="63">
        <v>467424</v>
      </c>
      <c r="Y147" s="63">
        <v>622974</v>
      </c>
      <c r="Z147" s="63">
        <v>145682</v>
      </c>
      <c r="AA147" s="63">
        <v>379877</v>
      </c>
      <c r="AB147" s="63">
        <v>429611</v>
      </c>
      <c r="AC147" s="63">
        <v>232021</v>
      </c>
      <c r="AD147" s="63">
        <v>175215</v>
      </c>
      <c r="AE147" s="63">
        <v>134633</v>
      </c>
      <c r="AF147" s="63">
        <v>465875</v>
      </c>
      <c r="AG147" s="63">
        <v>422782</v>
      </c>
      <c r="AH147" s="63">
        <v>248381</v>
      </c>
      <c r="AI147" s="13">
        <v>-8.7273843730911405E-2</v>
      </c>
      <c r="AJ147" s="13">
        <v>-0.41250810110174985</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9856</v>
      </c>
      <c r="H149" s="12">
        <v>21264</v>
      </c>
      <c r="I149" s="12">
        <v>85602</v>
      </c>
      <c r="J149" s="12">
        <v>19485</v>
      </c>
      <c r="K149" s="12">
        <v>19747</v>
      </c>
      <c r="L149" s="12">
        <v>72025</v>
      </c>
      <c r="M149" s="12">
        <v>204452</v>
      </c>
      <c r="N149" s="12">
        <v>152066</v>
      </c>
      <c r="O149" s="12">
        <v>244834</v>
      </c>
      <c r="P149" s="12">
        <v>96682</v>
      </c>
      <c r="Q149" s="12">
        <v>99792</v>
      </c>
      <c r="R149" s="63">
        <v>113807</v>
      </c>
      <c r="S149" s="63">
        <v>97510</v>
      </c>
      <c r="T149" s="63">
        <v>156963</v>
      </c>
      <c r="U149" s="41">
        <v>91771</v>
      </c>
      <c r="V149" s="41">
        <v>79687</v>
      </c>
      <c r="W149" s="63">
        <v>108988</v>
      </c>
      <c r="X149" s="63">
        <v>127066.66</v>
      </c>
      <c r="Y149" s="63">
        <v>117450</v>
      </c>
      <c r="Z149" s="63">
        <v>11413</v>
      </c>
      <c r="AA149" s="63">
        <v>62371</v>
      </c>
      <c r="AB149" s="63">
        <v>480854</v>
      </c>
      <c r="AC149" s="63">
        <v>200032</v>
      </c>
      <c r="AD149" s="63">
        <v>112567</v>
      </c>
      <c r="AE149" s="63">
        <v>131414</v>
      </c>
      <c r="AF149" s="63">
        <v>105178</v>
      </c>
      <c r="AG149" s="63">
        <v>0</v>
      </c>
      <c r="AH149" s="63">
        <v>0</v>
      </c>
      <c r="AI149" s="13">
        <v>-1</v>
      </c>
      <c r="AJ149" s="13" t="s">
        <v>246</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8394141</v>
      </c>
      <c r="H152" s="5">
        <v>8013636</v>
      </c>
      <c r="I152" s="5">
        <v>8928830</v>
      </c>
      <c r="J152" s="5">
        <v>10265206</v>
      </c>
      <c r="K152" s="5">
        <v>10057885</v>
      </c>
      <c r="L152" s="5">
        <v>13827698</v>
      </c>
      <c r="M152" s="5">
        <v>13843270</v>
      </c>
      <c r="N152" s="5">
        <v>15006523</v>
      </c>
      <c r="O152" s="5">
        <v>13597331</v>
      </c>
      <c r="P152" s="5">
        <v>14593614</v>
      </c>
      <c r="Q152" s="5">
        <v>14963094</v>
      </c>
      <c r="R152" s="62">
        <v>15611696</v>
      </c>
      <c r="S152" s="62">
        <v>15930800</v>
      </c>
      <c r="T152" s="62">
        <v>22201940</v>
      </c>
      <c r="U152" s="39">
        <v>23076646</v>
      </c>
      <c r="V152" s="39">
        <v>27750727.129999999</v>
      </c>
      <c r="W152" s="62">
        <v>28406023.25</v>
      </c>
      <c r="X152" s="62">
        <v>26754132.199999999</v>
      </c>
      <c r="Y152" s="62">
        <v>24541460</v>
      </c>
      <c r="Z152" s="62">
        <v>21540250</v>
      </c>
      <c r="AA152" s="62">
        <v>23357971</v>
      </c>
      <c r="AB152" s="62">
        <v>21065340</v>
      </c>
      <c r="AC152" s="62">
        <v>24603560</v>
      </c>
      <c r="AD152" s="62">
        <v>26053708</v>
      </c>
      <c r="AE152" s="62">
        <v>31160896</v>
      </c>
      <c r="AF152" s="62">
        <v>27973162</v>
      </c>
      <c r="AG152" s="62">
        <v>28667403</v>
      </c>
      <c r="AH152" s="62">
        <v>30496682</v>
      </c>
      <c r="AI152" s="10">
        <v>6.3605774064638521E-2</v>
      </c>
      <c r="AJ152" s="10">
        <v>6.3810419102141899E-2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2022093</v>
      </c>
      <c r="H154" s="12">
        <v>1804807</v>
      </c>
      <c r="I154" s="12">
        <v>3484367</v>
      </c>
      <c r="J154" s="12">
        <v>2587469</v>
      </c>
      <c r="K154" s="12">
        <v>2798824</v>
      </c>
      <c r="L154" s="12">
        <v>2895499</v>
      </c>
      <c r="M154" s="12">
        <v>2889876</v>
      </c>
      <c r="N154" s="12">
        <v>3852131</v>
      </c>
      <c r="O154" s="12">
        <v>3602167</v>
      </c>
      <c r="P154" s="12">
        <v>3762790</v>
      </c>
      <c r="Q154" s="12">
        <v>4110808</v>
      </c>
      <c r="R154" s="63">
        <v>4282204</v>
      </c>
      <c r="S154" s="63">
        <v>4412550</v>
      </c>
      <c r="T154" s="63">
        <v>7679694</v>
      </c>
      <c r="U154" s="41">
        <v>7839470</v>
      </c>
      <c r="V154" s="41">
        <v>8021552.1699999999</v>
      </c>
      <c r="W154" s="63">
        <v>9648191.5999999996</v>
      </c>
      <c r="X154" s="63">
        <v>9697313.5899999999</v>
      </c>
      <c r="Y154" s="63">
        <v>8322491</v>
      </c>
      <c r="Z154" s="63">
        <v>6259801</v>
      </c>
      <c r="AA154" s="63">
        <v>6370944</v>
      </c>
      <c r="AB154" s="63">
        <v>6789884</v>
      </c>
      <c r="AC154" s="63">
        <v>7564250</v>
      </c>
      <c r="AD154" s="63">
        <v>8350088</v>
      </c>
      <c r="AE154" s="63">
        <v>7401097</v>
      </c>
      <c r="AF154" s="63">
        <v>7878483</v>
      </c>
      <c r="AG154" s="63">
        <v>9784111</v>
      </c>
      <c r="AH154" s="63">
        <v>9450927</v>
      </c>
      <c r="AI154" s="13">
        <v>5.666018212198165E-2</v>
      </c>
      <c r="AJ154" s="13">
        <v>-3.4053579318550249E-2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2297657</v>
      </c>
      <c r="H156" s="12">
        <v>2672518</v>
      </c>
      <c r="I156" s="12">
        <v>2642203</v>
      </c>
      <c r="J156" s="12">
        <v>3128750</v>
      </c>
      <c r="K156" s="12">
        <v>3512883</v>
      </c>
      <c r="L156" s="12">
        <v>5851311</v>
      </c>
      <c r="M156" s="12">
        <v>4907518</v>
      </c>
      <c r="N156" s="12">
        <v>5679501</v>
      </c>
      <c r="O156" s="12">
        <v>5219037</v>
      </c>
      <c r="P156" s="12">
        <v>5716156</v>
      </c>
      <c r="Q156" s="12">
        <v>5823897</v>
      </c>
      <c r="R156" s="63">
        <v>6152938</v>
      </c>
      <c r="S156" s="63">
        <v>6232142</v>
      </c>
      <c r="T156" s="63">
        <v>7168352</v>
      </c>
      <c r="U156" s="41">
        <v>7251203</v>
      </c>
      <c r="V156" s="41">
        <v>8965904.8499999996</v>
      </c>
      <c r="W156" s="63">
        <v>9407001.0399999991</v>
      </c>
      <c r="X156" s="63">
        <v>9246477.5300000012</v>
      </c>
      <c r="Y156" s="63">
        <v>8556952</v>
      </c>
      <c r="Z156" s="63">
        <v>8584942</v>
      </c>
      <c r="AA156" s="63">
        <v>9591584</v>
      </c>
      <c r="AB156" s="63">
        <v>9853160</v>
      </c>
      <c r="AC156" s="63">
        <v>10570008</v>
      </c>
      <c r="AD156" s="63">
        <v>10705774</v>
      </c>
      <c r="AE156" s="63">
        <v>12834541</v>
      </c>
      <c r="AF156" s="63">
        <v>12585485</v>
      </c>
      <c r="AG156" s="63">
        <v>12258689</v>
      </c>
      <c r="AH156" s="63">
        <v>12566591</v>
      </c>
      <c r="AI156" s="13">
        <v>4.1374624541412608E-2</v>
      </c>
      <c r="AJ156" s="13">
        <v>2.5117041471563559E-2</v>
      </c>
    </row>
    <row r="157" spans="1:36" ht="10.5" customHeight="1" x14ac:dyDescent="0.2">
      <c r="A157" s="11"/>
      <c r="B157" s="19" t="s">
        <v>67</v>
      </c>
      <c r="C157" s="14"/>
      <c r="D157" s="19"/>
      <c r="E157" s="19"/>
      <c r="F157" s="2"/>
      <c r="G157" s="12">
        <v>1208685</v>
      </c>
      <c r="H157" s="12">
        <v>966992</v>
      </c>
      <c r="I157" s="12">
        <v>192995</v>
      </c>
      <c r="J157" s="12">
        <v>998662</v>
      </c>
      <c r="K157" s="12">
        <v>1023850</v>
      </c>
      <c r="L157" s="12">
        <v>1164323</v>
      </c>
      <c r="M157" s="12">
        <v>1186452</v>
      </c>
      <c r="N157" s="12">
        <v>1231749</v>
      </c>
      <c r="O157" s="12">
        <v>1066549</v>
      </c>
      <c r="P157" s="12">
        <v>1065419</v>
      </c>
      <c r="Q157" s="12">
        <v>1010509</v>
      </c>
      <c r="R157" s="63">
        <v>1291359</v>
      </c>
      <c r="S157" s="63">
        <v>1156025</v>
      </c>
      <c r="T157" s="63">
        <v>1624570</v>
      </c>
      <c r="U157" s="41">
        <v>2770579</v>
      </c>
      <c r="V157" s="41">
        <v>2797748.9</v>
      </c>
      <c r="W157" s="63">
        <v>1842204.52</v>
      </c>
      <c r="X157" s="63">
        <v>2496809.64</v>
      </c>
      <c r="Y157" s="63">
        <v>2064778</v>
      </c>
      <c r="Z157" s="63">
        <v>2313651</v>
      </c>
      <c r="AA157" s="63">
        <v>2312045</v>
      </c>
      <c r="AB157" s="63">
        <v>2057401</v>
      </c>
      <c r="AC157" s="63">
        <v>2804639</v>
      </c>
      <c r="AD157" s="63">
        <v>2452641</v>
      </c>
      <c r="AE157" s="63">
        <v>5679470</v>
      </c>
      <c r="AF157" s="63">
        <v>2115428</v>
      </c>
      <c r="AG157" s="63">
        <v>2615907</v>
      </c>
      <c r="AH157" s="63">
        <v>3117309</v>
      </c>
      <c r="AI157" s="13">
        <v>7.1708851826359332E-2</v>
      </c>
      <c r="AJ157" s="13">
        <v>0.19167424530000493</v>
      </c>
    </row>
    <row r="158" spans="1:36" ht="10.5" customHeight="1" x14ac:dyDescent="0.2">
      <c r="A158" s="11"/>
      <c r="B158" s="19" t="s">
        <v>69</v>
      </c>
      <c r="C158" s="14"/>
      <c r="D158" s="19"/>
      <c r="E158" s="19"/>
      <c r="F158" s="2"/>
      <c r="G158" s="12">
        <v>1207238</v>
      </c>
      <c r="H158" s="12">
        <v>680334</v>
      </c>
      <c r="I158" s="12">
        <v>647489</v>
      </c>
      <c r="J158" s="12">
        <v>1167275</v>
      </c>
      <c r="K158" s="12">
        <v>996074</v>
      </c>
      <c r="L158" s="12">
        <v>718500</v>
      </c>
      <c r="M158" s="12">
        <v>1111674</v>
      </c>
      <c r="N158" s="12">
        <v>1108429</v>
      </c>
      <c r="O158" s="12">
        <v>1805541</v>
      </c>
      <c r="P158" s="12">
        <v>1923386</v>
      </c>
      <c r="Q158" s="12">
        <v>1820387</v>
      </c>
      <c r="R158" s="63">
        <v>1838622</v>
      </c>
      <c r="S158" s="63">
        <v>1888451</v>
      </c>
      <c r="T158" s="63">
        <v>1355065</v>
      </c>
      <c r="U158" s="41">
        <v>1230582</v>
      </c>
      <c r="V158" s="41">
        <v>1873838.32</v>
      </c>
      <c r="W158" s="63">
        <v>2633791.88</v>
      </c>
      <c r="X158" s="63">
        <v>1898942.24</v>
      </c>
      <c r="Y158" s="63">
        <v>1523033</v>
      </c>
      <c r="Z158" s="63">
        <v>937580</v>
      </c>
      <c r="AA158" s="63">
        <v>1082440</v>
      </c>
      <c r="AB158" s="63">
        <v>703495</v>
      </c>
      <c r="AC158" s="63">
        <v>903522</v>
      </c>
      <c r="AD158" s="63">
        <v>881885</v>
      </c>
      <c r="AE158" s="63">
        <v>881938</v>
      </c>
      <c r="AF158" s="63">
        <v>891820</v>
      </c>
      <c r="AG158" s="63">
        <v>1005493</v>
      </c>
      <c r="AH158" s="63">
        <v>2325961</v>
      </c>
      <c r="AI158" s="13">
        <v>0.22055372996085465</v>
      </c>
      <c r="AJ158" s="13">
        <v>1.3132542941621672</v>
      </c>
    </row>
    <row r="159" spans="1:36" ht="10.5" customHeight="1" x14ac:dyDescent="0.2">
      <c r="A159" s="11"/>
      <c r="B159" s="19" t="s">
        <v>70</v>
      </c>
      <c r="C159" s="14"/>
      <c r="D159" s="19"/>
      <c r="E159" s="19"/>
      <c r="F159" s="2"/>
      <c r="G159" s="12">
        <v>987162</v>
      </c>
      <c r="H159" s="12">
        <v>769799</v>
      </c>
      <c r="I159" s="12">
        <v>1045416</v>
      </c>
      <c r="J159" s="12">
        <v>1664394</v>
      </c>
      <c r="K159" s="12">
        <v>1416846</v>
      </c>
      <c r="L159" s="12">
        <v>1598283</v>
      </c>
      <c r="M159" s="12">
        <v>1803540</v>
      </c>
      <c r="N159" s="12">
        <v>2293871</v>
      </c>
      <c r="O159" s="12">
        <v>1904037</v>
      </c>
      <c r="P159" s="12">
        <v>1985868</v>
      </c>
      <c r="Q159" s="12">
        <v>2060063</v>
      </c>
      <c r="R159" s="63">
        <v>2046573</v>
      </c>
      <c r="S159" s="63">
        <v>2241632</v>
      </c>
      <c r="T159" s="63">
        <v>2843306</v>
      </c>
      <c r="U159" s="41">
        <v>2534056</v>
      </c>
      <c r="V159" s="41">
        <v>4166741.8899999997</v>
      </c>
      <c r="W159" s="63">
        <v>3858059.21</v>
      </c>
      <c r="X159" s="63">
        <v>2318955.2000000002</v>
      </c>
      <c r="Y159" s="63">
        <v>2289232</v>
      </c>
      <c r="Z159" s="63">
        <v>2119149</v>
      </c>
      <c r="AA159" s="63">
        <v>3150608</v>
      </c>
      <c r="AB159" s="63">
        <v>1661400</v>
      </c>
      <c r="AC159" s="63">
        <v>2761141</v>
      </c>
      <c r="AD159" s="63">
        <v>2822460</v>
      </c>
      <c r="AE159" s="63">
        <v>3523730</v>
      </c>
      <c r="AF159" s="63">
        <v>3663246</v>
      </c>
      <c r="AG159" s="63">
        <v>2982675</v>
      </c>
      <c r="AH159" s="63">
        <v>3025006</v>
      </c>
      <c r="AI159" s="13">
        <v>0.10503323240061735</v>
      </c>
      <c r="AJ159" s="13">
        <v>1.4192293830202754E-2</v>
      </c>
    </row>
    <row r="160" spans="1:36" ht="10.5" customHeight="1" x14ac:dyDescent="0.2">
      <c r="A160" s="11"/>
      <c r="B160" s="19" t="s">
        <v>71</v>
      </c>
      <c r="C160" s="14"/>
      <c r="D160" s="19"/>
      <c r="E160" s="19"/>
      <c r="F160" s="2"/>
      <c r="G160" s="12">
        <v>285000</v>
      </c>
      <c r="H160" s="12">
        <v>288000</v>
      </c>
      <c r="I160" s="12">
        <v>290000</v>
      </c>
      <c r="J160" s="12">
        <v>311250</v>
      </c>
      <c r="K160" s="12">
        <v>286872</v>
      </c>
      <c r="L160" s="12">
        <v>289635</v>
      </c>
      <c r="M160" s="12">
        <v>4700</v>
      </c>
      <c r="N160" s="12">
        <v>0</v>
      </c>
      <c r="O160" s="12">
        <v>0</v>
      </c>
      <c r="P160" s="12">
        <v>0</v>
      </c>
      <c r="Q160" s="12">
        <v>137430</v>
      </c>
      <c r="R160" s="63">
        <v>0</v>
      </c>
      <c r="S160" s="63">
        <v>0</v>
      </c>
      <c r="T160" s="63">
        <v>292632</v>
      </c>
      <c r="U160" s="41">
        <v>163129</v>
      </c>
      <c r="V160" s="41">
        <v>902654</v>
      </c>
      <c r="W160" s="63">
        <v>0</v>
      </c>
      <c r="X160" s="63">
        <v>0</v>
      </c>
      <c r="Y160" s="63">
        <v>0</v>
      </c>
      <c r="Z160" s="63">
        <v>0</v>
      </c>
      <c r="AA160" s="63">
        <v>0</v>
      </c>
      <c r="AB160" s="63">
        <v>0</v>
      </c>
      <c r="AC160" s="63">
        <v>0</v>
      </c>
      <c r="AD160" s="63">
        <v>0</v>
      </c>
      <c r="AE160" s="63">
        <v>0</v>
      </c>
      <c r="AF160" s="63">
        <v>0</v>
      </c>
      <c r="AG160" s="63">
        <v>20528</v>
      </c>
      <c r="AH160" s="63">
        <v>10888</v>
      </c>
      <c r="AI160" s="13" t="s">
        <v>246</v>
      </c>
      <c r="AJ160" s="13">
        <v>-0.46960249415432581</v>
      </c>
    </row>
    <row r="161" spans="1:36" ht="10.5" customHeight="1" x14ac:dyDescent="0.2">
      <c r="A161" s="11"/>
      <c r="B161" s="19" t="s">
        <v>72</v>
      </c>
      <c r="C161" s="14"/>
      <c r="D161" s="19"/>
      <c r="E161" s="19"/>
      <c r="F161" s="2"/>
      <c r="G161" s="12">
        <v>0</v>
      </c>
      <c r="H161" s="12">
        <v>0</v>
      </c>
      <c r="I161" s="12">
        <v>0</v>
      </c>
      <c r="J161" s="12">
        <v>0</v>
      </c>
      <c r="K161" s="12">
        <v>0</v>
      </c>
      <c r="L161" s="12">
        <v>0</v>
      </c>
      <c r="M161" s="12">
        <v>0</v>
      </c>
      <c r="N161" s="12">
        <v>0</v>
      </c>
      <c r="O161" s="12">
        <v>0</v>
      </c>
      <c r="P161" s="12">
        <v>0</v>
      </c>
      <c r="Q161" s="12">
        <v>0</v>
      </c>
      <c r="R161" s="63">
        <v>0</v>
      </c>
      <c r="S161" s="63">
        <v>0</v>
      </c>
      <c r="T161" s="63">
        <v>1238321</v>
      </c>
      <c r="U161" s="41">
        <v>1287627</v>
      </c>
      <c r="V161" s="41">
        <v>1022287</v>
      </c>
      <c r="W161" s="63">
        <v>1016775</v>
      </c>
      <c r="X161" s="63">
        <v>1095634</v>
      </c>
      <c r="Y161" s="63">
        <v>1105384</v>
      </c>
      <c r="Z161" s="63">
        <v>1325127</v>
      </c>
      <c r="AA161" s="63">
        <v>850350</v>
      </c>
      <c r="AB161" s="63">
        <v>0</v>
      </c>
      <c r="AC161" s="63">
        <v>0</v>
      </c>
      <c r="AD161" s="63">
        <v>840860</v>
      </c>
      <c r="AE161" s="63">
        <v>840120</v>
      </c>
      <c r="AF161" s="63">
        <v>838700</v>
      </c>
      <c r="AG161" s="63">
        <v>0</v>
      </c>
      <c r="AH161" s="63">
        <v>0</v>
      </c>
      <c r="AI161" s="13" t="s">
        <v>246</v>
      </c>
      <c r="AJ161" s="13" t="s">
        <v>246</v>
      </c>
    </row>
    <row r="162" spans="1:36" ht="10.5" customHeight="1" x14ac:dyDescent="0.2">
      <c r="A162" s="11"/>
      <c r="B162" s="19" t="s">
        <v>73</v>
      </c>
      <c r="C162" s="14"/>
      <c r="D162" s="19"/>
      <c r="E162" s="19"/>
      <c r="F162" s="2"/>
      <c r="G162" s="12">
        <v>302106</v>
      </c>
      <c r="H162" s="12">
        <v>831186</v>
      </c>
      <c r="I162" s="12">
        <v>626360</v>
      </c>
      <c r="J162" s="12">
        <v>407406</v>
      </c>
      <c r="K162" s="12">
        <v>22536</v>
      </c>
      <c r="L162" s="12">
        <v>1310147</v>
      </c>
      <c r="M162" s="12">
        <v>1939510</v>
      </c>
      <c r="N162" s="12">
        <v>840842</v>
      </c>
      <c r="O162" s="12">
        <v>0</v>
      </c>
      <c r="P162" s="12">
        <v>139995</v>
      </c>
      <c r="Q162" s="12">
        <v>0</v>
      </c>
      <c r="R162" s="63">
        <v>0</v>
      </c>
      <c r="S162" s="63">
        <v>0</v>
      </c>
      <c r="T162" s="63">
        <v>0</v>
      </c>
      <c r="U162" s="41">
        <v>0</v>
      </c>
      <c r="V162" s="41">
        <v>0</v>
      </c>
      <c r="W162" s="63">
        <v>0</v>
      </c>
      <c r="X162" s="63">
        <v>0</v>
      </c>
      <c r="Y162" s="63">
        <v>679590</v>
      </c>
      <c r="Z162" s="63">
        <v>0</v>
      </c>
      <c r="AA162" s="63">
        <v>0</v>
      </c>
      <c r="AB162" s="63">
        <v>0</v>
      </c>
      <c r="AC162" s="63">
        <v>0</v>
      </c>
      <c r="AD162" s="63">
        <v>0</v>
      </c>
      <c r="AE162" s="63">
        <v>0</v>
      </c>
      <c r="AF162" s="63">
        <v>0</v>
      </c>
      <c r="AG162" s="63">
        <v>0</v>
      </c>
      <c r="AH162" s="63">
        <v>0</v>
      </c>
      <c r="AI162" s="13" t="s">
        <v>246</v>
      </c>
      <c r="AJ162" s="13" t="s">
        <v>246</v>
      </c>
    </row>
    <row r="163" spans="1:36" ht="10.5" customHeight="1" x14ac:dyDescent="0.2">
      <c r="A163" s="11"/>
      <c r="B163" s="19" t="s">
        <v>39</v>
      </c>
      <c r="C163" s="14"/>
      <c r="D163" s="19"/>
      <c r="E163" s="19"/>
      <c r="F163" s="2"/>
      <c r="G163" s="12">
        <v>84200</v>
      </c>
      <c r="H163" s="12">
        <v>0</v>
      </c>
      <c r="I163" s="12">
        <v>0</v>
      </c>
      <c r="J163" s="12">
        <v>0</v>
      </c>
      <c r="K163" s="12">
        <v>0</v>
      </c>
      <c r="L163" s="12">
        <v>0</v>
      </c>
      <c r="M163" s="12">
        <v>0</v>
      </c>
      <c r="N163" s="12">
        <v>0</v>
      </c>
      <c r="O163" s="12">
        <v>0</v>
      </c>
      <c r="P163" s="12">
        <v>0</v>
      </c>
      <c r="Q163" s="12">
        <v>0</v>
      </c>
      <c r="R163" s="63">
        <v>0</v>
      </c>
      <c r="S163" s="63">
        <v>0</v>
      </c>
      <c r="T163" s="63">
        <v>0</v>
      </c>
      <c r="U163" s="41">
        <v>0</v>
      </c>
      <c r="V163" s="41">
        <v>0</v>
      </c>
      <c r="W163" s="63">
        <v>0</v>
      </c>
      <c r="X163" s="63">
        <v>0</v>
      </c>
      <c r="Y163" s="63">
        <v>0</v>
      </c>
      <c r="Z163" s="63">
        <v>0</v>
      </c>
      <c r="AA163" s="63">
        <v>0</v>
      </c>
      <c r="AB163" s="63">
        <v>0</v>
      </c>
      <c r="AC163" s="63">
        <v>0</v>
      </c>
      <c r="AD163" s="63">
        <v>0</v>
      </c>
      <c r="AE163" s="63">
        <v>0</v>
      </c>
      <c r="AF163" s="63">
        <v>0</v>
      </c>
      <c r="AG163" s="63">
        <v>0</v>
      </c>
      <c r="AH163" s="63">
        <v>0</v>
      </c>
      <c r="AI163" s="13" t="s">
        <v>246</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223</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4986070</v>
      </c>
      <c r="H176" s="5">
        <v>4953567</v>
      </c>
      <c r="I176" s="5">
        <v>4490180</v>
      </c>
      <c r="J176" s="5">
        <v>4973473</v>
      </c>
      <c r="K176" s="5">
        <f>SUM(K178,K193,K204,K206)</f>
        <v>5975150</v>
      </c>
      <c r="L176" s="5">
        <f>SUM(L178,L193,L204,L206)</f>
        <v>6441967</v>
      </c>
      <c r="M176" s="5">
        <f>SUM(M178,M193,M204,M206)</f>
        <v>8326756</v>
      </c>
      <c r="N176" s="5">
        <f>SUM(N178,N193,N204,N206)</f>
        <v>7636827</v>
      </c>
      <c r="O176" s="5">
        <v>8283114</v>
      </c>
      <c r="P176" s="5">
        <v>8289155</v>
      </c>
      <c r="Q176" s="5">
        <v>9856776</v>
      </c>
      <c r="R176" s="39">
        <v>10105427</v>
      </c>
      <c r="S176" s="39">
        <v>11557972</v>
      </c>
      <c r="T176" s="39">
        <v>12267218</v>
      </c>
      <c r="U176" s="39">
        <v>11487776.1</v>
      </c>
      <c r="V176" s="39">
        <v>13618732.109999999</v>
      </c>
      <c r="W176" s="39">
        <v>11531915.630000001</v>
      </c>
      <c r="X176" s="39">
        <v>14352527</v>
      </c>
      <c r="Y176" s="39">
        <v>13104600</v>
      </c>
      <c r="Z176" s="39">
        <v>12754582</v>
      </c>
      <c r="AA176" s="39">
        <v>13238661</v>
      </c>
      <c r="AB176" s="39">
        <v>13454586</v>
      </c>
      <c r="AC176" s="39">
        <v>14662531</v>
      </c>
      <c r="AD176" s="39">
        <v>14950105</v>
      </c>
      <c r="AE176" s="39">
        <v>15639291</v>
      </c>
      <c r="AF176" s="39">
        <v>14981429</v>
      </c>
      <c r="AG176" s="39">
        <v>16072797</v>
      </c>
      <c r="AH176" s="39">
        <v>16122230</v>
      </c>
      <c r="AI176" s="10">
        <v>3.0605515276339812E-2</v>
      </c>
      <c r="AJ176" s="10">
        <v>3.0755692366425083E-3</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4411978</v>
      </c>
      <c r="H178" s="12">
        <v>4119209</v>
      </c>
      <c r="I178" s="12">
        <v>3892068</v>
      </c>
      <c r="J178" s="12">
        <v>4254730</v>
      </c>
      <c r="K178" s="12">
        <f>SUM(K179,K183:K187)</f>
        <v>4675874</v>
      </c>
      <c r="L178" s="12">
        <f>SUM(L179,L183:L187)</f>
        <v>5438508</v>
      </c>
      <c r="M178" s="12">
        <f>SUM(M179,M183:M187)</f>
        <v>6364937</v>
      </c>
      <c r="N178" s="12">
        <f>SUM(N179,N183:N187)</f>
        <v>6069725</v>
      </c>
      <c r="O178" s="12">
        <v>6374785</v>
      </c>
      <c r="P178" s="12">
        <v>6934285</v>
      </c>
      <c r="Q178" s="12">
        <v>7080378</v>
      </c>
      <c r="R178" s="41">
        <v>7431734</v>
      </c>
      <c r="S178" s="41">
        <v>8362895</v>
      </c>
      <c r="T178" s="41">
        <v>8737464</v>
      </c>
      <c r="U178" s="41">
        <v>8479774.3499999996</v>
      </c>
      <c r="V178" s="41">
        <v>9361100.1099999994</v>
      </c>
      <c r="W178" s="41">
        <v>8788173.1799999997</v>
      </c>
      <c r="X178" s="41">
        <v>11446863</v>
      </c>
      <c r="Y178" s="41">
        <v>10527567</v>
      </c>
      <c r="Z178" s="41">
        <v>10279722</v>
      </c>
      <c r="AA178" s="41">
        <v>9826564</v>
      </c>
      <c r="AB178" s="41">
        <v>10523768</v>
      </c>
      <c r="AC178" s="41">
        <v>11746727</v>
      </c>
      <c r="AD178" s="41">
        <v>11809976</v>
      </c>
      <c r="AE178" s="41">
        <v>12293876</v>
      </c>
      <c r="AF178" s="41">
        <v>11438482</v>
      </c>
      <c r="AG178" s="41">
        <v>12328863</v>
      </c>
      <c r="AH178" s="41">
        <v>13049165</v>
      </c>
      <c r="AI178" s="13">
        <v>3.6498257230346942E-2</v>
      </c>
      <c r="AJ178" s="13">
        <v>5.8424041211261733E-2</v>
      </c>
    </row>
    <row r="179" spans="1:36" ht="10.5" customHeight="1" x14ac:dyDescent="0.2">
      <c r="A179" s="11"/>
      <c r="B179" s="11"/>
      <c r="C179" s="11" t="s">
        <v>36</v>
      </c>
      <c r="D179" s="11"/>
      <c r="E179" s="11"/>
      <c r="F179" s="2"/>
      <c r="G179" s="12">
        <v>3134103</v>
      </c>
      <c r="H179" s="12">
        <v>2805724</v>
      </c>
      <c r="I179" s="12">
        <v>2634522</v>
      </c>
      <c r="J179" s="12">
        <v>2323710</v>
      </c>
      <c r="K179" s="12">
        <f>SUM(K180:K182)</f>
        <v>2630776</v>
      </c>
      <c r="L179" s="12">
        <f>SUM(L180:L182)</f>
        <v>2999746</v>
      </c>
      <c r="M179" s="12">
        <f>SUM(M180:M182)</f>
        <v>3094572</v>
      </c>
      <c r="N179" s="12">
        <f>SUM(N180:N182)</f>
        <v>3151319</v>
      </c>
      <c r="O179" s="12">
        <v>3156057</v>
      </c>
      <c r="P179" s="12">
        <v>3242000</v>
      </c>
      <c r="Q179" s="12">
        <v>4219532</v>
      </c>
      <c r="R179" s="41">
        <v>4124473</v>
      </c>
      <c r="S179" s="41">
        <v>4247716</v>
      </c>
      <c r="T179" s="41">
        <v>4386830</v>
      </c>
      <c r="U179" s="41">
        <v>4215399.38</v>
      </c>
      <c r="V179" s="41">
        <v>4432927.9000000004</v>
      </c>
      <c r="W179" s="41">
        <v>4180257.45</v>
      </c>
      <c r="X179" s="41">
        <v>4635263</v>
      </c>
      <c r="Y179" s="41">
        <v>4479428</v>
      </c>
      <c r="Z179" s="41">
        <v>4914993</v>
      </c>
      <c r="AA179" s="41">
        <v>4687675</v>
      </c>
      <c r="AB179" s="41">
        <v>5147077</v>
      </c>
      <c r="AC179" s="41">
        <v>5072590</v>
      </c>
      <c r="AD179" s="41">
        <v>5240035</v>
      </c>
      <c r="AE179" s="41">
        <v>5230351</v>
      </c>
      <c r="AF179" s="41">
        <v>5354722</v>
      </c>
      <c r="AG179" s="41">
        <v>5461337</v>
      </c>
      <c r="AH179" s="41">
        <v>5682398</v>
      </c>
      <c r="AI179" s="13">
        <v>1.6627446846313676E-2</v>
      </c>
      <c r="AJ179" s="13">
        <v>4.0477450851320838E-2</v>
      </c>
    </row>
    <row r="180" spans="1:36" ht="10.5" customHeight="1" x14ac:dyDescent="0.2">
      <c r="A180" s="11"/>
      <c r="B180" s="11"/>
      <c r="C180" s="11"/>
      <c r="D180" s="11" t="s">
        <v>37</v>
      </c>
      <c r="E180" s="11"/>
      <c r="F180" s="2"/>
      <c r="G180" s="12">
        <v>2559062</v>
      </c>
      <c r="H180" s="12">
        <v>2536192</v>
      </c>
      <c r="I180" s="12">
        <v>2463585</v>
      </c>
      <c r="J180" s="12">
        <v>2043530</v>
      </c>
      <c r="K180" s="12">
        <v>2209884</v>
      </c>
      <c r="L180" s="12">
        <v>2403441</v>
      </c>
      <c r="M180" s="12">
        <v>2623824</v>
      </c>
      <c r="N180" s="12">
        <v>2744689</v>
      </c>
      <c r="O180" s="12">
        <v>2533724</v>
      </c>
      <c r="P180" s="12">
        <v>2751076</v>
      </c>
      <c r="Q180" s="12">
        <v>3573966</v>
      </c>
      <c r="R180" s="41">
        <v>3435214</v>
      </c>
      <c r="S180" s="41">
        <v>3597815</v>
      </c>
      <c r="T180" s="41">
        <v>3709669</v>
      </c>
      <c r="U180" s="41">
        <v>3707650.32</v>
      </c>
      <c r="V180" s="41">
        <v>3817441.62</v>
      </c>
      <c r="W180" s="41">
        <v>3673048.53</v>
      </c>
      <c r="X180" s="41">
        <v>4014292</v>
      </c>
      <c r="Y180" s="41">
        <v>3807137</v>
      </c>
      <c r="Z180" s="41">
        <v>4150919</v>
      </c>
      <c r="AA180" s="41">
        <v>4037010</v>
      </c>
      <c r="AB180" s="41">
        <v>4433841</v>
      </c>
      <c r="AC180" s="41">
        <v>4436471</v>
      </c>
      <c r="AD180" s="41">
        <v>4634627</v>
      </c>
      <c r="AE180" s="41">
        <v>4895105</v>
      </c>
      <c r="AF180" s="41">
        <v>4997923</v>
      </c>
      <c r="AG180" s="41">
        <v>5083425</v>
      </c>
      <c r="AH180" s="41">
        <v>4981929</v>
      </c>
      <c r="AI180" s="13">
        <v>1.9615048223108333E-2</v>
      </c>
      <c r="AJ180" s="13">
        <v>-1.9966066185691734E-2</v>
      </c>
    </row>
    <row r="181" spans="1:36" ht="10.5" customHeight="1" x14ac:dyDescent="0.2">
      <c r="A181" s="11"/>
      <c r="B181" s="11"/>
      <c r="C181" s="14"/>
      <c r="D181" s="11" t="s">
        <v>90</v>
      </c>
      <c r="E181" s="11"/>
      <c r="F181" s="2"/>
      <c r="G181" s="12">
        <v>163910</v>
      </c>
      <c r="H181" s="12">
        <v>130277</v>
      </c>
      <c r="I181" s="12">
        <v>131456</v>
      </c>
      <c r="J181" s="12">
        <v>151524</v>
      </c>
      <c r="K181" s="12">
        <v>200203</v>
      </c>
      <c r="L181" s="12">
        <v>183662</v>
      </c>
      <c r="M181" s="12">
        <v>209808</v>
      </c>
      <c r="N181" s="12">
        <v>243375</v>
      </c>
      <c r="O181" s="12">
        <v>237429</v>
      </c>
      <c r="P181" s="12">
        <v>235645</v>
      </c>
      <c r="Q181" s="12">
        <v>179852</v>
      </c>
      <c r="R181" s="41">
        <v>101572</v>
      </c>
      <c r="S181" s="41">
        <v>102680</v>
      </c>
      <c r="T181" s="41">
        <v>231308</v>
      </c>
      <c r="U181" s="41">
        <v>116685.36</v>
      </c>
      <c r="V181" s="41">
        <v>235182.04</v>
      </c>
      <c r="W181" s="41">
        <v>204822.97</v>
      </c>
      <c r="X181" s="41">
        <v>264187</v>
      </c>
      <c r="Y181" s="41">
        <v>398610</v>
      </c>
      <c r="Z181" s="41">
        <v>349649</v>
      </c>
      <c r="AA181" s="41">
        <v>385094</v>
      </c>
      <c r="AB181" s="41">
        <v>346296</v>
      </c>
      <c r="AC181" s="41">
        <v>420784</v>
      </c>
      <c r="AD181" s="41">
        <v>366661</v>
      </c>
      <c r="AE181" s="41">
        <v>86767</v>
      </c>
      <c r="AF181" s="41">
        <v>87924</v>
      </c>
      <c r="AG181" s="41">
        <v>124647</v>
      </c>
      <c r="AH181" s="41">
        <v>130628</v>
      </c>
      <c r="AI181" s="13">
        <v>-0.14997545373005117</v>
      </c>
      <c r="AJ181" s="13">
        <v>4.7983505419304115E-2</v>
      </c>
    </row>
    <row r="182" spans="1:36" ht="10.5" customHeight="1" x14ac:dyDescent="0.2">
      <c r="A182" s="11"/>
      <c r="B182" s="14"/>
      <c r="C182" s="11"/>
      <c r="D182" s="11" t="s">
        <v>39</v>
      </c>
      <c r="E182" s="11"/>
      <c r="F182" s="2"/>
      <c r="G182" s="12">
        <v>411131</v>
      </c>
      <c r="H182" s="12">
        <v>139255</v>
      </c>
      <c r="I182" s="12">
        <v>39481</v>
      </c>
      <c r="J182" s="12">
        <v>128656</v>
      </c>
      <c r="K182" s="12">
        <v>220689</v>
      </c>
      <c r="L182" s="12">
        <v>412643</v>
      </c>
      <c r="M182" s="12">
        <v>260940</v>
      </c>
      <c r="N182" s="12">
        <v>163255</v>
      </c>
      <c r="O182" s="12">
        <v>384904</v>
      </c>
      <c r="P182" s="12">
        <v>255279</v>
      </c>
      <c r="Q182" s="12">
        <v>465714</v>
      </c>
      <c r="R182" s="41">
        <v>587687</v>
      </c>
      <c r="S182" s="41">
        <v>547221</v>
      </c>
      <c r="T182" s="41">
        <v>445853</v>
      </c>
      <c r="U182" s="41">
        <v>391063.7</v>
      </c>
      <c r="V182" s="41">
        <v>380304.24000000005</v>
      </c>
      <c r="W182" s="41">
        <v>302385.95</v>
      </c>
      <c r="X182" s="41">
        <v>356784</v>
      </c>
      <c r="Y182" s="41">
        <v>273681</v>
      </c>
      <c r="Z182" s="41">
        <v>414425</v>
      </c>
      <c r="AA182" s="41">
        <v>265571</v>
      </c>
      <c r="AB182" s="41">
        <v>366940</v>
      </c>
      <c r="AC182" s="41">
        <v>215335</v>
      </c>
      <c r="AD182" s="41">
        <v>238747</v>
      </c>
      <c r="AE182" s="41">
        <v>248479</v>
      </c>
      <c r="AF182" s="41">
        <v>268875</v>
      </c>
      <c r="AG182" s="41">
        <v>253265</v>
      </c>
      <c r="AH182" s="41">
        <v>569841</v>
      </c>
      <c r="AI182" s="13">
        <v>7.6117695220256021E-2</v>
      </c>
      <c r="AJ182" s="13">
        <v>1.24997927072434</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0</v>
      </c>
      <c r="Q183" s="12">
        <v>0</v>
      </c>
      <c r="R183" s="41">
        <v>0</v>
      </c>
      <c r="S183" s="41">
        <v>0</v>
      </c>
      <c r="T183" s="41">
        <v>0</v>
      </c>
      <c r="U183" s="41">
        <v>0</v>
      </c>
      <c r="V183" s="41">
        <v>0</v>
      </c>
      <c r="W183" s="41">
        <v>0</v>
      </c>
      <c r="X183" s="41">
        <v>545021</v>
      </c>
      <c r="Y183" s="41">
        <v>510899</v>
      </c>
      <c r="Z183" s="41">
        <v>574472</v>
      </c>
      <c r="AA183" s="41">
        <v>505378</v>
      </c>
      <c r="AB183" s="41">
        <v>619579</v>
      </c>
      <c r="AC183" s="41">
        <v>868410</v>
      </c>
      <c r="AD183" s="41">
        <v>746534</v>
      </c>
      <c r="AE183" s="41">
        <v>2069742</v>
      </c>
      <c r="AF183" s="41">
        <v>825751</v>
      </c>
      <c r="AG183" s="41">
        <v>840540</v>
      </c>
      <c r="AH183" s="41">
        <v>849403</v>
      </c>
      <c r="AI183" s="13">
        <v>5.3989255214880183E-2</v>
      </c>
      <c r="AJ183" s="13">
        <v>1.0544411925666833E-2</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367916</v>
      </c>
      <c r="S184" s="41">
        <v>775035</v>
      </c>
      <c r="T184" s="41">
        <v>849761</v>
      </c>
      <c r="U184" s="41">
        <v>912772.89</v>
      </c>
      <c r="V184" s="41">
        <v>944703.4</v>
      </c>
      <c r="W184" s="41">
        <v>902651.64</v>
      </c>
      <c r="X184" s="41">
        <v>993151</v>
      </c>
      <c r="Y184" s="41">
        <v>1162716</v>
      </c>
      <c r="Z184" s="41">
        <v>1123617</v>
      </c>
      <c r="AA184" s="41">
        <v>1162162</v>
      </c>
      <c r="AB184" s="41">
        <v>1211690</v>
      </c>
      <c r="AC184" s="41">
        <v>1307598</v>
      </c>
      <c r="AD184" s="41">
        <v>1381110</v>
      </c>
      <c r="AE184" s="41">
        <v>1410212</v>
      </c>
      <c r="AF184" s="41">
        <v>1469894</v>
      </c>
      <c r="AG184" s="41">
        <v>1523274</v>
      </c>
      <c r="AH184" s="41">
        <v>1344913</v>
      </c>
      <c r="AI184" s="13">
        <v>1.7537549425086008E-2</v>
      </c>
      <c r="AJ184" s="13">
        <v>-0.11709055626236646</v>
      </c>
    </row>
    <row r="185" spans="1:36" ht="10.5" customHeight="1" x14ac:dyDescent="0.2">
      <c r="A185" s="11"/>
      <c r="B185" s="14"/>
      <c r="C185" s="11" t="s">
        <v>42</v>
      </c>
      <c r="D185" s="11"/>
      <c r="E185" s="11"/>
      <c r="F185" s="2"/>
      <c r="G185" s="12">
        <v>0</v>
      </c>
      <c r="H185" s="12">
        <v>0</v>
      </c>
      <c r="I185" s="12">
        <v>0</v>
      </c>
      <c r="J185" s="12">
        <v>0</v>
      </c>
      <c r="K185" s="12">
        <v>0</v>
      </c>
      <c r="L185" s="12">
        <v>21660</v>
      </c>
      <c r="M185" s="12">
        <v>105776</v>
      </c>
      <c r="N185" s="12">
        <v>111104</v>
      </c>
      <c r="O185" s="12">
        <v>94080</v>
      </c>
      <c r="P185" s="12">
        <v>95653</v>
      </c>
      <c r="Q185" s="12">
        <v>84192</v>
      </c>
      <c r="R185" s="41">
        <v>76537</v>
      </c>
      <c r="S185" s="41">
        <v>85490</v>
      </c>
      <c r="T185" s="41">
        <v>97061</v>
      </c>
      <c r="U185" s="41">
        <v>101187.08</v>
      </c>
      <c r="V185" s="41">
        <v>105213.81</v>
      </c>
      <c r="W185" s="41">
        <v>96387.55</v>
      </c>
      <c r="X185" s="41">
        <v>110964</v>
      </c>
      <c r="Y185" s="41">
        <v>108724</v>
      </c>
      <c r="Z185" s="41">
        <v>98066</v>
      </c>
      <c r="AA185" s="41">
        <v>98415</v>
      </c>
      <c r="AB185" s="41">
        <v>99447</v>
      </c>
      <c r="AC185" s="41">
        <v>109778</v>
      </c>
      <c r="AD185" s="41">
        <v>134230</v>
      </c>
      <c r="AE185" s="41">
        <v>125918</v>
      </c>
      <c r="AF185" s="41">
        <v>159439</v>
      </c>
      <c r="AG185" s="41">
        <v>169232</v>
      </c>
      <c r="AH185" s="41">
        <v>131234</v>
      </c>
      <c r="AI185" s="13">
        <v>4.7311277311117284E-2</v>
      </c>
      <c r="AJ185" s="13">
        <v>-0.2245320034036116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1277875</v>
      </c>
      <c r="H187" s="12">
        <v>1313485</v>
      </c>
      <c r="I187" s="12">
        <v>1257546</v>
      </c>
      <c r="J187" s="12">
        <v>1931020</v>
      </c>
      <c r="K187" s="12">
        <v>2045098</v>
      </c>
      <c r="L187" s="12">
        <v>2417102</v>
      </c>
      <c r="M187" s="12">
        <v>3164589</v>
      </c>
      <c r="N187" s="12">
        <v>2807302</v>
      </c>
      <c r="O187" s="12">
        <v>3124648</v>
      </c>
      <c r="P187" s="12">
        <v>3596632</v>
      </c>
      <c r="Q187" s="12">
        <v>2776654</v>
      </c>
      <c r="R187" s="41">
        <v>2862808</v>
      </c>
      <c r="S187" s="41">
        <v>3254654</v>
      </c>
      <c r="T187" s="41">
        <v>3403812</v>
      </c>
      <c r="U187" s="41">
        <v>3250415</v>
      </c>
      <c r="V187" s="41">
        <v>3878255</v>
      </c>
      <c r="W187" s="41">
        <v>3608876.54</v>
      </c>
      <c r="X187" s="41">
        <v>5162464</v>
      </c>
      <c r="Y187" s="41">
        <v>4265800</v>
      </c>
      <c r="Z187" s="41">
        <v>3568574</v>
      </c>
      <c r="AA187" s="41">
        <v>3372934</v>
      </c>
      <c r="AB187" s="41">
        <v>3445975</v>
      </c>
      <c r="AC187" s="41">
        <v>4388351</v>
      </c>
      <c r="AD187" s="41">
        <v>4308067</v>
      </c>
      <c r="AE187" s="41">
        <v>3457653</v>
      </c>
      <c r="AF187" s="41">
        <v>3628676</v>
      </c>
      <c r="AG187" s="41">
        <v>4334480</v>
      </c>
      <c r="AH187" s="41">
        <v>5041217</v>
      </c>
      <c r="AI187" s="13">
        <v>6.5460151499422858E-2</v>
      </c>
      <c r="AJ187" s="13">
        <v>0.16305000830549454</v>
      </c>
    </row>
    <row r="188" spans="1:36" ht="10.5" customHeight="1" x14ac:dyDescent="0.2">
      <c r="A188" s="11"/>
      <c r="B188" s="14"/>
      <c r="C188" s="11"/>
      <c r="D188" s="15" t="s">
        <v>45</v>
      </c>
      <c r="E188" s="11"/>
      <c r="F188" s="2"/>
      <c r="G188" s="12">
        <v>695745</v>
      </c>
      <c r="H188" s="12">
        <v>781219</v>
      </c>
      <c r="I188" s="12">
        <v>697288</v>
      </c>
      <c r="J188" s="12">
        <v>1106625</v>
      </c>
      <c r="K188" s="12">
        <v>1387204</v>
      </c>
      <c r="L188" s="12">
        <v>1245721</v>
      </c>
      <c r="M188" s="12">
        <v>1649985</v>
      </c>
      <c r="N188" s="12">
        <v>1607356</v>
      </c>
      <c r="O188" s="12">
        <v>1893281</v>
      </c>
      <c r="P188" s="12">
        <v>1742101</v>
      </c>
      <c r="Q188" s="12">
        <v>1796962</v>
      </c>
      <c r="R188" s="41">
        <v>1845610</v>
      </c>
      <c r="S188" s="41">
        <v>2146392</v>
      </c>
      <c r="T188" s="41">
        <v>2455830</v>
      </c>
      <c r="U188" s="41">
        <v>2544211</v>
      </c>
      <c r="V188" s="41">
        <v>2892609</v>
      </c>
      <c r="W188" s="41">
        <v>2888254</v>
      </c>
      <c r="X188" s="41">
        <v>2922287</v>
      </c>
      <c r="Y188" s="41">
        <v>2657178</v>
      </c>
      <c r="Z188" s="41">
        <v>2473568</v>
      </c>
      <c r="AA188" s="41">
        <v>2649187</v>
      </c>
      <c r="AB188" s="41">
        <v>2721929</v>
      </c>
      <c r="AC188" s="41">
        <v>2764516</v>
      </c>
      <c r="AD188" s="41">
        <v>2966401</v>
      </c>
      <c r="AE188" s="41">
        <v>3004744</v>
      </c>
      <c r="AF188" s="41">
        <v>3183694</v>
      </c>
      <c r="AG188" s="41">
        <v>3323801</v>
      </c>
      <c r="AH188" s="41">
        <v>3468270</v>
      </c>
      <c r="AI188" s="13">
        <v>4.1212446857243901E-2</v>
      </c>
      <c r="AJ188" s="13">
        <v>4.3464996851496226E-2</v>
      </c>
    </row>
    <row r="189" spans="1:36" ht="10.5" customHeight="1" x14ac:dyDescent="0.2">
      <c r="A189" s="11"/>
      <c r="B189" s="14"/>
      <c r="C189" s="11"/>
      <c r="D189" s="15" t="s">
        <v>46</v>
      </c>
      <c r="E189" s="11"/>
      <c r="F189" s="2"/>
      <c r="G189" s="12">
        <v>526892</v>
      </c>
      <c r="H189" s="12">
        <v>450516</v>
      </c>
      <c r="I189" s="12">
        <v>442873</v>
      </c>
      <c r="J189" s="12">
        <v>546654</v>
      </c>
      <c r="K189" s="12">
        <v>447230</v>
      </c>
      <c r="L189" s="12">
        <v>560943</v>
      </c>
      <c r="M189" s="12">
        <v>429078</v>
      </c>
      <c r="N189" s="12">
        <v>448772</v>
      </c>
      <c r="O189" s="12">
        <v>454407</v>
      </c>
      <c r="P189" s="12">
        <v>417718</v>
      </c>
      <c r="Q189" s="12">
        <v>351011</v>
      </c>
      <c r="R189" s="41">
        <v>473481</v>
      </c>
      <c r="S189" s="41">
        <v>485846</v>
      </c>
      <c r="T189" s="41">
        <v>489408</v>
      </c>
      <c r="U189" s="41">
        <v>358241</v>
      </c>
      <c r="V189" s="41">
        <v>380643</v>
      </c>
      <c r="W189" s="41">
        <v>582862.1</v>
      </c>
      <c r="X189" s="41">
        <v>713227</v>
      </c>
      <c r="Y189" s="41">
        <v>733421</v>
      </c>
      <c r="Z189" s="41">
        <v>663780</v>
      </c>
      <c r="AA189" s="41">
        <v>335523</v>
      </c>
      <c r="AB189" s="41">
        <v>313177</v>
      </c>
      <c r="AC189" s="41">
        <v>335382</v>
      </c>
      <c r="AD189" s="41">
        <v>286811</v>
      </c>
      <c r="AE189" s="41">
        <v>272257</v>
      </c>
      <c r="AF189" s="41">
        <v>241866</v>
      </c>
      <c r="AG189" s="41">
        <v>271377</v>
      </c>
      <c r="AH189" s="41">
        <v>223401</v>
      </c>
      <c r="AI189" s="13">
        <v>-5.4744508987143337E-2</v>
      </c>
      <c r="AJ189" s="13">
        <v>-0.17678727379254691</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46785</v>
      </c>
      <c r="AA190" s="41">
        <v>0</v>
      </c>
      <c r="AB190" s="41">
        <v>0</v>
      </c>
      <c r="AC190" s="41">
        <v>956292</v>
      </c>
      <c r="AD190" s="41">
        <v>838728</v>
      </c>
      <c r="AE190" s="41">
        <v>0</v>
      </c>
      <c r="AF190" s="41">
        <v>0</v>
      </c>
      <c r="AG190" s="41">
        <v>539117</v>
      </c>
      <c r="AH190" s="41">
        <v>1100000</v>
      </c>
      <c r="AI190" s="13" t="s">
        <v>246</v>
      </c>
      <c r="AJ190" s="13">
        <v>1.0403734254345531</v>
      </c>
    </row>
    <row r="191" spans="1:36" ht="10.5" customHeight="1" x14ac:dyDescent="0.2">
      <c r="A191" s="11"/>
      <c r="B191" s="11"/>
      <c r="C191" s="11"/>
      <c r="D191" s="11" t="s">
        <v>48</v>
      </c>
      <c r="E191" s="11"/>
      <c r="F191" s="2"/>
      <c r="G191" s="12">
        <v>55238</v>
      </c>
      <c r="H191" s="12">
        <v>81750</v>
      </c>
      <c r="I191" s="12">
        <v>117385</v>
      </c>
      <c r="J191" s="12">
        <v>277741</v>
      </c>
      <c r="K191" s="12">
        <v>210664</v>
      </c>
      <c r="L191" s="12">
        <v>610438</v>
      </c>
      <c r="M191" s="12">
        <v>1085526</v>
      </c>
      <c r="N191" s="12">
        <v>751174</v>
      </c>
      <c r="O191" s="12">
        <v>776960</v>
      </c>
      <c r="P191" s="12">
        <v>1436813</v>
      </c>
      <c r="Q191" s="12">
        <v>628681</v>
      </c>
      <c r="R191" s="41">
        <v>543717</v>
      </c>
      <c r="S191" s="41">
        <v>622416</v>
      </c>
      <c r="T191" s="41">
        <v>458574</v>
      </c>
      <c r="U191" s="41">
        <v>347963</v>
      </c>
      <c r="V191" s="41">
        <v>605003</v>
      </c>
      <c r="W191" s="41">
        <v>137760.44</v>
      </c>
      <c r="X191" s="41">
        <v>1526950</v>
      </c>
      <c r="Y191" s="41">
        <v>875201</v>
      </c>
      <c r="Z191" s="41">
        <v>384441</v>
      </c>
      <c r="AA191" s="41">
        <v>388224</v>
      </c>
      <c r="AB191" s="41">
        <v>410869</v>
      </c>
      <c r="AC191" s="41">
        <v>332161</v>
      </c>
      <c r="AD191" s="41">
        <v>216127</v>
      </c>
      <c r="AE191" s="41">
        <v>180652</v>
      </c>
      <c r="AF191" s="41">
        <v>203116</v>
      </c>
      <c r="AG191" s="41">
        <v>200185</v>
      </c>
      <c r="AH191" s="41">
        <v>249546</v>
      </c>
      <c r="AI191" s="13">
        <v>-7.9745662793715533E-2</v>
      </c>
      <c r="AJ191" s="13">
        <v>0.24657691635237405</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496140</v>
      </c>
      <c r="H193" s="12">
        <v>189173</v>
      </c>
      <c r="I193" s="12">
        <v>581672</v>
      </c>
      <c r="J193" s="12">
        <v>518560</v>
      </c>
      <c r="K193" s="12">
        <f>SUM(K194:K202)</f>
        <v>766692</v>
      </c>
      <c r="L193" s="12">
        <f>SUM(L194:L202)</f>
        <v>700581</v>
      </c>
      <c r="M193" s="12">
        <f>SUM(M194:M202)</f>
        <v>1126895</v>
      </c>
      <c r="N193" s="12">
        <f>SUM(N194:N202)</f>
        <v>708890</v>
      </c>
      <c r="O193" s="12">
        <v>907451</v>
      </c>
      <c r="P193" s="12">
        <v>931853</v>
      </c>
      <c r="Q193" s="12">
        <v>1750093</v>
      </c>
      <c r="R193" s="41">
        <v>1530302</v>
      </c>
      <c r="S193" s="41">
        <v>1163528</v>
      </c>
      <c r="T193" s="41">
        <v>1227216</v>
      </c>
      <c r="U193" s="41">
        <v>979545.75000000012</v>
      </c>
      <c r="V193" s="41">
        <v>1871201</v>
      </c>
      <c r="W193" s="41">
        <v>1203918.6200000001</v>
      </c>
      <c r="X193" s="41">
        <v>993406</v>
      </c>
      <c r="Y193" s="41">
        <v>819501</v>
      </c>
      <c r="Z193" s="41">
        <v>750072</v>
      </c>
      <c r="AA193" s="41">
        <v>834188</v>
      </c>
      <c r="AB193" s="41">
        <v>842953</v>
      </c>
      <c r="AC193" s="41">
        <v>845520</v>
      </c>
      <c r="AD193" s="41">
        <v>1026711</v>
      </c>
      <c r="AE193" s="41">
        <v>1107123</v>
      </c>
      <c r="AF193" s="41">
        <v>1001630</v>
      </c>
      <c r="AG193" s="41">
        <v>975688</v>
      </c>
      <c r="AH193" s="41">
        <v>922477</v>
      </c>
      <c r="AI193" s="13">
        <v>1.5138652583473133E-2</v>
      </c>
      <c r="AJ193" s="13">
        <v>-5.4536901140528532E-2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104620</v>
      </c>
      <c r="H195" s="12">
        <v>105466</v>
      </c>
      <c r="I195" s="12">
        <v>107333</v>
      </c>
      <c r="J195" s="12">
        <v>106999</v>
      </c>
      <c r="K195" s="12">
        <v>106587</v>
      </c>
      <c r="L195" s="12">
        <v>98133</v>
      </c>
      <c r="M195" s="12">
        <v>99063</v>
      </c>
      <c r="N195" s="12">
        <v>98310</v>
      </c>
      <c r="O195" s="12">
        <v>217882</v>
      </c>
      <c r="P195" s="12">
        <v>256103</v>
      </c>
      <c r="Q195" s="12">
        <v>286243</v>
      </c>
      <c r="R195" s="41">
        <v>285940</v>
      </c>
      <c r="S195" s="41">
        <v>286051</v>
      </c>
      <c r="T195" s="41">
        <v>307888</v>
      </c>
      <c r="U195" s="41">
        <v>307992.82</v>
      </c>
      <c r="V195" s="41">
        <v>48340</v>
      </c>
      <c r="W195" s="41">
        <v>326114.56</v>
      </c>
      <c r="X195" s="41">
        <v>306137</v>
      </c>
      <c r="Y195" s="41">
        <v>307896</v>
      </c>
      <c r="Z195" s="41">
        <v>318781</v>
      </c>
      <c r="AA195" s="41">
        <v>305828</v>
      </c>
      <c r="AB195" s="41">
        <v>323626</v>
      </c>
      <c r="AC195" s="41">
        <v>324983</v>
      </c>
      <c r="AD195" s="41">
        <v>338187</v>
      </c>
      <c r="AE195" s="41">
        <v>339693</v>
      </c>
      <c r="AF195" s="41">
        <v>356059</v>
      </c>
      <c r="AG195" s="41">
        <v>343043</v>
      </c>
      <c r="AH195" s="41">
        <v>340364</v>
      </c>
      <c r="AI195" s="13">
        <v>8.4399346276575749E-3</v>
      </c>
      <c r="AJ195" s="13">
        <v>-7.8095165912145121E-3</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79975</v>
      </c>
      <c r="H198" s="12">
        <v>80209</v>
      </c>
      <c r="I198" s="12">
        <v>443534</v>
      </c>
      <c r="J198" s="12">
        <v>390921</v>
      </c>
      <c r="K198" s="12">
        <v>528177</v>
      </c>
      <c r="L198" s="12">
        <v>602448</v>
      </c>
      <c r="M198" s="12">
        <v>657408</v>
      </c>
      <c r="N198" s="12">
        <v>607080</v>
      </c>
      <c r="O198" s="12">
        <v>638415</v>
      </c>
      <c r="P198" s="12">
        <v>613524</v>
      </c>
      <c r="Q198" s="12">
        <v>608973</v>
      </c>
      <c r="R198" s="41">
        <v>623088</v>
      </c>
      <c r="S198" s="41">
        <v>627378</v>
      </c>
      <c r="T198" s="41">
        <v>632358</v>
      </c>
      <c r="U198" s="41">
        <v>615864</v>
      </c>
      <c r="V198" s="41">
        <v>659132</v>
      </c>
      <c r="W198" s="41">
        <v>636383.64</v>
      </c>
      <c r="X198" s="41">
        <v>581789</v>
      </c>
      <c r="Y198" s="41">
        <v>491761</v>
      </c>
      <c r="Z198" s="41">
        <v>415538</v>
      </c>
      <c r="AA198" s="41">
        <v>489136</v>
      </c>
      <c r="AB198" s="41">
        <v>494980</v>
      </c>
      <c r="AC198" s="41">
        <v>508143</v>
      </c>
      <c r="AD198" s="41">
        <v>515472</v>
      </c>
      <c r="AE198" s="41">
        <v>535301</v>
      </c>
      <c r="AF198" s="41">
        <v>561935</v>
      </c>
      <c r="AG198" s="41">
        <v>594810</v>
      </c>
      <c r="AH198" s="41">
        <v>557269</v>
      </c>
      <c r="AI198" s="13">
        <v>1.9951542005580025E-2</v>
      </c>
      <c r="AJ198" s="13">
        <v>-6.3114271784267248E-2</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51154</v>
      </c>
      <c r="P199" s="12">
        <v>51550</v>
      </c>
      <c r="Q199" s="12">
        <v>14920</v>
      </c>
      <c r="R199" s="41">
        <v>13367</v>
      </c>
      <c r="S199" s="41">
        <v>16655</v>
      </c>
      <c r="T199" s="41">
        <v>23711</v>
      </c>
      <c r="U199" s="41">
        <v>18856.93</v>
      </c>
      <c r="V199" s="41">
        <v>6527</v>
      </c>
      <c r="W199" s="41">
        <v>26497.91</v>
      </c>
      <c r="X199" s="41">
        <v>15211</v>
      </c>
      <c r="Y199" s="41">
        <v>14496</v>
      </c>
      <c r="Z199" s="41">
        <v>15753</v>
      </c>
      <c r="AA199" s="41">
        <v>16224</v>
      </c>
      <c r="AB199" s="41">
        <v>24347</v>
      </c>
      <c r="AC199" s="41">
        <v>12394</v>
      </c>
      <c r="AD199" s="41">
        <v>23702</v>
      </c>
      <c r="AE199" s="41">
        <v>31479</v>
      </c>
      <c r="AF199" s="41">
        <v>25251</v>
      </c>
      <c r="AG199" s="41">
        <v>17373</v>
      </c>
      <c r="AH199" s="41">
        <v>24344</v>
      </c>
      <c r="AI199" s="13">
        <v>-2.0537465496683893E-5</v>
      </c>
      <c r="AJ199" s="13">
        <v>0.40125482069878549</v>
      </c>
    </row>
    <row r="200" spans="1:36" ht="10.5" customHeight="1" x14ac:dyDescent="0.2">
      <c r="A200" s="11"/>
      <c r="B200" s="11"/>
      <c r="C200" s="11" t="s">
        <v>56</v>
      </c>
      <c r="D200" s="11"/>
      <c r="E200" s="11"/>
      <c r="F200" s="2"/>
      <c r="G200" s="12">
        <v>311545</v>
      </c>
      <c r="H200" s="12">
        <v>3498</v>
      </c>
      <c r="I200" s="12">
        <v>30805</v>
      </c>
      <c r="J200" s="12">
        <v>20640</v>
      </c>
      <c r="K200" s="12">
        <v>131928</v>
      </c>
      <c r="L200" s="12">
        <v>0</v>
      </c>
      <c r="M200" s="12">
        <v>370424</v>
      </c>
      <c r="N200" s="12">
        <v>3500</v>
      </c>
      <c r="O200" s="12">
        <v>0</v>
      </c>
      <c r="P200" s="12">
        <v>10676</v>
      </c>
      <c r="Q200" s="12">
        <v>839957</v>
      </c>
      <c r="R200" s="41">
        <v>607907</v>
      </c>
      <c r="S200" s="41">
        <v>233444</v>
      </c>
      <c r="T200" s="41">
        <v>263259</v>
      </c>
      <c r="U200" s="41">
        <v>36832</v>
      </c>
      <c r="V200" s="41">
        <v>1157202</v>
      </c>
      <c r="W200" s="41">
        <v>214922.51</v>
      </c>
      <c r="X200" s="41">
        <v>90269</v>
      </c>
      <c r="Y200" s="41">
        <v>5348</v>
      </c>
      <c r="Z200" s="41">
        <v>0</v>
      </c>
      <c r="AA200" s="41">
        <v>23000</v>
      </c>
      <c r="AB200" s="41">
        <v>0</v>
      </c>
      <c r="AC200" s="41">
        <v>0</v>
      </c>
      <c r="AD200" s="41">
        <v>149350</v>
      </c>
      <c r="AE200" s="41">
        <v>200650</v>
      </c>
      <c r="AF200" s="41">
        <v>58385</v>
      </c>
      <c r="AG200" s="41">
        <v>20462</v>
      </c>
      <c r="AH200" s="41">
        <v>500</v>
      </c>
      <c r="AI200" s="13" t="s">
        <v>246</v>
      </c>
      <c r="AJ200" s="13">
        <v>-0.97556446095200855</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72452</v>
      </c>
      <c r="H204" s="12">
        <v>292398</v>
      </c>
      <c r="I204" s="12">
        <v>16440</v>
      </c>
      <c r="J204" s="12">
        <v>108615</v>
      </c>
      <c r="K204" s="12">
        <v>430417</v>
      </c>
      <c r="L204" s="12">
        <v>171694</v>
      </c>
      <c r="M204" s="12">
        <v>485992</v>
      </c>
      <c r="N204" s="12">
        <v>319478</v>
      </c>
      <c r="O204" s="12">
        <v>432730</v>
      </c>
      <c r="P204" s="12">
        <v>207652</v>
      </c>
      <c r="Q204" s="12">
        <v>235524</v>
      </c>
      <c r="R204" s="41">
        <v>197779</v>
      </c>
      <c r="S204" s="41">
        <v>927829</v>
      </c>
      <c r="T204" s="41">
        <v>436265</v>
      </c>
      <c r="U204" s="41">
        <v>467960</v>
      </c>
      <c r="V204" s="41">
        <v>811912</v>
      </c>
      <c r="W204" s="41">
        <v>146728.60999999999</v>
      </c>
      <c r="X204" s="41">
        <v>432318</v>
      </c>
      <c r="Y204" s="41">
        <v>278721</v>
      </c>
      <c r="Z204" s="41">
        <v>141410</v>
      </c>
      <c r="AA204" s="41">
        <v>960876</v>
      </c>
      <c r="AB204" s="41">
        <v>448430</v>
      </c>
      <c r="AC204" s="41">
        <v>486383</v>
      </c>
      <c r="AD204" s="41">
        <v>432553</v>
      </c>
      <c r="AE204" s="41">
        <v>372356</v>
      </c>
      <c r="AF204" s="41">
        <v>624680</v>
      </c>
      <c r="AG204" s="41">
        <v>671153</v>
      </c>
      <c r="AH204" s="41">
        <v>247693</v>
      </c>
      <c r="AI204" s="13">
        <v>-9.4191248457087928E-2</v>
      </c>
      <c r="AJ204" s="13">
        <v>-0.63094406193520702</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5500</v>
      </c>
      <c r="H206" s="12">
        <v>352787</v>
      </c>
      <c r="I206" s="12">
        <v>0</v>
      </c>
      <c r="J206" s="12">
        <v>91568</v>
      </c>
      <c r="K206" s="12">
        <v>102167</v>
      </c>
      <c r="L206" s="12">
        <v>131184</v>
      </c>
      <c r="M206" s="12">
        <v>348932</v>
      </c>
      <c r="N206" s="12">
        <v>538734</v>
      </c>
      <c r="O206" s="12">
        <v>568148</v>
      </c>
      <c r="P206" s="12">
        <v>215365</v>
      </c>
      <c r="Q206" s="12">
        <v>790781</v>
      </c>
      <c r="R206" s="41">
        <v>945612</v>
      </c>
      <c r="S206" s="41">
        <v>1103720</v>
      </c>
      <c r="T206" s="41">
        <v>1866273</v>
      </c>
      <c r="U206" s="41">
        <v>1560496</v>
      </c>
      <c r="V206" s="41">
        <v>1574519</v>
      </c>
      <c r="W206" s="41">
        <v>1393095.22</v>
      </c>
      <c r="X206" s="41">
        <v>1479940</v>
      </c>
      <c r="Y206" s="41">
        <v>1478811</v>
      </c>
      <c r="Z206" s="41">
        <v>1583378</v>
      </c>
      <c r="AA206" s="41">
        <v>1617033</v>
      </c>
      <c r="AB206" s="41">
        <v>1639435</v>
      </c>
      <c r="AC206" s="41">
        <v>1583901</v>
      </c>
      <c r="AD206" s="41">
        <v>1680865</v>
      </c>
      <c r="AE206" s="41">
        <v>1865936</v>
      </c>
      <c r="AF206" s="41">
        <v>1916637</v>
      </c>
      <c r="AG206" s="41">
        <v>2097093</v>
      </c>
      <c r="AH206" s="41">
        <v>1902895</v>
      </c>
      <c r="AI206" s="13">
        <v>2.5148476011329413E-2</v>
      </c>
      <c r="AJ206" s="13">
        <v>-9.260342769729335E-2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5037064</v>
      </c>
      <c r="H209" s="5">
        <v>4425883</v>
      </c>
      <c r="I209" s="5">
        <v>3548612</v>
      </c>
      <c r="J209" s="5">
        <v>5771083</v>
      </c>
      <c r="K209" s="5">
        <v>6182087</v>
      </c>
      <c r="L209" s="5">
        <v>6408304</v>
      </c>
      <c r="M209" s="5">
        <v>6884765</v>
      </c>
      <c r="N209" s="5">
        <v>7638107</v>
      </c>
      <c r="O209" s="5">
        <v>8249707</v>
      </c>
      <c r="P209" s="5">
        <v>8857744</v>
      </c>
      <c r="Q209" s="5">
        <v>8708797</v>
      </c>
      <c r="R209" s="39">
        <v>9825991</v>
      </c>
      <c r="S209" s="39">
        <v>11332047</v>
      </c>
      <c r="T209" s="39">
        <v>14418515</v>
      </c>
      <c r="U209" s="39">
        <v>11708447</v>
      </c>
      <c r="V209" s="39">
        <v>13193005</v>
      </c>
      <c r="W209" s="39">
        <v>11791260.869999999</v>
      </c>
      <c r="X209" s="39">
        <v>13738363</v>
      </c>
      <c r="Y209" s="39">
        <v>15170555</v>
      </c>
      <c r="Z209" s="39">
        <v>12285854</v>
      </c>
      <c r="AA209" s="39">
        <v>13392228</v>
      </c>
      <c r="AB209" s="39">
        <v>13534208</v>
      </c>
      <c r="AC209" s="39">
        <v>15736072</v>
      </c>
      <c r="AD209" s="39">
        <v>15651237</v>
      </c>
      <c r="AE209" s="39">
        <v>14746495</v>
      </c>
      <c r="AF209" s="39">
        <v>15088757</v>
      </c>
      <c r="AG209" s="39">
        <v>16696212</v>
      </c>
      <c r="AH209" s="39">
        <v>14750614</v>
      </c>
      <c r="AI209" s="10">
        <v>1.4447419987015042E-2</v>
      </c>
      <c r="AJ209" s="10">
        <v>-0.11652930616836921</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776703</v>
      </c>
      <c r="H211" s="12">
        <v>900370</v>
      </c>
      <c r="I211" s="12">
        <v>620827</v>
      </c>
      <c r="J211" s="12">
        <v>1602424</v>
      </c>
      <c r="K211" s="12">
        <v>1698777</v>
      </c>
      <c r="L211" s="12">
        <v>1771747</v>
      </c>
      <c r="M211" s="12">
        <v>2103625</v>
      </c>
      <c r="N211" s="12">
        <v>2068317</v>
      </c>
      <c r="O211" s="12">
        <v>2595283</v>
      </c>
      <c r="P211" s="12">
        <v>1881845</v>
      </c>
      <c r="Q211" s="12">
        <v>1979976</v>
      </c>
      <c r="R211" s="41">
        <v>2667581</v>
      </c>
      <c r="S211" s="41">
        <v>2356643</v>
      </c>
      <c r="T211" s="41">
        <v>2324914</v>
      </c>
      <c r="U211" s="41">
        <v>2260664</v>
      </c>
      <c r="V211" s="41">
        <v>2604255</v>
      </c>
      <c r="W211" s="41">
        <v>2612813.96</v>
      </c>
      <c r="X211" s="41">
        <v>2843954</v>
      </c>
      <c r="Y211" s="41">
        <v>3445230</v>
      </c>
      <c r="Z211" s="41">
        <v>2893666</v>
      </c>
      <c r="AA211" s="41">
        <v>2816076</v>
      </c>
      <c r="AB211" s="41">
        <v>3037841</v>
      </c>
      <c r="AC211" s="41">
        <v>3334450</v>
      </c>
      <c r="AD211" s="41">
        <v>3039234</v>
      </c>
      <c r="AE211" s="41">
        <v>2920650</v>
      </c>
      <c r="AF211" s="41">
        <v>3126443</v>
      </c>
      <c r="AG211" s="41">
        <v>3145129</v>
      </c>
      <c r="AH211" s="41">
        <v>3060803</v>
      </c>
      <c r="AI211" s="13">
        <v>1.2558269075753081E-3</v>
      </c>
      <c r="AJ211" s="13">
        <v>-2.6811618855697175E-2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1909520</v>
      </c>
      <c r="H213" s="12">
        <v>1978905</v>
      </c>
      <c r="I213" s="12">
        <v>1633644</v>
      </c>
      <c r="J213" s="12">
        <v>2335356</v>
      </c>
      <c r="K213" s="12">
        <v>2796739</v>
      </c>
      <c r="L213" s="12">
        <v>2762850</v>
      </c>
      <c r="M213" s="12">
        <v>2684301</v>
      </c>
      <c r="N213" s="12">
        <v>3514972</v>
      </c>
      <c r="O213" s="12">
        <v>3450928</v>
      </c>
      <c r="P213" s="12">
        <v>4444978</v>
      </c>
      <c r="Q213" s="12">
        <v>4696116</v>
      </c>
      <c r="R213" s="41">
        <v>4705819</v>
      </c>
      <c r="S213" s="41">
        <v>4695317</v>
      </c>
      <c r="T213" s="41">
        <v>4889224</v>
      </c>
      <c r="U213" s="41">
        <v>5260033</v>
      </c>
      <c r="V213" s="41">
        <v>5164525</v>
      </c>
      <c r="W213" s="41">
        <v>5281673.58</v>
      </c>
      <c r="X213" s="41">
        <v>5291838</v>
      </c>
      <c r="Y213" s="41">
        <v>5973043</v>
      </c>
      <c r="Z213" s="41">
        <v>5791414</v>
      </c>
      <c r="AA213" s="41">
        <v>6069828</v>
      </c>
      <c r="AB213" s="41">
        <v>6418661</v>
      </c>
      <c r="AC213" s="41">
        <v>7437394</v>
      </c>
      <c r="AD213" s="41">
        <v>7018348</v>
      </c>
      <c r="AE213" s="41">
        <v>7202167</v>
      </c>
      <c r="AF213" s="41">
        <v>7000439</v>
      </c>
      <c r="AG213" s="41">
        <v>7647108</v>
      </c>
      <c r="AH213" s="41">
        <v>7516167</v>
      </c>
      <c r="AI213" s="13">
        <v>2.6656899980957549E-2</v>
      </c>
      <c r="AJ213" s="13">
        <v>-1.7122943732454151E-2</v>
      </c>
    </row>
    <row r="214" spans="1:44" ht="10.5" customHeight="1" x14ac:dyDescent="0.2">
      <c r="A214" s="11"/>
      <c r="B214" s="19" t="s">
        <v>67</v>
      </c>
      <c r="D214" s="19"/>
      <c r="E214" s="14"/>
      <c r="F214" s="2"/>
      <c r="G214" s="12">
        <v>1136649</v>
      </c>
      <c r="H214" s="12">
        <v>528430</v>
      </c>
      <c r="I214" s="12">
        <v>505796</v>
      </c>
      <c r="J214" s="12">
        <v>1269929</v>
      </c>
      <c r="K214" s="12">
        <v>841586</v>
      </c>
      <c r="L214" s="12">
        <v>929584</v>
      </c>
      <c r="M214" s="12">
        <v>739295</v>
      </c>
      <c r="N214" s="12">
        <v>840558</v>
      </c>
      <c r="O214" s="12">
        <v>817377</v>
      </c>
      <c r="P214" s="12">
        <v>1057439</v>
      </c>
      <c r="Q214" s="12">
        <v>1072585</v>
      </c>
      <c r="R214" s="41">
        <v>1224218</v>
      </c>
      <c r="S214" s="41">
        <v>1300949</v>
      </c>
      <c r="T214" s="41">
        <v>313660</v>
      </c>
      <c r="U214" s="41">
        <v>316035</v>
      </c>
      <c r="V214" s="41">
        <v>289349</v>
      </c>
      <c r="W214" s="41">
        <v>469444</v>
      </c>
      <c r="X214" s="41">
        <v>316398</v>
      </c>
      <c r="Y214" s="41">
        <v>298713</v>
      </c>
      <c r="Z214" s="41">
        <v>313876</v>
      </c>
      <c r="AA214" s="41">
        <v>253985</v>
      </c>
      <c r="AB214" s="41">
        <v>360038</v>
      </c>
      <c r="AC214" s="41">
        <v>238105</v>
      </c>
      <c r="AD214" s="41">
        <v>296150</v>
      </c>
      <c r="AE214" s="41">
        <v>340287</v>
      </c>
      <c r="AF214" s="41">
        <v>401128</v>
      </c>
      <c r="AG214" s="41">
        <v>369526</v>
      </c>
      <c r="AH214" s="41">
        <v>361421</v>
      </c>
      <c r="AI214" s="13">
        <v>6.391879261133937E-4</v>
      </c>
      <c r="AJ214" s="13">
        <v>-2.1933504002424727E-2</v>
      </c>
    </row>
    <row r="215" spans="1:44" ht="10.5" customHeight="1" x14ac:dyDescent="0.2">
      <c r="A215" s="11"/>
      <c r="B215" s="19" t="s">
        <v>69</v>
      </c>
      <c r="D215" s="19"/>
      <c r="E215" s="14"/>
      <c r="F215" s="2"/>
      <c r="G215" s="12">
        <v>2003</v>
      </c>
      <c r="H215" s="12">
        <v>2585</v>
      </c>
      <c r="I215" s="12">
        <v>2266</v>
      </c>
      <c r="J215" s="12">
        <v>2031</v>
      </c>
      <c r="K215" s="12">
        <v>2000</v>
      </c>
      <c r="L215" s="12">
        <v>2223</v>
      </c>
      <c r="M215" s="12">
        <v>2000</v>
      </c>
      <c r="N215" s="12">
        <v>2000</v>
      </c>
      <c r="O215" s="12">
        <v>3000</v>
      </c>
      <c r="P215" s="12">
        <v>3000</v>
      </c>
      <c r="Q215" s="12">
        <v>3000</v>
      </c>
      <c r="R215" s="41">
        <v>3000</v>
      </c>
      <c r="S215" s="41">
        <v>13910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893175</v>
      </c>
      <c r="H216" s="12">
        <v>472136</v>
      </c>
      <c r="I216" s="12">
        <v>463058</v>
      </c>
      <c r="J216" s="12">
        <v>479656</v>
      </c>
      <c r="K216" s="12">
        <v>664861</v>
      </c>
      <c r="L216" s="12">
        <v>659775</v>
      </c>
      <c r="M216" s="12">
        <v>653576</v>
      </c>
      <c r="N216" s="12">
        <v>687129</v>
      </c>
      <c r="O216" s="12">
        <v>811727</v>
      </c>
      <c r="P216" s="12">
        <v>825188</v>
      </c>
      <c r="Q216" s="12">
        <v>802049</v>
      </c>
      <c r="R216" s="41">
        <v>900784</v>
      </c>
      <c r="S216" s="41">
        <v>1378683</v>
      </c>
      <c r="T216" s="41">
        <v>1812232</v>
      </c>
      <c r="U216" s="41">
        <v>1678581</v>
      </c>
      <c r="V216" s="41">
        <v>2070376</v>
      </c>
      <c r="W216" s="41">
        <v>1949916.1599999999</v>
      </c>
      <c r="X216" s="41">
        <v>1952399</v>
      </c>
      <c r="Y216" s="41">
        <v>1946627</v>
      </c>
      <c r="Z216" s="41">
        <v>2021342</v>
      </c>
      <c r="AA216" s="41">
        <v>2185370</v>
      </c>
      <c r="AB216" s="41">
        <v>1947012</v>
      </c>
      <c r="AC216" s="41">
        <v>2307853</v>
      </c>
      <c r="AD216" s="41">
        <v>1925253</v>
      </c>
      <c r="AE216" s="41">
        <v>1870233</v>
      </c>
      <c r="AF216" s="41">
        <v>1993733</v>
      </c>
      <c r="AG216" s="41">
        <v>2278130</v>
      </c>
      <c r="AH216" s="41">
        <v>1982035</v>
      </c>
      <c r="AI216" s="13">
        <v>2.9757863851953559E-3</v>
      </c>
      <c r="AJ216" s="13">
        <v>-0.1299728285918714</v>
      </c>
    </row>
    <row r="217" spans="1:44" ht="10.5" customHeight="1" x14ac:dyDescent="0.2">
      <c r="A217" s="11"/>
      <c r="B217" s="19" t="s">
        <v>71</v>
      </c>
      <c r="D217" s="19"/>
      <c r="E217" s="14"/>
      <c r="F217" s="2"/>
      <c r="G217" s="12">
        <v>55059</v>
      </c>
      <c r="H217" s="12">
        <v>55000</v>
      </c>
      <c r="I217" s="12">
        <v>5000</v>
      </c>
      <c r="J217" s="12">
        <v>80959</v>
      </c>
      <c r="K217" s="12">
        <v>50000</v>
      </c>
      <c r="L217" s="12">
        <v>55000</v>
      </c>
      <c r="M217" s="12">
        <v>55000</v>
      </c>
      <c r="N217" s="12">
        <v>55000</v>
      </c>
      <c r="O217" s="12">
        <v>55000</v>
      </c>
      <c r="P217" s="12">
        <v>233752</v>
      </c>
      <c r="Q217" s="12">
        <v>83639</v>
      </c>
      <c r="R217" s="41">
        <v>100807</v>
      </c>
      <c r="S217" s="41">
        <v>93585</v>
      </c>
      <c r="T217" s="41">
        <v>284807</v>
      </c>
      <c r="U217" s="41">
        <v>1225358</v>
      </c>
      <c r="V217" s="41">
        <v>1042574</v>
      </c>
      <c r="W217" s="41">
        <v>546741.02</v>
      </c>
      <c r="X217" s="41">
        <v>651039</v>
      </c>
      <c r="Y217" s="41">
        <v>677138</v>
      </c>
      <c r="Z217" s="41">
        <v>707726</v>
      </c>
      <c r="AA217" s="41">
        <v>815483</v>
      </c>
      <c r="AB217" s="41">
        <v>1006811</v>
      </c>
      <c r="AC217" s="41">
        <v>1237945</v>
      </c>
      <c r="AD217" s="41">
        <v>1476120</v>
      </c>
      <c r="AE217" s="41">
        <v>1179722</v>
      </c>
      <c r="AF217" s="41">
        <v>1758280</v>
      </c>
      <c r="AG217" s="41">
        <v>2183781</v>
      </c>
      <c r="AH217" s="41">
        <v>1233944</v>
      </c>
      <c r="AI217" s="13">
        <v>3.4485917866827309E-2</v>
      </c>
      <c r="AJ217" s="13">
        <v>-0.43495066584057651</v>
      </c>
    </row>
    <row r="218" spans="1:44" ht="10.5" customHeight="1" x14ac:dyDescent="0.2">
      <c r="A218" s="11"/>
      <c r="B218" s="19" t="s">
        <v>72</v>
      </c>
      <c r="D218" s="19"/>
      <c r="E218" s="14"/>
      <c r="F218" s="2"/>
      <c r="G218" s="12">
        <v>263876</v>
      </c>
      <c r="H218" s="12">
        <v>178860</v>
      </c>
      <c r="I218" s="12">
        <v>0</v>
      </c>
      <c r="J218" s="12">
        <v>0</v>
      </c>
      <c r="K218" s="12">
        <v>15772</v>
      </c>
      <c r="L218" s="12">
        <v>45609</v>
      </c>
      <c r="M218" s="12">
        <v>0</v>
      </c>
      <c r="N218" s="12">
        <v>0</v>
      </c>
      <c r="O218" s="12">
        <v>0</v>
      </c>
      <c r="P218" s="12">
        <v>0</v>
      </c>
      <c r="Q218" s="12">
        <v>0</v>
      </c>
      <c r="R218" s="41">
        <v>52567</v>
      </c>
      <c r="S218" s="41">
        <v>47323</v>
      </c>
      <c r="T218" s="41">
        <v>626717</v>
      </c>
      <c r="U218" s="41">
        <v>647967</v>
      </c>
      <c r="V218" s="41">
        <v>479025</v>
      </c>
      <c r="W218" s="41">
        <v>562277.41999999993</v>
      </c>
      <c r="X218" s="41">
        <v>565016</v>
      </c>
      <c r="Y218" s="41">
        <v>2613609</v>
      </c>
      <c r="Z218" s="41">
        <v>463760</v>
      </c>
      <c r="AA218" s="41">
        <v>359936</v>
      </c>
      <c r="AB218" s="41">
        <v>378368</v>
      </c>
      <c r="AC218" s="41">
        <v>387883</v>
      </c>
      <c r="AD218" s="41">
        <v>1804188</v>
      </c>
      <c r="AE218" s="41">
        <v>577033</v>
      </c>
      <c r="AF218" s="41">
        <v>474960</v>
      </c>
      <c r="AG218" s="41">
        <v>404202</v>
      </c>
      <c r="AH218" s="41">
        <v>415105</v>
      </c>
      <c r="AI218" s="13">
        <v>1.5563914372512366E-2</v>
      </c>
      <c r="AJ218" s="13">
        <v>2.6974136694029222E-2</v>
      </c>
    </row>
    <row r="219" spans="1:44" ht="10.5" customHeight="1" x14ac:dyDescent="0.2">
      <c r="A219" s="11"/>
      <c r="B219" s="19" t="s">
        <v>73</v>
      </c>
      <c r="D219" s="19"/>
      <c r="E219" s="14"/>
      <c r="F219" s="2"/>
      <c r="G219" s="12">
        <v>0</v>
      </c>
      <c r="H219" s="12">
        <v>0</v>
      </c>
      <c r="I219" s="12">
        <v>0</v>
      </c>
      <c r="J219" s="12">
        <v>0</v>
      </c>
      <c r="K219" s="12">
        <v>109812</v>
      </c>
      <c r="L219" s="12">
        <v>181516</v>
      </c>
      <c r="M219" s="12">
        <v>217949</v>
      </c>
      <c r="N219" s="12">
        <v>12982</v>
      </c>
      <c r="O219" s="12">
        <v>6500</v>
      </c>
      <c r="P219" s="12">
        <v>25807</v>
      </c>
      <c r="Q219" s="12">
        <v>0</v>
      </c>
      <c r="R219" s="41">
        <v>115187</v>
      </c>
      <c r="S219" s="41">
        <v>1370102</v>
      </c>
      <c r="T219" s="41">
        <v>4164465</v>
      </c>
      <c r="U219" s="41">
        <v>319642</v>
      </c>
      <c r="V219" s="41">
        <v>1542901</v>
      </c>
      <c r="W219" s="41">
        <v>368394.73</v>
      </c>
      <c r="X219" s="41">
        <v>2117719</v>
      </c>
      <c r="Y219" s="41">
        <v>215313</v>
      </c>
      <c r="Z219" s="41">
        <v>93690</v>
      </c>
      <c r="AA219" s="41">
        <v>890008</v>
      </c>
      <c r="AB219" s="41">
        <v>385267</v>
      </c>
      <c r="AC219" s="41">
        <v>792386</v>
      </c>
      <c r="AD219" s="41">
        <v>91296</v>
      </c>
      <c r="AE219" s="41">
        <v>636723</v>
      </c>
      <c r="AF219" s="41">
        <v>256257</v>
      </c>
      <c r="AG219" s="41">
        <v>575069</v>
      </c>
      <c r="AH219" s="41">
        <v>71816</v>
      </c>
      <c r="AI219" s="13">
        <v>-0.24419475719396433</v>
      </c>
      <c r="AJ219" s="13">
        <v>-0.87511759458430205</v>
      </c>
    </row>
    <row r="220" spans="1:44" ht="10.5" customHeight="1" x14ac:dyDescent="0.2">
      <c r="A220" s="11"/>
      <c r="B220" s="19" t="s">
        <v>74</v>
      </c>
      <c r="D220" s="19"/>
      <c r="E220" s="14"/>
      <c r="F220" s="2"/>
      <c r="G220" s="12">
        <v>79</v>
      </c>
      <c r="H220" s="12">
        <v>309597</v>
      </c>
      <c r="I220" s="12">
        <v>318021</v>
      </c>
      <c r="J220" s="12">
        <v>728</v>
      </c>
      <c r="K220" s="12">
        <v>2540</v>
      </c>
      <c r="L220" s="12">
        <v>0</v>
      </c>
      <c r="M220" s="12">
        <v>429019</v>
      </c>
      <c r="N220" s="12">
        <v>457149</v>
      </c>
      <c r="O220" s="12">
        <v>509892</v>
      </c>
      <c r="P220" s="12">
        <v>385735</v>
      </c>
      <c r="Q220" s="12">
        <v>71432</v>
      </c>
      <c r="R220" s="41">
        <v>56028</v>
      </c>
      <c r="S220" s="41">
        <v>75535</v>
      </c>
      <c r="T220" s="41">
        <v>2496</v>
      </c>
      <c r="U220" s="41">
        <v>167</v>
      </c>
      <c r="V220" s="41">
        <v>0</v>
      </c>
      <c r="W220" s="41">
        <v>0</v>
      </c>
      <c r="X220" s="41">
        <v>0</v>
      </c>
      <c r="Y220" s="41">
        <v>882</v>
      </c>
      <c r="Z220" s="41">
        <v>380</v>
      </c>
      <c r="AA220" s="41">
        <v>1542</v>
      </c>
      <c r="AB220" s="41">
        <v>210</v>
      </c>
      <c r="AC220" s="41">
        <v>56</v>
      </c>
      <c r="AD220" s="41">
        <v>648</v>
      </c>
      <c r="AE220" s="41">
        <v>19680</v>
      </c>
      <c r="AF220" s="41">
        <v>77517</v>
      </c>
      <c r="AG220" s="41">
        <v>93267</v>
      </c>
      <c r="AH220" s="41">
        <v>109323</v>
      </c>
      <c r="AI220" s="13">
        <v>1.836277421303651</v>
      </c>
      <c r="AJ220" s="13">
        <v>0.17215092154781433</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224</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223</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26785758</v>
      </c>
      <c r="S233" s="12">
        <v>50125670.950000003</v>
      </c>
      <c r="T233" s="12">
        <v>73465583.900000006</v>
      </c>
      <c r="U233" s="12">
        <v>51716271.380000003</v>
      </c>
      <c r="V233" s="12">
        <v>29966958.859999999</v>
      </c>
      <c r="W233" s="12">
        <v>30836505.289999999</v>
      </c>
      <c r="X233" s="12">
        <v>31706051.719999999</v>
      </c>
      <c r="Y233" s="12">
        <v>32839458.614999998</v>
      </c>
      <c r="Z233" s="12">
        <v>33972865.509999998</v>
      </c>
      <c r="AA233" s="12">
        <v>34319466.240000002</v>
      </c>
      <c r="AB233" s="12">
        <v>34666066.970000006</v>
      </c>
      <c r="AC233" s="12">
        <v>35019739.936282299</v>
      </c>
      <c r="AD233" s="12">
        <v>38552586</v>
      </c>
      <c r="AE233" s="12">
        <v>40713710.295905545</v>
      </c>
      <c r="AF233" s="12">
        <v>40011008.260000005</v>
      </c>
      <c r="AG233" s="12">
        <v>40760779.99233415</v>
      </c>
      <c r="AH233" s="12">
        <v>40640577.439999998</v>
      </c>
      <c r="AI233" s="71">
        <v>2.6855222850587612E-2</v>
      </c>
      <c r="AJ233" s="13">
        <v>-2.9489757643685562E-3</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27372514</v>
      </c>
      <c r="S234" s="11">
        <v>27823236.299999997</v>
      </c>
      <c r="T234" s="11">
        <v>28273958.599999998</v>
      </c>
      <c r="U234" s="12">
        <v>29653052.75</v>
      </c>
      <c r="V234" s="12">
        <v>31032146.899999999</v>
      </c>
      <c r="W234" s="12">
        <v>31582034.954999998</v>
      </c>
      <c r="X234" s="12">
        <v>32131923.009999998</v>
      </c>
      <c r="Y234" s="12">
        <v>33565015.060000002</v>
      </c>
      <c r="Z234" s="12">
        <v>34998107.109999999</v>
      </c>
      <c r="AA234" s="12">
        <v>35794808.355000004</v>
      </c>
      <c r="AB234" s="12">
        <v>36591509.600000001</v>
      </c>
      <c r="AC234" s="12">
        <v>37669242.842977516</v>
      </c>
      <c r="AD234" s="12">
        <v>37633235</v>
      </c>
      <c r="AE234" s="12">
        <v>38850556.047366977</v>
      </c>
      <c r="AF234" s="12">
        <v>38574090.060000002</v>
      </c>
      <c r="AG234" s="12">
        <v>39053301.919219881</v>
      </c>
      <c r="AH234" s="12">
        <v>37198791.210000001</v>
      </c>
      <c r="AI234" s="71">
        <v>2.7471049034872852E-3</v>
      </c>
      <c r="AJ234" s="13">
        <v>-4.7486655880106067E-2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53437</v>
      </c>
      <c r="S241" s="11">
        <v>53642</v>
      </c>
      <c r="T241" s="11">
        <v>53772</v>
      </c>
      <c r="U241" s="11">
        <v>54166</v>
      </c>
      <c r="V241" s="11">
        <v>54467</v>
      </c>
      <c r="W241" s="11">
        <v>54981</v>
      </c>
      <c r="X241" s="11">
        <v>55149</v>
      </c>
      <c r="Y241" s="11">
        <v>55535</v>
      </c>
      <c r="Z241" s="11">
        <v>55705</v>
      </c>
      <c r="AA241" s="11">
        <v>55822</v>
      </c>
      <c r="AB241" s="41">
        <v>56056</v>
      </c>
      <c r="AC241" s="41">
        <v>56351</v>
      </c>
      <c r="AD241" s="41">
        <v>56512</v>
      </c>
      <c r="AE241" s="41">
        <v>56683</v>
      </c>
      <c r="AF241" s="41">
        <v>56913</v>
      </c>
      <c r="AG241" s="41">
        <v>57069</v>
      </c>
      <c r="AH241" s="41">
        <v>57300</v>
      </c>
      <c r="AI241" s="13">
        <v>3.6649382978723999E-3</v>
      </c>
      <c r="AJ241" s="13">
        <v>4.0477316932134785E-3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1175670</v>
      </c>
      <c r="S242" s="11">
        <v>1234324</v>
      </c>
      <c r="T242" s="11">
        <v>1238253</v>
      </c>
      <c r="U242" s="11">
        <v>1277429</v>
      </c>
      <c r="V242" s="11">
        <v>1394316</v>
      </c>
      <c r="W242" s="11">
        <v>1516590</v>
      </c>
      <c r="X242" s="11">
        <v>1488610</v>
      </c>
      <c r="Y242" s="11">
        <v>1502035</v>
      </c>
      <c r="Z242" s="11">
        <v>1538978</v>
      </c>
      <c r="AA242" s="11">
        <v>1560052</v>
      </c>
      <c r="AB242" s="41">
        <v>1541767</v>
      </c>
      <c r="AC242" s="41">
        <v>1600896</v>
      </c>
      <c r="AD242" s="41">
        <v>1684455</v>
      </c>
      <c r="AE242" s="41">
        <v>1729581</v>
      </c>
      <c r="AF242" s="41">
        <v>1806028</v>
      </c>
      <c r="AG242" s="41">
        <v>1875854</v>
      </c>
      <c r="AH242" s="41">
        <v>1941041</v>
      </c>
      <c r="AI242" s="13">
        <v>3.9128669610920985E-2</v>
      </c>
      <c r="AJ242" s="13">
        <v>3.4750572272682204E-2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23583.594875013845</v>
      </c>
      <c r="V243" s="11">
        <f t="shared" ref="V243:AA243" si="15">V242*1000/V241</f>
        <v>25599.28029816219</v>
      </c>
      <c r="W243" s="11">
        <f t="shared" si="15"/>
        <v>27583.892617449663</v>
      </c>
      <c r="X243" s="11">
        <f t="shared" si="15"/>
        <v>26992.511196939202</v>
      </c>
      <c r="Y243" s="11">
        <f t="shared" si="15"/>
        <v>27046.637255784641</v>
      </c>
      <c r="Z243" s="11">
        <f t="shared" si="15"/>
        <v>27627.286599048559</v>
      </c>
      <c r="AA243" s="11">
        <f t="shared" si="15"/>
        <v>27946.902654867255</v>
      </c>
      <c r="AB243" s="11">
        <v>27504.049521906665</v>
      </c>
      <c r="AC243" s="11">
        <v>28409.362744228143</v>
      </c>
      <c r="AD243" s="11">
        <v>29807.032134767836</v>
      </c>
      <c r="AE243" s="11">
        <v>30513.22265935113</v>
      </c>
      <c r="AF243" s="11">
        <v>31733.136541739146</v>
      </c>
      <c r="AG243" s="11">
        <v>32869.929383728471</v>
      </c>
      <c r="AH243" s="11">
        <v>33875.061082024433</v>
      </c>
      <c r="AI243" s="13">
        <v>3.5334233527368308E-2</v>
      </c>
      <c r="AJ243" s="13">
        <v>3.0579064730012158E-2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24309</v>
      </c>
      <c r="S245" s="11">
        <v>25010</v>
      </c>
      <c r="T245" s="11">
        <v>24899</v>
      </c>
      <c r="U245" s="11">
        <v>25102</v>
      </c>
      <c r="V245" s="11">
        <v>25257</v>
      </c>
      <c r="W245" s="11">
        <v>25546</v>
      </c>
      <c r="X245" s="11">
        <v>25594</v>
      </c>
      <c r="Y245" s="11">
        <v>23683</v>
      </c>
      <c r="Z245" s="11">
        <v>23736</v>
      </c>
      <c r="AA245" s="11">
        <v>23768</v>
      </c>
      <c r="AB245" s="41">
        <v>23787</v>
      </c>
      <c r="AC245" s="41">
        <v>23647</v>
      </c>
      <c r="AD245" s="41">
        <v>23446</v>
      </c>
      <c r="AE245" s="41">
        <v>23456</v>
      </c>
      <c r="AF245" s="41">
        <v>23689</v>
      </c>
      <c r="AG245" s="41">
        <v>24948</v>
      </c>
      <c r="AH245" s="41">
        <v>25135</v>
      </c>
      <c r="AI245" s="13">
        <v>9.2293441743349636E-3</v>
      </c>
      <c r="AJ245" s="13">
        <v>7.4955908289241618E-3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22212</v>
      </c>
      <c r="S246" s="11">
        <v>22797</v>
      </c>
      <c r="T246" s="11">
        <v>22938</v>
      </c>
      <c r="U246" s="11">
        <v>23177</v>
      </c>
      <c r="V246" s="11">
        <v>23543</v>
      </c>
      <c r="W246" s="11">
        <v>23231</v>
      </c>
      <c r="X246" s="11">
        <v>21538</v>
      </c>
      <c r="Y246" s="11">
        <v>19956</v>
      </c>
      <c r="Z246" s="11">
        <v>20283</v>
      </c>
      <c r="AA246" s="11">
        <v>20782</v>
      </c>
      <c r="AB246" s="41">
        <v>21355</v>
      </c>
      <c r="AC246" s="41">
        <v>21735</v>
      </c>
      <c r="AD246" s="41">
        <v>21792</v>
      </c>
      <c r="AE246" s="41">
        <v>22085</v>
      </c>
      <c r="AF246" s="41">
        <v>22534</v>
      </c>
      <c r="AG246" s="41">
        <v>24055</v>
      </c>
      <c r="AH246" s="41">
        <v>24396</v>
      </c>
      <c r="AI246" s="13">
        <v>2.2436884136194823E-2</v>
      </c>
      <c r="AJ246" s="13">
        <v>1.417584701725213E-2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2097</v>
      </c>
      <c r="S247" s="11">
        <v>2213</v>
      </c>
      <c r="T247" s="11">
        <v>1961</v>
      </c>
      <c r="U247" s="11">
        <v>1925</v>
      </c>
      <c r="V247" s="11">
        <v>1714</v>
      </c>
      <c r="W247" s="11">
        <v>25546</v>
      </c>
      <c r="X247" s="11">
        <v>4056</v>
      </c>
      <c r="Y247" s="11">
        <v>3727</v>
      </c>
      <c r="Z247" s="11">
        <v>3453</v>
      </c>
      <c r="AA247" s="11">
        <v>2986</v>
      </c>
      <c r="AB247" s="41">
        <v>2432</v>
      </c>
      <c r="AC247" s="41">
        <v>1912</v>
      </c>
      <c r="AD247" s="41">
        <v>1654</v>
      </c>
      <c r="AE247" s="41">
        <v>1371</v>
      </c>
      <c r="AF247" s="41">
        <v>1155</v>
      </c>
      <c r="AG247" s="41">
        <v>893</v>
      </c>
      <c r="AH247" s="41">
        <v>739</v>
      </c>
      <c r="AI247" s="13">
        <v>-0.18006364180214951</v>
      </c>
      <c r="AJ247" s="13">
        <v>-0.17245240761478164</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8.6</v>
      </c>
      <c r="S248" s="81">
        <v>8.8000000000000007</v>
      </c>
      <c r="T248" s="81">
        <v>7.9</v>
      </c>
      <c r="U248" s="81">
        <v>6.8</v>
      </c>
      <c r="V248" s="81">
        <v>6.8</v>
      </c>
      <c r="W248" s="81">
        <v>9.1</v>
      </c>
      <c r="X248" s="81">
        <v>15.8</v>
      </c>
      <c r="Y248" s="81">
        <v>15.7</v>
      </c>
      <c r="Z248" s="81">
        <v>14.5</v>
      </c>
      <c r="AA248" s="81">
        <v>12.6</v>
      </c>
      <c r="AB248" s="82">
        <v>10.199999999999999</v>
      </c>
      <c r="AC248" s="82">
        <v>8.1</v>
      </c>
      <c r="AD248" s="82">
        <v>7.1</v>
      </c>
      <c r="AE248" s="82">
        <v>5.8</v>
      </c>
      <c r="AF248" s="82">
        <v>4.9000000000000004</v>
      </c>
      <c r="AG248" s="82">
        <v>3.6</v>
      </c>
      <c r="AH248" s="82">
        <v>2.9</v>
      </c>
      <c r="AI248" s="13">
        <v>-0.18910185981161942</v>
      </c>
      <c r="AJ248" s="13">
        <v>-0.19444444444444448</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20246538</v>
      </c>
      <c r="H257" s="86">
        <f>SUM(H258:H260)</f>
        <v>23330316</v>
      </c>
      <c r="I257" s="86">
        <f>SUM(I258:I260)</f>
        <v>24485991</v>
      </c>
      <c r="J257" s="86">
        <f>SUM(J258:J260)</f>
        <v>25033148</v>
      </c>
      <c r="K257" s="86">
        <f>SUM(K258:K260)</f>
        <v>28573398</v>
      </c>
      <c r="L257" s="86">
        <f t="shared" ref="L257:Q257" si="16">SUM(L258:L260)</f>
        <v>30812166</v>
      </c>
      <c r="M257" s="86">
        <f t="shared" si="16"/>
        <v>33191519</v>
      </c>
      <c r="N257" s="86">
        <f t="shared" si="16"/>
        <v>35886641</v>
      </c>
      <c r="O257" s="86">
        <f t="shared" si="16"/>
        <v>35422494.990000002</v>
      </c>
      <c r="P257" s="86">
        <f t="shared" si="16"/>
        <v>40515495</v>
      </c>
      <c r="Q257" s="86">
        <f t="shared" si="16"/>
        <v>47480859.620000005</v>
      </c>
      <c r="R257" s="86">
        <f>SUM(R258:R261)</f>
        <v>46619339.350000001</v>
      </c>
      <c r="S257" s="86">
        <f t="shared" ref="S257:AA257" si="17">SUM(S258:S261)</f>
        <v>45458419.990000002</v>
      </c>
      <c r="T257" s="86">
        <f t="shared" si="17"/>
        <v>47292431.280000001</v>
      </c>
      <c r="U257" s="86">
        <f t="shared" si="17"/>
        <v>47401614.289999999</v>
      </c>
      <c r="V257" s="86">
        <f t="shared" si="17"/>
        <v>50860357.810000002</v>
      </c>
      <c r="W257" s="86">
        <f t="shared" si="17"/>
        <v>51206775.150000006</v>
      </c>
      <c r="X257" s="86">
        <f t="shared" si="17"/>
        <v>49019571.079999998</v>
      </c>
      <c r="Y257" s="86">
        <f t="shared" si="17"/>
        <v>48485080.75</v>
      </c>
      <c r="Z257" s="86">
        <f t="shared" si="17"/>
        <v>48887037.969999999</v>
      </c>
      <c r="AA257" s="86">
        <f t="shared" si="17"/>
        <v>50418330.32</v>
      </c>
      <c r="AB257" s="86">
        <v>54938219</v>
      </c>
      <c r="AC257" s="86">
        <v>52786436.420000002</v>
      </c>
      <c r="AD257" s="86">
        <v>55522108.329999998</v>
      </c>
      <c r="AE257" s="86">
        <v>56226874.799999997</v>
      </c>
      <c r="AF257" s="86">
        <v>57213023.950000003</v>
      </c>
      <c r="AG257" s="86">
        <v>60387908.759999998</v>
      </c>
      <c r="AH257" s="86">
        <v>60681263.380000003</v>
      </c>
      <c r="AI257" s="13">
        <v>1.6709011709431731E-2</v>
      </c>
      <c r="AJ257" s="13">
        <v>4.8578370409527788E-3</v>
      </c>
    </row>
    <row r="258" spans="1:36" ht="10.5" customHeight="1" x14ac:dyDescent="0.2">
      <c r="A258" s="14"/>
      <c r="B258" s="11"/>
      <c r="C258" s="11" t="s">
        <v>151</v>
      </c>
      <c r="D258" s="11"/>
      <c r="E258" s="11"/>
      <c r="F258" s="2"/>
      <c r="G258" s="86">
        <f t="shared" ref="G258:AA258" si="18">G65</f>
        <v>13969943</v>
      </c>
      <c r="H258" s="86">
        <f t="shared" si="18"/>
        <v>16363193</v>
      </c>
      <c r="I258" s="86">
        <f t="shared" si="18"/>
        <v>16917142</v>
      </c>
      <c r="J258" s="86">
        <f t="shared" si="18"/>
        <v>15214753</v>
      </c>
      <c r="K258" s="86">
        <f t="shared" si="18"/>
        <v>17903301</v>
      </c>
      <c r="L258" s="86">
        <f t="shared" si="18"/>
        <v>21052003</v>
      </c>
      <c r="M258" s="86">
        <f t="shared" si="18"/>
        <v>22503402</v>
      </c>
      <c r="N258" s="86">
        <f t="shared" si="18"/>
        <v>23001741</v>
      </c>
      <c r="O258" s="86">
        <f t="shared" si="18"/>
        <v>22248078</v>
      </c>
      <c r="P258" s="86">
        <f t="shared" si="18"/>
        <v>26129270</v>
      </c>
      <c r="Q258" s="86">
        <f t="shared" si="18"/>
        <v>31107357</v>
      </c>
      <c r="R258" s="86">
        <f t="shared" si="18"/>
        <v>29617930</v>
      </c>
      <c r="S258" s="86">
        <f t="shared" si="18"/>
        <v>28865389</v>
      </c>
      <c r="T258" s="86">
        <f t="shared" si="18"/>
        <v>29786568</v>
      </c>
      <c r="U258" s="86">
        <f t="shared" si="18"/>
        <v>29524636</v>
      </c>
      <c r="V258" s="86">
        <f t="shared" si="18"/>
        <v>31418727</v>
      </c>
      <c r="W258" s="86">
        <f t="shared" si="18"/>
        <v>32410703</v>
      </c>
      <c r="X258" s="86">
        <f t="shared" si="18"/>
        <v>31174202</v>
      </c>
      <c r="Y258" s="86">
        <f t="shared" si="18"/>
        <v>31029625</v>
      </c>
      <c r="Z258" s="86">
        <f t="shared" si="18"/>
        <v>32319010</v>
      </c>
      <c r="AA258" s="86">
        <f t="shared" si="18"/>
        <v>32986616</v>
      </c>
      <c r="AB258" s="86">
        <v>34773641</v>
      </c>
      <c r="AC258" s="86">
        <v>34038298</v>
      </c>
      <c r="AD258" s="86">
        <v>35923554</v>
      </c>
      <c r="AE258" s="86">
        <v>36472648</v>
      </c>
      <c r="AF258" s="86">
        <v>36940592</v>
      </c>
      <c r="AG258" s="86">
        <v>38904568</v>
      </c>
      <c r="AH258" s="86">
        <v>38845646</v>
      </c>
      <c r="AI258" s="13">
        <v>1.8627422507787816E-2</v>
      </c>
      <c r="AJ258" s="13">
        <v>-1.5145265203818739E-3</v>
      </c>
    </row>
    <row r="259" spans="1:36" ht="10.5" customHeight="1" x14ac:dyDescent="0.2">
      <c r="A259" s="14"/>
      <c r="B259" s="11"/>
      <c r="C259" s="11" t="s">
        <v>152</v>
      </c>
      <c r="D259" s="11"/>
      <c r="E259" s="11"/>
      <c r="F259" s="2"/>
      <c r="G259" s="86">
        <f t="shared" ref="G259:AA259" si="19">G122</f>
        <v>3142492</v>
      </c>
      <c r="H259" s="86">
        <f t="shared" si="19"/>
        <v>4161399</v>
      </c>
      <c r="I259" s="86">
        <f t="shared" si="19"/>
        <v>4934327</v>
      </c>
      <c r="J259" s="86">
        <f t="shared" si="19"/>
        <v>7494685</v>
      </c>
      <c r="K259" s="86">
        <f t="shared" si="19"/>
        <v>8039321</v>
      </c>
      <c r="L259" s="86">
        <f t="shared" si="19"/>
        <v>6760417</v>
      </c>
      <c r="M259" s="86">
        <f t="shared" si="19"/>
        <v>7593545</v>
      </c>
      <c r="N259" s="86">
        <f t="shared" si="19"/>
        <v>9733581</v>
      </c>
      <c r="O259" s="86">
        <f t="shared" si="19"/>
        <v>10018359.99</v>
      </c>
      <c r="P259" s="86">
        <f t="shared" si="19"/>
        <v>11144225</v>
      </c>
      <c r="Q259" s="86">
        <f t="shared" si="19"/>
        <v>12153970.620000001</v>
      </c>
      <c r="R259" s="86">
        <f t="shared" si="19"/>
        <v>11666926.930000002</v>
      </c>
      <c r="S259" s="86">
        <f t="shared" si="19"/>
        <v>11144224.039999999</v>
      </c>
      <c r="T259" s="86">
        <f t="shared" si="19"/>
        <v>11893663.01</v>
      </c>
      <c r="U259" s="86">
        <f t="shared" si="19"/>
        <v>12280383.550000001</v>
      </c>
      <c r="V259" s="86">
        <f t="shared" si="19"/>
        <v>13867703.029999999</v>
      </c>
      <c r="W259" s="86">
        <f t="shared" si="19"/>
        <v>13023468.68</v>
      </c>
      <c r="X259" s="86">
        <f t="shared" si="19"/>
        <v>11690680.33</v>
      </c>
      <c r="Y259" s="86">
        <f t="shared" si="19"/>
        <v>11350122.270000001</v>
      </c>
      <c r="Z259" s="86">
        <f t="shared" si="19"/>
        <v>10003016.789999999</v>
      </c>
      <c r="AA259" s="86">
        <f t="shared" si="19"/>
        <v>10997374.99</v>
      </c>
      <c r="AB259" s="86">
        <v>13276917</v>
      </c>
      <c r="AC259" s="86">
        <v>12008437</v>
      </c>
      <c r="AD259" s="86">
        <v>12669925</v>
      </c>
      <c r="AE259" s="86">
        <v>12886824</v>
      </c>
      <c r="AF259" s="86">
        <v>13155468</v>
      </c>
      <c r="AG259" s="86">
        <v>14162926</v>
      </c>
      <c r="AH259" s="86">
        <v>14423252</v>
      </c>
      <c r="AI259" s="13">
        <v>1.3898137332483129E-2</v>
      </c>
      <c r="AJ259" s="13">
        <v>1.8380806339029096E-2</v>
      </c>
    </row>
    <row r="260" spans="1:36" ht="10.5" customHeight="1" x14ac:dyDescent="0.2">
      <c r="A260" s="14"/>
      <c r="B260" s="11"/>
      <c r="C260" s="11" t="s">
        <v>153</v>
      </c>
      <c r="D260" s="11"/>
      <c r="E260" s="11"/>
      <c r="F260" s="2"/>
      <c r="G260" s="86">
        <f t="shared" ref="G260:AA260" si="20">G179</f>
        <v>3134103</v>
      </c>
      <c r="H260" s="86">
        <f t="shared" si="20"/>
        <v>2805724</v>
      </c>
      <c r="I260" s="86">
        <f t="shared" si="20"/>
        <v>2634522</v>
      </c>
      <c r="J260" s="86">
        <f t="shared" si="20"/>
        <v>2323710</v>
      </c>
      <c r="K260" s="86">
        <f t="shared" si="20"/>
        <v>2630776</v>
      </c>
      <c r="L260" s="86">
        <f t="shared" si="20"/>
        <v>2999746</v>
      </c>
      <c r="M260" s="86">
        <f t="shared" si="20"/>
        <v>3094572</v>
      </c>
      <c r="N260" s="86">
        <f t="shared" si="20"/>
        <v>3151319</v>
      </c>
      <c r="O260" s="86">
        <f t="shared" si="20"/>
        <v>3156057</v>
      </c>
      <c r="P260" s="86">
        <f t="shared" si="20"/>
        <v>3242000</v>
      </c>
      <c r="Q260" s="86">
        <f t="shared" si="20"/>
        <v>4219532</v>
      </c>
      <c r="R260" s="86">
        <f t="shared" si="20"/>
        <v>4124473</v>
      </c>
      <c r="S260" s="86">
        <f t="shared" si="20"/>
        <v>4247716</v>
      </c>
      <c r="T260" s="86">
        <f t="shared" si="20"/>
        <v>4386830</v>
      </c>
      <c r="U260" s="86">
        <f t="shared" si="20"/>
        <v>4215399.38</v>
      </c>
      <c r="V260" s="86">
        <f t="shared" si="20"/>
        <v>4432927.9000000004</v>
      </c>
      <c r="W260" s="86">
        <f t="shared" si="20"/>
        <v>4180257.45</v>
      </c>
      <c r="X260" s="86">
        <f t="shared" si="20"/>
        <v>4635263</v>
      </c>
      <c r="Y260" s="86">
        <f t="shared" si="20"/>
        <v>4479428</v>
      </c>
      <c r="Z260" s="86">
        <f t="shared" si="20"/>
        <v>4914993</v>
      </c>
      <c r="AA260" s="86">
        <f t="shared" si="20"/>
        <v>4687675</v>
      </c>
      <c r="AB260" s="86">
        <v>5147077</v>
      </c>
      <c r="AC260" s="86">
        <v>5072590</v>
      </c>
      <c r="AD260" s="86">
        <v>5240035</v>
      </c>
      <c r="AE260" s="86">
        <v>5230351</v>
      </c>
      <c r="AF260" s="86">
        <v>5354722</v>
      </c>
      <c r="AG260" s="86">
        <v>5461337</v>
      </c>
      <c r="AH260" s="86">
        <v>5682398</v>
      </c>
      <c r="AI260" s="13">
        <v>1.6627446846313676E-2</v>
      </c>
      <c r="AJ260" s="13">
        <v>4.0477450851320838E-2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1210009.42</v>
      </c>
      <c r="S261" s="86">
        <v>1201090.95</v>
      </c>
      <c r="T261" s="86">
        <v>1225370.27</v>
      </c>
      <c r="U261" s="86">
        <v>1381195.3599999999</v>
      </c>
      <c r="V261" s="86">
        <v>1140999.8800000001</v>
      </c>
      <c r="W261" s="86">
        <v>1592346.02</v>
      </c>
      <c r="X261" s="86">
        <v>1519425.7500000005</v>
      </c>
      <c r="Y261" s="86">
        <v>1625905.48</v>
      </c>
      <c r="Z261" s="86">
        <v>1650018.1800000002</v>
      </c>
      <c r="AA261" s="86">
        <v>1746664.33</v>
      </c>
      <c r="AB261" s="41">
        <v>1740584</v>
      </c>
      <c r="AC261" s="41">
        <v>1667111.42</v>
      </c>
      <c r="AD261" s="41">
        <v>1688594.33</v>
      </c>
      <c r="AE261" s="41">
        <v>1637051.8</v>
      </c>
      <c r="AF261" s="41">
        <v>1762241.9500000002</v>
      </c>
      <c r="AG261" s="41">
        <v>1859077.76</v>
      </c>
      <c r="AH261" s="41">
        <v>1729967.38</v>
      </c>
      <c r="AI261" s="13">
        <v>-1.019169669761455E-3</v>
      </c>
      <c r="AJ261" s="13">
        <v>-6.9448617361761195E-2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t="s">
        <v>177</v>
      </c>
      <c r="M264" s="79">
        <v>1998</v>
      </c>
      <c r="N264" s="79">
        <v>1999</v>
      </c>
      <c r="O264" s="79">
        <v>2000</v>
      </c>
      <c r="P264" s="79">
        <v>2001</v>
      </c>
      <c r="Q264" s="79" t="s">
        <v>225</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109422028.98744771</v>
      </c>
      <c r="H265" s="11">
        <v>104201173.94979081</v>
      </c>
      <c r="I265" s="11">
        <v>114391873.54486135</v>
      </c>
      <c r="J265" s="11">
        <v>116088550.29198861</v>
      </c>
      <c r="K265" s="11">
        <v>122472576</v>
      </c>
      <c r="L265" s="11">
        <v>141302717</v>
      </c>
      <c r="M265" s="11">
        <v>147440691</v>
      </c>
      <c r="N265" s="11">
        <v>154107346</v>
      </c>
      <c r="O265" s="11">
        <v>157424050</v>
      </c>
      <c r="P265" s="11">
        <v>158277760</v>
      </c>
      <c r="Q265" s="11">
        <v>181686504</v>
      </c>
      <c r="R265" s="11">
        <v>173971367</v>
      </c>
      <c r="S265" s="11">
        <v>172845916</v>
      </c>
      <c r="T265" s="11">
        <v>173875611</v>
      </c>
      <c r="U265" s="11">
        <v>170862762</v>
      </c>
      <c r="V265" s="11">
        <v>172008865</v>
      </c>
      <c r="W265" s="11">
        <v>172973032</v>
      </c>
      <c r="X265" s="11">
        <v>175108696</v>
      </c>
      <c r="Y265" s="86">
        <v>177318842</v>
      </c>
      <c r="Z265" s="86">
        <v>182185739</v>
      </c>
      <c r="AA265" s="86">
        <v>186197353</v>
      </c>
      <c r="AB265" s="86">
        <v>193765487</v>
      </c>
      <c r="AC265" s="86">
        <v>195397886</v>
      </c>
      <c r="AD265" s="86">
        <v>199007977</v>
      </c>
      <c r="AE265" s="86">
        <v>200581403</v>
      </c>
      <c r="AF265" s="86">
        <v>203567686</v>
      </c>
      <c r="AG265" s="86">
        <v>214633563</v>
      </c>
      <c r="AH265" s="86">
        <v>215664143</v>
      </c>
      <c r="AI265" s="13">
        <v>1.8005802167252005E-2</v>
      </c>
      <c r="AJ265" s="13">
        <v>4.8015789590186318E-3</v>
      </c>
    </row>
    <row r="266" spans="1:36" ht="10.5" customHeight="1" x14ac:dyDescent="0.2">
      <c r="A266" s="14"/>
      <c r="B266" s="14"/>
      <c r="C266" s="14" t="s">
        <v>160</v>
      </c>
      <c r="D266" s="14"/>
      <c r="E266" s="14"/>
      <c r="F266" s="2"/>
      <c r="G266" s="11">
        <v>16541674</v>
      </c>
      <c r="H266" s="11">
        <v>19952960</v>
      </c>
      <c r="I266" s="11">
        <v>17585510</v>
      </c>
      <c r="J266" s="11">
        <v>18427540</v>
      </c>
      <c r="K266" s="11">
        <v>19188020</v>
      </c>
      <c r="L266" s="11">
        <v>26396780</v>
      </c>
      <c r="M266" s="11">
        <v>27293050</v>
      </c>
      <c r="N266" s="11">
        <v>28903760</v>
      </c>
      <c r="O266" s="11">
        <v>30566450</v>
      </c>
      <c r="P266" s="11">
        <v>31772860</v>
      </c>
      <c r="Q266" s="11">
        <v>42101070</v>
      </c>
      <c r="R266" s="11">
        <v>42454790</v>
      </c>
      <c r="S266" s="11">
        <v>42986090</v>
      </c>
      <c r="T266" s="11">
        <v>43602420</v>
      </c>
      <c r="U266" s="11">
        <v>44078390</v>
      </c>
      <c r="V266" s="11">
        <v>44790830</v>
      </c>
      <c r="W266" s="11">
        <v>45327690</v>
      </c>
      <c r="X266" s="11">
        <v>44544170</v>
      </c>
      <c r="Y266" s="86">
        <v>44972300</v>
      </c>
      <c r="Z266" s="86">
        <v>45289670</v>
      </c>
      <c r="AA266" s="86">
        <v>45495130</v>
      </c>
      <c r="AB266" s="86">
        <v>48055030</v>
      </c>
      <c r="AC266" s="86">
        <v>48254880</v>
      </c>
      <c r="AD266" s="86">
        <v>48717310</v>
      </c>
      <c r="AE266" s="86">
        <v>49133270</v>
      </c>
      <c r="AF266" s="86">
        <v>49738670</v>
      </c>
      <c r="AG266" s="86">
        <v>53025240</v>
      </c>
      <c r="AH266" s="86">
        <v>53934430</v>
      </c>
      <c r="AI266" s="13">
        <v>1.9423263549805725E-2</v>
      </c>
      <c r="AJ266" s="13">
        <v>1.7146362751021965E-2</v>
      </c>
    </row>
    <row r="267" spans="1:36" ht="10.5" customHeight="1" x14ac:dyDescent="0.2">
      <c r="A267" s="14"/>
      <c r="B267" s="14"/>
      <c r="C267" s="14" t="s">
        <v>161</v>
      </c>
      <c r="D267" s="14"/>
      <c r="E267" s="14"/>
      <c r="F267" s="2"/>
      <c r="G267" s="11">
        <v>820549</v>
      </c>
      <c r="H267" s="11">
        <v>981820</v>
      </c>
      <c r="I267" s="11">
        <v>840240</v>
      </c>
      <c r="J267" s="11">
        <v>779550</v>
      </c>
      <c r="K267" s="11">
        <v>799490</v>
      </c>
      <c r="L267" s="11">
        <v>800480</v>
      </c>
      <c r="M267" s="11">
        <v>802460</v>
      </c>
      <c r="N267" s="11">
        <v>806210</v>
      </c>
      <c r="O267" s="11">
        <v>824780</v>
      </c>
      <c r="P267" s="11">
        <v>769350</v>
      </c>
      <c r="Q267" s="11">
        <v>766540</v>
      </c>
      <c r="R267" s="11">
        <v>794260</v>
      </c>
      <c r="S267" s="11">
        <v>798910</v>
      </c>
      <c r="T267" s="11">
        <v>817520</v>
      </c>
      <c r="U267" s="11">
        <v>817500</v>
      </c>
      <c r="V267" s="11">
        <v>839070</v>
      </c>
      <c r="W267" s="11">
        <v>834140</v>
      </c>
      <c r="X267" s="11">
        <v>834090</v>
      </c>
      <c r="Y267" s="86">
        <v>828730</v>
      </c>
      <c r="Z267" s="86">
        <v>840050</v>
      </c>
      <c r="AA267" s="86">
        <v>856990</v>
      </c>
      <c r="AB267" s="86">
        <v>876660</v>
      </c>
      <c r="AC267" s="86">
        <v>889480</v>
      </c>
      <c r="AD267" s="86">
        <v>897790</v>
      </c>
      <c r="AE267" s="86">
        <v>965040</v>
      </c>
      <c r="AF267" s="86">
        <v>1015290</v>
      </c>
      <c r="AG267" s="86">
        <v>1034140</v>
      </c>
      <c r="AH267" s="86">
        <v>1044290</v>
      </c>
      <c r="AI267" s="13">
        <v>2.9591593682626094E-2</v>
      </c>
      <c r="AJ267" s="13">
        <v>9.8149186763881093E-3</v>
      </c>
    </row>
    <row r="268" spans="1:36" ht="10.5" customHeight="1" x14ac:dyDescent="0.2">
      <c r="A268" s="14"/>
      <c r="B268" s="14"/>
      <c r="C268" s="14" t="s">
        <v>162</v>
      </c>
      <c r="D268" s="14"/>
      <c r="E268" s="14"/>
      <c r="F268" s="2"/>
      <c r="G268" s="11">
        <v>137610</v>
      </c>
      <c r="H268" s="11">
        <v>96580</v>
      </c>
      <c r="I268" s="11">
        <v>144160</v>
      </c>
      <c r="J268" s="11">
        <v>152790</v>
      </c>
      <c r="K268" s="11">
        <v>152880</v>
      </c>
      <c r="L268" s="11">
        <v>167070</v>
      </c>
      <c r="M268" s="11">
        <v>166630</v>
      </c>
      <c r="N268" s="11">
        <v>164020</v>
      </c>
      <c r="O268" s="11">
        <v>154950</v>
      </c>
      <c r="P268" s="11">
        <v>154280</v>
      </c>
      <c r="Q268" s="11">
        <v>152760</v>
      </c>
      <c r="R268" s="11">
        <v>151050</v>
      </c>
      <c r="S268" s="11">
        <v>153740</v>
      </c>
      <c r="T268" s="11">
        <v>140290</v>
      </c>
      <c r="U268" s="11">
        <v>140340</v>
      </c>
      <c r="V268" s="11">
        <v>139200</v>
      </c>
      <c r="W268" s="11">
        <v>151350</v>
      </c>
      <c r="X268" s="11">
        <v>148970</v>
      </c>
      <c r="Y268" s="86">
        <v>148330</v>
      </c>
      <c r="Z268" s="86">
        <v>148730</v>
      </c>
      <c r="AA268" s="86">
        <v>143690</v>
      </c>
      <c r="AB268" s="86">
        <v>129110</v>
      </c>
      <c r="AC268" s="86">
        <v>129490</v>
      </c>
      <c r="AD268" s="86">
        <v>127150</v>
      </c>
      <c r="AE268" s="86">
        <v>125930</v>
      </c>
      <c r="AF268" s="86">
        <v>119060</v>
      </c>
      <c r="AG268" s="86">
        <v>117670</v>
      </c>
      <c r="AH268" s="86">
        <v>117730</v>
      </c>
      <c r="AI268" s="13">
        <v>-1.5260836180223447E-2</v>
      </c>
      <c r="AJ268" s="13">
        <v>5.0990056938896911E-4</v>
      </c>
    </row>
    <row r="269" spans="1:36" ht="10.5" customHeight="1" x14ac:dyDescent="0.2">
      <c r="A269" s="14"/>
      <c r="B269" s="14"/>
      <c r="C269" s="14" t="s">
        <v>163</v>
      </c>
      <c r="D269" s="14"/>
      <c r="E269" s="14"/>
      <c r="F269" s="2"/>
      <c r="G269" s="11">
        <v>13503992</v>
      </c>
      <c r="H269" s="11">
        <v>10949660</v>
      </c>
      <c r="I269" s="11">
        <v>14034520</v>
      </c>
      <c r="J269" s="11">
        <v>15217060</v>
      </c>
      <c r="K269" s="11">
        <v>15657210</v>
      </c>
      <c r="L269" s="11">
        <v>21218270</v>
      </c>
      <c r="M269" s="11">
        <v>22668790</v>
      </c>
      <c r="N269" s="11">
        <v>23481960</v>
      </c>
      <c r="O269" s="11">
        <v>24897410</v>
      </c>
      <c r="P269" s="11">
        <v>25350990</v>
      </c>
      <c r="Q269" s="11">
        <v>34808640</v>
      </c>
      <c r="R269" s="11">
        <v>34887710</v>
      </c>
      <c r="S269" s="11">
        <v>36011120</v>
      </c>
      <c r="T269" s="11">
        <v>36354460</v>
      </c>
      <c r="U269" s="11">
        <v>37177620</v>
      </c>
      <c r="V269" s="11">
        <v>37426860</v>
      </c>
      <c r="W269" s="11">
        <v>37973110</v>
      </c>
      <c r="X269" s="11">
        <v>39733390</v>
      </c>
      <c r="Y269" s="86">
        <v>40063390</v>
      </c>
      <c r="Z269" s="86">
        <v>40031260</v>
      </c>
      <c r="AA269" s="86">
        <v>40674640</v>
      </c>
      <c r="AB269" s="86">
        <v>43234640</v>
      </c>
      <c r="AC269" s="86">
        <v>43691790</v>
      </c>
      <c r="AD269" s="86">
        <v>44694680</v>
      </c>
      <c r="AE269" s="86">
        <v>46861080</v>
      </c>
      <c r="AF269" s="86">
        <v>47389740</v>
      </c>
      <c r="AG269" s="86">
        <v>51994915</v>
      </c>
      <c r="AH269" s="86">
        <v>52132850</v>
      </c>
      <c r="AI269" s="13">
        <v>3.1683781763024665E-2</v>
      </c>
      <c r="AJ269" s="13">
        <v>2.6528555725112736E-3</v>
      </c>
    </row>
    <row r="270" spans="1:36" ht="10.5" customHeight="1" x14ac:dyDescent="0.2">
      <c r="A270" s="14"/>
      <c r="B270" s="14"/>
      <c r="C270" s="14" t="s">
        <v>164</v>
      </c>
      <c r="D270" s="14"/>
      <c r="E270" s="14"/>
      <c r="F270" s="2"/>
      <c r="G270" s="11">
        <v>23114129</v>
      </c>
      <c r="H270" s="11">
        <v>15365930</v>
      </c>
      <c r="I270" s="11">
        <v>20930253</v>
      </c>
      <c r="J270" s="11">
        <v>19867894</v>
      </c>
      <c r="K270" s="11">
        <v>21413677</v>
      </c>
      <c r="L270" s="11">
        <v>21616524</v>
      </c>
      <c r="M270" s="11">
        <v>23182430</v>
      </c>
      <c r="N270" s="11">
        <v>24398468</v>
      </c>
      <c r="O270" s="11">
        <v>25154157</v>
      </c>
      <c r="P270" s="11">
        <v>24426044</v>
      </c>
      <c r="Q270" s="11">
        <v>22423425</v>
      </c>
      <c r="R270" s="11">
        <v>21552625</v>
      </c>
      <c r="S270" s="11">
        <v>21265144</v>
      </c>
      <c r="T270" s="11">
        <v>20786189</v>
      </c>
      <c r="U270" s="11">
        <v>19260390</v>
      </c>
      <c r="V270" s="11">
        <v>18468845</v>
      </c>
      <c r="W270" s="11">
        <v>17506589</v>
      </c>
      <c r="X270" s="11">
        <v>15410512</v>
      </c>
      <c r="Y270" s="86">
        <v>14919599</v>
      </c>
      <c r="Z270" s="86">
        <v>16199409</v>
      </c>
      <c r="AA270" s="86">
        <v>17163414</v>
      </c>
      <c r="AB270" s="86">
        <v>18825299</v>
      </c>
      <c r="AC270" s="86">
        <v>19431342</v>
      </c>
      <c r="AD270" s="86">
        <v>20520252</v>
      </c>
      <c r="AE270" s="86">
        <v>20686820</v>
      </c>
      <c r="AF270" s="86">
        <v>19749984</v>
      </c>
      <c r="AG270" s="86">
        <v>19953920</v>
      </c>
      <c r="AH270" s="86">
        <v>20740426</v>
      </c>
      <c r="AI270" s="13">
        <v>1.6278251234230323E-2</v>
      </c>
      <c r="AJ270" s="13">
        <v>3.9416114728334083E-2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1049110</v>
      </c>
      <c r="P271" s="11">
        <v>1118730</v>
      </c>
      <c r="Q271" s="11">
        <v>1085470</v>
      </c>
      <c r="R271" s="11">
        <v>1199330</v>
      </c>
      <c r="S271" s="11">
        <v>1092300</v>
      </c>
      <c r="T271" s="11">
        <v>1139429</v>
      </c>
      <c r="U271" s="11">
        <v>1080490</v>
      </c>
      <c r="V271" s="11">
        <v>1194120</v>
      </c>
      <c r="W271" s="11">
        <v>1537688</v>
      </c>
      <c r="X271" s="11">
        <v>1410750</v>
      </c>
      <c r="Y271" s="86">
        <v>1112491</v>
      </c>
      <c r="Z271" s="86">
        <v>1131409</v>
      </c>
      <c r="AA271" s="86">
        <v>815920</v>
      </c>
      <c r="AB271" s="86">
        <v>756590</v>
      </c>
      <c r="AC271" s="86">
        <v>727050</v>
      </c>
      <c r="AD271" s="86">
        <v>866860</v>
      </c>
      <c r="AE271" s="86">
        <v>1146370</v>
      </c>
      <c r="AF271" s="86">
        <v>1245130</v>
      </c>
      <c r="AG271" s="86">
        <v>1075900</v>
      </c>
      <c r="AH271" s="86">
        <v>843590</v>
      </c>
      <c r="AI271" s="13">
        <v>1.8306394657967573E-2</v>
      </c>
      <c r="AJ271" s="13">
        <v>-0.21592155404777397</v>
      </c>
    </row>
    <row r="272" spans="1:36" ht="10.5" customHeight="1" x14ac:dyDescent="0.2">
      <c r="A272" s="14"/>
      <c r="B272" s="14"/>
      <c r="C272" s="14" t="s">
        <v>166</v>
      </c>
      <c r="D272" s="14"/>
      <c r="E272" s="14"/>
      <c r="F272" s="2"/>
      <c r="G272" s="11">
        <v>41045516.987447701</v>
      </c>
      <c r="H272" s="11">
        <v>42898605.949790798</v>
      </c>
      <c r="I272" s="11">
        <v>46434112.544861339</v>
      </c>
      <c r="J272" s="11">
        <v>46306368.291988611</v>
      </c>
      <c r="K272" s="11">
        <v>49179101</v>
      </c>
      <c r="L272" s="11">
        <v>50071600</v>
      </c>
      <c r="M272" s="11">
        <v>49735880</v>
      </c>
      <c r="N272" s="11">
        <v>49642053</v>
      </c>
      <c r="O272" s="11">
        <v>41196211</v>
      </c>
      <c r="P272" s="11">
        <v>39356955</v>
      </c>
      <c r="Q272" s="11">
        <v>36292713</v>
      </c>
      <c r="R272" s="11">
        <v>29392920</v>
      </c>
      <c r="S272" s="11">
        <v>27434300</v>
      </c>
      <c r="T272" s="11">
        <v>26150030</v>
      </c>
      <c r="U272" s="11">
        <v>25538140</v>
      </c>
      <c r="V272" s="11">
        <v>24888230</v>
      </c>
      <c r="W272" s="11">
        <v>24871590</v>
      </c>
      <c r="X272" s="11">
        <v>26114560</v>
      </c>
      <c r="Y272" s="86">
        <v>25840760</v>
      </c>
      <c r="Z272" s="86">
        <v>27580730</v>
      </c>
      <c r="AA272" s="86">
        <v>27515560</v>
      </c>
      <c r="AB272" s="86">
        <v>27193140</v>
      </c>
      <c r="AC272" s="86">
        <v>26963930</v>
      </c>
      <c r="AD272" s="86">
        <v>26526800</v>
      </c>
      <c r="AE272" s="86">
        <v>26737080</v>
      </c>
      <c r="AF272" s="86">
        <v>26735940</v>
      </c>
      <c r="AG272" s="86">
        <v>27187840</v>
      </c>
      <c r="AH272" s="86">
        <v>26708010</v>
      </c>
      <c r="AI272" s="13">
        <v>-2.9957064224436225E-3</v>
      </c>
      <c r="AJ272" s="13">
        <v>-1.7648698830065205E-2</v>
      </c>
    </row>
    <row r="273" spans="1:43" ht="10.5" customHeight="1" x14ac:dyDescent="0.2">
      <c r="A273" s="14"/>
      <c r="B273" s="14"/>
      <c r="C273" s="14" t="s">
        <v>167</v>
      </c>
      <c r="D273" s="14"/>
      <c r="E273" s="14"/>
      <c r="F273" s="2"/>
      <c r="G273" s="11">
        <v>9868120</v>
      </c>
      <c r="H273" s="11">
        <v>10351120</v>
      </c>
      <c r="I273" s="11">
        <v>10584320</v>
      </c>
      <c r="J273" s="11">
        <v>11159930</v>
      </c>
      <c r="K273" s="11">
        <v>11531310</v>
      </c>
      <c r="L273" s="11">
        <v>12125050</v>
      </c>
      <c r="M273" s="11">
        <v>13488470</v>
      </c>
      <c r="N273" s="11">
        <v>14244510</v>
      </c>
      <c r="O273" s="11">
        <v>15410040</v>
      </c>
      <c r="P273" s="11">
        <v>16790820</v>
      </c>
      <c r="Q273" s="11">
        <v>16289260</v>
      </c>
      <c r="R273" s="11">
        <v>15474240</v>
      </c>
      <c r="S273" s="11">
        <v>12702960</v>
      </c>
      <c r="T273" s="11">
        <v>12704357</v>
      </c>
      <c r="U273" s="11">
        <v>13906353</v>
      </c>
      <c r="V273" s="11">
        <v>14853740</v>
      </c>
      <c r="W273" s="11">
        <v>16300172</v>
      </c>
      <c r="X273" s="11">
        <v>17822365</v>
      </c>
      <c r="Y273" s="86">
        <v>21120408</v>
      </c>
      <c r="Z273" s="86">
        <v>21329957</v>
      </c>
      <c r="AA273" s="86">
        <v>21573169</v>
      </c>
      <c r="AB273" s="86">
        <v>22428637</v>
      </c>
      <c r="AC273" s="86">
        <v>22878728</v>
      </c>
      <c r="AD273" s="86">
        <v>20920829</v>
      </c>
      <c r="AE273" s="86">
        <v>22908346</v>
      </c>
      <c r="AF273" s="86">
        <v>22000937</v>
      </c>
      <c r="AG273" s="86">
        <v>22828214</v>
      </c>
      <c r="AH273" s="86">
        <v>22076832</v>
      </c>
      <c r="AI273" s="13">
        <v>-2.6315060020892789E-3</v>
      </c>
      <c r="AJ273" s="13">
        <v>-3.2914620477975193E-2</v>
      </c>
    </row>
    <row r="274" spans="1:43" ht="10.5" customHeight="1" x14ac:dyDescent="0.2">
      <c r="A274" s="14"/>
      <c r="B274" s="14"/>
      <c r="C274" s="14" t="s">
        <v>168</v>
      </c>
      <c r="D274" s="14"/>
      <c r="E274" s="14"/>
      <c r="F274" s="2"/>
      <c r="G274" s="11">
        <v>4390438</v>
      </c>
      <c r="H274" s="11">
        <v>3604498</v>
      </c>
      <c r="I274" s="11">
        <v>3838758</v>
      </c>
      <c r="J274" s="11">
        <v>4177418</v>
      </c>
      <c r="K274" s="11">
        <v>4550888</v>
      </c>
      <c r="L274" s="11">
        <v>5101658</v>
      </c>
      <c r="M274" s="11">
        <v>5137558</v>
      </c>
      <c r="N274" s="11">
        <v>5828430</v>
      </c>
      <c r="O274" s="11">
        <v>6575660</v>
      </c>
      <c r="P274" s="11">
        <v>5840030</v>
      </c>
      <c r="Q274" s="11">
        <v>6154580</v>
      </c>
      <c r="R274" s="11">
        <v>5919500</v>
      </c>
      <c r="S274" s="11">
        <v>5956950</v>
      </c>
      <c r="T274" s="11">
        <v>5638800</v>
      </c>
      <c r="U274" s="11">
        <v>5619500</v>
      </c>
      <c r="V274" s="11">
        <v>5847980</v>
      </c>
      <c r="W274" s="11">
        <v>6374380</v>
      </c>
      <c r="X274" s="11">
        <v>6286590</v>
      </c>
      <c r="Y274" s="86">
        <v>5827350</v>
      </c>
      <c r="Z274" s="86">
        <v>5824990</v>
      </c>
      <c r="AA274" s="86">
        <v>6195790</v>
      </c>
      <c r="AB274" s="86">
        <v>6021730</v>
      </c>
      <c r="AC274" s="86">
        <v>6532620</v>
      </c>
      <c r="AD274" s="86">
        <v>6413560</v>
      </c>
      <c r="AE274" s="86">
        <v>6686230</v>
      </c>
      <c r="AF274" s="86">
        <v>7340720</v>
      </c>
      <c r="AG274" s="86">
        <v>7697740</v>
      </c>
      <c r="AH274" s="86">
        <v>8130240</v>
      </c>
      <c r="AI274" s="13">
        <v>5.1308916528325144E-2</v>
      </c>
      <c r="AJ274" s="13">
        <v>5.6185321925656104E-2</v>
      </c>
    </row>
    <row r="275" spans="1:43" ht="10.5" customHeight="1" x14ac:dyDescent="0.2">
      <c r="A275" s="8"/>
      <c r="B275" s="8"/>
      <c r="C275" s="11" t="s">
        <v>169</v>
      </c>
      <c r="D275" s="80"/>
      <c r="E275" s="14"/>
      <c r="F275" s="2"/>
      <c r="G275" s="12">
        <v>0</v>
      </c>
      <c r="H275" s="12">
        <v>0</v>
      </c>
      <c r="I275" s="12">
        <v>0</v>
      </c>
      <c r="J275" s="12">
        <v>0</v>
      </c>
      <c r="K275" s="12">
        <v>0</v>
      </c>
      <c r="L275" s="12">
        <v>145508</v>
      </c>
      <c r="M275" s="12">
        <v>544120</v>
      </c>
      <c r="N275" s="12">
        <v>395710</v>
      </c>
      <c r="O275" s="12">
        <v>419700</v>
      </c>
      <c r="P275" s="12">
        <v>126554</v>
      </c>
      <c r="Q275" s="12">
        <v>481516</v>
      </c>
      <c r="R275" s="12">
        <v>798226</v>
      </c>
      <c r="S275" s="12">
        <v>720822</v>
      </c>
      <c r="T275" s="12">
        <v>762320</v>
      </c>
      <c r="U275" s="12">
        <v>790099</v>
      </c>
      <c r="V275" s="12">
        <v>744614</v>
      </c>
      <c r="W275" s="12">
        <v>749422</v>
      </c>
      <c r="X275" s="12">
        <v>656335</v>
      </c>
      <c r="Y275" s="86">
        <v>595604</v>
      </c>
      <c r="Z275" s="86">
        <v>381153</v>
      </c>
      <c r="AA275" s="86">
        <v>381700</v>
      </c>
      <c r="AB275" s="86">
        <v>432322</v>
      </c>
      <c r="AC275" s="86">
        <v>601258</v>
      </c>
      <c r="AD275" s="86">
        <v>1051986</v>
      </c>
      <c r="AE275" s="86">
        <v>1165697</v>
      </c>
      <c r="AF275" s="86">
        <v>1226712</v>
      </c>
      <c r="AG275" s="86">
        <v>1913435</v>
      </c>
      <c r="AH275" s="86">
        <v>1009125</v>
      </c>
      <c r="AI275" s="13">
        <v>0.15174483014137663</v>
      </c>
      <c r="AJ275" s="13">
        <v>-0.47261077590824879</v>
      </c>
    </row>
    <row r="276" spans="1:43" ht="10.5" customHeight="1" x14ac:dyDescent="0.2">
      <c r="A276" s="8"/>
      <c r="B276" s="8"/>
      <c r="C276" s="11" t="s">
        <v>170</v>
      </c>
      <c r="D276" s="80"/>
      <c r="E276" s="14"/>
      <c r="F276" s="2"/>
      <c r="G276" s="12">
        <v>0</v>
      </c>
      <c r="H276" s="12">
        <v>0</v>
      </c>
      <c r="I276" s="12">
        <v>0</v>
      </c>
      <c r="J276" s="12">
        <v>0</v>
      </c>
      <c r="K276" s="12">
        <v>0</v>
      </c>
      <c r="L276" s="12">
        <v>3659777</v>
      </c>
      <c r="M276" s="12">
        <v>4421303</v>
      </c>
      <c r="N276" s="12">
        <v>6242225</v>
      </c>
      <c r="O276" s="12">
        <v>11175582</v>
      </c>
      <c r="P276" s="12">
        <v>12571147</v>
      </c>
      <c r="Q276" s="12">
        <v>21130530</v>
      </c>
      <c r="R276" s="12">
        <v>21346716</v>
      </c>
      <c r="S276" s="12">
        <v>23723580</v>
      </c>
      <c r="T276" s="12">
        <v>25779796</v>
      </c>
      <c r="U276" s="12">
        <v>22453940</v>
      </c>
      <c r="V276" s="12">
        <v>22815376</v>
      </c>
      <c r="W276" s="12">
        <v>21346901</v>
      </c>
      <c r="X276" s="12">
        <v>22146964</v>
      </c>
      <c r="Y276" s="86">
        <v>21889880</v>
      </c>
      <c r="Z276" s="86">
        <v>23428381</v>
      </c>
      <c r="AA276" s="86">
        <v>25381350</v>
      </c>
      <c r="AB276" s="86">
        <v>25812329</v>
      </c>
      <c r="AC276" s="86">
        <v>25297318</v>
      </c>
      <c r="AD276" s="86">
        <v>28270760</v>
      </c>
      <c r="AE276" s="86">
        <v>24165540</v>
      </c>
      <c r="AF276" s="86">
        <v>27005503</v>
      </c>
      <c r="AG276" s="86">
        <v>27804549</v>
      </c>
      <c r="AH276" s="86">
        <v>28926620</v>
      </c>
      <c r="AI276" s="13">
        <v>1.9166366514889788E-2</v>
      </c>
      <c r="AJ276" s="13">
        <v>4.0355662665127204E-2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234.31372549019608</v>
      </c>
      <c r="H279" s="93">
        <v>239</v>
      </c>
      <c r="I279" s="93">
        <v>245.2</v>
      </c>
      <c r="J279" s="93">
        <v>245.9</v>
      </c>
      <c r="K279" s="93">
        <v>234.5</v>
      </c>
      <c r="L279" s="93">
        <v>242</v>
      </c>
      <c r="M279" s="93">
        <v>242.92222222222225</v>
      </c>
      <c r="N279" s="93">
        <v>244.7</v>
      </c>
      <c r="O279" s="93">
        <v>250.63529411764708</v>
      </c>
      <c r="P279" s="93">
        <v>247.33333333333334</v>
      </c>
      <c r="Q279" s="93">
        <v>245.12222222222226</v>
      </c>
      <c r="R279" s="93">
        <v>255.43684210526317</v>
      </c>
      <c r="S279" s="93">
        <v>261.91000000000003</v>
      </c>
      <c r="T279" s="93">
        <v>258.37</v>
      </c>
      <c r="U279" s="93">
        <v>290.30119999999999</v>
      </c>
      <c r="V279" s="93">
        <v>301.80000000000007</v>
      </c>
      <c r="W279" s="93">
        <v>311.82</v>
      </c>
      <c r="X279" s="93">
        <v>312.13</v>
      </c>
      <c r="Y279" s="93">
        <v>298.35500000000002</v>
      </c>
      <c r="Z279" s="93">
        <v>312</v>
      </c>
      <c r="AA279" s="93">
        <v>319.2</v>
      </c>
      <c r="AB279" s="93">
        <v>325.70738393378974</v>
      </c>
      <c r="AC279" s="93">
        <v>326.25198846084749</v>
      </c>
      <c r="AD279" s="93">
        <v>330.31273159730313</v>
      </c>
      <c r="AE279" s="93">
        <v>331.95124577677973</v>
      </c>
      <c r="AF279" s="93">
        <v>333.78924659254017</v>
      </c>
      <c r="AG279" s="93">
        <v>337.23707289484304</v>
      </c>
      <c r="AH279" s="93">
        <v>336.95158616125275</v>
      </c>
      <c r="AI279" s="10">
        <v>5.672674997362348E-3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c r="AL283" t="s">
        <v>226</v>
      </c>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952AA-4543-41F8-9AD8-6968145A0C89}">
  <sheetPr codeName="Sheet13"/>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855468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227</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45842842</v>
      </c>
      <c r="H5" s="5">
        <v>47431857</v>
      </c>
      <c r="I5" s="5">
        <v>75285667</v>
      </c>
      <c r="J5" s="5">
        <v>55889426</v>
      </c>
      <c r="K5" s="5">
        <f t="shared" ref="K5:Q5" si="0">SUM(K62,K119,K176)</f>
        <v>78985021</v>
      </c>
      <c r="L5" s="5">
        <f t="shared" si="0"/>
        <v>61588293</v>
      </c>
      <c r="M5" s="5">
        <f t="shared" si="0"/>
        <v>67842932</v>
      </c>
      <c r="N5" s="5">
        <f t="shared" si="0"/>
        <v>66620086</v>
      </c>
      <c r="O5" s="5">
        <f t="shared" si="0"/>
        <v>82969997.919999987</v>
      </c>
      <c r="P5" s="5">
        <f t="shared" si="0"/>
        <v>76682419</v>
      </c>
      <c r="Q5" s="5">
        <f t="shared" si="0"/>
        <v>116094558.12937796</v>
      </c>
      <c r="R5" s="5">
        <f t="shared" ref="R5:AA5" si="1">SUM(R62,R119,R176,R233)</f>
        <v>134519367.16</v>
      </c>
      <c r="S5" s="5">
        <f t="shared" si="1"/>
        <v>125610243.41</v>
      </c>
      <c r="T5" s="5">
        <f t="shared" si="1"/>
        <v>130874419.81999999</v>
      </c>
      <c r="U5" s="5">
        <f t="shared" si="1"/>
        <v>137967212</v>
      </c>
      <c r="V5" s="5">
        <f t="shared" si="1"/>
        <v>139483781.55000001</v>
      </c>
      <c r="W5" s="5">
        <f t="shared" si="1"/>
        <v>122253377.22</v>
      </c>
      <c r="X5" s="5">
        <f t="shared" si="1"/>
        <v>120967294.92</v>
      </c>
      <c r="Y5" s="5">
        <f t="shared" si="1"/>
        <v>120997986.25</v>
      </c>
      <c r="Z5" s="5">
        <f t="shared" si="1"/>
        <v>120958882.23999999</v>
      </c>
      <c r="AA5" s="5">
        <f t="shared" si="1"/>
        <v>126468885.95</v>
      </c>
      <c r="AB5" s="5">
        <v>129208932</v>
      </c>
      <c r="AC5" s="5">
        <v>144583449.72856414</v>
      </c>
      <c r="AD5" s="5">
        <v>136016472</v>
      </c>
      <c r="AE5" s="5">
        <v>130711368.56847301</v>
      </c>
      <c r="AF5" s="5">
        <v>159510308</v>
      </c>
      <c r="AG5" s="5">
        <v>159033688.01896489</v>
      </c>
      <c r="AH5" s="5">
        <v>150995285</v>
      </c>
      <c r="AI5" s="10">
        <v>2.6309797629775034E-2</v>
      </c>
      <c r="AJ5" s="10">
        <v>-5.0545284581505152E-2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23196270</v>
      </c>
      <c r="H7" s="12">
        <v>24377450</v>
      </c>
      <c r="I7" s="12">
        <v>49435199</v>
      </c>
      <c r="J7" s="12">
        <v>25458534</v>
      </c>
      <c r="K7" s="12">
        <f t="shared" ref="K7:AA17" si="2">SUM(K64,K121,K178)</f>
        <v>49023709</v>
      </c>
      <c r="L7" s="12">
        <f t="shared" si="2"/>
        <v>30810151</v>
      </c>
      <c r="M7" s="12">
        <f t="shared" si="2"/>
        <v>34071323</v>
      </c>
      <c r="N7" s="12">
        <f t="shared" si="2"/>
        <v>32337547</v>
      </c>
      <c r="O7" s="12">
        <f t="shared" si="2"/>
        <v>42264103.729999997</v>
      </c>
      <c r="P7" s="12">
        <f t="shared" si="2"/>
        <v>36399185</v>
      </c>
      <c r="Q7" s="12">
        <f t="shared" si="2"/>
        <v>73673303.447814718</v>
      </c>
      <c r="R7" s="12">
        <f t="shared" si="2"/>
        <v>37211000.350000001</v>
      </c>
      <c r="S7" s="12">
        <f t="shared" si="2"/>
        <v>35664872</v>
      </c>
      <c r="T7" s="12">
        <f t="shared" si="2"/>
        <v>37571384.439999998</v>
      </c>
      <c r="U7" s="12">
        <f t="shared" si="2"/>
        <v>48210444.769999996</v>
      </c>
      <c r="V7" s="12">
        <f t="shared" si="2"/>
        <v>49091981.030000001</v>
      </c>
      <c r="W7" s="12">
        <f t="shared" si="2"/>
        <v>42550970.280000001</v>
      </c>
      <c r="X7" s="12">
        <f t="shared" si="2"/>
        <v>48929016.969999999</v>
      </c>
      <c r="Y7" s="12">
        <f t="shared" si="2"/>
        <v>54009217.590000004</v>
      </c>
      <c r="Z7" s="12">
        <f t="shared" si="2"/>
        <v>54988345.039999999</v>
      </c>
      <c r="AA7" s="12">
        <f t="shared" si="2"/>
        <v>56973950.68</v>
      </c>
      <c r="AB7" s="12">
        <v>51895778</v>
      </c>
      <c r="AC7" s="12">
        <v>60778078</v>
      </c>
      <c r="AD7" s="12">
        <v>51657416</v>
      </c>
      <c r="AE7" s="12">
        <v>57047890</v>
      </c>
      <c r="AF7" s="12">
        <v>74973897</v>
      </c>
      <c r="AG7" s="12">
        <v>65164354</v>
      </c>
      <c r="AH7" s="12">
        <v>61929802</v>
      </c>
      <c r="AI7" s="13">
        <v>2.9898938993069279E-2</v>
      </c>
      <c r="AJ7" s="13">
        <v>-4.963683058992651E-2</v>
      </c>
    </row>
    <row r="8" spans="1:36" ht="10.5" customHeight="1" x14ac:dyDescent="0.2">
      <c r="A8" s="11"/>
      <c r="B8" s="11"/>
      <c r="C8" s="11" t="s">
        <v>36</v>
      </c>
      <c r="D8" s="11"/>
      <c r="E8" s="11"/>
      <c r="F8" s="2"/>
      <c r="G8" s="12">
        <v>16697337</v>
      </c>
      <c r="H8" s="12">
        <v>17727511</v>
      </c>
      <c r="I8" s="12">
        <v>19603561</v>
      </c>
      <c r="J8" s="12">
        <v>16861691</v>
      </c>
      <c r="K8" s="12">
        <f t="shared" si="2"/>
        <v>17935535</v>
      </c>
      <c r="L8" s="12">
        <f t="shared" si="2"/>
        <v>19910379</v>
      </c>
      <c r="M8" s="12">
        <f t="shared" si="2"/>
        <v>20747178</v>
      </c>
      <c r="N8" s="12">
        <f t="shared" si="2"/>
        <v>20785234</v>
      </c>
      <c r="O8" s="12">
        <f t="shared" si="2"/>
        <v>22586524.539999999</v>
      </c>
      <c r="P8" s="12">
        <f t="shared" si="2"/>
        <v>24926827</v>
      </c>
      <c r="Q8" s="12">
        <f t="shared" si="2"/>
        <v>24705574.299799897</v>
      </c>
      <c r="R8" s="12">
        <f t="shared" si="2"/>
        <v>26125273.289999999</v>
      </c>
      <c r="S8" s="12">
        <f t="shared" si="2"/>
        <v>26000368</v>
      </c>
      <c r="T8" s="12">
        <f t="shared" si="2"/>
        <v>27759108.920000002</v>
      </c>
      <c r="U8" s="12">
        <f t="shared" si="2"/>
        <v>28658113.98</v>
      </c>
      <c r="V8" s="12">
        <f t="shared" si="2"/>
        <v>30219070.18</v>
      </c>
      <c r="W8" s="12">
        <f t="shared" si="2"/>
        <v>28440162.609999999</v>
      </c>
      <c r="X8" s="12">
        <f t="shared" si="2"/>
        <v>34003183.57</v>
      </c>
      <c r="Y8" s="12">
        <f t="shared" si="2"/>
        <v>33413434.740000002</v>
      </c>
      <c r="Z8" s="12">
        <f t="shared" si="2"/>
        <v>26642157.170000002</v>
      </c>
      <c r="AA8" s="12">
        <f t="shared" si="2"/>
        <v>26452819.93</v>
      </c>
      <c r="AB8" s="12">
        <v>27875067</v>
      </c>
      <c r="AC8" s="12">
        <v>28183054</v>
      </c>
      <c r="AD8" s="12">
        <v>31993868</v>
      </c>
      <c r="AE8" s="12">
        <v>32780172</v>
      </c>
      <c r="AF8" s="12">
        <v>34241074</v>
      </c>
      <c r="AG8" s="12">
        <v>38776214</v>
      </c>
      <c r="AH8" s="12">
        <v>39767779</v>
      </c>
      <c r="AI8" s="13">
        <v>6.1009411180539264E-2</v>
      </c>
      <c r="AJ8" s="13">
        <v>2.5571475337948155E-2</v>
      </c>
    </row>
    <row r="9" spans="1:36" ht="10.5" customHeight="1" x14ac:dyDescent="0.2">
      <c r="A9" s="11"/>
      <c r="B9" s="11"/>
      <c r="C9" s="11"/>
      <c r="D9" s="11" t="s">
        <v>37</v>
      </c>
      <c r="E9" s="11"/>
      <c r="F9" s="2"/>
      <c r="G9" s="12">
        <v>16119579</v>
      </c>
      <c r="H9" s="12">
        <v>17153159</v>
      </c>
      <c r="I9" s="12">
        <v>18369310</v>
      </c>
      <c r="J9" s="12">
        <v>16293770</v>
      </c>
      <c r="K9" s="12">
        <f t="shared" si="2"/>
        <v>17321566</v>
      </c>
      <c r="L9" s="12">
        <f t="shared" si="2"/>
        <v>18973772</v>
      </c>
      <c r="M9" s="12">
        <f t="shared" si="2"/>
        <v>19742959</v>
      </c>
      <c r="N9" s="12">
        <f t="shared" si="2"/>
        <v>19645249</v>
      </c>
      <c r="O9" s="12">
        <f t="shared" si="2"/>
        <v>21105424.390000001</v>
      </c>
      <c r="P9" s="12">
        <f t="shared" si="2"/>
        <v>23226410</v>
      </c>
      <c r="Q9" s="12">
        <f t="shared" si="2"/>
        <v>22621977.665173277</v>
      </c>
      <c r="R9" s="12">
        <f t="shared" si="2"/>
        <v>24243625.629999999</v>
      </c>
      <c r="S9" s="12">
        <f t="shared" si="2"/>
        <v>24480284</v>
      </c>
      <c r="T9" s="12">
        <f t="shared" si="2"/>
        <v>25392206.93</v>
      </c>
      <c r="U9" s="12">
        <f t="shared" si="2"/>
        <v>26202560.030000001</v>
      </c>
      <c r="V9" s="12">
        <f t="shared" si="2"/>
        <v>27120920.16</v>
      </c>
      <c r="W9" s="12">
        <f t="shared" si="2"/>
        <v>25712815.449999999</v>
      </c>
      <c r="X9" s="12">
        <f t="shared" si="2"/>
        <v>30402563.969999999</v>
      </c>
      <c r="Y9" s="12">
        <f t="shared" si="2"/>
        <v>29859262.200000003</v>
      </c>
      <c r="Z9" s="12">
        <f t="shared" si="2"/>
        <v>24420857.600000001</v>
      </c>
      <c r="AA9" s="12">
        <f t="shared" si="2"/>
        <v>24337733.490000002</v>
      </c>
      <c r="AB9" s="12">
        <v>25828881</v>
      </c>
      <c r="AC9" s="12">
        <v>25695844</v>
      </c>
      <c r="AD9" s="12">
        <v>29458919</v>
      </c>
      <c r="AE9" s="12">
        <v>29374592</v>
      </c>
      <c r="AF9" s="12">
        <v>30084904</v>
      </c>
      <c r="AG9" s="12">
        <v>31735069</v>
      </c>
      <c r="AH9" s="12">
        <v>32014134</v>
      </c>
      <c r="AI9" s="13">
        <v>3.6428534229264953E-2</v>
      </c>
      <c r="AJ9" s="13">
        <v>8.7935841576396133E-3</v>
      </c>
    </row>
    <row r="10" spans="1:36" ht="10.5" customHeight="1" x14ac:dyDescent="0.2">
      <c r="A10" s="11"/>
      <c r="B10" s="11"/>
      <c r="C10" s="14"/>
      <c r="D10" s="11" t="s">
        <v>38</v>
      </c>
      <c r="E10" s="11"/>
      <c r="F10" s="2"/>
      <c r="G10" s="12">
        <v>130342</v>
      </c>
      <c r="H10" s="12">
        <v>129824</v>
      </c>
      <c r="I10" s="12">
        <v>149338</v>
      </c>
      <c r="J10" s="12">
        <v>166355</v>
      </c>
      <c r="K10" s="12">
        <f t="shared" si="2"/>
        <v>194193</v>
      </c>
      <c r="L10" s="12">
        <f t="shared" si="2"/>
        <v>467919</v>
      </c>
      <c r="M10" s="12">
        <f t="shared" si="2"/>
        <v>539935</v>
      </c>
      <c r="N10" s="12">
        <f t="shared" si="2"/>
        <v>487054</v>
      </c>
      <c r="O10" s="12">
        <f t="shared" si="2"/>
        <v>589294.68000000005</v>
      </c>
      <c r="P10" s="12">
        <f t="shared" si="2"/>
        <v>626178</v>
      </c>
      <c r="Q10" s="12">
        <f t="shared" si="2"/>
        <v>1199153.2348241059</v>
      </c>
      <c r="R10" s="12">
        <f t="shared" si="2"/>
        <v>1000178.78</v>
      </c>
      <c r="S10" s="12">
        <f t="shared" si="2"/>
        <v>562144</v>
      </c>
      <c r="T10" s="12">
        <f t="shared" si="2"/>
        <v>1315894.6200000001</v>
      </c>
      <c r="U10" s="12">
        <f t="shared" si="2"/>
        <v>1243775.29</v>
      </c>
      <c r="V10" s="12">
        <f t="shared" si="2"/>
        <v>1727741.42</v>
      </c>
      <c r="W10" s="12">
        <f t="shared" si="2"/>
        <v>1482010.01</v>
      </c>
      <c r="X10" s="12">
        <f t="shared" si="2"/>
        <v>2213290.9500000002</v>
      </c>
      <c r="Y10" s="12">
        <f t="shared" si="2"/>
        <v>2145169.52</v>
      </c>
      <c r="Z10" s="12">
        <f t="shared" si="2"/>
        <v>978546.4</v>
      </c>
      <c r="AA10" s="12">
        <f t="shared" si="2"/>
        <v>936296.93</v>
      </c>
      <c r="AB10" s="12">
        <v>1022837</v>
      </c>
      <c r="AC10" s="12">
        <v>1410670</v>
      </c>
      <c r="AD10" s="12">
        <v>1469094</v>
      </c>
      <c r="AE10" s="12">
        <v>2281663</v>
      </c>
      <c r="AF10" s="12">
        <v>2909055</v>
      </c>
      <c r="AG10" s="12">
        <v>5612036</v>
      </c>
      <c r="AH10" s="12">
        <v>6027396</v>
      </c>
      <c r="AI10" s="13">
        <v>0.3439627011757882</v>
      </c>
      <c r="AJ10" s="13">
        <v>7.4012354874416347E-2</v>
      </c>
    </row>
    <row r="11" spans="1:36" ht="10.5" customHeight="1" x14ac:dyDescent="0.2">
      <c r="A11" s="11"/>
      <c r="B11" s="11"/>
      <c r="C11" s="14"/>
      <c r="D11" s="11" t="s">
        <v>39</v>
      </c>
      <c r="E11" s="11"/>
      <c r="F11" s="2"/>
      <c r="G11" s="12">
        <v>447416</v>
      </c>
      <c r="H11" s="12">
        <v>444528</v>
      </c>
      <c r="I11" s="12">
        <v>1084913</v>
      </c>
      <c r="J11" s="12">
        <v>401566</v>
      </c>
      <c r="K11" s="12">
        <f t="shared" si="2"/>
        <v>419776</v>
      </c>
      <c r="L11" s="12">
        <f t="shared" si="2"/>
        <v>468688</v>
      </c>
      <c r="M11" s="12">
        <f t="shared" si="2"/>
        <v>464284</v>
      </c>
      <c r="N11" s="12">
        <f t="shared" si="2"/>
        <v>652931</v>
      </c>
      <c r="O11" s="12">
        <f t="shared" si="2"/>
        <v>891805.47</v>
      </c>
      <c r="P11" s="12">
        <f t="shared" si="2"/>
        <v>1074239</v>
      </c>
      <c r="Q11" s="12">
        <f t="shared" si="2"/>
        <v>884443.399802514</v>
      </c>
      <c r="R11" s="12">
        <f t="shared" si="2"/>
        <v>881468.88</v>
      </c>
      <c r="S11" s="12">
        <f t="shared" si="2"/>
        <v>957940</v>
      </c>
      <c r="T11" s="12">
        <f t="shared" si="2"/>
        <v>1051007.3699999999</v>
      </c>
      <c r="U11" s="12">
        <f t="shared" si="2"/>
        <v>1211778.6600000001</v>
      </c>
      <c r="V11" s="12">
        <f t="shared" si="2"/>
        <v>1370408.6</v>
      </c>
      <c r="W11" s="12">
        <f t="shared" si="2"/>
        <v>1245337.1499999999</v>
      </c>
      <c r="X11" s="12">
        <f t="shared" si="2"/>
        <v>1387328.65</v>
      </c>
      <c r="Y11" s="12">
        <f t="shared" si="2"/>
        <v>1409003.02</v>
      </c>
      <c r="Z11" s="12">
        <f t="shared" si="2"/>
        <v>1242753.17</v>
      </c>
      <c r="AA11" s="12">
        <f t="shared" si="2"/>
        <v>1178789.51</v>
      </c>
      <c r="AB11" s="12">
        <v>1023349</v>
      </c>
      <c r="AC11" s="12">
        <v>1076540</v>
      </c>
      <c r="AD11" s="12">
        <v>1065855</v>
      </c>
      <c r="AE11" s="12">
        <v>1123917</v>
      </c>
      <c r="AF11" s="12">
        <v>1247115</v>
      </c>
      <c r="AG11" s="12">
        <v>1429109</v>
      </c>
      <c r="AH11" s="12">
        <v>1726249</v>
      </c>
      <c r="AI11" s="13">
        <v>9.1054919246547295E-2</v>
      </c>
      <c r="AJ11" s="13">
        <v>0.20791975979438937</v>
      </c>
    </row>
    <row r="12" spans="1:36" ht="10.5" customHeight="1" x14ac:dyDescent="0.2">
      <c r="A12" s="11"/>
      <c r="B12" s="14"/>
      <c r="C12" s="11" t="s">
        <v>40</v>
      </c>
      <c r="D12" s="11"/>
      <c r="E12" s="11"/>
      <c r="F12" s="2"/>
      <c r="G12" s="12">
        <v>0</v>
      </c>
      <c r="H12" s="12">
        <v>359</v>
      </c>
      <c r="I12" s="12">
        <v>1692780</v>
      </c>
      <c r="J12" s="12">
        <v>2025412</v>
      </c>
      <c r="K12" s="12">
        <f t="shared" si="2"/>
        <v>2130089</v>
      </c>
      <c r="L12" s="12">
        <f t="shared" si="2"/>
        <v>2215709</v>
      </c>
      <c r="M12" s="12">
        <f t="shared" si="2"/>
        <v>2170127</v>
      </c>
      <c r="N12" s="12">
        <f t="shared" si="2"/>
        <v>2200921</v>
      </c>
      <c r="O12" s="12">
        <f t="shared" si="2"/>
        <v>2442452.19</v>
      </c>
      <c r="P12" s="12">
        <f t="shared" si="2"/>
        <v>2540388</v>
      </c>
      <c r="Q12" s="12">
        <f t="shared" si="2"/>
        <v>2313963.9147968269</v>
      </c>
      <c r="R12" s="12">
        <f t="shared" si="2"/>
        <v>1956204.06</v>
      </c>
      <c r="S12" s="12">
        <f t="shared" si="2"/>
        <v>2002033</v>
      </c>
      <c r="T12" s="12">
        <f t="shared" si="2"/>
        <v>1975153.52</v>
      </c>
      <c r="U12" s="12">
        <f t="shared" si="2"/>
        <v>3222106.79</v>
      </c>
      <c r="V12" s="12">
        <f t="shared" si="2"/>
        <v>3016506.85</v>
      </c>
      <c r="W12" s="12">
        <f t="shared" si="2"/>
        <v>2649711.67</v>
      </c>
      <c r="X12" s="12">
        <f t="shared" si="2"/>
        <v>4007096.4</v>
      </c>
      <c r="Y12" s="12">
        <f t="shared" si="2"/>
        <v>4454744.8499999996</v>
      </c>
      <c r="Z12" s="12">
        <f t="shared" si="2"/>
        <v>5384593.8700000001</v>
      </c>
      <c r="AA12" s="12">
        <f t="shared" si="2"/>
        <v>5405188.75</v>
      </c>
      <c r="AB12" s="12">
        <v>5046212</v>
      </c>
      <c r="AC12" s="12">
        <v>5809031</v>
      </c>
      <c r="AD12" s="12">
        <v>5452452</v>
      </c>
      <c r="AE12" s="12">
        <v>6170305</v>
      </c>
      <c r="AF12" s="12">
        <v>6440709</v>
      </c>
      <c r="AG12" s="12">
        <v>6921394</v>
      </c>
      <c r="AH12" s="12">
        <v>6131112</v>
      </c>
      <c r="AI12" s="13">
        <v>3.2988832090015574E-2</v>
      </c>
      <c r="AJ12" s="13">
        <v>-0.11417960023659973</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3999</v>
      </c>
      <c r="Q13" s="12">
        <f t="shared" si="2"/>
        <v>0</v>
      </c>
      <c r="R13" s="12">
        <f t="shared" si="2"/>
        <v>17151</v>
      </c>
      <c r="S13" s="12">
        <f t="shared" si="2"/>
        <v>1751</v>
      </c>
      <c r="T13" s="12">
        <f t="shared" si="2"/>
        <v>18222</v>
      </c>
      <c r="U13" s="12">
        <f t="shared" si="2"/>
        <v>17826</v>
      </c>
      <c r="V13" s="12">
        <f t="shared" si="2"/>
        <v>18066</v>
      </c>
      <c r="W13" s="12">
        <f t="shared" si="2"/>
        <v>28317</v>
      </c>
      <c r="X13" s="12">
        <f t="shared" si="2"/>
        <v>23491</v>
      </c>
      <c r="Y13" s="12">
        <f t="shared" si="2"/>
        <v>21035</v>
      </c>
      <c r="Z13" s="12">
        <f t="shared" si="2"/>
        <v>22834</v>
      </c>
      <c r="AA13" s="12">
        <f t="shared" si="2"/>
        <v>25655</v>
      </c>
      <c r="AB13" s="12">
        <v>29583</v>
      </c>
      <c r="AC13" s="12">
        <v>26552</v>
      </c>
      <c r="AD13" s="12">
        <v>112381</v>
      </c>
      <c r="AE13" s="12">
        <v>111237</v>
      </c>
      <c r="AF13" s="12">
        <v>315915</v>
      </c>
      <c r="AG13" s="12">
        <v>106185</v>
      </c>
      <c r="AH13" s="12">
        <v>98498</v>
      </c>
      <c r="AI13" s="13">
        <v>0.22198028662866554</v>
      </c>
      <c r="AJ13" s="13">
        <v>-7.2392522484343358E-2</v>
      </c>
    </row>
    <row r="14" spans="1:36" ht="10.5" customHeight="1" x14ac:dyDescent="0.2">
      <c r="A14" s="11"/>
      <c r="B14" s="14"/>
      <c r="C14" s="11" t="s">
        <v>42</v>
      </c>
      <c r="D14" s="11"/>
      <c r="E14" s="11"/>
      <c r="F14" s="2"/>
      <c r="G14" s="12">
        <v>0</v>
      </c>
      <c r="H14" s="12">
        <v>0</v>
      </c>
      <c r="I14" s="12">
        <v>0</v>
      </c>
      <c r="J14" s="12">
        <v>0</v>
      </c>
      <c r="K14" s="12">
        <f t="shared" si="2"/>
        <v>75958</v>
      </c>
      <c r="L14" s="12">
        <f t="shared" si="2"/>
        <v>0</v>
      </c>
      <c r="M14" s="12">
        <f t="shared" si="2"/>
        <v>66351</v>
      </c>
      <c r="N14" s="12">
        <f t="shared" si="2"/>
        <v>83499</v>
      </c>
      <c r="O14" s="12">
        <f t="shared" si="2"/>
        <v>100823</v>
      </c>
      <c r="P14" s="12">
        <f t="shared" si="2"/>
        <v>85801</v>
      </c>
      <c r="Q14" s="12">
        <f t="shared" si="2"/>
        <v>121411.88285188445</v>
      </c>
      <c r="R14" s="12">
        <f t="shared" si="2"/>
        <v>115014</v>
      </c>
      <c r="S14" s="12">
        <f t="shared" si="2"/>
        <v>107604</v>
      </c>
      <c r="T14" s="12">
        <f t="shared" si="2"/>
        <v>954</v>
      </c>
      <c r="U14" s="12">
        <f t="shared" si="2"/>
        <v>18854</v>
      </c>
      <c r="V14" s="12">
        <f t="shared" si="2"/>
        <v>26254</v>
      </c>
      <c r="W14" s="12">
        <f t="shared" si="2"/>
        <v>113226</v>
      </c>
      <c r="X14" s="12">
        <f t="shared" si="2"/>
        <v>112667</v>
      </c>
      <c r="Y14" s="12">
        <f t="shared" si="2"/>
        <v>104087</v>
      </c>
      <c r="Z14" s="12">
        <f t="shared" si="2"/>
        <v>120869</v>
      </c>
      <c r="AA14" s="12">
        <f t="shared" si="2"/>
        <v>93161</v>
      </c>
      <c r="AB14" s="12">
        <v>120849</v>
      </c>
      <c r="AC14" s="12">
        <v>126628</v>
      </c>
      <c r="AD14" s="12">
        <v>160222</v>
      </c>
      <c r="AE14" s="12">
        <v>198751</v>
      </c>
      <c r="AF14" s="12">
        <v>125629</v>
      </c>
      <c r="AG14" s="12">
        <v>142091</v>
      </c>
      <c r="AH14" s="12">
        <v>243316</v>
      </c>
      <c r="AI14" s="13">
        <v>0.12371091980924698</v>
      </c>
      <c r="AJ14" s="13">
        <v>0.71239557748203619</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1648393</v>
      </c>
      <c r="O15" s="12">
        <f t="shared" si="2"/>
        <v>0</v>
      </c>
      <c r="P15" s="12">
        <f t="shared" si="2"/>
        <v>0</v>
      </c>
      <c r="Q15" s="12">
        <f t="shared" si="2"/>
        <v>0</v>
      </c>
      <c r="R15" s="12">
        <f t="shared" si="2"/>
        <v>0</v>
      </c>
      <c r="S15" s="12">
        <f t="shared" si="2"/>
        <v>0</v>
      </c>
      <c r="T15" s="12">
        <f t="shared" si="2"/>
        <v>0</v>
      </c>
      <c r="U15" s="12">
        <f t="shared" si="2"/>
        <v>2501864</v>
      </c>
      <c r="V15" s="12">
        <f t="shared" si="2"/>
        <v>2333869</v>
      </c>
      <c r="W15" s="12">
        <f t="shared" si="2"/>
        <v>2004751</v>
      </c>
      <c r="X15" s="12">
        <f t="shared" si="2"/>
        <v>2048444</v>
      </c>
      <c r="Y15" s="12">
        <f t="shared" si="2"/>
        <v>0</v>
      </c>
      <c r="Z15" s="12">
        <f t="shared" si="2"/>
        <v>2217494</v>
      </c>
      <c r="AA15" s="12">
        <f t="shared" si="2"/>
        <v>2227520</v>
      </c>
      <c r="AB15" s="12">
        <v>2293302</v>
      </c>
      <c r="AC15" s="12">
        <v>4759159</v>
      </c>
      <c r="AD15" s="12">
        <v>3486372</v>
      </c>
      <c r="AE15" s="12">
        <v>2325755</v>
      </c>
      <c r="AF15" s="12">
        <v>2508777</v>
      </c>
      <c r="AG15" s="12">
        <v>2730535</v>
      </c>
      <c r="AH15" s="12">
        <v>2910540</v>
      </c>
      <c r="AI15" s="13">
        <v>4.0523884860742099E-2</v>
      </c>
      <c r="AJ15" s="13">
        <v>6.5922978463927404E-2</v>
      </c>
    </row>
    <row r="16" spans="1:36" ht="10.5" customHeight="1" x14ac:dyDescent="0.2">
      <c r="A16" s="11"/>
      <c r="B16" s="14"/>
      <c r="C16" s="11" t="s">
        <v>44</v>
      </c>
      <c r="D16" s="15"/>
      <c r="E16" s="11"/>
      <c r="F16" s="2"/>
      <c r="G16" s="12">
        <v>6498933</v>
      </c>
      <c r="H16" s="12">
        <v>6649580</v>
      </c>
      <c r="I16" s="12">
        <v>28138858</v>
      </c>
      <c r="J16" s="12">
        <v>6571431</v>
      </c>
      <c r="K16" s="12">
        <f t="shared" si="2"/>
        <v>28882127</v>
      </c>
      <c r="L16" s="12">
        <f t="shared" si="2"/>
        <v>8684063</v>
      </c>
      <c r="M16" s="12">
        <f t="shared" si="2"/>
        <v>11087667</v>
      </c>
      <c r="N16" s="12">
        <f t="shared" si="2"/>
        <v>7619500</v>
      </c>
      <c r="O16" s="12">
        <f t="shared" si="2"/>
        <v>17134304</v>
      </c>
      <c r="P16" s="12">
        <f t="shared" si="2"/>
        <v>8842170</v>
      </c>
      <c r="Q16" s="12">
        <f t="shared" si="2"/>
        <v>46532353.350366108</v>
      </c>
      <c r="R16" s="12">
        <f t="shared" si="2"/>
        <v>8997358</v>
      </c>
      <c r="S16" s="12">
        <f t="shared" si="2"/>
        <v>7553116</v>
      </c>
      <c r="T16" s="12">
        <f t="shared" si="2"/>
        <v>7817946</v>
      </c>
      <c r="U16" s="12">
        <f t="shared" si="2"/>
        <v>13791680</v>
      </c>
      <c r="V16" s="12">
        <f t="shared" si="2"/>
        <v>13478215</v>
      </c>
      <c r="W16" s="12">
        <f t="shared" si="2"/>
        <v>9314802</v>
      </c>
      <c r="X16" s="12">
        <f t="shared" si="2"/>
        <v>8734135</v>
      </c>
      <c r="Y16" s="12">
        <f t="shared" si="2"/>
        <v>16015916</v>
      </c>
      <c r="Z16" s="12">
        <f t="shared" si="2"/>
        <v>20600397</v>
      </c>
      <c r="AA16" s="12">
        <f t="shared" si="2"/>
        <v>22769606</v>
      </c>
      <c r="AB16" s="12">
        <v>16530765</v>
      </c>
      <c r="AC16" s="12">
        <v>21873654</v>
      </c>
      <c r="AD16" s="12">
        <v>10452121</v>
      </c>
      <c r="AE16" s="12">
        <v>15461670</v>
      </c>
      <c r="AF16" s="12">
        <v>31341793</v>
      </c>
      <c r="AG16" s="12">
        <v>16487935</v>
      </c>
      <c r="AH16" s="12">
        <v>12778557</v>
      </c>
      <c r="AI16" s="13">
        <v>-4.2001541166871381E-2</v>
      </c>
      <c r="AJ16" s="13">
        <v>-0.22497529253966614</v>
      </c>
    </row>
    <row r="17" spans="1:36" ht="10.5" customHeight="1" x14ac:dyDescent="0.2">
      <c r="A17" s="11"/>
      <c r="B17" s="14"/>
      <c r="C17" s="11"/>
      <c r="D17" s="15" t="s">
        <v>45</v>
      </c>
      <c r="E17" s="11"/>
      <c r="F17" s="2"/>
      <c r="G17" s="12">
        <v>505631</v>
      </c>
      <c r="H17" s="12">
        <v>593437</v>
      </c>
      <c r="I17" s="12">
        <v>720884</v>
      </c>
      <c r="J17" s="12">
        <v>733617</v>
      </c>
      <c r="K17" s="12">
        <f t="shared" si="2"/>
        <v>795532</v>
      </c>
      <c r="L17" s="12">
        <f t="shared" si="2"/>
        <v>867591</v>
      </c>
      <c r="M17" s="12">
        <f t="shared" si="2"/>
        <v>842851</v>
      </c>
      <c r="N17" s="12">
        <f t="shared" si="2"/>
        <v>1255381</v>
      </c>
      <c r="O17" s="12">
        <f t="shared" si="2"/>
        <v>1097665</v>
      </c>
      <c r="P17" s="12">
        <f t="shared" si="2"/>
        <v>1118825</v>
      </c>
      <c r="Q17" s="12">
        <f t="shared" si="2"/>
        <v>1406410.1117210556</v>
      </c>
      <c r="R17" s="12">
        <f t="shared" si="2"/>
        <v>817951</v>
      </c>
      <c r="S17" s="12">
        <f t="shared" si="2"/>
        <v>623974</v>
      </c>
      <c r="T17" s="12">
        <f t="shared" si="2"/>
        <v>1232224</v>
      </c>
      <c r="U17" s="12">
        <f t="shared" si="2"/>
        <v>1220910</v>
      </c>
      <c r="V17" s="12">
        <f t="shared" si="2"/>
        <v>1394891</v>
      </c>
      <c r="W17" s="12">
        <f t="shared" si="2"/>
        <v>1111486</v>
      </c>
      <c r="X17" s="12">
        <f t="shared" si="2"/>
        <v>1089143</v>
      </c>
      <c r="Y17" s="12">
        <f t="shared" si="2"/>
        <v>1068138</v>
      </c>
      <c r="Z17" s="12">
        <f t="shared" ref="W17:AA20" si="3">SUM(Z74,Z131,Z188)</f>
        <v>1201791</v>
      </c>
      <c r="AA17" s="12">
        <f t="shared" si="3"/>
        <v>1350880</v>
      </c>
      <c r="AB17" s="12">
        <v>1242261</v>
      </c>
      <c r="AC17" s="12">
        <v>1502554</v>
      </c>
      <c r="AD17" s="12">
        <v>914034</v>
      </c>
      <c r="AE17" s="12">
        <v>739638</v>
      </c>
      <c r="AF17" s="12">
        <v>1172306</v>
      </c>
      <c r="AG17" s="12">
        <v>1692095</v>
      </c>
      <c r="AH17" s="12">
        <v>1713878</v>
      </c>
      <c r="AI17" s="13">
        <v>5.5102152011515804E-2</v>
      </c>
      <c r="AJ17" s="13">
        <v>1.2873390678419356E-2</v>
      </c>
    </row>
    <row r="18" spans="1:36" ht="10.5" customHeight="1" x14ac:dyDescent="0.2">
      <c r="A18" s="11"/>
      <c r="B18" s="14"/>
      <c r="C18" s="11"/>
      <c r="D18" s="15" t="s">
        <v>46</v>
      </c>
      <c r="E18" s="11"/>
      <c r="F18" s="2"/>
      <c r="G18" s="12">
        <v>4274762</v>
      </c>
      <c r="H18" s="12">
        <v>5237121</v>
      </c>
      <c r="I18" s="12">
        <v>5935849</v>
      </c>
      <c r="J18" s="12">
        <v>5180375</v>
      </c>
      <c r="K18" s="12">
        <f t="shared" ref="K18:V20" si="4">SUM(K75,K132,K189)</f>
        <v>6009394</v>
      </c>
      <c r="L18" s="12">
        <f t="shared" si="4"/>
        <v>6752109</v>
      </c>
      <c r="M18" s="12">
        <f t="shared" si="4"/>
        <v>5802597</v>
      </c>
      <c r="N18" s="12">
        <f t="shared" si="4"/>
        <v>4613264</v>
      </c>
      <c r="O18" s="12">
        <f t="shared" si="4"/>
        <v>8181739</v>
      </c>
      <c r="P18" s="12">
        <f t="shared" si="4"/>
        <v>6132094</v>
      </c>
      <c r="Q18" s="12">
        <f t="shared" si="4"/>
        <v>7484365.0971880574</v>
      </c>
      <c r="R18" s="12">
        <f t="shared" si="4"/>
        <v>7215937</v>
      </c>
      <c r="S18" s="12">
        <f t="shared" si="4"/>
        <v>4757321</v>
      </c>
      <c r="T18" s="12">
        <f t="shared" si="4"/>
        <v>5259412</v>
      </c>
      <c r="U18" s="12">
        <f t="shared" si="4"/>
        <v>7311095</v>
      </c>
      <c r="V18" s="12">
        <f t="shared" si="4"/>
        <v>6589573</v>
      </c>
      <c r="W18" s="12">
        <f t="shared" si="3"/>
        <v>6327581</v>
      </c>
      <c r="X18" s="12">
        <f t="shared" si="3"/>
        <v>6043844</v>
      </c>
      <c r="Y18" s="12">
        <f t="shared" si="3"/>
        <v>6264530</v>
      </c>
      <c r="Z18" s="12">
        <f t="shared" si="3"/>
        <v>9195867</v>
      </c>
      <c r="AA18" s="12">
        <f t="shared" si="3"/>
        <v>7045481</v>
      </c>
      <c r="AB18" s="12">
        <v>6875295</v>
      </c>
      <c r="AC18" s="12">
        <v>5868238</v>
      </c>
      <c r="AD18" s="12">
        <v>5724506</v>
      </c>
      <c r="AE18" s="12">
        <v>6034836</v>
      </c>
      <c r="AF18" s="12">
        <v>6210327</v>
      </c>
      <c r="AG18" s="12">
        <v>8475406</v>
      </c>
      <c r="AH18" s="12">
        <v>7914023</v>
      </c>
      <c r="AI18" s="13">
        <v>2.3727402737066416E-2</v>
      </c>
      <c r="AJ18" s="13">
        <v>-6.6236708896305382E-2</v>
      </c>
    </row>
    <row r="19" spans="1:36" ht="10.5" customHeight="1" x14ac:dyDescent="0.2">
      <c r="A19" s="11"/>
      <c r="B19" s="14"/>
      <c r="C19" s="11"/>
      <c r="D19" s="15" t="s">
        <v>47</v>
      </c>
      <c r="E19" s="11"/>
      <c r="F19" s="2"/>
      <c r="G19" s="12">
        <v>1500000</v>
      </c>
      <c r="H19" s="12">
        <v>0</v>
      </c>
      <c r="I19" s="12">
        <v>20969953</v>
      </c>
      <c r="J19" s="12">
        <v>0</v>
      </c>
      <c r="K19" s="12">
        <f t="shared" si="4"/>
        <v>21160000</v>
      </c>
      <c r="L19" s="12">
        <f t="shared" si="4"/>
        <v>0</v>
      </c>
      <c r="M19" s="12">
        <f t="shared" si="4"/>
        <v>0</v>
      </c>
      <c r="N19" s="12">
        <f t="shared" si="4"/>
        <v>0</v>
      </c>
      <c r="O19" s="12">
        <f t="shared" si="4"/>
        <v>0</v>
      </c>
      <c r="P19" s="12">
        <f t="shared" si="4"/>
        <v>0</v>
      </c>
      <c r="Q19" s="12">
        <f t="shared" si="4"/>
        <v>33060420</v>
      </c>
      <c r="R19" s="12">
        <f t="shared" si="4"/>
        <v>0</v>
      </c>
      <c r="S19" s="12">
        <f t="shared" si="4"/>
        <v>0</v>
      </c>
      <c r="T19" s="12">
        <f t="shared" si="4"/>
        <v>0</v>
      </c>
      <c r="U19" s="12">
        <f t="shared" si="4"/>
        <v>0</v>
      </c>
      <c r="V19" s="12">
        <f t="shared" si="4"/>
        <v>3162262</v>
      </c>
      <c r="W19" s="12">
        <f t="shared" si="3"/>
        <v>0</v>
      </c>
      <c r="X19" s="12">
        <f t="shared" si="3"/>
        <v>0</v>
      </c>
      <c r="Y19" s="12">
        <f t="shared" si="3"/>
        <v>5025000</v>
      </c>
      <c r="Z19" s="12">
        <f t="shared" si="3"/>
        <v>7246836</v>
      </c>
      <c r="AA19" s="12">
        <f t="shared" si="3"/>
        <v>11290081</v>
      </c>
      <c r="AB19" s="12">
        <v>2955974</v>
      </c>
      <c r="AC19" s="12">
        <v>12374310</v>
      </c>
      <c r="AD19" s="12">
        <v>1278637</v>
      </c>
      <c r="AE19" s="12">
        <v>6279262</v>
      </c>
      <c r="AF19" s="12">
        <v>19273535</v>
      </c>
      <c r="AG19" s="12">
        <v>1735000</v>
      </c>
      <c r="AH19" s="12">
        <v>1170000</v>
      </c>
      <c r="AI19" s="13">
        <v>-0.14313143890221913</v>
      </c>
      <c r="AJ19" s="13">
        <v>-0.32564841498559077</v>
      </c>
    </row>
    <row r="20" spans="1:36" ht="10.5" customHeight="1" x14ac:dyDescent="0.2">
      <c r="A20" s="11"/>
      <c r="B20" s="11"/>
      <c r="C20" s="11"/>
      <c r="D20" s="11" t="s">
        <v>48</v>
      </c>
      <c r="E20" s="11"/>
      <c r="F20" s="2"/>
      <c r="G20" s="12">
        <v>218540</v>
      </c>
      <c r="H20" s="12">
        <v>819022</v>
      </c>
      <c r="I20" s="12">
        <v>512172</v>
      </c>
      <c r="J20" s="12">
        <v>657439</v>
      </c>
      <c r="K20" s="12">
        <f t="shared" si="4"/>
        <v>917201</v>
      </c>
      <c r="L20" s="12">
        <f t="shared" si="4"/>
        <v>1064363</v>
      </c>
      <c r="M20" s="12">
        <f t="shared" si="4"/>
        <v>4442219</v>
      </c>
      <c r="N20" s="12">
        <f t="shared" si="4"/>
        <v>1750855</v>
      </c>
      <c r="O20" s="12">
        <f t="shared" si="4"/>
        <v>7854900</v>
      </c>
      <c r="P20" s="12">
        <f t="shared" si="4"/>
        <v>1591251</v>
      </c>
      <c r="Q20" s="12">
        <f t="shared" si="4"/>
        <v>4581158.1414569933</v>
      </c>
      <c r="R20" s="12">
        <f t="shared" si="4"/>
        <v>963470</v>
      </c>
      <c r="S20" s="12">
        <f t="shared" si="4"/>
        <v>2171821</v>
      </c>
      <c r="T20" s="12">
        <f t="shared" si="4"/>
        <v>1326310</v>
      </c>
      <c r="U20" s="12">
        <f t="shared" si="4"/>
        <v>5259675</v>
      </c>
      <c r="V20" s="12">
        <f t="shared" si="4"/>
        <v>2331489</v>
      </c>
      <c r="W20" s="12">
        <f t="shared" si="3"/>
        <v>1875735</v>
      </c>
      <c r="X20" s="12">
        <f t="shared" si="3"/>
        <v>1601148</v>
      </c>
      <c r="Y20" s="12">
        <f t="shared" si="3"/>
        <v>3658248</v>
      </c>
      <c r="Z20" s="12">
        <f t="shared" si="3"/>
        <v>2955903</v>
      </c>
      <c r="AA20" s="12">
        <f t="shared" si="3"/>
        <v>3083164</v>
      </c>
      <c r="AB20" s="12">
        <v>5457235</v>
      </c>
      <c r="AC20" s="12">
        <v>2128552</v>
      </c>
      <c r="AD20" s="12">
        <v>2534944</v>
      </c>
      <c r="AE20" s="12">
        <v>2407934</v>
      </c>
      <c r="AF20" s="12">
        <v>4685625</v>
      </c>
      <c r="AG20" s="12">
        <v>4585434</v>
      </c>
      <c r="AH20" s="12">
        <v>1980656</v>
      </c>
      <c r="AI20" s="13">
        <v>-0.15542270949261849</v>
      </c>
      <c r="AJ20" s="13">
        <v>-0.56805484497214442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18587914</v>
      </c>
      <c r="H22" s="12">
        <v>18814869</v>
      </c>
      <c r="I22" s="12">
        <v>21830363</v>
      </c>
      <c r="J22" s="12">
        <v>24744858</v>
      </c>
      <c r="K22" s="12">
        <f t="shared" ref="K22:AA32" si="5">SUM(K79,K136,K193)</f>
        <v>25372014</v>
      </c>
      <c r="L22" s="12">
        <f t="shared" si="5"/>
        <v>26639248</v>
      </c>
      <c r="M22" s="12">
        <f t="shared" si="5"/>
        <v>27763767</v>
      </c>
      <c r="N22" s="12">
        <f t="shared" si="5"/>
        <v>28668916</v>
      </c>
      <c r="O22" s="12">
        <f t="shared" si="5"/>
        <v>35101887.189999998</v>
      </c>
      <c r="P22" s="12">
        <f t="shared" si="5"/>
        <v>33013588</v>
      </c>
      <c r="Q22" s="12">
        <f t="shared" si="5"/>
        <v>35367571.598143518</v>
      </c>
      <c r="R22" s="12">
        <f t="shared" si="5"/>
        <v>35631848.810000002</v>
      </c>
      <c r="S22" s="12">
        <f t="shared" si="5"/>
        <v>31198642</v>
      </c>
      <c r="T22" s="12">
        <f t="shared" si="5"/>
        <v>33382866.559999999</v>
      </c>
      <c r="U22" s="12">
        <f t="shared" si="5"/>
        <v>34293862.32</v>
      </c>
      <c r="V22" s="12">
        <f t="shared" si="5"/>
        <v>39270538.519999996</v>
      </c>
      <c r="W22" s="12">
        <f t="shared" si="5"/>
        <v>36150505.439999998</v>
      </c>
      <c r="X22" s="12">
        <f t="shared" si="5"/>
        <v>31781527.949999999</v>
      </c>
      <c r="Y22" s="12">
        <f t="shared" si="5"/>
        <v>29771374.16</v>
      </c>
      <c r="Z22" s="12">
        <f t="shared" si="5"/>
        <v>32466535.199999999</v>
      </c>
      <c r="AA22" s="12">
        <f t="shared" si="5"/>
        <v>32919169.27</v>
      </c>
      <c r="AB22" s="12">
        <v>36362238</v>
      </c>
      <c r="AC22" s="12">
        <v>36287319</v>
      </c>
      <c r="AD22" s="12">
        <v>47255366</v>
      </c>
      <c r="AE22" s="12">
        <v>38813178</v>
      </c>
      <c r="AF22" s="12">
        <v>40575836</v>
      </c>
      <c r="AG22" s="12">
        <v>45892190</v>
      </c>
      <c r="AH22" s="12">
        <v>47682732</v>
      </c>
      <c r="AI22" s="13">
        <v>4.6208925776525023E-2</v>
      </c>
      <c r="AJ22" s="13">
        <v>3.9016268345441786E-2</v>
      </c>
    </row>
    <row r="23" spans="1:36" ht="10.5" customHeight="1" x14ac:dyDescent="0.2">
      <c r="A23" s="11"/>
      <c r="B23" s="11"/>
      <c r="C23" s="11" t="s">
        <v>50</v>
      </c>
      <c r="D23" s="11"/>
      <c r="E23" s="11"/>
      <c r="F23" s="2"/>
      <c r="G23" s="12">
        <v>0</v>
      </c>
      <c r="H23" s="12">
        <v>0</v>
      </c>
      <c r="I23" s="12">
        <v>0</v>
      </c>
      <c r="J23" s="12">
        <v>1696224</v>
      </c>
      <c r="K23" s="12">
        <f t="shared" si="5"/>
        <v>1752311</v>
      </c>
      <c r="L23" s="12">
        <f t="shared" si="5"/>
        <v>1846654</v>
      </c>
      <c r="M23" s="12">
        <f t="shared" si="5"/>
        <v>0</v>
      </c>
      <c r="N23" s="12">
        <f t="shared" si="5"/>
        <v>2179629</v>
      </c>
      <c r="O23" s="12">
        <f t="shared" si="5"/>
        <v>1993935</v>
      </c>
      <c r="P23" s="12">
        <f t="shared" si="5"/>
        <v>2027221</v>
      </c>
      <c r="Q23" s="12">
        <f t="shared" si="5"/>
        <v>2027221</v>
      </c>
      <c r="R23" s="12">
        <f t="shared" si="5"/>
        <v>2027221</v>
      </c>
      <c r="S23" s="12">
        <f t="shared" si="5"/>
        <v>2027221</v>
      </c>
      <c r="T23" s="12">
        <f t="shared" si="5"/>
        <v>2027221</v>
      </c>
      <c r="U23" s="12">
        <f t="shared" si="5"/>
        <v>2027221</v>
      </c>
      <c r="V23" s="12">
        <f t="shared" si="5"/>
        <v>2027221</v>
      </c>
      <c r="W23" s="12">
        <f t="shared" si="5"/>
        <v>2027221</v>
      </c>
      <c r="X23" s="12">
        <f t="shared" si="5"/>
        <v>2027221</v>
      </c>
      <c r="Y23" s="12">
        <f t="shared" si="5"/>
        <v>2027221</v>
      </c>
      <c r="Z23" s="12">
        <f t="shared" si="5"/>
        <v>2027221</v>
      </c>
      <c r="AA23" s="12">
        <f t="shared" si="5"/>
        <v>2027221</v>
      </c>
      <c r="AB23" s="12">
        <v>2027221</v>
      </c>
      <c r="AC23" s="12">
        <v>2027221</v>
      </c>
      <c r="AD23" s="12">
        <v>2027221</v>
      </c>
      <c r="AE23" s="12">
        <v>2027221</v>
      </c>
      <c r="AF23" s="12">
        <v>2027221</v>
      </c>
      <c r="AG23" s="12">
        <v>2027221</v>
      </c>
      <c r="AH23" s="12">
        <v>2027221</v>
      </c>
      <c r="AI23" s="13">
        <v>0</v>
      </c>
      <c r="AJ23" s="13">
        <v>0</v>
      </c>
    </row>
    <row r="24" spans="1:36" ht="10.5" customHeight="1" x14ac:dyDescent="0.2">
      <c r="A24" s="11"/>
      <c r="B24" s="11"/>
      <c r="C24" s="11" t="s">
        <v>51</v>
      </c>
      <c r="D24" s="11"/>
      <c r="E24" s="11"/>
      <c r="F24" s="2"/>
      <c r="G24" s="12">
        <v>262963</v>
      </c>
      <c r="H24" s="12">
        <v>265845</v>
      </c>
      <c r="I24" s="12">
        <v>286265</v>
      </c>
      <c r="J24" s="12">
        <v>426833</v>
      </c>
      <c r="K24" s="12">
        <f t="shared" si="5"/>
        <v>425111</v>
      </c>
      <c r="L24" s="12">
        <f t="shared" si="5"/>
        <v>337391</v>
      </c>
      <c r="M24" s="12">
        <f t="shared" si="5"/>
        <v>2401659</v>
      </c>
      <c r="N24" s="12">
        <f t="shared" si="5"/>
        <v>748102</v>
      </c>
      <c r="O24" s="12">
        <f t="shared" si="5"/>
        <v>1506420.07</v>
      </c>
      <c r="P24" s="12">
        <f t="shared" si="5"/>
        <v>1602246</v>
      </c>
      <c r="Q24" s="12">
        <f t="shared" si="5"/>
        <v>1712836.9056745106</v>
      </c>
      <c r="R24" s="12">
        <f t="shared" si="5"/>
        <v>1807131.88</v>
      </c>
      <c r="S24" s="12">
        <f t="shared" si="5"/>
        <v>1651974</v>
      </c>
      <c r="T24" s="12">
        <f t="shared" si="5"/>
        <v>1932891.3199999998</v>
      </c>
      <c r="U24" s="12">
        <f t="shared" si="5"/>
        <v>2042575.98</v>
      </c>
      <c r="V24" s="12">
        <f t="shared" si="5"/>
        <v>2202755.23</v>
      </c>
      <c r="W24" s="12">
        <f t="shared" si="5"/>
        <v>2083073.69</v>
      </c>
      <c r="X24" s="12">
        <f t="shared" si="5"/>
        <v>2212989.35</v>
      </c>
      <c r="Y24" s="12">
        <f t="shared" si="5"/>
        <v>2192280.29</v>
      </c>
      <c r="Z24" s="12">
        <f t="shared" si="5"/>
        <v>2213140.37</v>
      </c>
      <c r="AA24" s="12">
        <f t="shared" si="5"/>
        <v>2144561.81</v>
      </c>
      <c r="AB24" s="12">
        <v>2221440</v>
      </c>
      <c r="AC24" s="12">
        <v>2333048</v>
      </c>
      <c r="AD24" s="12">
        <v>2517594</v>
      </c>
      <c r="AE24" s="12">
        <v>2510511</v>
      </c>
      <c r="AF24" s="12">
        <v>2568211</v>
      </c>
      <c r="AG24" s="12">
        <v>2628819</v>
      </c>
      <c r="AH24" s="12">
        <v>2730020</v>
      </c>
      <c r="AI24" s="13">
        <v>3.4955968693942019E-2</v>
      </c>
      <c r="AJ24" s="13">
        <v>3.8496754626316985E-2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1702245</v>
      </c>
      <c r="W25" s="12">
        <f t="shared" si="5"/>
        <v>1887152</v>
      </c>
      <c r="X25" s="12">
        <f t="shared" si="5"/>
        <v>2147981</v>
      </c>
      <c r="Y25" s="12">
        <f t="shared" si="5"/>
        <v>2214189.091723606</v>
      </c>
      <c r="Z25" s="12">
        <f t="shared" si="5"/>
        <v>2359584.0760912211</v>
      </c>
      <c r="AA25" s="12">
        <f t="shared" si="5"/>
        <v>2320205</v>
      </c>
      <c r="AB25" s="12">
        <v>2731273</v>
      </c>
      <c r="AC25" s="12">
        <v>3115948</v>
      </c>
      <c r="AD25" s="12">
        <v>3007598</v>
      </c>
      <c r="AE25" s="12">
        <v>3067994</v>
      </c>
      <c r="AF25" s="12">
        <v>3194756</v>
      </c>
      <c r="AG25" s="12">
        <v>3355546</v>
      </c>
      <c r="AH25" s="12">
        <v>3907735</v>
      </c>
      <c r="AI25" s="13">
        <v>6.151629563867278E-2</v>
      </c>
      <c r="AJ25" s="13">
        <v>0.16456010437645618</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797755</v>
      </c>
      <c r="W26" s="12">
        <f t="shared" si="5"/>
        <v>612848</v>
      </c>
      <c r="X26" s="12">
        <f t="shared" si="5"/>
        <v>352019</v>
      </c>
      <c r="Y26" s="12">
        <f t="shared" si="5"/>
        <v>285810.90827639401</v>
      </c>
      <c r="Z26" s="12">
        <f t="shared" si="5"/>
        <v>140415.92390877893</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1519323</v>
      </c>
      <c r="H27" s="12">
        <v>1575614</v>
      </c>
      <c r="I27" s="12">
        <v>1725629</v>
      </c>
      <c r="J27" s="12">
        <v>1870491</v>
      </c>
      <c r="K27" s="12">
        <f t="shared" si="5"/>
        <v>2005370</v>
      </c>
      <c r="L27" s="12">
        <f t="shared" si="5"/>
        <v>2213056</v>
      </c>
      <c r="M27" s="12">
        <f t="shared" si="5"/>
        <v>2302734</v>
      </c>
      <c r="N27" s="12">
        <f t="shared" si="5"/>
        <v>2840515</v>
      </c>
      <c r="O27" s="12">
        <f t="shared" si="5"/>
        <v>2242647.85</v>
      </c>
      <c r="P27" s="12">
        <f t="shared" si="5"/>
        <v>2254429</v>
      </c>
      <c r="Q27" s="12">
        <f t="shared" si="5"/>
        <v>2333447.4094000086</v>
      </c>
      <c r="R27" s="12">
        <f t="shared" si="5"/>
        <v>2318790.35</v>
      </c>
      <c r="S27" s="12">
        <f t="shared" si="5"/>
        <v>1982845</v>
      </c>
      <c r="T27" s="12">
        <f t="shared" si="5"/>
        <v>2330924.08</v>
      </c>
      <c r="U27" s="12">
        <f t="shared" si="5"/>
        <v>2485749.54</v>
      </c>
      <c r="V27" s="12">
        <f t="shared" si="5"/>
        <v>2791105.76</v>
      </c>
      <c r="W27" s="12">
        <f t="shared" si="5"/>
        <v>2522114.62</v>
      </c>
      <c r="X27" s="12">
        <f t="shared" si="5"/>
        <v>2225275.44</v>
      </c>
      <c r="Y27" s="12">
        <f t="shared" si="5"/>
        <v>1881018.4100000001</v>
      </c>
      <c r="Z27" s="12">
        <f t="shared" si="5"/>
        <v>1625244.19</v>
      </c>
      <c r="AA27" s="12">
        <f t="shared" si="5"/>
        <v>1820851.6600000001</v>
      </c>
      <c r="AB27" s="12">
        <v>1867970</v>
      </c>
      <c r="AC27" s="12">
        <v>1864715</v>
      </c>
      <c r="AD27" s="12">
        <v>1797569</v>
      </c>
      <c r="AE27" s="12">
        <v>1873299</v>
      </c>
      <c r="AF27" s="12">
        <v>2125999</v>
      </c>
      <c r="AG27" s="12">
        <v>2156414</v>
      </c>
      <c r="AH27" s="12">
        <v>2083194</v>
      </c>
      <c r="AI27" s="13">
        <v>1.8341172729493982E-2</v>
      </c>
      <c r="AJ27" s="13">
        <v>-3.3954518937458204E-2</v>
      </c>
    </row>
    <row r="28" spans="1:36" ht="10.5" customHeight="1" x14ac:dyDescent="0.2">
      <c r="A28" s="11"/>
      <c r="B28" s="14"/>
      <c r="C28" s="11" t="s">
        <v>55</v>
      </c>
      <c r="E28" s="11"/>
      <c r="F28" s="2"/>
      <c r="G28" s="12">
        <v>0</v>
      </c>
      <c r="H28" s="12">
        <v>0</v>
      </c>
      <c r="I28" s="12">
        <v>0</v>
      </c>
      <c r="J28" s="12">
        <v>0</v>
      </c>
      <c r="K28" s="12">
        <f t="shared" si="5"/>
        <v>0</v>
      </c>
      <c r="L28" s="12">
        <f t="shared" si="5"/>
        <v>89072</v>
      </c>
      <c r="M28" s="12">
        <f t="shared" si="5"/>
        <v>443742</v>
      </c>
      <c r="N28" s="12">
        <f t="shared" si="5"/>
        <v>662229</v>
      </c>
      <c r="O28" s="12">
        <f t="shared" si="5"/>
        <v>663627.27</v>
      </c>
      <c r="P28" s="12">
        <f t="shared" si="5"/>
        <v>759920</v>
      </c>
      <c r="Q28" s="12">
        <f t="shared" si="5"/>
        <v>721203.96</v>
      </c>
      <c r="R28" s="12">
        <f t="shared" si="5"/>
        <v>789736.58000000007</v>
      </c>
      <c r="S28" s="12">
        <f t="shared" si="5"/>
        <v>808785</v>
      </c>
      <c r="T28" s="12">
        <f t="shared" si="5"/>
        <v>728937.16</v>
      </c>
      <c r="U28" s="12">
        <f t="shared" si="5"/>
        <v>844106.8</v>
      </c>
      <c r="V28" s="12">
        <f t="shared" si="5"/>
        <v>910411.53</v>
      </c>
      <c r="W28" s="12">
        <f t="shared" si="5"/>
        <v>822751.13</v>
      </c>
      <c r="X28" s="12">
        <f t="shared" si="5"/>
        <v>644171.16</v>
      </c>
      <c r="Y28" s="12">
        <f t="shared" si="5"/>
        <v>682118.46</v>
      </c>
      <c r="Z28" s="12">
        <f t="shared" si="5"/>
        <v>751228.64</v>
      </c>
      <c r="AA28" s="12">
        <f t="shared" si="5"/>
        <v>825598.8</v>
      </c>
      <c r="AB28" s="12">
        <v>834252</v>
      </c>
      <c r="AC28" s="12">
        <v>960183</v>
      </c>
      <c r="AD28" s="12">
        <v>840539</v>
      </c>
      <c r="AE28" s="12">
        <v>966402</v>
      </c>
      <c r="AF28" s="12">
        <v>1019485</v>
      </c>
      <c r="AG28" s="12">
        <v>1114057</v>
      </c>
      <c r="AH28" s="12">
        <v>1542076</v>
      </c>
      <c r="AI28" s="13">
        <v>0.1078171571589106</v>
      </c>
      <c r="AJ28" s="13">
        <v>0.38419847458433454</v>
      </c>
    </row>
    <row r="29" spans="1:36" ht="10.5" customHeight="1" x14ac:dyDescent="0.2">
      <c r="A29" s="11"/>
      <c r="B29" s="11"/>
      <c r="C29" s="11" t="s">
        <v>56</v>
      </c>
      <c r="D29" s="11"/>
      <c r="E29" s="11"/>
      <c r="F29" s="2"/>
      <c r="G29" s="12">
        <v>4359851</v>
      </c>
      <c r="H29" s="12">
        <v>4472573</v>
      </c>
      <c r="I29" s="12">
        <v>6454163</v>
      </c>
      <c r="J29" s="12">
        <v>6361164</v>
      </c>
      <c r="K29" s="12">
        <f t="shared" si="5"/>
        <v>6379041</v>
      </c>
      <c r="L29" s="12">
        <f t="shared" si="5"/>
        <v>6399634</v>
      </c>
      <c r="M29" s="12">
        <f t="shared" si="5"/>
        <v>5726564</v>
      </c>
      <c r="N29" s="12">
        <f t="shared" si="5"/>
        <v>5960678</v>
      </c>
      <c r="O29" s="12">
        <f t="shared" si="5"/>
        <v>10296158</v>
      </c>
      <c r="P29" s="12">
        <f t="shared" si="5"/>
        <v>9133439</v>
      </c>
      <c r="Q29" s="12">
        <f t="shared" si="5"/>
        <v>12808310.323069002</v>
      </c>
      <c r="R29" s="12">
        <f t="shared" si="5"/>
        <v>13151330</v>
      </c>
      <c r="S29" s="12">
        <f t="shared" si="5"/>
        <v>8101503</v>
      </c>
      <c r="T29" s="12">
        <f t="shared" si="5"/>
        <v>6866561</v>
      </c>
      <c r="U29" s="12">
        <f t="shared" si="5"/>
        <v>7658060</v>
      </c>
      <c r="V29" s="12">
        <f t="shared" si="5"/>
        <v>7955852</v>
      </c>
      <c r="W29" s="12">
        <f t="shared" si="5"/>
        <v>7461551</v>
      </c>
      <c r="X29" s="12">
        <f t="shared" si="5"/>
        <v>7863749</v>
      </c>
      <c r="Y29" s="12">
        <f t="shared" si="5"/>
        <v>8340430</v>
      </c>
      <c r="Z29" s="12">
        <f t="shared" si="5"/>
        <v>8616788</v>
      </c>
      <c r="AA29" s="12">
        <f t="shared" si="5"/>
        <v>9034299</v>
      </c>
      <c r="AB29" s="12">
        <v>11441586</v>
      </c>
      <c r="AC29" s="12">
        <v>10287759</v>
      </c>
      <c r="AD29" s="12">
        <v>21159020</v>
      </c>
      <c r="AE29" s="12">
        <v>12486271</v>
      </c>
      <c r="AF29" s="12">
        <v>12661124</v>
      </c>
      <c r="AG29" s="12">
        <v>16995532</v>
      </c>
      <c r="AH29" s="12">
        <v>16754826</v>
      </c>
      <c r="AI29" s="13">
        <v>6.5636159732953114E-2</v>
      </c>
      <c r="AJ29" s="13">
        <v>-1.4162898813641139E-2</v>
      </c>
    </row>
    <row r="30" spans="1:36" ht="10.5" customHeight="1" x14ac:dyDescent="0.2">
      <c r="A30" s="11"/>
      <c r="B30" s="11"/>
      <c r="C30" s="11" t="s">
        <v>57</v>
      </c>
      <c r="D30" s="11"/>
      <c r="E30" s="11"/>
      <c r="F30" s="2"/>
      <c r="G30" s="12">
        <v>9724203</v>
      </c>
      <c r="H30" s="12">
        <v>9700578</v>
      </c>
      <c r="I30" s="12">
        <v>10142508</v>
      </c>
      <c r="J30" s="12">
        <v>10522478</v>
      </c>
      <c r="K30" s="12">
        <f t="shared" si="5"/>
        <v>10910049</v>
      </c>
      <c r="L30" s="12">
        <f t="shared" si="5"/>
        <v>11716977</v>
      </c>
      <c r="M30" s="12">
        <f t="shared" si="5"/>
        <v>12596269</v>
      </c>
      <c r="N30" s="12">
        <f t="shared" si="5"/>
        <v>12751420</v>
      </c>
      <c r="O30" s="12">
        <f t="shared" si="5"/>
        <v>13234709</v>
      </c>
      <c r="P30" s="12">
        <f t="shared" si="5"/>
        <v>11943646</v>
      </c>
      <c r="Q30" s="12">
        <f t="shared" si="5"/>
        <v>10884766</v>
      </c>
      <c r="R30" s="12">
        <f t="shared" si="5"/>
        <v>10403814</v>
      </c>
      <c r="S30" s="12">
        <f t="shared" si="5"/>
        <v>10535668</v>
      </c>
      <c r="T30" s="12">
        <f t="shared" si="5"/>
        <v>13227645</v>
      </c>
      <c r="U30" s="12">
        <f t="shared" si="5"/>
        <v>13432288</v>
      </c>
      <c r="V30" s="12">
        <f t="shared" si="5"/>
        <v>14391698</v>
      </c>
      <c r="W30" s="12">
        <f t="shared" si="5"/>
        <v>12470136</v>
      </c>
      <c r="X30" s="12">
        <f t="shared" si="5"/>
        <v>9582561</v>
      </c>
      <c r="Y30" s="12">
        <f t="shared" si="5"/>
        <v>8667504</v>
      </c>
      <c r="Z30" s="12">
        <f t="shared" si="5"/>
        <v>10007157</v>
      </c>
      <c r="AA30" s="12">
        <f t="shared" si="5"/>
        <v>10762683</v>
      </c>
      <c r="AB30" s="12">
        <v>10990889</v>
      </c>
      <c r="AC30" s="12">
        <v>11654433</v>
      </c>
      <c r="AD30" s="12">
        <v>11842288</v>
      </c>
      <c r="AE30" s="12">
        <v>12646436</v>
      </c>
      <c r="AF30" s="12">
        <v>13635968</v>
      </c>
      <c r="AG30" s="12">
        <v>14015797</v>
      </c>
      <c r="AH30" s="12">
        <v>13131271</v>
      </c>
      <c r="AI30" s="13">
        <v>3.0099058925032063E-2</v>
      </c>
      <c r="AJ30" s="13">
        <v>-6.3109218833577563E-2</v>
      </c>
    </row>
    <row r="31" spans="1:36" ht="10.5" customHeight="1" x14ac:dyDescent="0.2">
      <c r="A31" s="11"/>
      <c r="B31" s="11"/>
      <c r="C31" s="11" t="s">
        <v>58</v>
      </c>
      <c r="D31" s="11"/>
      <c r="E31" s="11"/>
      <c r="F31" s="2"/>
      <c r="G31" s="12">
        <v>2721574</v>
      </c>
      <c r="H31" s="12">
        <v>2800259</v>
      </c>
      <c r="I31" s="12">
        <v>3221798</v>
      </c>
      <c r="J31" s="12">
        <v>3867668</v>
      </c>
      <c r="K31" s="12">
        <f t="shared" si="5"/>
        <v>3900132</v>
      </c>
      <c r="L31" s="12">
        <f t="shared" si="5"/>
        <v>4036464</v>
      </c>
      <c r="M31" s="12">
        <f t="shared" si="5"/>
        <v>4292799</v>
      </c>
      <c r="N31" s="12">
        <f t="shared" si="5"/>
        <v>3526343</v>
      </c>
      <c r="O31" s="12">
        <f t="shared" si="5"/>
        <v>5164390</v>
      </c>
      <c r="P31" s="12">
        <f t="shared" si="5"/>
        <v>5292687</v>
      </c>
      <c r="Q31" s="12">
        <f t="shared" si="5"/>
        <v>4633537</v>
      </c>
      <c r="R31" s="12">
        <f t="shared" si="5"/>
        <v>4769364</v>
      </c>
      <c r="S31" s="12">
        <f t="shared" si="5"/>
        <v>5351248</v>
      </c>
      <c r="T31" s="12">
        <f t="shared" si="5"/>
        <v>5518089</v>
      </c>
      <c r="U31" s="12">
        <f t="shared" si="5"/>
        <v>5297686</v>
      </c>
      <c r="V31" s="12">
        <f t="shared" si="5"/>
        <v>6071063</v>
      </c>
      <c r="W31" s="12">
        <f t="shared" si="5"/>
        <v>5868100</v>
      </c>
      <c r="X31" s="12">
        <f t="shared" si="5"/>
        <v>4369369</v>
      </c>
      <c r="Y31" s="12">
        <f t="shared" si="5"/>
        <v>3103183</v>
      </c>
      <c r="Z31" s="12">
        <f t="shared" si="5"/>
        <v>4418591</v>
      </c>
      <c r="AA31" s="12">
        <f t="shared" si="5"/>
        <v>3756460</v>
      </c>
      <c r="AB31" s="12">
        <v>4027132</v>
      </c>
      <c r="AC31" s="12">
        <v>3530756</v>
      </c>
      <c r="AD31" s="12">
        <v>3601655</v>
      </c>
      <c r="AE31" s="12">
        <v>3177642</v>
      </c>
      <c r="AF31" s="12">
        <v>3109664</v>
      </c>
      <c r="AG31" s="12">
        <v>3598804</v>
      </c>
      <c r="AH31" s="12">
        <v>5265001</v>
      </c>
      <c r="AI31" s="13">
        <v>4.5683925921066848E-2</v>
      </c>
      <c r="AJ31" s="13">
        <v>0.46298631434220927</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246249</v>
      </c>
      <c r="R32" s="12">
        <f t="shared" si="5"/>
        <v>364461</v>
      </c>
      <c r="S32" s="12">
        <f t="shared" si="5"/>
        <v>739398</v>
      </c>
      <c r="T32" s="12">
        <f t="shared" si="5"/>
        <v>750598</v>
      </c>
      <c r="U32" s="12">
        <f t="shared" si="5"/>
        <v>506175</v>
      </c>
      <c r="V32" s="12">
        <f t="shared" si="5"/>
        <v>420432</v>
      </c>
      <c r="W32" s="12">
        <f t="shared" si="5"/>
        <v>395558</v>
      </c>
      <c r="X32" s="12">
        <f t="shared" si="5"/>
        <v>356192</v>
      </c>
      <c r="Y32" s="12">
        <f t="shared" si="5"/>
        <v>377619</v>
      </c>
      <c r="Z32" s="12">
        <f t="shared" ref="Z32:AA32" si="6">SUM(Z89,Z146,Z203)</f>
        <v>307165</v>
      </c>
      <c r="AA32" s="12">
        <f t="shared" si="6"/>
        <v>227289</v>
      </c>
      <c r="AB32" s="12">
        <v>220475</v>
      </c>
      <c r="AC32" s="12">
        <v>513256</v>
      </c>
      <c r="AD32" s="12">
        <v>461882</v>
      </c>
      <c r="AE32" s="12">
        <v>57402</v>
      </c>
      <c r="AF32" s="12">
        <v>233408</v>
      </c>
      <c r="AG32" s="12">
        <v>0</v>
      </c>
      <c r="AH32" s="12">
        <v>241388</v>
      </c>
      <c r="AI32" s="13">
        <v>1.5218182922821288E-2</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4007482</v>
      </c>
      <c r="H34" s="12">
        <v>4029004</v>
      </c>
      <c r="I34" s="12">
        <v>3941975</v>
      </c>
      <c r="J34" s="12">
        <v>4657027</v>
      </c>
      <c r="K34" s="12">
        <f t="shared" ref="K34:AA34" si="7">SUM(K91,K147,K204)</f>
        <v>3620408</v>
      </c>
      <c r="L34" s="12">
        <f t="shared" si="7"/>
        <v>4129814</v>
      </c>
      <c r="M34" s="12">
        <f t="shared" si="7"/>
        <v>4530070</v>
      </c>
      <c r="N34" s="12">
        <f t="shared" si="7"/>
        <v>4125226</v>
      </c>
      <c r="O34" s="12">
        <f t="shared" si="7"/>
        <v>5016131</v>
      </c>
      <c r="P34" s="12">
        <f t="shared" si="7"/>
        <v>5625015</v>
      </c>
      <c r="Q34" s="12">
        <f t="shared" si="7"/>
        <v>5455974</v>
      </c>
      <c r="R34" s="12">
        <f t="shared" si="7"/>
        <v>7093989</v>
      </c>
      <c r="S34" s="12">
        <f t="shared" si="7"/>
        <v>6425292</v>
      </c>
      <c r="T34" s="12">
        <f t="shared" si="7"/>
        <v>7433427</v>
      </c>
      <c r="U34" s="12">
        <f t="shared" si="7"/>
        <v>8088045</v>
      </c>
      <c r="V34" s="12">
        <f t="shared" si="7"/>
        <v>7336736</v>
      </c>
      <c r="W34" s="12">
        <f t="shared" si="7"/>
        <v>6855167</v>
      </c>
      <c r="X34" s="12">
        <f t="shared" si="7"/>
        <v>10661158</v>
      </c>
      <c r="Y34" s="12">
        <f t="shared" si="7"/>
        <v>9634760</v>
      </c>
      <c r="Z34" s="12">
        <f t="shared" si="7"/>
        <v>7931686</v>
      </c>
      <c r="AA34" s="12">
        <f t="shared" si="7"/>
        <v>7362511</v>
      </c>
      <c r="AB34" s="12">
        <v>8069049</v>
      </c>
      <c r="AC34" s="12">
        <v>8278912</v>
      </c>
      <c r="AD34" s="12">
        <v>7506588</v>
      </c>
      <c r="AE34" s="12">
        <v>7263212</v>
      </c>
      <c r="AF34" s="12">
        <v>7718150</v>
      </c>
      <c r="AG34" s="12">
        <v>9540152</v>
      </c>
      <c r="AH34" s="12">
        <v>8877532</v>
      </c>
      <c r="AI34" s="13">
        <v>1.6041972510673297E-2</v>
      </c>
      <c r="AJ34" s="13">
        <v>-6.9455916425650244E-2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51176</v>
      </c>
      <c r="H36" s="12">
        <v>210534</v>
      </c>
      <c r="I36" s="12">
        <v>78130</v>
      </c>
      <c r="J36" s="12">
        <v>1029007</v>
      </c>
      <c r="K36" s="12">
        <f t="shared" ref="K36:AA36" si="8">SUM(K93,K149,K206)</f>
        <v>968890</v>
      </c>
      <c r="L36" s="12">
        <f t="shared" si="8"/>
        <v>9080</v>
      </c>
      <c r="M36" s="12">
        <f t="shared" si="8"/>
        <v>1477772</v>
      </c>
      <c r="N36" s="12">
        <f t="shared" si="8"/>
        <v>1488397</v>
      </c>
      <c r="O36" s="12">
        <f t="shared" si="8"/>
        <v>587876</v>
      </c>
      <c r="P36" s="12">
        <f t="shared" si="8"/>
        <v>1644631</v>
      </c>
      <c r="Q36" s="12">
        <f t="shared" si="8"/>
        <v>1597709.0834197367</v>
      </c>
      <c r="R36" s="12">
        <f t="shared" si="8"/>
        <v>1613415</v>
      </c>
      <c r="S36" s="12">
        <f t="shared" si="8"/>
        <v>384534</v>
      </c>
      <c r="T36" s="12">
        <f t="shared" si="8"/>
        <v>1582049</v>
      </c>
      <c r="U36" s="12">
        <f t="shared" si="8"/>
        <v>74391</v>
      </c>
      <c r="V36" s="12">
        <f t="shared" si="8"/>
        <v>88281</v>
      </c>
      <c r="W36" s="12">
        <f t="shared" si="8"/>
        <v>97383</v>
      </c>
      <c r="X36" s="12">
        <f t="shared" si="8"/>
        <v>93134</v>
      </c>
      <c r="Y36" s="12">
        <f t="shared" si="8"/>
        <v>90455</v>
      </c>
      <c r="Z36" s="12">
        <f t="shared" si="8"/>
        <v>90415</v>
      </c>
      <c r="AA36" s="12">
        <f t="shared" si="8"/>
        <v>38914</v>
      </c>
      <c r="AB36" s="12">
        <v>15086</v>
      </c>
      <c r="AC36" s="12">
        <v>1609818</v>
      </c>
      <c r="AD36" s="12">
        <v>1771963</v>
      </c>
      <c r="AE36" s="12">
        <v>1896086</v>
      </c>
      <c r="AF36" s="12">
        <v>1729743</v>
      </c>
      <c r="AG36" s="12">
        <v>0</v>
      </c>
      <c r="AH36" s="12">
        <v>0</v>
      </c>
      <c r="AI36" s="13">
        <v>-1</v>
      </c>
      <c r="AJ36" s="13" t="s">
        <v>246</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52969114</v>
      </c>
      <c r="S38" s="12">
        <f t="shared" si="9"/>
        <v>51936903.409999996</v>
      </c>
      <c r="T38" s="12">
        <f t="shared" si="9"/>
        <v>50904692.82</v>
      </c>
      <c r="U38" s="12">
        <f t="shared" si="9"/>
        <v>47300468.909999996</v>
      </c>
      <c r="V38" s="12">
        <f t="shared" si="9"/>
        <v>43696245</v>
      </c>
      <c r="W38" s="12">
        <f t="shared" si="9"/>
        <v>36599351.5</v>
      </c>
      <c r="X38" s="12">
        <f t="shared" si="9"/>
        <v>29502458</v>
      </c>
      <c r="Y38" s="12">
        <f t="shared" si="9"/>
        <v>27492179.5</v>
      </c>
      <c r="Z38" s="12">
        <f t="shared" si="9"/>
        <v>25481901</v>
      </c>
      <c r="AA38" s="12">
        <f t="shared" si="9"/>
        <v>29174341</v>
      </c>
      <c r="AB38" s="12">
        <v>32866781</v>
      </c>
      <c r="AC38" s="12">
        <v>37629322.728564128</v>
      </c>
      <c r="AD38" s="12">
        <v>27825139</v>
      </c>
      <c r="AE38" s="12">
        <v>25691002.568473011</v>
      </c>
      <c r="AF38" s="12">
        <v>34512682</v>
      </c>
      <c r="AG38" s="12">
        <v>38436992.018964879</v>
      </c>
      <c r="AH38" s="12">
        <v>32505219</v>
      </c>
      <c r="AI38" s="13">
        <v>-1.8419333178087971E-3</v>
      </c>
      <c r="AJ38" s="13">
        <v>-0.15432458960467385</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57057073</v>
      </c>
      <c r="H40" s="5">
        <v>51898445</v>
      </c>
      <c r="I40" s="5">
        <v>48960232</v>
      </c>
      <c r="J40" s="5">
        <v>50277520</v>
      </c>
      <c r="K40" s="5">
        <f t="shared" ref="K40:Q40" si="10">SUM(K96,K152,K209)</f>
        <v>58411692</v>
      </c>
      <c r="L40" s="5">
        <f t="shared" si="10"/>
        <v>67152525</v>
      </c>
      <c r="M40" s="5">
        <f t="shared" si="10"/>
        <v>67759746</v>
      </c>
      <c r="N40" s="5">
        <f t="shared" si="10"/>
        <v>61926656</v>
      </c>
      <c r="O40" s="5">
        <f t="shared" si="10"/>
        <v>69252596</v>
      </c>
      <c r="P40" s="5">
        <f t="shared" si="10"/>
        <v>77069506</v>
      </c>
      <c r="Q40" s="5">
        <f t="shared" si="10"/>
        <v>114774989.96266633</v>
      </c>
      <c r="R40" s="5">
        <f t="shared" ref="R40:AA40" si="11">SUM(R96,R152,R209,R234)</f>
        <v>134817272</v>
      </c>
      <c r="S40" s="5">
        <f t="shared" si="11"/>
        <v>126408908.85270911</v>
      </c>
      <c r="T40" s="5">
        <f t="shared" si="11"/>
        <v>126444658.95</v>
      </c>
      <c r="U40" s="5">
        <f t="shared" si="11"/>
        <v>127608485.97499999</v>
      </c>
      <c r="V40" s="5">
        <f t="shared" si="11"/>
        <v>134122114</v>
      </c>
      <c r="W40" s="5">
        <f t="shared" si="11"/>
        <v>122565911</v>
      </c>
      <c r="X40" s="5">
        <f t="shared" si="11"/>
        <v>108619467</v>
      </c>
      <c r="Y40" s="5">
        <f t="shared" si="11"/>
        <v>106425149.5</v>
      </c>
      <c r="Z40" s="5">
        <f t="shared" si="11"/>
        <v>122733646</v>
      </c>
      <c r="AA40" s="5">
        <f t="shared" si="11"/>
        <v>131241558.5</v>
      </c>
      <c r="AB40" s="5">
        <v>131604998</v>
      </c>
      <c r="AC40" s="5">
        <v>126803752.54534599</v>
      </c>
      <c r="AD40" s="5">
        <v>137747035</v>
      </c>
      <c r="AE40" s="5">
        <v>130184714.53492205</v>
      </c>
      <c r="AF40" s="5">
        <v>145387841.80000001</v>
      </c>
      <c r="AG40" s="5">
        <v>149228354.68119171</v>
      </c>
      <c r="AH40" s="5">
        <v>146312959</v>
      </c>
      <c r="AI40" s="10">
        <v>1.7813956582868329E-2</v>
      </c>
      <c r="AJ40" s="10">
        <v>-1.9536472726112288E-2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13787290</v>
      </c>
      <c r="H42" s="12">
        <v>15282227</v>
      </c>
      <c r="I42" s="12">
        <v>15233660</v>
      </c>
      <c r="J42" s="12">
        <v>15999397</v>
      </c>
      <c r="K42" s="12">
        <f t="shared" ref="K42:AA51" si="12">SUM(K98,K154,K211)</f>
        <v>19208657</v>
      </c>
      <c r="L42" s="12">
        <f t="shared" si="12"/>
        <v>18109874</v>
      </c>
      <c r="M42" s="12">
        <f t="shared" si="12"/>
        <v>20267261</v>
      </c>
      <c r="N42" s="12">
        <f t="shared" si="12"/>
        <v>20437953</v>
      </c>
      <c r="O42" s="12">
        <f t="shared" si="12"/>
        <v>24100564</v>
      </c>
      <c r="P42" s="12">
        <f t="shared" si="12"/>
        <v>23656057</v>
      </c>
      <c r="Q42" s="12">
        <f t="shared" si="12"/>
        <v>23995963.320890423</v>
      </c>
      <c r="R42" s="12">
        <f t="shared" si="12"/>
        <v>25583543</v>
      </c>
      <c r="S42" s="12">
        <f t="shared" si="12"/>
        <v>26675940.105811715</v>
      </c>
      <c r="T42" s="12">
        <f t="shared" si="12"/>
        <v>30421198</v>
      </c>
      <c r="U42" s="12">
        <f t="shared" si="12"/>
        <v>31420390</v>
      </c>
      <c r="V42" s="12">
        <f t="shared" si="12"/>
        <v>33672843</v>
      </c>
      <c r="W42" s="12">
        <f t="shared" si="12"/>
        <v>35061682</v>
      </c>
      <c r="X42" s="12">
        <f t="shared" si="12"/>
        <v>33118751</v>
      </c>
      <c r="Y42" s="12">
        <f t="shared" si="12"/>
        <v>32493005</v>
      </c>
      <c r="Z42" s="12">
        <f t="shared" si="12"/>
        <v>37412529</v>
      </c>
      <c r="AA42" s="12">
        <f t="shared" si="12"/>
        <v>37189870</v>
      </c>
      <c r="AB42" s="12">
        <v>37522810</v>
      </c>
      <c r="AC42" s="12">
        <v>39305579</v>
      </c>
      <c r="AD42" s="12">
        <v>50120579</v>
      </c>
      <c r="AE42" s="12">
        <v>45978622</v>
      </c>
      <c r="AF42" s="12">
        <v>45363227</v>
      </c>
      <c r="AG42" s="12">
        <v>47399030</v>
      </c>
      <c r="AH42" s="12">
        <v>48165347</v>
      </c>
      <c r="AI42" s="13">
        <v>4.2493181675523406E-2</v>
      </c>
      <c r="AJ42" s="13">
        <v>1.6167356167415239E-2</v>
      </c>
    </row>
    <row r="43" spans="1:36" ht="10.5" customHeight="1" x14ac:dyDescent="0.2">
      <c r="A43" s="11"/>
      <c r="B43" s="19" t="s">
        <v>65</v>
      </c>
      <c r="C43" s="14"/>
      <c r="D43" s="19"/>
      <c r="E43" s="14"/>
      <c r="F43" s="2"/>
      <c r="G43" s="12">
        <v>16671969</v>
      </c>
      <c r="H43" s="12">
        <v>18144772</v>
      </c>
      <c r="I43" s="12">
        <v>18620102</v>
      </c>
      <c r="J43" s="12">
        <v>19262908</v>
      </c>
      <c r="K43" s="12">
        <f t="shared" si="12"/>
        <v>20417880</v>
      </c>
      <c r="L43" s="12">
        <f t="shared" si="12"/>
        <v>21709820</v>
      </c>
      <c r="M43" s="12">
        <f t="shared" si="12"/>
        <v>23188892</v>
      </c>
      <c r="N43" s="12">
        <f t="shared" si="12"/>
        <v>24770245</v>
      </c>
      <c r="O43" s="12">
        <f t="shared" si="12"/>
        <v>27313744</v>
      </c>
      <c r="P43" s="12">
        <f t="shared" si="12"/>
        <v>29767096</v>
      </c>
      <c r="Q43" s="12">
        <f t="shared" si="12"/>
        <v>28410582</v>
      </c>
      <c r="R43" s="12">
        <f t="shared" si="12"/>
        <v>27940527</v>
      </c>
      <c r="S43" s="12">
        <f t="shared" si="12"/>
        <v>28253852</v>
      </c>
      <c r="T43" s="12">
        <f t="shared" si="12"/>
        <v>28520430</v>
      </c>
      <c r="U43" s="12">
        <f t="shared" si="12"/>
        <v>29746568</v>
      </c>
      <c r="V43" s="12">
        <f t="shared" si="12"/>
        <v>31242499</v>
      </c>
      <c r="W43" s="12">
        <f t="shared" si="12"/>
        <v>30050980</v>
      </c>
      <c r="X43" s="12">
        <f t="shared" si="12"/>
        <v>26886498</v>
      </c>
      <c r="Y43" s="12">
        <f t="shared" si="12"/>
        <v>25621373</v>
      </c>
      <c r="Z43" s="12">
        <f t="shared" si="12"/>
        <v>26614393</v>
      </c>
      <c r="AA43" s="12">
        <f t="shared" si="12"/>
        <v>27386122</v>
      </c>
      <c r="AB43" s="12">
        <v>28169759</v>
      </c>
      <c r="AC43" s="12">
        <v>27544538</v>
      </c>
      <c r="AD43" s="12">
        <v>27702376</v>
      </c>
      <c r="AE43" s="12">
        <v>28663567</v>
      </c>
      <c r="AF43" s="12">
        <v>29732159</v>
      </c>
      <c r="AG43" s="12">
        <v>30064507</v>
      </c>
      <c r="AH43" s="12">
        <v>31823264</v>
      </c>
      <c r="AI43" s="13">
        <v>2.0532715779202793E-2</v>
      </c>
      <c r="AJ43" s="13">
        <v>5.8499445874831739E-2</v>
      </c>
    </row>
    <row r="44" spans="1:36" ht="10.5" customHeight="1" x14ac:dyDescent="0.2">
      <c r="A44" s="11"/>
      <c r="B44" s="19" t="s">
        <v>66</v>
      </c>
      <c r="C44" s="14"/>
      <c r="D44" s="19"/>
      <c r="E44" s="14"/>
      <c r="F44" s="2"/>
      <c r="G44" s="12">
        <v>3523027</v>
      </c>
      <c r="H44" s="12">
        <v>4161946</v>
      </c>
      <c r="I44" s="12">
        <v>4507073</v>
      </c>
      <c r="J44" s="12">
        <v>4548751</v>
      </c>
      <c r="K44" s="12">
        <f t="shared" si="12"/>
        <v>4730813</v>
      </c>
      <c r="L44" s="12">
        <f t="shared" si="12"/>
        <v>4824164</v>
      </c>
      <c r="M44" s="12">
        <f t="shared" si="12"/>
        <v>6229186</v>
      </c>
      <c r="N44" s="12">
        <f t="shared" si="12"/>
        <v>6601812</v>
      </c>
      <c r="O44" s="12">
        <f t="shared" si="12"/>
        <v>6859807</v>
      </c>
      <c r="P44" s="12">
        <f t="shared" si="12"/>
        <v>10304731</v>
      </c>
      <c r="Q44" s="12">
        <f t="shared" si="12"/>
        <v>9358732.6013601981</v>
      </c>
      <c r="R44" s="12">
        <f t="shared" si="12"/>
        <v>10082712</v>
      </c>
      <c r="S44" s="12">
        <f t="shared" si="12"/>
        <v>9697736.0150540583</v>
      </c>
      <c r="T44" s="12">
        <f t="shared" si="12"/>
        <v>8827616</v>
      </c>
      <c r="U44" s="12">
        <f t="shared" si="12"/>
        <v>8295441</v>
      </c>
      <c r="V44" s="12">
        <f t="shared" si="12"/>
        <v>9144722</v>
      </c>
      <c r="W44" s="12">
        <f t="shared" si="12"/>
        <v>8894158</v>
      </c>
      <c r="X44" s="12">
        <f t="shared" si="12"/>
        <v>8519910</v>
      </c>
      <c r="Y44" s="12">
        <f t="shared" si="12"/>
        <v>9005346</v>
      </c>
      <c r="Z44" s="12">
        <f t="shared" si="12"/>
        <v>11790290</v>
      </c>
      <c r="AA44" s="12">
        <f t="shared" si="12"/>
        <v>11058956</v>
      </c>
      <c r="AB44" s="12">
        <v>11904621</v>
      </c>
      <c r="AC44" s="12">
        <v>12505680</v>
      </c>
      <c r="AD44" s="12">
        <v>12840707</v>
      </c>
      <c r="AE44" s="12">
        <v>14371992</v>
      </c>
      <c r="AF44" s="12">
        <v>14588359</v>
      </c>
      <c r="AG44" s="12">
        <v>14767347</v>
      </c>
      <c r="AH44" s="12">
        <v>16656136</v>
      </c>
      <c r="AI44" s="13">
        <v>5.7571602464802973E-2</v>
      </c>
      <c r="AJ44" s="13">
        <v>0.12790306884506744</v>
      </c>
    </row>
    <row r="45" spans="1:36" ht="10.5" customHeight="1" x14ac:dyDescent="0.2">
      <c r="A45" s="11"/>
      <c r="B45" s="19" t="s">
        <v>67</v>
      </c>
      <c r="C45" s="14"/>
      <c r="D45" s="19"/>
      <c r="E45" s="14"/>
      <c r="F45" s="2"/>
      <c r="G45" s="12">
        <v>644248</v>
      </c>
      <c r="H45" s="12">
        <v>917866</v>
      </c>
      <c r="I45" s="12">
        <v>498367</v>
      </c>
      <c r="J45" s="12">
        <v>1306760</v>
      </c>
      <c r="K45" s="12">
        <f t="shared" si="12"/>
        <v>1234714</v>
      </c>
      <c r="L45" s="12">
        <f t="shared" si="12"/>
        <v>693099</v>
      </c>
      <c r="M45" s="12">
        <f t="shared" si="12"/>
        <v>829871</v>
      </c>
      <c r="N45" s="12">
        <f t="shared" si="12"/>
        <v>684290</v>
      </c>
      <c r="O45" s="12">
        <f t="shared" si="12"/>
        <v>1169196</v>
      </c>
      <c r="P45" s="12">
        <f t="shared" si="12"/>
        <v>1717159</v>
      </c>
      <c r="Q45" s="12">
        <f t="shared" si="12"/>
        <v>496547</v>
      </c>
      <c r="R45" s="12">
        <f t="shared" si="12"/>
        <v>320644</v>
      </c>
      <c r="S45" s="12">
        <f t="shared" si="12"/>
        <v>347754</v>
      </c>
      <c r="T45" s="12">
        <f t="shared" si="12"/>
        <v>414870</v>
      </c>
      <c r="U45" s="12">
        <f t="shared" si="12"/>
        <v>419000</v>
      </c>
      <c r="V45" s="12">
        <f t="shared" si="12"/>
        <v>554283</v>
      </c>
      <c r="W45" s="12">
        <f t="shared" si="12"/>
        <v>534109</v>
      </c>
      <c r="X45" s="12">
        <f t="shared" si="12"/>
        <v>493758</v>
      </c>
      <c r="Y45" s="12">
        <f t="shared" si="12"/>
        <v>467134</v>
      </c>
      <c r="Z45" s="12">
        <f t="shared" si="12"/>
        <v>2670157</v>
      </c>
      <c r="AA45" s="12">
        <f t="shared" si="12"/>
        <v>1708677</v>
      </c>
      <c r="AB45" s="12">
        <v>1508269</v>
      </c>
      <c r="AC45" s="12">
        <v>1712108</v>
      </c>
      <c r="AD45" s="12">
        <v>1762424</v>
      </c>
      <c r="AE45" s="12">
        <v>522988</v>
      </c>
      <c r="AF45" s="12">
        <v>511205</v>
      </c>
      <c r="AG45" s="12">
        <v>351799</v>
      </c>
      <c r="AH45" s="12">
        <v>354776</v>
      </c>
      <c r="AI45" s="13">
        <v>-0.2143196262024839</v>
      </c>
      <c r="AJ45" s="13">
        <v>8.4622184827131408E-3</v>
      </c>
    </row>
    <row r="46" spans="1:36" ht="10.5" customHeight="1" x14ac:dyDescent="0.2">
      <c r="A46" s="11"/>
      <c r="B46" s="19" t="s">
        <v>69</v>
      </c>
      <c r="C46" s="14"/>
      <c r="D46" s="19"/>
      <c r="E46" s="14"/>
      <c r="F46" s="2"/>
      <c r="G46" s="12">
        <v>764963</v>
      </c>
      <c r="H46" s="12">
        <v>1722237</v>
      </c>
      <c r="I46" s="12">
        <v>1769327</v>
      </c>
      <c r="J46" s="12">
        <v>1739853</v>
      </c>
      <c r="K46" s="12">
        <f t="shared" si="12"/>
        <v>2103997</v>
      </c>
      <c r="L46" s="12">
        <f t="shared" si="12"/>
        <v>1945688</v>
      </c>
      <c r="M46" s="12">
        <f t="shared" si="12"/>
        <v>1783017</v>
      </c>
      <c r="N46" s="12">
        <f t="shared" si="12"/>
        <v>1496716</v>
      </c>
      <c r="O46" s="12">
        <f t="shared" si="12"/>
        <v>1552960</v>
      </c>
      <c r="P46" s="12">
        <f t="shared" si="12"/>
        <v>1494831</v>
      </c>
      <c r="Q46" s="12">
        <f t="shared" si="12"/>
        <v>1684318</v>
      </c>
      <c r="R46" s="12">
        <f t="shared" si="12"/>
        <v>1606323</v>
      </c>
      <c r="S46" s="12">
        <f t="shared" si="12"/>
        <v>1440614</v>
      </c>
      <c r="T46" s="12">
        <f t="shared" si="12"/>
        <v>1596471</v>
      </c>
      <c r="U46" s="12">
        <f t="shared" si="12"/>
        <v>1614687</v>
      </c>
      <c r="V46" s="12">
        <f t="shared" si="12"/>
        <v>1831867</v>
      </c>
      <c r="W46" s="12">
        <f t="shared" si="12"/>
        <v>1756102</v>
      </c>
      <c r="X46" s="12">
        <f t="shared" si="12"/>
        <v>2553573</v>
      </c>
      <c r="Y46" s="12">
        <f t="shared" si="12"/>
        <v>2317904</v>
      </c>
      <c r="Z46" s="12">
        <f t="shared" si="12"/>
        <v>1976182</v>
      </c>
      <c r="AA46" s="12">
        <f t="shared" si="12"/>
        <v>2054703</v>
      </c>
      <c r="AB46" s="12">
        <v>2418491</v>
      </c>
      <c r="AC46" s="12">
        <v>2633701</v>
      </c>
      <c r="AD46" s="12">
        <v>2465820</v>
      </c>
      <c r="AE46" s="12">
        <v>2663681</v>
      </c>
      <c r="AF46" s="12">
        <v>2654687</v>
      </c>
      <c r="AG46" s="12">
        <v>3226758</v>
      </c>
      <c r="AH46" s="12">
        <v>3015125</v>
      </c>
      <c r="AI46" s="13">
        <v>3.7433197178904587E-2</v>
      </c>
      <c r="AJ46" s="13">
        <v>-6.5586883181199207E-2</v>
      </c>
    </row>
    <row r="47" spans="1:36" ht="10.5" customHeight="1" x14ac:dyDescent="0.2">
      <c r="A47" s="11"/>
      <c r="B47" s="19" t="s">
        <v>70</v>
      </c>
      <c r="C47" s="14"/>
      <c r="D47" s="19"/>
      <c r="E47" s="14"/>
      <c r="F47" s="2"/>
      <c r="G47" s="12">
        <v>1320147</v>
      </c>
      <c r="H47" s="12">
        <v>2083716</v>
      </c>
      <c r="I47" s="12">
        <v>3238041</v>
      </c>
      <c r="J47" s="12">
        <v>2968668</v>
      </c>
      <c r="K47" s="12">
        <f t="shared" si="12"/>
        <v>3024327</v>
      </c>
      <c r="L47" s="12">
        <f t="shared" si="12"/>
        <v>2298029</v>
      </c>
      <c r="M47" s="12">
        <f t="shared" si="12"/>
        <v>2050175</v>
      </c>
      <c r="N47" s="12">
        <f t="shared" si="12"/>
        <v>1897806</v>
      </c>
      <c r="O47" s="12">
        <f t="shared" si="12"/>
        <v>2415634</v>
      </c>
      <c r="P47" s="12">
        <f t="shared" si="12"/>
        <v>1969305</v>
      </c>
      <c r="Q47" s="12">
        <f t="shared" si="12"/>
        <v>2101889.8832718744</v>
      </c>
      <c r="R47" s="12">
        <f t="shared" si="12"/>
        <v>3186336</v>
      </c>
      <c r="S47" s="12">
        <f t="shared" si="12"/>
        <v>1176788.0608025014</v>
      </c>
      <c r="T47" s="12">
        <f t="shared" si="12"/>
        <v>1128451</v>
      </c>
      <c r="U47" s="12">
        <f t="shared" si="12"/>
        <v>899128</v>
      </c>
      <c r="V47" s="12">
        <f t="shared" si="12"/>
        <v>964443</v>
      </c>
      <c r="W47" s="12">
        <f t="shared" si="12"/>
        <v>883331</v>
      </c>
      <c r="X47" s="12">
        <f t="shared" si="12"/>
        <v>566034</v>
      </c>
      <c r="Y47" s="12">
        <f t="shared" si="12"/>
        <v>1295115</v>
      </c>
      <c r="Z47" s="12">
        <f t="shared" si="12"/>
        <v>1800762</v>
      </c>
      <c r="AA47" s="12">
        <f t="shared" si="12"/>
        <v>1465357</v>
      </c>
      <c r="AB47" s="12">
        <v>634316</v>
      </c>
      <c r="AC47" s="12">
        <v>1102964</v>
      </c>
      <c r="AD47" s="12">
        <v>801723</v>
      </c>
      <c r="AE47" s="12">
        <v>786432</v>
      </c>
      <c r="AF47" s="12">
        <v>1157706</v>
      </c>
      <c r="AG47" s="12">
        <v>1994219</v>
      </c>
      <c r="AH47" s="12">
        <v>1706223</v>
      </c>
      <c r="AI47" s="13">
        <v>0.17929291026050254</v>
      </c>
      <c r="AJ47" s="13">
        <v>-0.14441543280853306</v>
      </c>
    </row>
    <row r="48" spans="1:36" ht="10.5" customHeight="1" x14ac:dyDescent="0.2">
      <c r="A48" s="11"/>
      <c r="B48" s="19" t="s">
        <v>71</v>
      </c>
      <c r="C48" s="14"/>
      <c r="D48" s="19"/>
      <c r="E48" s="14"/>
      <c r="F48" s="2"/>
      <c r="G48" s="12">
        <v>911730</v>
      </c>
      <c r="H48" s="12">
        <v>695479</v>
      </c>
      <c r="I48" s="12">
        <v>935779</v>
      </c>
      <c r="J48" s="12">
        <v>939613</v>
      </c>
      <c r="K48" s="12">
        <f t="shared" si="12"/>
        <v>903824</v>
      </c>
      <c r="L48" s="12">
        <f t="shared" si="12"/>
        <v>982094</v>
      </c>
      <c r="M48" s="12">
        <f t="shared" si="12"/>
        <v>902361</v>
      </c>
      <c r="N48" s="12">
        <f t="shared" si="12"/>
        <v>853767</v>
      </c>
      <c r="O48" s="12">
        <f t="shared" si="12"/>
        <v>799383</v>
      </c>
      <c r="P48" s="12">
        <f t="shared" si="12"/>
        <v>956484</v>
      </c>
      <c r="Q48" s="12">
        <f t="shared" si="12"/>
        <v>792245.15714383917</v>
      </c>
      <c r="R48" s="12">
        <f t="shared" si="12"/>
        <v>1047412</v>
      </c>
      <c r="S48" s="12">
        <f t="shared" si="12"/>
        <v>1320606.1960408443</v>
      </c>
      <c r="T48" s="12">
        <f t="shared" si="12"/>
        <v>540340</v>
      </c>
      <c r="U48" s="12">
        <f t="shared" si="12"/>
        <v>1186075</v>
      </c>
      <c r="V48" s="12">
        <f t="shared" si="12"/>
        <v>1238541</v>
      </c>
      <c r="W48" s="12">
        <f t="shared" si="12"/>
        <v>1227611</v>
      </c>
      <c r="X48" s="12">
        <f t="shared" si="12"/>
        <v>1073480</v>
      </c>
      <c r="Y48" s="12">
        <f t="shared" si="12"/>
        <v>841350</v>
      </c>
      <c r="Z48" s="12">
        <f t="shared" si="12"/>
        <v>1734475</v>
      </c>
      <c r="AA48" s="12">
        <f t="shared" si="12"/>
        <v>1177699</v>
      </c>
      <c r="AB48" s="12">
        <v>1000338</v>
      </c>
      <c r="AC48" s="12">
        <v>1178948</v>
      </c>
      <c r="AD48" s="12">
        <v>1934350</v>
      </c>
      <c r="AE48" s="12">
        <v>1513617</v>
      </c>
      <c r="AF48" s="12">
        <v>1650088</v>
      </c>
      <c r="AG48" s="12">
        <v>1251257</v>
      </c>
      <c r="AH48" s="12">
        <v>1507299</v>
      </c>
      <c r="AI48" s="13">
        <v>7.0718830818604417E-2</v>
      </c>
      <c r="AJ48" s="13">
        <v>0.20462782625791504</v>
      </c>
    </row>
    <row r="49" spans="1:36" ht="10.5" customHeight="1" x14ac:dyDescent="0.2">
      <c r="A49" s="11"/>
      <c r="B49" s="19" t="s">
        <v>72</v>
      </c>
      <c r="C49" s="14"/>
      <c r="D49" s="19"/>
      <c r="E49" s="14"/>
      <c r="F49" s="2"/>
      <c r="G49" s="12">
        <v>2984515</v>
      </c>
      <c r="H49" s="12">
        <v>3019951</v>
      </c>
      <c r="I49" s="12">
        <v>2879226</v>
      </c>
      <c r="J49" s="12">
        <v>2392208</v>
      </c>
      <c r="K49" s="12">
        <f t="shared" si="12"/>
        <v>3733640</v>
      </c>
      <c r="L49" s="12">
        <f t="shared" si="12"/>
        <v>4284088</v>
      </c>
      <c r="M49" s="12">
        <f t="shared" si="12"/>
        <v>7527466</v>
      </c>
      <c r="N49" s="12">
        <f t="shared" si="12"/>
        <v>4099427</v>
      </c>
      <c r="O49" s="12">
        <f t="shared" si="12"/>
        <v>4262700</v>
      </c>
      <c r="P49" s="12">
        <f t="shared" si="12"/>
        <v>4735321</v>
      </c>
      <c r="Q49" s="12">
        <f t="shared" si="12"/>
        <v>34142553</v>
      </c>
      <c r="R49" s="12">
        <f t="shared" si="12"/>
        <v>3693502</v>
      </c>
      <c r="S49" s="12">
        <f t="shared" si="12"/>
        <v>3719838</v>
      </c>
      <c r="T49" s="12">
        <f t="shared" si="12"/>
        <v>3765546</v>
      </c>
      <c r="U49" s="12">
        <f t="shared" si="12"/>
        <v>3743989</v>
      </c>
      <c r="V49" s="12">
        <f t="shared" si="12"/>
        <v>7484383</v>
      </c>
      <c r="W49" s="12">
        <f t="shared" si="12"/>
        <v>3979851</v>
      </c>
      <c r="X49" s="12">
        <f t="shared" si="12"/>
        <v>3973227</v>
      </c>
      <c r="Y49" s="12">
        <f t="shared" si="12"/>
        <v>4637737</v>
      </c>
      <c r="Z49" s="12">
        <f t="shared" si="12"/>
        <v>5489385</v>
      </c>
      <c r="AA49" s="12">
        <f t="shared" si="12"/>
        <v>13719073</v>
      </c>
      <c r="AB49" s="12">
        <v>5988365</v>
      </c>
      <c r="AC49" s="12">
        <v>6987141</v>
      </c>
      <c r="AD49" s="12">
        <v>7111894</v>
      </c>
      <c r="AE49" s="12">
        <v>4459843</v>
      </c>
      <c r="AF49" s="12">
        <v>11464387</v>
      </c>
      <c r="AG49" s="12">
        <v>8162386</v>
      </c>
      <c r="AH49" s="12">
        <v>7912849</v>
      </c>
      <c r="AI49" s="13">
        <v>4.7540370920612807E-2</v>
      </c>
      <c r="AJ49" s="13">
        <v>-3.0571575517256842E-2</v>
      </c>
    </row>
    <row r="50" spans="1:36" ht="10.5" customHeight="1" x14ac:dyDescent="0.2">
      <c r="A50" s="11"/>
      <c r="B50" s="19" t="s">
        <v>73</v>
      </c>
      <c r="C50" s="14"/>
      <c r="D50" s="19"/>
      <c r="E50" s="14"/>
      <c r="F50" s="2"/>
      <c r="G50" s="12">
        <v>16444565</v>
      </c>
      <c r="H50" s="12">
        <v>5803449</v>
      </c>
      <c r="I50" s="12">
        <v>1272719</v>
      </c>
      <c r="J50" s="12">
        <v>1082412</v>
      </c>
      <c r="K50" s="12">
        <f t="shared" si="12"/>
        <v>2989996</v>
      </c>
      <c r="L50" s="12">
        <f t="shared" si="12"/>
        <v>12254851</v>
      </c>
      <c r="M50" s="12">
        <f t="shared" si="12"/>
        <v>4906658</v>
      </c>
      <c r="N50" s="12">
        <f t="shared" si="12"/>
        <v>1008670</v>
      </c>
      <c r="O50" s="12">
        <f t="shared" si="12"/>
        <v>721748</v>
      </c>
      <c r="P50" s="12">
        <f t="shared" si="12"/>
        <v>2454482</v>
      </c>
      <c r="Q50" s="12">
        <f t="shared" si="12"/>
        <v>12592279</v>
      </c>
      <c r="R50" s="12">
        <f t="shared" si="12"/>
        <v>7020136</v>
      </c>
      <c r="S50" s="12">
        <f t="shared" si="12"/>
        <v>1602239</v>
      </c>
      <c r="T50" s="12">
        <f t="shared" si="12"/>
        <v>243912</v>
      </c>
      <c r="U50" s="12">
        <f t="shared" si="12"/>
        <v>1273097</v>
      </c>
      <c r="V50" s="12">
        <f t="shared" si="12"/>
        <v>2424643</v>
      </c>
      <c r="W50" s="12">
        <f t="shared" si="12"/>
        <v>1580804</v>
      </c>
      <c r="X50" s="12">
        <f t="shared" si="12"/>
        <v>215228</v>
      </c>
      <c r="Y50" s="12">
        <f t="shared" si="12"/>
        <v>311428</v>
      </c>
      <c r="Z50" s="12">
        <f t="shared" si="12"/>
        <v>4790846</v>
      </c>
      <c r="AA50" s="12">
        <f t="shared" si="12"/>
        <v>2581891</v>
      </c>
      <c r="AB50" s="12">
        <v>4050472</v>
      </c>
      <c r="AC50" s="12">
        <v>118451</v>
      </c>
      <c r="AD50" s="12">
        <v>1384098</v>
      </c>
      <c r="AE50" s="12">
        <v>424115</v>
      </c>
      <c r="AF50" s="12">
        <v>0</v>
      </c>
      <c r="AG50" s="12">
        <v>1467842</v>
      </c>
      <c r="AH50" s="12">
        <v>1028826</v>
      </c>
      <c r="AI50" s="13">
        <v>-0.20419612514198104</v>
      </c>
      <c r="AJ50" s="13">
        <v>-0.29908941153066881</v>
      </c>
    </row>
    <row r="51" spans="1:36" ht="10.5" customHeight="1" x14ac:dyDescent="0.2">
      <c r="A51" s="11"/>
      <c r="B51" s="19" t="s">
        <v>74</v>
      </c>
      <c r="C51" s="14"/>
      <c r="D51" s="19"/>
      <c r="E51" s="14"/>
      <c r="F51" s="2"/>
      <c r="G51" s="12">
        <v>4619</v>
      </c>
      <c r="H51" s="12">
        <v>66802</v>
      </c>
      <c r="I51" s="12">
        <v>5938</v>
      </c>
      <c r="J51" s="12">
        <v>36950</v>
      </c>
      <c r="K51" s="12">
        <f t="shared" si="12"/>
        <v>63844</v>
      </c>
      <c r="L51" s="12">
        <f t="shared" si="12"/>
        <v>50818</v>
      </c>
      <c r="M51" s="12">
        <f t="shared" si="12"/>
        <v>74859</v>
      </c>
      <c r="N51" s="12">
        <f t="shared" si="12"/>
        <v>75970</v>
      </c>
      <c r="O51" s="12">
        <f t="shared" si="12"/>
        <v>56860</v>
      </c>
      <c r="P51" s="12">
        <f t="shared" si="12"/>
        <v>14040</v>
      </c>
      <c r="Q51" s="12">
        <f t="shared" si="12"/>
        <v>1199880</v>
      </c>
      <c r="R51" s="12">
        <f t="shared" si="12"/>
        <v>908336</v>
      </c>
      <c r="S51" s="12">
        <f t="shared" si="12"/>
        <v>2285</v>
      </c>
      <c r="T51" s="12">
        <f t="shared" si="12"/>
        <v>71113</v>
      </c>
      <c r="U51" s="12">
        <f t="shared" si="12"/>
        <v>1946410</v>
      </c>
      <c r="V51" s="12">
        <f t="shared" si="12"/>
        <v>2351200</v>
      </c>
      <c r="W51" s="12">
        <f t="shared" si="12"/>
        <v>2323475</v>
      </c>
      <c r="X51" s="12">
        <f t="shared" si="12"/>
        <v>1884082</v>
      </c>
      <c r="Y51" s="12">
        <f t="shared" si="12"/>
        <v>1998878</v>
      </c>
      <c r="Z51" s="12">
        <f t="shared" si="12"/>
        <v>2917794</v>
      </c>
      <c r="AA51" s="12">
        <f t="shared" si="12"/>
        <v>4094262</v>
      </c>
      <c r="AB51" s="12">
        <v>6334493</v>
      </c>
      <c r="AC51" s="12">
        <v>3237253</v>
      </c>
      <c r="AD51" s="12">
        <v>3395162</v>
      </c>
      <c r="AE51" s="12">
        <v>4316702</v>
      </c>
      <c r="AF51" s="12">
        <v>4580471</v>
      </c>
      <c r="AG51" s="12">
        <v>3745040</v>
      </c>
      <c r="AH51" s="12">
        <v>4000399</v>
      </c>
      <c r="AI51" s="13">
        <v>-7.3742135891623928E-2</v>
      </c>
      <c r="AJ51" s="13">
        <v>6.8185920577617326E-2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53427801</v>
      </c>
      <c r="S52" s="12">
        <f t="shared" si="13"/>
        <v>52171256.475000001</v>
      </c>
      <c r="T52" s="12">
        <f t="shared" si="13"/>
        <v>50914711.950000003</v>
      </c>
      <c r="U52" s="12">
        <f t="shared" si="13"/>
        <v>47063700.975000001</v>
      </c>
      <c r="V52" s="12">
        <f t="shared" si="13"/>
        <v>43212690</v>
      </c>
      <c r="W52" s="12">
        <f t="shared" si="13"/>
        <v>36273808</v>
      </c>
      <c r="X52" s="12">
        <f t="shared" si="13"/>
        <v>29334926</v>
      </c>
      <c r="Y52" s="12">
        <f t="shared" si="13"/>
        <v>27435879.5</v>
      </c>
      <c r="Z52" s="12">
        <f t="shared" si="13"/>
        <v>25536833</v>
      </c>
      <c r="AA52" s="12">
        <f t="shared" si="13"/>
        <v>28804948.5</v>
      </c>
      <c r="AB52" s="12">
        <v>32073064</v>
      </c>
      <c r="AC52" s="12">
        <v>30477389.545345992</v>
      </c>
      <c r="AD52" s="12">
        <v>28227902</v>
      </c>
      <c r="AE52" s="12">
        <v>26483155.534922052</v>
      </c>
      <c r="AF52" s="12">
        <v>33685552.800000004</v>
      </c>
      <c r="AG52" s="12">
        <v>36798169.681191713</v>
      </c>
      <c r="AH52" s="12">
        <v>30142715</v>
      </c>
      <c r="AI52" s="13">
        <v>-1.0292215797210735E-2</v>
      </c>
      <c r="AJ52" s="13">
        <v>-0.18086374237774794</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227</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33975331</v>
      </c>
      <c r="H62" s="5">
        <v>33433684</v>
      </c>
      <c r="I62" s="5">
        <v>55801775</v>
      </c>
      <c r="J62" s="5">
        <v>35608987</v>
      </c>
      <c r="K62" s="5">
        <f>SUM(K64,K79,K91,K93)</f>
        <v>61225586</v>
      </c>
      <c r="L62" s="5">
        <f>SUM(L64,L79,L91,L93)</f>
        <v>42065403</v>
      </c>
      <c r="M62" s="5">
        <f>SUM(M64,M79,M91,M93)</f>
        <v>47056754</v>
      </c>
      <c r="N62" s="5">
        <f>SUM(N64,N79,N91,N93)</f>
        <v>44741352</v>
      </c>
      <c r="O62" s="39">
        <v>50381062</v>
      </c>
      <c r="P62" s="39">
        <v>51169420</v>
      </c>
      <c r="Q62" s="39">
        <v>89942493</v>
      </c>
      <c r="R62" s="39">
        <v>55674674</v>
      </c>
      <c r="S62" s="39">
        <v>53830500</v>
      </c>
      <c r="T62" s="39">
        <v>55128847</v>
      </c>
      <c r="U62" s="8">
        <v>61058180</v>
      </c>
      <c r="V62" s="8">
        <f>SUM(V64,V79,V91,V93)</f>
        <v>65765951</v>
      </c>
      <c r="W62" s="8">
        <f>W64+W79+W91+W93</f>
        <v>58539011</v>
      </c>
      <c r="X62" s="8">
        <f>SUM(X64,X79,X91,X93)</f>
        <v>55155281</v>
      </c>
      <c r="Y62" s="8">
        <f>SUM(Y64+Y79+Y91+Y93)</f>
        <v>59565357</v>
      </c>
      <c r="Z62" s="8">
        <f>SUM(Z64+Z79+Z91+Z93)</f>
        <v>56450575</v>
      </c>
      <c r="AA62" s="8">
        <f>SUM(AA64+AA79+AA91+AA93)</f>
        <v>63659341</v>
      </c>
      <c r="AB62" s="39">
        <v>61244514</v>
      </c>
      <c r="AC62" s="39">
        <v>58636680</v>
      </c>
      <c r="AD62" s="39">
        <v>61748677</v>
      </c>
      <c r="AE62" s="39">
        <v>62523764</v>
      </c>
      <c r="AF62" s="39">
        <v>67918292</v>
      </c>
      <c r="AG62" s="39">
        <v>71410458</v>
      </c>
      <c r="AH62" s="39">
        <v>69615419</v>
      </c>
      <c r="AI62" s="10">
        <v>2.1581551377761521E-2</v>
      </c>
      <c r="AJ62" s="10">
        <v>-2.5136920421375816E-2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14724139</v>
      </c>
      <c r="H64" s="12">
        <v>14105678</v>
      </c>
      <c r="I64" s="12">
        <v>35435733</v>
      </c>
      <c r="J64" s="12">
        <v>12296692</v>
      </c>
      <c r="K64" s="12">
        <f>SUM(K65,K69:K73)</f>
        <v>36449421</v>
      </c>
      <c r="L64" s="12">
        <f>SUM(L65,L69:L73)</f>
        <v>15810473</v>
      </c>
      <c r="M64" s="12">
        <f>SUM(M65,M69:M73)</f>
        <v>18785465</v>
      </c>
      <c r="N64" s="12">
        <f>SUM(N65,N69:N73)</f>
        <v>16170102</v>
      </c>
      <c r="O64" s="41">
        <v>18328093</v>
      </c>
      <c r="P64" s="41">
        <v>18069926</v>
      </c>
      <c r="Q64" s="41">
        <v>55118624</v>
      </c>
      <c r="R64" s="41">
        <v>18700437</v>
      </c>
      <c r="S64" s="41">
        <v>20433085</v>
      </c>
      <c r="T64" s="41">
        <v>19622140</v>
      </c>
      <c r="U64" s="11">
        <v>24622625</v>
      </c>
      <c r="V64" s="11">
        <v>25108347</v>
      </c>
      <c r="W64" s="11">
        <v>20460965</v>
      </c>
      <c r="X64" s="11">
        <v>18910944</v>
      </c>
      <c r="Y64" s="11">
        <v>25637273</v>
      </c>
      <c r="Z64" s="11">
        <v>22413026</v>
      </c>
      <c r="AA64" s="11">
        <v>29174585</v>
      </c>
      <c r="AB64" s="41">
        <v>23948957</v>
      </c>
      <c r="AC64" s="41">
        <v>21236599</v>
      </c>
      <c r="AD64" s="41">
        <v>24075044</v>
      </c>
      <c r="AE64" s="41">
        <v>23669400</v>
      </c>
      <c r="AF64" s="41">
        <v>26441561</v>
      </c>
      <c r="AG64" s="39">
        <v>28342742</v>
      </c>
      <c r="AH64" s="41">
        <v>24351051</v>
      </c>
      <c r="AI64" s="13">
        <v>2.7788934807118082E-3</v>
      </c>
      <c r="AJ64" s="13">
        <v>-0.1408364441238607</v>
      </c>
    </row>
    <row r="65" spans="1:36" ht="10.5" customHeight="1" x14ac:dyDescent="0.2">
      <c r="A65" s="11"/>
      <c r="B65" s="11"/>
      <c r="C65" s="11" t="s">
        <v>36</v>
      </c>
      <c r="D65" s="11"/>
      <c r="E65" s="11"/>
      <c r="F65" s="2"/>
      <c r="G65" s="12">
        <v>11137894</v>
      </c>
      <c r="H65" s="12">
        <v>11687321</v>
      </c>
      <c r="I65" s="12">
        <v>12396239</v>
      </c>
      <c r="J65" s="12">
        <v>10185766</v>
      </c>
      <c r="K65" s="12">
        <f>SUM(K66:K68)</f>
        <v>12332068</v>
      </c>
      <c r="L65" s="12">
        <f>SUM(L66:L68)</f>
        <v>12945313</v>
      </c>
      <c r="M65" s="12">
        <f>SUM(M66:M68)</f>
        <v>12776437</v>
      </c>
      <c r="N65" s="12">
        <f>SUM(N66:N68)</f>
        <v>13322263</v>
      </c>
      <c r="O65" s="41">
        <v>14712212</v>
      </c>
      <c r="P65" s="41">
        <v>14929471</v>
      </c>
      <c r="Q65" s="41">
        <v>15562200</v>
      </c>
      <c r="R65" s="41">
        <v>15998510</v>
      </c>
      <c r="S65" s="41">
        <v>17170740</v>
      </c>
      <c r="T65" s="41">
        <v>16488205</v>
      </c>
      <c r="U65" s="11">
        <v>17722243</v>
      </c>
      <c r="V65" s="11">
        <v>17908857</v>
      </c>
      <c r="W65" s="11">
        <v>17297795</v>
      </c>
      <c r="X65" s="11">
        <v>15919420</v>
      </c>
      <c r="Y65" s="11">
        <v>15772430</v>
      </c>
      <c r="Z65" s="11">
        <v>16280505</v>
      </c>
      <c r="AA65" s="11">
        <v>16179982</v>
      </c>
      <c r="AB65" s="41">
        <v>16756431</v>
      </c>
      <c r="AC65" s="41">
        <v>17260422</v>
      </c>
      <c r="AD65" s="41">
        <v>19708768</v>
      </c>
      <c r="AE65" s="41">
        <v>19534245</v>
      </c>
      <c r="AF65" s="41">
        <v>20158772</v>
      </c>
      <c r="AG65" s="41">
        <v>21605921</v>
      </c>
      <c r="AH65" s="41">
        <v>20722250</v>
      </c>
      <c r="AI65" s="13">
        <v>3.6038507855280955E-2</v>
      </c>
      <c r="AJ65" s="13">
        <v>-4.0899483062999259E-2</v>
      </c>
    </row>
    <row r="66" spans="1:36" ht="10.5" customHeight="1" x14ac:dyDescent="0.2">
      <c r="A66" s="11"/>
      <c r="B66" s="11"/>
      <c r="C66" s="11"/>
      <c r="D66" s="11" t="s">
        <v>37</v>
      </c>
      <c r="E66" s="11"/>
      <c r="F66" s="2"/>
      <c r="G66" s="12">
        <v>11137894</v>
      </c>
      <c r="H66" s="12">
        <v>11687321</v>
      </c>
      <c r="I66" s="12">
        <v>12396239</v>
      </c>
      <c r="J66" s="12">
        <v>10185766</v>
      </c>
      <c r="K66" s="12">
        <v>12332068</v>
      </c>
      <c r="L66" s="12">
        <v>12945313</v>
      </c>
      <c r="M66" s="12">
        <v>12776437</v>
      </c>
      <c r="N66" s="12">
        <v>13233672</v>
      </c>
      <c r="O66" s="41">
        <v>14541834</v>
      </c>
      <c r="P66" s="41">
        <v>14771053</v>
      </c>
      <c r="Q66" s="41">
        <v>15443304</v>
      </c>
      <c r="R66" s="41">
        <v>15875159</v>
      </c>
      <c r="S66" s="41">
        <v>17091659</v>
      </c>
      <c r="T66" s="41">
        <v>16359383</v>
      </c>
      <c r="U66" s="11">
        <v>17582936</v>
      </c>
      <c r="V66" s="11">
        <v>17749989</v>
      </c>
      <c r="W66" s="11">
        <v>17137257</v>
      </c>
      <c r="X66" s="11">
        <v>15776587</v>
      </c>
      <c r="Y66" s="11">
        <v>15650666</v>
      </c>
      <c r="Z66" s="11">
        <v>16170857</v>
      </c>
      <c r="AA66" s="11">
        <v>16061067</v>
      </c>
      <c r="AB66" s="41">
        <v>16628593</v>
      </c>
      <c r="AC66" s="41">
        <v>17121977</v>
      </c>
      <c r="AD66" s="41">
        <v>19554559</v>
      </c>
      <c r="AE66" s="41">
        <v>19338505</v>
      </c>
      <c r="AF66" s="41">
        <v>19953634</v>
      </c>
      <c r="AG66" s="41">
        <v>21334668</v>
      </c>
      <c r="AH66" s="41">
        <v>20583105</v>
      </c>
      <c r="AI66" s="13">
        <v>3.6197557641085787E-2</v>
      </c>
      <c r="AJ66" s="13">
        <v>-3.5227311716310751E-2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88591</v>
      </c>
      <c r="O68" s="41">
        <v>170378</v>
      </c>
      <c r="P68" s="41">
        <v>158418</v>
      </c>
      <c r="Q68" s="41">
        <v>118896</v>
      </c>
      <c r="R68" s="41">
        <v>123351</v>
      </c>
      <c r="S68" s="41">
        <v>79081</v>
      </c>
      <c r="T68" s="41">
        <v>128822</v>
      </c>
      <c r="U68" s="11">
        <v>139307</v>
      </c>
      <c r="V68" s="11">
        <v>158868</v>
      </c>
      <c r="W68" s="11">
        <v>160538</v>
      </c>
      <c r="X68" s="11">
        <v>142833</v>
      </c>
      <c r="Y68" s="11">
        <v>121764</v>
      </c>
      <c r="Z68" s="11">
        <v>109648</v>
      </c>
      <c r="AA68" s="11">
        <v>118915</v>
      </c>
      <c r="AB68" s="41">
        <v>127838</v>
      </c>
      <c r="AC68" s="41">
        <v>138445</v>
      </c>
      <c r="AD68" s="41">
        <v>154209</v>
      </c>
      <c r="AE68" s="41">
        <v>195740</v>
      </c>
      <c r="AF68" s="41">
        <v>205138</v>
      </c>
      <c r="AG68" s="41">
        <v>271253</v>
      </c>
      <c r="AH68" s="41">
        <v>139145</v>
      </c>
      <c r="AI68" s="13">
        <v>1.4225688535111747E-2</v>
      </c>
      <c r="AJ68" s="13">
        <v>-0.48702871488978922</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3586245</v>
      </c>
      <c r="H73" s="12">
        <v>2418357</v>
      </c>
      <c r="I73" s="12">
        <v>23039494</v>
      </c>
      <c r="J73" s="12">
        <v>2110926</v>
      </c>
      <c r="K73" s="12">
        <f>SUM(K74:K77)</f>
        <v>24117353</v>
      </c>
      <c r="L73" s="12">
        <f>SUM(L74:L77)</f>
        <v>2865160</v>
      </c>
      <c r="M73" s="12">
        <f>SUM(M74:M77)</f>
        <v>6009028</v>
      </c>
      <c r="N73" s="12">
        <f>SUM(N74:N77)</f>
        <v>2847839</v>
      </c>
      <c r="O73" s="41">
        <v>3615881</v>
      </c>
      <c r="P73" s="41">
        <v>3140455</v>
      </c>
      <c r="Q73" s="41">
        <v>39556424</v>
      </c>
      <c r="R73" s="41">
        <v>2701927</v>
      </c>
      <c r="S73" s="41">
        <v>3262345</v>
      </c>
      <c r="T73" s="41">
        <v>3133935</v>
      </c>
      <c r="U73" s="11">
        <v>6900382</v>
      </c>
      <c r="V73" s="11">
        <v>7199490</v>
      </c>
      <c r="W73" s="11">
        <v>3163170</v>
      </c>
      <c r="X73" s="11">
        <v>2991524</v>
      </c>
      <c r="Y73" s="11">
        <v>9864843</v>
      </c>
      <c r="Z73" s="11">
        <v>6132521</v>
      </c>
      <c r="AA73" s="11">
        <v>12994603</v>
      </c>
      <c r="AB73" s="41">
        <v>7192526</v>
      </c>
      <c r="AC73" s="41">
        <v>3976177</v>
      </c>
      <c r="AD73" s="41">
        <v>4366276</v>
      </c>
      <c r="AE73" s="41">
        <v>4135155</v>
      </c>
      <c r="AF73" s="41">
        <v>6282789</v>
      </c>
      <c r="AG73" s="41">
        <v>6736821</v>
      </c>
      <c r="AH73" s="41">
        <v>3628801</v>
      </c>
      <c r="AI73" s="13">
        <v>-0.10776288413944379</v>
      </c>
      <c r="AJ73" s="13">
        <v>-0.46134816406729523</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1967826</v>
      </c>
      <c r="H75" s="12">
        <v>1710585</v>
      </c>
      <c r="I75" s="12">
        <v>1780768</v>
      </c>
      <c r="J75" s="12">
        <v>1718841</v>
      </c>
      <c r="K75" s="12">
        <v>2535259</v>
      </c>
      <c r="L75" s="12">
        <v>2380056</v>
      </c>
      <c r="M75" s="12">
        <v>2175470</v>
      </c>
      <c r="N75" s="12">
        <v>2054568</v>
      </c>
      <c r="O75" s="41">
        <v>2462025</v>
      </c>
      <c r="P75" s="41">
        <v>2309091</v>
      </c>
      <c r="Q75" s="41">
        <v>2258676</v>
      </c>
      <c r="R75" s="41">
        <v>2049677</v>
      </c>
      <c r="S75" s="41">
        <v>2125579</v>
      </c>
      <c r="T75" s="41">
        <v>2274960</v>
      </c>
      <c r="U75" s="11">
        <v>2619322</v>
      </c>
      <c r="V75" s="11">
        <v>2582081</v>
      </c>
      <c r="W75" s="11">
        <v>2052696</v>
      </c>
      <c r="X75" s="11">
        <v>1877312</v>
      </c>
      <c r="Y75" s="11">
        <v>1749878</v>
      </c>
      <c r="Z75" s="11">
        <v>3771752</v>
      </c>
      <c r="AA75" s="11">
        <v>2274291</v>
      </c>
      <c r="AB75" s="41">
        <v>2139620</v>
      </c>
      <c r="AC75" s="41">
        <v>2216308</v>
      </c>
      <c r="AD75" s="41">
        <v>2229536</v>
      </c>
      <c r="AE75" s="41">
        <v>2376794</v>
      </c>
      <c r="AF75" s="41">
        <v>2474266</v>
      </c>
      <c r="AG75" s="41">
        <v>2729471</v>
      </c>
      <c r="AH75" s="41">
        <v>2152991</v>
      </c>
      <c r="AI75" s="13">
        <v>1.0388383836794635E-3</v>
      </c>
      <c r="AJ75" s="13">
        <v>-0.21120576111634817</v>
      </c>
    </row>
    <row r="76" spans="1:36" ht="10.5" customHeight="1" x14ac:dyDescent="0.2">
      <c r="A76" s="11"/>
      <c r="B76" s="14"/>
      <c r="C76" s="11"/>
      <c r="D76" s="15" t="s">
        <v>47</v>
      </c>
      <c r="E76" s="11"/>
      <c r="F76" s="2"/>
      <c r="G76" s="12">
        <v>1500000</v>
      </c>
      <c r="H76" s="12">
        <v>0</v>
      </c>
      <c r="I76" s="12">
        <v>20969953</v>
      </c>
      <c r="J76" s="12">
        <v>0</v>
      </c>
      <c r="K76" s="12">
        <v>21160000</v>
      </c>
      <c r="L76" s="12">
        <v>0</v>
      </c>
      <c r="M76" s="12">
        <v>0</v>
      </c>
      <c r="N76" s="12">
        <v>0</v>
      </c>
      <c r="O76" s="41">
        <v>0</v>
      </c>
      <c r="P76" s="41">
        <v>0</v>
      </c>
      <c r="Q76" s="41">
        <v>33060420</v>
      </c>
      <c r="R76" s="41">
        <v>0</v>
      </c>
      <c r="S76" s="41">
        <v>0</v>
      </c>
      <c r="T76" s="41">
        <v>0</v>
      </c>
      <c r="U76" s="11">
        <v>0</v>
      </c>
      <c r="V76" s="11">
        <v>3162262</v>
      </c>
      <c r="W76" s="11">
        <v>0</v>
      </c>
      <c r="X76" s="11">
        <v>0</v>
      </c>
      <c r="Y76" s="11">
        <v>5025000</v>
      </c>
      <c r="Z76" s="11">
        <v>1786</v>
      </c>
      <c r="AA76" s="11">
        <v>8492888</v>
      </c>
      <c r="AB76" s="41">
        <v>5974</v>
      </c>
      <c r="AC76" s="41">
        <v>9310</v>
      </c>
      <c r="AD76" s="41">
        <v>15802</v>
      </c>
      <c r="AE76" s="41">
        <v>79262</v>
      </c>
      <c r="AF76" s="41">
        <v>18535</v>
      </c>
      <c r="AG76" s="41">
        <v>0</v>
      </c>
      <c r="AH76" s="41">
        <v>0</v>
      </c>
      <c r="AI76" s="13">
        <v>-1</v>
      </c>
      <c r="AJ76" s="13" t="s">
        <v>246</v>
      </c>
    </row>
    <row r="77" spans="1:36" ht="10.5" customHeight="1" x14ac:dyDescent="0.2">
      <c r="A77" s="11"/>
      <c r="B77" s="11"/>
      <c r="C77" s="11"/>
      <c r="D77" s="11" t="s">
        <v>48</v>
      </c>
      <c r="E77" s="11"/>
      <c r="F77" s="2"/>
      <c r="G77" s="12">
        <v>118419</v>
      </c>
      <c r="H77" s="12">
        <v>707772</v>
      </c>
      <c r="I77" s="12">
        <v>288773</v>
      </c>
      <c r="J77" s="12">
        <v>392085</v>
      </c>
      <c r="K77" s="12">
        <v>422094</v>
      </c>
      <c r="L77" s="12">
        <v>485104</v>
      </c>
      <c r="M77" s="12">
        <v>3833558</v>
      </c>
      <c r="N77" s="12">
        <v>793271</v>
      </c>
      <c r="O77" s="41">
        <v>1153856</v>
      </c>
      <c r="P77" s="41">
        <v>831364</v>
      </c>
      <c r="Q77" s="41">
        <v>4237328</v>
      </c>
      <c r="R77" s="41">
        <v>652250</v>
      </c>
      <c r="S77" s="41">
        <v>1136766</v>
      </c>
      <c r="T77" s="41">
        <v>858975</v>
      </c>
      <c r="U77" s="11">
        <v>4281060</v>
      </c>
      <c r="V77" s="11">
        <v>1455147</v>
      </c>
      <c r="W77" s="11">
        <v>1110474</v>
      </c>
      <c r="X77" s="11">
        <v>1114212</v>
      </c>
      <c r="Y77" s="11">
        <v>3089965</v>
      </c>
      <c r="Z77" s="11">
        <v>2358983</v>
      </c>
      <c r="AA77" s="11">
        <v>2227424</v>
      </c>
      <c r="AB77" s="41">
        <v>5046932</v>
      </c>
      <c r="AC77" s="41">
        <v>1750559</v>
      </c>
      <c r="AD77" s="41">
        <v>2120938</v>
      </c>
      <c r="AE77" s="41">
        <v>1679099</v>
      </c>
      <c r="AF77" s="41">
        <v>3789988</v>
      </c>
      <c r="AG77" s="41">
        <v>4007350</v>
      </c>
      <c r="AH77" s="41">
        <v>1475810</v>
      </c>
      <c r="AI77" s="13">
        <v>-0.18529477942892447</v>
      </c>
      <c r="AJ77" s="13">
        <v>-0.63172420677006003</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c r="AI78" s="13"/>
      <c r="AJ78" s="13"/>
    </row>
    <row r="79" spans="1:36" ht="10.5" customHeight="1" x14ac:dyDescent="0.2">
      <c r="A79" s="11"/>
      <c r="B79" s="11" t="s">
        <v>49</v>
      </c>
      <c r="C79" s="11"/>
      <c r="D79" s="11"/>
      <c r="E79" s="11"/>
      <c r="F79" s="2"/>
      <c r="G79" s="12">
        <v>16005628</v>
      </c>
      <c r="H79" s="12">
        <v>16021051</v>
      </c>
      <c r="I79" s="12">
        <v>17229249</v>
      </c>
      <c r="J79" s="12">
        <v>20216458</v>
      </c>
      <c r="K79" s="12">
        <f>SUM(K80:K89)</f>
        <v>21464984</v>
      </c>
      <c r="L79" s="12">
        <f>SUM(L80:L89)</f>
        <v>22715629</v>
      </c>
      <c r="M79" s="12">
        <f>SUM(M80:M89)</f>
        <v>24719496</v>
      </c>
      <c r="N79" s="12">
        <f>SUM(N80:N89)</f>
        <v>24964366</v>
      </c>
      <c r="O79" s="41">
        <v>28231659</v>
      </c>
      <c r="P79" s="41">
        <v>28180922</v>
      </c>
      <c r="Q79" s="41">
        <v>29923154</v>
      </c>
      <c r="R79" s="41">
        <v>30840569</v>
      </c>
      <c r="S79" s="41">
        <v>27224750</v>
      </c>
      <c r="T79" s="41">
        <v>28511662</v>
      </c>
      <c r="U79" s="11">
        <v>28787212</v>
      </c>
      <c r="V79" s="11">
        <f>SUM(V80:V89)</f>
        <v>33684045</v>
      </c>
      <c r="W79" s="11">
        <f>SUM(W80:W89)</f>
        <v>31544380</v>
      </c>
      <c r="X79" s="11">
        <f>SUM(X80:X89)</f>
        <v>26729088</v>
      </c>
      <c r="Y79" s="11">
        <f>SUM(Y80:Y89)</f>
        <v>24917923</v>
      </c>
      <c r="Z79" s="11">
        <f>SUM(Z80:Z89)</f>
        <v>27442266</v>
      </c>
      <c r="AA79" s="11">
        <v>28022955</v>
      </c>
      <c r="AB79" s="41">
        <v>29627606</v>
      </c>
      <c r="AC79" s="41">
        <v>30375636</v>
      </c>
      <c r="AD79" s="41">
        <v>30598272</v>
      </c>
      <c r="AE79" s="41">
        <v>32075538</v>
      </c>
      <c r="AF79" s="41">
        <v>34089119</v>
      </c>
      <c r="AG79" s="41">
        <v>35248259</v>
      </c>
      <c r="AH79" s="41">
        <v>37522257</v>
      </c>
      <c r="AI79" s="13">
        <v>4.0156607391537591E-2</v>
      </c>
      <c r="AJ79" s="13">
        <v>6.4513767899855703E-2</v>
      </c>
    </row>
    <row r="80" spans="1:36" ht="10.5" customHeight="1" x14ac:dyDescent="0.2">
      <c r="A80" s="11"/>
      <c r="B80" s="11"/>
      <c r="C80" s="11" t="s">
        <v>50</v>
      </c>
      <c r="D80" s="11"/>
      <c r="E80" s="11"/>
      <c r="F80" s="2"/>
      <c r="G80" s="12">
        <v>0</v>
      </c>
      <c r="H80" s="12">
        <v>0</v>
      </c>
      <c r="I80" s="12">
        <v>0</v>
      </c>
      <c r="J80" s="12">
        <v>1696224</v>
      </c>
      <c r="K80" s="12">
        <v>1752311</v>
      </c>
      <c r="L80" s="12">
        <v>1846654</v>
      </c>
      <c r="M80" s="12">
        <v>0</v>
      </c>
      <c r="N80" s="12">
        <v>2179629</v>
      </c>
      <c r="O80" s="41">
        <v>1993935</v>
      </c>
      <c r="P80" s="41">
        <v>2027221</v>
      </c>
      <c r="Q80" s="41">
        <v>2027221</v>
      </c>
      <c r="R80" s="41">
        <v>2027221</v>
      </c>
      <c r="S80" s="41">
        <v>2027221</v>
      </c>
      <c r="T80" s="41">
        <v>2027221</v>
      </c>
      <c r="U80" s="11">
        <v>2027221</v>
      </c>
      <c r="V80" s="11">
        <v>2027221</v>
      </c>
      <c r="W80" s="11">
        <v>2027221</v>
      </c>
      <c r="X80" s="11">
        <v>2027221</v>
      </c>
      <c r="Y80" s="11">
        <v>2027221</v>
      </c>
      <c r="Z80" s="11">
        <v>2027221</v>
      </c>
      <c r="AA80" s="11">
        <v>2027221</v>
      </c>
      <c r="AB80" s="41">
        <v>2027221</v>
      </c>
      <c r="AC80" s="41">
        <v>2027221</v>
      </c>
      <c r="AD80" s="41">
        <v>2027221</v>
      </c>
      <c r="AE80" s="41">
        <v>2027221</v>
      </c>
      <c r="AF80" s="41">
        <v>2027221</v>
      </c>
      <c r="AG80" s="41">
        <v>2027221</v>
      </c>
      <c r="AH80" s="41">
        <v>2027221</v>
      </c>
      <c r="AI80" s="13">
        <v>0</v>
      </c>
      <c r="AJ80" s="13">
        <v>0</v>
      </c>
    </row>
    <row r="81" spans="1:36" ht="10.5" customHeight="1" x14ac:dyDescent="0.2">
      <c r="A81" s="11"/>
      <c r="B81" s="11"/>
      <c r="C81" s="11" t="s">
        <v>51</v>
      </c>
      <c r="D81" s="11"/>
      <c r="E81" s="11"/>
      <c r="F81" s="2"/>
      <c r="G81" s="12">
        <v>0</v>
      </c>
      <c r="H81" s="12">
        <v>0</v>
      </c>
      <c r="I81" s="12">
        <v>0</v>
      </c>
      <c r="J81" s="12">
        <v>129377</v>
      </c>
      <c r="K81" s="12">
        <v>129377</v>
      </c>
      <c r="L81" s="12">
        <v>5930</v>
      </c>
      <c r="M81" s="12">
        <v>2045120</v>
      </c>
      <c r="N81" s="12">
        <v>407068</v>
      </c>
      <c r="O81" s="41">
        <v>819591</v>
      </c>
      <c r="P81" s="41">
        <v>876161</v>
      </c>
      <c r="Q81" s="41">
        <v>924816</v>
      </c>
      <c r="R81" s="41">
        <v>1010942</v>
      </c>
      <c r="S81" s="41">
        <v>1085014</v>
      </c>
      <c r="T81" s="41">
        <v>1040830</v>
      </c>
      <c r="U81" s="11">
        <v>1094721</v>
      </c>
      <c r="V81" s="12">
        <v>1146226</v>
      </c>
      <c r="W81" s="11">
        <v>1153178</v>
      </c>
      <c r="X81" s="11">
        <v>1163937</v>
      </c>
      <c r="Y81" s="11">
        <v>1161282</v>
      </c>
      <c r="Z81" s="11">
        <v>1192627</v>
      </c>
      <c r="AA81" s="11">
        <v>1179570</v>
      </c>
      <c r="AB81" s="41">
        <v>1206517</v>
      </c>
      <c r="AC81" s="41">
        <v>1222970</v>
      </c>
      <c r="AD81" s="41">
        <v>1262242</v>
      </c>
      <c r="AE81" s="41">
        <v>1262348</v>
      </c>
      <c r="AF81" s="41">
        <v>1269247</v>
      </c>
      <c r="AG81" s="41">
        <v>1271482</v>
      </c>
      <c r="AH81" s="41">
        <v>1283078</v>
      </c>
      <c r="AI81" s="13">
        <v>1.0306783136609265E-2</v>
      </c>
      <c r="AJ81" s="13">
        <v>9.1200661904769394E-3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1702245</v>
      </c>
      <c r="W82" s="12">
        <v>1887152</v>
      </c>
      <c r="X82" s="12">
        <v>2147981</v>
      </c>
      <c r="Y82" s="12">
        <v>2214189.091723606</v>
      </c>
      <c r="Z82" s="12">
        <v>2359584.0760912211</v>
      </c>
      <c r="AA82" s="12">
        <v>2320205</v>
      </c>
      <c r="AB82" s="41">
        <v>2731273</v>
      </c>
      <c r="AC82" s="41">
        <v>3115948</v>
      </c>
      <c r="AD82" s="41">
        <v>3007598</v>
      </c>
      <c r="AE82" s="41">
        <v>3067994</v>
      </c>
      <c r="AF82" s="41">
        <v>3194756</v>
      </c>
      <c r="AG82" s="41">
        <v>3355546</v>
      </c>
      <c r="AH82" s="41">
        <v>3907735</v>
      </c>
      <c r="AI82" s="13">
        <v>6.151629563867278E-2</v>
      </c>
      <c r="AJ82" s="13">
        <v>0.16456010437645618</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797755</v>
      </c>
      <c r="W83" s="12">
        <v>612848</v>
      </c>
      <c r="X83" s="12">
        <v>352019</v>
      </c>
      <c r="Y83" s="12">
        <v>285810.90827639401</v>
      </c>
      <c r="Z83" s="12">
        <v>140415.92390877893</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0</v>
      </c>
      <c r="K84" s="12">
        <v>0</v>
      </c>
      <c r="L84" s="12">
        <v>123447</v>
      </c>
      <c r="M84" s="12">
        <v>127893</v>
      </c>
      <c r="N84" s="12">
        <v>129376</v>
      </c>
      <c r="O84" s="41">
        <v>129377</v>
      </c>
      <c r="P84" s="41">
        <v>129377</v>
      </c>
      <c r="Q84" s="41">
        <v>129377</v>
      </c>
      <c r="R84" s="41">
        <v>129377</v>
      </c>
      <c r="S84" s="41">
        <v>129377</v>
      </c>
      <c r="T84" s="41">
        <v>129377</v>
      </c>
      <c r="U84" s="11">
        <v>129377</v>
      </c>
      <c r="V84" s="11">
        <v>129377</v>
      </c>
      <c r="W84" s="11">
        <v>129377</v>
      </c>
      <c r="X84" s="11">
        <v>129377</v>
      </c>
      <c r="Y84" s="11">
        <v>129377</v>
      </c>
      <c r="Z84" s="11">
        <v>129377</v>
      </c>
      <c r="AA84" s="11">
        <v>129377</v>
      </c>
      <c r="AB84" s="41">
        <v>129377</v>
      </c>
      <c r="AC84" s="41">
        <v>129377</v>
      </c>
      <c r="AD84" s="41">
        <v>129377</v>
      </c>
      <c r="AE84" s="41">
        <v>129377</v>
      </c>
      <c r="AF84" s="41">
        <v>98515</v>
      </c>
      <c r="AG84" s="41">
        <v>129377</v>
      </c>
      <c r="AH84" s="41">
        <v>129377</v>
      </c>
      <c r="AI84" s="13">
        <v>0</v>
      </c>
      <c r="AJ84" s="13">
        <v>0</v>
      </c>
    </row>
    <row r="85" spans="1:36" ht="10.5" customHeight="1" x14ac:dyDescent="0.2">
      <c r="A85" s="11"/>
      <c r="B85" s="14"/>
      <c r="C85" s="11" t="s">
        <v>55</v>
      </c>
      <c r="E85" s="11"/>
      <c r="F85" s="2"/>
      <c r="G85" s="12">
        <v>0</v>
      </c>
      <c r="H85" s="12">
        <v>0</v>
      </c>
      <c r="I85" s="12">
        <v>0</v>
      </c>
      <c r="J85" s="12">
        <v>0</v>
      </c>
      <c r="K85" s="12">
        <v>0</v>
      </c>
      <c r="L85" s="12">
        <v>0</v>
      </c>
      <c r="M85" s="12">
        <v>268318</v>
      </c>
      <c r="N85" s="12">
        <v>423303</v>
      </c>
      <c r="O85" s="41">
        <v>428552</v>
      </c>
      <c r="P85" s="41">
        <v>450254</v>
      </c>
      <c r="Q85" s="41">
        <v>452441</v>
      </c>
      <c r="R85" s="41">
        <v>467328</v>
      </c>
      <c r="S85" s="41">
        <v>528742</v>
      </c>
      <c r="T85" s="41">
        <v>464691</v>
      </c>
      <c r="U85" s="11">
        <v>535615</v>
      </c>
      <c r="V85" s="11">
        <v>581911</v>
      </c>
      <c r="W85" s="11">
        <v>550687</v>
      </c>
      <c r="X85" s="11">
        <v>395216</v>
      </c>
      <c r="Y85" s="11">
        <v>423019</v>
      </c>
      <c r="Z85" s="11">
        <v>469254</v>
      </c>
      <c r="AA85" s="11">
        <v>581347</v>
      </c>
      <c r="AB85" s="41">
        <v>588091</v>
      </c>
      <c r="AC85" s="41">
        <v>685769</v>
      </c>
      <c r="AD85" s="41">
        <v>608831</v>
      </c>
      <c r="AE85" s="41">
        <v>676141</v>
      </c>
      <c r="AF85" s="41">
        <v>713760</v>
      </c>
      <c r="AG85" s="41">
        <v>791602</v>
      </c>
      <c r="AH85" s="41">
        <v>1125066</v>
      </c>
      <c r="AI85" s="13">
        <v>0.11418056297429002</v>
      </c>
      <c r="AJ85" s="13">
        <v>0.42125209385524542</v>
      </c>
    </row>
    <row r="86" spans="1:36" ht="10.5" customHeight="1" x14ac:dyDescent="0.2">
      <c r="A86" s="11"/>
      <c r="B86" s="11"/>
      <c r="C86" s="11" t="s">
        <v>56</v>
      </c>
      <c r="D86" s="11"/>
      <c r="E86" s="11"/>
      <c r="F86" s="2"/>
      <c r="G86" s="12">
        <v>3559851</v>
      </c>
      <c r="H86" s="12">
        <v>3520214</v>
      </c>
      <c r="I86" s="12">
        <v>3864943</v>
      </c>
      <c r="J86" s="12">
        <v>4000711</v>
      </c>
      <c r="K86" s="12">
        <v>4773115</v>
      </c>
      <c r="L86" s="12">
        <v>4986157</v>
      </c>
      <c r="M86" s="12">
        <v>5389097</v>
      </c>
      <c r="N86" s="12">
        <v>5547227</v>
      </c>
      <c r="O86" s="41">
        <v>6461105</v>
      </c>
      <c r="P86" s="41">
        <v>7461576</v>
      </c>
      <c r="Q86" s="41">
        <v>10624747</v>
      </c>
      <c r="R86" s="41">
        <v>11668062</v>
      </c>
      <c r="S86" s="41">
        <v>6828082</v>
      </c>
      <c r="T86" s="41">
        <v>5353211</v>
      </c>
      <c r="U86" s="11">
        <v>5764129</v>
      </c>
      <c r="V86" s="11">
        <v>6416117</v>
      </c>
      <c r="W86" s="11">
        <v>6450123</v>
      </c>
      <c r="X86" s="11">
        <v>6205215</v>
      </c>
      <c r="Y86" s="11">
        <v>6528718</v>
      </c>
      <c r="Z86" s="11">
        <v>6390874</v>
      </c>
      <c r="AA86" s="11">
        <v>7038803</v>
      </c>
      <c r="AB86" s="41">
        <v>7706631</v>
      </c>
      <c r="AC86" s="41">
        <v>7495906</v>
      </c>
      <c r="AD86" s="41">
        <v>7657178</v>
      </c>
      <c r="AE86" s="41">
        <v>9030977</v>
      </c>
      <c r="AF86" s="41">
        <v>9806580</v>
      </c>
      <c r="AG86" s="41">
        <v>10058430</v>
      </c>
      <c r="AH86" s="41">
        <v>10412120</v>
      </c>
      <c r="AI86" s="13">
        <v>5.1426938739777883E-2</v>
      </c>
      <c r="AJ86" s="13">
        <v>3.5163539439057589E-2</v>
      </c>
    </row>
    <row r="87" spans="1:36" ht="10.5" customHeight="1" x14ac:dyDescent="0.2">
      <c r="A87" s="11"/>
      <c r="B87" s="11"/>
      <c r="C87" s="11" t="s">
        <v>57</v>
      </c>
      <c r="D87" s="11"/>
      <c r="E87" s="11"/>
      <c r="F87" s="2"/>
      <c r="G87" s="12">
        <v>9724203</v>
      </c>
      <c r="H87" s="12">
        <v>9700578</v>
      </c>
      <c r="I87" s="12">
        <v>10142508</v>
      </c>
      <c r="J87" s="12">
        <v>10522478</v>
      </c>
      <c r="K87" s="12">
        <v>10910049</v>
      </c>
      <c r="L87" s="12">
        <v>11716977</v>
      </c>
      <c r="M87" s="12">
        <v>12596269</v>
      </c>
      <c r="N87" s="12">
        <v>12751420</v>
      </c>
      <c r="O87" s="41">
        <v>13234709</v>
      </c>
      <c r="P87" s="41">
        <v>11943646</v>
      </c>
      <c r="Q87" s="41">
        <v>10884766</v>
      </c>
      <c r="R87" s="41">
        <v>10403814</v>
      </c>
      <c r="S87" s="41">
        <v>10535668</v>
      </c>
      <c r="T87" s="41">
        <v>13227645</v>
      </c>
      <c r="U87" s="11">
        <v>13432288</v>
      </c>
      <c r="V87" s="11">
        <v>14391698</v>
      </c>
      <c r="W87" s="11">
        <v>12470136</v>
      </c>
      <c r="X87" s="11">
        <v>9582561</v>
      </c>
      <c r="Y87" s="11">
        <v>8667504</v>
      </c>
      <c r="Z87" s="11">
        <v>10007157</v>
      </c>
      <c r="AA87" s="11">
        <v>10762683</v>
      </c>
      <c r="AB87" s="41">
        <v>10990889</v>
      </c>
      <c r="AC87" s="41">
        <v>11654433</v>
      </c>
      <c r="AD87" s="41">
        <v>11842288</v>
      </c>
      <c r="AE87" s="41">
        <v>12646436</v>
      </c>
      <c r="AF87" s="41">
        <v>13635968</v>
      </c>
      <c r="AG87" s="41">
        <v>14015797</v>
      </c>
      <c r="AH87" s="41">
        <v>13131271</v>
      </c>
      <c r="AI87" s="13">
        <v>3.0099058925032063E-2</v>
      </c>
      <c r="AJ87" s="13">
        <v>-6.3109218833577563E-2</v>
      </c>
    </row>
    <row r="88" spans="1:36" ht="10.5" customHeight="1" x14ac:dyDescent="0.2">
      <c r="A88" s="11"/>
      <c r="B88" s="11"/>
      <c r="C88" s="11" t="s">
        <v>58</v>
      </c>
      <c r="D88" s="11"/>
      <c r="E88" s="11"/>
      <c r="F88" s="2"/>
      <c r="G88" s="12">
        <v>2721574</v>
      </c>
      <c r="H88" s="12">
        <v>2800259</v>
      </c>
      <c r="I88" s="12">
        <v>3221798</v>
      </c>
      <c r="J88" s="12">
        <v>3867668</v>
      </c>
      <c r="K88" s="12">
        <v>3900132</v>
      </c>
      <c r="L88" s="12">
        <v>4036464</v>
      </c>
      <c r="M88" s="12">
        <v>4292799</v>
      </c>
      <c r="N88" s="12">
        <v>3526343</v>
      </c>
      <c r="O88" s="41">
        <v>5164390</v>
      </c>
      <c r="P88" s="41">
        <v>5292687</v>
      </c>
      <c r="Q88" s="41">
        <v>4633537</v>
      </c>
      <c r="R88" s="41">
        <v>4769364</v>
      </c>
      <c r="S88" s="41">
        <v>5351248</v>
      </c>
      <c r="T88" s="41">
        <v>5518089</v>
      </c>
      <c r="U88" s="11">
        <v>5297686</v>
      </c>
      <c r="V88" s="11">
        <v>6071063</v>
      </c>
      <c r="W88" s="11">
        <v>5868100</v>
      </c>
      <c r="X88" s="11">
        <v>4369369</v>
      </c>
      <c r="Y88" s="11">
        <v>3103183</v>
      </c>
      <c r="Z88" s="11">
        <v>4418591</v>
      </c>
      <c r="AA88" s="11">
        <v>3756460</v>
      </c>
      <c r="AB88" s="41">
        <v>4027132</v>
      </c>
      <c r="AC88" s="41">
        <v>3530756</v>
      </c>
      <c r="AD88" s="41">
        <v>3601655</v>
      </c>
      <c r="AE88" s="41">
        <v>3177642</v>
      </c>
      <c r="AF88" s="41">
        <v>3109664</v>
      </c>
      <c r="AG88" s="41">
        <v>3598804</v>
      </c>
      <c r="AH88" s="41">
        <v>5265001</v>
      </c>
      <c r="AI88" s="13">
        <v>4.5683925921066848E-2</v>
      </c>
      <c r="AJ88" s="13">
        <v>0.46298631434220927</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246249</v>
      </c>
      <c r="R89" s="41">
        <v>364461</v>
      </c>
      <c r="S89" s="41">
        <v>739398</v>
      </c>
      <c r="T89" s="41">
        <v>750598</v>
      </c>
      <c r="U89" s="11">
        <v>506175</v>
      </c>
      <c r="V89" s="11">
        <v>420432</v>
      </c>
      <c r="W89" s="11">
        <v>395558</v>
      </c>
      <c r="X89" s="11">
        <v>356192</v>
      </c>
      <c r="Y89" s="11">
        <v>377619</v>
      </c>
      <c r="Z89" s="11">
        <v>307165</v>
      </c>
      <c r="AA89" s="11">
        <v>227289</v>
      </c>
      <c r="AB89" s="41">
        <v>220475</v>
      </c>
      <c r="AC89" s="41">
        <v>513256</v>
      </c>
      <c r="AD89" s="41">
        <v>461882</v>
      </c>
      <c r="AE89" s="41">
        <v>57402</v>
      </c>
      <c r="AF89" s="41">
        <v>233408</v>
      </c>
      <c r="AG89" s="41">
        <v>0</v>
      </c>
      <c r="AH89" s="41">
        <v>241388</v>
      </c>
      <c r="AI89" s="13">
        <v>1.5218182922821288E-2</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3245564</v>
      </c>
      <c r="H91" s="12">
        <v>3306955</v>
      </c>
      <c r="I91" s="12">
        <v>3136793</v>
      </c>
      <c r="J91" s="12">
        <v>3095837</v>
      </c>
      <c r="K91" s="12">
        <v>3311181</v>
      </c>
      <c r="L91" s="12">
        <v>3539301</v>
      </c>
      <c r="M91" s="12">
        <v>3551793</v>
      </c>
      <c r="N91" s="12">
        <v>3606884</v>
      </c>
      <c r="O91" s="41">
        <v>3821310</v>
      </c>
      <c r="P91" s="41">
        <v>4918572</v>
      </c>
      <c r="Q91" s="41">
        <v>4900715</v>
      </c>
      <c r="R91" s="41">
        <v>6133668</v>
      </c>
      <c r="S91" s="41">
        <v>6172665</v>
      </c>
      <c r="T91" s="41">
        <v>6995045</v>
      </c>
      <c r="U91" s="11">
        <v>7648343</v>
      </c>
      <c r="V91" s="11">
        <v>6973559</v>
      </c>
      <c r="W91" s="11">
        <v>6533666</v>
      </c>
      <c r="X91" s="11">
        <v>9515249</v>
      </c>
      <c r="Y91" s="11">
        <v>9010161</v>
      </c>
      <c r="Z91" s="11">
        <v>6595283</v>
      </c>
      <c r="AA91" s="11">
        <v>6461801</v>
      </c>
      <c r="AB91" s="41">
        <v>7667951</v>
      </c>
      <c r="AC91" s="41">
        <v>7024445</v>
      </c>
      <c r="AD91" s="41">
        <v>7075361</v>
      </c>
      <c r="AE91" s="41">
        <v>6778826</v>
      </c>
      <c r="AF91" s="41">
        <v>7387612</v>
      </c>
      <c r="AG91" s="42">
        <v>7819457</v>
      </c>
      <c r="AH91" s="41">
        <v>7742111</v>
      </c>
      <c r="AI91" s="13">
        <v>1.6054464286572312E-3</v>
      </c>
      <c r="AJ91" s="13">
        <v>-9.8914796769136275E-3</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47143657</v>
      </c>
      <c r="H96" s="5">
        <v>37986966</v>
      </c>
      <c r="I96" s="5">
        <v>34688316</v>
      </c>
      <c r="J96" s="5">
        <v>35448154</v>
      </c>
      <c r="K96" s="5">
        <v>42829226</v>
      </c>
      <c r="L96" s="5">
        <v>52738740</v>
      </c>
      <c r="M96" s="5">
        <v>50620249</v>
      </c>
      <c r="N96" s="5">
        <v>44982583</v>
      </c>
      <c r="O96" s="5">
        <v>49065039</v>
      </c>
      <c r="P96" s="5">
        <v>52040077</v>
      </c>
      <c r="Q96" s="5">
        <v>86213594</v>
      </c>
      <c r="R96" s="39">
        <v>55719809</v>
      </c>
      <c r="S96" s="39">
        <v>53230671</v>
      </c>
      <c r="T96" s="39">
        <v>55157935</v>
      </c>
      <c r="U96" s="39">
        <v>60515746</v>
      </c>
      <c r="V96" s="8">
        <v>68284009</v>
      </c>
      <c r="W96" s="39">
        <v>62655062</v>
      </c>
      <c r="X96" s="39">
        <f t="shared" ref="X96:AA96" si="14">SUM(X98:X107)</f>
        <v>56536793</v>
      </c>
      <c r="Y96" s="39">
        <f t="shared" si="14"/>
        <v>54801398</v>
      </c>
      <c r="Z96" s="39">
        <f t="shared" si="14"/>
        <v>61032100</v>
      </c>
      <c r="AA96" s="39">
        <f t="shared" si="14"/>
        <v>68447557</v>
      </c>
      <c r="AB96" s="39">
        <v>62764551</v>
      </c>
      <c r="AC96" s="39">
        <v>60300632</v>
      </c>
      <c r="AD96" s="39">
        <v>63369307</v>
      </c>
      <c r="AE96" s="39">
        <v>62667813</v>
      </c>
      <c r="AF96" s="39">
        <v>62821374</v>
      </c>
      <c r="AG96" s="96">
        <v>68857089</v>
      </c>
      <c r="AH96" s="96">
        <v>68160680</v>
      </c>
      <c r="AI96" s="10">
        <v>1.3841150484478426E-2</v>
      </c>
      <c r="AJ96" s="10">
        <v>-1.0113831562063276E-2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10862160</v>
      </c>
      <c r="H98" s="50">
        <v>11426567</v>
      </c>
      <c r="I98" s="50">
        <v>11753084</v>
      </c>
      <c r="J98" s="50">
        <v>12432935</v>
      </c>
      <c r="K98" s="50">
        <v>15453182</v>
      </c>
      <c r="L98" s="50">
        <v>14168745</v>
      </c>
      <c r="M98" s="50">
        <v>14902707</v>
      </c>
      <c r="N98" s="50">
        <v>15029637</v>
      </c>
      <c r="O98" s="50">
        <v>16951354</v>
      </c>
      <c r="P98" s="50">
        <v>16983553</v>
      </c>
      <c r="Q98" s="50">
        <v>17209594</v>
      </c>
      <c r="R98" s="41">
        <v>18515322</v>
      </c>
      <c r="S98" s="41">
        <v>20476219</v>
      </c>
      <c r="T98" s="41">
        <v>22478533</v>
      </c>
      <c r="U98" s="41">
        <v>23698935</v>
      </c>
      <c r="V98" s="11">
        <v>24868239</v>
      </c>
      <c r="W98" s="41">
        <v>24731485</v>
      </c>
      <c r="X98" s="41">
        <v>23363028</v>
      </c>
      <c r="Y98" s="41">
        <v>22104453</v>
      </c>
      <c r="Z98" s="41">
        <v>22679540</v>
      </c>
      <c r="AA98" s="41">
        <v>23566052</v>
      </c>
      <c r="AB98" s="41">
        <v>23632995</v>
      </c>
      <c r="AC98" s="41">
        <v>25121553</v>
      </c>
      <c r="AD98" s="41">
        <v>27557731</v>
      </c>
      <c r="AE98" s="41">
        <v>28511745</v>
      </c>
      <c r="AF98" s="41">
        <v>28674636</v>
      </c>
      <c r="AG98" s="42">
        <v>31429033</v>
      </c>
      <c r="AH98" s="42">
        <v>29914231</v>
      </c>
      <c r="AI98" s="13">
        <v>4.0063478786984685E-2</v>
      </c>
      <c r="AJ98" s="13">
        <v>-4.8197537607981768E-2</v>
      </c>
    </row>
    <row r="99" spans="1:44" ht="10.5" customHeight="1" x14ac:dyDescent="0.2">
      <c r="A99" s="14"/>
      <c r="B99" s="51" t="s">
        <v>65</v>
      </c>
      <c r="C99" s="44"/>
      <c r="D99" s="44"/>
      <c r="E99" s="34"/>
      <c r="F99" s="2"/>
      <c r="G99" s="50">
        <v>16671969</v>
      </c>
      <c r="H99" s="50">
        <v>18144772</v>
      </c>
      <c r="I99" s="50">
        <v>18620102</v>
      </c>
      <c r="J99" s="50">
        <v>19262908</v>
      </c>
      <c r="K99" s="50">
        <v>20417880</v>
      </c>
      <c r="L99" s="50">
        <v>21709820</v>
      </c>
      <c r="M99" s="50">
        <v>23188892</v>
      </c>
      <c r="N99" s="50">
        <v>24770245</v>
      </c>
      <c r="O99" s="50">
        <v>27313744</v>
      </c>
      <c r="P99" s="50">
        <v>29767096</v>
      </c>
      <c r="Q99" s="50">
        <v>28410582</v>
      </c>
      <c r="R99" s="41">
        <v>27940527</v>
      </c>
      <c r="S99" s="41">
        <v>28253852</v>
      </c>
      <c r="T99" s="41">
        <v>28520430</v>
      </c>
      <c r="U99" s="41">
        <v>29746568</v>
      </c>
      <c r="V99" s="11">
        <v>31242499</v>
      </c>
      <c r="W99" s="41">
        <v>30050980</v>
      </c>
      <c r="X99" s="41">
        <v>26886498</v>
      </c>
      <c r="Y99" s="41">
        <v>25621373</v>
      </c>
      <c r="Z99" s="41">
        <v>26614393</v>
      </c>
      <c r="AA99" s="41">
        <v>27386122</v>
      </c>
      <c r="AB99" s="41">
        <v>28169759</v>
      </c>
      <c r="AC99" s="41">
        <v>27544538</v>
      </c>
      <c r="AD99" s="41">
        <v>27702376</v>
      </c>
      <c r="AE99" s="41">
        <v>28663567</v>
      </c>
      <c r="AF99" s="41">
        <v>29732159</v>
      </c>
      <c r="AG99" s="42">
        <v>30064507</v>
      </c>
      <c r="AH99" s="42">
        <v>31823264</v>
      </c>
      <c r="AI99" s="13">
        <v>2.0532715779202793E-2</v>
      </c>
      <c r="AJ99" s="13">
        <v>5.8499445874831739E-2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7824</v>
      </c>
      <c r="H102" s="50">
        <v>218272</v>
      </c>
      <c r="I102" s="50">
        <v>212470</v>
      </c>
      <c r="J102" s="50">
        <v>259102</v>
      </c>
      <c r="K102" s="50">
        <v>268976</v>
      </c>
      <c r="L102" s="50">
        <v>277896</v>
      </c>
      <c r="M102" s="50">
        <v>284071</v>
      </c>
      <c r="N102" s="50">
        <v>0</v>
      </c>
      <c r="O102" s="50">
        <v>2062</v>
      </c>
      <c r="P102" s="50">
        <v>34439</v>
      </c>
      <c r="Q102" s="50">
        <v>0</v>
      </c>
      <c r="R102" s="41">
        <v>0</v>
      </c>
      <c r="S102" s="41">
        <v>10000</v>
      </c>
      <c r="T102" s="41">
        <v>3903</v>
      </c>
      <c r="U102" s="41">
        <v>2200</v>
      </c>
      <c r="V102" s="11">
        <v>379</v>
      </c>
      <c r="W102" s="41">
        <v>0</v>
      </c>
      <c r="X102" s="41">
        <v>0</v>
      </c>
      <c r="Y102" s="41">
        <v>0</v>
      </c>
      <c r="Z102" s="41">
        <v>0</v>
      </c>
      <c r="AA102" s="41">
        <v>0</v>
      </c>
      <c r="AB102" s="41">
        <v>146495</v>
      </c>
      <c r="AC102" s="41">
        <v>0</v>
      </c>
      <c r="AD102" s="41">
        <v>0</v>
      </c>
      <c r="AE102" s="41">
        <v>0</v>
      </c>
      <c r="AF102" s="41">
        <v>0</v>
      </c>
      <c r="AG102" s="42">
        <v>0</v>
      </c>
      <c r="AH102" s="42">
        <v>136</v>
      </c>
      <c r="AI102" s="13">
        <v>-0.68766593679263077</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209223</v>
      </c>
      <c r="H104" s="50">
        <v>10545</v>
      </c>
      <c r="I104" s="50">
        <v>194585</v>
      </c>
      <c r="J104" s="50">
        <v>81490</v>
      </c>
      <c r="K104" s="50">
        <v>93736</v>
      </c>
      <c r="L104" s="50">
        <v>82702</v>
      </c>
      <c r="M104" s="50">
        <v>77503</v>
      </c>
      <c r="N104" s="50">
        <v>1083</v>
      </c>
      <c r="O104" s="50">
        <v>373</v>
      </c>
      <c r="P104" s="50">
        <v>0</v>
      </c>
      <c r="Q104" s="50">
        <v>0</v>
      </c>
      <c r="R104" s="41">
        <v>0</v>
      </c>
      <c r="S104" s="41">
        <v>120772</v>
      </c>
      <c r="T104" s="41">
        <v>148790</v>
      </c>
      <c r="U104" s="41">
        <v>155303</v>
      </c>
      <c r="V104" s="11">
        <v>211470</v>
      </c>
      <c r="W104" s="41">
        <v>184539</v>
      </c>
      <c r="X104" s="41">
        <v>234086</v>
      </c>
      <c r="Y104" s="41">
        <v>146932</v>
      </c>
      <c r="Z104" s="41">
        <v>198638</v>
      </c>
      <c r="AA104" s="41">
        <v>148224</v>
      </c>
      <c r="AB104" s="41">
        <v>0</v>
      </c>
      <c r="AC104" s="41">
        <v>144956</v>
      </c>
      <c r="AD104" s="41">
        <v>167189</v>
      </c>
      <c r="AE104" s="41">
        <v>77029</v>
      </c>
      <c r="AF104" s="41">
        <v>489</v>
      </c>
      <c r="AG104" s="42">
        <v>826</v>
      </c>
      <c r="AH104" s="42">
        <v>414</v>
      </c>
      <c r="AI104" s="13" t="s">
        <v>246</v>
      </c>
      <c r="AJ104" s="13">
        <v>-0.49878934624697335</v>
      </c>
    </row>
    <row r="105" spans="1:44" ht="10.5" customHeight="1" x14ac:dyDescent="0.2">
      <c r="A105" s="14"/>
      <c r="B105" s="51" t="s">
        <v>72</v>
      </c>
      <c r="C105" s="44"/>
      <c r="D105" s="44"/>
      <c r="E105" s="34"/>
      <c r="F105" s="2"/>
      <c r="G105" s="50">
        <v>2979441</v>
      </c>
      <c r="H105" s="50">
        <v>3015768</v>
      </c>
      <c r="I105" s="50">
        <v>2873260</v>
      </c>
      <c r="J105" s="50">
        <v>2383561</v>
      </c>
      <c r="K105" s="50">
        <v>3733640</v>
      </c>
      <c r="L105" s="50">
        <v>4277216</v>
      </c>
      <c r="M105" s="50">
        <v>7185559</v>
      </c>
      <c r="N105" s="50">
        <v>4096978</v>
      </c>
      <c r="O105" s="50">
        <v>4018898</v>
      </c>
      <c r="P105" s="50">
        <v>4541951</v>
      </c>
      <c r="Q105" s="50">
        <v>34000151</v>
      </c>
      <c r="R105" s="41">
        <v>3693502</v>
      </c>
      <c r="S105" s="41">
        <v>3719838</v>
      </c>
      <c r="T105" s="41">
        <v>3721254</v>
      </c>
      <c r="U105" s="41">
        <v>3743989</v>
      </c>
      <c r="V105" s="11">
        <v>7465848</v>
      </c>
      <c r="W105" s="41">
        <v>3961316</v>
      </c>
      <c r="X105" s="41">
        <v>3954692</v>
      </c>
      <c r="Y105" s="41">
        <v>4619202</v>
      </c>
      <c r="Z105" s="41">
        <v>4740016</v>
      </c>
      <c r="AA105" s="41">
        <v>12555572</v>
      </c>
      <c r="AB105" s="41">
        <v>4364448</v>
      </c>
      <c r="AC105" s="41">
        <v>4992336</v>
      </c>
      <c r="AD105" s="41">
        <v>4913331</v>
      </c>
      <c r="AE105" s="41">
        <v>2521349</v>
      </c>
      <c r="AF105" s="41">
        <v>1977478</v>
      </c>
      <c r="AG105" s="42">
        <v>2841510</v>
      </c>
      <c r="AH105" s="42">
        <v>2494973</v>
      </c>
      <c r="AI105" s="13">
        <v>-8.8990817526026889E-2</v>
      </c>
      <c r="AJ105" s="13">
        <v>-0.12195522803016706</v>
      </c>
    </row>
    <row r="106" spans="1:44" ht="10.5" customHeight="1" x14ac:dyDescent="0.2">
      <c r="A106" s="14"/>
      <c r="B106" s="51" t="s">
        <v>73</v>
      </c>
      <c r="C106" s="44"/>
      <c r="D106" s="44"/>
      <c r="E106" s="34"/>
      <c r="F106" s="2"/>
      <c r="G106" s="50">
        <v>16409600</v>
      </c>
      <c r="H106" s="50">
        <v>5105944</v>
      </c>
      <c r="I106" s="50">
        <v>1031846</v>
      </c>
      <c r="J106" s="50">
        <v>991208</v>
      </c>
      <c r="K106" s="50">
        <v>2797968</v>
      </c>
      <c r="L106" s="50">
        <v>12171543</v>
      </c>
      <c r="M106" s="50">
        <v>4906658</v>
      </c>
      <c r="N106" s="50">
        <v>1008670</v>
      </c>
      <c r="O106" s="50">
        <v>721748</v>
      </c>
      <c r="P106" s="50">
        <v>698998</v>
      </c>
      <c r="Q106" s="50">
        <v>6591688</v>
      </c>
      <c r="R106" s="41">
        <v>5569864</v>
      </c>
      <c r="S106" s="41">
        <v>647705</v>
      </c>
      <c r="T106" s="41">
        <v>243912</v>
      </c>
      <c r="U106" s="41">
        <v>1273097</v>
      </c>
      <c r="V106" s="11">
        <v>2424643</v>
      </c>
      <c r="W106" s="41">
        <v>1580804</v>
      </c>
      <c r="X106" s="41">
        <v>215228</v>
      </c>
      <c r="Y106" s="41">
        <v>311428</v>
      </c>
      <c r="Z106" s="41">
        <v>4790846</v>
      </c>
      <c r="AA106" s="41">
        <v>2581891</v>
      </c>
      <c r="AB106" s="41">
        <v>4050472</v>
      </c>
      <c r="AC106" s="41">
        <v>118451</v>
      </c>
      <c r="AD106" s="41">
        <v>544526</v>
      </c>
      <c r="AE106" s="41">
        <v>424115</v>
      </c>
      <c r="AF106" s="41">
        <v>0</v>
      </c>
      <c r="AG106" s="42">
        <v>1467842</v>
      </c>
      <c r="AH106" s="42">
        <v>981855</v>
      </c>
      <c r="AI106" s="13">
        <v>-0.21037003565536494</v>
      </c>
      <c r="AJ106" s="13">
        <v>-0.33108944968191401</v>
      </c>
    </row>
    <row r="107" spans="1:44" ht="10.5" customHeight="1" x14ac:dyDescent="0.2">
      <c r="A107" s="14"/>
      <c r="B107" s="51" t="s">
        <v>39</v>
      </c>
      <c r="C107" s="44"/>
      <c r="D107" s="44"/>
      <c r="E107" s="34"/>
      <c r="F107" s="2"/>
      <c r="G107" s="50">
        <v>3440</v>
      </c>
      <c r="H107" s="50">
        <v>65098</v>
      </c>
      <c r="I107" s="50">
        <v>2969</v>
      </c>
      <c r="J107" s="50">
        <v>36950</v>
      </c>
      <c r="K107" s="50">
        <v>63844</v>
      </c>
      <c r="L107" s="50">
        <v>50818</v>
      </c>
      <c r="M107" s="50">
        <v>74859</v>
      </c>
      <c r="N107" s="50">
        <v>75970</v>
      </c>
      <c r="O107" s="50">
        <v>56860</v>
      </c>
      <c r="P107" s="50">
        <v>14040</v>
      </c>
      <c r="Q107" s="50">
        <v>1579</v>
      </c>
      <c r="R107" s="41">
        <v>594</v>
      </c>
      <c r="S107" s="41">
        <v>2285</v>
      </c>
      <c r="T107" s="41">
        <v>41113</v>
      </c>
      <c r="U107" s="41">
        <v>1895654</v>
      </c>
      <c r="V107" s="11">
        <v>2070931</v>
      </c>
      <c r="W107" s="41">
        <v>2145938</v>
      </c>
      <c r="X107" s="41">
        <v>1883261</v>
      </c>
      <c r="Y107" s="41">
        <v>1998010</v>
      </c>
      <c r="Z107" s="41">
        <v>2008667</v>
      </c>
      <c r="AA107" s="41">
        <v>2209696</v>
      </c>
      <c r="AB107" s="41">
        <v>2400382</v>
      </c>
      <c r="AC107" s="41">
        <v>2378798</v>
      </c>
      <c r="AD107" s="41">
        <v>2484154</v>
      </c>
      <c r="AE107" s="41">
        <v>2470008</v>
      </c>
      <c r="AF107" s="41">
        <v>2436612</v>
      </c>
      <c r="AG107" s="42">
        <v>3053371</v>
      </c>
      <c r="AH107" s="42">
        <v>2945807</v>
      </c>
      <c r="AI107" s="13">
        <v>3.471478496971292E-2</v>
      </c>
      <c r="AJ107" s="13">
        <v>-3.5227949698873801E-2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227</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9048859</v>
      </c>
      <c r="H119" s="5">
        <v>10653989</v>
      </c>
      <c r="I119" s="5">
        <v>15804369</v>
      </c>
      <c r="J119" s="5">
        <v>15230885</v>
      </c>
      <c r="K119" s="5">
        <f>SUM(K121,K136,K147,K149)</f>
        <v>13525698</v>
      </c>
      <c r="L119" s="5">
        <f>SUM(L121,L136,L147,L149)</f>
        <v>14801204</v>
      </c>
      <c r="M119" s="5">
        <f>SUM(M121,M136,M147,M149)</f>
        <v>15476888</v>
      </c>
      <c r="N119" s="5">
        <f>SUM(N121,N136,N147,N149)</f>
        <v>16585362</v>
      </c>
      <c r="O119" s="5">
        <v>26421281.919999994</v>
      </c>
      <c r="P119" s="5">
        <v>18491244</v>
      </c>
      <c r="Q119" s="5">
        <v>17431434.789999999</v>
      </c>
      <c r="R119" s="62">
        <v>18973540.16</v>
      </c>
      <c r="S119" s="62">
        <v>18654379</v>
      </c>
      <c r="T119" s="62">
        <v>18519077</v>
      </c>
      <c r="U119" s="39">
        <v>23447102.09</v>
      </c>
      <c r="V119" s="39">
        <v>23732255.550000001</v>
      </c>
      <c r="W119" s="62">
        <v>20890934.720000003</v>
      </c>
      <c r="X119" s="62">
        <v>29747839.919999998</v>
      </c>
      <c r="Y119" s="62">
        <v>27022984.75</v>
      </c>
      <c r="Z119" s="62">
        <v>31749746.239999998</v>
      </c>
      <c r="AA119" s="62">
        <v>27129028.949999999</v>
      </c>
      <c r="AB119" s="62">
        <v>28793650</v>
      </c>
      <c r="AC119" s="62">
        <v>38652167</v>
      </c>
      <c r="AD119" s="62">
        <v>38539361</v>
      </c>
      <c r="AE119" s="62">
        <v>35173213</v>
      </c>
      <c r="AF119" s="62">
        <v>49497154</v>
      </c>
      <c r="AG119" s="62">
        <v>41256893</v>
      </c>
      <c r="AH119" s="62">
        <v>40357320</v>
      </c>
      <c r="AI119" s="10">
        <v>5.7882905905514148E-2</v>
      </c>
      <c r="AJ119" s="10">
        <v>-2.1804186757349856E-2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6296377</v>
      </c>
      <c r="H121" s="12">
        <v>7649134</v>
      </c>
      <c r="I121" s="12">
        <v>10757228</v>
      </c>
      <c r="J121" s="12">
        <v>10625865</v>
      </c>
      <c r="K121" s="12">
        <f>SUM(K122,K126:K130)</f>
        <v>9833338</v>
      </c>
      <c r="L121" s="12">
        <f>SUM(L122,L126:L130)</f>
        <v>11066516</v>
      </c>
      <c r="M121" s="12">
        <f>SUM(M122,M126:M130)</f>
        <v>11690311</v>
      </c>
      <c r="N121" s="12">
        <f>SUM(N122,N126:N130)</f>
        <v>12599996</v>
      </c>
      <c r="O121" s="63">
        <v>19033186.729999997</v>
      </c>
      <c r="P121" s="63">
        <v>13392329</v>
      </c>
      <c r="Q121" s="63">
        <v>12242134.780000001</v>
      </c>
      <c r="R121" s="63">
        <v>13718409.35</v>
      </c>
      <c r="S121" s="63">
        <v>14213166</v>
      </c>
      <c r="T121" s="63">
        <v>13878453.439999999</v>
      </c>
      <c r="U121" s="41">
        <v>18065436.77</v>
      </c>
      <c r="V121" s="41">
        <v>18397941.030000001</v>
      </c>
      <c r="W121" s="63">
        <v>16583239.280000001</v>
      </c>
      <c r="X121" s="63">
        <v>24807143.969999999</v>
      </c>
      <c r="Y121" s="63">
        <v>22229351.59</v>
      </c>
      <c r="Z121" s="63">
        <v>26029048.039999999</v>
      </c>
      <c r="AA121" s="63">
        <v>21935851.68</v>
      </c>
      <c r="AB121" s="63">
        <v>22234956</v>
      </c>
      <c r="AC121" s="63">
        <v>32307639</v>
      </c>
      <c r="AD121" s="63">
        <v>22335042</v>
      </c>
      <c r="AE121" s="63">
        <v>28476835</v>
      </c>
      <c r="AF121" s="63">
        <v>43526277</v>
      </c>
      <c r="AG121" s="63">
        <v>29740574</v>
      </c>
      <c r="AH121" s="63">
        <v>30345638</v>
      </c>
      <c r="AI121" s="13">
        <v>5.3197936960278858E-2</v>
      </c>
      <c r="AJ121" s="13">
        <v>2.0344731745930659E-2</v>
      </c>
    </row>
    <row r="122" spans="1:44" ht="10.5" customHeight="1" x14ac:dyDescent="0.2">
      <c r="A122" s="11"/>
      <c r="B122" s="11"/>
      <c r="C122" s="11" t="s">
        <v>36</v>
      </c>
      <c r="D122" s="11"/>
      <c r="E122" s="11"/>
      <c r="F122" s="2"/>
      <c r="G122" s="12">
        <v>4529954</v>
      </c>
      <c r="H122" s="12">
        <v>4712597</v>
      </c>
      <c r="I122" s="12">
        <v>6022982</v>
      </c>
      <c r="J122" s="12">
        <v>5628606</v>
      </c>
      <c r="K122" s="12">
        <f>SUM(K123:K125)</f>
        <v>4497337</v>
      </c>
      <c r="L122" s="12">
        <f>SUM(L123:L125)</f>
        <v>5726188</v>
      </c>
      <c r="M122" s="12">
        <f>SUM(M123:M125)</f>
        <v>6699592</v>
      </c>
      <c r="N122" s="12">
        <f>SUM(N123:N125)</f>
        <v>6199335</v>
      </c>
      <c r="O122" s="12">
        <v>6432534.5399999991</v>
      </c>
      <c r="P122" s="12">
        <v>8490241</v>
      </c>
      <c r="Q122" s="12">
        <v>7515168.9700000007</v>
      </c>
      <c r="R122" s="63">
        <v>8404733.2899999991</v>
      </c>
      <c r="S122" s="63">
        <v>8490241</v>
      </c>
      <c r="T122" s="63">
        <v>9429859.9199999999</v>
      </c>
      <c r="U122" s="41">
        <v>9679779.9800000004</v>
      </c>
      <c r="V122" s="41">
        <v>11106436.18</v>
      </c>
      <c r="W122" s="63">
        <v>9906779.6100000013</v>
      </c>
      <c r="X122" s="63">
        <v>16777482.57</v>
      </c>
      <c r="Y122" s="63">
        <v>16186723.74</v>
      </c>
      <c r="Z122" s="63">
        <v>8628416.1699999999</v>
      </c>
      <c r="AA122" s="63">
        <v>8852283.9299999997</v>
      </c>
      <c r="AB122" s="63">
        <v>9798135</v>
      </c>
      <c r="AC122" s="63">
        <v>9365236</v>
      </c>
      <c r="AD122" s="63">
        <v>10837560</v>
      </c>
      <c r="AE122" s="63">
        <v>11768938</v>
      </c>
      <c r="AF122" s="63">
        <v>12461576</v>
      </c>
      <c r="AG122" s="63">
        <v>15683613</v>
      </c>
      <c r="AH122" s="63">
        <v>17400055</v>
      </c>
      <c r="AI122" s="13">
        <v>0.10044379776026435</v>
      </c>
      <c r="AJ122" s="13">
        <v>0.10944174661795085</v>
      </c>
    </row>
    <row r="123" spans="1:44" ht="10.5" customHeight="1" x14ac:dyDescent="0.2">
      <c r="A123" s="11"/>
      <c r="B123" s="11"/>
      <c r="C123" s="11"/>
      <c r="D123" s="11" t="s">
        <v>37</v>
      </c>
      <c r="E123" s="11"/>
      <c r="F123" s="2"/>
      <c r="G123" s="12">
        <v>4125281</v>
      </c>
      <c r="H123" s="12">
        <v>4301670</v>
      </c>
      <c r="I123" s="12">
        <v>4908557</v>
      </c>
      <c r="J123" s="12">
        <v>5161789</v>
      </c>
      <c r="K123" s="12">
        <v>4035133</v>
      </c>
      <c r="L123" s="12">
        <v>4943157</v>
      </c>
      <c r="M123" s="12">
        <v>5833545</v>
      </c>
      <c r="N123" s="12">
        <v>5322982</v>
      </c>
      <c r="O123" s="12">
        <v>5258801.3899999997</v>
      </c>
      <c r="P123" s="12">
        <v>7062818</v>
      </c>
      <c r="Q123" s="12">
        <v>5666608.9000000004</v>
      </c>
      <c r="R123" s="63">
        <v>6764408.6299999999</v>
      </c>
      <c r="S123" s="63">
        <v>7062818</v>
      </c>
      <c r="T123" s="63">
        <v>7388816.9300000006</v>
      </c>
      <c r="U123" s="41">
        <v>7577693.0299999993</v>
      </c>
      <c r="V123" s="41">
        <v>8348025.1600000001</v>
      </c>
      <c r="W123" s="63">
        <v>7559887.4500000002</v>
      </c>
      <c r="X123" s="63">
        <v>13515209.970000001</v>
      </c>
      <c r="Y123" s="63">
        <v>13157645.200000001</v>
      </c>
      <c r="Z123" s="63">
        <v>6808801.5999999996</v>
      </c>
      <c r="AA123" s="63">
        <v>7119932.4900000002</v>
      </c>
      <c r="AB123" s="63">
        <v>8074636</v>
      </c>
      <c r="AC123" s="63">
        <v>7270349</v>
      </c>
      <c r="AD123" s="63">
        <v>8555286</v>
      </c>
      <c r="AE123" s="63">
        <v>8697553</v>
      </c>
      <c r="AF123" s="63">
        <v>8650801</v>
      </c>
      <c r="AG123" s="63">
        <v>9070070</v>
      </c>
      <c r="AH123" s="63">
        <v>9957852</v>
      </c>
      <c r="AI123" s="13">
        <v>3.5556468023026477E-2</v>
      </c>
      <c r="AJ123" s="13">
        <v>9.7880391220795435E-2</v>
      </c>
    </row>
    <row r="124" spans="1:44" ht="10.5" customHeight="1" x14ac:dyDescent="0.2">
      <c r="A124" s="11"/>
      <c r="B124" s="11"/>
      <c r="C124" s="14"/>
      <c r="D124" s="11" t="s">
        <v>90</v>
      </c>
      <c r="E124" s="11"/>
      <c r="F124" s="2"/>
      <c r="G124" s="12">
        <v>94591</v>
      </c>
      <c r="H124" s="12">
        <v>97042</v>
      </c>
      <c r="I124" s="12">
        <v>124581</v>
      </c>
      <c r="J124" s="12">
        <v>142300</v>
      </c>
      <c r="K124" s="12">
        <v>160262</v>
      </c>
      <c r="L124" s="12">
        <v>431498</v>
      </c>
      <c r="M124" s="12">
        <v>494111</v>
      </c>
      <c r="N124" s="12">
        <v>413955</v>
      </c>
      <c r="O124" s="12">
        <v>557839.68000000005</v>
      </c>
      <c r="P124" s="12">
        <v>562144</v>
      </c>
      <c r="Q124" s="12">
        <v>1123273.32</v>
      </c>
      <c r="R124" s="63">
        <v>919783.78</v>
      </c>
      <c r="S124" s="63">
        <v>562144</v>
      </c>
      <c r="T124" s="63">
        <v>1280778.6200000001</v>
      </c>
      <c r="U124" s="41">
        <v>1217329.29</v>
      </c>
      <c r="V124" s="41">
        <v>1725446.42</v>
      </c>
      <c r="W124" s="63">
        <v>1477777.01</v>
      </c>
      <c r="X124" s="63">
        <v>2210215.9500000002</v>
      </c>
      <c r="Y124" s="63">
        <v>2141674.52</v>
      </c>
      <c r="Z124" s="63">
        <v>956112.4</v>
      </c>
      <c r="AA124" s="63">
        <v>932034.93</v>
      </c>
      <c r="AB124" s="63">
        <v>1018710</v>
      </c>
      <c r="AC124" s="63">
        <v>1347793</v>
      </c>
      <c r="AD124" s="63">
        <v>1443874</v>
      </c>
      <c r="AE124" s="63">
        <v>2263373</v>
      </c>
      <c r="AF124" s="63">
        <v>2890357</v>
      </c>
      <c r="AG124" s="63">
        <v>5587894</v>
      </c>
      <c r="AH124" s="63">
        <v>5999821</v>
      </c>
      <c r="AI124" s="13">
        <v>0.3438412072347734</v>
      </c>
      <c r="AJ124" s="13">
        <v>7.3717754846459149E-2</v>
      </c>
    </row>
    <row r="125" spans="1:44" ht="10.5" customHeight="1" x14ac:dyDescent="0.2">
      <c r="A125" s="11"/>
      <c r="B125" s="11"/>
      <c r="C125" s="14"/>
      <c r="D125" s="11" t="s">
        <v>39</v>
      </c>
      <c r="E125" s="11"/>
      <c r="F125" s="2"/>
      <c r="G125" s="12">
        <v>310082</v>
      </c>
      <c r="H125" s="12">
        <v>313885</v>
      </c>
      <c r="I125" s="12">
        <v>989844</v>
      </c>
      <c r="J125" s="12">
        <v>324517</v>
      </c>
      <c r="K125" s="12">
        <v>301942</v>
      </c>
      <c r="L125" s="12">
        <v>351533</v>
      </c>
      <c r="M125" s="12">
        <v>371936</v>
      </c>
      <c r="N125" s="12">
        <v>462398</v>
      </c>
      <c r="O125" s="12">
        <v>615893.47</v>
      </c>
      <c r="P125" s="12">
        <v>865279</v>
      </c>
      <c r="Q125" s="12">
        <v>725286.75</v>
      </c>
      <c r="R125" s="63">
        <v>720540.88</v>
      </c>
      <c r="S125" s="63">
        <v>865279</v>
      </c>
      <c r="T125" s="63">
        <v>760264.36999999988</v>
      </c>
      <c r="U125" s="41">
        <v>884757.66</v>
      </c>
      <c r="V125" s="41">
        <v>1032964.6</v>
      </c>
      <c r="W125" s="63">
        <v>869115.14999999991</v>
      </c>
      <c r="X125" s="63">
        <v>1052056.6499999999</v>
      </c>
      <c r="Y125" s="63">
        <v>887404.02</v>
      </c>
      <c r="Z125" s="63">
        <v>863502.17</v>
      </c>
      <c r="AA125" s="63">
        <v>800316.51</v>
      </c>
      <c r="AB125" s="63">
        <v>704789</v>
      </c>
      <c r="AC125" s="63">
        <v>747094</v>
      </c>
      <c r="AD125" s="63">
        <v>838400</v>
      </c>
      <c r="AE125" s="63">
        <v>808012</v>
      </c>
      <c r="AF125" s="63">
        <v>920418</v>
      </c>
      <c r="AG125" s="63">
        <v>1025649</v>
      </c>
      <c r="AH125" s="63">
        <v>1442382</v>
      </c>
      <c r="AI125" s="13">
        <v>0.12677411831229479</v>
      </c>
      <c r="AJ125" s="13">
        <v>0.40631151592796366</v>
      </c>
    </row>
    <row r="126" spans="1:44" ht="10.5" customHeight="1" x14ac:dyDescent="0.2">
      <c r="A126" s="11"/>
      <c r="B126" s="14"/>
      <c r="C126" s="11" t="s">
        <v>40</v>
      </c>
      <c r="D126" s="11"/>
      <c r="E126" s="11"/>
      <c r="F126" s="2"/>
      <c r="G126" s="12">
        <v>0</v>
      </c>
      <c r="H126" s="12">
        <v>0</v>
      </c>
      <c r="I126" s="12">
        <v>1179791</v>
      </c>
      <c r="J126" s="12">
        <v>1394531</v>
      </c>
      <c r="K126" s="12">
        <v>1455097</v>
      </c>
      <c r="L126" s="12">
        <v>1505366</v>
      </c>
      <c r="M126" s="12">
        <v>1406374</v>
      </c>
      <c r="N126" s="12">
        <v>1502788</v>
      </c>
      <c r="O126" s="12">
        <v>1715023.19</v>
      </c>
      <c r="P126" s="12">
        <v>1859086</v>
      </c>
      <c r="Q126" s="12">
        <v>1612972.81</v>
      </c>
      <c r="R126" s="63">
        <v>1295734.06</v>
      </c>
      <c r="S126" s="63">
        <v>1859086</v>
      </c>
      <c r="T126" s="63">
        <v>1729721.52</v>
      </c>
      <c r="U126" s="41">
        <v>2381335.79</v>
      </c>
      <c r="V126" s="41">
        <v>2120954.85</v>
      </c>
      <c r="W126" s="63">
        <v>1775186.67</v>
      </c>
      <c r="X126" s="63">
        <v>3277821.4</v>
      </c>
      <c r="Y126" s="63">
        <v>3541921.85</v>
      </c>
      <c r="Z126" s="63">
        <v>4459326.87</v>
      </c>
      <c r="AA126" s="63">
        <v>4458275.75</v>
      </c>
      <c r="AB126" s="63">
        <v>4067276</v>
      </c>
      <c r="AC126" s="63">
        <v>4585674</v>
      </c>
      <c r="AD126" s="63">
        <v>4250016</v>
      </c>
      <c r="AE126" s="63">
        <v>4830108</v>
      </c>
      <c r="AF126" s="63">
        <v>5472330</v>
      </c>
      <c r="AG126" s="63">
        <v>5635638</v>
      </c>
      <c r="AH126" s="63">
        <v>4838428</v>
      </c>
      <c r="AI126" s="13">
        <v>2.9358779746486929E-2</v>
      </c>
      <c r="AJ126" s="13">
        <v>-0.14145869553722223</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75958</v>
      </c>
      <c r="L128" s="12">
        <v>0</v>
      </c>
      <c r="M128" s="12">
        <v>66351</v>
      </c>
      <c r="N128" s="12">
        <v>83499</v>
      </c>
      <c r="O128" s="12">
        <v>88326</v>
      </c>
      <c r="P128" s="12">
        <v>72080</v>
      </c>
      <c r="Q128" s="12">
        <v>93131</v>
      </c>
      <c r="R128" s="63">
        <v>89174</v>
      </c>
      <c r="S128" s="63">
        <v>93186</v>
      </c>
      <c r="T128" s="63">
        <v>0</v>
      </c>
      <c r="U128" s="41">
        <v>0</v>
      </c>
      <c r="V128" s="41">
        <v>0</v>
      </c>
      <c r="W128" s="63">
        <v>86913</v>
      </c>
      <c r="X128" s="63">
        <v>86913</v>
      </c>
      <c r="Y128" s="63">
        <v>76016</v>
      </c>
      <c r="Z128" s="63">
        <v>87469</v>
      </c>
      <c r="AA128" s="63">
        <v>92667</v>
      </c>
      <c r="AB128" s="63">
        <v>79806</v>
      </c>
      <c r="AC128" s="63">
        <v>118679</v>
      </c>
      <c r="AD128" s="63">
        <v>130422</v>
      </c>
      <c r="AE128" s="63">
        <v>168491</v>
      </c>
      <c r="AF128" s="63">
        <v>115487</v>
      </c>
      <c r="AG128" s="63">
        <v>111872</v>
      </c>
      <c r="AH128" s="63">
        <v>116634</v>
      </c>
      <c r="AI128" s="13">
        <v>6.5282855767689441E-2</v>
      </c>
      <c r="AJ128" s="13">
        <v>4.2566504576659038E-2</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1648393</v>
      </c>
      <c r="O129" s="12">
        <v>0</v>
      </c>
      <c r="P129" s="12">
        <v>0</v>
      </c>
      <c r="Q129" s="12">
        <v>0</v>
      </c>
      <c r="R129" s="63">
        <v>0</v>
      </c>
      <c r="S129" s="63">
        <v>0</v>
      </c>
      <c r="T129" s="63">
        <v>0</v>
      </c>
      <c r="U129" s="41">
        <v>2501864</v>
      </c>
      <c r="V129" s="41">
        <v>2333869</v>
      </c>
      <c r="W129" s="63">
        <v>2004751</v>
      </c>
      <c r="X129" s="63">
        <v>2048444</v>
      </c>
      <c r="Y129" s="63">
        <v>0</v>
      </c>
      <c r="Z129" s="63">
        <v>2217494</v>
      </c>
      <c r="AA129" s="63">
        <v>2227520</v>
      </c>
      <c r="AB129" s="63">
        <v>2293302</v>
      </c>
      <c r="AC129" s="63">
        <v>2564159</v>
      </c>
      <c r="AD129" s="63">
        <v>2665307</v>
      </c>
      <c r="AE129" s="63">
        <v>2164192</v>
      </c>
      <c r="AF129" s="63">
        <v>2508777</v>
      </c>
      <c r="AG129" s="63">
        <v>2730535</v>
      </c>
      <c r="AH129" s="63">
        <v>2910540</v>
      </c>
      <c r="AI129" s="13">
        <v>4.0523884860742099E-2</v>
      </c>
      <c r="AJ129" s="13">
        <v>6.5922978463927404E-2</v>
      </c>
    </row>
    <row r="130" spans="1:36" ht="10.5" customHeight="1" x14ac:dyDescent="0.2">
      <c r="A130" s="11"/>
      <c r="B130" s="14"/>
      <c r="C130" s="11" t="s">
        <v>44</v>
      </c>
      <c r="D130" s="15"/>
      <c r="E130" s="11"/>
      <c r="F130" s="2"/>
      <c r="G130" s="12">
        <v>1766423</v>
      </c>
      <c r="H130" s="12">
        <v>2936537</v>
      </c>
      <c r="I130" s="12">
        <v>3554455</v>
      </c>
      <c r="J130" s="12">
        <v>3602728</v>
      </c>
      <c r="K130" s="12">
        <v>3804946</v>
      </c>
      <c r="L130" s="12">
        <v>3834962</v>
      </c>
      <c r="M130" s="12">
        <v>3517994</v>
      </c>
      <c r="N130" s="12">
        <v>3165981</v>
      </c>
      <c r="O130" s="12">
        <v>10797303</v>
      </c>
      <c r="P130" s="12">
        <v>2970922</v>
      </c>
      <c r="Q130" s="12">
        <v>3020862</v>
      </c>
      <c r="R130" s="63">
        <v>3928768</v>
      </c>
      <c r="S130" s="63">
        <v>3770653</v>
      </c>
      <c r="T130" s="63">
        <v>2718872</v>
      </c>
      <c r="U130" s="41">
        <v>3502457</v>
      </c>
      <c r="V130" s="41">
        <v>2836681</v>
      </c>
      <c r="W130" s="63">
        <v>2809609</v>
      </c>
      <c r="X130" s="63">
        <v>2616483</v>
      </c>
      <c r="Y130" s="63">
        <v>2424690</v>
      </c>
      <c r="Z130" s="63">
        <v>10636342</v>
      </c>
      <c r="AA130" s="63">
        <v>6305105</v>
      </c>
      <c r="AB130" s="63">
        <v>5996437</v>
      </c>
      <c r="AC130" s="63">
        <v>15673891</v>
      </c>
      <c r="AD130" s="63">
        <v>4451737</v>
      </c>
      <c r="AE130" s="63">
        <v>9545106</v>
      </c>
      <c r="AF130" s="63">
        <v>22968107</v>
      </c>
      <c r="AG130" s="63">
        <v>5578916</v>
      </c>
      <c r="AH130" s="63">
        <v>5079981</v>
      </c>
      <c r="AI130" s="13">
        <v>-2.7264418540830171E-2</v>
      </c>
      <c r="AJ130" s="13">
        <v>-8.9432248128489475E-2</v>
      </c>
    </row>
    <row r="131" spans="1:36" ht="10.5" customHeight="1" x14ac:dyDescent="0.2">
      <c r="A131" s="11"/>
      <c r="B131" s="14"/>
      <c r="C131" s="11"/>
      <c r="D131" s="15" t="s">
        <v>45</v>
      </c>
      <c r="E131" s="11"/>
      <c r="F131" s="2"/>
      <c r="G131" s="12">
        <v>50072</v>
      </c>
      <c r="H131" s="12">
        <v>185324</v>
      </c>
      <c r="I131" s="12">
        <v>207674</v>
      </c>
      <c r="J131" s="12">
        <v>231274</v>
      </c>
      <c r="K131" s="12">
        <v>317184</v>
      </c>
      <c r="L131" s="12">
        <v>330831</v>
      </c>
      <c r="M131" s="12">
        <v>50260</v>
      </c>
      <c r="N131" s="12">
        <v>535039</v>
      </c>
      <c r="O131" s="12">
        <v>529184</v>
      </c>
      <c r="P131" s="12">
        <v>471512</v>
      </c>
      <c r="Q131" s="12">
        <v>509666</v>
      </c>
      <c r="R131" s="63">
        <v>538082</v>
      </c>
      <c r="S131" s="63">
        <v>516324</v>
      </c>
      <c r="T131" s="63">
        <v>264731</v>
      </c>
      <c r="U131" s="41">
        <v>257798</v>
      </c>
      <c r="V131" s="41">
        <v>305191</v>
      </c>
      <c r="W131" s="63">
        <v>158070</v>
      </c>
      <c r="X131" s="63">
        <v>169772</v>
      </c>
      <c r="Y131" s="63">
        <v>131456</v>
      </c>
      <c r="Z131" s="63">
        <v>120522</v>
      </c>
      <c r="AA131" s="63">
        <v>146237</v>
      </c>
      <c r="AB131" s="63">
        <v>176959</v>
      </c>
      <c r="AC131" s="63">
        <v>349798</v>
      </c>
      <c r="AD131" s="63">
        <v>246065</v>
      </c>
      <c r="AE131" s="63">
        <v>197011</v>
      </c>
      <c r="AF131" s="63">
        <v>522983</v>
      </c>
      <c r="AG131" s="63">
        <v>278296</v>
      </c>
      <c r="AH131" s="63">
        <v>247173</v>
      </c>
      <c r="AI131" s="13">
        <v>5.7275241223674334E-2</v>
      </c>
      <c r="AJ131" s="13">
        <v>-0.11183416218702388</v>
      </c>
    </row>
    <row r="132" spans="1:36" ht="10.5" customHeight="1" x14ac:dyDescent="0.2">
      <c r="A132" s="11"/>
      <c r="B132" s="14"/>
      <c r="C132" s="11"/>
      <c r="D132" s="15" t="s">
        <v>46</v>
      </c>
      <c r="E132" s="11"/>
      <c r="F132" s="2"/>
      <c r="G132" s="12">
        <v>1651536</v>
      </c>
      <c r="H132" s="12">
        <v>2665135</v>
      </c>
      <c r="I132" s="12">
        <v>3226093</v>
      </c>
      <c r="J132" s="12">
        <v>3192501</v>
      </c>
      <c r="K132" s="12">
        <v>3128417</v>
      </c>
      <c r="L132" s="12">
        <v>3030145</v>
      </c>
      <c r="M132" s="12">
        <v>3027703</v>
      </c>
      <c r="N132" s="12">
        <v>1853926</v>
      </c>
      <c r="O132" s="12">
        <v>3753359</v>
      </c>
      <c r="P132" s="12">
        <v>1894330</v>
      </c>
      <c r="Q132" s="12">
        <v>2295392</v>
      </c>
      <c r="R132" s="63">
        <v>3177121</v>
      </c>
      <c r="S132" s="63">
        <v>2265181</v>
      </c>
      <c r="T132" s="63">
        <v>2081450</v>
      </c>
      <c r="U132" s="41">
        <v>2405839</v>
      </c>
      <c r="V132" s="41">
        <v>1742331</v>
      </c>
      <c r="W132" s="63">
        <v>1931647</v>
      </c>
      <c r="X132" s="63">
        <v>1985602</v>
      </c>
      <c r="Y132" s="63">
        <v>2053043</v>
      </c>
      <c r="Z132" s="63">
        <v>2949398</v>
      </c>
      <c r="AA132" s="63">
        <v>2531316</v>
      </c>
      <c r="AB132" s="63">
        <v>2518700</v>
      </c>
      <c r="AC132" s="63">
        <v>2759548</v>
      </c>
      <c r="AD132" s="63">
        <v>2679801</v>
      </c>
      <c r="AE132" s="63">
        <v>2943667</v>
      </c>
      <c r="AF132" s="63">
        <v>2911925</v>
      </c>
      <c r="AG132" s="63">
        <v>3095892</v>
      </c>
      <c r="AH132" s="63">
        <v>3217120</v>
      </c>
      <c r="AI132" s="13">
        <v>4.1633973928749457E-2</v>
      </c>
      <c r="AJ132" s="13">
        <v>3.9157696715518497E-2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7245050</v>
      </c>
      <c r="AA133" s="63">
        <v>2797193</v>
      </c>
      <c r="AB133" s="63">
        <v>2950000</v>
      </c>
      <c r="AC133" s="63">
        <v>12365000</v>
      </c>
      <c r="AD133" s="63">
        <v>1210000</v>
      </c>
      <c r="AE133" s="63">
        <v>6200000</v>
      </c>
      <c r="AF133" s="63">
        <v>19255000</v>
      </c>
      <c r="AG133" s="63">
        <v>1735000</v>
      </c>
      <c r="AH133" s="63">
        <v>1170000</v>
      </c>
      <c r="AI133" s="13">
        <v>-0.14284247738575662</v>
      </c>
      <c r="AJ133" s="13">
        <v>-0.32564841498559077</v>
      </c>
    </row>
    <row r="134" spans="1:36" ht="10.5" customHeight="1" x14ac:dyDescent="0.2">
      <c r="A134" s="11"/>
      <c r="B134" s="11"/>
      <c r="C134" s="11"/>
      <c r="D134" s="11" t="s">
        <v>48</v>
      </c>
      <c r="E134" s="11"/>
      <c r="F134" s="2"/>
      <c r="G134" s="12">
        <v>64815</v>
      </c>
      <c r="H134" s="12">
        <v>86078</v>
      </c>
      <c r="I134" s="12">
        <v>120688</v>
      </c>
      <c r="J134" s="12">
        <v>178953</v>
      </c>
      <c r="K134" s="12">
        <v>359345</v>
      </c>
      <c r="L134" s="12">
        <v>473986</v>
      </c>
      <c r="M134" s="12">
        <v>440031</v>
      </c>
      <c r="N134" s="12">
        <v>777016</v>
      </c>
      <c r="O134" s="12">
        <v>6514760</v>
      </c>
      <c r="P134" s="12">
        <v>605080</v>
      </c>
      <c r="Q134" s="12">
        <v>215804</v>
      </c>
      <c r="R134" s="63">
        <v>213565</v>
      </c>
      <c r="S134" s="63">
        <v>989148</v>
      </c>
      <c r="T134" s="63">
        <v>372691</v>
      </c>
      <c r="U134" s="41">
        <v>838820</v>
      </c>
      <c r="V134" s="41">
        <v>789159</v>
      </c>
      <c r="W134" s="63">
        <v>719892</v>
      </c>
      <c r="X134" s="63">
        <v>461109</v>
      </c>
      <c r="Y134" s="63">
        <v>240191</v>
      </c>
      <c r="Z134" s="63">
        <v>321372</v>
      </c>
      <c r="AA134" s="63">
        <v>830359</v>
      </c>
      <c r="AB134" s="63">
        <v>350778</v>
      </c>
      <c r="AC134" s="63">
        <v>199545</v>
      </c>
      <c r="AD134" s="63">
        <v>315871</v>
      </c>
      <c r="AE134" s="63">
        <v>204428</v>
      </c>
      <c r="AF134" s="63">
        <v>278199</v>
      </c>
      <c r="AG134" s="63">
        <v>469728</v>
      </c>
      <c r="AH134" s="63">
        <v>445688</v>
      </c>
      <c r="AI134" s="13">
        <v>4.0718078667662194E-2</v>
      </c>
      <c r="AJ134" s="13">
        <v>-5.1178554397438521E-2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2115716</v>
      </c>
      <c r="H136" s="12">
        <v>2417507</v>
      </c>
      <c r="I136" s="12">
        <v>4212751</v>
      </c>
      <c r="J136" s="12">
        <v>3628787</v>
      </c>
      <c r="K136" s="12">
        <f>SUM(K137:K145)</f>
        <v>3366995</v>
      </c>
      <c r="L136" s="12">
        <f>SUM(L137:L145)</f>
        <v>3330077</v>
      </c>
      <c r="M136" s="12">
        <f>SUM(M137:M145)</f>
        <v>2541506</v>
      </c>
      <c r="N136" s="12">
        <f>SUM(N137:N145)</f>
        <v>3179423</v>
      </c>
      <c r="O136" s="12">
        <v>6348231.1899999995</v>
      </c>
      <c r="P136" s="12">
        <v>4073800</v>
      </c>
      <c r="Q136" s="12">
        <v>4606018.01</v>
      </c>
      <c r="R136" s="63">
        <v>4209615.8099999996</v>
      </c>
      <c r="S136" s="63">
        <v>3806520</v>
      </c>
      <c r="T136" s="63">
        <v>4127809.56</v>
      </c>
      <c r="U136" s="41">
        <v>4941963.32</v>
      </c>
      <c r="V136" s="41">
        <v>4971137.5199999996</v>
      </c>
      <c r="W136" s="63">
        <v>3986194.44</v>
      </c>
      <c r="X136" s="63">
        <v>4477562.95</v>
      </c>
      <c r="Y136" s="63">
        <v>4315557.16</v>
      </c>
      <c r="Z136" s="63">
        <v>4565348.2</v>
      </c>
      <c r="AA136" s="63">
        <v>4333170.2699999996</v>
      </c>
      <c r="AB136" s="63">
        <v>6179890</v>
      </c>
      <c r="AC136" s="63">
        <v>5106361</v>
      </c>
      <c r="AD136" s="63">
        <v>15890069</v>
      </c>
      <c r="AE136" s="63">
        <v>6230992</v>
      </c>
      <c r="AF136" s="63">
        <v>5673844</v>
      </c>
      <c r="AG136" s="63">
        <v>9808163</v>
      </c>
      <c r="AH136" s="63">
        <v>9098064</v>
      </c>
      <c r="AI136" s="13">
        <v>6.6583122356733249E-2</v>
      </c>
      <c r="AJ136" s="13">
        <v>-7.239877640695816E-2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178194</v>
      </c>
      <c r="H138" s="12">
        <v>178147</v>
      </c>
      <c r="I138" s="12">
        <v>191315</v>
      </c>
      <c r="J138" s="12">
        <v>206044</v>
      </c>
      <c r="K138" s="12">
        <v>199495</v>
      </c>
      <c r="L138" s="12">
        <v>238103</v>
      </c>
      <c r="M138" s="12">
        <v>257620</v>
      </c>
      <c r="N138" s="12">
        <v>243830</v>
      </c>
      <c r="O138" s="12">
        <v>486942.07</v>
      </c>
      <c r="P138" s="12">
        <v>519798</v>
      </c>
      <c r="Q138" s="12">
        <v>543524.27</v>
      </c>
      <c r="R138" s="63">
        <v>631184.88</v>
      </c>
      <c r="S138" s="63">
        <v>519798</v>
      </c>
      <c r="T138" s="63">
        <v>674558.32</v>
      </c>
      <c r="U138" s="41">
        <v>780774.98</v>
      </c>
      <c r="V138" s="41">
        <v>838549.23</v>
      </c>
      <c r="W138" s="64">
        <v>707122.69</v>
      </c>
      <c r="X138" s="64">
        <v>815385.35</v>
      </c>
      <c r="Y138" s="63">
        <v>800237.29</v>
      </c>
      <c r="Z138" s="63">
        <v>798826.37</v>
      </c>
      <c r="AA138" s="63">
        <v>744867.81</v>
      </c>
      <c r="AB138" s="63">
        <v>825098</v>
      </c>
      <c r="AC138" s="63">
        <v>887833</v>
      </c>
      <c r="AD138" s="63">
        <v>1058011</v>
      </c>
      <c r="AE138" s="63">
        <v>1055332</v>
      </c>
      <c r="AF138" s="63">
        <v>1099351</v>
      </c>
      <c r="AG138" s="63">
        <v>1152482</v>
      </c>
      <c r="AH138" s="63">
        <v>1234850</v>
      </c>
      <c r="AI138" s="13">
        <v>6.9509825148580395E-2</v>
      </c>
      <c r="AJ138" s="13">
        <v>7.1470096713007233E-2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1262872</v>
      </c>
      <c r="H141" s="12">
        <v>1305189</v>
      </c>
      <c r="I141" s="12">
        <v>1442355</v>
      </c>
      <c r="J141" s="12">
        <v>1553836</v>
      </c>
      <c r="K141" s="12">
        <v>1637914</v>
      </c>
      <c r="L141" s="12">
        <v>1707520</v>
      </c>
      <c r="M141" s="12">
        <v>1770995</v>
      </c>
      <c r="N141" s="12">
        <v>2295524</v>
      </c>
      <c r="O141" s="12">
        <v>1833006.85</v>
      </c>
      <c r="P141" s="12">
        <v>1809835</v>
      </c>
      <c r="Q141" s="12">
        <v>1889744.78</v>
      </c>
      <c r="R141" s="63">
        <v>1879335.35</v>
      </c>
      <c r="S141" s="63">
        <v>1741730</v>
      </c>
      <c r="T141" s="63">
        <v>1843881.08</v>
      </c>
      <c r="U141" s="41">
        <v>2001520.54</v>
      </c>
      <c r="V141" s="41">
        <v>2271060.7599999998</v>
      </c>
      <c r="W141" s="63">
        <v>2017820.62</v>
      </c>
      <c r="X141" s="63">
        <v>1766488.44</v>
      </c>
      <c r="Y141" s="63">
        <v>1477888.4100000001</v>
      </c>
      <c r="Z141" s="63">
        <v>1260309.19</v>
      </c>
      <c r="AA141" s="63">
        <v>1439978.6600000001</v>
      </c>
      <c r="AB141" s="63">
        <v>1469821</v>
      </c>
      <c r="AC141" s="63">
        <v>1490205</v>
      </c>
      <c r="AD141" s="63">
        <v>1513669</v>
      </c>
      <c r="AE141" s="63">
        <v>1597265</v>
      </c>
      <c r="AF141" s="63">
        <v>1689253</v>
      </c>
      <c r="AG141" s="63">
        <v>1736950</v>
      </c>
      <c r="AH141" s="63">
        <v>1692524</v>
      </c>
      <c r="AI141" s="13">
        <v>2.379199920382491E-2</v>
      </c>
      <c r="AJ141" s="13">
        <v>-2.5577017185296064E-2</v>
      </c>
    </row>
    <row r="142" spans="1:36" ht="10.5" customHeight="1" x14ac:dyDescent="0.2">
      <c r="A142" s="11"/>
      <c r="B142" s="14"/>
      <c r="C142" s="11" t="s">
        <v>55</v>
      </c>
      <c r="E142" s="11"/>
      <c r="F142" s="2"/>
      <c r="G142" s="12">
        <v>0</v>
      </c>
      <c r="H142" s="12">
        <v>0</v>
      </c>
      <c r="I142" s="12">
        <v>0</v>
      </c>
      <c r="J142" s="12">
        <v>0</v>
      </c>
      <c r="K142" s="12">
        <v>0</v>
      </c>
      <c r="L142" s="12">
        <v>89072</v>
      </c>
      <c r="M142" s="12">
        <v>175424</v>
      </c>
      <c r="N142" s="12">
        <v>238926</v>
      </c>
      <c r="O142" s="12">
        <v>235075.27</v>
      </c>
      <c r="P142" s="12">
        <v>271571</v>
      </c>
      <c r="Q142" s="12">
        <v>230604.96</v>
      </c>
      <c r="R142" s="63">
        <v>280827.58</v>
      </c>
      <c r="S142" s="63">
        <v>271571</v>
      </c>
      <c r="T142" s="63">
        <v>256038.16</v>
      </c>
      <c r="U142" s="41">
        <v>306067.8</v>
      </c>
      <c r="V142" s="41">
        <v>321792.53000000003</v>
      </c>
      <c r="W142" s="64">
        <v>268348.13</v>
      </c>
      <c r="X142" s="64">
        <v>247355.16</v>
      </c>
      <c r="Y142" s="63">
        <v>257226.46</v>
      </c>
      <c r="Z142" s="63">
        <v>280298.64</v>
      </c>
      <c r="AA142" s="63">
        <v>242585.8</v>
      </c>
      <c r="AB142" s="63">
        <v>244346</v>
      </c>
      <c r="AC142" s="63">
        <v>274382</v>
      </c>
      <c r="AD142" s="63">
        <v>231131</v>
      </c>
      <c r="AE142" s="63">
        <v>289590</v>
      </c>
      <c r="AF142" s="63">
        <v>305150</v>
      </c>
      <c r="AG142" s="63">
        <v>321784</v>
      </c>
      <c r="AH142" s="63">
        <v>417010</v>
      </c>
      <c r="AI142" s="13">
        <v>9.3176295722686042E-2</v>
      </c>
      <c r="AJ142" s="13">
        <v>0.29593143226512192</v>
      </c>
    </row>
    <row r="143" spans="1:36" ht="10.5" customHeight="1" x14ac:dyDescent="0.2">
      <c r="A143" s="11"/>
      <c r="B143" s="11"/>
      <c r="C143" s="11" t="s">
        <v>56</v>
      </c>
      <c r="D143" s="11"/>
      <c r="E143" s="11"/>
      <c r="F143" s="2"/>
      <c r="G143" s="12">
        <v>674650</v>
      </c>
      <c r="H143" s="12">
        <v>934171</v>
      </c>
      <c r="I143" s="12">
        <v>2579081</v>
      </c>
      <c r="J143" s="12">
        <v>1868907</v>
      </c>
      <c r="K143" s="12">
        <v>1529586</v>
      </c>
      <c r="L143" s="12">
        <v>1295382</v>
      </c>
      <c r="M143" s="12">
        <v>337467</v>
      </c>
      <c r="N143" s="12">
        <v>401143</v>
      </c>
      <c r="O143" s="12">
        <v>3793207</v>
      </c>
      <c r="P143" s="12">
        <v>1472596</v>
      </c>
      <c r="Q143" s="12">
        <v>1942144</v>
      </c>
      <c r="R143" s="63">
        <v>1418268</v>
      </c>
      <c r="S143" s="63">
        <v>1273421</v>
      </c>
      <c r="T143" s="63">
        <v>1353332</v>
      </c>
      <c r="U143" s="41">
        <v>1853600</v>
      </c>
      <c r="V143" s="41">
        <v>1539735</v>
      </c>
      <c r="W143" s="63">
        <v>992903</v>
      </c>
      <c r="X143" s="63">
        <v>1648334</v>
      </c>
      <c r="Y143" s="63">
        <v>1780205</v>
      </c>
      <c r="Z143" s="63">
        <v>2225914</v>
      </c>
      <c r="AA143" s="63">
        <v>1905738</v>
      </c>
      <c r="AB143" s="63">
        <v>3640625</v>
      </c>
      <c r="AC143" s="63">
        <v>2453941</v>
      </c>
      <c r="AD143" s="63">
        <v>13087258</v>
      </c>
      <c r="AE143" s="63">
        <v>3288805</v>
      </c>
      <c r="AF143" s="63">
        <v>2580090</v>
      </c>
      <c r="AG143" s="63">
        <v>6596947</v>
      </c>
      <c r="AH143" s="63">
        <v>5753680</v>
      </c>
      <c r="AI143" s="13">
        <v>7.9265495833423794E-2</v>
      </c>
      <c r="AJ143" s="13">
        <v>-0.12782685687788609</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601490</v>
      </c>
      <c r="H147" s="12">
        <v>540087</v>
      </c>
      <c r="I147" s="12">
        <v>778360</v>
      </c>
      <c r="J147" s="12">
        <v>928327</v>
      </c>
      <c r="K147" s="12">
        <v>256575</v>
      </c>
      <c r="L147" s="12">
        <v>401294</v>
      </c>
      <c r="M147" s="12">
        <v>834444</v>
      </c>
      <c r="N147" s="12">
        <v>417810</v>
      </c>
      <c r="O147" s="12">
        <v>457088</v>
      </c>
      <c r="P147" s="12">
        <v>706443</v>
      </c>
      <c r="Q147" s="12">
        <v>418459</v>
      </c>
      <c r="R147" s="63">
        <v>774809</v>
      </c>
      <c r="S147" s="63">
        <v>252627</v>
      </c>
      <c r="T147" s="63">
        <v>438382</v>
      </c>
      <c r="U147" s="41">
        <v>439702</v>
      </c>
      <c r="V147" s="41">
        <v>363177</v>
      </c>
      <c r="W147" s="63">
        <v>321501</v>
      </c>
      <c r="X147" s="63">
        <v>463133</v>
      </c>
      <c r="Y147" s="63">
        <v>478076</v>
      </c>
      <c r="Z147" s="63">
        <v>1155350</v>
      </c>
      <c r="AA147" s="63">
        <v>860007</v>
      </c>
      <c r="AB147" s="63">
        <v>378804</v>
      </c>
      <c r="AC147" s="63">
        <v>1238167</v>
      </c>
      <c r="AD147" s="63">
        <v>314250</v>
      </c>
      <c r="AE147" s="63">
        <v>465386</v>
      </c>
      <c r="AF147" s="63">
        <v>297033</v>
      </c>
      <c r="AG147" s="63">
        <v>1708156</v>
      </c>
      <c r="AH147" s="63">
        <v>913618</v>
      </c>
      <c r="AI147" s="13">
        <v>0.15804387844741852</v>
      </c>
      <c r="AJ147" s="13">
        <v>-0.46514369881907741</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35276</v>
      </c>
      <c r="H149" s="12">
        <v>47261</v>
      </c>
      <c r="I149" s="12">
        <v>56030</v>
      </c>
      <c r="J149" s="12">
        <v>47906</v>
      </c>
      <c r="K149" s="12">
        <v>68790</v>
      </c>
      <c r="L149" s="12">
        <v>3317</v>
      </c>
      <c r="M149" s="12">
        <v>410627</v>
      </c>
      <c r="N149" s="12">
        <v>388133</v>
      </c>
      <c r="O149" s="12">
        <v>582776</v>
      </c>
      <c r="P149" s="12">
        <v>318672</v>
      </c>
      <c r="Q149" s="12">
        <v>164823</v>
      </c>
      <c r="R149" s="63">
        <v>270706</v>
      </c>
      <c r="S149" s="63">
        <v>382066</v>
      </c>
      <c r="T149" s="63">
        <v>74432</v>
      </c>
      <c r="U149" s="41">
        <v>0</v>
      </c>
      <c r="V149" s="41">
        <v>0</v>
      </c>
      <c r="W149" s="63">
        <v>0</v>
      </c>
      <c r="X149" s="63">
        <v>0</v>
      </c>
      <c r="Y149" s="63">
        <v>0</v>
      </c>
      <c r="Z149" s="63">
        <v>0</v>
      </c>
      <c r="AA149" s="63">
        <v>0</v>
      </c>
      <c r="AB149" s="63">
        <v>0</v>
      </c>
      <c r="AC149" s="63">
        <v>0</v>
      </c>
      <c r="AD149" s="63">
        <v>0</v>
      </c>
      <c r="AE149" s="63">
        <v>0</v>
      </c>
      <c r="AF149" s="63">
        <v>0</v>
      </c>
      <c r="AG149" s="63">
        <v>0</v>
      </c>
      <c r="AH149" s="63">
        <v>0</v>
      </c>
      <c r="AI149" s="13" t="s">
        <v>246</v>
      </c>
      <c r="AJ149" s="13" t="s">
        <v>246</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7124488</v>
      </c>
      <c r="H152" s="5">
        <v>10988833</v>
      </c>
      <c r="I152" s="5">
        <v>11190430</v>
      </c>
      <c r="J152" s="5">
        <v>11587589</v>
      </c>
      <c r="K152" s="5">
        <v>11720941</v>
      </c>
      <c r="L152" s="5">
        <v>10548979</v>
      </c>
      <c r="M152" s="5">
        <v>13053462</v>
      </c>
      <c r="N152" s="5">
        <v>12707887</v>
      </c>
      <c r="O152" s="5">
        <v>16706321</v>
      </c>
      <c r="P152" s="5">
        <v>21203719</v>
      </c>
      <c r="Q152" s="5">
        <v>24687740</v>
      </c>
      <c r="R152" s="62">
        <v>20225733</v>
      </c>
      <c r="S152" s="62">
        <v>14586917</v>
      </c>
      <c r="T152" s="62">
        <v>13583424</v>
      </c>
      <c r="U152" s="39">
        <v>14135445</v>
      </c>
      <c r="V152" s="39">
        <v>15530674</v>
      </c>
      <c r="W152" s="62">
        <v>17493503</v>
      </c>
      <c r="X152" s="62">
        <v>16937281</v>
      </c>
      <c r="Y152" s="62">
        <v>17182352</v>
      </c>
      <c r="Z152" s="62">
        <v>28674483</v>
      </c>
      <c r="AA152" s="62">
        <v>27191335</v>
      </c>
      <c r="AB152" s="62">
        <v>30952898</v>
      </c>
      <c r="AC152" s="62">
        <v>28888784</v>
      </c>
      <c r="AD152" s="62">
        <v>37482269</v>
      </c>
      <c r="AE152" s="62">
        <v>33457850</v>
      </c>
      <c r="AF152" s="62">
        <v>41956315</v>
      </c>
      <c r="AG152" s="62">
        <v>35323046</v>
      </c>
      <c r="AH152" s="62">
        <v>39343373</v>
      </c>
      <c r="AI152" s="10">
        <v>4.0786648365245926E-2</v>
      </c>
      <c r="AJ152" s="10">
        <v>0.11381597725179193</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2555523</v>
      </c>
      <c r="H154" s="12">
        <v>3477098</v>
      </c>
      <c r="I154" s="12">
        <v>3062103</v>
      </c>
      <c r="J154" s="12">
        <v>3120964</v>
      </c>
      <c r="K154" s="12">
        <v>3014119</v>
      </c>
      <c r="L154" s="12">
        <v>3351980</v>
      </c>
      <c r="M154" s="12">
        <v>4717154</v>
      </c>
      <c r="N154" s="12">
        <v>4792841</v>
      </c>
      <c r="O154" s="12">
        <v>6785086</v>
      </c>
      <c r="P154" s="12">
        <v>6210947</v>
      </c>
      <c r="Q154" s="12">
        <v>6193355</v>
      </c>
      <c r="R154" s="63">
        <v>5906686</v>
      </c>
      <c r="S154" s="63">
        <v>4837094</v>
      </c>
      <c r="T154" s="63">
        <v>6664230</v>
      </c>
      <c r="U154" s="41">
        <v>6686595</v>
      </c>
      <c r="V154" s="41">
        <v>7421425</v>
      </c>
      <c r="W154" s="63">
        <v>9200859</v>
      </c>
      <c r="X154" s="63">
        <v>8640140</v>
      </c>
      <c r="Y154" s="63">
        <v>8914994</v>
      </c>
      <c r="Z154" s="63">
        <v>12650317</v>
      </c>
      <c r="AA154" s="63">
        <v>12264545</v>
      </c>
      <c r="AB154" s="63">
        <v>12406036</v>
      </c>
      <c r="AC154" s="63">
        <v>12629141</v>
      </c>
      <c r="AD154" s="63">
        <v>20689711</v>
      </c>
      <c r="AE154" s="63">
        <v>15606152</v>
      </c>
      <c r="AF154" s="63">
        <v>15561520</v>
      </c>
      <c r="AG154" s="63">
        <v>14208741</v>
      </c>
      <c r="AH154" s="63">
        <v>16156000</v>
      </c>
      <c r="AI154" s="13">
        <v>4.5001229065647852E-2</v>
      </c>
      <c r="AJ154" s="13">
        <v>0.13704655465251989</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1878110</v>
      </c>
      <c r="H156" s="12">
        <v>2366368</v>
      </c>
      <c r="I156" s="12">
        <v>2655110</v>
      </c>
      <c r="J156" s="12">
        <v>2387673</v>
      </c>
      <c r="K156" s="12">
        <v>2507539</v>
      </c>
      <c r="L156" s="12">
        <v>2476142</v>
      </c>
      <c r="M156" s="12">
        <v>3745822</v>
      </c>
      <c r="N156" s="12">
        <v>3888211</v>
      </c>
      <c r="O156" s="12">
        <v>4656186</v>
      </c>
      <c r="P156" s="12">
        <v>7787885</v>
      </c>
      <c r="Q156" s="12">
        <v>6791114</v>
      </c>
      <c r="R156" s="63">
        <v>7054793</v>
      </c>
      <c r="S156" s="63">
        <v>6348218</v>
      </c>
      <c r="T156" s="63">
        <v>4858499</v>
      </c>
      <c r="U156" s="41">
        <v>4695322</v>
      </c>
      <c r="V156" s="41">
        <v>5086186</v>
      </c>
      <c r="W156" s="63">
        <v>5293010</v>
      </c>
      <c r="X156" s="63">
        <v>5188816</v>
      </c>
      <c r="Y156" s="63">
        <v>5315222</v>
      </c>
      <c r="Z156" s="63">
        <v>7946117</v>
      </c>
      <c r="AA156" s="63">
        <v>7289263</v>
      </c>
      <c r="AB156" s="63">
        <v>7976332</v>
      </c>
      <c r="AC156" s="63">
        <v>8175929</v>
      </c>
      <c r="AD156" s="63">
        <v>8472605</v>
      </c>
      <c r="AE156" s="63">
        <v>9663861</v>
      </c>
      <c r="AF156" s="63">
        <v>10238756</v>
      </c>
      <c r="AG156" s="63">
        <v>10392599</v>
      </c>
      <c r="AH156" s="63">
        <v>11896368</v>
      </c>
      <c r="AI156" s="13">
        <v>6.88953668617307E-2</v>
      </c>
      <c r="AJ156" s="13">
        <v>0.14469614386160767</v>
      </c>
    </row>
    <row r="157" spans="1:36" ht="10.5" customHeight="1" x14ac:dyDescent="0.2">
      <c r="A157" s="11"/>
      <c r="B157" s="19" t="s">
        <v>67</v>
      </c>
      <c r="C157" s="14"/>
      <c r="D157" s="19"/>
      <c r="E157" s="19"/>
      <c r="F157" s="2"/>
      <c r="G157" s="12">
        <v>629477</v>
      </c>
      <c r="H157" s="12">
        <v>903004</v>
      </c>
      <c r="I157" s="12">
        <v>425528</v>
      </c>
      <c r="J157" s="12">
        <v>1291158</v>
      </c>
      <c r="K157" s="12">
        <v>1095397</v>
      </c>
      <c r="L157" s="12">
        <v>525893</v>
      </c>
      <c r="M157" s="12">
        <v>676306</v>
      </c>
      <c r="N157" s="12">
        <v>618662</v>
      </c>
      <c r="O157" s="12">
        <v>1022031</v>
      </c>
      <c r="P157" s="12">
        <v>1691624</v>
      </c>
      <c r="Q157" s="12">
        <v>484333</v>
      </c>
      <c r="R157" s="63">
        <v>305394</v>
      </c>
      <c r="S157" s="63">
        <v>336030</v>
      </c>
      <c r="T157" s="63">
        <v>393070</v>
      </c>
      <c r="U157" s="41">
        <v>393619</v>
      </c>
      <c r="V157" s="41">
        <v>521596</v>
      </c>
      <c r="W157" s="63">
        <v>503921</v>
      </c>
      <c r="X157" s="63">
        <v>459234</v>
      </c>
      <c r="Y157" s="63">
        <v>434208</v>
      </c>
      <c r="Z157" s="63">
        <v>2632526</v>
      </c>
      <c r="AA157" s="63">
        <v>1667091</v>
      </c>
      <c r="AB157" s="63">
        <v>1468931</v>
      </c>
      <c r="AC157" s="63">
        <v>1690604</v>
      </c>
      <c r="AD157" s="63">
        <v>1742730</v>
      </c>
      <c r="AE157" s="63">
        <v>451942</v>
      </c>
      <c r="AF157" s="63">
        <v>433577</v>
      </c>
      <c r="AG157" s="63">
        <v>351799</v>
      </c>
      <c r="AH157" s="63">
        <v>354776</v>
      </c>
      <c r="AI157" s="13">
        <v>-0.21085137142504762</v>
      </c>
      <c r="AJ157" s="13">
        <v>8.4622184827131408E-3</v>
      </c>
    </row>
    <row r="158" spans="1:36" ht="10.5" customHeight="1" x14ac:dyDescent="0.2">
      <c r="A158" s="11"/>
      <c r="B158" s="19" t="s">
        <v>69</v>
      </c>
      <c r="C158" s="14"/>
      <c r="D158" s="19"/>
      <c r="E158" s="19"/>
      <c r="F158" s="2"/>
      <c r="G158" s="12">
        <v>757139</v>
      </c>
      <c r="H158" s="12">
        <v>1503965</v>
      </c>
      <c r="I158" s="12">
        <v>1556857</v>
      </c>
      <c r="J158" s="12">
        <v>1480751</v>
      </c>
      <c r="K158" s="12">
        <v>1835021</v>
      </c>
      <c r="L158" s="12">
        <v>1667792</v>
      </c>
      <c r="M158" s="12">
        <v>1498946</v>
      </c>
      <c r="N158" s="12">
        <v>1496716</v>
      </c>
      <c r="O158" s="12">
        <v>1545848</v>
      </c>
      <c r="P158" s="12">
        <v>1460392</v>
      </c>
      <c r="Q158" s="12">
        <v>1684318</v>
      </c>
      <c r="R158" s="63">
        <v>1606323</v>
      </c>
      <c r="S158" s="63">
        <v>1430614</v>
      </c>
      <c r="T158" s="63">
        <v>1592568</v>
      </c>
      <c r="U158" s="41">
        <v>1612487</v>
      </c>
      <c r="V158" s="41">
        <v>1831488</v>
      </c>
      <c r="W158" s="63">
        <v>1756102</v>
      </c>
      <c r="X158" s="63">
        <v>1899449</v>
      </c>
      <c r="Y158" s="63">
        <v>2006430</v>
      </c>
      <c r="Z158" s="63">
        <v>1976182</v>
      </c>
      <c r="AA158" s="63">
        <v>2054703</v>
      </c>
      <c r="AB158" s="63">
        <v>2271996</v>
      </c>
      <c r="AC158" s="63">
        <v>2324885</v>
      </c>
      <c r="AD158" s="63">
        <v>2329138</v>
      </c>
      <c r="AE158" s="63">
        <v>2510981</v>
      </c>
      <c r="AF158" s="63">
        <v>2654687</v>
      </c>
      <c r="AG158" s="63">
        <v>2947024</v>
      </c>
      <c r="AH158" s="63">
        <v>3014989</v>
      </c>
      <c r="AI158" s="13">
        <v>4.8285780709871107E-2</v>
      </c>
      <c r="AJ158" s="13">
        <v>2.3062248559903142E-2</v>
      </c>
    </row>
    <row r="159" spans="1:36" ht="10.5" customHeight="1" x14ac:dyDescent="0.2">
      <c r="A159" s="11"/>
      <c r="B159" s="19" t="s">
        <v>70</v>
      </c>
      <c r="C159" s="14"/>
      <c r="D159" s="19"/>
      <c r="E159" s="19"/>
      <c r="F159" s="2"/>
      <c r="G159" s="12">
        <v>847477</v>
      </c>
      <c r="H159" s="12">
        <v>1565299</v>
      </c>
      <c r="I159" s="12">
        <v>2712922</v>
      </c>
      <c r="J159" s="12">
        <v>2375646</v>
      </c>
      <c r="K159" s="12">
        <v>2377810</v>
      </c>
      <c r="L159" s="12">
        <v>1608672</v>
      </c>
      <c r="M159" s="12">
        <v>1251341</v>
      </c>
      <c r="N159" s="12">
        <v>1061593</v>
      </c>
      <c r="O159" s="12">
        <v>1735512</v>
      </c>
      <c r="P159" s="12">
        <v>1303244</v>
      </c>
      <c r="Q159" s="12">
        <v>1564907</v>
      </c>
      <c r="R159" s="63">
        <v>2327234</v>
      </c>
      <c r="S159" s="63">
        <v>3000</v>
      </c>
      <c r="T159" s="63">
        <v>0</v>
      </c>
      <c r="U159" s="41">
        <v>0</v>
      </c>
      <c r="V159" s="41">
        <v>0</v>
      </c>
      <c r="W159" s="63">
        <v>0</v>
      </c>
      <c r="X159" s="63">
        <v>0</v>
      </c>
      <c r="Y159" s="63">
        <v>0</v>
      </c>
      <c r="Z159" s="63">
        <v>647095</v>
      </c>
      <c r="AA159" s="63">
        <v>629451</v>
      </c>
      <c r="AB159" s="63">
        <v>634316</v>
      </c>
      <c r="AC159" s="63">
        <v>663281</v>
      </c>
      <c r="AD159" s="63">
        <v>630657</v>
      </c>
      <c r="AE159" s="63">
        <v>636657</v>
      </c>
      <c r="AF159" s="63">
        <v>745654</v>
      </c>
      <c r="AG159" s="63">
        <v>808350</v>
      </c>
      <c r="AH159" s="63">
        <v>815455</v>
      </c>
      <c r="AI159" s="13">
        <v>4.2755259317464267E-2</v>
      </c>
      <c r="AJ159" s="13">
        <v>8.7895094946495948E-3</v>
      </c>
    </row>
    <row r="160" spans="1:36" ht="10.5" customHeight="1" x14ac:dyDescent="0.2">
      <c r="A160" s="11"/>
      <c r="B160" s="19" t="s">
        <v>71</v>
      </c>
      <c r="C160" s="14"/>
      <c r="D160" s="19"/>
      <c r="E160" s="19"/>
      <c r="F160" s="2"/>
      <c r="G160" s="12">
        <v>456762</v>
      </c>
      <c r="H160" s="12">
        <v>475594</v>
      </c>
      <c r="I160" s="12">
        <v>537037</v>
      </c>
      <c r="J160" s="12">
        <v>858123</v>
      </c>
      <c r="K160" s="12">
        <v>803227</v>
      </c>
      <c r="L160" s="12">
        <v>875192</v>
      </c>
      <c r="M160" s="12">
        <v>824858</v>
      </c>
      <c r="N160" s="12">
        <v>849864</v>
      </c>
      <c r="O160" s="12">
        <v>784924</v>
      </c>
      <c r="P160" s="12">
        <v>910607</v>
      </c>
      <c r="Q160" s="12">
        <v>637419</v>
      </c>
      <c r="R160" s="63">
        <v>667289</v>
      </c>
      <c r="S160" s="63">
        <v>677427</v>
      </c>
      <c r="T160" s="63">
        <v>49300</v>
      </c>
      <c r="U160" s="41">
        <v>747422</v>
      </c>
      <c r="V160" s="41">
        <v>669979</v>
      </c>
      <c r="W160" s="63">
        <v>739611</v>
      </c>
      <c r="X160" s="63">
        <v>749642</v>
      </c>
      <c r="Y160" s="63">
        <v>511498</v>
      </c>
      <c r="Z160" s="63">
        <v>1286969</v>
      </c>
      <c r="AA160" s="63">
        <v>745695</v>
      </c>
      <c r="AB160" s="63">
        <v>745695</v>
      </c>
      <c r="AC160" s="63">
        <v>757695</v>
      </c>
      <c r="AD160" s="63">
        <v>794086</v>
      </c>
      <c r="AE160" s="63">
        <v>826650</v>
      </c>
      <c r="AF160" s="63">
        <v>864544</v>
      </c>
      <c r="AG160" s="63">
        <v>864699</v>
      </c>
      <c r="AH160" s="63">
        <v>919914</v>
      </c>
      <c r="AI160" s="13">
        <v>3.5613411904846126E-2</v>
      </c>
      <c r="AJ160" s="13">
        <v>6.3854589863062181E-2</v>
      </c>
    </row>
    <row r="161" spans="1:36" ht="10.5" customHeight="1" x14ac:dyDescent="0.2">
      <c r="A161" s="11"/>
      <c r="B161" s="19" t="s">
        <v>72</v>
      </c>
      <c r="C161" s="14"/>
      <c r="D161" s="19"/>
      <c r="E161" s="19"/>
      <c r="F161" s="2"/>
      <c r="G161" s="12">
        <v>0</v>
      </c>
      <c r="H161" s="12">
        <v>0</v>
      </c>
      <c r="I161" s="12">
        <v>0</v>
      </c>
      <c r="J161" s="12">
        <v>0</v>
      </c>
      <c r="K161" s="12">
        <v>0</v>
      </c>
      <c r="L161" s="12">
        <v>0</v>
      </c>
      <c r="M161" s="12">
        <v>339035</v>
      </c>
      <c r="N161" s="12">
        <v>0</v>
      </c>
      <c r="O161" s="12">
        <v>176734</v>
      </c>
      <c r="P161" s="12">
        <v>193370</v>
      </c>
      <c r="Q161" s="12">
        <v>142402</v>
      </c>
      <c r="R161" s="63">
        <v>0</v>
      </c>
      <c r="S161" s="63">
        <v>0</v>
      </c>
      <c r="T161" s="63">
        <v>25757</v>
      </c>
      <c r="U161" s="41">
        <v>0</v>
      </c>
      <c r="V161" s="41">
        <v>0</v>
      </c>
      <c r="W161" s="63">
        <v>0</v>
      </c>
      <c r="X161" s="63">
        <v>0</v>
      </c>
      <c r="Y161" s="63">
        <v>0</v>
      </c>
      <c r="Z161" s="63">
        <v>730834</v>
      </c>
      <c r="AA161" s="63">
        <v>1058562</v>
      </c>
      <c r="AB161" s="63">
        <v>1605382</v>
      </c>
      <c r="AC161" s="63">
        <v>1928679</v>
      </c>
      <c r="AD161" s="63">
        <v>1923535</v>
      </c>
      <c r="AE161" s="63">
        <v>1919959</v>
      </c>
      <c r="AF161" s="63">
        <v>9418339</v>
      </c>
      <c r="AG161" s="63">
        <v>5167879</v>
      </c>
      <c r="AH161" s="63">
        <v>5399341</v>
      </c>
      <c r="AI161" s="13">
        <v>0.2240346947822649</v>
      </c>
      <c r="AJ161" s="13">
        <v>4.4788587348891101E-2</v>
      </c>
    </row>
    <row r="162" spans="1:36" ht="10.5" customHeight="1" x14ac:dyDescent="0.2">
      <c r="A162" s="11"/>
      <c r="B162" s="19" t="s">
        <v>73</v>
      </c>
      <c r="C162" s="14"/>
      <c r="D162" s="19"/>
      <c r="E162" s="19"/>
      <c r="F162" s="2"/>
      <c r="G162" s="12">
        <v>0</v>
      </c>
      <c r="H162" s="12">
        <v>697505</v>
      </c>
      <c r="I162" s="12">
        <v>240873</v>
      </c>
      <c r="J162" s="12">
        <v>73274</v>
      </c>
      <c r="K162" s="12">
        <v>87828</v>
      </c>
      <c r="L162" s="12">
        <v>43308</v>
      </c>
      <c r="M162" s="12">
        <v>0</v>
      </c>
      <c r="N162" s="12">
        <v>0</v>
      </c>
      <c r="O162" s="12">
        <v>0</v>
      </c>
      <c r="P162" s="12">
        <v>1645650</v>
      </c>
      <c r="Q162" s="12">
        <v>6000591</v>
      </c>
      <c r="R162" s="63">
        <v>1450272</v>
      </c>
      <c r="S162" s="63">
        <v>954534</v>
      </c>
      <c r="T162" s="63">
        <v>0</v>
      </c>
      <c r="U162" s="41">
        <v>0</v>
      </c>
      <c r="V162" s="41">
        <v>0</v>
      </c>
      <c r="W162" s="63">
        <v>0</v>
      </c>
      <c r="X162" s="63">
        <v>0</v>
      </c>
      <c r="Y162" s="63">
        <v>0</v>
      </c>
      <c r="Z162" s="63">
        <v>0</v>
      </c>
      <c r="AA162" s="63">
        <v>0</v>
      </c>
      <c r="AB162" s="63">
        <v>0</v>
      </c>
      <c r="AC162" s="63">
        <v>0</v>
      </c>
      <c r="AD162" s="63">
        <v>0</v>
      </c>
      <c r="AE162" s="63">
        <v>0</v>
      </c>
      <c r="AF162" s="63">
        <v>0</v>
      </c>
      <c r="AG162" s="63">
        <v>0</v>
      </c>
      <c r="AH162" s="63">
        <v>0</v>
      </c>
      <c r="AI162" s="13" t="s">
        <v>246</v>
      </c>
      <c r="AJ162" s="13" t="s">
        <v>246</v>
      </c>
    </row>
    <row r="163" spans="1:36" ht="10.5" customHeight="1" x14ac:dyDescent="0.2">
      <c r="A163" s="11"/>
      <c r="B163" s="19" t="s">
        <v>39</v>
      </c>
      <c r="C163" s="14"/>
      <c r="D163" s="19"/>
      <c r="E163" s="19"/>
      <c r="F163" s="2"/>
      <c r="G163" s="12">
        <v>0</v>
      </c>
      <c r="H163" s="12">
        <v>0</v>
      </c>
      <c r="I163" s="12">
        <v>0</v>
      </c>
      <c r="J163" s="12">
        <v>0</v>
      </c>
      <c r="K163" s="12">
        <v>0</v>
      </c>
      <c r="L163" s="12">
        <v>0</v>
      </c>
      <c r="M163" s="12">
        <v>0</v>
      </c>
      <c r="N163" s="12">
        <v>0</v>
      </c>
      <c r="O163" s="12">
        <v>0</v>
      </c>
      <c r="P163" s="12">
        <v>0</v>
      </c>
      <c r="Q163" s="12">
        <v>1189301</v>
      </c>
      <c r="R163" s="63">
        <v>907742</v>
      </c>
      <c r="S163" s="63">
        <v>0</v>
      </c>
      <c r="T163" s="63">
        <v>0</v>
      </c>
      <c r="U163" s="41">
        <v>0</v>
      </c>
      <c r="V163" s="41">
        <v>0</v>
      </c>
      <c r="W163" s="63">
        <v>0</v>
      </c>
      <c r="X163" s="63">
        <v>0</v>
      </c>
      <c r="Y163" s="63">
        <v>0</v>
      </c>
      <c r="Z163" s="63">
        <v>804443</v>
      </c>
      <c r="AA163" s="63">
        <v>1482025</v>
      </c>
      <c r="AB163" s="63">
        <v>3844210</v>
      </c>
      <c r="AC163" s="63">
        <v>718570</v>
      </c>
      <c r="AD163" s="63">
        <v>899807</v>
      </c>
      <c r="AE163" s="63">
        <v>1841648</v>
      </c>
      <c r="AF163" s="63">
        <v>2039238</v>
      </c>
      <c r="AG163" s="63">
        <v>581955</v>
      </c>
      <c r="AH163" s="63">
        <v>786530</v>
      </c>
      <c r="AI163" s="13">
        <v>-0.23237101547221117</v>
      </c>
      <c r="AJ163" s="13">
        <v>0.35153061662843349</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227</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2818652</v>
      </c>
      <c r="H176" s="5">
        <v>3344184</v>
      </c>
      <c r="I176" s="5">
        <v>3679523</v>
      </c>
      <c r="J176" s="5">
        <v>5049554</v>
      </c>
      <c r="K176" s="5">
        <f>SUM(K178,K193,K204,K206)</f>
        <v>4233737</v>
      </c>
      <c r="L176" s="5">
        <f>SUM(L178,L193,L204,L206)</f>
        <v>4721686</v>
      </c>
      <c r="M176" s="5">
        <f>SUM(M178,M193,M204,M206)</f>
        <v>5309290</v>
      </c>
      <c r="N176" s="5">
        <f>SUM(N178,N193,N204,N206)</f>
        <v>5293372</v>
      </c>
      <c r="O176" s="5">
        <v>6167654</v>
      </c>
      <c r="P176" s="5">
        <v>7021755</v>
      </c>
      <c r="Q176" s="5">
        <v>8720630.3393779732</v>
      </c>
      <c r="R176" s="39">
        <v>6902039</v>
      </c>
      <c r="S176" s="39">
        <v>1188461</v>
      </c>
      <c r="T176" s="39">
        <v>6321803</v>
      </c>
      <c r="U176" s="39">
        <v>6161461</v>
      </c>
      <c r="V176" s="39">
        <v>6289330</v>
      </c>
      <c r="W176" s="39">
        <v>6224080</v>
      </c>
      <c r="X176" s="39">
        <v>6561716</v>
      </c>
      <c r="Y176" s="39">
        <v>6917465</v>
      </c>
      <c r="Z176" s="39">
        <v>7276660</v>
      </c>
      <c r="AA176" s="39">
        <v>6506175</v>
      </c>
      <c r="AB176" s="39">
        <v>6303987</v>
      </c>
      <c r="AC176" s="39">
        <v>9665280</v>
      </c>
      <c r="AD176" s="39">
        <v>7903295</v>
      </c>
      <c r="AE176" s="39">
        <v>7323389</v>
      </c>
      <c r="AF176" s="39">
        <v>7582180</v>
      </c>
      <c r="AG176" s="39">
        <v>7929345</v>
      </c>
      <c r="AH176" s="39">
        <v>8517327</v>
      </c>
      <c r="AI176" s="10">
        <v>5.1432350749629263E-2</v>
      </c>
      <c r="AJ176" s="10">
        <v>7.4152656997519967E-2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2175754</v>
      </c>
      <c r="H178" s="12">
        <v>2622638</v>
      </c>
      <c r="I178" s="12">
        <v>3242238</v>
      </c>
      <c r="J178" s="12">
        <v>2535977</v>
      </c>
      <c r="K178" s="12">
        <f>SUM(K179,K183:K187)</f>
        <v>2740950</v>
      </c>
      <c r="L178" s="12">
        <f>SUM(L179,L183:L187)</f>
        <v>3933162</v>
      </c>
      <c r="M178" s="12">
        <f>SUM(M179,M183:M187)</f>
        <v>3595547</v>
      </c>
      <c r="N178" s="12">
        <f>SUM(N179,N183:N187)</f>
        <v>3567449</v>
      </c>
      <c r="O178" s="12">
        <v>4902824</v>
      </c>
      <c r="P178" s="12">
        <v>4936930</v>
      </c>
      <c r="Q178" s="12">
        <v>6312544.6678147158</v>
      </c>
      <c r="R178" s="41">
        <v>4792154</v>
      </c>
      <c r="S178" s="41">
        <v>1018621</v>
      </c>
      <c r="T178" s="41">
        <v>4070791</v>
      </c>
      <c r="U178" s="41">
        <v>5522383</v>
      </c>
      <c r="V178" s="41">
        <v>5585693</v>
      </c>
      <c r="W178" s="41">
        <v>5506766</v>
      </c>
      <c r="X178" s="41">
        <v>5210929</v>
      </c>
      <c r="Y178" s="41">
        <v>6142593</v>
      </c>
      <c r="Z178" s="41">
        <v>6546271</v>
      </c>
      <c r="AA178" s="41">
        <v>5863514</v>
      </c>
      <c r="AB178" s="41">
        <v>5711865</v>
      </c>
      <c r="AC178" s="41">
        <v>7233840</v>
      </c>
      <c r="AD178" s="41">
        <v>5247330</v>
      </c>
      <c r="AE178" s="41">
        <v>4901655</v>
      </c>
      <c r="AF178" s="41">
        <v>5006059</v>
      </c>
      <c r="AG178" s="41">
        <v>7081038</v>
      </c>
      <c r="AH178" s="41">
        <v>7233113</v>
      </c>
      <c r="AI178" s="13">
        <v>4.0138613739137741E-2</v>
      </c>
      <c r="AJ178" s="13">
        <v>2.1476371119601392E-2</v>
      </c>
    </row>
    <row r="179" spans="1:36" ht="10.5" customHeight="1" x14ac:dyDescent="0.2">
      <c r="A179" s="11"/>
      <c r="B179" s="11"/>
      <c r="C179" s="11" t="s">
        <v>36</v>
      </c>
      <c r="D179" s="11"/>
      <c r="E179" s="11"/>
      <c r="F179" s="2"/>
      <c r="G179" s="12">
        <v>1029489</v>
      </c>
      <c r="H179" s="12">
        <v>1327593</v>
      </c>
      <c r="I179" s="12">
        <v>1184340</v>
      </c>
      <c r="J179" s="12">
        <v>1047319</v>
      </c>
      <c r="K179" s="12">
        <f>SUM(K180:K182)</f>
        <v>1106130</v>
      </c>
      <c r="L179" s="12">
        <f>SUM(L180:L182)</f>
        <v>1238878</v>
      </c>
      <c r="M179" s="12">
        <f>SUM(M180:M182)</f>
        <v>1271149</v>
      </c>
      <c r="N179" s="12">
        <f>SUM(N180:N182)</f>
        <v>1263636</v>
      </c>
      <c r="O179" s="12">
        <v>1441778</v>
      </c>
      <c r="P179" s="12">
        <v>1507115</v>
      </c>
      <c r="Q179" s="12">
        <v>1628205.3297998984</v>
      </c>
      <c r="R179" s="41">
        <v>1722030</v>
      </c>
      <c r="S179" s="41">
        <v>339387</v>
      </c>
      <c r="T179" s="41">
        <v>1841044</v>
      </c>
      <c r="U179" s="41">
        <v>1256091</v>
      </c>
      <c r="V179" s="41">
        <v>1203777</v>
      </c>
      <c r="W179" s="41">
        <v>1235588</v>
      </c>
      <c r="X179" s="41">
        <v>1306281</v>
      </c>
      <c r="Y179" s="41">
        <v>1454281</v>
      </c>
      <c r="Z179" s="41">
        <v>1733236</v>
      </c>
      <c r="AA179" s="41">
        <v>1420554</v>
      </c>
      <c r="AB179" s="41">
        <v>1320501</v>
      </c>
      <c r="AC179" s="41">
        <v>1557396</v>
      </c>
      <c r="AD179" s="41">
        <v>1447540</v>
      </c>
      <c r="AE179" s="41">
        <v>1476989</v>
      </c>
      <c r="AF179" s="41">
        <v>1620726</v>
      </c>
      <c r="AG179" s="41">
        <v>1486680</v>
      </c>
      <c r="AH179" s="41">
        <v>1645474</v>
      </c>
      <c r="AI179" s="13">
        <v>3.7350168123708061E-2</v>
      </c>
      <c r="AJ179" s="13">
        <v>0.10681114967578766</v>
      </c>
    </row>
    <row r="180" spans="1:36" ht="10.5" customHeight="1" x14ac:dyDescent="0.2">
      <c r="A180" s="11"/>
      <c r="B180" s="11"/>
      <c r="C180" s="11"/>
      <c r="D180" s="11" t="s">
        <v>37</v>
      </c>
      <c r="E180" s="11"/>
      <c r="F180" s="2"/>
      <c r="G180" s="12">
        <v>856404</v>
      </c>
      <c r="H180" s="12">
        <v>1164168</v>
      </c>
      <c r="I180" s="12">
        <v>1064514</v>
      </c>
      <c r="J180" s="12">
        <v>946215</v>
      </c>
      <c r="K180" s="12">
        <v>954365</v>
      </c>
      <c r="L180" s="12">
        <v>1085302</v>
      </c>
      <c r="M180" s="12">
        <v>1132977</v>
      </c>
      <c r="N180" s="12">
        <v>1088595</v>
      </c>
      <c r="O180" s="12">
        <v>1304789</v>
      </c>
      <c r="P180" s="12">
        <v>1392539</v>
      </c>
      <c r="Q180" s="12">
        <v>1512064.7651732787</v>
      </c>
      <c r="R180" s="41">
        <v>1604058</v>
      </c>
      <c r="S180" s="41">
        <v>325807</v>
      </c>
      <c r="T180" s="41">
        <v>1644007</v>
      </c>
      <c r="U180" s="41">
        <v>1041931</v>
      </c>
      <c r="V180" s="41">
        <v>1022906</v>
      </c>
      <c r="W180" s="41">
        <v>1015671</v>
      </c>
      <c r="X180" s="41">
        <v>1110767</v>
      </c>
      <c r="Y180" s="41">
        <v>1050951</v>
      </c>
      <c r="Z180" s="41">
        <v>1441199</v>
      </c>
      <c r="AA180" s="41">
        <v>1156734</v>
      </c>
      <c r="AB180" s="41">
        <v>1125652</v>
      </c>
      <c r="AC180" s="41">
        <v>1303518</v>
      </c>
      <c r="AD180" s="41">
        <v>1349074</v>
      </c>
      <c r="AE180" s="41">
        <v>1338534</v>
      </c>
      <c r="AF180" s="41">
        <v>1480469</v>
      </c>
      <c r="AG180" s="41">
        <v>1330331</v>
      </c>
      <c r="AH180" s="41">
        <v>1473177</v>
      </c>
      <c r="AI180" s="13">
        <v>4.5863798051611671E-2</v>
      </c>
      <c r="AJ180" s="13">
        <v>0.1073762845487326</v>
      </c>
    </row>
    <row r="181" spans="1:36" ht="10.5" customHeight="1" x14ac:dyDescent="0.2">
      <c r="A181" s="11"/>
      <c r="B181" s="11"/>
      <c r="C181" s="14"/>
      <c r="D181" s="11" t="s">
        <v>90</v>
      </c>
      <c r="E181" s="11"/>
      <c r="F181" s="2"/>
      <c r="G181" s="12">
        <v>35751</v>
      </c>
      <c r="H181" s="12">
        <v>32782</v>
      </c>
      <c r="I181" s="12">
        <v>24757</v>
      </c>
      <c r="J181" s="12">
        <v>24055</v>
      </c>
      <c r="K181" s="12">
        <v>33931</v>
      </c>
      <c r="L181" s="12">
        <v>36421</v>
      </c>
      <c r="M181" s="12">
        <v>45824</v>
      </c>
      <c r="N181" s="12">
        <v>73099</v>
      </c>
      <c r="O181" s="12">
        <v>31455</v>
      </c>
      <c r="P181" s="12">
        <v>64034</v>
      </c>
      <c r="Q181" s="12">
        <v>75879.914824105843</v>
      </c>
      <c r="R181" s="41">
        <v>80395</v>
      </c>
      <c r="S181" s="41">
        <v>0</v>
      </c>
      <c r="T181" s="41">
        <v>35116</v>
      </c>
      <c r="U181" s="41">
        <v>26446</v>
      </c>
      <c r="V181" s="41">
        <v>2295</v>
      </c>
      <c r="W181" s="41">
        <v>4233</v>
      </c>
      <c r="X181" s="41">
        <v>3075</v>
      </c>
      <c r="Y181" s="41">
        <v>3495</v>
      </c>
      <c r="Z181" s="41">
        <v>22434</v>
      </c>
      <c r="AA181" s="41">
        <v>4262</v>
      </c>
      <c r="AB181" s="41">
        <v>4127</v>
      </c>
      <c r="AC181" s="41">
        <v>62877</v>
      </c>
      <c r="AD181" s="41">
        <v>25220</v>
      </c>
      <c r="AE181" s="41">
        <v>18290</v>
      </c>
      <c r="AF181" s="41">
        <v>18698</v>
      </c>
      <c r="AG181" s="41">
        <v>24142</v>
      </c>
      <c r="AH181" s="41">
        <v>27575</v>
      </c>
      <c r="AI181" s="13">
        <v>0.3723983124879735</v>
      </c>
      <c r="AJ181" s="13">
        <v>0.14220031480407588</v>
      </c>
    </row>
    <row r="182" spans="1:36" ht="10.5" customHeight="1" x14ac:dyDescent="0.2">
      <c r="A182" s="11"/>
      <c r="B182" s="14"/>
      <c r="C182" s="11"/>
      <c r="D182" s="11" t="s">
        <v>39</v>
      </c>
      <c r="E182" s="11"/>
      <c r="F182" s="2"/>
      <c r="G182" s="12">
        <v>137334</v>
      </c>
      <c r="H182" s="12">
        <v>130643</v>
      </c>
      <c r="I182" s="12">
        <v>95069</v>
      </c>
      <c r="J182" s="12">
        <v>77049</v>
      </c>
      <c r="K182" s="12">
        <v>117834</v>
      </c>
      <c r="L182" s="12">
        <v>117155</v>
      </c>
      <c r="M182" s="12">
        <v>92348</v>
      </c>
      <c r="N182" s="12">
        <v>101942</v>
      </c>
      <c r="O182" s="12">
        <v>105534</v>
      </c>
      <c r="P182" s="12">
        <v>50542</v>
      </c>
      <c r="Q182" s="12">
        <v>40260.649802513974</v>
      </c>
      <c r="R182" s="41">
        <v>37577</v>
      </c>
      <c r="S182" s="41">
        <v>13580</v>
      </c>
      <c r="T182" s="41">
        <v>161921</v>
      </c>
      <c r="U182" s="41">
        <v>187714</v>
      </c>
      <c r="V182" s="41">
        <v>178576</v>
      </c>
      <c r="W182" s="41">
        <v>215684</v>
      </c>
      <c r="X182" s="41">
        <v>192439</v>
      </c>
      <c r="Y182" s="41">
        <v>399835</v>
      </c>
      <c r="Z182" s="41">
        <v>269603</v>
      </c>
      <c r="AA182" s="41">
        <v>259558</v>
      </c>
      <c r="AB182" s="41">
        <v>190722</v>
      </c>
      <c r="AC182" s="41">
        <v>191001</v>
      </c>
      <c r="AD182" s="41">
        <v>73246</v>
      </c>
      <c r="AE182" s="41">
        <v>120165</v>
      </c>
      <c r="AF182" s="41">
        <v>121559</v>
      </c>
      <c r="AG182" s="41">
        <v>132207</v>
      </c>
      <c r="AH182" s="41">
        <v>144722</v>
      </c>
      <c r="AI182" s="13">
        <v>-4.4958389522157249E-2</v>
      </c>
      <c r="AJ182" s="13">
        <v>9.4662158584643774E-2</v>
      </c>
    </row>
    <row r="183" spans="1:36" ht="10.5" customHeight="1" x14ac:dyDescent="0.2">
      <c r="A183" s="11"/>
      <c r="B183" s="14"/>
      <c r="C183" s="11" t="s">
        <v>40</v>
      </c>
      <c r="D183" s="11"/>
      <c r="E183" s="11"/>
      <c r="F183" s="2"/>
      <c r="G183" s="12">
        <v>0</v>
      </c>
      <c r="H183" s="12">
        <v>359</v>
      </c>
      <c r="I183" s="12">
        <v>512989</v>
      </c>
      <c r="J183" s="12">
        <v>630881</v>
      </c>
      <c r="K183" s="12">
        <v>674992</v>
      </c>
      <c r="L183" s="12">
        <v>710343</v>
      </c>
      <c r="M183" s="12">
        <v>763753</v>
      </c>
      <c r="N183" s="12">
        <v>698133</v>
      </c>
      <c r="O183" s="12">
        <v>727429</v>
      </c>
      <c r="P183" s="12">
        <v>681302</v>
      </c>
      <c r="Q183" s="12">
        <v>700991.10479682684</v>
      </c>
      <c r="R183" s="41">
        <v>660470</v>
      </c>
      <c r="S183" s="41">
        <v>142947</v>
      </c>
      <c r="T183" s="41">
        <v>245432</v>
      </c>
      <c r="U183" s="41">
        <v>840771</v>
      </c>
      <c r="V183" s="41">
        <v>895552</v>
      </c>
      <c r="W183" s="41">
        <v>874525</v>
      </c>
      <c r="X183" s="41">
        <v>729275</v>
      </c>
      <c r="Y183" s="41">
        <v>912823</v>
      </c>
      <c r="Z183" s="41">
        <v>925267</v>
      </c>
      <c r="AA183" s="41">
        <v>946913</v>
      </c>
      <c r="AB183" s="41">
        <v>978936</v>
      </c>
      <c r="AC183" s="41">
        <v>1223357</v>
      </c>
      <c r="AD183" s="41">
        <v>1202436</v>
      </c>
      <c r="AE183" s="41">
        <v>1340197</v>
      </c>
      <c r="AF183" s="41">
        <v>968379</v>
      </c>
      <c r="AG183" s="41">
        <v>1285756</v>
      </c>
      <c r="AH183" s="41">
        <v>1292684</v>
      </c>
      <c r="AI183" s="13">
        <v>4.7425185258291869E-2</v>
      </c>
      <c r="AJ183" s="13">
        <v>5.3882696250299438E-3</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3999</v>
      </c>
      <c r="Q184" s="12">
        <v>0</v>
      </c>
      <c r="R184" s="41">
        <v>17151</v>
      </c>
      <c r="S184" s="41">
        <v>1751</v>
      </c>
      <c r="T184" s="41">
        <v>18222</v>
      </c>
      <c r="U184" s="41">
        <v>17826</v>
      </c>
      <c r="V184" s="41">
        <v>18066</v>
      </c>
      <c r="W184" s="41">
        <v>28317</v>
      </c>
      <c r="X184" s="41">
        <v>23491</v>
      </c>
      <c r="Y184" s="41">
        <v>21035</v>
      </c>
      <c r="Z184" s="41">
        <v>22834</v>
      </c>
      <c r="AA184" s="41">
        <v>25655</v>
      </c>
      <c r="AB184" s="41">
        <v>29583</v>
      </c>
      <c r="AC184" s="41">
        <v>26552</v>
      </c>
      <c r="AD184" s="41">
        <v>112381</v>
      </c>
      <c r="AE184" s="41">
        <v>111237</v>
      </c>
      <c r="AF184" s="41">
        <v>315915</v>
      </c>
      <c r="AG184" s="41">
        <v>106185</v>
      </c>
      <c r="AH184" s="41">
        <v>98498</v>
      </c>
      <c r="AI184" s="13">
        <v>0.22198028662866554</v>
      </c>
      <c r="AJ184" s="13">
        <v>-7.2392522484343358E-2</v>
      </c>
    </row>
    <row r="185" spans="1:36" ht="10.5" customHeight="1" x14ac:dyDescent="0.2">
      <c r="A185" s="11"/>
      <c r="B185" s="14"/>
      <c r="C185" s="11" t="s">
        <v>42</v>
      </c>
      <c r="D185" s="11"/>
      <c r="E185" s="11"/>
      <c r="F185" s="2"/>
      <c r="G185" s="12">
        <v>0</v>
      </c>
      <c r="H185" s="12">
        <v>0</v>
      </c>
      <c r="I185" s="12">
        <v>0</v>
      </c>
      <c r="J185" s="12">
        <v>0</v>
      </c>
      <c r="K185" s="12">
        <v>0</v>
      </c>
      <c r="L185" s="12">
        <v>0</v>
      </c>
      <c r="M185" s="12">
        <v>0</v>
      </c>
      <c r="N185" s="12">
        <v>0</v>
      </c>
      <c r="O185" s="12">
        <v>12497</v>
      </c>
      <c r="P185" s="12">
        <v>13721</v>
      </c>
      <c r="Q185" s="12">
        <v>28280.882851884453</v>
      </c>
      <c r="R185" s="41">
        <v>25840</v>
      </c>
      <c r="S185" s="41">
        <v>14418</v>
      </c>
      <c r="T185" s="41">
        <v>954</v>
      </c>
      <c r="U185" s="41">
        <v>18854</v>
      </c>
      <c r="V185" s="41">
        <v>26254</v>
      </c>
      <c r="W185" s="41">
        <v>26313</v>
      </c>
      <c r="X185" s="41">
        <v>25754</v>
      </c>
      <c r="Y185" s="41">
        <v>28071</v>
      </c>
      <c r="Z185" s="41">
        <v>33400</v>
      </c>
      <c r="AA185" s="41">
        <v>494</v>
      </c>
      <c r="AB185" s="41">
        <v>41043</v>
      </c>
      <c r="AC185" s="41">
        <v>7949</v>
      </c>
      <c r="AD185" s="41">
        <v>29800</v>
      </c>
      <c r="AE185" s="41">
        <v>30260</v>
      </c>
      <c r="AF185" s="41">
        <v>10142</v>
      </c>
      <c r="AG185" s="41">
        <v>30219</v>
      </c>
      <c r="AH185" s="41">
        <v>126682</v>
      </c>
      <c r="AI185" s="13">
        <v>0.20664440160638886</v>
      </c>
      <c r="AJ185" s="13">
        <v>3.1921307786491941</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2195000</v>
      </c>
      <c r="AD186" s="41">
        <v>821065</v>
      </c>
      <c r="AE186" s="41">
        <v>161563</v>
      </c>
      <c r="AF186" s="41">
        <v>0</v>
      </c>
      <c r="AG186" s="41">
        <v>0</v>
      </c>
      <c r="AH186" s="41">
        <v>0</v>
      </c>
      <c r="AI186" s="13" t="s">
        <v>246</v>
      </c>
      <c r="AJ186" s="13" t="s">
        <v>246</v>
      </c>
    </row>
    <row r="187" spans="1:36" ht="10.5" customHeight="1" x14ac:dyDescent="0.2">
      <c r="A187" s="11"/>
      <c r="B187" s="14"/>
      <c r="C187" s="11" t="s">
        <v>44</v>
      </c>
      <c r="D187" s="15"/>
      <c r="E187" s="11"/>
      <c r="F187" s="2"/>
      <c r="G187" s="12">
        <v>1146265</v>
      </c>
      <c r="H187" s="12">
        <v>1294686</v>
      </c>
      <c r="I187" s="12">
        <v>1544909</v>
      </c>
      <c r="J187" s="12">
        <v>857777</v>
      </c>
      <c r="K187" s="12">
        <v>959828</v>
      </c>
      <c r="L187" s="12">
        <v>1983941</v>
      </c>
      <c r="M187" s="12">
        <v>1560645</v>
      </c>
      <c r="N187" s="12">
        <v>1605680</v>
      </c>
      <c r="O187" s="12">
        <v>2721120</v>
      </c>
      <c r="P187" s="12">
        <v>2730793</v>
      </c>
      <c r="Q187" s="12">
        <v>3955067.3503661063</v>
      </c>
      <c r="R187" s="41">
        <v>2366663</v>
      </c>
      <c r="S187" s="41">
        <v>520118</v>
      </c>
      <c r="T187" s="41">
        <v>1965139</v>
      </c>
      <c r="U187" s="41">
        <v>3388841</v>
      </c>
      <c r="V187" s="41">
        <v>3442044</v>
      </c>
      <c r="W187" s="41">
        <v>3342023</v>
      </c>
      <c r="X187" s="41">
        <v>3126128</v>
      </c>
      <c r="Y187" s="41">
        <v>3726383</v>
      </c>
      <c r="Z187" s="41">
        <v>3831534</v>
      </c>
      <c r="AA187" s="41">
        <v>3469898</v>
      </c>
      <c r="AB187" s="41">
        <v>3341802</v>
      </c>
      <c r="AC187" s="41">
        <v>2223586</v>
      </c>
      <c r="AD187" s="41">
        <v>1634108</v>
      </c>
      <c r="AE187" s="41">
        <v>1781409</v>
      </c>
      <c r="AF187" s="41">
        <v>2090897</v>
      </c>
      <c r="AG187" s="41">
        <v>4172198</v>
      </c>
      <c r="AH187" s="41">
        <v>4069775</v>
      </c>
      <c r="AI187" s="13">
        <v>3.3391648730109358E-2</v>
      </c>
      <c r="AJ187" s="13">
        <v>-2.4548930803379897E-2</v>
      </c>
    </row>
    <row r="188" spans="1:36" ht="10.5" customHeight="1" x14ac:dyDescent="0.2">
      <c r="A188" s="11"/>
      <c r="B188" s="14"/>
      <c r="C188" s="11"/>
      <c r="D188" s="15" t="s">
        <v>45</v>
      </c>
      <c r="E188" s="11"/>
      <c r="F188" s="2"/>
      <c r="G188" s="12">
        <v>455559</v>
      </c>
      <c r="H188" s="12">
        <v>408113</v>
      </c>
      <c r="I188" s="12">
        <v>513210</v>
      </c>
      <c r="J188" s="12">
        <v>502343</v>
      </c>
      <c r="K188" s="12">
        <v>478348</v>
      </c>
      <c r="L188" s="12">
        <v>536760</v>
      </c>
      <c r="M188" s="12">
        <v>792591</v>
      </c>
      <c r="N188" s="12">
        <v>720342</v>
      </c>
      <c r="O188" s="12">
        <v>568481</v>
      </c>
      <c r="P188" s="12">
        <v>647313</v>
      </c>
      <c r="Q188" s="12">
        <v>896744.1117210557</v>
      </c>
      <c r="R188" s="41">
        <v>279869</v>
      </c>
      <c r="S188" s="41">
        <v>107650</v>
      </c>
      <c r="T188" s="41">
        <v>967493</v>
      </c>
      <c r="U188" s="41">
        <v>963112</v>
      </c>
      <c r="V188" s="41">
        <v>1089700</v>
      </c>
      <c r="W188" s="41">
        <v>953416</v>
      </c>
      <c r="X188" s="41">
        <v>919371</v>
      </c>
      <c r="Y188" s="41">
        <v>936682</v>
      </c>
      <c r="Z188" s="41">
        <v>1081269</v>
      </c>
      <c r="AA188" s="41">
        <v>1204643</v>
      </c>
      <c r="AB188" s="41">
        <v>1065302</v>
      </c>
      <c r="AC188" s="41">
        <v>1152756</v>
      </c>
      <c r="AD188" s="41">
        <v>667969</v>
      </c>
      <c r="AE188" s="41">
        <v>542627</v>
      </c>
      <c r="AF188" s="41">
        <v>649323</v>
      </c>
      <c r="AG188" s="41">
        <v>1413799</v>
      </c>
      <c r="AH188" s="41">
        <v>1466705</v>
      </c>
      <c r="AI188" s="13">
        <v>5.4739000615550815E-2</v>
      </c>
      <c r="AJ188" s="13">
        <v>3.742116099954803E-2</v>
      </c>
    </row>
    <row r="189" spans="1:36" ht="10.5" customHeight="1" x14ac:dyDescent="0.2">
      <c r="A189" s="11"/>
      <c r="B189" s="14"/>
      <c r="C189" s="11"/>
      <c r="D189" s="15" t="s">
        <v>46</v>
      </c>
      <c r="E189" s="11"/>
      <c r="F189" s="2"/>
      <c r="G189" s="12">
        <v>655400</v>
      </c>
      <c r="H189" s="12">
        <v>861401</v>
      </c>
      <c r="I189" s="12">
        <v>928988</v>
      </c>
      <c r="J189" s="12">
        <v>269033</v>
      </c>
      <c r="K189" s="12">
        <v>345718</v>
      </c>
      <c r="L189" s="12">
        <v>1341908</v>
      </c>
      <c r="M189" s="12">
        <v>599424</v>
      </c>
      <c r="N189" s="12">
        <v>704770</v>
      </c>
      <c r="O189" s="12">
        <v>1966355</v>
      </c>
      <c r="P189" s="12">
        <v>1928673</v>
      </c>
      <c r="Q189" s="12">
        <v>2930297.0971880574</v>
      </c>
      <c r="R189" s="41">
        <v>1989139</v>
      </c>
      <c r="S189" s="41">
        <v>366561</v>
      </c>
      <c r="T189" s="41">
        <v>903002</v>
      </c>
      <c r="U189" s="41">
        <v>2285934</v>
      </c>
      <c r="V189" s="41">
        <v>2265161</v>
      </c>
      <c r="W189" s="41">
        <v>2343238</v>
      </c>
      <c r="X189" s="41">
        <v>2180930</v>
      </c>
      <c r="Y189" s="41">
        <v>2461609</v>
      </c>
      <c r="Z189" s="41">
        <v>2474717</v>
      </c>
      <c r="AA189" s="41">
        <v>2239874</v>
      </c>
      <c r="AB189" s="41">
        <v>2216975</v>
      </c>
      <c r="AC189" s="41">
        <v>892382</v>
      </c>
      <c r="AD189" s="41">
        <v>815169</v>
      </c>
      <c r="AE189" s="41">
        <v>714375</v>
      </c>
      <c r="AF189" s="41">
        <v>824136</v>
      </c>
      <c r="AG189" s="41">
        <v>2650043</v>
      </c>
      <c r="AH189" s="41">
        <v>2543912</v>
      </c>
      <c r="AI189" s="13">
        <v>2.3191400367361892E-2</v>
      </c>
      <c r="AJ189" s="13">
        <v>-4.0048784114069091E-2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0</v>
      </c>
      <c r="AC190" s="41">
        <v>0</v>
      </c>
      <c r="AD190" s="41">
        <v>52835</v>
      </c>
      <c r="AE190" s="41">
        <v>0</v>
      </c>
      <c r="AF190" s="41">
        <v>0</v>
      </c>
      <c r="AG190" s="41">
        <v>0</v>
      </c>
      <c r="AH190" s="41">
        <v>0</v>
      </c>
      <c r="AI190" s="13" t="s">
        <v>246</v>
      </c>
      <c r="AJ190" s="13" t="s">
        <v>246</v>
      </c>
    </row>
    <row r="191" spans="1:36" ht="10.5" customHeight="1" x14ac:dyDescent="0.2">
      <c r="A191" s="11"/>
      <c r="B191" s="11"/>
      <c r="C191" s="11"/>
      <c r="D191" s="11" t="s">
        <v>48</v>
      </c>
      <c r="E191" s="11"/>
      <c r="F191" s="2"/>
      <c r="G191" s="12">
        <v>35306</v>
      </c>
      <c r="H191" s="12">
        <v>25172</v>
      </c>
      <c r="I191" s="12">
        <v>102711</v>
      </c>
      <c r="J191" s="12">
        <v>86401</v>
      </c>
      <c r="K191" s="12">
        <v>135762</v>
      </c>
      <c r="L191" s="12">
        <v>105273</v>
      </c>
      <c r="M191" s="12">
        <v>168630</v>
      </c>
      <c r="N191" s="12">
        <v>180568</v>
      </c>
      <c r="O191" s="12">
        <v>186284</v>
      </c>
      <c r="P191" s="12">
        <v>154807</v>
      </c>
      <c r="Q191" s="12">
        <v>128026.14145699338</v>
      </c>
      <c r="R191" s="41">
        <v>97655</v>
      </c>
      <c r="S191" s="41">
        <v>45907</v>
      </c>
      <c r="T191" s="41">
        <v>94644</v>
      </c>
      <c r="U191" s="41">
        <v>139795</v>
      </c>
      <c r="V191" s="41">
        <v>87183</v>
      </c>
      <c r="W191" s="41">
        <v>45369</v>
      </c>
      <c r="X191" s="41">
        <v>25827</v>
      </c>
      <c r="Y191" s="41">
        <v>328092</v>
      </c>
      <c r="Z191" s="41">
        <v>275548</v>
      </c>
      <c r="AA191" s="41">
        <v>25381</v>
      </c>
      <c r="AB191" s="41">
        <v>59525</v>
      </c>
      <c r="AC191" s="41">
        <v>178448</v>
      </c>
      <c r="AD191" s="41">
        <v>98135</v>
      </c>
      <c r="AE191" s="41">
        <v>524407</v>
      </c>
      <c r="AF191" s="41">
        <v>617438</v>
      </c>
      <c r="AG191" s="41">
        <v>108356</v>
      </c>
      <c r="AH191" s="41">
        <v>59158</v>
      </c>
      <c r="AI191" s="13">
        <v>-1.0302292370726329E-3</v>
      </c>
      <c r="AJ191" s="13">
        <v>-0.45404038539628633</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466570</v>
      </c>
      <c r="H193" s="12">
        <v>376311</v>
      </c>
      <c r="I193" s="12">
        <v>388363</v>
      </c>
      <c r="J193" s="12">
        <v>899613</v>
      </c>
      <c r="K193" s="12">
        <f>SUM(K194:K202)</f>
        <v>540035</v>
      </c>
      <c r="L193" s="12">
        <f>SUM(L194:L202)</f>
        <v>593542</v>
      </c>
      <c r="M193" s="12">
        <f>SUM(M194:M202)</f>
        <v>502765</v>
      </c>
      <c r="N193" s="12">
        <f>SUM(N194:N202)</f>
        <v>525127</v>
      </c>
      <c r="O193" s="12">
        <v>521997</v>
      </c>
      <c r="P193" s="12">
        <v>758866</v>
      </c>
      <c r="Q193" s="12">
        <v>838399.58814352169</v>
      </c>
      <c r="R193" s="41">
        <v>581664</v>
      </c>
      <c r="S193" s="41">
        <v>167372</v>
      </c>
      <c r="T193" s="41">
        <v>743395</v>
      </c>
      <c r="U193" s="41">
        <v>564687</v>
      </c>
      <c r="V193" s="41">
        <v>615356</v>
      </c>
      <c r="W193" s="41">
        <v>619931</v>
      </c>
      <c r="X193" s="41">
        <v>574877</v>
      </c>
      <c r="Y193" s="41">
        <v>537894</v>
      </c>
      <c r="Z193" s="41">
        <v>458921</v>
      </c>
      <c r="AA193" s="41">
        <v>563044</v>
      </c>
      <c r="AB193" s="41">
        <v>554742</v>
      </c>
      <c r="AC193" s="41">
        <v>805322</v>
      </c>
      <c r="AD193" s="41">
        <v>767025</v>
      </c>
      <c r="AE193" s="41">
        <v>506648</v>
      </c>
      <c r="AF193" s="41">
        <v>812873</v>
      </c>
      <c r="AG193" s="41">
        <v>835768</v>
      </c>
      <c r="AH193" s="41">
        <v>1062411</v>
      </c>
      <c r="AI193" s="13">
        <v>0.11438070821004032</v>
      </c>
      <c r="AJ193" s="13">
        <v>0.27117932249140908</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84769</v>
      </c>
      <c r="H195" s="12">
        <v>87698</v>
      </c>
      <c r="I195" s="12">
        <v>94950</v>
      </c>
      <c r="J195" s="12">
        <v>91412</v>
      </c>
      <c r="K195" s="12">
        <v>96239</v>
      </c>
      <c r="L195" s="12">
        <v>93358</v>
      </c>
      <c r="M195" s="12">
        <v>98919</v>
      </c>
      <c r="N195" s="12">
        <v>97204</v>
      </c>
      <c r="O195" s="12">
        <v>199887</v>
      </c>
      <c r="P195" s="12">
        <v>206287</v>
      </c>
      <c r="Q195" s="12">
        <v>244496.63567451059</v>
      </c>
      <c r="R195" s="41">
        <v>165005</v>
      </c>
      <c r="S195" s="41">
        <v>47162</v>
      </c>
      <c r="T195" s="41">
        <v>217503</v>
      </c>
      <c r="U195" s="41">
        <v>167080</v>
      </c>
      <c r="V195" s="41">
        <v>217980</v>
      </c>
      <c r="W195" s="41">
        <v>222773</v>
      </c>
      <c r="X195" s="41">
        <v>233667</v>
      </c>
      <c r="Y195" s="41">
        <v>230761</v>
      </c>
      <c r="Z195" s="41">
        <v>221687</v>
      </c>
      <c r="AA195" s="41">
        <v>220124</v>
      </c>
      <c r="AB195" s="41">
        <v>189825</v>
      </c>
      <c r="AC195" s="41">
        <v>222245</v>
      </c>
      <c r="AD195" s="41">
        <v>197341</v>
      </c>
      <c r="AE195" s="41">
        <v>192831</v>
      </c>
      <c r="AF195" s="41">
        <v>199613</v>
      </c>
      <c r="AG195" s="41">
        <v>204855</v>
      </c>
      <c r="AH195" s="41">
        <v>212092</v>
      </c>
      <c r="AI195" s="13">
        <v>1.8658186622077633E-2</v>
      </c>
      <c r="AJ195" s="13">
        <v>3.5327426716457985E-2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256451</v>
      </c>
      <c r="H198" s="12">
        <v>270425</v>
      </c>
      <c r="I198" s="12">
        <v>283274</v>
      </c>
      <c r="J198" s="12">
        <v>316655</v>
      </c>
      <c r="K198" s="12">
        <v>367456</v>
      </c>
      <c r="L198" s="12">
        <v>382089</v>
      </c>
      <c r="M198" s="12">
        <v>403846</v>
      </c>
      <c r="N198" s="12">
        <v>415615</v>
      </c>
      <c r="O198" s="12">
        <v>280264</v>
      </c>
      <c r="P198" s="12">
        <v>315217</v>
      </c>
      <c r="Q198" s="12">
        <v>314325.62940000847</v>
      </c>
      <c r="R198" s="41">
        <v>310078</v>
      </c>
      <c r="S198" s="41">
        <v>111738</v>
      </c>
      <c r="T198" s="41">
        <v>357666</v>
      </c>
      <c r="U198" s="41">
        <v>354852</v>
      </c>
      <c r="V198" s="41">
        <v>390668</v>
      </c>
      <c r="W198" s="41">
        <v>374917</v>
      </c>
      <c r="X198" s="41">
        <v>329410</v>
      </c>
      <c r="Y198" s="41">
        <v>273753</v>
      </c>
      <c r="Z198" s="41">
        <v>235558</v>
      </c>
      <c r="AA198" s="41">
        <v>251496</v>
      </c>
      <c r="AB198" s="41">
        <v>268772</v>
      </c>
      <c r="AC198" s="41">
        <v>245133</v>
      </c>
      <c r="AD198" s="41">
        <v>154523</v>
      </c>
      <c r="AE198" s="41">
        <v>146657</v>
      </c>
      <c r="AF198" s="41">
        <v>338231</v>
      </c>
      <c r="AG198" s="41">
        <v>290087</v>
      </c>
      <c r="AH198" s="41">
        <v>261293</v>
      </c>
      <c r="AI198" s="13">
        <v>-4.6924647441874967E-3</v>
      </c>
      <c r="AJ198" s="13">
        <v>-9.9259877209251016E-2</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38095</v>
      </c>
      <c r="Q199" s="12">
        <v>38158</v>
      </c>
      <c r="R199" s="41">
        <v>41581</v>
      </c>
      <c r="S199" s="41">
        <v>8472</v>
      </c>
      <c r="T199" s="41">
        <v>8208</v>
      </c>
      <c r="U199" s="41">
        <v>2424</v>
      </c>
      <c r="V199" s="41">
        <v>6708</v>
      </c>
      <c r="W199" s="41">
        <v>3716</v>
      </c>
      <c r="X199" s="41">
        <v>1600</v>
      </c>
      <c r="Y199" s="41">
        <v>1873</v>
      </c>
      <c r="Z199" s="41">
        <v>1676</v>
      </c>
      <c r="AA199" s="41">
        <v>1666</v>
      </c>
      <c r="AB199" s="41">
        <v>1815</v>
      </c>
      <c r="AC199" s="41">
        <v>32</v>
      </c>
      <c r="AD199" s="41">
        <v>577</v>
      </c>
      <c r="AE199" s="41">
        <v>671</v>
      </c>
      <c r="AF199" s="41">
        <v>575</v>
      </c>
      <c r="AG199" s="41">
        <v>671</v>
      </c>
      <c r="AH199" s="41">
        <v>0</v>
      </c>
      <c r="AI199" s="13">
        <v>-1</v>
      </c>
      <c r="AJ199" s="13" t="s">
        <v>246</v>
      </c>
    </row>
    <row r="200" spans="1:36" ht="10.5" customHeight="1" x14ac:dyDescent="0.2">
      <c r="A200" s="11"/>
      <c r="B200" s="11"/>
      <c r="C200" s="11" t="s">
        <v>56</v>
      </c>
      <c r="D200" s="11"/>
      <c r="E200" s="11"/>
      <c r="F200" s="2"/>
      <c r="G200" s="12">
        <v>125350</v>
      </c>
      <c r="H200" s="12">
        <v>18188</v>
      </c>
      <c r="I200" s="12">
        <v>10139</v>
      </c>
      <c r="J200" s="12">
        <v>491546</v>
      </c>
      <c r="K200" s="12">
        <v>76340</v>
      </c>
      <c r="L200" s="12">
        <v>118095</v>
      </c>
      <c r="M200" s="12">
        <v>0</v>
      </c>
      <c r="N200" s="12">
        <v>12308</v>
      </c>
      <c r="O200" s="12">
        <v>41846</v>
      </c>
      <c r="P200" s="12">
        <v>199267</v>
      </c>
      <c r="Q200" s="12">
        <v>241419.32306900257</v>
      </c>
      <c r="R200" s="41">
        <v>65000</v>
      </c>
      <c r="S200" s="41">
        <v>0</v>
      </c>
      <c r="T200" s="41">
        <v>160018</v>
      </c>
      <c r="U200" s="41">
        <v>40331</v>
      </c>
      <c r="V200" s="41">
        <v>0</v>
      </c>
      <c r="W200" s="41">
        <v>18525</v>
      </c>
      <c r="X200" s="41">
        <v>10200</v>
      </c>
      <c r="Y200" s="41">
        <v>31507</v>
      </c>
      <c r="Z200" s="41">
        <v>0</v>
      </c>
      <c r="AA200" s="41">
        <v>89758</v>
      </c>
      <c r="AB200" s="41">
        <v>94330</v>
      </c>
      <c r="AC200" s="41">
        <v>337912</v>
      </c>
      <c r="AD200" s="41">
        <v>414584</v>
      </c>
      <c r="AE200" s="41">
        <v>166489</v>
      </c>
      <c r="AF200" s="41">
        <v>274454</v>
      </c>
      <c r="AG200" s="41">
        <v>340155</v>
      </c>
      <c r="AH200" s="41">
        <v>589026</v>
      </c>
      <c r="AI200" s="13">
        <v>0.3570028875891047</v>
      </c>
      <c r="AJ200" s="13">
        <v>0.73163998765268778</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160428</v>
      </c>
      <c r="H204" s="12">
        <v>181962</v>
      </c>
      <c r="I204" s="12">
        <v>26822</v>
      </c>
      <c r="J204" s="12">
        <v>632863</v>
      </c>
      <c r="K204" s="12">
        <v>52652</v>
      </c>
      <c r="L204" s="12">
        <v>189219</v>
      </c>
      <c r="M204" s="12">
        <v>143833</v>
      </c>
      <c r="N204" s="12">
        <v>100532</v>
      </c>
      <c r="O204" s="12">
        <v>737733</v>
      </c>
      <c r="P204" s="12">
        <v>0</v>
      </c>
      <c r="Q204" s="12">
        <v>136800</v>
      </c>
      <c r="R204" s="41">
        <v>185512</v>
      </c>
      <c r="S204" s="41">
        <v>0</v>
      </c>
      <c r="T204" s="41">
        <v>0</v>
      </c>
      <c r="U204" s="41">
        <v>0</v>
      </c>
      <c r="V204" s="41">
        <v>0</v>
      </c>
      <c r="W204" s="41">
        <v>0</v>
      </c>
      <c r="X204" s="41">
        <v>682776</v>
      </c>
      <c r="Y204" s="41">
        <v>146523</v>
      </c>
      <c r="Z204" s="41">
        <v>181053</v>
      </c>
      <c r="AA204" s="41">
        <v>40703</v>
      </c>
      <c r="AB204" s="41">
        <v>22294</v>
      </c>
      <c r="AC204" s="41">
        <v>16300</v>
      </c>
      <c r="AD204" s="41">
        <v>116977</v>
      </c>
      <c r="AE204" s="41">
        <v>19000</v>
      </c>
      <c r="AF204" s="41">
        <v>33505</v>
      </c>
      <c r="AG204" s="41">
        <v>12539</v>
      </c>
      <c r="AH204" s="41">
        <v>221803</v>
      </c>
      <c r="AI204" s="13">
        <v>0.4665489721273075</v>
      </c>
      <c r="AJ204" s="13">
        <v>16.689050163489913</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15900</v>
      </c>
      <c r="H206" s="12">
        <v>163273</v>
      </c>
      <c r="I206" s="12">
        <v>22100</v>
      </c>
      <c r="J206" s="12">
        <v>981101</v>
      </c>
      <c r="K206" s="12">
        <v>900100</v>
      </c>
      <c r="L206" s="12">
        <v>5763</v>
      </c>
      <c r="M206" s="12">
        <v>1067145</v>
      </c>
      <c r="N206" s="12">
        <v>1100264</v>
      </c>
      <c r="O206" s="12">
        <v>5100</v>
      </c>
      <c r="P206" s="12">
        <v>1325959</v>
      </c>
      <c r="Q206" s="12">
        <v>1432886.0834197367</v>
      </c>
      <c r="R206" s="41">
        <v>1342709</v>
      </c>
      <c r="S206" s="41">
        <v>2468</v>
      </c>
      <c r="T206" s="41">
        <v>1507617</v>
      </c>
      <c r="U206" s="41">
        <v>74391</v>
      </c>
      <c r="V206" s="41">
        <v>88281</v>
      </c>
      <c r="W206" s="41">
        <v>97383</v>
      </c>
      <c r="X206" s="41">
        <v>93134</v>
      </c>
      <c r="Y206" s="41">
        <v>90455</v>
      </c>
      <c r="Z206" s="41">
        <v>90415</v>
      </c>
      <c r="AA206" s="41">
        <v>38914</v>
      </c>
      <c r="AB206" s="41">
        <v>15086</v>
      </c>
      <c r="AC206" s="41">
        <v>1609818</v>
      </c>
      <c r="AD206" s="41">
        <v>1771963</v>
      </c>
      <c r="AE206" s="41">
        <v>1896086</v>
      </c>
      <c r="AF206" s="41">
        <v>1729743</v>
      </c>
      <c r="AG206" s="41">
        <v>0</v>
      </c>
      <c r="AH206" s="41">
        <v>0</v>
      </c>
      <c r="AI206" s="13">
        <v>-1</v>
      </c>
      <c r="AJ206" s="13" t="s">
        <v>246</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2788928</v>
      </c>
      <c r="H209" s="5">
        <v>2922646</v>
      </c>
      <c r="I209" s="5">
        <v>3081486</v>
      </c>
      <c r="J209" s="5">
        <v>3241777</v>
      </c>
      <c r="K209" s="5">
        <v>3861525</v>
      </c>
      <c r="L209" s="5">
        <v>3864806</v>
      </c>
      <c r="M209" s="5">
        <v>4086035</v>
      </c>
      <c r="N209" s="5">
        <v>4236186</v>
      </c>
      <c r="O209" s="5">
        <v>3481236</v>
      </c>
      <c r="P209" s="5">
        <v>3825710</v>
      </c>
      <c r="Q209" s="5">
        <v>3873655.9626663355</v>
      </c>
      <c r="R209" s="39">
        <v>5443929</v>
      </c>
      <c r="S209" s="39">
        <v>6420064.3777091196</v>
      </c>
      <c r="T209" s="39">
        <v>6788588</v>
      </c>
      <c r="U209" s="39">
        <v>5893594</v>
      </c>
      <c r="V209" s="39">
        <v>7094741</v>
      </c>
      <c r="W209" s="39">
        <v>6143538</v>
      </c>
      <c r="X209" s="39">
        <v>5810467</v>
      </c>
      <c r="Y209" s="39">
        <v>7005520</v>
      </c>
      <c r="Z209" s="39">
        <v>7490230</v>
      </c>
      <c r="AA209" s="39">
        <v>6797718</v>
      </c>
      <c r="AB209" s="39">
        <v>5814485</v>
      </c>
      <c r="AC209" s="39">
        <v>7136947</v>
      </c>
      <c r="AD209" s="39">
        <v>8667557</v>
      </c>
      <c r="AE209" s="39">
        <v>7575896</v>
      </c>
      <c r="AF209" s="39">
        <v>6924600</v>
      </c>
      <c r="AG209" s="39">
        <v>8250050</v>
      </c>
      <c r="AH209" s="39">
        <v>8666191</v>
      </c>
      <c r="AI209" s="10">
        <v>6.8774705800654035E-2</v>
      </c>
      <c r="AJ209" s="10">
        <v>5.0441027630135575E-2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369607</v>
      </c>
      <c r="H211" s="12">
        <v>378562</v>
      </c>
      <c r="I211" s="12">
        <v>418473</v>
      </c>
      <c r="J211" s="12">
        <v>445498</v>
      </c>
      <c r="K211" s="12">
        <v>741356</v>
      </c>
      <c r="L211" s="12">
        <v>589149</v>
      </c>
      <c r="M211" s="12">
        <v>647400</v>
      </c>
      <c r="N211" s="12">
        <v>615475</v>
      </c>
      <c r="O211" s="12">
        <v>364124</v>
      </c>
      <c r="P211" s="12">
        <v>461557</v>
      </c>
      <c r="Q211" s="12">
        <v>593014.32089042303</v>
      </c>
      <c r="R211" s="41">
        <v>1161535</v>
      </c>
      <c r="S211" s="41">
        <v>1362627.1058117144</v>
      </c>
      <c r="T211" s="41">
        <v>1278435</v>
      </c>
      <c r="U211" s="41">
        <v>1034860</v>
      </c>
      <c r="V211" s="41">
        <v>1383179</v>
      </c>
      <c r="W211" s="41">
        <v>1129338</v>
      </c>
      <c r="X211" s="41">
        <v>1115583</v>
      </c>
      <c r="Y211" s="41">
        <v>1473558</v>
      </c>
      <c r="Z211" s="41">
        <v>2082672</v>
      </c>
      <c r="AA211" s="41">
        <v>1359273</v>
      </c>
      <c r="AB211" s="41">
        <v>1483779</v>
      </c>
      <c r="AC211" s="41">
        <v>1554885</v>
      </c>
      <c r="AD211" s="41">
        <v>1873137</v>
      </c>
      <c r="AE211" s="41">
        <v>1860725</v>
      </c>
      <c r="AF211" s="41">
        <v>1127071</v>
      </c>
      <c r="AG211" s="41">
        <v>1761256</v>
      </c>
      <c r="AH211" s="41">
        <v>2095116</v>
      </c>
      <c r="AI211" s="13">
        <v>5.9188220480514753E-2</v>
      </c>
      <c r="AJ211" s="13">
        <v>0.18955790640315776</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1644917</v>
      </c>
      <c r="H213" s="12">
        <v>1795578</v>
      </c>
      <c r="I213" s="12">
        <v>1851963</v>
      </c>
      <c r="J213" s="12">
        <v>2161078</v>
      </c>
      <c r="K213" s="12">
        <v>2223274</v>
      </c>
      <c r="L213" s="12">
        <v>2348022</v>
      </c>
      <c r="M213" s="12">
        <v>2483364</v>
      </c>
      <c r="N213" s="12">
        <v>2713601</v>
      </c>
      <c r="O213" s="12">
        <v>2203621</v>
      </c>
      <c r="P213" s="12">
        <v>2516846</v>
      </c>
      <c r="Q213" s="12">
        <v>2567618.601360199</v>
      </c>
      <c r="R213" s="41">
        <v>3027919</v>
      </c>
      <c r="S213" s="41">
        <v>3349518.0150540592</v>
      </c>
      <c r="T213" s="41">
        <v>3969117</v>
      </c>
      <c r="U213" s="41">
        <v>3600119</v>
      </c>
      <c r="V213" s="41">
        <v>4058536</v>
      </c>
      <c r="W213" s="41">
        <v>3601148</v>
      </c>
      <c r="X213" s="41">
        <v>3331094</v>
      </c>
      <c r="Y213" s="41">
        <v>3690124</v>
      </c>
      <c r="Z213" s="41">
        <v>3844173</v>
      </c>
      <c r="AA213" s="41">
        <v>3769693</v>
      </c>
      <c r="AB213" s="41">
        <v>3928289</v>
      </c>
      <c r="AC213" s="41">
        <v>4329751</v>
      </c>
      <c r="AD213" s="41">
        <v>4368102</v>
      </c>
      <c r="AE213" s="41">
        <v>4708131</v>
      </c>
      <c r="AF213" s="41">
        <v>4349603</v>
      </c>
      <c r="AG213" s="41">
        <v>4374748</v>
      </c>
      <c r="AH213" s="41">
        <v>4759768</v>
      </c>
      <c r="AI213" s="13">
        <v>3.2516638926217034E-2</v>
      </c>
      <c r="AJ213" s="13">
        <v>8.8009640783880586E-2</v>
      </c>
    </row>
    <row r="214" spans="1:44" ht="10.5" customHeight="1" x14ac:dyDescent="0.2">
      <c r="A214" s="11"/>
      <c r="B214" s="19" t="s">
        <v>67</v>
      </c>
      <c r="D214" s="19"/>
      <c r="E214" s="14"/>
      <c r="F214" s="2"/>
      <c r="G214" s="12">
        <v>14771</v>
      </c>
      <c r="H214" s="12">
        <v>14862</v>
      </c>
      <c r="I214" s="12">
        <v>72839</v>
      </c>
      <c r="J214" s="12">
        <v>15602</v>
      </c>
      <c r="K214" s="12">
        <v>139317</v>
      </c>
      <c r="L214" s="12">
        <v>167206</v>
      </c>
      <c r="M214" s="12">
        <v>153565</v>
      </c>
      <c r="N214" s="12">
        <v>65628</v>
      </c>
      <c r="O214" s="12">
        <v>147165</v>
      </c>
      <c r="P214" s="12">
        <v>25535</v>
      </c>
      <c r="Q214" s="12">
        <v>12214</v>
      </c>
      <c r="R214" s="41">
        <v>15250</v>
      </c>
      <c r="S214" s="41">
        <v>11724</v>
      </c>
      <c r="T214" s="41">
        <v>21800</v>
      </c>
      <c r="U214" s="41">
        <v>25381</v>
      </c>
      <c r="V214" s="41">
        <v>32687</v>
      </c>
      <c r="W214" s="41">
        <v>30188</v>
      </c>
      <c r="X214" s="41">
        <v>34524</v>
      </c>
      <c r="Y214" s="41">
        <v>32926</v>
      </c>
      <c r="Z214" s="41">
        <v>37631</v>
      </c>
      <c r="AA214" s="41">
        <v>41586</v>
      </c>
      <c r="AB214" s="41">
        <v>39338</v>
      </c>
      <c r="AC214" s="41">
        <v>21504</v>
      </c>
      <c r="AD214" s="41">
        <v>19694</v>
      </c>
      <c r="AE214" s="41">
        <v>71046</v>
      </c>
      <c r="AF214" s="41">
        <v>77628</v>
      </c>
      <c r="AG214" s="41">
        <v>0</v>
      </c>
      <c r="AH214" s="41">
        <v>0</v>
      </c>
      <c r="AI214" s="13">
        <v>-1</v>
      </c>
      <c r="AJ214" s="13" t="s">
        <v>246</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5050</v>
      </c>
      <c r="P215" s="12">
        <v>0</v>
      </c>
      <c r="Q215" s="12">
        <v>0</v>
      </c>
      <c r="R215" s="41">
        <v>0</v>
      </c>
      <c r="S215" s="41">
        <v>0</v>
      </c>
      <c r="T215" s="41">
        <v>0</v>
      </c>
      <c r="U215" s="41">
        <v>0</v>
      </c>
      <c r="V215" s="41">
        <v>0</v>
      </c>
      <c r="W215" s="41">
        <v>0</v>
      </c>
      <c r="X215" s="41">
        <v>654124</v>
      </c>
      <c r="Y215" s="41">
        <v>311474</v>
      </c>
      <c r="Z215" s="41">
        <v>0</v>
      </c>
      <c r="AA215" s="41">
        <v>0</v>
      </c>
      <c r="AB215" s="41">
        <v>0</v>
      </c>
      <c r="AC215" s="41">
        <v>308816</v>
      </c>
      <c r="AD215" s="41">
        <v>136682</v>
      </c>
      <c r="AE215" s="41">
        <v>152700</v>
      </c>
      <c r="AF215" s="41">
        <v>0</v>
      </c>
      <c r="AG215" s="41">
        <v>279734</v>
      </c>
      <c r="AH215" s="41">
        <v>0</v>
      </c>
      <c r="AI215" s="13" t="s">
        <v>246</v>
      </c>
      <c r="AJ215" s="13" t="s">
        <v>246</v>
      </c>
    </row>
    <row r="216" spans="1:44" ht="10.5" customHeight="1" x14ac:dyDescent="0.2">
      <c r="A216" s="11"/>
      <c r="B216" s="19" t="s">
        <v>70</v>
      </c>
      <c r="D216" s="19"/>
      <c r="E216" s="14"/>
      <c r="F216" s="2"/>
      <c r="G216" s="12">
        <v>472670</v>
      </c>
      <c r="H216" s="12">
        <v>518417</v>
      </c>
      <c r="I216" s="12">
        <v>525119</v>
      </c>
      <c r="J216" s="12">
        <v>593022</v>
      </c>
      <c r="K216" s="12">
        <v>646517</v>
      </c>
      <c r="L216" s="12">
        <v>689357</v>
      </c>
      <c r="M216" s="12">
        <v>798834</v>
      </c>
      <c r="N216" s="12">
        <v>836213</v>
      </c>
      <c r="O216" s="12">
        <v>680122</v>
      </c>
      <c r="P216" s="12">
        <v>666061</v>
      </c>
      <c r="Q216" s="12">
        <v>536982.88327187451</v>
      </c>
      <c r="R216" s="41">
        <v>859102</v>
      </c>
      <c r="S216" s="41">
        <v>1173788.0608025014</v>
      </c>
      <c r="T216" s="41">
        <v>1128451</v>
      </c>
      <c r="U216" s="41">
        <v>899128</v>
      </c>
      <c r="V216" s="41">
        <v>964443</v>
      </c>
      <c r="W216" s="41">
        <v>883331</v>
      </c>
      <c r="X216" s="41">
        <v>566034</v>
      </c>
      <c r="Y216" s="41">
        <v>1295115</v>
      </c>
      <c r="Z216" s="41">
        <v>1153667</v>
      </c>
      <c r="AA216" s="41">
        <v>835906</v>
      </c>
      <c r="AB216" s="41">
        <v>0</v>
      </c>
      <c r="AC216" s="41">
        <v>439683</v>
      </c>
      <c r="AD216" s="41">
        <v>171066</v>
      </c>
      <c r="AE216" s="41">
        <v>149775</v>
      </c>
      <c r="AF216" s="41">
        <v>412052</v>
      </c>
      <c r="AG216" s="41">
        <v>1185869</v>
      </c>
      <c r="AH216" s="41">
        <v>890768</v>
      </c>
      <c r="AI216" s="13" t="s">
        <v>246</v>
      </c>
      <c r="AJ216" s="13">
        <v>-0.24884789129322041</v>
      </c>
    </row>
    <row r="217" spans="1:44" ht="10.5" customHeight="1" x14ac:dyDescent="0.2">
      <c r="A217" s="11"/>
      <c r="B217" s="19" t="s">
        <v>71</v>
      </c>
      <c r="D217" s="19"/>
      <c r="E217" s="14"/>
      <c r="F217" s="2"/>
      <c r="G217" s="12">
        <v>245745</v>
      </c>
      <c r="H217" s="12">
        <v>209340</v>
      </c>
      <c r="I217" s="12">
        <v>204157</v>
      </c>
      <c r="J217" s="12">
        <v>0</v>
      </c>
      <c r="K217" s="12">
        <v>6861</v>
      </c>
      <c r="L217" s="12">
        <v>24200</v>
      </c>
      <c r="M217" s="12">
        <v>0</v>
      </c>
      <c r="N217" s="12">
        <v>2820</v>
      </c>
      <c r="O217" s="12">
        <v>14086</v>
      </c>
      <c r="P217" s="12">
        <v>45877</v>
      </c>
      <c r="Q217" s="12">
        <v>154826.15714383911</v>
      </c>
      <c r="R217" s="41">
        <v>380123</v>
      </c>
      <c r="S217" s="41">
        <v>522407.19604084431</v>
      </c>
      <c r="T217" s="41">
        <v>342250</v>
      </c>
      <c r="U217" s="41">
        <v>283350</v>
      </c>
      <c r="V217" s="41">
        <v>357092</v>
      </c>
      <c r="W217" s="41">
        <v>303461</v>
      </c>
      <c r="X217" s="41">
        <v>89752</v>
      </c>
      <c r="Y217" s="41">
        <v>182920</v>
      </c>
      <c r="Z217" s="41">
        <v>248868</v>
      </c>
      <c r="AA217" s="41">
        <v>283780</v>
      </c>
      <c r="AB217" s="41">
        <v>254643</v>
      </c>
      <c r="AC217" s="41">
        <v>276297</v>
      </c>
      <c r="AD217" s="41">
        <v>973075</v>
      </c>
      <c r="AE217" s="41">
        <v>609938</v>
      </c>
      <c r="AF217" s="41">
        <v>785055</v>
      </c>
      <c r="AG217" s="41">
        <v>385732</v>
      </c>
      <c r="AH217" s="41">
        <v>586971</v>
      </c>
      <c r="AI217" s="13">
        <v>0.14933725368096495</v>
      </c>
      <c r="AJ217" s="13">
        <v>0.52170678087376732</v>
      </c>
    </row>
    <row r="218" spans="1:44" ht="10.5" customHeight="1" x14ac:dyDescent="0.2">
      <c r="A218" s="11"/>
      <c r="B218" s="19" t="s">
        <v>72</v>
      </c>
      <c r="D218" s="19"/>
      <c r="E218" s="14"/>
      <c r="F218" s="2"/>
      <c r="G218" s="12">
        <v>5074</v>
      </c>
      <c r="H218" s="12">
        <v>4183</v>
      </c>
      <c r="I218" s="12">
        <v>5966</v>
      </c>
      <c r="J218" s="12">
        <v>8647</v>
      </c>
      <c r="K218" s="12">
        <v>0</v>
      </c>
      <c r="L218" s="12">
        <v>6872</v>
      </c>
      <c r="M218" s="12">
        <v>2872</v>
      </c>
      <c r="N218" s="12">
        <v>2449</v>
      </c>
      <c r="O218" s="12">
        <v>67068</v>
      </c>
      <c r="P218" s="12">
        <v>0</v>
      </c>
      <c r="Q218" s="12">
        <v>0</v>
      </c>
      <c r="R218" s="41">
        <v>0</v>
      </c>
      <c r="S218" s="41">
        <v>0</v>
      </c>
      <c r="T218" s="41">
        <v>18535</v>
      </c>
      <c r="U218" s="41">
        <v>0</v>
      </c>
      <c r="V218" s="41">
        <v>18535</v>
      </c>
      <c r="W218" s="41">
        <v>18535</v>
      </c>
      <c r="X218" s="41">
        <v>18535</v>
      </c>
      <c r="Y218" s="41">
        <v>18535</v>
      </c>
      <c r="Z218" s="41">
        <v>18535</v>
      </c>
      <c r="AA218" s="41">
        <v>104939</v>
      </c>
      <c r="AB218" s="41">
        <v>18535</v>
      </c>
      <c r="AC218" s="41">
        <v>66126</v>
      </c>
      <c r="AD218" s="41">
        <v>275028</v>
      </c>
      <c r="AE218" s="41">
        <v>18535</v>
      </c>
      <c r="AF218" s="41">
        <v>68570</v>
      </c>
      <c r="AG218" s="41">
        <v>152997</v>
      </c>
      <c r="AH218" s="41">
        <v>18535</v>
      </c>
      <c r="AI218" s="13">
        <v>0</v>
      </c>
      <c r="AJ218" s="13">
        <v>-0.87885383373530201</v>
      </c>
    </row>
    <row r="219" spans="1:44" ht="10.5" customHeight="1" x14ac:dyDescent="0.2">
      <c r="A219" s="11"/>
      <c r="B219" s="19" t="s">
        <v>73</v>
      </c>
      <c r="D219" s="19"/>
      <c r="E219" s="14"/>
      <c r="F219" s="2"/>
      <c r="G219" s="12">
        <v>34965</v>
      </c>
      <c r="H219" s="12">
        <v>0</v>
      </c>
      <c r="I219" s="12">
        <v>0</v>
      </c>
      <c r="J219" s="12">
        <v>17930</v>
      </c>
      <c r="K219" s="12">
        <v>104200</v>
      </c>
      <c r="L219" s="12">
        <v>40000</v>
      </c>
      <c r="M219" s="12">
        <v>0</v>
      </c>
      <c r="N219" s="12">
        <v>0</v>
      </c>
      <c r="O219" s="12">
        <v>0</v>
      </c>
      <c r="P219" s="12">
        <v>109834</v>
      </c>
      <c r="Q219" s="12">
        <v>0</v>
      </c>
      <c r="R219" s="41">
        <v>0</v>
      </c>
      <c r="S219" s="41">
        <v>0</v>
      </c>
      <c r="T219" s="41">
        <v>0</v>
      </c>
      <c r="U219" s="41">
        <v>0</v>
      </c>
      <c r="V219" s="41">
        <v>0</v>
      </c>
      <c r="W219" s="41">
        <v>0</v>
      </c>
      <c r="X219" s="41">
        <v>0</v>
      </c>
      <c r="Y219" s="41">
        <v>0</v>
      </c>
      <c r="Z219" s="41">
        <v>0</v>
      </c>
      <c r="AA219" s="41">
        <v>0</v>
      </c>
      <c r="AB219" s="41">
        <v>0</v>
      </c>
      <c r="AC219" s="41">
        <v>0</v>
      </c>
      <c r="AD219" s="41">
        <v>839572</v>
      </c>
      <c r="AE219" s="41">
        <v>0</v>
      </c>
      <c r="AF219" s="41">
        <v>0</v>
      </c>
      <c r="AG219" s="41">
        <v>0</v>
      </c>
      <c r="AH219" s="41">
        <v>46971</v>
      </c>
      <c r="AI219" s="13" t="s">
        <v>246</v>
      </c>
      <c r="AJ219" s="13" t="s">
        <v>246</v>
      </c>
    </row>
    <row r="220" spans="1:44" ht="10.5" customHeight="1" x14ac:dyDescent="0.2">
      <c r="A220" s="11"/>
      <c r="B220" s="19" t="s">
        <v>74</v>
      </c>
      <c r="D220" s="19"/>
      <c r="E220" s="14"/>
      <c r="F220" s="2"/>
      <c r="G220" s="12">
        <v>1179</v>
      </c>
      <c r="H220" s="12">
        <v>1704</v>
      </c>
      <c r="I220" s="12">
        <v>2969</v>
      </c>
      <c r="J220" s="12">
        <v>0</v>
      </c>
      <c r="K220" s="12">
        <v>0</v>
      </c>
      <c r="L220" s="12">
        <v>0</v>
      </c>
      <c r="M220" s="12">
        <v>0</v>
      </c>
      <c r="N220" s="12">
        <v>0</v>
      </c>
      <c r="O220" s="12">
        <v>0</v>
      </c>
      <c r="P220" s="12">
        <v>0</v>
      </c>
      <c r="Q220" s="12">
        <v>9000</v>
      </c>
      <c r="R220" s="41">
        <v>0</v>
      </c>
      <c r="S220" s="41">
        <v>0</v>
      </c>
      <c r="T220" s="41">
        <v>30000</v>
      </c>
      <c r="U220" s="41">
        <v>50756</v>
      </c>
      <c r="V220" s="41">
        <v>280269</v>
      </c>
      <c r="W220" s="41">
        <v>177537</v>
      </c>
      <c r="X220" s="41">
        <v>821</v>
      </c>
      <c r="Y220" s="41">
        <v>868</v>
      </c>
      <c r="Z220" s="41">
        <v>104684</v>
      </c>
      <c r="AA220" s="41">
        <v>402541</v>
      </c>
      <c r="AB220" s="41">
        <v>89901</v>
      </c>
      <c r="AC220" s="41">
        <v>139885</v>
      </c>
      <c r="AD220" s="41">
        <v>11201</v>
      </c>
      <c r="AE220" s="41">
        <v>5046</v>
      </c>
      <c r="AF220" s="41">
        <v>104621</v>
      </c>
      <c r="AG220" s="41">
        <v>109714</v>
      </c>
      <c r="AH220" s="41">
        <v>268062</v>
      </c>
      <c r="AI220" s="13">
        <v>0.19971601188690569</v>
      </c>
      <c r="AJ220" s="13">
        <v>1.4432798002078131</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228</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227</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52969114</v>
      </c>
      <c r="S233" s="12">
        <v>51936903.409999996</v>
      </c>
      <c r="T233" s="12">
        <v>50904692.82</v>
      </c>
      <c r="U233" s="12">
        <v>47300468.909999996</v>
      </c>
      <c r="V233" s="12">
        <v>43696245</v>
      </c>
      <c r="W233" s="12">
        <v>36599351.5</v>
      </c>
      <c r="X233" s="12">
        <v>29502458</v>
      </c>
      <c r="Y233" s="12">
        <v>27492179.5</v>
      </c>
      <c r="Z233" s="12">
        <v>25481901</v>
      </c>
      <c r="AA233" s="12">
        <v>29174341</v>
      </c>
      <c r="AB233" s="12">
        <v>32866781</v>
      </c>
      <c r="AC233" s="12">
        <v>37629322.728564128</v>
      </c>
      <c r="AD233" s="12">
        <v>27825139</v>
      </c>
      <c r="AE233" s="12">
        <v>25691002.568473011</v>
      </c>
      <c r="AF233" s="12">
        <v>34512682</v>
      </c>
      <c r="AG233" s="12">
        <v>38436992.018964879</v>
      </c>
      <c r="AH233" s="12">
        <v>32505219</v>
      </c>
      <c r="AI233" s="71">
        <v>-1.8419333178087971E-3</v>
      </c>
      <c r="AJ233" s="13">
        <v>-0.15432458960467385</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53427801</v>
      </c>
      <c r="S234" s="11">
        <v>52171256.475000001</v>
      </c>
      <c r="T234" s="11">
        <v>50914711.950000003</v>
      </c>
      <c r="U234" s="12">
        <v>47063700.975000001</v>
      </c>
      <c r="V234" s="12">
        <v>43212690</v>
      </c>
      <c r="W234" s="12">
        <v>36273808</v>
      </c>
      <c r="X234" s="12">
        <v>29334926</v>
      </c>
      <c r="Y234" s="12">
        <v>27435879.5</v>
      </c>
      <c r="Z234" s="12">
        <v>25536833</v>
      </c>
      <c r="AA234" s="12">
        <v>28804948.5</v>
      </c>
      <c r="AB234" s="12">
        <v>32073064</v>
      </c>
      <c r="AC234" s="12">
        <v>30477389.545345992</v>
      </c>
      <c r="AD234" s="12">
        <v>28227902</v>
      </c>
      <c r="AE234" s="12">
        <v>26483155.534922052</v>
      </c>
      <c r="AF234" s="12">
        <v>33685552.800000004</v>
      </c>
      <c r="AG234" s="12">
        <v>36798169.681191713</v>
      </c>
      <c r="AH234" s="12">
        <v>30142715</v>
      </c>
      <c r="AI234" s="71">
        <v>-1.0292215797210735E-2</v>
      </c>
      <c r="AJ234" s="13">
        <v>-0.18086374237774794</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33920</v>
      </c>
      <c r="S241" s="11">
        <v>33633</v>
      </c>
      <c r="T241" s="11">
        <v>33373</v>
      </c>
      <c r="U241" s="11">
        <v>33222</v>
      </c>
      <c r="V241" s="11">
        <v>33247</v>
      </c>
      <c r="W241" s="11">
        <v>33454</v>
      </c>
      <c r="X241" s="11">
        <v>33210</v>
      </c>
      <c r="Y241" s="11">
        <v>33163</v>
      </c>
      <c r="Z241" s="11">
        <v>32883</v>
      </c>
      <c r="AA241" s="11">
        <v>32703</v>
      </c>
      <c r="AB241" s="41">
        <v>32737</v>
      </c>
      <c r="AC241" s="41">
        <v>32441</v>
      </c>
      <c r="AD241" s="41">
        <v>32410</v>
      </c>
      <c r="AE241" s="41">
        <v>32297</v>
      </c>
      <c r="AF241" s="41">
        <v>32299</v>
      </c>
      <c r="AG241" s="41">
        <v>32304</v>
      </c>
      <c r="AH241" s="41">
        <v>32244</v>
      </c>
      <c r="AI241" s="13">
        <v>-2.5257976734356369E-3</v>
      </c>
      <c r="AJ241" s="13">
        <v>-1.8573551263001485E-3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765578</v>
      </c>
      <c r="S242" s="11">
        <v>796565</v>
      </c>
      <c r="T242" s="11">
        <v>793630</v>
      </c>
      <c r="U242" s="11">
        <v>817833</v>
      </c>
      <c r="V242" s="11">
        <v>840865</v>
      </c>
      <c r="W242" s="11">
        <v>854853</v>
      </c>
      <c r="X242" s="11">
        <v>825207</v>
      </c>
      <c r="Y242" s="11">
        <v>847851</v>
      </c>
      <c r="Z242" s="11">
        <v>883516</v>
      </c>
      <c r="AA242" s="11">
        <v>912176</v>
      </c>
      <c r="AB242" s="41">
        <v>917678</v>
      </c>
      <c r="AC242" s="41">
        <v>956785</v>
      </c>
      <c r="AD242" s="41">
        <v>997025</v>
      </c>
      <c r="AE242" s="41">
        <v>1007362</v>
      </c>
      <c r="AF242" s="41">
        <v>1054893</v>
      </c>
      <c r="AG242" s="41">
        <v>1092296</v>
      </c>
      <c r="AH242" s="41">
        <v>1135862</v>
      </c>
      <c r="AI242" s="13">
        <v>3.6189550679561089E-2</v>
      </c>
      <c r="AJ242" s="13">
        <v>3.9884793132996914E-2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24617.211486364457</v>
      </c>
      <c r="V243" s="11">
        <f t="shared" ref="V243:AA243" si="15">V242*1000/V241</f>
        <v>25291.454868108402</v>
      </c>
      <c r="W243" s="11">
        <f t="shared" si="15"/>
        <v>25553.087822084057</v>
      </c>
      <c r="X243" s="11">
        <f t="shared" si="15"/>
        <v>24848.14814814815</v>
      </c>
      <c r="Y243" s="11">
        <f t="shared" si="15"/>
        <v>25566.173144769775</v>
      </c>
      <c r="Z243" s="11">
        <f t="shared" si="15"/>
        <v>26868.473071191802</v>
      </c>
      <c r="AA243" s="11">
        <f t="shared" si="15"/>
        <v>27892.731553680089</v>
      </c>
      <c r="AB243" s="11">
        <v>28031.829428475427</v>
      </c>
      <c r="AC243" s="11">
        <v>29493.079744767423</v>
      </c>
      <c r="AD243" s="11">
        <v>30762.881826596731</v>
      </c>
      <c r="AE243" s="11">
        <v>31190.574976003962</v>
      </c>
      <c r="AF243" s="11">
        <v>32660.237159045173</v>
      </c>
      <c r="AG243" s="11">
        <v>33813.026250619121</v>
      </c>
      <c r="AH243" s="11">
        <v>35227.08100731919</v>
      </c>
      <c r="AI243" s="13">
        <v>3.8813383105743338E-2</v>
      </c>
      <c r="AJ243" s="13">
        <v>4.1819822521037345E-2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15647</v>
      </c>
      <c r="S245" s="11">
        <v>15582</v>
      </c>
      <c r="T245" s="11">
        <v>15896</v>
      </c>
      <c r="U245" s="11">
        <v>16159</v>
      </c>
      <c r="V245" s="11">
        <v>15475</v>
      </c>
      <c r="W245" s="11">
        <v>15314</v>
      </c>
      <c r="X245" s="11">
        <v>15632</v>
      </c>
      <c r="Y245" s="11">
        <v>14689</v>
      </c>
      <c r="Z245" s="11">
        <v>14462</v>
      </c>
      <c r="AA245" s="11">
        <v>14039</v>
      </c>
      <c r="AB245" s="41">
        <v>13703</v>
      </c>
      <c r="AC245" s="41">
        <v>13418</v>
      </c>
      <c r="AD245" s="41">
        <v>13443</v>
      </c>
      <c r="AE245" s="41">
        <v>13344</v>
      </c>
      <c r="AF245" s="41">
        <v>13232</v>
      </c>
      <c r="AG245" s="41">
        <v>13032</v>
      </c>
      <c r="AH245" s="41">
        <v>13183</v>
      </c>
      <c r="AI245" s="13">
        <v>-6.4270353839703809E-3</v>
      </c>
      <c r="AJ245" s="13">
        <v>1.1586863106200123E-2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13941</v>
      </c>
      <c r="S246" s="11">
        <v>14048</v>
      </c>
      <c r="T246" s="11">
        <v>14437</v>
      </c>
      <c r="U246" s="11">
        <v>14511</v>
      </c>
      <c r="V246" s="11">
        <v>13788</v>
      </c>
      <c r="W246" s="11">
        <v>13505</v>
      </c>
      <c r="X246" s="11">
        <v>12534</v>
      </c>
      <c r="Y246" s="11">
        <v>11860</v>
      </c>
      <c r="Z246" s="11">
        <v>11985</v>
      </c>
      <c r="AA246" s="11">
        <v>12005</v>
      </c>
      <c r="AB246" s="41">
        <v>12069</v>
      </c>
      <c r="AC246" s="41">
        <v>12154</v>
      </c>
      <c r="AD246" s="41">
        <v>12328</v>
      </c>
      <c r="AE246" s="41">
        <v>12404</v>
      </c>
      <c r="AF246" s="41">
        <v>12436</v>
      </c>
      <c r="AG246" s="41">
        <v>12404</v>
      </c>
      <c r="AH246" s="41">
        <v>12651</v>
      </c>
      <c r="AI246" s="13">
        <v>7.8802338510959302E-3</v>
      </c>
      <c r="AJ246" s="13">
        <v>1.9912931312479846E-2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1706</v>
      </c>
      <c r="S247" s="11">
        <v>1534</v>
      </c>
      <c r="T247" s="11">
        <v>1459</v>
      </c>
      <c r="U247" s="11">
        <v>1648</v>
      </c>
      <c r="V247" s="11">
        <v>1687</v>
      </c>
      <c r="W247" s="11">
        <v>15314</v>
      </c>
      <c r="X247" s="11">
        <v>3098</v>
      </c>
      <c r="Y247" s="11">
        <v>2829</v>
      </c>
      <c r="Z247" s="11">
        <v>2477</v>
      </c>
      <c r="AA247" s="11">
        <v>2034</v>
      </c>
      <c r="AB247" s="41">
        <v>1634</v>
      </c>
      <c r="AC247" s="41">
        <v>1264</v>
      </c>
      <c r="AD247" s="41">
        <v>1115</v>
      </c>
      <c r="AE247" s="41">
        <v>940</v>
      </c>
      <c r="AF247" s="41">
        <v>796</v>
      </c>
      <c r="AG247" s="41">
        <v>628</v>
      </c>
      <c r="AH247" s="41">
        <v>532</v>
      </c>
      <c r="AI247" s="13">
        <v>-0.17057600221611069</v>
      </c>
      <c r="AJ247" s="13">
        <v>-0.15286624203821655</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10.9</v>
      </c>
      <c r="S248" s="81">
        <v>9.8000000000000007</v>
      </c>
      <c r="T248" s="81">
        <v>9.1999999999999993</v>
      </c>
      <c r="U248" s="81">
        <v>10.9</v>
      </c>
      <c r="V248" s="81">
        <v>10.9</v>
      </c>
      <c r="W248" s="81">
        <v>11.8</v>
      </c>
      <c r="X248" s="81">
        <v>19.8</v>
      </c>
      <c r="Y248" s="81">
        <v>19.3</v>
      </c>
      <c r="Z248" s="81">
        <v>17.100000000000001</v>
      </c>
      <c r="AA248" s="81">
        <v>14.5</v>
      </c>
      <c r="AB248" s="82">
        <v>11.9</v>
      </c>
      <c r="AC248" s="82">
        <v>9.4</v>
      </c>
      <c r="AD248" s="82">
        <v>8.3000000000000007</v>
      </c>
      <c r="AE248" s="82">
        <v>7</v>
      </c>
      <c r="AF248" s="82">
        <v>6</v>
      </c>
      <c r="AG248" s="82">
        <v>4.8</v>
      </c>
      <c r="AH248" s="82">
        <v>4</v>
      </c>
      <c r="AI248" s="13">
        <v>-0.16615466197426154</v>
      </c>
      <c r="AJ248" s="13">
        <v>-0.16666666666666663</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16697337</v>
      </c>
      <c r="H257" s="86">
        <f>SUM(H258:H260)</f>
        <v>17727511</v>
      </c>
      <c r="I257" s="86">
        <f>SUM(I258:I260)</f>
        <v>19603561</v>
      </c>
      <c r="J257" s="86">
        <f>SUM(J258:J260)</f>
        <v>16861691</v>
      </c>
      <c r="K257" s="86">
        <f>SUM(K258:K260)</f>
        <v>17935535</v>
      </c>
      <c r="L257" s="86">
        <f t="shared" ref="L257:Q257" si="16">SUM(L258:L260)</f>
        <v>19910379</v>
      </c>
      <c r="M257" s="86">
        <f t="shared" si="16"/>
        <v>20747178</v>
      </c>
      <c r="N257" s="86">
        <f t="shared" si="16"/>
        <v>20785234</v>
      </c>
      <c r="O257" s="86">
        <f t="shared" si="16"/>
        <v>22586524.539999999</v>
      </c>
      <c r="P257" s="86">
        <f t="shared" si="16"/>
        <v>24926827</v>
      </c>
      <c r="Q257" s="86">
        <f t="shared" si="16"/>
        <v>24705574.299799897</v>
      </c>
      <c r="R257" s="86">
        <f>SUM(R258:R261)</f>
        <v>28019031.82</v>
      </c>
      <c r="S257" s="86">
        <f t="shared" ref="S257:AA257" si="17">SUM(S258:S261)</f>
        <v>28560724.140000001</v>
      </c>
      <c r="T257" s="86">
        <f t="shared" si="17"/>
        <v>30422831.870000001</v>
      </c>
      <c r="U257" s="86">
        <f t="shared" si="17"/>
        <v>31741323.140000001</v>
      </c>
      <c r="V257" s="86">
        <f t="shared" si="17"/>
        <v>33131433.239999998</v>
      </c>
      <c r="W257" s="86">
        <f t="shared" si="17"/>
        <v>31496919.940000001</v>
      </c>
      <c r="X257" s="86">
        <f t="shared" si="17"/>
        <v>39210962.120000005</v>
      </c>
      <c r="Y257" s="86">
        <f t="shared" si="17"/>
        <v>38476912.82</v>
      </c>
      <c r="Z257" s="86">
        <f t="shared" si="17"/>
        <v>29377658.350000001</v>
      </c>
      <c r="AA257" s="86">
        <f t="shared" si="17"/>
        <v>29303538.109999999</v>
      </c>
      <c r="AB257" s="86">
        <v>30832143.140000001</v>
      </c>
      <c r="AC257" s="86">
        <v>31102438.09</v>
      </c>
      <c r="AD257" s="86">
        <v>35523150.350000001</v>
      </c>
      <c r="AE257" s="86">
        <v>36156113.609999999</v>
      </c>
      <c r="AF257" s="86">
        <v>37782444.68</v>
      </c>
      <c r="AG257" s="86">
        <v>42527573.380000003</v>
      </c>
      <c r="AH257" s="86">
        <v>43702923.859999999</v>
      </c>
      <c r="AI257" s="13">
        <v>5.9866413867685209E-2</v>
      </c>
      <c r="AJ257" s="13">
        <v>2.7637374686248713E-2</v>
      </c>
    </row>
    <row r="258" spans="1:36" ht="10.5" customHeight="1" x14ac:dyDescent="0.2">
      <c r="A258" s="14"/>
      <c r="B258" s="11"/>
      <c r="C258" s="11" t="s">
        <v>151</v>
      </c>
      <c r="D258" s="11"/>
      <c r="E258" s="11"/>
      <c r="F258" s="2"/>
      <c r="G258" s="86">
        <f t="shared" ref="G258:AA258" si="18">G65</f>
        <v>11137894</v>
      </c>
      <c r="H258" s="86">
        <f t="shared" si="18"/>
        <v>11687321</v>
      </c>
      <c r="I258" s="86">
        <f t="shared" si="18"/>
        <v>12396239</v>
      </c>
      <c r="J258" s="86">
        <f t="shared" si="18"/>
        <v>10185766</v>
      </c>
      <c r="K258" s="86">
        <f t="shared" si="18"/>
        <v>12332068</v>
      </c>
      <c r="L258" s="86">
        <f t="shared" si="18"/>
        <v>12945313</v>
      </c>
      <c r="M258" s="86">
        <f t="shared" si="18"/>
        <v>12776437</v>
      </c>
      <c r="N258" s="86">
        <f t="shared" si="18"/>
        <v>13322263</v>
      </c>
      <c r="O258" s="86">
        <f t="shared" si="18"/>
        <v>14712212</v>
      </c>
      <c r="P258" s="86">
        <f t="shared" si="18"/>
        <v>14929471</v>
      </c>
      <c r="Q258" s="86">
        <f t="shared" si="18"/>
        <v>15562200</v>
      </c>
      <c r="R258" s="86">
        <f t="shared" si="18"/>
        <v>15998510</v>
      </c>
      <c r="S258" s="86">
        <f t="shared" si="18"/>
        <v>17170740</v>
      </c>
      <c r="T258" s="86">
        <f t="shared" si="18"/>
        <v>16488205</v>
      </c>
      <c r="U258" s="86">
        <f t="shared" si="18"/>
        <v>17722243</v>
      </c>
      <c r="V258" s="86">
        <f t="shared" si="18"/>
        <v>17908857</v>
      </c>
      <c r="W258" s="86">
        <f t="shared" si="18"/>
        <v>17297795</v>
      </c>
      <c r="X258" s="86">
        <f t="shared" si="18"/>
        <v>15919420</v>
      </c>
      <c r="Y258" s="86">
        <f t="shared" si="18"/>
        <v>15772430</v>
      </c>
      <c r="Z258" s="86">
        <f t="shared" si="18"/>
        <v>16280505</v>
      </c>
      <c r="AA258" s="86">
        <f t="shared" si="18"/>
        <v>16179982</v>
      </c>
      <c r="AB258" s="86">
        <v>16756431</v>
      </c>
      <c r="AC258" s="86">
        <v>17260422</v>
      </c>
      <c r="AD258" s="86">
        <v>19708768</v>
      </c>
      <c r="AE258" s="86">
        <v>19534245</v>
      </c>
      <c r="AF258" s="86">
        <v>20158772</v>
      </c>
      <c r="AG258" s="86">
        <v>21605921</v>
      </c>
      <c r="AH258" s="86">
        <v>20722250</v>
      </c>
      <c r="AI258" s="13">
        <v>3.6038507855280955E-2</v>
      </c>
      <c r="AJ258" s="13">
        <v>-4.0899483062999259E-2</v>
      </c>
    </row>
    <row r="259" spans="1:36" ht="10.5" customHeight="1" x14ac:dyDescent="0.2">
      <c r="A259" s="14"/>
      <c r="B259" s="11"/>
      <c r="C259" s="11" t="s">
        <v>152</v>
      </c>
      <c r="D259" s="11"/>
      <c r="E259" s="11"/>
      <c r="F259" s="2"/>
      <c r="G259" s="86">
        <f t="shared" ref="G259:AA259" si="19">G122</f>
        <v>4529954</v>
      </c>
      <c r="H259" s="86">
        <f t="shared" si="19"/>
        <v>4712597</v>
      </c>
      <c r="I259" s="86">
        <f t="shared" si="19"/>
        <v>6022982</v>
      </c>
      <c r="J259" s="86">
        <f t="shared" si="19"/>
        <v>5628606</v>
      </c>
      <c r="K259" s="86">
        <f t="shared" si="19"/>
        <v>4497337</v>
      </c>
      <c r="L259" s="86">
        <f t="shared" si="19"/>
        <v>5726188</v>
      </c>
      <c r="M259" s="86">
        <f t="shared" si="19"/>
        <v>6699592</v>
      </c>
      <c r="N259" s="86">
        <f t="shared" si="19"/>
        <v>6199335</v>
      </c>
      <c r="O259" s="86">
        <f t="shared" si="19"/>
        <v>6432534.5399999991</v>
      </c>
      <c r="P259" s="86">
        <f t="shared" si="19"/>
        <v>8490241</v>
      </c>
      <c r="Q259" s="86">
        <f t="shared" si="19"/>
        <v>7515168.9700000007</v>
      </c>
      <c r="R259" s="86">
        <f t="shared" si="19"/>
        <v>8404733.2899999991</v>
      </c>
      <c r="S259" s="86">
        <f t="shared" si="19"/>
        <v>8490241</v>
      </c>
      <c r="T259" s="86">
        <f t="shared" si="19"/>
        <v>9429859.9199999999</v>
      </c>
      <c r="U259" s="86">
        <f t="shared" si="19"/>
        <v>9679779.9800000004</v>
      </c>
      <c r="V259" s="86">
        <f t="shared" si="19"/>
        <v>11106436.18</v>
      </c>
      <c r="W259" s="86">
        <f t="shared" si="19"/>
        <v>9906779.6100000013</v>
      </c>
      <c r="X259" s="86">
        <f t="shared" si="19"/>
        <v>16777482.57</v>
      </c>
      <c r="Y259" s="86">
        <f t="shared" si="19"/>
        <v>16186723.74</v>
      </c>
      <c r="Z259" s="86">
        <f t="shared" si="19"/>
        <v>8628416.1699999999</v>
      </c>
      <c r="AA259" s="86">
        <f t="shared" si="19"/>
        <v>8852283.9299999997</v>
      </c>
      <c r="AB259" s="86">
        <v>9798135</v>
      </c>
      <c r="AC259" s="86">
        <v>9365236</v>
      </c>
      <c r="AD259" s="86">
        <v>10837560</v>
      </c>
      <c r="AE259" s="86">
        <v>11768938</v>
      </c>
      <c r="AF259" s="86">
        <v>12461576</v>
      </c>
      <c r="AG259" s="86">
        <v>15683613</v>
      </c>
      <c r="AH259" s="86">
        <v>17400055</v>
      </c>
      <c r="AI259" s="13">
        <v>0.10044379776026435</v>
      </c>
      <c r="AJ259" s="13">
        <v>0.10944174661795085</v>
      </c>
    </row>
    <row r="260" spans="1:36" ht="10.5" customHeight="1" x14ac:dyDescent="0.2">
      <c r="A260" s="14"/>
      <c r="B260" s="11"/>
      <c r="C260" s="11" t="s">
        <v>153</v>
      </c>
      <c r="D260" s="11"/>
      <c r="E260" s="11"/>
      <c r="F260" s="2"/>
      <c r="G260" s="86">
        <f t="shared" ref="G260:AA260" si="20">G179</f>
        <v>1029489</v>
      </c>
      <c r="H260" s="86">
        <f t="shared" si="20"/>
        <v>1327593</v>
      </c>
      <c r="I260" s="86">
        <f t="shared" si="20"/>
        <v>1184340</v>
      </c>
      <c r="J260" s="86">
        <f t="shared" si="20"/>
        <v>1047319</v>
      </c>
      <c r="K260" s="86">
        <f t="shared" si="20"/>
        <v>1106130</v>
      </c>
      <c r="L260" s="86">
        <f t="shared" si="20"/>
        <v>1238878</v>
      </c>
      <c r="M260" s="86">
        <f t="shared" si="20"/>
        <v>1271149</v>
      </c>
      <c r="N260" s="86">
        <f t="shared" si="20"/>
        <v>1263636</v>
      </c>
      <c r="O260" s="86">
        <f t="shared" si="20"/>
        <v>1441778</v>
      </c>
      <c r="P260" s="86">
        <f t="shared" si="20"/>
        <v>1507115</v>
      </c>
      <c r="Q260" s="86">
        <f t="shared" si="20"/>
        <v>1628205.3297998984</v>
      </c>
      <c r="R260" s="86">
        <f t="shared" si="20"/>
        <v>1722030</v>
      </c>
      <c r="S260" s="86">
        <f t="shared" si="20"/>
        <v>339387</v>
      </c>
      <c r="T260" s="86">
        <f t="shared" si="20"/>
        <v>1841044</v>
      </c>
      <c r="U260" s="86">
        <f t="shared" si="20"/>
        <v>1256091</v>
      </c>
      <c r="V260" s="86">
        <f t="shared" si="20"/>
        <v>1203777</v>
      </c>
      <c r="W260" s="86">
        <f t="shared" si="20"/>
        <v>1235588</v>
      </c>
      <c r="X260" s="86">
        <f t="shared" si="20"/>
        <v>1306281</v>
      </c>
      <c r="Y260" s="86">
        <f t="shared" si="20"/>
        <v>1454281</v>
      </c>
      <c r="Z260" s="86">
        <f t="shared" si="20"/>
        <v>1733236</v>
      </c>
      <c r="AA260" s="86">
        <f t="shared" si="20"/>
        <v>1420554</v>
      </c>
      <c r="AB260" s="86">
        <v>1320501</v>
      </c>
      <c r="AC260" s="86">
        <v>1557396</v>
      </c>
      <c r="AD260" s="86">
        <v>1447540</v>
      </c>
      <c r="AE260" s="86">
        <v>1476989</v>
      </c>
      <c r="AF260" s="86">
        <v>1620726</v>
      </c>
      <c r="AG260" s="86">
        <v>1486680</v>
      </c>
      <c r="AH260" s="86">
        <v>1645474</v>
      </c>
      <c r="AI260" s="13">
        <v>3.7350168123708061E-2</v>
      </c>
      <c r="AJ260" s="13">
        <v>0.10681114967578766</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1893758.5300000003</v>
      </c>
      <c r="S261" s="86">
        <v>2560356.14</v>
      </c>
      <c r="T261" s="86">
        <v>2663722.9500000002</v>
      </c>
      <c r="U261" s="86">
        <v>3083209.1599999997</v>
      </c>
      <c r="V261" s="86">
        <v>2912363.06</v>
      </c>
      <c r="W261" s="86">
        <v>3056757.3300000005</v>
      </c>
      <c r="X261" s="86">
        <v>5207778.5500000007</v>
      </c>
      <c r="Y261" s="86">
        <v>5063478.08</v>
      </c>
      <c r="Z261" s="86">
        <v>2735501.1799999997</v>
      </c>
      <c r="AA261" s="86">
        <v>2850718.1799999997</v>
      </c>
      <c r="AB261" s="41">
        <v>2957076.1400000006</v>
      </c>
      <c r="AC261" s="41">
        <v>2919384.09</v>
      </c>
      <c r="AD261" s="41">
        <v>3529282.35</v>
      </c>
      <c r="AE261" s="41">
        <v>3375941.61</v>
      </c>
      <c r="AF261" s="41">
        <v>3541370.68</v>
      </c>
      <c r="AG261" s="41">
        <v>3751359.38</v>
      </c>
      <c r="AH261" s="41">
        <v>3935144.86</v>
      </c>
      <c r="AI261" s="13">
        <v>4.8776714100579044E-2</v>
      </c>
      <c r="AJ261" s="13">
        <v>4.8991701776117218E-2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t="s">
        <v>222</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65819785.052615091</v>
      </c>
      <c r="H265" s="11">
        <v>68776694.585656121</v>
      </c>
      <c r="I265" s="11">
        <v>71236175.440570518</v>
      </c>
      <c r="J265" s="11">
        <v>72603316.264321029</v>
      </c>
      <c r="K265" s="11">
        <v>76358485</v>
      </c>
      <c r="L265" s="11">
        <v>81585697</v>
      </c>
      <c r="M265" s="11">
        <v>82140540</v>
      </c>
      <c r="N265" s="11">
        <v>87168310</v>
      </c>
      <c r="O265" s="11">
        <v>102482350</v>
      </c>
      <c r="P265" s="11">
        <v>103173730</v>
      </c>
      <c r="Q265" s="11">
        <v>104177460</v>
      </c>
      <c r="R265" s="11">
        <v>98901840</v>
      </c>
      <c r="S265" s="11">
        <v>100421780</v>
      </c>
      <c r="T265" s="11">
        <v>100895260</v>
      </c>
      <c r="U265" s="11">
        <v>103182320</v>
      </c>
      <c r="V265" s="11">
        <v>106354460</v>
      </c>
      <c r="W265" s="11">
        <v>106868257</v>
      </c>
      <c r="X265" s="11">
        <v>103873667</v>
      </c>
      <c r="Y265" s="86">
        <v>102095304</v>
      </c>
      <c r="Z265" s="86">
        <v>103448066</v>
      </c>
      <c r="AA265" s="86">
        <v>104109052</v>
      </c>
      <c r="AB265" s="86">
        <v>104452849</v>
      </c>
      <c r="AC265" s="86">
        <v>107030721</v>
      </c>
      <c r="AD265" s="86">
        <v>111838475</v>
      </c>
      <c r="AE265" s="86">
        <v>112903224</v>
      </c>
      <c r="AF265" s="86">
        <v>115499137</v>
      </c>
      <c r="AG265" s="86">
        <v>119162051</v>
      </c>
      <c r="AH265" s="86">
        <v>116574119</v>
      </c>
      <c r="AI265" s="13">
        <v>1.8467031918036225E-2</v>
      </c>
      <c r="AJ265" s="13">
        <v>-2.171775307895632E-2</v>
      </c>
    </row>
    <row r="266" spans="1:36" ht="10.5" customHeight="1" x14ac:dyDescent="0.2">
      <c r="A266" s="14"/>
      <c r="B266" s="14"/>
      <c r="C266" s="14" t="s">
        <v>160</v>
      </c>
      <c r="D266" s="14"/>
      <c r="E266" s="14"/>
      <c r="F266" s="2"/>
      <c r="G266" s="11">
        <v>11917880</v>
      </c>
      <c r="H266" s="11">
        <v>14105040</v>
      </c>
      <c r="I266" s="11">
        <v>14512980</v>
      </c>
      <c r="J266" s="11">
        <v>14996060</v>
      </c>
      <c r="K266" s="11">
        <v>15441500</v>
      </c>
      <c r="L266" s="11">
        <v>16179010</v>
      </c>
      <c r="M266" s="11">
        <v>16922730</v>
      </c>
      <c r="N266" s="11">
        <v>17392760</v>
      </c>
      <c r="O266" s="11">
        <v>22051150</v>
      </c>
      <c r="P266" s="11">
        <v>22665380</v>
      </c>
      <c r="Q266" s="11">
        <v>23433700</v>
      </c>
      <c r="R266" s="11">
        <v>23957770</v>
      </c>
      <c r="S266" s="11">
        <v>24197170</v>
      </c>
      <c r="T266" s="11">
        <v>24625330</v>
      </c>
      <c r="U266" s="11">
        <v>24851030</v>
      </c>
      <c r="V266" s="11">
        <v>25221640</v>
      </c>
      <c r="W266" s="11">
        <v>28420330</v>
      </c>
      <c r="X266" s="11">
        <v>28742140</v>
      </c>
      <c r="Y266" s="86">
        <v>29015660</v>
      </c>
      <c r="Z266" s="86">
        <v>30164400</v>
      </c>
      <c r="AA266" s="86">
        <v>30209950</v>
      </c>
      <c r="AB266" s="86">
        <v>30146510</v>
      </c>
      <c r="AC266" s="86">
        <v>30378150</v>
      </c>
      <c r="AD266" s="86">
        <v>30605450</v>
      </c>
      <c r="AE266" s="86">
        <v>30931790</v>
      </c>
      <c r="AF266" s="86">
        <v>31181630</v>
      </c>
      <c r="AG266" s="86">
        <v>31667080</v>
      </c>
      <c r="AH266" s="86">
        <v>32351000</v>
      </c>
      <c r="AI266" s="13">
        <v>1.1832080167764936E-2</v>
      </c>
      <c r="AJ266" s="13">
        <v>2.1597191784023029E-2</v>
      </c>
    </row>
    <row r="267" spans="1:36" ht="10.5" customHeight="1" x14ac:dyDescent="0.2">
      <c r="A267" s="14"/>
      <c r="B267" s="14"/>
      <c r="C267" s="14" t="s">
        <v>161</v>
      </c>
      <c r="D267" s="14"/>
      <c r="E267" s="14"/>
      <c r="F267" s="2"/>
      <c r="G267" s="11">
        <v>935201</v>
      </c>
      <c r="H267" s="11">
        <v>936560</v>
      </c>
      <c r="I267" s="11">
        <v>936060</v>
      </c>
      <c r="J267" s="11">
        <v>963140</v>
      </c>
      <c r="K267" s="11">
        <v>975590</v>
      </c>
      <c r="L267" s="11">
        <v>1113350</v>
      </c>
      <c r="M267" s="11">
        <v>1122690</v>
      </c>
      <c r="N267" s="11">
        <v>1097020</v>
      </c>
      <c r="O267" s="11">
        <v>1129400</v>
      </c>
      <c r="P267" s="11">
        <v>1147770</v>
      </c>
      <c r="Q267" s="11">
        <v>1197310</v>
      </c>
      <c r="R267" s="11">
        <v>1197690</v>
      </c>
      <c r="S267" s="11">
        <v>1173340</v>
      </c>
      <c r="T267" s="11">
        <v>1203500</v>
      </c>
      <c r="U267" s="11">
        <v>1223020</v>
      </c>
      <c r="V267" s="11">
        <v>1238490</v>
      </c>
      <c r="W267" s="11">
        <v>1288950</v>
      </c>
      <c r="X267" s="11">
        <v>1307990</v>
      </c>
      <c r="Y267" s="86">
        <v>1319330</v>
      </c>
      <c r="Z267" s="86">
        <v>1387160</v>
      </c>
      <c r="AA267" s="86">
        <v>1406270</v>
      </c>
      <c r="AB267" s="86">
        <v>1422370</v>
      </c>
      <c r="AC267" s="86">
        <v>1443790</v>
      </c>
      <c r="AD267" s="86">
        <v>1479040</v>
      </c>
      <c r="AE267" s="86">
        <v>1489120</v>
      </c>
      <c r="AF267" s="86">
        <v>1496100</v>
      </c>
      <c r="AG267" s="86">
        <v>1518720</v>
      </c>
      <c r="AH267" s="86">
        <v>1589450</v>
      </c>
      <c r="AI267" s="13">
        <v>1.8682974662881824E-2</v>
      </c>
      <c r="AJ267" s="13">
        <v>4.6572113358617787E-2</v>
      </c>
    </row>
    <row r="268" spans="1:36" ht="10.5" customHeight="1" x14ac:dyDescent="0.2">
      <c r="A268" s="14"/>
      <c r="B268" s="14"/>
      <c r="C268" s="14" t="s">
        <v>162</v>
      </c>
      <c r="D268" s="14"/>
      <c r="E268" s="14"/>
      <c r="F268" s="2"/>
      <c r="G268" s="11">
        <v>606834</v>
      </c>
      <c r="H268" s="11">
        <v>606430</v>
      </c>
      <c r="I268" s="11">
        <v>597710</v>
      </c>
      <c r="J268" s="11">
        <v>592420</v>
      </c>
      <c r="K268" s="11">
        <v>617620</v>
      </c>
      <c r="L268" s="11">
        <v>463170</v>
      </c>
      <c r="M268" s="11">
        <v>445920</v>
      </c>
      <c r="N268" s="11">
        <v>584060</v>
      </c>
      <c r="O268" s="11">
        <v>568720</v>
      </c>
      <c r="P268" s="11">
        <v>541200</v>
      </c>
      <c r="Q268" s="11">
        <v>526740</v>
      </c>
      <c r="R268" s="11">
        <v>496940</v>
      </c>
      <c r="S268" s="11">
        <v>527670</v>
      </c>
      <c r="T268" s="11">
        <v>515280</v>
      </c>
      <c r="U268" s="11">
        <v>475300</v>
      </c>
      <c r="V268" s="11">
        <v>484850</v>
      </c>
      <c r="W268" s="11">
        <v>449690</v>
      </c>
      <c r="X268" s="11">
        <v>449880</v>
      </c>
      <c r="Y268" s="86">
        <v>448270</v>
      </c>
      <c r="Z268" s="86">
        <v>432240</v>
      </c>
      <c r="AA268" s="86">
        <v>422350</v>
      </c>
      <c r="AB268" s="86">
        <v>419060</v>
      </c>
      <c r="AC268" s="86">
        <v>401590</v>
      </c>
      <c r="AD268" s="86">
        <v>393670</v>
      </c>
      <c r="AE268" s="86">
        <v>390560</v>
      </c>
      <c r="AF268" s="86">
        <v>397380</v>
      </c>
      <c r="AG268" s="86">
        <v>388970</v>
      </c>
      <c r="AH268" s="86">
        <v>382620</v>
      </c>
      <c r="AI268" s="13">
        <v>-1.5047599195745831E-2</v>
      </c>
      <c r="AJ268" s="13">
        <v>-1.6325166465280098E-2</v>
      </c>
    </row>
    <row r="269" spans="1:36" ht="10.5" customHeight="1" x14ac:dyDescent="0.2">
      <c r="A269" s="14"/>
      <c r="B269" s="14"/>
      <c r="C269" s="14" t="s">
        <v>163</v>
      </c>
      <c r="D269" s="14"/>
      <c r="E269" s="14"/>
      <c r="F269" s="2"/>
      <c r="G269" s="11">
        <v>6713171</v>
      </c>
      <c r="H269" s="11">
        <v>8283800</v>
      </c>
      <c r="I269" s="11">
        <v>8267790</v>
      </c>
      <c r="J269" s="11">
        <v>8554080</v>
      </c>
      <c r="K269" s="11">
        <v>8835910</v>
      </c>
      <c r="L269" s="11">
        <v>9099750</v>
      </c>
      <c r="M269" s="11">
        <v>9367440</v>
      </c>
      <c r="N269" s="11">
        <v>10271840</v>
      </c>
      <c r="O269" s="11">
        <v>13894520</v>
      </c>
      <c r="P269" s="11">
        <v>14224410</v>
      </c>
      <c r="Q269" s="11">
        <v>13872950</v>
      </c>
      <c r="R269" s="11">
        <v>14291500</v>
      </c>
      <c r="S269" s="11">
        <v>15441750</v>
      </c>
      <c r="T269" s="11">
        <v>16278280</v>
      </c>
      <c r="U269" s="11">
        <v>17110990</v>
      </c>
      <c r="V269" s="11">
        <v>17236670</v>
      </c>
      <c r="W269" s="11">
        <v>18434840</v>
      </c>
      <c r="X269" s="11">
        <v>18936940</v>
      </c>
      <c r="Y269" s="86">
        <v>18960210</v>
      </c>
      <c r="Z269" s="86">
        <v>19153260</v>
      </c>
      <c r="AA269" s="86">
        <v>19338460</v>
      </c>
      <c r="AB269" s="86">
        <v>19863350</v>
      </c>
      <c r="AC269" s="86">
        <v>19700770</v>
      </c>
      <c r="AD269" s="86">
        <v>20078200</v>
      </c>
      <c r="AE269" s="86">
        <v>20320820</v>
      </c>
      <c r="AF269" s="86">
        <v>20321410</v>
      </c>
      <c r="AG269" s="86">
        <v>20713355</v>
      </c>
      <c r="AH269" s="86">
        <v>20560190</v>
      </c>
      <c r="AI269" s="13">
        <v>5.7632702121017676E-3</v>
      </c>
      <c r="AJ269" s="13">
        <v>-7.394504656536809E-3</v>
      </c>
    </row>
    <row r="270" spans="1:36" ht="10.5" customHeight="1" x14ac:dyDescent="0.2">
      <c r="A270" s="14"/>
      <c r="B270" s="14"/>
      <c r="C270" s="14" t="s">
        <v>164</v>
      </c>
      <c r="D270" s="14"/>
      <c r="E270" s="14"/>
      <c r="F270" s="2"/>
      <c r="G270" s="11">
        <v>8947305</v>
      </c>
      <c r="H270" s="11">
        <v>9514690</v>
      </c>
      <c r="I270" s="11">
        <v>11022887</v>
      </c>
      <c r="J270" s="11">
        <v>11930670</v>
      </c>
      <c r="K270" s="11">
        <v>14122020</v>
      </c>
      <c r="L270" s="11">
        <v>13061647</v>
      </c>
      <c r="M270" s="11">
        <v>13208620</v>
      </c>
      <c r="N270" s="11">
        <v>14016370</v>
      </c>
      <c r="O270" s="11">
        <v>15037700</v>
      </c>
      <c r="P270" s="11">
        <v>15205690</v>
      </c>
      <c r="Q270" s="11">
        <v>14039270</v>
      </c>
      <c r="R270" s="11">
        <v>12902820</v>
      </c>
      <c r="S270" s="11">
        <v>12072870</v>
      </c>
      <c r="T270" s="11">
        <v>11490950</v>
      </c>
      <c r="U270" s="11">
        <v>11073480</v>
      </c>
      <c r="V270" s="11">
        <v>10468340</v>
      </c>
      <c r="W270" s="11">
        <v>10107276</v>
      </c>
      <c r="X270" s="11">
        <v>8877461</v>
      </c>
      <c r="Y270" s="86">
        <v>8313057</v>
      </c>
      <c r="Z270" s="86">
        <v>8853146</v>
      </c>
      <c r="AA270" s="86">
        <v>9496528</v>
      </c>
      <c r="AB270" s="86">
        <v>10192612</v>
      </c>
      <c r="AC270" s="86">
        <v>10748842</v>
      </c>
      <c r="AD270" s="86">
        <v>11222782</v>
      </c>
      <c r="AE270" s="86">
        <v>11430858</v>
      </c>
      <c r="AF270" s="86">
        <v>11120166</v>
      </c>
      <c r="AG270" s="86">
        <v>11399678</v>
      </c>
      <c r="AH270" s="86">
        <v>11892231</v>
      </c>
      <c r="AI270" s="13">
        <v>2.6036886244773072E-2</v>
      </c>
      <c r="AJ270" s="13">
        <v>4.3207623934640962E-2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387080</v>
      </c>
      <c r="P271" s="11">
        <v>383250</v>
      </c>
      <c r="Q271" s="11">
        <v>400640</v>
      </c>
      <c r="R271" s="11">
        <v>398480</v>
      </c>
      <c r="S271" s="11">
        <v>375630</v>
      </c>
      <c r="T271" s="11">
        <v>574510</v>
      </c>
      <c r="U271" s="11">
        <v>870890</v>
      </c>
      <c r="V271" s="11">
        <v>936980</v>
      </c>
      <c r="W271" s="11">
        <v>906410</v>
      </c>
      <c r="X271" s="11">
        <v>778430</v>
      </c>
      <c r="Y271" s="86">
        <v>764890</v>
      </c>
      <c r="Z271" s="86">
        <v>719410</v>
      </c>
      <c r="AA271" s="86">
        <v>742697</v>
      </c>
      <c r="AB271" s="86">
        <v>720226</v>
      </c>
      <c r="AC271" s="86">
        <v>642381</v>
      </c>
      <c r="AD271" s="86">
        <v>646193</v>
      </c>
      <c r="AE271" s="86">
        <v>737328</v>
      </c>
      <c r="AF271" s="86">
        <v>737325</v>
      </c>
      <c r="AG271" s="86">
        <v>819767</v>
      </c>
      <c r="AH271" s="86">
        <v>938517</v>
      </c>
      <c r="AI271" s="13">
        <v>4.511053300949297E-2</v>
      </c>
      <c r="AJ271" s="13">
        <v>0.14485823410798435</v>
      </c>
    </row>
    <row r="272" spans="1:36" ht="10.5" customHeight="1" x14ac:dyDescent="0.2">
      <c r="A272" s="14"/>
      <c r="B272" s="14"/>
      <c r="C272" s="14" t="s">
        <v>166</v>
      </c>
      <c r="D272" s="14"/>
      <c r="E272" s="14"/>
      <c r="F272" s="2"/>
      <c r="G272" s="11">
        <v>26464844.052615095</v>
      </c>
      <c r="H272" s="11">
        <v>25551504.585656121</v>
      </c>
      <c r="I272" s="11">
        <v>25469978.440570522</v>
      </c>
      <c r="J272" s="11">
        <v>24650776.264321022</v>
      </c>
      <c r="K272" s="11">
        <v>24880955</v>
      </c>
      <c r="L272" s="11">
        <v>25211680</v>
      </c>
      <c r="M272" s="11">
        <v>23171360</v>
      </c>
      <c r="N272" s="11">
        <v>24681160</v>
      </c>
      <c r="O272" s="11">
        <v>27685170</v>
      </c>
      <c r="P272" s="11">
        <v>24499070</v>
      </c>
      <c r="Q272" s="11">
        <v>23748880</v>
      </c>
      <c r="R272" s="11">
        <v>21384300</v>
      </c>
      <c r="S272" s="11">
        <v>21667320</v>
      </c>
      <c r="T272" s="11">
        <v>20229900</v>
      </c>
      <c r="U272" s="11">
        <v>21073390</v>
      </c>
      <c r="V272" s="11">
        <v>19820540</v>
      </c>
      <c r="W272" s="11">
        <v>16697420</v>
      </c>
      <c r="X272" s="11">
        <v>16366630</v>
      </c>
      <c r="Y272" s="86">
        <v>15816100</v>
      </c>
      <c r="Z272" s="86">
        <v>15146080</v>
      </c>
      <c r="AA272" s="86">
        <v>15104770</v>
      </c>
      <c r="AB272" s="86">
        <v>15190520</v>
      </c>
      <c r="AC272" s="86">
        <v>15655100</v>
      </c>
      <c r="AD272" s="86">
        <v>18753250</v>
      </c>
      <c r="AE272" s="86">
        <v>18388070</v>
      </c>
      <c r="AF272" s="86">
        <v>17835140</v>
      </c>
      <c r="AG272" s="86">
        <v>17023133</v>
      </c>
      <c r="AH272" s="86">
        <v>19141410</v>
      </c>
      <c r="AI272" s="13">
        <v>3.9282339720053683E-2</v>
      </c>
      <c r="AJ272" s="13">
        <v>0.12443520238019641</v>
      </c>
    </row>
    <row r="273" spans="1:43" ht="10.5" customHeight="1" x14ac:dyDescent="0.2">
      <c r="A273" s="14"/>
      <c r="B273" s="14"/>
      <c r="C273" s="14" t="s">
        <v>167</v>
      </c>
      <c r="D273" s="14"/>
      <c r="E273" s="14"/>
      <c r="F273" s="2"/>
      <c r="G273" s="11">
        <v>7125190</v>
      </c>
      <c r="H273" s="11">
        <v>7639200</v>
      </c>
      <c r="I273" s="11">
        <v>8065920</v>
      </c>
      <c r="J273" s="11">
        <v>8582770</v>
      </c>
      <c r="K273" s="11">
        <v>9167800</v>
      </c>
      <c r="L273" s="11">
        <v>10526350</v>
      </c>
      <c r="M273" s="11">
        <v>11368930</v>
      </c>
      <c r="N273" s="11">
        <v>12007960</v>
      </c>
      <c r="O273" s="11">
        <v>13059190</v>
      </c>
      <c r="P273" s="11">
        <v>13329780</v>
      </c>
      <c r="Q273" s="11">
        <v>12143320</v>
      </c>
      <c r="R273" s="11">
        <v>12129590</v>
      </c>
      <c r="S273" s="11">
        <v>12872520</v>
      </c>
      <c r="T273" s="11">
        <v>12629010</v>
      </c>
      <c r="U273" s="11">
        <v>12934200</v>
      </c>
      <c r="V273" s="11">
        <v>13264900</v>
      </c>
      <c r="W273" s="11">
        <v>13344020</v>
      </c>
      <c r="X273" s="11">
        <v>13415960</v>
      </c>
      <c r="Y273" s="86">
        <v>13587710</v>
      </c>
      <c r="Z273" s="86">
        <v>13917190</v>
      </c>
      <c r="AA273" s="86">
        <v>14564030</v>
      </c>
      <c r="AB273" s="86">
        <v>14711950</v>
      </c>
      <c r="AC273" s="86">
        <v>14313261</v>
      </c>
      <c r="AD273" s="86">
        <v>16915639</v>
      </c>
      <c r="AE273" s="86">
        <v>16763945</v>
      </c>
      <c r="AF273" s="86">
        <v>18273317</v>
      </c>
      <c r="AG273" s="86">
        <v>16859533</v>
      </c>
      <c r="AH273" s="86">
        <v>15326045</v>
      </c>
      <c r="AI273" s="13">
        <v>6.8388757058923666E-3</v>
      </c>
      <c r="AJ273" s="13">
        <v>-9.0956730533402086E-2</v>
      </c>
    </row>
    <row r="274" spans="1:43" ht="10.5" customHeight="1" x14ac:dyDescent="0.2">
      <c r="A274" s="14"/>
      <c r="B274" s="14"/>
      <c r="C274" s="14" t="s">
        <v>168</v>
      </c>
      <c r="D274" s="14"/>
      <c r="E274" s="14"/>
      <c r="F274" s="2"/>
      <c r="G274" s="11">
        <v>3109360</v>
      </c>
      <c r="H274" s="11">
        <v>2139470</v>
      </c>
      <c r="I274" s="11">
        <v>2362850</v>
      </c>
      <c r="J274" s="11">
        <v>2333400</v>
      </c>
      <c r="K274" s="11">
        <v>2317090</v>
      </c>
      <c r="L274" s="11">
        <v>2480320</v>
      </c>
      <c r="M274" s="11">
        <v>2612330</v>
      </c>
      <c r="N274" s="11">
        <v>2769400</v>
      </c>
      <c r="O274" s="11">
        <v>3124470</v>
      </c>
      <c r="P274" s="11">
        <v>3779520</v>
      </c>
      <c r="Q274" s="11">
        <v>3666510</v>
      </c>
      <c r="R274" s="11">
        <v>3876340</v>
      </c>
      <c r="S274" s="11">
        <v>4199600</v>
      </c>
      <c r="T274" s="11">
        <v>3876630</v>
      </c>
      <c r="U274" s="11">
        <v>4123200</v>
      </c>
      <c r="V274" s="11">
        <v>4539210</v>
      </c>
      <c r="W274" s="11">
        <v>4849540</v>
      </c>
      <c r="X274" s="11">
        <v>4659940</v>
      </c>
      <c r="Y274" s="86">
        <v>4148330</v>
      </c>
      <c r="Z274" s="86">
        <v>4620020</v>
      </c>
      <c r="AA274" s="86">
        <v>3911930</v>
      </c>
      <c r="AB274" s="86">
        <v>3948570</v>
      </c>
      <c r="AC274" s="86">
        <v>4278260</v>
      </c>
      <c r="AD274" s="86">
        <v>4511200</v>
      </c>
      <c r="AE274" s="86">
        <v>4627410</v>
      </c>
      <c r="AF274" s="86">
        <v>5119600</v>
      </c>
      <c r="AG274" s="86">
        <v>5091280</v>
      </c>
      <c r="AH274" s="86">
        <v>4754080</v>
      </c>
      <c r="AI274" s="13">
        <v>3.142528557478852E-2</v>
      </c>
      <c r="AJ274" s="13">
        <v>-6.6230888892380699E-2</v>
      </c>
    </row>
    <row r="275" spans="1:43" ht="10.5" customHeight="1" x14ac:dyDescent="0.2">
      <c r="A275" s="8"/>
      <c r="B275" s="8"/>
      <c r="C275" s="11" t="s">
        <v>169</v>
      </c>
      <c r="D275" s="80"/>
      <c r="E275" s="14"/>
      <c r="F275" s="2"/>
      <c r="G275" s="12">
        <v>0</v>
      </c>
      <c r="H275" s="12">
        <v>0</v>
      </c>
      <c r="I275" s="12">
        <v>0</v>
      </c>
      <c r="J275" s="12">
        <v>0</v>
      </c>
      <c r="K275" s="12">
        <v>0</v>
      </c>
      <c r="L275" s="12">
        <v>170</v>
      </c>
      <c r="M275" s="12">
        <v>317410</v>
      </c>
      <c r="N275" s="12">
        <v>556950</v>
      </c>
      <c r="O275" s="12">
        <v>637860</v>
      </c>
      <c r="P275" s="12">
        <v>762550</v>
      </c>
      <c r="Q275" s="12">
        <v>689360</v>
      </c>
      <c r="R275" s="12">
        <v>583160</v>
      </c>
      <c r="S275" s="12">
        <v>557800</v>
      </c>
      <c r="T275" s="12">
        <v>641650</v>
      </c>
      <c r="U275" s="12">
        <v>658800</v>
      </c>
      <c r="V275" s="12">
        <v>704800</v>
      </c>
      <c r="W275" s="12">
        <v>715390</v>
      </c>
      <c r="X275" s="12">
        <v>636440</v>
      </c>
      <c r="Y275" s="86">
        <v>541156</v>
      </c>
      <c r="Z275" s="86">
        <v>493020</v>
      </c>
      <c r="AA275" s="86">
        <v>512120</v>
      </c>
      <c r="AB275" s="86">
        <v>762580</v>
      </c>
      <c r="AC275" s="86">
        <v>584160</v>
      </c>
      <c r="AD275" s="86">
        <v>651797</v>
      </c>
      <c r="AE275" s="86">
        <v>950519</v>
      </c>
      <c r="AF275" s="86">
        <v>824680</v>
      </c>
      <c r="AG275" s="86">
        <v>1089083</v>
      </c>
      <c r="AH275" s="86">
        <v>547383</v>
      </c>
      <c r="AI275" s="13">
        <v>-5.3760698148070163E-2</v>
      </c>
      <c r="AJ275" s="13">
        <v>-0.49739092429135334</v>
      </c>
    </row>
    <row r="276" spans="1:43" ht="10.5" customHeight="1" x14ac:dyDescent="0.2">
      <c r="A276" s="8"/>
      <c r="B276" s="8"/>
      <c r="C276" s="11" t="s">
        <v>170</v>
      </c>
      <c r="D276" s="80"/>
      <c r="E276" s="14"/>
      <c r="F276" s="2"/>
      <c r="G276" s="12">
        <v>0</v>
      </c>
      <c r="H276" s="12">
        <v>0</v>
      </c>
      <c r="I276" s="12">
        <v>0</v>
      </c>
      <c r="J276" s="12">
        <v>0</v>
      </c>
      <c r="K276" s="12">
        <v>0</v>
      </c>
      <c r="L276" s="12">
        <v>3450250</v>
      </c>
      <c r="M276" s="12">
        <v>3603110</v>
      </c>
      <c r="N276" s="12">
        <v>3790790</v>
      </c>
      <c r="O276" s="12">
        <v>4907090</v>
      </c>
      <c r="P276" s="12">
        <v>6635110</v>
      </c>
      <c r="Q276" s="12">
        <v>10458780</v>
      </c>
      <c r="R276" s="12">
        <v>7683250</v>
      </c>
      <c r="S276" s="12">
        <v>7336110</v>
      </c>
      <c r="T276" s="12">
        <v>8830220</v>
      </c>
      <c r="U276" s="12">
        <v>8788020</v>
      </c>
      <c r="V276" s="12">
        <v>12438040</v>
      </c>
      <c r="W276" s="12">
        <v>11654391</v>
      </c>
      <c r="X276" s="12">
        <v>9701856</v>
      </c>
      <c r="Y276" s="86">
        <v>9180591</v>
      </c>
      <c r="Z276" s="86">
        <v>8562140</v>
      </c>
      <c r="AA276" s="86">
        <v>8399947</v>
      </c>
      <c r="AB276" s="86">
        <v>7075101</v>
      </c>
      <c r="AC276" s="86">
        <v>8884417</v>
      </c>
      <c r="AD276" s="86">
        <v>6581254</v>
      </c>
      <c r="AE276" s="86">
        <v>6872804</v>
      </c>
      <c r="AF276" s="86">
        <v>8192389</v>
      </c>
      <c r="AG276" s="86">
        <v>12591452</v>
      </c>
      <c r="AH276" s="86">
        <v>9091193</v>
      </c>
      <c r="AI276" s="13">
        <v>4.267278706264177E-2</v>
      </c>
      <c r="AJ276" s="13">
        <v>-0.27798692319201945</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313.03921568627453</v>
      </c>
      <c r="H279" s="93">
        <v>319.3</v>
      </c>
      <c r="I279" s="93">
        <v>315.5</v>
      </c>
      <c r="J279" s="93">
        <v>343.9</v>
      </c>
      <c r="K279" s="93">
        <v>353.8</v>
      </c>
      <c r="L279" s="93">
        <v>367</v>
      </c>
      <c r="M279" s="93">
        <v>357.63333333333338</v>
      </c>
      <c r="N279" s="93">
        <v>347.1</v>
      </c>
      <c r="O279" s="93">
        <v>355.52499999999998</v>
      </c>
      <c r="P279" s="93">
        <v>368.73333333333335</v>
      </c>
      <c r="Q279" s="93">
        <v>393.11666666666673</v>
      </c>
      <c r="R279" s="93">
        <v>416.58333333333331</v>
      </c>
      <c r="S279" s="93">
        <v>419.38333333333338</v>
      </c>
      <c r="T279" s="93">
        <v>426.5333333333333</v>
      </c>
      <c r="U279" s="93">
        <v>431.7166666666667</v>
      </c>
      <c r="V279" s="93">
        <v>429.09999999999997</v>
      </c>
      <c r="W279" s="93">
        <v>431.14285714285717</v>
      </c>
      <c r="X279" s="93">
        <v>423.7833333333333</v>
      </c>
      <c r="Y279" s="93">
        <v>416.68333333333322</v>
      </c>
      <c r="Z279" s="93">
        <v>423</v>
      </c>
      <c r="AA279" s="93">
        <v>438.1</v>
      </c>
      <c r="AB279" s="93">
        <v>429.30186496815236</v>
      </c>
      <c r="AC279" s="93">
        <v>441.13385835887311</v>
      </c>
      <c r="AD279" s="93">
        <v>465.33837798988372</v>
      </c>
      <c r="AE279" s="93">
        <v>468.42164414131696</v>
      </c>
      <c r="AF279" s="93">
        <v>475.5472130647068</v>
      </c>
      <c r="AG279" s="93">
        <v>483.84073124318581</v>
      </c>
      <c r="AH279" s="93">
        <v>489.79233676180871</v>
      </c>
      <c r="AI279" s="10">
        <v>2.221331853629005E-2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E694-775A-48E2-918F-85D2471F23AA}">
  <sheetPr codeName="Sheet14"/>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5703125" hidden="1" customWidth="1"/>
    <col min="19" max="19" width="10.28515625" hidden="1" customWidth="1"/>
    <col min="20" max="20" width="9.85546875" hidden="1" customWidth="1"/>
    <col min="21" max="21" width="10.57031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229</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45577839</v>
      </c>
      <c r="H5" s="5">
        <v>50831702</v>
      </c>
      <c r="I5" s="5">
        <v>62288514</v>
      </c>
      <c r="J5" s="5">
        <v>54930371</v>
      </c>
      <c r="K5" s="5">
        <f t="shared" ref="K5:Q5" si="0">SUM(K62,K119,K176)</f>
        <v>58878551</v>
      </c>
      <c r="L5" s="5">
        <f t="shared" si="0"/>
        <v>62756920</v>
      </c>
      <c r="M5" s="5">
        <f t="shared" si="0"/>
        <v>70837009</v>
      </c>
      <c r="N5" s="5">
        <f t="shared" si="0"/>
        <v>72429211</v>
      </c>
      <c r="O5" s="5">
        <f t="shared" si="0"/>
        <v>76860750.150000006</v>
      </c>
      <c r="P5" s="5">
        <f t="shared" si="0"/>
        <v>113803961</v>
      </c>
      <c r="Q5" s="5">
        <f t="shared" si="0"/>
        <v>118297316.02</v>
      </c>
      <c r="R5" s="5">
        <f t="shared" ref="R5:AA5" si="1">SUM(R62,R119,R176,R233)</f>
        <v>124167880.94000001</v>
      </c>
      <c r="S5" s="5">
        <f t="shared" si="1"/>
        <v>120666034.45</v>
      </c>
      <c r="T5" s="5">
        <f t="shared" si="1"/>
        <v>91503859.439999998</v>
      </c>
      <c r="U5" s="5">
        <f t="shared" si="1"/>
        <v>122576783.09999999</v>
      </c>
      <c r="V5" s="5">
        <f t="shared" si="1"/>
        <v>107859694.58999999</v>
      </c>
      <c r="W5" s="5">
        <f t="shared" si="1"/>
        <v>103985550.675</v>
      </c>
      <c r="X5" s="5">
        <f t="shared" si="1"/>
        <v>133936432.42999999</v>
      </c>
      <c r="Y5" s="5">
        <f t="shared" si="1"/>
        <v>101548763.71334645</v>
      </c>
      <c r="Z5" s="5">
        <f t="shared" si="1"/>
        <v>127720794.34413624</v>
      </c>
      <c r="AA5" s="5">
        <f t="shared" si="1"/>
        <v>109117525.97</v>
      </c>
      <c r="AB5" s="5">
        <v>111375339.20999999</v>
      </c>
      <c r="AC5" s="5">
        <v>115530440.87416765</v>
      </c>
      <c r="AD5" s="5">
        <v>142261210</v>
      </c>
      <c r="AE5" s="5">
        <v>127271208.87416765</v>
      </c>
      <c r="AF5" s="5">
        <v>129503126.53</v>
      </c>
      <c r="AG5" s="5">
        <v>134497224.55019164</v>
      </c>
      <c r="AH5" s="5">
        <v>131845147.01000001</v>
      </c>
      <c r="AI5" s="10">
        <v>2.8519471936933272E-2</v>
      </c>
      <c r="AJ5" s="10">
        <v>-1.9718455522492465E-2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20023719</v>
      </c>
      <c r="H7" s="12">
        <v>24223669</v>
      </c>
      <c r="I7" s="12">
        <v>33459560</v>
      </c>
      <c r="J7" s="12">
        <v>23402485</v>
      </c>
      <c r="K7" s="12">
        <f t="shared" ref="K7:AA17" si="2">SUM(K64,K121,K178)</f>
        <v>25405101</v>
      </c>
      <c r="L7" s="12">
        <f t="shared" si="2"/>
        <v>26403353</v>
      </c>
      <c r="M7" s="12">
        <f t="shared" si="2"/>
        <v>31737775</v>
      </c>
      <c r="N7" s="12">
        <f t="shared" si="2"/>
        <v>29687080</v>
      </c>
      <c r="O7" s="12">
        <f t="shared" si="2"/>
        <v>31950298.129999999</v>
      </c>
      <c r="P7" s="12">
        <f t="shared" si="2"/>
        <v>65515043</v>
      </c>
      <c r="Q7" s="12">
        <f t="shared" si="2"/>
        <v>67507935.030000001</v>
      </c>
      <c r="R7" s="12">
        <f t="shared" si="2"/>
        <v>76012033.230000004</v>
      </c>
      <c r="S7" s="12">
        <f t="shared" si="2"/>
        <v>70381927.219999999</v>
      </c>
      <c r="T7" s="12">
        <f t="shared" si="2"/>
        <v>39267560.590000004</v>
      </c>
      <c r="U7" s="12">
        <f t="shared" si="2"/>
        <v>68761132.900000006</v>
      </c>
      <c r="V7" s="12">
        <f t="shared" si="2"/>
        <v>46067821.32</v>
      </c>
      <c r="W7" s="12">
        <f t="shared" si="2"/>
        <v>46502480.419999994</v>
      </c>
      <c r="X7" s="12">
        <f t="shared" si="2"/>
        <v>77806619.989999995</v>
      </c>
      <c r="Y7" s="12">
        <f t="shared" si="2"/>
        <v>48830829.980000004</v>
      </c>
      <c r="Z7" s="12">
        <f t="shared" si="2"/>
        <v>76022731.230000004</v>
      </c>
      <c r="AA7" s="12">
        <f t="shared" si="2"/>
        <v>53884679.170000002</v>
      </c>
      <c r="AB7" s="12">
        <v>55831549</v>
      </c>
      <c r="AC7" s="12">
        <v>58154186</v>
      </c>
      <c r="AD7" s="12">
        <v>80390332</v>
      </c>
      <c r="AE7" s="12">
        <v>62701053</v>
      </c>
      <c r="AF7" s="12">
        <v>61477172</v>
      </c>
      <c r="AG7" s="12">
        <v>64879491</v>
      </c>
      <c r="AH7" s="12">
        <v>62787910</v>
      </c>
      <c r="AI7" s="13">
        <v>1.9763331592713484E-2</v>
      </c>
      <c r="AJ7" s="13">
        <v>-3.2237937871614927E-2</v>
      </c>
    </row>
    <row r="8" spans="1:36" ht="10.5" customHeight="1" x14ac:dyDescent="0.2">
      <c r="A8" s="11"/>
      <c r="B8" s="11"/>
      <c r="C8" s="11" t="s">
        <v>36</v>
      </c>
      <c r="D8" s="11"/>
      <c r="E8" s="11"/>
      <c r="F8" s="2"/>
      <c r="G8" s="12">
        <v>13986401</v>
      </c>
      <c r="H8" s="12">
        <v>14927315</v>
      </c>
      <c r="I8" s="12">
        <v>16626539</v>
      </c>
      <c r="J8" s="12">
        <v>15676535</v>
      </c>
      <c r="K8" s="12">
        <f t="shared" si="2"/>
        <v>17129267</v>
      </c>
      <c r="L8" s="12">
        <f t="shared" si="2"/>
        <v>16223420</v>
      </c>
      <c r="M8" s="12">
        <f t="shared" si="2"/>
        <v>16443759</v>
      </c>
      <c r="N8" s="12">
        <f t="shared" si="2"/>
        <v>16978860</v>
      </c>
      <c r="O8" s="12">
        <f t="shared" si="2"/>
        <v>19784351.949999999</v>
      </c>
      <c r="P8" s="12">
        <f t="shared" si="2"/>
        <v>21344510</v>
      </c>
      <c r="Q8" s="12">
        <f t="shared" si="2"/>
        <v>22124599.969999999</v>
      </c>
      <c r="R8" s="12">
        <f t="shared" si="2"/>
        <v>23139413.440000001</v>
      </c>
      <c r="S8" s="12">
        <f t="shared" si="2"/>
        <v>23546986.920000002</v>
      </c>
      <c r="T8" s="12">
        <f t="shared" si="2"/>
        <v>23710427.02</v>
      </c>
      <c r="U8" s="12">
        <f t="shared" si="2"/>
        <v>25236825.93</v>
      </c>
      <c r="V8" s="12">
        <f t="shared" si="2"/>
        <v>26327988.199999999</v>
      </c>
      <c r="W8" s="12">
        <f t="shared" si="2"/>
        <v>26724860.080000002</v>
      </c>
      <c r="X8" s="12">
        <f t="shared" si="2"/>
        <v>30341886.289999999</v>
      </c>
      <c r="Y8" s="12">
        <f t="shared" si="2"/>
        <v>29420768.920000002</v>
      </c>
      <c r="Z8" s="12">
        <f t="shared" si="2"/>
        <v>29658991.899999999</v>
      </c>
      <c r="AA8" s="12">
        <f t="shared" si="2"/>
        <v>30612922.68</v>
      </c>
      <c r="AB8" s="12">
        <v>33201264</v>
      </c>
      <c r="AC8" s="12">
        <v>34037894</v>
      </c>
      <c r="AD8" s="12">
        <v>34595857</v>
      </c>
      <c r="AE8" s="12">
        <v>37795676</v>
      </c>
      <c r="AF8" s="12">
        <v>38081924</v>
      </c>
      <c r="AG8" s="12">
        <v>39677145</v>
      </c>
      <c r="AH8" s="12">
        <v>37732929</v>
      </c>
      <c r="AI8" s="13">
        <v>2.1553187885723135E-2</v>
      </c>
      <c r="AJ8" s="13">
        <v>-4.9000904676987221E-2</v>
      </c>
    </row>
    <row r="9" spans="1:36" ht="10.5" customHeight="1" x14ac:dyDescent="0.2">
      <c r="A9" s="11"/>
      <c r="B9" s="11"/>
      <c r="C9" s="11"/>
      <c r="D9" s="11" t="s">
        <v>37</v>
      </c>
      <c r="E9" s="11"/>
      <c r="F9" s="2"/>
      <c r="G9" s="12">
        <v>13790698</v>
      </c>
      <c r="H9" s="12">
        <v>14650428</v>
      </c>
      <c r="I9" s="12">
        <v>16281695</v>
      </c>
      <c r="J9" s="12">
        <v>15282172</v>
      </c>
      <c r="K9" s="12">
        <f t="shared" si="2"/>
        <v>16824046</v>
      </c>
      <c r="L9" s="12">
        <f t="shared" si="2"/>
        <v>16014641</v>
      </c>
      <c r="M9" s="12">
        <f t="shared" si="2"/>
        <v>16159175</v>
      </c>
      <c r="N9" s="12">
        <f t="shared" si="2"/>
        <v>16596079</v>
      </c>
      <c r="O9" s="12">
        <f t="shared" si="2"/>
        <v>17975035.579999998</v>
      </c>
      <c r="P9" s="12">
        <f t="shared" si="2"/>
        <v>20628873</v>
      </c>
      <c r="Q9" s="12">
        <f t="shared" si="2"/>
        <v>21235561</v>
      </c>
      <c r="R9" s="12">
        <f t="shared" si="2"/>
        <v>22208197.43</v>
      </c>
      <c r="S9" s="12">
        <f t="shared" si="2"/>
        <v>22698359.960000001</v>
      </c>
      <c r="T9" s="12">
        <f t="shared" si="2"/>
        <v>22254418.050000001</v>
      </c>
      <c r="U9" s="12">
        <f t="shared" si="2"/>
        <v>23903286.34</v>
      </c>
      <c r="V9" s="12">
        <f t="shared" si="2"/>
        <v>24802762.079999998</v>
      </c>
      <c r="W9" s="12">
        <f t="shared" si="2"/>
        <v>25134391</v>
      </c>
      <c r="X9" s="12">
        <f t="shared" si="2"/>
        <v>26988335.07</v>
      </c>
      <c r="Y9" s="12">
        <f t="shared" si="2"/>
        <v>27819630.27</v>
      </c>
      <c r="Z9" s="12">
        <f t="shared" si="2"/>
        <v>28035885.199999999</v>
      </c>
      <c r="AA9" s="12">
        <f t="shared" si="2"/>
        <v>28757177.699999999</v>
      </c>
      <c r="AB9" s="12">
        <v>31249585</v>
      </c>
      <c r="AC9" s="12">
        <v>31683093</v>
      </c>
      <c r="AD9" s="12">
        <v>31422033</v>
      </c>
      <c r="AE9" s="12">
        <v>34668752</v>
      </c>
      <c r="AF9" s="12">
        <v>34668523</v>
      </c>
      <c r="AG9" s="12">
        <v>35667880</v>
      </c>
      <c r="AH9" s="12">
        <v>34487753</v>
      </c>
      <c r="AI9" s="13">
        <v>1.6568794794806552E-2</v>
      </c>
      <c r="AJ9" s="13">
        <v>-3.3086547336146695E-2</v>
      </c>
    </row>
    <row r="10" spans="1:36" ht="10.5" customHeight="1" x14ac:dyDescent="0.2">
      <c r="A10" s="11"/>
      <c r="B10" s="11"/>
      <c r="C10" s="14"/>
      <c r="D10" s="11" t="s">
        <v>38</v>
      </c>
      <c r="E10" s="11"/>
      <c r="F10" s="2"/>
      <c r="G10" s="12">
        <v>6136</v>
      </c>
      <c r="H10" s="12">
        <v>5501</v>
      </c>
      <c r="I10" s="12">
        <v>3719</v>
      </c>
      <c r="J10" s="12">
        <v>3228</v>
      </c>
      <c r="K10" s="12">
        <f t="shared" si="2"/>
        <v>5903</v>
      </c>
      <c r="L10" s="12">
        <f t="shared" si="2"/>
        <v>9003</v>
      </c>
      <c r="M10" s="12">
        <f t="shared" si="2"/>
        <v>87282</v>
      </c>
      <c r="N10" s="12">
        <f t="shared" si="2"/>
        <v>157799</v>
      </c>
      <c r="O10" s="12">
        <f t="shared" si="2"/>
        <v>604153.72</v>
      </c>
      <c r="P10" s="12">
        <f t="shared" si="2"/>
        <v>365314</v>
      </c>
      <c r="Q10" s="12">
        <f t="shared" si="2"/>
        <v>450765.98</v>
      </c>
      <c r="R10" s="12">
        <f t="shared" si="2"/>
        <v>394634.77</v>
      </c>
      <c r="S10" s="12">
        <f t="shared" si="2"/>
        <v>450402.63</v>
      </c>
      <c r="T10" s="12">
        <f t="shared" si="2"/>
        <v>816634.16</v>
      </c>
      <c r="U10" s="12">
        <f t="shared" si="2"/>
        <v>771676.83</v>
      </c>
      <c r="V10" s="12">
        <f t="shared" si="2"/>
        <v>869122.32</v>
      </c>
      <c r="W10" s="12">
        <f t="shared" si="2"/>
        <v>881690.37</v>
      </c>
      <c r="X10" s="12">
        <f t="shared" si="2"/>
        <v>1133328.1399999999</v>
      </c>
      <c r="Y10" s="12">
        <f t="shared" si="2"/>
        <v>784994.48</v>
      </c>
      <c r="Z10" s="12">
        <f t="shared" si="2"/>
        <v>750681.69</v>
      </c>
      <c r="AA10" s="12">
        <f t="shared" si="2"/>
        <v>1069752.73</v>
      </c>
      <c r="AB10" s="12">
        <v>1135891</v>
      </c>
      <c r="AC10" s="12">
        <v>1461634</v>
      </c>
      <c r="AD10" s="12">
        <v>2018966</v>
      </c>
      <c r="AE10" s="12">
        <v>2268688</v>
      </c>
      <c r="AF10" s="12">
        <v>2864469</v>
      </c>
      <c r="AG10" s="12">
        <v>2949560</v>
      </c>
      <c r="AH10" s="12">
        <v>2287309</v>
      </c>
      <c r="AI10" s="13">
        <v>0.12373704166403154</v>
      </c>
      <c r="AJ10" s="13">
        <v>-0.22452535293399695</v>
      </c>
    </row>
    <row r="11" spans="1:36" ht="10.5" customHeight="1" x14ac:dyDescent="0.2">
      <c r="A11" s="11"/>
      <c r="B11" s="11"/>
      <c r="C11" s="14"/>
      <c r="D11" s="11" t="s">
        <v>39</v>
      </c>
      <c r="E11" s="11"/>
      <c r="F11" s="2"/>
      <c r="G11" s="12">
        <v>189567</v>
      </c>
      <c r="H11" s="12">
        <v>271386</v>
      </c>
      <c r="I11" s="12">
        <v>341125</v>
      </c>
      <c r="J11" s="12">
        <v>391135</v>
      </c>
      <c r="K11" s="12">
        <f t="shared" si="2"/>
        <v>299318</v>
      </c>
      <c r="L11" s="12">
        <f t="shared" si="2"/>
        <v>199776</v>
      </c>
      <c r="M11" s="12">
        <f t="shared" si="2"/>
        <v>197302</v>
      </c>
      <c r="N11" s="12">
        <f t="shared" si="2"/>
        <v>224982</v>
      </c>
      <c r="O11" s="12">
        <f t="shared" si="2"/>
        <v>1205162.6499999999</v>
      </c>
      <c r="P11" s="12">
        <f t="shared" si="2"/>
        <v>350323</v>
      </c>
      <c r="Q11" s="12">
        <f t="shared" si="2"/>
        <v>438272.99</v>
      </c>
      <c r="R11" s="12">
        <f t="shared" si="2"/>
        <v>536581.24</v>
      </c>
      <c r="S11" s="12">
        <f t="shared" si="2"/>
        <v>398224.33</v>
      </c>
      <c r="T11" s="12">
        <f t="shared" si="2"/>
        <v>639374.81000000006</v>
      </c>
      <c r="U11" s="12">
        <f t="shared" si="2"/>
        <v>561862.76</v>
      </c>
      <c r="V11" s="12">
        <f t="shared" si="2"/>
        <v>656103.80000000005</v>
      </c>
      <c r="W11" s="12">
        <f t="shared" si="2"/>
        <v>708778.71</v>
      </c>
      <c r="X11" s="12">
        <f t="shared" si="2"/>
        <v>2220223.08</v>
      </c>
      <c r="Y11" s="12">
        <f t="shared" si="2"/>
        <v>816144.16999999993</v>
      </c>
      <c r="Z11" s="12">
        <f t="shared" si="2"/>
        <v>872425.01</v>
      </c>
      <c r="AA11" s="12">
        <f t="shared" si="2"/>
        <v>785992.25</v>
      </c>
      <c r="AB11" s="12">
        <v>815788</v>
      </c>
      <c r="AC11" s="12">
        <v>893167</v>
      </c>
      <c r="AD11" s="12">
        <v>1154858</v>
      </c>
      <c r="AE11" s="12">
        <v>858236</v>
      </c>
      <c r="AF11" s="12">
        <v>548932</v>
      </c>
      <c r="AG11" s="12">
        <v>1059705</v>
      </c>
      <c r="AH11" s="12">
        <v>957867</v>
      </c>
      <c r="AI11" s="13">
        <v>2.7120308879588162E-2</v>
      </c>
      <c r="AJ11" s="13">
        <v>-9.6100329808767537E-2</v>
      </c>
    </row>
    <row r="12" spans="1:36" ht="10.5" customHeight="1" x14ac:dyDescent="0.2">
      <c r="A12" s="11"/>
      <c r="B12" s="14"/>
      <c r="C12" s="11" t="s">
        <v>40</v>
      </c>
      <c r="D12" s="11"/>
      <c r="E12" s="11"/>
      <c r="F12" s="2"/>
      <c r="G12" s="12">
        <v>0</v>
      </c>
      <c r="H12" s="12">
        <v>0</v>
      </c>
      <c r="I12" s="12">
        <v>0</v>
      </c>
      <c r="J12" s="12">
        <v>0</v>
      </c>
      <c r="K12" s="12">
        <f t="shared" si="2"/>
        <v>5992</v>
      </c>
      <c r="L12" s="12">
        <f t="shared" si="2"/>
        <v>611247</v>
      </c>
      <c r="M12" s="12">
        <f t="shared" si="2"/>
        <v>2589212</v>
      </c>
      <c r="N12" s="12">
        <f t="shared" si="2"/>
        <v>2912768</v>
      </c>
      <c r="O12" s="12">
        <f t="shared" si="2"/>
        <v>3068638.1799999997</v>
      </c>
      <c r="P12" s="12">
        <f t="shared" si="2"/>
        <v>3296991</v>
      </c>
      <c r="Q12" s="12">
        <f t="shared" si="2"/>
        <v>3377373.06</v>
      </c>
      <c r="R12" s="12">
        <f t="shared" si="2"/>
        <v>3580428.79</v>
      </c>
      <c r="S12" s="12">
        <f t="shared" si="2"/>
        <v>3358923.3</v>
      </c>
      <c r="T12" s="12">
        <f t="shared" si="2"/>
        <v>3381978.57</v>
      </c>
      <c r="U12" s="12">
        <f t="shared" si="2"/>
        <v>3802854.09</v>
      </c>
      <c r="V12" s="12">
        <f t="shared" si="2"/>
        <v>4275946.12</v>
      </c>
      <c r="W12" s="12">
        <f t="shared" si="2"/>
        <v>4629649.5199999996</v>
      </c>
      <c r="X12" s="12">
        <f t="shared" si="2"/>
        <v>4366848.7</v>
      </c>
      <c r="Y12" s="12">
        <f t="shared" si="2"/>
        <v>4399397.0600000005</v>
      </c>
      <c r="Z12" s="12">
        <f t="shared" si="2"/>
        <v>5632028.3300000001</v>
      </c>
      <c r="AA12" s="12">
        <f t="shared" si="2"/>
        <v>6008236.4900000002</v>
      </c>
      <c r="AB12" s="12">
        <v>6919519</v>
      </c>
      <c r="AC12" s="12">
        <v>7445678</v>
      </c>
      <c r="AD12" s="12">
        <v>7139443</v>
      </c>
      <c r="AE12" s="12">
        <v>7877021</v>
      </c>
      <c r="AF12" s="12">
        <v>7922908</v>
      </c>
      <c r="AG12" s="12">
        <v>8205867</v>
      </c>
      <c r="AH12" s="12">
        <v>9580615</v>
      </c>
      <c r="AI12" s="13">
        <v>5.5730123692662392E-2</v>
      </c>
      <c r="AJ12" s="13">
        <v>0.16753232778449859</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30283</v>
      </c>
      <c r="R13" s="12">
        <f t="shared" si="2"/>
        <v>123591</v>
      </c>
      <c r="S13" s="12">
        <f t="shared" si="2"/>
        <v>119627</v>
      </c>
      <c r="T13" s="12">
        <f t="shared" si="2"/>
        <v>59188</v>
      </c>
      <c r="U13" s="12">
        <f t="shared" si="2"/>
        <v>362438</v>
      </c>
      <c r="V13" s="12">
        <f t="shared" si="2"/>
        <v>473782</v>
      </c>
      <c r="W13" s="12">
        <f t="shared" si="2"/>
        <v>383289</v>
      </c>
      <c r="X13" s="12">
        <f t="shared" si="2"/>
        <v>452010</v>
      </c>
      <c r="Y13" s="12">
        <f t="shared" si="2"/>
        <v>83822</v>
      </c>
      <c r="Z13" s="12">
        <f t="shared" si="2"/>
        <v>169701</v>
      </c>
      <c r="AA13" s="12">
        <f t="shared" si="2"/>
        <v>627952</v>
      </c>
      <c r="AB13" s="12">
        <v>752127</v>
      </c>
      <c r="AC13" s="12">
        <v>649368</v>
      </c>
      <c r="AD13" s="12">
        <v>659952</v>
      </c>
      <c r="AE13" s="12">
        <v>797973</v>
      </c>
      <c r="AF13" s="12">
        <v>790098</v>
      </c>
      <c r="AG13" s="12">
        <v>789763</v>
      </c>
      <c r="AH13" s="12">
        <v>776909</v>
      </c>
      <c r="AI13" s="13">
        <v>5.4176281786513236E-3</v>
      </c>
      <c r="AJ13" s="13">
        <v>-1.6275768806591345E-2</v>
      </c>
    </row>
    <row r="14" spans="1:36" ht="10.5" customHeight="1" x14ac:dyDescent="0.2">
      <c r="A14" s="11"/>
      <c r="B14" s="14"/>
      <c r="C14" s="11" t="s">
        <v>42</v>
      </c>
      <c r="D14" s="11"/>
      <c r="E14" s="11"/>
      <c r="F14" s="2"/>
      <c r="G14" s="12">
        <v>0</v>
      </c>
      <c r="H14" s="12">
        <v>0</v>
      </c>
      <c r="I14" s="12">
        <v>0</v>
      </c>
      <c r="J14" s="12">
        <v>0</v>
      </c>
      <c r="K14" s="12">
        <f t="shared" si="2"/>
        <v>0</v>
      </c>
      <c r="L14" s="12">
        <f t="shared" si="2"/>
        <v>9086</v>
      </c>
      <c r="M14" s="12">
        <f t="shared" si="2"/>
        <v>54130</v>
      </c>
      <c r="N14" s="12">
        <f t="shared" si="2"/>
        <v>67135</v>
      </c>
      <c r="O14" s="12">
        <f t="shared" si="2"/>
        <v>55743</v>
      </c>
      <c r="P14" s="12">
        <f t="shared" si="2"/>
        <v>57695</v>
      </c>
      <c r="Q14" s="12">
        <f t="shared" si="2"/>
        <v>60636</v>
      </c>
      <c r="R14" s="12">
        <f t="shared" si="2"/>
        <v>57957</v>
      </c>
      <c r="S14" s="12">
        <f t="shared" si="2"/>
        <v>52247</v>
      </c>
      <c r="T14" s="12">
        <f t="shared" si="2"/>
        <v>69954</v>
      </c>
      <c r="U14" s="12">
        <f t="shared" si="2"/>
        <v>71977.36</v>
      </c>
      <c r="V14" s="12">
        <f t="shared" si="2"/>
        <v>73439</v>
      </c>
      <c r="W14" s="12">
        <f t="shared" si="2"/>
        <v>69588.320000000007</v>
      </c>
      <c r="X14" s="12">
        <f t="shared" si="2"/>
        <v>61091</v>
      </c>
      <c r="Y14" s="12">
        <f t="shared" si="2"/>
        <v>62779</v>
      </c>
      <c r="Z14" s="12">
        <f t="shared" si="2"/>
        <v>9623</v>
      </c>
      <c r="AA14" s="12">
        <f t="shared" si="2"/>
        <v>64921</v>
      </c>
      <c r="AB14" s="12">
        <v>76011</v>
      </c>
      <c r="AC14" s="12">
        <v>65954</v>
      </c>
      <c r="AD14" s="12">
        <v>8741</v>
      </c>
      <c r="AE14" s="12">
        <v>69217</v>
      </c>
      <c r="AF14" s="12">
        <v>63722</v>
      </c>
      <c r="AG14" s="12">
        <v>67706</v>
      </c>
      <c r="AH14" s="12">
        <v>84160</v>
      </c>
      <c r="AI14" s="13">
        <v>1.7118484000477663E-2</v>
      </c>
      <c r="AJ14" s="13">
        <v>0.24302129796472985</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6037318</v>
      </c>
      <c r="H16" s="12">
        <v>9296354</v>
      </c>
      <c r="I16" s="12">
        <v>16833021</v>
      </c>
      <c r="J16" s="12">
        <v>7725950</v>
      </c>
      <c r="K16" s="12">
        <f t="shared" si="2"/>
        <v>8269842</v>
      </c>
      <c r="L16" s="12">
        <f t="shared" si="2"/>
        <v>9559600</v>
      </c>
      <c r="M16" s="12">
        <f t="shared" si="2"/>
        <v>12650674</v>
      </c>
      <c r="N16" s="12">
        <f t="shared" si="2"/>
        <v>9728317</v>
      </c>
      <c r="O16" s="12">
        <f t="shared" si="2"/>
        <v>9041565</v>
      </c>
      <c r="P16" s="12">
        <f t="shared" si="2"/>
        <v>40815847</v>
      </c>
      <c r="Q16" s="12">
        <f t="shared" si="2"/>
        <v>41915043</v>
      </c>
      <c r="R16" s="12">
        <f t="shared" si="2"/>
        <v>49110643</v>
      </c>
      <c r="S16" s="12">
        <f t="shared" si="2"/>
        <v>43304143</v>
      </c>
      <c r="T16" s="12">
        <f t="shared" si="2"/>
        <v>12046013</v>
      </c>
      <c r="U16" s="12">
        <f t="shared" si="2"/>
        <v>39287037.519999996</v>
      </c>
      <c r="V16" s="12">
        <f t="shared" si="2"/>
        <v>14916666</v>
      </c>
      <c r="W16" s="12">
        <f t="shared" si="2"/>
        <v>14695093.5</v>
      </c>
      <c r="X16" s="12">
        <f t="shared" si="2"/>
        <v>42584784</v>
      </c>
      <c r="Y16" s="12">
        <f t="shared" si="2"/>
        <v>14864063</v>
      </c>
      <c r="Z16" s="12">
        <f t="shared" si="2"/>
        <v>40552387</v>
      </c>
      <c r="AA16" s="12">
        <f t="shared" si="2"/>
        <v>16570647</v>
      </c>
      <c r="AB16" s="12">
        <v>14882628</v>
      </c>
      <c r="AC16" s="12">
        <v>15955292</v>
      </c>
      <c r="AD16" s="12">
        <v>37986339</v>
      </c>
      <c r="AE16" s="12">
        <v>16161166</v>
      </c>
      <c r="AF16" s="12">
        <v>14618520</v>
      </c>
      <c r="AG16" s="12">
        <v>16139010</v>
      </c>
      <c r="AH16" s="12">
        <v>14613297</v>
      </c>
      <c r="AI16" s="13">
        <v>-3.0391655344780277E-3</v>
      </c>
      <c r="AJ16" s="13">
        <v>-9.4535724310227207E-2</v>
      </c>
    </row>
    <row r="17" spans="1:36" ht="10.5" customHeight="1" x14ac:dyDescent="0.2">
      <c r="A17" s="11"/>
      <c r="B17" s="14"/>
      <c r="C17" s="11"/>
      <c r="D17" s="15" t="s">
        <v>45</v>
      </c>
      <c r="E17" s="11"/>
      <c r="F17" s="2"/>
      <c r="G17" s="12">
        <v>1189461</v>
      </c>
      <c r="H17" s="12">
        <v>1373260</v>
      </c>
      <c r="I17" s="12">
        <v>1480666</v>
      </c>
      <c r="J17" s="12">
        <v>1497333</v>
      </c>
      <c r="K17" s="12">
        <f t="shared" si="2"/>
        <v>1634865</v>
      </c>
      <c r="L17" s="12">
        <f t="shared" si="2"/>
        <v>1745262</v>
      </c>
      <c r="M17" s="12">
        <f t="shared" si="2"/>
        <v>1861516</v>
      </c>
      <c r="N17" s="12">
        <f t="shared" si="2"/>
        <v>1745731</v>
      </c>
      <c r="O17" s="12">
        <f t="shared" si="2"/>
        <v>1647980</v>
      </c>
      <c r="P17" s="12">
        <f t="shared" si="2"/>
        <v>2096631</v>
      </c>
      <c r="Q17" s="12">
        <f t="shared" si="2"/>
        <v>2711345</v>
      </c>
      <c r="R17" s="12">
        <f t="shared" si="2"/>
        <v>2220966</v>
      </c>
      <c r="S17" s="12">
        <f t="shared" si="2"/>
        <v>2507312</v>
      </c>
      <c r="T17" s="12">
        <f t="shared" si="2"/>
        <v>2551095</v>
      </c>
      <c r="U17" s="12">
        <f t="shared" si="2"/>
        <v>2805290</v>
      </c>
      <c r="V17" s="12">
        <f t="shared" si="2"/>
        <v>2833642</v>
      </c>
      <c r="W17" s="12">
        <f t="shared" si="2"/>
        <v>2804614</v>
      </c>
      <c r="X17" s="12">
        <f t="shared" si="2"/>
        <v>2525254</v>
      </c>
      <c r="Y17" s="12">
        <f t="shared" si="2"/>
        <v>2716969</v>
      </c>
      <c r="Z17" s="12">
        <f t="shared" ref="W17:AA20" si="3">SUM(Z74,Z131,Z188)</f>
        <v>2825519</v>
      </c>
      <c r="AA17" s="12">
        <f t="shared" si="3"/>
        <v>2969434</v>
      </c>
      <c r="AB17" s="12">
        <v>3008395</v>
      </c>
      <c r="AC17" s="12">
        <v>3187302</v>
      </c>
      <c r="AD17" s="12">
        <v>3257280</v>
      </c>
      <c r="AE17" s="12">
        <v>3269599</v>
      </c>
      <c r="AF17" s="12">
        <v>3440795</v>
      </c>
      <c r="AG17" s="12">
        <v>3996408</v>
      </c>
      <c r="AH17" s="12">
        <v>4320227</v>
      </c>
      <c r="AI17" s="13">
        <v>6.2173066344823669E-2</v>
      </c>
      <c r="AJ17" s="13">
        <v>8.1027512706410357E-2</v>
      </c>
    </row>
    <row r="18" spans="1:36" ht="10.5" customHeight="1" x14ac:dyDescent="0.2">
      <c r="A18" s="11"/>
      <c r="B18" s="14"/>
      <c r="C18" s="11"/>
      <c r="D18" s="15" t="s">
        <v>46</v>
      </c>
      <c r="E18" s="11"/>
      <c r="F18" s="2"/>
      <c r="G18" s="12">
        <v>4040539</v>
      </c>
      <c r="H18" s="12">
        <v>4283385</v>
      </c>
      <c r="I18" s="12">
        <v>4630679</v>
      </c>
      <c r="J18" s="12">
        <v>5270171</v>
      </c>
      <c r="K18" s="12">
        <f t="shared" ref="K18:V20" si="4">SUM(K75,K132,K189)</f>
        <v>5425242</v>
      </c>
      <c r="L18" s="12">
        <f t="shared" si="4"/>
        <v>5996999</v>
      </c>
      <c r="M18" s="12">
        <f t="shared" si="4"/>
        <v>5697421</v>
      </c>
      <c r="N18" s="12">
        <f t="shared" si="4"/>
        <v>6109175</v>
      </c>
      <c r="O18" s="12">
        <f t="shared" si="4"/>
        <v>5436538</v>
      </c>
      <c r="P18" s="12">
        <f t="shared" si="4"/>
        <v>7215983</v>
      </c>
      <c r="Q18" s="12">
        <f t="shared" si="4"/>
        <v>6444322</v>
      </c>
      <c r="R18" s="12">
        <f t="shared" si="4"/>
        <v>7237526</v>
      </c>
      <c r="S18" s="12">
        <f t="shared" si="4"/>
        <v>7787758</v>
      </c>
      <c r="T18" s="12">
        <f t="shared" si="4"/>
        <v>7748729</v>
      </c>
      <c r="U18" s="12">
        <f t="shared" si="4"/>
        <v>8882676.8100000005</v>
      </c>
      <c r="V18" s="12">
        <f t="shared" si="4"/>
        <v>8121641</v>
      </c>
      <c r="W18" s="12">
        <f t="shared" si="3"/>
        <v>7441866.5</v>
      </c>
      <c r="X18" s="12">
        <f t="shared" si="3"/>
        <v>7649655</v>
      </c>
      <c r="Y18" s="12">
        <f t="shared" si="3"/>
        <v>8317984</v>
      </c>
      <c r="Z18" s="12">
        <f t="shared" si="3"/>
        <v>8791136</v>
      </c>
      <c r="AA18" s="12">
        <f t="shared" si="3"/>
        <v>8770295</v>
      </c>
      <c r="AB18" s="12">
        <v>8377333</v>
      </c>
      <c r="AC18" s="12">
        <v>6367223</v>
      </c>
      <c r="AD18" s="12">
        <v>7149277</v>
      </c>
      <c r="AE18" s="12">
        <v>6560668</v>
      </c>
      <c r="AF18" s="12">
        <v>6868440</v>
      </c>
      <c r="AG18" s="12">
        <v>8666309</v>
      </c>
      <c r="AH18" s="12">
        <v>6560793</v>
      </c>
      <c r="AI18" s="13">
        <v>-3.9917781945821185E-2</v>
      </c>
      <c r="AJ18" s="13">
        <v>-0.24295418037829022</v>
      </c>
    </row>
    <row r="19" spans="1:36" ht="10.5" customHeight="1" x14ac:dyDescent="0.2">
      <c r="A19" s="11"/>
      <c r="B19" s="14"/>
      <c r="C19" s="11"/>
      <c r="D19" s="15" t="s">
        <v>47</v>
      </c>
      <c r="E19" s="11"/>
      <c r="F19" s="2"/>
      <c r="G19" s="12">
        <v>0</v>
      </c>
      <c r="H19" s="12">
        <v>3090000</v>
      </c>
      <c r="I19" s="12">
        <v>9994407</v>
      </c>
      <c r="J19" s="12">
        <v>0</v>
      </c>
      <c r="K19" s="12">
        <f t="shared" si="4"/>
        <v>0</v>
      </c>
      <c r="L19" s="12">
        <f t="shared" si="4"/>
        <v>0</v>
      </c>
      <c r="M19" s="12">
        <f t="shared" si="4"/>
        <v>3722353</v>
      </c>
      <c r="N19" s="12">
        <f t="shared" si="4"/>
        <v>187121</v>
      </c>
      <c r="O19" s="12">
        <f t="shared" si="4"/>
        <v>0</v>
      </c>
      <c r="P19" s="12">
        <f t="shared" si="4"/>
        <v>30471920</v>
      </c>
      <c r="Q19" s="12">
        <f t="shared" si="4"/>
        <v>30673145</v>
      </c>
      <c r="R19" s="12">
        <f t="shared" si="4"/>
        <v>37865665</v>
      </c>
      <c r="S19" s="12">
        <f t="shared" si="4"/>
        <v>31241199</v>
      </c>
      <c r="T19" s="12">
        <f t="shared" si="4"/>
        <v>0</v>
      </c>
      <c r="U19" s="12">
        <f t="shared" si="4"/>
        <v>25475079</v>
      </c>
      <c r="V19" s="12">
        <f t="shared" si="4"/>
        <v>1703005</v>
      </c>
      <c r="W19" s="12">
        <f t="shared" si="3"/>
        <v>2370000</v>
      </c>
      <c r="X19" s="12">
        <f t="shared" si="3"/>
        <v>30847599</v>
      </c>
      <c r="Y19" s="12">
        <f t="shared" si="3"/>
        <v>2003337</v>
      </c>
      <c r="Z19" s="12">
        <f t="shared" si="3"/>
        <v>26119171</v>
      </c>
      <c r="AA19" s="12">
        <f t="shared" si="3"/>
        <v>3499395</v>
      </c>
      <c r="AB19" s="12">
        <v>1253021</v>
      </c>
      <c r="AC19" s="12">
        <v>3140761</v>
      </c>
      <c r="AD19" s="12">
        <v>23041897</v>
      </c>
      <c r="AE19" s="12">
        <v>2545426</v>
      </c>
      <c r="AF19" s="12">
        <v>17828</v>
      </c>
      <c r="AG19" s="12">
        <v>773895</v>
      </c>
      <c r="AH19" s="12">
        <v>17018</v>
      </c>
      <c r="AI19" s="13">
        <v>-0.51154447281552562</v>
      </c>
      <c r="AJ19" s="13">
        <v>-0.97800993674852532</v>
      </c>
    </row>
    <row r="20" spans="1:36" ht="10.5" customHeight="1" x14ac:dyDescent="0.2">
      <c r="A20" s="11"/>
      <c r="B20" s="11"/>
      <c r="C20" s="11"/>
      <c r="D20" s="11" t="s">
        <v>48</v>
      </c>
      <c r="E20" s="11"/>
      <c r="F20" s="2"/>
      <c r="G20" s="12">
        <v>807318</v>
      </c>
      <c r="H20" s="12">
        <v>549709</v>
      </c>
      <c r="I20" s="12">
        <v>727269</v>
      </c>
      <c r="J20" s="12">
        <v>958446</v>
      </c>
      <c r="K20" s="12">
        <f t="shared" si="4"/>
        <v>1209735</v>
      </c>
      <c r="L20" s="12">
        <f t="shared" si="4"/>
        <v>1817339</v>
      </c>
      <c r="M20" s="12">
        <f t="shared" si="4"/>
        <v>1369384</v>
      </c>
      <c r="N20" s="12">
        <f t="shared" si="4"/>
        <v>1686290</v>
      </c>
      <c r="O20" s="12">
        <f t="shared" si="4"/>
        <v>1957047</v>
      </c>
      <c r="P20" s="12">
        <f t="shared" si="4"/>
        <v>1031313</v>
      </c>
      <c r="Q20" s="12">
        <f t="shared" si="4"/>
        <v>2086231</v>
      </c>
      <c r="R20" s="12">
        <f t="shared" si="4"/>
        <v>1786486</v>
      </c>
      <c r="S20" s="12">
        <f t="shared" si="4"/>
        <v>1767874</v>
      </c>
      <c r="T20" s="12">
        <f t="shared" si="4"/>
        <v>1746189</v>
      </c>
      <c r="U20" s="12">
        <f t="shared" si="4"/>
        <v>2123991.71</v>
      </c>
      <c r="V20" s="12">
        <f t="shared" si="4"/>
        <v>2258378</v>
      </c>
      <c r="W20" s="12">
        <f t="shared" si="3"/>
        <v>2078613</v>
      </c>
      <c r="X20" s="12">
        <f t="shared" si="3"/>
        <v>1562276</v>
      </c>
      <c r="Y20" s="12">
        <f t="shared" si="3"/>
        <v>1825773</v>
      </c>
      <c r="Z20" s="12">
        <f t="shared" si="3"/>
        <v>2816561</v>
      </c>
      <c r="AA20" s="12">
        <f t="shared" si="3"/>
        <v>1331523</v>
      </c>
      <c r="AB20" s="12">
        <v>2243879</v>
      </c>
      <c r="AC20" s="12">
        <v>3260006</v>
      </c>
      <c r="AD20" s="12">
        <v>4537885</v>
      </c>
      <c r="AE20" s="12">
        <v>3785473</v>
      </c>
      <c r="AF20" s="12">
        <v>4291457</v>
      </c>
      <c r="AG20" s="12">
        <v>2702398</v>
      </c>
      <c r="AH20" s="12">
        <v>3715259</v>
      </c>
      <c r="AI20" s="13">
        <v>8.7672821935711465E-2</v>
      </c>
      <c r="AJ20" s="13">
        <v>0.37480082504501555</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21525230</v>
      </c>
      <c r="H22" s="12">
        <v>22464738</v>
      </c>
      <c r="I22" s="12">
        <v>23638757</v>
      </c>
      <c r="J22" s="12">
        <v>26759263</v>
      </c>
      <c r="K22" s="12">
        <f t="shared" ref="K22:AA32" si="5">SUM(K79,K136,K193)</f>
        <v>28290106</v>
      </c>
      <c r="L22" s="12">
        <f t="shared" si="5"/>
        <v>29717085</v>
      </c>
      <c r="M22" s="12">
        <f t="shared" si="5"/>
        <v>32342049</v>
      </c>
      <c r="N22" s="12">
        <f t="shared" si="5"/>
        <v>36923858</v>
      </c>
      <c r="O22" s="12">
        <f t="shared" si="5"/>
        <v>38391626.020000003</v>
      </c>
      <c r="P22" s="12">
        <f t="shared" si="5"/>
        <v>41786385</v>
      </c>
      <c r="Q22" s="12">
        <f t="shared" si="5"/>
        <v>42078433.990000002</v>
      </c>
      <c r="R22" s="12">
        <f t="shared" si="5"/>
        <v>39597463.479999997</v>
      </c>
      <c r="S22" s="12">
        <f t="shared" si="5"/>
        <v>39555106.939999998</v>
      </c>
      <c r="T22" s="12">
        <f t="shared" si="5"/>
        <v>43120838.5</v>
      </c>
      <c r="U22" s="12">
        <f t="shared" si="5"/>
        <v>44289602.530000001</v>
      </c>
      <c r="V22" s="12">
        <f t="shared" si="5"/>
        <v>51553777.280000001</v>
      </c>
      <c r="W22" s="12">
        <f t="shared" si="5"/>
        <v>47673522.719999999</v>
      </c>
      <c r="X22" s="12">
        <f t="shared" si="5"/>
        <v>40662977.359999999</v>
      </c>
      <c r="Y22" s="12">
        <f t="shared" si="5"/>
        <v>38898453.733346455</v>
      </c>
      <c r="Z22" s="12">
        <f t="shared" si="5"/>
        <v>40984608.114136241</v>
      </c>
      <c r="AA22" s="12">
        <f t="shared" si="5"/>
        <v>44428440.799999997</v>
      </c>
      <c r="AB22" s="12">
        <v>44426824</v>
      </c>
      <c r="AC22" s="12">
        <v>46555470</v>
      </c>
      <c r="AD22" s="12">
        <v>48044775</v>
      </c>
      <c r="AE22" s="12">
        <v>51027310</v>
      </c>
      <c r="AF22" s="12">
        <v>54415645</v>
      </c>
      <c r="AG22" s="12">
        <v>57166210</v>
      </c>
      <c r="AH22" s="12">
        <v>56223846</v>
      </c>
      <c r="AI22" s="13">
        <v>4.003003266558891E-2</v>
      </c>
      <c r="AJ22" s="13">
        <v>-1.6484633142550466E-2</v>
      </c>
    </row>
    <row r="23" spans="1:36" ht="10.5" customHeight="1" x14ac:dyDescent="0.2">
      <c r="A23" s="11"/>
      <c r="B23" s="11"/>
      <c r="C23" s="11" t="s">
        <v>50</v>
      </c>
      <c r="D23" s="11"/>
      <c r="E23" s="11"/>
      <c r="F23" s="2"/>
      <c r="G23" s="12">
        <v>0</v>
      </c>
      <c r="H23" s="12">
        <v>0</v>
      </c>
      <c r="I23" s="12">
        <v>0</v>
      </c>
      <c r="J23" s="12">
        <v>1494994</v>
      </c>
      <c r="K23" s="12">
        <f t="shared" si="5"/>
        <v>1562636</v>
      </c>
      <c r="L23" s="12">
        <f t="shared" si="5"/>
        <v>1618189</v>
      </c>
      <c r="M23" s="12">
        <f t="shared" si="5"/>
        <v>1664153</v>
      </c>
      <c r="N23" s="12">
        <f t="shared" si="5"/>
        <v>1956588</v>
      </c>
      <c r="O23" s="12">
        <f t="shared" si="5"/>
        <v>1760929</v>
      </c>
      <c r="P23" s="12">
        <f t="shared" si="5"/>
        <v>1858326</v>
      </c>
      <c r="Q23" s="12">
        <f t="shared" si="5"/>
        <v>1858327</v>
      </c>
      <c r="R23" s="12">
        <f t="shared" si="5"/>
        <v>1858326</v>
      </c>
      <c r="S23" s="12">
        <f t="shared" si="5"/>
        <v>1858326</v>
      </c>
      <c r="T23" s="12">
        <f t="shared" si="5"/>
        <v>1858326</v>
      </c>
      <c r="U23" s="12">
        <f t="shared" si="5"/>
        <v>1858326</v>
      </c>
      <c r="V23" s="12">
        <f t="shared" si="5"/>
        <v>1858326</v>
      </c>
      <c r="W23" s="12">
        <f t="shared" si="5"/>
        <v>1858326</v>
      </c>
      <c r="X23" s="12">
        <f t="shared" si="5"/>
        <v>1858326</v>
      </c>
      <c r="Y23" s="12">
        <f t="shared" si="5"/>
        <v>1858326</v>
      </c>
      <c r="Z23" s="12">
        <f t="shared" si="5"/>
        <v>1858326</v>
      </c>
      <c r="AA23" s="12">
        <f t="shared" si="5"/>
        <v>1858326</v>
      </c>
      <c r="AB23" s="12">
        <v>1858326</v>
      </c>
      <c r="AC23" s="12">
        <v>1858326</v>
      </c>
      <c r="AD23" s="12">
        <v>1858326</v>
      </c>
      <c r="AE23" s="12">
        <v>1858326</v>
      </c>
      <c r="AF23" s="12">
        <v>1858326</v>
      </c>
      <c r="AG23" s="12">
        <v>1858326</v>
      </c>
      <c r="AH23" s="12">
        <v>1858326</v>
      </c>
      <c r="AI23" s="13">
        <v>0</v>
      </c>
      <c r="AJ23" s="13">
        <v>0</v>
      </c>
    </row>
    <row r="24" spans="1:36" ht="10.5" customHeight="1" x14ac:dyDescent="0.2">
      <c r="A24" s="11"/>
      <c r="B24" s="11"/>
      <c r="C24" s="11" t="s">
        <v>51</v>
      </c>
      <c r="D24" s="11"/>
      <c r="E24" s="11"/>
      <c r="F24" s="2"/>
      <c r="G24" s="12">
        <v>128167</v>
      </c>
      <c r="H24" s="12">
        <v>140909</v>
      </c>
      <c r="I24" s="12">
        <v>142075</v>
      </c>
      <c r="J24" s="12">
        <v>410872</v>
      </c>
      <c r="K24" s="12">
        <f t="shared" si="5"/>
        <v>457743</v>
      </c>
      <c r="L24" s="12">
        <f t="shared" si="5"/>
        <v>465574</v>
      </c>
      <c r="M24" s="12">
        <f t="shared" si="5"/>
        <v>472555</v>
      </c>
      <c r="N24" s="12">
        <f t="shared" si="5"/>
        <v>487654</v>
      </c>
      <c r="O24" s="12">
        <f t="shared" si="5"/>
        <v>979086.21</v>
      </c>
      <c r="P24" s="12">
        <f t="shared" si="5"/>
        <v>1055756</v>
      </c>
      <c r="Q24" s="12">
        <f t="shared" si="5"/>
        <v>1130126.24</v>
      </c>
      <c r="R24" s="12">
        <f t="shared" si="5"/>
        <v>1199832.24</v>
      </c>
      <c r="S24" s="12">
        <f t="shared" si="5"/>
        <v>1229070.77</v>
      </c>
      <c r="T24" s="12">
        <f t="shared" si="5"/>
        <v>1313649.3</v>
      </c>
      <c r="U24" s="12">
        <f t="shared" si="5"/>
        <v>1477659.6400000001</v>
      </c>
      <c r="V24" s="12">
        <f t="shared" si="5"/>
        <v>1624930.09</v>
      </c>
      <c r="W24" s="12">
        <f t="shared" si="5"/>
        <v>1663597</v>
      </c>
      <c r="X24" s="12">
        <f t="shared" si="5"/>
        <v>1721652.27</v>
      </c>
      <c r="Y24" s="12">
        <f t="shared" si="5"/>
        <v>1778091.73</v>
      </c>
      <c r="Z24" s="12">
        <f t="shared" si="5"/>
        <v>1720481.3</v>
      </c>
      <c r="AA24" s="12">
        <f t="shared" si="5"/>
        <v>1853961.3</v>
      </c>
      <c r="AB24" s="12">
        <v>1937166</v>
      </c>
      <c r="AC24" s="12">
        <v>2022247</v>
      </c>
      <c r="AD24" s="12">
        <v>2054605</v>
      </c>
      <c r="AE24" s="12">
        <v>2132755</v>
      </c>
      <c r="AF24" s="12">
        <v>2163696</v>
      </c>
      <c r="AG24" s="12">
        <v>2233428</v>
      </c>
      <c r="AH24" s="12">
        <v>2281817</v>
      </c>
      <c r="AI24" s="13">
        <v>2.7666806036653835E-2</v>
      </c>
      <c r="AJ24" s="13">
        <v>2.1665798046769359E-2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1769431</v>
      </c>
      <c r="W25" s="12">
        <f t="shared" si="5"/>
        <v>2052947</v>
      </c>
      <c r="X25" s="12">
        <f t="shared" si="5"/>
        <v>2425410</v>
      </c>
      <c r="Y25" s="12">
        <f t="shared" si="5"/>
        <v>2517027.9133464587</v>
      </c>
      <c r="Z25" s="12">
        <f t="shared" si="5"/>
        <v>2715767.8241362437</v>
      </c>
      <c r="AA25" s="12">
        <f t="shared" si="5"/>
        <v>3006087</v>
      </c>
      <c r="AB25" s="12">
        <v>3219716</v>
      </c>
      <c r="AC25" s="12">
        <v>3403215</v>
      </c>
      <c r="AD25" s="12">
        <v>3610007</v>
      </c>
      <c r="AE25" s="12">
        <v>3696442</v>
      </c>
      <c r="AF25" s="12">
        <v>3872102</v>
      </c>
      <c r="AG25" s="12">
        <v>4131099</v>
      </c>
      <c r="AH25" s="12">
        <v>4385104</v>
      </c>
      <c r="AI25" s="13">
        <v>5.2835181008466625E-2</v>
      </c>
      <c r="AJ25" s="13">
        <v>6.1486059762789515E-2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730569</v>
      </c>
      <c r="W26" s="12">
        <f t="shared" si="5"/>
        <v>447053</v>
      </c>
      <c r="X26" s="12">
        <f t="shared" si="5"/>
        <v>74590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1812811</v>
      </c>
      <c r="H27" s="12">
        <v>1807880</v>
      </c>
      <c r="I27" s="12">
        <v>1904845</v>
      </c>
      <c r="J27" s="12">
        <v>2236848</v>
      </c>
      <c r="K27" s="12">
        <f t="shared" si="5"/>
        <v>2345790</v>
      </c>
      <c r="L27" s="12">
        <f t="shared" si="5"/>
        <v>2561977</v>
      </c>
      <c r="M27" s="12">
        <f t="shared" si="5"/>
        <v>2741280</v>
      </c>
      <c r="N27" s="12">
        <f t="shared" si="5"/>
        <v>2981036</v>
      </c>
      <c r="O27" s="12">
        <f t="shared" si="5"/>
        <v>2954730.24</v>
      </c>
      <c r="P27" s="12">
        <f t="shared" si="5"/>
        <v>2812549</v>
      </c>
      <c r="Q27" s="12">
        <f t="shared" si="5"/>
        <v>2784721.73</v>
      </c>
      <c r="R27" s="12">
        <f t="shared" si="5"/>
        <v>3134835.94</v>
      </c>
      <c r="S27" s="12">
        <f t="shared" si="5"/>
        <v>3534671.5300000003</v>
      </c>
      <c r="T27" s="12">
        <f t="shared" si="5"/>
        <v>3066889.3499999996</v>
      </c>
      <c r="U27" s="12">
        <f t="shared" si="5"/>
        <v>3371612.9399999995</v>
      </c>
      <c r="V27" s="12">
        <f t="shared" si="5"/>
        <v>3548279.34</v>
      </c>
      <c r="W27" s="12">
        <f t="shared" si="5"/>
        <v>3418994.7399999998</v>
      </c>
      <c r="X27" s="12">
        <f t="shared" si="5"/>
        <v>983106.85</v>
      </c>
      <c r="Y27" s="12">
        <f t="shared" si="5"/>
        <v>2515355.1500000004</v>
      </c>
      <c r="Z27" s="12">
        <f t="shared" si="5"/>
        <v>2366235.13</v>
      </c>
      <c r="AA27" s="12">
        <f t="shared" si="5"/>
        <v>2734863.55</v>
      </c>
      <c r="AB27" s="12">
        <v>2789670</v>
      </c>
      <c r="AC27" s="12">
        <v>2875235</v>
      </c>
      <c r="AD27" s="12">
        <v>2876057</v>
      </c>
      <c r="AE27" s="12">
        <v>2959693</v>
      </c>
      <c r="AF27" s="12">
        <v>3088445</v>
      </c>
      <c r="AG27" s="12">
        <v>3130217</v>
      </c>
      <c r="AH27" s="12">
        <v>3032724</v>
      </c>
      <c r="AI27" s="13">
        <v>1.4020362215607651E-2</v>
      </c>
      <c r="AJ27" s="13">
        <v>-3.1145764015721594E-2</v>
      </c>
    </row>
    <row r="28" spans="1:36" ht="10.5" customHeight="1" x14ac:dyDescent="0.2">
      <c r="A28" s="11"/>
      <c r="B28" s="14"/>
      <c r="C28" s="11" t="s">
        <v>55</v>
      </c>
      <c r="E28" s="11"/>
      <c r="F28" s="2"/>
      <c r="G28" s="12">
        <v>0</v>
      </c>
      <c r="H28" s="12">
        <v>0</v>
      </c>
      <c r="I28" s="12">
        <v>0</v>
      </c>
      <c r="J28" s="12">
        <v>0</v>
      </c>
      <c r="K28" s="12">
        <f t="shared" si="5"/>
        <v>0</v>
      </c>
      <c r="L28" s="12">
        <f t="shared" si="5"/>
        <v>102171</v>
      </c>
      <c r="M28" s="12">
        <f t="shared" si="5"/>
        <v>502867</v>
      </c>
      <c r="N28" s="12">
        <f t="shared" si="5"/>
        <v>695823</v>
      </c>
      <c r="O28" s="12">
        <f t="shared" si="5"/>
        <v>803093.57000000007</v>
      </c>
      <c r="P28" s="12">
        <f t="shared" si="5"/>
        <v>970039</v>
      </c>
      <c r="Q28" s="12">
        <f t="shared" si="5"/>
        <v>1148998.02</v>
      </c>
      <c r="R28" s="12">
        <f t="shared" si="5"/>
        <v>1261864.3</v>
      </c>
      <c r="S28" s="12">
        <f t="shared" si="5"/>
        <v>1090248.6400000001</v>
      </c>
      <c r="T28" s="12">
        <f t="shared" si="5"/>
        <v>1215663.8500000001</v>
      </c>
      <c r="U28" s="12">
        <f t="shared" si="5"/>
        <v>1323466.8799999999</v>
      </c>
      <c r="V28" s="12">
        <f t="shared" si="5"/>
        <v>1405730.85</v>
      </c>
      <c r="W28" s="12">
        <f t="shared" si="5"/>
        <v>1605518.98</v>
      </c>
      <c r="X28" s="12">
        <f t="shared" si="5"/>
        <v>1721326.24</v>
      </c>
      <c r="Y28" s="12">
        <f t="shared" si="5"/>
        <v>1682221.94</v>
      </c>
      <c r="Z28" s="12">
        <f t="shared" si="5"/>
        <v>1436199.8599999999</v>
      </c>
      <c r="AA28" s="12">
        <f t="shared" si="5"/>
        <v>1791198.95</v>
      </c>
      <c r="AB28" s="12">
        <v>1866993</v>
      </c>
      <c r="AC28" s="12">
        <v>1965622</v>
      </c>
      <c r="AD28" s="12">
        <v>2043545</v>
      </c>
      <c r="AE28" s="12">
        <v>2114058</v>
      </c>
      <c r="AF28" s="12">
        <v>2078039</v>
      </c>
      <c r="AG28" s="12">
        <v>3064965</v>
      </c>
      <c r="AH28" s="12">
        <v>2379245</v>
      </c>
      <c r="AI28" s="13">
        <v>4.1236569393330313E-2</v>
      </c>
      <c r="AJ28" s="13">
        <v>-0.22372849282128834</v>
      </c>
    </row>
    <row r="29" spans="1:36" ht="10.5" customHeight="1" x14ac:dyDescent="0.2">
      <c r="A29" s="11"/>
      <c r="B29" s="11"/>
      <c r="C29" s="11" t="s">
        <v>56</v>
      </c>
      <c r="D29" s="11"/>
      <c r="E29" s="11"/>
      <c r="F29" s="2"/>
      <c r="G29" s="12">
        <v>4539119</v>
      </c>
      <c r="H29" s="12">
        <v>5175379</v>
      </c>
      <c r="I29" s="12">
        <v>5146670</v>
      </c>
      <c r="J29" s="12">
        <v>5197443</v>
      </c>
      <c r="K29" s="12">
        <f t="shared" si="5"/>
        <v>6443238</v>
      </c>
      <c r="L29" s="12">
        <f t="shared" si="5"/>
        <v>6577041</v>
      </c>
      <c r="M29" s="12">
        <f t="shared" si="5"/>
        <v>6788097</v>
      </c>
      <c r="N29" s="12">
        <f t="shared" si="5"/>
        <v>9763274</v>
      </c>
      <c r="O29" s="12">
        <f t="shared" si="5"/>
        <v>9572130</v>
      </c>
      <c r="P29" s="12">
        <f t="shared" si="5"/>
        <v>13894248</v>
      </c>
      <c r="Q29" s="12">
        <f t="shared" si="5"/>
        <v>14369055</v>
      </c>
      <c r="R29" s="12">
        <f t="shared" si="5"/>
        <v>11854345</v>
      </c>
      <c r="S29" s="12">
        <f t="shared" si="5"/>
        <v>9655841</v>
      </c>
      <c r="T29" s="12">
        <f t="shared" si="5"/>
        <v>9813116</v>
      </c>
      <c r="U29" s="12">
        <f t="shared" si="5"/>
        <v>9406828.0700000003</v>
      </c>
      <c r="V29" s="12">
        <f t="shared" si="5"/>
        <v>12435450</v>
      </c>
      <c r="W29" s="12">
        <f t="shared" si="5"/>
        <v>10985290</v>
      </c>
      <c r="X29" s="12">
        <f t="shared" si="5"/>
        <v>11377645</v>
      </c>
      <c r="Y29" s="12">
        <f t="shared" si="5"/>
        <v>10711244</v>
      </c>
      <c r="Z29" s="12">
        <f t="shared" si="5"/>
        <v>10673375</v>
      </c>
      <c r="AA29" s="12">
        <f t="shared" si="5"/>
        <v>12082146</v>
      </c>
      <c r="AB29" s="12">
        <v>11272703</v>
      </c>
      <c r="AC29" s="12">
        <v>12631954</v>
      </c>
      <c r="AD29" s="12">
        <v>13199887</v>
      </c>
      <c r="AE29" s="12">
        <v>14873037</v>
      </c>
      <c r="AF29" s="12">
        <v>17134814</v>
      </c>
      <c r="AG29" s="12">
        <v>17992234</v>
      </c>
      <c r="AH29" s="12">
        <v>17792785</v>
      </c>
      <c r="AI29" s="13">
        <v>7.9036107687116663E-2</v>
      </c>
      <c r="AJ29" s="13">
        <v>-1.1085282683628949E-2</v>
      </c>
    </row>
    <row r="30" spans="1:36" ht="10.5" customHeight="1" x14ac:dyDescent="0.2">
      <c r="A30" s="11"/>
      <c r="B30" s="11"/>
      <c r="C30" s="11" t="s">
        <v>57</v>
      </c>
      <c r="D30" s="11"/>
      <c r="E30" s="11"/>
      <c r="F30" s="2"/>
      <c r="G30" s="12">
        <v>11425708</v>
      </c>
      <c r="H30" s="12">
        <v>11813038</v>
      </c>
      <c r="I30" s="12">
        <v>12136686</v>
      </c>
      <c r="J30" s="12">
        <v>12670887</v>
      </c>
      <c r="K30" s="12">
        <f t="shared" si="5"/>
        <v>13106513</v>
      </c>
      <c r="L30" s="12">
        <f t="shared" si="5"/>
        <v>13855771</v>
      </c>
      <c r="M30" s="12">
        <f t="shared" si="5"/>
        <v>15068693</v>
      </c>
      <c r="N30" s="12">
        <f t="shared" si="5"/>
        <v>15318078</v>
      </c>
      <c r="O30" s="12">
        <f t="shared" si="5"/>
        <v>15952120</v>
      </c>
      <c r="P30" s="12">
        <f t="shared" si="5"/>
        <v>15389824</v>
      </c>
      <c r="Q30" s="12">
        <f t="shared" si="5"/>
        <v>14628278</v>
      </c>
      <c r="R30" s="12">
        <f t="shared" si="5"/>
        <v>14098850</v>
      </c>
      <c r="S30" s="12">
        <f t="shared" si="5"/>
        <v>14755648</v>
      </c>
      <c r="T30" s="12">
        <f t="shared" si="5"/>
        <v>18700879</v>
      </c>
      <c r="U30" s="12">
        <f t="shared" si="5"/>
        <v>19151492</v>
      </c>
      <c r="V30" s="12">
        <f t="shared" si="5"/>
        <v>20353873</v>
      </c>
      <c r="W30" s="12">
        <f t="shared" si="5"/>
        <v>18602940</v>
      </c>
      <c r="X30" s="12">
        <f t="shared" si="5"/>
        <v>14813354</v>
      </c>
      <c r="Y30" s="12">
        <f t="shared" si="5"/>
        <v>12739041</v>
      </c>
      <c r="Z30" s="12">
        <f t="shared" si="5"/>
        <v>14216784</v>
      </c>
      <c r="AA30" s="12">
        <f t="shared" si="5"/>
        <v>15069229</v>
      </c>
      <c r="AB30" s="12">
        <v>15475577</v>
      </c>
      <c r="AC30" s="12">
        <v>17108579</v>
      </c>
      <c r="AD30" s="12">
        <v>17555363</v>
      </c>
      <c r="AE30" s="12">
        <v>19013703</v>
      </c>
      <c r="AF30" s="12">
        <v>19587814</v>
      </c>
      <c r="AG30" s="12">
        <v>19348546</v>
      </c>
      <c r="AH30" s="12">
        <v>19248141</v>
      </c>
      <c r="AI30" s="13">
        <v>3.7027620056883981E-2</v>
      </c>
      <c r="AJ30" s="13">
        <v>-5.1892788222949677E-3</v>
      </c>
    </row>
    <row r="31" spans="1:36" ht="10.5" customHeight="1" x14ac:dyDescent="0.2">
      <c r="A31" s="11"/>
      <c r="B31" s="11"/>
      <c r="C31" s="11" t="s">
        <v>58</v>
      </c>
      <c r="D31" s="11"/>
      <c r="E31" s="11"/>
      <c r="F31" s="2"/>
      <c r="G31" s="12">
        <v>3619425</v>
      </c>
      <c r="H31" s="12">
        <v>3527532</v>
      </c>
      <c r="I31" s="12">
        <v>4308481</v>
      </c>
      <c r="J31" s="12">
        <v>4748219</v>
      </c>
      <c r="K31" s="12">
        <f t="shared" si="5"/>
        <v>4374186</v>
      </c>
      <c r="L31" s="12">
        <f t="shared" si="5"/>
        <v>4536362</v>
      </c>
      <c r="M31" s="12">
        <f t="shared" si="5"/>
        <v>5104404</v>
      </c>
      <c r="N31" s="12">
        <f t="shared" si="5"/>
        <v>5721405</v>
      </c>
      <c r="O31" s="12">
        <f t="shared" si="5"/>
        <v>6369537</v>
      </c>
      <c r="P31" s="12">
        <f t="shared" si="5"/>
        <v>5805643</v>
      </c>
      <c r="Q31" s="12">
        <f t="shared" si="5"/>
        <v>5808264</v>
      </c>
      <c r="R31" s="12">
        <f t="shared" si="5"/>
        <v>5761292</v>
      </c>
      <c r="S31" s="12">
        <f t="shared" si="5"/>
        <v>6423830</v>
      </c>
      <c r="T31" s="12">
        <f t="shared" si="5"/>
        <v>6378914</v>
      </c>
      <c r="U31" s="12">
        <f t="shared" si="5"/>
        <v>7114768</v>
      </c>
      <c r="V31" s="12">
        <f t="shared" si="5"/>
        <v>7160799</v>
      </c>
      <c r="W31" s="12">
        <f t="shared" si="5"/>
        <v>6508141</v>
      </c>
      <c r="X31" s="12">
        <f t="shared" si="5"/>
        <v>5063149</v>
      </c>
      <c r="Y31" s="12">
        <f t="shared" si="5"/>
        <v>4673331</v>
      </c>
      <c r="Z31" s="12">
        <f t="shared" si="5"/>
        <v>5682201</v>
      </c>
      <c r="AA31" s="12">
        <f t="shared" si="5"/>
        <v>5727410</v>
      </c>
      <c r="AB31" s="12">
        <v>5606367</v>
      </c>
      <c r="AC31" s="12">
        <v>4390361</v>
      </c>
      <c r="AD31" s="12">
        <v>3984180</v>
      </c>
      <c r="AE31" s="12">
        <v>4245149</v>
      </c>
      <c r="AF31" s="12">
        <v>4265987</v>
      </c>
      <c r="AG31" s="12">
        <v>5317799</v>
      </c>
      <c r="AH31" s="12">
        <v>5209242</v>
      </c>
      <c r="AI31" s="13">
        <v>-1.2170098048132405E-2</v>
      </c>
      <c r="AJ31" s="13">
        <v>-2.0413896802041597E-2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350664</v>
      </c>
      <c r="R32" s="12">
        <f t="shared" si="5"/>
        <v>428118</v>
      </c>
      <c r="S32" s="12">
        <f t="shared" si="5"/>
        <v>1007471</v>
      </c>
      <c r="T32" s="12">
        <f t="shared" si="5"/>
        <v>773401</v>
      </c>
      <c r="U32" s="12">
        <f t="shared" si="5"/>
        <v>585449</v>
      </c>
      <c r="V32" s="12">
        <f t="shared" si="5"/>
        <v>666389</v>
      </c>
      <c r="W32" s="12">
        <f t="shared" si="5"/>
        <v>530715</v>
      </c>
      <c r="X32" s="12">
        <f t="shared" si="5"/>
        <v>624418</v>
      </c>
      <c r="Y32" s="12">
        <f t="shared" si="5"/>
        <v>423815</v>
      </c>
      <c r="Z32" s="12">
        <f t="shared" ref="Z32:AA32" si="6">SUM(Z89,Z146,Z203)</f>
        <v>315238</v>
      </c>
      <c r="AA32" s="12">
        <f t="shared" si="6"/>
        <v>305219</v>
      </c>
      <c r="AB32" s="12">
        <v>400306</v>
      </c>
      <c r="AC32" s="12">
        <v>299931</v>
      </c>
      <c r="AD32" s="12">
        <v>862805</v>
      </c>
      <c r="AE32" s="12">
        <v>134147</v>
      </c>
      <c r="AF32" s="12">
        <v>366422</v>
      </c>
      <c r="AG32" s="12">
        <v>89596</v>
      </c>
      <c r="AH32" s="12">
        <v>36462</v>
      </c>
      <c r="AI32" s="13">
        <v>-0.32922830023865779</v>
      </c>
      <c r="AJ32" s="13">
        <v>-0.59303986785124341</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3992744</v>
      </c>
      <c r="H34" s="12">
        <v>4106213</v>
      </c>
      <c r="I34" s="12">
        <v>5100592</v>
      </c>
      <c r="J34" s="12">
        <v>4678628</v>
      </c>
      <c r="K34" s="12">
        <f t="shared" ref="K34:AA34" si="7">SUM(K91,K147,K204)</f>
        <v>5053098</v>
      </c>
      <c r="L34" s="12">
        <f t="shared" si="7"/>
        <v>6127363</v>
      </c>
      <c r="M34" s="12">
        <f t="shared" si="7"/>
        <v>6603603</v>
      </c>
      <c r="N34" s="12">
        <f t="shared" si="7"/>
        <v>5413835</v>
      </c>
      <c r="O34" s="12">
        <f t="shared" si="7"/>
        <v>6322798</v>
      </c>
      <c r="P34" s="12">
        <f t="shared" si="7"/>
        <v>6319800</v>
      </c>
      <c r="Q34" s="12">
        <f t="shared" si="7"/>
        <v>8301714</v>
      </c>
      <c r="R34" s="12">
        <f t="shared" si="7"/>
        <v>8138267</v>
      </c>
      <c r="S34" s="12">
        <f t="shared" si="7"/>
        <v>10227194</v>
      </c>
      <c r="T34" s="12">
        <f t="shared" si="7"/>
        <v>8506216</v>
      </c>
      <c r="U34" s="12">
        <f t="shared" si="7"/>
        <v>8878840</v>
      </c>
      <c r="V34" s="12">
        <f t="shared" si="7"/>
        <v>9633189</v>
      </c>
      <c r="W34" s="12">
        <f t="shared" si="7"/>
        <v>9209063</v>
      </c>
      <c r="X34" s="12">
        <f t="shared" si="7"/>
        <v>14839433</v>
      </c>
      <c r="Y34" s="12">
        <f t="shared" si="7"/>
        <v>13306665</v>
      </c>
      <c r="Z34" s="12">
        <f t="shared" si="7"/>
        <v>10255895</v>
      </c>
      <c r="AA34" s="12">
        <f t="shared" si="7"/>
        <v>10256198</v>
      </c>
      <c r="AB34" s="12">
        <v>10412209</v>
      </c>
      <c r="AC34" s="12">
        <v>10164695</v>
      </c>
      <c r="AD34" s="12">
        <v>12237979</v>
      </c>
      <c r="AE34" s="12">
        <v>11683678</v>
      </c>
      <c r="AF34" s="12">
        <v>10977271</v>
      </c>
      <c r="AG34" s="12">
        <v>10843831</v>
      </c>
      <c r="AH34" s="12">
        <v>10681026</v>
      </c>
      <c r="AI34" s="13">
        <v>4.2573429131276264E-3</v>
      </c>
      <c r="AJ34" s="13">
        <v>-1.5013605431512166E-2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36146</v>
      </c>
      <c r="H36" s="12">
        <v>37082</v>
      </c>
      <c r="I36" s="12">
        <v>89605</v>
      </c>
      <c r="J36" s="12">
        <v>89995</v>
      </c>
      <c r="K36" s="12">
        <f t="shared" ref="K36:AA36" si="8">SUM(K93,K149,K206)</f>
        <v>130246</v>
      </c>
      <c r="L36" s="12">
        <f t="shared" si="8"/>
        <v>509119</v>
      </c>
      <c r="M36" s="12">
        <f t="shared" si="8"/>
        <v>153582</v>
      </c>
      <c r="N36" s="12">
        <f t="shared" si="8"/>
        <v>404438</v>
      </c>
      <c r="O36" s="12">
        <f t="shared" si="8"/>
        <v>196028</v>
      </c>
      <c r="P36" s="12">
        <f t="shared" si="8"/>
        <v>182733</v>
      </c>
      <c r="Q36" s="12">
        <f t="shared" si="8"/>
        <v>409233</v>
      </c>
      <c r="R36" s="12">
        <f t="shared" si="8"/>
        <v>216802</v>
      </c>
      <c r="S36" s="12">
        <f t="shared" si="8"/>
        <v>285989</v>
      </c>
      <c r="T36" s="12">
        <f t="shared" si="8"/>
        <v>380925</v>
      </c>
      <c r="U36" s="12">
        <f t="shared" si="8"/>
        <v>438725</v>
      </c>
      <c r="V36" s="12">
        <f t="shared" si="8"/>
        <v>416261</v>
      </c>
      <c r="W36" s="12">
        <f t="shared" si="8"/>
        <v>396957</v>
      </c>
      <c r="X36" s="12">
        <f t="shared" si="8"/>
        <v>408993</v>
      </c>
      <c r="Y36" s="12">
        <f t="shared" si="8"/>
        <v>403610</v>
      </c>
      <c r="Z36" s="12">
        <f t="shared" si="8"/>
        <v>457560</v>
      </c>
      <c r="AA36" s="12">
        <f t="shared" si="8"/>
        <v>439934</v>
      </c>
      <c r="AB36" s="12">
        <v>488210</v>
      </c>
      <c r="AC36" s="12">
        <v>438173</v>
      </c>
      <c r="AD36" s="12">
        <v>1373424</v>
      </c>
      <c r="AE36" s="12">
        <v>1641251</v>
      </c>
      <c r="AF36" s="12">
        <v>2435940</v>
      </c>
      <c r="AG36" s="12">
        <v>1418846</v>
      </c>
      <c r="AH36" s="12">
        <v>1914420</v>
      </c>
      <c r="AI36" s="13">
        <v>0.25575550870090824</v>
      </c>
      <c r="AJ36" s="13">
        <v>0.34927962583677158</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203315.23</v>
      </c>
      <c r="S38" s="12">
        <f t="shared" si="9"/>
        <v>215817.29</v>
      </c>
      <c r="T38" s="12">
        <f t="shared" si="9"/>
        <v>228319.35</v>
      </c>
      <c r="U38" s="12">
        <f t="shared" si="9"/>
        <v>208482.66999999998</v>
      </c>
      <c r="V38" s="12">
        <f t="shared" si="9"/>
        <v>188645.99</v>
      </c>
      <c r="W38" s="12">
        <f t="shared" si="9"/>
        <v>203527.53499999997</v>
      </c>
      <c r="X38" s="12">
        <f t="shared" si="9"/>
        <v>218409.08</v>
      </c>
      <c r="Y38" s="12">
        <f t="shared" si="9"/>
        <v>109205</v>
      </c>
      <c r="Z38" s="12">
        <f t="shared" si="9"/>
        <v>0</v>
      </c>
      <c r="AA38" s="12">
        <f t="shared" si="9"/>
        <v>108274</v>
      </c>
      <c r="AB38" s="12">
        <v>216547.21</v>
      </c>
      <c r="AC38" s="12">
        <v>217916.87416765039</v>
      </c>
      <c r="AD38" s="12">
        <v>214700</v>
      </c>
      <c r="AE38" s="12">
        <v>217916.87416765039</v>
      </c>
      <c r="AF38" s="12">
        <v>197098.53</v>
      </c>
      <c r="AG38" s="12">
        <v>188846.55019163317</v>
      </c>
      <c r="AH38" s="12">
        <v>237945.01</v>
      </c>
      <c r="AI38" s="13">
        <v>1.5829143132221724E-2</v>
      </c>
      <c r="AJ38" s="13">
        <v>0.25999129853600123</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44844686</v>
      </c>
      <c r="H40" s="5">
        <v>47878740</v>
      </c>
      <c r="I40" s="5">
        <v>54548652</v>
      </c>
      <c r="J40" s="5">
        <v>60858778</v>
      </c>
      <c r="K40" s="5">
        <f t="shared" ref="K40:Q40" si="10">SUM(K96,K152,K209)</f>
        <v>59863463</v>
      </c>
      <c r="L40" s="5">
        <f t="shared" si="10"/>
        <v>63928775</v>
      </c>
      <c r="M40" s="5">
        <f t="shared" si="10"/>
        <v>67545262</v>
      </c>
      <c r="N40" s="5">
        <f t="shared" si="10"/>
        <v>74741514</v>
      </c>
      <c r="O40" s="5">
        <f t="shared" si="10"/>
        <v>74885501</v>
      </c>
      <c r="P40" s="5">
        <f t="shared" si="10"/>
        <v>100261187</v>
      </c>
      <c r="Q40" s="5">
        <f t="shared" si="10"/>
        <v>116166482</v>
      </c>
      <c r="R40" s="5">
        <f t="shared" ref="R40:AA40" si="11">SUM(R96,R152,R209,R234)</f>
        <v>119041633.93000001</v>
      </c>
      <c r="S40" s="5">
        <f t="shared" si="11"/>
        <v>89472016.954999998</v>
      </c>
      <c r="T40" s="5">
        <f t="shared" si="11"/>
        <v>98380012.980000004</v>
      </c>
      <c r="U40" s="5">
        <f t="shared" si="11"/>
        <v>110160666.33</v>
      </c>
      <c r="V40" s="5">
        <f t="shared" si="11"/>
        <v>110283848.34</v>
      </c>
      <c r="W40" s="5">
        <f t="shared" si="11"/>
        <v>109059008.52500001</v>
      </c>
      <c r="X40" s="5">
        <f t="shared" si="11"/>
        <v>108253296.70999999</v>
      </c>
      <c r="Y40" s="5">
        <f t="shared" si="11"/>
        <v>105119211</v>
      </c>
      <c r="Z40" s="5">
        <f t="shared" si="11"/>
        <v>105376328</v>
      </c>
      <c r="AA40" s="5">
        <f t="shared" si="11"/>
        <v>106562904</v>
      </c>
      <c r="AB40" s="5">
        <v>113138800.90000001</v>
      </c>
      <c r="AC40" s="5">
        <v>114651903.94512531</v>
      </c>
      <c r="AD40" s="5">
        <v>130673301</v>
      </c>
      <c r="AE40" s="5">
        <v>120387475.71429069</v>
      </c>
      <c r="AF40" s="5">
        <v>129717748.56999999</v>
      </c>
      <c r="AG40" s="5">
        <v>123563247.25625628</v>
      </c>
      <c r="AH40" s="5">
        <v>124177823.51000001</v>
      </c>
      <c r="AI40" s="10">
        <v>1.5637541046373382E-2</v>
      </c>
      <c r="AJ40" s="10">
        <v>4.9737787521006221E-3</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15928439</v>
      </c>
      <c r="H42" s="12">
        <v>16415706</v>
      </c>
      <c r="I42" s="12">
        <v>17785555</v>
      </c>
      <c r="J42" s="12">
        <v>18769806</v>
      </c>
      <c r="K42" s="12">
        <f t="shared" ref="K42:AA51" si="12">SUM(K98,K154,K211)</f>
        <v>19743854</v>
      </c>
      <c r="L42" s="12">
        <f t="shared" si="12"/>
        <v>20633325</v>
      </c>
      <c r="M42" s="12">
        <f t="shared" si="12"/>
        <v>22313194</v>
      </c>
      <c r="N42" s="12">
        <f t="shared" si="12"/>
        <v>24148922</v>
      </c>
      <c r="O42" s="12">
        <f t="shared" si="12"/>
        <v>24746075</v>
      </c>
      <c r="P42" s="12">
        <f t="shared" si="12"/>
        <v>25933823</v>
      </c>
      <c r="Q42" s="12">
        <f t="shared" si="12"/>
        <v>27523061</v>
      </c>
      <c r="R42" s="12">
        <f t="shared" si="12"/>
        <v>27639623</v>
      </c>
      <c r="S42" s="12">
        <f t="shared" si="12"/>
        <v>29280787</v>
      </c>
      <c r="T42" s="12">
        <f t="shared" si="12"/>
        <v>29883433</v>
      </c>
      <c r="U42" s="12">
        <f t="shared" si="12"/>
        <v>31650739.789999999</v>
      </c>
      <c r="V42" s="12">
        <f t="shared" si="12"/>
        <v>33682688</v>
      </c>
      <c r="W42" s="12">
        <f t="shared" si="12"/>
        <v>33787469</v>
      </c>
      <c r="X42" s="12">
        <f t="shared" si="12"/>
        <v>33341529</v>
      </c>
      <c r="Y42" s="12">
        <f t="shared" si="12"/>
        <v>33842305</v>
      </c>
      <c r="Z42" s="12">
        <f t="shared" si="12"/>
        <v>34741503</v>
      </c>
      <c r="AA42" s="12">
        <f t="shared" si="12"/>
        <v>36504520</v>
      </c>
      <c r="AB42" s="12">
        <v>37591305</v>
      </c>
      <c r="AC42" s="12">
        <v>39016484</v>
      </c>
      <c r="AD42" s="12">
        <v>41676983</v>
      </c>
      <c r="AE42" s="12">
        <v>42611712</v>
      </c>
      <c r="AF42" s="12">
        <v>50069502</v>
      </c>
      <c r="AG42" s="12">
        <v>46415969</v>
      </c>
      <c r="AH42" s="12">
        <v>46120606</v>
      </c>
      <c r="AI42" s="13">
        <v>3.4668594490375071E-2</v>
      </c>
      <c r="AJ42" s="13">
        <v>-6.3633918748954698E-3</v>
      </c>
    </row>
    <row r="43" spans="1:36" ht="10.5" customHeight="1" x14ac:dyDescent="0.2">
      <c r="A43" s="11"/>
      <c r="B43" s="19" t="s">
        <v>65</v>
      </c>
      <c r="C43" s="14"/>
      <c r="D43" s="19"/>
      <c r="E43" s="14"/>
      <c r="F43" s="2"/>
      <c r="G43" s="12">
        <v>19409732</v>
      </c>
      <c r="H43" s="12">
        <v>19435021</v>
      </c>
      <c r="I43" s="12">
        <v>20482685</v>
      </c>
      <c r="J43" s="12">
        <v>22280183</v>
      </c>
      <c r="K43" s="12">
        <f t="shared" si="12"/>
        <v>24032851</v>
      </c>
      <c r="L43" s="12">
        <f t="shared" si="12"/>
        <v>25400422</v>
      </c>
      <c r="M43" s="12">
        <f t="shared" si="12"/>
        <v>26728490</v>
      </c>
      <c r="N43" s="12">
        <f t="shared" si="12"/>
        <v>29336889</v>
      </c>
      <c r="O43" s="12">
        <f t="shared" si="12"/>
        <v>31080911</v>
      </c>
      <c r="P43" s="12">
        <f t="shared" si="12"/>
        <v>33235999</v>
      </c>
      <c r="Q43" s="12">
        <f t="shared" si="12"/>
        <v>33795383</v>
      </c>
      <c r="R43" s="12">
        <f t="shared" si="12"/>
        <v>34851596</v>
      </c>
      <c r="S43" s="12">
        <f t="shared" si="12"/>
        <v>35557526</v>
      </c>
      <c r="T43" s="12">
        <f t="shared" si="12"/>
        <v>36732448</v>
      </c>
      <c r="U43" s="12">
        <f t="shared" si="12"/>
        <v>38004050</v>
      </c>
      <c r="V43" s="12">
        <f t="shared" si="12"/>
        <v>39771140</v>
      </c>
      <c r="W43" s="12">
        <f t="shared" si="12"/>
        <v>39380195</v>
      </c>
      <c r="X43" s="12">
        <f t="shared" si="12"/>
        <v>38751797</v>
      </c>
      <c r="Y43" s="12">
        <f t="shared" si="12"/>
        <v>36764746</v>
      </c>
      <c r="Z43" s="12">
        <f t="shared" si="12"/>
        <v>36276619</v>
      </c>
      <c r="AA43" s="12">
        <f t="shared" si="12"/>
        <v>37114353</v>
      </c>
      <c r="AB43" s="12">
        <v>37953675</v>
      </c>
      <c r="AC43" s="12">
        <v>37225386</v>
      </c>
      <c r="AD43" s="12">
        <v>37217592</v>
      </c>
      <c r="AE43" s="12">
        <v>38945128</v>
      </c>
      <c r="AF43" s="12">
        <v>39256549</v>
      </c>
      <c r="AG43" s="12">
        <v>39786014</v>
      </c>
      <c r="AH43" s="12">
        <v>42024087</v>
      </c>
      <c r="AI43" s="13">
        <v>1.7124406099050526E-2</v>
      </c>
      <c r="AJ43" s="13">
        <v>5.6252757564504957E-2</v>
      </c>
    </row>
    <row r="44" spans="1:36" ht="10.5" customHeight="1" x14ac:dyDescent="0.2">
      <c r="A44" s="11"/>
      <c r="B44" s="19" t="s">
        <v>66</v>
      </c>
      <c r="C44" s="14"/>
      <c r="D44" s="19"/>
      <c r="E44" s="14"/>
      <c r="F44" s="2"/>
      <c r="G44" s="12">
        <v>3369746</v>
      </c>
      <c r="H44" s="12">
        <v>3584135</v>
      </c>
      <c r="I44" s="12">
        <v>4136198</v>
      </c>
      <c r="J44" s="12">
        <v>4648065</v>
      </c>
      <c r="K44" s="12">
        <f t="shared" si="12"/>
        <v>5150118</v>
      </c>
      <c r="L44" s="12">
        <f t="shared" si="12"/>
        <v>5613680</v>
      </c>
      <c r="M44" s="12">
        <f t="shared" si="12"/>
        <v>5968028</v>
      </c>
      <c r="N44" s="12">
        <f t="shared" si="12"/>
        <v>6585711</v>
      </c>
      <c r="O44" s="12">
        <f t="shared" si="12"/>
        <v>5922280</v>
      </c>
      <c r="P44" s="12">
        <f t="shared" si="12"/>
        <v>7071985</v>
      </c>
      <c r="Q44" s="12">
        <f t="shared" si="12"/>
        <v>8080178</v>
      </c>
      <c r="R44" s="12">
        <f t="shared" si="12"/>
        <v>8305670</v>
      </c>
      <c r="S44" s="12">
        <f t="shared" si="12"/>
        <v>9516562</v>
      </c>
      <c r="T44" s="12">
        <f t="shared" si="12"/>
        <v>11905928</v>
      </c>
      <c r="U44" s="12">
        <f t="shared" si="12"/>
        <v>12624699</v>
      </c>
      <c r="V44" s="12">
        <f t="shared" si="12"/>
        <v>12534657</v>
      </c>
      <c r="W44" s="12">
        <f t="shared" si="12"/>
        <v>13301027</v>
      </c>
      <c r="X44" s="12">
        <f t="shared" si="12"/>
        <v>13481364</v>
      </c>
      <c r="Y44" s="12">
        <f t="shared" si="12"/>
        <v>12913002</v>
      </c>
      <c r="Z44" s="12">
        <f t="shared" si="12"/>
        <v>12351146</v>
      </c>
      <c r="AA44" s="12">
        <f t="shared" si="12"/>
        <v>11925540</v>
      </c>
      <c r="AB44" s="12">
        <v>12434207</v>
      </c>
      <c r="AC44" s="12">
        <v>13025533</v>
      </c>
      <c r="AD44" s="12">
        <v>15041597</v>
      </c>
      <c r="AE44" s="12">
        <v>15564058</v>
      </c>
      <c r="AF44" s="12">
        <v>15720256</v>
      </c>
      <c r="AG44" s="12">
        <v>14292901</v>
      </c>
      <c r="AH44" s="12">
        <v>17141063</v>
      </c>
      <c r="AI44" s="13">
        <v>5.4961497552476812E-2</v>
      </c>
      <c r="AJ44" s="13">
        <v>0.19927109269139973</v>
      </c>
    </row>
    <row r="45" spans="1:36" ht="10.5" customHeight="1" x14ac:dyDescent="0.2">
      <c r="A45" s="11"/>
      <c r="B45" s="19" t="s">
        <v>67</v>
      </c>
      <c r="C45" s="14"/>
      <c r="D45" s="19"/>
      <c r="E45" s="14"/>
      <c r="F45" s="2"/>
      <c r="G45" s="12">
        <v>1344805</v>
      </c>
      <c r="H45" s="12">
        <v>1480837</v>
      </c>
      <c r="I45" s="12">
        <v>1409107</v>
      </c>
      <c r="J45" s="12">
        <v>1468467</v>
      </c>
      <c r="K45" s="12">
        <f t="shared" si="12"/>
        <v>1648866</v>
      </c>
      <c r="L45" s="12">
        <f t="shared" si="12"/>
        <v>1577073</v>
      </c>
      <c r="M45" s="12">
        <f t="shared" si="12"/>
        <v>1538570</v>
      </c>
      <c r="N45" s="12">
        <f t="shared" si="12"/>
        <v>2318749</v>
      </c>
      <c r="O45" s="12">
        <f t="shared" si="12"/>
        <v>1484335</v>
      </c>
      <c r="P45" s="12">
        <f t="shared" si="12"/>
        <v>1489955</v>
      </c>
      <c r="Q45" s="12">
        <f t="shared" si="12"/>
        <v>2155718</v>
      </c>
      <c r="R45" s="12">
        <f t="shared" si="12"/>
        <v>1830911</v>
      </c>
      <c r="S45" s="12">
        <f t="shared" si="12"/>
        <v>2090600</v>
      </c>
      <c r="T45" s="12">
        <f t="shared" si="12"/>
        <v>1720814</v>
      </c>
      <c r="U45" s="12">
        <f t="shared" si="12"/>
        <v>2357733</v>
      </c>
      <c r="V45" s="12">
        <f t="shared" si="12"/>
        <v>2477537</v>
      </c>
      <c r="W45" s="12">
        <f t="shared" si="12"/>
        <v>2353536</v>
      </c>
      <c r="X45" s="12">
        <f t="shared" si="12"/>
        <v>1827818</v>
      </c>
      <c r="Y45" s="12">
        <f t="shared" si="12"/>
        <v>1830195</v>
      </c>
      <c r="Z45" s="12">
        <f t="shared" si="12"/>
        <v>2118032</v>
      </c>
      <c r="AA45" s="12">
        <f t="shared" si="12"/>
        <v>2385044</v>
      </c>
      <c r="AB45" s="12">
        <v>3038797</v>
      </c>
      <c r="AC45" s="12">
        <v>2757906</v>
      </c>
      <c r="AD45" s="12">
        <v>12569262</v>
      </c>
      <c r="AE45" s="12">
        <v>3668924</v>
      </c>
      <c r="AF45" s="12">
        <v>5236253</v>
      </c>
      <c r="AG45" s="12">
        <v>4414164</v>
      </c>
      <c r="AH45" s="12">
        <v>598733</v>
      </c>
      <c r="AI45" s="13">
        <v>-0.23718026929018854</v>
      </c>
      <c r="AJ45" s="13">
        <v>-0.86436095260620127</v>
      </c>
    </row>
    <row r="46" spans="1:36" ht="10.5" customHeight="1" x14ac:dyDescent="0.2">
      <c r="A46" s="11"/>
      <c r="B46" s="19" t="s">
        <v>69</v>
      </c>
      <c r="C46" s="14"/>
      <c r="D46" s="19"/>
      <c r="E46" s="14"/>
      <c r="F46" s="2"/>
      <c r="G46" s="12">
        <v>849011</v>
      </c>
      <c r="H46" s="12">
        <v>921629</v>
      </c>
      <c r="I46" s="12">
        <v>1088709</v>
      </c>
      <c r="J46" s="12">
        <v>1021784</v>
      </c>
      <c r="K46" s="12">
        <f t="shared" si="12"/>
        <v>847765</v>
      </c>
      <c r="L46" s="12">
        <f t="shared" si="12"/>
        <v>839132</v>
      </c>
      <c r="M46" s="12">
        <f t="shared" si="12"/>
        <v>967952</v>
      </c>
      <c r="N46" s="12">
        <f t="shared" si="12"/>
        <v>1132322</v>
      </c>
      <c r="O46" s="12">
        <f t="shared" si="12"/>
        <v>1079798</v>
      </c>
      <c r="P46" s="12">
        <f t="shared" si="12"/>
        <v>1032270</v>
      </c>
      <c r="Q46" s="12">
        <f t="shared" si="12"/>
        <v>1020566</v>
      </c>
      <c r="R46" s="12">
        <f t="shared" si="12"/>
        <v>1362588</v>
      </c>
      <c r="S46" s="12">
        <f t="shared" si="12"/>
        <v>1204111</v>
      </c>
      <c r="T46" s="12">
        <f t="shared" si="12"/>
        <v>253011</v>
      </c>
      <c r="U46" s="12">
        <f t="shared" si="12"/>
        <v>531804</v>
      </c>
      <c r="V46" s="12">
        <f t="shared" si="12"/>
        <v>611481</v>
      </c>
      <c r="W46" s="12">
        <f t="shared" si="12"/>
        <v>407567</v>
      </c>
      <c r="X46" s="12">
        <f t="shared" si="12"/>
        <v>1907505</v>
      </c>
      <c r="Y46" s="12">
        <f t="shared" si="12"/>
        <v>1568580</v>
      </c>
      <c r="Z46" s="12">
        <f t="shared" si="12"/>
        <v>1631967</v>
      </c>
      <c r="AA46" s="12">
        <f t="shared" si="12"/>
        <v>1905484</v>
      </c>
      <c r="AB46" s="12">
        <v>1639871</v>
      </c>
      <c r="AC46" s="12">
        <v>1640222</v>
      </c>
      <c r="AD46" s="12">
        <v>259838</v>
      </c>
      <c r="AE46" s="12">
        <v>309264</v>
      </c>
      <c r="AF46" s="12">
        <v>260317</v>
      </c>
      <c r="AG46" s="12">
        <v>254815</v>
      </c>
      <c r="AH46" s="12">
        <v>271695</v>
      </c>
      <c r="AI46" s="13">
        <v>-0.25889684851816508</v>
      </c>
      <c r="AJ46" s="13">
        <v>6.6244137903969547E-2</v>
      </c>
    </row>
    <row r="47" spans="1:36" ht="10.5" customHeight="1" x14ac:dyDescent="0.2">
      <c r="A47" s="11"/>
      <c r="B47" s="19" t="s">
        <v>70</v>
      </c>
      <c r="C47" s="14"/>
      <c r="D47" s="19"/>
      <c r="E47" s="14"/>
      <c r="F47" s="2"/>
      <c r="G47" s="12">
        <v>1193725</v>
      </c>
      <c r="H47" s="12">
        <v>1367060</v>
      </c>
      <c r="I47" s="12">
        <v>2119496</v>
      </c>
      <c r="J47" s="12">
        <v>1766854</v>
      </c>
      <c r="K47" s="12">
        <f t="shared" si="12"/>
        <v>1460674</v>
      </c>
      <c r="L47" s="12">
        <f t="shared" si="12"/>
        <v>1691651</v>
      </c>
      <c r="M47" s="12">
        <f t="shared" si="12"/>
        <v>1663747</v>
      </c>
      <c r="N47" s="12">
        <f t="shared" si="12"/>
        <v>1651357</v>
      </c>
      <c r="O47" s="12">
        <f t="shared" si="12"/>
        <v>1936419</v>
      </c>
      <c r="P47" s="12">
        <f t="shared" si="12"/>
        <v>1890606</v>
      </c>
      <c r="Q47" s="12">
        <f t="shared" si="12"/>
        <v>2269431</v>
      </c>
      <c r="R47" s="12">
        <f t="shared" si="12"/>
        <v>2039858</v>
      </c>
      <c r="S47" s="12">
        <f t="shared" si="12"/>
        <v>2740520</v>
      </c>
      <c r="T47" s="12">
        <f t="shared" si="12"/>
        <v>3012967</v>
      </c>
      <c r="U47" s="12">
        <f t="shared" si="12"/>
        <v>2990108.88</v>
      </c>
      <c r="V47" s="12">
        <f t="shared" si="12"/>
        <v>2893368</v>
      </c>
      <c r="W47" s="12">
        <f t="shared" si="12"/>
        <v>3061544</v>
      </c>
      <c r="X47" s="12">
        <f t="shared" si="12"/>
        <v>2833826</v>
      </c>
      <c r="Y47" s="12">
        <f t="shared" si="12"/>
        <v>3330495</v>
      </c>
      <c r="Z47" s="12">
        <f t="shared" si="12"/>
        <v>2612135</v>
      </c>
      <c r="AA47" s="12">
        <f t="shared" si="12"/>
        <v>2528260</v>
      </c>
      <c r="AB47" s="12">
        <v>2328742</v>
      </c>
      <c r="AC47" s="12">
        <v>2743117</v>
      </c>
      <c r="AD47" s="12">
        <v>2540530</v>
      </c>
      <c r="AE47" s="12">
        <v>2894579</v>
      </c>
      <c r="AF47" s="12">
        <v>2813156</v>
      </c>
      <c r="AG47" s="12">
        <v>2804718</v>
      </c>
      <c r="AH47" s="12">
        <v>3080160</v>
      </c>
      <c r="AI47" s="13">
        <v>4.771215754974989E-2</v>
      </c>
      <c r="AJ47" s="13">
        <v>9.8206664627245949E-2</v>
      </c>
    </row>
    <row r="48" spans="1:36" ht="10.5" customHeight="1" x14ac:dyDescent="0.2">
      <c r="A48" s="11"/>
      <c r="B48" s="19" t="s">
        <v>71</v>
      </c>
      <c r="C48" s="14"/>
      <c r="D48" s="19"/>
      <c r="E48" s="14"/>
      <c r="F48" s="2"/>
      <c r="G48" s="12">
        <v>691116</v>
      </c>
      <c r="H48" s="12">
        <v>706476</v>
      </c>
      <c r="I48" s="12">
        <v>771977</v>
      </c>
      <c r="J48" s="12">
        <v>897380</v>
      </c>
      <c r="K48" s="12">
        <f t="shared" si="12"/>
        <v>983247</v>
      </c>
      <c r="L48" s="12">
        <f t="shared" si="12"/>
        <v>1107480</v>
      </c>
      <c r="M48" s="12">
        <f t="shared" si="12"/>
        <v>1277439</v>
      </c>
      <c r="N48" s="12">
        <f t="shared" si="12"/>
        <v>1489595</v>
      </c>
      <c r="O48" s="12">
        <f t="shared" si="12"/>
        <v>1348167</v>
      </c>
      <c r="P48" s="12">
        <f t="shared" si="12"/>
        <v>1790138</v>
      </c>
      <c r="Q48" s="12">
        <f t="shared" si="12"/>
        <v>1716619</v>
      </c>
      <c r="R48" s="12">
        <f t="shared" si="12"/>
        <v>1975042</v>
      </c>
      <c r="S48" s="12">
        <f t="shared" si="12"/>
        <v>2410354</v>
      </c>
      <c r="T48" s="12">
        <f t="shared" si="12"/>
        <v>2199776</v>
      </c>
      <c r="U48" s="12">
        <f t="shared" si="12"/>
        <v>2272099</v>
      </c>
      <c r="V48" s="12">
        <f t="shared" si="12"/>
        <v>2461811</v>
      </c>
      <c r="W48" s="12">
        <f t="shared" si="12"/>
        <v>2372279</v>
      </c>
      <c r="X48" s="12">
        <f t="shared" si="12"/>
        <v>2222506</v>
      </c>
      <c r="Y48" s="12">
        <f t="shared" si="12"/>
        <v>2145467</v>
      </c>
      <c r="Z48" s="12">
        <f t="shared" si="12"/>
        <v>2414216</v>
      </c>
      <c r="AA48" s="12">
        <f t="shared" si="12"/>
        <v>2579578</v>
      </c>
      <c r="AB48" s="12">
        <v>2422530</v>
      </c>
      <c r="AC48" s="12">
        <v>2482653</v>
      </c>
      <c r="AD48" s="12">
        <v>3402354</v>
      </c>
      <c r="AE48" s="12">
        <v>3758942</v>
      </c>
      <c r="AF48" s="12">
        <v>3429212</v>
      </c>
      <c r="AG48" s="12">
        <v>3375022</v>
      </c>
      <c r="AH48" s="12">
        <v>3132680</v>
      </c>
      <c r="AI48" s="13">
        <v>4.3777213791682756E-2</v>
      </c>
      <c r="AJ48" s="13">
        <v>-7.1804568977624439E-2</v>
      </c>
    </row>
    <row r="49" spans="1:36" ht="10.5" customHeight="1" x14ac:dyDescent="0.2">
      <c r="A49" s="11"/>
      <c r="B49" s="19" t="s">
        <v>72</v>
      </c>
      <c r="C49" s="14"/>
      <c r="D49" s="19"/>
      <c r="E49" s="14"/>
      <c r="F49" s="2"/>
      <c r="G49" s="12">
        <v>1177569</v>
      </c>
      <c r="H49" s="12">
        <v>983027</v>
      </c>
      <c r="I49" s="12">
        <v>1292289</v>
      </c>
      <c r="J49" s="12">
        <v>2254037</v>
      </c>
      <c r="K49" s="12">
        <f t="shared" si="12"/>
        <v>2049494</v>
      </c>
      <c r="L49" s="12">
        <f t="shared" si="12"/>
        <v>2179350</v>
      </c>
      <c r="M49" s="12">
        <f t="shared" si="12"/>
        <v>2264764</v>
      </c>
      <c r="N49" s="12">
        <f t="shared" si="12"/>
        <v>2503595</v>
      </c>
      <c r="O49" s="12">
        <f t="shared" si="12"/>
        <v>2441171</v>
      </c>
      <c r="P49" s="12">
        <f t="shared" si="12"/>
        <v>2629772</v>
      </c>
      <c r="Q49" s="12">
        <f t="shared" si="12"/>
        <v>3845786</v>
      </c>
      <c r="R49" s="12">
        <f t="shared" si="12"/>
        <v>33675561</v>
      </c>
      <c r="S49" s="12">
        <f t="shared" si="12"/>
        <v>3620985</v>
      </c>
      <c r="T49" s="12">
        <f t="shared" si="12"/>
        <v>4682822</v>
      </c>
      <c r="U49" s="12">
        <f t="shared" si="12"/>
        <v>6612538</v>
      </c>
      <c r="V49" s="12">
        <f t="shared" si="12"/>
        <v>9041663</v>
      </c>
      <c r="W49" s="12">
        <f t="shared" si="12"/>
        <v>9070506</v>
      </c>
      <c r="X49" s="12">
        <f t="shared" si="12"/>
        <v>10506246</v>
      </c>
      <c r="Y49" s="12">
        <f t="shared" si="12"/>
        <v>8160726</v>
      </c>
      <c r="Z49" s="12">
        <f t="shared" si="12"/>
        <v>8344001</v>
      </c>
      <c r="AA49" s="12">
        <f t="shared" si="12"/>
        <v>9478828</v>
      </c>
      <c r="AB49" s="12">
        <v>11955797</v>
      </c>
      <c r="AC49" s="12">
        <v>9816517</v>
      </c>
      <c r="AD49" s="12">
        <v>11381595</v>
      </c>
      <c r="AE49" s="12">
        <v>10982395</v>
      </c>
      <c r="AF49" s="12">
        <v>8949218</v>
      </c>
      <c r="AG49" s="12">
        <v>10519507</v>
      </c>
      <c r="AH49" s="12">
        <v>11039507</v>
      </c>
      <c r="AI49" s="13">
        <v>-1.3201400488340065E-2</v>
      </c>
      <c r="AJ49" s="13">
        <v>4.9431974331116471E-2</v>
      </c>
    </row>
    <row r="50" spans="1:36" ht="10.5" customHeight="1" x14ac:dyDescent="0.2">
      <c r="A50" s="11"/>
      <c r="B50" s="19" t="s">
        <v>73</v>
      </c>
      <c r="C50" s="14"/>
      <c r="D50" s="19"/>
      <c r="E50" s="14"/>
      <c r="F50" s="2"/>
      <c r="G50" s="12">
        <v>520134</v>
      </c>
      <c r="H50" s="12">
        <v>2259498</v>
      </c>
      <c r="I50" s="12">
        <v>4525373</v>
      </c>
      <c r="J50" s="12">
        <v>6872102</v>
      </c>
      <c r="K50" s="12">
        <f t="shared" si="12"/>
        <v>2852534</v>
      </c>
      <c r="L50" s="12">
        <f t="shared" si="12"/>
        <v>3029271</v>
      </c>
      <c r="M50" s="12">
        <f t="shared" si="12"/>
        <v>2963745</v>
      </c>
      <c r="N50" s="12">
        <f t="shared" si="12"/>
        <v>3950242</v>
      </c>
      <c r="O50" s="12">
        <f t="shared" si="12"/>
        <v>2796116</v>
      </c>
      <c r="P50" s="12">
        <f t="shared" si="12"/>
        <v>23071573</v>
      </c>
      <c r="Q50" s="12">
        <f t="shared" si="12"/>
        <v>35222523</v>
      </c>
      <c r="R50" s="12">
        <f t="shared" si="12"/>
        <v>6967782</v>
      </c>
      <c r="S50" s="12">
        <f t="shared" si="12"/>
        <v>2471196</v>
      </c>
      <c r="T50" s="12">
        <f t="shared" si="12"/>
        <v>7064508</v>
      </c>
      <c r="U50" s="12">
        <f t="shared" si="12"/>
        <v>11944434</v>
      </c>
      <c r="V50" s="12">
        <f t="shared" si="12"/>
        <v>4920428</v>
      </c>
      <c r="W50" s="12">
        <f t="shared" si="12"/>
        <v>3828406</v>
      </c>
      <c r="X50" s="12">
        <f t="shared" si="12"/>
        <v>2496920</v>
      </c>
      <c r="Y50" s="12">
        <f t="shared" si="12"/>
        <v>2631904</v>
      </c>
      <c r="Z50" s="12">
        <f t="shared" si="12"/>
        <v>1830428</v>
      </c>
      <c r="AA50" s="12">
        <f t="shared" si="12"/>
        <v>809053</v>
      </c>
      <c r="AB50" s="12">
        <v>185634</v>
      </c>
      <c r="AC50" s="12">
        <v>4839913</v>
      </c>
      <c r="AD50" s="12">
        <v>5418080</v>
      </c>
      <c r="AE50" s="12">
        <v>523310</v>
      </c>
      <c r="AF50" s="12">
        <v>3247970</v>
      </c>
      <c r="AG50" s="12">
        <v>1238765</v>
      </c>
      <c r="AH50" s="12">
        <v>58237</v>
      </c>
      <c r="AI50" s="13">
        <v>-0.1756906133236823</v>
      </c>
      <c r="AJ50" s="13">
        <v>-0.9529878548392956</v>
      </c>
    </row>
    <row r="51" spans="1:36" ht="10.5" customHeight="1" x14ac:dyDescent="0.2">
      <c r="A51" s="11"/>
      <c r="B51" s="19" t="s">
        <v>74</v>
      </c>
      <c r="C51" s="14"/>
      <c r="D51" s="19"/>
      <c r="E51" s="14"/>
      <c r="F51" s="2"/>
      <c r="G51" s="12">
        <v>360409</v>
      </c>
      <c r="H51" s="12">
        <v>725351</v>
      </c>
      <c r="I51" s="12">
        <v>937263</v>
      </c>
      <c r="J51" s="12">
        <v>880100</v>
      </c>
      <c r="K51" s="12">
        <f t="shared" si="12"/>
        <v>1094060</v>
      </c>
      <c r="L51" s="12">
        <f t="shared" si="12"/>
        <v>1857391</v>
      </c>
      <c r="M51" s="12">
        <f t="shared" si="12"/>
        <v>1859333</v>
      </c>
      <c r="N51" s="12">
        <f t="shared" si="12"/>
        <v>1624132</v>
      </c>
      <c r="O51" s="12">
        <f t="shared" si="12"/>
        <v>2050229</v>
      </c>
      <c r="P51" s="12">
        <f t="shared" si="12"/>
        <v>2115066</v>
      </c>
      <c r="Q51" s="12">
        <f t="shared" si="12"/>
        <v>537217</v>
      </c>
      <c r="R51" s="12">
        <f t="shared" si="12"/>
        <v>194084</v>
      </c>
      <c r="S51" s="12">
        <f t="shared" si="12"/>
        <v>392731</v>
      </c>
      <c r="T51" s="12">
        <f t="shared" si="12"/>
        <v>749935</v>
      </c>
      <c r="U51" s="12">
        <f t="shared" si="12"/>
        <v>1021140</v>
      </c>
      <c r="V51" s="12">
        <f t="shared" si="12"/>
        <v>1760805</v>
      </c>
      <c r="W51" s="12">
        <f t="shared" si="12"/>
        <v>1305155</v>
      </c>
      <c r="X51" s="12">
        <f t="shared" si="12"/>
        <v>629407</v>
      </c>
      <c r="Y51" s="12">
        <f t="shared" si="12"/>
        <v>1804602</v>
      </c>
      <c r="Z51" s="12">
        <f t="shared" si="12"/>
        <v>3056281</v>
      </c>
      <c r="AA51" s="12">
        <f t="shared" si="12"/>
        <v>1254662</v>
      </c>
      <c r="AB51" s="12">
        <v>3433078</v>
      </c>
      <c r="AC51" s="12">
        <v>952815</v>
      </c>
      <c r="AD51" s="12">
        <v>992174</v>
      </c>
      <c r="AE51" s="12">
        <v>958241</v>
      </c>
      <c r="AF51" s="12">
        <v>548476</v>
      </c>
      <c r="AG51" s="12">
        <v>267369</v>
      </c>
      <c r="AH51" s="12">
        <v>323095</v>
      </c>
      <c r="AI51" s="13">
        <v>-0.32556345579836277</v>
      </c>
      <c r="AJ51" s="13">
        <v>0.20842356443716362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198918.93</v>
      </c>
      <c r="S52" s="12">
        <f t="shared" si="13"/>
        <v>186644.95500000002</v>
      </c>
      <c r="T52" s="12">
        <f t="shared" si="13"/>
        <v>174370.98</v>
      </c>
      <c r="U52" s="12">
        <f t="shared" si="13"/>
        <v>151320.66</v>
      </c>
      <c r="V52" s="12">
        <f t="shared" si="13"/>
        <v>128270.34</v>
      </c>
      <c r="W52" s="12">
        <f t="shared" si="13"/>
        <v>191324.52499999999</v>
      </c>
      <c r="X52" s="12">
        <f t="shared" si="13"/>
        <v>254378.71</v>
      </c>
      <c r="Y52" s="12">
        <f t="shared" si="13"/>
        <v>127189</v>
      </c>
      <c r="Z52" s="12">
        <f t="shared" si="13"/>
        <v>0</v>
      </c>
      <c r="AA52" s="12">
        <f t="shared" si="13"/>
        <v>77582</v>
      </c>
      <c r="AB52" s="12">
        <v>155164.9</v>
      </c>
      <c r="AC52" s="12">
        <v>151357.94512530603</v>
      </c>
      <c r="AD52" s="12">
        <v>173296</v>
      </c>
      <c r="AE52" s="12">
        <v>170922.71429069588</v>
      </c>
      <c r="AF52" s="12">
        <v>186839.57</v>
      </c>
      <c r="AG52" s="12">
        <v>194003.256256275</v>
      </c>
      <c r="AH52" s="12">
        <v>387960.51</v>
      </c>
      <c r="AI52" s="13">
        <v>0.16501720554793131</v>
      </c>
      <c r="AJ52" s="13">
        <v>0.99976287762670735</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229</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34427536</v>
      </c>
      <c r="H62" s="5">
        <v>38836194</v>
      </c>
      <c r="I62" s="5">
        <v>48810486</v>
      </c>
      <c r="J62" s="5">
        <v>41305159</v>
      </c>
      <c r="K62" s="5">
        <f>SUM(K64,K79,K91,K93)</f>
        <v>43419456</v>
      </c>
      <c r="L62" s="5">
        <f>SUM(L64,L79,L91,L93)</f>
        <v>45432795</v>
      </c>
      <c r="M62" s="5">
        <f>SUM(M64,M79,M91,M93)</f>
        <v>52395706</v>
      </c>
      <c r="N62" s="5">
        <f>SUM(N64,N79,N91,N93)</f>
        <v>53709329</v>
      </c>
      <c r="O62" s="39">
        <v>57755661</v>
      </c>
      <c r="P62" s="39">
        <v>93078240</v>
      </c>
      <c r="Q62" s="39">
        <v>93195045</v>
      </c>
      <c r="R62" s="39">
        <v>98083822</v>
      </c>
      <c r="S62" s="39">
        <v>94152146</v>
      </c>
      <c r="T62" s="39">
        <v>66298677</v>
      </c>
      <c r="U62" s="8">
        <v>95234781</v>
      </c>
      <c r="V62" s="8">
        <f>SUM(V64,V79,V91,V93)</f>
        <v>78276443</v>
      </c>
      <c r="W62" s="8">
        <f>W64+W79+W91+W93</f>
        <v>77096322</v>
      </c>
      <c r="X62" s="8">
        <f>SUM(X64,X79,X91,X93)</f>
        <v>106793133</v>
      </c>
      <c r="Y62" s="8">
        <f>SUM(Y64+Y79+Y91+Y93)</f>
        <v>73058880.913346455</v>
      </c>
      <c r="Z62" s="8">
        <f>SUM(Z64+Z79+Z91+Z93)</f>
        <v>95970058.824136242</v>
      </c>
      <c r="AA62" s="8">
        <f>SUM(AA64+AA79+AA91+AA93)</f>
        <v>74858380</v>
      </c>
      <c r="AB62" s="39">
        <v>75543281</v>
      </c>
      <c r="AC62" s="39">
        <v>77815557</v>
      </c>
      <c r="AD62" s="39">
        <v>101601379</v>
      </c>
      <c r="AE62" s="39">
        <v>85460356</v>
      </c>
      <c r="AF62" s="39">
        <v>83587684</v>
      </c>
      <c r="AG62" s="39">
        <v>86183455</v>
      </c>
      <c r="AH62" s="39">
        <v>85595799</v>
      </c>
      <c r="AI62" s="10">
        <v>2.1040027296384434E-2</v>
      </c>
      <c r="AJ62" s="10">
        <v>-6.8186637446827816E-3</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11769654</v>
      </c>
      <c r="H64" s="12">
        <v>15584590</v>
      </c>
      <c r="I64" s="12">
        <v>24330143</v>
      </c>
      <c r="J64" s="12">
        <v>13787866</v>
      </c>
      <c r="K64" s="12">
        <f>SUM(K65,K69:K73)</f>
        <v>14167111</v>
      </c>
      <c r="L64" s="12">
        <f>SUM(L65,L69:L73)</f>
        <v>14669436</v>
      </c>
      <c r="M64" s="12">
        <f>SUM(M65,M69:M73)</f>
        <v>19104326</v>
      </c>
      <c r="N64" s="12">
        <f>SUM(N65,N69:N73)</f>
        <v>16600435</v>
      </c>
      <c r="O64" s="41">
        <v>18356756</v>
      </c>
      <c r="P64" s="41">
        <v>50035163</v>
      </c>
      <c r="Q64" s="41">
        <v>50358242</v>
      </c>
      <c r="R64" s="41">
        <v>58149589</v>
      </c>
      <c r="S64" s="41">
        <v>51948272</v>
      </c>
      <c r="T64" s="41">
        <v>20863760</v>
      </c>
      <c r="U64" s="11">
        <v>48140454</v>
      </c>
      <c r="V64" s="11">
        <v>25328259</v>
      </c>
      <c r="W64" s="11">
        <v>26136946</v>
      </c>
      <c r="X64" s="11">
        <v>55704551</v>
      </c>
      <c r="Y64" s="11">
        <v>25917256</v>
      </c>
      <c r="Z64" s="11">
        <v>49603291</v>
      </c>
      <c r="AA64" s="11">
        <v>26661731</v>
      </c>
      <c r="AB64" s="41">
        <v>26570889</v>
      </c>
      <c r="AC64" s="41">
        <v>27775045</v>
      </c>
      <c r="AD64" s="41">
        <v>48840606</v>
      </c>
      <c r="AE64" s="41">
        <v>30095468</v>
      </c>
      <c r="AF64" s="41">
        <v>26798124</v>
      </c>
      <c r="AG64" s="39">
        <v>28842719</v>
      </c>
      <c r="AH64" s="41">
        <v>26976508</v>
      </c>
      <c r="AI64" s="13">
        <v>2.5282231121879217E-3</v>
      </c>
      <c r="AJ64" s="13">
        <v>-6.4703019157105121E-2</v>
      </c>
    </row>
    <row r="65" spans="1:36" ht="10.5" customHeight="1" x14ac:dyDescent="0.2">
      <c r="A65" s="11"/>
      <c r="B65" s="11"/>
      <c r="C65" s="11" t="s">
        <v>36</v>
      </c>
      <c r="D65" s="11"/>
      <c r="E65" s="11"/>
      <c r="F65" s="2"/>
      <c r="G65" s="12">
        <v>9264640</v>
      </c>
      <c r="H65" s="12">
        <v>9922321</v>
      </c>
      <c r="I65" s="12">
        <v>11368208</v>
      </c>
      <c r="J65" s="12">
        <v>10656352</v>
      </c>
      <c r="K65" s="12">
        <f>SUM(K66:K68)</f>
        <v>11003583</v>
      </c>
      <c r="L65" s="12">
        <f>SUM(L66:L68)</f>
        <v>11116138</v>
      </c>
      <c r="M65" s="12">
        <f>SUM(M66:M68)</f>
        <v>11752050</v>
      </c>
      <c r="N65" s="12">
        <f>SUM(N66:N68)</f>
        <v>12780077</v>
      </c>
      <c r="O65" s="41">
        <v>14249387</v>
      </c>
      <c r="P65" s="41">
        <v>15573964</v>
      </c>
      <c r="Q65" s="41">
        <v>15710801</v>
      </c>
      <c r="R65" s="41">
        <v>16498127</v>
      </c>
      <c r="S65" s="41">
        <v>16736820</v>
      </c>
      <c r="T65" s="41">
        <v>16548377</v>
      </c>
      <c r="U65" s="11">
        <v>17476691</v>
      </c>
      <c r="V65" s="11">
        <v>18476490</v>
      </c>
      <c r="W65" s="11">
        <v>19166880</v>
      </c>
      <c r="X65" s="11">
        <v>20653151</v>
      </c>
      <c r="Y65" s="11">
        <v>19693916</v>
      </c>
      <c r="Z65" s="11">
        <v>19283857</v>
      </c>
      <c r="AA65" s="11">
        <v>19562971</v>
      </c>
      <c r="AB65" s="41">
        <v>21174021</v>
      </c>
      <c r="AC65" s="41">
        <v>21918222</v>
      </c>
      <c r="AD65" s="41">
        <v>22213004</v>
      </c>
      <c r="AE65" s="41">
        <v>23710411</v>
      </c>
      <c r="AF65" s="41">
        <v>23216908</v>
      </c>
      <c r="AG65" s="41">
        <v>23928612</v>
      </c>
      <c r="AH65" s="41">
        <v>23632705</v>
      </c>
      <c r="AI65" s="13">
        <v>1.8478070566845251E-2</v>
      </c>
      <c r="AJ65" s="13">
        <v>-1.2366241719327473E-2</v>
      </c>
    </row>
    <row r="66" spans="1:36" ht="10.5" customHeight="1" x14ac:dyDescent="0.2">
      <c r="A66" s="11"/>
      <c r="B66" s="11"/>
      <c r="C66" s="11"/>
      <c r="D66" s="11" t="s">
        <v>37</v>
      </c>
      <c r="E66" s="11"/>
      <c r="F66" s="2"/>
      <c r="G66" s="12">
        <v>9264640</v>
      </c>
      <c r="H66" s="12">
        <v>9922321</v>
      </c>
      <c r="I66" s="12">
        <v>11368208</v>
      </c>
      <c r="J66" s="12">
        <v>10656352</v>
      </c>
      <c r="K66" s="12">
        <v>11003583</v>
      </c>
      <c r="L66" s="12">
        <v>11112545</v>
      </c>
      <c r="M66" s="12">
        <v>11720758</v>
      </c>
      <c r="N66" s="12">
        <v>12713034</v>
      </c>
      <c r="O66" s="41">
        <v>13279422</v>
      </c>
      <c r="P66" s="41">
        <v>15475659</v>
      </c>
      <c r="Q66" s="41">
        <v>15613703</v>
      </c>
      <c r="R66" s="41">
        <v>16419515</v>
      </c>
      <c r="S66" s="41">
        <v>16656294</v>
      </c>
      <c r="T66" s="41">
        <v>16458895</v>
      </c>
      <c r="U66" s="11">
        <v>17372195</v>
      </c>
      <c r="V66" s="11">
        <v>18350651</v>
      </c>
      <c r="W66" s="11">
        <v>19029132</v>
      </c>
      <c r="X66" s="11">
        <v>20533124</v>
      </c>
      <c r="Y66" s="11">
        <v>19592286</v>
      </c>
      <c r="Z66" s="11">
        <v>19191041</v>
      </c>
      <c r="AA66" s="11">
        <v>19464963</v>
      </c>
      <c r="AB66" s="41">
        <v>21068748</v>
      </c>
      <c r="AC66" s="41">
        <v>21805293</v>
      </c>
      <c r="AD66" s="41">
        <v>22095431</v>
      </c>
      <c r="AE66" s="41">
        <v>23576020</v>
      </c>
      <c r="AF66" s="41">
        <v>23073618</v>
      </c>
      <c r="AG66" s="41">
        <v>23734988</v>
      </c>
      <c r="AH66" s="41">
        <v>23535677</v>
      </c>
      <c r="AI66" s="13">
        <v>1.8625774679062568E-2</v>
      </c>
      <c r="AJ66" s="13">
        <v>-8.3973499375689601E-3</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3593</v>
      </c>
      <c r="M68" s="12">
        <v>31292</v>
      </c>
      <c r="N68" s="12">
        <v>67043</v>
      </c>
      <c r="O68" s="41">
        <v>969965</v>
      </c>
      <c r="P68" s="41">
        <v>98305</v>
      </c>
      <c r="Q68" s="41">
        <v>97098</v>
      </c>
      <c r="R68" s="41">
        <v>78612</v>
      </c>
      <c r="S68" s="41">
        <v>80526</v>
      </c>
      <c r="T68" s="41">
        <v>89482</v>
      </c>
      <c r="U68" s="11">
        <v>104496</v>
      </c>
      <c r="V68" s="11">
        <v>125839</v>
      </c>
      <c r="W68" s="11">
        <v>137748</v>
      </c>
      <c r="X68" s="11">
        <v>120027</v>
      </c>
      <c r="Y68" s="11">
        <v>101630</v>
      </c>
      <c r="Z68" s="11">
        <v>92816</v>
      </c>
      <c r="AA68" s="11">
        <v>98008</v>
      </c>
      <c r="AB68" s="41">
        <v>105273</v>
      </c>
      <c r="AC68" s="41">
        <v>112929</v>
      </c>
      <c r="AD68" s="41">
        <v>117573</v>
      </c>
      <c r="AE68" s="41">
        <v>134391</v>
      </c>
      <c r="AF68" s="41">
        <v>143290</v>
      </c>
      <c r="AG68" s="41">
        <v>193624</v>
      </c>
      <c r="AH68" s="41">
        <v>97028</v>
      </c>
      <c r="AI68" s="13">
        <v>-1.3500930309345516E-2</v>
      </c>
      <c r="AJ68" s="13">
        <v>-0.49888443581374209</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2505014</v>
      </c>
      <c r="H73" s="12">
        <v>5662269</v>
      </c>
      <c r="I73" s="12">
        <v>12961935</v>
      </c>
      <c r="J73" s="12">
        <v>3131514</v>
      </c>
      <c r="K73" s="12">
        <f>SUM(K74:K77)</f>
        <v>3163528</v>
      </c>
      <c r="L73" s="12">
        <f>SUM(L74:L77)</f>
        <v>3553298</v>
      </c>
      <c r="M73" s="12">
        <f>SUM(M74:M77)</f>
        <v>7352276</v>
      </c>
      <c r="N73" s="12">
        <f>SUM(N74:N77)</f>
        <v>3820358</v>
      </c>
      <c r="O73" s="41">
        <v>4107369</v>
      </c>
      <c r="P73" s="41">
        <v>34461199</v>
      </c>
      <c r="Q73" s="41">
        <v>34647441</v>
      </c>
      <c r="R73" s="41">
        <v>41651462</v>
      </c>
      <c r="S73" s="41">
        <v>35211452</v>
      </c>
      <c r="T73" s="41">
        <v>4315383</v>
      </c>
      <c r="U73" s="11">
        <v>30663763</v>
      </c>
      <c r="V73" s="11">
        <v>6851769</v>
      </c>
      <c r="W73" s="11">
        <v>6970066</v>
      </c>
      <c r="X73" s="11">
        <v>35051400</v>
      </c>
      <c r="Y73" s="11">
        <v>6223340</v>
      </c>
      <c r="Z73" s="11">
        <v>30319434</v>
      </c>
      <c r="AA73" s="11">
        <v>7098760</v>
      </c>
      <c r="AB73" s="41">
        <v>5396868</v>
      </c>
      <c r="AC73" s="41">
        <v>5856823</v>
      </c>
      <c r="AD73" s="41">
        <v>26627602</v>
      </c>
      <c r="AE73" s="41">
        <v>6385057</v>
      </c>
      <c r="AF73" s="41">
        <v>3581216</v>
      </c>
      <c r="AG73" s="41">
        <v>4914107</v>
      </c>
      <c r="AH73" s="41">
        <v>3343803</v>
      </c>
      <c r="AI73" s="13">
        <v>-7.668516276986026E-2</v>
      </c>
      <c r="AJ73" s="13">
        <v>-0.31955022550384027</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2137267</v>
      </c>
      <c r="H75" s="12">
        <v>2251274</v>
      </c>
      <c r="I75" s="12">
        <v>2569208</v>
      </c>
      <c r="J75" s="12">
        <v>2665127</v>
      </c>
      <c r="K75" s="12">
        <v>2608860</v>
      </c>
      <c r="L75" s="12">
        <v>2777922</v>
      </c>
      <c r="M75" s="12">
        <v>2733472</v>
      </c>
      <c r="N75" s="12">
        <v>2855470</v>
      </c>
      <c r="O75" s="41">
        <v>2946714</v>
      </c>
      <c r="P75" s="41">
        <v>3355582</v>
      </c>
      <c r="Q75" s="41">
        <v>3152683</v>
      </c>
      <c r="R75" s="41">
        <v>2986455</v>
      </c>
      <c r="S75" s="41">
        <v>3130201</v>
      </c>
      <c r="T75" s="41">
        <v>3284992</v>
      </c>
      <c r="U75" s="11">
        <v>4037497</v>
      </c>
      <c r="V75" s="11">
        <v>4138403</v>
      </c>
      <c r="W75" s="11">
        <v>3251727</v>
      </c>
      <c r="X75" s="11">
        <v>3125219</v>
      </c>
      <c r="Y75" s="11">
        <v>3024091</v>
      </c>
      <c r="Z75" s="11">
        <v>2985307</v>
      </c>
      <c r="AA75" s="11">
        <v>2976798</v>
      </c>
      <c r="AB75" s="41">
        <v>2835580</v>
      </c>
      <c r="AC75" s="41">
        <v>2518082</v>
      </c>
      <c r="AD75" s="41">
        <v>2345946</v>
      </c>
      <c r="AE75" s="41">
        <v>2407846</v>
      </c>
      <c r="AF75" s="41">
        <v>2574012</v>
      </c>
      <c r="AG75" s="41">
        <v>2818969</v>
      </c>
      <c r="AH75" s="41">
        <v>2351530</v>
      </c>
      <c r="AI75" s="13">
        <v>-3.071512366889273E-2</v>
      </c>
      <c r="AJ75" s="13">
        <v>-0.1658191345843108</v>
      </c>
    </row>
    <row r="76" spans="1:36" ht="10.5" customHeight="1" x14ac:dyDescent="0.2">
      <c r="A76" s="11"/>
      <c r="B76" s="14"/>
      <c r="C76" s="11"/>
      <c r="D76" s="15" t="s">
        <v>47</v>
      </c>
      <c r="E76" s="11"/>
      <c r="F76" s="2"/>
      <c r="G76" s="12">
        <v>0</v>
      </c>
      <c r="H76" s="12">
        <v>3090000</v>
      </c>
      <c r="I76" s="12">
        <v>9994407</v>
      </c>
      <c r="J76" s="12">
        <v>0</v>
      </c>
      <c r="K76" s="12">
        <v>0</v>
      </c>
      <c r="L76" s="12">
        <v>0</v>
      </c>
      <c r="M76" s="12">
        <v>3722353</v>
      </c>
      <c r="N76" s="12">
        <v>187121</v>
      </c>
      <c r="O76" s="41">
        <v>0</v>
      </c>
      <c r="P76" s="41">
        <v>30471920</v>
      </c>
      <c r="Q76" s="41">
        <v>30673145</v>
      </c>
      <c r="R76" s="41">
        <v>37865665</v>
      </c>
      <c r="S76" s="41">
        <v>31241199</v>
      </c>
      <c r="T76" s="41">
        <v>0</v>
      </c>
      <c r="U76" s="11">
        <v>25475079</v>
      </c>
      <c r="V76" s="11">
        <v>1703005</v>
      </c>
      <c r="W76" s="11">
        <v>2370000</v>
      </c>
      <c r="X76" s="11">
        <v>30847599</v>
      </c>
      <c r="Y76" s="11">
        <v>2003337</v>
      </c>
      <c r="Z76" s="11">
        <v>26119171</v>
      </c>
      <c r="AA76" s="11">
        <v>3499395</v>
      </c>
      <c r="AB76" s="41">
        <v>1253021</v>
      </c>
      <c r="AC76" s="41">
        <v>2253694</v>
      </c>
      <c r="AD76" s="41">
        <v>23041897</v>
      </c>
      <c r="AE76" s="41">
        <v>2545426</v>
      </c>
      <c r="AF76" s="41">
        <v>17828</v>
      </c>
      <c r="AG76" s="41">
        <v>773895</v>
      </c>
      <c r="AH76" s="41">
        <v>17018</v>
      </c>
      <c r="AI76" s="13">
        <v>-0.51154447281552562</v>
      </c>
      <c r="AJ76" s="13">
        <v>-0.97800993674852532</v>
      </c>
    </row>
    <row r="77" spans="1:36" ht="10.5" customHeight="1" x14ac:dyDescent="0.2">
      <c r="A77" s="11"/>
      <c r="B77" s="11"/>
      <c r="C77" s="11"/>
      <c r="D77" s="11" t="s">
        <v>48</v>
      </c>
      <c r="E77" s="11"/>
      <c r="F77" s="2"/>
      <c r="G77" s="12">
        <v>367747</v>
      </c>
      <c r="H77" s="12">
        <v>320995</v>
      </c>
      <c r="I77" s="12">
        <v>398320</v>
      </c>
      <c r="J77" s="12">
        <v>466387</v>
      </c>
      <c r="K77" s="12">
        <v>554668</v>
      </c>
      <c r="L77" s="12">
        <v>775376</v>
      </c>
      <c r="M77" s="12">
        <v>896451</v>
      </c>
      <c r="N77" s="12">
        <v>777767</v>
      </c>
      <c r="O77" s="41">
        <v>1160655</v>
      </c>
      <c r="P77" s="41">
        <v>633697</v>
      </c>
      <c r="Q77" s="41">
        <v>821613</v>
      </c>
      <c r="R77" s="41">
        <v>799342</v>
      </c>
      <c r="S77" s="41">
        <v>840052</v>
      </c>
      <c r="T77" s="41">
        <v>1030391</v>
      </c>
      <c r="U77" s="11">
        <v>1151187</v>
      </c>
      <c r="V77" s="11">
        <v>1010361</v>
      </c>
      <c r="W77" s="11">
        <v>1348339</v>
      </c>
      <c r="X77" s="11">
        <v>1078582</v>
      </c>
      <c r="Y77" s="11">
        <v>1195912</v>
      </c>
      <c r="Z77" s="11">
        <v>1214956</v>
      </c>
      <c r="AA77" s="11">
        <v>622567</v>
      </c>
      <c r="AB77" s="41">
        <v>1308267</v>
      </c>
      <c r="AC77" s="41">
        <v>1085047</v>
      </c>
      <c r="AD77" s="41">
        <v>1239759</v>
      </c>
      <c r="AE77" s="41">
        <v>1431785</v>
      </c>
      <c r="AF77" s="41">
        <v>989376</v>
      </c>
      <c r="AG77" s="41">
        <v>1321243</v>
      </c>
      <c r="AH77" s="41">
        <v>975255</v>
      </c>
      <c r="AI77" s="13">
        <v>-4.7780729027720459E-2</v>
      </c>
      <c r="AJ77" s="13">
        <v>-0.26186553117026923</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19008972</v>
      </c>
      <c r="H79" s="12">
        <v>19667483</v>
      </c>
      <c r="I79" s="12">
        <v>20729398</v>
      </c>
      <c r="J79" s="12">
        <v>23814812</v>
      </c>
      <c r="K79" s="12">
        <f>SUM(K80:K89)</f>
        <v>25181309</v>
      </c>
      <c r="L79" s="12">
        <f>SUM(L80:L89)</f>
        <v>26391822</v>
      </c>
      <c r="M79" s="12">
        <f>SUM(M80:M89)</f>
        <v>28693259</v>
      </c>
      <c r="N79" s="12">
        <f>SUM(N80:N89)</f>
        <v>32148246</v>
      </c>
      <c r="O79" s="41">
        <v>34192081</v>
      </c>
      <c r="P79" s="41">
        <v>37389878</v>
      </c>
      <c r="Q79" s="41">
        <v>36481126</v>
      </c>
      <c r="R79" s="41">
        <v>32745909</v>
      </c>
      <c r="S79" s="41">
        <v>34282364</v>
      </c>
      <c r="T79" s="41">
        <v>37887691</v>
      </c>
      <c r="U79" s="11">
        <v>38676219</v>
      </c>
      <c r="V79" s="11">
        <f>SUM(V80:V89)</f>
        <v>44251205</v>
      </c>
      <c r="W79" s="11">
        <f>SUM(W80:W89)</f>
        <v>41868865</v>
      </c>
      <c r="X79" s="11">
        <f>SUM(X80:X89)</f>
        <v>36912601</v>
      </c>
      <c r="Y79" s="11">
        <f>SUM(Y80:Y89)</f>
        <v>34276518.913346455</v>
      </c>
      <c r="Z79" s="11">
        <f>SUM(Z80:Z89)</f>
        <v>36405773.824136242</v>
      </c>
      <c r="AA79" s="11">
        <v>38427691</v>
      </c>
      <c r="AB79" s="41">
        <v>38765302</v>
      </c>
      <c r="AC79" s="41">
        <v>40252348</v>
      </c>
      <c r="AD79" s="41">
        <v>41620867</v>
      </c>
      <c r="AE79" s="41">
        <v>44495453</v>
      </c>
      <c r="AF79" s="41">
        <v>46322245</v>
      </c>
      <c r="AG79" s="41">
        <v>47085007</v>
      </c>
      <c r="AH79" s="41">
        <v>48958636</v>
      </c>
      <c r="AI79" s="13">
        <v>3.9675212141495164E-2</v>
      </c>
      <c r="AJ79" s="13">
        <v>3.9792475766224265E-2</v>
      </c>
    </row>
    <row r="80" spans="1:36" ht="10.5" customHeight="1" x14ac:dyDescent="0.2">
      <c r="A80" s="11"/>
      <c r="B80" s="11"/>
      <c r="C80" s="11" t="s">
        <v>50</v>
      </c>
      <c r="D80" s="11"/>
      <c r="E80" s="11"/>
      <c r="F80" s="2"/>
      <c r="G80" s="12">
        <v>0</v>
      </c>
      <c r="H80" s="12">
        <v>0</v>
      </c>
      <c r="I80" s="12">
        <v>0</v>
      </c>
      <c r="J80" s="12">
        <v>1494994</v>
      </c>
      <c r="K80" s="12">
        <v>1562636</v>
      </c>
      <c r="L80" s="12">
        <v>1618189</v>
      </c>
      <c r="M80" s="12">
        <v>1664153</v>
      </c>
      <c r="N80" s="12">
        <v>1956588</v>
      </c>
      <c r="O80" s="41">
        <v>1760929</v>
      </c>
      <c r="P80" s="41">
        <v>1858326</v>
      </c>
      <c r="Q80" s="41">
        <v>1858327</v>
      </c>
      <c r="R80" s="41">
        <v>1858326</v>
      </c>
      <c r="S80" s="41">
        <v>1858326</v>
      </c>
      <c r="T80" s="41">
        <v>1858326</v>
      </c>
      <c r="U80" s="11">
        <v>1858326</v>
      </c>
      <c r="V80" s="11">
        <v>1858326</v>
      </c>
      <c r="W80" s="11">
        <v>1858326</v>
      </c>
      <c r="X80" s="11">
        <v>1858326</v>
      </c>
      <c r="Y80" s="11">
        <v>1858326</v>
      </c>
      <c r="Z80" s="11">
        <v>1858326</v>
      </c>
      <c r="AA80" s="11">
        <v>1858326</v>
      </c>
      <c r="AB80" s="41">
        <v>1858326</v>
      </c>
      <c r="AC80" s="41">
        <v>1858326</v>
      </c>
      <c r="AD80" s="41">
        <v>1858326</v>
      </c>
      <c r="AE80" s="41">
        <v>1858326</v>
      </c>
      <c r="AF80" s="41">
        <v>1858326</v>
      </c>
      <c r="AG80" s="41">
        <v>1858326</v>
      </c>
      <c r="AH80" s="41">
        <v>1858326</v>
      </c>
      <c r="AI80" s="13">
        <v>0</v>
      </c>
      <c r="AJ80" s="13">
        <v>0</v>
      </c>
    </row>
    <row r="81" spans="1:36" ht="10.5" customHeight="1" x14ac:dyDescent="0.2">
      <c r="A81" s="11"/>
      <c r="B81" s="11"/>
      <c r="C81" s="11" t="s">
        <v>51</v>
      </c>
      <c r="D81" s="11"/>
      <c r="E81" s="11"/>
      <c r="F81" s="2"/>
      <c r="G81" s="12">
        <v>0</v>
      </c>
      <c r="H81" s="12">
        <v>0</v>
      </c>
      <c r="I81" s="12">
        <v>0</v>
      </c>
      <c r="J81" s="12">
        <v>261042</v>
      </c>
      <c r="K81" s="12">
        <v>295577</v>
      </c>
      <c r="L81" s="12">
        <v>298951</v>
      </c>
      <c r="M81" s="12">
        <v>302765</v>
      </c>
      <c r="N81" s="12">
        <v>317511</v>
      </c>
      <c r="O81" s="41">
        <v>638568</v>
      </c>
      <c r="P81" s="41">
        <v>646892</v>
      </c>
      <c r="Q81" s="41">
        <v>681720</v>
      </c>
      <c r="R81" s="41">
        <v>738732</v>
      </c>
      <c r="S81" s="41">
        <v>798726</v>
      </c>
      <c r="T81" s="41">
        <v>802858</v>
      </c>
      <c r="U81" s="11">
        <v>888965</v>
      </c>
      <c r="V81" s="12">
        <v>1020425</v>
      </c>
      <c r="W81" s="11">
        <v>1023618</v>
      </c>
      <c r="X81" s="11">
        <v>1030635</v>
      </c>
      <c r="Y81" s="11">
        <v>1034689</v>
      </c>
      <c r="Z81" s="11">
        <v>1043259</v>
      </c>
      <c r="AA81" s="11">
        <v>1049433</v>
      </c>
      <c r="AB81" s="41">
        <v>1055071</v>
      </c>
      <c r="AC81" s="41">
        <v>1061478</v>
      </c>
      <c r="AD81" s="41">
        <v>1083065</v>
      </c>
      <c r="AE81" s="41">
        <v>1085529</v>
      </c>
      <c r="AF81" s="41">
        <v>1087607</v>
      </c>
      <c r="AG81" s="41">
        <v>1091180</v>
      </c>
      <c r="AH81" s="41">
        <v>1095563</v>
      </c>
      <c r="AI81" s="13">
        <v>6.2964604134643221E-3</v>
      </c>
      <c r="AJ81" s="13">
        <v>4.016752506460896E-3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1769431</v>
      </c>
      <c r="W82" s="12">
        <v>2052947</v>
      </c>
      <c r="X82" s="12">
        <v>2425410</v>
      </c>
      <c r="Y82" s="12">
        <v>2517027.9133464587</v>
      </c>
      <c r="Z82" s="12">
        <v>2715767.8241362437</v>
      </c>
      <c r="AA82" s="12">
        <v>3006087</v>
      </c>
      <c r="AB82" s="41">
        <v>3219716</v>
      </c>
      <c r="AC82" s="41">
        <v>3403215</v>
      </c>
      <c r="AD82" s="41">
        <v>3610007</v>
      </c>
      <c r="AE82" s="41">
        <v>3696442</v>
      </c>
      <c r="AF82" s="41">
        <v>3872102</v>
      </c>
      <c r="AG82" s="41">
        <v>4131099</v>
      </c>
      <c r="AH82" s="41">
        <v>4385104</v>
      </c>
      <c r="AI82" s="13">
        <v>5.2835181008466625E-2</v>
      </c>
      <c r="AJ82" s="13">
        <v>6.1486059762789515E-2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730569</v>
      </c>
      <c r="W83" s="12">
        <v>447053</v>
      </c>
      <c r="X83" s="12">
        <v>74590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103530</v>
      </c>
      <c r="K84" s="12">
        <v>113390</v>
      </c>
      <c r="L84" s="12">
        <v>226054</v>
      </c>
      <c r="M84" s="12">
        <v>113390</v>
      </c>
      <c r="N84" s="12">
        <v>113390</v>
      </c>
      <c r="O84" s="41">
        <v>113390</v>
      </c>
      <c r="P84" s="41">
        <v>113390</v>
      </c>
      <c r="Q84" s="41">
        <v>113390</v>
      </c>
      <c r="R84" s="41">
        <v>113390</v>
      </c>
      <c r="S84" s="41">
        <v>113390</v>
      </c>
      <c r="T84" s="41">
        <v>113390</v>
      </c>
      <c r="U84" s="11">
        <v>113390</v>
      </c>
      <c r="V84" s="11">
        <v>113390</v>
      </c>
      <c r="W84" s="11">
        <v>113390</v>
      </c>
      <c r="X84" s="11">
        <v>113390</v>
      </c>
      <c r="Y84" s="11">
        <v>113390</v>
      </c>
      <c r="Z84" s="11">
        <v>113390</v>
      </c>
      <c r="AA84" s="11">
        <v>113390</v>
      </c>
      <c r="AB84" s="41">
        <v>113390</v>
      </c>
      <c r="AC84" s="41">
        <v>113390</v>
      </c>
      <c r="AD84" s="41">
        <v>113390</v>
      </c>
      <c r="AE84" s="41">
        <v>113390</v>
      </c>
      <c r="AF84" s="41">
        <v>113390</v>
      </c>
      <c r="AG84" s="41">
        <v>113390</v>
      </c>
      <c r="AH84" s="41">
        <v>113390</v>
      </c>
      <c r="AI84" s="13">
        <v>0</v>
      </c>
      <c r="AJ84" s="13">
        <v>0</v>
      </c>
    </row>
    <row r="85" spans="1:36" ht="10.5" customHeight="1" x14ac:dyDescent="0.2">
      <c r="A85" s="11"/>
      <c r="B85" s="14"/>
      <c r="C85" s="11" t="s">
        <v>55</v>
      </c>
      <c r="E85" s="11"/>
      <c r="F85" s="2"/>
      <c r="G85" s="12">
        <v>0</v>
      </c>
      <c r="H85" s="12">
        <v>0</v>
      </c>
      <c r="I85" s="12">
        <v>0</v>
      </c>
      <c r="J85" s="12">
        <v>0</v>
      </c>
      <c r="K85" s="12">
        <v>0</v>
      </c>
      <c r="L85" s="12">
        <v>10699</v>
      </c>
      <c r="M85" s="12">
        <v>281696</v>
      </c>
      <c r="N85" s="12">
        <v>410901</v>
      </c>
      <c r="O85" s="41">
        <v>456328</v>
      </c>
      <c r="P85" s="41">
        <v>513532</v>
      </c>
      <c r="Q85" s="41">
        <v>587219</v>
      </c>
      <c r="R85" s="41">
        <v>659613</v>
      </c>
      <c r="S85" s="41">
        <v>662727</v>
      </c>
      <c r="T85" s="41">
        <v>641540</v>
      </c>
      <c r="U85" s="11">
        <v>689606</v>
      </c>
      <c r="V85" s="11">
        <v>777190</v>
      </c>
      <c r="W85" s="11">
        <v>888169</v>
      </c>
      <c r="X85" s="11">
        <v>934068</v>
      </c>
      <c r="Y85" s="11">
        <v>906762</v>
      </c>
      <c r="Z85" s="11">
        <v>919105</v>
      </c>
      <c r="AA85" s="11">
        <v>955910</v>
      </c>
      <c r="AB85" s="41">
        <v>967135</v>
      </c>
      <c r="AC85" s="41">
        <v>1004132</v>
      </c>
      <c r="AD85" s="41">
        <v>1062350</v>
      </c>
      <c r="AE85" s="41">
        <v>1007400</v>
      </c>
      <c r="AF85" s="41">
        <v>1037817</v>
      </c>
      <c r="AG85" s="41">
        <v>1161362</v>
      </c>
      <c r="AH85" s="41">
        <v>1269690</v>
      </c>
      <c r="AI85" s="13">
        <v>4.6409723211860321E-2</v>
      </c>
      <c r="AJ85" s="13">
        <v>9.3276687200028935E-2</v>
      </c>
    </row>
    <row r="86" spans="1:36" ht="10.5" customHeight="1" x14ac:dyDescent="0.2">
      <c r="A86" s="11"/>
      <c r="B86" s="11"/>
      <c r="C86" s="11" t="s">
        <v>56</v>
      </c>
      <c r="D86" s="11"/>
      <c r="E86" s="11"/>
      <c r="F86" s="2"/>
      <c r="G86" s="12">
        <v>3963839</v>
      </c>
      <c r="H86" s="12">
        <v>4326913</v>
      </c>
      <c r="I86" s="12">
        <v>4284231</v>
      </c>
      <c r="J86" s="12">
        <v>4536140</v>
      </c>
      <c r="K86" s="12">
        <v>5729007</v>
      </c>
      <c r="L86" s="12">
        <v>5845796</v>
      </c>
      <c r="M86" s="12">
        <v>6158158</v>
      </c>
      <c r="N86" s="12">
        <v>8310373</v>
      </c>
      <c r="O86" s="41">
        <v>8901209</v>
      </c>
      <c r="P86" s="41">
        <v>13062271</v>
      </c>
      <c r="Q86" s="41">
        <v>12453264</v>
      </c>
      <c r="R86" s="41">
        <v>9087588</v>
      </c>
      <c r="S86" s="41">
        <v>8662246</v>
      </c>
      <c r="T86" s="41">
        <v>8618383</v>
      </c>
      <c r="U86" s="11">
        <v>8274223</v>
      </c>
      <c r="V86" s="11">
        <v>9800813</v>
      </c>
      <c r="W86" s="11">
        <v>9843566</v>
      </c>
      <c r="X86" s="11">
        <v>9975261</v>
      </c>
      <c r="Y86" s="11">
        <v>10010137</v>
      </c>
      <c r="Z86" s="11">
        <v>9541703</v>
      </c>
      <c r="AA86" s="11">
        <v>10342687</v>
      </c>
      <c r="AB86" s="41">
        <v>10069414</v>
      </c>
      <c r="AC86" s="41">
        <v>11012936</v>
      </c>
      <c r="AD86" s="41">
        <v>11491381</v>
      </c>
      <c r="AE86" s="41">
        <v>13341367</v>
      </c>
      <c r="AF86" s="41">
        <v>14132780</v>
      </c>
      <c r="AG86" s="41">
        <v>13973709</v>
      </c>
      <c r="AH86" s="41">
        <v>15742718</v>
      </c>
      <c r="AI86" s="13">
        <v>7.7322970301739069E-2</v>
      </c>
      <c r="AJ86" s="13">
        <v>0.12659552306406266</v>
      </c>
    </row>
    <row r="87" spans="1:36" ht="10.5" customHeight="1" x14ac:dyDescent="0.2">
      <c r="A87" s="11"/>
      <c r="B87" s="11"/>
      <c r="C87" s="11" t="s">
        <v>57</v>
      </c>
      <c r="D87" s="11"/>
      <c r="E87" s="11"/>
      <c r="F87" s="2"/>
      <c r="G87" s="12">
        <v>11425708</v>
      </c>
      <c r="H87" s="12">
        <v>11813038</v>
      </c>
      <c r="I87" s="12">
        <v>12136686</v>
      </c>
      <c r="J87" s="12">
        <v>12670887</v>
      </c>
      <c r="K87" s="12">
        <v>13106513</v>
      </c>
      <c r="L87" s="12">
        <v>13855771</v>
      </c>
      <c r="M87" s="12">
        <v>15068693</v>
      </c>
      <c r="N87" s="12">
        <v>15318078</v>
      </c>
      <c r="O87" s="41">
        <v>15952120</v>
      </c>
      <c r="P87" s="41">
        <v>15389824</v>
      </c>
      <c r="Q87" s="41">
        <v>14628278</v>
      </c>
      <c r="R87" s="41">
        <v>14098850</v>
      </c>
      <c r="S87" s="41">
        <v>14755648</v>
      </c>
      <c r="T87" s="41">
        <v>18700879</v>
      </c>
      <c r="U87" s="11">
        <v>19151492</v>
      </c>
      <c r="V87" s="11">
        <v>20353873</v>
      </c>
      <c r="W87" s="11">
        <v>18602940</v>
      </c>
      <c r="X87" s="11">
        <v>14813354</v>
      </c>
      <c r="Y87" s="11">
        <v>12739041</v>
      </c>
      <c r="Z87" s="11">
        <v>14216784</v>
      </c>
      <c r="AA87" s="11">
        <v>15069229</v>
      </c>
      <c r="AB87" s="41">
        <v>15475577</v>
      </c>
      <c r="AC87" s="41">
        <v>17108579</v>
      </c>
      <c r="AD87" s="41">
        <v>17555363</v>
      </c>
      <c r="AE87" s="41">
        <v>19013703</v>
      </c>
      <c r="AF87" s="41">
        <v>19587814</v>
      </c>
      <c r="AG87" s="41">
        <v>19348546</v>
      </c>
      <c r="AH87" s="41">
        <v>19248141</v>
      </c>
      <c r="AI87" s="13">
        <v>3.7027620056883981E-2</v>
      </c>
      <c r="AJ87" s="13">
        <v>-5.1892788222949677E-3</v>
      </c>
    </row>
    <row r="88" spans="1:36" ht="10.5" customHeight="1" x14ac:dyDescent="0.2">
      <c r="A88" s="11"/>
      <c r="B88" s="11"/>
      <c r="C88" s="11" t="s">
        <v>58</v>
      </c>
      <c r="D88" s="11"/>
      <c r="E88" s="11"/>
      <c r="F88" s="2"/>
      <c r="G88" s="12">
        <v>3619425</v>
      </c>
      <c r="H88" s="12">
        <v>3527532</v>
      </c>
      <c r="I88" s="12">
        <v>4308481</v>
      </c>
      <c r="J88" s="12">
        <v>4748219</v>
      </c>
      <c r="K88" s="12">
        <v>4374186</v>
      </c>
      <c r="L88" s="12">
        <v>4536362</v>
      </c>
      <c r="M88" s="12">
        <v>5104404</v>
      </c>
      <c r="N88" s="12">
        <v>5721405</v>
      </c>
      <c r="O88" s="41">
        <v>6369537</v>
      </c>
      <c r="P88" s="41">
        <v>5805643</v>
      </c>
      <c r="Q88" s="41">
        <v>5808264</v>
      </c>
      <c r="R88" s="41">
        <v>5761292</v>
      </c>
      <c r="S88" s="41">
        <v>6423830</v>
      </c>
      <c r="T88" s="41">
        <v>6378914</v>
      </c>
      <c r="U88" s="11">
        <v>7114768</v>
      </c>
      <c r="V88" s="11">
        <v>7160799</v>
      </c>
      <c r="W88" s="11">
        <v>6508141</v>
      </c>
      <c r="X88" s="11">
        <v>5063149</v>
      </c>
      <c r="Y88" s="11">
        <v>4673331</v>
      </c>
      <c r="Z88" s="11">
        <v>5682201</v>
      </c>
      <c r="AA88" s="11">
        <v>5727410</v>
      </c>
      <c r="AB88" s="41">
        <v>5606367</v>
      </c>
      <c r="AC88" s="41">
        <v>4390361</v>
      </c>
      <c r="AD88" s="41">
        <v>3984180</v>
      </c>
      <c r="AE88" s="41">
        <v>4245149</v>
      </c>
      <c r="AF88" s="41">
        <v>4265987</v>
      </c>
      <c r="AG88" s="41">
        <v>5317799</v>
      </c>
      <c r="AH88" s="41">
        <v>5209242</v>
      </c>
      <c r="AI88" s="13">
        <v>-1.2170098048132405E-2</v>
      </c>
      <c r="AJ88" s="13">
        <v>-2.0413896802041597E-2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350664</v>
      </c>
      <c r="R89" s="41">
        <v>428118</v>
      </c>
      <c r="S89" s="41">
        <v>1007471</v>
      </c>
      <c r="T89" s="41">
        <v>773401</v>
      </c>
      <c r="U89" s="11">
        <v>585449</v>
      </c>
      <c r="V89" s="11">
        <v>666389</v>
      </c>
      <c r="W89" s="11">
        <v>530715</v>
      </c>
      <c r="X89" s="11">
        <v>624418</v>
      </c>
      <c r="Y89" s="11">
        <v>423815</v>
      </c>
      <c r="Z89" s="11">
        <v>315238</v>
      </c>
      <c r="AA89" s="11">
        <v>305219</v>
      </c>
      <c r="AB89" s="41">
        <v>400306</v>
      </c>
      <c r="AC89" s="41">
        <v>299931</v>
      </c>
      <c r="AD89" s="41">
        <v>862805</v>
      </c>
      <c r="AE89" s="41">
        <v>134147</v>
      </c>
      <c r="AF89" s="41">
        <v>366422</v>
      </c>
      <c r="AG89" s="41">
        <v>89596</v>
      </c>
      <c r="AH89" s="41">
        <v>36462</v>
      </c>
      <c r="AI89" s="13">
        <v>-0.32922830023865779</v>
      </c>
      <c r="AJ89" s="13">
        <v>-0.59303986785124341</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3648910</v>
      </c>
      <c r="H91" s="12">
        <v>3584121</v>
      </c>
      <c r="I91" s="12">
        <v>3750945</v>
      </c>
      <c r="J91" s="12">
        <v>3702481</v>
      </c>
      <c r="K91" s="12">
        <v>4071036</v>
      </c>
      <c r="L91" s="12">
        <v>4371537</v>
      </c>
      <c r="M91" s="12">
        <v>4598121</v>
      </c>
      <c r="N91" s="12">
        <v>4960648</v>
      </c>
      <c r="O91" s="41">
        <v>5206824</v>
      </c>
      <c r="P91" s="41">
        <v>5653199</v>
      </c>
      <c r="Q91" s="41">
        <v>6355677</v>
      </c>
      <c r="R91" s="41">
        <v>7188324</v>
      </c>
      <c r="S91" s="41">
        <v>7921510</v>
      </c>
      <c r="T91" s="41">
        <v>7547226</v>
      </c>
      <c r="U91" s="11">
        <v>8418108</v>
      </c>
      <c r="V91" s="11">
        <v>8696979</v>
      </c>
      <c r="W91" s="11">
        <v>9090511</v>
      </c>
      <c r="X91" s="11">
        <v>14175981</v>
      </c>
      <c r="Y91" s="11">
        <v>12865106</v>
      </c>
      <c r="Z91" s="11">
        <v>9960994</v>
      </c>
      <c r="AA91" s="11">
        <v>9768958</v>
      </c>
      <c r="AB91" s="41">
        <v>10207090</v>
      </c>
      <c r="AC91" s="41">
        <v>9788164</v>
      </c>
      <c r="AD91" s="41">
        <v>11139906</v>
      </c>
      <c r="AE91" s="41">
        <v>10869435</v>
      </c>
      <c r="AF91" s="41">
        <v>10467315</v>
      </c>
      <c r="AG91" s="42">
        <v>10255729</v>
      </c>
      <c r="AH91" s="41">
        <v>9660655</v>
      </c>
      <c r="AI91" s="13">
        <v>-9.1282696513996786E-3</v>
      </c>
      <c r="AJ91" s="13">
        <v>-5.802356907051659E-2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34974983</v>
      </c>
      <c r="H96" s="5">
        <v>36253917</v>
      </c>
      <c r="I96" s="5">
        <v>41903103</v>
      </c>
      <c r="J96" s="5">
        <v>47077361</v>
      </c>
      <c r="K96" s="5">
        <v>45144252</v>
      </c>
      <c r="L96" s="5">
        <v>45400997</v>
      </c>
      <c r="M96" s="5">
        <v>49550825</v>
      </c>
      <c r="N96" s="5">
        <v>55149103</v>
      </c>
      <c r="O96" s="5">
        <v>57108143</v>
      </c>
      <c r="P96" s="5">
        <v>80896757</v>
      </c>
      <c r="Q96" s="5">
        <v>94443375</v>
      </c>
      <c r="R96" s="39">
        <v>96721553</v>
      </c>
      <c r="S96" s="39">
        <v>64701186</v>
      </c>
      <c r="T96" s="39">
        <v>71086424</v>
      </c>
      <c r="U96" s="39">
        <v>80570342</v>
      </c>
      <c r="V96" s="8">
        <v>79785132</v>
      </c>
      <c r="W96" s="39">
        <v>79330586</v>
      </c>
      <c r="X96" s="39">
        <f t="shared" ref="X96:AA96" si="14">SUM(X98:X107)</f>
        <v>78352146</v>
      </c>
      <c r="Y96" s="39">
        <f t="shared" si="14"/>
        <v>74223077</v>
      </c>
      <c r="Z96" s="39">
        <f t="shared" si="14"/>
        <v>72639539</v>
      </c>
      <c r="AA96" s="39">
        <f t="shared" si="14"/>
        <v>74117340</v>
      </c>
      <c r="AB96" s="39">
        <v>76406994</v>
      </c>
      <c r="AC96" s="39">
        <v>77243963</v>
      </c>
      <c r="AD96" s="39">
        <v>80667581</v>
      </c>
      <c r="AE96" s="39">
        <v>83295991</v>
      </c>
      <c r="AF96" s="39">
        <v>83859453</v>
      </c>
      <c r="AG96" s="96">
        <v>84284435</v>
      </c>
      <c r="AH96" s="96">
        <v>85833801</v>
      </c>
      <c r="AI96" s="10">
        <v>1.957897646586626E-2</v>
      </c>
      <c r="AJ96" s="10">
        <v>1.838258748486598E-2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13590346</v>
      </c>
      <c r="H98" s="50">
        <v>13973565</v>
      </c>
      <c r="I98" s="50">
        <v>15321225</v>
      </c>
      <c r="J98" s="50">
        <v>15890051</v>
      </c>
      <c r="K98" s="50">
        <v>16520118</v>
      </c>
      <c r="L98" s="50">
        <v>17114271</v>
      </c>
      <c r="M98" s="50">
        <v>18009256</v>
      </c>
      <c r="N98" s="50">
        <v>19768160</v>
      </c>
      <c r="O98" s="50">
        <v>20789096</v>
      </c>
      <c r="P98" s="50">
        <v>21879507</v>
      </c>
      <c r="Q98" s="50">
        <v>22802934</v>
      </c>
      <c r="R98" s="41">
        <v>21986654</v>
      </c>
      <c r="S98" s="41">
        <v>23546180</v>
      </c>
      <c r="T98" s="41">
        <v>24434492</v>
      </c>
      <c r="U98" s="41">
        <v>26060732</v>
      </c>
      <c r="V98" s="11">
        <v>27884652</v>
      </c>
      <c r="W98" s="41">
        <v>27955196</v>
      </c>
      <c r="X98" s="41">
        <v>27334344</v>
      </c>
      <c r="Y98" s="41">
        <v>27417156</v>
      </c>
      <c r="Z98" s="41">
        <v>27873101</v>
      </c>
      <c r="AA98" s="41">
        <v>29063849</v>
      </c>
      <c r="AB98" s="41">
        <v>30213680</v>
      </c>
      <c r="AC98" s="41">
        <v>30912264</v>
      </c>
      <c r="AD98" s="41">
        <v>32362139</v>
      </c>
      <c r="AE98" s="41">
        <v>34103006</v>
      </c>
      <c r="AF98" s="41">
        <v>37009886</v>
      </c>
      <c r="AG98" s="42">
        <v>37194660</v>
      </c>
      <c r="AH98" s="42">
        <v>36280228</v>
      </c>
      <c r="AI98" s="13">
        <v>3.0966128344239507E-2</v>
      </c>
      <c r="AJ98" s="13">
        <v>-2.4585034518395919E-2</v>
      </c>
    </row>
    <row r="99" spans="1:44" ht="10.5" customHeight="1" x14ac:dyDescent="0.2">
      <c r="A99" s="14"/>
      <c r="B99" s="51" t="s">
        <v>65</v>
      </c>
      <c r="C99" s="44"/>
      <c r="D99" s="44"/>
      <c r="E99" s="34"/>
      <c r="F99" s="2"/>
      <c r="G99" s="50">
        <v>19409732</v>
      </c>
      <c r="H99" s="50">
        <v>19435021</v>
      </c>
      <c r="I99" s="50">
        <v>20482685</v>
      </c>
      <c r="J99" s="50">
        <v>22280183</v>
      </c>
      <c r="K99" s="50">
        <v>24032851</v>
      </c>
      <c r="L99" s="50">
        <v>25400422</v>
      </c>
      <c r="M99" s="50">
        <v>26728490</v>
      </c>
      <c r="N99" s="50">
        <v>29336889</v>
      </c>
      <c r="O99" s="50">
        <v>31080911</v>
      </c>
      <c r="P99" s="50">
        <v>33235999</v>
      </c>
      <c r="Q99" s="50">
        <v>33795383</v>
      </c>
      <c r="R99" s="41">
        <v>34851596</v>
      </c>
      <c r="S99" s="41">
        <v>35557526</v>
      </c>
      <c r="T99" s="41">
        <v>36732448</v>
      </c>
      <c r="U99" s="41">
        <v>38004050</v>
      </c>
      <c r="V99" s="11">
        <v>39771140</v>
      </c>
      <c r="W99" s="41">
        <v>39380195</v>
      </c>
      <c r="X99" s="41">
        <v>38751797</v>
      </c>
      <c r="Y99" s="41">
        <v>36764746</v>
      </c>
      <c r="Z99" s="41">
        <v>36276619</v>
      </c>
      <c r="AA99" s="41">
        <v>37114353</v>
      </c>
      <c r="AB99" s="41">
        <v>37953675</v>
      </c>
      <c r="AC99" s="41">
        <v>37225386</v>
      </c>
      <c r="AD99" s="41">
        <v>37217592</v>
      </c>
      <c r="AE99" s="41">
        <v>38945128</v>
      </c>
      <c r="AF99" s="41">
        <v>39256549</v>
      </c>
      <c r="AG99" s="42">
        <v>39786014</v>
      </c>
      <c r="AH99" s="42">
        <v>42024087</v>
      </c>
      <c r="AI99" s="13">
        <v>1.7124406099050526E-2</v>
      </c>
      <c r="AJ99" s="13">
        <v>5.6252757564504957E-2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295729</v>
      </c>
      <c r="H102" s="50">
        <v>298896</v>
      </c>
      <c r="I102" s="50">
        <v>347730</v>
      </c>
      <c r="J102" s="50">
        <v>350947</v>
      </c>
      <c r="K102" s="50">
        <v>80633</v>
      </c>
      <c r="L102" s="50">
        <v>38282</v>
      </c>
      <c r="M102" s="50">
        <v>52690</v>
      </c>
      <c r="N102" s="50">
        <v>65572</v>
      </c>
      <c r="O102" s="50">
        <v>58269</v>
      </c>
      <c r="P102" s="50">
        <v>8328</v>
      </c>
      <c r="Q102" s="50">
        <v>489</v>
      </c>
      <c r="R102" s="41">
        <v>0</v>
      </c>
      <c r="S102" s="41">
        <v>0</v>
      </c>
      <c r="T102" s="41">
        <v>0</v>
      </c>
      <c r="U102" s="41">
        <v>0</v>
      </c>
      <c r="V102" s="11">
        <v>0</v>
      </c>
      <c r="W102" s="41">
        <v>0</v>
      </c>
      <c r="X102" s="41">
        <v>0</v>
      </c>
      <c r="Y102" s="41">
        <v>0</v>
      </c>
      <c r="Z102" s="41">
        <v>0</v>
      </c>
      <c r="AA102" s="41">
        <v>0</v>
      </c>
      <c r="AB102" s="41">
        <v>0</v>
      </c>
      <c r="AC102" s="41">
        <v>0</v>
      </c>
      <c r="AD102" s="41">
        <v>0</v>
      </c>
      <c r="AE102" s="41">
        <v>0</v>
      </c>
      <c r="AF102" s="41">
        <v>0</v>
      </c>
      <c r="AG102" s="42">
        <v>0</v>
      </c>
      <c r="AH102" s="42">
        <v>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88152</v>
      </c>
      <c r="H104" s="50">
        <v>67505</v>
      </c>
      <c r="I104" s="50">
        <v>70043</v>
      </c>
      <c r="J104" s="50">
        <v>72206</v>
      </c>
      <c r="K104" s="50">
        <v>66518</v>
      </c>
      <c r="L104" s="50">
        <v>69811</v>
      </c>
      <c r="M104" s="50">
        <v>169554</v>
      </c>
      <c r="N104" s="50">
        <v>178559</v>
      </c>
      <c r="O104" s="50">
        <v>132330</v>
      </c>
      <c r="P104" s="50">
        <v>324316</v>
      </c>
      <c r="Q104" s="50">
        <v>414276</v>
      </c>
      <c r="R104" s="41">
        <v>299389</v>
      </c>
      <c r="S104" s="41">
        <v>526543</v>
      </c>
      <c r="T104" s="41">
        <v>380768</v>
      </c>
      <c r="U104" s="41">
        <v>416235</v>
      </c>
      <c r="V104" s="11">
        <v>409822</v>
      </c>
      <c r="W104" s="41">
        <v>418564</v>
      </c>
      <c r="X104" s="41">
        <v>497850</v>
      </c>
      <c r="Y104" s="41">
        <v>413088</v>
      </c>
      <c r="Z104" s="41">
        <v>502328</v>
      </c>
      <c r="AA104" s="41">
        <v>497604</v>
      </c>
      <c r="AB104" s="41">
        <v>474472</v>
      </c>
      <c r="AC104" s="41">
        <v>559974</v>
      </c>
      <c r="AD104" s="41">
        <v>1181823</v>
      </c>
      <c r="AE104" s="41">
        <v>1190956</v>
      </c>
      <c r="AF104" s="41">
        <v>888254</v>
      </c>
      <c r="AG104" s="42">
        <v>724558</v>
      </c>
      <c r="AH104" s="42">
        <v>366376</v>
      </c>
      <c r="AI104" s="13">
        <v>-4.2175213716877491E-2</v>
      </c>
      <c r="AJ104" s="13">
        <v>-0.4943455182331849</v>
      </c>
    </row>
    <row r="105" spans="1:44" ht="10.5" customHeight="1" x14ac:dyDescent="0.2">
      <c r="A105" s="14"/>
      <c r="B105" s="51" t="s">
        <v>72</v>
      </c>
      <c r="C105" s="44"/>
      <c r="D105" s="44"/>
      <c r="E105" s="34"/>
      <c r="F105" s="2"/>
      <c r="G105" s="50">
        <v>1160753</v>
      </c>
      <c r="H105" s="50">
        <v>945641</v>
      </c>
      <c r="I105" s="50">
        <v>1044462</v>
      </c>
      <c r="J105" s="50">
        <v>1998963</v>
      </c>
      <c r="K105" s="50">
        <v>1924920</v>
      </c>
      <c r="L105" s="50">
        <v>1938461</v>
      </c>
      <c r="M105" s="50">
        <v>2024954</v>
      </c>
      <c r="N105" s="50">
        <v>2293658</v>
      </c>
      <c r="O105" s="50">
        <v>2429839</v>
      </c>
      <c r="P105" s="50">
        <v>2408545</v>
      </c>
      <c r="Q105" s="50">
        <v>3633077</v>
      </c>
      <c r="R105" s="41">
        <v>33662726</v>
      </c>
      <c r="S105" s="41">
        <v>3262840</v>
      </c>
      <c r="T105" s="41">
        <v>3293495</v>
      </c>
      <c r="U105" s="41">
        <v>4681268</v>
      </c>
      <c r="V105" s="11">
        <v>6922398</v>
      </c>
      <c r="W105" s="41">
        <v>7469109</v>
      </c>
      <c r="X105" s="41">
        <v>9263217</v>
      </c>
      <c r="Y105" s="41">
        <v>6894463</v>
      </c>
      <c r="Z105" s="41">
        <v>6705327</v>
      </c>
      <c r="AA105" s="41">
        <v>6951260</v>
      </c>
      <c r="AB105" s="41">
        <v>7539692</v>
      </c>
      <c r="AC105" s="41">
        <v>8446295</v>
      </c>
      <c r="AD105" s="41">
        <v>9651390</v>
      </c>
      <c r="AE105" s="41">
        <v>8766038</v>
      </c>
      <c r="AF105" s="41">
        <v>6645925</v>
      </c>
      <c r="AG105" s="42">
        <v>6451045</v>
      </c>
      <c r="AH105" s="42">
        <v>7027520</v>
      </c>
      <c r="AI105" s="13">
        <v>-1.1656112085289161E-2</v>
      </c>
      <c r="AJ105" s="13">
        <v>8.9361491045249264E-2</v>
      </c>
    </row>
    <row r="106" spans="1:44" ht="10.5" customHeight="1" x14ac:dyDescent="0.2">
      <c r="A106" s="14"/>
      <c r="B106" s="51" t="s">
        <v>73</v>
      </c>
      <c r="C106" s="44"/>
      <c r="D106" s="44"/>
      <c r="E106" s="34"/>
      <c r="F106" s="2"/>
      <c r="G106" s="50">
        <v>397247</v>
      </c>
      <c r="H106" s="50">
        <v>1497606</v>
      </c>
      <c r="I106" s="50">
        <v>4508242</v>
      </c>
      <c r="J106" s="50">
        <v>6414708</v>
      </c>
      <c r="K106" s="50">
        <v>2466239</v>
      </c>
      <c r="L106" s="50">
        <v>778985</v>
      </c>
      <c r="M106" s="50">
        <v>2443346</v>
      </c>
      <c r="N106" s="50">
        <v>3404104</v>
      </c>
      <c r="O106" s="50">
        <v>2480170</v>
      </c>
      <c r="P106" s="50">
        <v>22843574</v>
      </c>
      <c r="Q106" s="50">
        <v>33793538</v>
      </c>
      <c r="R106" s="41">
        <v>5918930</v>
      </c>
      <c r="S106" s="41">
        <v>1806534</v>
      </c>
      <c r="T106" s="41">
        <v>6089569</v>
      </c>
      <c r="U106" s="41">
        <v>11306530</v>
      </c>
      <c r="V106" s="11">
        <v>4724846</v>
      </c>
      <c r="W106" s="41">
        <v>3797004</v>
      </c>
      <c r="X106" s="41">
        <v>2443768</v>
      </c>
      <c r="Y106" s="41">
        <v>2611831</v>
      </c>
      <c r="Z106" s="41">
        <v>1196769</v>
      </c>
      <c r="AA106" s="41">
        <v>276216</v>
      </c>
      <c r="AB106" s="41">
        <v>148680</v>
      </c>
      <c r="AC106" s="41">
        <v>14591</v>
      </c>
      <c r="AD106" s="41">
        <v>199159</v>
      </c>
      <c r="AE106" s="41">
        <v>225350</v>
      </c>
      <c r="AF106" s="41">
        <v>10750</v>
      </c>
      <c r="AG106" s="42">
        <v>22316</v>
      </c>
      <c r="AH106" s="42">
        <v>58237</v>
      </c>
      <c r="AI106" s="13">
        <v>-0.14462266134445911</v>
      </c>
      <c r="AJ106" s="13">
        <v>1.6096522674314393</v>
      </c>
    </row>
    <row r="107" spans="1:44" ht="10.5" customHeight="1" x14ac:dyDescent="0.2">
      <c r="A107" s="14"/>
      <c r="B107" s="51" t="s">
        <v>39</v>
      </c>
      <c r="C107" s="44"/>
      <c r="D107" s="44"/>
      <c r="E107" s="34"/>
      <c r="F107" s="2"/>
      <c r="G107" s="50">
        <v>33024</v>
      </c>
      <c r="H107" s="50">
        <v>35683</v>
      </c>
      <c r="I107" s="50">
        <v>128716</v>
      </c>
      <c r="J107" s="50">
        <v>70303</v>
      </c>
      <c r="K107" s="50">
        <v>52973</v>
      </c>
      <c r="L107" s="50">
        <v>60765</v>
      </c>
      <c r="M107" s="50">
        <v>122535</v>
      </c>
      <c r="N107" s="50">
        <v>102161</v>
      </c>
      <c r="O107" s="50">
        <v>137528</v>
      </c>
      <c r="P107" s="50">
        <v>196488</v>
      </c>
      <c r="Q107" s="50">
        <v>3678</v>
      </c>
      <c r="R107" s="41">
        <v>2258</v>
      </c>
      <c r="S107" s="41">
        <v>1563</v>
      </c>
      <c r="T107" s="41">
        <v>155652</v>
      </c>
      <c r="U107" s="41">
        <v>101527</v>
      </c>
      <c r="V107" s="11">
        <v>72274</v>
      </c>
      <c r="W107" s="41">
        <v>310518</v>
      </c>
      <c r="X107" s="41">
        <v>61170</v>
      </c>
      <c r="Y107" s="41">
        <v>121793</v>
      </c>
      <c r="Z107" s="41">
        <v>85395</v>
      </c>
      <c r="AA107" s="41">
        <v>214058</v>
      </c>
      <c r="AB107" s="41">
        <v>76795</v>
      </c>
      <c r="AC107" s="41">
        <v>85453</v>
      </c>
      <c r="AD107" s="41">
        <v>55478</v>
      </c>
      <c r="AE107" s="41">
        <v>65513</v>
      </c>
      <c r="AF107" s="41">
        <v>48089</v>
      </c>
      <c r="AG107" s="42">
        <v>105842</v>
      </c>
      <c r="AH107" s="42">
        <v>77353</v>
      </c>
      <c r="AI107" s="13">
        <v>1.2073661376936773E-3</v>
      </c>
      <c r="AJ107" s="13">
        <v>-0.26916535968708072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229</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5837611</v>
      </c>
      <c r="H119" s="5">
        <v>6087748</v>
      </c>
      <c r="I119" s="5">
        <v>6200720</v>
      </c>
      <c r="J119" s="5">
        <v>6328010</v>
      </c>
      <c r="K119" s="5">
        <f>SUM(K121,K136,K147,K149)</f>
        <v>7608764</v>
      </c>
      <c r="L119" s="5">
        <f>SUM(L121,L136,L147,L149)</f>
        <v>8371220</v>
      </c>
      <c r="M119" s="5">
        <f>SUM(M121,M136,M147,M149)</f>
        <v>9681228</v>
      </c>
      <c r="N119" s="5">
        <f>SUM(N121,N136,N147,N149)</f>
        <v>10555290</v>
      </c>
      <c r="O119" s="5">
        <v>9723489.1500000004</v>
      </c>
      <c r="P119" s="5">
        <v>11688924</v>
      </c>
      <c r="Q119" s="5">
        <v>13575339.02</v>
      </c>
      <c r="R119" s="62">
        <v>14127499.710000001</v>
      </c>
      <c r="S119" s="62">
        <v>13292460.16</v>
      </c>
      <c r="T119" s="62">
        <v>13476606.09</v>
      </c>
      <c r="U119" s="39">
        <v>15439558.689999999</v>
      </c>
      <c r="V119" s="39">
        <v>16039932.6</v>
      </c>
      <c r="W119" s="62">
        <v>14740315.639999999</v>
      </c>
      <c r="X119" s="62">
        <v>14703051.35</v>
      </c>
      <c r="Y119" s="62">
        <v>17572576.800000001</v>
      </c>
      <c r="Z119" s="62">
        <v>22231181.52</v>
      </c>
      <c r="AA119" s="62">
        <v>22522135.970000003</v>
      </c>
      <c r="AB119" s="62">
        <v>23281132</v>
      </c>
      <c r="AC119" s="62">
        <v>24578487</v>
      </c>
      <c r="AD119" s="62">
        <v>25936889</v>
      </c>
      <c r="AE119" s="62">
        <v>27365302</v>
      </c>
      <c r="AF119" s="62">
        <v>31253695</v>
      </c>
      <c r="AG119" s="62">
        <v>31851058</v>
      </c>
      <c r="AH119" s="62">
        <v>30724775</v>
      </c>
      <c r="AI119" s="10">
        <v>4.7323310103836391E-2</v>
      </c>
      <c r="AJ119" s="10">
        <v>-3.5360928983897491E-2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3795921</v>
      </c>
      <c r="H121" s="12">
        <v>3742249</v>
      </c>
      <c r="I121" s="12">
        <v>4077550</v>
      </c>
      <c r="J121" s="12">
        <v>3841127</v>
      </c>
      <c r="K121" s="12">
        <f>SUM(K122,K126:K130)</f>
        <v>4968131</v>
      </c>
      <c r="L121" s="12">
        <f>SUM(L122,L126:L130)</f>
        <v>4831770</v>
      </c>
      <c r="M121" s="12">
        <f>SUM(M122,M126:M130)</f>
        <v>5636719</v>
      </c>
      <c r="N121" s="12">
        <f>SUM(N122,N126:N130)</f>
        <v>6577917</v>
      </c>
      <c r="O121" s="63">
        <v>6418037.1299999999</v>
      </c>
      <c r="P121" s="63">
        <v>8407045</v>
      </c>
      <c r="Q121" s="63">
        <v>9262132.0299999993</v>
      </c>
      <c r="R121" s="63">
        <v>10184169.23</v>
      </c>
      <c r="S121" s="63">
        <v>8851393.2199999988</v>
      </c>
      <c r="T121" s="63">
        <v>9575376.5899999999</v>
      </c>
      <c r="U121" s="41">
        <v>11416658.439999999</v>
      </c>
      <c r="V121" s="41">
        <v>11725021.32</v>
      </c>
      <c r="W121" s="63">
        <v>10696640.879999999</v>
      </c>
      <c r="X121" s="63">
        <v>12463983.99</v>
      </c>
      <c r="Y121" s="63">
        <v>13984754.98</v>
      </c>
      <c r="Z121" s="63">
        <v>18266877.23</v>
      </c>
      <c r="AA121" s="63">
        <v>17720697.170000002</v>
      </c>
      <c r="AB121" s="63">
        <v>19002674</v>
      </c>
      <c r="AC121" s="63">
        <v>19668059</v>
      </c>
      <c r="AD121" s="63">
        <v>20471792</v>
      </c>
      <c r="AE121" s="63">
        <v>21132617</v>
      </c>
      <c r="AF121" s="63">
        <v>22702668</v>
      </c>
      <c r="AG121" s="63">
        <v>23561396</v>
      </c>
      <c r="AH121" s="63">
        <v>23433549</v>
      </c>
      <c r="AI121" s="13">
        <v>3.5548772558810615E-2</v>
      </c>
      <c r="AJ121" s="13">
        <v>-5.4261216101117267E-3</v>
      </c>
    </row>
    <row r="122" spans="1:44" ht="10.5" customHeight="1" x14ac:dyDescent="0.2">
      <c r="A122" s="11"/>
      <c r="B122" s="11"/>
      <c r="C122" s="11" t="s">
        <v>36</v>
      </c>
      <c r="D122" s="11"/>
      <c r="E122" s="11"/>
      <c r="F122" s="2"/>
      <c r="G122" s="12">
        <v>2270075</v>
      </c>
      <c r="H122" s="12">
        <v>2422328</v>
      </c>
      <c r="I122" s="12">
        <v>2691871</v>
      </c>
      <c r="J122" s="12">
        <v>2166526</v>
      </c>
      <c r="K122" s="12">
        <f>SUM(K123:K125)</f>
        <v>3198767</v>
      </c>
      <c r="L122" s="12">
        <f>SUM(L123:L125)</f>
        <v>2344320</v>
      </c>
      <c r="M122" s="12">
        <f>SUM(M123:M125)</f>
        <v>2147603</v>
      </c>
      <c r="N122" s="12">
        <f>SUM(N123:N125)</f>
        <v>2069273</v>
      </c>
      <c r="O122" s="12">
        <v>2663061.9500000002</v>
      </c>
      <c r="P122" s="12">
        <v>3249774</v>
      </c>
      <c r="Q122" s="12">
        <v>3571714.97</v>
      </c>
      <c r="R122" s="63">
        <v>3621236.44</v>
      </c>
      <c r="S122" s="63">
        <v>3249773.92</v>
      </c>
      <c r="T122" s="63">
        <v>4551397.0199999996</v>
      </c>
      <c r="U122" s="41">
        <v>5154741.3999999994</v>
      </c>
      <c r="V122" s="41">
        <v>5172536.2</v>
      </c>
      <c r="W122" s="63">
        <v>4689948.21</v>
      </c>
      <c r="X122" s="63">
        <v>6638416.29</v>
      </c>
      <c r="Y122" s="63">
        <v>6812222.9199999999</v>
      </c>
      <c r="Z122" s="63">
        <v>7903255.9000000004</v>
      </c>
      <c r="AA122" s="63">
        <v>7977253.6799999997</v>
      </c>
      <c r="AB122" s="63">
        <v>8716196</v>
      </c>
      <c r="AC122" s="63">
        <v>8523398</v>
      </c>
      <c r="AD122" s="63">
        <v>8653666</v>
      </c>
      <c r="AE122" s="63">
        <v>10097749</v>
      </c>
      <c r="AF122" s="63">
        <v>10773997</v>
      </c>
      <c r="AG122" s="63">
        <v>11527226</v>
      </c>
      <c r="AH122" s="63">
        <v>9735104</v>
      </c>
      <c r="AI122" s="13">
        <v>1.8596707355363007E-2</v>
      </c>
      <c r="AJ122" s="13">
        <v>-0.15546862705736836</v>
      </c>
    </row>
    <row r="123" spans="1:44" ht="10.5" customHeight="1" x14ac:dyDescent="0.2">
      <c r="A123" s="11"/>
      <c r="B123" s="11"/>
      <c r="C123" s="11"/>
      <c r="D123" s="11" t="s">
        <v>37</v>
      </c>
      <c r="E123" s="11"/>
      <c r="F123" s="2"/>
      <c r="G123" s="12">
        <v>2127708</v>
      </c>
      <c r="H123" s="12">
        <v>2222881</v>
      </c>
      <c r="I123" s="12">
        <v>2400618</v>
      </c>
      <c r="J123" s="12">
        <v>1877692</v>
      </c>
      <c r="K123" s="12">
        <v>2966813</v>
      </c>
      <c r="L123" s="12">
        <v>2163910</v>
      </c>
      <c r="M123" s="12">
        <v>1935550</v>
      </c>
      <c r="N123" s="12">
        <v>1787998</v>
      </c>
      <c r="O123" s="12">
        <v>2128378.58</v>
      </c>
      <c r="P123" s="12">
        <v>2789938</v>
      </c>
      <c r="Q123" s="12">
        <v>2957492</v>
      </c>
      <c r="R123" s="63">
        <v>3006256.43</v>
      </c>
      <c r="S123" s="63">
        <v>2789937.96</v>
      </c>
      <c r="T123" s="63">
        <v>3402286.05</v>
      </c>
      <c r="U123" s="41">
        <v>4086391.18</v>
      </c>
      <c r="V123" s="41">
        <v>3954656.08</v>
      </c>
      <c r="W123" s="63">
        <v>3432089.38</v>
      </c>
      <c r="X123" s="63">
        <v>3991484.0700000003</v>
      </c>
      <c r="Y123" s="63">
        <v>5479956.2700000005</v>
      </c>
      <c r="Z123" s="63">
        <v>6443218.2000000002</v>
      </c>
      <c r="AA123" s="63">
        <v>6383705.7000000002</v>
      </c>
      <c r="AB123" s="63">
        <v>6996415</v>
      </c>
      <c r="AC123" s="63">
        <v>6430663</v>
      </c>
      <c r="AD123" s="63">
        <v>5765099</v>
      </c>
      <c r="AE123" s="63">
        <v>7234265</v>
      </c>
      <c r="AF123" s="63">
        <v>7678394</v>
      </c>
      <c r="AG123" s="63">
        <v>7868092</v>
      </c>
      <c r="AH123" s="63">
        <v>6748224</v>
      </c>
      <c r="AI123" s="13">
        <v>-6.0016702335818906E-3</v>
      </c>
      <c r="AJ123" s="13">
        <v>-0.14233031337203481</v>
      </c>
    </row>
    <row r="124" spans="1:44" ht="10.5" customHeight="1" x14ac:dyDescent="0.2">
      <c r="A124" s="11"/>
      <c r="B124" s="11"/>
      <c r="C124" s="14"/>
      <c r="D124" s="11" t="s">
        <v>90</v>
      </c>
      <c r="E124" s="11"/>
      <c r="F124" s="2"/>
      <c r="G124" s="12">
        <v>0</v>
      </c>
      <c r="H124" s="12">
        <v>0</v>
      </c>
      <c r="I124" s="12">
        <v>0</v>
      </c>
      <c r="J124" s="12">
        <v>0</v>
      </c>
      <c r="K124" s="12">
        <v>0</v>
      </c>
      <c r="L124" s="12">
        <v>14</v>
      </c>
      <c r="M124" s="12">
        <v>83079</v>
      </c>
      <c r="N124" s="12">
        <v>157799</v>
      </c>
      <c r="O124" s="12">
        <v>374830.72</v>
      </c>
      <c r="P124" s="12">
        <v>258785</v>
      </c>
      <c r="Q124" s="12">
        <v>348382.98</v>
      </c>
      <c r="R124" s="63">
        <v>303059.77</v>
      </c>
      <c r="S124" s="63">
        <v>258784.63</v>
      </c>
      <c r="T124" s="63">
        <v>721059.16</v>
      </c>
      <c r="U124" s="41">
        <v>689786.83</v>
      </c>
      <c r="V124" s="41">
        <v>791949.32</v>
      </c>
      <c r="W124" s="63">
        <v>826043.37</v>
      </c>
      <c r="X124" s="63">
        <v>1071651.1399999999</v>
      </c>
      <c r="Y124" s="63">
        <v>725576.48</v>
      </c>
      <c r="Z124" s="63">
        <v>692026.69</v>
      </c>
      <c r="AA124" s="63">
        <v>1011297.73</v>
      </c>
      <c r="AB124" s="63">
        <v>1079116</v>
      </c>
      <c r="AC124" s="63">
        <v>1406801</v>
      </c>
      <c r="AD124" s="63">
        <v>1933389</v>
      </c>
      <c r="AE124" s="63">
        <v>2179736</v>
      </c>
      <c r="AF124" s="63">
        <v>2765609</v>
      </c>
      <c r="AG124" s="63">
        <v>2828484</v>
      </c>
      <c r="AH124" s="63">
        <v>2178762</v>
      </c>
      <c r="AI124" s="13">
        <v>0.12423459003366477</v>
      </c>
      <c r="AJ124" s="13">
        <v>-0.22970679699796781</v>
      </c>
    </row>
    <row r="125" spans="1:44" ht="10.5" customHeight="1" x14ac:dyDescent="0.2">
      <c r="A125" s="11"/>
      <c r="B125" s="11"/>
      <c r="C125" s="14"/>
      <c r="D125" s="11" t="s">
        <v>39</v>
      </c>
      <c r="E125" s="11"/>
      <c r="F125" s="2"/>
      <c r="G125" s="12">
        <v>142367</v>
      </c>
      <c r="H125" s="12">
        <v>199447</v>
      </c>
      <c r="I125" s="12">
        <v>291253</v>
      </c>
      <c r="J125" s="12">
        <v>288834</v>
      </c>
      <c r="K125" s="12">
        <v>231954</v>
      </c>
      <c r="L125" s="12">
        <v>180396</v>
      </c>
      <c r="M125" s="12">
        <v>128974</v>
      </c>
      <c r="N125" s="12">
        <v>123476</v>
      </c>
      <c r="O125" s="12">
        <v>159852.65</v>
      </c>
      <c r="P125" s="12">
        <v>201051</v>
      </c>
      <c r="Q125" s="12">
        <v>265839.99</v>
      </c>
      <c r="R125" s="63">
        <v>311920.24</v>
      </c>
      <c r="S125" s="63">
        <v>201051.33000000002</v>
      </c>
      <c r="T125" s="63">
        <v>428051.81000000006</v>
      </c>
      <c r="U125" s="41">
        <v>378563.39</v>
      </c>
      <c r="V125" s="41">
        <v>425930.8</v>
      </c>
      <c r="W125" s="63">
        <v>431815.45999999996</v>
      </c>
      <c r="X125" s="63">
        <v>1575281.08</v>
      </c>
      <c r="Y125" s="63">
        <v>606690.16999999993</v>
      </c>
      <c r="Z125" s="63">
        <v>768011.01</v>
      </c>
      <c r="AA125" s="63">
        <v>582250.25</v>
      </c>
      <c r="AB125" s="63">
        <v>640665</v>
      </c>
      <c r="AC125" s="63">
        <v>685934</v>
      </c>
      <c r="AD125" s="63">
        <v>955178</v>
      </c>
      <c r="AE125" s="63">
        <v>683748</v>
      </c>
      <c r="AF125" s="63">
        <v>329994</v>
      </c>
      <c r="AG125" s="63">
        <v>830650</v>
      </c>
      <c r="AH125" s="63">
        <v>808118</v>
      </c>
      <c r="AI125" s="13">
        <v>3.945883976196729E-2</v>
      </c>
      <c r="AJ125" s="13">
        <v>-2.7125744898573407E-2</v>
      </c>
    </row>
    <row r="126" spans="1:44" ht="10.5" customHeight="1" x14ac:dyDescent="0.2">
      <c r="A126" s="11"/>
      <c r="B126" s="14"/>
      <c r="C126" s="11" t="s">
        <v>40</v>
      </c>
      <c r="D126" s="11"/>
      <c r="E126" s="11"/>
      <c r="F126" s="2"/>
      <c r="G126" s="12">
        <v>0</v>
      </c>
      <c r="H126" s="12">
        <v>0</v>
      </c>
      <c r="I126" s="12">
        <v>0</v>
      </c>
      <c r="J126" s="12">
        <v>0</v>
      </c>
      <c r="K126" s="12">
        <v>0</v>
      </c>
      <c r="L126" s="12">
        <v>0</v>
      </c>
      <c r="M126" s="12">
        <v>1672084</v>
      </c>
      <c r="N126" s="12">
        <v>1938744</v>
      </c>
      <c r="O126" s="12">
        <v>1945827.18</v>
      </c>
      <c r="P126" s="12">
        <v>2194318</v>
      </c>
      <c r="Q126" s="12">
        <v>2334590.06</v>
      </c>
      <c r="R126" s="63">
        <v>2473984.79</v>
      </c>
      <c r="S126" s="63">
        <v>2194318.2999999998</v>
      </c>
      <c r="T126" s="63">
        <v>2227844.5699999998</v>
      </c>
      <c r="U126" s="41">
        <v>2556457.04</v>
      </c>
      <c r="V126" s="41">
        <v>3061282.12</v>
      </c>
      <c r="W126" s="63">
        <v>3072382.67</v>
      </c>
      <c r="X126" s="63">
        <v>2907828.7</v>
      </c>
      <c r="Y126" s="63">
        <v>3048129.06</v>
      </c>
      <c r="Z126" s="63">
        <v>4961498.33</v>
      </c>
      <c r="AA126" s="63">
        <v>4723495.49</v>
      </c>
      <c r="AB126" s="63">
        <v>5569748</v>
      </c>
      <c r="AC126" s="63">
        <v>6029769</v>
      </c>
      <c r="AD126" s="63">
        <v>5612705</v>
      </c>
      <c r="AE126" s="63">
        <v>6270920</v>
      </c>
      <c r="AF126" s="63">
        <v>6253063</v>
      </c>
      <c r="AG126" s="63">
        <v>6638685</v>
      </c>
      <c r="AH126" s="63">
        <v>7715201</v>
      </c>
      <c r="AI126" s="13">
        <v>5.5808813789872014E-2</v>
      </c>
      <c r="AJ126" s="13">
        <v>0.16215801773995905</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0</v>
      </c>
      <c r="U128" s="41">
        <v>0</v>
      </c>
      <c r="V128" s="41">
        <v>0</v>
      </c>
      <c r="W128" s="63">
        <v>0</v>
      </c>
      <c r="X128" s="63">
        <v>0</v>
      </c>
      <c r="Y128" s="63">
        <v>0</v>
      </c>
      <c r="Z128" s="63">
        <v>0</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1525846</v>
      </c>
      <c r="H130" s="12">
        <v>1319921</v>
      </c>
      <c r="I130" s="12">
        <v>1385679</v>
      </c>
      <c r="J130" s="12">
        <v>1674601</v>
      </c>
      <c r="K130" s="12">
        <v>1769364</v>
      </c>
      <c r="L130" s="12">
        <v>2487450</v>
      </c>
      <c r="M130" s="12">
        <v>1817032</v>
      </c>
      <c r="N130" s="12">
        <v>2569900</v>
      </c>
      <c r="O130" s="12">
        <v>1809148</v>
      </c>
      <c r="P130" s="12">
        <v>2962953</v>
      </c>
      <c r="Q130" s="12">
        <v>3355827</v>
      </c>
      <c r="R130" s="63">
        <v>4088948</v>
      </c>
      <c r="S130" s="63">
        <v>3407301</v>
      </c>
      <c r="T130" s="63">
        <v>2796135</v>
      </c>
      <c r="U130" s="41">
        <v>3705460</v>
      </c>
      <c r="V130" s="41">
        <v>3491203</v>
      </c>
      <c r="W130" s="63">
        <v>2934310</v>
      </c>
      <c r="X130" s="63">
        <v>2917739</v>
      </c>
      <c r="Y130" s="63">
        <v>4124403</v>
      </c>
      <c r="Z130" s="63">
        <v>5402123</v>
      </c>
      <c r="AA130" s="63">
        <v>5019948</v>
      </c>
      <c r="AB130" s="63">
        <v>4716730</v>
      </c>
      <c r="AC130" s="63">
        <v>5114892</v>
      </c>
      <c r="AD130" s="63">
        <v>6205421</v>
      </c>
      <c r="AE130" s="63">
        <v>4763948</v>
      </c>
      <c r="AF130" s="63">
        <v>5675608</v>
      </c>
      <c r="AG130" s="63">
        <v>5395485</v>
      </c>
      <c r="AH130" s="63">
        <v>5983244</v>
      </c>
      <c r="AI130" s="13">
        <v>4.0437386638656481E-2</v>
      </c>
      <c r="AJ130" s="13">
        <v>0.10893534130851999</v>
      </c>
    </row>
    <row r="131" spans="1:36" ht="10.5" customHeight="1" x14ac:dyDescent="0.2">
      <c r="A131" s="11"/>
      <c r="B131" s="14"/>
      <c r="C131" s="11"/>
      <c r="D131" s="15" t="s">
        <v>45</v>
      </c>
      <c r="E131" s="11"/>
      <c r="F131" s="2"/>
      <c r="G131" s="12">
        <v>0</v>
      </c>
      <c r="H131" s="12">
        <v>42942</v>
      </c>
      <c r="I131" s="12">
        <v>40761</v>
      </c>
      <c r="J131" s="12">
        <v>48837</v>
      </c>
      <c r="K131" s="12">
        <v>62849</v>
      </c>
      <c r="L131" s="12">
        <v>75209</v>
      </c>
      <c r="M131" s="12">
        <v>219304</v>
      </c>
      <c r="N131" s="12">
        <v>197705</v>
      </c>
      <c r="O131" s="12">
        <v>142075</v>
      </c>
      <c r="P131" s="12">
        <v>156407</v>
      </c>
      <c r="Q131" s="12">
        <v>656256</v>
      </c>
      <c r="R131" s="63">
        <v>238286</v>
      </c>
      <c r="S131" s="63">
        <v>192022</v>
      </c>
      <c r="T131" s="63">
        <v>265553</v>
      </c>
      <c r="U131" s="41">
        <v>262069</v>
      </c>
      <c r="V131" s="41">
        <v>225625</v>
      </c>
      <c r="W131" s="63">
        <v>202720</v>
      </c>
      <c r="X131" s="63">
        <v>174216</v>
      </c>
      <c r="Y131" s="63">
        <v>243315</v>
      </c>
      <c r="Z131" s="63">
        <v>217325</v>
      </c>
      <c r="AA131" s="63">
        <v>246352</v>
      </c>
      <c r="AB131" s="63">
        <v>198085</v>
      </c>
      <c r="AC131" s="63">
        <v>285683</v>
      </c>
      <c r="AD131" s="63">
        <v>262155</v>
      </c>
      <c r="AE131" s="63">
        <v>242112</v>
      </c>
      <c r="AF131" s="63">
        <v>256452</v>
      </c>
      <c r="AG131" s="63">
        <v>328837</v>
      </c>
      <c r="AH131" s="63">
        <v>687290</v>
      </c>
      <c r="AI131" s="13">
        <v>0.23040495815596507</v>
      </c>
      <c r="AJ131" s="13">
        <v>1.0900628578900793</v>
      </c>
    </row>
    <row r="132" spans="1:36" ht="10.5" customHeight="1" x14ac:dyDescent="0.2">
      <c r="A132" s="11"/>
      <c r="B132" s="14"/>
      <c r="C132" s="11"/>
      <c r="D132" s="15" t="s">
        <v>46</v>
      </c>
      <c r="E132" s="11"/>
      <c r="F132" s="2"/>
      <c r="G132" s="12">
        <v>1296006</v>
      </c>
      <c r="H132" s="12">
        <v>1161567</v>
      </c>
      <c r="I132" s="12">
        <v>1145313</v>
      </c>
      <c r="J132" s="12">
        <v>1395019</v>
      </c>
      <c r="K132" s="12">
        <v>1371843</v>
      </c>
      <c r="L132" s="12">
        <v>1700453</v>
      </c>
      <c r="M132" s="12">
        <v>1431248</v>
      </c>
      <c r="N132" s="12">
        <v>1846967</v>
      </c>
      <c r="O132" s="12">
        <v>1209655</v>
      </c>
      <c r="P132" s="12">
        <v>2711041</v>
      </c>
      <c r="Q132" s="12">
        <v>1678483</v>
      </c>
      <c r="R132" s="63">
        <v>3060010</v>
      </c>
      <c r="S132" s="63">
        <v>2650981</v>
      </c>
      <c r="T132" s="63">
        <v>2307761</v>
      </c>
      <c r="U132" s="41">
        <v>3253250</v>
      </c>
      <c r="V132" s="41">
        <v>2562414</v>
      </c>
      <c r="W132" s="63">
        <v>2591780</v>
      </c>
      <c r="X132" s="63">
        <v>2679671</v>
      </c>
      <c r="Y132" s="63">
        <v>3497371</v>
      </c>
      <c r="Z132" s="63">
        <v>4018956</v>
      </c>
      <c r="AA132" s="63">
        <v>4501877</v>
      </c>
      <c r="AB132" s="63">
        <v>4224835</v>
      </c>
      <c r="AC132" s="63">
        <v>2258339</v>
      </c>
      <c r="AD132" s="63">
        <v>3177592</v>
      </c>
      <c r="AE132" s="63">
        <v>2529401</v>
      </c>
      <c r="AF132" s="63">
        <v>2644817</v>
      </c>
      <c r="AG132" s="63">
        <v>4221778</v>
      </c>
      <c r="AH132" s="63">
        <v>2831259</v>
      </c>
      <c r="AI132" s="13">
        <v>-6.4533352807519928E-2</v>
      </c>
      <c r="AJ132" s="13">
        <v>-0.3293681003596115</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887067</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229840</v>
      </c>
      <c r="H134" s="12">
        <v>115412</v>
      </c>
      <c r="I134" s="12">
        <v>199605</v>
      </c>
      <c r="J134" s="12">
        <v>230745</v>
      </c>
      <c r="K134" s="12">
        <v>334672</v>
      </c>
      <c r="L134" s="12">
        <v>711788</v>
      </c>
      <c r="M134" s="12">
        <v>166480</v>
      </c>
      <c r="N134" s="12">
        <v>525228</v>
      </c>
      <c r="O134" s="12">
        <v>457418</v>
      </c>
      <c r="P134" s="12">
        <v>95505</v>
      </c>
      <c r="Q134" s="12">
        <v>1021088</v>
      </c>
      <c r="R134" s="63">
        <v>790652</v>
      </c>
      <c r="S134" s="63">
        <v>564298</v>
      </c>
      <c r="T134" s="63">
        <v>222821</v>
      </c>
      <c r="U134" s="41">
        <v>190141</v>
      </c>
      <c r="V134" s="41">
        <v>703164</v>
      </c>
      <c r="W134" s="63">
        <v>139810</v>
      </c>
      <c r="X134" s="63">
        <v>63852</v>
      </c>
      <c r="Y134" s="63">
        <v>383717</v>
      </c>
      <c r="Z134" s="63">
        <v>1165842</v>
      </c>
      <c r="AA134" s="63">
        <v>271719</v>
      </c>
      <c r="AB134" s="63">
        <v>293810</v>
      </c>
      <c r="AC134" s="63">
        <v>1683803</v>
      </c>
      <c r="AD134" s="63">
        <v>2765674</v>
      </c>
      <c r="AE134" s="63">
        <v>1992435</v>
      </c>
      <c r="AF134" s="63">
        <v>2774339</v>
      </c>
      <c r="AG134" s="63">
        <v>844870</v>
      </c>
      <c r="AH134" s="63">
        <v>2464695</v>
      </c>
      <c r="AI134" s="13">
        <v>0.42544161994420016</v>
      </c>
      <c r="AJ134" s="13">
        <v>1.9172476238948004</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2020062</v>
      </c>
      <c r="H136" s="12">
        <v>2156529</v>
      </c>
      <c r="I136" s="12">
        <v>1809703</v>
      </c>
      <c r="J136" s="12">
        <v>2354413</v>
      </c>
      <c r="K136" s="12">
        <f>SUM(K137:K145)</f>
        <v>2412566</v>
      </c>
      <c r="L136" s="12">
        <f>SUM(L137:L145)</f>
        <v>2657079</v>
      </c>
      <c r="M136" s="12">
        <f>SUM(M137:M145)</f>
        <v>2756621</v>
      </c>
      <c r="N136" s="12">
        <f>SUM(N137:N145)</f>
        <v>3488651</v>
      </c>
      <c r="O136" s="12">
        <v>2912158.02</v>
      </c>
      <c r="P136" s="12">
        <v>3087252</v>
      </c>
      <c r="Q136" s="12">
        <v>3207413.99</v>
      </c>
      <c r="R136" s="63">
        <v>3539101.48</v>
      </c>
      <c r="S136" s="63">
        <v>3504312.9400000004</v>
      </c>
      <c r="T136" s="63">
        <v>3500099.4999999995</v>
      </c>
      <c r="U136" s="41">
        <v>3794835.2499999995</v>
      </c>
      <c r="V136" s="41">
        <v>4179038.28</v>
      </c>
      <c r="W136" s="63">
        <v>3941877.7599999998</v>
      </c>
      <c r="X136" s="63">
        <v>1830592.3599999999</v>
      </c>
      <c r="Y136" s="63">
        <v>3352033.82</v>
      </c>
      <c r="Z136" s="63">
        <v>3695913.29</v>
      </c>
      <c r="AA136" s="63">
        <v>4648200.8000000007</v>
      </c>
      <c r="AB136" s="63">
        <v>4139195</v>
      </c>
      <c r="AC136" s="63">
        <v>4783467</v>
      </c>
      <c r="AD136" s="63">
        <v>4530981</v>
      </c>
      <c r="AE136" s="63">
        <v>4863144</v>
      </c>
      <c r="AF136" s="63">
        <v>6568652</v>
      </c>
      <c r="AG136" s="63">
        <v>7353907</v>
      </c>
      <c r="AH136" s="63">
        <v>5871385</v>
      </c>
      <c r="AI136" s="13">
        <v>5.9995720835437361E-2</v>
      </c>
      <c r="AJ136" s="13">
        <v>-0.20159651189496958</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71193</v>
      </c>
      <c r="H138" s="12">
        <v>80546</v>
      </c>
      <c r="I138" s="12">
        <v>79022</v>
      </c>
      <c r="J138" s="12">
        <v>83522</v>
      </c>
      <c r="K138" s="12">
        <v>92921</v>
      </c>
      <c r="L138" s="12">
        <v>97411</v>
      </c>
      <c r="M138" s="12">
        <v>102583</v>
      </c>
      <c r="N138" s="12">
        <v>100456</v>
      </c>
      <c r="O138" s="12">
        <v>217022.21</v>
      </c>
      <c r="P138" s="12">
        <v>260189</v>
      </c>
      <c r="Q138" s="12">
        <v>293902.24</v>
      </c>
      <c r="R138" s="63">
        <v>309073.24</v>
      </c>
      <c r="S138" s="63">
        <v>260188.77</v>
      </c>
      <c r="T138" s="63">
        <v>349031.3</v>
      </c>
      <c r="U138" s="41">
        <v>419678.34</v>
      </c>
      <c r="V138" s="41">
        <v>432363.09</v>
      </c>
      <c r="W138" s="64">
        <v>462828.04</v>
      </c>
      <c r="X138" s="64">
        <v>505570.27</v>
      </c>
      <c r="Y138" s="63">
        <v>561195.73</v>
      </c>
      <c r="Z138" s="63">
        <v>594408.30000000005</v>
      </c>
      <c r="AA138" s="63">
        <v>613312.30000000005</v>
      </c>
      <c r="AB138" s="63">
        <v>681745</v>
      </c>
      <c r="AC138" s="63">
        <v>757048</v>
      </c>
      <c r="AD138" s="63">
        <v>760562</v>
      </c>
      <c r="AE138" s="63">
        <v>847837</v>
      </c>
      <c r="AF138" s="63">
        <v>871539</v>
      </c>
      <c r="AG138" s="63">
        <v>930055</v>
      </c>
      <c r="AH138" s="63">
        <v>972939</v>
      </c>
      <c r="AI138" s="13">
        <v>6.1069770487655495E-2</v>
      </c>
      <c r="AJ138" s="13">
        <v>4.6109101074667626E-2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1485246</v>
      </c>
      <c r="H141" s="12">
        <v>1457005</v>
      </c>
      <c r="I141" s="12">
        <v>1550190</v>
      </c>
      <c r="J141" s="12">
        <v>1739142</v>
      </c>
      <c r="K141" s="12">
        <v>1819753</v>
      </c>
      <c r="L141" s="12">
        <v>1868659</v>
      </c>
      <c r="M141" s="12">
        <v>2086580</v>
      </c>
      <c r="N141" s="12">
        <v>2244700</v>
      </c>
      <c r="O141" s="12">
        <v>2171707.2400000002</v>
      </c>
      <c r="P141" s="12">
        <v>2075697</v>
      </c>
      <c r="Q141" s="12">
        <v>2060905.73</v>
      </c>
      <c r="R141" s="63">
        <v>2362796.94</v>
      </c>
      <c r="S141" s="63">
        <v>2693269.5300000003</v>
      </c>
      <c r="T141" s="63">
        <v>2234666.3499999996</v>
      </c>
      <c r="U141" s="41">
        <v>2442539.0299999998</v>
      </c>
      <c r="V141" s="41">
        <v>2716135.34</v>
      </c>
      <c r="W141" s="63">
        <v>2598189.7399999998</v>
      </c>
      <c r="X141" s="63">
        <v>229162.85</v>
      </c>
      <c r="Y141" s="63">
        <v>1886065.1500000001</v>
      </c>
      <c r="Z141" s="63">
        <v>1687004.1300000001</v>
      </c>
      <c r="AA141" s="63">
        <v>1967084.55</v>
      </c>
      <c r="AB141" s="63">
        <v>1977920</v>
      </c>
      <c r="AC141" s="63">
        <v>2018795</v>
      </c>
      <c r="AD141" s="63">
        <v>2016904</v>
      </c>
      <c r="AE141" s="63">
        <v>2026807</v>
      </c>
      <c r="AF141" s="63">
        <v>2211812</v>
      </c>
      <c r="AG141" s="63">
        <v>2270050</v>
      </c>
      <c r="AH141" s="63">
        <v>2254273</v>
      </c>
      <c r="AI141" s="13">
        <v>2.2036245552141454E-2</v>
      </c>
      <c r="AJ141" s="13">
        <v>-6.9500671791370237E-3</v>
      </c>
    </row>
    <row r="142" spans="1:36" ht="10.5" customHeight="1" x14ac:dyDescent="0.2">
      <c r="A142" s="11"/>
      <c r="B142" s="14"/>
      <c r="C142" s="11" t="s">
        <v>55</v>
      </c>
      <c r="E142" s="11"/>
      <c r="F142" s="2"/>
      <c r="G142" s="12">
        <v>0</v>
      </c>
      <c r="H142" s="12">
        <v>0</v>
      </c>
      <c r="I142" s="12">
        <v>0</v>
      </c>
      <c r="J142" s="12">
        <v>0</v>
      </c>
      <c r="K142" s="12">
        <v>0</v>
      </c>
      <c r="L142" s="12">
        <v>40197</v>
      </c>
      <c r="M142" s="12">
        <v>95444</v>
      </c>
      <c r="N142" s="12">
        <v>128165</v>
      </c>
      <c r="O142" s="12">
        <v>154946.57</v>
      </c>
      <c r="P142" s="12">
        <v>206325</v>
      </c>
      <c r="Q142" s="12">
        <v>256946.02</v>
      </c>
      <c r="R142" s="63">
        <v>278645.3</v>
      </c>
      <c r="S142" s="63">
        <v>206324.64</v>
      </c>
      <c r="T142" s="63">
        <v>281151.84999999998</v>
      </c>
      <c r="U142" s="41">
        <v>327900.88</v>
      </c>
      <c r="V142" s="41">
        <v>336179.85</v>
      </c>
      <c r="W142" s="64">
        <v>382954.98</v>
      </c>
      <c r="X142" s="64">
        <v>422359.24</v>
      </c>
      <c r="Y142" s="63">
        <v>444830.94</v>
      </c>
      <c r="Z142" s="63">
        <v>454459.86</v>
      </c>
      <c r="AA142" s="63">
        <v>472825.95</v>
      </c>
      <c r="AB142" s="63">
        <v>508220</v>
      </c>
      <c r="AC142" s="63">
        <v>561303</v>
      </c>
      <c r="AD142" s="63">
        <v>572406</v>
      </c>
      <c r="AE142" s="63">
        <v>711456</v>
      </c>
      <c r="AF142" s="63">
        <v>621024</v>
      </c>
      <c r="AG142" s="63">
        <v>1429548</v>
      </c>
      <c r="AH142" s="63">
        <v>669006</v>
      </c>
      <c r="AI142" s="13">
        <v>4.6878731734546486E-2</v>
      </c>
      <c r="AJ142" s="13">
        <v>-0.53201571405787007</v>
      </c>
    </row>
    <row r="143" spans="1:36" ht="10.5" customHeight="1" x14ac:dyDescent="0.2">
      <c r="A143" s="11"/>
      <c r="B143" s="11"/>
      <c r="C143" s="11" t="s">
        <v>56</v>
      </c>
      <c r="D143" s="11"/>
      <c r="E143" s="11"/>
      <c r="F143" s="2"/>
      <c r="G143" s="12">
        <v>463623</v>
      </c>
      <c r="H143" s="12">
        <v>618978</v>
      </c>
      <c r="I143" s="12">
        <v>180491</v>
      </c>
      <c r="J143" s="12">
        <v>531749</v>
      </c>
      <c r="K143" s="12">
        <v>499892</v>
      </c>
      <c r="L143" s="12">
        <v>650812</v>
      </c>
      <c r="M143" s="12">
        <v>472014</v>
      </c>
      <c r="N143" s="12">
        <v>1015330</v>
      </c>
      <c r="O143" s="12">
        <v>368482</v>
      </c>
      <c r="P143" s="12">
        <v>545041</v>
      </c>
      <c r="Q143" s="12">
        <v>595660</v>
      </c>
      <c r="R143" s="63">
        <v>588586</v>
      </c>
      <c r="S143" s="63">
        <v>344530</v>
      </c>
      <c r="T143" s="63">
        <v>635250</v>
      </c>
      <c r="U143" s="41">
        <v>604717</v>
      </c>
      <c r="V143" s="41">
        <v>694360</v>
      </c>
      <c r="W143" s="63">
        <v>497905</v>
      </c>
      <c r="X143" s="63">
        <v>673500</v>
      </c>
      <c r="Y143" s="63">
        <v>459942</v>
      </c>
      <c r="Z143" s="63">
        <v>960041</v>
      </c>
      <c r="AA143" s="63">
        <v>1594978</v>
      </c>
      <c r="AB143" s="63">
        <v>971310</v>
      </c>
      <c r="AC143" s="63">
        <v>1446321</v>
      </c>
      <c r="AD143" s="63">
        <v>1181109</v>
      </c>
      <c r="AE143" s="63">
        <v>1277044</v>
      </c>
      <c r="AF143" s="63">
        <v>2864277</v>
      </c>
      <c r="AG143" s="63">
        <v>2724254</v>
      </c>
      <c r="AH143" s="63">
        <v>1975167</v>
      </c>
      <c r="AI143" s="13">
        <v>0.12557471067449844</v>
      </c>
      <c r="AJ143" s="13">
        <v>-0.27496958800464272</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21628</v>
      </c>
      <c r="H147" s="12">
        <v>188970</v>
      </c>
      <c r="I147" s="12">
        <v>292467</v>
      </c>
      <c r="J147" s="12">
        <v>132470</v>
      </c>
      <c r="K147" s="12">
        <v>203067</v>
      </c>
      <c r="L147" s="12">
        <v>515333</v>
      </c>
      <c r="M147" s="12">
        <v>1287888</v>
      </c>
      <c r="N147" s="12">
        <v>254430</v>
      </c>
      <c r="O147" s="12">
        <v>359081</v>
      </c>
      <c r="P147" s="12">
        <v>194627</v>
      </c>
      <c r="Q147" s="12">
        <v>891328</v>
      </c>
      <c r="R147" s="63">
        <v>404229</v>
      </c>
      <c r="S147" s="63">
        <v>868194</v>
      </c>
      <c r="T147" s="63">
        <v>295060</v>
      </c>
      <c r="U147" s="41">
        <v>126816</v>
      </c>
      <c r="V147" s="41">
        <v>21292</v>
      </c>
      <c r="W147" s="63">
        <v>0</v>
      </c>
      <c r="X147" s="63">
        <v>302149</v>
      </c>
      <c r="Y147" s="63">
        <v>121929</v>
      </c>
      <c r="Z147" s="63">
        <v>128388</v>
      </c>
      <c r="AA147" s="63">
        <v>38238</v>
      </c>
      <c r="AB147" s="63">
        <v>24263</v>
      </c>
      <c r="AC147" s="63">
        <v>11961</v>
      </c>
      <c r="AD147" s="63">
        <v>15432</v>
      </c>
      <c r="AE147" s="63">
        <v>1750</v>
      </c>
      <c r="AF147" s="63">
        <v>1750</v>
      </c>
      <c r="AG147" s="63">
        <v>2450</v>
      </c>
      <c r="AH147" s="63">
        <v>3421</v>
      </c>
      <c r="AI147" s="13">
        <v>-0.27855798770446483</v>
      </c>
      <c r="AJ147" s="13">
        <v>0.39632653061224488</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0</v>
      </c>
      <c r="I149" s="12">
        <v>21000</v>
      </c>
      <c r="J149" s="12">
        <v>0</v>
      </c>
      <c r="K149" s="12">
        <v>25000</v>
      </c>
      <c r="L149" s="12">
        <v>367038</v>
      </c>
      <c r="M149" s="12">
        <v>0</v>
      </c>
      <c r="N149" s="12">
        <v>234292</v>
      </c>
      <c r="O149" s="12">
        <v>34213</v>
      </c>
      <c r="P149" s="12">
        <v>0</v>
      </c>
      <c r="Q149" s="12">
        <v>214465</v>
      </c>
      <c r="R149" s="63">
        <v>0</v>
      </c>
      <c r="S149" s="63">
        <v>68560</v>
      </c>
      <c r="T149" s="63">
        <v>106070</v>
      </c>
      <c r="U149" s="41">
        <v>101249</v>
      </c>
      <c r="V149" s="41">
        <v>114581</v>
      </c>
      <c r="W149" s="63">
        <v>101797</v>
      </c>
      <c r="X149" s="63">
        <v>106326</v>
      </c>
      <c r="Y149" s="63">
        <v>113859</v>
      </c>
      <c r="Z149" s="63">
        <v>140003</v>
      </c>
      <c r="AA149" s="63">
        <v>115000</v>
      </c>
      <c r="AB149" s="63">
        <v>115000</v>
      </c>
      <c r="AC149" s="63">
        <v>115000</v>
      </c>
      <c r="AD149" s="63">
        <v>918684</v>
      </c>
      <c r="AE149" s="63">
        <v>1367791</v>
      </c>
      <c r="AF149" s="63">
        <v>1980625</v>
      </c>
      <c r="AG149" s="63">
        <v>933305</v>
      </c>
      <c r="AH149" s="63">
        <v>1416420</v>
      </c>
      <c r="AI149" s="13">
        <v>0.51966910743074957</v>
      </c>
      <c r="AJ149" s="13">
        <v>0.51763892832460989</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5164206</v>
      </c>
      <c r="H152" s="5">
        <v>6106939</v>
      </c>
      <c r="I152" s="5">
        <v>6708720</v>
      </c>
      <c r="J152" s="5">
        <v>7301812</v>
      </c>
      <c r="K152" s="5">
        <v>7862956</v>
      </c>
      <c r="L152" s="5">
        <v>10102276</v>
      </c>
      <c r="M152" s="5">
        <v>9134941</v>
      </c>
      <c r="N152" s="5">
        <v>11278700</v>
      </c>
      <c r="O152" s="5">
        <v>9535428</v>
      </c>
      <c r="P152" s="5">
        <v>10803774</v>
      </c>
      <c r="Q152" s="5">
        <v>12547865</v>
      </c>
      <c r="R152" s="62">
        <v>13599889</v>
      </c>
      <c r="S152" s="62">
        <v>13904770</v>
      </c>
      <c r="T152" s="62">
        <v>14398126</v>
      </c>
      <c r="U152" s="39">
        <v>16656104</v>
      </c>
      <c r="V152" s="39">
        <v>16886210</v>
      </c>
      <c r="W152" s="62">
        <v>17167125</v>
      </c>
      <c r="X152" s="62">
        <v>17704948</v>
      </c>
      <c r="Y152" s="62">
        <v>18356682</v>
      </c>
      <c r="Z152" s="62">
        <v>19281926</v>
      </c>
      <c r="AA152" s="62">
        <v>20834043</v>
      </c>
      <c r="AB152" s="62">
        <v>22694505</v>
      </c>
      <c r="AC152" s="62">
        <v>25921758</v>
      </c>
      <c r="AD152" s="62">
        <v>38170163</v>
      </c>
      <c r="AE152" s="62">
        <v>24376372</v>
      </c>
      <c r="AF152" s="62">
        <v>32840703</v>
      </c>
      <c r="AG152" s="62">
        <v>28853726</v>
      </c>
      <c r="AH152" s="62">
        <v>23413519</v>
      </c>
      <c r="AI152" s="10">
        <v>5.2119964230694649E-3</v>
      </c>
      <c r="AJ152" s="10">
        <v>-0.18854434952352428</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1684698</v>
      </c>
      <c r="H154" s="12">
        <v>1759314</v>
      </c>
      <c r="I154" s="12">
        <v>1868082</v>
      </c>
      <c r="J154" s="12">
        <v>2039244</v>
      </c>
      <c r="K154" s="12">
        <v>2323324</v>
      </c>
      <c r="L154" s="12">
        <v>2556575</v>
      </c>
      <c r="M154" s="12">
        <v>3236399</v>
      </c>
      <c r="N154" s="12">
        <v>3294408</v>
      </c>
      <c r="O154" s="12">
        <v>2932209</v>
      </c>
      <c r="P154" s="12">
        <v>3041431</v>
      </c>
      <c r="Q154" s="12">
        <v>3349870</v>
      </c>
      <c r="R154" s="63">
        <v>4238030</v>
      </c>
      <c r="S154" s="63">
        <v>3869114</v>
      </c>
      <c r="T154" s="63">
        <v>3726147</v>
      </c>
      <c r="U154" s="41">
        <v>3942487</v>
      </c>
      <c r="V154" s="41">
        <v>4174516</v>
      </c>
      <c r="W154" s="63">
        <v>4277520</v>
      </c>
      <c r="X154" s="63">
        <v>4278097</v>
      </c>
      <c r="Y154" s="63">
        <v>4846962</v>
      </c>
      <c r="Z154" s="63">
        <v>5446641</v>
      </c>
      <c r="AA154" s="63">
        <v>5939677</v>
      </c>
      <c r="AB154" s="63">
        <v>5824507</v>
      </c>
      <c r="AC154" s="63">
        <v>6510273</v>
      </c>
      <c r="AD154" s="63">
        <v>7367775</v>
      </c>
      <c r="AE154" s="63">
        <v>6955015</v>
      </c>
      <c r="AF154" s="63">
        <v>11448014</v>
      </c>
      <c r="AG154" s="63">
        <v>7641614</v>
      </c>
      <c r="AH154" s="63">
        <v>7649285</v>
      </c>
      <c r="AI154" s="13">
        <v>4.6470391675361045E-2</v>
      </c>
      <c r="AJ154" s="13">
        <v>1.0038455226866994E-3</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1260861</v>
      </c>
      <c r="H156" s="12">
        <v>1492603</v>
      </c>
      <c r="I156" s="12">
        <v>1534659</v>
      </c>
      <c r="J156" s="12">
        <v>2034286</v>
      </c>
      <c r="K156" s="12">
        <v>2426180</v>
      </c>
      <c r="L156" s="12">
        <v>2609649</v>
      </c>
      <c r="M156" s="12">
        <v>2788433</v>
      </c>
      <c r="N156" s="12">
        <v>3421573</v>
      </c>
      <c r="O156" s="12">
        <v>3056023</v>
      </c>
      <c r="P156" s="12">
        <v>3839637</v>
      </c>
      <c r="Q156" s="12">
        <v>4372050</v>
      </c>
      <c r="R156" s="63">
        <v>4586755</v>
      </c>
      <c r="S156" s="63">
        <v>5083493</v>
      </c>
      <c r="T156" s="63">
        <v>6745707</v>
      </c>
      <c r="U156" s="41">
        <v>7588728</v>
      </c>
      <c r="V156" s="41">
        <v>7556393</v>
      </c>
      <c r="W156" s="63">
        <v>8321576</v>
      </c>
      <c r="X156" s="63">
        <v>8419646</v>
      </c>
      <c r="Y156" s="63">
        <v>7236502</v>
      </c>
      <c r="Z156" s="63">
        <v>7017801</v>
      </c>
      <c r="AA156" s="63">
        <v>7112066</v>
      </c>
      <c r="AB156" s="63">
        <v>7781248</v>
      </c>
      <c r="AC156" s="63">
        <v>8391077</v>
      </c>
      <c r="AD156" s="63">
        <v>10460583</v>
      </c>
      <c r="AE156" s="63">
        <v>10213720</v>
      </c>
      <c r="AF156" s="63">
        <v>10193152</v>
      </c>
      <c r="AG156" s="63">
        <v>10827709</v>
      </c>
      <c r="AH156" s="63">
        <v>11507047</v>
      </c>
      <c r="AI156" s="13">
        <v>6.7380108147456097E-2</v>
      </c>
      <c r="AJ156" s="13">
        <v>6.274069611586347E-2</v>
      </c>
    </row>
    <row r="157" spans="1:36" ht="10.5" customHeight="1" x14ac:dyDescent="0.2">
      <c r="A157" s="11"/>
      <c r="B157" s="19" t="s">
        <v>67</v>
      </c>
      <c r="C157" s="14"/>
      <c r="D157" s="19"/>
      <c r="E157" s="19"/>
      <c r="F157" s="2"/>
      <c r="G157" s="12">
        <v>994196</v>
      </c>
      <c r="H157" s="12">
        <v>1124426</v>
      </c>
      <c r="I157" s="12">
        <v>1039362</v>
      </c>
      <c r="J157" s="12">
        <v>1100949</v>
      </c>
      <c r="K157" s="12">
        <v>1219315</v>
      </c>
      <c r="L157" s="12">
        <v>1076382</v>
      </c>
      <c r="M157" s="12">
        <v>1034977</v>
      </c>
      <c r="N157" s="12">
        <v>1889811</v>
      </c>
      <c r="O157" s="12">
        <v>1179229</v>
      </c>
      <c r="P157" s="12">
        <v>1189161</v>
      </c>
      <c r="Q157" s="12">
        <v>1195300</v>
      </c>
      <c r="R157" s="63">
        <v>1329090</v>
      </c>
      <c r="S157" s="63">
        <v>1631010</v>
      </c>
      <c r="T157" s="63">
        <v>1396423</v>
      </c>
      <c r="U157" s="41">
        <v>1724665</v>
      </c>
      <c r="V157" s="41">
        <v>1762740</v>
      </c>
      <c r="W157" s="63">
        <v>2055501</v>
      </c>
      <c r="X157" s="63">
        <v>1493505</v>
      </c>
      <c r="Y157" s="63">
        <v>1481449</v>
      </c>
      <c r="Z157" s="63">
        <v>1980015</v>
      </c>
      <c r="AA157" s="63">
        <v>2305153</v>
      </c>
      <c r="AB157" s="63">
        <v>2393392</v>
      </c>
      <c r="AC157" s="63">
        <v>2359899</v>
      </c>
      <c r="AD157" s="63">
        <v>12151407</v>
      </c>
      <c r="AE157" s="63">
        <v>3411826</v>
      </c>
      <c r="AF157" s="63">
        <v>4442552</v>
      </c>
      <c r="AG157" s="63">
        <v>3975223</v>
      </c>
      <c r="AH157" s="63">
        <v>0</v>
      </c>
      <c r="AI157" s="13">
        <v>-1</v>
      </c>
      <c r="AJ157" s="13" t="s">
        <v>246</v>
      </c>
    </row>
    <row r="158" spans="1:36" ht="10.5" customHeight="1" x14ac:dyDescent="0.2">
      <c r="A158" s="11"/>
      <c r="B158" s="19" t="s">
        <v>69</v>
      </c>
      <c r="C158" s="14"/>
      <c r="D158" s="19"/>
      <c r="E158" s="19"/>
      <c r="F158" s="2"/>
      <c r="G158" s="12">
        <v>552813</v>
      </c>
      <c r="H158" s="12">
        <v>616001</v>
      </c>
      <c r="I158" s="12">
        <v>734900</v>
      </c>
      <c r="J158" s="12">
        <v>665373</v>
      </c>
      <c r="K158" s="12">
        <v>765912</v>
      </c>
      <c r="L158" s="12">
        <v>800185</v>
      </c>
      <c r="M158" s="12">
        <v>907727</v>
      </c>
      <c r="N158" s="12">
        <v>1060110</v>
      </c>
      <c r="O158" s="12">
        <v>1015712</v>
      </c>
      <c r="P158" s="12">
        <v>1020068</v>
      </c>
      <c r="Q158" s="12">
        <v>1020077</v>
      </c>
      <c r="R158" s="63">
        <v>1027198</v>
      </c>
      <c r="S158" s="63">
        <v>1197906</v>
      </c>
      <c r="T158" s="63">
        <v>246577</v>
      </c>
      <c r="U158" s="41">
        <v>234771</v>
      </c>
      <c r="V158" s="41">
        <v>302549</v>
      </c>
      <c r="W158" s="63">
        <v>90648</v>
      </c>
      <c r="X158" s="63">
        <v>1493325</v>
      </c>
      <c r="Y158" s="63">
        <v>1568580</v>
      </c>
      <c r="Z158" s="63">
        <v>1606567</v>
      </c>
      <c r="AA158" s="63">
        <v>1605698</v>
      </c>
      <c r="AB158" s="63">
        <v>1639871</v>
      </c>
      <c r="AC158" s="63">
        <v>1640222</v>
      </c>
      <c r="AD158" s="63">
        <v>259838</v>
      </c>
      <c r="AE158" s="63">
        <v>309264</v>
      </c>
      <c r="AF158" s="63">
        <v>260317</v>
      </c>
      <c r="AG158" s="63">
        <v>254815</v>
      </c>
      <c r="AH158" s="63">
        <v>271695</v>
      </c>
      <c r="AI158" s="13">
        <v>-0.25889684851816508</v>
      </c>
      <c r="AJ158" s="13">
        <v>6.6244137903969547E-2</v>
      </c>
    </row>
    <row r="159" spans="1:36" ht="10.5" customHeight="1" x14ac:dyDescent="0.2">
      <c r="A159" s="11"/>
      <c r="B159" s="19" t="s">
        <v>70</v>
      </c>
      <c r="C159" s="14"/>
      <c r="D159" s="19"/>
      <c r="E159" s="19"/>
      <c r="F159" s="2"/>
      <c r="G159" s="12">
        <v>473720</v>
      </c>
      <c r="H159" s="12">
        <v>400806</v>
      </c>
      <c r="I159" s="12">
        <v>1050832</v>
      </c>
      <c r="J159" s="12">
        <v>528734</v>
      </c>
      <c r="K159" s="12">
        <v>228939</v>
      </c>
      <c r="L159" s="12">
        <v>248044</v>
      </c>
      <c r="M159" s="12">
        <v>328699</v>
      </c>
      <c r="N159" s="12">
        <v>375154</v>
      </c>
      <c r="O159" s="12">
        <v>474297</v>
      </c>
      <c r="P159" s="12">
        <v>505724</v>
      </c>
      <c r="Q159" s="12">
        <v>630902</v>
      </c>
      <c r="R159" s="63">
        <v>633125</v>
      </c>
      <c r="S159" s="63">
        <v>648743</v>
      </c>
      <c r="T159" s="63">
        <v>774103</v>
      </c>
      <c r="U159" s="41">
        <v>846948</v>
      </c>
      <c r="V159" s="41">
        <v>853131</v>
      </c>
      <c r="W159" s="63">
        <v>930032</v>
      </c>
      <c r="X159" s="63">
        <v>785254</v>
      </c>
      <c r="Y159" s="63">
        <v>721072</v>
      </c>
      <c r="Z159" s="63">
        <v>723910</v>
      </c>
      <c r="AA159" s="63">
        <v>696017</v>
      </c>
      <c r="AB159" s="63">
        <v>698605</v>
      </c>
      <c r="AC159" s="63">
        <v>707668</v>
      </c>
      <c r="AD159" s="63">
        <v>732087</v>
      </c>
      <c r="AE159" s="63">
        <v>756142</v>
      </c>
      <c r="AF159" s="63">
        <v>758943</v>
      </c>
      <c r="AG159" s="63">
        <v>892245</v>
      </c>
      <c r="AH159" s="63">
        <v>953238</v>
      </c>
      <c r="AI159" s="13">
        <v>5.3161423532871011E-2</v>
      </c>
      <c r="AJ159" s="13">
        <v>6.8359026948876148E-2</v>
      </c>
    </row>
    <row r="160" spans="1:36" ht="10.5" customHeight="1" x14ac:dyDescent="0.2">
      <c r="A160" s="11"/>
      <c r="B160" s="19" t="s">
        <v>71</v>
      </c>
      <c r="C160" s="14"/>
      <c r="D160" s="19"/>
      <c r="E160" s="19"/>
      <c r="F160" s="2"/>
      <c r="G160" s="12">
        <v>197918</v>
      </c>
      <c r="H160" s="12">
        <v>208467</v>
      </c>
      <c r="I160" s="12">
        <v>244795</v>
      </c>
      <c r="J160" s="12">
        <v>270929</v>
      </c>
      <c r="K160" s="12">
        <v>408212</v>
      </c>
      <c r="L160" s="12">
        <v>401816</v>
      </c>
      <c r="M160" s="12">
        <v>388877</v>
      </c>
      <c r="N160" s="12">
        <v>474673</v>
      </c>
      <c r="O160" s="12">
        <v>452360</v>
      </c>
      <c r="P160" s="12">
        <v>411994</v>
      </c>
      <c r="Q160" s="12">
        <v>395633</v>
      </c>
      <c r="R160" s="63">
        <v>589042</v>
      </c>
      <c r="S160" s="63">
        <v>539686</v>
      </c>
      <c r="T160" s="63">
        <v>392317</v>
      </c>
      <c r="U160" s="41">
        <v>481678</v>
      </c>
      <c r="V160" s="41">
        <v>515566</v>
      </c>
      <c r="W160" s="63">
        <v>456667</v>
      </c>
      <c r="X160" s="63">
        <v>412292</v>
      </c>
      <c r="Y160" s="63">
        <v>393979</v>
      </c>
      <c r="Z160" s="63">
        <v>419216</v>
      </c>
      <c r="AA160" s="63">
        <v>448545</v>
      </c>
      <c r="AB160" s="63">
        <v>488116</v>
      </c>
      <c r="AC160" s="63">
        <v>496531</v>
      </c>
      <c r="AD160" s="63">
        <v>540011</v>
      </c>
      <c r="AE160" s="63">
        <v>597527</v>
      </c>
      <c r="AF160" s="63">
        <v>582463</v>
      </c>
      <c r="AG160" s="63">
        <v>618022</v>
      </c>
      <c r="AH160" s="63">
        <v>632708</v>
      </c>
      <c r="AI160" s="13">
        <v>4.4191243689877258E-2</v>
      </c>
      <c r="AJ160" s="13">
        <v>2.3762908116539541E-2</v>
      </c>
    </row>
    <row r="161" spans="1:36" ht="10.5" customHeight="1" x14ac:dyDescent="0.2">
      <c r="A161" s="11"/>
      <c r="B161" s="19" t="s">
        <v>72</v>
      </c>
      <c r="C161" s="14"/>
      <c r="D161" s="19"/>
      <c r="E161" s="19"/>
      <c r="F161" s="2"/>
      <c r="G161" s="12">
        <v>0</v>
      </c>
      <c r="H161" s="12">
        <v>23842</v>
      </c>
      <c r="I161" s="12">
        <v>236090</v>
      </c>
      <c r="J161" s="12">
        <v>213595</v>
      </c>
      <c r="K161" s="12">
        <v>104779</v>
      </c>
      <c r="L161" s="12">
        <v>233282</v>
      </c>
      <c r="M161" s="12">
        <v>225452</v>
      </c>
      <c r="N161" s="12">
        <v>202222</v>
      </c>
      <c r="O161" s="12">
        <v>0</v>
      </c>
      <c r="P161" s="12">
        <v>211032</v>
      </c>
      <c r="Q161" s="12">
        <v>198048</v>
      </c>
      <c r="R161" s="63">
        <v>2014</v>
      </c>
      <c r="S161" s="63">
        <v>270156</v>
      </c>
      <c r="T161" s="63">
        <v>857950</v>
      </c>
      <c r="U161" s="41">
        <v>1201133</v>
      </c>
      <c r="V161" s="41">
        <v>1570058</v>
      </c>
      <c r="W161" s="63">
        <v>1035181</v>
      </c>
      <c r="X161" s="63">
        <v>822829</v>
      </c>
      <c r="Y161" s="63">
        <v>947906</v>
      </c>
      <c r="Z161" s="63">
        <v>1208398</v>
      </c>
      <c r="AA161" s="63">
        <v>2194050</v>
      </c>
      <c r="AB161" s="63">
        <v>1132756</v>
      </c>
      <c r="AC161" s="63">
        <v>1116620</v>
      </c>
      <c r="AD161" s="63">
        <v>1439541</v>
      </c>
      <c r="AE161" s="63">
        <v>1834918</v>
      </c>
      <c r="AF161" s="63">
        <v>1918042</v>
      </c>
      <c r="AG161" s="63">
        <v>3452649</v>
      </c>
      <c r="AH161" s="63">
        <v>2399546</v>
      </c>
      <c r="AI161" s="13">
        <v>0.13326667520986946</v>
      </c>
      <c r="AJ161" s="13">
        <v>-0.30501304940061963</v>
      </c>
    </row>
    <row r="162" spans="1:36" ht="10.5" customHeight="1" x14ac:dyDescent="0.2">
      <c r="A162" s="11"/>
      <c r="B162" s="19" t="s">
        <v>73</v>
      </c>
      <c r="C162" s="14"/>
      <c r="D162" s="19"/>
      <c r="E162" s="19"/>
      <c r="F162" s="2"/>
      <c r="G162" s="12">
        <v>0</v>
      </c>
      <c r="H162" s="12">
        <v>481480</v>
      </c>
      <c r="I162" s="12">
        <v>0</v>
      </c>
      <c r="J162" s="12">
        <v>448702</v>
      </c>
      <c r="K162" s="12">
        <v>386295</v>
      </c>
      <c r="L162" s="12">
        <v>2176343</v>
      </c>
      <c r="M162" s="12">
        <v>224377</v>
      </c>
      <c r="N162" s="12">
        <v>505847</v>
      </c>
      <c r="O162" s="12">
        <v>245664</v>
      </c>
      <c r="P162" s="12">
        <v>227999</v>
      </c>
      <c r="Q162" s="12">
        <v>1385985</v>
      </c>
      <c r="R162" s="63">
        <v>1018738</v>
      </c>
      <c r="S162" s="63">
        <v>664662</v>
      </c>
      <c r="T162" s="63">
        <v>258902</v>
      </c>
      <c r="U162" s="41">
        <v>635694</v>
      </c>
      <c r="V162" s="41">
        <v>151257</v>
      </c>
      <c r="W162" s="63">
        <v>0</v>
      </c>
      <c r="X162" s="63">
        <v>0</v>
      </c>
      <c r="Y162" s="63">
        <v>0</v>
      </c>
      <c r="Z162" s="63">
        <v>0</v>
      </c>
      <c r="AA162" s="63">
        <v>532837</v>
      </c>
      <c r="AB162" s="63">
        <v>0</v>
      </c>
      <c r="AC162" s="63">
        <v>4699468</v>
      </c>
      <c r="AD162" s="63">
        <v>5218921</v>
      </c>
      <c r="AE162" s="63">
        <v>297960</v>
      </c>
      <c r="AF162" s="63">
        <v>3237220</v>
      </c>
      <c r="AG162" s="63">
        <v>1191449</v>
      </c>
      <c r="AH162" s="63">
        <v>0</v>
      </c>
      <c r="AI162" s="13" t="s">
        <v>246</v>
      </c>
      <c r="AJ162" s="13" t="s">
        <v>246</v>
      </c>
    </row>
    <row r="163" spans="1:36" ht="10.5" customHeight="1" x14ac:dyDescent="0.2">
      <c r="A163" s="11"/>
      <c r="B163" s="19" t="s">
        <v>39</v>
      </c>
      <c r="C163" s="14"/>
      <c r="D163" s="19"/>
      <c r="E163" s="19"/>
      <c r="F163" s="2"/>
      <c r="G163" s="12">
        <v>0</v>
      </c>
      <c r="H163" s="12">
        <v>0</v>
      </c>
      <c r="I163" s="12">
        <v>0</v>
      </c>
      <c r="J163" s="12">
        <v>0</v>
      </c>
      <c r="K163" s="12">
        <v>0</v>
      </c>
      <c r="L163" s="12">
        <v>0</v>
      </c>
      <c r="M163" s="12">
        <v>0</v>
      </c>
      <c r="N163" s="12">
        <v>54902</v>
      </c>
      <c r="O163" s="12">
        <v>179934</v>
      </c>
      <c r="P163" s="12">
        <v>356728</v>
      </c>
      <c r="Q163" s="12">
        <v>0</v>
      </c>
      <c r="R163" s="63">
        <v>175897</v>
      </c>
      <c r="S163" s="63">
        <v>0</v>
      </c>
      <c r="T163" s="63">
        <v>0</v>
      </c>
      <c r="U163" s="41">
        <v>0</v>
      </c>
      <c r="V163" s="41">
        <v>0</v>
      </c>
      <c r="W163" s="63">
        <v>0</v>
      </c>
      <c r="X163" s="63">
        <v>0</v>
      </c>
      <c r="Y163" s="63">
        <v>1160232</v>
      </c>
      <c r="Z163" s="63">
        <v>879378</v>
      </c>
      <c r="AA163" s="63">
        <v>0</v>
      </c>
      <c r="AB163" s="63">
        <v>2736010</v>
      </c>
      <c r="AC163" s="63">
        <v>0</v>
      </c>
      <c r="AD163" s="63">
        <v>0</v>
      </c>
      <c r="AE163" s="63">
        <v>0</v>
      </c>
      <c r="AF163" s="63">
        <v>0</v>
      </c>
      <c r="AG163" s="63">
        <v>0</v>
      </c>
      <c r="AH163" s="63">
        <v>0</v>
      </c>
      <c r="AI163" s="13">
        <v>-1</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229</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5312692</v>
      </c>
      <c r="H176" s="5">
        <v>5907760</v>
      </c>
      <c r="I176" s="5">
        <v>7277308</v>
      </c>
      <c r="J176" s="5">
        <v>7297202</v>
      </c>
      <c r="K176" s="5">
        <f>SUM(K178,K193,K204,K206)</f>
        <v>7850331</v>
      </c>
      <c r="L176" s="5">
        <f>SUM(L178,L193,L204,L206)</f>
        <v>8952905</v>
      </c>
      <c r="M176" s="5">
        <f>SUM(M178,M193,M204,M206)</f>
        <v>8760075</v>
      </c>
      <c r="N176" s="5">
        <f>SUM(N178,N193,N204,N206)</f>
        <v>8164592</v>
      </c>
      <c r="O176" s="5">
        <v>9381600</v>
      </c>
      <c r="P176" s="5">
        <v>9036797</v>
      </c>
      <c r="Q176" s="5">
        <v>11526932</v>
      </c>
      <c r="R176" s="39">
        <v>11753244</v>
      </c>
      <c r="S176" s="39">
        <v>13005611</v>
      </c>
      <c r="T176" s="39">
        <v>11500257</v>
      </c>
      <c r="U176" s="39">
        <v>11693960.74</v>
      </c>
      <c r="V176" s="39">
        <v>13354673</v>
      </c>
      <c r="W176" s="39">
        <v>11945385.5</v>
      </c>
      <c r="X176" s="39">
        <v>12221839</v>
      </c>
      <c r="Y176" s="39">
        <v>10808101</v>
      </c>
      <c r="Z176" s="39">
        <v>9519554</v>
      </c>
      <c r="AA176" s="39">
        <v>11628736</v>
      </c>
      <c r="AB176" s="39">
        <v>12334379</v>
      </c>
      <c r="AC176" s="39">
        <v>12918480</v>
      </c>
      <c r="AD176" s="39">
        <v>14508242</v>
      </c>
      <c r="AE176" s="39">
        <v>14227634</v>
      </c>
      <c r="AF176" s="39">
        <v>14464649</v>
      </c>
      <c r="AG176" s="39">
        <v>16273865</v>
      </c>
      <c r="AH176" s="39">
        <v>15286628</v>
      </c>
      <c r="AI176" s="10">
        <v>3.6411925045949145E-2</v>
      </c>
      <c r="AJ176" s="10">
        <v>-6.0663954137508205E-2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4458144</v>
      </c>
      <c r="H178" s="12">
        <v>4896830</v>
      </c>
      <c r="I178" s="12">
        <v>5051867</v>
      </c>
      <c r="J178" s="12">
        <v>5773492</v>
      </c>
      <c r="K178" s="12">
        <f>SUM(K179,K183:K187)</f>
        <v>6269859</v>
      </c>
      <c r="L178" s="12">
        <f>SUM(L179,L183:L187)</f>
        <v>6902147</v>
      </c>
      <c r="M178" s="12">
        <f>SUM(M179,M183:M187)</f>
        <v>6996730</v>
      </c>
      <c r="N178" s="12">
        <f>SUM(N179,N183:N187)</f>
        <v>6508728</v>
      </c>
      <c r="O178" s="12">
        <v>7175505</v>
      </c>
      <c r="P178" s="12">
        <v>7072835</v>
      </c>
      <c r="Q178" s="12">
        <v>7887561</v>
      </c>
      <c r="R178" s="41">
        <v>7678275</v>
      </c>
      <c r="S178" s="41">
        <v>9582262</v>
      </c>
      <c r="T178" s="41">
        <v>8828424</v>
      </c>
      <c r="U178" s="41">
        <v>9204020.4600000009</v>
      </c>
      <c r="V178" s="41">
        <v>9014541</v>
      </c>
      <c r="W178" s="41">
        <v>9668893.540000001</v>
      </c>
      <c r="X178" s="41">
        <v>9638085</v>
      </c>
      <c r="Y178" s="41">
        <v>8928819</v>
      </c>
      <c r="Z178" s="41">
        <v>8152563</v>
      </c>
      <c r="AA178" s="41">
        <v>9502251</v>
      </c>
      <c r="AB178" s="41">
        <v>10257986</v>
      </c>
      <c r="AC178" s="41">
        <v>10711082</v>
      </c>
      <c r="AD178" s="41">
        <v>11077934</v>
      </c>
      <c r="AE178" s="41">
        <v>11472968</v>
      </c>
      <c r="AF178" s="41">
        <v>11976380</v>
      </c>
      <c r="AG178" s="41">
        <v>12475376</v>
      </c>
      <c r="AH178" s="41">
        <v>12377853</v>
      </c>
      <c r="AI178" s="13">
        <v>3.1803990354857259E-2</v>
      </c>
      <c r="AJ178" s="13">
        <v>-7.8172393361129952E-3</v>
      </c>
    </row>
    <row r="179" spans="1:36" ht="10.5" customHeight="1" x14ac:dyDescent="0.2">
      <c r="A179" s="11"/>
      <c r="B179" s="11"/>
      <c r="C179" s="11" t="s">
        <v>36</v>
      </c>
      <c r="D179" s="11"/>
      <c r="E179" s="11"/>
      <c r="F179" s="2"/>
      <c r="G179" s="12">
        <v>2451686</v>
      </c>
      <c r="H179" s="12">
        <v>2582666</v>
      </c>
      <c r="I179" s="12">
        <v>2566460</v>
      </c>
      <c r="J179" s="12">
        <v>2853657</v>
      </c>
      <c r="K179" s="12">
        <f>SUM(K180:K182)</f>
        <v>2926917</v>
      </c>
      <c r="L179" s="12">
        <f>SUM(L180:L182)</f>
        <v>2762962</v>
      </c>
      <c r="M179" s="12">
        <f>SUM(M180:M182)</f>
        <v>2544106</v>
      </c>
      <c r="N179" s="12">
        <f>SUM(N180:N182)</f>
        <v>2129510</v>
      </c>
      <c r="O179" s="12">
        <v>2871903</v>
      </c>
      <c r="P179" s="12">
        <v>2520772</v>
      </c>
      <c r="Q179" s="12">
        <v>2842084</v>
      </c>
      <c r="R179" s="41">
        <v>3020050</v>
      </c>
      <c r="S179" s="41">
        <v>3560393</v>
      </c>
      <c r="T179" s="41">
        <v>2610653</v>
      </c>
      <c r="U179" s="41">
        <v>2605393.5300000003</v>
      </c>
      <c r="V179" s="41">
        <v>2678962</v>
      </c>
      <c r="W179" s="41">
        <v>2868031.87</v>
      </c>
      <c r="X179" s="41">
        <v>3050319</v>
      </c>
      <c r="Y179" s="41">
        <v>2914630</v>
      </c>
      <c r="Z179" s="41">
        <v>2471879</v>
      </c>
      <c r="AA179" s="41">
        <v>3072698</v>
      </c>
      <c r="AB179" s="41">
        <v>3311047</v>
      </c>
      <c r="AC179" s="41">
        <v>3596274</v>
      </c>
      <c r="AD179" s="41">
        <v>3729187</v>
      </c>
      <c r="AE179" s="41">
        <v>3987516</v>
      </c>
      <c r="AF179" s="41">
        <v>4091019</v>
      </c>
      <c r="AG179" s="41">
        <v>4221307</v>
      </c>
      <c r="AH179" s="41">
        <v>4365120</v>
      </c>
      <c r="AI179" s="13">
        <v>4.7140941866492758E-2</v>
      </c>
      <c r="AJ179" s="13">
        <v>3.4068358449172262E-2</v>
      </c>
    </row>
    <row r="180" spans="1:36" ht="10.5" customHeight="1" x14ac:dyDescent="0.2">
      <c r="A180" s="11"/>
      <c r="B180" s="11"/>
      <c r="C180" s="11"/>
      <c r="D180" s="11" t="s">
        <v>37</v>
      </c>
      <c r="E180" s="11"/>
      <c r="F180" s="2"/>
      <c r="G180" s="12">
        <v>2398350</v>
      </c>
      <c r="H180" s="12">
        <v>2505226</v>
      </c>
      <c r="I180" s="12">
        <v>2512869</v>
      </c>
      <c r="J180" s="12">
        <v>2748128</v>
      </c>
      <c r="K180" s="12">
        <v>2853650</v>
      </c>
      <c r="L180" s="12">
        <v>2738186</v>
      </c>
      <c r="M180" s="12">
        <v>2502867</v>
      </c>
      <c r="N180" s="12">
        <v>2095047</v>
      </c>
      <c r="O180" s="12">
        <v>2567235</v>
      </c>
      <c r="P180" s="12">
        <v>2363276</v>
      </c>
      <c r="Q180" s="12">
        <v>2664366</v>
      </c>
      <c r="R180" s="41">
        <v>2782426</v>
      </c>
      <c r="S180" s="41">
        <v>3252128</v>
      </c>
      <c r="T180" s="41">
        <v>2393237</v>
      </c>
      <c r="U180" s="41">
        <v>2444700.16</v>
      </c>
      <c r="V180" s="41">
        <v>2497455</v>
      </c>
      <c r="W180" s="41">
        <v>2673169.62</v>
      </c>
      <c r="X180" s="41">
        <v>2463727</v>
      </c>
      <c r="Y180" s="41">
        <v>2747388</v>
      </c>
      <c r="Z180" s="41">
        <v>2401626</v>
      </c>
      <c r="AA180" s="41">
        <v>2908509</v>
      </c>
      <c r="AB180" s="41">
        <v>3184422</v>
      </c>
      <c r="AC180" s="41">
        <v>3447137</v>
      </c>
      <c r="AD180" s="41">
        <v>3561503</v>
      </c>
      <c r="AE180" s="41">
        <v>3858467</v>
      </c>
      <c r="AF180" s="41">
        <v>3916511</v>
      </c>
      <c r="AG180" s="41">
        <v>4064800</v>
      </c>
      <c r="AH180" s="41">
        <v>4203852</v>
      </c>
      <c r="AI180" s="13">
        <v>4.737643965839311E-2</v>
      </c>
      <c r="AJ180" s="13">
        <v>3.4208817161975991E-2</v>
      </c>
    </row>
    <row r="181" spans="1:36" ht="10.5" customHeight="1" x14ac:dyDescent="0.2">
      <c r="A181" s="11"/>
      <c r="B181" s="11"/>
      <c r="C181" s="14"/>
      <c r="D181" s="11" t="s">
        <v>90</v>
      </c>
      <c r="E181" s="11"/>
      <c r="F181" s="2"/>
      <c r="G181" s="12">
        <v>6136</v>
      </c>
      <c r="H181" s="12">
        <v>5501</v>
      </c>
      <c r="I181" s="12">
        <v>3719</v>
      </c>
      <c r="J181" s="12">
        <v>3228</v>
      </c>
      <c r="K181" s="12">
        <v>5903</v>
      </c>
      <c r="L181" s="12">
        <v>8989</v>
      </c>
      <c r="M181" s="12">
        <v>4203</v>
      </c>
      <c r="N181" s="12">
        <v>0</v>
      </c>
      <c r="O181" s="12">
        <v>229323</v>
      </c>
      <c r="P181" s="12">
        <v>106529</v>
      </c>
      <c r="Q181" s="12">
        <v>102383</v>
      </c>
      <c r="R181" s="41">
        <v>91575</v>
      </c>
      <c r="S181" s="41">
        <v>191618</v>
      </c>
      <c r="T181" s="41">
        <v>95575</v>
      </c>
      <c r="U181" s="41">
        <v>81890</v>
      </c>
      <c r="V181" s="41">
        <v>77173</v>
      </c>
      <c r="W181" s="41">
        <v>55647</v>
      </c>
      <c r="X181" s="41">
        <v>61677</v>
      </c>
      <c r="Y181" s="41">
        <v>59418</v>
      </c>
      <c r="Z181" s="41">
        <v>58655</v>
      </c>
      <c r="AA181" s="41">
        <v>58455</v>
      </c>
      <c r="AB181" s="41">
        <v>56775</v>
      </c>
      <c r="AC181" s="41">
        <v>54833</v>
      </c>
      <c r="AD181" s="41">
        <v>85577</v>
      </c>
      <c r="AE181" s="41">
        <v>88952</v>
      </c>
      <c r="AF181" s="41">
        <v>98860</v>
      </c>
      <c r="AG181" s="41">
        <v>121076</v>
      </c>
      <c r="AH181" s="41">
        <v>108547</v>
      </c>
      <c r="AI181" s="13">
        <v>0.11406393093132761</v>
      </c>
      <c r="AJ181" s="13">
        <v>-0.10348045855495722</v>
      </c>
    </row>
    <row r="182" spans="1:36" ht="10.5" customHeight="1" x14ac:dyDescent="0.2">
      <c r="A182" s="11"/>
      <c r="B182" s="14"/>
      <c r="C182" s="11"/>
      <c r="D182" s="11" t="s">
        <v>39</v>
      </c>
      <c r="E182" s="11"/>
      <c r="F182" s="2"/>
      <c r="G182" s="12">
        <v>47200</v>
      </c>
      <c r="H182" s="12">
        <v>71939</v>
      </c>
      <c r="I182" s="12">
        <v>49872</v>
      </c>
      <c r="J182" s="12">
        <v>102301</v>
      </c>
      <c r="K182" s="12">
        <v>67364</v>
      </c>
      <c r="L182" s="12">
        <v>15787</v>
      </c>
      <c r="M182" s="12">
        <v>37036</v>
      </c>
      <c r="N182" s="12">
        <v>34463</v>
      </c>
      <c r="O182" s="12">
        <v>75345</v>
      </c>
      <c r="P182" s="12">
        <v>50967</v>
      </c>
      <c r="Q182" s="12">
        <v>75335</v>
      </c>
      <c r="R182" s="41">
        <v>146049</v>
      </c>
      <c r="S182" s="41">
        <v>116647</v>
      </c>
      <c r="T182" s="41">
        <v>121841</v>
      </c>
      <c r="U182" s="41">
        <v>78803.37</v>
      </c>
      <c r="V182" s="41">
        <v>104334</v>
      </c>
      <c r="W182" s="41">
        <v>139215.25</v>
      </c>
      <c r="X182" s="41">
        <v>524915</v>
      </c>
      <c r="Y182" s="41">
        <v>107824</v>
      </c>
      <c r="Z182" s="41">
        <v>11598</v>
      </c>
      <c r="AA182" s="41">
        <v>105734</v>
      </c>
      <c r="AB182" s="41">
        <v>69850</v>
      </c>
      <c r="AC182" s="41">
        <v>94304</v>
      </c>
      <c r="AD182" s="41">
        <v>82107</v>
      </c>
      <c r="AE182" s="41">
        <v>40097</v>
      </c>
      <c r="AF182" s="41">
        <v>75648</v>
      </c>
      <c r="AG182" s="41">
        <v>35431</v>
      </c>
      <c r="AH182" s="41">
        <v>52721</v>
      </c>
      <c r="AI182" s="13">
        <v>-4.5807047083581853E-2</v>
      </c>
      <c r="AJ182" s="13">
        <v>0.48799074257006575</v>
      </c>
    </row>
    <row r="183" spans="1:36" ht="10.5" customHeight="1" x14ac:dyDescent="0.2">
      <c r="A183" s="11"/>
      <c r="B183" s="14"/>
      <c r="C183" s="11" t="s">
        <v>40</v>
      </c>
      <c r="D183" s="11"/>
      <c r="E183" s="11"/>
      <c r="F183" s="2"/>
      <c r="G183" s="12">
        <v>0</v>
      </c>
      <c r="H183" s="12">
        <v>0</v>
      </c>
      <c r="I183" s="12">
        <v>0</v>
      </c>
      <c r="J183" s="12">
        <v>0</v>
      </c>
      <c r="K183" s="12">
        <v>5992</v>
      </c>
      <c r="L183" s="12">
        <v>611247</v>
      </c>
      <c r="M183" s="12">
        <v>917128</v>
      </c>
      <c r="N183" s="12">
        <v>974024</v>
      </c>
      <c r="O183" s="12">
        <v>1122811</v>
      </c>
      <c r="P183" s="12">
        <v>1102673</v>
      </c>
      <c r="Q183" s="12">
        <v>1042783</v>
      </c>
      <c r="R183" s="41">
        <v>1106444</v>
      </c>
      <c r="S183" s="41">
        <v>1164605</v>
      </c>
      <c r="T183" s="41">
        <v>1154134</v>
      </c>
      <c r="U183" s="41">
        <v>1246397.05</v>
      </c>
      <c r="V183" s="41">
        <v>1214664</v>
      </c>
      <c r="W183" s="41">
        <v>1557266.85</v>
      </c>
      <c r="X183" s="41">
        <v>1459020</v>
      </c>
      <c r="Y183" s="41">
        <v>1351268</v>
      </c>
      <c r="Z183" s="41">
        <v>670530</v>
      </c>
      <c r="AA183" s="41">
        <v>1284741</v>
      </c>
      <c r="AB183" s="41">
        <v>1349771</v>
      </c>
      <c r="AC183" s="41">
        <v>1415909</v>
      </c>
      <c r="AD183" s="41">
        <v>1526738</v>
      </c>
      <c r="AE183" s="41">
        <v>1606101</v>
      </c>
      <c r="AF183" s="41">
        <v>1669845</v>
      </c>
      <c r="AG183" s="41">
        <v>1567182</v>
      </c>
      <c r="AH183" s="41">
        <v>1865414</v>
      </c>
      <c r="AI183" s="13">
        <v>5.5405103224307028E-2</v>
      </c>
      <c r="AJ183" s="13">
        <v>0.19029825508460407</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30283</v>
      </c>
      <c r="R184" s="41">
        <v>123591</v>
      </c>
      <c r="S184" s="41">
        <v>119627</v>
      </c>
      <c r="T184" s="41">
        <v>59188</v>
      </c>
      <c r="U184" s="41">
        <v>362438</v>
      </c>
      <c r="V184" s="41">
        <v>473782</v>
      </c>
      <c r="W184" s="41">
        <v>383289</v>
      </c>
      <c r="X184" s="41">
        <v>452010</v>
      </c>
      <c r="Y184" s="41">
        <v>83822</v>
      </c>
      <c r="Z184" s="41">
        <v>169701</v>
      </c>
      <c r="AA184" s="41">
        <v>627952</v>
      </c>
      <c r="AB184" s="41">
        <v>752127</v>
      </c>
      <c r="AC184" s="41">
        <v>649368</v>
      </c>
      <c r="AD184" s="41">
        <v>659952</v>
      </c>
      <c r="AE184" s="41">
        <v>797973</v>
      </c>
      <c r="AF184" s="41">
        <v>790098</v>
      </c>
      <c r="AG184" s="41">
        <v>789763</v>
      </c>
      <c r="AH184" s="41">
        <v>776909</v>
      </c>
      <c r="AI184" s="13">
        <v>5.4176281786513236E-3</v>
      </c>
      <c r="AJ184" s="13">
        <v>-1.6275768806591345E-2</v>
      </c>
    </row>
    <row r="185" spans="1:36" ht="10.5" customHeight="1" x14ac:dyDescent="0.2">
      <c r="A185" s="11"/>
      <c r="B185" s="14"/>
      <c r="C185" s="11" t="s">
        <v>42</v>
      </c>
      <c r="D185" s="11"/>
      <c r="E185" s="11"/>
      <c r="F185" s="2"/>
      <c r="G185" s="12">
        <v>0</v>
      </c>
      <c r="H185" s="12">
        <v>0</v>
      </c>
      <c r="I185" s="12">
        <v>0</v>
      </c>
      <c r="J185" s="12">
        <v>0</v>
      </c>
      <c r="K185" s="12">
        <v>0</v>
      </c>
      <c r="L185" s="12">
        <v>9086</v>
      </c>
      <c r="M185" s="12">
        <v>54130</v>
      </c>
      <c r="N185" s="12">
        <v>67135</v>
      </c>
      <c r="O185" s="12">
        <v>55743</v>
      </c>
      <c r="P185" s="12">
        <v>57695</v>
      </c>
      <c r="Q185" s="12">
        <v>60636</v>
      </c>
      <c r="R185" s="41">
        <v>57957</v>
      </c>
      <c r="S185" s="41">
        <v>52247</v>
      </c>
      <c r="T185" s="41">
        <v>69954</v>
      </c>
      <c r="U185" s="41">
        <v>71977.36</v>
      </c>
      <c r="V185" s="41">
        <v>73439</v>
      </c>
      <c r="W185" s="41">
        <v>69588.320000000007</v>
      </c>
      <c r="X185" s="41">
        <v>61091</v>
      </c>
      <c r="Y185" s="41">
        <v>62779</v>
      </c>
      <c r="Z185" s="41">
        <v>9623</v>
      </c>
      <c r="AA185" s="41">
        <v>64921</v>
      </c>
      <c r="AB185" s="41">
        <v>76011</v>
      </c>
      <c r="AC185" s="41">
        <v>65954</v>
      </c>
      <c r="AD185" s="41">
        <v>8741</v>
      </c>
      <c r="AE185" s="41">
        <v>69217</v>
      </c>
      <c r="AF185" s="41">
        <v>63722</v>
      </c>
      <c r="AG185" s="41">
        <v>67706</v>
      </c>
      <c r="AH185" s="41">
        <v>84160</v>
      </c>
      <c r="AI185" s="13">
        <v>1.7118484000477663E-2</v>
      </c>
      <c r="AJ185" s="13">
        <v>0.24302129796472985</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2006458</v>
      </c>
      <c r="H187" s="12">
        <v>2314164</v>
      </c>
      <c r="I187" s="12">
        <v>2485407</v>
      </c>
      <c r="J187" s="12">
        <v>2919835</v>
      </c>
      <c r="K187" s="12">
        <v>3336950</v>
      </c>
      <c r="L187" s="12">
        <v>3518852</v>
      </c>
      <c r="M187" s="12">
        <v>3481366</v>
      </c>
      <c r="N187" s="12">
        <v>3338059</v>
      </c>
      <c r="O187" s="12">
        <v>3125048</v>
      </c>
      <c r="P187" s="12">
        <v>3391695</v>
      </c>
      <c r="Q187" s="12">
        <v>3911775</v>
      </c>
      <c r="R187" s="41">
        <v>3370233</v>
      </c>
      <c r="S187" s="41">
        <v>4685390</v>
      </c>
      <c r="T187" s="41">
        <v>4934495</v>
      </c>
      <c r="U187" s="41">
        <v>4917814.5199999996</v>
      </c>
      <c r="V187" s="41">
        <v>4573694</v>
      </c>
      <c r="W187" s="41">
        <v>4790717.5</v>
      </c>
      <c r="X187" s="41">
        <v>4615645</v>
      </c>
      <c r="Y187" s="41">
        <v>4516320</v>
      </c>
      <c r="Z187" s="41">
        <v>4830830</v>
      </c>
      <c r="AA187" s="41">
        <v>4451939</v>
      </c>
      <c r="AB187" s="41">
        <v>4769030</v>
      </c>
      <c r="AC187" s="41">
        <v>4983577</v>
      </c>
      <c r="AD187" s="41">
        <v>5153316</v>
      </c>
      <c r="AE187" s="41">
        <v>5012161</v>
      </c>
      <c r="AF187" s="41">
        <v>5361696</v>
      </c>
      <c r="AG187" s="41">
        <v>5829418</v>
      </c>
      <c r="AH187" s="41">
        <v>5286250</v>
      </c>
      <c r="AI187" s="13">
        <v>1.7309126404701169E-2</v>
      </c>
      <c r="AJ187" s="13">
        <v>-9.3177054724845595E-2</v>
      </c>
    </row>
    <row r="188" spans="1:36" ht="10.5" customHeight="1" x14ac:dyDescent="0.2">
      <c r="A188" s="11"/>
      <c r="B188" s="14"/>
      <c r="C188" s="11"/>
      <c r="D188" s="15" t="s">
        <v>45</v>
      </c>
      <c r="E188" s="11"/>
      <c r="F188" s="2"/>
      <c r="G188" s="12">
        <v>1189461</v>
      </c>
      <c r="H188" s="12">
        <v>1330318</v>
      </c>
      <c r="I188" s="12">
        <v>1439905</v>
      </c>
      <c r="J188" s="12">
        <v>1448496</v>
      </c>
      <c r="K188" s="12">
        <v>1572016</v>
      </c>
      <c r="L188" s="12">
        <v>1670053</v>
      </c>
      <c r="M188" s="12">
        <v>1642212</v>
      </c>
      <c r="N188" s="12">
        <v>1548026</v>
      </c>
      <c r="O188" s="12">
        <v>1505905</v>
      </c>
      <c r="P188" s="12">
        <v>1940224</v>
      </c>
      <c r="Q188" s="12">
        <v>2055089</v>
      </c>
      <c r="R188" s="41">
        <v>1982680</v>
      </c>
      <c r="S188" s="41">
        <v>2315290</v>
      </c>
      <c r="T188" s="41">
        <v>2285542</v>
      </c>
      <c r="U188" s="41">
        <v>2543221</v>
      </c>
      <c r="V188" s="41">
        <v>2608017</v>
      </c>
      <c r="W188" s="41">
        <v>2601894</v>
      </c>
      <c r="X188" s="41">
        <v>2351038</v>
      </c>
      <c r="Y188" s="41">
        <v>2473654</v>
      </c>
      <c r="Z188" s="41">
        <v>2608194</v>
      </c>
      <c r="AA188" s="41">
        <v>2723082</v>
      </c>
      <c r="AB188" s="41">
        <v>2810310</v>
      </c>
      <c r="AC188" s="41">
        <v>2901619</v>
      </c>
      <c r="AD188" s="41">
        <v>2995125</v>
      </c>
      <c r="AE188" s="41">
        <v>3027487</v>
      </c>
      <c r="AF188" s="41">
        <v>3184343</v>
      </c>
      <c r="AG188" s="41">
        <v>3667571</v>
      </c>
      <c r="AH188" s="41">
        <v>3632937</v>
      </c>
      <c r="AI188" s="13">
        <v>4.3719841523902181E-2</v>
      </c>
      <c r="AJ188" s="13">
        <v>-9.4433073006630272E-3</v>
      </c>
    </row>
    <row r="189" spans="1:36" ht="10.5" customHeight="1" x14ac:dyDescent="0.2">
      <c r="A189" s="11"/>
      <c r="B189" s="14"/>
      <c r="C189" s="11"/>
      <c r="D189" s="15" t="s">
        <v>46</v>
      </c>
      <c r="E189" s="11"/>
      <c r="F189" s="2"/>
      <c r="G189" s="12">
        <v>607266</v>
      </c>
      <c r="H189" s="12">
        <v>870544</v>
      </c>
      <c r="I189" s="12">
        <v>916158</v>
      </c>
      <c r="J189" s="12">
        <v>1210025</v>
      </c>
      <c r="K189" s="12">
        <v>1444539</v>
      </c>
      <c r="L189" s="12">
        <v>1518624</v>
      </c>
      <c r="M189" s="12">
        <v>1532701</v>
      </c>
      <c r="N189" s="12">
        <v>1406738</v>
      </c>
      <c r="O189" s="12">
        <v>1280169</v>
      </c>
      <c r="P189" s="12">
        <v>1149360</v>
      </c>
      <c r="Q189" s="12">
        <v>1613156</v>
      </c>
      <c r="R189" s="41">
        <v>1191061</v>
      </c>
      <c r="S189" s="41">
        <v>2006576</v>
      </c>
      <c r="T189" s="41">
        <v>2155976</v>
      </c>
      <c r="U189" s="41">
        <v>1591929.81</v>
      </c>
      <c r="V189" s="41">
        <v>1420824</v>
      </c>
      <c r="W189" s="41">
        <v>1598359.5</v>
      </c>
      <c r="X189" s="41">
        <v>1844765</v>
      </c>
      <c r="Y189" s="41">
        <v>1796522</v>
      </c>
      <c r="Z189" s="41">
        <v>1786873</v>
      </c>
      <c r="AA189" s="41">
        <v>1291620</v>
      </c>
      <c r="AB189" s="41">
        <v>1316918</v>
      </c>
      <c r="AC189" s="41">
        <v>1590802</v>
      </c>
      <c r="AD189" s="41">
        <v>1625739</v>
      </c>
      <c r="AE189" s="41">
        <v>1623421</v>
      </c>
      <c r="AF189" s="41">
        <v>1649611</v>
      </c>
      <c r="AG189" s="41">
        <v>1625562</v>
      </c>
      <c r="AH189" s="41">
        <v>1378004</v>
      </c>
      <c r="AI189" s="13">
        <v>7.5856122905431089E-3</v>
      </c>
      <c r="AJ189" s="13">
        <v>-0.15229071545717726</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0</v>
      </c>
      <c r="AC190" s="41">
        <v>0</v>
      </c>
      <c r="AD190" s="41">
        <v>0</v>
      </c>
      <c r="AE190" s="41">
        <v>0</v>
      </c>
      <c r="AF190" s="41">
        <v>0</v>
      </c>
      <c r="AG190" s="41">
        <v>0</v>
      </c>
      <c r="AH190" s="41">
        <v>0</v>
      </c>
      <c r="AI190" s="13" t="s">
        <v>246</v>
      </c>
      <c r="AJ190" s="13" t="s">
        <v>246</v>
      </c>
    </row>
    <row r="191" spans="1:36" ht="10.5" customHeight="1" x14ac:dyDescent="0.2">
      <c r="A191" s="11"/>
      <c r="B191" s="11"/>
      <c r="C191" s="11"/>
      <c r="D191" s="11" t="s">
        <v>48</v>
      </c>
      <c r="E191" s="11"/>
      <c r="F191" s="2"/>
      <c r="G191" s="12">
        <v>209731</v>
      </c>
      <c r="H191" s="12">
        <v>113302</v>
      </c>
      <c r="I191" s="12">
        <v>129344</v>
      </c>
      <c r="J191" s="12">
        <v>261314</v>
      </c>
      <c r="K191" s="12">
        <v>320395</v>
      </c>
      <c r="L191" s="12">
        <v>330175</v>
      </c>
      <c r="M191" s="12">
        <v>306453</v>
      </c>
      <c r="N191" s="12">
        <v>383295</v>
      </c>
      <c r="O191" s="12">
        <v>338974</v>
      </c>
      <c r="P191" s="12">
        <v>302111</v>
      </c>
      <c r="Q191" s="12">
        <v>243530</v>
      </c>
      <c r="R191" s="41">
        <v>196492</v>
      </c>
      <c r="S191" s="41">
        <v>363524</v>
      </c>
      <c r="T191" s="41">
        <v>492977</v>
      </c>
      <c r="U191" s="41">
        <v>782663.71</v>
      </c>
      <c r="V191" s="41">
        <v>544853</v>
      </c>
      <c r="W191" s="41">
        <v>590464</v>
      </c>
      <c r="X191" s="41">
        <v>419842</v>
      </c>
      <c r="Y191" s="41">
        <v>246144</v>
      </c>
      <c r="Z191" s="41">
        <v>435763</v>
      </c>
      <c r="AA191" s="41">
        <v>437237</v>
      </c>
      <c r="AB191" s="41">
        <v>641802</v>
      </c>
      <c r="AC191" s="41">
        <v>491156</v>
      </c>
      <c r="AD191" s="41">
        <v>532452</v>
      </c>
      <c r="AE191" s="41">
        <v>361253</v>
      </c>
      <c r="AF191" s="41">
        <v>527742</v>
      </c>
      <c r="AG191" s="41">
        <v>536285</v>
      </c>
      <c r="AH191" s="41">
        <v>275309</v>
      </c>
      <c r="AI191" s="13">
        <v>-0.13156652192901253</v>
      </c>
      <c r="AJ191" s="13">
        <v>-0.48663676962808955</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496196</v>
      </c>
      <c r="H193" s="12">
        <v>640726</v>
      </c>
      <c r="I193" s="12">
        <v>1099656</v>
      </c>
      <c r="J193" s="12">
        <v>590038</v>
      </c>
      <c r="K193" s="12">
        <f>SUM(K194:K202)</f>
        <v>696231</v>
      </c>
      <c r="L193" s="12">
        <f>SUM(L194:L202)</f>
        <v>668184</v>
      </c>
      <c r="M193" s="12">
        <f>SUM(M194:M202)</f>
        <v>892169</v>
      </c>
      <c r="N193" s="12">
        <f>SUM(N194:N202)</f>
        <v>1286961</v>
      </c>
      <c r="O193" s="12">
        <v>1287387</v>
      </c>
      <c r="P193" s="12">
        <v>1309255</v>
      </c>
      <c r="Q193" s="12">
        <v>2389894</v>
      </c>
      <c r="R193" s="41">
        <v>3312453</v>
      </c>
      <c r="S193" s="41">
        <v>1768430</v>
      </c>
      <c r="T193" s="41">
        <v>1733048</v>
      </c>
      <c r="U193" s="41">
        <v>1818548.28</v>
      </c>
      <c r="V193" s="41">
        <v>3123534</v>
      </c>
      <c r="W193" s="41">
        <v>1862779.96</v>
      </c>
      <c r="X193" s="41">
        <v>1919784</v>
      </c>
      <c r="Y193" s="41">
        <v>1269901</v>
      </c>
      <c r="Z193" s="41">
        <v>882921</v>
      </c>
      <c r="AA193" s="41">
        <v>1352549</v>
      </c>
      <c r="AB193" s="41">
        <v>1522327</v>
      </c>
      <c r="AC193" s="41">
        <v>1519655</v>
      </c>
      <c r="AD193" s="41">
        <v>1892927</v>
      </c>
      <c r="AE193" s="41">
        <v>1668713</v>
      </c>
      <c r="AF193" s="41">
        <v>1524748</v>
      </c>
      <c r="AG193" s="41">
        <v>2727296</v>
      </c>
      <c r="AH193" s="41">
        <v>1393825</v>
      </c>
      <c r="AI193" s="13">
        <v>-1.4590564023005848E-2</v>
      </c>
      <c r="AJ193" s="13">
        <v>-0.48893519441967431</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56974</v>
      </c>
      <c r="H195" s="12">
        <v>60363</v>
      </c>
      <c r="I195" s="12">
        <v>63053</v>
      </c>
      <c r="J195" s="12">
        <v>66308</v>
      </c>
      <c r="K195" s="12">
        <v>69245</v>
      </c>
      <c r="L195" s="12">
        <v>69212</v>
      </c>
      <c r="M195" s="12">
        <v>67207</v>
      </c>
      <c r="N195" s="12">
        <v>69687</v>
      </c>
      <c r="O195" s="12">
        <v>123496</v>
      </c>
      <c r="P195" s="12">
        <v>148675</v>
      </c>
      <c r="Q195" s="12">
        <v>154504</v>
      </c>
      <c r="R195" s="41">
        <v>152027</v>
      </c>
      <c r="S195" s="41">
        <v>170156</v>
      </c>
      <c r="T195" s="41">
        <v>161760</v>
      </c>
      <c r="U195" s="41">
        <v>169016.3</v>
      </c>
      <c r="V195" s="41">
        <v>172142</v>
      </c>
      <c r="W195" s="41">
        <v>177150.96</v>
      </c>
      <c r="X195" s="41">
        <v>185447</v>
      </c>
      <c r="Y195" s="41">
        <v>182207</v>
      </c>
      <c r="Z195" s="41">
        <v>82814</v>
      </c>
      <c r="AA195" s="41">
        <v>191216</v>
      </c>
      <c r="AB195" s="41">
        <v>200350</v>
      </c>
      <c r="AC195" s="41">
        <v>203721</v>
      </c>
      <c r="AD195" s="41">
        <v>210978</v>
      </c>
      <c r="AE195" s="41">
        <v>199389</v>
      </c>
      <c r="AF195" s="41">
        <v>204550</v>
      </c>
      <c r="AG195" s="41">
        <v>212193</v>
      </c>
      <c r="AH195" s="41">
        <v>213315</v>
      </c>
      <c r="AI195" s="13">
        <v>1.0505484039034174E-2</v>
      </c>
      <c r="AJ195" s="13">
        <v>5.287639083287385E-3</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327565</v>
      </c>
      <c r="H198" s="12">
        <v>350875</v>
      </c>
      <c r="I198" s="12">
        <v>354655</v>
      </c>
      <c r="J198" s="12">
        <v>394176</v>
      </c>
      <c r="K198" s="12">
        <v>412647</v>
      </c>
      <c r="L198" s="12">
        <v>467264</v>
      </c>
      <c r="M198" s="12">
        <v>541310</v>
      </c>
      <c r="N198" s="12">
        <v>622946</v>
      </c>
      <c r="O198" s="12">
        <v>669633</v>
      </c>
      <c r="P198" s="12">
        <v>623462</v>
      </c>
      <c r="Q198" s="12">
        <v>610426</v>
      </c>
      <c r="R198" s="41">
        <v>658649</v>
      </c>
      <c r="S198" s="41">
        <v>728012</v>
      </c>
      <c r="T198" s="41">
        <v>718833</v>
      </c>
      <c r="U198" s="41">
        <v>815683.90999999992</v>
      </c>
      <c r="V198" s="41">
        <v>718754</v>
      </c>
      <c r="W198" s="41">
        <v>707415</v>
      </c>
      <c r="X198" s="41">
        <v>640554</v>
      </c>
      <c r="Y198" s="41">
        <v>515900</v>
      </c>
      <c r="Z198" s="41">
        <v>565841</v>
      </c>
      <c r="AA198" s="41">
        <v>654389</v>
      </c>
      <c r="AB198" s="41">
        <v>698360</v>
      </c>
      <c r="AC198" s="41">
        <v>743050</v>
      </c>
      <c r="AD198" s="41">
        <v>745763</v>
      </c>
      <c r="AE198" s="41">
        <v>819496</v>
      </c>
      <c r="AF198" s="41">
        <v>763243</v>
      </c>
      <c r="AG198" s="41">
        <v>746777</v>
      </c>
      <c r="AH198" s="41">
        <v>665061</v>
      </c>
      <c r="AI198" s="13">
        <v>-8.1095988943962194E-3</v>
      </c>
      <c r="AJ198" s="13">
        <v>-0.1094249019452929</v>
      </c>
    </row>
    <row r="199" spans="1:36" ht="10.5" customHeight="1" x14ac:dyDescent="0.2">
      <c r="A199" s="11"/>
      <c r="B199" s="14"/>
      <c r="C199" s="11" t="s">
        <v>55</v>
      </c>
      <c r="E199" s="11"/>
      <c r="F199" s="2"/>
      <c r="G199" s="12">
        <v>0</v>
      </c>
      <c r="H199" s="12">
        <v>0</v>
      </c>
      <c r="I199" s="12">
        <v>0</v>
      </c>
      <c r="J199" s="12">
        <v>0</v>
      </c>
      <c r="K199" s="12">
        <v>0</v>
      </c>
      <c r="L199" s="12">
        <v>51275</v>
      </c>
      <c r="M199" s="12">
        <v>125727</v>
      </c>
      <c r="N199" s="12">
        <v>156757</v>
      </c>
      <c r="O199" s="12">
        <v>191819</v>
      </c>
      <c r="P199" s="12">
        <v>250182</v>
      </c>
      <c r="Q199" s="12">
        <v>304833</v>
      </c>
      <c r="R199" s="41">
        <v>323606</v>
      </c>
      <c r="S199" s="41">
        <v>221197</v>
      </c>
      <c r="T199" s="41">
        <v>292972</v>
      </c>
      <c r="U199" s="41">
        <v>305960</v>
      </c>
      <c r="V199" s="41">
        <v>292361</v>
      </c>
      <c r="W199" s="41">
        <v>334395</v>
      </c>
      <c r="X199" s="41">
        <v>364899</v>
      </c>
      <c r="Y199" s="41">
        <v>330629</v>
      </c>
      <c r="Z199" s="41">
        <v>62635</v>
      </c>
      <c r="AA199" s="41">
        <v>362463</v>
      </c>
      <c r="AB199" s="41">
        <v>391638</v>
      </c>
      <c r="AC199" s="41">
        <v>400187</v>
      </c>
      <c r="AD199" s="41">
        <v>408789</v>
      </c>
      <c r="AE199" s="41">
        <v>395202</v>
      </c>
      <c r="AF199" s="41">
        <v>419198</v>
      </c>
      <c r="AG199" s="41">
        <v>474055</v>
      </c>
      <c r="AH199" s="41">
        <v>440549</v>
      </c>
      <c r="AI199" s="13">
        <v>1.9807572866534784E-2</v>
      </c>
      <c r="AJ199" s="13">
        <v>-7.0679562498022375E-2</v>
      </c>
    </row>
    <row r="200" spans="1:36" ht="10.5" customHeight="1" x14ac:dyDescent="0.2">
      <c r="A200" s="11"/>
      <c r="B200" s="11"/>
      <c r="C200" s="11" t="s">
        <v>56</v>
      </c>
      <c r="D200" s="11"/>
      <c r="E200" s="11"/>
      <c r="F200" s="2"/>
      <c r="G200" s="12">
        <v>111657</v>
      </c>
      <c r="H200" s="12">
        <v>229488</v>
      </c>
      <c r="I200" s="12">
        <v>681948</v>
      </c>
      <c r="J200" s="12">
        <v>129554</v>
      </c>
      <c r="K200" s="12">
        <v>214339</v>
      </c>
      <c r="L200" s="12">
        <v>80433</v>
      </c>
      <c r="M200" s="12">
        <v>157925</v>
      </c>
      <c r="N200" s="12">
        <v>437571</v>
      </c>
      <c r="O200" s="12">
        <v>302439</v>
      </c>
      <c r="P200" s="12">
        <v>286936</v>
      </c>
      <c r="Q200" s="12">
        <v>1320131</v>
      </c>
      <c r="R200" s="41">
        <v>2178171</v>
      </c>
      <c r="S200" s="41">
        <v>649065</v>
      </c>
      <c r="T200" s="41">
        <v>559483</v>
      </c>
      <c r="U200" s="41">
        <v>527888.07000000007</v>
      </c>
      <c r="V200" s="41">
        <v>1940277</v>
      </c>
      <c r="W200" s="41">
        <v>643819</v>
      </c>
      <c r="X200" s="41">
        <v>728884</v>
      </c>
      <c r="Y200" s="41">
        <v>241165</v>
      </c>
      <c r="Z200" s="41">
        <v>171631</v>
      </c>
      <c r="AA200" s="41">
        <v>144481</v>
      </c>
      <c r="AB200" s="41">
        <v>231979</v>
      </c>
      <c r="AC200" s="41">
        <v>172697</v>
      </c>
      <c r="AD200" s="41">
        <v>527397</v>
      </c>
      <c r="AE200" s="41">
        <v>254626</v>
      </c>
      <c r="AF200" s="41">
        <v>137757</v>
      </c>
      <c r="AG200" s="41">
        <v>1294271</v>
      </c>
      <c r="AH200" s="41">
        <v>74900</v>
      </c>
      <c r="AI200" s="13">
        <v>-0.17172950511320839</v>
      </c>
      <c r="AJ200" s="13">
        <v>-0.94212958491691456</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322206</v>
      </c>
      <c r="H204" s="12">
        <v>333122</v>
      </c>
      <c r="I204" s="12">
        <v>1057180</v>
      </c>
      <c r="J204" s="12">
        <v>843677</v>
      </c>
      <c r="K204" s="12">
        <v>778995</v>
      </c>
      <c r="L204" s="12">
        <v>1240493</v>
      </c>
      <c r="M204" s="12">
        <v>717594</v>
      </c>
      <c r="N204" s="12">
        <v>198757</v>
      </c>
      <c r="O204" s="12">
        <v>756893</v>
      </c>
      <c r="P204" s="12">
        <v>471974</v>
      </c>
      <c r="Q204" s="12">
        <v>1054709</v>
      </c>
      <c r="R204" s="41">
        <v>545714</v>
      </c>
      <c r="S204" s="41">
        <v>1437490</v>
      </c>
      <c r="T204" s="41">
        <v>663930</v>
      </c>
      <c r="U204" s="41">
        <v>333916</v>
      </c>
      <c r="V204" s="41">
        <v>914918</v>
      </c>
      <c r="W204" s="41">
        <v>118552</v>
      </c>
      <c r="X204" s="41">
        <v>361303</v>
      </c>
      <c r="Y204" s="41">
        <v>319630</v>
      </c>
      <c r="Z204" s="41">
        <v>166513</v>
      </c>
      <c r="AA204" s="41">
        <v>449002</v>
      </c>
      <c r="AB204" s="41">
        <v>180856</v>
      </c>
      <c r="AC204" s="41">
        <v>364570</v>
      </c>
      <c r="AD204" s="41">
        <v>1082641</v>
      </c>
      <c r="AE204" s="41">
        <v>812493</v>
      </c>
      <c r="AF204" s="41">
        <v>508206</v>
      </c>
      <c r="AG204" s="41">
        <v>585652</v>
      </c>
      <c r="AH204" s="41">
        <v>1016950</v>
      </c>
      <c r="AI204" s="13">
        <v>0.33350438017206696</v>
      </c>
      <c r="AJ204" s="13">
        <v>0.73644075321180491</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36146</v>
      </c>
      <c r="H206" s="12">
        <v>37082</v>
      </c>
      <c r="I206" s="12">
        <v>68605</v>
      </c>
      <c r="J206" s="12">
        <v>89995</v>
      </c>
      <c r="K206" s="12">
        <v>105246</v>
      </c>
      <c r="L206" s="12">
        <v>142081</v>
      </c>
      <c r="M206" s="12">
        <v>153582</v>
      </c>
      <c r="N206" s="12">
        <v>170146</v>
      </c>
      <c r="O206" s="12">
        <v>161815</v>
      </c>
      <c r="P206" s="12">
        <v>182733</v>
      </c>
      <c r="Q206" s="12">
        <v>194768</v>
      </c>
      <c r="R206" s="41">
        <v>216802</v>
      </c>
      <c r="S206" s="41">
        <v>217429</v>
      </c>
      <c r="T206" s="41">
        <v>274855</v>
      </c>
      <c r="U206" s="41">
        <v>337476</v>
      </c>
      <c r="V206" s="41">
        <v>301680</v>
      </c>
      <c r="W206" s="41">
        <v>295160</v>
      </c>
      <c r="X206" s="41">
        <v>302667</v>
      </c>
      <c r="Y206" s="41">
        <v>289751</v>
      </c>
      <c r="Z206" s="41">
        <v>317557</v>
      </c>
      <c r="AA206" s="41">
        <v>324934</v>
      </c>
      <c r="AB206" s="41">
        <v>373210</v>
      </c>
      <c r="AC206" s="41">
        <v>323173</v>
      </c>
      <c r="AD206" s="41">
        <v>454740</v>
      </c>
      <c r="AE206" s="41">
        <v>273460</v>
      </c>
      <c r="AF206" s="41">
        <v>455315</v>
      </c>
      <c r="AG206" s="41">
        <v>485541</v>
      </c>
      <c r="AH206" s="41">
        <v>498000</v>
      </c>
      <c r="AI206" s="13">
        <v>4.9250887270140487E-2</v>
      </c>
      <c r="AJ206" s="13">
        <v>2.5660036948476031E-2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4705497</v>
      </c>
      <c r="H209" s="5">
        <v>5517884</v>
      </c>
      <c r="I209" s="5">
        <v>5936829</v>
      </c>
      <c r="J209" s="5">
        <v>6479605</v>
      </c>
      <c r="K209" s="5">
        <v>6856255</v>
      </c>
      <c r="L209" s="5">
        <v>8425502</v>
      </c>
      <c r="M209" s="5">
        <v>8859496</v>
      </c>
      <c r="N209" s="5">
        <v>8313711</v>
      </c>
      <c r="O209" s="5">
        <v>8241930</v>
      </c>
      <c r="P209" s="5">
        <v>8560656</v>
      </c>
      <c r="Q209" s="5">
        <v>9175242</v>
      </c>
      <c r="R209" s="39">
        <v>8521273</v>
      </c>
      <c r="S209" s="39">
        <v>10679416</v>
      </c>
      <c r="T209" s="39">
        <v>12721092</v>
      </c>
      <c r="U209" s="39">
        <v>12782899.67</v>
      </c>
      <c r="V209" s="39">
        <v>13484236</v>
      </c>
      <c r="W209" s="39">
        <v>12369973</v>
      </c>
      <c r="X209" s="39">
        <v>11941824</v>
      </c>
      <c r="Y209" s="39">
        <v>12412263</v>
      </c>
      <c r="Z209" s="39">
        <v>13454863</v>
      </c>
      <c r="AA209" s="39">
        <v>11533939</v>
      </c>
      <c r="AB209" s="39">
        <v>13882137</v>
      </c>
      <c r="AC209" s="39">
        <v>11334825</v>
      </c>
      <c r="AD209" s="39">
        <v>11662261</v>
      </c>
      <c r="AE209" s="39">
        <v>12544190</v>
      </c>
      <c r="AF209" s="39">
        <v>12830753</v>
      </c>
      <c r="AG209" s="39">
        <v>10231083</v>
      </c>
      <c r="AH209" s="39">
        <v>14542543</v>
      </c>
      <c r="AI209" s="10">
        <v>7.7759851342498187E-3</v>
      </c>
      <c r="AJ209" s="10">
        <v>0.42140797802148611</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653395</v>
      </c>
      <c r="H211" s="12">
        <v>682827</v>
      </c>
      <c r="I211" s="12">
        <v>596248</v>
      </c>
      <c r="J211" s="12">
        <v>840511</v>
      </c>
      <c r="K211" s="12">
        <v>900412</v>
      </c>
      <c r="L211" s="12">
        <v>962479</v>
      </c>
      <c r="M211" s="12">
        <v>1067539</v>
      </c>
      <c r="N211" s="12">
        <v>1086354</v>
      </c>
      <c r="O211" s="12">
        <v>1024770</v>
      </c>
      <c r="P211" s="12">
        <v>1012885</v>
      </c>
      <c r="Q211" s="12">
        <v>1370257</v>
      </c>
      <c r="R211" s="41">
        <v>1414939</v>
      </c>
      <c r="S211" s="41">
        <v>1865493</v>
      </c>
      <c r="T211" s="41">
        <v>1722794</v>
      </c>
      <c r="U211" s="41">
        <v>1647520.79</v>
      </c>
      <c r="V211" s="41">
        <v>1623520</v>
      </c>
      <c r="W211" s="41">
        <v>1554753</v>
      </c>
      <c r="X211" s="41">
        <v>1729088</v>
      </c>
      <c r="Y211" s="41">
        <v>1578187</v>
      </c>
      <c r="Z211" s="41">
        <v>1421761</v>
      </c>
      <c r="AA211" s="41">
        <v>1500994</v>
      </c>
      <c r="AB211" s="41">
        <v>1553118</v>
      </c>
      <c r="AC211" s="41">
        <v>1593947</v>
      </c>
      <c r="AD211" s="41">
        <v>1947069</v>
      </c>
      <c r="AE211" s="41">
        <v>1553691</v>
      </c>
      <c r="AF211" s="41">
        <v>1611602</v>
      </c>
      <c r="AG211" s="41">
        <v>1579695</v>
      </c>
      <c r="AH211" s="41">
        <v>2191093</v>
      </c>
      <c r="AI211" s="13">
        <v>5.9032755926897051E-2</v>
      </c>
      <c r="AJ211" s="13">
        <v>0.38703547203732364</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2108885</v>
      </c>
      <c r="H213" s="12">
        <v>2091532</v>
      </c>
      <c r="I213" s="12">
        <v>2601539</v>
      </c>
      <c r="J213" s="12">
        <v>2613779</v>
      </c>
      <c r="K213" s="12">
        <v>2723938</v>
      </c>
      <c r="L213" s="12">
        <v>3004031</v>
      </c>
      <c r="M213" s="12">
        <v>3179595</v>
      </c>
      <c r="N213" s="12">
        <v>3164138</v>
      </c>
      <c r="O213" s="12">
        <v>2866257</v>
      </c>
      <c r="P213" s="12">
        <v>3232348</v>
      </c>
      <c r="Q213" s="12">
        <v>3708128</v>
      </c>
      <c r="R213" s="41">
        <v>3718915</v>
      </c>
      <c r="S213" s="41">
        <v>4433069</v>
      </c>
      <c r="T213" s="41">
        <v>5160221</v>
      </c>
      <c r="U213" s="41">
        <v>5035971</v>
      </c>
      <c r="V213" s="41">
        <v>4978264</v>
      </c>
      <c r="W213" s="41">
        <v>4979451</v>
      </c>
      <c r="X213" s="41">
        <v>5061718</v>
      </c>
      <c r="Y213" s="41">
        <v>5676500</v>
      </c>
      <c r="Z213" s="41">
        <v>5333345</v>
      </c>
      <c r="AA213" s="41">
        <v>4813474</v>
      </c>
      <c r="AB213" s="41">
        <v>4652959</v>
      </c>
      <c r="AC213" s="41">
        <v>4634456</v>
      </c>
      <c r="AD213" s="41">
        <v>4581014</v>
      </c>
      <c r="AE213" s="41">
        <v>5350338</v>
      </c>
      <c r="AF213" s="41">
        <v>5527104</v>
      </c>
      <c r="AG213" s="41">
        <v>3465192</v>
      </c>
      <c r="AH213" s="41">
        <v>5634016</v>
      </c>
      <c r="AI213" s="13">
        <v>3.2400346692466941E-2</v>
      </c>
      <c r="AJ213" s="13">
        <v>0.625888551052871</v>
      </c>
    </row>
    <row r="214" spans="1:44" ht="10.5" customHeight="1" x14ac:dyDescent="0.2">
      <c r="A214" s="11"/>
      <c r="B214" s="19" t="s">
        <v>67</v>
      </c>
      <c r="D214" s="19"/>
      <c r="E214" s="14"/>
      <c r="F214" s="2"/>
      <c r="G214" s="12">
        <v>350609</v>
      </c>
      <c r="H214" s="12">
        <v>356411</v>
      </c>
      <c r="I214" s="12">
        <v>369745</v>
      </c>
      <c r="J214" s="12">
        <v>367518</v>
      </c>
      <c r="K214" s="12">
        <v>429551</v>
      </c>
      <c r="L214" s="12">
        <v>500691</v>
      </c>
      <c r="M214" s="12">
        <v>503593</v>
      </c>
      <c r="N214" s="12">
        <v>428938</v>
      </c>
      <c r="O214" s="12">
        <v>305106</v>
      </c>
      <c r="P214" s="12">
        <v>300794</v>
      </c>
      <c r="Q214" s="12">
        <v>960418</v>
      </c>
      <c r="R214" s="41">
        <v>501821</v>
      </c>
      <c r="S214" s="41">
        <v>459590</v>
      </c>
      <c r="T214" s="41">
        <v>324391</v>
      </c>
      <c r="U214" s="41">
        <v>633068</v>
      </c>
      <c r="V214" s="41">
        <v>714797</v>
      </c>
      <c r="W214" s="41">
        <v>298035</v>
      </c>
      <c r="X214" s="41">
        <v>334313</v>
      </c>
      <c r="Y214" s="41">
        <v>348746</v>
      </c>
      <c r="Z214" s="41">
        <v>138017</v>
      </c>
      <c r="AA214" s="41">
        <v>79891</v>
      </c>
      <c r="AB214" s="41">
        <v>645405</v>
      </c>
      <c r="AC214" s="41">
        <v>398007</v>
      </c>
      <c r="AD214" s="41">
        <v>417855</v>
      </c>
      <c r="AE214" s="41">
        <v>257098</v>
      </c>
      <c r="AF214" s="41">
        <v>793701</v>
      </c>
      <c r="AG214" s="41">
        <v>438941</v>
      </c>
      <c r="AH214" s="41">
        <v>598733</v>
      </c>
      <c r="AI214" s="13">
        <v>-1.2432449009991964E-2</v>
      </c>
      <c r="AJ214" s="13">
        <v>0.36403981400689389</v>
      </c>
    </row>
    <row r="215" spans="1:44" ht="10.5" customHeight="1" x14ac:dyDescent="0.2">
      <c r="A215" s="11"/>
      <c r="B215" s="19" t="s">
        <v>69</v>
      </c>
      <c r="D215" s="19"/>
      <c r="E215" s="14"/>
      <c r="F215" s="2"/>
      <c r="G215" s="12">
        <v>469</v>
      </c>
      <c r="H215" s="12">
        <v>6732</v>
      </c>
      <c r="I215" s="12">
        <v>6079</v>
      </c>
      <c r="J215" s="12">
        <v>5464</v>
      </c>
      <c r="K215" s="12">
        <v>1220</v>
      </c>
      <c r="L215" s="12">
        <v>665</v>
      </c>
      <c r="M215" s="12">
        <v>7535</v>
      </c>
      <c r="N215" s="12">
        <v>6640</v>
      </c>
      <c r="O215" s="12">
        <v>5817</v>
      </c>
      <c r="P215" s="12">
        <v>3874</v>
      </c>
      <c r="Q215" s="12">
        <v>0</v>
      </c>
      <c r="R215" s="41">
        <v>335390</v>
      </c>
      <c r="S215" s="41">
        <v>6205</v>
      </c>
      <c r="T215" s="41">
        <v>6434</v>
      </c>
      <c r="U215" s="41">
        <v>297033</v>
      </c>
      <c r="V215" s="41">
        <v>308932</v>
      </c>
      <c r="W215" s="41">
        <v>316919</v>
      </c>
      <c r="X215" s="41">
        <v>414180</v>
      </c>
      <c r="Y215" s="41">
        <v>0</v>
      </c>
      <c r="Z215" s="41">
        <v>25400</v>
      </c>
      <c r="AA215" s="41">
        <v>299786</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720005</v>
      </c>
      <c r="H216" s="12">
        <v>966254</v>
      </c>
      <c r="I216" s="12">
        <v>1068664</v>
      </c>
      <c r="J216" s="12">
        <v>1238120</v>
      </c>
      <c r="K216" s="12">
        <v>1231735</v>
      </c>
      <c r="L216" s="12">
        <v>1443607</v>
      </c>
      <c r="M216" s="12">
        <v>1335048</v>
      </c>
      <c r="N216" s="12">
        <v>1276203</v>
      </c>
      <c r="O216" s="12">
        <v>1462122</v>
      </c>
      <c r="P216" s="12">
        <v>1384882</v>
      </c>
      <c r="Q216" s="12">
        <v>1638529</v>
      </c>
      <c r="R216" s="41">
        <v>1406733</v>
      </c>
      <c r="S216" s="41">
        <v>2091777</v>
      </c>
      <c r="T216" s="41">
        <v>2238864</v>
      </c>
      <c r="U216" s="41">
        <v>2143160.88</v>
      </c>
      <c r="V216" s="41">
        <v>2040237</v>
      </c>
      <c r="W216" s="41">
        <v>2131512</v>
      </c>
      <c r="X216" s="41">
        <v>2048572</v>
      </c>
      <c r="Y216" s="41">
        <v>2609423</v>
      </c>
      <c r="Z216" s="41">
        <v>1888225</v>
      </c>
      <c r="AA216" s="41">
        <v>1832243</v>
      </c>
      <c r="AB216" s="41">
        <v>1630137</v>
      </c>
      <c r="AC216" s="41">
        <v>2035449</v>
      </c>
      <c r="AD216" s="41">
        <v>1808443</v>
      </c>
      <c r="AE216" s="41">
        <v>2138437</v>
      </c>
      <c r="AF216" s="41">
        <v>2054213</v>
      </c>
      <c r="AG216" s="41">
        <v>1912473</v>
      </c>
      <c r="AH216" s="41">
        <v>2126922</v>
      </c>
      <c r="AI216" s="13">
        <v>4.5332796884215876E-2</v>
      </c>
      <c r="AJ216" s="13">
        <v>0.112131779115313</v>
      </c>
    </row>
    <row r="217" spans="1:44" ht="10.5" customHeight="1" x14ac:dyDescent="0.2">
      <c r="A217" s="11"/>
      <c r="B217" s="19" t="s">
        <v>71</v>
      </c>
      <c r="D217" s="19"/>
      <c r="E217" s="14"/>
      <c r="F217" s="2"/>
      <c r="G217" s="12">
        <v>405046</v>
      </c>
      <c r="H217" s="12">
        <v>430504</v>
      </c>
      <c r="I217" s="12">
        <v>457139</v>
      </c>
      <c r="J217" s="12">
        <v>554245</v>
      </c>
      <c r="K217" s="12">
        <v>508517</v>
      </c>
      <c r="L217" s="12">
        <v>635853</v>
      </c>
      <c r="M217" s="12">
        <v>719008</v>
      </c>
      <c r="N217" s="12">
        <v>836363</v>
      </c>
      <c r="O217" s="12">
        <v>763477</v>
      </c>
      <c r="P217" s="12">
        <v>1053828</v>
      </c>
      <c r="Q217" s="12">
        <v>906710</v>
      </c>
      <c r="R217" s="41">
        <v>1086611</v>
      </c>
      <c r="S217" s="41">
        <v>1344125</v>
      </c>
      <c r="T217" s="41">
        <v>1426691</v>
      </c>
      <c r="U217" s="41">
        <v>1374186</v>
      </c>
      <c r="V217" s="41">
        <v>1536423</v>
      </c>
      <c r="W217" s="41">
        <v>1497048</v>
      </c>
      <c r="X217" s="41">
        <v>1312364</v>
      </c>
      <c r="Y217" s="41">
        <v>1338400</v>
      </c>
      <c r="Z217" s="41">
        <v>1492672</v>
      </c>
      <c r="AA217" s="41">
        <v>1633429</v>
      </c>
      <c r="AB217" s="41">
        <v>1459942</v>
      </c>
      <c r="AC217" s="41">
        <v>1426148</v>
      </c>
      <c r="AD217" s="41">
        <v>1680520</v>
      </c>
      <c r="AE217" s="41">
        <v>1970459</v>
      </c>
      <c r="AF217" s="41">
        <v>1958495</v>
      </c>
      <c r="AG217" s="41">
        <v>2032442</v>
      </c>
      <c r="AH217" s="41">
        <v>2133596</v>
      </c>
      <c r="AI217" s="13">
        <v>6.5277524609497428E-2</v>
      </c>
      <c r="AJ217" s="13">
        <v>4.9769685924616794E-2</v>
      </c>
    </row>
    <row r="218" spans="1:44" ht="10.5" customHeight="1" x14ac:dyDescent="0.2">
      <c r="A218" s="11"/>
      <c r="B218" s="19" t="s">
        <v>72</v>
      </c>
      <c r="D218" s="19"/>
      <c r="E218" s="14"/>
      <c r="F218" s="2"/>
      <c r="G218" s="12">
        <v>16816</v>
      </c>
      <c r="H218" s="12">
        <v>13544</v>
      </c>
      <c r="I218" s="12">
        <v>11737</v>
      </c>
      <c r="J218" s="12">
        <v>41479</v>
      </c>
      <c r="K218" s="12">
        <v>19795</v>
      </c>
      <c r="L218" s="12">
        <v>7607</v>
      </c>
      <c r="M218" s="12">
        <v>14358</v>
      </c>
      <c r="N218" s="12">
        <v>7715</v>
      </c>
      <c r="O218" s="12">
        <v>11332</v>
      </c>
      <c r="P218" s="12">
        <v>10195</v>
      </c>
      <c r="Q218" s="12">
        <v>14661</v>
      </c>
      <c r="R218" s="41">
        <v>10821</v>
      </c>
      <c r="S218" s="41">
        <v>87989</v>
      </c>
      <c r="T218" s="41">
        <v>531377</v>
      </c>
      <c r="U218" s="41">
        <v>730137</v>
      </c>
      <c r="V218" s="41">
        <v>549207</v>
      </c>
      <c r="W218" s="41">
        <v>566216</v>
      </c>
      <c r="X218" s="41">
        <v>420200</v>
      </c>
      <c r="Y218" s="41">
        <v>318357</v>
      </c>
      <c r="Z218" s="41">
        <v>430276</v>
      </c>
      <c r="AA218" s="41">
        <v>333518</v>
      </c>
      <c r="AB218" s="41">
        <v>3283349</v>
      </c>
      <c r="AC218" s="41">
        <v>253602</v>
      </c>
      <c r="AD218" s="41">
        <v>290664</v>
      </c>
      <c r="AE218" s="41">
        <v>381439</v>
      </c>
      <c r="AF218" s="41">
        <v>385251</v>
      </c>
      <c r="AG218" s="41">
        <v>615813</v>
      </c>
      <c r="AH218" s="41">
        <v>1612441</v>
      </c>
      <c r="AI218" s="13">
        <v>-0.11176517321168278</v>
      </c>
      <c r="AJ218" s="13">
        <v>1.6183938955494606</v>
      </c>
    </row>
    <row r="219" spans="1:44" ht="10.5" customHeight="1" x14ac:dyDescent="0.2">
      <c r="A219" s="11"/>
      <c r="B219" s="19" t="s">
        <v>73</v>
      </c>
      <c r="D219" s="19"/>
      <c r="E219" s="14"/>
      <c r="F219" s="2"/>
      <c r="G219" s="12">
        <v>122887</v>
      </c>
      <c r="H219" s="12">
        <v>280412</v>
      </c>
      <c r="I219" s="12">
        <v>17131</v>
      </c>
      <c r="J219" s="12">
        <v>8692</v>
      </c>
      <c r="K219" s="12">
        <v>0</v>
      </c>
      <c r="L219" s="12">
        <v>73943</v>
      </c>
      <c r="M219" s="12">
        <v>296022</v>
      </c>
      <c r="N219" s="12">
        <v>40291</v>
      </c>
      <c r="O219" s="12">
        <v>70282</v>
      </c>
      <c r="P219" s="12">
        <v>0</v>
      </c>
      <c r="Q219" s="12">
        <v>43000</v>
      </c>
      <c r="R219" s="41">
        <v>30114</v>
      </c>
      <c r="S219" s="41">
        <v>0</v>
      </c>
      <c r="T219" s="41">
        <v>716037</v>
      </c>
      <c r="U219" s="41">
        <v>2210</v>
      </c>
      <c r="V219" s="41">
        <v>44325</v>
      </c>
      <c r="W219" s="41">
        <v>31402</v>
      </c>
      <c r="X219" s="41">
        <v>53152</v>
      </c>
      <c r="Y219" s="41">
        <v>20073</v>
      </c>
      <c r="Z219" s="41">
        <v>633659</v>
      </c>
      <c r="AA219" s="41">
        <v>0</v>
      </c>
      <c r="AB219" s="41">
        <v>36954</v>
      </c>
      <c r="AC219" s="41">
        <v>125854</v>
      </c>
      <c r="AD219" s="41">
        <v>0</v>
      </c>
      <c r="AE219" s="41">
        <v>0</v>
      </c>
      <c r="AF219" s="41">
        <v>0</v>
      </c>
      <c r="AG219" s="41">
        <v>25000</v>
      </c>
      <c r="AH219" s="41">
        <v>0</v>
      </c>
      <c r="AI219" s="13">
        <v>-1</v>
      </c>
      <c r="AJ219" s="13" t="s">
        <v>246</v>
      </c>
    </row>
    <row r="220" spans="1:44" ht="10.5" customHeight="1" x14ac:dyDescent="0.2">
      <c r="A220" s="11"/>
      <c r="B220" s="19" t="s">
        <v>74</v>
      </c>
      <c r="D220" s="19"/>
      <c r="E220" s="14"/>
      <c r="F220" s="2"/>
      <c r="G220" s="12">
        <v>327385</v>
      </c>
      <c r="H220" s="12">
        <v>689668</v>
      </c>
      <c r="I220" s="12">
        <v>808547</v>
      </c>
      <c r="J220" s="12">
        <v>809797</v>
      </c>
      <c r="K220" s="12">
        <v>1041087</v>
      </c>
      <c r="L220" s="12">
        <v>1796626</v>
      </c>
      <c r="M220" s="12">
        <v>1736798</v>
      </c>
      <c r="N220" s="12">
        <v>1467069</v>
      </c>
      <c r="O220" s="12">
        <v>1732767</v>
      </c>
      <c r="P220" s="12">
        <v>1561850</v>
      </c>
      <c r="Q220" s="12">
        <v>533539</v>
      </c>
      <c r="R220" s="41">
        <v>15929</v>
      </c>
      <c r="S220" s="41">
        <v>391168</v>
      </c>
      <c r="T220" s="41">
        <v>594283</v>
      </c>
      <c r="U220" s="41">
        <v>919613</v>
      </c>
      <c r="V220" s="41">
        <v>1688531</v>
      </c>
      <c r="W220" s="41">
        <v>994637</v>
      </c>
      <c r="X220" s="41">
        <v>568237</v>
      </c>
      <c r="Y220" s="41">
        <v>522577</v>
      </c>
      <c r="Z220" s="41">
        <v>2091508</v>
      </c>
      <c r="AA220" s="41">
        <v>1040604</v>
      </c>
      <c r="AB220" s="41">
        <v>620273</v>
      </c>
      <c r="AC220" s="41">
        <v>867362</v>
      </c>
      <c r="AD220" s="41">
        <v>936696</v>
      </c>
      <c r="AE220" s="41">
        <v>892728</v>
      </c>
      <c r="AF220" s="41">
        <v>500387</v>
      </c>
      <c r="AG220" s="41">
        <v>161527</v>
      </c>
      <c r="AH220" s="41">
        <v>245742</v>
      </c>
      <c r="AI220" s="13">
        <v>-0.14299619152790621</v>
      </c>
      <c r="AJ220" s="13">
        <v>0.52136794467797953</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230</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229</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203315.23</v>
      </c>
      <c r="S233" s="12">
        <v>215817.29</v>
      </c>
      <c r="T233" s="12">
        <v>228319.35</v>
      </c>
      <c r="U233" s="12">
        <v>208482.66999999998</v>
      </c>
      <c r="V233" s="12">
        <v>188645.99</v>
      </c>
      <c r="W233" s="12">
        <v>203527.53499999997</v>
      </c>
      <c r="X233" s="12">
        <v>218409.08</v>
      </c>
      <c r="Y233" s="12">
        <v>109205</v>
      </c>
      <c r="Z233" s="12">
        <v>0</v>
      </c>
      <c r="AA233" s="12">
        <v>108274</v>
      </c>
      <c r="AB233" s="12">
        <v>216547.21</v>
      </c>
      <c r="AC233" s="12">
        <v>217916.87416765039</v>
      </c>
      <c r="AD233" s="12">
        <v>214700</v>
      </c>
      <c r="AE233" s="12">
        <v>217916.87416765039</v>
      </c>
      <c r="AF233" s="12">
        <v>197098.53</v>
      </c>
      <c r="AG233" s="12">
        <v>188846.55019163317</v>
      </c>
      <c r="AH233" s="12">
        <v>237945.01</v>
      </c>
      <c r="AI233" s="71">
        <v>1.5829143132221724E-2</v>
      </c>
      <c r="AJ233" s="13">
        <v>0.25999129853600123</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198918.93</v>
      </c>
      <c r="S234" s="11">
        <v>186644.95500000002</v>
      </c>
      <c r="T234" s="11">
        <v>174370.98</v>
      </c>
      <c r="U234" s="12">
        <v>151320.66</v>
      </c>
      <c r="V234" s="12">
        <v>128270.34</v>
      </c>
      <c r="W234" s="12">
        <v>191324.52499999999</v>
      </c>
      <c r="X234" s="12">
        <v>254378.71</v>
      </c>
      <c r="Y234" s="12">
        <v>127189</v>
      </c>
      <c r="Z234" s="12">
        <v>0</v>
      </c>
      <c r="AA234" s="12">
        <v>77582</v>
      </c>
      <c r="AB234" s="12">
        <v>155164.9</v>
      </c>
      <c r="AC234" s="12">
        <v>151357.94512530603</v>
      </c>
      <c r="AD234" s="12">
        <v>173296</v>
      </c>
      <c r="AE234" s="12">
        <v>170922.71429069588</v>
      </c>
      <c r="AF234" s="12">
        <v>186839.57</v>
      </c>
      <c r="AG234" s="12">
        <v>194003.256256275</v>
      </c>
      <c r="AH234" s="12">
        <v>387960.51</v>
      </c>
      <c r="AI234" s="71">
        <v>0.16501720554793131</v>
      </c>
      <c r="AJ234" s="13">
        <v>0.99976287762670735</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44107</v>
      </c>
      <c r="S241" s="11">
        <v>44348</v>
      </c>
      <c r="T241" s="11">
        <v>44766</v>
      </c>
      <c r="U241" s="11">
        <v>45103</v>
      </c>
      <c r="V241" s="11">
        <v>45708</v>
      </c>
      <c r="W241" s="11">
        <v>46319</v>
      </c>
      <c r="X241" s="11">
        <v>46638</v>
      </c>
      <c r="Y241" s="11">
        <v>46614</v>
      </c>
      <c r="Z241" s="11">
        <v>46499</v>
      </c>
      <c r="AA241" s="11">
        <v>46068</v>
      </c>
      <c r="AB241" s="41">
        <v>46116</v>
      </c>
      <c r="AC241" s="41">
        <v>46143</v>
      </c>
      <c r="AD241" s="41">
        <v>46135</v>
      </c>
      <c r="AE241" s="41">
        <v>46120</v>
      </c>
      <c r="AF241" s="41">
        <v>45979</v>
      </c>
      <c r="AG241" s="41">
        <v>45881</v>
      </c>
      <c r="AH241" s="41">
        <v>45650</v>
      </c>
      <c r="AI241" s="13">
        <v>-1.6912938694622071E-3</v>
      </c>
      <c r="AJ241" s="13">
        <v>-5.0347638456005751E-3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919230</v>
      </c>
      <c r="S242" s="11">
        <v>952209</v>
      </c>
      <c r="T242" s="11">
        <v>967981</v>
      </c>
      <c r="U242" s="11">
        <v>1020588</v>
      </c>
      <c r="V242" s="11">
        <v>1110417</v>
      </c>
      <c r="W242" s="11">
        <v>1157201</v>
      </c>
      <c r="X242" s="11">
        <v>1113761</v>
      </c>
      <c r="Y242" s="11">
        <v>1136483</v>
      </c>
      <c r="Z242" s="11">
        <v>1155616</v>
      </c>
      <c r="AA242" s="11">
        <v>1178179</v>
      </c>
      <c r="AB242" s="41">
        <v>1218552</v>
      </c>
      <c r="AC242" s="41">
        <v>1231394</v>
      </c>
      <c r="AD242" s="41">
        <v>1290617</v>
      </c>
      <c r="AE242" s="41">
        <v>1321101</v>
      </c>
      <c r="AF242" s="41">
        <v>1367656</v>
      </c>
      <c r="AG242" s="41">
        <v>1431481</v>
      </c>
      <c r="AH242" s="41">
        <v>1472178</v>
      </c>
      <c r="AI242" s="13">
        <v>3.2015078655215135E-2</v>
      </c>
      <c r="AJ242" s="13">
        <v>2.8429996625872086E-2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22627.940491763296</v>
      </c>
      <c r="V243" s="11">
        <f t="shared" ref="V243:AA243" si="15">V242*1000/V241</f>
        <v>24293.712260435808</v>
      </c>
      <c r="W243" s="11">
        <f t="shared" si="15"/>
        <v>24983.289794684686</v>
      </c>
      <c r="X243" s="11">
        <f t="shared" si="15"/>
        <v>23880.976885801279</v>
      </c>
      <c r="Y243" s="11">
        <f t="shared" si="15"/>
        <v>24380.722529712104</v>
      </c>
      <c r="Z243" s="11">
        <f t="shared" si="15"/>
        <v>24852.491451429061</v>
      </c>
      <c r="AA243" s="11">
        <f t="shared" si="15"/>
        <v>25574.78075887818</v>
      </c>
      <c r="AB243" s="11">
        <v>26423.627374447045</v>
      </c>
      <c r="AC243" s="11">
        <v>26686.474654877231</v>
      </c>
      <c r="AD243" s="11">
        <v>27974.791373144035</v>
      </c>
      <c r="AE243" s="11">
        <v>28644.861231569819</v>
      </c>
      <c r="AF243" s="11">
        <v>29745.231518736815</v>
      </c>
      <c r="AG243" s="11">
        <v>31199.864867810204</v>
      </c>
      <c r="AH243" s="11">
        <v>32249.244249726176</v>
      </c>
      <c r="AI243" s="13">
        <v>3.3763476485469068E-2</v>
      </c>
      <c r="AJ243" s="13">
        <v>3.3634100223256018E-2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18697</v>
      </c>
      <c r="S245" s="11">
        <v>18187</v>
      </c>
      <c r="T245" s="11">
        <v>18083</v>
      </c>
      <c r="U245" s="11">
        <v>18642</v>
      </c>
      <c r="V245" s="11">
        <v>18468</v>
      </c>
      <c r="W245" s="11">
        <v>18591</v>
      </c>
      <c r="X245" s="11">
        <v>19022</v>
      </c>
      <c r="Y245" s="11">
        <v>21289</v>
      </c>
      <c r="Z245" s="11">
        <v>21251</v>
      </c>
      <c r="AA245" s="11">
        <v>21069</v>
      </c>
      <c r="AB245" s="41">
        <v>21050</v>
      </c>
      <c r="AC245" s="41">
        <v>21215</v>
      </c>
      <c r="AD245" s="41">
        <v>21431</v>
      </c>
      <c r="AE245" s="41">
        <v>21568</v>
      </c>
      <c r="AF245" s="41">
        <v>21373</v>
      </c>
      <c r="AG245" s="41">
        <v>21783</v>
      </c>
      <c r="AH245" s="41">
        <v>21969</v>
      </c>
      <c r="AI245" s="13">
        <v>7.1473896325453534E-3</v>
      </c>
      <c r="AJ245" s="13">
        <v>8.5387687646329702E-3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16853</v>
      </c>
      <c r="S246" s="11">
        <v>16370</v>
      </c>
      <c r="T246" s="11">
        <v>16380</v>
      </c>
      <c r="U246" s="11">
        <v>16872</v>
      </c>
      <c r="V246" s="11">
        <v>17037</v>
      </c>
      <c r="W246" s="11">
        <v>16926</v>
      </c>
      <c r="X246" s="11">
        <v>15880</v>
      </c>
      <c r="Y246" s="11">
        <v>18229</v>
      </c>
      <c r="Z246" s="11">
        <v>18553</v>
      </c>
      <c r="AA246" s="11">
        <v>18724</v>
      </c>
      <c r="AB246" s="41">
        <v>19167</v>
      </c>
      <c r="AC246" s="41">
        <v>19798</v>
      </c>
      <c r="AD246" s="41">
        <v>20145</v>
      </c>
      <c r="AE246" s="41">
        <v>20516</v>
      </c>
      <c r="AF246" s="41">
        <v>20465</v>
      </c>
      <c r="AG246" s="41">
        <v>21087</v>
      </c>
      <c r="AH246" s="41">
        <v>21354</v>
      </c>
      <c r="AI246" s="13">
        <v>1.8171295743150129E-2</v>
      </c>
      <c r="AJ246" s="13">
        <v>1.2661829563238015E-2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1844</v>
      </c>
      <c r="S247" s="11">
        <v>1817</v>
      </c>
      <c r="T247" s="11">
        <v>1703</v>
      </c>
      <c r="U247" s="11">
        <v>1770</v>
      </c>
      <c r="V247" s="11">
        <v>1431</v>
      </c>
      <c r="W247" s="11">
        <v>18591</v>
      </c>
      <c r="X247" s="11">
        <v>3142</v>
      </c>
      <c r="Y247" s="11">
        <v>3060</v>
      </c>
      <c r="Z247" s="11">
        <v>2698</v>
      </c>
      <c r="AA247" s="11">
        <v>2345</v>
      </c>
      <c r="AB247" s="41">
        <v>1883</v>
      </c>
      <c r="AC247" s="41">
        <v>1417</v>
      </c>
      <c r="AD247" s="41">
        <v>1286</v>
      </c>
      <c r="AE247" s="41">
        <v>1052</v>
      </c>
      <c r="AF247" s="41">
        <v>908</v>
      </c>
      <c r="AG247" s="41">
        <v>696</v>
      </c>
      <c r="AH247" s="41">
        <v>615</v>
      </c>
      <c r="AI247" s="13">
        <v>-0.17014133581707624</v>
      </c>
      <c r="AJ247" s="13">
        <v>-0.11637931034482758</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9.9</v>
      </c>
      <c r="S248" s="81">
        <v>10</v>
      </c>
      <c r="T248" s="81">
        <v>9.4</v>
      </c>
      <c r="U248" s="81">
        <v>7.7</v>
      </c>
      <c r="V248" s="81">
        <v>7.7</v>
      </c>
      <c r="W248" s="81">
        <v>9</v>
      </c>
      <c r="X248" s="81">
        <v>16.5</v>
      </c>
      <c r="Y248" s="81">
        <v>14.4</v>
      </c>
      <c r="Z248" s="81">
        <v>12.7</v>
      </c>
      <c r="AA248" s="81">
        <v>11.1</v>
      </c>
      <c r="AB248" s="82">
        <v>8.9</v>
      </c>
      <c r="AC248" s="82">
        <v>6.7</v>
      </c>
      <c r="AD248" s="82">
        <v>6</v>
      </c>
      <c r="AE248" s="82">
        <v>4.9000000000000004</v>
      </c>
      <c r="AF248" s="82">
        <v>4.2</v>
      </c>
      <c r="AG248" s="82">
        <v>3.2</v>
      </c>
      <c r="AH248" s="82">
        <v>2.8</v>
      </c>
      <c r="AI248" s="13">
        <v>-0.17530251377798001</v>
      </c>
      <c r="AJ248" s="13">
        <v>-0.12500000000000011</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13986401</v>
      </c>
      <c r="H257" s="86">
        <f>SUM(H258:H260)</f>
        <v>14927315</v>
      </c>
      <c r="I257" s="86">
        <f>SUM(I258:I260)</f>
        <v>16626539</v>
      </c>
      <c r="J257" s="86">
        <f>SUM(J258:J260)</f>
        <v>15676535</v>
      </c>
      <c r="K257" s="86">
        <f>SUM(K258:K260)</f>
        <v>17129267</v>
      </c>
      <c r="L257" s="86">
        <f t="shared" ref="L257:Q257" si="16">SUM(L258:L260)</f>
        <v>16223420</v>
      </c>
      <c r="M257" s="86">
        <f t="shared" si="16"/>
        <v>16443759</v>
      </c>
      <c r="N257" s="86">
        <f t="shared" si="16"/>
        <v>16978860</v>
      </c>
      <c r="O257" s="86">
        <f t="shared" si="16"/>
        <v>19784351.949999999</v>
      </c>
      <c r="P257" s="86">
        <f t="shared" si="16"/>
        <v>21344510</v>
      </c>
      <c r="Q257" s="86">
        <f t="shared" si="16"/>
        <v>22124599.969999999</v>
      </c>
      <c r="R257" s="86">
        <f>SUM(R258:R261)</f>
        <v>23139413.440000001</v>
      </c>
      <c r="S257" s="86">
        <f t="shared" ref="S257:AA257" si="17">SUM(S258:S261)</f>
        <v>23546986.920000002</v>
      </c>
      <c r="T257" s="86">
        <f t="shared" si="17"/>
        <v>23710427.02</v>
      </c>
      <c r="U257" s="86">
        <f t="shared" si="17"/>
        <v>25236825.93</v>
      </c>
      <c r="V257" s="86">
        <f t="shared" si="17"/>
        <v>26327988.199999999</v>
      </c>
      <c r="W257" s="86">
        <f t="shared" si="17"/>
        <v>26724860.080000002</v>
      </c>
      <c r="X257" s="86">
        <f t="shared" si="17"/>
        <v>30341886.289999999</v>
      </c>
      <c r="Y257" s="86">
        <f t="shared" si="17"/>
        <v>29420768.920000002</v>
      </c>
      <c r="Z257" s="86">
        <f t="shared" si="17"/>
        <v>29658991.899999999</v>
      </c>
      <c r="AA257" s="86">
        <f t="shared" si="17"/>
        <v>30612922.68</v>
      </c>
      <c r="AB257" s="86">
        <v>33201264</v>
      </c>
      <c r="AC257" s="86">
        <v>34037894</v>
      </c>
      <c r="AD257" s="86">
        <v>34595857</v>
      </c>
      <c r="AE257" s="86">
        <v>37795676</v>
      </c>
      <c r="AF257" s="86">
        <v>38081924</v>
      </c>
      <c r="AG257" s="86">
        <v>39677145</v>
      </c>
      <c r="AH257" s="86">
        <v>38315267.270000003</v>
      </c>
      <c r="AI257" s="13">
        <v>2.4164080609588634E-2</v>
      </c>
      <c r="AJ257" s="13">
        <v>-3.4323985004465332E-2</v>
      </c>
    </row>
    <row r="258" spans="1:36" ht="10.5" customHeight="1" x14ac:dyDescent="0.2">
      <c r="A258" s="14"/>
      <c r="B258" s="11"/>
      <c r="C258" s="11" t="s">
        <v>151</v>
      </c>
      <c r="D258" s="11"/>
      <c r="E258" s="11"/>
      <c r="F258" s="2"/>
      <c r="G258" s="86">
        <f t="shared" ref="G258:AA258" si="18">G65</f>
        <v>9264640</v>
      </c>
      <c r="H258" s="86">
        <f t="shared" si="18"/>
        <v>9922321</v>
      </c>
      <c r="I258" s="86">
        <f t="shared" si="18"/>
        <v>11368208</v>
      </c>
      <c r="J258" s="86">
        <f t="shared" si="18"/>
        <v>10656352</v>
      </c>
      <c r="K258" s="86">
        <f t="shared" si="18"/>
        <v>11003583</v>
      </c>
      <c r="L258" s="86">
        <f t="shared" si="18"/>
        <v>11116138</v>
      </c>
      <c r="M258" s="86">
        <f t="shared" si="18"/>
        <v>11752050</v>
      </c>
      <c r="N258" s="86">
        <f t="shared" si="18"/>
        <v>12780077</v>
      </c>
      <c r="O258" s="86">
        <f t="shared" si="18"/>
        <v>14249387</v>
      </c>
      <c r="P258" s="86">
        <f t="shared" si="18"/>
        <v>15573964</v>
      </c>
      <c r="Q258" s="86">
        <f t="shared" si="18"/>
        <v>15710801</v>
      </c>
      <c r="R258" s="86">
        <f t="shared" si="18"/>
        <v>16498127</v>
      </c>
      <c r="S258" s="86">
        <f t="shared" si="18"/>
        <v>16736820</v>
      </c>
      <c r="T258" s="86">
        <f t="shared" si="18"/>
        <v>16548377</v>
      </c>
      <c r="U258" s="86">
        <f t="shared" si="18"/>
        <v>17476691</v>
      </c>
      <c r="V258" s="86">
        <f t="shared" si="18"/>
        <v>18476490</v>
      </c>
      <c r="W258" s="86">
        <f t="shared" si="18"/>
        <v>19166880</v>
      </c>
      <c r="X258" s="86">
        <f t="shared" si="18"/>
        <v>20653151</v>
      </c>
      <c r="Y258" s="86">
        <f t="shared" si="18"/>
        <v>19693916</v>
      </c>
      <c r="Z258" s="86">
        <f t="shared" si="18"/>
        <v>19283857</v>
      </c>
      <c r="AA258" s="86">
        <f t="shared" si="18"/>
        <v>19562971</v>
      </c>
      <c r="AB258" s="86">
        <v>21174021</v>
      </c>
      <c r="AC258" s="86">
        <v>21918222</v>
      </c>
      <c r="AD258" s="86">
        <v>22213004</v>
      </c>
      <c r="AE258" s="86">
        <v>23710411</v>
      </c>
      <c r="AF258" s="86">
        <v>23216908</v>
      </c>
      <c r="AG258" s="86">
        <v>23928612</v>
      </c>
      <c r="AH258" s="86">
        <v>23632705</v>
      </c>
      <c r="AI258" s="13">
        <v>1.8478070566845251E-2</v>
      </c>
      <c r="AJ258" s="13">
        <v>-1.2366241719327473E-2</v>
      </c>
    </row>
    <row r="259" spans="1:36" ht="10.5" customHeight="1" x14ac:dyDescent="0.2">
      <c r="A259" s="14"/>
      <c r="B259" s="11"/>
      <c r="C259" s="11" t="s">
        <v>152</v>
      </c>
      <c r="D259" s="11"/>
      <c r="E259" s="11"/>
      <c r="F259" s="2"/>
      <c r="G259" s="86">
        <f t="shared" ref="G259:AA259" si="19">G122</f>
        <v>2270075</v>
      </c>
      <c r="H259" s="86">
        <f t="shared" si="19"/>
        <v>2422328</v>
      </c>
      <c r="I259" s="86">
        <f t="shared" si="19"/>
        <v>2691871</v>
      </c>
      <c r="J259" s="86">
        <f t="shared" si="19"/>
        <v>2166526</v>
      </c>
      <c r="K259" s="86">
        <f t="shared" si="19"/>
        <v>3198767</v>
      </c>
      <c r="L259" s="86">
        <f t="shared" si="19"/>
        <v>2344320</v>
      </c>
      <c r="M259" s="86">
        <f t="shared" si="19"/>
        <v>2147603</v>
      </c>
      <c r="N259" s="86">
        <f t="shared" si="19"/>
        <v>2069273</v>
      </c>
      <c r="O259" s="86">
        <f t="shared" si="19"/>
        <v>2663061.9500000002</v>
      </c>
      <c r="P259" s="86">
        <f t="shared" si="19"/>
        <v>3249774</v>
      </c>
      <c r="Q259" s="86">
        <f t="shared" si="19"/>
        <v>3571714.97</v>
      </c>
      <c r="R259" s="86">
        <f t="shared" si="19"/>
        <v>3621236.44</v>
      </c>
      <c r="S259" s="86">
        <f t="shared" si="19"/>
        <v>3249773.92</v>
      </c>
      <c r="T259" s="86">
        <f t="shared" si="19"/>
        <v>4551397.0199999996</v>
      </c>
      <c r="U259" s="86">
        <f t="shared" si="19"/>
        <v>5154741.3999999994</v>
      </c>
      <c r="V259" s="86">
        <f t="shared" si="19"/>
        <v>5172536.2</v>
      </c>
      <c r="W259" s="86">
        <f t="shared" si="19"/>
        <v>4689948.21</v>
      </c>
      <c r="X259" s="86">
        <f t="shared" si="19"/>
        <v>6638416.29</v>
      </c>
      <c r="Y259" s="86">
        <f t="shared" si="19"/>
        <v>6812222.9199999999</v>
      </c>
      <c r="Z259" s="86">
        <f t="shared" si="19"/>
        <v>7903255.9000000004</v>
      </c>
      <c r="AA259" s="86">
        <f t="shared" si="19"/>
        <v>7977253.6799999997</v>
      </c>
      <c r="AB259" s="86">
        <v>8716196</v>
      </c>
      <c r="AC259" s="86">
        <v>8523398</v>
      </c>
      <c r="AD259" s="86">
        <v>8653666</v>
      </c>
      <c r="AE259" s="86">
        <v>10097749</v>
      </c>
      <c r="AF259" s="86">
        <v>10773997</v>
      </c>
      <c r="AG259" s="86">
        <v>11527226</v>
      </c>
      <c r="AH259" s="86">
        <v>9735104</v>
      </c>
      <c r="AI259" s="13">
        <v>1.8596707355363007E-2</v>
      </c>
      <c r="AJ259" s="13">
        <v>-0.15546862705736836</v>
      </c>
    </row>
    <row r="260" spans="1:36" ht="10.5" customHeight="1" x14ac:dyDescent="0.2">
      <c r="A260" s="14"/>
      <c r="B260" s="11"/>
      <c r="C260" s="11" t="s">
        <v>153</v>
      </c>
      <c r="D260" s="11"/>
      <c r="E260" s="11"/>
      <c r="F260" s="2"/>
      <c r="G260" s="86">
        <f t="shared" ref="G260:AA260" si="20">G179</f>
        <v>2451686</v>
      </c>
      <c r="H260" s="86">
        <f t="shared" si="20"/>
        <v>2582666</v>
      </c>
      <c r="I260" s="86">
        <f t="shared" si="20"/>
        <v>2566460</v>
      </c>
      <c r="J260" s="86">
        <f t="shared" si="20"/>
        <v>2853657</v>
      </c>
      <c r="K260" s="86">
        <f t="shared" si="20"/>
        <v>2926917</v>
      </c>
      <c r="L260" s="86">
        <f t="shared" si="20"/>
        <v>2762962</v>
      </c>
      <c r="M260" s="86">
        <f t="shared" si="20"/>
        <v>2544106</v>
      </c>
      <c r="N260" s="86">
        <f t="shared" si="20"/>
        <v>2129510</v>
      </c>
      <c r="O260" s="86">
        <f t="shared" si="20"/>
        <v>2871903</v>
      </c>
      <c r="P260" s="86">
        <f t="shared" si="20"/>
        <v>2520772</v>
      </c>
      <c r="Q260" s="86">
        <f t="shared" si="20"/>
        <v>2842084</v>
      </c>
      <c r="R260" s="86">
        <f t="shared" si="20"/>
        <v>3020050</v>
      </c>
      <c r="S260" s="86">
        <f t="shared" si="20"/>
        <v>3560393</v>
      </c>
      <c r="T260" s="86">
        <f t="shared" si="20"/>
        <v>2610653</v>
      </c>
      <c r="U260" s="86">
        <f t="shared" si="20"/>
        <v>2605393.5300000003</v>
      </c>
      <c r="V260" s="86">
        <f t="shared" si="20"/>
        <v>2678962</v>
      </c>
      <c r="W260" s="86">
        <f t="shared" si="20"/>
        <v>2868031.87</v>
      </c>
      <c r="X260" s="86">
        <f t="shared" si="20"/>
        <v>3050319</v>
      </c>
      <c r="Y260" s="86">
        <f t="shared" si="20"/>
        <v>2914630</v>
      </c>
      <c r="Z260" s="86">
        <f t="shared" si="20"/>
        <v>2471879</v>
      </c>
      <c r="AA260" s="86">
        <f t="shared" si="20"/>
        <v>3072698</v>
      </c>
      <c r="AB260" s="86">
        <v>3311047</v>
      </c>
      <c r="AC260" s="86">
        <v>3596274</v>
      </c>
      <c r="AD260" s="86">
        <v>3729187</v>
      </c>
      <c r="AE260" s="86">
        <v>3987516</v>
      </c>
      <c r="AF260" s="86">
        <v>4091019</v>
      </c>
      <c r="AG260" s="86">
        <v>4221307</v>
      </c>
      <c r="AH260" s="86">
        <v>4365120</v>
      </c>
      <c r="AI260" s="13">
        <v>4.7140941866492758E-2</v>
      </c>
      <c r="AJ260" s="13">
        <v>3.4068358449172262E-2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0</v>
      </c>
      <c r="T261" s="86">
        <v>0</v>
      </c>
      <c r="U261" s="86">
        <v>0</v>
      </c>
      <c r="V261" s="86">
        <v>0</v>
      </c>
      <c r="W261" s="86">
        <v>0</v>
      </c>
      <c r="X261" s="86">
        <v>0</v>
      </c>
      <c r="Y261" s="86">
        <v>0</v>
      </c>
      <c r="Z261" s="86">
        <v>0</v>
      </c>
      <c r="AA261" s="86">
        <v>0</v>
      </c>
      <c r="AB261" s="41">
        <v>0</v>
      </c>
      <c r="AC261" s="41">
        <v>0</v>
      </c>
      <c r="AD261" s="41">
        <v>0</v>
      </c>
      <c r="AE261" s="41">
        <v>0</v>
      </c>
      <c r="AF261" s="41">
        <v>0</v>
      </c>
      <c r="AG261" s="41">
        <v>0</v>
      </c>
      <c r="AH261" s="41">
        <v>582338.27</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25">
      <c r="A264" s="88" t="s">
        <v>155</v>
      </c>
      <c r="B264" s="88"/>
      <c r="C264" s="88"/>
      <c r="D264" s="88"/>
      <c r="E264" s="88"/>
      <c r="F264" s="89"/>
      <c r="G264" s="79" t="s">
        <v>176</v>
      </c>
      <c r="H264" s="79" t="s">
        <v>156</v>
      </c>
      <c r="I264" s="79" t="s">
        <v>157</v>
      </c>
      <c r="J264" s="79" t="s">
        <v>158</v>
      </c>
      <c r="K264" s="79">
        <v>1996</v>
      </c>
      <c r="L264" s="79">
        <v>1997</v>
      </c>
      <c r="M264" s="79">
        <v>1998</v>
      </c>
      <c r="N264" s="79" t="s">
        <v>231</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72676313.129032254</v>
      </c>
      <c r="H265" s="11">
        <v>77400417.79321754</v>
      </c>
      <c r="I265" s="11">
        <v>83319235.188376755</v>
      </c>
      <c r="J265" s="11">
        <v>87330857.184834123</v>
      </c>
      <c r="K265" s="11">
        <v>90034861</v>
      </c>
      <c r="L265" s="11">
        <v>96159924</v>
      </c>
      <c r="M265" s="11">
        <v>99272877</v>
      </c>
      <c r="N265" s="11">
        <v>109045458</v>
      </c>
      <c r="O265" s="11">
        <v>112831593</v>
      </c>
      <c r="P265" s="11">
        <v>117119851</v>
      </c>
      <c r="Q265" s="11">
        <v>113842616</v>
      </c>
      <c r="R265" s="11">
        <v>112523090</v>
      </c>
      <c r="S265" s="11">
        <v>112106259</v>
      </c>
      <c r="T265" s="11">
        <v>110233402</v>
      </c>
      <c r="U265" s="11">
        <v>108908894</v>
      </c>
      <c r="V265" s="11">
        <v>110216776</v>
      </c>
      <c r="W265" s="11">
        <v>115073883</v>
      </c>
      <c r="X265" s="11">
        <v>117837610</v>
      </c>
      <c r="Y265" s="86">
        <v>117566653</v>
      </c>
      <c r="Z265" s="86">
        <v>119096805</v>
      </c>
      <c r="AA265" s="86">
        <v>119381771</v>
      </c>
      <c r="AB265" s="86">
        <v>121320620</v>
      </c>
      <c r="AC265" s="86">
        <v>125148761</v>
      </c>
      <c r="AD265" s="86">
        <v>128297647</v>
      </c>
      <c r="AE265" s="86">
        <v>130739370</v>
      </c>
      <c r="AF265" s="86">
        <v>130283107</v>
      </c>
      <c r="AG265" s="86">
        <v>132523936</v>
      </c>
      <c r="AH265" s="86">
        <v>132926599</v>
      </c>
      <c r="AI265" s="13">
        <v>1.5343232978004107E-2</v>
      </c>
      <c r="AJ265" s="13">
        <v>3.0384171505440346E-3</v>
      </c>
    </row>
    <row r="266" spans="1:36" ht="10.5" customHeight="1" x14ac:dyDescent="0.2">
      <c r="A266" s="14"/>
      <c r="B266" s="14"/>
      <c r="C266" s="14" t="s">
        <v>160</v>
      </c>
      <c r="D266" s="14"/>
      <c r="E266" s="14"/>
      <c r="F266" s="2"/>
      <c r="G266" s="11">
        <v>13170096</v>
      </c>
      <c r="H266" s="11">
        <v>13938534</v>
      </c>
      <c r="I266" s="11">
        <v>14435737</v>
      </c>
      <c r="J266" s="11">
        <v>15120128</v>
      </c>
      <c r="K266" s="11">
        <v>15729699</v>
      </c>
      <c r="L266" s="11">
        <v>15941480</v>
      </c>
      <c r="M266" s="11">
        <v>16775000</v>
      </c>
      <c r="N266" s="11">
        <v>22377130</v>
      </c>
      <c r="O266" s="11">
        <v>23276160</v>
      </c>
      <c r="P266" s="11">
        <v>23921880</v>
      </c>
      <c r="Q266" s="11">
        <v>24301300</v>
      </c>
      <c r="R266" s="11">
        <v>25042170</v>
      </c>
      <c r="S266" s="11">
        <v>25479050</v>
      </c>
      <c r="T266" s="11">
        <v>25801320</v>
      </c>
      <c r="U266" s="11">
        <v>26463650</v>
      </c>
      <c r="V266" s="11">
        <v>27456800</v>
      </c>
      <c r="W266" s="11">
        <v>28559810</v>
      </c>
      <c r="X266" s="11">
        <v>29528820</v>
      </c>
      <c r="Y266" s="86">
        <v>30995740</v>
      </c>
      <c r="Z266" s="86">
        <v>31251650</v>
      </c>
      <c r="AA266" s="86">
        <v>31633510</v>
      </c>
      <c r="AB266" s="86">
        <v>31922660</v>
      </c>
      <c r="AC266" s="86">
        <v>32461100</v>
      </c>
      <c r="AD266" s="86">
        <v>34788310</v>
      </c>
      <c r="AE266" s="86">
        <v>34939870</v>
      </c>
      <c r="AF266" s="86">
        <v>35216180</v>
      </c>
      <c r="AG266" s="86">
        <v>35703770</v>
      </c>
      <c r="AH266" s="86">
        <v>36497750</v>
      </c>
      <c r="AI266" s="13">
        <v>2.2573428157059094E-2</v>
      </c>
      <c r="AJ266" s="13">
        <v>2.2237987753114027E-2</v>
      </c>
    </row>
    <row r="267" spans="1:36" ht="10.5" customHeight="1" x14ac:dyDescent="0.2">
      <c r="A267" s="14"/>
      <c r="B267" s="14"/>
      <c r="C267" s="14" t="s">
        <v>161</v>
      </c>
      <c r="D267" s="14"/>
      <c r="E267" s="14"/>
      <c r="F267" s="2"/>
      <c r="G267" s="11">
        <v>1878815</v>
      </c>
      <c r="H267" s="11">
        <v>1925884</v>
      </c>
      <c r="I267" s="11">
        <v>1934017</v>
      </c>
      <c r="J267" s="11">
        <v>1595510</v>
      </c>
      <c r="K267" s="11">
        <v>1626485</v>
      </c>
      <c r="L267" s="11">
        <v>2001370</v>
      </c>
      <c r="M267" s="11">
        <v>2024880</v>
      </c>
      <c r="N267" s="11">
        <v>2042890</v>
      </c>
      <c r="O267" s="11">
        <v>2080300</v>
      </c>
      <c r="P267" s="11">
        <v>2131260</v>
      </c>
      <c r="Q267" s="11">
        <v>2238020</v>
      </c>
      <c r="R267" s="11">
        <v>2299360</v>
      </c>
      <c r="S267" s="11">
        <v>2410760</v>
      </c>
      <c r="T267" s="11">
        <v>2482950</v>
      </c>
      <c r="U267" s="11">
        <v>2516490</v>
      </c>
      <c r="V267" s="11">
        <v>2592220</v>
      </c>
      <c r="W267" s="11">
        <v>2686960</v>
      </c>
      <c r="X267" s="11">
        <v>2778180</v>
      </c>
      <c r="Y267" s="86">
        <v>2855130</v>
      </c>
      <c r="Z267" s="86">
        <v>2883700</v>
      </c>
      <c r="AA267" s="86">
        <v>2931970</v>
      </c>
      <c r="AB267" s="86">
        <v>2914540</v>
      </c>
      <c r="AC267" s="86">
        <v>2927480</v>
      </c>
      <c r="AD267" s="86">
        <v>2834010</v>
      </c>
      <c r="AE267" s="86">
        <v>2885900</v>
      </c>
      <c r="AF267" s="86">
        <v>2892820</v>
      </c>
      <c r="AG267" s="86">
        <v>2884020</v>
      </c>
      <c r="AH267" s="86">
        <v>2861570</v>
      </c>
      <c r="AI267" s="13">
        <v>-3.0522619528228212E-3</v>
      </c>
      <c r="AJ267" s="13">
        <v>-7.7842733406841835E-3</v>
      </c>
    </row>
    <row r="268" spans="1:36" ht="10.5" customHeight="1" x14ac:dyDescent="0.2">
      <c r="A268" s="14"/>
      <c r="B268" s="14"/>
      <c r="C268" s="14" t="s">
        <v>162</v>
      </c>
      <c r="D268" s="14"/>
      <c r="E268" s="14"/>
      <c r="F268" s="2"/>
      <c r="G268" s="11">
        <v>579848</v>
      </c>
      <c r="H268" s="11">
        <v>590752</v>
      </c>
      <c r="I268" s="11">
        <v>585964</v>
      </c>
      <c r="J268" s="11">
        <v>360241</v>
      </c>
      <c r="K268" s="11">
        <v>355025</v>
      </c>
      <c r="L268" s="11">
        <v>554810</v>
      </c>
      <c r="M268" s="11">
        <v>551170</v>
      </c>
      <c r="N268" s="11">
        <v>554590</v>
      </c>
      <c r="O268" s="11">
        <v>495170</v>
      </c>
      <c r="P268" s="11">
        <v>449400</v>
      </c>
      <c r="Q268" s="11">
        <v>253350</v>
      </c>
      <c r="R268" s="11">
        <v>242670</v>
      </c>
      <c r="S268" s="11">
        <v>102340</v>
      </c>
      <c r="T268" s="11">
        <v>98920</v>
      </c>
      <c r="U268" s="11">
        <v>75980</v>
      </c>
      <c r="V268" s="11">
        <v>75930</v>
      </c>
      <c r="W268" s="11">
        <v>75360</v>
      </c>
      <c r="X268" s="11">
        <v>119440</v>
      </c>
      <c r="Y268" s="86">
        <v>115090</v>
      </c>
      <c r="Z268" s="86">
        <v>113870</v>
      </c>
      <c r="AA268" s="86">
        <v>113900</v>
      </c>
      <c r="AB268" s="86">
        <v>112340</v>
      </c>
      <c r="AC268" s="86">
        <v>106880</v>
      </c>
      <c r="AD268" s="86">
        <v>162500</v>
      </c>
      <c r="AE268" s="86">
        <v>153720</v>
      </c>
      <c r="AF268" s="86">
        <v>144900</v>
      </c>
      <c r="AG268" s="86">
        <v>149210</v>
      </c>
      <c r="AH268" s="86">
        <v>149210</v>
      </c>
      <c r="AI268" s="13">
        <v>4.8440812865081284E-2</v>
      </c>
      <c r="AJ268" s="13">
        <v>0</v>
      </c>
    </row>
    <row r="269" spans="1:36" ht="10.5" customHeight="1" x14ac:dyDescent="0.2">
      <c r="A269" s="14"/>
      <c r="B269" s="14"/>
      <c r="C269" s="14" t="s">
        <v>163</v>
      </c>
      <c r="D269" s="14"/>
      <c r="E269" s="14"/>
      <c r="F269" s="2"/>
      <c r="G269" s="11">
        <v>12823298</v>
      </c>
      <c r="H269" s="11">
        <v>12760849</v>
      </c>
      <c r="I269" s="11">
        <v>13079653</v>
      </c>
      <c r="J269" s="11">
        <v>13323917</v>
      </c>
      <c r="K269" s="11">
        <v>13327192</v>
      </c>
      <c r="L269" s="11">
        <v>14196700</v>
      </c>
      <c r="M269" s="11">
        <v>14460380</v>
      </c>
      <c r="N269" s="11">
        <v>17447330</v>
      </c>
      <c r="O269" s="11">
        <v>17873550</v>
      </c>
      <c r="P269" s="11">
        <v>18157270</v>
      </c>
      <c r="Q269" s="11">
        <v>18590080</v>
      </c>
      <c r="R269" s="11">
        <v>19104870</v>
      </c>
      <c r="S269" s="11">
        <v>19228250</v>
      </c>
      <c r="T269" s="11">
        <v>20184120</v>
      </c>
      <c r="U269" s="11">
        <v>20773200</v>
      </c>
      <c r="V269" s="11">
        <v>21011540</v>
      </c>
      <c r="W269" s="11">
        <v>22253580</v>
      </c>
      <c r="X269" s="11">
        <v>24029820</v>
      </c>
      <c r="Y269" s="86">
        <v>25472180</v>
      </c>
      <c r="Z269" s="86">
        <v>25628690</v>
      </c>
      <c r="AA269" s="86">
        <v>25186350</v>
      </c>
      <c r="AB269" s="86">
        <v>25255150</v>
      </c>
      <c r="AC269" s="86">
        <v>25330030</v>
      </c>
      <c r="AD269" s="86">
        <v>24870660</v>
      </c>
      <c r="AE269" s="86">
        <v>25099470</v>
      </c>
      <c r="AF269" s="86">
        <v>25702800</v>
      </c>
      <c r="AG269" s="86">
        <v>26119400</v>
      </c>
      <c r="AH269" s="86">
        <v>26590280</v>
      </c>
      <c r="AI269" s="13">
        <v>8.6229049257477985E-3</v>
      </c>
      <c r="AJ269" s="13">
        <v>1.8027979203197625E-2</v>
      </c>
    </row>
    <row r="270" spans="1:36" ht="10.5" customHeight="1" x14ac:dyDescent="0.2">
      <c r="A270" s="14"/>
      <c r="B270" s="14"/>
      <c r="C270" s="14" t="s">
        <v>164</v>
      </c>
      <c r="D270" s="14"/>
      <c r="E270" s="14"/>
      <c r="F270" s="2"/>
      <c r="G270" s="11">
        <v>8704190</v>
      </c>
      <c r="H270" s="11">
        <v>12485609</v>
      </c>
      <c r="I270" s="11">
        <v>14960720</v>
      </c>
      <c r="J270" s="11">
        <v>16265530</v>
      </c>
      <c r="K270" s="11">
        <v>17325400</v>
      </c>
      <c r="L270" s="11">
        <v>17569425</v>
      </c>
      <c r="M270" s="11">
        <v>17822285</v>
      </c>
      <c r="N270" s="11">
        <v>19332322</v>
      </c>
      <c r="O270" s="11">
        <v>19963488</v>
      </c>
      <c r="P270" s="11">
        <v>20297934</v>
      </c>
      <c r="Q270" s="11">
        <v>18908885</v>
      </c>
      <c r="R270" s="11">
        <v>17755256</v>
      </c>
      <c r="S270" s="11">
        <v>16702590</v>
      </c>
      <c r="T270" s="11">
        <v>15995760</v>
      </c>
      <c r="U270" s="11">
        <v>14968693</v>
      </c>
      <c r="V270" s="11">
        <v>14874740</v>
      </c>
      <c r="W270" s="11">
        <v>13897585</v>
      </c>
      <c r="X270" s="11">
        <v>12541472</v>
      </c>
      <c r="Y270" s="86">
        <v>11694374</v>
      </c>
      <c r="Z270" s="86">
        <v>12494538</v>
      </c>
      <c r="AA270" s="86">
        <v>13393897</v>
      </c>
      <c r="AB270" s="86">
        <v>14531091</v>
      </c>
      <c r="AC270" s="86">
        <v>15322459</v>
      </c>
      <c r="AD270" s="86">
        <v>16002573</v>
      </c>
      <c r="AE270" s="86">
        <v>16109296</v>
      </c>
      <c r="AF270" s="86">
        <v>15795833</v>
      </c>
      <c r="AG270" s="86">
        <v>15840324</v>
      </c>
      <c r="AH270" s="86">
        <v>15834028</v>
      </c>
      <c r="AI270" s="13">
        <v>1.4414693030549763E-2</v>
      </c>
      <c r="AJ270" s="13">
        <v>-3.9746661747575365E-4</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542500</v>
      </c>
      <c r="P271" s="11">
        <v>580320</v>
      </c>
      <c r="Q271" s="11">
        <v>573060</v>
      </c>
      <c r="R271" s="11">
        <v>539510</v>
      </c>
      <c r="S271" s="11">
        <v>608670</v>
      </c>
      <c r="T271" s="11">
        <v>592220</v>
      </c>
      <c r="U271" s="11">
        <v>746430</v>
      </c>
      <c r="V271" s="11">
        <v>812080</v>
      </c>
      <c r="W271" s="11">
        <v>766660</v>
      </c>
      <c r="X271" s="11">
        <v>714880</v>
      </c>
      <c r="Y271" s="86">
        <v>723270</v>
      </c>
      <c r="Z271" s="86">
        <v>664740</v>
      </c>
      <c r="AA271" s="86">
        <v>785690</v>
      </c>
      <c r="AB271" s="86">
        <v>1008170</v>
      </c>
      <c r="AC271" s="86">
        <v>901860</v>
      </c>
      <c r="AD271" s="86">
        <v>903890</v>
      </c>
      <c r="AE271" s="86">
        <v>627970</v>
      </c>
      <c r="AF271" s="86">
        <v>618560</v>
      </c>
      <c r="AG271" s="86">
        <v>656740</v>
      </c>
      <c r="AH271" s="86">
        <v>977432</v>
      </c>
      <c r="AI271" s="13">
        <v>-5.1472673491281817E-3</v>
      </c>
      <c r="AJ271" s="13">
        <v>0.48830891981606117</v>
      </c>
    </row>
    <row r="272" spans="1:36" ht="10.5" customHeight="1" x14ac:dyDescent="0.2">
      <c r="A272" s="14"/>
      <c r="B272" s="14"/>
      <c r="C272" s="14" t="s">
        <v>166</v>
      </c>
      <c r="D272" s="14"/>
      <c r="E272" s="14"/>
      <c r="F272" s="2"/>
      <c r="G272" s="11">
        <v>27211846.129032258</v>
      </c>
      <c r="H272" s="11">
        <v>27639519.793217536</v>
      </c>
      <c r="I272" s="11">
        <v>30208764.188376755</v>
      </c>
      <c r="J272" s="11">
        <v>32605701.184834123</v>
      </c>
      <c r="K272" s="11">
        <v>33238520</v>
      </c>
      <c r="L272" s="11">
        <v>36043160</v>
      </c>
      <c r="M272" s="11">
        <v>36143790</v>
      </c>
      <c r="N272" s="11">
        <v>33444700</v>
      </c>
      <c r="O272" s="11">
        <v>33519760</v>
      </c>
      <c r="P272" s="11">
        <v>34457280</v>
      </c>
      <c r="Q272" s="11">
        <v>31284510</v>
      </c>
      <c r="R272" s="11">
        <v>30059130</v>
      </c>
      <c r="S272" s="11">
        <v>28507720</v>
      </c>
      <c r="T272" s="11">
        <v>24492560</v>
      </c>
      <c r="U272" s="11">
        <v>22189070</v>
      </c>
      <c r="V272" s="11">
        <v>22084830</v>
      </c>
      <c r="W272" s="11">
        <v>24566005</v>
      </c>
      <c r="X272" s="11">
        <v>27651880</v>
      </c>
      <c r="Y272" s="86">
        <v>25624930</v>
      </c>
      <c r="Z272" s="86">
        <v>25671650</v>
      </c>
      <c r="AA272" s="86">
        <v>24698190</v>
      </c>
      <c r="AB272" s="86">
        <v>23596980</v>
      </c>
      <c r="AC272" s="86">
        <v>23314400</v>
      </c>
      <c r="AD272" s="86">
        <v>17706750</v>
      </c>
      <c r="AE272" s="86">
        <v>17567690</v>
      </c>
      <c r="AF272" s="86">
        <v>13475680</v>
      </c>
      <c r="AG272" s="86">
        <v>13911223</v>
      </c>
      <c r="AH272" s="86">
        <v>15298970</v>
      </c>
      <c r="AI272" s="13">
        <v>-6.9675850125743732E-2</v>
      </c>
      <c r="AJ272" s="13">
        <v>9.9757368564934945E-2</v>
      </c>
    </row>
    <row r="273" spans="1:43" ht="10.5" customHeight="1" x14ac:dyDescent="0.2">
      <c r="A273" s="14"/>
      <c r="B273" s="14"/>
      <c r="C273" s="14" t="s">
        <v>167</v>
      </c>
      <c r="D273" s="14"/>
      <c r="E273" s="14"/>
      <c r="F273" s="2"/>
      <c r="G273" s="11">
        <v>5124850</v>
      </c>
      <c r="H273" s="11">
        <v>5161800</v>
      </c>
      <c r="I273" s="11">
        <v>5336630</v>
      </c>
      <c r="J273" s="11">
        <v>5317280</v>
      </c>
      <c r="K273" s="11">
        <v>5540270</v>
      </c>
      <c r="L273" s="11">
        <v>6039990</v>
      </c>
      <c r="M273" s="11">
        <v>6550080</v>
      </c>
      <c r="N273" s="11">
        <v>7206960</v>
      </c>
      <c r="O273" s="11">
        <v>7306800</v>
      </c>
      <c r="P273" s="11">
        <v>7690170</v>
      </c>
      <c r="Q273" s="11">
        <v>7820530</v>
      </c>
      <c r="R273" s="11">
        <v>7883750</v>
      </c>
      <c r="S273" s="11">
        <v>8320490</v>
      </c>
      <c r="T273" s="11">
        <v>8824710</v>
      </c>
      <c r="U273" s="11">
        <v>9713430</v>
      </c>
      <c r="V273" s="11">
        <v>9913960</v>
      </c>
      <c r="W273" s="11">
        <v>10666005</v>
      </c>
      <c r="X273" s="11">
        <v>10866804</v>
      </c>
      <c r="Y273" s="86">
        <v>10511853</v>
      </c>
      <c r="Z273" s="86">
        <v>10487741</v>
      </c>
      <c r="AA273" s="86">
        <v>11235898</v>
      </c>
      <c r="AB273" s="86">
        <v>11567051</v>
      </c>
      <c r="AC273" s="86">
        <v>11705468</v>
      </c>
      <c r="AD273" s="86">
        <v>12409313</v>
      </c>
      <c r="AE273" s="86">
        <v>12704047</v>
      </c>
      <c r="AF273" s="86">
        <v>11861758</v>
      </c>
      <c r="AG273" s="86">
        <v>12488610</v>
      </c>
      <c r="AH273" s="86">
        <v>12745609</v>
      </c>
      <c r="AI273" s="13">
        <v>1.6302491252991214E-2</v>
      </c>
      <c r="AJ273" s="13">
        <v>2.0578671285275144E-2</v>
      </c>
    </row>
    <row r="274" spans="1:43" ht="10.5" customHeight="1" x14ac:dyDescent="0.2">
      <c r="A274" s="14"/>
      <c r="B274" s="14"/>
      <c r="C274" s="14" t="s">
        <v>168</v>
      </c>
      <c r="D274" s="14"/>
      <c r="E274" s="14"/>
      <c r="F274" s="2"/>
      <c r="G274" s="11">
        <v>3183370</v>
      </c>
      <c r="H274" s="11">
        <v>2897470</v>
      </c>
      <c r="I274" s="11">
        <v>2777750</v>
      </c>
      <c r="J274" s="11">
        <v>2742550</v>
      </c>
      <c r="K274" s="11">
        <v>2892270</v>
      </c>
      <c r="L274" s="11">
        <v>3778350</v>
      </c>
      <c r="M274" s="11">
        <v>3441470</v>
      </c>
      <c r="N274" s="11">
        <v>3398260</v>
      </c>
      <c r="O274" s="11">
        <v>3725000</v>
      </c>
      <c r="P274" s="11">
        <v>4552500</v>
      </c>
      <c r="Q274" s="11">
        <v>4188680</v>
      </c>
      <c r="R274" s="11">
        <v>4801170</v>
      </c>
      <c r="S274" s="11">
        <v>4485190</v>
      </c>
      <c r="T274" s="11">
        <v>4703100</v>
      </c>
      <c r="U274" s="11">
        <v>4590220</v>
      </c>
      <c r="V274" s="11">
        <v>3997850</v>
      </c>
      <c r="W274" s="11">
        <v>4439530</v>
      </c>
      <c r="X274" s="11">
        <v>4438230</v>
      </c>
      <c r="Y274" s="86">
        <v>5029630</v>
      </c>
      <c r="Z274" s="86">
        <v>5503350</v>
      </c>
      <c r="AA274" s="86">
        <v>3633290</v>
      </c>
      <c r="AB274" s="86">
        <v>3199550</v>
      </c>
      <c r="AC274" s="86">
        <v>3768300</v>
      </c>
      <c r="AD274" s="86">
        <v>3496980</v>
      </c>
      <c r="AE274" s="86">
        <v>3832540</v>
      </c>
      <c r="AF274" s="86">
        <v>4481520</v>
      </c>
      <c r="AG274" s="86">
        <v>4195100</v>
      </c>
      <c r="AH274" s="86">
        <v>4579020</v>
      </c>
      <c r="AI274" s="13">
        <v>6.1566666690114014E-2</v>
      </c>
      <c r="AJ274" s="13">
        <v>9.1516292817811262E-2</v>
      </c>
    </row>
    <row r="275" spans="1:43" ht="10.5" customHeight="1" x14ac:dyDescent="0.2">
      <c r="A275" s="8"/>
      <c r="B275" s="8"/>
      <c r="C275" s="11" t="s">
        <v>169</v>
      </c>
      <c r="D275" s="80"/>
      <c r="E275" s="14"/>
      <c r="F275" s="2"/>
      <c r="G275" s="12">
        <v>0</v>
      </c>
      <c r="H275" s="12">
        <v>0</v>
      </c>
      <c r="I275" s="12">
        <v>0</v>
      </c>
      <c r="J275" s="12">
        <v>0</v>
      </c>
      <c r="K275" s="12">
        <v>0</v>
      </c>
      <c r="L275" s="12">
        <v>34639</v>
      </c>
      <c r="M275" s="12">
        <v>235446</v>
      </c>
      <c r="N275" s="12">
        <v>415316</v>
      </c>
      <c r="O275" s="12">
        <v>529408</v>
      </c>
      <c r="P275" s="12">
        <v>651408</v>
      </c>
      <c r="Q275" s="12">
        <v>611055</v>
      </c>
      <c r="R275" s="12">
        <v>499726</v>
      </c>
      <c r="S275" s="12">
        <v>492482</v>
      </c>
      <c r="T275" s="12">
        <v>553725</v>
      </c>
      <c r="U275" s="12">
        <v>600863</v>
      </c>
      <c r="V275" s="12">
        <v>641810</v>
      </c>
      <c r="W275" s="12">
        <v>683411</v>
      </c>
      <c r="X275" s="12">
        <v>595490</v>
      </c>
      <c r="Y275" s="86">
        <v>504214</v>
      </c>
      <c r="Z275" s="86">
        <v>460489</v>
      </c>
      <c r="AA275" s="86">
        <v>486248</v>
      </c>
      <c r="AB275" s="86">
        <v>513124</v>
      </c>
      <c r="AC275" s="86">
        <v>544947</v>
      </c>
      <c r="AD275" s="86">
        <v>556820</v>
      </c>
      <c r="AE275" s="86">
        <v>636464</v>
      </c>
      <c r="AF275" s="86">
        <v>672241</v>
      </c>
      <c r="AG275" s="86">
        <v>908392</v>
      </c>
      <c r="AH275" s="86">
        <v>450980</v>
      </c>
      <c r="AI275" s="13">
        <v>-2.1285943718050926E-2</v>
      </c>
      <c r="AJ275" s="13">
        <v>-0.50354032179939934</v>
      </c>
    </row>
    <row r="276" spans="1:43" ht="10.5" customHeight="1" x14ac:dyDescent="0.2">
      <c r="A276" s="8"/>
      <c r="B276" s="8"/>
      <c r="C276" s="11" t="s">
        <v>170</v>
      </c>
      <c r="D276" s="80"/>
      <c r="E276" s="14"/>
      <c r="F276" s="2"/>
      <c r="G276" s="12">
        <v>0</v>
      </c>
      <c r="H276" s="12">
        <v>0</v>
      </c>
      <c r="I276" s="12">
        <v>0</v>
      </c>
      <c r="J276" s="12">
        <v>0</v>
      </c>
      <c r="K276" s="12">
        <v>0</v>
      </c>
      <c r="L276" s="12">
        <v>0</v>
      </c>
      <c r="M276" s="12">
        <v>1268376</v>
      </c>
      <c r="N276" s="12">
        <v>2825960</v>
      </c>
      <c r="O276" s="12">
        <v>3519457</v>
      </c>
      <c r="P276" s="12">
        <v>4230429</v>
      </c>
      <c r="Q276" s="12">
        <v>5073146</v>
      </c>
      <c r="R276" s="12">
        <v>4295478</v>
      </c>
      <c r="S276" s="12">
        <v>5768717</v>
      </c>
      <c r="T276" s="12">
        <v>6504017</v>
      </c>
      <c r="U276" s="12">
        <v>6270868</v>
      </c>
      <c r="V276" s="12">
        <v>6755016</v>
      </c>
      <c r="W276" s="12">
        <v>6478977</v>
      </c>
      <c r="X276" s="12">
        <v>4572594</v>
      </c>
      <c r="Y276" s="86">
        <v>4040242</v>
      </c>
      <c r="Z276" s="86">
        <v>3936387</v>
      </c>
      <c r="AA276" s="86">
        <v>5282828</v>
      </c>
      <c r="AB276" s="86">
        <v>6699964</v>
      </c>
      <c r="AC276" s="86">
        <v>8765837</v>
      </c>
      <c r="AD276" s="86">
        <v>14565841</v>
      </c>
      <c r="AE276" s="86">
        <v>16182403</v>
      </c>
      <c r="AF276" s="86">
        <v>19420815</v>
      </c>
      <c r="AG276" s="86">
        <v>19667147</v>
      </c>
      <c r="AH276" s="86">
        <v>16941750</v>
      </c>
      <c r="AI276" s="13">
        <v>0.16720632761583443</v>
      </c>
      <c r="AJ276" s="13">
        <v>-0.13857612392890539</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237.05882352941177</v>
      </c>
      <c r="H279" s="93">
        <v>241.8</v>
      </c>
      <c r="I279" s="93">
        <v>249.5</v>
      </c>
      <c r="J279" s="93">
        <v>253.2</v>
      </c>
      <c r="K279" s="93">
        <v>253.2</v>
      </c>
      <c r="L279" s="93">
        <v>260</v>
      </c>
      <c r="M279" s="93">
        <v>256.51875000000001</v>
      </c>
      <c r="N279" s="93">
        <v>260.10000000000002</v>
      </c>
      <c r="O279" s="93">
        <v>245.55111111111106</v>
      </c>
      <c r="P279" s="93">
        <v>246.01153846153846</v>
      </c>
      <c r="Q279" s="93">
        <v>267.08249999999998</v>
      </c>
      <c r="R279" s="93">
        <v>297.66500000000002</v>
      </c>
      <c r="S279" s="93">
        <v>258.96894736842108</v>
      </c>
      <c r="T279" s="93">
        <v>279.39999999999998</v>
      </c>
      <c r="U279" s="93">
        <v>307.97263157894747</v>
      </c>
      <c r="V279" s="93">
        <v>316.1042105263158</v>
      </c>
      <c r="W279" s="93">
        <v>298.45684210526332</v>
      </c>
      <c r="X279" s="93">
        <v>350.1572727272727</v>
      </c>
      <c r="Y279" s="93">
        <v>351.99818181818176</v>
      </c>
      <c r="Z279" s="93">
        <v>352.3</v>
      </c>
      <c r="AA279" s="93">
        <v>364.8</v>
      </c>
      <c r="AB279" s="93">
        <v>344.70342714686331</v>
      </c>
      <c r="AC279" s="93">
        <v>355.74763365300885</v>
      </c>
      <c r="AD279" s="93">
        <v>355.66159224898479</v>
      </c>
      <c r="AE279" s="93">
        <v>366.73004786079036</v>
      </c>
      <c r="AF279" s="93">
        <v>370.21393966705398</v>
      </c>
      <c r="AG279" s="93">
        <v>377.54551208041312</v>
      </c>
      <c r="AH279" s="93">
        <v>381.63792267099041</v>
      </c>
      <c r="AI279" s="10">
        <v>1.710936633574911E-2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92574-511D-4056-BBB6-2AA736B8C1DB}">
  <sheetPr codeName="Sheet15"/>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855468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232</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40397252</v>
      </c>
      <c r="H5" s="5">
        <v>35345418</v>
      </c>
      <c r="I5" s="5">
        <v>41832619</v>
      </c>
      <c r="J5" s="5">
        <v>42105791</v>
      </c>
      <c r="K5" s="5">
        <f t="shared" ref="K5:Q5" si="0">SUM(K62,K119,K176)</f>
        <v>46646946</v>
      </c>
      <c r="L5" s="5">
        <f t="shared" si="0"/>
        <v>56164749</v>
      </c>
      <c r="M5" s="5">
        <f t="shared" si="0"/>
        <v>66050655</v>
      </c>
      <c r="N5" s="5">
        <f t="shared" si="0"/>
        <v>57661346</v>
      </c>
      <c r="O5" s="5">
        <f t="shared" si="0"/>
        <v>62498333.039999999</v>
      </c>
      <c r="P5" s="5">
        <f t="shared" si="0"/>
        <v>69571253</v>
      </c>
      <c r="Q5" s="5">
        <f t="shared" si="0"/>
        <v>66215464.68</v>
      </c>
      <c r="R5" s="5">
        <f t="shared" ref="R5:AA5" si="1">SUM(R62,R119,R176,R233)</f>
        <v>159571952.38</v>
      </c>
      <c r="S5" s="5">
        <f t="shared" si="1"/>
        <v>139008384.75</v>
      </c>
      <c r="T5" s="5">
        <f t="shared" si="1"/>
        <v>122887736.66</v>
      </c>
      <c r="U5" s="5">
        <f t="shared" si="1"/>
        <v>144436835.18000001</v>
      </c>
      <c r="V5" s="5">
        <f t="shared" si="1"/>
        <v>144935162.56</v>
      </c>
      <c r="W5" s="5">
        <f t="shared" si="1"/>
        <v>178779974.10500002</v>
      </c>
      <c r="X5" s="5">
        <f t="shared" si="1"/>
        <v>209028097.25</v>
      </c>
      <c r="Y5" s="5">
        <f t="shared" si="1"/>
        <v>186834100.285</v>
      </c>
      <c r="Z5" s="5">
        <f t="shared" si="1"/>
        <v>153769608.11000001</v>
      </c>
      <c r="AA5" s="5">
        <f t="shared" si="1"/>
        <v>159418843.11000001</v>
      </c>
      <c r="AB5" s="5">
        <v>162785118</v>
      </c>
      <c r="AC5" s="5">
        <v>172830958.11112717</v>
      </c>
      <c r="AD5" s="5">
        <v>169450534</v>
      </c>
      <c r="AE5" s="5">
        <v>154030014.64595205</v>
      </c>
      <c r="AF5" s="5">
        <v>99076209</v>
      </c>
      <c r="AG5" s="5">
        <v>96764457.659302756</v>
      </c>
      <c r="AH5" s="5">
        <v>120737625</v>
      </c>
      <c r="AI5" s="10">
        <v>-4.8582091930720384E-2</v>
      </c>
      <c r="AJ5" s="10">
        <v>0.24774765363853107</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19705049</v>
      </c>
      <c r="H7" s="12">
        <v>13540854</v>
      </c>
      <c r="I7" s="12">
        <v>19043756</v>
      </c>
      <c r="J7" s="12">
        <v>16058170</v>
      </c>
      <c r="K7" s="12">
        <f t="shared" ref="K7:AA17" si="2">SUM(K64,K121,K178)</f>
        <v>18198103</v>
      </c>
      <c r="L7" s="12">
        <f t="shared" si="2"/>
        <v>26987682</v>
      </c>
      <c r="M7" s="12">
        <f t="shared" si="2"/>
        <v>34821148</v>
      </c>
      <c r="N7" s="12">
        <f t="shared" si="2"/>
        <v>22058063</v>
      </c>
      <c r="O7" s="12">
        <f t="shared" si="2"/>
        <v>23526503.859999999</v>
      </c>
      <c r="P7" s="12">
        <f t="shared" si="2"/>
        <v>29467994</v>
      </c>
      <c r="Q7" s="12">
        <f t="shared" si="2"/>
        <v>27593159.550000001</v>
      </c>
      <c r="R7" s="12">
        <f t="shared" si="2"/>
        <v>27564751.310000002</v>
      </c>
      <c r="S7" s="12">
        <f t="shared" si="2"/>
        <v>28578210.120000001</v>
      </c>
      <c r="T7" s="12">
        <f t="shared" si="2"/>
        <v>32668157.669999998</v>
      </c>
      <c r="U7" s="12">
        <f t="shared" si="2"/>
        <v>44810759.299999997</v>
      </c>
      <c r="V7" s="12">
        <f t="shared" si="2"/>
        <v>39991629</v>
      </c>
      <c r="W7" s="12">
        <f t="shared" si="2"/>
        <v>42957996.010000005</v>
      </c>
      <c r="X7" s="12">
        <f t="shared" si="2"/>
        <v>41103111.300000004</v>
      </c>
      <c r="Y7" s="12">
        <f t="shared" si="2"/>
        <v>49164236.140000001</v>
      </c>
      <c r="Z7" s="12">
        <f t="shared" si="2"/>
        <v>43617789.619999997</v>
      </c>
      <c r="AA7" s="12">
        <f t="shared" si="2"/>
        <v>48938545.710000001</v>
      </c>
      <c r="AB7" s="12">
        <v>46427416</v>
      </c>
      <c r="AC7" s="12">
        <v>50864531</v>
      </c>
      <c r="AD7" s="12">
        <v>55392912</v>
      </c>
      <c r="AE7" s="12">
        <v>42776946</v>
      </c>
      <c r="AF7" s="12">
        <v>43130524</v>
      </c>
      <c r="AG7" s="12">
        <v>42702800</v>
      </c>
      <c r="AH7" s="12">
        <v>50101176</v>
      </c>
      <c r="AI7" s="13">
        <v>1.2773279246942382E-2</v>
      </c>
      <c r="AJ7" s="13">
        <v>0.17325271410774001</v>
      </c>
    </row>
    <row r="8" spans="1:36" ht="10.5" customHeight="1" x14ac:dyDescent="0.2">
      <c r="A8" s="11"/>
      <c r="B8" s="11"/>
      <c r="C8" s="11" t="s">
        <v>36</v>
      </c>
      <c r="D8" s="11"/>
      <c r="E8" s="11"/>
      <c r="F8" s="2"/>
      <c r="G8" s="12">
        <v>7353528</v>
      </c>
      <c r="H8" s="12">
        <v>9231867</v>
      </c>
      <c r="I8" s="12">
        <v>10054065</v>
      </c>
      <c r="J8" s="12">
        <v>10052417</v>
      </c>
      <c r="K8" s="12">
        <f t="shared" si="2"/>
        <v>10931814</v>
      </c>
      <c r="L8" s="12">
        <f t="shared" si="2"/>
        <v>10603592</v>
      </c>
      <c r="M8" s="12">
        <f t="shared" si="2"/>
        <v>11669255</v>
      </c>
      <c r="N8" s="12">
        <f t="shared" si="2"/>
        <v>12387285</v>
      </c>
      <c r="O8" s="12">
        <f t="shared" si="2"/>
        <v>12282608.93</v>
      </c>
      <c r="P8" s="12">
        <f t="shared" si="2"/>
        <v>14452659</v>
      </c>
      <c r="Q8" s="12">
        <f t="shared" si="2"/>
        <v>16144523.08</v>
      </c>
      <c r="R8" s="12">
        <f t="shared" si="2"/>
        <v>17305060.82</v>
      </c>
      <c r="S8" s="12">
        <f t="shared" si="2"/>
        <v>17771350.629999999</v>
      </c>
      <c r="T8" s="12">
        <f t="shared" si="2"/>
        <v>19521308.5</v>
      </c>
      <c r="U8" s="12">
        <f t="shared" si="2"/>
        <v>19233962.689999998</v>
      </c>
      <c r="V8" s="12">
        <f t="shared" si="2"/>
        <v>19845418.509999998</v>
      </c>
      <c r="W8" s="12">
        <f t="shared" si="2"/>
        <v>21846029.370000001</v>
      </c>
      <c r="X8" s="12">
        <f t="shared" si="2"/>
        <v>24330873.539999999</v>
      </c>
      <c r="Y8" s="12">
        <f t="shared" si="2"/>
        <v>24648444.140000001</v>
      </c>
      <c r="Z8" s="12">
        <f t="shared" si="2"/>
        <v>23955369.809999999</v>
      </c>
      <c r="AA8" s="12">
        <f t="shared" si="2"/>
        <v>25130416.869999997</v>
      </c>
      <c r="AB8" s="12">
        <v>23564263</v>
      </c>
      <c r="AC8" s="12">
        <v>25759285</v>
      </c>
      <c r="AD8" s="12">
        <v>26746842</v>
      </c>
      <c r="AE8" s="12">
        <v>26444342</v>
      </c>
      <c r="AF8" s="12">
        <v>27533381</v>
      </c>
      <c r="AG8" s="12">
        <v>28128265</v>
      </c>
      <c r="AH8" s="12">
        <v>30309130</v>
      </c>
      <c r="AI8" s="13">
        <v>4.2845412166394148E-2</v>
      </c>
      <c r="AJ8" s="13">
        <v>7.7532865962404718E-2</v>
      </c>
    </row>
    <row r="9" spans="1:36" ht="10.5" customHeight="1" x14ac:dyDescent="0.2">
      <c r="A9" s="11"/>
      <c r="B9" s="11"/>
      <c r="C9" s="11"/>
      <c r="D9" s="11" t="s">
        <v>37</v>
      </c>
      <c r="E9" s="11"/>
      <c r="F9" s="2"/>
      <c r="G9" s="12">
        <v>6972598</v>
      </c>
      <c r="H9" s="12">
        <v>8744340</v>
      </c>
      <c r="I9" s="12">
        <v>9349975</v>
      </c>
      <c r="J9" s="12">
        <v>9093770</v>
      </c>
      <c r="K9" s="12">
        <f t="shared" si="2"/>
        <v>9208238</v>
      </c>
      <c r="L9" s="12">
        <f t="shared" si="2"/>
        <v>9690406</v>
      </c>
      <c r="M9" s="12">
        <f t="shared" si="2"/>
        <v>10936459</v>
      </c>
      <c r="N9" s="12">
        <f t="shared" si="2"/>
        <v>11729924</v>
      </c>
      <c r="O9" s="12">
        <f t="shared" si="2"/>
        <v>11627715.539999999</v>
      </c>
      <c r="P9" s="12">
        <f t="shared" si="2"/>
        <v>13631206</v>
      </c>
      <c r="Q9" s="12">
        <f t="shared" si="2"/>
        <v>15168985.039999999</v>
      </c>
      <c r="R9" s="12">
        <f t="shared" si="2"/>
        <v>16145151.33</v>
      </c>
      <c r="S9" s="12">
        <f t="shared" si="2"/>
        <v>16994360.259999998</v>
      </c>
      <c r="T9" s="12">
        <f t="shared" si="2"/>
        <v>18271035.18</v>
      </c>
      <c r="U9" s="12">
        <f t="shared" si="2"/>
        <v>18083257.350000001</v>
      </c>
      <c r="V9" s="12">
        <f t="shared" si="2"/>
        <v>18566165.740000002</v>
      </c>
      <c r="W9" s="12">
        <f t="shared" si="2"/>
        <v>20354336.829999998</v>
      </c>
      <c r="X9" s="12">
        <f t="shared" si="2"/>
        <v>22620938.43</v>
      </c>
      <c r="Y9" s="12">
        <f t="shared" si="2"/>
        <v>22976272.27</v>
      </c>
      <c r="Z9" s="12">
        <f t="shared" si="2"/>
        <v>22224881.27</v>
      </c>
      <c r="AA9" s="12">
        <f t="shared" si="2"/>
        <v>23624422.390000001</v>
      </c>
      <c r="AB9" s="12">
        <v>21848784</v>
      </c>
      <c r="AC9" s="12">
        <v>24190886</v>
      </c>
      <c r="AD9" s="12">
        <v>24895691</v>
      </c>
      <c r="AE9" s="12">
        <v>24857782</v>
      </c>
      <c r="AF9" s="12">
        <v>25862117</v>
      </c>
      <c r="AG9" s="12">
        <v>26631175</v>
      </c>
      <c r="AH9" s="12">
        <v>28437504</v>
      </c>
      <c r="AI9" s="13">
        <v>4.4906347299835003E-2</v>
      </c>
      <c r="AJ9" s="13">
        <v>6.7827611812096164E-2</v>
      </c>
    </row>
    <row r="10" spans="1:36" ht="10.5" customHeight="1" x14ac:dyDescent="0.2">
      <c r="A10" s="11"/>
      <c r="B10" s="11"/>
      <c r="C10" s="14"/>
      <c r="D10" s="11" t="s">
        <v>38</v>
      </c>
      <c r="E10" s="11"/>
      <c r="F10" s="2"/>
      <c r="G10" s="12">
        <v>66621</v>
      </c>
      <c r="H10" s="12">
        <v>81554</v>
      </c>
      <c r="I10" s="12">
        <v>88910</v>
      </c>
      <c r="J10" s="12">
        <v>59226</v>
      </c>
      <c r="K10" s="12">
        <f t="shared" si="2"/>
        <v>114758</v>
      </c>
      <c r="L10" s="12">
        <f t="shared" si="2"/>
        <v>86845</v>
      </c>
      <c r="M10" s="12">
        <f t="shared" si="2"/>
        <v>41567</v>
      </c>
      <c r="N10" s="12">
        <f t="shared" si="2"/>
        <v>13573</v>
      </c>
      <c r="O10" s="12">
        <f t="shared" si="2"/>
        <v>32588.42</v>
      </c>
      <c r="P10" s="12">
        <f t="shared" si="2"/>
        <v>15914</v>
      </c>
      <c r="Q10" s="12">
        <f t="shared" si="2"/>
        <v>92724.19</v>
      </c>
      <c r="R10" s="12">
        <f t="shared" si="2"/>
        <v>150571.32</v>
      </c>
      <c r="S10" s="12">
        <f t="shared" si="2"/>
        <v>15914.48</v>
      </c>
      <c r="T10" s="12">
        <f t="shared" si="2"/>
        <v>128756.18</v>
      </c>
      <c r="U10" s="12">
        <f t="shared" si="2"/>
        <v>128192.24</v>
      </c>
      <c r="V10" s="12">
        <f t="shared" si="2"/>
        <v>114406.99</v>
      </c>
      <c r="W10" s="12">
        <f t="shared" si="2"/>
        <v>100372.06</v>
      </c>
      <c r="X10" s="12">
        <f t="shared" si="2"/>
        <v>127712.12</v>
      </c>
      <c r="Y10" s="12">
        <f t="shared" si="2"/>
        <v>108748.59</v>
      </c>
      <c r="Z10" s="12">
        <f t="shared" si="2"/>
        <v>57109.51</v>
      </c>
      <c r="AA10" s="12">
        <f t="shared" si="2"/>
        <v>59314.95</v>
      </c>
      <c r="AB10" s="12">
        <v>67601</v>
      </c>
      <c r="AC10" s="12">
        <v>70187</v>
      </c>
      <c r="AD10" s="12">
        <v>85940</v>
      </c>
      <c r="AE10" s="12">
        <v>96624</v>
      </c>
      <c r="AF10" s="12">
        <v>100443</v>
      </c>
      <c r="AG10" s="12">
        <v>0</v>
      </c>
      <c r="AH10" s="12">
        <v>305992</v>
      </c>
      <c r="AI10" s="13">
        <v>0.28615356337382281</v>
      </c>
      <c r="AJ10" s="13" t="s">
        <v>246</v>
      </c>
    </row>
    <row r="11" spans="1:36" ht="10.5" customHeight="1" x14ac:dyDescent="0.2">
      <c r="A11" s="11"/>
      <c r="B11" s="11"/>
      <c r="C11" s="14"/>
      <c r="D11" s="11" t="s">
        <v>39</v>
      </c>
      <c r="E11" s="11"/>
      <c r="F11" s="2"/>
      <c r="G11" s="12">
        <v>314309</v>
      </c>
      <c r="H11" s="12">
        <v>405973</v>
      </c>
      <c r="I11" s="12">
        <v>615180</v>
      </c>
      <c r="J11" s="12">
        <v>899421</v>
      </c>
      <c r="K11" s="12">
        <f t="shared" si="2"/>
        <v>1608818</v>
      </c>
      <c r="L11" s="12">
        <f t="shared" si="2"/>
        <v>826341</v>
      </c>
      <c r="M11" s="12">
        <f t="shared" si="2"/>
        <v>691229</v>
      </c>
      <c r="N11" s="12">
        <f t="shared" si="2"/>
        <v>643788</v>
      </c>
      <c r="O11" s="12">
        <f t="shared" si="2"/>
        <v>622304.97</v>
      </c>
      <c r="P11" s="12">
        <f t="shared" si="2"/>
        <v>805539</v>
      </c>
      <c r="Q11" s="12">
        <f t="shared" si="2"/>
        <v>882813.85</v>
      </c>
      <c r="R11" s="12">
        <f t="shared" si="2"/>
        <v>1009338.17</v>
      </c>
      <c r="S11" s="12">
        <f t="shared" si="2"/>
        <v>761075.89</v>
      </c>
      <c r="T11" s="12">
        <f t="shared" si="2"/>
        <v>1121517.1399999999</v>
      </c>
      <c r="U11" s="12">
        <f t="shared" si="2"/>
        <v>1022513.1</v>
      </c>
      <c r="V11" s="12">
        <f t="shared" si="2"/>
        <v>1164845.78</v>
      </c>
      <c r="W11" s="12">
        <f t="shared" si="2"/>
        <v>1391320.48</v>
      </c>
      <c r="X11" s="12">
        <f t="shared" si="2"/>
        <v>1582222.9900000002</v>
      </c>
      <c r="Y11" s="12">
        <f t="shared" si="2"/>
        <v>1563423.2799999998</v>
      </c>
      <c r="Z11" s="12">
        <f t="shared" si="2"/>
        <v>1673379.03</v>
      </c>
      <c r="AA11" s="12">
        <f t="shared" si="2"/>
        <v>1446679.53</v>
      </c>
      <c r="AB11" s="12">
        <v>1647878</v>
      </c>
      <c r="AC11" s="12">
        <v>1498212</v>
      </c>
      <c r="AD11" s="12">
        <v>1765211</v>
      </c>
      <c r="AE11" s="12">
        <v>1489936</v>
      </c>
      <c r="AF11" s="12">
        <v>1570821</v>
      </c>
      <c r="AG11" s="12">
        <v>1497090</v>
      </c>
      <c r="AH11" s="12">
        <v>1565634</v>
      </c>
      <c r="AI11" s="13">
        <v>-8.4966222362401478E-3</v>
      </c>
      <c r="AJ11" s="13">
        <v>4.5784822555758171E-2</v>
      </c>
    </row>
    <row r="12" spans="1:36" ht="10.5" customHeight="1" x14ac:dyDescent="0.2">
      <c r="A12" s="11"/>
      <c r="B12" s="14"/>
      <c r="C12" s="11" t="s">
        <v>40</v>
      </c>
      <c r="D12" s="11"/>
      <c r="E12" s="11"/>
      <c r="F12" s="2"/>
      <c r="G12" s="12">
        <v>0</v>
      </c>
      <c r="H12" s="12">
        <v>0</v>
      </c>
      <c r="I12" s="12">
        <v>0</v>
      </c>
      <c r="J12" s="12">
        <v>3990</v>
      </c>
      <c r="K12" s="12">
        <f t="shared" si="2"/>
        <v>71189</v>
      </c>
      <c r="L12" s="12">
        <f t="shared" si="2"/>
        <v>467556</v>
      </c>
      <c r="M12" s="12">
        <f t="shared" si="2"/>
        <v>1949137</v>
      </c>
      <c r="N12" s="12">
        <f t="shared" si="2"/>
        <v>1795596</v>
      </c>
      <c r="O12" s="12">
        <f t="shared" si="2"/>
        <v>2764520.93</v>
      </c>
      <c r="P12" s="12">
        <f t="shared" si="2"/>
        <v>2131229</v>
      </c>
      <c r="Q12" s="12">
        <f t="shared" si="2"/>
        <v>2009817.47</v>
      </c>
      <c r="R12" s="12">
        <f t="shared" si="2"/>
        <v>2178117.4900000002</v>
      </c>
      <c r="S12" s="12">
        <f t="shared" si="2"/>
        <v>2282809.4900000002</v>
      </c>
      <c r="T12" s="12">
        <f t="shared" si="2"/>
        <v>2492612.17</v>
      </c>
      <c r="U12" s="12">
        <f t="shared" si="2"/>
        <v>2646960.6100000003</v>
      </c>
      <c r="V12" s="12">
        <f t="shared" si="2"/>
        <v>2840421.49</v>
      </c>
      <c r="W12" s="12">
        <f t="shared" si="2"/>
        <v>2930349.64</v>
      </c>
      <c r="X12" s="12">
        <f t="shared" si="2"/>
        <v>2835798.77</v>
      </c>
      <c r="Y12" s="12">
        <f t="shared" si="2"/>
        <v>3136627</v>
      </c>
      <c r="Z12" s="12">
        <f t="shared" si="2"/>
        <v>5398710.8100000005</v>
      </c>
      <c r="AA12" s="12">
        <f t="shared" si="2"/>
        <v>5231075.84</v>
      </c>
      <c r="AB12" s="12">
        <v>5258278</v>
      </c>
      <c r="AC12" s="12">
        <v>5381093</v>
      </c>
      <c r="AD12" s="12">
        <v>5718929</v>
      </c>
      <c r="AE12" s="12">
        <v>2983159</v>
      </c>
      <c r="AF12" s="12">
        <v>3004533</v>
      </c>
      <c r="AG12" s="12">
        <v>518487</v>
      </c>
      <c r="AH12" s="12">
        <v>3183993</v>
      </c>
      <c r="AI12" s="13">
        <v>-8.0211249695225306E-2</v>
      </c>
      <c r="AJ12" s="13">
        <v>5.1409312094613755</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0</v>
      </c>
      <c r="T13" s="12">
        <f t="shared" si="2"/>
        <v>0</v>
      </c>
      <c r="U13" s="12">
        <f t="shared" si="2"/>
        <v>0</v>
      </c>
      <c r="V13" s="12">
        <f t="shared" si="2"/>
        <v>246508</v>
      </c>
      <c r="W13" s="12">
        <f t="shared" si="2"/>
        <v>255239</v>
      </c>
      <c r="X13" s="12">
        <f t="shared" si="2"/>
        <v>259702</v>
      </c>
      <c r="Y13" s="12">
        <f t="shared" si="2"/>
        <v>260316</v>
      </c>
      <c r="Z13" s="12">
        <f t="shared" si="2"/>
        <v>267919</v>
      </c>
      <c r="AA13" s="12">
        <f t="shared" si="2"/>
        <v>265712</v>
      </c>
      <c r="AB13" s="12">
        <v>301001</v>
      </c>
      <c r="AC13" s="12">
        <v>311204</v>
      </c>
      <c r="AD13" s="12">
        <v>297710</v>
      </c>
      <c r="AE13" s="12">
        <v>309642</v>
      </c>
      <c r="AF13" s="12">
        <v>280231</v>
      </c>
      <c r="AG13" s="12">
        <v>343023</v>
      </c>
      <c r="AH13" s="12">
        <v>318072</v>
      </c>
      <c r="AI13" s="13">
        <v>9.2364258030102064E-3</v>
      </c>
      <c r="AJ13" s="13">
        <v>-7.2738562720284061E-2</v>
      </c>
    </row>
    <row r="14" spans="1:36" ht="10.5" customHeight="1" x14ac:dyDescent="0.2">
      <c r="A14" s="11"/>
      <c r="B14" s="14"/>
      <c r="C14" s="11" t="s">
        <v>42</v>
      </c>
      <c r="D14" s="11"/>
      <c r="E14" s="11"/>
      <c r="F14" s="2"/>
      <c r="G14" s="12">
        <v>0</v>
      </c>
      <c r="H14" s="12">
        <v>0</v>
      </c>
      <c r="I14" s="12">
        <v>0</v>
      </c>
      <c r="J14" s="12">
        <v>0</v>
      </c>
      <c r="K14" s="12">
        <f t="shared" si="2"/>
        <v>23937</v>
      </c>
      <c r="L14" s="12">
        <f t="shared" si="2"/>
        <v>39232</v>
      </c>
      <c r="M14" s="12">
        <f t="shared" si="2"/>
        <v>36322</v>
      </c>
      <c r="N14" s="12">
        <f t="shared" si="2"/>
        <v>0</v>
      </c>
      <c r="O14" s="12">
        <f t="shared" si="2"/>
        <v>0</v>
      </c>
      <c r="P14" s="12">
        <f t="shared" si="2"/>
        <v>19334</v>
      </c>
      <c r="Q14" s="12">
        <f t="shared" si="2"/>
        <v>75858</v>
      </c>
      <c r="R14" s="12">
        <f t="shared" si="2"/>
        <v>85933</v>
      </c>
      <c r="S14" s="12">
        <f t="shared" si="2"/>
        <v>155455</v>
      </c>
      <c r="T14" s="12">
        <f t="shared" si="2"/>
        <v>197393</v>
      </c>
      <c r="U14" s="12">
        <f t="shared" si="2"/>
        <v>188074</v>
      </c>
      <c r="V14" s="12">
        <f t="shared" si="2"/>
        <v>183529</v>
      </c>
      <c r="W14" s="12">
        <f t="shared" si="2"/>
        <v>177606</v>
      </c>
      <c r="X14" s="12">
        <f t="shared" si="2"/>
        <v>176277</v>
      </c>
      <c r="Y14" s="12">
        <f t="shared" si="2"/>
        <v>185215</v>
      </c>
      <c r="Z14" s="12">
        <f t="shared" si="2"/>
        <v>202271</v>
      </c>
      <c r="AA14" s="12">
        <f t="shared" si="2"/>
        <v>187620</v>
      </c>
      <c r="AB14" s="12">
        <v>209589</v>
      </c>
      <c r="AC14" s="12">
        <v>212718</v>
      </c>
      <c r="AD14" s="12">
        <v>223609</v>
      </c>
      <c r="AE14" s="12">
        <v>232985</v>
      </c>
      <c r="AF14" s="12">
        <v>238809</v>
      </c>
      <c r="AG14" s="12">
        <v>245590</v>
      </c>
      <c r="AH14" s="12">
        <v>218588</v>
      </c>
      <c r="AI14" s="13">
        <v>7.0313059143771728E-3</v>
      </c>
      <c r="AJ14" s="13">
        <v>-0.10994747343132864</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2257687</v>
      </c>
      <c r="X15" s="12">
        <f t="shared" si="2"/>
        <v>2352370</v>
      </c>
      <c r="Y15" s="12">
        <f t="shared" si="2"/>
        <v>2370981</v>
      </c>
      <c r="Z15" s="12">
        <f t="shared" si="2"/>
        <v>0</v>
      </c>
      <c r="AA15" s="12">
        <f t="shared" si="2"/>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12351521</v>
      </c>
      <c r="H16" s="12">
        <v>4308987</v>
      </c>
      <c r="I16" s="12">
        <v>8989691</v>
      </c>
      <c r="J16" s="12">
        <v>6001763</v>
      </c>
      <c r="K16" s="12">
        <f t="shared" si="2"/>
        <v>7171163</v>
      </c>
      <c r="L16" s="12">
        <f t="shared" si="2"/>
        <v>15877302</v>
      </c>
      <c r="M16" s="12">
        <f t="shared" si="2"/>
        <v>21166434</v>
      </c>
      <c r="N16" s="12">
        <f t="shared" si="2"/>
        <v>7875182</v>
      </c>
      <c r="O16" s="12">
        <f t="shared" si="2"/>
        <v>8479374</v>
      </c>
      <c r="P16" s="12">
        <f t="shared" si="2"/>
        <v>12864772</v>
      </c>
      <c r="Q16" s="12">
        <f t="shared" si="2"/>
        <v>9362961</v>
      </c>
      <c r="R16" s="12">
        <f t="shared" si="2"/>
        <v>7995640</v>
      </c>
      <c r="S16" s="12">
        <f t="shared" si="2"/>
        <v>8368595</v>
      </c>
      <c r="T16" s="12">
        <f t="shared" si="2"/>
        <v>10456844</v>
      </c>
      <c r="U16" s="12">
        <f t="shared" si="2"/>
        <v>22741762</v>
      </c>
      <c r="V16" s="12">
        <f t="shared" si="2"/>
        <v>16875752</v>
      </c>
      <c r="W16" s="12">
        <f t="shared" si="2"/>
        <v>15491085</v>
      </c>
      <c r="X16" s="12">
        <f t="shared" si="2"/>
        <v>11148089.99</v>
      </c>
      <c r="Y16" s="12">
        <f t="shared" si="2"/>
        <v>18562653</v>
      </c>
      <c r="Z16" s="12">
        <f t="shared" si="2"/>
        <v>13793519</v>
      </c>
      <c r="AA16" s="12">
        <f t="shared" si="2"/>
        <v>18123721</v>
      </c>
      <c r="AB16" s="12">
        <v>17094285</v>
      </c>
      <c r="AC16" s="12">
        <v>19200231</v>
      </c>
      <c r="AD16" s="12">
        <v>22405822</v>
      </c>
      <c r="AE16" s="12">
        <v>12806818</v>
      </c>
      <c r="AF16" s="12">
        <v>12073570</v>
      </c>
      <c r="AG16" s="12">
        <v>13467435</v>
      </c>
      <c r="AH16" s="12">
        <v>16071393</v>
      </c>
      <c r="AI16" s="13">
        <v>-1.0231191254427952E-2</v>
      </c>
      <c r="AJ16" s="13">
        <v>0.19335218621808831</v>
      </c>
    </row>
    <row r="17" spans="1:36" ht="10.5" customHeight="1" x14ac:dyDescent="0.2">
      <c r="A17" s="11"/>
      <c r="B17" s="14"/>
      <c r="C17" s="11"/>
      <c r="D17" s="15" t="s">
        <v>45</v>
      </c>
      <c r="E17" s="11"/>
      <c r="F17" s="2"/>
      <c r="G17" s="12">
        <v>193816</v>
      </c>
      <c r="H17" s="12">
        <v>634951</v>
      </c>
      <c r="I17" s="12">
        <v>647392</v>
      </c>
      <c r="J17" s="12">
        <v>710362</v>
      </c>
      <c r="K17" s="12">
        <f t="shared" si="2"/>
        <v>701617</v>
      </c>
      <c r="L17" s="12">
        <f t="shared" si="2"/>
        <v>799766</v>
      </c>
      <c r="M17" s="12">
        <f t="shared" si="2"/>
        <v>993240</v>
      </c>
      <c r="N17" s="12">
        <f t="shared" si="2"/>
        <v>1079335</v>
      </c>
      <c r="O17" s="12">
        <f t="shared" si="2"/>
        <v>951607</v>
      </c>
      <c r="P17" s="12">
        <f t="shared" si="2"/>
        <v>1006224</v>
      </c>
      <c r="Q17" s="12">
        <f t="shared" si="2"/>
        <v>1085949</v>
      </c>
      <c r="R17" s="12">
        <f t="shared" si="2"/>
        <v>1172810</v>
      </c>
      <c r="S17" s="12">
        <f t="shared" si="2"/>
        <v>1562821</v>
      </c>
      <c r="T17" s="12">
        <f t="shared" si="2"/>
        <v>1888386</v>
      </c>
      <c r="U17" s="12">
        <f t="shared" si="2"/>
        <v>1590229</v>
      </c>
      <c r="V17" s="12">
        <f t="shared" si="2"/>
        <v>1448186</v>
      </c>
      <c r="W17" s="12">
        <f t="shared" si="2"/>
        <v>1404406</v>
      </c>
      <c r="X17" s="12">
        <f t="shared" si="2"/>
        <v>1402444</v>
      </c>
      <c r="Y17" s="12">
        <f t="shared" si="2"/>
        <v>1457039</v>
      </c>
      <c r="Z17" s="12">
        <f t="shared" ref="W17:AA20" si="3">SUM(Z74,Z131,Z188)</f>
        <v>1404737</v>
      </c>
      <c r="AA17" s="12">
        <f t="shared" si="3"/>
        <v>1499849</v>
      </c>
      <c r="AB17" s="12">
        <v>1632793</v>
      </c>
      <c r="AC17" s="12">
        <v>1728985</v>
      </c>
      <c r="AD17" s="12">
        <v>1813011</v>
      </c>
      <c r="AE17" s="12">
        <v>1796569</v>
      </c>
      <c r="AF17" s="12">
        <v>1883337</v>
      </c>
      <c r="AG17" s="12">
        <v>2006962</v>
      </c>
      <c r="AH17" s="12">
        <v>1989248</v>
      </c>
      <c r="AI17" s="13">
        <v>3.3458321790859724E-2</v>
      </c>
      <c r="AJ17" s="13">
        <v>-8.826275734169357E-3</v>
      </c>
    </row>
    <row r="18" spans="1:36" ht="10.5" customHeight="1" x14ac:dyDescent="0.2">
      <c r="A18" s="11"/>
      <c r="B18" s="14"/>
      <c r="C18" s="11"/>
      <c r="D18" s="15" t="s">
        <v>46</v>
      </c>
      <c r="E18" s="11"/>
      <c r="F18" s="2"/>
      <c r="G18" s="12">
        <v>2958227</v>
      </c>
      <c r="H18" s="12">
        <v>3178155</v>
      </c>
      <c r="I18" s="12">
        <v>4401984</v>
      </c>
      <c r="J18" s="12">
        <v>4486390</v>
      </c>
      <c r="K18" s="12">
        <f t="shared" ref="K18:V20" si="4">SUM(K75,K132,K189)</f>
        <v>4014771</v>
      </c>
      <c r="L18" s="12">
        <f t="shared" si="4"/>
        <v>4539042</v>
      </c>
      <c r="M18" s="12">
        <f t="shared" si="4"/>
        <v>4458572</v>
      </c>
      <c r="N18" s="12">
        <f t="shared" si="4"/>
        <v>5009628</v>
      </c>
      <c r="O18" s="12">
        <f t="shared" si="4"/>
        <v>5555653</v>
      </c>
      <c r="P18" s="12">
        <f t="shared" si="4"/>
        <v>5711214</v>
      </c>
      <c r="Q18" s="12">
        <f t="shared" si="4"/>
        <v>4781546</v>
      </c>
      <c r="R18" s="12">
        <f t="shared" si="4"/>
        <v>4694486</v>
      </c>
      <c r="S18" s="12">
        <f t="shared" si="4"/>
        <v>5449526</v>
      </c>
      <c r="T18" s="12">
        <f t="shared" si="4"/>
        <v>5768020</v>
      </c>
      <c r="U18" s="12">
        <f t="shared" si="4"/>
        <v>8650924</v>
      </c>
      <c r="V18" s="12">
        <f t="shared" si="4"/>
        <v>8901014</v>
      </c>
      <c r="W18" s="12">
        <f t="shared" si="3"/>
        <v>7890392</v>
      </c>
      <c r="X18" s="12">
        <f t="shared" si="3"/>
        <v>7575111</v>
      </c>
      <c r="Y18" s="12">
        <f t="shared" si="3"/>
        <v>7405194</v>
      </c>
      <c r="Z18" s="12">
        <f t="shared" si="3"/>
        <v>7230932</v>
      </c>
      <c r="AA18" s="12">
        <f t="shared" si="3"/>
        <v>5030318</v>
      </c>
      <c r="AB18" s="12">
        <v>5212362</v>
      </c>
      <c r="AC18" s="12">
        <v>5006553</v>
      </c>
      <c r="AD18" s="12">
        <v>5163564</v>
      </c>
      <c r="AE18" s="12">
        <v>5357652</v>
      </c>
      <c r="AF18" s="12">
        <v>5261684</v>
      </c>
      <c r="AG18" s="12">
        <v>5368294</v>
      </c>
      <c r="AH18" s="12">
        <v>4490006</v>
      </c>
      <c r="AI18" s="13">
        <v>-2.455663594832469E-2</v>
      </c>
      <c r="AJ18" s="13">
        <v>-0.16360653868808228</v>
      </c>
    </row>
    <row r="19" spans="1:36" ht="10.5" customHeight="1" x14ac:dyDescent="0.2">
      <c r="A19" s="11"/>
      <c r="B19" s="14"/>
      <c r="C19" s="11"/>
      <c r="D19" s="15" t="s">
        <v>47</v>
      </c>
      <c r="E19" s="11"/>
      <c r="F19" s="2"/>
      <c r="G19" s="12">
        <v>8848403</v>
      </c>
      <c r="H19" s="12">
        <v>0</v>
      </c>
      <c r="I19" s="12">
        <v>0</v>
      </c>
      <c r="J19" s="12">
        <v>250000</v>
      </c>
      <c r="K19" s="12">
        <f t="shared" si="4"/>
        <v>600000</v>
      </c>
      <c r="L19" s="12">
        <f t="shared" si="4"/>
        <v>9750000</v>
      </c>
      <c r="M19" s="12">
        <f t="shared" si="4"/>
        <v>14588230</v>
      </c>
      <c r="N19" s="12">
        <f t="shared" si="4"/>
        <v>526884</v>
      </c>
      <c r="O19" s="12">
        <f t="shared" si="4"/>
        <v>526884</v>
      </c>
      <c r="P19" s="12">
        <f t="shared" si="4"/>
        <v>4058426</v>
      </c>
      <c r="Q19" s="12">
        <f t="shared" si="4"/>
        <v>500010</v>
      </c>
      <c r="R19" s="12">
        <f t="shared" si="4"/>
        <v>800000</v>
      </c>
      <c r="S19" s="12">
        <f t="shared" si="4"/>
        <v>0</v>
      </c>
      <c r="T19" s="12">
        <f t="shared" si="4"/>
        <v>969500</v>
      </c>
      <c r="U19" s="12">
        <f t="shared" si="4"/>
        <v>10500000</v>
      </c>
      <c r="V19" s="12">
        <f t="shared" si="4"/>
        <v>4650627</v>
      </c>
      <c r="W19" s="12">
        <f t="shared" si="3"/>
        <v>4591335</v>
      </c>
      <c r="X19" s="12">
        <f t="shared" si="3"/>
        <v>1041877</v>
      </c>
      <c r="Y19" s="12">
        <f t="shared" si="3"/>
        <v>8180259</v>
      </c>
      <c r="Z19" s="12">
        <f t="shared" si="3"/>
        <v>3622019</v>
      </c>
      <c r="AA19" s="12">
        <f t="shared" si="3"/>
        <v>9761006</v>
      </c>
      <c r="AB19" s="12">
        <v>6367179</v>
      </c>
      <c r="AC19" s="12">
        <v>10420192</v>
      </c>
      <c r="AD19" s="12">
        <v>12946901</v>
      </c>
      <c r="AE19" s="12">
        <v>3339160</v>
      </c>
      <c r="AF19" s="12">
        <v>2272946</v>
      </c>
      <c r="AG19" s="12">
        <v>3998850</v>
      </c>
      <c r="AH19" s="12">
        <v>7847833</v>
      </c>
      <c r="AI19" s="13">
        <v>3.5461086167943634E-2</v>
      </c>
      <c r="AJ19" s="13">
        <v>0.96252247521162337</v>
      </c>
    </row>
    <row r="20" spans="1:36" ht="10.5" customHeight="1" x14ac:dyDescent="0.2">
      <c r="A20" s="11"/>
      <c r="B20" s="11"/>
      <c r="C20" s="11"/>
      <c r="D20" s="11" t="s">
        <v>48</v>
      </c>
      <c r="E20" s="11"/>
      <c r="F20" s="2"/>
      <c r="G20" s="12">
        <v>351075</v>
      </c>
      <c r="H20" s="12">
        <v>495881</v>
      </c>
      <c r="I20" s="12">
        <v>3940315</v>
      </c>
      <c r="J20" s="12">
        <v>555011</v>
      </c>
      <c r="K20" s="12">
        <f t="shared" si="4"/>
        <v>1854775</v>
      </c>
      <c r="L20" s="12">
        <f t="shared" si="4"/>
        <v>788494</v>
      </c>
      <c r="M20" s="12">
        <f t="shared" si="4"/>
        <v>1126392</v>
      </c>
      <c r="N20" s="12">
        <f t="shared" si="4"/>
        <v>1259335</v>
      </c>
      <c r="O20" s="12">
        <f t="shared" si="4"/>
        <v>1445230</v>
      </c>
      <c r="P20" s="12">
        <f t="shared" si="4"/>
        <v>2088908</v>
      </c>
      <c r="Q20" s="12">
        <f t="shared" si="4"/>
        <v>2995456</v>
      </c>
      <c r="R20" s="12">
        <f t="shared" si="4"/>
        <v>1328344</v>
      </c>
      <c r="S20" s="12">
        <f t="shared" si="4"/>
        <v>1356248</v>
      </c>
      <c r="T20" s="12">
        <f t="shared" si="4"/>
        <v>1830938</v>
      </c>
      <c r="U20" s="12">
        <f t="shared" si="4"/>
        <v>2000609</v>
      </c>
      <c r="V20" s="12">
        <f t="shared" si="4"/>
        <v>1875925</v>
      </c>
      <c r="W20" s="12">
        <f t="shared" si="3"/>
        <v>1604952</v>
      </c>
      <c r="X20" s="12">
        <f t="shared" si="3"/>
        <v>1128657.99</v>
      </c>
      <c r="Y20" s="12">
        <f t="shared" si="3"/>
        <v>1520161</v>
      </c>
      <c r="Z20" s="12">
        <f t="shared" si="3"/>
        <v>1535831</v>
      </c>
      <c r="AA20" s="12">
        <f t="shared" si="3"/>
        <v>1832548</v>
      </c>
      <c r="AB20" s="12">
        <v>3881951</v>
      </c>
      <c r="AC20" s="12">
        <v>2044501</v>
      </c>
      <c r="AD20" s="12">
        <v>2482346</v>
      </c>
      <c r="AE20" s="12">
        <v>2313437</v>
      </c>
      <c r="AF20" s="12">
        <v>2655603</v>
      </c>
      <c r="AG20" s="12">
        <v>2093329</v>
      </c>
      <c r="AH20" s="12">
        <v>1744306</v>
      </c>
      <c r="AI20" s="13">
        <v>-0.12482392320810021</v>
      </c>
      <c r="AJ20" s="13">
        <v>-0.16673107762802694</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16510716</v>
      </c>
      <c r="H22" s="12">
        <v>17269839</v>
      </c>
      <c r="I22" s="12">
        <v>18486528</v>
      </c>
      <c r="J22" s="12">
        <v>20870722</v>
      </c>
      <c r="K22" s="12">
        <f t="shared" ref="K22:AA32" si="5">SUM(K79,K136,K193)</f>
        <v>23004909</v>
      </c>
      <c r="L22" s="12">
        <f t="shared" si="5"/>
        <v>23438457</v>
      </c>
      <c r="M22" s="12">
        <f t="shared" si="5"/>
        <v>25889647</v>
      </c>
      <c r="N22" s="12">
        <f t="shared" si="5"/>
        <v>29180641</v>
      </c>
      <c r="O22" s="12">
        <f t="shared" si="5"/>
        <v>30812030.18</v>
      </c>
      <c r="P22" s="12">
        <f t="shared" si="5"/>
        <v>30888958</v>
      </c>
      <c r="Q22" s="12">
        <f t="shared" si="5"/>
        <v>28696564.129999999</v>
      </c>
      <c r="R22" s="12">
        <f t="shared" si="5"/>
        <v>28484108.969999999</v>
      </c>
      <c r="S22" s="12">
        <f t="shared" si="5"/>
        <v>29588911.260000002</v>
      </c>
      <c r="T22" s="12">
        <f t="shared" si="5"/>
        <v>30531040.350000001</v>
      </c>
      <c r="U22" s="12">
        <f t="shared" si="5"/>
        <v>35819584.560000002</v>
      </c>
      <c r="V22" s="12">
        <f t="shared" si="5"/>
        <v>38433056.560000002</v>
      </c>
      <c r="W22" s="12">
        <f t="shared" si="5"/>
        <v>35290040.579999998</v>
      </c>
      <c r="X22" s="12">
        <f t="shared" si="5"/>
        <v>29246075.919999998</v>
      </c>
      <c r="Y22" s="12">
        <f t="shared" si="5"/>
        <v>27978056.629999999</v>
      </c>
      <c r="Z22" s="12">
        <f t="shared" si="5"/>
        <v>29625963.490000002</v>
      </c>
      <c r="AA22" s="12">
        <f t="shared" si="5"/>
        <v>30831779.399999999</v>
      </c>
      <c r="AB22" s="12">
        <v>31760238</v>
      </c>
      <c r="AC22" s="12">
        <v>33354077</v>
      </c>
      <c r="AD22" s="12">
        <v>36234120</v>
      </c>
      <c r="AE22" s="12">
        <v>37919296</v>
      </c>
      <c r="AF22" s="12">
        <v>39306065</v>
      </c>
      <c r="AG22" s="12">
        <v>42322791</v>
      </c>
      <c r="AH22" s="12">
        <v>40314849</v>
      </c>
      <c r="AI22" s="13">
        <v>4.0551424768598299E-2</v>
      </c>
      <c r="AJ22" s="13">
        <v>-4.7443515717099094E-2</v>
      </c>
    </row>
    <row r="23" spans="1:36" ht="10.5" customHeight="1" x14ac:dyDescent="0.2">
      <c r="A23" s="11"/>
      <c r="B23" s="11"/>
      <c r="C23" s="11" t="s">
        <v>50</v>
      </c>
      <c r="D23" s="11"/>
      <c r="E23" s="11"/>
      <c r="F23" s="2"/>
      <c r="G23" s="12">
        <v>0</v>
      </c>
      <c r="H23" s="12">
        <v>0</v>
      </c>
      <c r="I23" s="12">
        <v>0</v>
      </c>
      <c r="J23" s="12">
        <v>901090</v>
      </c>
      <c r="K23" s="12">
        <f t="shared" si="5"/>
        <v>1004381</v>
      </c>
      <c r="L23" s="12">
        <f t="shared" si="5"/>
        <v>975072</v>
      </c>
      <c r="M23" s="12">
        <f t="shared" si="5"/>
        <v>1034445</v>
      </c>
      <c r="N23" s="12">
        <f t="shared" si="5"/>
        <v>1246238</v>
      </c>
      <c r="O23" s="12">
        <f t="shared" si="5"/>
        <v>1157205</v>
      </c>
      <c r="P23" s="12">
        <f t="shared" si="5"/>
        <v>1181054</v>
      </c>
      <c r="Q23" s="12">
        <f t="shared" si="5"/>
        <v>1164770</v>
      </c>
      <c r="R23" s="12">
        <f t="shared" si="5"/>
        <v>1131640</v>
      </c>
      <c r="S23" s="12">
        <f t="shared" si="5"/>
        <v>1154296</v>
      </c>
      <c r="T23" s="12">
        <f t="shared" si="5"/>
        <v>1194517</v>
      </c>
      <c r="U23" s="12">
        <f t="shared" si="5"/>
        <v>1191344</v>
      </c>
      <c r="V23" s="12">
        <f t="shared" si="5"/>
        <v>1232486</v>
      </c>
      <c r="W23" s="12">
        <f t="shared" si="5"/>
        <v>1232486</v>
      </c>
      <c r="X23" s="12">
        <f t="shared" si="5"/>
        <v>1232486</v>
      </c>
      <c r="Y23" s="12">
        <f t="shared" si="5"/>
        <v>1232486</v>
      </c>
      <c r="Z23" s="12">
        <f t="shared" si="5"/>
        <v>1232486</v>
      </c>
      <c r="AA23" s="12">
        <f t="shared" si="5"/>
        <v>1153992</v>
      </c>
      <c r="AB23" s="12">
        <v>1153992</v>
      </c>
      <c r="AC23" s="12">
        <v>1153992</v>
      </c>
      <c r="AD23" s="12">
        <v>1145872</v>
      </c>
      <c r="AE23" s="12">
        <v>1145872</v>
      </c>
      <c r="AF23" s="12">
        <v>1145872</v>
      </c>
      <c r="AG23" s="12">
        <v>1145872</v>
      </c>
      <c r="AH23" s="12">
        <v>1145872</v>
      </c>
      <c r="AI23" s="13">
        <v>-1.1761938150322004E-3</v>
      </c>
      <c r="AJ23" s="13">
        <v>0</v>
      </c>
    </row>
    <row r="24" spans="1:36" ht="10.5" customHeight="1" x14ac:dyDescent="0.2">
      <c r="A24" s="11"/>
      <c r="B24" s="11"/>
      <c r="C24" s="11" t="s">
        <v>51</v>
      </c>
      <c r="D24" s="11"/>
      <c r="E24" s="11"/>
      <c r="F24" s="2"/>
      <c r="G24" s="12">
        <v>96365</v>
      </c>
      <c r="H24" s="12">
        <v>152524</v>
      </c>
      <c r="I24" s="12">
        <v>175901</v>
      </c>
      <c r="J24" s="12">
        <v>239641</v>
      </c>
      <c r="K24" s="12">
        <f t="shared" si="5"/>
        <v>326013</v>
      </c>
      <c r="L24" s="12">
        <f t="shared" si="5"/>
        <v>364958</v>
      </c>
      <c r="M24" s="12">
        <f t="shared" si="5"/>
        <v>367047</v>
      </c>
      <c r="N24" s="12">
        <f t="shared" si="5"/>
        <v>384110</v>
      </c>
      <c r="O24" s="12">
        <f t="shared" si="5"/>
        <v>722795.7</v>
      </c>
      <c r="P24" s="12">
        <f t="shared" si="5"/>
        <v>902211</v>
      </c>
      <c r="Q24" s="12">
        <f t="shared" si="5"/>
        <v>1047404.89</v>
      </c>
      <c r="R24" s="12">
        <f t="shared" si="5"/>
        <v>1172590.3900000001</v>
      </c>
      <c r="S24" s="12">
        <f t="shared" si="5"/>
        <v>1043320.6699999999</v>
      </c>
      <c r="T24" s="12">
        <f t="shared" si="5"/>
        <v>1376347.37</v>
      </c>
      <c r="U24" s="12">
        <f t="shared" si="5"/>
        <v>3026005.52</v>
      </c>
      <c r="V24" s="12">
        <f t="shared" si="5"/>
        <v>3053199.5300000003</v>
      </c>
      <c r="W24" s="12">
        <f t="shared" si="5"/>
        <v>2876291.7199999997</v>
      </c>
      <c r="X24" s="12">
        <f t="shared" si="5"/>
        <v>1622198.46</v>
      </c>
      <c r="Y24" s="12">
        <f t="shared" si="5"/>
        <v>1752526.96</v>
      </c>
      <c r="Z24" s="12">
        <f t="shared" si="5"/>
        <v>1828747.26</v>
      </c>
      <c r="AA24" s="12">
        <f t="shared" si="5"/>
        <v>1883080.62</v>
      </c>
      <c r="AB24" s="12">
        <v>1985522</v>
      </c>
      <c r="AC24" s="12">
        <v>2031939</v>
      </c>
      <c r="AD24" s="12">
        <v>1072849</v>
      </c>
      <c r="AE24" s="12">
        <v>1979851</v>
      </c>
      <c r="AF24" s="12">
        <v>2077436</v>
      </c>
      <c r="AG24" s="12">
        <v>1901128</v>
      </c>
      <c r="AH24" s="12">
        <v>2137083</v>
      </c>
      <c r="AI24" s="13">
        <v>1.2335455666102835E-2</v>
      </c>
      <c r="AJ24" s="13">
        <v>0.12411315808299073</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1327210</v>
      </c>
      <c r="W25" s="12">
        <f t="shared" si="5"/>
        <v>1509838</v>
      </c>
      <c r="X25" s="12">
        <f t="shared" si="5"/>
        <v>1767406</v>
      </c>
      <c r="Y25" s="12">
        <f t="shared" si="5"/>
        <v>1831836.442590985</v>
      </c>
      <c r="Z25" s="12">
        <f t="shared" si="5"/>
        <v>1970217.8455640357</v>
      </c>
      <c r="AA25" s="12">
        <f t="shared" si="5"/>
        <v>2377167</v>
      </c>
      <c r="AB25" s="12">
        <v>2428102</v>
      </c>
      <c r="AC25" s="12">
        <v>2481938</v>
      </c>
      <c r="AD25" s="12">
        <v>2588752</v>
      </c>
      <c r="AE25" s="12">
        <v>2647953</v>
      </c>
      <c r="AF25" s="12">
        <v>2706488</v>
      </c>
      <c r="AG25" s="12">
        <v>2930360</v>
      </c>
      <c r="AH25" s="12">
        <v>3111821</v>
      </c>
      <c r="AI25" s="13">
        <v>4.221650549104905E-2</v>
      </c>
      <c r="AJ25" s="13">
        <v>6.1924473443535945E-2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1172790</v>
      </c>
      <c r="W26" s="12">
        <f t="shared" si="5"/>
        <v>990161</v>
      </c>
      <c r="X26" s="12">
        <f t="shared" si="5"/>
        <v>732594</v>
      </c>
      <c r="Y26" s="12">
        <f t="shared" si="5"/>
        <v>668163.55740901502</v>
      </c>
      <c r="Z26" s="12">
        <f t="shared" si="5"/>
        <v>529782.1544359643</v>
      </c>
      <c r="AA26" s="12">
        <f t="shared" si="5"/>
        <v>120409</v>
      </c>
      <c r="AB26" s="12">
        <v>71330</v>
      </c>
      <c r="AC26" s="12">
        <v>21009</v>
      </c>
      <c r="AD26" s="12">
        <v>0</v>
      </c>
      <c r="AE26" s="12">
        <v>0</v>
      </c>
      <c r="AF26" s="12">
        <v>0</v>
      </c>
      <c r="AG26" s="12">
        <v>0</v>
      </c>
      <c r="AH26" s="12">
        <v>0</v>
      </c>
      <c r="AI26" s="13">
        <v>-1</v>
      </c>
      <c r="AJ26" s="13" t="s">
        <v>246</v>
      </c>
    </row>
    <row r="27" spans="1:36" ht="10.5" customHeight="1" x14ac:dyDescent="0.2">
      <c r="A27" s="11"/>
      <c r="B27" s="11"/>
      <c r="C27" s="11" t="s">
        <v>54</v>
      </c>
      <c r="D27" s="11"/>
      <c r="E27" s="11"/>
      <c r="F27" s="2"/>
      <c r="G27" s="12">
        <v>1186934</v>
      </c>
      <c r="H27" s="12">
        <v>1366232</v>
      </c>
      <c r="I27" s="12">
        <v>1416123</v>
      </c>
      <c r="J27" s="12">
        <v>1604876</v>
      </c>
      <c r="K27" s="12">
        <f t="shared" si="5"/>
        <v>1689402</v>
      </c>
      <c r="L27" s="12">
        <f t="shared" si="5"/>
        <v>1762066</v>
      </c>
      <c r="M27" s="12">
        <f t="shared" si="5"/>
        <v>1774849</v>
      </c>
      <c r="N27" s="12">
        <f t="shared" si="5"/>
        <v>1805341</v>
      </c>
      <c r="O27" s="12">
        <f t="shared" si="5"/>
        <v>1918600.62</v>
      </c>
      <c r="P27" s="12">
        <f t="shared" si="5"/>
        <v>1964503</v>
      </c>
      <c r="Q27" s="12">
        <f t="shared" si="5"/>
        <v>1945604.91</v>
      </c>
      <c r="R27" s="12">
        <f t="shared" si="5"/>
        <v>2017553.47</v>
      </c>
      <c r="S27" s="12">
        <f t="shared" si="5"/>
        <v>2165486.91</v>
      </c>
      <c r="T27" s="12">
        <f t="shared" si="5"/>
        <v>2295954.94</v>
      </c>
      <c r="U27" s="12">
        <f t="shared" si="5"/>
        <v>2467346.34</v>
      </c>
      <c r="V27" s="12">
        <f t="shared" si="5"/>
        <v>2818823.5500000003</v>
      </c>
      <c r="W27" s="12">
        <f t="shared" si="5"/>
        <v>2669160.41</v>
      </c>
      <c r="X27" s="12">
        <f t="shared" si="5"/>
        <v>2407334.4299999997</v>
      </c>
      <c r="Y27" s="12">
        <f t="shared" si="5"/>
        <v>2084776.5999999999</v>
      </c>
      <c r="Z27" s="12">
        <f t="shared" si="5"/>
        <v>1962754.52</v>
      </c>
      <c r="AA27" s="12">
        <f t="shared" si="5"/>
        <v>2234967.7599999998</v>
      </c>
      <c r="AB27" s="12">
        <v>2339586</v>
      </c>
      <c r="AC27" s="12">
        <v>2295421</v>
      </c>
      <c r="AD27" s="12">
        <v>2293209</v>
      </c>
      <c r="AE27" s="12">
        <v>2407898</v>
      </c>
      <c r="AF27" s="12">
        <v>2403966</v>
      </c>
      <c r="AG27" s="12">
        <v>2562617</v>
      </c>
      <c r="AH27" s="12">
        <v>2821903</v>
      </c>
      <c r="AI27" s="13">
        <v>3.1732658407708669E-2</v>
      </c>
      <c r="AJ27" s="13">
        <v>0.10118016074973357</v>
      </c>
    </row>
    <row r="28" spans="1:36" ht="10.5" customHeight="1" x14ac:dyDescent="0.2">
      <c r="A28" s="11"/>
      <c r="B28" s="14"/>
      <c r="C28" s="11" t="s">
        <v>55</v>
      </c>
      <c r="E28" s="11"/>
      <c r="F28" s="2"/>
      <c r="G28" s="12">
        <v>0</v>
      </c>
      <c r="H28" s="12">
        <v>0</v>
      </c>
      <c r="I28" s="12">
        <v>0</v>
      </c>
      <c r="J28" s="12">
        <v>0</v>
      </c>
      <c r="K28" s="12">
        <f t="shared" si="5"/>
        <v>0</v>
      </c>
      <c r="L28" s="12">
        <f t="shared" si="5"/>
        <v>5257</v>
      </c>
      <c r="M28" s="12">
        <f t="shared" si="5"/>
        <v>19835</v>
      </c>
      <c r="N28" s="12">
        <f t="shared" si="5"/>
        <v>31282</v>
      </c>
      <c r="O28" s="12">
        <f t="shared" si="5"/>
        <v>31466.86</v>
      </c>
      <c r="P28" s="12">
        <f t="shared" si="5"/>
        <v>24580</v>
      </c>
      <c r="Q28" s="12">
        <f t="shared" si="5"/>
        <v>21805.33</v>
      </c>
      <c r="R28" s="12">
        <f t="shared" si="5"/>
        <v>27932.11</v>
      </c>
      <c r="S28" s="12">
        <f t="shared" si="5"/>
        <v>25457.68</v>
      </c>
      <c r="T28" s="12">
        <f t="shared" si="5"/>
        <v>55602.04</v>
      </c>
      <c r="U28" s="12">
        <f t="shared" si="5"/>
        <v>45619.7</v>
      </c>
      <c r="V28" s="12">
        <f t="shared" si="5"/>
        <v>41591.480000000003</v>
      </c>
      <c r="W28" s="12">
        <f t="shared" si="5"/>
        <v>45573.45</v>
      </c>
      <c r="X28" s="12">
        <f t="shared" si="5"/>
        <v>79431.03</v>
      </c>
      <c r="Y28" s="12">
        <f t="shared" si="5"/>
        <v>111164.07</v>
      </c>
      <c r="Z28" s="12">
        <f t="shared" si="5"/>
        <v>36667.71</v>
      </c>
      <c r="AA28" s="12">
        <f t="shared" si="5"/>
        <v>42277.020000000004</v>
      </c>
      <c r="AB28" s="12">
        <v>24224</v>
      </c>
      <c r="AC28" s="12">
        <v>18119</v>
      </c>
      <c r="AD28" s="12">
        <v>37558</v>
      </c>
      <c r="AE28" s="12">
        <v>22932</v>
      </c>
      <c r="AF28" s="12">
        <v>23889</v>
      </c>
      <c r="AG28" s="12">
        <v>64282</v>
      </c>
      <c r="AH28" s="12">
        <v>320956</v>
      </c>
      <c r="AI28" s="13">
        <v>0.53827249066076099</v>
      </c>
      <c r="AJ28" s="13">
        <v>3.9929373697146948</v>
      </c>
    </row>
    <row r="29" spans="1:36" ht="10.5" customHeight="1" x14ac:dyDescent="0.2">
      <c r="A29" s="11"/>
      <c r="B29" s="11"/>
      <c r="C29" s="11" t="s">
        <v>56</v>
      </c>
      <c r="D29" s="11"/>
      <c r="E29" s="11"/>
      <c r="F29" s="2"/>
      <c r="G29" s="12">
        <v>3236539</v>
      </c>
      <c r="H29" s="12">
        <v>3494699</v>
      </c>
      <c r="I29" s="12">
        <v>3578595</v>
      </c>
      <c r="J29" s="12">
        <v>3981750</v>
      </c>
      <c r="K29" s="12">
        <f t="shared" si="5"/>
        <v>5193962</v>
      </c>
      <c r="L29" s="12">
        <f t="shared" si="5"/>
        <v>4681494</v>
      </c>
      <c r="M29" s="12">
        <f t="shared" si="5"/>
        <v>6385753</v>
      </c>
      <c r="N29" s="12">
        <f t="shared" si="5"/>
        <v>9120786</v>
      </c>
      <c r="O29" s="12">
        <f t="shared" si="5"/>
        <v>9463208</v>
      </c>
      <c r="P29" s="12">
        <f t="shared" si="5"/>
        <v>9749876</v>
      </c>
      <c r="Q29" s="12">
        <f t="shared" si="5"/>
        <v>7984146</v>
      </c>
      <c r="R29" s="12">
        <f t="shared" si="5"/>
        <v>8161739</v>
      </c>
      <c r="S29" s="12">
        <f t="shared" si="5"/>
        <v>8032095</v>
      </c>
      <c r="T29" s="12">
        <f t="shared" si="5"/>
        <v>6666199</v>
      </c>
      <c r="U29" s="12">
        <f t="shared" si="5"/>
        <v>9644280</v>
      </c>
      <c r="V29" s="12">
        <f t="shared" si="5"/>
        <v>9243377</v>
      </c>
      <c r="W29" s="12">
        <f t="shared" si="5"/>
        <v>8730120</v>
      </c>
      <c r="X29" s="12">
        <f t="shared" si="5"/>
        <v>7724618</v>
      </c>
      <c r="Y29" s="12">
        <f t="shared" si="5"/>
        <v>7144509</v>
      </c>
      <c r="Z29" s="12">
        <f t="shared" si="5"/>
        <v>7905047</v>
      </c>
      <c r="AA29" s="12">
        <f t="shared" si="5"/>
        <v>8296515</v>
      </c>
      <c r="AB29" s="12">
        <v>8963336</v>
      </c>
      <c r="AC29" s="12">
        <v>9804279</v>
      </c>
      <c r="AD29" s="12">
        <v>12567228</v>
      </c>
      <c r="AE29" s="12">
        <v>13124846</v>
      </c>
      <c r="AF29" s="12">
        <v>11202975</v>
      </c>
      <c r="AG29" s="12">
        <v>13128246</v>
      </c>
      <c r="AH29" s="12">
        <v>12711127</v>
      </c>
      <c r="AI29" s="13">
        <v>5.9950856667299046E-2</v>
      </c>
      <c r="AJ29" s="13">
        <v>-3.1772637410968682E-2</v>
      </c>
    </row>
    <row r="30" spans="1:36" ht="10.5" customHeight="1" x14ac:dyDescent="0.2">
      <c r="A30" s="11"/>
      <c r="B30" s="11"/>
      <c r="C30" s="11" t="s">
        <v>57</v>
      </c>
      <c r="D30" s="11"/>
      <c r="E30" s="11"/>
      <c r="F30" s="2"/>
      <c r="G30" s="12">
        <v>9465378</v>
      </c>
      <c r="H30" s="12">
        <v>9701231</v>
      </c>
      <c r="I30" s="12">
        <v>10116977</v>
      </c>
      <c r="J30" s="12">
        <v>10422198</v>
      </c>
      <c r="K30" s="12">
        <f t="shared" si="5"/>
        <v>10960184</v>
      </c>
      <c r="L30" s="12">
        <f t="shared" si="5"/>
        <v>11718214</v>
      </c>
      <c r="M30" s="12">
        <f t="shared" si="5"/>
        <v>12191055</v>
      </c>
      <c r="N30" s="12">
        <f t="shared" si="5"/>
        <v>12235024</v>
      </c>
      <c r="O30" s="12">
        <f t="shared" si="5"/>
        <v>12807337</v>
      </c>
      <c r="P30" s="12">
        <f t="shared" si="5"/>
        <v>12269998</v>
      </c>
      <c r="Q30" s="12">
        <f t="shared" si="5"/>
        <v>11518724</v>
      </c>
      <c r="R30" s="12">
        <f t="shared" si="5"/>
        <v>10896436</v>
      </c>
      <c r="S30" s="12">
        <f t="shared" si="5"/>
        <v>11059828</v>
      </c>
      <c r="T30" s="12">
        <f t="shared" si="5"/>
        <v>13374156</v>
      </c>
      <c r="U30" s="12">
        <f t="shared" si="5"/>
        <v>13288609</v>
      </c>
      <c r="V30" s="12">
        <f t="shared" si="5"/>
        <v>13697713</v>
      </c>
      <c r="W30" s="12">
        <f t="shared" si="5"/>
        <v>11948296</v>
      </c>
      <c r="X30" s="12">
        <f t="shared" si="5"/>
        <v>9430090</v>
      </c>
      <c r="Y30" s="12">
        <f t="shared" si="5"/>
        <v>8380418</v>
      </c>
      <c r="Z30" s="12">
        <f t="shared" si="5"/>
        <v>9530422</v>
      </c>
      <c r="AA30" s="12">
        <f t="shared" si="5"/>
        <v>10131479</v>
      </c>
      <c r="AB30" s="12">
        <v>10391228</v>
      </c>
      <c r="AC30" s="12">
        <v>11424864</v>
      </c>
      <c r="AD30" s="12">
        <v>11820151</v>
      </c>
      <c r="AE30" s="12">
        <v>12844084</v>
      </c>
      <c r="AF30" s="12">
        <v>13549979</v>
      </c>
      <c r="AG30" s="12">
        <v>13954650</v>
      </c>
      <c r="AH30" s="12">
        <v>13515799</v>
      </c>
      <c r="AI30" s="13">
        <v>4.4790323724086756E-2</v>
      </c>
      <c r="AJ30" s="13">
        <v>-3.1448370256509477E-2</v>
      </c>
    </row>
    <row r="31" spans="1:36" ht="10.5" customHeight="1" x14ac:dyDescent="0.2">
      <c r="A31" s="11"/>
      <c r="B31" s="11"/>
      <c r="C31" s="11" t="s">
        <v>58</v>
      </c>
      <c r="D31" s="11"/>
      <c r="E31" s="11"/>
      <c r="F31" s="2"/>
      <c r="G31" s="12">
        <v>2525500</v>
      </c>
      <c r="H31" s="12">
        <v>2555153</v>
      </c>
      <c r="I31" s="12">
        <v>3198932</v>
      </c>
      <c r="J31" s="12">
        <v>3721167</v>
      </c>
      <c r="K31" s="12">
        <f t="shared" si="5"/>
        <v>3830967</v>
      </c>
      <c r="L31" s="12">
        <f t="shared" si="5"/>
        <v>3931396</v>
      </c>
      <c r="M31" s="12">
        <f t="shared" si="5"/>
        <v>4116663</v>
      </c>
      <c r="N31" s="12">
        <f t="shared" si="5"/>
        <v>4357860</v>
      </c>
      <c r="O31" s="12">
        <f t="shared" si="5"/>
        <v>4711417</v>
      </c>
      <c r="P31" s="12">
        <f t="shared" si="5"/>
        <v>4796736</v>
      </c>
      <c r="Q31" s="12">
        <f t="shared" si="5"/>
        <v>4304061</v>
      </c>
      <c r="R31" s="12">
        <f t="shared" si="5"/>
        <v>4536536</v>
      </c>
      <c r="S31" s="12">
        <f t="shared" si="5"/>
        <v>4496923</v>
      </c>
      <c r="T31" s="12">
        <f t="shared" si="5"/>
        <v>4912505</v>
      </c>
      <c r="U31" s="12">
        <f t="shared" si="5"/>
        <v>5528788</v>
      </c>
      <c r="V31" s="12">
        <f t="shared" si="5"/>
        <v>5312807</v>
      </c>
      <c r="W31" s="12">
        <f t="shared" si="5"/>
        <v>4836628</v>
      </c>
      <c r="X31" s="12">
        <f t="shared" si="5"/>
        <v>3836791</v>
      </c>
      <c r="Y31" s="12">
        <f t="shared" si="5"/>
        <v>4266891</v>
      </c>
      <c r="Z31" s="12">
        <f t="shared" si="5"/>
        <v>4175829</v>
      </c>
      <c r="AA31" s="12">
        <f t="shared" si="5"/>
        <v>4170259</v>
      </c>
      <c r="AB31" s="12">
        <v>4060619</v>
      </c>
      <c r="AC31" s="12">
        <v>3592193</v>
      </c>
      <c r="AD31" s="12">
        <v>4413959</v>
      </c>
      <c r="AE31" s="12">
        <v>3465716</v>
      </c>
      <c r="AF31" s="12">
        <v>6012419</v>
      </c>
      <c r="AG31" s="12">
        <v>6473129</v>
      </c>
      <c r="AH31" s="12">
        <v>4124772</v>
      </c>
      <c r="AI31" s="13">
        <v>2.6159691057923151E-3</v>
      </c>
      <c r="AJ31" s="13">
        <v>-0.36278544734702489</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710048</v>
      </c>
      <c r="R32" s="12">
        <f t="shared" si="5"/>
        <v>539682</v>
      </c>
      <c r="S32" s="12">
        <f t="shared" si="5"/>
        <v>1611504</v>
      </c>
      <c r="T32" s="12">
        <f t="shared" si="5"/>
        <v>655759</v>
      </c>
      <c r="U32" s="12">
        <f t="shared" si="5"/>
        <v>627592</v>
      </c>
      <c r="V32" s="12">
        <f t="shared" si="5"/>
        <v>533059</v>
      </c>
      <c r="W32" s="12">
        <f t="shared" si="5"/>
        <v>451486</v>
      </c>
      <c r="X32" s="12">
        <f t="shared" si="5"/>
        <v>413127</v>
      </c>
      <c r="Y32" s="12">
        <f t="shared" si="5"/>
        <v>505285</v>
      </c>
      <c r="Z32" s="12">
        <f t="shared" ref="Z32:AA32" si="6">SUM(Z89,Z146,Z203)</f>
        <v>454010</v>
      </c>
      <c r="AA32" s="12">
        <f t="shared" si="6"/>
        <v>421633</v>
      </c>
      <c r="AB32" s="12">
        <v>342299</v>
      </c>
      <c r="AC32" s="12">
        <v>530323</v>
      </c>
      <c r="AD32" s="12">
        <v>294542</v>
      </c>
      <c r="AE32" s="12">
        <v>280144</v>
      </c>
      <c r="AF32" s="12">
        <v>183041</v>
      </c>
      <c r="AG32" s="12">
        <v>162507</v>
      </c>
      <c r="AH32" s="12">
        <v>425516</v>
      </c>
      <c r="AI32" s="13">
        <v>3.6935422926424266E-2</v>
      </c>
      <c r="AJ32" s="13">
        <v>1.6184472053511541</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4181487</v>
      </c>
      <c r="H34" s="12">
        <v>4534725</v>
      </c>
      <c r="I34" s="12">
        <v>4284770</v>
      </c>
      <c r="J34" s="12">
        <v>5168482</v>
      </c>
      <c r="K34" s="12">
        <f t="shared" ref="K34:AA34" si="7">SUM(K91,K147,K204)</f>
        <v>5436715</v>
      </c>
      <c r="L34" s="12">
        <f t="shared" si="7"/>
        <v>5731612</v>
      </c>
      <c r="M34" s="12">
        <f t="shared" si="7"/>
        <v>5331405</v>
      </c>
      <c r="N34" s="12">
        <f t="shared" si="7"/>
        <v>6414531</v>
      </c>
      <c r="O34" s="12">
        <f t="shared" si="7"/>
        <v>7134301</v>
      </c>
      <c r="P34" s="12">
        <f t="shared" si="7"/>
        <v>9077702</v>
      </c>
      <c r="Q34" s="12">
        <f t="shared" si="7"/>
        <v>9286303</v>
      </c>
      <c r="R34" s="12">
        <f t="shared" si="7"/>
        <v>13164811</v>
      </c>
      <c r="S34" s="12">
        <f t="shared" si="7"/>
        <v>10086887</v>
      </c>
      <c r="T34" s="12">
        <f t="shared" si="7"/>
        <v>10518779</v>
      </c>
      <c r="U34" s="12">
        <f t="shared" si="7"/>
        <v>9584051</v>
      </c>
      <c r="V34" s="12">
        <f t="shared" si="7"/>
        <v>9878176</v>
      </c>
      <c r="W34" s="12">
        <f t="shared" si="7"/>
        <v>9282430</v>
      </c>
      <c r="X34" s="12">
        <f t="shared" si="7"/>
        <v>13267425</v>
      </c>
      <c r="Y34" s="12">
        <f t="shared" si="7"/>
        <v>14276505</v>
      </c>
      <c r="Z34" s="12">
        <f t="shared" si="7"/>
        <v>15936264</v>
      </c>
      <c r="AA34" s="12">
        <f t="shared" si="7"/>
        <v>11734241</v>
      </c>
      <c r="AB34" s="12">
        <v>12967252</v>
      </c>
      <c r="AC34" s="12">
        <v>18611286</v>
      </c>
      <c r="AD34" s="12">
        <v>18424776</v>
      </c>
      <c r="AE34" s="12">
        <v>16360102</v>
      </c>
      <c r="AF34" s="12">
        <v>14305869</v>
      </c>
      <c r="AG34" s="12">
        <v>10947406</v>
      </c>
      <c r="AH34" s="12">
        <v>10922118</v>
      </c>
      <c r="AI34" s="13">
        <v>-2.8200915550156025E-2</v>
      </c>
      <c r="AJ34" s="13">
        <v>-2.3099536091015535E-3</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0</v>
      </c>
      <c r="H36" s="12">
        <v>0</v>
      </c>
      <c r="I36" s="12">
        <v>17565</v>
      </c>
      <c r="J36" s="12">
        <v>8417</v>
      </c>
      <c r="K36" s="12">
        <f t="shared" ref="K36:AA36" si="8">SUM(K93,K149,K206)</f>
        <v>7219</v>
      </c>
      <c r="L36" s="12">
        <f t="shared" si="8"/>
        <v>6998</v>
      </c>
      <c r="M36" s="12">
        <f t="shared" si="8"/>
        <v>8455</v>
      </c>
      <c r="N36" s="12">
        <f t="shared" si="8"/>
        <v>8111</v>
      </c>
      <c r="O36" s="12">
        <f t="shared" si="8"/>
        <v>1025498</v>
      </c>
      <c r="P36" s="12">
        <f t="shared" si="8"/>
        <v>136599</v>
      </c>
      <c r="Q36" s="12">
        <f t="shared" si="8"/>
        <v>639438</v>
      </c>
      <c r="R36" s="12">
        <f t="shared" si="8"/>
        <v>294608</v>
      </c>
      <c r="S36" s="12">
        <f t="shared" si="8"/>
        <v>1698981</v>
      </c>
      <c r="T36" s="12">
        <f t="shared" si="8"/>
        <v>1122642</v>
      </c>
      <c r="U36" s="12">
        <f t="shared" si="8"/>
        <v>2533699</v>
      </c>
      <c r="V36" s="12">
        <f t="shared" si="8"/>
        <v>1301936</v>
      </c>
      <c r="W36" s="12">
        <f t="shared" si="8"/>
        <v>1607717</v>
      </c>
      <c r="X36" s="12">
        <f t="shared" si="8"/>
        <v>1458269</v>
      </c>
      <c r="Y36" s="12">
        <f t="shared" si="8"/>
        <v>1275500</v>
      </c>
      <c r="Z36" s="12">
        <f t="shared" si="8"/>
        <v>263202</v>
      </c>
      <c r="AA36" s="12">
        <f t="shared" si="8"/>
        <v>116978</v>
      </c>
      <c r="AB36" s="12">
        <v>362003</v>
      </c>
      <c r="AC36" s="12">
        <v>381634</v>
      </c>
      <c r="AD36" s="12">
        <v>424510</v>
      </c>
      <c r="AE36" s="12">
        <v>444394</v>
      </c>
      <c r="AF36" s="12">
        <v>516465</v>
      </c>
      <c r="AG36" s="12">
        <v>472451</v>
      </c>
      <c r="AH36" s="12">
        <v>415659</v>
      </c>
      <c r="AI36" s="13">
        <v>2.3302817289977407E-2</v>
      </c>
      <c r="AJ36" s="13">
        <v>-0.12020717492396037</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90063673.099999994</v>
      </c>
      <c r="S38" s="12">
        <f t="shared" si="9"/>
        <v>69055395.370000005</v>
      </c>
      <c r="T38" s="12">
        <f t="shared" si="9"/>
        <v>48047117.640000001</v>
      </c>
      <c r="U38" s="12">
        <f t="shared" si="9"/>
        <v>51688741.32</v>
      </c>
      <c r="V38" s="12">
        <f t="shared" si="9"/>
        <v>55330365</v>
      </c>
      <c r="W38" s="12">
        <f t="shared" si="9"/>
        <v>89641790.515000001</v>
      </c>
      <c r="X38" s="12">
        <f t="shared" si="9"/>
        <v>123953216.03</v>
      </c>
      <c r="Y38" s="12">
        <f t="shared" si="9"/>
        <v>94139802.515000001</v>
      </c>
      <c r="Z38" s="12">
        <f t="shared" si="9"/>
        <v>64326389</v>
      </c>
      <c r="AA38" s="12">
        <f t="shared" si="9"/>
        <v>67797299</v>
      </c>
      <c r="AB38" s="12">
        <v>71268209</v>
      </c>
      <c r="AC38" s="12">
        <v>69619430.111127168</v>
      </c>
      <c r="AD38" s="12">
        <v>58974216</v>
      </c>
      <c r="AE38" s="12">
        <v>56529276.645952061</v>
      </c>
      <c r="AF38" s="12">
        <v>1817286</v>
      </c>
      <c r="AG38" s="12">
        <v>319009.65930275636</v>
      </c>
      <c r="AH38" s="12">
        <v>18983823</v>
      </c>
      <c r="AI38" s="13">
        <v>-0.19786406676015256</v>
      </c>
      <c r="AJ38" s="13">
        <v>58.508615010253934</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32456557</v>
      </c>
      <c r="H40" s="5">
        <v>41171565</v>
      </c>
      <c r="I40" s="5">
        <v>37762357</v>
      </c>
      <c r="J40" s="5">
        <v>41399657</v>
      </c>
      <c r="K40" s="5">
        <f t="shared" ref="K40:Q40" si="10">SUM(K96,K152,K209)</f>
        <v>42564797</v>
      </c>
      <c r="L40" s="5">
        <f t="shared" si="10"/>
        <v>42546285</v>
      </c>
      <c r="M40" s="5">
        <f t="shared" si="10"/>
        <v>52008485</v>
      </c>
      <c r="N40" s="5">
        <f t="shared" si="10"/>
        <v>60327824</v>
      </c>
      <c r="O40" s="5">
        <f t="shared" si="10"/>
        <v>64243184</v>
      </c>
      <c r="P40" s="5">
        <f t="shared" si="10"/>
        <v>66786059</v>
      </c>
      <c r="Q40" s="5">
        <f t="shared" si="10"/>
        <v>63388054</v>
      </c>
      <c r="R40" s="5">
        <f t="shared" ref="R40:AA40" si="11">SUM(R96,R152,R209,R234)</f>
        <v>156854691.55000001</v>
      </c>
      <c r="S40" s="5">
        <f t="shared" si="11"/>
        <v>138022198.02500001</v>
      </c>
      <c r="T40" s="5">
        <f t="shared" si="11"/>
        <v>123536535.5</v>
      </c>
      <c r="U40" s="5">
        <f t="shared" si="11"/>
        <v>135368267.75</v>
      </c>
      <c r="V40" s="5">
        <f t="shared" si="11"/>
        <v>144545151</v>
      </c>
      <c r="W40" s="5">
        <f t="shared" si="11"/>
        <v>138954950.685</v>
      </c>
      <c r="X40" s="5">
        <f t="shared" si="11"/>
        <v>135374292.37</v>
      </c>
      <c r="Y40" s="5">
        <f t="shared" si="11"/>
        <v>151003066.185</v>
      </c>
      <c r="Z40" s="5">
        <f t="shared" si="11"/>
        <v>155487033</v>
      </c>
      <c r="AA40" s="5">
        <f t="shared" si="11"/>
        <v>157910370</v>
      </c>
      <c r="AB40" s="5">
        <v>164367181</v>
      </c>
      <c r="AC40" s="5">
        <v>176259160.42765701</v>
      </c>
      <c r="AD40" s="5">
        <v>164212624</v>
      </c>
      <c r="AE40" s="5">
        <v>156997802.17458838</v>
      </c>
      <c r="AF40" s="5">
        <v>121256433</v>
      </c>
      <c r="AG40" s="5">
        <v>112518849.20621514</v>
      </c>
      <c r="AH40" s="5">
        <v>118720237</v>
      </c>
      <c r="AI40" s="10">
        <v>-5.2778367112278679E-2</v>
      </c>
      <c r="AJ40" s="10">
        <v>5.511421275220716E-2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11158072</v>
      </c>
      <c r="H42" s="12">
        <v>12170165</v>
      </c>
      <c r="I42" s="12">
        <v>12976697</v>
      </c>
      <c r="J42" s="12">
        <v>14519765</v>
      </c>
      <c r="K42" s="12">
        <f t="shared" ref="K42:AA51" si="12">SUM(K98,K154,K211)</f>
        <v>15080361</v>
      </c>
      <c r="L42" s="12">
        <f t="shared" si="12"/>
        <v>15538045</v>
      </c>
      <c r="M42" s="12">
        <f t="shared" si="12"/>
        <v>16137218</v>
      </c>
      <c r="N42" s="12">
        <f t="shared" si="12"/>
        <v>18087233</v>
      </c>
      <c r="O42" s="12">
        <f t="shared" si="12"/>
        <v>19486188</v>
      </c>
      <c r="P42" s="12">
        <f t="shared" si="12"/>
        <v>21044423</v>
      </c>
      <c r="Q42" s="12">
        <f t="shared" si="12"/>
        <v>21785361</v>
      </c>
      <c r="R42" s="12">
        <f t="shared" si="12"/>
        <v>21961684</v>
      </c>
      <c r="S42" s="12">
        <f t="shared" si="12"/>
        <v>23296235</v>
      </c>
      <c r="T42" s="12">
        <f t="shared" si="12"/>
        <v>25485354</v>
      </c>
      <c r="U42" s="12">
        <f t="shared" si="12"/>
        <v>30550340</v>
      </c>
      <c r="V42" s="12">
        <f t="shared" si="12"/>
        <v>30599977</v>
      </c>
      <c r="W42" s="12">
        <f t="shared" si="12"/>
        <v>31605208</v>
      </c>
      <c r="X42" s="12">
        <f t="shared" si="12"/>
        <v>29902411</v>
      </c>
      <c r="Y42" s="12">
        <f t="shared" si="12"/>
        <v>28896928</v>
      </c>
      <c r="Z42" s="12">
        <f t="shared" si="12"/>
        <v>28103386</v>
      </c>
      <c r="AA42" s="12">
        <f t="shared" si="12"/>
        <v>28442346</v>
      </c>
      <c r="AB42" s="12">
        <v>31362024</v>
      </c>
      <c r="AC42" s="12">
        <v>32588632</v>
      </c>
      <c r="AD42" s="12">
        <v>32227570</v>
      </c>
      <c r="AE42" s="12">
        <v>35743308</v>
      </c>
      <c r="AF42" s="12">
        <v>37582669</v>
      </c>
      <c r="AG42" s="12">
        <v>37428020</v>
      </c>
      <c r="AH42" s="12">
        <v>37788846</v>
      </c>
      <c r="AI42" s="13">
        <v>3.1557064901977849E-2</v>
      </c>
      <c r="AJ42" s="13">
        <v>9.6405313452327963E-3</v>
      </c>
    </row>
    <row r="43" spans="1:36" ht="10.5" customHeight="1" x14ac:dyDescent="0.2">
      <c r="A43" s="11"/>
      <c r="B43" s="19" t="s">
        <v>65</v>
      </c>
      <c r="C43" s="14"/>
      <c r="D43" s="19"/>
      <c r="E43" s="14"/>
      <c r="F43" s="2"/>
      <c r="G43" s="12">
        <v>14186277</v>
      </c>
      <c r="H43" s="12">
        <v>14344574</v>
      </c>
      <c r="I43" s="12">
        <v>14745152</v>
      </c>
      <c r="J43" s="12">
        <v>15892868</v>
      </c>
      <c r="K43" s="12">
        <f t="shared" si="12"/>
        <v>16871380</v>
      </c>
      <c r="L43" s="12">
        <f t="shared" si="12"/>
        <v>17750807</v>
      </c>
      <c r="M43" s="12">
        <f t="shared" si="12"/>
        <v>19361694</v>
      </c>
      <c r="N43" s="12">
        <f t="shared" si="12"/>
        <v>21510012</v>
      </c>
      <c r="O43" s="12">
        <f t="shared" si="12"/>
        <v>23048406</v>
      </c>
      <c r="P43" s="12">
        <f t="shared" si="12"/>
        <v>24417970</v>
      </c>
      <c r="Q43" s="12">
        <f t="shared" si="12"/>
        <v>23325914</v>
      </c>
      <c r="R43" s="12">
        <f t="shared" si="12"/>
        <v>22469828</v>
      </c>
      <c r="S43" s="12">
        <f t="shared" si="12"/>
        <v>24409074</v>
      </c>
      <c r="T43" s="12">
        <f t="shared" si="12"/>
        <v>24922655</v>
      </c>
      <c r="U43" s="12">
        <f t="shared" si="12"/>
        <v>26212487</v>
      </c>
      <c r="V43" s="12">
        <f t="shared" si="12"/>
        <v>27748691</v>
      </c>
      <c r="W43" s="12">
        <f t="shared" si="12"/>
        <v>27419066</v>
      </c>
      <c r="X43" s="12">
        <f t="shared" si="12"/>
        <v>26215405</v>
      </c>
      <c r="Y43" s="12">
        <f t="shared" si="12"/>
        <v>24164735</v>
      </c>
      <c r="Z43" s="12">
        <f t="shared" si="12"/>
        <v>26366597</v>
      </c>
      <c r="AA43" s="12">
        <f t="shared" si="12"/>
        <v>26820326</v>
      </c>
      <c r="AB43" s="12">
        <v>26103414</v>
      </c>
      <c r="AC43" s="12">
        <v>25828934</v>
      </c>
      <c r="AD43" s="12">
        <v>27434273</v>
      </c>
      <c r="AE43" s="12">
        <v>27552073</v>
      </c>
      <c r="AF43" s="12">
        <v>29724349</v>
      </c>
      <c r="AG43" s="12">
        <v>31330914</v>
      </c>
      <c r="AH43" s="12">
        <v>30659467</v>
      </c>
      <c r="AI43" s="13">
        <v>2.7175254191518672E-2</v>
      </c>
      <c r="AJ43" s="13">
        <v>-2.1430814306917442E-2</v>
      </c>
    </row>
    <row r="44" spans="1:36" ht="10.5" customHeight="1" x14ac:dyDescent="0.2">
      <c r="A44" s="11"/>
      <c r="B44" s="19" t="s">
        <v>66</v>
      </c>
      <c r="C44" s="14"/>
      <c r="D44" s="19"/>
      <c r="E44" s="14"/>
      <c r="F44" s="2"/>
      <c r="G44" s="12">
        <v>1713269</v>
      </c>
      <c r="H44" s="12">
        <v>2879410</v>
      </c>
      <c r="I44" s="12">
        <v>3102714</v>
      </c>
      <c r="J44" s="12">
        <v>3137442</v>
      </c>
      <c r="K44" s="12">
        <f t="shared" si="12"/>
        <v>2887174</v>
      </c>
      <c r="L44" s="12">
        <f t="shared" si="12"/>
        <v>3119356</v>
      </c>
      <c r="M44" s="12">
        <f t="shared" si="12"/>
        <v>3828565</v>
      </c>
      <c r="N44" s="12">
        <f t="shared" si="12"/>
        <v>4389834</v>
      </c>
      <c r="O44" s="12">
        <f t="shared" si="12"/>
        <v>5402724</v>
      </c>
      <c r="P44" s="12">
        <f t="shared" si="12"/>
        <v>5427961</v>
      </c>
      <c r="Q44" s="12">
        <f t="shared" si="12"/>
        <v>5821993</v>
      </c>
      <c r="R44" s="12">
        <f t="shared" si="12"/>
        <v>6572883</v>
      </c>
      <c r="S44" s="12">
        <f t="shared" si="12"/>
        <v>7728750</v>
      </c>
      <c r="T44" s="12">
        <f t="shared" si="12"/>
        <v>9288800</v>
      </c>
      <c r="U44" s="12">
        <f t="shared" si="12"/>
        <v>10450328</v>
      </c>
      <c r="V44" s="12">
        <f t="shared" si="12"/>
        <v>10564190</v>
      </c>
      <c r="W44" s="12">
        <f t="shared" si="12"/>
        <v>11503231</v>
      </c>
      <c r="X44" s="12">
        <f t="shared" si="12"/>
        <v>11953942</v>
      </c>
      <c r="Y44" s="12">
        <f t="shared" si="12"/>
        <v>11163106</v>
      </c>
      <c r="Z44" s="12">
        <f t="shared" si="12"/>
        <v>10763953</v>
      </c>
      <c r="AA44" s="12">
        <f t="shared" si="12"/>
        <v>11912253</v>
      </c>
      <c r="AB44" s="12">
        <v>12613684</v>
      </c>
      <c r="AC44" s="12">
        <v>12079519</v>
      </c>
      <c r="AD44" s="12">
        <v>13870965</v>
      </c>
      <c r="AE44" s="12">
        <v>13440069</v>
      </c>
      <c r="AF44" s="12">
        <v>13193453</v>
      </c>
      <c r="AG44" s="12">
        <v>13596202</v>
      </c>
      <c r="AH44" s="12">
        <v>14087167</v>
      </c>
      <c r="AI44" s="13">
        <v>1.8584241005095814E-2</v>
      </c>
      <c r="AJ44" s="13">
        <v>3.6110452021821976E-2</v>
      </c>
    </row>
    <row r="45" spans="1:36" ht="10.5" customHeight="1" x14ac:dyDescent="0.2">
      <c r="A45" s="11"/>
      <c r="B45" s="19" t="s">
        <v>67</v>
      </c>
      <c r="C45" s="14"/>
      <c r="D45" s="19"/>
      <c r="E45" s="14"/>
      <c r="F45" s="2"/>
      <c r="G45" s="12">
        <v>644235</v>
      </c>
      <c r="H45" s="12">
        <v>861800</v>
      </c>
      <c r="I45" s="12">
        <v>714218</v>
      </c>
      <c r="J45" s="12">
        <v>692965</v>
      </c>
      <c r="K45" s="12">
        <f t="shared" si="12"/>
        <v>1107909</v>
      </c>
      <c r="L45" s="12">
        <f t="shared" si="12"/>
        <v>1338911</v>
      </c>
      <c r="M45" s="12">
        <f t="shared" si="12"/>
        <v>1567912</v>
      </c>
      <c r="N45" s="12">
        <f t="shared" si="12"/>
        <v>734806</v>
      </c>
      <c r="O45" s="12">
        <f t="shared" si="12"/>
        <v>2358932</v>
      </c>
      <c r="P45" s="12">
        <f t="shared" si="12"/>
        <v>1704599</v>
      </c>
      <c r="Q45" s="12">
        <f t="shared" si="12"/>
        <v>1999344</v>
      </c>
      <c r="R45" s="12">
        <f t="shared" si="12"/>
        <v>1803849</v>
      </c>
      <c r="S45" s="12">
        <f t="shared" si="12"/>
        <v>2245873</v>
      </c>
      <c r="T45" s="12">
        <f t="shared" si="12"/>
        <v>1853784</v>
      </c>
      <c r="U45" s="12">
        <f t="shared" si="12"/>
        <v>2279977</v>
      </c>
      <c r="V45" s="12">
        <f t="shared" si="12"/>
        <v>2128998</v>
      </c>
      <c r="W45" s="12">
        <f t="shared" si="12"/>
        <v>2935182</v>
      </c>
      <c r="X45" s="12">
        <f t="shared" si="12"/>
        <v>2061599</v>
      </c>
      <c r="Y45" s="12">
        <f t="shared" si="12"/>
        <v>2476638</v>
      </c>
      <c r="Z45" s="12">
        <f t="shared" si="12"/>
        <v>1570806</v>
      </c>
      <c r="AA45" s="12">
        <f t="shared" si="12"/>
        <v>1899505</v>
      </c>
      <c r="AB45" s="12">
        <v>2790406</v>
      </c>
      <c r="AC45" s="12">
        <v>1117317</v>
      </c>
      <c r="AD45" s="12">
        <v>3278144</v>
      </c>
      <c r="AE45" s="12">
        <v>3975352</v>
      </c>
      <c r="AF45" s="12">
        <v>656950</v>
      </c>
      <c r="AG45" s="12">
        <v>179852</v>
      </c>
      <c r="AH45" s="12">
        <v>1153431</v>
      </c>
      <c r="AI45" s="13">
        <v>-0.13691406949755058</v>
      </c>
      <c r="AJ45" s="13">
        <v>5.4132230945444029</v>
      </c>
    </row>
    <row r="46" spans="1:36" ht="10.5" customHeight="1" x14ac:dyDescent="0.2">
      <c r="A46" s="11"/>
      <c r="B46" s="19" t="s">
        <v>69</v>
      </c>
      <c r="C46" s="14"/>
      <c r="D46" s="19"/>
      <c r="E46" s="14"/>
      <c r="F46" s="2"/>
      <c r="G46" s="12">
        <v>393497</v>
      </c>
      <c r="H46" s="12">
        <v>305694</v>
      </c>
      <c r="I46" s="12">
        <v>465442</v>
      </c>
      <c r="J46" s="12">
        <v>317459</v>
      </c>
      <c r="K46" s="12">
        <f t="shared" si="12"/>
        <v>298754</v>
      </c>
      <c r="L46" s="12">
        <f t="shared" si="12"/>
        <v>237850</v>
      </c>
      <c r="M46" s="12">
        <f t="shared" si="12"/>
        <v>356352</v>
      </c>
      <c r="N46" s="12">
        <f t="shared" si="12"/>
        <v>192652</v>
      </c>
      <c r="O46" s="12">
        <f t="shared" si="12"/>
        <v>843170</v>
      </c>
      <c r="P46" s="12">
        <f t="shared" si="12"/>
        <v>838418</v>
      </c>
      <c r="Q46" s="12">
        <f t="shared" si="12"/>
        <v>583828</v>
      </c>
      <c r="R46" s="12">
        <f t="shared" si="12"/>
        <v>820994</v>
      </c>
      <c r="S46" s="12">
        <f t="shared" si="12"/>
        <v>909657</v>
      </c>
      <c r="T46" s="12">
        <f t="shared" si="12"/>
        <v>863632</v>
      </c>
      <c r="U46" s="12">
        <f t="shared" si="12"/>
        <v>1087701</v>
      </c>
      <c r="V46" s="12">
        <f t="shared" si="12"/>
        <v>1230952</v>
      </c>
      <c r="W46" s="12">
        <f t="shared" si="12"/>
        <v>1361529</v>
      </c>
      <c r="X46" s="12">
        <f t="shared" si="12"/>
        <v>992063</v>
      </c>
      <c r="Y46" s="12">
        <f t="shared" si="12"/>
        <v>1018671</v>
      </c>
      <c r="Z46" s="12">
        <f t="shared" si="12"/>
        <v>1231207</v>
      </c>
      <c r="AA46" s="12">
        <f t="shared" si="12"/>
        <v>1164714</v>
      </c>
      <c r="AB46" s="12">
        <v>956175</v>
      </c>
      <c r="AC46" s="12">
        <v>2048187</v>
      </c>
      <c r="AD46" s="12">
        <v>906310</v>
      </c>
      <c r="AE46" s="12">
        <v>920499</v>
      </c>
      <c r="AF46" s="12">
        <v>961121</v>
      </c>
      <c r="AG46" s="12">
        <v>959548</v>
      </c>
      <c r="AH46" s="12">
        <v>1114953</v>
      </c>
      <c r="AI46" s="13">
        <v>2.5935039046396602E-2</v>
      </c>
      <c r="AJ46" s="13">
        <v>0.16195646283458462</v>
      </c>
    </row>
    <row r="47" spans="1:36" ht="10.5" customHeight="1" x14ac:dyDescent="0.2">
      <c r="A47" s="11"/>
      <c r="B47" s="19" t="s">
        <v>70</v>
      </c>
      <c r="C47" s="14"/>
      <c r="D47" s="19"/>
      <c r="E47" s="14"/>
      <c r="F47" s="2"/>
      <c r="G47" s="12">
        <v>391812</v>
      </c>
      <c r="H47" s="12">
        <v>1262876</v>
      </c>
      <c r="I47" s="12">
        <v>1623631</v>
      </c>
      <c r="J47" s="12">
        <v>1435939</v>
      </c>
      <c r="K47" s="12">
        <f t="shared" si="12"/>
        <v>679124</v>
      </c>
      <c r="L47" s="12">
        <f t="shared" si="12"/>
        <v>773045</v>
      </c>
      <c r="M47" s="12">
        <f t="shared" si="12"/>
        <v>770215</v>
      </c>
      <c r="N47" s="12">
        <f t="shared" si="12"/>
        <v>1954574</v>
      </c>
      <c r="O47" s="12">
        <f t="shared" si="12"/>
        <v>1482958</v>
      </c>
      <c r="P47" s="12">
        <f t="shared" si="12"/>
        <v>1497505</v>
      </c>
      <c r="Q47" s="12">
        <f t="shared" si="12"/>
        <v>1552347</v>
      </c>
      <c r="R47" s="12">
        <f t="shared" si="12"/>
        <v>1469609</v>
      </c>
      <c r="S47" s="12">
        <f t="shared" si="12"/>
        <v>1513231</v>
      </c>
      <c r="T47" s="12">
        <f t="shared" si="12"/>
        <v>1822012</v>
      </c>
      <c r="U47" s="12">
        <f t="shared" si="12"/>
        <v>2041278</v>
      </c>
      <c r="V47" s="12">
        <f t="shared" si="12"/>
        <v>1986353</v>
      </c>
      <c r="W47" s="12">
        <f t="shared" si="12"/>
        <v>2146407</v>
      </c>
      <c r="X47" s="12">
        <f t="shared" si="12"/>
        <v>2042194</v>
      </c>
      <c r="Y47" s="12">
        <f t="shared" si="12"/>
        <v>2082207</v>
      </c>
      <c r="Z47" s="12">
        <f t="shared" si="12"/>
        <v>2086727</v>
      </c>
      <c r="AA47" s="12">
        <f t="shared" si="12"/>
        <v>2144804</v>
      </c>
      <c r="AB47" s="12">
        <v>53213</v>
      </c>
      <c r="AC47" s="12">
        <v>2383671</v>
      </c>
      <c r="AD47" s="12">
        <v>2687303</v>
      </c>
      <c r="AE47" s="12">
        <v>2738500</v>
      </c>
      <c r="AF47" s="12">
        <v>2945858</v>
      </c>
      <c r="AG47" s="12">
        <v>2789995</v>
      </c>
      <c r="AH47" s="12">
        <v>2845514</v>
      </c>
      <c r="AI47" s="13">
        <v>0.94099238015376052</v>
      </c>
      <c r="AJ47" s="13">
        <v>1.989931881598354E-2</v>
      </c>
    </row>
    <row r="48" spans="1:36" ht="10.5" customHeight="1" x14ac:dyDescent="0.2">
      <c r="A48" s="11"/>
      <c r="B48" s="19" t="s">
        <v>71</v>
      </c>
      <c r="C48" s="14"/>
      <c r="D48" s="19"/>
      <c r="E48" s="14"/>
      <c r="F48" s="2"/>
      <c r="G48" s="12">
        <v>345449</v>
      </c>
      <c r="H48" s="12">
        <v>312091</v>
      </c>
      <c r="I48" s="12">
        <v>495342</v>
      </c>
      <c r="J48" s="12">
        <v>482668</v>
      </c>
      <c r="K48" s="12">
        <f t="shared" si="12"/>
        <v>325078</v>
      </c>
      <c r="L48" s="12">
        <f t="shared" si="12"/>
        <v>202954</v>
      </c>
      <c r="M48" s="12">
        <f t="shared" si="12"/>
        <v>404245</v>
      </c>
      <c r="N48" s="12">
        <f t="shared" si="12"/>
        <v>474863</v>
      </c>
      <c r="O48" s="12">
        <f t="shared" si="12"/>
        <v>597378</v>
      </c>
      <c r="P48" s="12">
        <f t="shared" si="12"/>
        <v>401803</v>
      </c>
      <c r="Q48" s="12">
        <f t="shared" si="12"/>
        <v>600787</v>
      </c>
      <c r="R48" s="12">
        <f t="shared" si="12"/>
        <v>703448</v>
      </c>
      <c r="S48" s="12">
        <f t="shared" si="12"/>
        <v>727823</v>
      </c>
      <c r="T48" s="12">
        <f t="shared" si="12"/>
        <v>928956</v>
      </c>
      <c r="U48" s="12">
        <f t="shared" si="12"/>
        <v>1075374</v>
      </c>
      <c r="V48" s="12">
        <f t="shared" si="12"/>
        <v>1314604</v>
      </c>
      <c r="W48" s="12">
        <f t="shared" si="12"/>
        <v>1189407</v>
      </c>
      <c r="X48" s="12">
        <f t="shared" si="12"/>
        <v>2359169</v>
      </c>
      <c r="Y48" s="12">
        <f t="shared" si="12"/>
        <v>1903691</v>
      </c>
      <c r="Z48" s="12">
        <f t="shared" si="12"/>
        <v>1710225</v>
      </c>
      <c r="AA48" s="12">
        <f t="shared" si="12"/>
        <v>1623418</v>
      </c>
      <c r="AB48" s="12">
        <v>1629225</v>
      </c>
      <c r="AC48" s="12">
        <v>1556019</v>
      </c>
      <c r="AD48" s="12">
        <v>1713456</v>
      </c>
      <c r="AE48" s="12">
        <v>1592284</v>
      </c>
      <c r="AF48" s="12">
        <v>1375531</v>
      </c>
      <c r="AG48" s="12">
        <v>1310710</v>
      </c>
      <c r="AH48" s="12">
        <v>1212500</v>
      </c>
      <c r="AI48" s="13">
        <v>-4.8044208688060586E-2</v>
      </c>
      <c r="AJ48" s="13">
        <v>-7.4928855353205509E-2</v>
      </c>
    </row>
    <row r="49" spans="1:36" ht="10.5" customHeight="1" x14ac:dyDescent="0.2">
      <c r="A49" s="11"/>
      <c r="B49" s="19" t="s">
        <v>72</v>
      </c>
      <c r="C49" s="14"/>
      <c r="D49" s="19"/>
      <c r="E49" s="14"/>
      <c r="F49" s="2"/>
      <c r="G49" s="12">
        <v>711402</v>
      </c>
      <c r="H49" s="12">
        <v>1321998</v>
      </c>
      <c r="I49" s="12">
        <v>1226042</v>
      </c>
      <c r="J49" s="12">
        <v>1357940</v>
      </c>
      <c r="K49" s="12">
        <f t="shared" si="12"/>
        <v>1981238</v>
      </c>
      <c r="L49" s="12">
        <f t="shared" si="12"/>
        <v>2100982</v>
      </c>
      <c r="M49" s="12">
        <f t="shared" si="12"/>
        <v>2142037</v>
      </c>
      <c r="N49" s="12">
        <f t="shared" si="12"/>
        <v>2441894</v>
      </c>
      <c r="O49" s="12">
        <f t="shared" si="12"/>
        <v>2592537</v>
      </c>
      <c r="P49" s="12">
        <f t="shared" si="12"/>
        <v>2689548</v>
      </c>
      <c r="Q49" s="12">
        <f t="shared" si="12"/>
        <v>3291048</v>
      </c>
      <c r="R49" s="12">
        <f t="shared" si="12"/>
        <v>3444888</v>
      </c>
      <c r="S49" s="12">
        <f t="shared" si="12"/>
        <v>3283441</v>
      </c>
      <c r="T49" s="12">
        <f t="shared" si="12"/>
        <v>4037311</v>
      </c>
      <c r="U49" s="12">
        <f t="shared" si="12"/>
        <v>4562640</v>
      </c>
      <c r="V49" s="12">
        <f t="shared" si="12"/>
        <v>8217553</v>
      </c>
      <c r="W49" s="12">
        <f t="shared" si="12"/>
        <v>4124897</v>
      </c>
      <c r="X49" s="12">
        <f t="shared" si="12"/>
        <v>8592424</v>
      </c>
      <c r="Y49" s="12">
        <f t="shared" si="12"/>
        <v>10367693</v>
      </c>
      <c r="Z49" s="12">
        <f t="shared" si="12"/>
        <v>4757938</v>
      </c>
      <c r="AA49" s="12">
        <f t="shared" si="12"/>
        <v>6427822</v>
      </c>
      <c r="AB49" s="12">
        <v>7531280</v>
      </c>
      <c r="AC49" s="12">
        <v>8096479</v>
      </c>
      <c r="AD49" s="12">
        <v>7384243</v>
      </c>
      <c r="AE49" s="12">
        <v>6259776</v>
      </c>
      <c r="AF49" s="12">
        <v>6967119</v>
      </c>
      <c r="AG49" s="12">
        <v>3762313</v>
      </c>
      <c r="AH49" s="12">
        <v>4045686</v>
      </c>
      <c r="AI49" s="13">
        <v>-9.838617360639601E-2</v>
      </c>
      <c r="AJ49" s="13">
        <v>7.5318826477222919E-2</v>
      </c>
    </row>
    <row r="50" spans="1:36" ht="10.5" customHeight="1" x14ac:dyDescent="0.2">
      <c r="A50" s="11"/>
      <c r="B50" s="19" t="s">
        <v>73</v>
      </c>
      <c r="C50" s="14"/>
      <c r="D50" s="19"/>
      <c r="E50" s="14"/>
      <c r="F50" s="2"/>
      <c r="G50" s="12">
        <v>2384850</v>
      </c>
      <c r="H50" s="12">
        <v>7144162</v>
      </c>
      <c r="I50" s="12">
        <v>1297479</v>
      </c>
      <c r="J50" s="12">
        <v>2518899</v>
      </c>
      <c r="K50" s="12">
        <f t="shared" si="12"/>
        <v>2514601</v>
      </c>
      <c r="L50" s="12">
        <f t="shared" si="12"/>
        <v>1203005</v>
      </c>
      <c r="M50" s="12">
        <f t="shared" si="12"/>
        <v>6590343</v>
      </c>
      <c r="N50" s="12">
        <f t="shared" si="12"/>
        <v>8833092</v>
      </c>
      <c r="O50" s="12">
        <f t="shared" si="12"/>
        <v>7582871</v>
      </c>
      <c r="P50" s="12">
        <f t="shared" si="12"/>
        <v>6167323</v>
      </c>
      <c r="Q50" s="12">
        <f t="shared" si="12"/>
        <v>2207877</v>
      </c>
      <c r="R50" s="12">
        <f t="shared" si="12"/>
        <v>5087417</v>
      </c>
      <c r="S50" s="12">
        <f t="shared" si="12"/>
        <v>2848974</v>
      </c>
      <c r="T50" s="12">
        <f t="shared" si="12"/>
        <v>2435053</v>
      </c>
      <c r="U50" s="12">
        <f t="shared" si="12"/>
        <v>2813819</v>
      </c>
      <c r="V50" s="12">
        <f t="shared" si="12"/>
        <v>3358981</v>
      </c>
      <c r="W50" s="12">
        <f t="shared" si="12"/>
        <v>3945089</v>
      </c>
      <c r="X50" s="12">
        <f t="shared" si="12"/>
        <v>3354050</v>
      </c>
      <c r="Y50" s="12">
        <f t="shared" si="12"/>
        <v>8671529</v>
      </c>
      <c r="Z50" s="12">
        <f t="shared" si="12"/>
        <v>10511559</v>
      </c>
      <c r="AA50" s="12">
        <f t="shared" si="12"/>
        <v>6890649</v>
      </c>
      <c r="AB50" s="12">
        <v>7991412</v>
      </c>
      <c r="AC50" s="12">
        <v>8474098</v>
      </c>
      <c r="AD50" s="12">
        <v>9238095</v>
      </c>
      <c r="AE50" s="12">
        <v>4676592</v>
      </c>
      <c r="AF50" s="12">
        <v>5388492</v>
      </c>
      <c r="AG50" s="12">
        <v>7688704</v>
      </c>
      <c r="AH50" s="12">
        <v>5904586</v>
      </c>
      <c r="AI50" s="13">
        <v>-4.918872771968108E-2</v>
      </c>
      <c r="AJ50" s="13">
        <v>-0.23204404799560499</v>
      </c>
    </row>
    <row r="51" spans="1:36" ht="10.5" customHeight="1" x14ac:dyDescent="0.2">
      <c r="A51" s="11"/>
      <c r="B51" s="19" t="s">
        <v>74</v>
      </c>
      <c r="C51" s="14"/>
      <c r="D51" s="19"/>
      <c r="E51" s="14"/>
      <c r="F51" s="2"/>
      <c r="G51" s="12">
        <v>527694</v>
      </c>
      <c r="H51" s="12">
        <v>568795</v>
      </c>
      <c r="I51" s="12">
        <v>1115640</v>
      </c>
      <c r="J51" s="12">
        <v>1043712</v>
      </c>
      <c r="K51" s="12">
        <f t="shared" si="12"/>
        <v>819178</v>
      </c>
      <c r="L51" s="12">
        <f t="shared" si="12"/>
        <v>281330</v>
      </c>
      <c r="M51" s="12">
        <f t="shared" si="12"/>
        <v>849904</v>
      </c>
      <c r="N51" s="12">
        <f t="shared" si="12"/>
        <v>1708864</v>
      </c>
      <c r="O51" s="12">
        <f t="shared" si="12"/>
        <v>848020</v>
      </c>
      <c r="P51" s="12">
        <f t="shared" si="12"/>
        <v>2596509</v>
      </c>
      <c r="Q51" s="12">
        <f t="shared" si="12"/>
        <v>2219555</v>
      </c>
      <c r="R51" s="12">
        <f t="shared" si="12"/>
        <v>2770073</v>
      </c>
      <c r="S51" s="12">
        <f t="shared" si="12"/>
        <v>1232981</v>
      </c>
      <c r="T51" s="12">
        <f t="shared" si="12"/>
        <v>1996679</v>
      </c>
      <c r="U51" s="12">
        <f t="shared" si="12"/>
        <v>1425986</v>
      </c>
      <c r="V51" s="12">
        <f t="shared" si="12"/>
        <v>1560476</v>
      </c>
      <c r="W51" s="12">
        <f t="shared" si="12"/>
        <v>1666311</v>
      </c>
      <c r="X51" s="12">
        <f t="shared" si="12"/>
        <v>1618164</v>
      </c>
      <c r="Y51" s="12">
        <f t="shared" si="12"/>
        <v>3906416</v>
      </c>
      <c r="Z51" s="12">
        <f t="shared" si="12"/>
        <v>1964602</v>
      </c>
      <c r="AA51" s="12">
        <f t="shared" si="12"/>
        <v>2045536</v>
      </c>
      <c r="AB51" s="12">
        <v>2678387</v>
      </c>
      <c r="AC51" s="12">
        <v>9174179</v>
      </c>
      <c r="AD51" s="12">
        <v>7538348</v>
      </c>
      <c r="AE51" s="12">
        <v>7381785</v>
      </c>
      <c r="AF51" s="12">
        <v>7098704</v>
      </c>
      <c r="AG51" s="12">
        <v>3754722</v>
      </c>
      <c r="AH51" s="12">
        <v>2880977</v>
      </c>
      <c r="AI51" s="13">
        <v>1.2226595278017616E-2</v>
      </c>
      <c r="AJ51" s="13">
        <v>-0.23270564372009434</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89750018.549999997</v>
      </c>
      <c r="S52" s="12">
        <f t="shared" si="13"/>
        <v>69826159.025000006</v>
      </c>
      <c r="T52" s="12">
        <f t="shared" si="13"/>
        <v>49902299.5</v>
      </c>
      <c r="U52" s="12">
        <f t="shared" si="13"/>
        <v>52868337.75</v>
      </c>
      <c r="V52" s="12">
        <f t="shared" si="13"/>
        <v>55834376</v>
      </c>
      <c r="W52" s="12">
        <f t="shared" si="13"/>
        <v>51058623.685000002</v>
      </c>
      <c r="X52" s="12">
        <f t="shared" si="13"/>
        <v>46282871.369999997</v>
      </c>
      <c r="Y52" s="12">
        <f t="shared" si="13"/>
        <v>56351452.185000002</v>
      </c>
      <c r="Z52" s="12">
        <f t="shared" si="13"/>
        <v>66420033</v>
      </c>
      <c r="AA52" s="12">
        <f t="shared" si="13"/>
        <v>68538997</v>
      </c>
      <c r="AB52" s="12">
        <v>70657961</v>
      </c>
      <c r="AC52" s="12">
        <v>72912125.427657008</v>
      </c>
      <c r="AD52" s="12">
        <v>57933917</v>
      </c>
      <c r="AE52" s="12">
        <v>52717564.174588375</v>
      </c>
      <c r="AF52" s="12">
        <v>15362187</v>
      </c>
      <c r="AG52" s="12">
        <v>9717869.2062151432</v>
      </c>
      <c r="AH52" s="12">
        <v>17027110</v>
      </c>
      <c r="AI52" s="13">
        <v>-0.21114598521677075</v>
      </c>
      <c r="AJ52" s="13">
        <v>0.75214438872156997</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232</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33996344</v>
      </c>
      <c r="H62" s="5">
        <v>26885630</v>
      </c>
      <c r="I62" s="5">
        <v>31903512</v>
      </c>
      <c r="J62" s="5">
        <v>30393883</v>
      </c>
      <c r="K62" s="5">
        <f>SUM(K64,K79,K91,K93)</f>
        <v>32725154</v>
      </c>
      <c r="L62" s="5">
        <f>SUM(L64,L79,L91,L93)</f>
        <v>43135414</v>
      </c>
      <c r="M62" s="5">
        <f>SUM(M64,M79,M91,M93)</f>
        <v>52101338</v>
      </c>
      <c r="N62" s="5">
        <f>SUM(N64,N79,N91,N93)</f>
        <v>43080359</v>
      </c>
      <c r="O62" s="39">
        <v>44987877</v>
      </c>
      <c r="P62" s="39">
        <v>52052315</v>
      </c>
      <c r="Q62" s="39">
        <v>47031991</v>
      </c>
      <c r="R62" s="39">
        <v>48853225</v>
      </c>
      <c r="S62" s="39">
        <v>47941750</v>
      </c>
      <c r="T62" s="39">
        <v>51428114</v>
      </c>
      <c r="U62" s="8">
        <v>61873549</v>
      </c>
      <c r="V62" s="8">
        <f>SUM(V64,V79,V91,V93)</f>
        <v>59015536</v>
      </c>
      <c r="W62" s="8">
        <f>W64+W79+W91+W93</f>
        <v>57850388</v>
      </c>
      <c r="X62" s="8">
        <f>SUM(X64,X79,X91,X93)</f>
        <v>53496517</v>
      </c>
      <c r="Y62" s="8">
        <f>SUM(Y64+Y79+Y91+Y93)</f>
        <v>60097720</v>
      </c>
      <c r="Z62" s="8">
        <f>SUM(Z64+Z79+Z91+Z93)</f>
        <v>50325789</v>
      </c>
      <c r="AA62" s="8">
        <f>SUM(AA64+AA79+AA91+AA93)</f>
        <v>52252917</v>
      </c>
      <c r="AB62" s="39">
        <v>53073096</v>
      </c>
      <c r="AC62" s="39">
        <v>67808209</v>
      </c>
      <c r="AD62" s="39">
        <v>73345169</v>
      </c>
      <c r="AE62" s="39">
        <v>65488161</v>
      </c>
      <c r="AF62" s="39">
        <v>66633433</v>
      </c>
      <c r="AG62" s="39">
        <v>63418173</v>
      </c>
      <c r="AH62" s="39">
        <v>61450174</v>
      </c>
      <c r="AI62" s="10">
        <v>2.4726849789634686E-2</v>
      </c>
      <c r="AJ62" s="10">
        <v>-3.1032098638350873E-2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14926935</v>
      </c>
      <c r="H64" s="12">
        <v>6953708</v>
      </c>
      <c r="I64" s="12">
        <v>10954826</v>
      </c>
      <c r="J64" s="12">
        <v>7028984</v>
      </c>
      <c r="K64" s="12">
        <f>SUM(K65,K69:K73)</f>
        <v>7440622</v>
      </c>
      <c r="L64" s="12">
        <f>SUM(L65,L69:L73)</f>
        <v>16964056</v>
      </c>
      <c r="M64" s="12">
        <f>SUM(M65,M69:M73)</f>
        <v>23562536</v>
      </c>
      <c r="N64" s="12">
        <f>SUM(N65,N69:N73)</f>
        <v>10251468</v>
      </c>
      <c r="O64" s="41">
        <v>10714431</v>
      </c>
      <c r="P64" s="41">
        <v>15251527</v>
      </c>
      <c r="Q64" s="41">
        <v>12603694</v>
      </c>
      <c r="R64" s="41">
        <v>13140587</v>
      </c>
      <c r="S64" s="41">
        <v>13438274</v>
      </c>
      <c r="T64" s="41">
        <v>15462216</v>
      </c>
      <c r="U64" s="11">
        <v>24498031</v>
      </c>
      <c r="V64" s="11">
        <v>17697648</v>
      </c>
      <c r="W64" s="11">
        <v>19121333</v>
      </c>
      <c r="X64" s="11">
        <v>16205738</v>
      </c>
      <c r="Y64" s="11">
        <v>23677324</v>
      </c>
      <c r="Z64" s="11">
        <v>14577785</v>
      </c>
      <c r="AA64" s="11">
        <v>16469973</v>
      </c>
      <c r="AB64" s="41">
        <v>17358467</v>
      </c>
      <c r="AC64" s="41">
        <v>23369317</v>
      </c>
      <c r="AD64" s="41">
        <v>29658853</v>
      </c>
      <c r="AE64" s="41">
        <v>19182119</v>
      </c>
      <c r="AF64" s="41">
        <v>19505546</v>
      </c>
      <c r="AG64" s="39">
        <v>18085535</v>
      </c>
      <c r="AH64" s="41">
        <v>17956086</v>
      </c>
      <c r="AI64" s="13">
        <v>5.6573948749625291E-3</v>
      </c>
      <c r="AJ64" s="13">
        <v>-7.157598600207293E-3</v>
      </c>
    </row>
    <row r="65" spans="1:36" ht="10.5" customHeight="1" x14ac:dyDescent="0.2">
      <c r="A65" s="11"/>
      <c r="B65" s="11"/>
      <c r="C65" s="11" t="s">
        <v>36</v>
      </c>
      <c r="D65" s="11"/>
      <c r="E65" s="11"/>
      <c r="F65" s="2"/>
      <c r="G65" s="12">
        <v>4345010</v>
      </c>
      <c r="H65" s="12">
        <v>5278231</v>
      </c>
      <c r="I65" s="12">
        <v>5555672</v>
      </c>
      <c r="J65" s="12">
        <v>4840370</v>
      </c>
      <c r="K65" s="12">
        <f>SUM(K66:K68)</f>
        <v>4811020</v>
      </c>
      <c r="L65" s="12">
        <f>SUM(L66:L68)</f>
        <v>5025844</v>
      </c>
      <c r="M65" s="12">
        <f>SUM(M66:M68)</f>
        <v>5841473</v>
      </c>
      <c r="N65" s="12">
        <f>SUM(N66:N68)</f>
        <v>6589454</v>
      </c>
      <c r="O65" s="41">
        <v>6879140</v>
      </c>
      <c r="P65" s="41">
        <v>7440656</v>
      </c>
      <c r="Q65" s="41">
        <v>8482364</v>
      </c>
      <c r="R65" s="41">
        <v>9549028</v>
      </c>
      <c r="S65" s="41">
        <v>10521925</v>
      </c>
      <c r="T65" s="41">
        <v>10964665</v>
      </c>
      <c r="U65" s="11">
        <v>9859966</v>
      </c>
      <c r="V65" s="11">
        <v>9211849</v>
      </c>
      <c r="W65" s="11">
        <v>11033454</v>
      </c>
      <c r="X65" s="11">
        <v>12293133</v>
      </c>
      <c r="Y65" s="11">
        <v>12732598</v>
      </c>
      <c r="Z65" s="11">
        <v>11909932</v>
      </c>
      <c r="AA65" s="11">
        <v>12463137</v>
      </c>
      <c r="AB65" s="41">
        <v>10336338</v>
      </c>
      <c r="AC65" s="41">
        <v>13255659</v>
      </c>
      <c r="AD65" s="41">
        <v>13747080</v>
      </c>
      <c r="AE65" s="41">
        <v>13590729</v>
      </c>
      <c r="AF65" s="41">
        <v>13977787</v>
      </c>
      <c r="AG65" s="41">
        <v>14323323</v>
      </c>
      <c r="AH65" s="41">
        <v>15405988</v>
      </c>
      <c r="AI65" s="13">
        <v>6.8777105563730512E-2</v>
      </c>
      <c r="AJ65" s="13">
        <v>7.5587557440406808E-2</v>
      </c>
    </row>
    <row r="66" spans="1:36" ht="10.5" customHeight="1" x14ac:dyDescent="0.2">
      <c r="A66" s="11"/>
      <c r="B66" s="11"/>
      <c r="C66" s="11"/>
      <c r="D66" s="11" t="s">
        <v>37</v>
      </c>
      <c r="E66" s="11"/>
      <c r="F66" s="2"/>
      <c r="G66" s="12">
        <v>4345010</v>
      </c>
      <c r="H66" s="12">
        <v>5278231</v>
      </c>
      <c r="I66" s="12">
        <v>5555672</v>
      </c>
      <c r="J66" s="12">
        <v>4840370</v>
      </c>
      <c r="K66" s="12">
        <v>4811020</v>
      </c>
      <c r="L66" s="12">
        <v>5024272</v>
      </c>
      <c r="M66" s="12">
        <v>5799738</v>
      </c>
      <c r="N66" s="12">
        <v>6564704</v>
      </c>
      <c r="O66" s="41">
        <v>6863662</v>
      </c>
      <c r="P66" s="41">
        <v>7310580</v>
      </c>
      <c r="Q66" s="41">
        <v>8468360</v>
      </c>
      <c r="R66" s="41">
        <v>9469819</v>
      </c>
      <c r="S66" s="41">
        <v>10446141</v>
      </c>
      <c r="T66" s="41">
        <v>10943102</v>
      </c>
      <c r="U66" s="11">
        <v>9772064</v>
      </c>
      <c r="V66" s="11">
        <v>9181649</v>
      </c>
      <c r="W66" s="11">
        <v>11004115</v>
      </c>
      <c r="X66" s="11">
        <v>12266812</v>
      </c>
      <c r="Y66" s="11">
        <v>12704450</v>
      </c>
      <c r="Z66" s="11">
        <v>11846990</v>
      </c>
      <c r="AA66" s="11">
        <v>12421735</v>
      </c>
      <c r="AB66" s="41">
        <v>10226697</v>
      </c>
      <c r="AC66" s="41">
        <v>13151048</v>
      </c>
      <c r="AD66" s="41">
        <v>13604655</v>
      </c>
      <c r="AE66" s="41">
        <v>13442833</v>
      </c>
      <c r="AF66" s="41">
        <v>13799830</v>
      </c>
      <c r="AG66" s="41">
        <v>14190024</v>
      </c>
      <c r="AH66" s="41">
        <v>15325733</v>
      </c>
      <c r="AI66" s="13">
        <v>6.9746754954675749E-2</v>
      </c>
      <c r="AJ66" s="13">
        <v>8.0035734964225572E-2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1572</v>
      </c>
      <c r="M68" s="12">
        <v>41735</v>
      </c>
      <c r="N68" s="12">
        <v>24750</v>
      </c>
      <c r="O68" s="41">
        <v>15478</v>
      </c>
      <c r="P68" s="41">
        <v>130076</v>
      </c>
      <c r="Q68" s="41">
        <v>14004</v>
      </c>
      <c r="R68" s="41">
        <v>79209</v>
      </c>
      <c r="S68" s="41">
        <v>75784</v>
      </c>
      <c r="T68" s="41">
        <v>21563</v>
      </c>
      <c r="U68" s="11">
        <v>87902</v>
      </c>
      <c r="V68" s="11">
        <v>30200</v>
      </c>
      <c r="W68" s="11">
        <v>29339</v>
      </c>
      <c r="X68" s="11">
        <v>26321</v>
      </c>
      <c r="Y68" s="11">
        <v>28148</v>
      </c>
      <c r="Z68" s="11">
        <v>62942</v>
      </c>
      <c r="AA68" s="11">
        <v>41402</v>
      </c>
      <c r="AB68" s="41">
        <v>109641</v>
      </c>
      <c r="AC68" s="41">
        <v>104611</v>
      </c>
      <c r="AD68" s="41">
        <v>142425</v>
      </c>
      <c r="AE68" s="41">
        <v>147896</v>
      </c>
      <c r="AF68" s="41">
        <v>177957</v>
      </c>
      <c r="AG68" s="41">
        <v>133299</v>
      </c>
      <c r="AH68" s="41">
        <v>80255</v>
      </c>
      <c r="AI68" s="13">
        <v>-5.067150130466247E-2</v>
      </c>
      <c r="AJ68" s="13">
        <v>-0.39793246761040968</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10581925</v>
      </c>
      <c r="H73" s="12">
        <v>1675477</v>
      </c>
      <c r="I73" s="12">
        <v>5399154</v>
      </c>
      <c r="J73" s="12">
        <v>2188614</v>
      </c>
      <c r="K73" s="12">
        <f>SUM(K74:K77)</f>
        <v>2629602</v>
      </c>
      <c r="L73" s="12">
        <f>SUM(L74:L77)</f>
        <v>11938212</v>
      </c>
      <c r="M73" s="12">
        <f>SUM(M74:M77)</f>
        <v>17721063</v>
      </c>
      <c r="N73" s="12">
        <f>SUM(N74:N77)</f>
        <v>3662014</v>
      </c>
      <c r="O73" s="41">
        <v>3835291</v>
      </c>
      <c r="P73" s="41">
        <v>7810871</v>
      </c>
      <c r="Q73" s="41">
        <v>4121330</v>
      </c>
      <c r="R73" s="41">
        <v>3591559</v>
      </c>
      <c r="S73" s="41">
        <v>2916349</v>
      </c>
      <c r="T73" s="41">
        <v>4497551</v>
      </c>
      <c r="U73" s="11">
        <v>14638065</v>
      </c>
      <c r="V73" s="11">
        <v>8485799</v>
      </c>
      <c r="W73" s="11">
        <v>8087879</v>
      </c>
      <c r="X73" s="11">
        <v>3912605</v>
      </c>
      <c r="Y73" s="11">
        <v>10944726</v>
      </c>
      <c r="Z73" s="11">
        <v>2667853</v>
      </c>
      <c r="AA73" s="11">
        <v>4006836</v>
      </c>
      <c r="AB73" s="41">
        <v>7022129</v>
      </c>
      <c r="AC73" s="41">
        <v>10113658</v>
      </c>
      <c r="AD73" s="41">
        <v>15911773</v>
      </c>
      <c r="AE73" s="41">
        <v>5591390</v>
      </c>
      <c r="AF73" s="41">
        <v>5527759</v>
      </c>
      <c r="AG73" s="41">
        <v>3762212</v>
      </c>
      <c r="AH73" s="41">
        <v>2550098</v>
      </c>
      <c r="AI73" s="13">
        <v>-0.15534113491915513</v>
      </c>
      <c r="AJ73" s="13">
        <v>-0.32218120616275742</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1434116</v>
      </c>
      <c r="H75" s="12">
        <v>1370043</v>
      </c>
      <c r="I75" s="12">
        <v>1627442</v>
      </c>
      <c r="J75" s="12">
        <v>1672023</v>
      </c>
      <c r="K75" s="12">
        <v>1593784</v>
      </c>
      <c r="L75" s="12">
        <v>1758251</v>
      </c>
      <c r="M75" s="12">
        <v>2517197</v>
      </c>
      <c r="N75" s="12">
        <v>2353324</v>
      </c>
      <c r="O75" s="41">
        <v>2270745</v>
      </c>
      <c r="P75" s="41">
        <v>1873272</v>
      </c>
      <c r="Q75" s="41">
        <v>1814543</v>
      </c>
      <c r="R75" s="41">
        <v>1681600</v>
      </c>
      <c r="S75" s="41">
        <v>1936955</v>
      </c>
      <c r="T75" s="41">
        <v>2203775</v>
      </c>
      <c r="U75" s="11">
        <v>2756798</v>
      </c>
      <c r="V75" s="11">
        <v>2726354</v>
      </c>
      <c r="W75" s="11">
        <v>2460833</v>
      </c>
      <c r="X75" s="11">
        <v>2039573</v>
      </c>
      <c r="Y75" s="11">
        <v>1963134</v>
      </c>
      <c r="Z75" s="11">
        <v>1991103</v>
      </c>
      <c r="AA75" s="11">
        <v>1898144</v>
      </c>
      <c r="AB75" s="41">
        <v>1892687</v>
      </c>
      <c r="AC75" s="41">
        <v>1801809</v>
      </c>
      <c r="AD75" s="41">
        <v>1846007</v>
      </c>
      <c r="AE75" s="41">
        <v>1808224</v>
      </c>
      <c r="AF75" s="41">
        <v>1918296</v>
      </c>
      <c r="AG75" s="41">
        <v>2262473</v>
      </c>
      <c r="AH75" s="41">
        <v>1377628</v>
      </c>
      <c r="AI75" s="13">
        <v>-5.1562187188040842E-2</v>
      </c>
      <c r="AJ75" s="13">
        <v>-0.39109637993469976</v>
      </c>
    </row>
    <row r="76" spans="1:36" ht="10.5" customHeight="1" x14ac:dyDescent="0.2">
      <c r="A76" s="11"/>
      <c r="B76" s="14"/>
      <c r="C76" s="11"/>
      <c r="D76" s="15" t="s">
        <v>47</v>
      </c>
      <c r="E76" s="11"/>
      <c r="F76" s="2"/>
      <c r="G76" s="12">
        <v>8848403</v>
      </c>
      <c r="H76" s="12">
        <v>0</v>
      </c>
      <c r="I76" s="12">
        <v>0</v>
      </c>
      <c r="J76" s="12">
        <v>250000</v>
      </c>
      <c r="K76" s="12">
        <v>600000</v>
      </c>
      <c r="L76" s="12">
        <v>9750000</v>
      </c>
      <c r="M76" s="12">
        <v>14588230</v>
      </c>
      <c r="N76" s="12">
        <v>526884</v>
      </c>
      <c r="O76" s="41">
        <v>526884</v>
      </c>
      <c r="P76" s="41">
        <v>4058426</v>
      </c>
      <c r="Q76" s="41">
        <v>500010</v>
      </c>
      <c r="R76" s="41">
        <v>800000</v>
      </c>
      <c r="S76" s="41">
        <v>0</v>
      </c>
      <c r="T76" s="41">
        <v>969500</v>
      </c>
      <c r="U76" s="11">
        <v>10500000</v>
      </c>
      <c r="V76" s="11">
        <v>4650627</v>
      </c>
      <c r="W76" s="11">
        <v>4591335</v>
      </c>
      <c r="X76" s="11">
        <v>1041877</v>
      </c>
      <c r="Y76" s="11">
        <v>8180259</v>
      </c>
      <c r="Z76" s="11">
        <v>0</v>
      </c>
      <c r="AA76" s="11">
        <v>1136379</v>
      </c>
      <c r="AB76" s="41">
        <v>1747278</v>
      </c>
      <c r="AC76" s="41">
        <v>6949767</v>
      </c>
      <c r="AD76" s="41">
        <v>12150501</v>
      </c>
      <c r="AE76" s="41">
        <v>1947614</v>
      </c>
      <c r="AF76" s="41">
        <v>1734394</v>
      </c>
      <c r="AG76" s="41">
        <v>1346</v>
      </c>
      <c r="AH76" s="41">
        <v>9833</v>
      </c>
      <c r="AI76" s="13">
        <v>-0.57825105481489403</v>
      </c>
      <c r="AJ76" s="13">
        <v>6.3053491827637442</v>
      </c>
    </row>
    <row r="77" spans="1:36" ht="10.5" customHeight="1" x14ac:dyDescent="0.2">
      <c r="A77" s="11"/>
      <c r="B77" s="11"/>
      <c r="C77" s="11"/>
      <c r="D77" s="11" t="s">
        <v>48</v>
      </c>
      <c r="E77" s="11"/>
      <c r="F77" s="2"/>
      <c r="G77" s="12">
        <v>299406</v>
      </c>
      <c r="H77" s="12">
        <v>305434</v>
      </c>
      <c r="I77" s="12">
        <v>3771712</v>
      </c>
      <c r="J77" s="12">
        <v>266591</v>
      </c>
      <c r="K77" s="12">
        <v>435818</v>
      </c>
      <c r="L77" s="12">
        <v>429961</v>
      </c>
      <c r="M77" s="12">
        <v>615636</v>
      </c>
      <c r="N77" s="12">
        <v>781806</v>
      </c>
      <c r="O77" s="41">
        <v>1037662</v>
      </c>
      <c r="P77" s="41">
        <v>1879173</v>
      </c>
      <c r="Q77" s="41">
        <v>1806777</v>
      </c>
      <c r="R77" s="41">
        <v>1109959</v>
      </c>
      <c r="S77" s="41">
        <v>979394</v>
      </c>
      <c r="T77" s="41">
        <v>1324276</v>
      </c>
      <c r="U77" s="11">
        <v>1381267</v>
      </c>
      <c r="V77" s="11">
        <v>1108818</v>
      </c>
      <c r="W77" s="11">
        <v>1035711</v>
      </c>
      <c r="X77" s="11">
        <v>831155</v>
      </c>
      <c r="Y77" s="11">
        <v>801333</v>
      </c>
      <c r="Z77" s="11">
        <v>676750</v>
      </c>
      <c r="AA77" s="11">
        <v>972313</v>
      </c>
      <c r="AB77" s="41">
        <v>3382164</v>
      </c>
      <c r="AC77" s="41">
        <v>1362082</v>
      </c>
      <c r="AD77" s="41">
        <v>1915265</v>
      </c>
      <c r="AE77" s="41">
        <v>1835552</v>
      </c>
      <c r="AF77" s="41">
        <v>1875069</v>
      </c>
      <c r="AG77" s="41">
        <v>1498393</v>
      </c>
      <c r="AH77" s="41">
        <v>1162637</v>
      </c>
      <c r="AI77" s="13">
        <v>-0.16303317095885905</v>
      </c>
      <c r="AJ77" s="13">
        <v>-0.22407739491575307</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15119401</v>
      </c>
      <c r="H79" s="12">
        <v>15624391</v>
      </c>
      <c r="I79" s="12">
        <v>16804193</v>
      </c>
      <c r="J79" s="12">
        <v>18959591</v>
      </c>
      <c r="K79" s="12">
        <f>SUM(K80:K89)</f>
        <v>20807314</v>
      </c>
      <c r="L79" s="12">
        <f>SUM(L80:L89)</f>
        <v>21392623</v>
      </c>
      <c r="M79" s="12">
        <f>SUM(M80:M89)</f>
        <v>23616314</v>
      </c>
      <c r="N79" s="12">
        <f>SUM(N80:N89)</f>
        <v>26757906</v>
      </c>
      <c r="O79" s="41">
        <v>28064980</v>
      </c>
      <c r="P79" s="41">
        <v>28112476</v>
      </c>
      <c r="Q79" s="41">
        <v>25572988</v>
      </c>
      <c r="R79" s="41">
        <v>24736655</v>
      </c>
      <c r="S79" s="41">
        <v>25852569</v>
      </c>
      <c r="T79" s="41">
        <v>26890686</v>
      </c>
      <c r="U79" s="11">
        <v>29006871</v>
      </c>
      <c r="V79" s="11">
        <f>SUM(V80:V89)</f>
        <v>32555988</v>
      </c>
      <c r="W79" s="11">
        <f>SUM(W80:W89)</f>
        <v>29969423</v>
      </c>
      <c r="X79" s="11">
        <f>SUM(X80:X89)</f>
        <v>25137984</v>
      </c>
      <c r="Y79" s="11">
        <f>SUM(Y80:Y89)</f>
        <v>24118162</v>
      </c>
      <c r="Z79" s="11">
        <f>SUM(Z80:Z89)</f>
        <v>24826345</v>
      </c>
      <c r="AA79" s="11">
        <v>25480258</v>
      </c>
      <c r="AB79" s="41">
        <v>25589231</v>
      </c>
      <c r="AC79" s="41">
        <v>27122970</v>
      </c>
      <c r="AD79" s="41">
        <v>28319056</v>
      </c>
      <c r="AE79" s="41">
        <v>31329174</v>
      </c>
      <c r="AF79" s="41">
        <v>33343814</v>
      </c>
      <c r="AG79" s="41">
        <v>35035979</v>
      </c>
      <c r="AH79" s="41">
        <v>33939598</v>
      </c>
      <c r="AI79" s="13">
        <v>4.8193775819098672E-2</v>
      </c>
      <c r="AJ79" s="13">
        <v>-3.1293003115454542E-2</v>
      </c>
    </row>
    <row r="80" spans="1:36" ht="10.5" customHeight="1" x14ac:dyDescent="0.2">
      <c r="A80" s="11"/>
      <c r="B80" s="11"/>
      <c r="C80" s="11" t="s">
        <v>50</v>
      </c>
      <c r="D80" s="11"/>
      <c r="E80" s="11"/>
      <c r="F80" s="2"/>
      <c r="G80" s="12">
        <v>0</v>
      </c>
      <c r="H80" s="12">
        <v>0</v>
      </c>
      <c r="I80" s="12">
        <v>0</v>
      </c>
      <c r="J80" s="12">
        <v>901090</v>
      </c>
      <c r="K80" s="12">
        <v>1004381</v>
      </c>
      <c r="L80" s="12">
        <v>975072</v>
      </c>
      <c r="M80" s="12">
        <v>1034445</v>
      </c>
      <c r="N80" s="12">
        <v>1246238</v>
      </c>
      <c r="O80" s="41">
        <v>1157205</v>
      </c>
      <c r="P80" s="41">
        <v>1181054</v>
      </c>
      <c r="Q80" s="41">
        <v>1164770</v>
      </c>
      <c r="R80" s="41">
        <v>1131640</v>
      </c>
      <c r="S80" s="41">
        <v>1154296</v>
      </c>
      <c r="T80" s="41">
        <v>1194517</v>
      </c>
      <c r="U80" s="11">
        <v>1191344</v>
      </c>
      <c r="V80" s="11">
        <v>1232486</v>
      </c>
      <c r="W80" s="11">
        <v>1232486</v>
      </c>
      <c r="X80" s="11">
        <v>1232486</v>
      </c>
      <c r="Y80" s="11">
        <v>1232486</v>
      </c>
      <c r="Z80" s="11">
        <v>1232486</v>
      </c>
      <c r="AA80" s="11">
        <v>1153992</v>
      </c>
      <c r="AB80" s="41">
        <v>1153992</v>
      </c>
      <c r="AC80" s="41">
        <v>1153992</v>
      </c>
      <c r="AD80" s="41">
        <v>1145872</v>
      </c>
      <c r="AE80" s="41">
        <v>1145872</v>
      </c>
      <c r="AF80" s="41">
        <v>1145872</v>
      </c>
      <c r="AG80" s="41">
        <v>1145872</v>
      </c>
      <c r="AH80" s="41">
        <v>1145872</v>
      </c>
      <c r="AI80" s="13">
        <v>-1.1761938150322004E-3</v>
      </c>
      <c r="AJ80" s="13">
        <v>0</v>
      </c>
    </row>
    <row r="81" spans="1:36" ht="10.5" customHeight="1" x14ac:dyDescent="0.2">
      <c r="A81" s="11"/>
      <c r="B81" s="11"/>
      <c r="C81" s="11" t="s">
        <v>51</v>
      </c>
      <c r="D81" s="11"/>
      <c r="E81" s="11"/>
      <c r="F81" s="2"/>
      <c r="G81" s="12">
        <v>0</v>
      </c>
      <c r="H81" s="12">
        <v>0</v>
      </c>
      <c r="I81" s="12">
        <v>0</v>
      </c>
      <c r="J81" s="12">
        <v>61507</v>
      </c>
      <c r="K81" s="12">
        <v>149332</v>
      </c>
      <c r="L81" s="12">
        <v>154771</v>
      </c>
      <c r="M81" s="12">
        <v>172038</v>
      </c>
      <c r="N81" s="12">
        <v>188600</v>
      </c>
      <c r="O81" s="41">
        <v>272608</v>
      </c>
      <c r="P81" s="41">
        <v>394324</v>
      </c>
      <c r="Q81" s="41">
        <v>434694</v>
      </c>
      <c r="R81" s="41">
        <v>525012</v>
      </c>
      <c r="S81" s="41">
        <v>524251</v>
      </c>
      <c r="T81" s="41">
        <v>653203</v>
      </c>
      <c r="U81" s="11">
        <v>2201321</v>
      </c>
      <c r="V81" s="12">
        <v>2154913</v>
      </c>
      <c r="W81" s="11">
        <v>1941588</v>
      </c>
      <c r="X81" s="11">
        <v>626833</v>
      </c>
      <c r="Y81" s="11">
        <v>720998</v>
      </c>
      <c r="Z81" s="11">
        <v>720593</v>
      </c>
      <c r="AA81" s="11">
        <v>705885</v>
      </c>
      <c r="AB81" s="41">
        <v>714566</v>
      </c>
      <c r="AC81" s="41">
        <v>723336</v>
      </c>
      <c r="AD81" s="41">
        <v>728724</v>
      </c>
      <c r="AE81" s="41">
        <v>724705</v>
      </c>
      <c r="AF81" s="41">
        <v>731805</v>
      </c>
      <c r="AG81" s="41">
        <v>551853</v>
      </c>
      <c r="AH81" s="41">
        <v>733439</v>
      </c>
      <c r="AI81" s="13">
        <v>4.3542968234777657E-3</v>
      </c>
      <c r="AJ81" s="13">
        <v>0.32904777177980365</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f>329305+761628+236277</f>
        <v>1327210</v>
      </c>
      <c r="W82" s="12">
        <f>360321+870700+278817</f>
        <v>1509838</v>
      </c>
      <c r="X82" s="12">
        <v>1767406</v>
      </c>
      <c r="Y82" s="12">
        <v>1831836.442590985</v>
      </c>
      <c r="Z82" s="12">
        <v>1970217.8455640357</v>
      </c>
      <c r="AA82" s="12">
        <v>2377167</v>
      </c>
      <c r="AB82" s="41">
        <v>2428102</v>
      </c>
      <c r="AC82" s="41">
        <v>2481938</v>
      </c>
      <c r="AD82" s="41">
        <v>2588752</v>
      </c>
      <c r="AE82" s="41">
        <v>2647953</v>
      </c>
      <c r="AF82" s="41">
        <v>2706488</v>
      </c>
      <c r="AG82" s="41">
        <v>2930360</v>
      </c>
      <c r="AH82" s="41">
        <v>3111821</v>
      </c>
      <c r="AI82" s="13">
        <v>4.221650549104905E-2</v>
      </c>
      <c r="AJ82" s="13">
        <v>6.1924473443535945E-2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1172790</v>
      </c>
      <c r="W83" s="12">
        <v>990161</v>
      </c>
      <c r="X83" s="12">
        <v>732594</v>
      </c>
      <c r="Y83" s="12">
        <v>668163.55740901502</v>
      </c>
      <c r="Z83" s="12">
        <v>529782.1544359643</v>
      </c>
      <c r="AA83" s="12">
        <v>120409</v>
      </c>
      <c r="AB83" s="41">
        <v>71330</v>
      </c>
      <c r="AC83" s="41">
        <v>21009</v>
      </c>
      <c r="AD83" s="41">
        <v>0</v>
      </c>
      <c r="AE83" s="41">
        <v>0</v>
      </c>
      <c r="AF83" s="41">
        <v>0</v>
      </c>
      <c r="AG83" s="41">
        <v>0</v>
      </c>
      <c r="AH83" s="41">
        <v>0</v>
      </c>
      <c r="AI83" s="13">
        <v>-1</v>
      </c>
      <c r="AJ83" s="13" t="s">
        <v>246</v>
      </c>
    </row>
    <row r="84" spans="1:36" ht="10.5" customHeight="1" x14ac:dyDescent="0.2">
      <c r="A84" s="11"/>
      <c r="B84" s="11"/>
      <c r="C84" s="11" t="s">
        <v>106</v>
      </c>
      <c r="D84" s="11"/>
      <c r="E84" s="11"/>
      <c r="F84" s="2"/>
      <c r="G84" s="12">
        <v>0</v>
      </c>
      <c r="H84" s="12">
        <v>0</v>
      </c>
      <c r="I84" s="12">
        <v>0</v>
      </c>
      <c r="J84" s="12">
        <v>38576</v>
      </c>
      <c r="K84" s="12">
        <v>79908</v>
      </c>
      <c r="L84" s="12">
        <v>99885</v>
      </c>
      <c r="M84" s="12">
        <v>59930</v>
      </c>
      <c r="N84" s="12">
        <v>52005</v>
      </c>
      <c r="O84" s="41">
        <v>46775</v>
      </c>
      <c r="P84" s="41">
        <v>54753</v>
      </c>
      <c r="Q84" s="41">
        <v>37886</v>
      </c>
      <c r="R84" s="41">
        <v>52697</v>
      </c>
      <c r="S84" s="41">
        <v>52870</v>
      </c>
      <c r="T84" s="41">
        <v>84901</v>
      </c>
      <c r="U84" s="11">
        <v>70264</v>
      </c>
      <c r="V84" s="11">
        <v>46134</v>
      </c>
      <c r="W84" s="11">
        <v>35821</v>
      </c>
      <c r="X84" s="11">
        <v>90943</v>
      </c>
      <c r="Y84" s="11">
        <v>51665</v>
      </c>
      <c r="Z84" s="11">
        <v>51665</v>
      </c>
      <c r="AA84" s="11">
        <v>51665</v>
      </c>
      <c r="AB84" s="41">
        <v>51665</v>
      </c>
      <c r="AC84" s="41">
        <v>81286</v>
      </c>
      <c r="AD84" s="41">
        <v>52354</v>
      </c>
      <c r="AE84" s="41">
        <v>52353</v>
      </c>
      <c r="AF84" s="41">
        <v>51665</v>
      </c>
      <c r="AG84" s="41">
        <v>51664</v>
      </c>
      <c r="AH84" s="41">
        <v>59243</v>
      </c>
      <c r="AI84" s="13">
        <v>2.3073341173656559E-2</v>
      </c>
      <c r="AJ84" s="13">
        <v>0.14669789408485598</v>
      </c>
    </row>
    <row r="85" spans="1:36" ht="10.5" customHeight="1" x14ac:dyDescent="0.2">
      <c r="A85" s="11"/>
      <c r="B85" s="14"/>
      <c r="C85" s="11" t="s">
        <v>55</v>
      </c>
      <c r="E85" s="11"/>
      <c r="F85" s="2"/>
      <c r="G85" s="12">
        <v>0</v>
      </c>
      <c r="H85" s="12">
        <v>0</v>
      </c>
      <c r="I85" s="12">
        <v>0</v>
      </c>
      <c r="J85" s="12">
        <v>0</v>
      </c>
      <c r="K85" s="12">
        <v>0</v>
      </c>
      <c r="L85" s="12">
        <v>214</v>
      </c>
      <c r="M85" s="12">
        <v>7091</v>
      </c>
      <c r="N85" s="12">
        <v>11400</v>
      </c>
      <c r="O85" s="41">
        <v>10687</v>
      </c>
      <c r="P85" s="41">
        <v>772</v>
      </c>
      <c r="Q85" s="41">
        <v>558</v>
      </c>
      <c r="R85" s="41">
        <v>1809</v>
      </c>
      <c r="S85" s="41">
        <v>1680</v>
      </c>
      <c r="T85" s="41">
        <v>28946</v>
      </c>
      <c r="U85" s="11">
        <v>14134</v>
      </c>
      <c r="V85" s="11">
        <v>5774</v>
      </c>
      <c r="W85" s="11">
        <v>2792</v>
      </c>
      <c r="X85" s="11">
        <v>34052</v>
      </c>
      <c r="Y85" s="11">
        <v>64588</v>
      </c>
      <c r="Z85" s="11">
        <v>14905</v>
      </c>
      <c r="AA85" s="11">
        <v>15178</v>
      </c>
      <c r="AB85" s="41">
        <v>6905</v>
      </c>
      <c r="AC85" s="41">
        <v>0</v>
      </c>
      <c r="AD85" s="41">
        <v>15397</v>
      </c>
      <c r="AE85" s="41">
        <v>7433</v>
      </c>
      <c r="AF85" s="41">
        <v>4676</v>
      </c>
      <c r="AG85" s="41">
        <v>47062</v>
      </c>
      <c r="AH85" s="41">
        <v>0</v>
      </c>
      <c r="AI85" s="13">
        <v>-1</v>
      </c>
      <c r="AJ85" s="13" t="s">
        <v>246</v>
      </c>
    </row>
    <row r="86" spans="1:36" ht="10.5" customHeight="1" x14ac:dyDescent="0.2">
      <c r="A86" s="11"/>
      <c r="B86" s="11"/>
      <c r="C86" s="11" t="s">
        <v>56</v>
      </c>
      <c r="D86" s="11"/>
      <c r="E86" s="11"/>
      <c r="F86" s="2"/>
      <c r="G86" s="12">
        <v>3128523</v>
      </c>
      <c r="H86" s="12">
        <v>3368007</v>
      </c>
      <c r="I86" s="12">
        <v>3488284</v>
      </c>
      <c r="J86" s="12">
        <v>3815053</v>
      </c>
      <c r="K86" s="12">
        <v>4782542</v>
      </c>
      <c r="L86" s="12">
        <v>4513071</v>
      </c>
      <c r="M86" s="12">
        <v>6035092</v>
      </c>
      <c r="N86" s="12">
        <v>8666779</v>
      </c>
      <c r="O86" s="41">
        <v>9058951</v>
      </c>
      <c r="P86" s="41">
        <v>9414839</v>
      </c>
      <c r="Q86" s="41">
        <v>7402247</v>
      </c>
      <c r="R86" s="41">
        <v>7052843</v>
      </c>
      <c r="S86" s="41">
        <v>6951217</v>
      </c>
      <c r="T86" s="41">
        <v>5986699</v>
      </c>
      <c r="U86" s="11">
        <v>6084819</v>
      </c>
      <c r="V86" s="11">
        <v>7073102</v>
      </c>
      <c r="W86" s="11">
        <v>7020327</v>
      </c>
      <c r="X86" s="11">
        <v>6973662</v>
      </c>
      <c r="Y86" s="11">
        <v>6395831</v>
      </c>
      <c r="Z86" s="11">
        <v>6146435</v>
      </c>
      <c r="AA86" s="11">
        <v>6332591</v>
      </c>
      <c r="AB86" s="41">
        <v>6368525</v>
      </c>
      <c r="AC86" s="41">
        <v>7114029</v>
      </c>
      <c r="AD86" s="41">
        <v>7259305</v>
      </c>
      <c r="AE86" s="41">
        <v>10160914</v>
      </c>
      <c r="AF86" s="41">
        <v>8957869</v>
      </c>
      <c r="AG86" s="41">
        <v>9718882</v>
      </c>
      <c r="AH86" s="41">
        <v>10823136</v>
      </c>
      <c r="AI86" s="13">
        <v>9.2410107068190417E-2</v>
      </c>
      <c r="AJ86" s="13">
        <v>0.11361944717509689</v>
      </c>
    </row>
    <row r="87" spans="1:36" ht="10.5" customHeight="1" x14ac:dyDescent="0.2">
      <c r="A87" s="11"/>
      <c r="B87" s="11"/>
      <c r="C87" s="11" t="s">
        <v>57</v>
      </c>
      <c r="D87" s="11"/>
      <c r="E87" s="11"/>
      <c r="F87" s="2"/>
      <c r="G87" s="12">
        <v>9465378</v>
      </c>
      <c r="H87" s="12">
        <v>9701231</v>
      </c>
      <c r="I87" s="12">
        <v>10116977</v>
      </c>
      <c r="J87" s="12">
        <v>10422198</v>
      </c>
      <c r="K87" s="12">
        <v>10960184</v>
      </c>
      <c r="L87" s="12">
        <v>11718214</v>
      </c>
      <c r="M87" s="12">
        <v>12191055</v>
      </c>
      <c r="N87" s="12">
        <v>12235024</v>
      </c>
      <c r="O87" s="41">
        <v>12807337</v>
      </c>
      <c r="P87" s="41">
        <v>12269998</v>
      </c>
      <c r="Q87" s="41">
        <v>11518724</v>
      </c>
      <c r="R87" s="41">
        <v>10896436</v>
      </c>
      <c r="S87" s="41">
        <v>11059828</v>
      </c>
      <c r="T87" s="41">
        <v>13374156</v>
      </c>
      <c r="U87" s="11">
        <v>13288609</v>
      </c>
      <c r="V87" s="11">
        <v>13697713</v>
      </c>
      <c r="W87" s="11">
        <v>11948296</v>
      </c>
      <c r="X87" s="11">
        <v>9430090</v>
      </c>
      <c r="Y87" s="11">
        <v>8380418</v>
      </c>
      <c r="Z87" s="11">
        <v>9530422</v>
      </c>
      <c r="AA87" s="11">
        <v>10131479</v>
      </c>
      <c r="AB87" s="41">
        <v>10391228</v>
      </c>
      <c r="AC87" s="41">
        <v>11424864</v>
      </c>
      <c r="AD87" s="41">
        <v>11820151</v>
      </c>
      <c r="AE87" s="41">
        <v>12844084</v>
      </c>
      <c r="AF87" s="41">
        <v>13549979</v>
      </c>
      <c r="AG87" s="41">
        <v>13954650</v>
      </c>
      <c r="AH87" s="41">
        <v>13515799</v>
      </c>
      <c r="AI87" s="13">
        <v>4.4790323724086756E-2</v>
      </c>
      <c r="AJ87" s="13">
        <v>-3.1448370256509477E-2</v>
      </c>
    </row>
    <row r="88" spans="1:36" ht="10.5" customHeight="1" x14ac:dyDescent="0.2">
      <c r="A88" s="11"/>
      <c r="B88" s="11"/>
      <c r="C88" s="11" t="s">
        <v>58</v>
      </c>
      <c r="D88" s="11"/>
      <c r="E88" s="11"/>
      <c r="F88" s="2"/>
      <c r="G88" s="12">
        <v>2525500</v>
      </c>
      <c r="H88" s="12">
        <v>2555153</v>
      </c>
      <c r="I88" s="12">
        <v>3198932</v>
      </c>
      <c r="J88" s="12">
        <v>3721167</v>
      </c>
      <c r="K88" s="12">
        <v>3830967</v>
      </c>
      <c r="L88" s="12">
        <v>3931396</v>
      </c>
      <c r="M88" s="12">
        <v>4116663</v>
      </c>
      <c r="N88" s="12">
        <v>4357860</v>
      </c>
      <c r="O88" s="41">
        <v>4711417</v>
      </c>
      <c r="P88" s="41">
        <v>4796736</v>
      </c>
      <c r="Q88" s="41">
        <v>4304061</v>
      </c>
      <c r="R88" s="41">
        <v>4536536</v>
      </c>
      <c r="S88" s="41">
        <v>4496923</v>
      </c>
      <c r="T88" s="41">
        <v>4912505</v>
      </c>
      <c r="U88" s="11">
        <v>5528788</v>
      </c>
      <c r="V88" s="11">
        <v>5312807</v>
      </c>
      <c r="W88" s="11">
        <v>4836628</v>
      </c>
      <c r="X88" s="11">
        <v>3836791</v>
      </c>
      <c r="Y88" s="11">
        <v>4266891</v>
      </c>
      <c r="Z88" s="11">
        <v>4175829</v>
      </c>
      <c r="AA88" s="11">
        <v>4170259</v>
      </c>
      <c r="AB88" s="41">
        <v>4060619</v>
      </c>
      <c r="AC88" s="41">
        <v>3592193</v>
      </c>
      <c r="AD88" s="41">
        <v>4413959</v>
      </c>
      <c r="AE88" s="41">
        <v>3465716</v>
      </c>
      <c r="AF88" s="41">
        <v>6012419</v>
      </c>
      <c r="AG88" s="41">
        <v>6473129</v>
      </c>
      <c r="AH88" s="41">
        <v>4124772</v>
      </c>
      <c r="AI88" s="13">
        <v>2.6159691057923151E-3</v>
      </c>
      <c r="AJ88" s="13">
        <v>-0.36278544734702489</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710048</v>
      </c>
      <c r="R89" s="41">
        <v>539682</v>
      </c>
      <c r="S89" s="41">
        <v>1611504</v>
      </c>
      <c r="T89" s="41">
        <v>655759</v>
      </c>
      <c r="U89" s="11">
        <v>627592</v>
      </c>
      <c r="V89" s="11">
        <v>533059</v>
      </c>
      <c r="W89" s="11">
        <v>451486</v>
      </c>
      <c r="X89" s="11">
        <v>413127</v>
      </c>
      <c r="Y89" s="11">
        <v>505285</v>
      </c>
      <c r="Z89" s="11">
        <v>454010</v>
      </c>
      <c r="AA89" s="11">
        <v>421633</v>
      </c>
      <c r="AB89" s="41">
        <v>342299</v>
      </c>
      <c r="AC89" s="41">
        <v>530323</v>
      </c>
      <c r="AD89" s="41">
        <v>294542</v>
      </c>
      <c r="AE89" s="41">
        <v>280144</v>
      </c>
      <c r="AF89" s="41">
        <v>183041</v>
      </c>
      <c r="AG89" s="41">
        <v>162507</v>
      </c>
      <c r="AH89" s="41">
        <v>425516</v>
      </c>
      <c r="AI89" s="13">
        <v>3.6935422926424266E-2</v>
      </c>
      <c r="AJ89" s="13">
        <v>1.6184472053511541</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3950008</v>
      </c>
      <c r="H91" s="12">
        <v>4307531</v>
      </c>
      <c r="I91" s="12">
        <v>4144493</v>
      </c>
      <c r="J91" s="12">
        <v>4405308</v>
      </c>
      <c r="K91" s="12">
        <v>4477218</v>
      </c>
      <c r="L91" s="12">
        <v>4778735</v>
      </c>
      <c r="M91" s="12">
        <v>4922488</v>
      </c>
      <c r="N91" s="12">
        <v>6070985</v>
      </c>
      <c r="O91" s="41">
        <v>6208466</v>
      </c>
      <c r="P91" s="41">
        <v>8688312</v>
      </c>
      <c r="Q91" s="41">
        <v>8855309</v>
      </c>
      <c r="R91" s="41">
        <v>10975983</v>
      </c>
      <c r="S91" s="41">
        <v>8650907</v>
      </c>
      <c r="T91" s="41">
        <v>9075212</v>
      </c>
      <c r="U91" s="11">
        <v>8368647</v>
      </c>
      <c r="V91" s="11">
        <v>8761900</v>
      </c>
      <c r="W91" s="11">
        <v>8759632</v>
      </c>
      <c r="X91" s="11">
        <v>12152795</v>
      </c>
      <c r="Y91" s="11">
        <v>12302234</v>
      </c>
      <c r="Z91" s="11">
        <v>10921659</v>
      </c>
      <c r="AA91" s="11">
        <v>10302686</v>
      </c>
      <c r="AB91" s="41">
        <v>10125398</v>
      </c>
      <c r="AC91" s="41">
        <v>17315922</v>
      </c>
      <c r="AD91" s="41">
        <v>15367260</v>
      </c>
      <c r="AE91" s="41">
        <v>14976868</v>
      </c>
      <c r="AF91" s="41">
        <v>13784073</v>
      </c>
      <c r="AG91" s="42">
        <v>10296659</v>
      </c>
      <c r="AH91" s="41">
        <v>9554490</v>
      </c>
      <c r="AI91" s="13">
        <v>-9.6259906402765827E-3</v>
      </c>
      <c r="AJ91" s="13">
        <v>-7.2078622784341989E-2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26883099</v>
      </c>
      <c r="H96" s="5">
        <v>32913899</v>
      </c>
      <c r="I96" s="5">
        <v>28652906</v>
      </c>
      <c r="J96" s="5">
        <v>31953560</v>
      </c>
      <c r="K96" s="5">
        <v>33636089</v>
      </c>
      <c r="L96" s="5">
        <v>33629945</v>
      </c>
      <c r="M96" s="5">
        <v>41774120</v>
      </c>
      <c r="N96" s="5">
        <v>48261370</v>
      </c>
      <c r="O96" s="5">
        <v>48070258</v>
      </c>
      <c r="P96" s="5">
        <v>51462108</v>
      </c>
      <c r="Q96" s="5">
        <v>47496246</v>
      </c>
      <c r="R96" s="39">
        <v>47024882</v>
      </c>
      <c r="S96" s="39">
        <v>46895347</v>
      </c>
      <c r="T96" s="39">
        <v>49339579</v>
      </c>
      <c r="U96" s="39">
        <v>52976658</v>
      </c>
      <c r="V96" s="8">
        <v>59069923</v>
      </c>
      <c r="W96" s="39">
        <v>57375002</v>
      </c>
      <c r="X96" s="39">
        <f t="shared" ref="X96:AA96" si="14">SUM(X98:X107)</f>
        <v>55163809</v>
      </c>
      <c r="Y96" s="39">
        <f t="shared" si="14"/>
        <v>58999409</v>
      </c>
      <c r="Z96" s="39">
        <f t="shared" si="14"/>
        <v>52056786</v>
      </c>
      <c r="AA96" s="39">
        <f t="shared" si="14"/>
        <v>52645439</v>
      </c>
      <c r="AB96" s="39">
        <v>53720533</v>
      </c>
      <c r="AC96" s="39">
        <v>64689172</v>
      </c>
      <c r="AD96" s="39">
        <v>63788054</v>
      </c>
      <c r="AE96" s="39">
        <v>66852595</v>
      </c>
      <c r="AF96" s="39">
        <v>69562586</v>
      </c>
      <c r="AG96" s="96">
        <v>65543178</v>
      </c>
      <c r="AH96" s="96">
        <v>64177225</v>
      </c>
      <c r="AI96" s="10">
        <v>3.0085886715545351E-2</v>
      </c>
      <c r="AJ96" s="10">
        <v>-2.0840506085927052E-2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9227617</v>
      </c>
      <c r="H98" s="50">
        <v>9784382</v>
      </c>
      <c r="I98" s="50">
        <v>10642385</v>
      </c>
      <c r="J98" s="50">
        <v>11437126</v>
      </c>
      <c r="K98" s="50">
        <v>11962876</v>
      </c>
      <c r="L98" s="50">
        <v>12430615</v>
      </c>
      <c r="M98" s="50">
        <v>13283019</v>
      </c>
      <c r="N98" s="50">
        <v>14961175</v>
      </c>
      <c r="O98" s="50">
        <v>15701492</v>
      </c>
      <c r="P98" s="50">
        <v>16525337</v>
      </c>
      <c r="Q98" s="50">
        <v>16981596</v>
      </c>
      <c r="R98" s="41">
        <v>17364611</v>
      </c>
      <c r="S98" s="41">
        <v>17881481</v>
      </c>
      <c r="T98" s="41">
        <v>18851099</v>
      </c>
      <c r="U98" s="41">
        <v>19779241</v>
      </c>
      <c r="V98" s="11">
        <v>21822826</v>
      </c>
      <c r="W98" s="41">
        <v>22832907</v>
      </c>
      <c r="X98" s="41">
        <v>21141932</v>
      </c>
      <c r="Y98" s="41">
        <v>19891160</v>
      </c>
      <c r="Z98" s="41">
        <v>19722825</v>
      </c>
      <c r="AA98" s="41">
        <v>19574004</v>
      </c>
      <c r="AB98" s="41">
        <v>20604808</v>
      </c>
      <c r="AC98" s="41">
        <v>24141630</v>
      </c>
      <c r="AD98" s="41">
        <v>23440444</v>
      </c>
      <c r="AE98" s="41">
        <v>26308910</v>
      </c>
      <c r="AF98" s="41">
        <v>27328694</v>
      </c>
      <c r="AG98" s="42">
        <v>27451358</v>
      </c>
      <c r="AH98" s="42">
        <v>27676853</v>
      </c>
      <c r="AI98" s="13">
        <v>5.0408004328859279E-2</v>
      </c>
      <c r="AJ98" s="13">
        <v>8.2143477200654329E-3</v>
      </c>
    </row>
    <row r="99" spans="1:44" ht="10.5" customHeight="1" x14ac:dyDescent="0.2">
      <c r="A99" s="14"/>
      <c r="B99" s="51" t="s">
        <v>65</v>
      </c>
      <c r="C99" s="44"/>
      <c r="D99" s="44"/>
      <c r="E99" s="34"/>
      <c r="F99" s="2"/>
      <c r="G99" s="50">
        <v>14186277</v>
      </c>
      <c r="H99" s="50">
        <v>14344574</v>
      </c>
      <c r="I99" s="50">
        <v>14745152</v>
      </c>
      <c r="J99" s="50">
        <v>15892868</v>
      </c>
      <c r="K99" s="50">
        <v>16871380</v>
      </c>
      <c r="L99" s="50">
        <v>17750807</v>
      </c>
      <c r="M99" s="50">
        <v>19361694</v>
      </c>
      <c r="N99" s="50">
        <v>21510012</v>
      </c>
      <c r="O99" s="50">
        <v>23048406</v>
      </c>
      <c r="P99" s="50">
        <v>24417970</v>
      </c>
      <c r="Q99" s="50">
        <v>23325914</v>
      </c>
      <c r="R99" s="41">
        <v>22469828</v>
      </c>
      <c r="S99" s="41">
        <v>24409074</v>
      </c>
      <c r="T99" s="41">
        <v>24922655</v>
      </c>
      <c r="U99" s="41">
        <v>26212487</v>
      </c>
      <c r="V99" s="11">
        <v>27748691</v>
      </c>
      <c r="W99" s="41">
        <v>27419066</v>
      </c>
      <c r="X99" s="41">
        <v>26215405</v>
      </c>
      <c r="Y99" s="41">
        <v>24164735</v>
      </c>
      <c r="Z99" s="41">
        <v>26366597</v>
      </c>
      <c r="AA99" s="41">
        <v>26820326</v>
      </c>
      <c r="AB99" s="41">
        <v>26103414</v>
      </c>
      <c r="AC99" s="41">
        <v>25828934</v>
      </c>
      <c r="AD99" s="41">
        <v>27434273</v>
      </c>
      <c r="AE99" s="41">
        <v>27552073</v>
      </c>
      <c r="AF99" s="41">
        <v>29724349</v>
      </c>
      <c r="AG99" s="42">
        <v>31330914</v>
      </c>
      <c r="AH99" s="42">
        <v>30659467</v>
      </c>
      <c r="AI99" s="13">
        <v>2.7175254191518672E-2</v>
      </c>
      <c r="AJ99" s="13">
        <v>-2.1430814306917442E-2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180152</v>
      </c>
      <c r="H102" s="50">
        <v>164677</v>
      </c>
      <c r="I102" s="50">
        <v>328981</v>
      </c>
      <c r="J102" s="50">
        <v>172740</v>
      </c>
      <c r="K102" s="50">
        <v>166744</v>
      </c>
      <c r="L102" s="50">
        <v>120423</v>
      </c>
      <c r="M102" s="50">
        <v>175286</v>
      </c>
      <c r="N102" s="50">
        <v>78730</v>
      </c>
      <c r="O102" s="50">
        <v>184329</v>
      </c>
      <c r="P102" s="50">
        <v>232330</v>
      </c>
      <c r="Q102" s="50">
        <v>122503</v>
      </c>
      <c r="R102" s="41">
        <v>177177</v>
      </c>
      <c r="S102" s="41">
        <v>194402</v>
      </c>
      <c r="T102" s="41">
        <v>94218</v>
      </c>
      <c r="U102" s="41">
        <v>127602</v>
      </c>
      <c r="V102" s="11">
        <v>98796</v>
      </c>
      <c r="W102" s="41">
        <v>125961</v>
      </c>
      <c r="X102" s="41">
        <v>71621</v>
      </c>
      <c r="Y102" s="41">
        <v>47510</v>
      </c>
      <c r="Z102" s="41">
        <v>17973</v>
      </c>
      <c r="AA102" s="41">
        <v>24008</v>
      </c>
      <c r="AB102" s="41">
        <v>30561</v>
      </c>
      <c r="AC102" s="41">
        <v>33050</v>
      </c>
      <c r="AD102" s="41">
        <v>29303</v>
      </c>
      <c r="AE102" s="41">
        <v>35857</v>
      </c>
      <c r="AF102" s="41">
        <v>172</v>
      </c>
      <c r="AG102" s="42">
        <v>0</v>
      </c>
      <c r="AH102" s="42">
        <v>0</v>
      </c>
      <c r="AI102" s="13">
        <v>-1</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154814</v>
      </c>
      <c r="H104" s="50">
        <v>196366</v>
      </c>
      <c r="I104" s="50">
        <v>360810</v>
      </c>
      <c r="J104" s="50">
        <v>334672</v>
      </c>
      <c r="K104" s="50">
        <v>143180</v>
      </c>
      <c r="L104" s="50">
        <v>62725</v>
      </c>
      <c r="M104" s="50">
        <v>184519</v>
      </c>
      <c r="N104" s="50">
        <v>238232</v>
      </c>
      <c r="O104" s="50">
        <v>229303</v>
      </c>
      <c r="P104" s="50">
        <v>120533</v>
      </c>
      <c r="Q104" s="50">
        <v>84913</v>
      </c>
      <c r="R104" s="41">
        <v>36849</v>
      </c>
      <c r="S104" s="41">
        <v>56506</v>
      </c>
      <c r="T104" s="41">
        <v>121362</v>
      </c>
      <c r="U104" s="41">
        <v>80405</v>
      </c>
      <c r="V104" s="11">
        <v>86777</v>
      </c>
      <c r="W104" s="41">
        <v>62582</v>
      </c>
      <c r="X104" s="41">
        <v>80816</v>
      </c>
      <c r="Y104" s="41">
        <v>25252</v>
      </c>
      <c r="Z104" s="41">
        <v>7985</v>
      </c>
      <c r="AA104" s="41">
        <v>17727</v>
      </c>
      <c r="AB104" s="41">
        <v>22195</v>
      </c>
      <c r="AC104" s="41">
        <v>7729</v>
      </c>
      <c r="AD104" s="41">
        <v>15085</v>
      </c>
      <c r="AE104" s="41">
        <v>3355</v>
      </c>
      <c r="AF104" s="41">
        <v>461</v>
      </c>
      <c r="AG104" s="42">
        <v>105</v>
      </c>
      <c r="AH104" s="42">
        <v>105</v>
      </c>
      <c r="AI104" s="13">
        <v>-0.59027824438890864</v>
      </c>
      <c r="AJ104" s="13">
        <v>0</v>
      </c>
    </row>
    <row r="105" spans="1:44" ht="10.5" customHeight="1" x14ac:dyDescent="0.2">
      <c r="A105" s="14"/>
      <c r="B105" s="51" t="s">
        <v>72</v>
      </c>
      <c r="C105" s="44"/>
      <c r="D105" s="44"/>
      <c r="E105" s="34"/>
      <c r="F105" s="2"/>
      <c r="G105" s="50">
        <v>711402</v>
      </c>
      <c r="H105" s="50">
        <v>1248978</v>
      </c>
      <c r="I105" s="50">
        <v>1148017</v>
      </c>
      <c r="J105" s="50">
        <v>1356127</v>
      </c>
      <c r="K105" s="50">
        <v>1931423</v>
      </c>
      <c r="L105" s="50">
        <v>2058208</v>
      </c>
      <c r="M105" s="50">
        <v>2122483</v>
      </c>
      <c r="N105" s="50">
        <v>2427473</v>
      </c>
      <c r="O105" s="50">
        <v>2373044</v>
      </c>
      <c r="P105" s="50">
        <v>2530059</v>
      </c>
      <c r="Q105" s="50">
        <v>3021132</v>
      </c>
      <c r="R105" s="41">
        <v>3177207</v>
      </c>
      <c r="S105" s="41">
        <v>3070975</v>
      </c>
      <c r="T105" s="41">
        <v>3077462</v>
      </c>
      <c r="U105" s="41">
        <v>3967758</v>
      </c>
      <c r="V105" s="11">
        <v>7327704</v>
      </c>
      <c r="W105" s="41">
        <v>3543662</v>
      </c>
      <c r="X105" s="41">
        <v>3977244</v>
      </c>
      <c r="Y105" s="41">
        <v>8694073</v>
      </c>
      <c r="Z105" s="41">
        <v>3753069</v>
      </c>
      <c r="AA105" s="41">
        <v>4106021</v>
      </c>
      <c r="AB105" s="41">
        <v>5489002</v>
      </c>
      <c r="AC105" s="41">
        <v>6152657</v>
      </c>
      <c r="AD105" s="41">
        <v>5281651</v>
      </c>
      <c r="AE105" s="41">
        <v>4928973</v>
      </c>
      <c r="AF105" s="41">
        <v>5264581</v>
      </c>
      <c r="AG105" s="42">
        <v>2243777</v>
      </c>
      <c r="AH105" s="42">
        <v>2595526</v>
      </c>
      <c r="AI105" s="13">
        <v>-0.1173497150038959</v>
      </c>
      <c r="AJ105" s="13">
        <v>0.15676647010821484</v>
      </c>
    </row>
    <row r="106" spans="1:44" ht="10.5" customHeight="1" x14ac:dyDescent="0.2">
      <c r="A106" s="14"/>
      <c r="B106" s="51" t="s">
        <v>73</v>
      </c>
      <c r="C106" s="44"/>
      <c r="D106" s="44"/>
      <c r="E106" s="34"/>
      <c r="F106" s="2"/>
      <c r="G106" s="50">
        <v>2384850</v>
      </c>
      <c r="H106" s="50">
        <v>7144162</v>
      </c>
      <c r="I106" s="50">
        <v>1267479</v>
      </c>
      <c r="J106" s="50">
        <v>2518899</v>
      </c>
      <c r="K106" s="50">
        <v>2286542</v>
      </c>
      <c r="L106" s="50">
        <v>1130056</v>
      </c>
      <c r="M106" s="50">
        <v>6590343</v>
      </c>
      <c r="N106" s="50">
        <v>8833092</v>
      </c>
      <c r="O106" s="50">
        <v>6087370</v>
      </c>
      <c r="P106" s="50">
        <v>5320698</v>
      </c>
      <c r="Q106" s="50">
        <v>2189936</v>
      </c>
      <c r="R106" s="41">
        <v>1583541</v>
      </c>
      <c r="S106" s="41">
        <v>705192</v>
      </c>
      <c r="T106" s="41">
        <v>1623734</v>
      </c>
      <c r="U106" s="41">
        <v>2273951</v>
      </c>
      <c r="V106" s="11">
        <v>1363678</v>
      </c>
      <c r="W106" s="41">
        <v>2649232</v>
      </c>
      <c r="X106" s="41">
        <v>3011138</v>
      </c>
      <c r="Y106" s="41">
        <v>5532963</v>
      </c>
      <c r="Z106" s="41">
        <v>1552442</v>
      </c>
      <c r="AA106" s="41">
        <v>1550714</v>
      </c>
      <c r="AB106" s="41">
        <v>767577</v>
      </c>
      <c r="AC106" s="41">
        <v>1479288</v>
      </c>
      <c r="AD106" s="41">
        <v>2119368</v>
      </c>
      <c r="AE106" s="41">
        <v>2943914</v>
      </c>
      <c r="AF106" s="41">
        <v>2586105</v>
      </c>
      <c r="AG106" s="42">
        <v>2685274</v>
      </c>
      <c r="AH106" s="42">
        <v>2254052</v>
      </c>
      <c r="AI106" s="13">
        <v>0.19666795932201286</v>
      </c>
      <c r="AJ106" s="13">
        <v>-0.16058770911273859</v>
      </c>
    </row>
    <row r="107" spans="1:44" ht="10.5" customHeight="1" x14ac:dyDescent="0.2">
      <c r="A107" s="14"/>
      <c r="B107" s="51" t="s">
        <v>39</v>
      </c>
      <c r="C107" s="44"/>
      <c r="D107" s="44"/>
      <c r="E107" s="34"/>
      <c r="F107" s="2"/>
      <c r="G107" s="50">
        <v>37987</v>
      </c>
      <c r="H107" s="50">
        <v>30760</v>
      </c>
      <c r="I107" s="50">
        <v>160082</v>
      </c>
      <c r="J107" s="50">
        <v>241128</v>
      </c>
      <c r="K107" s="50">
        <v>273944</v>
      </c>
      <c r="L107" s="50">
        <v>77111</v>
      </c>
      <c r="M107" s="50">
        <v>56776</v>
      </c>
      <c r="N107" s="50">
        <v>212656</v>
      </c>
      <c r="O107" s="50">
        <v>446314</v>
      </c>
      <c r="P107" s="50">
        <v>2315181</v>
      </c>
      <c r="Q107" s="50">
        <v>1770252</v>
      </c>
      <c r="R107" s="41">
        <v>2215669</v>
      </c>
      <c r="S107" s="41">
        <v>577717</v>
      </c>
      <c r="T107" s="41">
        <v>649049</v>
      </c>
      <c r="U107" s="41">
        <v>535214</v>
      </c>
      <c r="V107" s="11">
        <v>621451</v>
      </c>
      <c r="W107" s="41">
        <v>741592</v>
      </c>
      <c r="X107" s="41">
        <v>665653</v>
      </c>
      <c r="Y107" s="41">
        <v>643716</v>
      </c>
      <c r="Z107" s="41">
        <v>635895</v>
      </c>
      <c r="AA107" s="41">
        <v>552639</v>
      </c>
      <c r="AB107" s="41">
        <v>702976</v>
      </c>
      <c r="AC107" s="41">
        <v>7045884</v>
      </c>
      <c r="AD107" s="41">
        <v>5467930</v>
      </c>
      <c r="AE107" s="41">
        <v>5079513</v>
      </c>
      <c r="AF107" s="41">
        <v>4658224</v>
      </c>
      <c r="AG107" s="42">
        <v>1831750</v>
      </c>
      <c r="AH107" s="42">
        <v>991222</v>
      </c>
      <c r="AI107" s="13">
        <v>5.8940940130831621E-2</v>
      </c>
      <c r="AJ107" s="13">
        <v>-0.45886611164187252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232</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5928531</v>
      </c>
      <c r="H119" s="5">
        <v>6338221</v>
      </c>
      <c r="I119" s="5">
        <v>7619974</v>
      </c>
      <c r="J119" s="5">
        <v>8657221</v>
      </c>
      <c r="K119" s="5">
        <f>SUM(K121,K136,K147,K149)</f>
        <v>10509878</v>
      </c>
      <c r="L119" s="5">
        <f>SUM(L121,L136,L147,L149)</f>
        <v>9342988</v>
      </c>
      <c r="M119" s="5">
        <f>SUM(M121,M136,M147,M149)</f>
        <v>10532906</v>
      </c>
      <c r="N119" s="5">
        <f>SUM(N121,N136,N147,N149)</f>
        <v>11076736</v>
      </c>
      <c r="O119" s="5">
        <v>14157544.039999999</v>
      </c>
      <c r="P119" s="5">
        <v>14178888</v>
      </c>
      <c r="Q119" s="5">
        <v>15738481.68</v>
      </c>
      <c r="R119" s="62">
        <v>16113928.280000001</v>
      </c>
      <c r="S119" s="62">
        <v>15520448.380000001</v>
      </c>
      <c r="T119" s="62">
        <v>17408093.019999996</v>
      </c>
      <c r="U119" s="39">
        <v>24544812.859999999</v>
      </c>
      <c r="V119" s="39">
        <v>23826560.560000002</v>
      </c>
      <c r="W119" s="62">
        <v>25500417.590000004</v>
      </c>
      <c r="X119" s="62">
        <v>25403377.229999997</v>
      </c>
      <c r="Y119" s="62">
        <v>26030894.77</v>
      </c>
      <c r="Z119" s="62">
        <v>28312626.109999999</v>
      </c>
      <c r="AA119" s="62">
        <v>31578595.109999999</v>
      </c>
      <c r="AB119" s="62">
        <v>30819144</v>
      </c>
      <c r="AC119" s="62">
        <v>25519121</v>
      </c>
      <c r="AD119" s="62">
        <v>30577255</v>
      </c>
      <c r="AE119" s="62">
        <v>25862227</v>
      </c>
      <c r="AF119" s="62">
        <v>24128791</v>
      </c>
      <c r="AG119" s="62">
        <v>26785083</v>
      </c>
      <c r="AH119" s="62">
        <v>33251963</v>
      </c>
      <c r="AI119" s="10">
        <v>1.2743472681122192E-2</v>
      </c>
      <c r="AJ119" s="10">
        <v>0.24143587682741174</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4424079</v>
      </c>
      <c r="H121" s="12">
        <v>4906814</v>
      </c>
      <c r="I121" s="12">
        <v>6105547</v>
      </c>
      <c r="J121" s="12">
        <v>6916126</v>
      </c>
      <c r="K121" s="12">
        <f>SUM(K122,K126:K130)</f>
        <v>8427457</v>
      </c>
      <c r="L121" s="12">
        <f>SUM(L122,L126:L130)</f>
        <v>7383986</v>
      </c>
      <c r="M121" s="12">
        <f>SUM(M122,M126:M130)</f>
        <v>8535589</v>
      </c>
      <c r="N121" s="12">
        <f>SUM(N122,N126:N130)</f>
        <v>9101246</v>
      </c>
      <c r="O121" s="63">
        <v>10068489.859999999</v>
      </c>
      <c r="P121" s="63">
        <v>11364893</v>
      </c>
      <c r="Q121" s="63">
        <v>12024109.550000001</v>
      </c>
      <c r="R121" s="63">
        <v>11354652.310000001</v>
      </c>
      <c r="S121" s="63">
        <v>10734253.120000001</v>
      </c>
      <c r="T121" s="63">
        <v>12870794.669999998</v>
      </c>
      <c r="U121" s="41">
        <v>15283876.299999999</v>
      </c>
      <c r="V121" s="41">
        <v>16629038</v>
      </c>
      <c r="W121" s="63">
        <v>18763294.010000002</v>
      </c>
      <c r="X121" s="63">
        <v>19726962.309999999</v>
      </c>
      <c r="Y121" s="63">
        <v>19989573.140000001</v>
      </c>
      <c r="Z121" s="63">
        <v>22996343.619999997</v>
      </c>
      <c r="AA121" s="63">
        <v>25758658.710000001</v>
      </c>
      <c r="AB121" s="63">
        <v>23836341</v>
      </c>
      <c r="AC121" s="63">
        <v>18858113</v>
      </c>
      <c r="AD121" s="63">
        <v>19995031</v>
      </c>
      <c r="AE121" s="63">
        <v>18426546</v>
      </c>
      <c r="AF121" s="63">
        <v>17690851</v>
      </c>
      <c r="AG121" s="63">
        <v>18768615</v>
      </c>
      <c r="AH121" s="63">
        <v>25923515</v>
      </c>
      <c r="AI121" s="13">
        <v>1.4088169775971604E-2</v>
      </c>
      <c r="AJ121" s="13">
        <v>0.38121619522804429</v>
      </c>
    </row>
    <row r="122" spans="1:44" ht="10.5" customHeight="1" x14ac:dyDescent="0.2">
      <c r="A122" s="11"/>
      <c r="B122" s="11"/>
      <c r="C122" s="11" t="s">
        <v>36</v>
      </c>
      <c r="D122" s="11"/>
      <c r="E122" s="11"/>
      <c r="F122" s="2"/>
      <c r="G122" s="12">
        <v>2846356</v>
      </c>
      <c r="H122" s="12">
        <v>3176623</v>
      </c>
      <c r="I122" s="12">
        <v>3462854</v>
      </c>
      <c r="J122" s="12">
        <v>4244601</v>
      </c>
      <c r="K122" s="12">
        <f>SUM(K123:K125)</f>
        <v>4991162</v>
      </c>
      <c r="L122" s="12">
        <f>SUM(L123:L125)</f>
        <v>4657803</v>
      </c>
      <c r="M122" s="12">
        <f>SUM(M123:M125)</f>
        <v>5137608</v>
      </c>
      <c r="N122" s="12">
        <f>SUM(N123:N125)</f>
        <v>5023068</v>
      </c>
      <c r="O122" s="12">
        <v>4622511.93</v>
      </c>
      <c r="P122" s="12">
        <v>6274583</v>
      </c>
      <c r="Q122" s="12">
        <v>6817721.0800000001</v>
      </c>
      <c r="R122" s="63">
        <v>6930808.8200000003</v>
      </c>
      <c r="S122" s="63">
        <v>6274583.6299999999</v>
      </c>
      <c r="T122" s="63">
        <v>7530429.4999999991</v>
      </c>
      <c r="U122" s="41">
        <v>8330881.6899999995</v>
      </c>
      <c r="V122" s="41">
        <v>9333368.5099999998</v>
      </c>
      <c r="W122" s="63">
        <v>9674139.370000001</v>
      </c>
      <c r="X122" s="63">
        <v>10783382.539999999</v>
      </c>
      <c r="Y122" s="63">
        <v>10595281.139999999</v>
      </c>
      <c r="Z122" s="63">
        <v>10230959.809999999</v>
      </c>
      <c r="AA122" s="63">
        <v>10628638.869999999</v>
      </c>
      <c r="AB122" s="63">
        <v>11220833</v>
      </c>
      <c r="AC122" s="63">
        <v>10406153</v>
      </c>
      <c r="AD122" s="63">
        <v>10779737</v>
      </c>
      <c r="AE122" s="63">
        <v>10675203</v>
      </c>
      <c r="AF122" s="63">
        <v>11073449</v>
      </c>
      <c r="AG122" s="63">
        <v>11296424</v>
      </c>
      <c r="AH122" s="63">
        <v>12297021</v>
      </c>
      <c r="AI122" s="13">
        <v>1.5381241838255066E-2</v>
      </c>
      <c r="AJ122" s="13">
        <v>8.8576437994891122E-2</v>
      </c>
    </row>
    <row r="123" spans="1:44" ht="10.5" customHeight="1" x14ac:dyDescent="0.2">
      <c r="A123" s="11"/>
      <c r="B123" s="11"/>
      <c r="C123" s="11"/>
      <c r="D123" s="11" t="s">
        <v>37</v>
      </c>
      <c r="E123" s="11"/>
      <c r="F123" s="2"/>
      <c r="G123" s="12">
        <v>2481989</v>
      </c>
      <c r="H123" s="12">
        <v>2773090</v>
      </c>
      <c r="I123" s="12">
        <v>2856118</v>
      </c>
      <c r="J123" s="12">
        <v>3403417</v>
      </c>
      <c r="K123" s="12">
        <v>3376727</v>
      </c>
      <c r="L123" s="12">
        <v>3864956</v>
      </c>
      <c r="M123" s="12">
        <v>4503750</v>
      </c>
      <c r="N123" s="12">
        <v>4429077</v>
      </c>
      <c r="O123" s="12">
        <v>4032000.54</v>
      </c>
      <c r="P123" s="12">
        <v>5624623</v>
      </c>
      <c r="Q123" s="12">
        <v>5909276.04</v>
      </c>
      <c r="R123" s="63">
        <v>5893479.3300000001</v>
      </c>
      <c r="S123" s="63">
        <v>5624623.2599999998</v>
      </c>
      <c r="T123" s="63">
        <v>6387206.1799999997</v>
      </c>
      <c r="U123" s="41">
        <v>7331200.3499999996</v>
      </c>
      <c r="V123" s="41">
        <v>8150802.7400000002</v>
      </c>
      <c r="W123" s="63">
        <v>8295563.8300000001</v>
      </c>
      <c r="X123" s="63">
        <v>9218539.4299999997</v>
      </c>
      <c r="Y123" s="63">
        <v>9038246.2699999996</v>
      </c>
      <c r="Z123" s="63">
        <v>8646515.2699999996</v>
      </c>
      <c r="AA123" s="63">
        <v>9261450.3900000006</v>
      </c>
      <c r="AB123" s="63">
        <v>9743890</v>
      </c>
      <c r="AC123" s="63">
        <v>9030329</v>
      </c>
      <c r="AD123" s="63">
        <v>9190340</v>
      </c>
      <c r="AE123" s="63">
        <v>9353976</v>
      </c>
      <c r="AF123" s="63">
        <v>9749997</v>
      </c>
      <c r="AG123" s="63">
        <v>10034207</v>
      </c>
      <c r="AH123" s="63">
        <v>10655008</v>
      </c>
      <c r="AI123" s="13">
        <v>1.5009798096641047E-2</v>
      </c>
      <c r="AJ123" s="13">
        <v>6.1868466536518528E-2</v>
      </c>
    </row>
    <row r="124" spans="1:44" ht="10.5" customHeight="1" x14ac:dyDescent="0.2">
      <c r="A124" s="11"/>
      <c r="B124" s="11"/>
      <c r="C124" s="14"/>
      <c r="D124" s="11" t="s">
        <v>90</v>
      </c>
      <c r="E124" s="11"/>
      <c r="F124" s="2"/>
      <c r="G124" s="12">
        <v>66621</v>
      </c>
      <c r="H124" s="12">
        <v>65585</v>
      </c>
      <c r="I124" s="12">
        <v>71344</v>
      </c>
      <c r="J124" s="12">
        <v>39904</v>
      </c>
      <c r="K124" s="12">
        <v>93504</v>
      </c>
      <c r="L124" s="12">
        <v>63465</v>
      </c>
      <c r="M124" s="12">
        <v>15849</v>
      </c>
      <c r="N124" s="12">
        <v>13573</v>
      </c>
      <c r="O124" s="12">
        <v>16028.42</v>
      </c>
      <c r="P124" s="12">
        <v>15914</v>
      </c>
      <c r="Q124" s="12">
        <v>92724.19</v>
      </c>
      <c r="R124" s="63">
        <v>150571.32</v>
      </c>
      <c r="S124" s="63">
        <v>15914.48</v>
      </c>
      <c r="T124" s="63">
        <v>128756.18</v>
      </c>
      <c r="U124" s="41">
        <v>128192.24</v>
      </c>
      <c r="V124" s="41">
        <v>114406.99</v>
      </c>
      <c r="W124" s="63">
        <v>100372.06</v>
      </c>
      <c r="X124" s="63">
        <v>127712.12</v>
      </c>
      <c r="Y124" s="63">
        <v>108748.59</v>
      </c>
      <c r="Z124" s="63">
        <v>57109.51</v>
      </c>
      <c r="AA124" s="63">
        <v>59314.95</v>
      </c>
      <c r="AB124" s="63">
        <v>67601</v>
      </c>
      <c r="AC124" s="63">
        <v>70187</v>
      </c>
      <c r="AD124" s="63">
        <v>85940</v>
      </c>
      <c r="AE124" s="63">
        <v>96624</v>
      </c>
      <c r="AF124" s="63">
        <v>100443</v>
      </c>
      <c r="AG124" s="63">
        <v>0</v>
      </c>
      <c r="AH124" s="63">
        <v>305992</v>
      </c>
      <c r="AI124" s="13">
        <v>0.28615356337382281</v>
      </c>
      <c r="AJ124" s="13" t="s">
        <v>246</v>
      </c>
    </row>
    <row r="125" spans="1:44" ht="10.5" customHeight="1" x14ac:dyDescent="0.2">
      <c r="A125" s="11"/>
      <c r="B125" s="11"/>
      <c r="C125" s="14"/>
      <c r="D125" s="11" t="s">
        <v>39</v>
      </c>
      <c r="E125" s="11"/>
      <c r="F125" s="2"/>
      <c r="G125" s="12">
        <v>297746</v>
      </c>
      <c r="H125" s="12">
        <v>337948</v>
      </c>
      <c r="I125" s="12">
        <v>535392</v>
      </c>
      <c r="J125" s="12">
        <v>801280</v>
      </c>
      <c r="K125" s="12">
        <v>1520931</v>
      </c>
      <c r="L125" s="12">
        <v>729382</v>
      </c>
      <c r="M125" s="12">
        <v>618009</v>
      </c>
      <c r="N125" s="12">
        <v>580418</v>
      </c>
      <c r="O125" s="12">
        <v>574482.97</v>
      </c>
      <c r="P125" s="12">
        <v>634046</v>
      </c>
      <c r="Q125" s="12">
        <v>815720.85</v>
      </c>
      <c r="R125" s="63">
        <v>886758.17</v>
      </c>
      <c r="S125" s="63">
        <v>634045.89</v>
      </c>
      <c r="T125" s="63">
        <v>1014467.1399999999</v>
      </c>
      <c r="U125" s="41">
        <v>871489.1</v>
      </c>
      <c r="V125" s="41">
        <v>1068158.78</v>
      </c>
      <c r="W125" s="63">
        <v>1278203.48</v>
      </c>
      <c r="X125" s="63">
        <v>1437130.9900000002</v>
      </c>
      <c r="Y125" s="63">
        <v>1448286.2799999998</v>
      </c>
      <c r="Z125" s="63">
        <v>1527335.03</v>
      </c>
      <c r="AA125" s="63">
        <v>1307873.53</v>
      </c>
      <c r="AB125" s="63">
        <v>1409342</v>
      </c>
      <c r="AC125" s="63">
        <v>1305637</v>
      </c>
      <c r="AD125" s="63">
        <v>1503457</v>
      </c>
      <c r="AE125" s="63">
        <v>1224603</v>
      </c>
      <c r="AF125" s="63">
        <v>1223009</v>
      </c>
      <c r="AG125" s="63">
        <v>1262217</v>
      </c>
      <c r="AH125" s="63">
        <v>1336021</v>
      </c>
      <c r="AI125" s="13">
        <v>-8.864994692844852E-3</v>
      </c>
      <c r="AJ125" s="13">
        <v>5.8471720789689888E-2</v>
      </c>
    </row>
    <row r="126" spans="1:44" ht="10.5" customHeight="1" x14ac:dyDescent="0.2">
      <c r="A126" s="11"/>
      <c r="B126" s="14"/>
      <c r="C126" s="11" t="s">
        <v>40</v>
      </c>
      <c r="D126" s="11"/>
      <c r="E126" s="11"/>
      <c r="F126" s="2"/>
      <c r="G126" s="12">
        <v>0</v>
      </c>
      <c r="H126" s="12">
        <v>0</v>
      </c>
      <c r="I126" s="12">
        <v>0</v>
      </c>
      <c r="J126" s="12">
        <v>0</v>
      </c>
      <c r="K126" s="12">
        <v>71189</v>
      </c>
      <c r="L126" s="12">
        <v>101123</v>
      </c>
      <c r="M126" s="12">
        <v>1293215</v>
      </c>
      <c r="N126" s="12">
        <v>1263464</v>
      </c>
      <c r="O126" s="12">
        <v>2263448.9300000002</v>
      </c>
      <c r="P126" s="12">
        <v>1604294</v>
      </c>
      <c r="Q126" s="12">
        <v>1504835.47</v>
      </c>
      <c r="R126" s="63">
        <v>1569472.49</v>
      </c>
      <c r="S126" s="63">
        <v>1604294.49</v>
      </c>
      <c r="T126" s="63">
        <v>1800163.17</v>
      </c>
      <c r="U126" s="41">
        <v>1870750.61</v>
      </c>
      <c r="V126" s="41">
        <v>1976239.49</v>
      </c>
      <c r="W126" s="63">
        <v>2107149.64</v>
      </c>
      <c r="X126" s="63">
        <v>2033736.77</v>
      </c>
      <c r="Y126" s="63">
        <v>2326793</v>
      </c>
      <c r="Z126" s="63">
        <v>4818967.8100000005</v>
      </c>
      <c r="AA126" s="63">
        <v>4728584.84</v>
      </c>
      <c r="AB126" s="63">
        <v>4892569</v>
      </c>
      <c r="AC126" s="63">
        <v>4853009</v>
      </c>
      <c r="AD126" s="63">
        <v>5121083</v>
      </c>
      <c r="AE126" s="63">
        <v>2404350</v>
      </c>
      <c r="AF126" s="63">
        <v>2402369</v>
      </c>
      <c r="AG126" s="63">
        <v>0</v>
      </c>
      <c r="AH126" s="63">
        <v>2530208</v>
      </c>
      <c r="AI126" s="13">
        <v>-0.10407866752150829</v>
      </c>
      <c r="AJ126" s="13" t="s">
        <v>246</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246508</v>
      </c>
      <c r="W127" s="63">
        <v>255239</v>
      </c>
      <c r="X127" s="63">
        <v>259702</v>
      </c>
      <c r="Y127" s="63">
        <v>260316</v>
      </c>
      <c r="Z127" s="63">
        <v>267919</v>
      </c>
      <c r="AA127" s="63">
        <v>265712</v>
      </c>
      <c r="AB127" s="63">
        <v>301001</v>
      </c>
      <c r="AC127" s="63">
        <v>311204</v>
      </c>
      <c r="AD127" s="63">
        <v>297710</v>
      </c>
      <c r="AE127" s="63">
        <v>309642</v>
      </c>
      <c r="AF127" s="63">
        <v>280231</v>
      </c>
      <c r="AG127" s="63">
        <v>343023</v>
      </c>
      <c r="AH127" s="63">
        <v>318072</v>
      </c>
      <c r="AI127" s="13">
        <v>9.2364258030102064E-3</v>
      </c>
      <c r="AJ127" s="13">
        <v>-7.2738562720284061E-2</v>
      </c>
    </row>
    <row r="128" spans="1:44" ht="10.5" customHeight="1" x14ac:dyDescent="0.2">
      <c r="A128" s="11"/>
      <c r="B128" s="14"/>
      <c r="C128" s="11" t="s">
        <v>42</v>
      </c>
      <c r="D128" s="11"/>
      <c r="E128" s="11"/>
      <c r="F128" s="2"/>
      <c r="G128" s="12">
        <v>0</v>
      </c>
      <c r="H128" s="12">
        <v>0</v>
      </c>
      <c r="I128" s="12">
        <v>0</v>
      </c>
      <c r="J128" s="12">
        <v>0</v>
      </c>
      <c r="K128" s="12">
        <v>0</v>
      </c>
      <c r="L128" s="12">
        <v>0</v>
      </c>
      <c r="M128" s="12">
        <v>28967</v>
      </c>
      <c r="N128" s="12">
        <v>0</v>
      </c>
      <c r="O128" s="12">
        <v>0</v>
      </c>
      <c r="P128" s="12">
        <v>19334</v>
      </c>
      <c r="Q128" s="12">
        <v>75858</v>
      </c>
      <c r="R128" s="63">
        <v>85933</v>
      </c>
      <c r="S128" s="63">
        <v>135797</v>
      </c>
      <c r="T128" s="63">
        <v>159548</v>
      </c>
      <c r="U128" s="41">
        <v>187143</v>
      </c>
      <c r="V128" s="41">
        <v>165570</v>
      </c>
      <c r="W128" s="63">
        <v>160398</v>
      </c>
      <c r="X128" s="63">
        <v>173028</v>
      </c>
      <c r="Y128" s="63">
        <v>184773</v>
      </c>
      <c r="Z128" s="63">
        <v>192922</v>
      </c>
      <c r="AA128" s="63">
        <v>176929</v>
      </c>
      <c r="AB128" s="63">
        <v>188378</v>
      </c>
      <c r="AC128" s="63">
        <v>200187</v>
      </c>
      <c r="AD128" s="63">
        <v>211074</v>
      </c>
      <c r="AE128" s="63">
        <v>219807</v>
      </c>
      <c r="AF128" s="63">
        <v>222549</v>
      </c>
      <c r="AG128" s="63">
        <v>224313</v>
      </c>
      <c r="AH128" s="63">
        <v>192522</v>
      </c>
      <c r="AI128" s="13">
        <v>3.6332259576044024E-3</v>
      </c>
      <c r="AJ128" s="13">
        <v>-0.14172607026788461</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2245817</v>
      </c>
      <c r="X129" s="63">
        <v>2352370</v>
      </c>
      <c r="Y129" s="63">
        <v>2370981</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1577723</v>
      </c>
      <c r="H130" s="12">
        <v>1730191</v>
      </c>
      <c r="I130" s="12">
        <v>2642693</v>
      </c>
      <c r="J130" s="12">
        <v>2671525</v>
      </c>
      <c r="K130" s="12">
        <v>3365106</v>
      </c>
      <c r="L130" s="12">
        <v>2625060</v>
      </c>
      <c r="M130" s="12">
        <v>2075799</v>
      </c>
      <c r="N130" s="12">
        <v>2814714</v>
      </c>
      <c r="O130" s="12">
        <v>3182529</v>
      </c>
      <c r="P130" s="12">
        <v>3466682</v>
      </c>
      <c r="Q130" s="12">
        <v>3625695</v>
      </c>
      <c r="R130" s="63">
        <v>2768438</v>
      </c>
      <c r="S130" s="63">
        <v>2719578</v>
      </c>
      <c r="T130" s="63">
        <v>3380654</v>
      </c>
      <c r="U130" s="41">
        <v>4895101</v>
      </c>
      <c r="V130" s="41">
        <v>4907352</v>
      </c>
      <c r="W130" s="63">
        <v>4320551</v>
      </c>
      <c r="X130" s="63">
        <v>4124743</v>
      </c>
      <c r="Y130" s="63">
        <v>4251429</v>
      </c>
      <c r="Z130" s="63">
        <v>7485575</v>
      </c>
      <c r="AA130" s="63">
        <v>9958794</v>
      </c>
      <c r="AB130" s="63">
        <v>7233560</v>
      </c>
      <c r="AC130" s="63">
        <v>3087560</v>
      </c>
      <c r="AD130" s="63">
        <v>3585427</v>
      </c>
      <c r="AE130" s="63">
        <v>4817544</v>
      </c>
      <c r="AF130" s="63">
        <v>3712253</v>
      </c>
      <c r="AG130" s="63">
        <v>6904855</v>
      </c>
      <c r="AH130" s="63">
        <v>10585692</v>
      </c>
      <c r="AI130" s="13">
        <v>6.5518990016209644E-2</v>
      </c>
      <c r="AJ130" s="13">
        <v>0.53307955054812883</v>
      </c>
    </row>
    <row r="131" spans="1:36" ht="10.5" customHeight="1" x14ac:dyDescent="0.2">
      <c r="A131" s="11"/>
      <c r="B131" s="14"/>
      <c r="C131" s="11"/>
      <c r="D131" s="15" t="s">
        <v>45</v>
      </c>
      <c r="E131" s="11"/>
      <c r="F131" s="2"/>
      <c r="G131" s="12">
        <v>87749</v>
      </c>
      <c r="H131" s="12">
        <v>107130</v>
      </c>
      <c r="I131" s="12">
        <v>86713</v>
      </c>
      <c r="J131" s="12">
        <v>98099</v>
      </c>
      <c r="K131" s="12">
        <v>108435</v>
      </c>
      <c r="L131" s="12">
        <v>182638</v>
      </c>
      <c r="M131" s="12">
        <v>337073</v>
      </c>
      <c r="N131" s="12">
        <v>375719</v>
      </c>
      <c r="O131" s="12">
        <v>325620</v>
      </c>
      <c r="P131" s="12">
        <v>202636</v>
      </c>
      <c r="Q131" s="12">
        <v>293764</v>
      </c>
      <c r="R131" s="63">
        <v>382144</v>
      </c>
      <c r="S131" s="63">
        <v>388077</v>
      </c>
      <c r="T131" s="63">
        <v>806407</v>
      </c>
      <c r="U131" s="41">
        <v>442420</v>
      </c>
      <c r="V131" s="41">
        <v>318969</v>
      </c>
      <c r="W131" s="63">
        <v>225473</v>
      </c>
      <c r="X131" s="63">
        <v>231280</v>
      </c>
      <c r="Y131" s="63">
        <v>222164</v>
      </c>
      <c r="Z131" s="63">
        <v>247755</v>
      </c>
      <c r="AA131" s="63">
        <v>283028</v>
      </c>
      <c r="AB131" s="63">
        <v>304277</v>
      </c>
      <c r="AC131" s="63">
        <v>343150</v>
      </c>
      <c r="AD131" s="63">
        <v>313092</v>
      </c>
      <c r="AE131" s="63">
        <v>342152</v>
      </c>
      <c r="AF131" s="63">
        <v>333742</v>
      </c>
      <c r="AG131" s="63">
        <v>369272</v>
      </c>
      <c r="AH131" s="63">
        <v>356848</v>
      </c>
      <c r="AI131" s="13">
        <v>2.6917820075686105E-2</v>
      </c>
      <c r="AJ131" s="13">
        <v>-3.3644576355640284E-2</v>
      </c>
    </row>
    <row r="132" spans="1:36" ht="10.5" customHeight="1" x14ac:dyDescent="0.2">
      <c r="A132" s="11"/>
      <c r="B132" s="14"/>
      <c r="C132" s="11"/>
      <c r="D132" s="15" t="s">
        <v>46</v>
      </c>
      <c r="E132" s="11"/>
      <c r="F132" s="2"/>
      <c r="G132" s="12">
        <v>1447667</v>
      </c>
      <c r="H132" s="12">
        <v>1512046</v>
      </c>
      <c r="I132" s="12">
        <v>2432333</v>
      </c>
      <c r="J132" s="12">
        <v>2341362</v>
      </c>
      <c r="K132" s="12">
        <v>1944136</v>
      </c>
      <c r="L132" s="12">
        <v>2175908</v>
      </c>
      <c r="M132" s="12">
        <v>1410671</v>
      </c>
      <c r="N132" s="12">
        <v>2100531</v>
      </c>
      <c r="O132" s="12">
        <v>2610009</v>
      </c>
      <c r="P132" s="12">
        <v>3131587</v>
      </c>
      <c r="Q132" s="12">
        <v>2221446</v>
      </c>
      <c r="R132" s="63">
        <v>2260158</v>
      </c>
      <c r="S132" s="63">
        <v>2133683</v>
      </c>
      <c r="T132" s="63">
        <v>2271704</v>
      </c>
      <c r="U132" s="41">
        <v>4090681</v>
      </c>
      <c r="V132" s="41">
        <v>4210062</v>
      </c>
      <c r="W132" s="63">
        <v>3692310</v>
      </c>
      <c r="X132" s="63">
        <v>3737776</v>
      </c>
      <c r="Y132" s="63">
        <v>3404947</v>
      </c>
      <c r="Z132" s="63">
        <v>3051533</v>
      </c>
      <c r="AA132" s="63">
        <v>1742876</v>
      </c>
      <c r="AB132" s="63">
        <v>1998519</v>
      </c>
      <c r="AC132" s="63">
        <v>1928072</v>
      </c>
      <c r="AD132" s="63">
        <v>2121044</v>
      </c>
      <c r="AE132" s="63">
        <v>2791004</v>
      </c>
      <c r="AF132" s="63">
        <v>2258386</v>
      </c>
      <c r="AG132" s="63">
        <v>2174060</v>
      </c>
      <c r="AH132" s="63">
        <v>2041018</v>
      </c>
      <c r="AI132" s="13">
        <v>3.5132063501341904E-3</v>
      </c>
      <c r="AJ132" s="13">
        <v>-6.1195183205615303E-2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3622019</v>
      </c>
      <c r="AA133" s="63">
        <v>7545785</v>
      </c>
      <c r="AB133" s="63">
        <v>4619901</v>
      </c>
      <c r="AC133" s="63">
        <v>496425</v>
      </c>
      <c r="AD133" s="63">
        <v>796400</v>
      </c>
      <c r="AE133" s="63">
        <v>1391546</v>
      </c>
      <c r="AF133" s="63">
        <v>538552</v>
      </c>
      <c r="AG133" s="63">
        <v>3997504</v>
      </c>
      <c r="AH133" s="63">
        <v>7838000</v>
      </c>
      <c r="AI133" s="13">
        <v>9.2099223545487163E-2</v>
      </c>
      <c r="AJ133" s="13">
        <v>0.9607234914586702</v>
      </c>
    </row>
    <row r="134" spans="1:36" ht="10.5" customHeight="1" x14ac:dyDescent="0.2">
      <c r="A134" s="11"/>
      <c r="B134" s="11"/>
      <c r="C134" s="11"/>
      <c r="D134" s="11" t="s">
        <v>48</v>
      </c>
      <c r="E134" s="11"/>
      <c r="F134" s="2"/>
      <c r="G134" s="12">
        <v>42307</v>
      </c>
      <c r="H134" s="12">
        <v>111015</v>
      </c>
      <c r="I134" s="12">
        <v>123647</v>
      </c>
      <c r="J134" s="12">
        <v>232064</v>
      </c>
      <c r="K134" s="12">
        <v>1312535</v>
      </c>
      <c r="L134" s="12">
        <v>266514</v>
      </c>
      <c r="M134" s="12">
        <v>328055</v>
      </c>
      <c r="N134" s="12">
        <v>338464</v>
      </c>
      <c r="O134" s="12">
        <v>246900</v>
      </c>
      <c r="P134" s="12">
        <v>132459</v>
      </c>
      <c r="Q134" s="12">
        <v>1110485</v>
      </c>
      <c r="R134" s="63">
        <v>126136</v>
      </c>
      <c r="S134" s="63">
        <v>197818</v>
      </c>
      <c r="T134" s="63">
        <v>302543</v>
      </c>
      <c r="U134" s="41">
        <v>362000</v>
      </c>
      <c r="V134" s="41">
        <v>378321</v>
      </c>
      <c r="W134" s="63">
        <v>402768</v>
      </c>
      <c r="X134" s="63">
        <v>155687</v>
      </c>
      <c r="Y134" s="63">
        <v>624318</v>
      </c>
      <c r="Z134" s="63">
        <v>564268</v>
      </c>
      <c r="AA134" s="63">
        <v>387105</v>
      </c>
      <c r="AB134" s="63">
        <v>310863</v>
      </c>
      <c r="AC134" s="63">
        <v>319913</v>
      </c>
      <c r="AD134" s="63">
        <v>354891</v>
      </c>
      <c r="AE134" s="63">
        <v>292842</v>
      </c>
      <c r="AF134" s="63">
        <v>581573</v>
      </c>
      <c r="AG134" s="63">
        <v>364019</v>
      </c>
      <c r="AH134" s="63">
        <v>349826</v>
      </c>
      <c r="AI134" s="13">
        <v>1.9875537602446869E-2</v>
      </c>
      <c r="AJ134" s="13">
        <v>-3.8989723063906002E-2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1323052</v>
      </c>
      <c r="H136" s="12">
        <v>1390073</v>
      </c>
      <c r="I136" s="12">
        <v>1411372</v>
      </c>
      <c r="J136" s="12">
        <v>1647239</v>
      </c>
      <c r="K136" s="12">
        <f>SUM(K137:K145)</f>
        <v>1681454</v>
      </c>
      <c r="L136" s="12">
        <f>SUM(L137:L145)</f>
        <v>1698563</v>
      </c>
      <c r="M136" s="12">
        <f>SUM(M137:M145)</f>
        <v>1974194</v>
      </c>
      <c r="N136" s="12">
        <f>SUM(N137:N145)</f>
        <v>1891413</v>
      </c>
      <c r="O136" s="12">
        <v>2355119.1800000002</v>
      </c>
      <c r="P136" s="12">
        <v>2342244</v>
      </c>
      <c r="Q136" s="12">
        <v>2762637.13</v>
      </c>
      <c r="R136" s="63">
        <v>3217707.97</v>
      </c>
      <c r="S136" s="63">
        <v>3272124.2600000002</v>
      </c>
      <c r="T136" s="63">
        <v>2777768.35</v>
      </c>
      <c r="U136" s="41">
        <v>6134939.5600000005</v>
      </c>
      <c r="V136" s="41">
        <v>4823383.5600000005</v>
      </c>
      <c r="W136" s="63">
        <v>4888777.58</v>
      </c>
      <c r="X136" s="63">
        <v>3487952.9199999995</v>
      </c>
      <c r="Y136" s="63">
        <v>3204724.6299999994</v>
      </c>
      <c r="Z136" s="63">
        <v>4432712.49</v>
      </c>
      <c r="AA136" s="63">
        <v>4929746.4000000004</v>
      </c>
      <c r="AB136" s="63">
        <v>5201144</v>
      </c>
      <c r="AC136" s="63">
        <v>5830259</v>
      </c>
      <c r="AD136" s="63">
        <v>7507686</v>
      </c>
      <c r="AE136" s="63">
        <v>6210753</v>
      </c>
      <c r="AF136" s="63">
        <v>5510488</v>
      </c>
      <c r="AG136" s="63">
        <v>6893270</v>
      </c>
      <c r="AH136" s="63">
        <v>5618929</v>
      </c>
      <c r="AI136" s="13">
        <v>1.2960345770058668E-2</v>
      </c>
      <c r="AJ136" s="13">
        <v>-0.18486741415902758</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88810</v>
      </c>
      <c r="H138" s="12">
        <v>110337</v>
      </c>
      <c r="I138" s="12">
        <v>123530</v>
      </c>
      <c r="J138" s="12">
        <v>126826</v>
      </c>
      <c r="K138" s="12">
        <v>125969</v>
      </c>
      <c r="L138" s="12">
        <v>159271</v>
      </c>
      <c r="M138" s="12">
        <v>149211</v>
      </c>
      <c r="N138" s="12">
        <v>149211</v>
      </c>
      <c r="O138" s="12">
        <v>361719.7</v>
      </c>
      <c r="P138" s="12">
        <v>404914</v>
      </c>
      <c r="Q138" s="12">
        <v>504389.89</v>
      </c>
      <c r="R138" s="63">
        <v>537134.39</v>
      </c>
      <c r="S138" s="63">
        <v>404913.67</v>
      </c>
      <c r="T138" s="63">
        <v>606119.37</v>
      </c>
      <c r="U138" s="41">
        <v>703834.52</v>
      </c>
      <c r="V138" s="41">
        <v>781364.53</v>
      </c>
      <c r="W138" s="64">
        <v>801621.72</v>
      </c>
      <c r="X138" s="64">
        <v>858523.46</v>
      </c>
      <c r="Y138" s="63">
        <v>873825.96</v>
      </c>
      <c r="Z138" s="63">
        <v>963393.26</v>
      </c>
      <c r="AA138" s="63">
        <v>1020011.62</v>
      </c>
      <c r="AB138" s="63">
        <v>1105368</v>
      </c>
      <c r="AC138" s="63">
        <v>1140601</v>
      </c>
      <c r="AD138" s="63">
        <v>171498</v>
      </c>
      <c r="AE138" s="63">
        <v>1070964</v>
      </c>
      <c r="AF138" s="63">
        <v>1151591</v>
      </c>
      <c r="AG138" s="63">
        <v>1166292</v>
      </c>
      <c r="AH138" s="63">
        <v>1224241</v>
      </c>
      <c r="AI138" s="13">
        <v>1.7169522014593541E-2</v>
      </c>
      <c r="AJ138" s="13">
        <v>4.9686527902103421E-2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1126226</v>
      </c>
      <c r="H141" s="12">
        <v>1155544</v>
      </c>
      <c r="I141" s="12">
        <v>1197531</v>
      </c>
      <c r="J141" s="12">
        <v>1353716</v>
      </c>
      <c r="K141" s="12">
        <v>1363655</v>
      </c>
      <c r="L141" s="12">
        <v>1425829</v>
      </c>
      <c r="M141" s="12">
        <v>1485458</v>
      </c>
      <c r="N141" s="12">
        <v>1502114</v>
      </c>
      <c r="O141" s="12">
        <v>1676508.62</v>
      </c>
      <c r="P141" s="12">
        <v>1687412</v>
      </c>
      <c r="Q141" s="12">
        <v>1691235.91</v>
      </c>
      <c r="R141" s="63">
        <v>1722627.47</v>
      </c>
      <c r="S141" s="63">
        <v>1859946.91</v>
      </c>
      <c r="T141" s="63">
        <v>1920835.94</v>
      </c>
      <c r="U141" s="41">
        <v>2097331.34</v>
      </c>
      <c r="V141" s="41">
        <v>2463622.5500000003</v>
      </c>
      <c r="W141" s="63">
        <v>2374647.41</v>
      </c>
      <c r="X141" s="63">
        <v>2071149.43</v>
      </c>
      <c r="Y141" s="63">
        <v>1852639.5999999999</v>
      </c>
      <c r="Z141" s="63">
        <v>1719052.52</v>
      </c>
      <c r="AA141" s="63">
        <v>1968275.76</v>
      </c>
      <c r="AB141" s="63">
        <v>1939564</v>
      </c>
      <c r="AC141" s="63">
        <v>1981439</v>
      </c>
      <c r="AD141" s="63">
        <v>2008646</v>
      </c>
      <c r="AE141" s="63">
        <v>2160518</v>
      </c>
      <c r="AF141" s="63">
        <v>2104760</v>
      </c>
      <c r="AG141" s="63">
        <v>2300482</v>
      </c>
      <c r="AH141" s="63">
        <v>2185848</v>
      </c>
      <c r="AI141" s="13">
        <v>2.0123237829091423E-2</v>
      </c>
      <c r="AJ141" s="13">
        <v>-4.9830426840983759E-2</v>
      </c>
    </row>
    <row r="142" spans="1:36" ht="10.5" customHeight="1" x14ac:dyDescent="0.2">
      <c r="A142" s="11"/>
      <c r="B142" s="14"/>
      <c r="C142" s="11" t="s">
        <v>55</v>
      </c>
      <c r="E142" s="11"/>
      <c r="F142" s="2"/>
      <c r="G142" s="12">
        <v>0</v>
      </c>
      <c r="H142" s="12">
        <v>0</v>
      </c>
      <c r="I142" s="12">
        <v>0</v>
      </c>
      <c r="J142" s="12">
        <v>0</v>
      </c>
      <c r="K142" s="12">
        <v>0</v>
      </c>
      <c r="L142" s="12">
        <v>5043</v>
      </c>
      <c r="M142" s="12">
        <v>12744</v>
      </c>
      <c r="N142" s="12">
        <v>19820</v>
      </c>
      <c r="O142" s="12">
        <v>20720.86</v>
      </c>
      <c r="P142" s="12">
        <v>23778</v>
      </c>
      <c r="Q142" s="12">
        <v>21139.33</v>
      </c>
      <c r="R142" s="63">
        <v>26123.11</v>
      </c>
      <c r="S142" s="63">
        <v>23777.68</v>
      </c>
      <c r="T142" s="63">
        <v>26656.04</v>
      </c>
      <c r="U142" s="41">
        <v>31456.7</v>
      </c>
      <c r="V142" s="41">
        <v>35817.480000000003</v>
      </c>
      <c r="W142" s="64">
        <v>42781.45</v>
      </c>
      <c r="X142" s="64">
        <v>45292.03</v>
      </c>
      <c r="Y142" s="63">
        <v>46482.07</v>
      </c>
      <c r="Z142" s="63">
        <v>21677.71</v>
      </c>
      <c r="AA142" s="63">
        <v>23987.02</v>
      </c>
      <c r="AB142" s="63">
        <v>15391</v>
      </c>
      <c r="AC142" s="63">
        <v>17969</v>
      </c>
      <c r="AD142" s="63">
        <v>19619</v>
      </c>
      <c r="AE142" s="63">
        <v>15339</v>
      </c>
      <c r="AF142" s="63">
        <v>16832</v>
      </c>
      <c r="AG142" s="63">
        <v>17132</v>
      </c>
      <c r="AH142" s="63">
        <v>320849</v>
      </c>
      <c r="AI142" s="13">
        <v>0.65897169140362988</v>
      </c>
      <c r="AJ142" s="13">
        <v>17.728052766752278</v>
      </c>
    </row>
    <row r="143" spans="1:36" ht="10.5" customHeight="1" x14ac:dyDescent="0.2">
      <c r="A143" s="11"/>
      <c r="B143" s="11"/>
      <c r="C143" s="11" t="s">
        <v>56</v>
      </c>
      <c r="D143" s="11"/>
      <c r="E143" s="11"/>
      <c r="F143" s="2"/>
      <c r="G143" s="12">
        <v>108016</v>
      </c>
      <c r="H143" s="12">
        <v>124192</v>
      </c>
      <c r="I143" s="12">
        <v>90311</v>
      </c>
      <c r="J143" s="12">
        <v>166697</v>
      </c>
      <c r="K143" s="12">
        <v>191830</v>
      </c>
      <c r="L143" s="12">
        <v>108420</v>
      </c>
      <c r="M143" s="12">
        <v>326781</v>
      </c>
      <c r="N143" s="12">
        <v>220268</v>
      </c>
      <c r="O143" s="12">
        <v>296170</v>
      </c>
      <c r="P143" s="12">
        <v>226140</v>
      </c>
      <c r="Q143" s="12">
        <v>545872</v>
      </c>
      <c r="R143" s="63">
        <v>931823</v>
      </c>
      <c r="S143" s="63">
        <v>983486</v>
      </c>
      <c r="T143" s="63">
        <v>224157</v>
      </c>
      <c r="U143" s="41">
        <v>3302317</v>
      </c>
      <c r="V143" s="41">
        <v>1542579</v>
      </c>
      <c r="W143" s="63">
        <v>1669727</v>
      </c>
      <c r="X143" s="63">
        <v>512988</v>
      </c>
      <c r="Y143" s="63">
        <v>431777</v>
      </c>
      <c r="Z143" s="63">
        <v>1728589</v>
      </c>
      <c r="AA143" s="63">
        <v>1917472</v>
      </c>
      <c r="AB143" s="63">
        <v>2140821</v>
      </c>
      <c r="AC143" s="63">
        <v>2690250</v>
      </c>
      <c r="AD143" s="63">
        <v>5307923</v>
      </c>
      <c r="AE143" s="63">
        <v>2963932</v>
      </c>
      <c r="AF143" s="63">
        <v>2237305</v>
      </c>
      <c r="AG143" s="63">
        <v>3409364</v>
      </c>
      <c r="AH143" s="63">
        <v>1887991</v>
      </c>
      <c r="AI143" s="13">
        <v>-2.0728172427768921E-2</v>
      </c>
      <c r="AJ143" s="13">
        <v>-0.44623366704171219</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181400</v>
      </c>
      <c r="H147" s="12">
        <v>41334</v>
      </c>
      <c r="I147" s="12">
        <v>103055</v>
      </c>
      <c r="J147" s="12">
        <v>85439</v>
      </c>
      <c r="K147" s="12">
        <v>400967</v>
      </c>
      <c r="L147" s="12">
        <v>260439</v>
      </c>
      <c r="M147" s="12">
        <v>23123</v>
      </c>
      <c r="N147" s="12">
        <v>84077</v>
      </c>
      <c r="O147" s="12">
        <v>708437</v>
      </c>
      <c r="P147" s="12">
        <v>343450</v>
      </c>
      <c r="Q147" s="12">
        <v>319585</v>
      </c>
      <c r="R147" s="63">
        <v>1256054</v>
      </c>
      <c r="S147" s="63">
        <v>753590</v>
      </c>
      <c r="T147" s="63">
        <v>636888</v>
      </c>
      <c r="U147" s="41">
        <v>592298</v>
      </c>
      <c r="V147" s="41">
        <v>1072203</v>
      </c>
      <c r="W147" s="63">
        <v>322798</v>
      </c>
      <c r="X147" s="63">
        <v>771477</v>
      </c>
      <c r="Y147" s="63">
        <v>1561097</v>
      </c>
      <c r="Z147" s="63">
        <v>680430</v>
      </c>
      <c r="AA147" s="63">
        <v>773212</v>
      </c>
      <c r="AB147" s="63">
        <v>1449864</v>
      </c>
      <c r="AC147" s="63">
        <v>480107</v>
      </c>
      <c r="AD147" s="63">
        <v>2650028</v>
      </c>
      <c r="AE147" s="63">
        <v>780534</v>
      </c>
      <c r="AF147" s="63">
        <v>410987</v>
      </c>
      <c r="AG147" s="63">
        <v>650747</v>
      </c>
      <c r="AH147" s="63">
        <v>1367628</v>
      </c>
      <c r="AI147" s="13">
        <v>-9.6847819107421795E-3</v>
      </c>
      <c r="AJ147" s="13">
        <v>1.101627821565063</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0</v>
      </c>
      <c r="I149" s="12">
        <v>0</v>
      </c>
      <c r="J149" s="12">
        <v>8417</v>
      </c>
      <c r="K149" s="12">
        <v>0</v>
      </c>
      <c r="L149" s="12">
        <v>0</v>
      </c>
      <c r="M149" s="12">
        <v>0</v>
      </c>
      <c r="N149" s="12">
        <v>0</v>
      </c>
      <c r="O149" s="12">
        <v>1025498</v>
      </c>
      <c r="P149" s="12">
        <v>128301</v>
      </c>
      <c r="Q149" s="12">
        <v>632150</v>
      </c>
      <c r="R149" s="63">
        <v>285514</v>
      </c>
      <c r="S149" s="63">
        <v>760481</v>
      </c>
      <c r="T149" s="63">
        <v>1122642</v>
      </c>
      <c r="U149" s="41">
        <v>2533699</v>
      </c>
      <c r="V149" s="41">
        <v>1301936</v>
      </c>
      <c r="W149" s="63">
        <v>1525548</v>
      </c>
      <c r="X149" s="63">
        <v>1416985</v>
      </c>
      <c r="Y149" s="63">
        <v>1275500</v>
      </c>
      <c r="Z149" s="63">
        <v>203140</v>
      </c>
      <c r="AA149" s="63">
        <v>116978</v>
      </c>
      <c r="AB149" s="63">
        <v>331795</v>
      </c>
      <c r="AC149" s="63">
        <v>350642</v>
      </c>
      <c r="AD149" s="63">
        <v>424510</v>
      </c>
      <c r="AE149" s="63">
        <v>444394</v>
      </c>
      <c r="AF149" s="63">
        <v>516465</v>
      </c>
      <c r="AG149" s="63">
        <v>472451</v>
      </c>
      <c r="AH149" s="63">
        <v>341891</v>
      </c>
      <c r="AI149" s="13">
        <v>5.0082771173063367E-3</v>
      </c>
      <c r="AJ149" s="13">
        <v>-0.27634611843344603</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5138633</v>
      </c>
      <c r="H152" s="5">
        <v>5740485</v>
      </c>
      <c r="I152" s="5">
        <v>6702155</v>
      </c>
      <c r="J152" s="5">
        <v>6601767</v>
      </c>
      <c r="K152" s="5">
        <v>6346420</v>
      </c>
      <c r="L152" s="5">
        <v>6157891</v>
      </c>
      <c r="M152" s="5">
        <v>8106919</v>
      </c>
      <c r="N152" s="5">
        <v>9563289</v>
      </c>
      <c r="O152" s="5">
        <v>13121361</v>
      </c>
      <c r="P152" s="5">
        <v>12365573</v>
      </c>
      <c r="Q152" s="5">
        <v>13030355</v>
      </c>
      <c r="R152" s="62">
        <v>16931052</v>
      </c>
      <c r="S152" s="62">
        <v>17256070</v>
      </c>
      <c r="T152" s="62">
        <v>18600049</v>
      </c>
      <c r="U152" s="39">
        <v>23436451</v>
      </c>
      <c r="V152" s="39">
        <v>23968455</v>
      </c>
      <c r="W152" s="62">
        <v>24267440</v>
      </c>
      <c r="X152" s="62">
        <v>26779497</v>
      </c>
      <c r="Y152" s="62">
        <v>29614646</v>
      </c>
      <c r="Z152" s="62">
        <v>28635825</v>
      </c>
      <c r="AA152" s="62">
        <v>26436683</v>
      </c>
      <c r="AB152" s="62">
        <v>29214332</v>
      </c>
      <c r="AC152" s="62">
        <v>32510204</v>
      </c>
      <c r="AD152" s="62">
        <v>35179153</v>
      </c>
      <c r="AE152" s="62">
        <v>31088445</v>
      </c>
      <c r="AF152" s="62">
        <v>28529299</v>
      </c>
      <c r="AG152" s="62">
        <v>32237126</v>
      </c>
      <c r="AH152" s="62">
        <v>31675814</v>
      </c>
      <c r="AI152" s="10">
        <v>1.3573632121840928E-2</v>
      </c>
      <c r="AJ152" s="10">
        <v>-1.7411974007856656E-2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1803957</v>
      </c>
      <c r="H154" s="12">
        <v>1735008</v>
      </c>
      <c r="I154" s="12">
        <v>1958151</v>
      </c>
      <c r="J154" s="12">
        <v>1980487</v>
      </c>
      <c r="K154" s="12">
        <v>2189283</v>
      </c>
      <c r="L154" s="12">
        <v>2466692</v>
      </c>
      <c r="M154" s="12">
        <v>2418285</v>
      </c>
      <c r="N154" s="12">
        <v>2472178</v>
      </c>
      <c r="O154" s="12">
        <v>3130338</v>
      </c>
      <c r="P154" s="12">
        <v>3837444</v>
      </c>
      <c r="Q154" s="12">
        <v>4231676</v>
      </c>
      <c r="R154" s="63">
        <v>4085591</v>
      </c>
      <c r="S154" s="63">
        <v>4519160</v>
      </c>
      <c r="T154" s="63">
        <v>5600568</v>
      </c>
      <c r="U154" s="41">
        <v>9494923</v>
      </c>
      <c r="V154" s="41">
        <v>7266692</v>
      </c>
      <c r="W154" s="63">
        <v>7230498</v>
      </c>
      <c r="X154" s="63">
        <v>7710963</v>
      </c>
      <c r="Y154" s="63">
        <v>7680953</v>
      </c>
      <c r="Z154" s="63">
        <v>7193263</v>
      </c>
      <c r="AA154" s="63">
        <v>7465782</v>
      </c>
      <c r="AB154" s="63">
        <v>9251048</v>
      </c>
      <c r="AC154" s="63">
        <v>7362934</v>
      </c>
      <c r="AD154" s="63">
        <v>7584627</v>
      </c>
      <c r="AE154" s="63">
        <v>8209496</v>
      </c>
      <c r="AF154" s="63">
        <v>8425592</v>
      </c>
      <c r="AG154" s="63">
        <v>8958482</v>
      </c>
      <c r="AH154" s="63">
        <v>9041294</v>
      </c>
      <c r="AI154" s="13">
        <v>-3.815126616484199E-3</v>
      </c>
      <c r="AJ154" s="13">
        <v>9.2439768255380764E-3</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1513271</v>
      </c>
      <c r="H156" s="12">
        <v>1644482</v>
      </c>
      <c r="I156" s="12">
        <v>2015292</v>
      </c>
      <c r="J156" s="12">
        <v>2073129</v>
      </c>
      <c r="K156" s="12">
        <v>1895399</v>
      </c>
      <c r="L156" s="12">
        <v>1947476</v>
      </c>
      <c r="M156" s="12">
        <v>2770373</v>
      </c>
      <c r="N156" s="12">
        <v>3215958</v>
      </c>
      <c r="O156" s="12">
        <v>3920733</v>
      </c>
      <c r="P156" s="12">
        <v>4059410</v>
      </c>
      <c r="Q156" s="12">
        <v>4402764</v>
      </c>
      <c r="R156" s="63">
        <v>4813857</v>
      </c>
      <c r="S156" s="63">
        <v>5712544</v>
      </c>
      <c r="T156" s="63">
        <v>6479532</v>
      </c>
      <c r="U156" s="41">
        <v>7158601</v>
      </c>
      <c r="V156" s="41">
        <v>7595744</v>
      </c>
      <c r="W156" s="63">
        <v>8225917</v>
      </c>
      <c r="X156" s="63">
        <v>7969023</v>
      </c>
      <c r="Y156" s="63">
        <v>8335700</v>
      </c>
      <c r="Z156" s="63">
        <v>8088248</v>
      </c>
      <c r="AA156" s="63">
        <v>8762480</v>
      </c>
      <c r="AB156" s="63">
        <v>8972676</v>
      </c>
      <c r="AC156" s="63">
        <v>9148960</v>
      </c>
      <c r="AD156" s="63">
        <v>10157641</v>
      </c>
      <c r="AE156" s="63">
        <v>10441039</v>
      </c>
      <c r="AF156" s="63">
        <v>10402886</v>
      </c>
      <c r="AG156" s="63">
        <v>11347086</v>
      </c>
      <c r="AH156" s="63">
        <v>11035826</v>
      </c>
      <c r="AI156" s="13">
        <v>3.5095633243920288E-2</v>
      </c>
      <c r="AJ156" s="13">
        <v>-2.7430831140259269E-2</v>
      </c>
    </row>
    <row r="157" spans="1:36" ht="10.5" customHeight="1" x14ac:dyDescent="0.2">
      <c r="A157" s="11"/>
      <c r="B157" s="19" t="s">
        <v>67</v>
      </c>
      <c r="C157" s="14"/>
      <c r="D157" s="19"/>
      <c r="E157" s="19"/>
      <c r="F157" s="2"/>
      <c r="G157" s="12">
        <v>584604</v>
      </c>
      <c r="H157" s="12">
        <v>464357</v>
      </c>
      <c r="I157" s="12">
        <v>19174</v>
      </c>
      <c r="J157" s="12">
        <v>23280</v>
      </c>
      <c r="K157" s="12">
        <v>467608</v>
      </c>
      <c r="L157" s="12">
        <v>493207</v>
      </c>
      <c r="M157" s="12">
        <v>955326</v>
      </c>
      <c r="N157" s="12">
        <v>73439</v>
      </c>
      <c r="O157" s="12">
        <v>1536093</v>
      </c>
      <c r="P157" s="12">
        <v>866410</v>
      </c>
      <c r="Q157" s="12">
        <v>1217321</v>
      </c>
      <c r="R157" s="63">
        <v>974011</v>
      </c>
      <c r="S157" s="63">
        <v>1266573</v>
      </c>
      <c r="T157" s="63">
        <v>1763892</v>
      </c>
      <c r="U157" s="41">
        <v>2279977</v>
      </c>
      <c r="V157" s="41">
        <v>2128998</v>
      </c>
      <c r="W157" s="63">
        <v>2685204</v>
      </c>
      <c r="X157" s="63">
        <v>1549813</v>
      </c>
      <c r="Y157" s="63">
        <v>2224092</v>
      </c>
      <c r="Z157" s="63">
        <v>1464275</v>
      </c>
      <c r="AA157" s="63">
        <v>1899505</v>
      </c>
      <c r="AB157" s="63">
        <v>2696783</v>
      </c>
      <c r="AC157" s="63">
        <v>1007798</v>
      </c>
      <c r="AD157" s="63">
        <v>3278144</v>
      </c>
      <c r="AE157" s="63">
        <v>3975352</v>
      </c>
      <c r="AF157" s="63">
        <v>656950</v>
      </c>
      <c r="AG157" s="63">
        <v>179852</v>
      </c>
      <c r="AH157" s="63">
        <v>1153431</v>
      </c>
      <c r="AI157" s="13">
        <v>-0.13199091724714485</v>
      </c>
      <c r="AJ157" s="13">
        <v>5.4132230945444029</v>
      </c>
    </row>
    <row r="158" spans="1:36" ht="10.5" customHeight="1" x14ac:dyDescent="0.2">
      <c r="A158" s="11"/>
      <c r="B158" s="19" t="s">
        <v>69</v>
      </c>
      <c r="C158" s="14"/>
      <c r="D158" s="19"/>
      <c r="E158" s="19"/>
      <c r="F158" s="2"/>
      <c r="G158" s="12">
        <v>213345</v>
      </c>
      <c r="H158" s="12">
        <v>141017</v>
      </c>
      <c r="I158" s="12">
        <v>136461</v>
      </c>
      <c r="J158" s="12">
        <v>144719</v>
      </c>
      <c r="K158" s="12">
        <v>132010</v>
      </c>
      <c r="L158" s="12">
        <v>117427</v>
      </c>
      <c r="M158" s="12">
        <v>181066</v>
      </c>
      <c r="N158" s="12">
        <v>113922</v>
      </c>
      <c r="O158" s="12">
        <v>658841</v>
      </c>
      <c r="P158" s="12">
        <v>606088</v>
      </c>
      <c r="Q158" s="12">
        <v>461325</v>
      </c>
      <c r="R158" s="63">
        <v>643817</v>
      </c>
      <c r="S158" s="63">
        <v>715255</v>
      </c>
      <c r="T158" s="63">
        <v>769414</v>
      </c>
      <c r="U158" s="41">
        <v>960099</v>
      </c>
      <c r="V158" s="41">
        <v>1132156</v>
      </c>
      <c r="W158" s="63">
        <v>1235568</v>
      </c>
      <c r="X158" s="63">
        <v>920442</v>
      </c>
      <c r="Y158" s="63">
        <v>971161</v>
      </c>
      <c r="Z158" s="63">
        <v>1213234</v>
      </c>
      <c r="AA158" s="63">
        <v>1140706</v>
      </c>
      <c r="AB158" s="63">
        <v>925614</v>
      </c>
      <c r="AC158" s="63">
        <v>2015137</v>
      </c>
      <c r="AD158" s="63">
        <v>877007</v>
      </c>
      <c r="AE158" s="63">
        <v>884642</v>
      </c>
      <c r="AF158" s="63">
        <v>960949</v>
      </c>
      <c r="AG158" s="63">
        <v>959548</v>
      </c>
      <c r="AH158" s="63">
        <v>1114953</v>
      </c>
      <c r="AI158" s="13">
        <v>3.150445407392799E-2</v>
      </c>
      <c r="AJ158" s="13">
        <v>0.16195646283458462</v>
      </c>
    </row>
    <row r="159" spans="1:36" ht="10.5" customHeight="1" x14ac:dyDescent="0.2">
      <c r="A159" s="11"/>
      <c r="B159" s="19" t="s">
        <v>70</v>
      </c>
      <c r="C159" s="14"/>
      <c r="D159" s="19"/>
      <c r="E159" s="19"/>
      <c r="F159" s="2"/>
      <c r="G159" s="12">
        <v>343114</v>
      </c>
      <c r="H159" s="12">
        <v>1059789</v>
      </c>
      <c r="I159" s="12">
        <v>1439659</v>
      </c>
      <c r="J159" s="12">
        <v>1432948</v>
      </c>
      <c r="K159" s="12">
        <v>677324</v>
      </c>
      <c r="L159" s="12">
        <v>771245</v>
      </c>
      <c r="M159" s="12">
        <v>769015</v>
      </c>
      <c r="N159" s="12">
        <v>1954574</v>
      </c>
      <c r="O159" s="12">
        <v>1482958</v>
      </c>
      <c r="P159" s="12">
        <v>1497505</v>
      </c>
      <c r="Q159" s="12">
        <v>1482510</v>
      </c>
      <c r="R159" s="63">
        <v>1469609</v>
      </c>
      <c r="S159" s="63">
        <v>1513231</v>
      </c>
      <c r="T159" s="63">
        <v>1822012</v>
      </c>
      <c r="U159" s="41">
        <v>2041278</v>
      </c>
      <c r="V159" s="41">
        <v>1986353</v>
      </c>
      <c r="W159" s="63">
        <v>2137864</v>
      </c>
      <c r="X159" s="63">
        <v>2042194</v>
      </c>
      <c r="Y159" s="63">
        <v>2082207</v>
      </c>
      <c r="Z159" s="63">
        <v>2086727</v>
      </c>
      <c r="AA159" s="63">
        <v>2144804</v>
      </c>
      <c r="AB159" s="63">
        <v>53213</v>
      </c>
      <c r="AC159" s="63">
        <v>2345733</v>
      </c>
      <c r="AD159" s="63">
        <v>2687303</v>
      </c>
      <c r="AE159" s="63">
        <v>2738500</v>
      </c>
      <c r="AF159" s="63">
        <v>2908934</v>
      </c>
      <c r="AG159" s="63">
        <v>2789995</v>
      </c>
      <c r="AH159" s="63">
        <v>2845514</v>
      </c>
      <c r="AI159" s="13">
        <v>0.94099238015376052</v>
      </c>
      <c r="AJ159" s="13">
        <v>1.989931881598354E-2</v>
      </c>
    </row>
    <row r="160" spans="1:36" ht="10.5" customHeight="1" x14ac:dyDescent="0.2">
      <c r="A160" s="11"/>
      <c r="B160" s="19" t="s">
        <v>71</v>
      </c>
      <c r="C160" s="14"/>
      <c r="D160" s="19"/>
      <c r="E160" s="19"/>
      <c r="F160" s="2"/>
      <c r="G160" s="12">
        <v>190635</v>
      </c>
      <c r="H160" s="12">
        <v>115725</v>
      </c>
      <c r="I160" s="12">
        <v>134532</v>
      </c>
      <c r="J160" s="12">
        <v>142807</v>
      </c>
      <c r="K160" s="12">
        <v>181898</v>
      </c>
      <c r="L160" s="12">
        <v>140229</v>
      </c>
      <c r="M160" s="12">
        <v>219726</v>
      </c>
      <c r="N160" s="12">
        <v>236631</v>
      </c>
      <c r="O160" s="12">
        <v>304791</v>
      </c>
      <c r="P160" s="12">
        <v>281270</v>
      </c>
      <c r="Q160" s="12">
        <v>515874</v>
      </c>
      <c r="R160" s="63">
        <v>666599</v>
      </c>
      <c r="S160" s="63">
        <v>649107</v>
      </c>
      <c r="T160" s="63">
        <v>764476</v>
      </c>
      <c r="U160" s="41">
        <v>946314</v>
      </c>
      <c r="V160" s="41">
        <v>1162170</v>
      </c>
      <c r="W160" s="63">
        <v>1042805</v>
      </c>
      <c r="X160" s="63">
        <v>2114959</v>
      </c>
      <c r="Y160" s="63">
        <v>1648343</v>
      </c>
      <c r="Z160" s="63">
        <v>1617492</v>
      </c>
      <c r="AA160" s="63">
        <v>1403994</v>
      </c>
      <c r="AB160" s="63">
        <v>1376211</v>
      </c>
      <c r="AC160" s="63">
        <v>1435939</v>
      </c>
      <c r="AD160" s="63">
        <v>1432639</v>
      </c>
      <c r="AE160" s="63">
        <v>1414828</v>
      </c>
      <c r="AF160" s="63">
        <v>1375070</v>
      </c>
      <c r="AG160" s="63">
        <v>1310605</v>
      </c>
      <c r="AH160" s="63">
        <v>1212395</v>
      </c>
      <c r="AI160" s="13">
        <v>-2.0901199217975508E-2</v>
      </c>
      <c r="AJ160" s="13">
        <v>-7.4934858328787088E-2</v>
      </c>
    </row>
    <row r="161" spans="1:36" ht="10.5" customHeight="1" x14ac:dyDescent="0.2">
      <c r="A161" s="11"/>
      <c r="B161" s="19" t="s">
        <v>72</v>
      </c>
      <c r="C161" s="14"/>
      <c r="D161" s="19"/>
      <c r="E161" s="19"/>
      <c r="F161" s="2"/>
      <c r="G161" s="12">
        <v>0</v>
      </c>
      <c r="H161" s="12">
        <v>42072</v>
      </c>
      <c r="I161" s="12">
        <v>43328</v>
      </c>
      <c r="J161" s="12">
        <v>1813</v>
      </c>
      <c r="K161" s="12">
        <v>29605</v>
      </c>
      <c r="L161" s="12">
        <v>17396</v>
      </c>
      <c r="M161" s="12">
        <v>0</v>
      </c>
      <c r="N161" s="12">
        <v>379</v>
      </c>
      <c r="O161" s="12">
        <v>211312</v>
      </c>
      <c r="P161" s="12">
        <v>157524</v>
      </c>
      <c r="Q161" s="12">
        <v>269582</v>
      </c>
      <c r="R161" s="63">
        <v>267681</v>
      </c>
      <c r="S161" s="63">
        <v>212466</v>
      </c>
      <c r="T161" s="63">
        <v>643404</v>
      </c>
      <c r="U161" s="41">
        <v>436369</v>
      </c>
      <c r="V161" s="41">
        <v>701039</v>
      </c>
      <c r="W161" s="63">
        <v>433631</v>
      </c>
      <c r="X161" s="63">
        <v>4472103</v>
      </c>
      <c r="Y161" s="63">
        <v>1316695</v>
      </c>
      <c r="Z161" s="63">
        <v>790452</v>
      </c>
      <c r="AA161" s="63">
        <v>2008687</v>
      </c>
      <c r="AB161" s="63">
        <v>1810750</v>
      </c>
      <c r="AC161" s="63">
        <v>1556521</v>
      </c>
      <c r="AD161" s="63">
        <v>1413856</v>
      </c>
      <c r="AE161" s="63">
        <v>953577</v>
      </c>
      <c r="AF161" s="63">
        <v>923865</v>
      </c>
      <c r="AG161" s="63">
        <v>1088219</v>
      </c>
      <c r="AH161" s="63">
        <v>1031465</v>
      </c>
      <c r="AI161" s="13">
        <v>-8.9529245309470373E-2</v>
      </c>
      <c r="AJ161" s="13">
        <v>-5.2153105211359109E-2</v>
      </c>
    </row>
    <row r="162" spans="1:36" ht="10.5" customHeight="1" x14ac:dyDescent="0.2">
      <c r="A162" s="11"/>
      <c r="B162" s="19" t="s">
        <v>73</v>
      </c>
      <c r="C162" s="14"/>
      <c r="D162" s="19"/>
      <c r="E162" s="19"/>
      <c r="F162" s="2"/>
      <c r="G162" s="12">
        <v>0</v>
      </c>
      <c r="H162" s="12">
        <v>0</v>
      </c>
      <c r="I162" s="12">
        <v>0</v>
      </c>
      <c r="J162" s="12">
        <v>0</v>
      </c>
      <c r="K162" s="12">
        <v>228059</v>
      </c>
      <c r="L162" s="12">
        <v>0</v>
      </c>
      <c r="M162" s="12">
        <v>0</v>
      </c>
      <c r="N162" s="12">
        <v>0</v>
      </c>
      <c r="O162" s="12">
        <v>1474589</v>
      </c>
      <c r="P162" s="12">
        <v>778594</v>
      </c>
      <c r="Q162" s="12">
        <v>0</v>
      </c>
      <c r="R162" s="63">
        <v>3455483</v>
      </c>
      <c r="S162" s="63">
        <v>2012470</v>
      </c>
      <c r="T162" s="63">
        <v>274941</v>
      </c>
      <c r="U162" s="41">
        <v>118890</v>
      </c>
      <c r="V162" s="41">
        <v>1995303</v>
      </c>
      <c r="W162" s="63">
        <v>1275953</v>
      </c>
      <c r="X162" s="63">
        <v>0</v>
      </c>
      <c r="Y162" s="63">
        <v>3097338</v>
      </c>
      <c r="Z162" s="63">
        <v>5978599</v>
      </c>
      <c r="AA162" s="63">
        <v>1404725</v>
      </c>
      <c r="AB162" s="63">
        <v>3459445</v>
      </c>
      <c r="AC162" s="63">
        <v>6844125</v>
      </c>
      <c r="AD162" s="63">
        <v>7118727</v>
      </c>
      <c r="AE162" s="63">
        <v>1732678</v>
      </c>
      <c r="AF162" s="63">
        <v>2256563</v>
      </c>
      <c r="AG162" s="63">
        <v>5003430</v>
      </c>
      <c r="AH162" s="63">
        <v>3650534</v>
      </c>
      <c r="AI162" s="13">
        <v>9.0011500008835288E-3</v>
      </c>
      <c r="AJ162" s="13">
        <v>-0.27039370991499834</v>
      </c>
    </row>
    <row r="163" spans="1:36" ht="10.5" customHeight="1" x14ac:dyDescent="0.2">
      <c r="A163" s="11"/>
      <c r="B163" s="19" t="s">
        <v>39</v>
      </c>
      <c r="C163" s="14"/>
      <c r="D163" s="19"/>
      <c r="E163" s="19"/>
      <c r="F163" s="2"/>
      <c r="G163" s="12">
        <v>489707</v>
      </c>
      <c r="H163" s="12">
        <v>538035</v>
      </c>
      <c r="I163" s="12">
        <v>955558</v>
      </c>
      <c r="J163" s="12">
        <v>802584</v>
      </c>
      <c r="K163" s="12">
        <v>545234</v>
      </c>
      <c r="L163" s="12">
        <v>204219</v>
      </c>
      <c r="M163" s="12">
        <v>793128</v>
      </c>
      <c r="N163" s="12">
        <v>1496208</v>
      </c>
      <c r="O163" s="12">
        <v>401706</v>
      </c>
      <c r="P163" s="12">
        <v>281328</v>
      </c>
      <c r="Q163" s="12">
        <v>449303</v>
      </c>
      <c r="R163" s="63">
        <v>554404</v>
      </c>
      <c r="S163" s="63">
        <v>655264</v>
      </c>
      <c r="T163" s="63">
        <v>481810</v>
      </c>
      <c r="U163" s="41">
        <v>0</v>
      </c>
      <c r="V163" s="41">
        <v>0</v>
      </c>
      <c r="W163" s="63">
        <v>0</v>
      </c>
      <c r="X163" s="63">
        <v>0</v>
      </c>
      <c r="Y163" s="63">
        <v>2258157</v>
      </c>
      <c r="Z163" s="63">
        <v>203535</v>
      </c>
      <c r="AA163" s="63">
        <v>206000</v>
      </c>
      <c r="AB163" s="63">
        <v>668592</v>
      </c>
      <c r="AC163" s="63">
        <v>793057</v>
      </c>
      <c r="AD163" s="63">
        <v>629209</v>
      </c>
      <c r="AE163" s="63">
        <v>738333</v>
      </c>
      <c r="AF163" s="63">
        <v>618490</v>
      </c>
      <c r="AG163" s="63">
        <v>599909</v>
      </c>
      <c r="AH163" s="63">
        <v>590402</v>
      </c>
      <c r="AI163" s="13">
        <v>-2.0515034918066499E-2</v>
      </c>
      <c r="AJ163" s="13">
        <v>-1.5847403522867634E-2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232</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472377</v>
      </c>
      <c r="H176" s="5">
        <v>2121567</v>
      </c>
      <c r="I176" s="5">
        <v>2309133</v>
      </c>
      <c r="J176" s="5">
        <v>3054687</v>
      </c>
      <c r="K176" s="5">
        <f>SUM(K178,K193,K204,K206)</f>
        <v>3411914</v>
      </c>
      <c r="L176" s="5">
        <f>SUM(L178,L193,L204,L206)</f>
        <v>3686347</v>
      </c>
      <c r="M176" s="5">
        <f>SUM(M178,M193,M204,M206)</f>
        <v>3416411</v>
      </c>
      <c r="N176" s="5">
        <f>SUM(N178,N193,N204,N206)</f>
        <v>3504251</v>
      </c>
      <c r="O176" s="5">
        <v>3352912</v>
      </c>
      <c r="P176" s="5">
        <v>3340050</v>
      </c>
      <c r="Q176" s="5">
        <v>3444992</v>
      </c>
      <c r="R176" s="39">
        <v>4541126</v>
      </c>
      <c r="S176" s="39">
        <v>6490791</v>
      </c>
      <c r="T176" s="39">
        <v>6004412</v>
      </c>
      <c r="U176" s="39">
        <v>6329732</v>
      </c>
      <c r="V176" s="39">
        <v>6762701</v>
      </c>
      <c r="W176" s="39">
        <v>5787378</v>
      </c>
      <c r="X176" s="39">
        <v>6174986.9900000002</v>
      </c>
      <c r="Y176" s="39">
        <v>6565683</v>
      </c>
      <c r="Z176" s="39">
        <v>10804804</v>
      </c>
      <c r="AA176" s="39">
        <v>7790032</v>
      </c>
      <c r="AB176" s="39">
        <v>7624669</v>
      </c>
      <c r="AC176" s="39">
        <v>9884198</v>
      </c>
      <c r="AD176" s="39">
        <v>6553894</v>
      </c>
      <c r="AE176" s="39">
        <v>6150350</v>
      </c>
      <c r="AF176" s="39">
        <v>6496699</v>
      </c>
      <c r="AG176" s="39">
        <v>6242192</v>
      </c>
      <c r="AH176" s="39">
        <v>7051665</v>
      </c>
      <c r="AI176" s="10">
        <v>-1.2936454116385332E-2</v>
      </c>
      <c r="AJ176" s="10">
        <v>0.12967768373673863</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354035</v>
      </c>
      <c r="H178" s="12">
        <v>1680332</v>
      </c>
      <c r="I178" s="12">
        <v>1983383</v>
      </c>
      <c r="J178" s="12">
        <v>2113060</v>
      </c>
      <c r="K178" s="12">
        <f>SUM(K179,K183:K187)</f>
        <v>2330024</v>
      </c>
      <c r="L178" s="12">
        <f>SUM(L179,L183:L187)</f>
        <v>2639640</v>
      </c>
      <c r="M178" s="12">
        <f>SUM(M179,M183:M187)</f>
        <v>2723023</v>
      </c>
      <c r="N178" s="12">
        <f>SUM(N179,N183:N187)</f>
        <v>2705349</v>
      </c>
      <c r="O178" s="12">
        <v>2743583</v>
      </c>
      <c r="P178" s="12">
        <v>2851574</v>
      </c>
      <c r="Q178" s="12">
        <v>2965356</v>
      </c>
      <c r="R178" s="41">
        <v>3069512</v>
      </c>
      <c r="S178" s="41">
        <v>4405683</v>
      </c>
      <c r="T178" s="41">
        <v>4335147</v>
      </c>
      <c r="U178" s="41">
        <v>5028852</v>
      </c>
      <c r="V178" s="41">
        <v>5664943</v>
      </c>
      <c r="W178" s="41">
        <v>5073369</v>
      </c>
      <c r="X178" s="41">
        <v>5170410.99</v>
      </c>
      <c r="Y178" s="41">
        <v>5497339</v>
      </c>
      <c r="Z178" s="41">
        <v>6043661</v>
      </c>
      <c r="AA178" s="41">
        <v>6709914</v>
      </c>
      <c r="AB178" s="41">
        <v>5232608</v>
      </c>
      <c r="AC178" s="41">
        <v>8637101</v>
      </c>
      <c r="AD178" s="41">
        <v>5739028</v>
      </c>
      <c r="AE178" s="41">
        <v>5168281</v>
      </c>
      <c r="AF178" s="41">
        <v>5934127</v>
      </c>
      <c r="AG178" s="41">
        <v>5848650</v>
      </c>
      <c r="AH178" s="41">
        <v>6221575</v>
      </c>
      <c r="AI178" s="13">
        <v>2.9272469591008043E-2</v>
      </c>
      <c r="AJ178" s="13">
        <v>6.3762577688868366E-2</v>
      </c>
    </row>
    <row r="179" spans="1:36" ht="10.5" customHeight="1" x14ac:dyDescent="0.2">
      <c r="A179" s="11"/>
      <c r="B179" s="11"/>
      <c r="C179" s="11" t="s">
        <v>36</v>
      </c>
      <c r="D179" s="11"/>
      <c r="E179" s="11"/>
      <c r="F179" s="2"/>
      <c r="G179" s="12">
        <v>162162</v>
      </c>
      <c r="H179" s="12">
        <v>777013</v>
      </c>
      <c r="I179" s="12">
        <v>1035539</v>
      </c>
      <c r="J179" s="12">
        <v>967446</v>
      </c>
      <c r="K179" s="12">
        <f>SUM(K180:K182)</f>
        <v>1129632</v>
      </c>
      <c r="L179" s="12">
        <f>SUM(L180:L182)</f>
        <v>919945</v>
      </c>
      <c r="M179" s="12">
        <f>SUM(M180:M182)</f>
        <v>690174</v>
      </c>
      <c r="N179" s="12">
        <f>SUM(N180:N182)</f>
        <v>774763</v>
      </c>
      <c r="O179" s="12">
        <v>780957</v>
      </c>
      <c r="P179" s="12">
        <v>737420</v>
      </c>
      <c r="Q179" s="12">
        <v>844438</v>
      </c>
      <c r="R179" s="41">
        <v>825224</v>
      </c>
      <c r="S179" s="41">
        <v>974842</v>
      </c>
      <c r="T179" s="41">
        <v>1026214</v>
      </c>
      <c r="U179" s="41">
        <v>1043115</v>
      </c>
      <c r="V179" s="41">
        <v>1300201</v>
      </c>
      <c r="W179" s="41">
        <v>1138436</v>
      </c>
      <c r="X179" s="41">
        <v>1254358</v>
      </c>
      <c r="Y179" s="41">
        <v>1320565</v>
      </c>
      <c r="Z179" s="41">
        <v>1814478</v>
      </c>
      <c r="AA179" s="41">
        <v>2038641</v>
      </c>
      <c r="AB179" s="41">
        <v>2007092</v>
      </c>
      <c r="AC179" s="41">
        <v>2097473</v>
      </c>
      <c r="AD179" s="41">
        <v>2220025</v>
      </c>
      <c r="AE179" s="41">
        <v>2178410</v>
      </c>
      <c r="AF179" s="41">
        <v>2482145</v>
      </c>
      <c r="AG179" s="41">
        <v>2508518</v>
      </c>
      <c r="AH179" s="41">
        <v>2606121</v>
      </c>
      <c r="AI179" s="13">
        <v>4.4490632361080529E-2</v>
      </c>
      <c r="AJ179" s="13">
        <v>3.8908630514112315E-2</v>
      </c>
    </row>
    <row r="180" spans="1:36" ht="10.5" customHeight="1" x14ac:dyDescent="0.2">
      <c r="A180" s="11"/>
      <c r="B180" s="11"/>
      <c r="C180" s="11"/>
      <c r="D180" s="11" t="s">
        <v>37</v>
      </c>
      <c r="E180" s="11"/>
      <c r="F180" s="2"/>
      <c r="G180" s="12">
        <v>145599</v>
      </c>
      <c r="H180" s="12">
        <v>693019</v>
      </c>
      <c r="I180" s="12">
        <v>938185</v>
      </c>
      <c r="J180" s="12">
        <v>849983</v>
      </c>
      <c r="K180" s="12">
        <v>1020491</v>
      </c>
      <c r="L180" s="12">
        <v>801178</v>
      </c>
      <c r="M180" s="12">
        <v>632971</v>
      </c>
      <c r="N180" s="12">
        <v>736143</v>
      </c>
      <c r="O180" s="12">
        <v>732053</v>
      </c>
      <c r="P180" s="12">
        <v>696003</v>
      </c>
      <c r="Q180" s="12">
        <v>791349</v>
      </c>
      <c r="R180" s="41">
        <v>781853</v>
      </c>
      <c r="S180" s="41">
        <v>923596</v>
      </c>
      <c r="T180" s="41">
        <v>940727</v>
      </c>
      <c r="U180" s="41">
        <v>979993</v>
      </c>
      <c r="V180" s="41">
        <v>1233714</v>
      </c>
      <c r="W180" s="41">
        <v>1054658</v>
      </c>
      <c r="X180" s="41">
        <v>1135587</v>
      </c>
      <c r="Y180" s="41">
        <v>1233576</v>
      </c>
      <c r="Z180" s="41">
        <v>1731376</v>
      </c>
      <c r="AA180" s="41">
        <v>1941237</v>
      </c>
      <c r="AB180" s="41">
        <v>1878197</v>
      </c>
      <c r="AC180" s="41">
        <v>2009509</v>
      </c>
      <c r="AD180" s="41">
        <v>2100696</v>
      </c>
      <c r="AE180" s="41">
        <v>2060973</v>
      </c>
      <c r="AF180" s="41">
        <v>2312290</v>
      </c>
      <c r="AG180" s="41">
        <v>2406944</v>
      </c>
      <c r="AH180" s="41">
        <v>2456763</v>
      </c>
      <c r="AI180" s="13">
        <v>4.5772025057822185E-2</v>
      </c>
      <c r="AJ180" s="13">
        <v>2.0698030365475888E-2</v>
      </c>
    </row>
    <row r="181" spans="1:36" ht="10.5" customHeight="1" x14ac:dyDescent="0.2">
      <c r="A181" s="11"/>
      <c r="B181" s="11"/>
      <c r="C181" s="14"/>
      <c r="D181" s="11" t="s">
        <v>90</v>
      </c>
      <c r="E181" s="11"/>
      <c r="F181" s="2"/>
      <c r="G181" s="12">
        <v>0</v>
      </c>
      <c r="H181" s="12">
        <v>15969</v>
      </c>
      <c r="I181" s="12">
        <v>17566</v>
      </c>
      <c r="J181" s="12">
        <v>19322</v>
      </c>
      <c r="K181" s="12">
        <v>21254</v>
      </c>
      <c r="L181" s="12">
        <v>23380</v>
      </c>
      <c r="M181" s="12">
        <v>25718</v>
      </c>
      <c r="N181" s="12">
        <v>0</v>
      </c>
      <c r="O181" s="12">
        <v>16560</v>
      </c>
      <c r="P181" s="12">
        <v>0</v>
      </c>
      <c r="Q181" s="12">
        <v>0</v>
      </c>
      <c r="R181" s="41">
        <v>0</v>
      </c>
      <c r="S181" s="41">
        <v>0</v>
      </c>
      <c r="T181" s="41">
        <v>0</v>
      </c>
      <c r="U181" s="41">
        <v>0</v>
      </c>
      <c r="V181" s="41">
        <v>0</v>
      </c>
      <c r="W181" s="41">
        <v>0</v>
      </c>
      <c r="X181" s="41">
        <v>0</v>
      </c>
      <c r="Y181" s="41">
        <v>0</v>
      </c>
      <c r="Z181" s="41">
        <v>0</v>
      </c>
      <c r="AA181" s="41">
        <v>0</v>
      </c>
      <c r="AB181" s="41">
        <v>0</v>
      </c>
      <c r="AC181" s="41">
        <v>0</v>
      </c>
      <c r="AD181" s="41">
        <v>0</v>
      </c>
      <c r="AE181" s="41">
        <v>0</v>
      </c>
      <c r="AF181" s="41">
        <v>0</v>
      </c>
      <c r="AG181" s="41">
        <v>0</v>
      </c>
      <c r="AH181" s="41">
        <v>0</v>
      </c>
      <c r="AI181" s="13" t="s">
        <v>246</v>
      </c>
      <c r="AJ181" s="13" t="s">
        <v>246</v>
      </c>
    </row>
    <row r="182" spans="1:36" ht="10.5" customHeight="1" x14ac:dyDescent="0.2">
      <c r="A182" s="11"/>
      <c r="B182" s="14"/>
      <c r="C182" s="11"/>
      <c r="D182" s="11" t="s">
        <v>39</v>
      </c>
      <c r="E182" s="11"/>
      <c r="F182" s="2"/>
      <c r="G182" s="12">
        <v>16563</v>
      </c>
      <c r="H182" s="12">
        <v>68025</v>
      </c>
      <c r="I182" s="12">
        <v>79788</v>
      </c>
      <c r="J182" s="12">
        <v>98141</v>
      </c>
      <c r="K182" s="12">
        <v>87887</v>
      </c>
      <c r="L182" s="12">
        <v>95387</v>
      </c>
      <c r="M182" s="12">
        <v>31485</v>
      </c>
      <c r="N182" s="12">
        <v>38620</v>
      </c>
      <c r="O182" s="12">
        <v>32344</v>
      </c>
      <c r="P182" s="12">
        <v>41417</v>
      </c>
      <c r="Q182" s="12">
        <v>53089</v>
      </c>
      <c r="R182" s="41">
        <v>43371</v>
      </c>
      <c r="S182" s="41">
        <v>51246</v>
      </c>
      <c r="T182" s="41">
        <v>85487</v>
      </c>
      <c r="U182" s="41">
        <v>63122</v>
      </c>
      <c r="V182" s="41">
        <v>66487</v>
      </c>
      <c r="W182" s="41">
        <v>83778</v>
      </c>
      <c r="X182" s="41">
        <v>118771</v>
      </c>
      <c r="Y182" s="41">
        <v>86989</v>
      </c>
      <c r="Z182" s="41">
        <v>83102</v>
      </c>
      <c r="AA182" s="41">
        <v>97404</v>
      </c>
      <c r="AB182" s="41">
        <v>128895</v>
      </c>
      <c r="AC182" s="41">
        <v>87964</v>
      </c>
      <c r="AD182" s="41">
        <v>119329</v>
      </c>
      <c r="AE182" s="41">
        <v>117437</v>
      </c>
      <c r="AF182" s="41">
        <v>169855</v>
      </c>
      <c r="AG182" s="41">
        <v>101574</v>
      </c>
      <c r="AH182" s="41">
        <v>149358</v>
      </c>
      <c r="AI182" s="13">
        <v>2.4862029544088671E-2</v>
      </c>
      <c r="AJ182" s="13">
        <v>0.47043534762833006</v>
      </c>
    </row>
    <row r="183" spans="1:36" ht="10.5" customHeight="1" x14ac:dyDescent="0.2">
      <c r="A183" s="11"/>
      <c r="B183" s="14"/>
      <c r="C183" s="11" t="s">
        <v>40</v>
      </c>
      <c r="D183" s="11"/>
      <c r="E183" s="11"/>
      <c r="F183" s="2"/>
      <c r="G183" s="12">
        <v>0</v>
      </c>
      <c r="H183" s="12">
        <v>0</v>
      </c>
      <c r="I183" s="12">
        <v>0</v>
      </c>
      <c r="J183" s="12">
        <v>3990</v>
      </c>
      <c r="K183" s="12">
        <v>0</v>
      </c>
      <c r="L183" s="12">
        <v>366433</v>
      </c>
      <c r="M183" s="12">
        <v>655922</v>
      </c>
      <c r="N183" s="12">
        <v>532132</v>
      </c>
      <c r="O183" s="12">
        <v>501072</v>
      </c>
      <c r="P183" s="12">
        <v>526935</v>
      </c>
      <c r="Q183" s="12">
        <v>504982</v>
      </c>
      <c r="R183" s="41">
        <v>608645</v>
      </c>
      <c r="S183" s="41">
        <v>678515</v>
      </c>
      <c r="T183" s="41">
        <v>692449</v>
      </c>
      <c r="U183" s="41">
        <v>776210</v>
      </c>
      <c r="V183" s="41">
        <v>864182</v>
      </c>
      <c r="W183" s="41">
        <v>823200</v>
      </c>
      <c r="X183" s="41">
        <v>802062</v>
      </c>
      <c r="Y183" s="41">
        <v>809834</v>
      </c>
      <c r="Z183" s="41">
        <v>579743</v>
      </c>
      <c r="AA183" s="41">
        <v>502491</v>
      </c>
      <c r="AB183" s="41">
        <v>365709</v>
      </c>
      <c r="AC183" s="41">
        <v>528084</v>
      </c>
      <c r="AD183" s="41">
        <v>597846</v>
      </c>
      <c r="AE183" s="41">
        <v>578809</v>
      </c>
      <c r="AF183" s="41">
        <v>602164</v>
      </c>
      <c r="AG183" s="41">
        <v>518487</v>
      </c>
      <c r="AH183" s="41">
        <v>653785</v>
      </c>
      <c r="AI183" s="13">
        <v>0.10166584192788752</v>
      </c>
      <c r="AJ183" s="13">
        <v>0.26094771903635</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0</v>
      </c>
      <c r="W184" s="41">
        <v>0</v>
      </c>
      <c r="X184" s="41">
        <v>0</v>
      </c>
      <c r="Y184" s="41">
        <v>0</v>
      </c>
      <c r="Z184" s="41">
        <v>0</v>
      </c>
      <c r="AA184" s="41">
        <v>0</v>
      </c>
      <c r="AB184" s="41">
        <v>0</v>
      </c>
      <c r="AC184" s="41">
        <v>0</v>
      </c>
      <c r="AD184" s="41">
        <v>0</v>
      </c>
      <c r="AE184" s="41">
        <v>0</v>
      </c>
      <c r="AF184" s="41">
        <v>0</v>
      </c>
      <c r="AG184" s="41">
        <v>0</v>
      </c>
      <c r="AH184" s="41">
        <v>0</v>
      </c>
      <c r="AI184" s="13" t="s">
        <v>246</v>
      </c>
      <c r="AJ184" s="13" t="s">
        <v>246</v>
      </c>
    </row>
    <row r="185" spans="1:36" ht="10.5" customHeight="1" x14ac:dyDescent="0.2">
      <c r="A185" s="11"/>
      <c r="B185" s="14"/>
      <c r="C185" s="11" t="s">
        <v>42</v>
      </c>
      <c r="D185" s="11"/>
      <c r="E185" s="11"/>
      <c r="F185" s="2"/>
      <c r="G185" s="12">
        <v>0</v>
      </c>
      <c r="H185" s="12">
        <v>0</v>
      </c>
      <c r="I185" s="12">
        <v>0</v>
      </c>
      <c r="J185" s="12">
        <v>0</v>
      </c>
      <c r="K185" s="12">
        <v>23937</v>
      </c>
      <c r="L185" s="12">
        <v>39232</v>
      </c>
      <c r="M185" s="12">
        <v>7355</v>
      </c>
      <c r="N185" s="12">
        <v>0</v>
      </c>
      <c r="O185" s="12">
        <v>0</v>
      </c>
      <c r="P185" s="12">
        <v>0</v>
      </c>
      <c r="Q185" s="12">
        <v>0</v>
      </c>
      <c r="R185" s="41">
        <v>0</v>
      </c>
      <c r="S185" s="41">
        <v>19658</v>
      </c>
      <c r="T185" s="41">
        <v>37845</v>
      </c>
      <c r="U185" s="41">
        <v>931</v>
      </c>
      <c r="V185" s="41">
        <v>17959</v>
      </c>
      <c r="W185" s="41">
        <v>17208</v>
      </c>
      <c r="X185" s="41">
        <v>3249</v>
      </c>
      <c r="Y185" s="41">
        <v>442</v>
      </c>
      <c r="Z185" s="41">
        <v>9349</v>
      </c>
      <c r="AA185" s="41">
        <v>10691</v>
      </c>
      <c r="AB185" s="41">
        <v>21211</v>
      </c>
      <c r="AC185" s="41">
        <v>12531</v>
      </c>
      <c r="AD185" s="41">
        <v>12535</v>
      </c>
      <c r="AE185" s="41">
        <v>13178</v>
      </c>
      <c r="AF185" s="41">
        <v>16260</v>
      </c>
      <c r="AG185" s="41">
        <v>21277</v>
      </c>
      <c r="AH185" s="41">
        <v>26066</v>
      </c>
      <c r="AI185" s="13">
        <v>3.4948821855242729E-2</v>
      </c>
      <c r="AJ185" s="13">
        <v>0.22507872350425343</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11870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191873</v>
      </c>
      <c r="H187" s="12">
        <v>903319</v>
      </c>
      <c r="I187" s="12">
        <v>947844</v>
      </c>
      <c r="J187" s="12">
        <v>1141624</v>
      </c>
      <c r="K187" s="12">
        <v>1176455</v>
      </c>
      <c r="L187" s="12">
        <v>1314030</v>
      </c>
      <c r="M187" s="12">
        <v>1369572</v>
      </c>
      <c r="N187" s="12">
        <v>1398454</v>
      </c>
      <c r="O187" s="12">
        <v>1461554</v>
      </c>
      <c r="P187" s="12">
        <v>1587219</v>
      </c>
      <c r="Q187" s="12">
        <v>1615936</v>
      </c>
      <c r="R187" s="41">
        <v>1635643</v>
      </c>
      <c r="S187" s="41">
        <v>2732668</v>
      </c>
      <c r="T187" s="41">
        <v>2578639</v>
      </c>
      <c r="U187" s="41">
        <v>3208596</v>
      </c>
      <c r="V187" s="41">
        <v>3482601</v>
      </c>
      <c r="W187" s="41">
        <v>3082655</v>
      </c>
      <c r="X187" s="41">
        <v>3110741.99</v>
      </c>
      <c r="Y187" s="41">
        <v>3366498</v>
      </c>
      <c r="Z187" s="41">
        <v>3640091</v>
      </c>
      <c r="AA187" s="41">
        <v>4158091</v>
      </c>
      <c r="AB187" s="41">
        <v>2838596</v>
      </c>
      <c r="AC187" s="41">
        <v>5999013</v>
      </c>
      <c r="AD187" s="41">
        <v>2908622</v>
      </c>
      <c r="AE187" s="41">
        <v>2397884</v>
      </c>
      <c r="AF187" s="41">
        <v>2833558</v>
      </c>
      <c r="AG187" s="41">
        <v>2800368</v>
      </c>
      <c r="AH187" s="41">
        <v>2935603</v>
      </c>
      <c r="AI187" s="13">
        <v>5.6162657326270793E-3</v>
      </c>
      <c r="AJ187" s="13">
        <v>4.8291867354576253E-2</v>
      </c>
    </row>
    <row r="188" spans="1:36" ht="10.5" customHeight="1" x14ac:dyDescent="0.2">
      <c r="A188" s="11"/>
      <c r="B188" s="14"/>
      <c r="C188" s="11"/>
      <c r="D188" s="15" t="s">
        <v>45</v>
      </c>
      <c r="E188" s="11"/>
      <c r="F188" s="2"/>
      <c r="G188" s="12">
        <v>106067</v>
      </c>
      <c r="H188" s="12">
        <v>527821</v>
      </c>
      <c r="I188" s="12">
        <v>560679</v>
      </c>
      <c r="J188" s="12">
        <v>612263</v>
      </c>
      <c r="K188" s="12">
        <v>593182</v>
      </c>
      <c r="L188" s="12">
        <v>617128</v>
      </c>
      <c r="M188" s="12">
        <v>656167</v>
      </c>
      <c r="N188" s="12">
        <v>703616</v>
      </c>
      <c r="O188" s="12">
        <v>625987</v>
      </c>
      <c r="P188" s="12">
        <v>803588</v>
      </c>
      <c r="Q188" s="12">
        <v>792185</v>
      </c>
      <c r="R188" s="41">
        <v>790666</v>
      </c>
      <c r="S188" s="41">
        <v>1174744</v>
      </c>
      <c r="T188" s="41">
        <v>1081979</v>
      </c>
      <c r="U188" s="41">
        <v>1147809</v>
      </c>
      <c r="V188" s="41">
        <v>1129217</v>
      </c>
      <c r="W188" s="41">
        <v>1178933</v>
      </c>
      <c r="X188" s="41">
        <v>1171164</v>
      </c>
      <c r="Y188" s="41">
        <v>1234875</v>
      </c>
      <c r="Z188" s="41">
        <v>1156982</v>
      </c>
      <c r="AA188" s="41">
        <v>1216821</v>
      </c>
      <c r="AB188" s="41">
        <v>1328516</v>
      </c>
      <c r="AC188" s="41">
        <v>1385835</v>
      </c>
      <c r="AD188" s="41">
        <v>1499919</v>
      </c>
      <c r="AE188" s="41">
        <v>1454417</v>
      </c>
      <c r="AF188" s="41">
        <v>1549595</v>
      </c>
      <c r="AG188" s="41">
        <v>1637690</v>
      </c>
      <c r="AH188" s="41">
        <v>1632400</v>
      </c>
      <c r="AI188" s="13">
        <v>3.492759297411463E-2</v>
      </c>
      <c r="AJ188" s="13">
        <v>-3.2301595540059473E-3</v>
      </c>
    </row>
    <row r="189" spans="1:36" ht="10.5" customHeight="1" x14ac:dyDescent="0.2">
      <c r="A189" s="11"/>
      <c r="B189" s="14"/>
      <c r="C189" s="11"/>
      <c r="D189" s="15" t="s">
        <v>46</v>
      </c>
      <c r="E189" s="11"/>
      <c r="F189" s="2"/>
      <c r="G189" s="12">
        <v>76444</v>
      </c>
      <c r="H189" s="12">
        <v>296066</v>
      </c>
      <c r="I189" s="12">
        <v>342209</v>
      </c>
      <c r="J189" s="12">
        <v>473005</v>
      </c>
      <c r="K189" s="12">
        <v>476851</v>
      </c>
      <c r="L189" s="12">
        <v>604883</v>
      </c>
      <c r="M189" s="12">
        <v>530704</v>
      </c>
      <c r="N189" s="12">
        <v>555773</v>
      </c>
      <c r="O189" s="12">
        <v>674899</v>
      </c>
      <c r="P189" s="12">
        <v>706355</v>
      </c>
      <c r="Q189" s="12">
        <v>745557</v>
      </c>
      <c r="R189" s="41">
        <v>752728</v>
      </c>
      <c r="S189" s="41">
        <v>1378888</v>
      </c>
      <c r="T189" s="41">
        <v>1292541</v>
      </c>
      <c r="U189" s="41">
        <v>1803445</v>
      </c>
      <c r="V189" s="41">
        <v>1964598</v>
      </c>
      <c r="W189" s="41">
        <v>1737249</v>
      </c>
      <c r="X189" s="41">
        <v>1797762</v>
      </c>
      <c r="Y189" s="41">
        <v>2037113</v>
      </c>
      <c r="Z189" s="41">
        <v>2188296</v>
      </c>
      <c r="AA189" s="41">
        <v>1389298</v>
      </c>
      <c r="AB189" s="41">
        <v>1321156</v>
      </c>
      <c r="AC189" s="41">
        <v>1276672</v>
      </c>
      <c r="AD189" s="41">
        <v>1196513</v>
      </c>
      <c r="AE189" s="41">
        <v>758424</v>
      </c>
      <c r="AF189" s="41">
        <v>1085002</v>
      </c>
      <c r="AG189" s="41">
        <v>931761</v>
      </c>
      <c r="AH189" s="41">
        <v>1071360</v>
      </c>
      <c r="AI189" s="13">
        <v>-3.432670597210441E-2</v>
      </c>
      <c r="AJ189" s="13">
        <v>0.1498227549768664</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1078842</v>
      </c>
      <c r="AB190" s="41">
        <v>0</v>
      </c>
      <c r="AC190" s="41">
        <v>2974000</v>
      </c>
      <c r="AD190" s="41">
        <v>0</v>
      </c>
      <c r="AE190" s="41">
        <v>0</v>
      </c>
      <c r="AF190" s="41">
        <v>0</v>
      </c>
      <c r="AG190" s="41">
        <v>0</v>
      </c>
      <c r="AH190" s="41">
        <v>0</v>
      </c>
      <c r="AI190" s="13" t="s">
        <v>246</v>
      </c>
      <c r="AJ190" s="13" t="s">
        <v>246</v>
      </c>
    </row>
    <row r="191" spans="1:36" ht="10.5" customHeight="1" x14ac:dyDescent="0.2">
      <c r="A191" s="11"/>
      <c r="B191" s="11"/>
      <c r="C191" s="11"/>
      <c r="D191" s="11" t="s">
        <v>48</v>
      </c>
      <c r="E191" s="11"/>
      <c r="F191" s="2"/>
      <c r="G191" s="12">
        <v>9362</v>
      </c>
      <c r="H191" s="12">
        <v>79432</v>
      </c>
      <c r="I191" s="12">
        <v>44956</v>
      </c>
      <c r="J191" s="12">
        <v>56356</v>
      </c>
      <c r="K191" s="12">
        <v>106422</v>
      </c>
      <c r="L191" s="12">
        <v>92019</v>
      </c>
      <c r="M191" s="12">
        <v>182701</v>
      </c>
      <c r="N191" s="12">
        <v>139065</v>
      </c>
      <c r="O191" s="12">
        <v>160668</v>
      </c>
      <c r="P191" s="12">
        <v>77276</v>
      </c>
      <c r="Q191" s="12">
        <v>78194</v>
      </c>
      <c r="R191" s="41">
        <v>92249</v>
      </c>
      <c r="S191" s="41">
        <v>179036</v>
      </c>
      <c r="T191" s="41">
        <v>204119</v>
      </c>
      <c r="U191" s="41">
        <v>257342</v>
      </c>
      <c r="V191" s="41">
        <v>388786</v>
      </c>
      <c r="W191" s="41">
        <v>166473</v>
      </c>
      <c r="X191" s="41">
        <v>141815.99</v>
      </c>
      <c r="Y191" s="41">
        <v>94510</v>
      </c>
      <c r="Z191" s="41">
        <v>294813</v>
      </c>
      <c r="AA191" s="41">
        <v>473130</v>
      </c>
      <c r="AB191" s="41">
        <v>188924</v>
      </c>
      <c r="AC191" s="41">
        <v>362506</v>
      </c>
      <c r="AD191" s="41">
        <v>212190</v>
      </c>
      <c r="AE191" s="41">
        <v>185043</v>
      </c>
      <c r="AF191" s="41">
        <v>198961</v>
      </c>
      <c r="AG191" s="41">
        <v>230917</v>
      </c>
      <c r="AH191" s="41">
        <v>231843</v>
      </c>
      <c r="AI191" s="13">
        <v>3.4708005657935637E-2</v>
      </c>
      <c r="AJ191" s="13">
        <v>4.0100988666923612E-3</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68263</v>
      </c>
      <c r="H193" s="12">
        <v>255375</v>
      </c>
      <c r="I193" s="12">
        <v>270963</v>
      </c>
      <c r="J193" s="12">
        <v>263892</v>
      </c>
      <c r="K193" s="12">
        <f>SUM(K194:K202)</f>
        <v>516141</v>
      </c>
      <c r="L193" s="12">
        <f>SUM(L194:L202)</f>
        <v>347271</v>
      </c>
      <c r="M193" s="12">
        <f>SUM(M194:M202)</f>
        <v>299139</v>
      </c>
      <c r="N193" s="12">
        <f>SUM(N194:N202)</f>
        <v>531322</v>
      </c>
      <c r="O193" s="12">
        <v>391931</v>
      </c>
      <c r="P193" s="12">
        <v>434238</v>
      </c>
      <c r="Q193" s="12">
        <v>360939</v>
      </c>
      <c r="R193" s="41">
        <v>529746</v>
      </c>
      <c r="S193" s="41">
        <v>464218</v>
      </c>
      <c r="T193" s="41">
        <v>862586</v>
      </c>
      <c r="U193" s="41">
        <v>677774</v>
      </c>
      <c r="V193" s="41">
        <v>1053685</v>
      </c>
      <c r="W193" s="41">
        <v>431840</v>
      </c>
      <c r="X193" s="41">
        <v>620139</v>
      </c>
      <c r="Y193" s="41">
        <v>655170</v>
      </c>
      <c r="Z193" s="41">
        <v>366906</v>
      </c>
      <c r="AA193" s="41">
        <v>421775</v>
      </c>
      <c r="AB193" s="41">
        <v>969863</v>
      </c>
      <c r="AC193" s="41">
        <v>400848</v>
      </c>
      <c r="AD193" s="41">
        <v>407378</v>
      </c>
      <c r="AE193" s="41">
        <v>379369</v>
      </c>
      <c r="AF193" s="41">
        <v>451763</v>
      </c>
      <c r="AG193" s="41">
        <v>393542</v>
      </c>
      <c r="AH193" s="41">
        <v>756322</v>
      </c>
      <c r="AI193" s="13">
        <v>-4.0600715312275493E-2</v>
      </c>
      <c r="AJ193" s="13">
        <v>0.92183299368301219</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7555</v>
      </c>
      <c r="H195" s="12">
        <v>42187</v>
      </c>
      <c r="I195" s="12">
        <v>52371</v>
      </c>
      <c r="J195" s="12">
        <v>51308</v>
      </c>
      <c r="K195" s="12">
        <v>50712</v>
      </c>
      <c r="L195" s="12">
        <v>50916</v>
      </c>
      <c r="M195" s="12">
        <v>45798</v>
      </c>
      <c r="N195" s="12">
        <v>46299</v>
      </c>
      <c r="O195" s="12">
        <v>88468</v>
      </c>
      <c r="P195" s="12">
        <v>102973</v>
      </c>
      <c r="Q195" s="12">
        <v>108321</v>
      </c>
      <c r="R195" s="41">
        <v>110444</v>
      </c>
      <c r="S195" s="41">
        <v>114156</v>
      </c>
      <c r="T195" s="41">
        <v>117025</v>
      </c>
      <c r="U195" s="41">
        <v>120850</v>
      </c>
      <c r="V195" s="41">
        <v>116922</v>
      </c>
      <c r="W195" s="41">
        <v>133082</v>
      </c>
      <c r="X195" s="41">
        <v>136842</v>
      </c>
      <c r="Y195" s="41">
        <v>157703</v>
      </c>
      <c r="Z195" s="41">
        <v>144761</v>
      </c>
      <c r="AA195" s="41">
        <v>157184</v>
      </c>
      <c r="AB195" s="41">
        <v>165588</v>
      </c>
      <c r="AC195" s="41">
        <v>168002</v>
      </c>
      <c r="AD195" s="41">
        <v>172627</v>
      </c>
      <c r="AE195" s="41">
        <v>184182</v>
      </c>
      <c r="AF195" s="41">
        <v>194040</v>
      </c>
      <c r="AG195" s="41">
        <v>182983</v>
      </c>
      <c r="AH195" s="41">
        <v>179403</v>
      </c>
      <c r="AI195" s="13">
        <v>1.3444896637489823E-2</v>
      </c>
      <c r="AJ195" s="13">
        <v>-1.9564659012039371E-2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60708</v>
      </c>
      <c r="H198" s="12">
        <v>210688</v>
      </c>
      <c r="I198" s="12">
        <v>218592</v>
      </c>
      <c r="J198" s="12">
        <v>212584</v>
      </c>
      <c r="K198" s="12">
        <v>245839</v>
      </c>
      <c r="L198" s="12">
        <v>236352</v>
      </c>
      <c r="M198" s="12">
        <v>229461</v>
      </c>
      <c r="N198" s="12">
        <v>251222</v>
      </c>
      <c r="O198" s="12">
        <v>195317</v>
      </c>
      <c r="P198" s="12">
        <v>222338</v>
      </c>
      <c r="Q198" s="12">
        <v>216483</v>
      </c>
      <c r="R198" s="41">
        <v>242229</v>
      </c>
      <c r="S198" s="41">
        <v>252670</v>
      </c>
      <c r="T198" s="41">
        <v>290218</v>
      </c>
      <c r="U198" s="41">
        <v>299751</v>
      </c>
      <c r="V198" s="41">
        <v>309067</v>
      </c>
      <c r="W198" s="41">
        <v>258692</v>
      </c>
      <c r="X198" s="41">
        <v>245242</v>
      </c>
      <c r="Y198" s="41">
        <v>180472</v>
      </c>
      <c r="Z198" s="41">
        <v>192037</v>
      </c>
      <c r="AA198" s="41">
        <v>215027</v>
      </c>
      <c r="AB198" s="41">
        <v>348357</v>
      </c>
      <c r="AC198" s="41">
        <v>232696</v>
      </c>
      <c r="AD198" s="41">
        <v>232209</v>
      </c>
      <c r="AE198" s="41">
        <v>195027</v>
      </c>
      <c r="AF198" s="41">
        <v>247541</v>
      </c>
      <c r="AG198" s="41">
        <v>210471</v>
      </c>
      <c r="AH198" s="41">
        <v>576812</v>
      </c>
      <c r="AI198" s="13">
        <v>8.7681205337258428E-2</v>
      </c>
      <c r="AJ198" s="13">
        <v>1.7405770866295118</v>
      </c>
    </row>
    <row r="199" spans="1:36" ht="10.5" customHeight="1" x14ac:dyDescent="0.2">
      <c r="A199" s="11"/>
      <c r="B199" s="14"/>
      <c r="C199" s="11" t="s">
        <v>55</v>
      </c>
      <c r="E199" s="11"/>
      <c r="F199" s="2"/>
      <c r="G199" s="12">
        <v>0</v>
      </c>
      <c r="H199" s="12">
        <v>0</v>
      </c>
      <c r="I199" s="12">
        <v>0</v>
      </c>
      <c r="J199" s="12">
        <v>0</v>
      </c>
      <c r="K199" s="12">
        <v>0</v>
      </c>
      <c r="L199" s="12">
        <v>0</v>
      </c>
      <c r="M199" s="12">
        <v>0</v>
      </c>
      <c r="N199" s="12">
        <v>62</v>
      </c>
      <c r="O199" s="12">
        <v>59</v>
      </c>
      <c r="P199" s="12">
        <v>30</v>
      </c>
      <c r="Q199" s="12">
        <v>108</v>
      </c>
      <c r="R199" s="41">
        <v>0</v>
      </c>
      <c r="S199" s="41">
        <v>0</v>
      </c>
      <c r="T199" s="41">
        <v>0</v>
      </c>
      <c r="U199" s="41">
        <v>29</v>
      </c>
      <c r="V199" s="41">
        <v>0</v>
      </c>
      <c r="W199" s="41">
        <v>0</v>
      </c>
      <c r="X199" s="41">
        <v>87</v>
      </c>
      <c r="Y199" s="41">
        <v>94</v>
      </c>
      <c r="Z199" s="41">
        <v>85</v>
      </c>
      <c r="AA199" s="41">
        <v>3112</v>
      </c>
      <c r="AB199" s="41">
        <v>1928</v>
      </c>
      <c r="AC199" s="41">
        <v>150</v>
      </c>
      <c r="AD199" s="41">
        <v>2542</v>
      </c>
      <c r="AE199" s="41">
        <v>160</v>
      </c>
      <c r="AF199" s="41">
        <v>2381</v>
      </c>
      <c r="AG199" s="41">
        <v>88</v>
      </c>
      <c r="AH199" s="41">
        <v>107</v>
      </c>
      <c r="AI199" s="13">
        <v>-0.38239217280494953</v>
      </c>
      <c r="AJ199" s="13">
        <v>0.21590909090909091</v>
      </c>
    </row>
    <row r="200" spans="1:36" ht="10.5" customHeight="1" x14ac:dyDescent="0.2">
      <c r="A200" s="11"/>
      <c r="B200" s="11"/>
      <c r="C200" s="11" t="s">
        <v>56</v>
      </c>
      <c r="D200" s="11"/>
      <c r="E200" s="11"/>
      <c r="F200" s="2"/>
      <c r="G200" s="12">
        <v>0</v>
      </c>
      <c r="H200" s="12">
        <v>2500</v>
      </c>
      <c r="I200" s="12">
        <v>0</v>
      </c>
      <c r="J200" s="12">
        <v>0</v>
      </c>
      <c r="K200" s="12">
        <v>219590</v>
      </c>
      <c r="L200" s="12">
        <v>60003</v>
      </c>
      <c r="M200" s="12">
        <v>23880</v>
      </c>
      <c r="N200" s="12">
        <v>233739</v>
      </c>
      <c r="O200" s="12">
        <v>108087</v>
      </c>
      <c r="P200" s="12">
        <v>108897</v>
      </c>
      <c r="Q200" s="12">
        <v>36027</v>
      </c>
      <c r="R200" s="41">
        <v>177073</v>
      </c>
      <c r="S200" s="41">
        <v>97392</v>
      </c>
      <c r="T200" s="41">
        <v>455343</v>
      </c>
      <c r="U200" s="41">
        <v>257144</v>
      </c>
      <c r="V200" s="41">
        <v>627696</v>
      </c>
      <c r="W200" s="41">
        <v>40066</v>
      </c>
      <c r="X200" s="41">
        <v>237968</v>
      </c>
      <c r="Y200" s="41">
        <v>316901</v>
      </c>
      <c r="Z200" s="41">
        <v>30023</v>
      </c>
      <c r="AA200" s="41">
        <v>46452</v>
      </c>
      <c r="AB200" s="41">
        <v>453990</v>
      </c>
      <c r="AC200" s="41">
        <v>0</v>
      </c>
      <c r="AD200" s="41">
        <v>0</v>
      </c>
      <c r="AE200" s="41">
        <v>0</v>
      </c>
      <c r="AF200" s="41">
        <v>7801</v>
      </c>
      <c r="AG200" s="41">
        <v>0</v>
      </c>
      <c r="AH200" s="41">
        <v>0</v>
      </c>
      <c r="AI200" s="13">
        <v>-1</v>
      </c>
      <c r="AJ200" s="13" t="s">
        <v>246</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50079</v>
      </c>
      <c r="H204" s="12">
        <v>185860</v>
      </c>
      <c r="I204" s="12">
        <v>37222</v>
      </c>
      <c r="J204" s="12">
        <v>677735</v>
      </c>
      <c r="K204" s="12">
        <v>558530</v>
      </c>
      <c r="L204" s="12">
        <v>692438</v>
      </c>
      <c r="M204" s="12">
        <v>385794</v>
      </c>
      <c r="N204" s="12">
        <v>259469</v>
      </c>
      <c r="O204" s="12">
        <v>217398</v>
      </c>
      <c r="P204" s="12">
        <v>45940</v>
      </c>
      <c r="Q204" s="12">
        <v>111409</v>
      </c>
      <c r="R204" s="41">
        <v>932774</v>
      </c>
      <c r="S204" s="41">
        <v>682390</v>
      </c>
      <c r="T204" s="41">
        <v>806679</v>
      </c>
      <c r="U204" s="41">
        <v>623106</v>
      </c>
      <c r="V204" s="41">
        <v>44073</v>
      </c>
      <c r="W204" s="41">
        <v>200000</v>
      </c>
      <c r="X204" s="41">
        <v>343153</v>
      </c>
      <c r="Y204" s="41">
        <v>413174</v>
      </c>
      <c r="Z204" s="41">
        <v>4334175</v>
      </c>
      <c r="AA204" s="41">
        <v>658343</v>
      </c>
      <c r="AB204" s="41">
        <v>1391990</v>
      </c>
      <c r="AC204" s="41">
        <v>815257</v>
      </c>
      <c r="AD204" s="41">
        <v>407488</v>
      </c>
      <c r="AE204" s="41">
        <v>602700</v>
      </c>
      <c r="AF204" s="41">
        <v>110809</v>
      </c>
      <c r="AG204" s="41">
        <v>0</v>
      </c>
      <c r="AH204" s="41">
        <v>0</v>
      </c>
      <c r="AI204" s="13">
        <v>-1</v>
      </c>
      <c r="AJ204" s="13" t="s">
        <v>246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0</v>
      </c>
      <c r="H206" s="12">
        <v>0</v>
      </c>
      <c r="I206" s="12">
        <v>17565</v>
      </c>
      <c r="J206" s="12">
        <v>0</v>
      </c>
      <c r="K206" s="12">
        <v>7219</v>
      </c>
      <c r="L206" s="12">
        <v>6998</v>
      </c>
      <c r="M206" s="12">
        <v>8455</v>
      </c>
      <c r="N206" s="12">
        <v>8111</v>
      </c>
      <c r="O206" s="12">
        <v>0</v>
      </c>
      <c r="P206" s="12">
        <v>8298</v>
      </c>
      <c r="Q206" s="12">
        <v>7288</v>
      </c>
      <c r="R206" s="41">
        <v>9094</v>
      </c>
      <c r="S206" s="41">
        <v>938500</v>
      </c>
      <c r="T206" s="41">
        <v>0</v>
      </c>
      <c r="U206" s="41">
        <v>0</v>
      </c>
      <c r="V206" s="41">
        <v>0</v>
      </c>
      <c r="W206" s="41">
        <v>82169</v>
      </c>
      <c r="X206" s="41">
        <v>41284</v>
      </c>
      <c r="Y206" s="41">
        <v>0</v>
      </c>
      <c r="Z206" s="41">
        <v>60062</v>
      </c>
      <c r="AA206" s="41">
        <v>0</v>
      </c>
      <c r="AB206" s="41">
        <v>30208</v>
      </c>
      <c r="AC206" s="41">
        <v>30992</v>
      </c>
      <c r="AD206" s="41">
        <v>0</v>
      </c>
      <c r="AE206" s="41">
        <v>0</v>
      </c>
      <c r="AF206" s="41">
        <v>0</v>
      </c>
      <c r="AG206" s="41">
        <v>0</v>
      </c>
      <c r="AH206" s="41">
        <v>73768</v>
      </c>
      <c r="AI206" s="13">
        <v>0.16044440620195433</v>
      </c>
      <c r="AJ206" s="13" t="s">
        <v>246</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434825</v>
      </c>
      <c r="H209" s="5">
        <v>2517181</v>
      </c>
      <c r="I209" s="5">
        <v>2407296</v>
      </c>
      <c r="J209" s="5">
        <v>2844330</v>
      </c>
      <c r="K209" s="5">
        <v>2582288</v>
      </c>
      <c r="L209" s="5">
        <v>2758449</v>
      </c>
      <c r="M209" s="5">
        <v>2127446</v>
      </c>
      <c r="N209" s="5">
        <v>2503165</v>
      </c>
      <c r="O209" s="5">
        <v>3051565</v>
      </c>
      <c r="P209" s="5">
        <v>2958378</v>
      </c>
      <c r="Q209" s="5">
        <v>2861453</v>
      </c>
      <c r="R209" s="39">
        <v>3148739</v>
      </c>
      <c r="S209" s="39">
        <v>4044622</v>
      </c>
      <c r="T209" s="39">
        <v>5694608</v>
      </c>
      <c r="U209" s="39">
        <v>6086821</v>
      </c>
      <c r="V209" s="39">
        <v>5672397</v>
      </c>
      <c r="W209" s="39">
        <v>6253885</v>
      </c>
      <c r="X209" s="39">
        <v>7148115</v>
      </c>
      <c r="Y209" s="39">
        <v>6037559</v>
      </c>
      <c r="Z209" s="39">
        <v>8374389</v>
      </c>
      <c r="AA209" s="39">
        <v>10289251</v>
      </c>
      <c r="AB209" s="39">
        <v>10774355</v>
      </c>
      <c r="AC209" s="39">
        <v>6147659</v>
      </c>
      <c r="AD209" s="39">
        <v>7311500</v>
      </c>
      <c r="AE209" s="39">
        <v>6339198</v>
      </c>
      <c r="AF209" s="39">
        <v>7802361</v>
      </c>
      <c r="AG209" s="39">
        <v>5020676</v>
      </c>
      <c r="AH209" s="39">
        <v>5840088</v>
      </c>
      <c r="AI209" s="10">
        <v>-9.703409585346312E-2</v>
      </c>
      <c r="AJ209" s="10">
        <v>0.16320750432810244</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126498</v>
      </c>
      <c r="H211" s="12">
        <v>650775</v>
      </c>
      <c r="I211" s="12">
        <v>376161</v>
      </c>
      <c r="J211" s="12">
        <v>1102152</v>
      </c>
      <c r="K211" s="12">
        <v>928202</v>
      </c>
      <c r="L211" s="12">
        <v>640738</v>
      </c>
      <c r="M211" s="12">
        <v>435914</v>
      </c>
      <c r="N211" s="12">
        <v>653880</v>
      </c>
      <c r="O211" s="12">
        <v>654358</v>
      </c>
      <c r="P211" s="12">
        <v>681642</v>
      </c>
      <c r="Q211" s="12">
        <v>572089</v>
      </c>
      <c r="R211" s="41">
        <v>511482</v>
      </c>
      <c r="S211" s="41">
        <v>895594</v>
      </c>
      <c r="T211" s="41">
        <v>1033687</v>
      </c>
      <c r="U211" s="41">
        <v>1276176</v>
      </c>
      <c r="V211" s="41">
        <v>1510459</v>
      </c>
      <c r="W211" s="41">
        <v>1541803</v>
      </c>
      <c r="X211" s="41">
        <v>1049516</v>
      </c>
      <c r="Y211" s="41">
        <v>1324815</v>
      </c>
      <c r="Z211" s="41">
        <v>1187298</v>
      </c>
      <c r="AA211" s="41">
        <v>1402560</v>
      </c>
      <c r="AB211" s="41">
        <v>1506168</v>
      </c>
      <c r="AC211" s="41">
        <v>1084068</v>
      </c>
      <c r="AD211" s="41">
        <v>1202499</v>
      </c>
      <c r="AE211" s="41">
        <v>1224902</v>
      </c>
      <c r="AF211" s="41">
        <v>1828383</v>
      </c>
      <c r="AG211" s="41">
        <v>1018180</v>
      </c>
      <c r="AH211" s="41">
        <v>1070699</v>
      </c>
      <c r="AI211" s="13">
        <v>-5.5288946549410078E-2</v>
      </c>
      <c r="AJ211" s="13">
        <v>5.1581252823665755E-2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199998</v>
      </c>
      <c r="H213" s="12">
        <v>1234928</v>
      </c>
      <c r="I213" s="12">
        <v>1087422</v>
      </c>
      <c r="J213" s="12">
        <v>1064313</v>
      </c>
      <c r="K213" s="12">
        <v>991775</v>
      </c>
      <c r="L213" s="12">
        <v>1171880</v>
      </c>
      <c r="M213" s="12">
        <v>1058192</v>
      </c>
      <c r="N213" s="12">
        <v>1173876</v>
      </c>
      <c r="O213" s="12">
        <v>1481991</v>
      </c>
      <c r="P213" s="12">
        <v>1368551</v>
      </c>
      <c r="Q213" s="12">
        <v>1419229</v>
      </c>
      <c r="R213" s="41">
        <v>1759026</v>
      </c>
      <c r="S213" s="41">
        <v>2016206</v>
      </c>
      <c r="T213" s="41">
        <v>2809268</v>
      </c>
      <c r="U213" s="41">
        <v>3291727</v>
      </c>
      <c r="V213" s="41">
        <v>2968446</v>
      </c>
      <c r="W213" s="41">
        <v>3277314</v>
      </c>
      <c r="X213" s="41">
        <v>3984919</v>
      </c>
      <c r="Y213" s="41">
        <v>2827406</v>
      </c>
      <c r="Z213" s="41">
        <v>2675705</v>
      </c>
      <c r="AA213" s="41">
        <v>3149773</v>
      </c>
      <c r="AB213" s="41">
        <v>3641008</v>
      </c>
      <c r="AC213" s="41">
        <v>2930559</v>
      </c>
      <c r="AD213" s="41">
        <v>3713324</v>
      </c>
      <c r="AE213" s="41">
        <v>2999030</v>
      </c>
      <c r="AF213" s="41">
        <v>2790567</v>
      </c>
      <c r="AG213" s="41">
        <v>2249116</v>
      </c>
      <c r="AH213" s="41">
        <v>3051341</v>
      </c>
      <c r="AI213" s="13">
        <v>-2.9017240942610489E-2</v>
      </c>
      <c r="AJ213" s="13">
        <v>0.35668458185349267</v>
      </c>
    </row>
    <row r="214" spans="1:44" ht="10.5" customHeight="1" x14ac:dyDescent="0.2">
      <c r="A214" s="11"/>
      <c r="B214" s="19" t="s">
        <v>67</v>
      </c>
      <c r="D214" s="19"/>
      <c r="E214" s="14"/>
      <c r="F214" s="2"/>
      <c r="G214" s="12">
        <v>59631</v>
      </c>
      <c r="H214" s="12">
        <v>397443</v>
      </c>
      <c r="I214" s="12">
        <v>695044</v>
      </c>
      <c r="J214" s="12">
        <v>669685</v>
      </c>
      <c r="K214" s="12">
        <v>640301</v>
      </c>
      <c r="L214" s="12">
        <v>845704</v>
      </c>
      <c r="M214" s="12">
        <v>612586</v>
      </c>
      <c r="N214" s="12">
        <v>661367</v>
      </c>
      <c r="O214" s="12">
        <v>822839</v>
      </c>
      <c r="P214" s="12">
        <v>838189</v>
      </c>
      <c r="Q214" s="12">
        <v>782023</v>
      </c>
      <c r="R214" s="41">
        <v>829838</v>
      </c>
      <c r="S214" s="41">
        <v>979300</v>
      </c>
      <c r="T214" s="41">
        <v>89892</v>
      </c>
      <c r="U214" s="41">
        <v>0</v>
      </c>
      <c r="V214" s="41">
        <v>0</v>
      </c>
      <c r="W214" s="41">
        <v>249978</v>
      </c>
      <c r="X214" s="41">
        <v>511786</v>
      </c>
      <c r="Y214" s="41">
        <v>252546</v>
      </c>
      <c r="Z214" s="41">
        <v>106531</v>
      </c>
      <c r="AA214" s="41">
        <v>0</v>
      </c>
      <c r="AB214" s="41">
        <v>93623</v>
      </c>
      <c r="AC214" s="41">
        <v>109519</v>
      </c>
      <c r="AD214" s="41">
        <v>0</v>
      </c>
      <c r="AE214" s="41">
        <v>0</v>
      </c>
      <c r="AF214" s="41">
        <v>0</v>
      </c>
      <c r="AG214" s="41">
        <v>0</v>
      </c>
      <c r="AH214" s="41">
        <v>0</v>
      </c>
      <c r="AI214" s="13">
        <v>-1</v>
      </c>
      <c r="AJ214" s="13" t="s">
        <v>246</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48698</v>
      </c>
      <c r="H216" s="12">
        <v>203087</v>
      </c>
      <c r="I216" s="12">
        <v>183972</v>
      </c>
      <c r="J216" s="12">
        <v>2991</v>
      </c>
      <c r="K216" s="12">
        <v>1800</v>
      </c>
      <c r="L216" s="12">
        <v>1800</v>
      </c>
      <c r="M216" s="12">
        <v>1200</v>
      </c>
      <c r="N216" s="12">
        <v>0</v>
      </c>
      <c r="O216" s="12">
        <v>0</v>
      </c>
      <c r="P216" s="12">
        <v>0</v>
      </c>
      <c r="Q216" s="12">
        <v>69837</v>
      </c>
      <c r="R216" s="41">
        <v>0</v>
      </c>
      <c r="S216" s="41">
        <v>0</v>
      </c>
      <c r="T216" s="41">
        <v>0</v>
      </c>
      <c r="U216" s="41">
        <v>0</v>
      </c>
      <c r="V216" s="41">
        <v>0</v>
      </c>
      <c r="W216" s="41">
        <v>8543</v>
      </c>
      <c r="X216" s="41">
        <v>0</v>
      </c>
      <c r="Y216" s="41">
        <v>0</v>
      </c>
      <c r="Z216" s="41">
        <v>0</v>
      </c>
      <c r="AA216" s="41">
        <v>0</v>
      </c>
      <c r="AB216" s="41">
        <v>0</v>
      </c>
      <c r="AC216" s="41">
        <v>37938</v>
      </c>
      <c r="AD216" s="41">
        <v>0</v>
      </c>
      <c r="AE216" s="41">
        <v>0</v>
      </c>
      <c r="AF216" s="41">
        <v>36924</v>
      </c>
      <c r="AG216" s="41">
        <v>0</v>
      </c>
      <c r="AH216" s="41">
        <v>0</v>
      </c>
      <c r="AI216" s="13" t="s">
        <v>246</v>
      </c>
      <c r="AJ216" s="13" t="s">
        <v>246</v>
      </c>
    </row>
    <row r="217" spans="1:44" ht="10.5" customHeight="1" x14ac:dyDescent="0.2">
      <c r="A217" s="11"/>
      <c r="B217" s="19" t="s">
        <v>71</v>
      </c>
      <c r="D217" s="19"/>
      <c r="E217" s="14"/>
      <c r="F217" s="2"/>
      <c r="G217" s="12">
        <v>0</v>
      </c>
      <c r="H217" s="12">
        <v>0</v>
      </c>
      <c r="I217" s="12">
        <v>0</v>
      </c>
      <c r="J217" s="12">
        <v>5189</v>
      </c>
      <c r="K217" s="12">
        <v>0</v>
      </c>
      <c r="L217" s="12">
        <v>0</v>
      </c>
      <c r="M217" s="12">
        <v>0</v>
      </c>
      <c r="N217" s="12">
        <v>0</v>
      </c>
      <c r="O217" s="12">
        <v>63284</v>
      </c>
      <c r="P217" s="12">
        <v>0</v>
      </c>
      <c r="Q217" s="12">
        <v>0</v>
      </c>
      <c r="R217" s="41">
        <v>0</v>
      </c>
      <c r="S217" s="41">
        <v>22210</v>
      </c>
      <c r="T217" s="41">
        <v>43118</v>
      </c>
      <c r="U217" s="41">
        <v>48655</v>
      </c>
      <c r="V217" s="41">
        <v>65657</v>
      </c>
      <c r="W217" s="41">
        <v>84020</v>
      </c>
      <c r="X217" s="41">
        <v>163394</v>
      </c>
      <c r="Y217" s="41">
        <v>230096</v>
      </c>
      <c r="Z217" s="41">
        <v>84748</v>
      </c>
      <c r="AA217" s="41">
        <v>201697</v>
      </c>
      <c r="AB217" s="41">
        <v>230819</v>
      </c>
      <c r="AC217" s="41">
        <v>112351</v>
      </c>
      <c r="AD217" s="41">
        <v>265732</v>
      </c>
      <c r="AE217" s="41">
        <v>174101</v>
      </c>
      <c r="AF217" s="41">
        <v>0</v>
      </c>
      <c r="AG217" s="41">
        <v>0</v>
      </c>
      <c r="AH217" s="41">
        <v>0</v>
      </c>
      <c r="AI217" s="13">
        <v>-1</v>
      </c>
      <c r="AJ217" s="13" t="s">
        <v>246</v>
      </c>
    </row>
    <row r="218" spans="1:44" ht="10.5" customHeight="1" x14ac:dyDescent="0.2">
      <c r="A218" s="11"/>
      <c r="B218" s="19" t="s">
        <v>72</v>
      </c>
      <c r="D218" s="19"/>
      <c r="E218" s="14"/>
      <c r="F218" s="2"/>
      <c r="G218" s="12">
        <v>0</v>
      </c>
      <c r="H218" s="12">
        <v>30948</v>
      </c>
      <c r="I218" s="12">
        <v>34697</v>
      </c>
      <c r="J218" s="12">
        <v>0</v>
      </c>
      <c r="K218" s="12">
        <v>20210</v>
      </c>
      <c r="L218" s="12">
        <v>25378</v>
      </c>
      <c r="M218" s="12">
        <v>19554</v>
      </c>
      <c r="N218" s="12">
        <v>14042</v>
      </c>
      <c r="O218" s="12">
        <v>8181</v>
      </c>
      <c r="P218" s="12">
        <v>1965</v>
      </c>
      <c r="Q218" s="12">
        <v>334</v>
      </c>
      <c r="R218" s="41">
        <v>0</v>
      </c>
      <c r="S218" s="41">
        <v>0</v>
      </c>
      <c r="T218" s="41">
        <v>316445</v>
      </c>
      <c r="U218" s="41">
        <v>158513</v>
      </c>
      <c r="V218" s="41">
        <v>188810</v>
      </c>
      <c r="W218" s="41">
        <v>147604</v>
      </c>
      <c r="X218" s="41">
        <v>143077</v>
      </c>
      <c r="Y218" s="41">
        <v>356925</v>
      </c>
      <c r="Z218" s="41">
        <v>214417</v>
      </c>
      <c r="AA218" s="41">
        <v>313114</v>
      </c>
      <c r="AB218" s="41">
        <v>231528</v>
      </c>
      <c r="AC218" s="41">
        <v>387301</v>
      </c>
      <c r="AD218" s="41">
        <v>688736</v>
      </c>
      <c r="AE218" s="41">
        <v>377226</v>
      </c>
      <c r="AF218" s="41">
        <v>778673</v>
      </c>
      <c r="AG218" s="41">
        <v>430317</v>
      </c>
      <c r="AH218" s="41">
        <v>418695</v>
      </c>
      <c r="AI218" s="13">
        <v>0.10377963186834527</v>
      </c>
      <c r="AJ218" s="13">
        <v>-2.7007996430538417E-2</v>
      </c>
    </row>
    <row r="219" spans="1:44" ht="10.5" customHeight="1" x14ac:dyDescent="0.2">
      <c r="A219" s="11"/>
      <c r="B219" s="19" t="s">
        <v>73</v>
      </c>
      <c r="D219" s="19"/>
      <c r="E219" s="14"/>
      <c r="F219" s="2"/>
      <c r="G219" s="12">
        <v>0</v>
      </c>
      <c r="H219" s="12">
        <v>0</v>
      </c>
      <c r="I219" s="12">
        <v>30000</v>
      </c>
      <c r="J219" s="12">
        <v>0</v>
      </c>
      <c r="K219" s="12">
        <v>0</v>
      </c>
      <c r="L219" s="12">
        <v>72949</v>
      </c>
      <c r="M219" s="12">
        <v>0</v>
      </c>
      <c r="N219" s="12">
        <v>0</v>
      </c>
      <c r="O219" s="12">
        <v>20912</v>
      </c>
      <c r="P219" s="12">
        <v>68031</v>
      </c>
      <c r="Q219" s="12">
        <v>17941</v>
      </c>
      <c r="R219" s="41">
        <v>48393</v>
      </c>
      <c r="S219" s="41">
        <v>131312</v>
      </c>
      <c r="T219" s="41">
        <v>536378</v>
      </c>
      <c r="U219" s="41">
        <v>420978</v>
      </c>
      <c r="V219" s="41">
        <v>0</v>
      </c>
      <c r="W219" s="41">
        <v>19904</v>
      </c>
      <c r="X219" s="41">
        <v>342912</v>
      </c>
      <c r="Y219" s="41">
        <v>41228</v>
      </c>
      <c r="Z219" s="41">
        <v>2980518</v>
      </c>
      <c r="AA219" s="41">
        <v>3935210</v>
      </c>
      <c r="AB219" s="41">
        <v>3764390</v>
      </c>
      <c r="AC219" s="41">
        <v>150685</v>
      </c>
      <c r="AD219" s="41">
        <v>0</v>
      </c>
      <c r="AE219" s="41">
        <v>0</v>
      </c>
      <c r="AF219" s="41">
        <v>545824</v>
      </c>
      <c r="AG219" s="41">
        <v>0</v>
      </c>
      <c r="AH219" s="41">
        <v>0</v>
      </c>
      <c r="AI219" s="13">
        <v>-1</v>
      </c>
      <c r="AJ219" s="13" t="s">
        <v>246</v>
      </c>
    </row>
    <row r="220" spans="1:44" ht="10.5" customHeight="1" x14ac:dyDescent="0.2">
      <c r="A220" s="11"/>
      <c r="B220" s="19" t="s">
        <v>74</v>
      </c>
      <c r="D220" s="19"/>
      <c r="E220" s="14"/>
      <c r="F220" s="2"/>
      <c r="G220" s="12">
        <v>0</v>
      </c>
      <c r="H220" s="12">
        <v>0</v>
      </c>
      <c r="I220" s="12">
        <v>0</v>
      </c>
      <c r="J220" s="12">
        <v>0</v>
      </c>
      <c r="K220" s="12">
        <v>0</v>
      </c>
      <c r="L220" s="12">
        <v>0</v>
      </c>
      <c r="M220" s="12">
        <v>0</v>
      </c>
      <c r="N220" s="12">
        <v>0</v>
      </c>
      <c r="O220" s="12">
        <v>0</v>
      </c>
      <c r="P220" s="12">
        <v>0</v>
      </c>
      <c r="Q220" s="12">
        <v>0</v>
      </c>
      <c r="R220" s="41">
        <v>0</v>
      </c>
      <c r="S220" s="41">
        <v>0</v>
      </c>
      <c r="T220" s="41">
        <v>865820</v>
      </c>
      <c r="U220" s="41">
        <v>890772</v>
      </c>
      <c r="V220" s="41">
        <v>939025</v>
      </c>
      <c r="W220" s="41">
        <v>924719</v>
      </c>
      <c r="X220" s="41">
        <v>952511</v>
      </c>
      <c r="Y220" s="41">
        <v>1004543</v>
      </c>
      <c r="Z220" s="41">
        <v>1125172</v>
      </c>
      <c r="AA220" s="41">
        <v>1286897</v>
      </c>
      <c r="AB220" s="41">
        <v>1306819</v>
      </c>
      <c r="AC220" s="41">
        <v>1335238</v>
      </c>
      <c r="AD220" s="41">
        <v>1441209</v>
      </c>
      <c r="AE220" s="41">
        <v>1563939</v>
      </c>
      <c r="AF220" s="41">
        <v>1821990</v>
      </c>
      <c r="AG220" s="41">
        <v>1323063</v>
      </c>
      <c r="AH220" s="41">
        <v>1299353</v>
      </c>
      <c r="AI220" s="13">
        <v>-9.5445949714623168E-4</v>
      </c>
      <c r="AJ220" s="13">
        <v>-1.7920537419608893E-2</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233</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232</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90063673.099999994</v>
      </c>
      <c r="S233" s="12">
        <v>69055395.370000005</v>
      </c>
      <c r="T233" s="12">
        <v>48047117.640000001</v>
      </c>
      <c r="U233" s="12">
        <v>51688741.32</v>
      </c>
      <c r="V233" s="12">
        <v>55330365</v>
      </c>
      <c r="W233" s="12">
        <v>89641790.515000001</v>
      </c>
      <c r="X233" s="12">
        <v>123953216.03</v>
      </c>
      <c r="Y233" s="12">
        <v>94139802.515000001</v>
      </c>
      <c r="Z233" s="12">
        <v>64326389</v>
      </c>
      <c r="AA233" s="12">
        <v>67797299</v>
      </c>
      <c r="AB233" s="12">
        <v>71268209</v>
      </c>
      <c r="AC233" s="12">
        <v>69619430.111127168</v>
      </c>
      <c r="AD233" s="12">
        <v>58974216</v>
      </c>
      <c r="AE233" s="12">
        <v>56529276.645952061</v>
      </c>
      <c r="AF233" s="12">
        <v>1817286</v>
      </c>
      <c r="AG233" s="12">
        <v>319009.65930275636</v>
      </c>
      <c r="AH233" s="12">
        <v>18983823</v>
      </c>
      <c r="AI233" s="71">
        <v>-0.19786406676015256</v>
      </c>
      <c r="AJ233" s="13">
        <v>58.508615010253934</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89750018.549999997</v>
      </c>
      <c r="S234" s="11">
        <v>69826159.025000006</v>
      </c>
      <c r="T234" s="11">
        <v>49902299.5</v>
      </c>
      <c r="U234" s="12">
        <v>52868337.75</v>
      </c>
      <c r="V234" s="12">
        <v>55834376</v>
      </c>
      <c r="W234" s="12">
        <v>51058623.685000002</v>
      </c>
      <c r="X234" s="12">
        <v>46282871.369999997</v>
      </c>
      <c r="Y234" s="12">
        <v>56351452.185000002</v>
      </c>
      <c r="Z234" s="12">
        <v>66420033</v>
      </c>
      <c r="AA234" s="12">
        <v>68538997</v>
      </c>
      <c r="AB234" s="12">
        <v>70657961</v>
      </c>
      <c r="AC234" s="12">
        <v>72912125.427657008</v>
      </c>
      <c r="AD234" s="12">
        <v>57933917</v>
      </c>
      <c r="AE234" s="12">
        <v>52717564.174588375</v>
      </c>
      <c r="AF234" s="12">
        <v>15362187</v>
      </c>
      <c r="AG234" s="12">
        <v>9717869.2062151432</v>
      </c>
      <c r="AH234" s="12">
        <v>17027110</v>
      </c>
      <c r="AI234" s="71">
        <v>-0.21114598521677075</v>
      </c>
      <c r="AJ234" s="13">
        <v>0.75214438872156997</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33305</v>
      </c>
      <c r="S241" s="11">
        <v>33622</v>
      </c>
      <c r="T241" s="11">
        <v>33847</v>
      </c>
      <c r="U241" s="11">
        <v>34094</v>
      </c>
      <c r="V241" s="11">
        <v>34250</v>
      </c>
      <c r="W241" s="11">
        <v>34875</v>
      </c>
      <c r="X241" s="11">
        <v>34942</v>
      </c>
      <c r="Y241" s="11">
        <v>34948</v>
      </c>
      <c r="Z241" s="11">
        <v>34710</v>
      </c>
      <c r="AA241" s="11">
        <v>34326</v>
      </c>
      <c r="AB241" s="41">
        <v>34260</v>
      </c>
      <c r="AC241" s="41">
        <v>34214</v>
      </c>
      <c r="AD241" s="41">
        <v>34029</v>
      </c>
      <c r="AE241" s="41">
        <v>34259</v>
      </c>
      <c r="AF241" s="41">
        <v>34012</v>
      </c>
      <c r="AG241" s="41">
        <v>33742</v>
      </c>
      <c r="AH241" s="41">
        <v>33745</v>
      </c>
      <c r="AI241" s="13">
        <v>-2.5211889013515565E-3</v>
      </c>
      <c r="AJ241" s="13">
        <v>8.8909963843281377E-5</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665606</v>
      </c>
      <c r="S242" s="11">
        <v>721452</v>
      </c>
      <c r="T242" s="11">
        <v>708305</v>
      </c>
      <c r="U242" s="11">
        <v>731316</v>
      </c>
      <c r="V242" s="11">
        <v>771321</v>
      </c>
      <c r="W242" s="11">
        <v>799130</v>
      </c>
      <c r="X242" s="11">
        <v>804739</v>
      </c>
      <c r="Y242" s="11">
        <v>840923</v>
      </c>
      <c r="Z242" s="11">
        <v>880975</v>
      </c>
      <c r="AA242" s="11">
        <v>949540</v>
      </c>
      <c r="AB242" s="41">
        <v>996253</v>
      </c>
      <c r="AC242" s="41">
        <v>990502</v>
      </c>
      <c r="AD242" s="41">
        <v>1027765</v>
      </c>
      <c r="AE242" s="41">
        <v>1053432</v>
      </c>
      <c r="AF242" s="41">
        <v>1082207</v>
      </c>
      <c r="AG242" s="41">
        <v>1123535</v>
      </c>
      <c r="AH242" s="41">
        <v>1163349</v>
      </c>
      <c r="AI242" s="13">
        <v>2.617964636971859E-2</v>
      </c>
      <c r="AJ242" s="13">
        <v>3.5436368248430175E-2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21449.991200797795</v>
      </c>
      <c r="V243" s="11">
        <f t="shared" ref="V243:AA243" si="15">V242*1000/V241</f>
        <v>22520.321167883212</v>
      </c>
      <c r="W243" s="11">
        <f t="shared" si="15"/>
        <v>22914.121863799282</v>
      </c>
      <c r="X243" s="11">
        <f t="shared" si="15"/>
        <v>23030.70803045046</v>
      </c>
      <c r="Y243" s="11">
        <f t="shared" si="15"/>
        <v>24062.120865285568</v>
      </c>
      <c r="Z243" s="11">
        <f t="shared" si="15"/>
        <v>25381.014116969174</v>
      </c>
      <c r="AA243" s="11">
        <f t="shared" si="15"/>
        <v>27662.413331002739</v>
      </c>
      <c r="AB243" s="11">
        <v>29079.188558085232</v>
      </c>
      <c r="AC243" s="11">
        <v>28950.195826269948</v>
      </c>
      <c r="AD243" s="11">
        <v>30202.621293602515</v>
      </c>
      <c r="AE243" s="11">
        <v>30749.058641524854</v>
      </c>
      <c r="AF243" s="11">
        <v>31818.387627896038</v>
      </c>
      <c r="AG243" s="11">
        <v>33297.818742220377</v>
      </c>
      <c r="AH243" s="11">
        <v>34474.707364053931</v>
      </c>
      <c r="AI243" s="13">
        <v>2.8773378393329718E-2</v>
      </c>
      <c r="AJ243" s="13">
        <v>3.5344315822744971E-2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12747</v>
      </c>
      <c r="S245" s="11">
        <v>12596</v>
      </c>
      <c r="T245" s="11">
        <v>12742</v>
      </c>
      <c r="U245" s="11">
        <v>12929</v>
      </c>
      <c r="V245" s="11">
        <v>12641</v>
      </c>
      <c r="W245" s="11">
        <v>12511</v>
      </c>
      <c r="X245" s="11">
        <v>12756</v>
      </c>
      <c r="Y245" s="11">
        <v>13881</v>
      </c>
      <c r="Z245" s="11">
        <v>13693</v>
      </c>
      <c r="AA245" s="11">
        <v>13292</v>
      </c>
      <c r="AB245" s="41">
        <v>13014</v>
      </c>
      <c r="AC245" s="41">
        <v>12978</v>
      </c>
      <c r="AD245" s="41">
        <v>13056</v>
      </c>
      <c r="AE245" s="41">
        <v>12677</v>
      </c>
      <c r="AF245" s="41">
        <v>12309</v>
      </c>
      <c r="AG245" s="41">
        <v>12504</v>
      </c>
      <c r="AH245" s="41">
        <v>12633</v>
      </c>
      <c r="AI245" s="13">
        <v>-4.939968559499186E-3</v>
      </c>
      <c r="AJ245" s="13">
        <v>1.0316698656429943E-2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11649</v>
      </c>
      <c r="S246" s="11">
        <v>11472</v>
      </c>
      <c r="T246" s="11">
        <v>11508</v>
      </c>
      <c r="U246" s="11">
        <v>11738</v>
      </c>
      <c r="V246" s="11">
        <v>11580</v>
      </c>
      <c r="W246" s="11">
        <v>11290</v>
      </c>
      <c r="X246" s="11">
        <v>10840</v>
      </c>
      <c r="Y246" s="11">
        <v>11937</v>
      </c>
      <c r="Z246" s="11">
        <v>11731</v>
      </c>
      <c r="AA246" s="11">
        <v>11621</v>
      </c>
      <c r="AB246" s="41">
        <v>11705</v>
      </c>
      <c r="AC246" s="41">
        <v>11920</v>
      </c>
      <c r="AD246" s="41">
        <v>12061</v>
      </c>
      <c r="AE246" s="41">
        <v>11849</v>
      </c>
      <c r="AF246" s="41">
        <v>11587</v>
      </c>
      <c r="AG246" s="41">
        <v>11927</v>
      </c>
      <c r="AH246" s="41">
        <v>12162</v>
      </c>
      <c r="AI246" s="13">
        <v>6.4037897691726631E-3</v>
      </c>
      <c r="AJ246" s="13">
        <v>1.9703194432799529E-2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1098</v>
      </c>
      <c r="S247" s="11">
        <v>1124</v>
      </c>
      <c r="T247" s="11">
        <v>1234</v>
      </c>
      <c r="U247" s="11">
        <v>1191</v>
      </c>
      <c r="V247" s="11">
        <v>1061</v>
      </c>
      <c r="W247" s="11">
        <v>12511</v>
      </c>
      <c r="X247" s="11">
        <v>1916</v>
      </c>
      <c r="Y247" s="11">
        <v>1944</v>
      </c>
      <c r="Z247" s="11">
        <v>1962</v>
      </c>
      <c r="AA247" s="11">
        <v>1671</v>
      </c>
      <c r="AB247" s="41">
        <v>1309</v>
      </c>
      <c r="AC247" s="41">
        <v>1058</v>
      </c>
      <c r="AD247" s="41">
        <v>995</v>
      </c>
      <c r="AE247" s="41">
        <v>828</v>
      </c>
      <c r="AF247" s="41">
        <v>722</v>
      </c>
      <c r="AG247" s="41">
        <v>577</v>
      </c>
      <c r="AH247" s="41">
        <v>471</v>
      </c>
      <c r="AI247" s="13">
        <v>-0.15663894251614219</v>
      </c>
      <c r="AJ247" s="13">
        <v>-0.18370883882149047</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8.6</v>
      </c>
      <c r="S248" s="81">
        <v>8.9</v>
      </c>
      <c r="T248" s="81">
        <v>9.6999999999999993</v>
      </c>
      <c r="U248" s="81">
        <v>8.4</v>
      </c>
      <c r="V248" s="81">
        <v>8.4</v>
      </c>
      <c r="W248" s="81">
        <v>9.8000000000000007</v>
      </c>
      <c r="X248" s="81">
        <v>15</v>
      </c>
      <c r="Y248" s="81">
        <v>14</v>
      </c>
      <c r="Z248" s="81">
        <v>14.3</v>
      </c>
      <c r="AA248" s="81">
        <v>12.6</v>
      </c>
      <c r="AB248" s="82">
        <v>10.1</v>
      </c>
      <c r="AC248" s="82">
        <v>8.1999999999999993</v>
      </c>
      <c r="AD248" s="82">
        <v>7.6</v>
      </c>
      <c r="AE248" s="82">
        <v>6.5</v>
      </c>
      <c r="AF248" s="82">
        <v>5.9</v>
      </c>
      <c r="AG248" s="82">
        <v>4.5999999999999996</v>
      </c>
      <c r="AH248" s="82">
        <v>3.7</v>
      </c>
      <c r="AI248" s="13">
        <v>-0.15411097212086489</v>
      </c>
      <c r="AJ248" s="13">
        <v>-0.19565217391304338</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7353528</v>
      </c>
      <c r="H257" s="86">
        <f>SUM(H258:H260)</f>
        <v>9231867</v>
      </c>
      <c r="I257" s="86">
        <f>SUM(I258:I260)</f>
        <v>10054065</v>
      </c>
      <c r="J257" s="86">
        <f>SUM(J258:J260)</f>
        <v>10052417</v>
      </c>
      <c r="K257" s="86">
        <f>SUM(K258:K260)</f>
        <v>10931814</v>
      </c>
      <c r="L257" s="86">
        <f t="shared" ref="L257:Q257" si="16">SUM(L258:L260)</f>
        <v>10603592</v>
      </c>
      <c r="M257" s="86">
        <f t="shared" si="16"/>
        <v>11669255</v>
      </c>
      <c r="N257" s="86">
        <f t="shared" si="16"/>
        <v>12387285</v>
      </c>
      <c r="O257" s="86">
        <f t="shared" si="16"/>
        <v>12282608.93</v>
      </c>
      <c r="P257" s="86">
        <f t="shared" si="16"/>
        <v>14452659</v>
      </c>
      <c r="Q257" s="86">
        <f t="shared" si="16"/>
        <v>16144523.08</v>
      </c>
      <c r="R257" s="86">
        <f>SUM(R258:R261)</f>
        <v>18369206.98</v>
      </c>
      <c r="S257" s="86">
        <f t="shared" ref="S257:AA257" si="17">SUM(S258:S261)</f>
        <v>18977253.98</v>
      </c>
      <c r="T257" s="86">
        <f t="shared" si="17"/>
        <v>20677476.66</v>
      </c>
      <c r="U257" s="86">
        <f t="shared" si="17"/>
        <v>20571136.259999998</v>
      </c>
      <c r="V257" s="86">
        <f t="shared" si="17"/>
        <v>21357489.069999997</v>
      </c>
      <c r="W257" s="86">
        <f t="shared" si="17"/>
        <v>23538162.580000002</v>
      </c>
      <c r="X257" s="86">
        <f t="shared" si="17"/>
        <v>27097593</v>
      </c>
      <c r="Y257" s="86">
        <f t="shared" si="17"/>
        <v>27290372.120000001</v>
      </c>
      <c r="Z257" s="86">
        <f t="shared" si="17"/>
        <v>25126870.219999999</v>
      </c>
      <c r="AA257" s="86">
        <f t="shared" si="17"/>
        <v>28578951.029999997</v>
      </c>
      <c r="AB257" s="86">
        <v>27530680.399999999</v>
      </c>
      <c r="AC257" s="86">
        <v>29508794.18</v>
      </c>
      <c r="AD257" s="86">
        <v>30639719</v>
      </c>
      <c r="AE257" s="86">
        <v>29310504.23</v>
      </c>
      <c r="AF257" s="86">
        <v>30304085.809999999</v>
      </c>
      <c r="AG257" s="86">
        <v>30988082.719999999</v>
      </c>
      <c r="AH257" s="86">
        <v>33625500.719999999</v>
      </c>
      <c r="AI257" s="13">
        <v>3.3892303977486771E-2</v>
      </c>
      <c r="AJ257" s="13">
        <v>8.5110718976420752E-2</v>
      </c>
    </row>
    <row r="258" spans="1:36" ht="10.5" customHeight="1" x14ac:dyDescent="0.2">
      <c r="A258" s="14"/>
      <c r="B258" s="11"/>
      <c r="C258" s="11" t="s">
        <v>151</v>
      </c>
      <c r="D258" s="11"/>
      <c r="E258" s="11"/>
      <c r="F258" s="2"/>
      <c r="G258" s="86">
        <f t="shared" ref="G258:AA258" si="18">G65</f>
        <v>4345010</v>
      </c>
      <c r="H258" s="86">
        <f t="shared" si="18"/>
        <v>5278231</v>
      </c>
      <c r="I258" s="86">
        <f t="shared" si="18"/>
        <v>5555672</v>
      </c>
      <c r="J258" s="86">
        <f t="shared" si="18"/>
        <v>4840370</v>
      </c>
      <c r="K258" s="86">
        <f t="shared" si="18"/>
        <v>4811020</v>
      </c>
      <c r="L258" s="86">
        <f t="shared" si="18"/>
        <v>5025844</v>
      </c>
      <c r="M258" s="86">
        <f t="shared" si="18"/>
        <v>5841473</v>
      </c>
      <c r="N258" s="86">
        <f t="shared" si="18"/>
        <v>6589454</v>
      </c>
      <c r="O258" s="86">
        <f t="shared" si="18"/>
        <v>6879140</v>
      </c>
      <c r="P258" s="86">
        <f t="shared" si="18"/>
        <v>7440656</v>
      </c>
      <c r="Q258" s="86">
        <f t="shared" si="18"/>
        <v>8482364</v>
      </c>
      <c r="R258" s="86">
        <f t="shared" si="18"/>
        <v>9549028</v>
      </c>
      <c r="S258" s="86">
        <f t="shared" si="18"/>
        <v>10521925</v>
      </c>
      <c r="T258" s="86">
        <f t="shared" si="18"/>
        <v>10964665</v>
      </c>
      <c r="U258" s="86">
        <f t="shared" si="18"/>
        <v>9859966</v>
      </c>
      <c r="V258" s="86">
        <f t="shared" si="18"/>
        <v>9211849</v>
      </c>
      <c r="W258" s="86">
        <f t="shared" si="18"/>
        <v>11033454</v>
      </c>
      <c r="X258" s="86">
        <f t="shared" si="18"/>
        <v>12293133</v>
      </c>
      <c r="Y258" s="86">
        <f t="shared" si="18"/>
        <v>12732598</v>
      </c>
      <c r="Z258" s="86">
        <f t="shared" si="18"/>
        <v>11909932</v>
      </c>
      <c r="AA258" s="86">
        <f t="shared" si="18"/>
        <v>12463137</v>
      </c>
      <c r="AB258" s="86">
        <v>10336338</v>
      </c>
      <c r="AC258" s="86">
        <v>13255659</v>
      </c>
      <c r="AD258" s="86">
        <v>13747080</v>
      </c>
      <c r="AE258" s="86">
        <v>13590729</v>
      </c>
      <c r="AF258" s="86">
        <v>13977787</v>
      </c>
      <c r="AG258" s="86">
        <v>14323323</v>
      </c>
      <c r="AH258" s="86">
        <v>15405988</v>
      </c>
      <c r="AI258" s="13">
        <v>6.8777105563730512E-2</v>
      </c>
      <c r="AJ258" s="13">
        <v>7.5587557440406808E-2</v>
      </c>
    </row>
    <row r="259" spans="1:36" ht="10.5" customHeight="1" x14ac:dyDescent="0.2">
      <c r="A259" s="14"/>
      <c r="B259" s="11"/>
      <c r="C259" s="11" t="s">
        <v>152</v>
      </c>
      <c r="D259" s="11"/>
      <c r="E259" s="11"/>
      <c r="F259" s="2"/>
      <c r="G259" s="86">
        <f t="shared" ref="G259:AA259" si="19">G122</f>
        <v>2846356</v>
      </c>
      <c r="H259" s="86">
        <f t="shared" si="19"/>
        <v>3176623</v>
      </c>
      <c r="I259" s="86">
        <f t="shared" si="19"/>
        <v>3462854</v>
      </c>
      <c r="J259" s="86">
        <f t="shared" si="19"/>
        <v>4244601</v>
      </c>
      <c r="K259" s="86">
        <f t="shared" si="19"/>
        <v>4991162</v>
      </c>
      <c r="L259" s="86">
        <f t="shared" si="19"/>
        <v>4657803</v>
      </c>
      <c r="M259" s="86">
        <f t="shared" si="19"/>
        <v>5137608</v>
      </c>
      <c r="N259" s="86">
        <f t="shared" si="19"/>
        <v>5023068</v>
      </c>
      <c r="O259" s="86">
        <f t="shared" si="19"/>
        <v>4622511.93</v>
      </c>
      <c r="P259" s="86">
        <f t="shared" si="19"/>
        <v>6274583</v>
      </c>
      <c r="Q259" s="86">
        <f t="shared" si="19"/>
        <v>6817721.0800000001</v>
      </c>
      <c r="R259" s="86">
        <f t="shared" si="19"/>
        <v>6930808.8200000003</v>
      </c>
      <c r="S259" s="86">
        <f t="shared" si="19"/>
        <v>6274583.6299999999</v>
      </c>
      <c r="T259" s="86">
        <f t="shared" si="19"/>
        <v>7530429.4999999991</v>
      </c>
      <c r="U259" s="86">
        <f t="shared" si="19"/>
        <v>8330881.6899999995</v>
      </c>
      <c r="V259" s="86">
        <f t="shared" si="19"/>
        <v>9333368.5099999998</v>
      </c>
      <c r="W259" s="86">
        <f t="shared" si="19"/>
        <v>9674139.370000001</v>
      </c>
      <c r="X259" s="86">
        <f t="shared" si="19"/>
        <v>10783382.539999999</v>
      </c>
      <c r="Y259" s="86">
        <f t="shared" si="19"/>
        <v>10595281.139999999</v>
      </c>
      <c r="Z259" s="86">
        <f t="shared" si="19"/>
        <v>10230959.809999999</v>
      </c>
      <c r="AA259" s="86">
        <f t="shared" si="19"/>
        <v>10628638.869999999</v>
      </c>
      <c r="AB259" s="86">
        <v>11220833</v>
      </c>
      <c r="AC259" s="86">
        <v>10406153</v>
      </c>
      <c r="AD259" s="86">
        <v>10779737</v>
      </c>
      <c r="AE259" s="86">
        <v>10675203</v>
      </c>
      <c r="AF259" s="86">
        <v>11073449</v>
      </c>
      <c r="AG259" s="86">
        <v>11296424</v>
      </c>
      <c r="AH259" s="86">
        <v>12297021</v>
      </c>
      <c r="AI259" s="13">
        <v>1.5381241838255066E-2</v>
      </c>
      <c r="AJ259" s="13">
        <v>8.8576437994891122E-2</v>
      </c>
    </row>
    <row r="260" spans="1:36" ht="10.5" customHeight="1" x14ac:dyDescent="0.2">
      <c r="A260" s="14"/>
      <c r="B260" s="11"/>
      <c r="C260" s="11" t="s">
        <v>153</v>
      </c>
      <c r="D260" s="11"/>
      <c r="E260" s="11"/>
      <c r="F260" s="2"/>
      <c r="G260" s="86">
        <f t="shared" ref="G260:AA260" si="20">G179</f>
        <v>162162</v>
      </c>
      <c r="H260" s="86">
        <f t="shared" si="20"/>
        <v>777013</v>
      </c>
      <c r="I260" s="86">
        <f t="shared" si="20"/>
        <v>1035539</v>
      </c>
      <c r="J260" s="86">
        <f t="shared" si="20"/>
        <v>967446</v>
      </c>
      <c r="K260" s="86">
        <f t="shared" si="20"/>
        <v>1129632</v>
      </c>
      <c r="L260" s="86">
        <f t="shared" si="20"/>
        <v>919945</v>
      </c>
      <c r="M260" s="86">
        <f t="shared" si="20"/>
        <v>690174</v>
      </c>
      <c r="N260" s="86">
        <f t="shared" si="20"/>
        <v>774763</v>
      </c>
      <c r="O260" s="86">
        <f t="shared" si="20"/>
        <v>780957</v>
      </c>
      <c r="P260" s="86">
        <f t="shared" si="20"/>
        <v>737420</v>
      </c>
      <c r="Q260" s="86">
        <f t="shared" si="20"/>
        <v>844438</v>
      </c>
      <c r="R260" s="86">
        <f t="shared" si="20"/>
        <v>825224</v>
      </c>
      <c r="S260" s="86">
        <f t="shared" si="20"/>
        <v>974842</v>
      </c>
      <c r="T260" s="86">
        <f t="shared" si="20"/>
        <v>1026214</v>
      </c>
      <c r="U260" s="86">
        <f t="shared" si="20"/>
        <v>1043115</v>
      </c>
      <c r="V260" s="86">
        <f t="shared" si="20"/>
        <v>1300201</v>
      </c>
      <c r="W260" s="86">
        <f t="shared" si="20"/>
        <v>1138436</v>
      </c>
      <c r="X260" s="86">
        <f t="shared" si="20"/>
        <v>1254358</v>
      </c>
      <c r="Y260" s="86">
        <f t="shared" si="20"/>
        <v>1320565</v>
      </c>
      <c r="Z260" s="86">
        <f t="shared" si="20"/>
        <v>1814478</v>
      </c>
      <c r="AA260" s="86">
        <f t="shared" si="20"/>
        <v>2038641</v>
      </c>
      <c r="AB260" s="86">
        <v>2007092</v>
      </c>
      <c r="AC260" s="86">
        <v>2097473</v>
      </c>
      <c r="AD260" s="86">
        <v>2220025</v>
      </c>
      <c r="AE260" s="86">
        <v>2178410</v>
      </c>
      <c r="AF260" s="86">
        <v>2482145</v>
      </c>
      <c r="AG260" s="86">
        <v>2508518</v>
      </c>
      <c r="AH260" s="86">
        <v>2606121</v>
      </c>
      <c r="AI260" s="13">
        <v>4.4490632361080529E-2</v>
      </c>
      <c r="AJ260" s="13">
        <v>3.8908630514112315E-2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1064146.1600000001</v>
      </c>
      <c r="S261" s="86">
        <v>1205903.3500000001</v>
      </c>
      <c r="T261" s="86">
        <v>1156168.1600000001</v>
      </c>
      <c r="U261" s="86">
        <v>1337173.5700000003</v>
      </c>
      <c r="V261" s="86">
        <v>1512070.56</v>
      </c>
      <c r="W261" s="86">
        <v>1692133.21</v>
      </c>
      <c r="X261" s="86">
        <v>2766719.4600000004</v>
      </c>
      <c r="Y261" s="86">
        <v>2641927.98</v>
      </c>
      <c r="Z261" s="86">
        <v>1171500.4099999997</v>
      </c>
      <c r="AA261" s="86">
        <v>3448534.1599999997</v>
      </c>
      <c r="AB261" s="41">
        <v>3966417.4000000004</v>
      </c>
      <c r="AC261" s="41">
        <v>3749509.18</v>
      </c>
      <c r="AD261" s="41">
        <v>3892877</v>
      </c>
      <c r="AE261" s="41">
        <v>2866162.2299999995</v>
      </c>
      <c r="AF261" s="41">
        <v>2770704.81</v>
      </c>
      <c r="AG261" s="41">
        <v>2859817.72</v>
      </c>
      <c r="AH261" s="41">
        <v>3316370.7199999997</v>
      </c>
      <c r="AI261" s="13">
        <v>-2.9391456854792164E-2</v>
      </c>
      <c r="AJ261" s="13">
        <v>0.15964409088282713</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39464199.157199472</v>
      </c>
      <c r="H265" s="11">
        <v>40821474.10700132</v>
      </c>
      <c r="I265" s="11">
        <v>41726772.046783626</v>
      </c>
      <c r="J265" s="11">
        <v>49571249.539325841</v>
      </c>
      <c r="K265" s="11">
        <v>50679137</v>
      </c>
      <c r="L265" s="11">
        <v>53375800</v>
      </c>
      <c r="M265" s="11">
        <v>56551718</v>
      </c>
      <c r="N265" s="11">
        <v>60006209</v>
      </c>
      <c r="O265" s="11">
        <v>63228476</v>
      </c>
      <c r="P265" s="11">
        <v>74396983</v>
      </c>
      <c r="Q265" s="11">
        <v>76668573</v>
      </c>
      <c r="R265" s="11">
        <v>77178725</v>
      </c>
      <c r="S265" s="11">
        <v>78313631</v>
      </c>
      <c r="T265" s="11">
        <v>79723873</v>
      </c>
      <c r="U265" s="11">
        <v>81775531</v>
      </c>
      <c r="V265" s="11">
        <v>84523588</v>
      </c>
      <c r="W265" s="11">
        <v>92720536</v>
      </c>
      <c r="X265" s="11">
        <v>96698181</v>
      </c>
      <c r="Y265" s="86">
        <v>95838740</v>
      </c>
      <c r="Z265" s="86">
        <v>96873549</v>
      </c>
      <c r="AA265" s="86">
        <v>97000223</v>
      </c>
      <c r="AB265" s="86">
        <v>99501646</v>
      </c>
      <c r="AC265" s="86">
        <v>102458333</v>
      </c>
      <c r="AD265" s="86">
        <v>103016406</v>
      </c>
      <c r="AE265" s="86">
        <v>98568557</v>
      </c>
      <c r="AF265" s="86">
        <v>98915530</v>
      </c>
      <c r="AG265" s="86">
        <v>100863614</v>
      </c>
      <c r="AH265" s="86">
        <v>103298600</v>
      </c>
      <c r="AI265" s="13">
        <v>6.2611255019004997E-3</v>
      </c>
      <c r="AJ265" s="13">
        <v>2.4141371733913876E-2</v>
      </c>
    </row>
    <row r="266" spans="1:36" ht="10.5" customHeight="1" x14ac:dyDescent="0.2">
      <c r="A266" s="14"/>
      <c r="B266" s="14"/>
      <c r="C266" s="14" t="s">
        <v>160</v>
      </c>
      <c r="D266" s="14"/>
      <c r="E266" s="14"/>
      <c r="F266" s="2"/>
      <c r="G266" s="11">
        <v>8809834</v>
      </c>
      <c r="H266" s="11">
        <v>9331330</v>
      </c>
      <c r="I266" s="11">
        <v>9772380</v>
      </c>
      <c r="J266" s="11">
        <v>11894310</v>
      </c>
      <c r="K266" s="11">
        <v>12395970</v>
      </c>
      <c r="L266" s="11">
        <v>12895100</v>
      </c>
      <c r="M266" s="11">
        <v>13829880</v>
      </c>
      <c r="N266" s="11">
        <v>14899770</v>
      </c>
      <c r="O266" s="11">
        <v>15686010</v>
      </c>
      <c r="P266" s="11">
        <v>20626420</v>
      </c>
      <c r="Q266" s="11">
        <v>21199830</v>
      </c>
      <c r="R266" s="11">
        <v>21995290</v>
      </c>
      <c r="S266" s="11">
        <v>22499880</v>
      </c>
      <c r="T266" s="11">
        <v>23145830</v>
      </c>
      <c r="U266" s="11">
        <v>23515070</v>
      </c>
      <c r="V266" s="11">
        <v>24294716</v>
      </c>
      <c r="W266" s="11">
        <v>28198926</v>
      </c>
      <c r="X266" s="11">
        <v>29066570</v>
      </c>
      <c r="Y266" s="86">
        <v>29995610</v>
      </c>
      <c r="Z266" s="86">
        <v>31009030</v>
      </c>
      <c r="AA266" s="86">
        <v>31482680</v>
      </c>
      <c r="AB266" s="86">
        <v>32078590</v>
      </c>
      <c r="AC266" s="86">
        <v>32241800</v>
      </c>
      <c r="AD266" s="86">
        <v>33002600</v>
      </c>
      <c r="AE266" s="86">
        <v>31825170</v>
      </c>
      <c r="AF266" s="86">
        <v>32362640</v>
      </c>
      <c r="AG266" s="86">
        <v>32959590</v>
      </c>
      <c r="AH266" s="86">
        <v>33580470</v>
      </c>
      <c r="AI266" s="13">
        <v>7.6551215244309301E-3</v>
      </c>
      <c r="AJ266" s="13">
        <v>1.8837612967879759E-2</v>
      </c>
    </row>
    <row r="267" spans="1:36" ht="10.5" customHeight="1" x14ac:dyDescent="0.2">
      <c r="A267" s="14"/>
      <c r="B267" s="14"/>
      <c r="C267" s="14" t="s">
        <v>161</v>
      </c>
      <c r="D267" s="14"/>
      <c r="E267" s="14"/>
      <c r="F267" s="2"/>
      <c r="G267" s="11">
        <v>2311736</v>
      </c>
      <c r="H267" s="11">
        <v>2348480</v>
      </c>
      <c r="I267" s="11">
        <v>2397370</v>
      </c>
      <c r="J267" s="11">
        <v>2400710</v>
      </c>
      <c r="K267" s="11">
        <v>2509260</v>
      </c>
      <c r="L267" s="11">
        <v>2597280</v>
      </c>
      <c r="M267" s="11">
        <v>2612415</v>
      </c>
      <c r="N267" s="11">
        <v>2649480</v>
      </c>
      <c r="O267" s="11">
        <v>2642130</v>
      </c>
      <c r="P267" s="11">
        <v>2565400</v>
      </c>
      <c r="Q267" s="11">
        <v>2606300</v>
      </c>
      <c r="R267" s="11">
        <v>2673480</v>
      </c>
      <c r="S267" s="11">
        <v>2676880</v>
      </c>
      <c r="T267" s="11">
        <v>2697790</v>
      </c>
      <c r="U267" s="11">
        <v>2703230</v>
      </c>
      <c r="V267" s="11">
        <v>2703354</v>
      </c>
      <c r="W267" s="11">
        <v>2817660</v>
      </c>
      <c r="X267" s="11">
        <v>2906640</v>
      </c>
      <c r="Y267" s="86">
        <v>2914800</v>
      </c>
      <c r="Z267" s="86">
        <v>2950930</v>
      </c>
      <c r="AA267" s="86">
        <v>3003920</v>
      </c>
      <c r="AB267" s="86">
        <v>3026000</v>
      </c>
      <c r="AC267" s="86">
        <v>3054300</v>
      </c>
      <c r="AD267" s="86">
        <v>3103260</v>
      </c>
      <c r="AE267" s="86">
        <v>3035100</v>
      </c>
      <c r="AF267" s="86">
        <v>3061820</v>
      </c>
      <c r="AG267" s="86">
        <v>3125630</v>
      </c>
      <c r="AH267" s="86">
        <v>3197290</v>
      </c>
      <c r="AI267" s="13">
        <v>9.2192311502063973E-3</v>
      </c>
      <c r="AJ267" s="13">
        <v>2.2926578001874823E-2</v>
      </c>
    </row>
    <row r="268" spans="1:36" ht="10.5" customHeight="1" x14ac:dyDescent="0.2">
      <c r="A268" s="14"/>
      <c r="B268" s="14"/>
      <c r="C268" s="14" t="s">
        <v>162</v>
      </c>
      <c r="D268" s="14"/>
      <c r="E268" s="14"/>
      <c r="F268" s="2"/>
      <c r="G268" s="11">
        <v>502456</v>
      </c>
      <c r="H268" s="11">
        <v>523980</v>
      </c>
      <c r="I268" s="11">
        <v>494790</v>
      </c>
      <c r="J268" s="11">
        <v>544280</v>
      </c>
      <c r="K268" s="11">
        <v>545740</v>
      </c>
      <c r="L268" s="11">
        <v>538830</v>
      </c>
      <c r="M268" s="11">
        <v>530500</v>
      </c>
      <c r="N268" s="11">
        <v>519840</v>
      </c>
      <c r="O268" s="11">
        <v>531970</v>
      </c>
      <c r="P268" s="11">
        <v>535150</v>
      </c>
      <c r="Q268" s="11">
        <v>528940</v>
      </c>
      <c r="R268" s="11">
        <v>504930</v>
      </c>
      <c r="S268" s="11">
        <v>511040</v>
      </c>
      <c r="T268" s="11">
        <v>517440</v>
      </c>
      <c r="U268" s="11">
        <v>455750</v>
      </c>
      <c r="V268" s="11">
        <v>460510</v>
      </c>
      <c r="W268" s="11">
        <v>394780</v>
      </c>
      <c r="X268" s="11">
        <v>389440</v>
      </c>
      <c r="Y268" s="86">
        <v>387000</v>
      </c>
      <c r="Z268" s="86">
        <v>374210</v>
      </c>
      <c r="AA268" s="86">
        <v>371800</v>
      </c>
      <c r="AB268" s="86">
        <v>370780</v>
      </c>
      <c r="AC268" s="86">
        <v>372390</v>
      </c>
      <c r="AD268" s="86">
        <v>350430</v>
      </c>
      <c r="AE268" s="86">
        <v>376930</v>
      </c>
      <c r="AF268" s="86">
        <v>375680</v>
      </c>
      <c r="AG268" s="86">
        <v>358750</v>
      </c>
      <c r="AH268" s="86">
        <v>369600</v>
      </c>
      <c r="AI268" s="13">
        <v>-5.311180796520043E-4</v>
      </c>
      <c r="AJ268" s="13">
        <v>3.0243902439024389E-2</v>
      </c>
    </row>
    <row r="269" spans="1:36" ht="10.5" customHeight="1" x14ac:dyDescent="0.2">
      <c r="A269" s="14"/>
      <c r="B269" s="14"/>
      <c r="C269" s="14" t="s">
        <v>163</v>
      </c>
      <c r="D269" s="14"/>
      <c r="E269" s="14"/>
      <c r="F269" s="2"/>
      <c r="G269" s="11">
        <v>13427050</v>
      </c>
      <c r="H269" s="11">
        <v>14101290</v>
      </c>
      <c r="I269" s="11">
        <v>13767160</v>
      </c>
      <c r="J269" s="11">
        <v>17018790</v>
      </c>
      <c r="K269" s="11">
        <v>16183540</v>
      </c>
      <c r="L269" s="11">
        <v>16731030</v>
      </c>
      <c r="M269" s="11">
        <v>17425095</v>
      </c>
      <c r="N269" s="11">
        <v>17541850</v>
      </c>
      <c r="O269" s="11">
        <v>18562180</v>
      </c>
      <c r="P269" s="11">
        <v>23512940</v>
      </c>
      <c r="Q269" s="11">
        <v>23961110</v>
      </c>
      <c r="R269" s="11">
        <v>24084962</v>
      </c>
      <c r="S269" s="11">
        <v>24710740</v>
      </c>
      <c r="T269" s="11">
        <v>25384680</v>
      </c>
      <c r="U269" s="11">
        <v>26728853</v>
      </c>
      <c r="V269" s="11">
        <v>28766541</v>
      </c>
      <c r="W269" s="11">
        <v>33041676</v>
      </c>
      <c r="X269" s="11">
        <v>35857780</v>
      </c>
      <c r="Y269" s="86">
        <v>35950930</v>
      </c>
      <c r="Z269" s="86">
        <v>38269000</v>
      </c>
      <c r="AA269" s="86">
        <v>38027030</v>
      </c>
      <c r="AB269" s="86">
        <v>38317580</v>
      </c>
      <c r="AC269" s="86">
        <v>40214850</v>
      </c>
      <c r="AD269" s="86">
        <v>38937790</v>
      </c>
      <c r="AE269" s="86">
        <v>35905340</v>
      </c>
      <c r="AF269" s="86">
        <v>35922050</v>
      </c>
      <c r="AG269" s="86">
        <v>36858280</v>
      </c>
      <c r="AH269" s="86">
        <v>37563500</v>
      </c>
      <c r="AI269" s="13">
        <v>-3.3071799381483302E-3</v>
      </c>
      <c r="AJ269" s="13">
        <v>1.9133285655217769E-2</v>
      </c>
    </row>
    <row r="270" spans="1:36" ht="10.5" customHeight="1" x14ac:dyDescent="0.2">
      <c r="A270" s="14"/>
      <c r="B270" s="14"/>
      <c r="C270" s="14" t="s">
        <v>164</v>
      </c>
      <c r="D270" s="14"/>
      <c r="E270" s="14"/>
      <c r="F270" s="2"/>
      <c r="G270" s="11">
        <v>8141070</v>
      </c>
      <c r="H270" s="11">
        <v>8758137</v>
      </c>
      <c r="I270" s="11">
        <v>9493360</v>
      </c>
      <c r="J270" s="11">
        <v>10575926</v>
      </c>
      <c r="K270" s="11">
        <v>11454130</v>
      </c>
      <c r="L270" s="11">
        <v>11874920</v>
      </c>
      <c r="M270" s="11">
        <v>12623786</v>
      </c>
      <c r="N270" s="11">
        <v>13398794</v>
      </c>
      <c r="O270" s="11">
        <v>13602436</v>
      </c>
      <c r="P270" s="11">
        <v>14530717</v>
      </c>
      <c r="Q270" s="11">
        <v>13834011</v>
      </c>
      <c r="R270" s="11">
        <v>12723978</v>
      </c>
      <c r="S270" s="11">
        <v>12804476</v>
      </c>
      <c r="T270" s="11">
        <v>11921681</v>
      </c>
      <c r="U270" s="11">
        <v>11363205</v>
      </c>
      <c r="V270" s="11">
        <v>11269283</v>
      </c>
      <c r="W270" s="11">
        <v>10986292</v>
      </c>
      <c r="X270" s="11">
        <v>9428279</v>
      </c>
      <c r="Y270" s="86">
        <v>8839340</v>
      </c>
      <c r="Z270" s="86">
        <v>9575275</v>
      </c>
      <c r="AA270" s="86">
        <v>10280734</v>
      </c>
      <c r="AB270" s="86">
        <v>11276590</v>
      </c>
      <c r="AC270" s="86">
        <v>11978744</v>
      </c>
      <c r="AD270" s="86">
        <v>12699009</v>
      </c>
      <c r="AE270" s="86">
        <v>12585500</v>
      </c>
      <c r="AF270" s="86">
        <v>12289837</v>
      </c>
      <c r="AG270" s="86">
        <v>12385350</v>
      </c>
      <c r="AH270" s="86">
        <v>12676686</v>
      </c>
      <c r="AI270" s="13">
        <v>1.9697427750915431E-2</v>
      </c>
      <c r="AJ270" s="13">
        <v>2.3522629558308809E-2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966200</v>
      </c>
      <c r="P271" s="11">
        <v>1002590</v>
      </c>
      <c r="Q271" s="11">
        <v>1165251</v>
      </c>
      <c r="R271" s="11">
        <v>1198670</v>
      </c>
      <c r="S271" s="11">
        <v>1215940</v>
      </c>
      <c r="T271" s="11">
        <v>1279480</v>
      </c>
      <c r="U271" s="11">
        <v>1413990</v>
      </c>
      <c r="V271" s="11">
        <v>1575290</v>
      </c>
      <c r="W271" s="11">
        <v>1622030</v>
      </c>
      <c r="X271" s="11">
        <v>1634370</v>
      </c>
      <c r="Y271" s="86">
        <v>1308640</v>
      </c>
      <c r="Z271" s="86">
        <v>1398970</v>
      </c>
      <c r="AA271" s="86">
        <v>1311990</v>
      </c>
      <c r="AB271" s="86">
        <v>1259140</v>
      </c>
      <c r="AC271" s="86">
        <v>1325280</v>
      </c>
      <c r="AD271" s="86">
        <v>1295800</v>
      </c>
      <c r="AE271" s="86">
        <v>1499910</v>
      </c>
      <c r="AF271" s="86">
        <v>1548890</v>
      </c>
      <c r="AG271" s="86">
        <v>1647390</v>
      </c>
      <c r="AH271" s="86">
        <v>2187885</v>
      </c>
      <c r="AI271" s="13">
        <v>9.6457354703055831E-2</v>
      </c>
      <c r="AJ271" s="13">
        <v>0.32809170870285725</v>
      </c>
    </row>
    <row r="272" spans="1:36" ht="10.5" customHeight="1" x14ac:dyDescent="0.2">
      <c r="A272" s="14"/>
      <c r="B272" s="14"/>
      <c r="C272" s="14" t="s">
        <v>166</v>
      </c>
      <c r="D272" s="14"/>
      <c r="E272" s="14"/>
      <c r="F272" s="2"/>
      <c r="G272" s="11">
        <v>2227833.1571994717</v>
      </c>
      <c r="H272" s="11">
        <v>1479297.1070013209</v>
      </c>
      <c r="I272" s="11">
        <v>1563762.0467836256</v>
      </c>
      <c r="J272" s="11">
        <v>2596863.5393258426</v>
      </c>
      <c r="K272" s="11">
        <v>2798377</v>
      </c>
      <c r="L272" s="11">
        <v>3441880</v>
      </c>
      <c r="M272" s="11">
        <v>3714960</v>
      </c>
      <c r="N272" s="11">
        <v>4164590</v>
      </c>
      <c r="O272" s="11">
        <v>3499870</v>
      </c>
      <c r="P272" s="11">
        <v>3577730</v>
      </c>
      <c r="Q272" s="11">
        <v>3808770</v>
      </c>
      <c r="R272" s="11">
        <v>3832980</v>
      </c>
      <c r="S272" s="11">
        <v>3566730</v>
      </c>
      <c r="T272" s="11">
        <v>3616830</v>
      </c>
      <c r="U272" s="11">
        <v>3914980</v>
      </c>
      <c r="V272" s="11">
        <v>4110310</v>
      </c>
      <c r="W272" s="11">
        <v>4390060</v>
      </c>
      <c r="X272" s="11">
        <v>5204600</v>
      </c>
      <c r="Y272" s="86">
        <v>4304800</v>
      </c>
      <c r="Z272" s="86">
        <v>2169580</v>
      </c>
      <c r="AA272" s="86">
        <v>1377580</v>
      </c>
      <c r="AB272" s="86">
        <v>1085880</v>
      </c>
      <c r="AC272" s="86">
        <v>1090590</v>
      </c>
      <c r="AD272" s="86">
        <v>757330</v>
      </c>
      <c r="AE272" s="86">
        <v>799950</v>
      </c>
      <c r="AF272" s="86">
        <v>934760</v>
      </c>
      <c r="AG272" s="86">
        <v>1689570</v>
      </c>
      <c r="AH272" s="86">
        <v>1067781</v>
      </c>
      <c r="AI272" s="13">
        <v>-2.7974223744702265E-3</v>
      </c>
      <c r="AJ272" s="13">
        <v>-0.36801612244535592</v>
      </c>
    </row>
    <row r="273" spans="1:43" ht="10.5" customHeight="1" x14ac:dyDescent="0.2">
      <c r="A273" s="14"/>
      <c r="B273" s="14"/>
      <c r="C273" s="14" t="s">
        <v>167</v>
      </c>
      <c r="D273" s="14"/>
      <c r="E273" s="14"/>
      <c r="F273" s="2"/>
      <c r="G273" s="11">
        <v>2407240</v>
      </c>
      <c r="H273" s="11">
        <v>2582570</v>
      </c>
      <c r="I273" s="11">
        <v>2754250</v>
      </c>
      <c r="J273" s="11">
        <v>2819690</v>
      </c>
      <c r="K273" s="11">
        <v>2885790</v>
      </c>
      <c r="L273" s="11">
        <v>3146960</v>
      </c>
      <c r="M273" s="11">
        <v>3280500</v>
      </c>
      <c r="N273" s="11">
        <v>3641310</v>
      </c>
      <c r="O273" s="11">
        <v>3871010</v>
      </c>
      <c r="P273" s="11">
        <v>4365510</v>
      </c>
      <c r="Q273" s="11">
        <v>4680880</v>
      </c>
      <c r="R273" s="11">
        <v>4820350</v>
      </c>
      <c r="S273" s="11">
        <v>5180589</v>
      </c>
      <c r="T273" s="11">
        <v>5821250</v>
      </c>
      <c r="U273" s="11">
        <v>5994440</v>
      </c>
      <c r="V273" s="11">
        <v>6064671</v>
      </c>
      <c r="W273" s="11">
        <v>6491030</v>
      </c>
      <c r="X273" s="11">
        <v>7124160</v>
      </c>
      <c r="Y273" s="86">
        <v>7240120</v>
      </c>
      <c r="Z273" s="86">
        <v>7265200</v>
      </c>
      <c r="AA273" s="86">
        <v>7652756</v>
      </c>
      <c r="AB273" s="86">
        <v>7524320</v>
      </c>
      <c r="AC273" s="86">
        <v>7698303</v>
      </c>
      <c r="AD273" s="86">
        <v>7826753</v>
      </c>
      <c r="AE273" s="86">
        <v>7151750</v>
      </c>
      <c r="AF273" s="86">
        <v>7006101</v>
      </c>
      <c r="AG273" s="86">
        <v>7063513</v>
      </c>
      <c r="AH273" s="86">
        <v>7684489</v>
      </c>
      <c r="AI273" s="13">
        <v>3.5167426979940686E-3</v>
      </c>
      <c r="AJ273" s="13">
        <v>8.7913195601112368E-2</v>
      </c>
    </row>
    <row r="274" spans="1:43" ht="10.5" customHeight="1" x14ac:dyDescent="0.2">
      <c r="A274" s="14"/>
      <c r="B274" s="14"/>
      <c r="C274" s="14" t="s">
        <v>168</v>
      </c>
      <c r="D274" s="14"/>
      <c r="E274" s="14"/>
      <c r="F274" s="2"/>
      <c r="G274" s="11">
        <v>1636980</v>
      </c>
      <c r="H274" s="11">
        <v>1696390</v>
      </c>
      <c r="I274" s="11">
        <v>1483700</v>
      </c>
      <c r="J274" s="11">
        <v>1720680</v>
      </c>
      <c r="K274" s="11">
        <v>1906330</v>
      </c>
      <c r="L274" s="11">
        <v>2061900</v>
      </c>
      <c r="M274" s="11">
        <v>2060670</v>
      </c>
      <c r="N274" s="11">
        <v>2301050</v>
      </c>
      <c r="O274" s="11">
        <v>2495710</v>
      </c>
      <c r="P274" s="11">
        <v>2499710</v>
      </c>
      <c r="Q274" s="11">
        <v>2503600</v>
      </c>
      <c r="R274" s="11">
        <v>3198833</v>
      </c>
      <c r="S274" s="11">
        <v>2772983</v>
      </c>
      <c r="T274" s="11">
        <v>2730830</v>
      </c>
      <c r="U274" s="11">
        <v>3025700</v>
      </c>
      <c r="V274" s="11">
        <v>2654620</v>
      </c>
      <c r="W274" s="11">
        <v>2520940</v>
      </c>
      <c r="X274" s="11">
        <v>2628830</v>
      </c>
      <c r="Y274" s="86">
        <v>2663580</v>
      </c>
      <c r="Z274" s="86">
        <v>2666540</v>
      </c>
      <c r="AA274" s="86">
        <v>2573500</v>
      </c>
      <c r="AB274" s="86">
        <v>2629730</v>
      </c>
      <c r="AC274" s="86">
        <v>2969940</v>
      </c>
      <c r="AD274" s="86">
        <v>2967610</v>
      </c>
      <c r="AE274" s="86">
        <v>3154690</v>
      </c>
      <c r="AF274" s="86">
        <v>3193840</v>
      </c>
      <c r="AG274" s="86">
        <v>3060180</v>
      </c>
      <c r="AH274" s="86">
        <v>2929270</v>
      </c>
      <c r="AI274" s="13">
        <v>1.814126699499452E-2</v>
      </c>
      <c r="AJ274" s="13">
        <v>-4.2778529367553546E-2</v>
      </c>
    </row>
    <row r="275" spans="1:43" ht="10.5" customHeight="1" x14ac:dyDescent="0.2">
      <c r="A275" s="8"/>
      <c r="B275" s="8"/>
      <c r="C275" s="11" t="s">
        <v>169</v>
      </c>
      <c r="D275" s="80"/>
      <c r="E275" s="14"/>
      <c r="F275" s="2"/>
      <c r="G275" s="12">
        <v>0</v>
      </c>
      <c r="H275" s="12">
        <v>0</v>
      </c>
      <c r="I275" s="12">
        <v>0</v>
      </c>
      <c r="J275" s="12">
        <v>0</v>
      </c>
      <c r="K275" s="12">
        <v>0</v>
      </c>
      <c r="L275" s="12">
        <v>87900</v>
      </c>
      <c r="M275" s="12">
        <v>321710</v>
      </c>
      <c r="N275" s="12">
        <v>750970</v>
      </c>
      <c r="O275" s="12">
        <v>996140</v>
      </c>
      <c r="P275" s="12">
        <v>816180</v>
      </c>
      <c r="Q275" s="12">
        <v>1157154</v>
      </c>
      <c r="R275" s="12">
        <v>870850</v>
      </c>
      <c r="S275" s="12">
        <v>829387</v>
      </c>
      <c r="T275" s="12">
        <v>1009528</v>
      </c>
      <c r="U275" s="12">
        <v>1176981</v>
      </c>
      <c r="V275" s="12">
        <v>1265254</v>
      </c>
      <c r="W275" s="12">
        <v>1274595</v>
      </c>
      <c r="X275" s="12">
        <v>1033442</v>
      </c>
      <c r="Y275" s="86">
        <v>702160</v>
      </c>
      <c r="Z275" s="86">
        <v>736554</v>
      </c>
      <c r="AA275" s="86">
        <v>464756</v>
      </c>
      <c r="AB275" s="86">
        <v>1431244</v>
      </c>
      <c r="AC275" s="86">
        <v>944137</v>
      </c>
      <c r="AD275" s="86">
        <v>1076821</v>
      </c>
      <c r="AE275" s="86">
        <v>1212532</v>
      </c>
      <c r="AF275" s="86">
        <v>1270532</v>
      </c>
      <c r="AG275" s="86">
        <v>1327635</v>
      </c>
      <c r="AH275" s="86">
        <v>678265</v>
      </c>
      <c r="AI275" s="13">
        <v>-0.11702659818652617</v>
      </c>
      <c r="AJ275" s="13">
        <v>-0.48911786748616903</v>
      </c>
    </row>
    <row r="276" spans="1:43" ht="10.5" customHeight="1" x14ac:dyDescent="0.2">
      <c r="A276" s="8"/>
      <c r="B276" s="8"/>
      <c r="C276" s="11" t="s">
        <v>170</v>
      </c>
      <c r="D276" s="80"/>
      <c r="E276" s="14"/>
      <c r="F276" s="2"/>
      <c r="G276" s="12">
        <v>0</v>
      </c>
      <c r="H276" s="12">
        <v>0</v>
      </c>
      <c r="I276" s="12">
        <v>0</v>
      </c>
      <c r="J276" s="12">
        <v>0</v>
      </c>
      <c r="K276" s="12">
        <v>0</v>
      </c>
      <c r="L276" s="12">
        <v>0</v>
      </c>
      <c r="M276" s="12">
        <v>152202</v>
      </c>
      <c r="N276" s="12">
        <v>138555</v>
      </c>
      <c r="O276" s="12">
        <v>374820</v>
      </c>
      <c r="P276" s="12">
        <v>364636</v>
      </c>
      <c r="Q276" s="12">
        <v>1222727</v>
      </c>
      <c r="R276" s="12">
        <v>1274402</v>
      </c>
      <c r="S276" s="12">
        <v>1544986</v>
      </c>
      <c r="T276" s="12">
        <v>1598534</v>
      </c>
      <c r="U276" s="12">
        <v>1483332</v>
      </c>
      <c r="V276" s="12">
        <v>1359039</v>
      </c>
      <c r="W276" s="12">
        <v>982547</v>
      </c>
      <c r="X276" s="12">
        <v>1424070</v>
      </c>
      <c r="Y276" s="86">
        <v>1531760</v>
      </c>
      <c r="Z276" s="86">
        <v>458260</v>
      </c>
      <c r="AA276" s="86">
        <v>453477</v>
      </c>
      <c r="AB276" s="86">
        <v>501792</v>
      </c>
      <c r="AC276" s="86">
        <v>567999</v>
      </c>
      <c r="AD276" s="86">
        <v>999003</v>
      </c>
      <c r="AE276" s="86">
        <v>1021685</v>
      </c>
      <c r="AF276" s="86">
        <v>949380</v>
      </c>
      <c r="AG276" s="86">
        <v>387726</v>
      </c>
      <c r="AH276" s="86">
        <v>1363364</v>
      </c>
      <c r="AI276" s="13">
        <v>0.18126684550303707</v>
      </c>
      <c r="AJ276" s="13">
        <v>2.5163079081619495</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296.86274509803923</v>
      </c>
      <c r="H279" s="93">
        <v>302.8</v>
      </c>
      <c r="I279" s="93">
        <v>290.7</v>
      </c>
      <c r="J279" s="93">
        <v>284.8</v>
      </c>
      <c r="K279" s="93">
        <v>276.10000000000002</v>
      </c>
      <c r="L279" s="93">
        <v>288</v>
      </c>
      <c r="M279" s="93">
        <v>299.87777777777779</v>
      </c>
      <c r="N279" s="93">
        <v>297.5</v>
      </c>
      <c r="O279" s="93">
        <v>294.05555555555554</v>
      </c>
      <c r="P279" s="93">
        <v>310</v>
      </c>
      <c r="Q279" s="93">
        <v>312.0333333333333</v>
      </c>
      <c r="R279" s="93">
        <v>313.92222222222222</v>
      </c>
      <c r="S279" s="93">
        <v>317.68888888888893</v>
      </c>
      <c r="T279" s="93">
        <v>331.98888888888888</v>
      </c>
      <c r="U279" s="93">
        <v>346.06666666666666</v>
      </c>
      <c r="V279" s="93">
        <v>344.38888888888891</v>
      </c>
      <c r="W279" s="93">
        <v>375.9111111111111</v>
      </c>
      <c r="X279" s="93">
        <v>377.83333333333331</v>
      </c>
      <c r="Y279" s="93">
        <v>379.8</v>
      </c>
      <c r="Z279" s="93">
        <v>389.2</v>
      </c>
      <c r="AA279" s="93">
        <v>403.2</v>
      </c>
      <c r="AB279" s="93">
        <v>379.31143991231039</v>
      </c>
      <c r="AC279" s="93">
        <v>382.47511284583538</v>
      </c>
      <c r="AD279" s="93">
        <v>386.95092396864811</v>
      </c>
      <c r="AE279" s="93">
        <v>397.34277645584433</v>
      </c>
      <c r="AF279" s="93">
        <v>403.72295114840347</v>
      </c>
      <c r="AG279" s="93">
        <v>407.72060258134445</v>
      </c>
      <c r="AH279" s="93">
        <v>414.38025090929847</v>
      </c>
      <c r="AI279" s="10">
        <v>1.4846873248090198E-2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0CC1F-A2C9-47E1-9AB4-DE5C1CB66C7F}">
  <sheetPr codeName="Sheet16"/>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9" width="9.85546875" hidden="1" customWidth="1"/>
    <col min="20" max="20" width="10.5703125" hidden="1" customWidth="1"/>
    <col min="21" max="21" width="10.71093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234</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46637410</v>
      </c>
      <c r="H5" s="5">
        <v>55207815</v>
      </c>
      <c r="I5" s="5">
        <v>52954999</v>
      </c>
      <c r="J5" s="5">
        <v>55962416</v>
      </c>
      <c r="K5" s="5">
        <f t="shared" ref="K5:Q5" si="0">SUM(K62,K119,K176)</f>
        <v>58612936</v>
      </c>
      <c r="L5" s="5">
        <f t="shared" si="0"/>
        <v>61989584</v>
      </c>
      <c r="M5" s="5">
        <f t="shared" si="0"/>
        <v>65296520</v>
      </c>
      <c r="N5" s="5">
        <f t="shared" si="0"/>
        <v>68265986</v>
      </c>
      <c r="O5" s="5">
        <f t="shared" si="0"/>
        <v>75850565.129999995</v>
      </c>
      <c r="P5" s="5">
        <f t="shared" si="0"/>
        <v>83706604</v>
      </c>
      <c r="Q5" s="5">
        <f t="shared" si="0"/>
        <v>78408593</v>
      </c>
      <c r="R5" s="5">
        <f t="shared" ref="R5:AA5" si="1">SUM(R62,R119,R176,R233)</f>
        <v>96806838.870000005</v>
      </c>
      <c r="S5" s="5">
        <f t="shared" si="1"/>
        <v>86939575.295000002</v>
      </c>
      <c r="T5" s="5">
        <f t="shared" si="1"/>
        <v>99288906.269999996</v>
      </c>
      <c r="U5" s="5">
        <f t="shared" si="1"/>
        <v>209184141.73999998</v>
      </c>
      <c r="V5" s="5">
        <f t="shared" si="1"/>
        <v>119145938.75999999</v>
      </c>
      <c r="W5" s="5">
        <f t="shared" si="1"/>
        <v>123294814.905</v>
      </c>
      <c r="X5" s="5">
        <f t="shared" si="1"/>
        <v>118586807.87</v>
      </c>
      <c r="Y5" s="5">
        <f t="shared" si="1"/>
        <v>118594943.8</v>
      </c>
      <c r="Z5" s="5">
        <f t="shared" si="1"/>
        <v>122962117.81999999</v>
      </c>
      <c r="AA5" s="5">
        <f t="shared" si="1"/>
        <v>122873718.75</v>
      </c>
      <c r="AB5" s="5">
        <v>131052636</v>
      </c>
      <c r="AC5" s="5">
        <v>250507663.98331466</v>
      </c>
      <c r="AD5" s="5">
        <v>145407622</v>
      </c>
      <c r="AE5" s="5">
        <v>143001718.5694319</v>
      </c>
      <c r="AF5" s="5">
        <v>141158839</v>
      </c>
      <c r="AG5" s="5">
        <v>163273913.69492805</v>
      </c>
      <c r="AH5" s="5">
        <v>152119310.84999999</v>
      </c>
      <c r="AI5" s="10">
        <v>2.5155544134859209E-2</v>
      </c>
      <c r="AJ5" s="10">
        <v>-6.8318340587891255E-2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23267008</v>
      </c>
      <c r="H7" s="12">
        <v>30037092</v>
      </c>
      <c r="I7" s="12">
        <v>27384481</v>
      </c>
      <c r="J7" s="12">
        <v>27652224</v>
      </c>
      <c r="K7" s="12">
        <f t="shared" ref="K7:AA17" si="2">SUM(K64,K121,K178)</f>
        <v>27614317</v>
      </c>
      <c r="L7" s="12">
        <f t="shared" si="2"/>
        <v>30387055</v>
      </c>
      <c r="M7" s="12">
        <f t="shared" si="2"/>
        <v>31250378</v>
      </c>
      <c r="N7" s="12">
        <f t="shared" si="2"/>
        <v>31535625</v>
      </c>
      <c r="O7" s="12">
        <f t="shared" si="2"/>
        <v>37788131.140000001</v>
      </c>
      <c r="P7" s="12">
        <f t="shared" si="2"/>
        <v>36523590</v>
      </c>
      <c r="Q7" s="12">
        <f t="shared" si="2"/>
        <v>38048773</v>
      </c>
      <c r="R7" s="12">
        <f t="shared" si="2"/>
        <v>49861547.600000001</v>
      </c>
      <c r="S7" s="12">
        <f t="shared" si="2"/>
        <v>43452662.469999999</v>
      </c>
      <c r="T7" s="12">
        <f t="shared" si="2"/>
        <v>48644087</v>
      </c>
      <c r="U7" s="12">
        <f t="shared" si="2"/>
        <v>156709166.11000001</v>
      </c>
      <c r="V7" s="12">
        <f t="shared" si="2"/>
        <v>61266370.099999994</v>
      </c>
      <c r="W7" s="12">
        <f t="shared" si="2"/>
        <v>65502272.200000003</v>
      </c>
      <c r="X7" s="12">
        <f t="shared" si="2"/>
        <v>60633260.299999997</v>
      </c>
      <c r="Y7" s="12">
        <f t="shared" si="2"/>
        <v>62962628.670000002</v>
      </c>
      <c r="Z7" s="12">
        <f t="shared" si="2"/>
        <v>71218577.109999999</v>
      </c>
      <c r="AA7" s="12">
        <f t="shared" si="2"/>
        <v>69764162.349999994</v>
      </c>
      <c r="AB7" s="12">
        <v>70746666</v>
      </c>
      <c r="AC7" s="12">
        <v>189011322</v>
      </c>
      <c r="AD7" s="12">
        <v>77537193</v>
      </c>
      <c r="AE7" s="12">
        <v>70875227</v>
      </c>
      <c r="AF7" s="12">
        <v>68670884</v>
      </c>
      <c r="AG7" s="12">
        <v>92999703</v>
      </c>
      <c r="AH7" s="12">
        <v>76748291</v>
      </c>
      <c r="AI7" s="13">
        <v>1.3663454567800493E-2</v>
      </c>
      <c r="AJ7" s="13">
        <v>-0.17474692365415403</v>
      </c>
    </row>
    <row r="8" spans="1:36" ht="10.5" customHeight="1" x14ac:dyDescent="0.2">
      <c r="A8" s="11"/>
      <c r="B8" s="11"/>
      <c r="C8" s="11" t="s">
        <v>36</v>
      </c>
      <c r="D8" s="11"/>
      <c r="E8" s="11"/>
      <c r="F8" s="2"/>
      <c r="G8" s="12">
        <v>16524740</v>
      </c>
      <c r="H8" s="12">
        <v>17177272</v>
      </c>
      <c r="I8" s="12">
        <v>18195718</v>
      </c>
      <c r="J8" s="12">
        <v>19387961</v>
      </c>
      <c r="K8" s="12">
        <f t="shared" si="2"/>
        <v>19012393</v>
      </c>
      <c r="L8" s="12">
        <f t="shared" si="2"/>
        <v>21726380</v>
      </c>
      <c r="M8" s="12">
        <f t="shared" si="2"/>
        <v>20372714</v>
      </c>
      <c r="N8" s="12">
        <f t="shared" si="2"/>
        <v>21441620</v>
      </c>
      <c r="O8" s="12">
        <f t="shared" si="2"/>
        <v>24325139.009999998</v>
      </c>
      <c r="P8" s="12">
        <f t="shared" si="2"/>
        <v>23797148</v>
      </c>
      <c r="Q8" s="12">
        <f t="shared" si="2"/>
        <v>25115175</v>
      </c>
      <c r="R8" s="12">
        <f t="shared" si="2"/>
        <v>29275824.400000002</v>
      </c>
      <c r="S8" s="12">
        <f t="shared" si="2"/>
        <v>24415668.289999999</v>
      </c>
      <c r="T8" s="12">
        <f t="shared" si="2"/>
        <v>30494199</v>
      </c>
      <c r="U8" s="12">
        <f t="shared" si="2"/>
        <v>34575302.149999999</v>
      </c>
      <c r="V8" s="12">
        <f t="shared" si="2"/>
        <v>37095441.229999997</v>
      </c>
      <c r="W8" s="12">
        <f t="shared" si="2"/>
        <v>40658514.719999999</v>
      </c>
      <c r="X8" s="12">
        <f t="shared" si="2"/>
        <v>39864736.859999999</v>
      </c>
      <c r="Y8" s="12">
        <f t="shared" si="2"/>
        <v>41886889.730000004</v>
      </c>
      <c r="Z8" s="12">
        <f t="shared" si="2"/>
        <v>42066398.109999999</v>
      </c>
      <c r="AA8" s="12">
        <f t="shared" si="2"/>
        <v>41286625.079999998</v>
      </c>
      <c r="AB8" s="12">
        <v>40539563</v>
      </c>
      <c r="AC8" s="12">
        <v>38043247</v>
      </c>
      <c r="AD8" s="12">
        <v>42697358</v>
      </c>
      <c r="AE8" s="12">
        <v>42831348</v>
      </c>
      <c r="AF8" s="12">
        <v>43307141</v>
      </c>
      <c r="AG8" s="12">
        <v>47788617</v>
      </c>
      <c r="AH8" s="12">
        <v>47345163</v>
      </c>
      <c r="AI8" s="13">
        <v>2.620176875982172E-2</v>
      </c>
      <c r="AJ8" s="13">
        <v>-9.2794901346485922E-3</v>
      </c>
    </row>
    <row r="9" spans="1:36" ht="10.5" customHeight="1" x14ac:dyDescent="0.2">
      <c r="A9" s="11"/>
      <c r="B9" s="11"/>
      <c r="C9" s="11"/>
      <c r="D9" s="11" t="s">
        <v>37</v>
      </c>
      <c r="E9" s="11"/>
      <c r="F9" s="2"/>
      <c r="G9" s="12">
        <v>15004098</v>
      </c>
      <c r="H9" s="12">
        <v>15624574</v>
      </c>
      <c r="I9" s="12">
        <v>17181737</v>
      </c>
      <c r="J9" s="12">
        <v>18785539</v>
      </c>
      <c r="K9" s="12">
        <f t="shared" si="2"/>
        <v>18292768</v>
      </c>
      <c r="L9" s="12">
        <f t="shared" si="2"/>
        <v>21004665</v>
      </c>
      <c r="M9" s="12">
        <f t="shared" si="2"/>
        <v>19534348</v>
      </c>
      <c r="N9" s="12">
        <f t="shared" si="2"/>
        <v>20404007</v>
      </c>
      <c r="O9" s="12">
        <f t="shared" si="2"/>
        <v>22893151.629999999</v>
      </c>
      <c r="P9" s="12">
        <f t="shared" si="2"/>
        <v>22521435</v>
      </c>
      <c r="Q9" s="12">
        <f t="shared" si="2"/>
        <v>23826410</v>
      </c>
      <c r="R9" s="12">
        <f t="shared" si="2"/>
        <v>26640378.32</v>
      </c>
      <c r="S9" s="12">
        <f t="shared" si="2"/>
        <v>23211403.490000002</v>
      </c>
      <c r="T9" s="12">
        <f t="shared" si="2"/>
        <v>28181976</v>
      </c>
      <c r="U9" s="12">
        <f t="shared" si="2"/>
        <v>32489894.41</v>
      </c>
      <c r="V9" s="12">
        <f t="shared" si="2"/>
        <v>35003398.43</v>
      </c>
      <c r="W9" s="12">
        <f t="shared" si="2"/>
        <v>38229882.549999997</v>
      </c>
      <c r="X9" s="12">
        <f t="shared" si="2"/>
        <v>36702923.140000001</v>
      </c>
      <c r="Y9" s="12">
        <f t="shared" si="2"/>
        <v>38777611.130000003</v>
      </c>
      <c r="Z9" s="12">
        <f t="shared" si="2"/>
        <v>39429861.93</v>
      </c>
      <c r="AA9" s="12">
        <f t="shared" si="2"/>
        <v>38712515.57</v>
      </c>
      <c r="AB9" s="12">
        <v>38196668</v>
      </c>
      <c r="AC9" s="12">
        <v>35994601</v>
      </c>
      <c r="AD9" s="12">
        <v>39914771</v>
      </c>
      <c r="AE9" s="12">
        <v>40180894</v>
      </c>
      <c r="AF9" s="12">
        <v>40980822</v>
      </c>
      <c r="AG9" s="12">
        <v>44401635</v>
      </c>
      <c r="AH9" s="12">
        <v>45622183</v>
      </c>
      <c r="AI9" s="13">
        <v>3.0050293965582675E-2</v>
      </c>
      <c r="AJ9" s="13">
        <v>2.7488807563054829E-2</v>
      </c>
    </row>
    <row r="10" spans="1:36" ht="10.5" customHeight="1" x14ac:dyDescent="0.2">
      <c r="A10" s="11"/>
      <c r="B10" s="11"/>
      <c r="C10" s="14"/>
      <c r="D10" s="11" t="s">
        <v>38</v>
      </c>
      <c r="E10" s="11"/>
      <c r="F10" s="2"/>
      <c r="G10" s="12">
        <v>93</v>
      </c>
      <c r="H10" s="12">
        <v>12813</v>
      </c>
      <c r="I10" s="12">
        <v>3598</v>
      </c>
      <c r="J10" s="12">
        <v>0</v>
      </c>
      <c r="K10" s="12">
        <f t="shared" si="2"/>
        <v>0</v>
      </c>
      <c r="L10" s="12">
        <f t="shared" si="2"/>
        <v>4019</v>
      </c>
      <c r="M10" s="12">
        <f t="shared" si="2"/>
        <v>7298</v>
      </c>
      <c r="N10" s="12">
        <f t="shared" si="2"/>
        <v>33154</v>
      </c>
      <c r="O10" s="12">
        <f t="shared" si="2"/>
        <v>33774.31</v>
      </c>
      <c r="P10" s="12">
        <f t="shared" si="2"/>
        <v>25695</v>
      </c>
      <c r="Q10" s="12">
        <f t="shared" si="2"/>
        <v>18152</v>
      </c>
      <c r="R10" s="12">
        <f t="shared" si="2"/>
        <v>908461.71</v>
      </c>
      <c r="S10" s="12">
        <f t="shared" si="2"/>
        <v>25695.06</v>
      </c>
      <c r="T10" s="12">
        <f t="shared" si="2"/>
        <v>776260</v>
      </c>
      <c r="U10" s="12">
        <f t="shared" si="2"/>
        <v>298313.46000000002</v>
      </c>
      <c r="V10" s="12">
        <f t="shared" si="2"/>
        <v>384153.87</v>
      </c>
      <c r="W10" s="12">
        <f t="shared" si="2"/>
        <v>519636.28</v>
      </c>
      <c r="X10" s="12">
        <f t="shared" si="2"/>
        <v>519721.2</v>
      </c>
      <c r="Y10" s="12">
        <f t="shared" si="2"/>
        <v>528896.51</v>
      </c>
      <c r="Z10" s="12">
        <f t="shared" si="2"/>
        <v>607425.76</v>
      </c>
      <c r="AA10" s="12">
        <f t="shared" si="2"/>
        <v>622861.31999999995</v>
      </c>
      <c r="AB10" s="12">
        <v>556905</v>
      </c>
      <c r="AC10" s="12">
        <v>85363</v>
      </c>
      <c r="AD10" s="12">
        <v>774188</v>
      </c>
      <c r="AE10" s="12">
        <v>783975</v>
      </c>
      <c r="AF10" s="12">
        <v>330307</v>
      </c>
      <c r="AG10" s="12">
        <v>1054109</v>
      </c>
      <c r="AH10" s="12">
        <v>106732</v>
      </c>
      <c r="AI10" s="13">
        <v>-0.24069034577145942</v>
      </c>
      <c r="AJ10" s="13">
        <v>-0.8987467140494958</v>
      </c>
    </row>
    <row r="11" spans="1:36" ht="10.5" customHeight="1" x14ac:dyDescent="0.2">
      <c r="A11" s="11"/>
      <c r="B11" s="11"/>
      <c r="C11" s="14"/>
      <c r="D11" s="11" t="s">
        <v>39</v>
      </c>
      <c r="E11" s="11"/>
      <c r="F11" s="2"/>
      <c r="G11" s="12">
        <v>1520549</v>
      </c>
      <c r="H11" s="12">
        <v>1539885</v>
      </c>
      <c r="I11" s="12">
        <v>1010383</v>
      </c>
      <c r="J11" s="12">
        <v>602422</v>
      </c>
      <c r="K11" s="12">
        <f t="shared" si="2"/>
        <v>719625</v>
      </c>
      <c r="L11" s="12">
        <f t="shared" si="2"/>
        <v>717696</v>
      </c>
      <c r="M11" s="12">
        <f t="shared" si="2"/>
        <v>831068</v>
      </c>
      <c r="N11" s="12">
        <f t="shared" si="2"/>
        <v>1004459</v>
      </c>
      <c r="O11" s="12">
        <f t="shared" si="2"/>
        <v>1398213.07</v>
      </c>
      <c r="P11" s="12">
        <f t="shared" si="2"/>
        <v>1250018</v>
      </c>
      <c r="Q11" s="12">
        <f t="shared" si="2"/>
        <v>1270613</v>
      </c>
      <c r="R11" s="12">
        <f t="shared" si="2"/>
        <v>1726984.37</v>
      </c>
      <c r="S11" s="12">
        <f t="shared" si="2"/>
        <v>1178569.74</v>
      </c>
      <c r="T11" s="12">
        <f t="shared" si="2"/>
        <v>1535963</v>
      </c>
      <c r="U11" s="12">
        <f t="shared" si="2"/>
        <v>1787094.28</v>
      </c>
      <c r="V11" s="12">
        <f t="shared" si="2"/>
        <v>1707888.9300000002</v>
      </c>
      <c r="W11" s="12">
        <f t="shared" si="2"/>
        <v>1908995.89</v>
      </c>
      <c r="X11" s="12">
        <f t="shared" si="2"/>
        <v>2642092.52</v>
      </c>
      <c r="Y11" s="12">
        <f t="shared" si="2"/>
        <v>2580382.09</v>
      </c>
      <c r="Z11" s="12">
        <f t="shared" si="2"/>
        <v>2029110.42</v>
      </c>
      <c r="AA11" s="12">
        <f t="shared" si="2"/>
        <v>1951248.19</v>
      </c>
      <c r="AB11" s="12">
        <v>1785990</v>
      </c>
      <c r="AC11" s="12">
        <v>1963283</v>
      </c>
      <c r="AD11" s="12">
        <v>2008399</v>
      </c>
      <c r="AE11" s="12">
        <v>1866479</v>
      </c>
      <c r="AF11" s="12">
        <v>1996012</v>
      </c>
      <c r="AG11" s="12">
        <v>2332873</v>
      </c>
      <c r="AH11" s="12">
        <v>1616248</v>
      </c>
      <c r="AI11" s="13">
        <v>-1.6506494806923455E-2</v>
      </c>
      <c r="AJ11" s="13">
        <v>-0.30718560333117145</v>
      </c>
    </row>
    <row r="12" spans="1:36" ht="10.5" customHeight="1" x14ac:dyDescent="0.2">
      <c r="A12" s="11"/>
      <c r="B12" s="14"/>
      <c r="C12" s="11" t="s">
        <v>40</v>
      </c>
      <c r="D12" s="11"/>
      <c r="E12" s="11"/>
      <c r="F12" s="2"/>
      <c r="G12" s="12">
        <v>2022621</v>
      </c>
      <c r="H12" s="12">
        <v>2119519</v>
      </c>
      <c r="I12" s="12">
        <v>2359492</v>
      </c>
      <c r="J12" s="12">
        <v>1227115</v>
      </c>
      <c r="K12" s="12">
        <f t="shared" si="2"/>
        <v>1373834</v>
      </c>
      <c r="L12" s="12">
        <f t="shared" si="2"/>
        <v>1201305</v>
      </c>
      <c r="M12" s="12">
        <f t="shared" si="2"/>
        <v>2535155</v>
      </c>
      <c r="N12" s="12">
        <f t="shared" si="2"/>
        <v>2512090</v>
      </c>
      <c r="O12" s="12">
        <f t="shared" si="2"/>
        <v>2647963.13</v>
      </c>
      <c r="P12" s="12">
        <f t="shared" si="2"/>
        <v>2904291</v>
      </c>
      <c r="Q12" s="12">
        <f t="shared" si="2"/>
        <v>2771650</v>
      </c>
      <c r="R12" s="12">
        <f t="shared" si="2"/>
        <v>2706383.2</v>
      </c>
      <c r="S12" s="12">
        <f t="shared" si="2"/>
        <v>3048304.1799999997</v>
      </c>
      <c r="T12" s="12">
        <f t="shared" si="2"/>
        <v>3662488</v>
      </c>
      <c r="U12" s="12">
        <f t="shared" si="2"/>
        <v>3875501.96</v>
      </c>
      <c r="V12" s="12">
        <f t="shared" si="2"/>
        <v>4435747.87</v>
      </c>
      <c r="W12" s="12">
        <f t="shared" si="2"/>
        <v>3433895.48</v>
      </c>
      <c r="X12" s="12">
        <f t="shared" si="2"/>
        <v>3177168.44</v>
      </c>
      <c r="Y12" s="12">
        <f t="shared" si="2"/>
        <v>2953217.94</v>
      </c>
      <c r="Z12" s="12">
        <f t="shared" si="2"/>
        <v>5064400</v>
      </c>
      <c r="AA12" s="12">
        <f t="shared" si="2"/>
        <v>5558996.2699999996</v>
      </c>
      <c r="AB12" s="12">
        <v>6874452</v>
      </c>
      <c r="AC12" s="12">
        <v>6259989</v>
      </c>
      <c r="AD12" s="12">
        <v>5293820</v>
      </c>
      <c r="AE12" s="12">
        <v>3372511</v>
      </c>
      <c r="AF12" s="12">
        <v>3366526</v>
      </c>
      <c r="AG12" s="12">
        <v>5008984</v>
      </c>
      <c r="AH12" s="12">
        <v>4807613</v>
      </c>
      <c r="AI12" s="13">
        <v>-5.7860448331893521E-2</v>
      </c>
      <c r="AJ12" s="13">
        <v>-4.0201965109091985E-2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78095</v>
      </c>
      <c r="N13" s="12">
        <f t="shared" si="2"/>
        <v>73839</v>
      </c>
      <c r="O13" s="12">
        <f t="shared" si="2"/>
        <v>83266</v>
      </c>
      <c r="P13" s="12">
        <f t="shared" si="2"/>
        <v>671515</v>
      </c>
      <c r="Q13" s="12">
        <f t="shared" si="2"/>
        <v>677318</v>
      </c>
      <c r="R13" s="12">
        <f t="shared" si="2"/>
        <v>789002</v>
      </c>
      <c r="S13" s="12">
        <f t="shared" si="2"/>
        <v>777486</v>
      </c>
      <c r="T13" s="12">
        <f t="shared" si="2"/>
        <v>724524</v>
      </c>
      <c r="U13" s="12">
        <f t="shared" si="2"/>
        <v>935161</v>
      </c>
      <c r="V13" s="12">
        <f t="shared" si="2"/>
        <v>906077</v>
      </c>
      <c r="W13" s="12">
        <f t="shared" si="2"/>
        <v>813127</v>
      </c>
      <c r="X13" s="12">
        <f t="shared" si="2"/>
        <v>832162</v>
      </c>
      <c r="Y13" s="12">
        <f t="shared" si="2"/>
        <v>1034724</v>
      </c>
      <c r="Z13" s="12">
        <f t="shared" si="2"/>
        <v>978534</v>
      </c>
      <c r="AA13" s="12">
        <f t="shared" si="2"/>
        <v>1013574</v>
      </c>
      <c r="AB13" s="12">
        <v>1040796</v>
      </c>
      <c r="AC13" s="12">
        <v>1072787</v>
      </c>
      <c r="AD13" s="12">
        <v>1193437</v>
      </c>
      <c r="AE13" s="12">
        <v>2840945</v>
      </c>
      <c r="AF13" s="12">
        <v>1009484</v>
      </c>
      <c r="AG13" s="12">
        <v>1355085</v>
      </c>
      <c r="AH13" s="12">
        <v>1253695</v>
      </c>
      <c r="AI13" s="13">
        <v>3.1504309057390989E-2</v>
      </c>
      <c r="AJ13" s="13">
        <v>-7.4821874642550093E-2</v>
      </c>
    </row>
    <row r="14" spans="1:36" ht="10.5" customHeight="1" x14ac:dyDescent="0.2">
      <c r="A14" s="11"/>
      <c r="B14" s="14"/>
      <c r="C14" s="11" t="s">
        <v>42</v>
      </c>
      <c r="D14" s="11"/>
      <c r="E14" s="11"/>
      <c r="F14" s="2"/>
      <c r="G14" s="12">
        <v>0</v>
      </c>
      <c r="H14" s="12">
        <v>0</v>
      </c>
      <c r="I14" s="12">
        <v>0</v>
      </c>
      <c r="J14" s="12">
        <v>0</v>
      </c>
      <c r="K14" s="12">
        <f t="shared" si="2"/>
        <v>33071</v>
      </c>
      <c r="L14" s="12">
        <f t="shared" si="2"/>
        <v>142713</v>
      </c>
      <c r="M14" s="12">
        <f t="shared" si="2"/>
        <v>152845</v>
      </c>
      <c r="N14" s="12">
        <f t="shared" si="2"/>
        <v>163558</v>
      </c>
      <c r="O14" s="12">
        <f t="shared" si="2"/>
        <v>176526</v>
      </c>
      <c r="P14" s="12">
        <f t="shared" si="2"/>
        <v>253300</v>
      </c>
      <c r="Q14" s="12">
        <f t="shared" si="2"/>
        <v>553575</v>
      </c>
      <c r="R14" s="12">
        <f t="shared" si="2"/>
        <v>601453</v>
      </c>
      <c r="S14" s="12">
        <f t="shared" si="2"/>
        <v>620096</v>
      </c>
      <c r="T14" s="12">
        <f t="shared" si="2"/>
        <v>705334</v>
      </c>
      <c r="U14" s="12">
        <f t="shared" si="2"/>
        <v>960612</v>
      </c>
      <c r="V14" s="12">
        <f t="shared" si="2"/>
        <v>763500</v>
      </c>
      <c r="W14" s="12">
        <f t="shared" si="2"/>
        <v>839789</v>
      </c>
      <c r="X14" s="12">
        <f t="shared" si="2"/>
        <v>842907</v>
      </c>
      <c r="Y14" s="12">
        <f t="shared" si="2"/>
        <v>833716</v>
      </c>
      <c r="Z14" s="12">
        <f t="shared" si="2"/>
        <v>863579</v>
      </c>
      <c r="AA14" s="12">
        <f t="shared" si="2"/>
        <v>894297</v>
      </c>
      <c r="AB14" s="12">
        <v>995277</v>
      </c>
      <c r="AC14" s="12">
        <v>1081810</v>
      </c>
      <c r="AD14" s="12">
        <v>1123519</v>
      </c>
      <c r="AE14" s="12">
        <v>897606</v>
      </c>
      <c r="AF14" s="12">
        <v>991424</v>
      </c>
      <c r="AG14" s="12">
        <v>1225354</v>
      </c>
      <c r="AH14" s="12">
        <v>1134013</v>
      </c>
      <c r="AI14" s="13">
        <v>2.1987720233313635E-2</v>
      </c>
      <c r="AJ14" s="13">
        <v>-7.4542540359765416E-2</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788073</v>
      </c>
      <c r="Z15" s="12">
        <f t="shared" si="2"/>
        <v>0</v>
      </c>
      <c r="AA15" s="12">
        <f t="shared" si="2"/>
        <v>0</v>
      </c>
      <c r="AB15" s="12">
        <v>0</v>
      </c>
      <c r="AC15" s="12">
        <v>171</v>
      </c>
      <c r="AD15" s="12">
        <v>3727717</v>
      </c>
      <c r="AE15" s="12">
        <v>4198030</v>
      </c>
      <c r="AF15" s="12">
        <v>4304496</v>
      </c>
      <c r="AG15" s="12">
        <v>4874394</v>
      </c>
      <c r="AH15" s="12">
        <v>6160474</v>
      </c>
      <c r="AI15" s="13" t="s">
        <v>246</v>
      </c>
      <c r="AJ15" s="13">
        <v>0.26384407989998349</v>
      </c>
    </row>
    <row r="16" spans="1:36" ht="10.5" customHeight="1" x14ac:dyDescent="0.2">
      <c r="A16" s="11"/>
      <c r="B16" s="14"/>
      <c r="C16" s="11" t="s">
        <v>44</v>
      </c>
      <c r="D16" s="15"/>
      <c r="E16" s="11"/>
      <c r="F16" s="2"/>
      <c r="G16" s="12">
        <v>4719647</v>
      </c>
      <c r="H16" s="12">
        <v>10740301</v>
      </c>
      <c r="I16" s="12">
        <v>6829271</v>
      </c>
      <c r="J16" s="12">
        <v>7037148</v>
      </c>
      <c r="K16" s="12">
        <f t="shared" si="2"/>
        <v>7195019</v>
      </c>
      <c r="L16" s="12">
        <f t="shared" si="2"/>
        <v>7316657</v>
      </c>
      <c r="M16" s="12">
        <f t="shared" si="2"/>
        <v>8111569</v>
      </c>
      <c r="N16" s="12">
        <f t="shared" si="2"/>
        <v>7344518</v>
      </c>
      <c r="O16" s="12">
        <f t="shared" si="2"/>
        <v>10555237</v>
      </c>
      <c r="P16" s="12">
        <f t="shared" si="2"/>
        <v>8897336</v>
      </c>
      <c r="Q16" s="12">
        <f t="shared" si="2"/>
        <v>8931055</v>
      </c>
      <c r="R16" s="12">
        <f t="shared" si="2"/>
        <v>16488885</v>
      </c>
      <c r="S16" s="12">
        <f t="shared" si="2"/>
        <v>14591108</v>
      </c>
      <c r="T16" s="12">
        <f t="shared" si="2"/>
        <v>13057542</v>
      </c>
      <c r="U16" s="12">
        <f t="shared" si="2"/>
        <v>116362589</v>
      </c>
      <c r="V16" s="12">
        <f t="shared" si="2"/>
        <v>18065604</v>
      </c>
      <c r="W16" s="12">
        <f t="shared" si="2"/>
        <v>19756946</v>
      </c>
      <c r="X16" s="12">
        <f t="shared" si="2"/>
        <v>15916286</v>
      </c>
      <c r="Y16" s="12">
        <f t="shared" si="2"/>
        <v>15466008</v>
      </c>
      <c r="Z16" s="12">
        <f t="shared" si="2"/>
        <v>22245666</v>
      </c>
      <c r="AA16" s="12">
        <f t="shared" si="2"/>
        <v>21010670</v>
      </c>
      <c r="AB16" s="12">
        <v>21296578</v>
      </c>
      <c r="AC16" s="12">
        <v>142553318</v>
      </c>
      <c r="AD16" s="12">
        <v>23501342</v>
      </c>
      <c r="AE16" s="12">
        <v>16734787</v>
      </c>
      <c r="AF16" s="12">
        <v>15691813</v>
      </c>
      <c r="AG16" s="12">
        <v>32747269</v>
      </c>
      <c r="AH16" s="12">
        <v>16047333</v>
      </c>
      <c r="AI16" s="13">
        <v>-4.6072197543649218E-2</v>
      </c>
      <c r="AJ16" s="13">
        <v>-0.50996423549090464</v>
      </c>
    </row>
    <row r="17" spans="1:36" ht="10.5" customHeight="1" x14ac:dyDescent="0.2">
      <c r="A17" s="11"/>
      <c r="B17" s="14"/>
      <c r="C17" s="11"/>
      <c r="D17" s="15" t="s">
        <v>45</v>
      </c>
      <c r="E17" s="11"/>
      <c r="F17" s="2"/>
      <c r="G17" s="12">
        <v>671869</v>
      </c>
      <c r="H17" s="12">
        <v>860693</v>
      </c>
      <c r="I17" s="12">
        <v>1065360</v>
      </c>
      <c r="J17" s="12">
        <v>1082090</v>
      </c>
      <c r="K17" s="12">
        <f t="shared" si="2"/>
        <v>1301512</v>
      </c>
      <c r="L17" s="12">
        <f t="shared" si="2"/>
        <v>1324451</v>
      </c>
      <c r="M17" s="12">
        <f t="shared" si="2"/>
        <v>1449914</v>
      </c>
      <c r="N17" s="12">
        <f t="shared" si="2"/>
        <v>1429278</v>
      </c>
      <c r="O17" s="12">
        <f t="shared" si="2"/>
        <v>1787962</v>
      </c>
      <c r="P17" s="12">
        <f t="shared" si="2"/>
        <v>2070139</v>
      </c>
      <c r="Q17" s="12">
        <f t="shared" si="2"/>
        <v>2197601</v>
      </c>
      <c r="R17" s="12">
        <f t="shared" si="2"/>
        <v>2264519</v>
      </c>
      <c r="S17" s="12">
        <f t="shared" si="2"/>
        <v>2764869</v>
      </c>
      <c r="T17" s="12">
        <f t="shared" si="2"/>
        <v>3227326</v>
      </c>
      <c r="U17" s="12">
        <f t="shared" si="2"/>
        <v>3266898</v>
      </c>
      <c r="V17" s="12">
        <f t="shared" si="2"/>
        <v>3337350</v>
      </c>
      <c r="W17" s="12">
        <f t="shared" si="2"/>
        <v>3254585</v>
      </c>
      <c r="X17" s="12">
        <f t="shared" si="2"/>
        <v>3788502</v>
      </c>
      <c r="Y17" s="12">
        <f t="shared" si="2"/>
        <v>3383702</v>
      </c>
      <c r="Z17" s="12">
        <f t="shared" ref="W17:AA20" si="3">SUM(Z74,Z131,Z188)</f>
        <v>4033766</v>
      </c>
      <c r="AA17" s="12">
        <f t="shared" si="3"/>
        <v>4281232</v>
      </c>
      <c r="AB17" s="12">
        <v>3574540</v>
      </c>
      <c r="AC17" s="12">
        <v>3715542</v>
      </c>
      <c r="AD17" s="12">
        <v>3809488</v>
      </c>
      <c r="AE17" s="12">
        <v>2120865</v>
      </c>
      <c r="AF17" s="12">
        <v>2126249</v>
      </c>
      <c r="AG17" s="12">
        <v>3764583</v>
      </c>
      <c r="AH17" s="12">
        <v>3970517</v>
      </c>
      <c r="AI17" s="13">
        <v>1.7664167598315794E-2</v>
      </c>
      <c r="AJ17" s="13">
        <v>5.4703004290249414E-2</v>
      </c>
    </row>
    <row r="18" spans="1:36" ht="10.5" customHeight="1" x14ac:dyDescent="0.2">
      <c r="A18" s="11"/>
      <c r="B18" s="14"/>
      <c r="C18" s="11"/>
      <c r="D18" s="15" t="s">
        <v>46</v>
      </c>
      <c r="E18" s="11"/>
      <c r="F18" s="2"/>
      <c r="G18" s="12">
        <v>3317652</v>
      </c>
      <c r="H18" s="12">
        <v>4519778</v>
      </c>
      <c r="I18" s="12">
        <v>4709323</v>
      </c>
      <c r="J18" s="12">
        <v>4763012</v>
      </c>
      <c r="K18" s="12">
        <f t="shared" ref="K18:V20" si="4">SUM(K75,K132,K189)</f>
        <v>4704484</v>
      </c>
      <c r="L18" s="12">
        <f t="shared" si="4"/>
        <v>4903679</v>
      </c>
      <c r="M18" s="12">
        <f t="shared" si="4"/>
        <v>5231438</v>
      </c>
      <c r="N18" s="12">
        <f t="shared" si="4"/>
        <v>4973736</v>
      </c>
      <c r="O18" s="12">
        <f t="shared" si="4"/>
        <v>3914425</v>
      </c>
      <c r="P18" s="12">
        <f t="shared" si="4"/>
        <v>5648674</v>
      </c>
      <c r="Q18" s="12">
        <f t="shared" si="4"/>
        <v>5165518</v>
      </c>
      <c r="R18" s="12">
        <f t="shared" si="4"/>
        <v>7077439</v>
      </c>
      <c r="S18" s="12">
        <f t="shared" si="4"/>
        <v>7587031</v>
      </c>
      <c r="T18" s="12">
        <f t="shared" si="4"/>
        <v>7726218</v>
      </c>
      <c r="U18" s="12">
        <f t="shared" si="4"/>
        <v>10112382</v>
      </c>
      <c r="V18" s="12">
        <f t="shared" si="4"/>
        <v>12735501</v>
      </c>
      <c r="W18" s="12">
        <f t="shared" si="3"/>
        <v>14001147</v>
      </c>
      <c r="X18" s="12">
        <f t="shared" si="3"/>
        <v>10054570</v>
      </c>
      <c r="Y18" s="12">
        <f t="shared" si="3"/>
        <v>9526607</v>
      </c>
      <c r="Z18" s="12">
        <f t="shared" si="3"/>
        <v>8479486</v>
      </c>
      <c r="AA18" s="12">
        <f t="shared" si="3"/>
        <v>10893583</v>
      </c>
      <c r="AB18" s="12">
        <v>10964246</v>
      </c>
      <c r="AC18" s="12">
        <v>9677599</v>
      </c>
      <c r="AD18" s="12">
        <v>9569266</v>
      </c>
      <c r="AE18" s="12">
        <v>10493408</v>
      </c>
      <c r="AF18" s="12">
        <v>10624515</v>
      </c>
      <c r="AG18" s="12">
        <v>10358850</v>
      </c>
      <c r="AH18" s="12">
        <v>9420659</v>
      </c>
      <c r="AI18" s="13">
        <v>-2.4972004694684746E-2</v>
      </c>
      <c r="AJ18" s="13">
        <v>-9.0569030346032614E-2</v>
      </c>
    </row>
    <row r="19" spans="1:36" ht="10.5" customHeight="1" x14ac:dyDescent="0.2">
      <c r="A19" s="11"/>
      <c r="B19" s="14"/>
      <c r="C19" s="11"/>
      <c r="D19" s="15" t="s">
        <v>47</v>
      </c>
      <c r="E19" s="11"/>
      <c r="F19" s="2"/>
      <c r="G19" s="12">
        <v>0</v>
      </c>
      <c r="H19" s="12">
        <v>4500000</v>
      </c>
      <c r="I19" s="12">
        <v>0</v>
      </c>
      <c r="J19" s="12">
        <v>0</v>
      </c>
      <c r="K19" s="12">
        <f t="shared" si="4"/>
        <v>0</v>
      </c>
      <c r="L19" s="12">
        <f t="shared" si="4"/>
        <v>0</v>
      </c>
      <c r="M19" s="12">
        <f t="shared" si="4"/>
        <v>99433</v>
      </c>
      <c r="N19" s="12">
        <f t="shared" si="4"/>
        <v>156916</v>
      </c>
      <c r="O19" s="12">
        <f t="shared" si="4"/>
        <v>3000000</v>
      </c>
      <c r="P19" s="12">
        <f t="shared" si="4"/>
        <v>0</v>
      </c>
      <c r="Q19" s="12">
        <f t="shared" si="4"/>
        <v>0</v>
      </c>
      <c r="R19" s="12">
        <f t="shared" si="4"/>
        <v>5589649</v>
      </c>
      <c r="S19" s="12">
        <f t="shared" si="4"/>
        <v>3181012</v>
      </c>
      <c r="T19" s="12">
        <f t="shared" si="4"/>
        <v>0</v>
      </c>
      <c r="U19" s="12">
        <f t="shared" si="4"/>
        <v>100590025</v>
      </c>
      <c r="V19" s="12">
        <f t="shared" si="4"/>
        <v>308914</v>
      </c>
      <c r="W19" s="12">
        <f t="shared" si="3"/>
        <v>258131</v>
      </c>
      <c r="X19" s="12">
        <f t="shared" si="3"/>
        <v>0</v>
      </c>
      <c r="Y19" s="12">
        <f t="shared" si="3"/>
        <v>0</v>
      </c>
      <c r="Z19" s="12">
        <f t="shared" si="3"/>
        <v>5644335</v>
      </c>
      <c r="AA19" s="12">
        <f t="shared" si="3"/>
        <v>4167337</v>
      </c>
      <c r="AB19" s="12">
        <v>5205796</v>
      </c>
      <c r="AC19" s="12">
        <v>122873341</v>
      </c>
      <c r="AD19" s="12">
        <v>7437218</v>
      </c>
      <c r="AE19" s="12">
        <v>2029520</v>
      </c>
      <c r="AF19" s="12">
        <v>611873</v>
      </c>
      <c r="AG19" s="12">
        <v>15352117</v>
      </c>
      <c r="AH19" s="12">
        <v>35424</v>
      </c>
      <c r="AI19" s="13">
        <v>-0.5646868943824761</v>
      </c>
      <c r="AJ19" s="13">
        <v>-0.99769256578750665</v>
      </c>
    </row>
    <row r="20" spans="1:36" ht="10.5" customHeight="1" x14ac:dyDescent="0.2">
      <c r="A20" s="11"/>
      <c r="B20" s="11"/>
      <c r="C20" s="11"/>
      <c r="D20" s="11" t="s">
        <v>48</v>
      </c>
      <c r="E20" s="11"/>
      <c r="F20" s="2"/>
      <c r="G20" s="12">
        <v>730126</v>
      </c>
      <c r="H20" s="12">
        <v>859830</v>
      </c>
      <c r="I20" s="12">
        <v>1054588</v>
      </c>
      <c r="J20" s="12">
        <v>1192046</v>
      </c>
      <c r="K20" s="12">
        <f t="shared" si="4"/>
        <v>1189023</v>
      </c>
      <c r="L20" s="12">
        <f t="shared" si="4"/>
        <v>1088527</v>
      </c>
      <c r="M20" s="12">
        <f t="shared" si="4"/>
        <v>1330784</v>
      </c>
      <c r="N20" s="12">
        <f t="shared" si="4"/>
        <v>784588</v>
      </c>
      <c r="O20" s="12">
        <f t="shared" si="4"/>
        <v>1852850</v>
      </c>
      <c r="P20" s="12">
        <f t="shared" si="4"/>
        <v>1178523</v>
      </c>
      <c r="Q20" s="12">
        <f t="shared" si="4"/>
        <v>1567936</v>
      </c>
      <c r="R20" s="12">
        <f t="shared" si="4"/>
        <v>1557278</v>
      </c>
      <c r="S20" s="12">
        <f t="shared" si="4"/>
        <v>1058196</v>
      </c>
      <c r="T20" s="12">
        <f t="shared" si="4"/>
        <v>2103998</v>
      </c>
      <c r="U20" s="12">
        <f t="shared" si="4"/>
        <v>2393284</v>
      </c>
      <c r="V20" s="12">
        <f t="shared" si="4"/>
        <v>1683839</v>
      </c>
      <c r="W20" s="12">
        <f t="shared" si="3"/>
        <v>2243083</v>
      </c>
      <c r="X20" s="12">
        <f t="shared" si="3"/>
        <v>2073214</v>
      </c>
      <c r="Y20" s="12">
        <f t="shared" si="3"/>
        <v>2555699</v>
      </c>
      <c r="Z20" s="12">
        <f t="shared" si="3"/>
        <v>4088079</v>
      </c>
      <c r="AA20" s="12">
        <f t="shared" si="3"/>
        <v>1668518</v>
      </c>
      <c r="AB20" s="12">
        <v>1551996</v>
      </c>
      <c r="AC20" s="12">
        <v>6286836</v>
      </c>
      <c r="AD20" s="12">
        <v>2685370</v>
      </c>
      <c r="AE20" s="12">
        <v>2090994</v>
      </c>
      <c r="AF20" s="12">
        <v>2329176</v>
      </c>
      <c r="AG20" s="12">
        <v>3271719</v>
      </c>
      <c r="AH20" s="12">
        <v>2620733</v>
      </c>
      <c r="AI20" s="13">
        <v>9.1244404842507842E-2</v>
      </c>
      <c r="AJ20" s="13">
        <v>-0.19897368936635451</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19152252</v>
      </c>
      <c r="H22" s="12">
        <v>20012360</v>
      </c>
      <c r="I22" s="12">
        <v>19887930</v>
      </c>
      <c r="J22" s="12">
        <v>22945332</v>
      </c>
      <c r="K22" s="12">
        <f t="shared" ref="K22:AA32" si="5">SUM(K79,K136,K193)</f>
        <v>24777240</v>
      </c>
      <c r="L22" s="12">
        <f t="shared" si="5"/>
        <v>25565773</v>
      </c>
      <c r="M22" s="12">
        <f t="shared" si="5"/>
        <v>27215102</v>
      </c>
      <c r="N22" s="12">
        <f t="shared" si="5"/>
        <v>29332222</v>
      </c>
      <c r="O22" s="12">
        <f t="shared" si="5"/>
        <v>31858160.990000002</v>
      </c>
      <c r="P22" s="12">
        <f t="shared" si="5"/>
        <v>39317806</v>
      </c>
      <c r="Q22" s="12">
        <f t="shared" si="5"/>
        <v>32174127</v>
      </c>
      <c r="R22" s="12">
        <f t="shared" si="5"/>
        <v>30512248.27</v>
      </c>
      <c r="S22" s="12">
        <f t="shared" si="5"/>
        <v>30174116.190000001</v>
      </c>
      <c r="T22" s="12">
        <f t="shared" si="5"/>
        <v>37431410</v>
      </c>
      <c r="U22" s="12">
        <f t="shared" si="5"/>
        <v>37320738.969999999</v>
      </c>
      <c r="V22" s="12">
        <f t="shared" si="5"/>
        <v>37714087.609999999</v>
      </c>
      <c r="W22" s="12">
        <f t="shared" si="5"/>
        <v>35224775.68</v>
      </c>
      <c r="X22" s="12">
        <f t="shared" si="5"/>
        <v>30505304.129999999</v>
      </c>
      <c r="Y22" s="12">
        <f t="shared" si="5"/>
        <v>27999536.129999999</v>
      </c>
      <c r="Z22" s="12">
        <f t="shared" si="5"/>
        <v>31763718.710000001</v>
      </c>
      <c r="AA22" s="12">
        <f t="shared" si="5"/>
        <v>31295176.899999999</v>
      </c>
      <c r="AB22" s="12">
        <v>34280986</v>
      </c>
      <c r="AC22" s="12">
        <v>37290837</v>
      </c>
      <c r="AD22" s="12">
        <v>42016943</v>
      </c>
      <c r="AE22" s="12">
        <v>42915269</v>
      </c>
      <c r="AF22" s="12">
        <v>45336758</v>
      </c>
      <c r="AG22" s="12">
        <v>43839757</v>
      </c>
      <c r="AH22" s="12">
        <v>45057810</v>
      </c>
      <c r="AI22" s="13">
        <v>4.6613010327067217E-2</v>
      </c>
      <c r="AJ22" s="13">
        <v>2.7784209661563589E-2</v>
      </c>
    </row>
    <row r="23" spans="1:36" ht="10.5" customHeight="1" x14ac:dyDescent="0.2">
      <c r="A23" s="11"/>
      <c r="B23" s="11"/>
      <c r="C23" s="11" t="s">
        <v>50</v>
      </c>
      <c r="D23" s="11"/>
      <c r="E23" s="11"/>
      <c r="F23" s="2"/>
      <c r="G23" s="12">
        <v>0</v>
      </c>
      <c r="H23" s="12">
        <v>0</v>
      </c>
      <c r="I23" s="12">
        <v>0</v>
      </c>
      <c r="J23" s="12">
        <v>1187030</v>
      </c>
      <c r="K23" s="12">
        <f t="shared" si="5"/>
        <v>1416315</v>
      </c>
      <c r="L23" s="12">
        <f t="shared" si="5"/>
        <v>1354110</v>
      </c>
      <c r="M23" s="12">
        <f t="shared" si="5"/>
        <v>1924350</v>
      </c>
      <c r="N23" s="12">
        <f t="shared" si="5"/>
        <v>1933720</v>
      </c>
      <c r="O23" s="12">
        <f t="shared" si="5"/>
        <v>1986514</v>
      </c>
      <c r="P23" s="12">
        <f t="shared" si="5"/>
        <v>2098075</v>
      </c>
      <c r="Q23" s="12">
        <f t="shared" si="5"/>
        <v>2098075</v>
      </c>
      <c r="R23" s="12">
        <f t="shared" si="5"/>
        <v>2098075</v>
      </c>
      <c r="S23" s="12">
        <f t="shared" si="5"/>
        <v>2098075</v>
      </c>
      <c r="T23" s="12">
        <f t="shared" si="5"/>
        <v>2098075</v>
      </c>
      <c r="U23" s="12">
        <f t="shared" si="5"/>
        <v>2098075</v>
      </c>
      <c r="V23" s="12">
        <f t="shared" si="5"/>
        <v>2098075</v>
      </c>
      <c r="W23" s="12">
        <f t="shared" si="5"/>
        <v>2098075</v>
      </c>
      <c r="X23" s="12">
        <f t="shared" si="5"/>
        <v>2098075</v>
      </c>
      <c r="Y23" s="12">
        <f t="shared" si="5"/>
        <v>2098075</v>
      </c>
      <c r="Z23" s="12">
        <f t="shared" si="5"/>
        <v>2098075</v>
      </c>
      <c r="AA23" s="12">
        <f t="shared" si="5"/>
        <v>2098075</v>
      </c>
      <c r="AB23" s="12">
        <v>2098075</v>
      </c>
      <c r="AC23" s="12">
        <v>2098075</v>
      </c>
      <c r="AD23" s="12">
        <v>2098075</v>
      </c>
      <c r="AE23" s="12">
        <v>2098075</v>
      </c>
      <c r="AF23" s="12">
        <v>2098075</v>
      </c>
      <c r="AG23" s="12">
        <v>2098075</v>
      </c>
      <c r="AH23" s="12">
        <v>2098075</v>
      </c>
      <c r="AI23" s="13">
        <v>0</v>
      </c>
      <c r="AJ23" s="13">
        <v>0</v>
      </c>
    </row>
    <row r="24" spans="1:36" ht="10.5" customHeight="1" x14ac:dyDescent="0.2">
      <c r="A24" s="11"/>
      <c r="B24" s="11"/>
      <c r="C24" s="11" t="s">
        <v>51</v>
      </c>
      <c r="D24" s="11"/>
      <c r="E24" s="11"/>
      <c r="F24" s="2"/>
      <c r="G24" s="12">
        <v>463094</v>
      </c>
      <c r="H24" s="12">
        <v>464356</v>
      </c>
      <c r="I24" s="12">
        <v>190489</v>
      </c>
      <c r="J24" s="12">
        <v>555133</v>
      </c>
      <c r="K24" s="12">
        <f t="shared" si="5"/>
        <v>565196</v>
      </c>
      <c r="L24" s="12">
        <f t="shared" si="5"/>
        <v>479634</v>
      </c>
      <c r="M24" s="12">
        <f t="shared" si="5"/>
        <v>572432</v>
      </c>
      <c r="N24" s="12">
        <f t="shared" si="5"/>
        <v>602685</v>
      </c>
      <c r="O24" s="12">
        <f t="shared" si="5"/>
        <v>1280365.51</v>
      </c>
      <c r="P24" s="12">
        <f t="shared" si="5"/>
        <v>1094578</v>
      </c>
      <c r="Q24" s="12">
        <f t="shared" si="5"/>
        <v>1314030</v>
      </c>
      <c r="R24" s="12">
        <f t="shared" si="5"/>
        <v>1525406.0899999999</v>
      </c>
      <c r="S24" s="12">
        <f t="shared" si="5"/>
        <v>1295042.26</v>
      </c>
      <c r="T24" s="12">
        <f t="shared" si="5"/>
        <v>1279490</v>
      </c>
      <c r="U24" s="12">
        <f t="shared" si="5"/>
        <v>1482454.75</v>
      </c>
      <c r="V24" s="12">
        <f t="shared" si="5"/>
        <v>1662346.98</v>
      </c>
      <c r="W24" s="12">
        <f t="shared" si="5"/>
        <v>1711315.54</v>
      </c>
      <c r="X24" s="12">
        <f t="shared" si="5"/>
        <v>1743820.9</v>
      </c>
      <c r="Y24" s="12">
        <f t="shared" si="5"/>
        <v>1858701.3900000001</v>
      </c>
      <c r="Z24" s="12">
        <f t="shared" si="5"/>
        <v>1874372.9</v>
      </c>
      <c r="AA24" s="12">
        <f t="shared" si="5"/>
        <v>1919756.99</v>
      </c>
      <c r="AB24" s="12">
        <v>1963223</v>
      </c>
      <c r="AC24" s="12">
        <v>1992901</v>
      </c>
      <c r="AD24" s="12">
        <v>2137158</v>
      </c>
      <c r="AE24" s="12">
        <v>2148750</v>
      </c>
      <c r="AF24" s="12">
        <v>2174641</v>
      </c>
      <c r="AG24" s="12">
        <v>2236369</v>
      </c>
      <c r="AH24" s="12">
        <v>2263110</v>
      </c>
      <c r="AI24" s="13">
        <v>2.3974964075451632E-2</v>
      </c>
      <c r="AJ24" s="13">
        <v>1.1957329045430337E-2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959256</v>
      </c>
      <c r="W25" s="12">
        <f t="shared" si="5"/>
        <v>1164659</v>
      </c>
      <c r="X25" s="12">
        <f t="shared" si="5"/>
        <v>1467213</v>
      </c>
      <c r="Y25" s="12">
        <f t="shared" si="5"/>
        <v>1542552.6081660376</v>
      </c>
      <c r="Z25" s="12">
        <f t="shared" si="5"/>
        <v>1708372.4098445724</v>
      </c>
      <c r="AA25" s="12">
        <f t="shared" si="5"/>
        <v>1950850</v>
      </c>
      <c r="AB25" s="12">
        <v>2128890</v>
      </c>
      <c r="AC25" s="12">
        <v>2283620</v>
      </c>
      <c r="AD25" s="12">
        <v>2462389</v>
      </c>
      <c r="AE25" s="12">
        <v>2524651</v>
      </c>
      <c r="AF25" s="12">
        <v>2667921</v>
      </c>
      <c r="AG25" s="12">
        <v>2881549</v>
      </c>
      <c r="AH25" s="12">
        <v>3081631</v>
      </c>
      <c r="AI25" s="13">
        <v>6.3582628510712391E-2</v>
      </c>
      <c r="AJ25" s="13">
        <v>6.9435570937714408E-2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1543744</v>
      </c>
      <c r="W26" s="12">
        <f t="shared" si="5"/>
        <v>1335341</v>
      </c>
      <c r="X26" s="12">
        <f t="shared" si="5"/>
        <v>1032787</v>
      </c>
      <c r="Y26" s="12">
        <f t="shared" si="5"/>
        <v>957447.39183396241</v>
      </c>
      <c r="Z26" s="12">
        <f t="shared" si="5"/>
        <v>791627.59015542758</v>
      </c>
      <c r="AA26" s="12">
        <f t="shared" si="5"/>
        <v>549150</v>
      </c>
      <c r="AB26" s="12">
        <v>371111</v>
      </c>
      <c r="AC26" s="12">
        <v>216380</v>
      </c>
      <c r="AD26" s="12">
        <v>37611</v>
      </c>
      <c r="AE26" s="12">
        <v>0</v>
      </c>
      <c r="AF26" s="12">
        <v>0</v>
      </c>
      <c r="AG26" s="12">
        <v>0</v>
      </c>
      <c r="AH26" s="12">
        <v>0</v>
      </c>
      <c r="AI26" s="13">
        <v>-1</v>
      </c>
      <c r="AJ26" s="13" t="s">
        <v>246</v>
      </c>
    </row>
    <row r="27" spans="1:36" ht="10.5" customHeight="1" x14ac:dyDescent="0.2">
      <c r="A27" s="11"/>
      <c r="B27" s="11"/>
      <c r="C27" s="11" t="s">
        <v>54</v>
      </c>
      <c r="D27" s="11"/>
      <c r="E27" s="11"/>
      <c r="F27" s="2"/>
      <c r="G27" s="12">
        <v>1826246</v>
      </c>
      <c r="H27" s="12">
        <v>1866091</v>
      </c>
      <c r="I27" s="12">
        <v>1882473</v>
      </c>
      <c r="J27" s="12">
        <v>2015536</v>
      </c>
      <c r="K27" s="12">
        <f t="shared" si="5"/>
        <v>2168377</v>
      </c>
      <c r="L27" s="12">
        <f t="shared" si="5"/>
        <v>2243896</v>
      </c>
      <c r="M27" s="12">
        <f t="shared" si="5"/>
        <v>2418195</v>
      </c>
      <c r="N27" s="12">
        <f t="shared" si="5"/>
        <v>2673562</v>
      </c>
      <c r="O27" s="12">
        <f t="shared" si="5"/>
        <v>2793734.44</v>
      </c>
      <c r="P27" s="12">
        <f t="shared" si="5"/>
        <v>2793403</v>
      </c>
      <c r="Q27" s="12">
        <f t="shared" si="5"/>
        <v>2455409</v>
      </c>
      <c r="R27" s="12">
        <f t="shared" si="5"/>
        <v>2657754.2999999998</v>
      </c>
      <c r="S27" s="12">
        <f t="shared" si="5"/>
        <v>2730360.5700000003</v>
      </c>
      <c r="T27" s="12">
        <f t="shared" si="5"/>
        <v>2784113</v>
      </c>
      <c r="U27" s="12">
        <f t="shared" si="5"/>
        <v>2836713.1199999996</v>
      </c>
      <c r="V27" s="12">
        <f t="shared" si="5"/>
        <v>3132493.79</v>
      </c>
      <c r="W27" s="12">
        <f t="shared" si="5"/>
        <v>2911357.29</v>
      </c>
      <c r="X27" s="12">
        <f t="shared" si="5"/>
        <v>2564895.7000000002</v>
      </c>
      <c r="Y27" s="12">
        <f t="shared" si="5"/>
        <v>2183356.21</v>
      </c>
      <c r="Z27" s="12">
        <f t="shared" si="5"/>
        <v>1942872.3900000001</v>
      </c>
      <c r="AA27" s="12">
        <f t="shared" si="5"/>
        <v>2186665.83</v>
      </c>
      <c r="AB27" s="12">
        <v>1770804</v>
      </c>
      <c r="AC27" s="12">
        <v>2303349</v>
      </c>
      <c r="AD27" s="12">
        <v>10302401</v>
      </c>
      <c r="AE27" s="12">
        <v>7662353</v>
      </c>
      <c r="AF27" s="12">
        <v>2203480</v>
      </c>
      <c r="AG27" s="12">
        <v>2667652</v>
      </c>
      <c r="AH27" s="12">
        <v>2626846</v>
      </c>
      <c r="AI27" s="13">
        <v>6.7933031916421971E-2</v>
      </c>
      <c r="AJ27" s="13">
        <v>-1.5296597907073337E-2</v>
      </c>
    </row>
    <row r="28" spans="1:36" ht="10.5" customHeight="1" x14ac:dyDescent="0.2">
      <c r="A28" s="11"/>
      <c r="B28" s="14"/>
      <c r="C28" s="11" t="s">
        <v>55</v>
      </c>
      <c r="E28" s="11"/>
      <c r="F28" s="2"/>
      <c r="G28" s="12">
        <v>0</v>
      </c>
      <c r="H28" s="12">
        <v>0</v>
      </c>
      <c r="I28" s="12">
        <v>0</v>
      </c>
      <c r="J28" s="12">
        <v>0</v>
      </c>
      <c r="K28" s="12">
        <f t="shared" si="5"/>
        <v>0</v>
      </c>
      <c r="L28" s="12">
        <f t="shared" si="5"/>
        <v>22578</v>
      </c>
      <c r="M28" s="12">
        <f t="shared" si="5"/>
        <v>67239</v>
      </c>
      <c r="N28" s="12">
        <f t="shared" si="5"/>
        <v>106246</v>
      </c>
      <c r="O28" s="12">
        <f t="shared" si="5"/>
        <v>128088.04000000001</v>
      </c>
      <c r="P28" s="12">
        <f t="shared" si="5"/>
        <v>113724</v>
      </c>
      <c r="Q28" s="12">
        <f t="shared" si="5"/>
        <v>120770</v>
      </c>
      <c r="R28" s="12">
        <f t="shared" si="5"/>
        <v>152156.88</v>
      </c>
      <c r="S28" s="12">
        <f t="shared" si="5"/>
        <v>125600.36</v>
      </c>
      <c r="T28" s="12">
        <f t="shared" si="5"/>
        <v>121805</v>
      </c>
      <c r="U28" s="12">
        <f t="shared" si="5"/>
        <v>124900.1</v>
      </c>
      <c r="V28" s="12">
        <f t="shared" si="5"/>
        <v>148335.84</v>
      </c>
      <c r="W28" s="12">
        <f t="shared" si="5"/>
        <v>155433.85</v>
      </c>
      <c r="X28" s="12">
        <f t="shared" si="5"/>
        <v>78549.53</v>
      </c>
      <c r="Y28" s="12">
        <f t="shared" si="5"/>
        <v>106493.53</v>
      </c>
      <c r="Z28" s="12">
        <f t="shared" si="5"/>
        <v>159522.41999999998</v>
      </c>
      <c r="AA28" s="12">
        <f t="shared" si="5"/>
        <v>129577.08</v>
      </c>
      <c r="AB28" s="12">
        <v>130171</v>
      </c>
      <c r="AC28" s="12">
        <v>121015</v>
      </c>
      <c r="AD28" s="12">
        <v>127994</v>
      </c>
      <c r="AE28" s="12">
        <v>129643</v>
      </c>
      <c r="AF28" s="12">
        <v>144159</v>
      </c>
      <c r="AG28" s="12">
        <v>132988</v>
      </c>
      <c r="AH28" s="12">
        <v>131225</v>
      </c>
      <c r="AI28" s="13">
        <v>1.3449764085575744E-3</v>
      </c>
      <c r="AJ28" s="13">
        <v>-1.3256835203176226E-2</v>
      </c>
    </row>
    <row r="29" spans="1:36" ht="10.5" customHeight="1" x14ac:dyDescent="0.2">
      <c r="A29" s="11"/>
      <c r="B29" s="11"/>
      <c r="C29" s="11" t="s">
        <v>56</v>
      </c>
      <c r="D29" s="11"/>
      <c r="E29" s="11"/>
      <c r="F29" s="2"/>
      <c r="G29" s="12">
        <v>4289371</v>
      </c>
      <c r="H29" s="12">
        <v>4528089</v>
      </c>
      <c r="I29" s="12">
        <v>4195339</v>
      </c>
      <c r="J29" s="12">
        <v>4532612</v>
      </c>
      <c r="K29" s="12">
        <f t="shared" si="5"/>
        <v>5131536</v>
      </c>
      <c r="L29" s="12">
        <f t="shared" si="5"/>
        <v>5551708</v>
      </c>
      <c r="M29" s="12">
        <f t="shared" si="5"/>
        <v>5163557</v>
      </c>
      <c r="N29" s="12">
        <f t="shared" si="5"/>
        <v>6886380</v>
      </c>
      <c r="O29" s="12">
        <f t="shared" si="5"/>
        <v>7813871</v>
      </c>
      <c r="P29" s="12">
        <f t="shared" si="5"/>
        <v>16469381</v>
      </c>
      <c r="Q29" s="12">
        <f t="shared" si="5"/>
        <v>9996279</v>
      </c>
      <c r="R29" s="12">
        <f t="shared" si="5"/>
        <v>9146606</v>
      </c>
      <c r="S29" s="12">
        <f t="shared" si="5"/>
        <v>8421701</v>
      </c>
      <c r="T29" s="12">
        <f t="shared" si="5"/>
        <v>11871827</v>
      </c>
      <c r="U29" s="12">
        <f t="shared" si="5"/>
        <v>9110979</v>
      </c>
      <c r="V29" s="12">
        <f t="shared" si="5"/>
        <v>7537057</v>
      </c>
      <c r="W29" s="12">
        <f t="shared" si="5"/>
        <v>7381312</v>
      </c>
      <c r="X29" s="12">
        <f t="shared" si="5"/>
        <v>6560826</v>
      </c>
      <c r="Y29" s="12">
        <f t="shared" si="5"/>
        <v>6896172</v>
      </c>
      <c r="Z29" s="12">
        <f t="shared" si="5"/>
        <v>8132051</v>
      </c>
      <c r="AA29" s="12">
        <f t="shared" si="5"/>
        <v>7573547</v>
      </c>
      <c r="AB29" s="12">
        <v>11033273</v>
      </c>
      <c r="AC29" s="12">
        <v>12412182</v>
      </c>
      <c r="AD29" s="12">
        <v>8610149</v>
      </c>
      <c r="AE29" s="12">
        <v>9918164</v>
      </c>
      <c r="AF29" s="12">
        <v>17277056</v>
      </c>
      <c r="AG29" s="12">
        <v>15928241</v>
      </c>
      <c r="AH29" s="12">
        <v>17529924</v>
      </c>
      <c r="AI29" s="13">
        <v>8.0220989033042311E-2</v>
      </c>
      <c r="AJ29" s="13">
        <v>0.10055617566308797</v>
      </c>
    </row>
    <row r="30" spans="1:36" ht="10.5" customHeight="1" x14ac:dyDescent="0.2">
      <c r="A30" s="11"/>
      <c r="B30" s="11"/>
      <c r="C30" s="11" t="s">
        <v>57</v>
      </c>
      <c r="D30" s="11"/>
      <c r="E30" s="11"/>
      <c r="F30" s="2"/>
      <c r="G30" s="12">
        <v>9755563</v>
      </c>
      <c r="H30" s="12">
        <v>10105826</v>
      </c>
      <c r="I30" s="12">
        <v>10132301</v>
      </c>
      <c r="J30" s="12">
        <v>10556716</v>
      </c>
      <c r="K30" s="12">
        <f t="shared" si="5"/>
        <v>11213035</v>
      </c>
      <c r="L30" s="12">
        <f t="shared" si="5"/>
        <v>11563893</v>
      </c>
      <c r="M30" s="12">
        <f t="shared" si="5"/>
        <v>12472944</v>
      </c>
      <c r="N30" s="12">
        <f t="shared" si="5"/>
        <v>12179241</v>
      </c>
      <c r="O30" s="12">
        <f t="shared" si="5"/>
        <v>12475604</v>
      </c>
      <c r="P30" s="12">
        <f t="shared" si="5"/>
        <v>11657002</v>
      </c>
      <c r="Q30" s="12">
        <f t="shared" si="5"/>
        <v>10486356</v>
      </c>
      <c r="R30" s="12">
        <f t="shared" si="5"/>
        <v>9866226</v>
      </c>
      <c r="S30" s="12">
        <f t="shared" si="5"/>
        <v>10325440</v>
      </c>
      <c r="T30" s="12">
        <f t="shared" si="5"/>
        <v>13161235</v>
      </c>
      <c r="U30" s="12">
        <f t="shared" si="5"/>
        <v>13777909</v>
      </c>
      <c r="V30" s="12">
        <f t="shared" si="5"/>
        <v>13777908</v>
      </c>
      <c r="W30" s="12">
        <f t="shared" si="5"/>
        <v>11102788</v>
      </c>
      <c r="X30" s="12">
        <f t="shared" si="5"/>
        <v>8753066</v>
      </c>
      <c r="Y30" s="12">
        <f t="shared" si="5"/>
        <v>7825998</v>
      </c>
      <c r="Z30" s="12">
        <f t="shared" si="5"/>
        <v>9841653</v>
      </c>
      <c r="AA30" s="12">
        <f t="shared" si="5"/>
        <v>10172382</v>
      </c>
      <c r="AB30" s="12">
        <v>10361302</v>
      </c>
      <c r="AC30" s="12">
        <v>11937997</v>
      </c>
      <c r="AD30" s="12">
        <v>11917499</v>
      </c>
      <c r="AE30" s="12">
        <v>13377140</v>
      </c>
      <c r="AF30" s="12">
        <v>13484489</v>
      </c>
      <c r="AG30" s="12">
        <v>13195885</v>
      </c>
      <c r="AH30" s="12">
        <v>12392638</v>
      </c>
      <c r="AI30" s="13">
        <v>3.028704409234062E-2</v>
      </c>
      <c r="AJ30" s="13">
        <v>-6.0871021534364689E-2</v>
      </c>
    </row>
    <row r="31" spans="1:36" ht="10.5" customHeight="1" x14ac:dyDescent="0.2">
      <c r="A31" s="11"/>
      <c r="B31" s="11"/>
      <c r="C31" s="11" t="s">
        <v>58</v>
      </c>
      <c r="D31" s="11"/>
      <c r="E31" s="11"/>
      <c r="F31" s="2"/>
      <c r="G31" s="12">
        <v>2817978</v>
      </c>
      <c r="H31" s="12">
        <v>3047998</v>
      </c>
      <c r="I31" s="12">
        <v>3487328</v>
      </c>
      <c r="J31" s="12">
        <v>4098305</v>
      </c>
      <c r="K31" s="12">
        <f t="shared" si="5"/>
        <v>4282781</v>
      </c>
      <c r="L31" s="12">
        <f t="shared" si="5"/>
        <v>4349954</v>
      </c>
      <c r="M31" s="12">
        <f t="shared" si="5"/>
        <v>4596385</v>
      </c>
      <c r="N31" s="12">
        <f t="shared" si="5"/>
        <v>4950388</v>
      </c>
      <c r="O31" s="12">
        <f t="shared" si="5"/>
        <v>5379984</v>
      </c>
      <c r="P31" s="12">
        <f t="shared" si="5"/>
        <v>5091643</v>
      </c>
      <c r="Q31" s="12">
        <f t="shared" si="5"/>
        <v>4935613</v>
      </c>
      <c r="R31" s="12">
        <f t="shared" si="5"/>
        <v>4414950</v>
      </c>
      <c r="S31" s="12">
        <f t="shared" si="5"/>
        <v>4130223</v>
      </c>
      <c r="T31" s="12">
        <f t="shared" si="5"/>
        <v>5363982</v>
      </c>
      <c r="U31" s="12">
        <f t="shared" si="5"/>
        <v>6863646</v>
      </c>
      <c r="V31" s="12">
        <f t="shared" si="5"/>
        <v>6112400</v>
      </c>
      <c r="W31" s="12">
        <f t="shared" si="5"/>
        <v>6897811</v>
      </c>
      <c r="X31" s="12">
        <f t="shared" si="5"/>
        <v>5808574</v>
      </c>
      <c r="Y31" s="12">
        <f t="shared" si="5"/>
        <v>4091328</v>
      </c>
      <c r="Z31" s="12">
        <f t="shared" si="5"/>
        <v>4796226</v>
      </c>
      <c r="AA31" s="12">
        <f t="shared" si="5"/>
        <v>4298116</v>
      </c>
      <c r="AB31" s="12">
        <v>3976025</v>
      </c>
      <c r="AC31" s="12">
        <v>3734468</v>
      </c>
      <c r="AD31" s="12">
        <v>3587286</v>
      </c>
      <c r="AE31" s="12">
        <v>4414467</v>
      </c>
      <c r="AF31" s="12">
        <v>5230581</v>
      </c>
      <c r="AG31" s="12">
        <v>4646241</v>
      </c>
      <c r="AH31" s="12">
        <v>4919781</v>
      </c>
      <c r="AI31" s="13">
        <v>3.6134443155066975E-2</v>
      </c>
      <c r="AJ31" s="13">
        <v>5.8873398947665433E-2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767595</v>
      </c>
      <c r="R32" s="12">
        <f t="shared" si="5"/>
        <v>651074</v>
      </c>
      <c r="S32" s="12">
        <f t="shared" si="5"/>
        <v>1047674</v>
      </c>
      <c r="T32" s="12">
        <f t="shared" si="5"/>
        <v>750883</v>
      </c>
      <c r="U32" s="12">
        <f t="shared" si="5"/>
        <v>1026062</v>
      </c>
      <c r="V32" s="12">
        <f t="shared" si="5"/>
        <v>742471</v>
      </c>
      <c r="W32" s="12">
        <f t="shared" si="5"/>
        <v>466683</v>
      </c>
      <c r="X32" s="12">
        <f t="shared" si="5"/>
        <v>397497</v>
      </c>
      <c r="Y32" s="12">
        <f t="shared" si="5"/>
        <v>439412</v>
      </c>
      <c r="Z32" s="12">
        <f t="shared" ref="Z32:AA32" si="6">SUM(Z89,Z146,Z203)</f>
        <v>418946</v>
      </c>
      <c r="AA32" s="12">
        <f t="shared" si="6"/>
        <v>417057</v>
      </c>
      <c r="AB32" s="12">
        <v>448112</v>
      </c>
      <c r="AC32" s="12">
        <v>190850</v>
      </c>
      <c r="AD32" s="12">
        <v>736381</v>
      </c>
      <c r="AE32" s="12">
        <v>642026</v>
      </c>
      <c r="AF32" s="12">
        <v>56356</v>
      </c>
      <c r="AG32" s="12">
        <v>52757</v>
      </c>
      <c r="AH32" s="12">
        <v>14580</v>
      </c>
      <c r="AI32" s="13">
        <v>-0.434982596561997</v>
      </c>
      <c r="AJ32" s="13">
        <v>-0.72363856928938342</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4197106</v>
      </c>
      <c r="H34" s="12">
        <v>4967265</v>
      </c>
      <c r="I34" s="12">
        <v>5395958</v>
      </c>
      <c r="J34" s="12">
        <v>5070879</v>
      </c>
      <c r="K34" s="12">
        <f t="shared" ref="K34:AA34" si="7">SUM(K91,K147,K204)</f>
        <v>5755372</v>
      </c>
      <c r="L34" s="12">
        <f t="shared" si="7"/>
        <v>5752341</v>
      </c>
      <c r="M34" s="12">
        <f t="shared" si="7"/>
        <v>6472133</v>
      </c>
      <c r="N34" s="12">
        <f t="shared" si="7"/>
        <v>7020529</v>
      </c>
      <c r="O34" s="12">
        <f t="shared" si="7"/>
        <v>6110195</v>
      </c>
      <c r="P34" s="12">
        <f t="shared" si="7"/>
        <v>7518481</v>
      </c>
      <c r="Q34" s="12">
        <f t="shared" si="7"/>
        <v>7741185</v>
      </c>
      <c r="R34" s="12">
        <f t="shared" si="7"/>
        <v>11481651</v>
      </c>
      <c r="S34" s="12">
        <f t="shared" si="7"/>
        <v>10166115</v>
      </c>
      <c r="T34" s="12">
        <f t="shared" si="7"/>
        <v>10317047</v>
      </c>
      <c r="U34" s="12">
        <f t="shared" si="7"/>
        <v>10316600</v>
      </c>
      <c r="V34" s="12">
        <f t="shared" si="7"/>
        <v>11257937</v>
      </c>
      <c r="W34" s="12">
        <f t="shared" si="7"/>
        <v>11557403</v>
      </c>
      <c r="X34" s="12">
        <f t="shared" si="7"/>
        <v>17280674.439999998</v>
      </c>
      <c r="Y34" s="12">
        <f t="shared" si="7"/>
        <v>19904483</v>
      </c>
      <c r="Z34" s="12">
        <f t="shared" si="7"/>
        <v>11862797</v>
      </c>
      <c r="AA34" s="12">
        <f t="shared" si="7"/>
        <v>11852345</v>
      </c>
      <c r="AB34" s="12">
        <v>14217940</v>
      </c>
      <c r="AC34" s="12">
        <v>10916709</v>
      </c>
      <c r="AD34" s="12">
        <v>12657081</v>
      </c>
      <c r="AE34" s="12">
        <v>14555882</v>
      </c>
      <c r="AF34" s="12">
        <v>11311799</v>
      </c>
      <c r="AG34" s="12">
        <v>12198235</v>
      </c>
      <c r="AH34" s="12">
        <v>14698236</v>
      </c>
      <c r="AI34" s="13">
        <v>5.5525149000672513E-3</v>
      </c>
      <c r="AJ34" s="13">
        <v>0.20494776498403253</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21044</v>
      </c>
      <c r="H36" s="12">
        <v>191098</v>
      </c>
      <c r="I36" s="12">
        <v>286630</v>
      </c>
      <c r="J36" s="12">
        <v>293981</v>
      </c>
      <c r="K36" s="12">
        <f t="shared" ref="K36:AA36" si="8">SUM(K93,K149,K206)</f>
        <v>466007</v>
      </c>
      <c r="L36" s="12">
        <f t="shared" si="8"/>
        <v>284415</v>
      </c>
      <c r="M36" s="12">
        <f t="shared" si="8"/>
        <v>358907</v>
      </c>
      <c r="N36" s="12">
        <f t="shared" si="8"/>
        <v>377610</v>
      </c>
      <c r="O36" s="12">
        <f t="shared" si="8"/>
        <v>94078</v>
      </c>
      <c r="P36" s="12">
        <f t="shared" si="8"/>
        <v>346727</v>
      </c>
      <c r="Q36" s="12">
        <f t="shared" si="8"/>
        <v>444508</v>
      </c>
      <c r="R36" s="12">
        <f t="shared" si="8"/>
        <v>1387255</v>
      </c>
      <c r="S36" s="12">
        <f t="shared" si="8"/>
        <v>1107182</v>
      </c>
      <c r="T36" s="12">
        <f t="shared" si="8"/>
        <v>2381500</v>
      </c>
      <c r="U36" s="12">
        <f t="shared" si="8"/>
        <v>256228</v>
      </c>
      <c r="V36" s="12">
        <f t="shared" si="8"/>
        <v>259589</v>
      </c>
      <c r="W36" s="12">
        <f t="shared" si="8"/>
        <v>3151805</v>
      </c>
      <c r="X36" s="12">
        <f t="shared" si="8"/>
        <v>3098406</v>
      </c>
      <c r="Y36" s="12">
        <f t="shared" si="8"/>
        <v>260002</v>
      </c>
      <c r="Z36" s="12">
        <f t="shared" si="8"/>
        <v>249600</v>
      </c>
      <c r="AA36" s="12">
        <f t="shared" si="8"/>
        <v>249600</v>
      </c>
      <c r="AB36" s="12">
        <v>249600</v>
      </c>
      <c r="AC36" s="12">
        <v>288521</v>
      </c>
      <c r="AD36" s="12">
        <v>3246466</v>
      </c>
      <c r="AE36" s="12">
        <v>3629619</v>
      </c>
      <c r="AF36" s="12">
        <v>4109270</v>
      </c>
      <c r="AG36" s="12">
        <v>1499900</v>
      </c>
      <c r="AH36" s="12">
        <v>5217942</v>
      </c>
      <c r="AI36" s="13">
        <v>0.65974910983951185</v>
      </c>
      <c r="AJ36" s="13">
        <v>2.4788599239949329</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3564137</v>
      </c>
      <c r="S38" s="12">
        <f t="shared" si="9"/>
        <v>2039499.635</v>
      </c>
      <c r="T38" s="12">
        <f t="shared" si="9"/>
        <v>514862.27</v>
      </c>
      <c r="U38" s="12">
        <f t="shared" si="9"/>
        <v>4581408.66</v>
      </c>
      <c r="V38" s="12">
        <f t="shared" si="9"/>
        <v>8647955.0500000007</v>
      </c>
      <c r="W38" s="12">
        <f t="shared" si="9"/>
        <v>7858559.0250000004</v>
      </c>
      <c r="X38" s="12">
        <f t="shared" si="9"/>
        <v>7069163</v>
      </c>
      <c r="Y38" s="12">
        <f t="shared" si="9"/>
        <v>7468294</v>
      </c>
      <c r="Z38" s="12">
        <f t="shared" si="9"/>
        <v>7867425</v>
      </c>
      <c r="AA38" s="12">
        <f t="shared" si="9"/>
        <v>9712434.5</v>
      </c>
      <c r="AB38" s="12">
        <v>11557444</v>
      </c>
      <c r="AC38" s="12">
        <v>13000274.983314661</v>
      </c>
      <c r="AD38" s="12">
        <v>9949939</v>
      </c>
      <c r="AE38" s="12">
        <v>11025721.569431888</v>
      </c>
      <c r="AF38" s="12">
        <v>11730128</v>
      </c>
      <c r="AG38" s="12">
        <v>12736318.694928065</v>
      </c>
      <c r="AH38" s="12">
        <v>10397031.85</v>
      </c>
      <c r="AI38" s="13">
        <v>-1.7480309474807387E-2</v>
      </c>
      <c r="AJ38" s="13">
        <v>-0.1836705645454389</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44876549</v>
      </c>
      <c r="H40" s="5">
        <v>48629435</v>
      </c>
      <c r="I40" s="5">
        <v>56788754</v>
      </c>
      <c r="J40" s="5">
        <v>60412734</v>
      </c>
      <c r="K40" s="5">
        <f t="shared" ref="K40:Q40" si="10">SUM(K96,K152,K209)</f>
        <v>62707703</v>
      </c>
      <c r="L40" s="5">
        <f t="shared" si="10"/>
        <v>61941564</v>
      </c>
      <c r="M40" s="5">
        <f t="shared" si="10"/>
        <v>64409795</v>
      </c>
      <c r="N40" s="5">
        <f t="shared" si="10"/>
        <v>69207871</v>
      </c>
      <c r="O40" s="5">
        <f t="shared" si="10"/>
        <v>67720471</v>
      </c>
      <c r="P40" s="5">
        <f t="shared" si="10"/>
        <v>80254958</v>
      </c>
      <c r="Q40" s="5">
        <f t="shared" si="10"/>
        <v>72977444</v>
      </c>
      <c r="R40" s="5">
        <f t="shared" ref="R40:AA40" si="11">SUM(R96,R152,R209,R234)</f>
        <v>84435500.870000005</v>
      </c>
      <c r="S40" s="5">
        <f t="shared" si="11"/>
        <v>86186687.954999998</v>
      </c>
      <c r="T40" s="5">
        <f t="shared" si="11"/>
        <v>105530637.04000001</v>
      </c>
      <c r="U40" s="5">
        <f t="shared" si="11"/>
        <v>112862288.37</v>
      </c>
      <c r="V40" s="5">
        <f t="shared" si="11"/>
        <v>128972331.7</v>
      </c>
      <c r="W40" s="5">
        <f t="shared" si="11"/>
        <v>138367615.95500001</v>
      </c>
      <c r="X40" s="5">
        <f t="shared" si="11"/>
        <v>165881655.21000001</v>
      </c>
      <c r="Y40" s="5">
        <f t="shared" si="11"/>
        <v>141462721.85499999</v>
      </c>
      <c r="Z40" s="5">
        <f t="shared" si="11"/>
        <v>131762152.5</v>
      </c>
      <c r="AA40" s="5">
        <f t="shared" si="11"/>
        <v>136004733.375</v>
      </c>
      <c r="AB40" s="5">
        <v>140436150.25</v>
      </c>
      <c r="AC40" s="5">
        <v>147789325.2111398</v>
      </c>
      <c r="AD40" s="5">
        <v>153795872</v>
      </c>
      <c r="AE40" s="5">
        <v>148705077.31169349</v>
      </c>
      <c r="AF40" s="5">
        <v>156240909</v>
      </c>
      <c r="AG40" s="5">
        <v>175131634.77734935</v>
      </c>
      <c r="AH40" s="5">
        <v>171248703.84999999</v>
      </c>
      <c r="AI40" s="10">
        <v>3.361323795379989E-2</v>
      </c>
      <c r="AJ40" s="10">
        <v>-2.2171499354105027E-2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16286120</v>
      </c>
      <c r="H42" s="12">
        <v>16903960</v>
      </c>
      <c r="I42" s="12">
        <v>17766465</v>
      </c>
      <c r="J42" s="12">
        <v>18118572</v>
      </c>
      <c r="K42" s="12">
        <f t="shared" ref="K42:AA51" si="12">SUM(K98,K154,K211)</f>
        <v>19637635</v>
      </c>
      <c r="L42" s="12">
        <f t="shared" si="12"/>
        <v>21412294</v>
      </c>
      <c r="M42" s="12">
        <f t="shared" si="12"/>
        <v>22588836</v>
      </c>
      <c r="N42" s="12">
        <f t="shared" si="12"/>
        <v>22934864</v>
      </c>
      <c r="O42" s="12">
        <f t="shared" si="12"/>
        <v>23764159</v>
      </c>
      <c r="P42" s="12">
        <f t="shared" si="12"/>
        <v>23718781</v>
      </c>
      <c r="Q42" s="12">
        <f t="shared" si="12"/>
        <v>26181470</v>
      </c>
      <c r="R42" s="12">
        <f t="shared" si="12"/>
        <v>24984418</v>
      </c>
      <c r="S42" s="12">
        <f t="shared" si="12"/>
        <v>25610768</v>
      </c>
      <c r="T42" s="12">
        <f t="shared" si="12"/>
        <v>31903965</v>
      </c>
      <c r="U42" s="12">
        <f t="shared" si="12"/>
        <v>32696025</v>
      </c>
      <c r="V42" s="12">
        <f t="shared" si="12"/>
        <v>35224467</v>
      </c>
      <c r="W42" s="12">
        <f t="shared" si="12"/>
        <v>33874065</v>
      </c>
      <c r="X42" s="12">
        <f t="shared" si="12"/>
        <v>39126461</v>
      </c>
      <c r="Y42" s="12">
        <f t="shared" si="12"/>
        <v>33873343</v>
      </c>
      <c r="Z42" s="12">
        <f t="shared" si="12"/>
        <v>32723933</v>
      </c>
      <c r="AA42" s="12">
        <f t="shared" si="12"/>
        <v>35957845</v>
      </c>
      <c r="AB42" s="12">
        <v>38792916</v>
      </c>
      <c r="AC42" s="12">
        <v>41304902</v>
      </c>
      <c r="AD42" s="12">
        <v>42707879</v>
      </c>
      <c r="AE42" s="12">
        <v>45768757</v>
      </c>
      <c r="AF42" s="12">
        <v>50817474</v>
      </c>
      <c r="AG42" s="12">
        <v>54678492</v>
      </c>
      <c r="AH42" s="12">
        <v>52911874</v>
      </c>
      <c r="AI42" s="13">
        <v>5.3093146071437447E-2</v>
      </c>
      <c r="AJ42" s="13">
        <v>-3.2309193896569055E-2</v>
      </c>
    </row>
    <row r="43" spans="1:36" ht="10.5" customHeight="1" x14ac:dyDescent="0.2">
      <c r="A43" s="11"/>
      <c r="B43" s="19" t="s">
        <v>65</v>
      </c>
      <c r="C43" s="14"/>
      <c r="D43" s="19"/>
      <c r="E43" s="14"/>
      <c r="F43" s="2"/>
      <c r="G43" s="12">
        <v>18150759</v>
      </c>
      <c r="H43" s="12">
        <v>19154559</v>
      </c>
      <c r="I43" s="12">
        <v>19551294</v>
      </c>
      <c r="J43" s="12">
        <v>20373990</v>
      </c>
      <c r="K43" s="12">
        <f t="shared" si="12"/>
        <v>21579977</v>
      </c>
      <c r="L43" s="12">
        <f t="shared" si="12"/>
        <v>22511853</v>
      </c>
      <c r="M43" s="12">
        <f t="shared" si="12"/>
        <v>23194662</v>
      </c>
      <c r="N43" s="12">
        <f t="shared" si="12"/>
        <v>25089350</v>
      </c>
      <c r="O43" s="12">
        <f t="shared" si="12"/>
        <v>26769140</v>
      </c>
      <c r="P43" s="12">
        <f t="shared" si="12"/>
        <v>28101405</v>
      </c>
      <c r="Q43" s="12">
        <f t="shared" si="12"/>
        <v>27589572</v>
      </c>
      <c r="R43" s="12">
        <f t="shared" si="12"/>
        <v>27344354</v>
      </c>
      <c r="S43" s="12">
        <f t="shared" si="12"/>
        <v>28195987</v>
      </c>
      <c r="T43" s="12">
        <f t="shared" si="12"/>
        <v>29042668</v>
      </c>
      <c r="U43" s="12">
        <f t="shared" si="12"/>
        <v>31926642</v>
      </c>
      <c r="V43" s="12">
        <f t="shared" si="12"/>
        <v>32867610</v>
      </c>
      <c r="W43" s="12">
        <f t="shared" si="12"/>
        <v>32520647</v>
      </c>
      <c r="X43" s="12">
        <f t="shared" si="12"/>
        <v>30967767</v>
      </c>
      <c r="Y43" s="12">
        <f t="shared" si="12"/>
        <v>29654505</v>
      </c>
      <c r="Z43" s="12">
        <f t="shared" si="12"/>
        <v>28721325</v>
      </c>
      <c r="AA43" s="12">
        <f t="shared" si="12"/>
        <v>29783234</v>
      </c>
      <c r="AB43" s="12">
        <v>29086286</v>
      </c>
      <c r="AC43" s="12">
        <v>29158243</v>
      </c>
      <c r="AD43" s="12">
        <v>29054358</v>
      </c>
      <c r="AE43" s="12">
        <v>30723498</v>
      </c>
      <c r="AF43" s="12">
        <v>28487565</v>
      </c>
      <c r="AG43" s="12">
        <v>28901185</v>
      </c>
      <c r="AH43" s="12">
        <v>29953163</v>
      </c>
      <c r="AI43" s="13">
        <v>4.9066880137789148E-3</v>
      </c>
      <c r="AJ43" s="13">
        <v>3.6399130347077466E-2</v>
      </c>
    </row>
    <row r="44" spans="1:36" ht="10.5" customHeight="1" x14ac:dyDescent="0.2">
      <c r="A44" s="11"/>
      <c r="B44" s="19" t="s">
        <v>66</v>
      </c>
      <c r="C44" s="14"/>
      <c r="D44" s="19"/>
      <c r="E44" s="14"/>
      <c r="F44" s="2"/>
      <c r="G44" s="12">
        <v>3561536</v>
      </c>
      <c r="H44" s="12">
        <v>4846739</v>
      </c>
      <c r="I44" s="12">
        <v>5694591</v>
      </c>
      <c r="J44" s="12">
        <v>6135084</v>
      </c>
      <c r="K44" s="12">
        <f t="shared" si="12"/>
        <v>7444465</v>
      </c>
      <c r="L44" s="12">
        <f t="shared" si="12"/>
        <v>7345472</v>
      </c>
      <c r="M44" s="12">
        <f t="shared" si="12"/>
        <v>8993707</v>
      </c>
      <c r="N44" s="12">
        <f t="shared" si="12"/>
        <v>8606157</v>
      </c>
      <c r="O44" s="12">
        <f t="shared" si="12"/>
        <v>6693882</v>
      </c>
      <c r="P44" s="12">
        <f t="shared" si="12"/>
        <v>9885697</v>
      </c>
      <c r="Q44" s="12">
        <f t="shared" si="12"/>
        <v>10279364</v>
      </c>
      <c r="R44" s="12">
        <f t="shared" si="12"/>
        <v>17006126</v>
      </c>
      <c r="S44" s="12">
        <f t="shared" si="12"/>
        <v>13679825</v>
      </c>
      <c r="T44" s="12">
        <f t="shared" si="12"/>
        <v>19462133</v>
      </c>
      <c r="U44" s="12">
        <f t="shared" si="12"/>
        <v>16898314</v>
      </c>
      <c r="V44" s="12">
        <f t="shared" si="12"/>
        <v>18855184</v>
      </c>
      <c r="W44" s="12">
        <f t="shared" si="12"/>
        <v>18514325</v>
      </c>
      <c r="X44" s="12">
        <f t="shared" si="12"/>
        <v>20546448</v>
      </c>
      <c r="Y44" s="12">
        <f t="shared" si="12"/>
        <v>18713518</v>
      </c>
      <c r="Z44" s="12">
        <f t="shared" si="12"/>
        <v>18926051</v>
      </c>
      <c r="AA44" s="12">
        <f t="shared" si="12"/>
        <v>21812646</v>
      </c>
      <c r="AB44" s="12">
        <v>22739012</v>
      </c>
      <c r="AC44" s="12">
        <v>24667094</v>
      </c>
      <c r="AD44" s="12">
        <v>21245592</v>
      </c>
      <c r="AE44" s="12">
        <v>19613592</v>
      </c>
      <c r="AF44" s="12">
        <v>20311087</v>
      </c>
      <c r="AG44" s="12">
        <v>27813676</v>
      </c>
      <c r="AH44" s="12">
        <v>28506102</v>
      </c>
      <c r="AI44" s="13">
        <v>3.8391299647182242E-2</v>
      </c>
      <c r="AJ44" s="13">
        <v>2.4895163084520004E-2</v>
      </c>
    </row>
    <row r="45" spans="1:36" ht="10.5" customHeight="1" x14ac:dyDescent="0.2">
      <c r="A45" s="11"/>
      <c r="B45" s="19" t="s">
        <v>67</v>
      </c>
      <c r="C45" s="14"/>
      <c r="D45" s="19"/>
      <c r="E45" s="14"/>
      <c r="F45" s="2"/>
      <c r="G45" s="12">
        <v>1284329</v>
      </c>
      <c r="H45" s="12">
        <v>970704</v>
      </c>
      <c r="I45" s="12">
        <v>1317650</v>
      </c>
      <c r="J45" s="12">
        <v>1569649</v>
      </c>
      <c r="K45" s="12">
        <f t="shared" si="12"/>
        <v>1338107</v>
      </c>
      <c r="L45" s="12">
        <f t="shared" si="12"/>
        <v>1469101</v>
      </c>
      <c r="M45" s="12">
        <f t="shared" si="12"/>
        <v>2037730</v>
      </c>
      <c r="N45" s="12">
        <f t="shared" si="12"/>
        <v>1805665</v>
      </c>
      <c r="O45" s="12">
        <f t="shared" si="12"/>
        <v>1610980</v>
      </c>
      <c r="P45" s="12">
        <f t="shared" si="12"/>
        <v>2336416</v>
      </c>
      <c r="Q45" s="12">
        <f t="shared" si="12"/>
        <v>2435870</v>
      </c>
      <c r="R45" s="12">
        <f t="shared" si="12"/>
        <v>2339222</v>
      </c>
      <c r="S45" s="12">
        <f t="shared" si="12"/>
        <v>3082727</v>
      </c>
      <c r="T45" s="12">
        <f t="shared" si="12"/>
        <v>3372195</v>
      </c>
      <c r="U45" s="12">
        <f t="shared" si="12"/>
        <v>2951265</v>
      </c>
      <c r="V45" s="12">
        <f t="shared" si="12"/>
        <v>1843436</v>
      </c>
      <c r="W45" s="12">
        <f t="shared" si="12"/>
        <v>1536571</v>
      </c>
      <c r="X45" s="12">
        <f t="shared" si="12"/>
        <v>2139728</v>
      </c>
      <c r="Y45" s="12">
        <f t="shared" si="12"/>
        <v>202315</v>
      </c>
      <c r="Z45" s="12">
        <f t="shared" si="12"/>
        <v>212585</v>
      </c>
      <c r="AA45" s="12">
        <f t="shared" si="12"/>
        <v>2734854</v>
      </c>
      <c r="AB45" s="12">
        <v>4919225</v>
      </c>
      <c r="AC45" s="12">
        <v>5678292</v>
      </c>
      <c r="AD45" s="12">
        <v>2384683</v>
      </c>
      <c r="AE45" s="12">
        <v>4172553</v>
      </c>
      <c r="AF45" s="12">
        <v>3166923</v>
      </c>
      <c r="AG45" s="12">
        <v>2957566</v>
      </c>
      <c r="AH45" s="12">
        <v>7096254</v>
      </c>
      <c r="AI45" s="13">
        <v>6.2972618402858505E-2</v>
      </c>
      <c r="AJ45" s="13">
        <v>1.3993560921379269</v>
      </c>
    </row>
    <row r="46" spans="1:36" ht="10.5" customHeight="1" x14ac:dyDescent="0.2">
      <c r="A46" s="11"/>
      <c r="B46" s="19" t="s">
        <v>69</v>
      </c>
      <c r="C46" s="14"/>
      <c r="D46" s="19"/>
      <c r="E46" s="14"/>
      <c r="F46" s="2"/>
      <c r="G46" s="12">
        <v>1568319</v>
      </c>
      <c r="H46" s="12">
        <v>1831020</v>
      </c>
      <c r="I46" s="12">
        <v>2233970</v>
      </c>
      <c r="J46" s="12">
        <v>2387281</v>
      </c>
      <c r="K46" s="12">
        <f t="shared" si="12"/>
        <v>2418951</v>
      </c>
      <c r="L46" s="12">
        <f t="shared" si="12"/>
        <v>2287596</v>
      </c>
      <c r="M46" s="12">
        <f t="shared" si="12"/>
        <v>2122177</v>
      </c>
      <c r="N46" s="12">
        <f t="shared" si="12"/>
        <v>2510782</v>
      </c>
      <c r="O46" s="12">
        <f t="shared" si="12"/>
        <v>1857408</v>
      </c>
      <c r="P46" s="12">
        <f t="shared" si="12"/>
        <v>1990644</v>
      </c>
      <c r="Q46" s="12">
        <f t="shared" si="12"/>
        <v>2172163</v>
      </c>
      <c r="R46" s="12">
        <f t="shared" si="12"/>
        <v>136805</v>
      </c>
      <c r="S46" s="12">
        <f t="shared" si="12"/>
        <v>736684</v>
      </c>
      <c r="T46" s="12">
        <f t="shared" si="12"/>
        <v>1083368</v>
      </c>
      <c r="U46" s="12">
        <f t="shared" si="12"/>
        <v>1145696</v>
      </c>
      <c r="V46" s="12">
        <f t="shared" si="12"/>
        <v>681160</v>
      </c>
      <c r="W46" s="12">
        <f t="shared" si="12"/>
        <v>1299362</v>
      </c>
      <c r="X46" s="12">
        <f t="shared" si="12"/>
        <v>1775015</v>
      </c>
      <c r="Y46" s="12">
        <f t="shared" si="12"/>
        <v>1710139</v>
      </c>
      <c r="Z46" s="12">
        <f t="shared" si="12"/>
        <v>833863</v>
      </c>
      <c r="AA46" s="12">
        <f t="shared" si="12"/>
        <v>1836010</v>
      </c>
      <c r="AB46" s="12">
        <v>2768275</v>
      </c>
      <c r="AC46" s="12">
        <v>2750541</v>
      </c>
      <c r="AD46" s="12">
        <v>2232128</v>
      </c>
      <c r="AE46" s="12">
        <v>1337359</v>
      </c>
      <c r="AF46" s="12">
        <v>1465367</v>
      </c>
      <c r="AG46" s="12">
        <v>2526556</v>
      </c>
      <c r="AH46" s="12">
        <v>2722855</v>
      </c>
      <c r="AI46" s="13">
        <v>-2.7534390389253316E-3</v>
      </c>
      <c r="AJ46" s="13">
        <v>7.7694300066968633E-2</v>
      </c>
    </row>
    <row r="47" spans="1:36" ht="10.5" customHeight="1" x14ac:dyDescent="0.2">
      <c r="A47" s="11"/>
      <c r="B47" s="19" t="s">
        <v>70</v>
      </c>
      <c r="C47" s="14"/>
      <c r="D47" s="19"/>
      <c r="E47" s="14"/>
      <c r="F47" s="2"/>
      <c r="G47" s="12">
        <v>1589338</v>
      </c>
      <c r="H47" s="12">
        <v>1583545</v>
      </c>
      <c r="I47" s="12">
        <v>2461093</v>
      </c>
      <c r="J47" s="12">
        <v>2613490</v>
      </c>
      <c r="K47" s="12">
        <f t="shared" si="12"/>
        <v>2921076</v>
      </c>
      <c r="L47" s="12">
        <f t="shared" si="12"/>
        <v>3213448</v>
      </c>
      <c r="M47" s="12">
        <f t="shared" si="12"/>
        <v>2305146</v>
      </c>
      <c r="N47" s="12">
        <f t="shared" si="12"/>
        <v>2062907</v>
      </c>
      <c r="O47" s="12">
        <f t="shared" si="12"/>
        <v>1988750</v>
      </c>
      <c r="P47" s="12">
        <f t="shared" si="12"/>
        <v>1601188</v>
      </c>
      <c r="Q47" s="12">
        <f t="shared" si="12"/>
        <v>893009</v>
      </c>
      <c r="R47" s="12">
        <f t="shared" si="12"/>
        <v>2530322</v>
      </c>
      <c r="S47" s="12">
        <f t="shared" si="12"/>
        <v>2722881</v>
      </c>
      <c r="T47" s="12">
        <f t="shared" si="12"/>
        <v>2527497</v>
      </c>
      <c r="U47" s="12">
        <f t="shared" si="12"/>
        <v>2314684</v>
      </c>
      <c r="V47" s="12">
        <f t="shared" si="12"/>
        <v>3919512</v>
      </c>
      <c r="W47" s="12">
        <f t="shared" si="12"/>
        <v>3230843</v>
      </c>
      <c r="X47" s="12">
        <f t="shared" si="12"/>
        <v>5028866</v>
      </c>
      <c r="Y47" s="12">
        <f t="shared" si="12"/>
        <v>3963169</v>
      </c>
      <c r="Z47" s="12">
        <f t="shared" si="12"/>
        <v>2062305</v>
      </c>
      <c r="AA47" s="12">
        <f t="shared" si="12"/>
        <v>4818156</v>
      </c>
      <c r="AB47" s="12">
        <v>4567834</v>
      </c>
      <c r="AC47" s="12">
        <v>4827132</v>
      </c>
      <c r="AD47" s="12">
        <v>4303717</v>
      </c>
      <c r="AE47" s="12">
        <v>3815232</v>
      </c>
      <c r="AF47" s="12">
        <v>3192531</v>
      </c>
      <c r="AG47" s="12">
        <v>5811259</v>
      </c>
      <c r="AH47" s="12">
        <v>5408151</v>
      </c>
      <c r="AI47" s="13">
        <v>2.8544491702965136E-2</v>
      </c>
      <c r="AJ47" s="13">
        <v>-6.9366724147039399E-2</v>
      </c>
    </row>
    <row r="48" spans="1:36" ht="10.5" customHeight="1" x14ac:dyDescent="0.2">
      <c r="A48" s="11"/>
      <c r="B48" s="19" t="s">
        <v>71</v>
      </c>
      <c r="C48" s="14"/>
      <c r="D48" s="19"/>
      <c r="E48" s="14"/>
      <c r="F48" s="2"/>
      <c r="G48" s="12">
        <v>742843</v>
      </c>
      <c r="H48" s="12">
        <v>760700</v>
      </c>
      <c r="I48" s="12">
        <v>1079044</v>
      </c>
      <c r="J48" s="12">
        <v>882950</v>
      </c>
      <c r="K48" s="12">
        <f t="shared" si="12"/>
        <v>1030671</v>
      </c>
      <c r="L48" s="12">
        <f t="shared" si="12"/>
        <v>1107648</v>
      </c>
      <c r="M48" s="12">
        <f t="shared" si="12"/>
        <v>1030971</v>
      </c>
      <c r="N48" s="12">
        <f t="shared" si="12"/>
        <v>1266395</v>
      </c>
      <c r="O48" s="12">
        <f t="shared" si="12"/>
        <v>573242</v>
      </c>
      <c r="P48" s="12">
        <f t="shared" si="12"/>
        <v>597616</v>
      </c>
      <c r="Q48" s="12">
        <f t="shared" si="12"/>
        <v>170093</v>
      </c>
      <c r="R48" s="12">
        <f t="shared" si="12"/>
        <v>1302186</v>
      </c>
      <c r="S48" s="12">
        <f t="shared" si="12"/>
        <v>1235440</v>
      </c>
      <c r="T48" s="12">
        <f t="shared" si="12"/>
        <v>1942801</v>
      </c>
      <c r="U48" s="12">
        <f t="shared" si="12"/>
        <v>1434745</v>
      </c>
      <c r="V48" s="12">
        <f t="shared" si="12"/>
        <v>1592965</v>
      </c>
      <c r="W48" s="12">
        <f t="shared" si="12"/>
        <v>1713826</v>
      </c>
      <c r="X48" s="12">
        <f t="shared" si="12"/>
        <v>2289109</v>
      </c>
      <c r="Y48" s="12">
        <f t="shared" si="12"/>
        <v>2760800</v>
      </c>
      <c r="Z48" s="12">
        <f t="shared" si="12"/>
        <v>5712043</v>
      </c>
      <c r="AA48" s="12">
        <f t="shared" si="12"/>
        <v>3169239</v>
      </c>
      <c r="AB48" s="12">
        <v>3655635</v>
      </c>
      <c r="AC48" s="12">
        <v>4482536</v>
      </c>
      <c r="AD48" s="12">
        <v>3873965</v>
      </c>
      <c r="AE48" s="12">
        <v>8310957</v>
      </c>
      <c r="AF48" s="12">
        <v>3602862</v>
      </c>
      <c r="AG48" s="12">
        <v>4775790</v>
      </c>
      <c r="AH48" s="12">
        <v>4167495</v>
      </c>
      <c r="AI48" s="13">
        <v>2.208114533217076E-2</v>
      </c>
      <c r="AJ48" s="13">
        <v>-0.12737055021263496</v>
      </c>
    </row>
    <row r="49" spans="1:36" ht="10.5" customHeight="1" x14ac:dyDescent="0.2">
      <c r="A49" s="11"/>
      <c r="B49" s="19" t="s">
        <v>72</v>
      </c>
      <c r="C49" s="14"/>
      <c r="D49" s="19"/>
      <c r="E49" s="14"/>
      <c r="F49" s="2"/>
      <c r="G49" s="12">
        <v>1216814</v>
      </c>
      <c r="H49" s="12">
        <v>1336659</v>
      </c>
      <c r="I49" s="12">
        <v>1784298</v>
      </c>
      <c r="J49" s="12">
        <v>1733208</v>
      </c>
      <c r="K49" s="12">
        <f t="shared" si="12"/>
        <v>1470429</v>
      </c>
      <c r="L49" s="12">
        <f t="shared" si="12"/>
        <v>1478361</v>
      </c>
      <c r="M49" s="12">
        <f t="shared" si="12"/>
        <v>1407026</v>
      </c>
      <c r="N49" s="12">
        <f t="shared" si="12"/>
        <v>1948992</v>
      </c>
      <c r="O49" s="12">
        <f t="shared" si="12"/>
        <v>1181994</v>
      </c>
      <c r="P49" s="12">
        <f t="shared" si="12"/>
        <v>1358536</v>
      </c>
      <c r="Q49" s="12">
        <f t="shared" si="12"/>
        <v>1384070</v>
      </c>
      <c r="R49" s="12">
        <f t="shared" si="12"/>
        <v>1599099</v>
      </c>
      <c r="S49" s="12">
        <f t="shared" si="12"/>
        <v>1649163</v>
      </c>
      <c r="T49" s="12">
        <f t="shared" si="12"/>
        <v>2753385</v>
      </c>
      <c r="U49" s="12">
        <f t="shared" si="12"/>
        <v>6923446</v>
      </c>
      <c r="V49" s="12">
        <f t="shared" si="12"/>
        <v>7461769</v>
      </c>
      <c r="W49" s="12">
        <f t="shared" si="12"/>
        <v>11700387</v>
      </c>
      <c r="X49" s="12">
        <f t="shared" si="12"/>
        <v>12263867</v>
      </c>
      <c r="Y49" s="12">
        <f t="shared" si="12"/>
        <v>12340903</v>
      </c>
      <c r="Z49" s="12">
        <f t="shared" si="12"/>
        <v>13520154</v>
      </c>
      <c r="AA49" s="12">
        <f t="shared" si="12"/>
        <v>14987251</v>
      </c>
      <c r="AB49" s="12">
        <v>13960844</v>
      </c>
      <c r="AC49" s="12">
        <v>13674549</v>
      </c>
      <c r="AD49" s="12">
        <v>15939523</v>
      </c>
      <c r="AE49" s="12">
        <v>14634602</v>
      </c>
      <c r="AF49" s="12">
        <v>15012692</v>
      </c>
      <c r="AG49" s="12">
        <v>18602982</v>
      </c>
      <c r="AH49" s="12">
        <v>17374080</v>
      </c>
      <c r="AI49" s="13">
        <v>3.7126402614917842E-2</v>
      </c>
      <c r="AJ49" s="13">
        <v>-6.6059409185043563E-2</v>
      </c>
    </row>
    <row r="50" spans="1:36" ht="10.5" customHeight="1" x14ac:dyDescent="0.2">
      <c r="A50" s="11"/>
      <c r="B50" s="19" t="s">
        <v>73</v>
      </c>
      <c r="C50" s="14"/>
      <c r="D50" s="19"/>
      <c r="E50" s="14"/>
      <c r="F50" s="2"/>
      <c r="G50" s="12">
        <v>289979</v>
      </c>
      <c r="H50" s="12">
        <v>1125588</v>
      </c>
      <c r="I50" s="12">
        <v>2974304</v>
      </c>
      <c r="J50" s="12">
        <v>6535452</v>
      </c>
      <c r="K50" s="12">
        <f t="shared" si="12"/>
        <v>4501206</v>
      </c>
      <c r="L50" s="12">
        <f t="shared" si="12"/>
        <v>905294</v>
      </c>
      <c r="M50" s="12">
        <f t="shared" si="12"/>
        <v>538242</v>
      </c>
      <c r="N50" s="12">
        <f t="shared" si="12"/>
        <v>938251</v>
      </c>
      <c r="O50" s="12">
        <f t="shared" si="12"/>
        <v>2910209</v>
      </c>
      <c r="P50" s="12">
        <f t="shared" si="12"/>
        <v>10639342</v>
      </c>
      <c r="Q50" s="12">
        <f t="shared" si="12"/>
        <v>1779799</v>
      </c>
      <c r="R50" s="12">
        <f t="shared" si="12"/>
        <v>3750621</v>
      </c>
      <c r="S50" s="12">
        <f t="shared" si="12"/>
        <v>5816825</v>
      </c>
      <c r="T50" s="12">
        <f t="shared" si="12"/>
        <v>4437281</v>
      </c>
      <c r="U50" s="12">
        <f t="shared" si="12"/>
        <v>11363917</v>
      </c>
      <c r="V50" s="12">
        <f t="shared" si="12"/>
        <v>17892989</v>
      </c>
      <c r="W50" s="12">
        <f t="shared" si="12"/>
        <v>25290780</v>
      </c>
      <c r="X50" s="12">
        <f t="shared" si="12"/>
        <v>44399184</v>
      </c>
      <c r="Y50" s="12">
        <f t="shared" si="12"/>
        <v>27019032</v>
      </c>
      <c r="Z50" s="12">
        <f t="shared" si="12"/>
        <v>7827085</v>
      </c>
      <c r="AA50" s="12">
        <f t="shared" si="12"/>
        <v>8568837</v>
      </c>
      <c r="AB50" s="12">
        <v>2557194</v>
      </c>
      <c r="AC50" s="12">
        <v>3813358</v>
      </c>
      <c r="AD50" s="12">
        <v>19664261</v>
      </c>
      <c r="AE50" s="12">
        <v>6914784</v>
      </c>
      <c r="AF50" s="12">
        <v>16383221</v>
      </c>
      <c r="AG50" s="12">
        <v>13787167</v>
      </c>
      <c r="AH50" s="12">
        <v>9854855</v>
      </c>
      <c r="AI50" s="13">
        <v>0.25212521199788918</v>
      </c>
      <c r="AJ50" s="13">
        <v>-0.28521537455809448</v>
      </c>
    </row>
    <row r="51" spans="1:36" ht="10.5" customHeight="1" x14ac:dyDescent="0.2">
      <c r="A51" s="11"/>
      <c r="B51" s="19" t="s">
        <v>74</v>
      </c>
      <c r="C51" s="14"/>
      <c r="D51" s="19"/>
      <c r="E51" s="14"/>
      <c r="F51" s="2"/>
      <c r="G51" s="12">
        <v>186512</v>
      </c>
      <c r="H51" s="12">
        <v>115961</v>
      </c>
      <c r="I51" s="12">
        <v>1926045</v>
      </c>
      <c r="J51" s="12">
        <v>63058</v>
      </c>
      <c r="K51" s="12">
        <f t="shared" si="12"/>
        <v>365186</v>
      </c>
      <c r="L51" s="12">
        <f t="shared" si="12"/>
        <v>210497</v>
      </c>
      <c r="M51" s="12">
        <f t="shared" si="12"/>
        <v>191298</v>
      </c>
      <c r="N51" s="12">
        <f t="shared" si="12"/>
        <v>2044508</v>
      </c>
      <c r="O51" s="12">
        <f t="shared" si="12"/>
        <v>370707</v>
      </c>
      <c r="P51" s="12">
        <f t="shared" si="12"/>
        <v>25333</v>
      </c>
      <c r="Q51" s="12">
        <f t="shared" si="12"/>
        <v>92034</v>
      </c>
      <c r="R51" s="12">
        <f t="shared" si="12"/>
        <v>204931</v>
      </c>
      <c r="S51" s="12">
        <f t="shared" si="12"/>
        <v>1591753</v>
      </c>
      <c r="T51" s="12">
        <f t="shared" si="12"/>
        <v>8513491</v>
      </c>
      <c r="U51" s="12">
        <f t="shared" si="12"/>
        <v>815168</v>
      </c>
      <c r="V51" s="12">
        <f t="shared" si="12"/>
        <v>340320</v>
      </c>
      <c r="W51" s="12">
        <f t="shared" si="12"/>
        <v>1010052</v>
      </c>
      <c r="X51" s="12">
        <f t="shared" si="12"/>
        <v>284614</v>
      </c>
      <c r="Y51" s="12">
        <f t="shared" si="12"/>
        <v>3992152</v>
      </c>
      <c r="Z51" s="12">
        <f t="shared" si="12"/>
        <v>13817713</v>
      </c>
      <c r="AA51" s="12">
        <f t="shared" si="12"/>
        <v>2900471</v>
      </c>
      <c r="AB51" s="12">
        <v>5921644</v>
      </c>
      <c r="AC51" s="12">
        <v>4419397</v>
      </c>
      <c r="AD51" s="12">
        <v>2519743</v>
      </c>
      <c r="AE51" s="12">
        <v>2379816</v>
      </c>
      <c r="AF51" s="12">
        <v>2010637</v>
      </c>
      <c r="AG51" s="12">
        <v>2390253</v>
      </c>
      <c r="AH51" s="12">
        <v>2880738</v>
      </c>
      <c r="AI51" s="13">
        <v>-0.1131634622426394</v>
      </c>
      <c r="AJ51" s="13">
        <v>0.20520212713884262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3237416.87</v>
      </c>
      <c r="S52" s="12">
        <f t="shared" si="13"/>
        <v>1864634.9550000001</v>
      </c>
      <c r="T52" s="12">
        <f t="shared" si="13"/>
        <v>491853.04</v>
      </c>
      <c r="U52" s="12">
        <f t="shared" si="13"/>
        <v>4392386.37</v>
      </c>
      <c r="V52" s="12">
        <f t="shared" si="13"/>
        <v>8292919.7000000002</v>
      </c>
      <c r="W52" s="12">
        <f t="shared" si="13"/>
        <v>7676757.9550000001</v>
      </c>
      <c r="X52" s="12">
        <f t="shared" si="13"/>
        <v>7060596.21</v>
      </c>
      <c r="Y52" s="12">
        <f t="shared" si="13"/>
        <v>7232845.8550000004</v>
      </c>
      <c r="Z52" s="12">
        <f t="shared" si="13"/>
        <v>7405095.5</v>
      </c>
      <c r="AA52" s="12">
        <f t="shared" si="13"/>
        <v>9436190.375</v>
      </c>
      <c r="AB52" s="12">
        <v>11467285.25</v>
      </c>
      <c r="AC52" s="12">
        <v>13013281.2111398</v>
      </c>
      <c r="AD52" s="12">
        <v>9870023</v>
      </c>
      <c r="AE52" s="12">
        <v>11033927.311693495</v>
      </c>
      <c r="AF52" s="12">
        <v>11790550</v>
      </c>
      <c r="AG52" s="12">
        <v>12886708.777349349</v>
      </c>
      <c r="AH52" s="12">
        <v>10373136.85</v>
      </c>
      <c r="AI52" s="13">
        <v>-1.6574235759965972E-2</v>
      </c>
      <c r="AJ52" s="13">
        <v>-0.19505150390046783</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234</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32002036</v>
      </c>
      <c r="H62" s="5">
        <v>38201089</v>
      </c>
      <c r="I62" s="5">
        <v>35103989</v>
      </c>
      <c r="J62" s="5">
        <v>36495173</v>
      </c>
      <c r="K62" s="5">
        <f>SUM(K64,K79,K91,K93)</f>
        <v>39034758</v>
      </c>
      <c r="L62" s="5">
        <f>SUM(L64,L79,L91,L93)</f>
        <v>40633887</v>
      </c>
      <c r="M62" s="5">
        <f>SUM(M64,M79,M91,M93)</f>
        <v>42065192</v>
      </c>
      <c r="N62" s="5">
        <f>SUM(N64,N79,N91,N93)</f>
        <v>44617553</v>
      </c>
      <c r="O62" s="39">
        <v>51601714</v>
      </c>
      <c r="P62" s="39">
        <v>56700617</v>
      </c>
      <c r="Q62" s="39">
        <v>50180541</v>
      </c>
      <c r="R62" s="39">
        <v>53908668</v>
      </c>
      <c r="S62" s="39">
        <v>53358318</v>
      </c>
      <c r="T62" s="39">
        <v>54122069</v>
      </c>
      <c r="U62" s="8">
        <v>164145794</v>
      </c>
      <c r="V62" s="8">
        <f>SUM(V64,V79,V91,V93)</f>
        <v>71120003</v>
      </c>
      <c r="W62" s="8">
        <f>W64+W79+W91+W93</f>
        <v>70535968</v>
      </c>
      <c r="X62" s="8">
        <f>SUM(X64,X79,X91,X93)</f>
        <v>67049100</v>
      </c>
      <c r="Y62" s="8">
        <f>SUM(Y64+Y79+Y91+Y93)</f>
        <v>64720348</v>
      </c>
      <c r="Z62" s="8">
        <f>SUM(Z64+Z79+Z91+Z93)</f>
        <v>64293404</v>
      </c>
      <c r="AA62" s="8">
        <f>SUM(AA64+AA79+AA91+AA93)</f>
        <v>66990545</v>
      </c>
      <c r="AB62" s="39">
        <v>64591036</v>
      </c>
      <c r="AC62" s="39">
        <v>152169998</v>
      </c>
      <c r="AD62" s="39">
        <v>67224694</v>
      </c>
      <c r="AE62" s="39">
        <v>68425754</v>
      </c>
      <c r="AF62" s="39">
        <v>69305075</v>
      </c>
      <c r="AG62" s="39">
        <v>78604680</v>
      </c>
      <c r="AH62" s="39">
        <v>73782000</v>
      </c>
      <c r="AI62" s="10">
        <v>2.2420845588918548E-2</v>
      </c>
      <c r="AJ62" s="10">
        <v>-6.1353598793354287E-2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12164316</v>
      </c>
      <c r="H64" s="12">
        <v>16996767</v>
      </c>
      <c r="I64" s="12">
        <v>13610809</v>
      </c>
      <c r="J64" s="12">
        <v>12353230</v>
      </c>
      <c r="K64" s="12">
        <f>SUM(K65,K69:K73)</f>
        <v>12475786</v>
      </c>
      <c r="L64" s="12">
        <f>SUM(L65,L69:L73)</f>
        <v>13147546</v>
      </c>
      <c r="M64" s="12">
        <f>SUM(M65,M69:M73)</f>
        <v>12931416</v>
      </c>
      <c r="N64" s="12">
        <f>SUM(N65,N69:N73)</f>
        <v>13398834</v>
      </c>
      <c r="O64" s="41">
        <v>17462300</v>
      </c>
      <c r="P64" s="41">
        <v>14860955</v>
      </c>
      <c r="Q64" s="41">
        <v>15813576</v>
      </c>
      <c r="R64" s="41">
        <v>21720927</v>
      </c>
      <c r="S64" s="41">
        <v>18268925</v>
      </c>
      <c r="T64" s="41">
        <v>16575317</v>
      </c>
      <c r="U64" s="11">
        <v>123537207</v>
      </c>
      <c r="V64" s="11">
        <v>27579164</v>
      </c>
      <c r="W64" s="11">
        <v>28923592</v>
      </c>
      <c r="X64" s="11">
        <v>26534246</v>
      </c>
      <c r="Y64" s="11">
        <v>26204438</v>
      </c>
      <c r="Z64" s="11">
        <v>26612372</v>
      </c>
      <c r="AA64" s="11">
        <v>28946319</v>
      </c>
      <c r="AB64" s="41">
        <v>26638376</v>
      </c>
      <c r="AC64" s="41">
        <v>113235345</v>
      </c>
      <c r="AD64" s="41">
        <v>27228556</v>
      </c>
      <c r="AE64" s="41">
        <v>25212376</v>
      </c>
      <c r="AF64" s="41">
        <v>25575509</v>
      </c>
      <c r="AG64" s="39">
        <v>34775810</v>
      </c>
      <c r="AH64" s="41">
        <v>28371884</v>
      </c>
      <c r="AI64" s="13">
        <v>1.0563027654075352E-2</v>
      </c>
      <c r="AJ64" s="13">
        <v>-0.18414886669785693</v>
      </c>
    </row>
    <row r="65" spans="1:36" ht="10.5" customHeight="1" x14ac:dyDescent="0.2">
      <c r="A65" s="11"/>
      <c r="B65" s="11"/>
      <c r="C65" s="11" t="s">
        <v>36</v>
      </c>
      <c r="D65" s="11"/>
      <c r="E65" s="11"/>
      <c r="F65" s="2"/>
      <c r="G65" s="12">
        <v>10157745</v>
      </c>
      <c r="H65" s="12">
        <v>10399478</v>
      </c>
      <c r="I65" s="12">
        <v>11431018</v>
      </c>
      <c r="J65" s="12">
        <v>10168594</v>
      </c>
      <c r="K65" s="12">
        <f>SUM(K66:K68)</f>
        <v>10453055</v>
      </c>
      <c r="L65" s="12">
        <f>SUM(L66:L68)</f>
        <v>11059212</v>
      </c>
      <c r="M65" s="12">
        <f>SUM(M66:M68)</f>
        <v>10670012</v>
      </c>
      <c r="N65" s="12">
        <f>SUM(N66:N68)</f>
        <v>11215781</v>
      </c>
      <c r="O65" s="41">
        <v>11887607</v>
      </c>
      <c r="P65" s="41">
        <v>12637042</v>
      </c>
      <c r="Q65" s="41">
        <v>13179709</v>
      </c>
      <c r="R65" s="41">
        <v>13576550</v>
      </c>
      <c r="S65" s="41">
        <v>13152902</v>
      </c>
      <c r="T65" s="41">
        <v>13911275</v>
      </c>
      <c r="U65" s="11">
        <v>17487081</v>
      </c>
      <c r="V65" s="11">
        <v>19866369</v>
      </c>
      <c r="W65" s="11">
        <v>21443572</v>
      </c>
      <c r="X65" s="11">
        <v>20934713</v>
      </c>
      <c r="Y65" s="11">
        <v>22059079</v>
      </c>
      <c r="Z65" s="11">
        <v>21895879</v>
      </c>
      <c r="AA65" s="11">
        <v>21494532</v>
      </c>
      <c r="AB65" s="41">
        <v>21550312</v>
      </c>
      <c r="AC65" s="41">
        <v>20564517</v>
      </c>
      <c r="AD65" s="41">
        <v>22893881</v>
      </c>
      <c r="AE65" s="41">
        <v>23169428</v>
      </c>
      <c r="AF65" s="41">
        <v>23437482</v>
      </c>
      <c r="AG65" s="41">
        <v>25469401</v>
      </c>
      <c r="AH65" s="41">
        <v>26165978</v>
      </c>
      <c r="AI65" s="13">
        <v>3.287373759755563E-2</v>
      </c>
      <c r="AJ65" s="13">
        <v>2.7349563501709365E-2</v>
      </c>
    </row>
    <row r="66" spans="1:36" ht="10.5" customHeight="1" x14ac:dyDescent="0.2">
      <c r="A66" s="11"/>
      <c r="B66" s="11"/>
      <c r="C66" s="11"/>
      <c r="D66" s="11" t="s">
        <v>37</v>
      </c>
      <c r="E66" s="11"/>
      <c r="F66" s="2"/>
      <c r="G66" s="12">
        <v>10157745</v>
      </c>
      <c r="H66" s="12">
        <v>10399478</v>
      </c>
      <c r="I66" s="12">
        <v>11431018</v>
      </c>
      <c r="J66" s="12">
        <v>10168594</v>
      </c>
      <c r="K66" s="12">
        <v>10453055</v>
      </c>
      <c r="L66" s="12">
        <v>11054000</v>
      </c>
      <c r="M66" s="12">
        <v>10603835</v>
      </c>
      <c r="N66" s="12">
        <v>11088206</v>
      </c>
      <c r="O66" s="41">
        <v>11742134</v>
      </c>
      <c r="P66" s="41">
        <v>12468980</v>
      </c>
      <c r="Q66" s="41">
        <v>13008681</v>
      </c>
      <c r="R66" s="41">
        <v>13440151</v>
      </c>
      <c r="S66" s="41">
        <v>13024260</v>
      </c>
      <c r="T66" s="41">
        <v>13769167</v>
      </c>
      <c r="U66" s="11">
        <v>17327531</v>
      </c>
      <c r="V66" s="11">
        <v>19600190</v>
      </c>
      <c r="W66" s="11">
        <v>21240405</v>
      </c>
      <c r="X66" s="11">
        <v>20817976</v>
      </c>
      <c r="Y66" s="11">
        <v>21900463</v>
      </c>
      <c r="Z66" s="11">
        <v>21748741</v>
      </c>
      <c r="AA66" s="11">
        <v>21338732</v>
      </c>
      <c r="AB66" s="41">
        <v>21383687</v>
      </c>
      <c r="AC66" s="41">
        <v>20383515</v>
      </c>
      <c r="AD66" s="41">
        <v>22676054</v>
      </c>
      <c r="AE66" s="41">
        <v>22920242</v>
      </c>
      <c r="AF66" s="41">
        <v>23164143</v>
      </c>
      <c r="AG66" s="41">
        <v>25132758</v>
      </c>
      <c r="AH66" s="41">
        <v>25989822</v>
      </c>
      <c r="AI66" s="13">
        <v>3.3047091652271376E-2</v>
      </c>
      <c r="AJ66" s="13">
        <v>3.4101470280340898E-2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5212</v>
      </c>
      <c r="M68" s="12">
        <v>66177</v>
      </c>
      <c r="N68" s="12">
        <v>127575</v>
      </c>
      <c r="O68" s="41">
        <v>145473</v>
      </c>
      <c r="P68" s="41">
        <v>168062</v>
      </c>
      <c r="Q68" s="41">
        <v>171028</v>
      </c>
      <c r="R68" s="41">
        <v>136399</v>
      </c>
      <c r="S68" s="41">
        <v>128642</v>
      </c>
      <c r="T68" s="41">
        <v>142108</v>
      </c>
      <c r="U68" s="11">
        <v>159550</v>
      </c>
      <c r="V68" s="11">
        <v>266179</v>
      </c>
      <c r="W68" s="11">
        <v>203167</v>
      </c>
      <c r="X68" s="11">
        <v>116737</v>
      </c>
      <c r="Y68" s="11">
        <v>158616</v>
      </c>
      <c r="Z68" s="11">
        <v>147138</v>
      </c>
      <c r="AA68" s="11">
        <v>155800</v>
      </c>
      <c r="AB68" s="41">
        <v>166625</v>
      </c>
      <c r="AC68" s="41">
        <v>181002</v>
      </c>
      <c r="AD68" s="41">
        <v>217827</v>
      </c>
      <c r="AE68" s="41">
        <v>249186</v>
      </c>
      <c r="AF68" s="41">
        <v>273339</v>
      </c>
      <c r="AG68" s="41">
        <v>336643</v>
      </c>
      <c r="AH68" s="41">
        <v>176156</v>
      </c>
      <c r="AI68" s="13">
        <v>9.3138039559634844E-3</v>
      </c>
      <c r="AJ68" s="13">
        <v>-0.47672757193822535</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2006571</v>
      </c>
      <c r="H73" s="12">
        <v>6597289</v>
      </c>
      <c r="I73" s="12">
        <v>2179791</v>
      </c>
      <c r="J73" s="12">
        <v>2184636</v>
      </c>
      <c r="K73" s="12">
        <f>SUM(K74:K77)</f>
        <v>2022731</v>
      </c>
      <c r="L73" s="12">
        <f>SUM(L74:L77)</f>
        <v>2088334</v>
      </c>
      <c r="M73" s="12">
        <f>SUM(M74:M77)</f>
        <v>2261404</v>
      </c>
      <c r="N73" s="12">
        <f>SUM(N74:N77)</f>
        <v>2183053</v>
      </c>
      <c r="O73" s="41">
        <v>5574693</v>
      </c>
      <c r="P73" s="41">
        <v>2223913</v>
      </c>
      <c r="Q73" s="41">
        <v>2633867</v>
      </c>
      <c r="R73" s="41">
        <v>8144377</v>
      </c>
      <c r="S73" s="41">
        <v>5116023</v>
      </c>
      <c r="T73" s="41">
        <v>2664042</v>
      </c>
      <c r="U73" s="11">
        <v>106050126</v>
      </c>
      <c r="V73" s="11">
        <v>7712795</v>
      </c>
      <c r="W73" s="11">
        <v>7480020</v>
      </c>
      <c r="X73" s="11">
        <v>5599533</v>
      </c>
      <c r="Y73" s="11">
        <v>4145359</v>
      </c>
      <c r="Z73" s="11">
        <v>4716493</v>
      </c>
      <c r="AA73" s="11">
        <v>7451787</v>
      </c>
      <c r="AB73" s="41">
        <v>5088064</v>
      </c>
      <c r="AC73" s="41">
        <v>92670828</v>
      </c>
      <c r="AD73" s="41">
        <v>4334675</v>
      </c>
      <c r="AE73" s="41">
        <v>2042948</v>
      </c>
      <c r="AF73" s="41">
        <v>2138027</v>
      </c>
      <c r="AG73" s="41">
        <v>9306409</v>
      </c>
      <c r="AH73" s="41">
        <v>2205906</v>
      </c>
      <c r="AI73" s="13">
        <v>-0.13002706987699675</v>
      </c>
      <c r="AJ73" s="13">
        <v>-0.7629691538379626</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1589950</v>
      </c>
      <c r="H75" s="12">
        <v>1752650</v>
      </c>
      <c r="I75" s="12">
        <v>1755274</v>
      </c>
      <c r="J75" s="12">
        <v>1752414</v>
      </c>
      <c r="K75" s="12">
        <v>1554999</v>
      </c>
      <c r="L75" s="12">
        <v>1701896</v>
      </c>
      <c r="M75" s="12">
        <v>1703955</v>
      </c>
      <c r="N75" s="12">
        <v>1749487</v>
      </c>
      <c r="O75" s="41">
        <v>1772761</v>
      </c>
      <c r="P75" s="41">
        <v>1604454</v>
      </c>
      <c r="Q75" s="41">
        <v>1551577</v>
      </c>
      <c r="R75" s="41">
        <v>1315637</v>
      </c>
      <c r="S75" s="41">
        <v>1333718</v>
      </c>
      <c r="T75" s="41">
        <v>1504254</v>
      </c>
      <c r="U75" s="11">
        <v>4216989</v>
      </c>
      <c r="V75" s="11">
        <v>6492555</v>
      </c>
      <c r="W75" s="11">
        <v>5943971</v>
      </c>
      <c r="X75" s="11">
        <v>4061079</v>
      </c>
      <c r="Y75" s="11">
        <v>2562929</v>
      </c>
      <c r="Z75" s="11">
        <v>1671751</v>
      </c>
      <c r="AA75" s="11">
        <v>1804051</v>
      </c>
      <c r="AB75" s="41">
        <v>1628803</v>
      </c>
      <c r="AC75" s="41">
        <v>1633724</v>
      </c>
      <c r="AD75" s="41">
        <v>955804</v>
      </c>
      <c r="AE75" s="41">
        <v>956085</v>
      </c>
      <c r="AF75" s="41">
        <v>975026</v>
      </c>
      <c r="AG75" s="41">
        <v>1290239</v>
      </c>
      <c r="AH75" s="41">
        <v>937813</v>
      </c>
      <c r="AI75" s="13">
        <v>-8.7902466411589941E-2</v>
      </c>
      <c r="AJ75" s="13">
        <v>-0.27314784315154012</v>
      </c>
    </row>
    <row r="76" spans="1:36" ht="10.5" customHeight="1" x14ac:dyDescent="0.2">
      <c r="A76" s="11"/>
      <c r="B76" s="14"/>
      <c r="C76" s="11"/>
      <c r="D76" s="15" t="s">
        <v>47</v>
      </c>
      <c r="E76" s="11"/>
      <c r="F76" s="2"/>
      <c r="G76" s="12">
        <v>0</v>
      </c>
      <c r="H76" s="12">
        <v>4500000</v>
      </c>
      <c r="I76" s="12">
        <v>0</v>
      </c>
      <c r="J76" s="12">
        <v>0</v>
      </c>
      <c r="K76" s="12">
        <v>0</v>
      </c>
      <c r="L76" s="12">
        <v>0</v>
      </c>
      <c r="M76" s="12">
        <v>99433</v>
      </c>
      <c r="N76" s="12">
        <v>156916</v>
      </c>
      <c r="O76" s="41">
        <v>3000000</v>
      </c>
      <c r="P76" s="41">
        <v>0</v>
      </c>
      <c r="Q76" s="41">
        <v>0</v>
      </c>
      <c r="R76" s="41">
        <v>5589649</v>
      </c>
      <c r="S76" s="41">
        <v>3181012</v>
      </c>
      <c r="T76" s="41">
        <v>0</v>
      </c>
      <c r="U76" s="11">
        <v>100590025</v>
      </c>
      <c r="V76" s="11">
        <v>308914</v>
      </c>
      <c r="W76" s="11">
        <v>258131</v>
      </c>
      <c r="X76" s="11">
        <v>0</v>
      </c>
      <c r="Y76" s="11">
        <v>0</v>
      </c>
      <c r="Z76" s="11">
        <v>51225</v>
      </c>
      <c r="AA76" s="11">
        <v>4142737</v>
      </c>
      <c r="AB76" s="41">
        <v>2144239</v>
      </c>
      <c r="AC76" s="41">
        <v>89507629</v>
      </c>
      <c r="AD76" s="41">
        <v>1961420</v>
      </c>
      <c r="AE76" s="41">
        <v>0</v>
      </c>
      <c r="AF76" s="41">
        <v>0</v>
      </c>
      <c r="AG76" s="41">
        <v>6722260</v>
      </c>
      <c r="AH76" s="41">
        <v>0</v>
      </c>
      <c r="AI76" s="13">
        <v>-1</v>
      </c>
      <c r="AJ76" s="13" t="s">
        <v>246</v>
      </c>
    </row>
    <row r="77" spans="1:36" ht="10.5" customHeight="1" x14ac:dyDescent="0.2">
      <c r="A77" s="11"/>
      <c r="B77" s="11"/>
      <c r="C77" s="11"/>
      <c r="D77" s="11" t="s">
        <v>48</v>
      </c>
      <c r="E77" s="11"/>
      <c r="F77" s="2"/>
      <c r="G77" s="12">
        <v>416621</v>
      </c>
      <c r="H77" s="12">
        <v>344639</v>
      </c>
      <c r="I77" s="12">
        <v>424517</v>
      </c>
      <c r="J77" s="12">
        <v>432222</v>
      </c>
      <c r="K77" s="12">
        <v>467732</v>
      </c>
      <c r="L77" s="12">
        <v>386438</v>
      </c>
      <c r="M77" s="12">
        <v>458016</v>
      </c>
      <c r="N77" s="12">
        <v>276650</v>
      </c>
      <c r="O77" s="41">
        <v>801932</v>
      </c>
      <c r="P77" s="41">
        <v>619459</v>
      </c>
      <c r="Q77" s="41">
        <v>1082290</v>
      </c>
      <c r="R77" s="41">
        <v>1239091</v>
      </c>
      <c r="S77" s="41">
        <v>601293</v>
      </c>
      <c r="T77" s="41">
        <v>1159788</v>
      </c>
      <c r="U77" s="11">
        <v>1243112</v>
      </c>
      <c r="V77" s="11">
        <v>911326</v>
      </c>
      <c r="W77" s="11">
        <v>1277918</v>
      </c>
      <c r="X77" s="11">
        <v>1538454</v>
      </c>
      <c r="Y77" s="11">
        <v>1582430</v>
      </c>
      <c r="Z77" s="11">
        <v>2993517</v>
      </c>
      <c r="AA77" s="11">
        <v>1504999</v>
      </c>
      <c r="AB77" s="41">
        <v>1315022</v>
      </c>
      <c r="AC77" s="41">
        <v>1529475</v>
      </c>
      <c r="AD77" s="41">
        <v>1417451</v>
      </c>
      <c r="AE77" s="41">
        <v>1086863</v>
      </c>
      <c r="AF77" s="41">
        <v>1163001</v>
      </c>
      <c r="AG77" s="41">
        <v>1293910</v>
      </c>
      <c r="AH77" s="41">
        <v>1268093</v>
      </c>
      <c r="AI77" s="13">
        <v>-6.0382292338229115E-3</v>
      </c>
      <c r="AJ77" s="13">
        <v>-1.9952701501650037E-2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16185793</v>
      </c>
      <c r="H79" s="12">
        <v>16988198</v>
      </c>
      <c r="I79" s="12">
        <v>17497154</v>
      </c>
      <c r="J79" s="12">
        <v>20219816</v>
      </c>
      <c r="K79" s="12">
        <f>SUM(K80:K89)</f>
        <v>22109276</v>
      </c>
      <c r="L79" s="12">
        <f>SUM(L80:L89)</f>
        <v>22699532</v>
      </c>
      <c r="M79" s="12">
        <f>SUM(M80:M89)</f>
        <v>24356742</v>
      </c>
      <c r="N79" s="12">
        <f>SUM(N80:N89)</f>
        <v>25652652</v>
      </c>
      <c r="O79" s="41">
        <v>28097359</v>
      </c>
      <c r="P79" s="41">
        <v>35304889</v>
      </c>
      <c r="Q79" s="41">
        <v>27128951</v>
      </c>
      <c r="R79" s="41">
        <v>24434544</v>
      </c>
      <c r="S79" s="41">
        <v>26213111</v>
      </c>
      <c r="T79" s="41">
        <v>28228701</v>
      </c>
      <c r="U79" s="11">
        <v>31079788</v>
      </c>
      <c r="V79" s="11">
        <f>SUM(V80:V89)</f>
        <v>33730670</v>
      </c>
      <c r="W79" s="11">
        <f>SUM(W80:W89)</f>
        <v>30914599</v>
      </c>
      <c r="X79" s="11">
        <f>SUM(X80:X89)</f>
        <v>26852587</v>
      </c>
      <c r="Y79" s="11">
        <f>SUM(Y80:Y89)</f>
        <v>24692018</v>
      </c>
      <c r="Z79" s="11">
        <f>SUM(Z80:Z89)</f>
        <v>28391778</v>
      </c>
      <c r="AA79" s="11">
        <v>28072083</v>
      </c>
      <c r="AB79" s="41">
        <v>29007747</v>
      </c>
      <c r="AC79" s="41">
        <v>29710933</v>
      </c>
      <c r="AD79" s="41">
        <v>30291050</v>
      </c>
      <c r="AE79" s="41">
        <v>33302996</v>
      </c>
      <c r="AF79" s="41">
        <v>34311883</v>
      </c>
      <c r="AG79" s="41">
        <v>33829576</v>
      </c>
      <c r="AH79" s="41">
        <v>34779706</v>
      </c>
      <c r="AI79" s="13">
        <v>3.0707219245674322E-2</v>
      </c>
      <c r="AJ79" s="13">
        <v>2.8085779141896427E-2</v>
      </c>
    </row>
    <row r="80" spans="1:36" ht="10.5" customHeight="1" x14ac:dyDescent="0.2">
      <c r="A80" s="11"/>
      <c r="B80" s="11"/>
      <c r="C80" s="11" t="s">
        <v>50</v>
      </c>
      <c r="D80" s="11"/>
      <c r="E80" s="11"/>
      <c r="F80" s="2"/>
      <c r="G80" s="12">
        <v>0</v>
      </c>
      <c r="H80" s="12">
        <v>0</v>
      </c>
      <c r="I80" s="12">
        <v>0</v>
      </c>
      <c r="J80" s="12">
        <v>1187030</v>
      </c>
      <c r="K80" s="12">
        <v>1416315</v>
      </c>
      <c r="L80" s="12">
        <v>1354110</v>
      </c>
      <c r="M80" s="12">
        <v>1924350</v>
      </c>
      <c r="N80" s="12">
        <v>1933720</v>
      </c>
      <c r="O80" s="41">
        <v>1986514</v>
      </c>
      <c r="P80" s="41">
        <v>2098075</v>
      </c>
      <c r="Q80" s="41">
        <v>2098075</v>
      </c>
      <c r="R80" s="41">
        <v>2098075</v>
      </c>
      <c r="S80" s="41">
        <v>2098075</v>
      </c>
      <c r="T80" s="41">
        <v>2098075</v>
      </c>
      <c r="U80" s="11">
        <v>2098075</v>
      </c>
      <c r="V80" s="11">
        <v>2098075</v>
      </c>
      <c r="W80" s="11">
        <v>2098075</v>
      </c>
      <c r="X80" s="11">
        <v>2098075</v>
      </c>
      <c r="Y80" s="11">
        <v>2098075</v>
      </c>
      <c r="Z80" s="11">
        <v>2098075</v>
      </c>
      <c r="AA80" s="11">
        <v>2098075</v>
      </c>
      <c r="AB80" s="41">
        <v>2098075</v>
      </c>
      <c r="AC80" s="41">
        <v>2098075</v>
      </c>
      <c r="AD80" s="41">
        <v>2098075</v>
      </c>
      <c r="AE80" s="41">
        <v>2098075</v>
      </c>
      <c r="AF80" s="41">
        <v>2098075</v>
      </c>
      <c r="AG80" s="41">
        <v>2098075</v>
      </c>
      <c r="AH80" s="41">
        <v>2098075</v>
      </c>
      <c r="AI80" s="13">
        <v>0</v>
      </c>
      <c r="AJ80" s="13">
        <v>0</v>
      </c>
    </row>
    <row r="81" spans="1:36" ht="10.5" customHeight="1" x14ac:dyDescent="0.2">
      <c r="A81" s="11"/>
      <c r="B81" s="11"/>
      <c r="C81" s="11" t="s">
        <v>51</v>
      </c>
      <c r="D81" s="11"/>
      <c r="E81" s="11"/>
      <c r="F81" s="2"/>
      <c r="G81" s="12">
        <v>0</v>
      </c>
      <c r="H81" s="12">
        <v>0</v>
      </c>
      <c r="I81" s="12">
        <v>0</v>
      </c>
      <c r="J81" s="12">
        <v>286434</v>
      </c>
      <c r="K81" s="12">
        <v>292301</v>
      </c>
      <c r="L81" s="12">
        <v>245322</v>
      </c>
      <c r="M81" s="12">
        <v>291965</v>
      </c>
      <c r="N81" s="12">
        <v>308154</v>
      </c>
      <c r="O81" s="41">
        <v>612207</v>
      </c>
      <c r="P81" s="41">
        <v>593377</v>
      </c>
      <c r="Q81" s="41">
        <v>649793</v>
      </c>
      <c r="R81" s="41">
        <v>712285</v>
      </c>
      <c r="S81" s="41">
        <v>703243</v>
      </c>
      <c r="T81" s="41">
        <v>562033</v>
      </c>
      <c r="U81" s="11">
        <v>727201</v>
      </c>
      <c r="V81" s="12">
        <v>857577</v>
      </c>
      <c r="W81" s="11">
        <v>881470</v>
      </c>
      <c r="X81" s="11">
        <v>890593</v>
      </c>
      <c r="Y81" s="11">
        <v>929345</v>
      </c>
      <c r="Z81" s="11">
        <v>933564</v>
      </c>
      <c r="AA81" s="11">
        <v>941038</v>
      </c>
      <c r="AB81" s="41">
        <v>951144</v>
      </c>
      <c r="AC81" s="41">
        <v>959138</v>
      </c>
      <c r="AD81" s="41">
        <v>995026</v>
      </c>
      <c r="AE81" s="41">
        <v>998239</v>
      </c>
      <c r="AF81" s="41">
        <v>1005859</v>
      </c>
      <c r="AG81" s="41">
        <v>1049474</v>
      </c>
      <c r="AH81" s="41">
        <v>1057924</v>
      </c>
      <c r="AI81" s="13">
        <v>1.7891214999670835E-2</v>
      </c>
      <c r="AJ81" s="13">
        <v>8.0516525421306297E-3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959256</v>
      </c>
      <c r="W82" s="12">
        <v>1164659</v>
      </c>
      <c r="X82" s="12">
        <v>1467213</v>
      </c>
      <c r="Y82" s="12">
        <v>1542552.6081660376</v>
      </c>
      <c r="Z82" s="12">
        <v>1708372.4098445724</v>
      </c>
      <c r="AA82" s="12">
        <v>1950850</v>
      </c>
      <c r="AB82" s="41">
        <v>2128890</v>
      </c>
      <c r="AC82" s="41">
        <v>2283620</v>
      </c>
      <c r="AD82" s="41">
        <v>2462389</v>
      </c>
      <c r="AE82" s="41">
        <v>2524651</v>
      </c>
      <c r="AF82" s="41">
        <v>2667921</v>
      </c>
      <c r="AG82" s="41">
        <v>2881549</v>
      </c>
      <c r="AH82" s="41">
        <v>3081631</v>
      </c>
      <c r="AI82" s="13">
        <v>6.3582628510712391E-2</v>
      </c>
      <c r="AJ82" s="13">
        <v>6.9435570937714408E-2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1543744</v>
      </c>
      <c r="W83" s="12">
        <v>1335341</v>
      </c>
      <c r="X83" s="12">
        <v>1032787</v>
      </c>
      <c r="Y83" s="12">
        <v>957447.39183396241</v>
      </c>
      <c r="Z83" s="12">
        <v>791627.59015542758</v>
      </c>
      <c r="AA83" s="12">
        <v>549150</v>
      </c>
      <c r="AB83" s="41">
        <v>371111</v>
      </c>
      <c r="AC83" s="41">
        <v>216380</v>
      </c>
      <c r="AD83" s="41">
        <v>37611</v>
      </c>
      <c r="AE83" s="41">
        <v>0</v>
      </c>
      <c r="AF83" s="41">
        <v>0</v>
      </c>
      <c r="AG83" s="41">
        <v>0</v>
      </c>
      <c r="AH83" s="41">
        <v>0</v>
      </c>
      <c r="AI83" s="13">
        <v>-1</v>
      </c>
      <c r="AJ83" s="13" t="s">
        <v>246</v>
      </c>
    </row>
    <row r="84" spans="1:36" ht="10.5" customHeight="1" x14ac:dyDescent="0.2">
      <c r="A84" s="11"/>
      <c r="B84" s="11"/>
      <c r="C84" s="11" t="s">
        <v>106</v>
      </c>
      <c r="D84" s="11"/>
      <c r="E84" s="11"/>
      <c r="F84" s="2"/>
      <c r="G84" s="12">
        <v>0</v>
      </c>
      <c r="H84" s="12">
        <v>0</v>
      </c>
      <c r="I84" s="12">
        <v>0</v>
      </c>
      <c r="J84" s="12">
        <v>154242</v>
      </c>
      <c r="K84" s="12">
        <v>154242</v>
      </c>
      <c r="L84" s="12">
        <v>130495</v>
      </c>
      <c r="M84" s="12">
        <v>154242</v>
      </c>
      <c r="N84" s="12">
        <v>130495</v>
      </c>
      <c r="O84" s="41">
        <v>154242</v>
      </c>
      <c r="P84" s="41">
        <v>154242</v>
      </c>
      <c r="Q84" s="41">
        <v>23747</v>
      </c>
      <c r="R84" s="41">
        <v>121618</v>
      </c>
      <c r="S84" s="41">
        <v>154245</v>
      </c>
      <c r="T84" s="41">
        <v>154242</v>
      </c>
      <c r="U84" s="11">
        <v>154242</v>
      </c>
      <c r="V84" s="11">
        <v>186866</v>
      </c>
      <c r="W84" s="11">
        <v>154242</v>
      </c>
      <c r="X84" s="11">
        <v>121618</v>
      </c>
      <c r="Y84" s="11">
        <v>148305</v>
      </c>
      <c r="Z84" s="11">
        <v>186866</v>
      </c>
      <c r="AA84" s="11">
        <v>154242</v>
      </c>
      <c r="AB84" s="41">
        <v>154242</v>
      </c>
      <c r="AC84" s="41">
        <v>115681</v>
      </c>
      <c r="AD84" s="41">
        <v>192803</v>
      </c>
      <c r="AE84" s="41">
        <v>154242</v>
      </c>
      <c r="AF84" s="41">
        <v>154242</v>
      </c>
      <c r="AG84" s="41">
        <v>154242</v>
      </c>
      <c r="AH84" s="41">
        <v>148305</v>
      </c>
      <c r="AI84" s="13">
        <v>-6.5206201474757863E-3</v>
      </c>
      <c r="AJ84" s="13">
        <v>-3.8491461469638617E-2</v>
      </c>
    </row>
    <row r="85" spans="1:36" ht="10.5" customHeight="1" x14ac:dyDescent="0.2">
      <c r="A85" s="11"/>
      <c r="B85" s="14"/>
      <c r="C85" s="11" t="s">
        <v>55</v>
      </c>
      <c r="E85" s="11"/>
      <c r="F85" s="2"/>
      <c r="G85" s="12">
        <v>0</v>
      </c>
      <c r="H85" s="12">
        <v>0</v>
      </c>
      <c r="I85" s="12">
        <v>0</v>
      </c>
      <c r="J85" s="12">
        <v>0</v>
      </c>
      <c r="K85" s="12">
        <v>0</v>
      </c>
      <c r="L85" s="12">
        <v>9656</v>
      </c>
      <c r="M85" s="12">
        <v>36967</v>
      </c>
      <c r="N85" s="12">
        <v>58412</v>
      </c>
      <c r="O85" s="41">
        <v>64237</v>
      </c>
      <c r="P85" s="41">
        <v>61864</v>
      </c>
      <c r="Q85" s="41">
        <v>64127</v>
      </c>
      <c r="R85" s="41">
        <v>75449</v>
      </c>
      <c r="S85" s="41">
        <v>73740</v>
      </c>
      <c r="T85" s="41">
        <v>56984</v>
      </c>
      <c r="U85" s="11">
        <v>65366</v>
      </c>
      <c r="V85" s="11">
        <v>82772</v>
      </c>
      <c r="W85" s="11">
        <v>87808</v>
      </c>
      <c r="X85" s="11">
        <v>22450</v>
      </c>
      <c r="Y85" s="11">
        <v>50394</v>
      </c>
      <c r="Z85" s="11">
        <v>107839</v>
      </c>
      <c r="AA85" s="11">
        <v>73280</v>
      </c>
      <c r="AB85" s="41">
        <v>73618</v>
      </c>
      <c r="AC85" s="41">
        <v>68438</v>
      </c>
      <c r="AD85" s="41">
        <v>71828</v>
      </c>
      <c r="AE85" s="41">
        <v>75465</v>
      </c>
      <c r="AF85" s="41">
        <v>77094</v>
      </c>
      <c r="AG85" s="41">
        <v>80891</v>
      </c>
      <c r="AH85" s="41">
        <v>84772</v>
      </c>
      <c r="AI85" s="13">
        <v>2.3791224074389161E-2</v>
      </c>
      <c r="AJ85" s="13">
        <v>4.7978143427575379E-2</v>
      </c>
    </row>
    <row r="86" spans="1:36" ht="10.5" customHeight="1" x14ac:dyDescent="0.2">
      <c r="A86" s="11"/>
      <c r="B86" s="11"/>
      <c r="C86" s="11" t="s">
        <v>56</v>
      </c>
      <c r="D86" s="11"/>
      <c r="E86" s="11"/>
      <c r="F86" s="2"/>
      <c r="G86" s="12">
        <v>3612252</v>
      </c>
      <c r="H86" s="12">
        <v>3834374</v>
      </c>
      <c r="I86" s="12">
        <v>3877525</v>
      </c>
      <c r="J86" s="12">
        <v>3937089</v>
      </c>
      <c r="K86" s="12">
        <v>4750602</v>
      </c>
      <c r="L86" s="12">
        <v>5046102</v>
      </c>
      <c r="M86" s="12">
        <v>4879889</v>
      </c>
      <c r="N86" s="12">
        <v>6092242</v>
      </c>
      <c r="O86" s="41">
        <v>7424571</v>
      </c>
      <c r="P86" s="41">
        <v>15648686</v>
      </c>
      <c r="Q86" s="41">
        <v>8103645</v>
      </c>
      <c r="R86" s="41">
        <v>6494867</v>
      </c>
      <c r="S86" s="41">
        <v>7680471</v>
      </c>
      <c r="T86" s="41">
        <v>6081267</v>
      </c>
      <c r="U86" s="11">
        <v>6367287</v>
      </c>
      <c r="V86" s="11">
        <v>7369601</v>
      </c>
      <c r="W86" s="11">
        <v>6725722</v>
      </c>
      <c r="X86" s="11">
        <v>6260714</v>
      </c>
      <c r="Y86" s="11">
        <v>6609161</v>
      </c>
      <c r="Z86" s="11">
        <v>7508609</v>
      </c>
      <c r="AA86" s="11">
        <v>7417893</v>
      </c>
      <c r="AB86" s="41">
        <v>8445228</v>
      </c>
      <c r="AC86" s="41">
        <v>8106286</v>
      </c>
      <c r="AD86" s="41">
        <v>8192152</v>
      </c>
      <c r="AE86" s="41">
        <v>9018691</v>
      </c>
      <c r="AF86" s="41">
        <v>9537266</v>
      </c>
      <c r="AG86" s="41">
        <v>9670462</v>
      </c>
      <c r="AH86" s="41">
        <v>10982000</v>
      </c>
      <c r="AI86" s="13">
        <v>4.4748308666430869E-2</v>
      </c>
      <c r="AJ86" s="13">
        <v>0.13562309639394685</v>
      </c>
    </row>
    <row r="87" spans="1:36" ht="10.5" customHeight="1" x14ac:dyDescent="0.2">
      <c r="A87" s="11"/>
      <c r="B87" s="11"/>
      <c r="C87" s="11" t="s">
        <v>57</v>
      </c>
      <c r="D87" s="11"/>
      <c r="E87" s="11"/>
      <c r="F87" s="2"/>
      <c r="G87" s="12">
        <v>9755563</v>
      </c>
      <c r="H87" s="12">
        <v>10105826</v>
      </c>
      <c r="I87" s="12">
        <v>10132301</v>
      </c>
      <c r="J87" s="12">
        <v>10556716</v>
      </c>
      <c r="K87" s="12">
        <v>11213035</v>
      </c>
      <c r="L87" s="12">
        <v>11563893</v>
      </c>
      <c r="M87" s="12">
        <v>12472944</v>
      </c>
      <c r="N87" s="12">
        <v>12179241</v>
      </c>
      <c r="O87" s="41">
        <v>12475604</v>
      </c>
      <c r="P87" s="41">
        <v>11657002</v>
      </c>
      <c r="Q87" s="41">
        <v>10486356</v>
      </c>
      <c r="R87" s="41">
        <v>9866226</v>
      </c>
      <c r="S87" s="41">
        <v>10325440</v>
      </c>
      <c r="T87" s="41">
        <v>13161235</v>
      </c>
      <c r="U87" s="11">
        <v>13777909</v>
      </c>
      <c r="V87" s="11">
        <v>13777908</v>
      </c>
      <c r="W87" s="11">
        <v>11102788</v>
      </c>
      <c r="X87" s="11">
        <v>8753066</v>
      </c>
      <c r="Y87" s="11">
        <v>7825998</v>
      </c>
      <c r="Z87" s="11">
        <v>9841653</v>
      </c>
      <c r="AA87" s="11">
        <v>10172382</v>
      </c>
      <c r="AB87" s="41">
        <v>10361302</v>
      </c>
      <c r="AC87" s="41">
        <v>11937997</v>
      </c>
      <c r="AD87" s="41">
        <v>11917499</v>
      </c>
      <c r="AE87" s="41">
        <v>13377140</v>
      </c>
      <c r="AF87" s="41">
        <v>13484489</v>
      </c>
      <c r="AG87" s="41">
        <v>13195885</v>
      </c>
      <c r="AH87" s="41">
        <v>12392638</v>
      </c>
      <c r="AI87" s="13">
        <v>3.028704409234062E-2</v>
      </c>
      <c r="AJ87" s="13">
        <v>-6.0871021534364689E-2</v>
      </c>
    </row>
    <row r="88" spans="1:36" ht="10.5" customHeight="1" x14ac:dyDescent="0.2">
      <c r="A88" s="11"/>
      <c r="B88" s="11"/>
      <c r="C88" s="11" t="s">
        <v>58</v>
      </c>
      <c r="D88" s="11"/>
      <c r="E88" s="11"/>
      <c r="F88" s="2"/>
      <c r="G88" s="12">
        <v>2817978</v>
      </c>
      <c r="H88" s="12">
        <v>3047998</v>
      </c>
      <c r="I88" s="12">
        <v>3487328</v>
      </c>
      <c r="J88" s="12">
        <v>4098305</v>
      </c>
      <c r="K88" s="12">
        <v>4282781</v>
      </c>
      <c r="L88" s="12">
        <v>4349954</v>
      </c>
      <c r="M88" s="12">
        <v>4596385</v>
      </c>
      <c r="N88" s="12">
        <v>4950388</v>
      </c>
      <c r="O88" s="41">
        <v>5379984</v>
      </c>
      <c r="P88" s="41">
        <v>5091643</v>
      </c>
      <c r="Q88" s="41">
        <v>4935613</v>
      </c>
      <c r="R88" s="41">
        <v>4414950</v>
      </c>
      <c r="S88" s="41">
        <v>4130223</v>
      </c>
      <c r="T88" s="41">
        <v>5363982</v>
      </c>
      <c r="U88" s="11">
        <v>6863646</v>
      </c>
      <c r="V88" s="11">
        <v>6112400</v>
      </c>
      <c r="W88" s="11">
        <v>6897811</v>
      </c>
      <c r="X88" s="11">
        <v>5808574</v>
      </c>
      <c r="Y88" s="11">
        <v>4091328</v>
      </c>
      <c r="Z88" s="11">
        <v>4796226</v>
      </c>
      <c r="AA88" s="11">
        <v>4298116</v>
      </c>
      <c r="AB88" s="41">
        <v>3976025</v>
      </c>
      <c r="AC88" s="41">
        <v>3734468</v>
      </c>
      <c r="AD88" s="41">
        <v>3587286</v>
      </c>
      <c r="AE88" s="41">
        <v>4414467</v>
      </c>
      <c r="AF88" s="41">
        <v>5230581</v>
      </c>
      <c r="AG88" s="41">
        <v>4646241</v>
      </c>
      <c r="AH88" s="41">
        <v>4919781</v>
      </c>
      <c r="AI88" s="13">
        <v>3.6134443155066975E-2</v>
      </c>
      <c r="AJ88" s="13">
        <v>5.8873398947665433E-2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767595</v>
      </c>
      <c r="R89" s="41">
        <v>651074</v>
      </c>
      <c r="S89" s="41">
        <v>1047674</v>
      </c>
      <c r="T89" s="41">
        <v>750883</v>
      </c>
      <c r="U89" s="11">
        <v>1026062</v>
      </c>
      <c r="V89" s="11">
        <v>742471</v>
      </c>
      <c r="W89" s="11">
        <v>466683</v>
      </c>
      <c r="X89" s="11">
        <v>397497</v>
      </c>
      <c r="Y89" s="11">
        <v>439412</v>
      </c>
      <c r="Z89" s="11">
        <v>418946</v>
      </c>
      <c r="AA89" s="11">
        <v>417057</v>
      </c>
      <c r="AB89" s="41">
        <v>448112</v>
      </c>
      <c r="AC89" s="41">
        <v>190850</v>
      </c>
      <c r="AD89" s="41">
        <v>736381</v>
      </c>
      <c r="AE89" s="41">
        <v>642026</v>
      </c>
      <c r="AF89" s="41">
        <v>56356</v>
      </c>
      <c r="AG89" s="41">
        <v>52757</v>
      </c>
      <c r="AH89" s="41">
        <v>14580</v>
      </c>
      <c r="AI89" s="13">
        <v>-0.434982596561997</v>
      </c>
      <c r="AJ89" s="13">
        <v>-0.72363856928938342</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3651927</v>
      </c>
      <c r="H91" s="12">
        <v>4216124</v>
      </c>
      <c r="I91" s="12">
        <v>3996026</v>
      </c>
      <c r="J91" s="12">
        <v>3922127</v>
      </c>
      <c r="K91" s="12">
        <v>4449696</v>
      </c>
      <c r="L91" s="12">
        <v>4786809</v>
      </c>
      <c r="M91" s="12">
        <v>4777034</v>
      </c>
      <c r="N91" s="12">
        <v>5566067</v>
      </c>
      <c r="O91" s="41">
        <v>6042055</v>
      </c>
      <c r="P91" s="41">
        <v>6534773</v>
      </c>
      <c r="Q91" s="41">
        <v>7238014</v>
      </c>
      <c r="R91" s="41">
        <v>7753197</v>
      </c>
      <c r="S91" s="41">
        <v>8876282</v>
      </c>
      <c r="T91" s="41">
        <v>9318051</v>
      </c>
      <c r="U91" s="11">
        <v>9528799</v>
      </c>
      <c r="V91" s="11">
        <v>9810169</v>
      </c>
      <c r="W91" s="11">
        <v>10697777</v>
      </c>
      <c r="X91" s="11">
        <v>13662267</v>
      </c>
      <c r="Y91" s="11">
        <v>13823892</v>
      </c>
      <c r="Z91" s="11">
        <v>9289254</v>
      </c>
      <c r="AA91" s="11">
        <v>9972143</v>
      </c>
      <c r="AB91" s="41">
        <v>8944913</v>
      </c>
      <c r="AC91" s="41">
        <v>9223720</v>
      </c>
      <c r="AD91" s="41">
        <v>9705088</v>
      </c>
      <c r="AE91" s="41">
        <v>9910382</v>
      </c>
      <c r="AF91" s="41">
        <v>9417683</v>
      </c>
      <c r="AG91" s="42">
        <v>9999294</v>
      </c>
      <c r="AH91" s="41">
        <v>10630410</v>
      </c>
      <c r="AI91" s="13">
        <v>2.9190216185287277E-2</v>
      </c>
      <c r="AJ91" s="13">
        <v>6.3116055993553147E-2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31548457</v>
      </c>
      <c r="H96" s="5">
        <v>34395107</v>
      </c>
      <c r="I96" s="5">
        <v>35891936</v>
      </c>
      <c r="J96" s="5">
        <v>39985439</v>
      </c>
      <c r="K96" s="5">
        <v>39678866</v>
      </c>
      <c r="L96" s="5">
        <v>40770972</v>
      </c>
      <c r="M96" s="5">
        <v>42067554</v>
      </c>
      <c r="N96" s="5">
        <v>45506280</v>
      </c>
      <c r="O96" s="5">
        <v>49673865</v>
      </c>
      <c r="P96" s="5">
        <v>57806897</v>
      </c>
      <c r="Q96" s="5">
        <v>49877176</v>
      </c>
      <c r="R96" s="39">
        <v>48963391</v>
      </c>
      <c r="S96" s="39">
        <v>53852588</v>
      </c>
      <c r="T96" s="39">
        <v>55170832</v>
      </c>
      <c r="U96" s="39">
        <v>66415938</v>
      </c>
      <c r="V96" s="8">
        <v>77346677</v>
      </c>
      <c r="W96" s="39">
        <v>88355889</v>
      </c>
      <c r="X96" s="39">
        <f t="shared" ref="X96:AA96" si="14">SUM(X98:X107)</f>
        <v>103604436</v>
      </c>
      <c r="Y96" s="39">
        <f t="shared" si="14"/>
        <v>83296579</v>
      </c>
      <c r="Z96" s="39">
        <f t="shared" si="14"/>
        <v>66502608</v>
      </c>
      <c r="AA96" s="39">
        <f t="shared" si="14"/>
        <v>67971165</v>
      </c>
      <c r="AB96" s="39">
        <v>65550349</v>
      </c>
      <c r="AC96" s="39">
        <v>66541852</v>
      </c>
      <c r="AD96" s="39">
        <v>72369231</v>
      </c>
      <c r="AE96" s="39">
        <v>71637462</v>
      </c>
      <c r="AF96" s="39">
        <v>69487274</v>
      </c>
      <c r="AG96" s="96">
        <v>74635943</v>
      </c>
      <c r="AH96" s="96">
        <v>77162832</v>
      </c>
      <c r="AI96" s="10">
        <v>2.7556060493144408E-2</v>
      </c>
      <c r="AJ96" s="10">
        <v>3.3856194461159284E-2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11680830</v>
      </c>
      <c r="H98" s="50">
        <v>12983281</v>
      </c>
      <c r="I98" s="50">
        <v>13619541</v>
      </c>
      <c r="J98" s="50">
        <v>13621469</v>
      </c>
      <c r="K98" s="50">
        <v>15154625</v>
      </c>
      <c r="L98" s="50">
        <v>16754949</v>
      </c>
      <c r="M98" s="50">
        <v>17263732</v>
      </c>
      <c r="N98" s="50">
        <v>18769176</v>
      </c>
      <c r="O98" s="50">
        <v>19058475</v>
      </c>
      <c r="P98" s="50">
        <v>18662138</v>
      </c>
      <c r="Q98" s="50">
        <v>19954040</v>
      </c>
      <c r="R98" s="41">
        <v>18763785</v>
      </c>
      <c r="S98" s="41">
        <v>19973445</v>
      </c>
      <c r="T98" s="41">
        <v>22656978</v>
      </c>
      <c r="U98" s="41">
        <v>24606818</v>
      </c>
      <c r="V98" s="11">
        <v>25847742</v>
      </c>
      <c r="W98" s="41">
        <v>25807062</v>
      </c>
      <c r="X98" s="41">
        <v>24672550</v>
      </c>
      <c r="Y98" s="41">
        <v>23881124</v>
      </c>
      <c r="Z98" s="41">
        <v>22662516</v>
      </c>
      <c r="AA98" s="41">
        <v>24961839</v>
      </c>
      <c r="AB98" s="41">
        <v>25375693</v>
      </c>
      <c r="AC98" s="41">
        <v>25200957</v>
      </c>
      <c r="AD98" s="41">
        <v>26685289</v>
      </c>
      <c r="AE98" s="41">
        <v>28334028</v>
      </c>
      <c r="AF98" s="41">
        <v>30825753</v>
      </c>
      <c r="AG98" s="42">
        <v>32632807</v>
      </c>
      <c r="AH98" s="42">
        <v>33436511</v>
      </c>
      <c r="AI98" s="13">
        <v>4.7049403508821364E-2</v>
      </c>
      <c r="AJ98" s="13">
        <v>2.4628711835914086E-2</v>
      </c>
    </row>
    <row r="99" spans="1:44" ht="10.5" customHeight="1" x14ac:dyDescent="0.2">
      <c r="A99" s="14"/>
      <c r="B99" s="51" t="s">
        <v>65</v>
      </c>
      <c r="C99" s="44"/>
      <c r="D99" s="44"/>
      <c r="E99" s="34"/>
      <c r="F99" s="2"/>
      <c r="G99" s="50">
        <v>18150759</v>
      </c>
      <c r="H99" s="50">
        <v>19154559</v>
      </c>
      <c r="I99" s="50">
        <v>19551294</v>
      </c>
      <c r="J99" s="50">
        <v>20373990</v>
      </c>
      <c r="K99" s="50">
        <v>21579977</v>
      </c>
      <c r="L99" s="50">
        <v>22511853</v>
      </c>
      <c r="M99" s="50">
        <v>23194662</v>
      </c>
      <c r="N99" s="50">
        <v>25089350</v>
      </c>
      <c r="O99" s="50">
        <v>26769140</v>
      </c>
      <c r="P99" s="50">
        <v>28101405</v>
      </c>
      <c r="Q99" s="50">
        <v>27589572</v>
      </c>
      <c r="R99" s="41">
        <v>27344354</v>
      </c>
      <c r="S99" s="41">
        <v>28195987</v>
      </c>
      <c r="T99" s="41">
        <v>29042668</v>
      </c>
      <c r="U99" s="41">
        <v>31926642</v>
      </c>
      <c r="V99" s="11">
        <v>32867610</v>
      </c>
      <c r="W99" s="41">
        <v>32520647</v>
      </c>
      <c r="X99" s="41">
        <v>30967767</v>
      </c>
      <c r="Y99" s="41">
        <v>29654505</v>
      </c>
      <c r="Z99" s="41">
        <v>28721325</v>
      </c>
      <c r="AA99" s="41">
        <v>29783234</v>
      </c>
      <c r="AB99" s="41">
        <v>29086286</v>
      </c>
      <c r="AC99" s="41">
        <v>29158243</v>
      </c>
      <c r="AD99" s="41">
        <v>29054358</v>
      </c>
      <c r="AE99" s="41">
        <v>30723498</v>
      </c>
      <c r="AF99" s="41">
        <v>28487565</v>
      </c>
      <c r="AG99" s="42">
        <v>28901185</v>
      </c>
      <c r="AH99" s="42">
        <v>29953163</v>
      </c>
      <c r="AI99" s="13">
        <v>4.9066880137789148E-3</v>
      </c>
      <c r="AJ99" s="13">
        <v>3.6399130347077466E-2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298721</v>
      </c>
      <c r="H102" s="50">
        <v>379256</v>
      </c>
      <c r="I102" s="50">
        <v>362715</v>
      </c>
      <c r="J102" s="50">
        <v>49187</v>
      </c>
      <c r="K102" s="50">
        <v>61151</v>
      </c>
      <c r="L102" s="50">
        <v>91215</v>
      </c>
      <c r="M102" s="50">
        <v>39764</v>
      </c>
      <c r="N102" s="50">
        <v>16764</v>
      </c>
      <c r="O102" s="50">
        <v>6632</v>
      </c>
      <c r="P102" s="50">
        <v>6298</v>
      </c>
      <c r="Q102" s="50">
        <v>0</v>
      </c>
      <c r="R102" s="41">
        <v>0</v>
      </c>
      <c r="S102" s="41">
        <v>0</v>
      </c>
      <c r="T102" s="41">
        <v>0</v>
      </c>
      <c r="U102" s="41">
        <v>0</v>
      </c>
      <c r="V102" s="11">
        <v>0</v>
      </c>
      <c r="W102" s="41">
        <v>0</v>
      </c>
      <c r="X102" s="41">
        <v>0</v>
      </c>
      <c r="Y102" s="41">
        <v>0</v>
      </c>
      <c r="Z102" s="41">
        <v>0</v>
      </c>
      <c r="AA102" s="41">
        <v>0</v>
      </c>
      <c r="AB102" s="41">
        <v>0</v>
      </c>
      <c r="AC102" s="41">
        <v>0</v>
      </c>
      <c r="AD102" s="41">
        <v>0</v>
      </c>
      <c r="AE102" s="41">
        <v>0</v>
      </c>
      <c r="AF102" s="41">
        <v>0</v>
      </c>
      <c r="AG102" s="42">
        <v>0</v>
      </c>
      <c r="AH102" s="42">
        <v>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165131</v>
      </c>
      <c r="H104" s="50">
        <v>186598</v>
      </c>
      <c r="I104" s="50">
        <v>198652</v>
      </c>
      <c r="J104" s="50">
        <v>173537</v>
      </c>
      <c r="K104" s="50">
        <v>0</v>
      </c>
      <c r="L104" s="50">
        <v>0</v>
      </c>
      <c r="M104" s="50">
        <v>67966</v>
      </c>
      <c r="N104" s="50">
        <v>1182</v>
      </c>
      <c r="O104" s="50">
        <v>6677</v>
      </c>
      <c r="P104" s="50">
        <v>4676</v>
      </c>
      <c r="Q104" s="50">
        <v>0</v>
      </c>
      <c r="R104" s="41">
        <v>0</v>
      </c>
      <c r="S104" s="41">
        <v>0</v>
      </c>
      <c r="T104" s="41">
        <v>4424</v>
      </c>
      <c r="U104" s="41">
        <v>0</v>
      </c>
      <c r="V104" s="11">
        <v>0</v>
      </c>
      <c r="W104" s="41">
        <v>0</v>
      </c>
      <c r="X104" s="41">
        <v>0</v>
      </c>
      <c r="Y104" s="41">
        <v>92674</v>
      </c>
      <c r="Z104" s="41">
        <v>165087</v>
      </c>
      <c r="AA104" s="41">
        <v>221822</v>
      </c>
      <c r="AB104" s="41">
        <v>77437</v>
      </c>
      <c r="AC104" s="41">
        <v>41504</v>
      </c>
      <c r="AD104" s="41">
        <v>31779</v>
      </c>
      <c r="AE104" s="41">
        <v>0</v>
      </c>
      <c r="AF104" s="41">
        <v>0</v>
      </c>
      <c r="AG104" s="42">
        <v>0</v>
      </c>
      <c r="AH104" s="42">
        <v>0</v>
      </c>
      <c r="AI104" s="13">
        <v>-1</v>
      </c>
      <c r="AJ104" s="13" t="s">
        <v>246</v>
      </c>
    </row>
    <row r="105" spans="1:44" ht="10.5" customHeight="1" x14ac:dyDescent="0.2">
      <c r="A105" s="14"/>
      <c r="B105" s="51" t="s">
        <v>72</v>
      </c>
      <c r="C105" s="44"/>
      <c r="D105" s="44"/>
      <c r="E105" s="34"/>
      <c r="F105" s="2"/>
      <c r="G105" s="50">
        <v>968431</v>
      </c>
      <c r="H105" s="50">
        <v>1046777</v>
      </c>
      <c r="I105" s="50">
        <v>1288126</v>
      </c>
      <c r="J105" s="50">
        <v>1236661</v>
      </c>
      <c r="K105" s="50">
        <v>1257397</v>
      </c>
      <c r="L105" s="50">
        <v>1251925</v>
      </c>
      <c r="M105" s="50">
        <v>1140638</v>
      </c>
      <c r="N105" s="50">
        <v>1145839</v>
      </c>
      <c r="O105" s="50">
        <v>1104536</v>
      </c>
      <c r="P105" s="50">
        <v>1358536</v>
      </c>
      <c r="Q105" s="50">
        <v>1333169</v>
      </c>
      <c r="R105" s="41">
        <v>1528481</v>
      </c>
      <c r="S105" s="41">
        <v>1503111</v>
      </c>
      <c r="T105" s="41">
        <v>1576029</v>
      </c>
      <c r="U105" s="41">
        <v>5535962</v>
      </c>
      <c r="V105" s="11">
        <v>6234362</v>
      </c>
      <c r="W105" s="41">
        <v>6786682</v>
      </c>
      <c r="X105" s="41">
        <v>7047595</v>
      </c>
      <c r="Y105" s="41">
        <v>7148508</v>
      </c>
      <c r="Z105" s="41">
        <v>7133541</v>
      </c>
      <c r="AA105" s="41">
        <v>11411986</v>
      </c>
      <c r="AB105" s="41">
        <v>9393549</v>
      </c>
      <c r="AC105" s="41">
        <v>10185345</v>
      </c>
      <c r="AD105" s="41">
        <v>6160140</v>
      </c>
      <c r="AE105" s="41">
        <v>7095099</v>
      </c>
      <c r="AF105" s="41">
        <v>7207019</v>
      </c>
      <c r="AG105" s="42">
        <v>8255237</v>
      </c>
      <c r="AH105" s="42">
        <v>8172885</v>
      </c>
      <c r="AI105" s="13">
        <v>-2.2933146118823355E-2</v>
      </c>
      <c r="AJ105" s="13">
        <v>-9.9757281347585772E-3</v>
      </c>
    </row>
    <row r="106" spans="1:44" ht="10.5" customHeight="1" x14ac:dyDescent="0.2">
      <c r="A106" s="14"/>
      <c r="B106" s="51" t="s">
        <v>73</v>
      </c>
      <c r="C106" s="44"/>
      <c r="D106" s="44"/>
      <c r="E106" s="34"/>
      <c r="F106" s="2"/>
      <c r="G106" s="50">
        <v>232461</v>
      </c>
      <c r="H106" s="50">
        <v>621447</v>
      </c>
      <c r="I106" s="50">
        <v>835315</v>
      </c>
      <c r="J106" s="50">
        <v>4501612</v>
      </c>
      <c r="K106" s="50">
        <v>1600313</v>
      </c>
      <c r="L106" s="50">
        <v>132502</v>
      </c>
      <c r="M106" s="50">
        <v>344002</v>
      </c>
      <c r="N106" s="50">
        <v>454881</v>
      </c>
      <c r="O106" s="50">
        <v>2559521</v>
      </c>
      <c r="P106" s="50">
        <v>9648511</v>
      </c>
      <c r="Q106" s="50">
        <v>998601</v>
      </c>
      <c r="R106" s="41">
        <v>1199145</v>
      </c>
      <c r="S106" s="41">
        <v>4176661</v>
      </c>
      <c r="T106" s="41">
        <v>1734935</v>
      </c>
      <c r="U106" s="41">
        <v>3865631</v>
      </c>
      <c r="V106" s="11">
        <v>12278754</v>
      </c>
      <c r="W106" s="41">
        <v>22941862</v>
      </c>
      <c r="X106" s="41">
        <v>40779966</v>
      </c>
      <c r="Y106" s="41">
        <v>22397604</v>
      </c>
      <c r="Z106" s="41">
        <v>7624212</v>
      </c>
      <c r="AA106" s="41">
        <v>1334520</v>
      </c>
      <c r="AB106" s="41">
        <v>1358237</v>
      </c>
      <c r="AC106" s="41">
        <v>1717214</v>
      </c>
      <c r="AD106" s="41">
        <v>10318350</v>
      </c>
      <c r="AE106" s="41">
        <v>5246496</v>
      </c>
      <c r="AF106" s="41">
        <v>2368679</v>
      </c>
      <c r="AG106" s="42">
        <v>4307228</v>
      </c>
      <c r="AH106" s="42">
        <v>4959787</v>
      </c>
      <c r="AI106" s="13">
        <v>0.2409317931362609</v>
      </c>
      <c r="AJ106" s="13">
        <v>0.15150324059929032</v>
      </c>
    </row>
    <row r="107" spans="1:44" ht="10.5" customHeight="1" x14ac:dyDescent="0.2">
      <c r="A107" s="14"/>
      <c r="B107" s="51" t="s">
        <v>39</v>
      </c>
      <c r="C107" s="44"/>
      <c r="D107" s="44"/>
      <c r="E107" s="34"/>
      <c r="F107" s="2"/>
      <c r="G107" s="50">
        <v>52124</v>
      </c>
      <c r="H107" s="50">
        <v>23189</v>
      </c>
      <c r="I107" s="50">
        <v>36293</v>
      </c>
      <c r="J107" s="50">
        <v>28983</v>
      </c>
      <c r="K107" s="50">
        <v>25403</v>
      </c>
      <c r="L107" s="50">
        <v>28528</v>
      </c>
      <c r="M107" s="50">
        <v>16790</v>
      </c>
      <c r="N107" s="50">
        <v>29088</v>
      </c>
      <c r="O107" s="50">
        <v>168884</v>
      </c>
      <c r="P107" s="50">
        <v>25333</v>
      </c>
      <c r="Q107" s="50">
        <v>1794</v>
      </c>
      <c r="R107" s="41">
        <v>127626</v>
      </c>
      <c r="S107" s="41">
        <v>3384</v>
      </c>
      <c r="T107" s="41">
        <v>155798</v>
      </c>
      <c r="U107" s="41">
        <v>480885</v>
      </c>
      <c r="V107" s="11">
        <v>118209</v>
      </c>
      <c r="W107" s="41">
        <v>299636</v>
      </c>
      <c r="X107" s="41">
        <v>136558</v>
      </c>
      <c r="Y107" s="41">
        <v>122164</v>
      </c>
      <c r="Z107" s="41">
        <v>195927</v>
      </c>
      <c r="AA107" s="41">
        <v>257764</v>
      </c>
      <c r="AB107" s="41">
        <v>259147</v>
      </c>
      <c r="AC107" s="41">
        <v>238589</v>
      </c>
      <c r="AD107" s="41">
        <v>119315</v>
      </c>
      <c r="AE107" s="41">
        <v>238341</v>
      </c>
      <c r="AF107" s="41">
        <v>598258</v>
      </c>
      <c r="AG107" s="42">
        <v>539486</v>
      </c>
      <c r="AH107" s="42">
        <v>640486</v>
      </c>
      <c r="AI107" s="13">
        <v>0.1627702436886882</v>
      </c>
      <c r="AJ107" s="13">
        <v>0.18721523820822042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234</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11279943</v>
      </c>
      <c r="H119" s="5">
        <v>13495423</v>
      </c>
      <c r="I119" s="5">
        <v>13569002</v>
      </c>
      <c r="J119" s="5">
        <v>15013428</v>
      </c>
      <c r="K119" s="5">
        <f>SUM(K121,K136,K147,K149)</f>
        <v>14268337</v>
      </c>
      <c r="L119" s="5">
        <f>SUM(L121,L136,L147,L149)</f>
        <v>16173237</v>
      </c>
      <c r="M119" s="5">
        <f>SUM(M121,M136,M147,M149)</f>
        <v>17707220</v>
      </c>
      <c r="N119" s="5">
        <f>SUM(N121,N136,N147,N149)</f>
        <v>17522299</v>
      </c>
      <c r="O119" s="5">
        <v>18041417.130000003</v>
      </c>
      <c r="P119" s="5">
        <v>20476709</v>
      </c>
      <c r="Q119" s="5">
        <v>20140887</v>
      </c>
      <c r="R119" s="62">
        <v>29323815.870000001</v>
      </c>
      <c r="S119" s="62">
        <v>23500702.66</v>
      </c>
      <c r="T119" s="62">
        <v>29399636</v>
      </c>
      <c r="U119" s="39">
        <v>28302489.079999998</v>
      </c>
      <c r="V119" s="39">
        <v>29238879.709999997</v>
      </c>
      <c r="W119" s="62">
        <v>34915775.879999995</v>
      </c>
      <c r="X119" s="62">
        <v>32893072.870000001</v>
      </c>
      <c r="Y119" s="62">
        <v>34889549.799999997</v>
      </c>
      <c r="Z119" s="62">
        <v>38687516.82</v>
      </c>
      <c r="AA119" s="62">
        <v>35140356.25</v>
      </c>
      <c r="AB119" s="62">
        <v>43201921</v>
      </c>
      <c r="AC119" s="62">
        <v>74216885</v>
      </c>
      <c r="AD119" s="62">
        <v>54110197</v>
      </c>
      <c r="AE119" s="62">
        <v>51902737</v>
      </c>
      <c r="AF119" s="62">
        <v>51801874</v>
      </c>
      <c r="AG119" s="62">
        <v>57413643</v>
      </c>
      <c r="AH119" s="62">
        <v>53475304</v>
      </c>
      <c r="AI119" s="10">
        <v>3.6195496962024842E-2</v>
      </c>
      <c r="AJ119" s="10">
        <v>-6.8595873632335089E-2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8511269</v>
      </c>
      <c r="H121" s="12">
        <v>10328483</v>
      </c>
      <c r="I121" s="12">
        <v>10376844</v>
      </c>
      <c r="J121" s="12">
        <v>11792948</v>
      </c>
      <c r="K121" s="12">
        <f>SUM(K122,K126:K130)</f>
        <v>11242492</v>
      </c>
      <c r="L121" s="12">
        <f>SUM(L122,L126:L130)</f>
        <v>12956404</v>
      </c>
      <c r="M121" s="12">
        <f>SUM(M122,M126:M130)</f>
        <v>13610383</v>
      </c>
      <c r="N121" s="12">
        <f>SUM(N122,N126:N130)</f>
        <v>13585822</v>
      </c>
      <c r="O121" s="63">
        <v>14802057.140000001</v>
      </c>
      <c r="P121" s="63">
        <v>16222384</v>
      </c>
      <c r="Q121" s="63">
        <v>16720140</v>
      </c>
      <c r="R121" s="63">
        <v>22252946.600000001</v>
      </c>
      <c r="S121" s="63">
        <v>18540820.469999999</v>
      </c>
      <c r="T121" s="63">
        <v>24234958</v>
      </c>
      <c r="U121" s="41">
        <v>23897182.109999999</v>
      </c>
      <c r="V121" s="41">
        <v>24234255.099999998</v>
      </c>
      <c r="W121" s="63">
        <v>27340635.199999999</v>
      </c>
      <c r="X121" s="63">
        <v>24389571.300000001</v>
      </c>
      <c r="Y121" s="63">
        <v>27683525.670000002</v>
      </c>
      <c r="Z121" s="63">
        <v>34000870.109999999</v>
      </c>
      <c r="AA121" s="63">
        <v>31152533.350000001</v>
      </c>
      <c r="AB121" s="63">
        <v>34356856</v>
      </c>
      <c r="AC121" s="63">
        <v>65641794</v>
      </c>
      <c r="AD121" s="63">
        <v>39432640</v>
      </c>
      <c r="AE121" s="63">
        <v>37352234</v>
      </c>
      <c r="AF121" s="63">
        <v>36602641</v>
      </c>
      <c r="AG121" s="63">
        <v>46847037</v>
      </c>
      <c r="AH121" s="63">
        <v>35822446</v>
      </c>
      <c r="AI121" s="13">
        <v>6.9864738273714977E-3</v>
      </c>
      <c r="AJ121" s="13">
        <v>-0.23533166035666248</v>
      </c>
    </row>
    <row r="122" spans="1:44" ht="10.5" customHeight="1" x14ac:dyDescent="0.2">
      <c r="A122" s="11"/>
      <c r="B122" s="11"/>
      <c r="C122" s="11" t="s">
        <v>36</v>
      </c>
      <c r="D122" s="11"/>
      <c r="E122" s="11"/>
      <c r="F122" s="2"/>
      <c r="G122" s="12">
        <v>5559566</v>
      </c>
      <c r="H122" s="12">
        <v>5964921</v>
      </c>
      <c r="I122" s="12">
        <v>5819718</v>
      </c>
      <c r="J122" s="12">
        <v>8312330</v>
      </c>
      <c r="K122" s="12">
        <f>SUM(K123:K125)</f>
        <v>7635599</v>
      </c>
      <c r="L122" s="12">
        <f>SUM(L123:L125)</f>
        <v>9698661</v>
      </c>
      <c r="M122" s="12">
        <f>SUM(M123:M125)</f>
        <v>8742402</v>
      </c>
      <c r="N122" s="12">
        <f>SUM(N123:N125)</f>
        <v>9079287</v>
      </c>
      <c r="O122" s="12">
        <v>11194686.01</v>
      </c>
      <c r="P122" s="12">
        <v>9916588</v>
      </c>
      <c r="Q122" s="12">
        <v>10658276</v>
      </c>
      <c r="R122" s="63">
        <v>14453537.400000002</v>
      </c>
      <c r="S122" s="63">
        <v>9916588.290000001</v>
      </c>
      <c r="T122" s="63">
        <v>14865581</v>
      </c>
      <c r="U122" s="41">
        <v>14986016.15</v>
      </c>
      <c r="V122" s="41">
        <v>14985467.229999999</v>
      </c>
      <c r="W122" s="63">
        <v>17100867.719999999</v>
      </c>
      <c r="X122" s="63">
        <v>16693213.859999999</v>
      </c>
      <c r="Y122" s="63">
        <v>17836330.73</v>
      </c>
      <c r="Z122" s="63">
        <v>17777736.109999999</v>
      </c>
      <c r="AA122" s="63">
        <v>17704129.080000002</v>
      </c>
      <c r="AB122" s="63">
        <v>16566919</v>
      </c>
      <c r="AC122" s="63">
        <v>14948114</v>
      </c>
      <c r="AD122" s="63">
        <v>17183934</v>
      </c>
      <c r="AE122" s="63">
        <v>17759483</v>
      </c>
      <c r="AF122" s="63">
        <v>17873609</v>
      </c>
      <c r="AG122" s="63">
        <v>19467159</v>
      </c>
      <c r="AH122" s="63">
        <v>18294171</v>
      </c>
      <c r="AI122" s="13">
        <v>1.6666462842542584E-2</v>
      </c>
      <c r="AJ122" s="13">
        <v>-6.0254708969089944E-2</v>
      </c>
    </row>
    <row r="123" spans="1:44" ht="10.5" customHeight="1" x14ac:dyDescent="0.2">
      <c r="A123" s="11"/>
      <c r="B123" s="11"/>
      <c r="C123" s="11"/>
      <c r="D123" s="11" t="s">
        <v>37</v>
      </c>
      <c r="E123" s="11"/>
      <c r="F123" s="2"/>
      <c r="G123" s="12">
        <v>4096438</v>
      </c>
      <c r="H123" s="12">
        <v>4463803</v>
      </c>
      <c r="I123" s="12">
        <v>4904425</v>
      </c>
      <c r="J123" s="12">
        <v>7763190</v>
      </c>
      <c r="K123" s="12">
        <v>6980623</v>
      </c>
      <c r="L123" s="12">
        <v>9043328</v>
      </c>
      <c r="M123" s="12">
        <v>8016684</v>
      </c>
      <c r="N123" s="12">
        <v>8229063</v>
      </c>
      <c r="O123" s="12">
        <v>9993109.629999999</v>
      </c>
      <c r="P123" s="12">
        <v>8911478</v>
      </c>
      <c r="Q123" s="12">
        <v>9587173</v>
      </c>
      <c r="R123" s="63">
        <v>12029299.32</v>
      </c>
      <c r="S123" s="63">
        <v>8911478.4900000002</v>
      </c>
      <c r="T123" s="63">
        <v>12782051</v>
      </c>
      <c r="U123" s="41">
        <v>13210079.41</v>
      </c>
      <c r="V123" s="41">
        <v>13264819.43</v>
      </c>
      <c r="W123" s="63">
        <v>14988293.549999999</v>
      </c>
      <c r="X123" s="63">
        <v>13939957.140000001</v>
      </c>
      <c r="Y123" s="63">
        <v>15055635.130000001</v>
      </c>
      <c r="Z123" s="63">
        <v>15451826.93</v>
      </c>
      <c r="AA123" s="63">
        <v>15382712.57</v>
      </c>
      <c r="AB123" s="63">
        <v>14527640</v>
      </c>
      <c r="AC123" s="63">
        <v>13231625</v>
      </c>
      <c r="AD123" s="63">
        <v>14800038</v>
      </c>
      <c r="AE123" s="63">
        <v>15447143</v>
      </c>
      <c r="AF123" s="63">
        <v>15870832</v>
      </c>
      <c r="AG123" s="63">
        <v>16569925</v>
      </c>
      <c r="AH123" s="63">
        <v>16889881</v>
      </c>
      <c r="AI123" s="13">
        <v>2.5428192254028037E-2</v>
      </c>
      <c r="AJ123" s="13">
        <v>1.9309441654081112E-2</v>
      </c>
    </row>
    <row r="124" spans="1:44" ht="10.5" customHeight="1" x14ac:dyDescent="0.2">
      <c r="A124" s="11"/>
      <c r="B124" s="11"/>
      <c r="C124" s="14"/>
      <c r="D124" s="11" t="s">
        <v>90</v>
      </c>
      <c r="E124" s="11"/>
      <c r="F124" s="2"/>
      <c r="G124" s="12">
        <v>93</v>
      </c>
      <c r="H124" s="12">
        <v>12813</v>
      </c>
      <c r="I124" s="12">
        <v>3598</v>
      </c>
      <c r="J124" s="12">
        <v>0</v>
      </c>
      <c r="K124" s="12">
        <v>0</v>
      </c>
      <c r="L124" s="12">
        <v>4019</v>
      </c>
      <c r="M124" s="12">
        <v>7298</v>
      </c>
      <c r="N124" s="12">
        <v>33154</v>
      </c>
      <c r="O124" s="12">
        <v>33774.31</v>
      </c>
      <c r="P124" s="12">
        <v>25695</v>
      </c>
      <c r="Q124" s="12">
        <v>18152</v>
      </c>
      <c r="R124" s="63">
        <v>908461.71</v>
      </c>
      <c r="S124" s="63">
        <v>25695.06</v>
      </c>
      <c r="T124" s="63">
        <v>776260</v>
      </c>
      <c r="U124" s="41">
        <v>298313.46000000002</v>
      </c>
      <c r="V124" s="41">
        <v>384153.87</v>
      </c>
      <c r="W124" s="63">
        <v>519636.28</v>
      </c>
      <c r="X124" s="63">
        <v>519721.2</v>
      </c>
      <c r="Y124" s="63">
        <v>528896.51</v>
      </c>
      <c r="Z124" s="63">
        <v>607425.76</v>
      </c>
      <c r="AA124" s="63">
        <v>622861.31999999995</v>
      </c>
      <c r="AB124" s="63">
        <v>529840</v>
      </c>
      <c r="AC124" s="63">
        <v>53407</v>
      </c>
      <c r="AD124" s="63">
        <v>757821</v>
      </c>
      <c r="AE124" s="63">
        <v>747975</v>
      </c>
      <c r="AF124" s="63">
        <v>327307</v>
      </c>
      <c r="AG124" s="63">
        <v>1035747</v>
      </c>
      <c r="AH124" s="63">
        <v>78366</v>
      </c>
      <c r="AI124" s="13">
        <v>-0.27278333452301617</v>
      </c>
      <c r="AJ124" s="13">
        <v>-0.92433866571662771</v>
      </c>
    </row>
    <row r="125" spans="1:44" ht="10.5" customHeight="1" x14ac:dyDescent="0.2">
      <c r="A125" s="11"/>
      <c r="B125" s="11"/>
      <c r="C125" s="14"/>
      <c r="D125" s="11" t="s">
        <v>39</v>
      </c>
      <c r="E125" s="11"/>
      <c r="F125" s="2"/>
      <c r="G125" s="12">
        <v>1463035</v>
      </c>
      <c r="H125" s="12">
        <v>1488305</v>
      </c>
      <c r="I125" s="12">
        <v>911695</v>
      </c>
      <c r="J125" s="12">
        <v>549140</v>
      </c>
      <c r="K125" s="12">
        <v>654976</v>
      </c>
      <c r="L125" s="12">
        <v>651314</v>
      </c>
      <c r="M125" s="12">
        <v>718420</v>
      </c>
      <c r="N125" s="12">
        <v>817070</v>
      </c>
      <c r="O125" s="12">
        <v>1167802.07</v>
      </c>
      <c r="P125" s="12">
        <v>979415</v>
      </c>
      <c r="Q125" s="12">
        <v>1052951</v>
      </c>
      <c r="R125" s="63">
        <v>1515776.37</v>
      </c>
      <c r="S125" s="63">
        <v>979414.74</v>
      </c>
      <c r="T125" s="63">
        <v>1307270</v>
      </c>
      <c r="U125" s="41">
        <v>1477623.28</v>
      </c>
      <c r="V125" s="41">
        <v>1336493.9300000002</v>
      </c>
      <c r="W125" s="63">
        <v>1592937.89</v>
      </c>
      <c r="X125" s="63">
        <v>2233535.52</v>
      </c>
      <c r="Y125" s="63">
        <v>2251799.09</v>
      </c>
      <c r="Z125" s="63">
        <v>1718483.42</v>
      </c>
      <c r="AA125" s="63">
        <v>1698555.19</v>
      </c>
      <c r="AB125" s="63">
        <v>1509439</v>
      </c>
      <c r="AC125" s="63">
        <v>1663082</v>
      </c>
      <c r="AD125" s="63">
        <v>1626075</v>
      </c>
      <c r="AE125" s="63">
        <v>1564365</v>
      </c>
      <c r="AF125" s="63">
        <v>1675470</v>
      </c>
      <c r="AG125" s="63">
        <v>1861487</v>
      </c>
      <c r="AH125" s="63">
        <v>1325924</v>
      </c>
      <c r="AI125" s="13">
        <v>-2.137303642032784E-2</v>
      </c>
      <c r="AJ125" s="13">
        <v>-0.28770708578679305</v>
      </c>
    </row>
    <row r="126" spans="1:44" ht="10.5" customHeight="1" x14ac:dyDescent="0.2">
      <c r="A126" s="11"/>
      <c r="B126" s="14"/>
      <c r="C126" s="11" t="s">
        <v>40</v>
      </c>
      <c r="D126" s="11"/>
      <c r="E126" s="11"/>
      <c r="F126" s="2"/>
      <c r="G126" s="12">
        <v>1325670</v>
      </c>
      <c r="H126" s="12">
        <v>1428247</v>
      </c>
      <c r="I126" s="12">
        <v>1557677</v>
      </c>
      <c r="J126" s="12">
        <v>442746</v>
      </c>
      <c r="K126" s="12">
        <v>484627</v>
      </c>
      <c r="L126" s="12">
        <v>280569</v>
      </c>
      <c r="M126" s="12">
        <v>1358307</v>
      </c>
      <c r="N126" s="12">
        <v>1535787</v>
      </c>
      <c r="O126" s="12">
        <v>1649980.13</v>
      </c>
      <c r="P126" s="12">
        <v>1824007</v>
      </c>
      <c r="Q126" s="12">
        <v>1732017</v>
      </c>
      <c r="R126" s="63">
        <v>1541941.2</v>
      </c>
      <c r="S126" s="63">
        <v>1824007.18</v>
      </c>
      <c r="T126" s="63">
        <v>2271363</v>
      </c>
      <c r="U126" s="41">
        <v>2395062.96</v>
      </c>
      <c r="V126" s="41">
        <v>2870453.87</v>
      </c>
      <c r="W126" s="63">
        <v>1908551.48</v>
      </c>
      <c r="X126" s="63">
        <v>1772640.44</v>
      </c>
      <c r="Y126" s="63">
        <v>1547781.94</v>
      </c>
      <c r="Z126" s="63">
        <v>3475286</v>
      </c>
      <c r="AA126" s="63">
        <v>4133227.27</v>
      </c>
      <c r="AB126" s="63">
        <v>5370302</v>
      </c>
      <c r="AC126" s="63">
        <v>4706340</v>
      </c>
      <c r="AD126" s="63">
        <v>3422786</v>
      </c>
      <c r="AE126" s="63">
        <v>3209094</v>
      </c>
      <c r="AF126" s="63">
        <v>3173864</v>
      </c>
      <c r="AG126" s="63">
        <v>3320264</v>
      </c>
      <c r="AH126" s="63">
        <v>3123373</v>
      </c>
      <c r="AI126" s="13">
        <v>-8.6368936647106209E-2</v>
      </c>
      <c r="AJ126" s="13">
        <v>-5.9299802666294005E-2</v>
      </c>
    </row>
    <row r="127" spans="1:44" ht="10.5" customHeight="1" x14ac:dyDescent="0.2">
      <c r="A127" s="11"/>
      <c r="B127" s="14"/>
      <c r="C127" s="11" t="s">
        <v>210</v>
      </c>
      <c r="D127" s="11"/>
      <c r="E127" s="11"/>
      <c r="F127" s="2"/>
      <c r="G127" s="12">
        <v>0</v>
      </c>
      <c r="H127" s="12">
        <v>0</v>
      </c>
      <c r="I127" s="12">
        <v>0</v>
      </c>
      <c r="J127" s="12">
        <v>0</v>
      </c>
      <c r="K127" s="12">
        <v>0</v>
      </c>
      <c r="L127" s="12">
        <v>0</v>
      </c>
      <c r="M127" s="12">
        <v>0</v>
      </c>
      <c r="N127" s="12">
        <v>0</v>
      </c>
      <c r="O127" s="12">
        <v>0</v>
      </c>
      <c r="P127" s="12">
        <v>591375</v>
      </c>
      <c r="Q127" s="12">
        <v>594737</v>
      </c>
      <c r="R127" s="63">
        <v>620593</v>
      </c>
      <c r="S127" s="63">
        <v>679571</v>
      </c>
      <c r="T127" s="63">
        <v>599306</v>
      </c>
      <c r="U127" s="41">
        <v>472359</v>
      </c>
      <c r="V127" s="41">
        <v>427509</v>
      </c>
      <c r="W127" s="63">
        <v>322340</v>
      </c>
      <c r="X127" s="63">
        <v>329863</v>
      </c>
      <c r="Y127" s="63">
        <v>512193</v>
      </c>
      <c r="Z127" s="63">
        <v>451274</v>
      </c>
      <c r="AA127" s="63">
        <v>474921</v>
      </c>
      <c r="AB127" s="63">
        <v>479934</v>
      </c>
      <c r="AC127" s="63">
        <v>483209</v>
      </c>
      <c r="AD127" s="63">
        <v>570041</v>
      </c>
      <c r="AE127" s="63">
        <v>565686</v>
      </c>
      <c r="AF127" s="63">
        <v>594599</v>
      </c>
      <c r="AG127" s="63">
        <v>603366</v>
      </c>
      <c r="AH127" s="63">
        <v>568206</v>
      </c>
      <c r="AI127" s="13">
        <v>2.8538887276766012E-2</v>
      </c>
      <c r="AJ127" s="13">
        <v>-5.8273087976452101E-2</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70467</v>
      </c>
      <c r="Q128" s="12">
        <v>369776</v>
      </c>
      <c r="R128" s="63">
        <v>411684</v>
      </c>
      <c r="S128" s="63">
        <v>418793</v>
      </c>
      <c r="T128" s="63">
        <v>453885</v>
      </c>
      <c r="U128" s="41">
        <v>326929</v>
      </c>
      <c r="V128" s="41">
        <v>326133</v>
      </c>
      <c r="W128" s="63">
        <v>398010</v>
      </c>
      <c r="X128" s="63">
        <v>391862</v>
      </c>
      <c r="Y128" s="63">
        <v>339977</v>
      </c>
      <c r="Z128" s="63">
        <v>372689</v>
      </c>
      <c r="AA128" s="63">
        <v>386578</v>
      </c>
      <c r="AB128" s="63">
        <v>421091</v>
      </c>
      <c r="AC128" s="63">
        <v>458331</v>
      </c>
      <c r="AD128" s="63">
        <v>485941</v>
      </c>
      <c r="AE128" s="63">
        <v>482991</v>
      </c>
      <c r="AF128" s="63">
        <v>563987</v>
      </c>
      <c r="AG128" s="63">
        <v>537082</v>
      </c>
      <c r="AH128" s="63">
        <v>486429</v>
      </c>
      <c r="AI128" s="13">
        <v>2.4331629759128948E-2</v>
      </c>
      <c r="AJ128" s="13">
        <v>-9.4311483162720033E-2</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788073</v>
      </c>
      <c r="Z129" s="63">
        <v>0</v>
      </c>
      <c r="AA129" s="63">
        <v>0</v>
      </c>
      <c r="AB129" s="63">
        <v>0</v>
      </c>
      <c r="AC129" s="63">
        <v>171</v>
      </c>
      <c r="AD129" s="63">
        <v>3727717</v>
      </c>
      <c r="AE129" s="63">
        <v>4198030</v>
      </c>
      <c r="AF129" s="63">
        <v>4304496</v>
      </c>
      <c r="AG129" s="63">
        <v>4496031</v>
      </c>
      <c r="AH129" s="63">
        <v>4584740</v>
      </c>
      <c r="AI129" s="13" t="s">
        <v>246</v>
      </c>
      <c r="AJ129" s="13">
        <v>1.9730513423951036E-2</v>
      </c>
    </row>
    <row r="130" spans="1:36" ht="10.5" customHeight="1" x14ac:dyDescent="0.2">
      <c r="A130" s="11"/>
      <c r="B130" s="14"/>
      <c r="C130" s="11" t="s">
        <v>44</v>
      </c>
      <c r="D130" s="15"/>
      <c r="E130" s="11"/>
      <c r="F130" s="2"/>
      <c r="G130" s="12">
        <v>1626033</v>
      </c>
      <c r="H130" s="12">
        <v>2935315</v>
      </c>
      <c r="I130" s="12">
        <v>2999449</v>
      </c>
      <c r="J130" s="12">
        <v>3037872</v>
      </c>
      <c r="K130" s="12">
        <v>3122266</v>
      </c>
      <c r="L130" s="12">
        <v>2977174</v>
      </c>
      <c r="M130" s="12">
        <v>3509674</v>
      </c>
      <c r="N130" s="12">
        <v>2970748</v>
      </c>
      <c r="O130" s="12">
        <v>1957391</v>
      </c>
      <c r="P130" s="12">
        <v>3819947</v>
      </c>
      <c r="Q130" s="12">
        <v>3365334</v>
      </c>
      <c r="R130" s="63">
        <v>5225191</v>
      </c>
      <c r="S130" s="63">
        <v>5701861</v>
      </c>
      <c r="T130" s="63">
        <v>6044823</v>
      </c>
      <c r="U130" s="41">
        <v>5716815</v>
      </c>
      <c r="V130" s="41">
        <v>5624692</v>
      </c>
      <c r="W130" s="63">
        <v>7610866</v>
      </c>
      <c r="X130" s="63">
        <v>5201992</v>
      </c>
      <c r="Y130" s="63">
        <v>6659170</v>
      </c>
      <c r="Z130" s="63">
        <v>11923885</v>
      </c>
      <c r="AA130" s="63">
        <v>8453678</v>
      </c>
      <c r="AB130" s="63">
        <v>11518610</v>
      </c>
      <c r="AC130" s="63">
        <v>45045629</v>
      </c>
      <c r="AD130" s="63">
        <v>14042221</v>
      </c>
      <c r="AE130" s="63">
        <v>11136950</v>
      </c>
      <c r="AF130" s="63">
        <v>10092086</v>
      </c>
      <c r="AG130" s="63">
        <v>18423135</v>
      </c>
      <c r="AH130" s="63">
        <v>8765527</v>
      </c>
      <c r="AI130" s="13">
        <v>-4.4502270008882405E-2</v>
      </c>
      <c r="AJ130" s="13">
        <v>-0.52421089027464651</v>
      </c>
    </row>
    <row r="131" spans="1:36" ht="10.5" customHeight="1" x14ac:dyDescent="0.2">
      <c r="A131" s="11"/>
      <c r="B131" s="14"/>
      <c r="C131" s="11"/>
      <c r="D131" s="15" t="s">
        <v>45</v>
      </c>
      <c r="E131" s="11"/>
      <c r="F131" s="2"/>
      <c r="G131" s="12">
        <v>105671</v>
      </c>
      <c r="H131" s="12">
        <v>190038</v>
      </c>
      <c r="I131" s="12">
        <v>208096</v>
      </c>
      <c r="J131" s="12">
        <v>202347</v>
      </c>
      <c r="K131" s="12">
        <v>251269</v>
      </c>
      <c r="L131" s="12">
        <v>268760</v>
      </c>
      <c r="M131" s="12">
        <v>321031</v>
      </c>
      <c r="N131" s="12">
        <v>307489</v>
      </c>
      <c r="O131" s="12">
        <v>314271</v>
      </c>
      <c r="P131" s="12">
        <v>389342</v>
      </c>
      <c r="Q131" s="12">
        <v>462921</v>
      </c>
      <c r="R131" s="63">
        <v>527097</v>
      </c>
      <c r="S131" s="63">
        <v>620426</v>
      </c>
      <c r="T131" s="63">
        <v>718551</v>
      </c>
      <c r="U131" s="41">
        <v>669545</v>
      </c>
      <c r="V131" s="41">
        <v>677764</v>
      </c>
      <c r="W131" s="63">
        <v>469792</v>
      </c>
      <c r="X131" s="63">
        <v>453612</v>
      </c>
      <c r="Y131" s="63">
        <v>430450</v>
      </c>
      <c r="Z131" s="63">
        <v>419166</v>
      </c>
      <c r="AA131" s="63">
        <v>549817</v>
      </c>
      <c r="AB131" s="63">
        <v>396768</v>
      </c>
      <c r="AC131" s="63">
        <v>531064</v>
      </c>
      <c r="AD131" s="63">
        <v>560147</v>
      </c>
      <c r="AE131" s="63">
        <v>680959</v>
      </c>
      <c r="AF131" s="63">
        <v>700908</v>
      </c>
      <c r="AG131" s="63">
        <v>661622</v>
      </c>
      <c r="AH131" s="63">
        <v>648461</v>
      </c>
      <c r="AI131" s="13">
        <v>8.5320160964224012E-2</v>
      </c>
      <c r="AJ131" s="13">
        <v>-1.9892022937568581E-2</v>
      </c>
    </row>
    <row r="132" spans="1:36" ht="10.5" customHeight="1" x14ac:dyDescent="0.2">
      <c r="A132" s="11"/>
      <c r="B132" s="14"/>
      <c r="C132" s="11"/>
      <c r="D132" s="15" t="s">
        <v>46</v>
      </c>
      <c r="E132" s="11"/>
      <c r="F132" s="2"/>
      <c r="G132" s="12">
        <v>1350909</v>
      </c>
      <c r="H132" s="12">
        <v>2355689</v>
      </c>
      <c r="I132" s="12">
        <v>2424421</v>
      </c>
      <c r="J132" s="12">
        <v>2476286</v>
      </c>
      <c r="K132" s="12">
        <v>2442952</v>
      </c>
      <c r="L132" s="12">
        <v>2403002</v>
      </c>
      <c r="M132" s="12">
        <v>2792953</v>
      </c>
      <c r="N132" s="12">
        <v>2581754</v>
      </c>
      <c r="O132" s="12">
        <v>1270711</v>
      </c>
      <c r="P132" s="12">
        <v>3212640</v>
      </c>
      <c r="Q132" s="12">
        <v>2792788</v>
      </c>
      <c r="R132" s="63">
        <v>4626041</v>
      </c>
      <c r="S132" s="63">
        <v>4940173</v>
      </c>
      <c r="T132" s="63">
        <v>4857610</v>
      </c>
      <c r="U132" s="41">
        <v>4564362</v>
      </c>
      <c r="V132" s="41">
        <v>4628146</v>
      </c>
      <c r="W132" s="63">
        <v>6480644</v>
      </c>
      <c r="X132" s="63">
        <v>4554669</v>
      </c>
      <c r="Y132" s="63">
        <v>5404851</v>
      </c>
      <c r="Z132" s="63">
        <v>5320128</v>
      </c>
      <c r="AA132" s="63">
        <v>7813570</v>
      </c>
      <c r="AB132" s="63">
        <v>8047761</v>
      </c>
      <c r="AC132" s="63">
        <v>6552986</v>
      </c>
      <c r="AD132" s="63">
        <v>6953438</v>
      </c>
      <c r="AE132" s="63">
        <v>7814398</v>
      </c>
      <c r="AF132" s="63">
        <v>7907626</v>
      </c>
      <c r="AG132" s="63">
        <v>7698325</v>
      </c>
      <c r="AH132" s="63">
        <v>7051437</v>
      </c>
      <c r="AI132" s="13">
        <v>-2.1786257007831655E-2</v>
      </c>
      <c r="AJ132" s="13">
        <v>-8.4029707761103883E-2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5552535</v>
      </c>
      <c r="AA133" s="63">
        <v>0</v>
      </c>
      <c r="AB133" s="63">
        <v>3036957</v>
      </c>
      <c r="AC133" s="63">
        <v>33336192</v>
      </c>
      <c r="AD133" s="63">
        <v>5446278</v>
      </c>
      <c r="AE133" s="63">
        <v>2000000</v>
      </c>
      <c r="AF133" s="63">
        <v>582353</v>
      </c>
      <c r="AG133" s="63">
        <v>8600337</v>
      </c>
      <c r="AH133" s="63">
        <v>0</v>
      </c>
      <c r="AI133" s="13">
        <v>-1</v>
      </c>
      <c r="AJ133" s="13" t="s">
        <v>246</v>
      </c>
    </row>
    <row r="134" spans="1:36" ht="10.5" customHeight="1" x14ac:dyDescent="0.2">
      <c r="A134" s="11"/>
      <c r="B134" s="11"/>
      <c r="C134" s="11"/>
      <c r="D134" s="11" t="s">
        <v>48</v>
      </c>
      <c r="E134" s="11"/>
      <c r="F134" s="2"/>
      <c r="G134" s="12">
        <v>169453</v>
      </c>
      <c r="H134" s="12">
        <v>389588</v>
      </c>
      <c r="I134" s="12">
        <v>366932</v>
      </c>
      <c r="J134" s="12">
        <v>359239</v>
      </c>
      <c r="K134" s="12">
        <v>428045</v>
      </c>
      <c r="L134" s="12">
        <v>305412</v>
      </c>
      <c r="M134" s="12">
        <v>395690</v>
      </c>
      <c r="N134" s="12">
        <v>81505</v>
      </c>
      <c r="O134" s="12">
        <v>372409</v>
      </c>
      <c r="P134" s="12">
        <v>217965</v>
      </c>
      <c r="Q134" s="12">
        <v>109625</v>
      </c>
      <c r="R134" s="63">
        <v>72053</v>
      </c>
      <c r="S134" s="63">
        <v>141262</v>
      </c>
      <c r="T134" s="63">
        <v>468662</v>
      </c>
      <c r="U134" s="41">
        <v>482908</v>
      </c>
      <c r="V134" s="41">
        <v>318782</v>
      </c>
      <c r="W134" s="63">
        <v>660430</v>
      </c>
      <c r="X134" s="63">
        <v>193711</v>
      </c>
      <c r="Y134" s="63">
        <v>823869</v>
      </c>
      <c r="Z134" s="63">
        <v>632056</v>
      </c>
      <c r="AA134" s="63">
        <v>90291</v>
      </c>
      <c r="AB134" s="63">
        <v>37124</v>
      </c>
      <c r="AC134" s="63">
        <v>4625387</v>
      </c>
      <c r="AD134" s="63">
        <v>1082358</v>
      </c>
      <c r="AE134" s="63">
        <v>641593</v>
      </c>
      <c r="AF134" s="63">
        <v>901199</v>
      </c>
      <c r="AG134" s="63">
        <v>1462851</v>
      </c>
      <c r="AH134" s="63">
        <v>1065629</v>
      </c>
      <c r="AI134" s="13">
        <v>0.74981396324309202</v>
      </c>
      <c r="AJ134" s="13">
        <v>-0.27153961681675032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2606107</v>
      </c>
      <c r="H136" s="12">
        <v>2605498</v>
      </c>
      <c r="I136" s="12">
        <v>1889530</v>
      </c>
      <c r="J136" s="12">
        <v>2392792</v>
      </c>
      <c r="K136" s="12">
        <f>SUM(K137:K145)</f>
        <v>2241138</v>
      </c>
      <c r="L136" s="12">
        <f>SUM(L137:L145)</f>
        <v>2532315</v>
      </c>
      <c r="M136" s="12">
        <f>SUM(M137:M145)</f>
        <v>2538950</v>
      </c>
      <c r="N136" s="12">
        <f>SUM(N137:N145)</f>
        <v>2837400</v>
      </c>
      <c r="O136" s="12">
        <v>3210281.99</v>
      </c>
      <c r="P136" s="12">
        <v>3197438</v>
      </c>
      <c r="Q136" s="12">
        <v>3079445</v>
      </c>
      <c r="R136" s="63">
        <v>4083289.27</v>
      </c>
      <c r="S136" s="63">
        <v>3284673.19</v>
      </c>
      <c r="T136" s="63">
        <v>3476385</v>
      </c>
      <c r="U136" s="41">
        <v>3561277.9699999997</v>
      </c>
      <c r="V136" s="41">
        <v>3532892.61</v>
      </c>
      <c r="W136" s="63">
        <v>3763709.68</v>
      </c>
      <c r="X136" s="63">
        <v>3016506.13</v>
      </c>
      <c r="Y136" s="63">
        <v>2748985.13</v>
      </c>
      <c r="Z136" s="63">
        <v>2911457.71</v>
      </c>
      <c r="AA136" s="63">
        <v>2705075.9000000004</v>
      </c>
      <c r="AB136" s="63">
        <v>4610141</v>
      </c>
      <c r="AC136" s="63">
        <v>6972979</v>
      </c>
      <c r="AD136" s="63">
        <v>11056339</v>
      </c>
      <c r="AE136" s="63">
        <v>8539837</v>
      </c>
      <c r="AF136" s="63">
        <v>10168361</v>
      </c>
      <c r="AG136" s="63">
        <v>8703017</v>
      </c>
      <c r="AH136" s="63">
        <v>9339135</v>
      </c>
      <c r="AI136" s="13">
        <v>0.12486069225773244</v>
      </c>
      <c r="AJ136" s="13">
        <v>7.3091664649167068E-2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422287</v>
      </c>
      <c r="H138" s="12">
        <v>422179</v>
      </c>
      <c r="I138" s="12">
        <v>143990</v>
      </c>
      <c r="J138" s="12">
        <v>221428</v>
      </c>
      <c r="K138" s="12">
        <v>225963</v>
      </c>
      <c r="L138" s="12">
        <v>191106</v>
      </c>
      <c r="M138" s="12">
        <v>238823</v>
      </c>
      <c r="N138" s="12">
        <v>252347</v>
      </c>
      <c r="O138" s="12">
        <v>577564.51</v>
      </c>
      <c r="P138" s="12">
        <v>497425</v>
      </c>
      <c r="Q138" s="12">
        <v>573071</v>
      </c>
      <c r="R138" s="63">
        <v>721207.09</v>
      </c>
      <c r="S138" s="63">
        <v>497425.26</v>
      </c>
      <c r="T138" s="63">
        <v>637849</v>
      </c>
      <c r="U138" s="41">
        <v>675744.75</v>
      </c>
      <c r="V138" s="41">
        <v>722040.98</v>
      </c>
      <c r="W138" s="64">
        <v>746203.54</v>
      </c>
      <c r="X138" s="64">
        <v>768198.9</v>
      </c>
      <c r="Y138" s="63">
        <v>843235.39</v>
      </c>
      <c r="Z138" s="63">
        <v>855288.9</v>
      </c>
      <c r="AA138" s="63">
        <v>891643.99</v>
      </c>
      <c r="AB138" s="63">
        <v>916857</v>
      </c>
      <c r="AC138" s="63">
        <v>936739</v>
      </c>
      <c r="AD138" s="63">
        <v>1040427</v>
      </c>
      <c r="AE138" s="63">
        <v>1048545</v>
      </c>
      <c r="AF138" s="63">
        <v>1067797</v>
      </c>
      <c r="AG138" s="63">
        <v>1082740</v>
      </c>
      <c r="AH138" s="63">
        <v>1102364</v>
      </c>
      <c r="AI138" s="13">
        <v>3.1186541388454225E-2</v>
      </c>
      <c r="AJ138" s="13">
        <v>1.8124388126420008E-2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1604792</v>
      </c>
      <c r="H141" s="12">
        <v>1663689</v>
      </c>
      <c r="I141" s="12">
        <v>1634288</v>
      </c>
      <c r="J141" s="12">
        <v>1620216</v>
      </c>
      <c r="K141" s="12">
        <v>1762612</v>
      </c>
      <c r="L141" s="12">
        <v>1835108</v>
      </c>
      <c r="M141" s="12">
        <v>1986187</v>
      </c>
      <c r="N141" s="12">
        <v>2230108</v>
      </c>
      <c r="O141" s="12">
        <v>2189923.44</v>
      </c>
      <c r="P141" s="12">
        <v>2164000</v>
      </c>
      <c r="Q141" s="12">
        <v>2122066</v>
      </c>
      <c r="R141" s="63">
        <v>2247477.2999999998</v>
      </c>
      <c r="S141" s="63">
        <v>2278427.5700000003</v>
      </c>
      <c r="T141" s="63">
        <v>2214135</v>
      </c>
      <c r="U141" s="41">
        <v>2336319.1199999996</v>
      </c>
      <c r="V141" s="41">
        <v>2577831.79</v>
      </c>
      <c r="W141" s="63">
        <v>2391453.29</v>
      </c>
      <c r="X141" s="63">
        <v>2117095.7000000002</v>
      </c>
      <c r="Y141" s="63">
        <v>1716247.21</v>
      </c>
      <c r="Z141" s="63">
        <v>1480298.3900000001</v>
      </c>
      <c r="AA141" s="63">
        <v>1757134.83</v>
      </c>
      <c r="AB141" s="63">
        <v>1048686</v>
      </c>
      <c r="AC141" s="63">
        <v>1677767</v>
      </c>
      <c r="AD141" s="63">
        <v>9554795</v>
      </c>
      <c r="AE141" s="63">
        <v>6905234</v>
      </c>
      <c r="AF141" s="63">
        <v>1819743</v>
      </c>
      <c r="AG141" s="63">
        <v>1925490</v>
      </c>
      <c r="AH141" s="63">
        <v>1964487</v>
      </c>
      <c r="AI141" s="13">
        <v>0.11028365949441032</v>
      </c>
      <c r="AJ141" s="13">
        <v>2.0253026502344857E-2</v>
      </c>
    </row>
    <row r="142" spans="1:36" ht="10.5" customHeight="1" x14ac:dyDescent="0.2">
      <c r="A142" s="11"/>
      <c r="B142" s="14"/>
      <c r="C142" s="11" t="s">
        <v>55</v>
      </c>
      <c r="E142" s="11"/>
      <c r="F142" s="2"/>
      <c r="G142" s="12">
        <v>0</v>
      </c>
      <c r="H142" s="12">
        <v>0</v>
      </c>
      <c r="I142" s="12">
        <v>0</v>
      </c>
      <c r="J142" s="12">
        <v>0</v>
      </c>
      <c r="K142" s="12">
        <v>0</v>
      </c>
      <c r="L142" s="12">
        <v>12922</v>
      </c>
      <c r="M142" s="12">
        <v>30272</v>
      </c>
      <c r="N142" s="12">
        <v>47834</v>
      </c>
      <c r="O142" s="12">
        <v>62369.04</v>
      </c>
      <c r="P142" s="12">
        <v>51860</v>
      </c>
      <c r="Q142" s="12">
        <v>56643</v>
      </c>
      <c r="R142" s="63">
        <v>76707.88</v>
      </c>
      <c r="S142" s="63">
        <v>51860.36</v>
      </c>
      <c r="T142" s="63">
        <v>64821</v>
      </c>
      <c r="U142" s="41">
        <v>59534.1</v>
      </c>
      <c r="V142" s="41">
        <v>65563.839999999997</v>
      </c>
      <c r="W142" s="64">
        <v>67625.850000000006</v>
      </c>
      <c r="X142" s="64">
        <v>56099.53</v>
      </c>
      <c r="Y142" s="63">
        <v>56099.53</v>
      </c>
      <c r="Z142" s="63">
        <v>51683.42</v>
      </c>
      <c r="AA142" s="63">
        <v>56297.08</v>
      </c>
      <c r="AB142" s="63">
        <v>56553</v>
      </c>
      <c r="AC142" s="63">
        <v>52577</v>
      </c>
      <c r="AD142" s="63">
        <v>56166</v>
      </c>
      <c r="AE142" s="63">
        <v>54178</v>
      </c>
      <c r="AF142" s="63">
        <v>60284</v>
      </c>
      <c r="AG142" s="63">
        <v>52097</v>
      </c>
      <c r="AH142" s="63">
        <v>46453</v>
      </c>
      <c r="AI142" s="13">
        <v>-3.2257784816856816E-2</v>
      </c>
      <c r="AJ142" s="13">
        <v>-0.10833637253584659</v>
      </c>
    </row>
    <row r="143" spans="1:36" ht="10.5" customHeight="1" x14ac:dyDescent="0.2">
      <c r="A143" s="11"/>
      <c r="B143" s="11"/>
      <c r="C143" s="11" t="s">
        <v>56</v>
      </c>
      <c r="D143" s="11"/>
      <c r="E143" s="11"/>
      <c r="F143" s="2"/>
      <c r="G143" s="12">
        <v>579028</v>
      </c>
      <c r="H143" s="12">
        <v>519630</v>
      </c>
      <c r="I143" s="12">
        <v>111252</v>
      </c>
      <c r="J143" s="12">
        <v>551148</v>
      </c>
      <c r="K143" s="12">
        <v>252563</v>
      </c>
      <c r="L143" s="12">
        <v>493179</v>
      </c>
      <c r="M143" s="12">
        <v>283668</v>
      </c>
      <c r="N143" s="12">
        <v>307111</v>
      </c>
      <c r="O143" s="12">
        <v>380425</v>
      </c>
      <c r="P143" s="12">
        <v>484153</v>
      </c>
      <c r="Q143" s="12">
        <v>327665</v>
      </c>
      <c r="R143" s="63">
        <v>1037897</v>
      </c>
      <c r="S143" s="63">
        <v>456960</v>
      </c>
      <c r="T143" s="63">
        <v>559580</v>
      </c>
      <c r="U143" s="41">
        <v>489680</v>
      </c>
      <c r="V143" s="41">
        <v>167456</v>
      </c>
      <c r="W143" s="63">
        <v>558427</v>
      </c>
      <c r="X143" s="63">
        <v>75112</v>
      </c>
      <c r="Y143" s="63">
        <v>133403</v>
      </c>
      <c r="Z143" s="63">
        <v>524187</v>
      </c>
      <c r="AA143" s="63">
        <v>0</v>
      </c>
      <c r="AB143" s="63">
        <v>2588045</v>
      </c>
      <c r="AC143" s="63">
        <v>4305896</v>
      </c>
      <c r="AD143" s="63">
        <v>404951</v>
      </c>
      <c r="AE143" s="63">
        <v>531880</v>
      </c>
      <c r="AF143" s="63">
        <v>7220537</v>
      </c>
      <c r="AG143" s="63">
        <v>5642690</v>
      </c>
      <c r="AH143" s="63">
        <v>6225831</v>
      </c>
      <c r="AI143" s="13">
        <v>0.15754420212588593</v>
      </c>
      <c r="AJ143" s="13">
        <v>0.10334450412835013</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162567</v>
      </c>
      <c r="H147" s="12">
        <v>561442</v>
      </c>
      <c r="I147" s="12">
        <v>1302628</v>
      </c>
      <c r="J147" s="12">
        <v>823182</v>
      </c>
      <c r="K147" s="12">
        <v>778794</v>
      </c>
      <c r="L147" s="12">
        <v>677357</v>
      </c>
      <c r="M147" s="12">
        <v>1536762</v>
      </c>
      <c r="N147" s="12">
        <v>1044999</v>
      </c>
      <c r="O147" s="12">
        <v>0</v>
      </c>
      <c r="P147" s="12">
        <v>953412</v>
      </c>
      <c r="Q147" s="12">
        <v>161794</v>
      </c>
      <c r="R147" s="63">
        <v>2371590</v>
      </c>
      <c r="S147" s="63">
        <v>1027652</v>
      </c>
      <c r="T147" s="63">
        <v>998996</v>
      </c>
      <c r="U147" s="41">
        <v>787801</v>
      </c>
      <c r="V147" s="41">
        <v>1412143</v>
      </c>
      <c r="W147" s="63">
        <v>859626</v>
      </c>
      <c r="X147" s="63">
        <v>2618589.44</v>
      </c>
      <c r="Y147" s="63">
        <v>4457039</v>
      </c>
      <c r="Z147" s="63">
        <v>1775189</v>
      </c>
      <c r="AA147" s="63">
        <v>1282747</v>
      </c>
      <c r="AB147" s="63">
        <v>4234924</v>
      </c>
      <c r="AC147" s="63">
        <v>1602112</v>
      </c>
      <c r="AD147" s="63">
        <v>1599737</v>
      </c>
      <c r="AE147" s="63">
        <v>3785783</v>
      </c>
      <c r="AF147" s="63">
        <v>1684085</v>
      </c>
      <c r="AG147" s="63">
        <v>1009419</v>
      </c>
      <c r="AH147" s="63">
        <v>3354921</v>
      </c>
      <c r="AI147" s="13">
        <v>-3.8078911090757117E-2</v>
      </c>
      <c r="AJ147" s="13">
        <v>2.3236158621939946</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0</v>
      </c>
      <c r="I149" s="12">
        <v>0</v>
      </c>
      <c r="J149" s="12">
        <v>4506</v>
      </c>
      <c r="K149" s="12">
        <v>5913</v>
      </c>
      <c r="L149" s="12">
        <v>7161</v>
      </c>
      <c r="M149" s="12">
        <v>21125</v>
      </c>
      <c r="N149" s="12">
        <v>54078</v>
      </c>
      <c r="O149" s="12">
        <v>29078</v>
      </c>
      <c r="P149" s="12">
        <v>103475</v>
      </c>
      <c r="Q149" s="12">
        <v>179508</v>
      </c>
      <c r="R149" s="63">
        <v>615990</v>
      </c>
      <c r="S149" s="63">
        <v>647557</v>
      </c>
      <c r="T149" s="63">
        <v>689297</v>
      </c>
      <c r="U149" s="41">
        <v>56228</v>
      </c>
      <c r="V149" s="41">
        <v>59589</v>
      </c>
      <c r="W149" s="63">
        <v>2951805</v>
      </c>
      <c r="X149" s="63">
        <v>2868406</v>
      </c>
      <c r="Y149" s="63">
        <v>0</v>
      </c>
      <c r="Z149" s="63">
        <v>0</v>
      </c>
      <c r="AA149" s="63">
        <v>0</v>
      </c>
      <c r="AB149" s="63">
        <v>0</v>
      </c>
      <c r="AC149" s="63">
        <v>0</v>
      </c>
      <c r="AD149" s="63">
        <v>2021481</v>
      </c>
      <c r="AE149" s="63">
        <v>2224883</v>
      </c>
      <c r="AF149" s="63">
        <v>3346787</v>
      </c>
      <c r="AG149" s="63">
        <v>854170</v>
      </c>
      <c r="AH149" s="63">
        <v>4958802</v>
      </c>
      <c r="AI149" s="13" t="s">
        <v>246</v>
      </c>
      <c r="AJ149" s="13">
        <v>4.8054040764718966</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9520268</v>
      </c>
      <c r="H152" s="5">
        <v>10484142</v>
      </c>
      <c r="I152" s="5">
        <v>15079321</v>
      </c>
      <c r="J152" s="5">
        <v>15901693</v>
      </c>
      <c r="K152" s="5">
        <v>16939222</v>
      </c>
      <c r="L152" s="5">
        <v>16131220</v>
      </c>
      <c r="M152" s="5">
        <v>17579406</v>
      </c>
      <c r="N152" s="5">
        <v>18302253</v>
      </c>
      <c r="O152" s="5">
        <v>12669734</v>
      </c>
      <c r="P152" s="5">
        <v>18042113</v>
      </c>
      <c r="Q152" s="5">
        <v>16972171</v>
      </c>
      <c r="R152" s="62">
        <v>25202983</v>
      </c>
      <c r="S152" s="62">
        <v>23053353</v>
      </c>
      <c r="T152" s="62">
        <v>33796679</v>
      </c>
      <c r="U152" s="39">
        <v>33057301</v>
      </c>
      <c r="V152" s="39">
        <v>32677502</v>
      </c>
      <c r="W152" s="62">
        <v>28732334</v>
      </c>
      <c r="X152" s="62">
        <v>43360975</v>
      </c>
      <c r="Y152" s="62">
        <v>39095968</v>
      </c>
      <c r="Z152" s="62">
        <v>46450035</v>
      </c>
      <c r="AA152" s="62">
        <v>47176618</v>
      </c>
      <c r="AB152" s="62">
        <v>51208692</v>
      </c>
      <c r="AC152" s="62">
        <v>57630868</v>
      </c>
      <c r="AD152" s="62">
        <v>57030114</v>
      </c>
      <c r="AE152" s="62">
        <v>57491565</v>
      </c>
      <c r="AF152" s="62">
        <v>66783209</v>
      </c>
      <c r="AG152" s="62">
        <v>71413569</v>
      </c>
      <c r="AH152" s="62">
        <v>67603672</v>
      </c>
      <c r="AI152" s="10">
        <v>4.7380379005468543E-2</v>
      </c>
      <c r="AJ152" s="10">
        <v>-5.3349763264177431E-2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3866518</v>
      </c>
      <c r="H154" s="12">
        <v>3284702</v>
      </c>
      <c r="I154" s="12">
        <v>3481233</v>
      </c>
      <c r="J154" s="12">
        <v>3573631</v>
      </c>
      <c r="K154" s="12">
        <v>3699329</v>
      </c>
      <c r="L154" s="12">
        <v>3883009</v>
      </c>
      <c r="M154" s="12">
        <v>4512177</v>
      </c>
      <c r="N154" s="12">
        <v>3004879</v>
      </c>
      <c r="O154" s="12">
        <v>3849429</v>
      </c>
      <c r="P154" s="12">
        <v>4151032</v>
      </c>
      <c r="Q154" s="12">
        <v>5178278</v>
      </c>
      <c r="R154" s="63">
        <v>4855948</v>
      </c>
      <c r="S154" s="63">
        <v>4534905</v>
      </c>
      <c r="T154" s="63">
        <v>7144917</v>
      </c>
      <c r="U154" s="41">
        <v>5998647</v>
      </c>
      <c r="V154" s="41">
        <v>6476598</v>
      </c>
      <c r="W154" s="63">
        <v>5075570</v>
      </c>
      <c r="X154" s="63">
        <v>11826674</v>
      </c>
      <c r="Y154" s="63">
        <v>7316963</v>
      </c>
      <c r="Z154" s="63">
        <v>7344982</v>
      </c>
      <c r="AA154" s="63">
        <v>8178473</v>
      </c>
      <c r="AB154" s="63">
        <v>10740147</v>
      </c>
      <c r="AC154" s="63">
        <v>13562924</v>
      </c>
      <c r="AD154" s="63">
        <v>13296432</v>
      </c>
      <c r="AE154" s="63">
        <v>15322591</v>
      </c>
      <c r="AF154" s="63">
        <v>17649356</v>
      </c>
      <c r="AG154" s="63">
        <v>18837177</v>
      </c>
      <c r="AH154" s="63">
        <v>15948990</v>
      </c>
      <c r="AI154" s="13">
        <v>6.8121097590662982E-2</v>
      </c>
      <c r="AJ154" s="13">
        <v>-0.15332377032928024</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2021926</v>
      </c>
      <c r="H156" s="12">
        <v>3308306</v>
      </c>
      <c r="I156" s="12">
        <v>3906766</v>
      </c>
      <c r="J156" s="12">
        <v>4190737</v>
      </c>
      <c r="K156" s="12">
        <v>5295193</v>
      </c>
      <c r="L156" s="12">
        <v>5137678</v>
      </c>
      <c r="M156" s="12">
        <v>6615454</v>
      </c>
      <c r="N156" s="12">
        <v>6354074</v>
      </c>
      <c r="O156" s="12">
        <v>4175635</v>
      </c>
      <c r="P156" s="12">
        <v>7547674</v>
      </c>
      <c r="Q156" s="12">
        <v>7876369</v>
      </c>
      <c r="R156" s="63">
        <v>13800325</v>
      </c>
      <c r="S156" s="63">
        <v>10887405</v>
      </c>
      <c r="T156" s="63">
        <v>16186907</v>
      </c>
      <c r="U156" s="41">
        <v>13426933</v>
      </c>
      <c r="V156" s="41">
        <v>14839811</v>
      </c>
      <c r="W156" s="63">
        <v>14349934</v>
      </c>
      <c r="X156" s="63">
        <v>16381935</v>
      </c>
      <c r="Y156" s="63">
        <v>14273940</v>
      </c>
      <c r="Z156" s="63">
        <v>14408652</v>
      </c>
      <c r="AA156" s="63">
        <v>17389984</v>
      </c>
      <c r="AB156" s="63">
        <v>18280833</v>
      </c>
      <c r="AC156" s="63">
        <v>20113959</v>
      </c>
      <c r="AD156" s="63">
        <v>16168862</v>
      </c>
      <c r="AE156" s="63">
        <v>16528235</v>
      </c>
      <c r="AF156" s="63">
        <v>17358947</v>
      </c>
      <c r="AG156" s="63">
        <v>22346591</v>
      </c>
      <c r="AH156" s="63">
        <v>23039831</v>
      </c>
      <c r="AI156" s="13">
        <v>3.9315054220969481E-2</v>
      </c>
      <c r="AJ156" s="13">
        <v>3.1022181414605922E-2</v>
      </c>
    </row>
    <row r="157" spans="1:36" ht="10.5" customHeight="1" x14ac:dyDescent="0.2">
      <c r="A157" s="11"/>
      <c r="B157" s="19" t="s">
        <v>67</v>
      </c>
      <c r="C157" s="14"/>
      <c r="D157" s="19"/>
      <c r="E157" s="19"/>
      <c r="F157" s="2"/>
      <c r="G157" s="12">
        <v>648468</v>
      </c>
      <c r="H157" s="12">
        <v>357209</v>
      </c>
      <c r="I157" s="12">
        <v>534192</v>
      </c>
      <c r="J157" s="12">
        <v>696188</v>
      </c>
      <c r="K157" s="12">
        <v>428135</v>
      </c>
      <c r="L157" s="12">
        <v>568355</v>
      </c>
      <c r="M157" s="12">
        <v>1245709</v>
      </c>
      <c r="N157" s="12">
        <v>1072605</v>
      </c>
      <c r="O157" s="12">
        <v>801817</v>
      </c>
      <c r="P157" s="12">
        <v>1684448</v>
      </c>
      <c r="Q157" s="12">
        <v>1514074</v>
      </c>
      <c r="R157" s="63">
        <v>1400413</v>
      </c>
      <c r="S157" s="63">
        <v>2008965</v>
      </c>
      <c r="T157" s="63">
        <v>2157486</v>
      </c>
      <c r="U157" s="41">
        <v>1628780</v>
      </c>
      <c r="V157" s="41">
        <v>1681588</v>
      </c>
      <c r="W157" s="63">
        <v>1348601</v>
      </c>
      <c r="X157" s="63">
        <v>1938208</v>
      </c>
      <c r="Y157" s="63">
        <v>0</v>
      </c>
      <c r="Z157" s="63">
        <v>0</v>
      </c>
      <c r="AA157" s="63">
        <v>2502950</v>
      </c>
      <c r="AB157" s="63">
        <v>4182236</v>
      </c>
      <c r="AC157" s="63">
        <v>5446644</v>
      </c>
      <c r="AD157" s="63">
        <v>2131456</v>
      </c>
      <c r="AE157" s="63">
        <v>3337074</v>
      </c>
      <c r="AF157" s="63">
        <v>2284998</v>
      </c>
      <c r="AG157" s="63">
        <v>2646522</v>
      </c>
      <c r="AH157" s="63">
        <v>6836198</v>
      </c>
      <c r="AI157" s="13">
        <v>8.5344682463611266E-2</v>
      </c>
      <c r="AJ157" s="13">
        <v>1.5830875390418067</v>
      </c>
    </row>
    <row r="158" spans="1:36" ht="10.5" customHeight="1" x14ac:dyDescent="0.2">
      <c r="A158" s="11"/>
      <c r="B158" s="19" t="s">
        <v>69</v>
      </c>
      <c r="C158" s="14"/>
      <c r="D158" s="19"/>
      <c r="E158" s="19"/>
      <c r="F158" s="2"/>
      <c r="G158" s="12">
        <v>1269598</v>
      </c>
      <c r="H158" s="12">
        <v>1451764</v>
      </c>
      <c r="I158" s="12">
        <v>1871255</v>
      </c>
      <c r="J158" s="12">
        <v>2338094</v>
      </c>
      <c r="K158" s="12">
        <v>2357800</v>
      </c>
      <c r="L158" s="12">
        <v>2196381</v>
      </c>
      <c r="M158" s="12">
        <v>2082413</v>
      </c>
      <c r="N158" s="12">
        <v>2494018</v>
      </c>
      <c r="O158" s="12">
        <v>1850776</v>
      </c>
      <c r="P158" s="12">
        <v>1984346</v>
      </c>
      <c r="Q158" s="12">
        <v>2172163</v>
      </c>
      <c r="R158" s="63">
        <v>136805</v>
      </c>
      <c r="S158" s="63">
        <v>736684</v>
      </c>
      <c r="T158" s="63">
        <v>1083368</v>
      </c>
      <c r="U158" s="41">
        <v>1145696</v>
      </c>
      <c r="V158" s="41">
        <v>681160</v>
      </c>
      <c r="W158" s="63">
        <v>1299362</v>
      </c>
      <c r="X158" s="63">
        <v>1775015</v>
      </c>
      <c r="Y158" s="63">
        <v>1710139</v>
      </c>
      <c r="Z158" s="63">
        <v>833863</v>
      </c>
      <c r="AA158" s="63">
        <v>1836010</v>
      </c>
      <c r="AB158" s="63">
        <v>2768275</v>
      </c>
      <c r="AC158" s="63">
        <v>2750541</v>
      </c>
      <c r="AD158" s="63">
        <v>2232128</v>
      </c>
      <c r="AE158" s="63">
        <v>1331904</v>
      </c>
      <c r="AF158" s="63">
        <v>1465367</v>
      </c>
      <c r="AG158" s="63">
        <v>2526556</v>
      </c>
      <c r="AH158" s="63">
        <v>2722855</v>
      </c>
      <c r="AI158" s="13">
        <v>-2.7534390389253316E-3</v>
      </c>
      <c r="AJ158" s="13">
        <v>7.7694300066968633E-2</v>
      </c>
    </row>
    <row r="159" spans="1:36" ht="10.5" customHeight="1" x14ac:dyDescent="0.2">
      <c r="A159" s="11"/>
      <c r="B159" s="19" t="s">
        <v>70</v>
      </c>
      <c r="C159" s="14"/>
      <c r="D159" s="19"/>
      <c r="E159" s="19"/>
      <c r="F159" s="2"/>
      <c r="G159" s="12">
        <v>914190</v>
      </c>
      <c r="H159" s="12">
        <v>1079580</v>
      </c>
      <c r="I159" s="12">
        <v>1947613</v>
      </c>
      <c r="J159" s="12">
        <v>2175545</v>
      </c>
      <c r="K159" s="12">
        <v>1850544</v>
      </c>
      <c r="L159" s="12">
        <v>2446526</v>
      </c>
      <c r="M159" s="12">
        <v>1858501</v>
      </c>
      <c r="N159" s="12">
        <v>1388492</v>
      </c>
      <c r="O159" s="12">
        <v>1231030</v>
      </c>
      <c r="P159" s="12">
        <v>1155342</v>
      </c>
      <c r="Q159" s="12">
        <v>0</v>
      </c>
      <c r="R159" s="63">
        <v>1605516</v>
      </c>
      <c r="S159" s="63">
        <v>1618879</v>
      </c>
      <c r="T159" s="63">
        <v>1864575</v>
      </c>
      <c r="U159" s="41">
        <v>1633452</v>
      </c>
      <c r="V159" s="41">
        <v>1743026</v>
      </c>
      <c r="W159" s="63">
        <v>1185555</v>
      </c>
      <c r="X159" s="63">
        <v>2734533</v>
      </c>
      <c r="Y159" s="63">
        <v>1919305</v>
      </c>
      <c r="Z159" s="63">
        <v>0</v>
      </c>
      <c r="AA159" s="63">
        <v>2807379</v>
      </c>
      <c r="AB159" s="63">
        <v>2568615</v>
      </c>
      <c r="AC159" s="63">
        <v>3318549</v>
      </c>
      <c r="AD159" s="63">
        <v>2691895</v>
      </c>
      <c r="AE159" s="63">
        <v>2547539</v>
      </c>
      <c r="AF159" s="63">
        <v>2838375</v>
      </c>
      <c r="AG159" s="63">
        <v>4081144</v>
      </c>
      <c r="AH159" s="63">
        <v>3932904</v>
      </c>
      <c r="AI159" s="13">
        <v>7.3583237254501555E-2</v>
      </c>
      <c r="AJ159" s="13">
        <v>-3.6323148607351273E-2</v>
      </c>
    </row>
    <row r="160" spans="1:36" ht="10.5" customHeight="1" x14ac:dyDescent="0.2">
      <c r="A160" s="11"/>
      <c r="B160" s="19" t="s">
        <v>71</v>
      </c>
      <c r="C160" s="14"/>
      <c r="D160" s="19"/>
      <c r="E160" s="19"/>
      <c r="F160" s="2"/>
      <c r="G160" s="12">
        <v>505274</v>
      </c>
      <c r="H160" s="12">
        <v>513262</v>
      </c>
      <c r="I160" s="12">
        <v>721439</v>
      </c>
      <c r="J160" s="12">
        <v>629782</v>
      </c>
      <c r="K160" s="12">
        <v>867872</v>
      </c>
      <c r="L160" s="12">
        <v>989091</v>
      </c>
      <c r="M160" s="12">
        <v>867245</v>
      </c>
      <c r="N160" s="12">
        <v>999730</v>
      </c>
      <c r="O160" s="12">
        <v>418091</v>
      </c>
      <c r="P160" s="12">
        <v>528440</v>
      </c>
      <c r="Q160" s="12">
        <v>0</v>
      </c>
      <c r="R160" s="63">
        <v>1096465</v>
      </c>
      <c r="S160" s="63">
        <v>840995</v>
      </c>
      <c r="T160" s="63">
        <v>1655315</v>
      </c>
      <c r="U160" s="41">
        <v>1083664</v>
      </c>
      <c r="V160" s="41">
        <v>1179480</v>
      </c>
      <c r="W160" s="63">
        <v>1034486</v>
      </c>
      <c r="X160" s="63">
        <v>1475922</v>
      </c>
      <c r="Y160" s="63">
        <v>1400774</v>
      </c>
      <c r="Z160" s="63">
        <v>4605528</v>
      </c>
      <c r="AA160" s="63">
        <v>2125890</v>
      </c>
      <c r="AB160" s="63">
        <v>2480837</v>
      </c>
      <c r="AC160" s="63">
        <v>3585960</v>
      </c>
      <c r="AD160" s="63">
        <v>2902414</v>
      </c>
      <c r="AE160" s="63">
        <v>7794196</v>
      </c>
      <c r="AF160" s="63">
        <v>3200557</v>
      </c>
      <c r="AG160" s="63">
        <v>3934601</v>
      </c>
      <c r="AH160" s="63">
        <v>3088493</v>
      </c>
      <c r="AI160" s="13">
        <v>3.7189389212706869E-2</v>
      </c>
      <c r="AJ160" s="13">
        <v>-0.21504289761528553</v>
      </c>
    </row>
    <row r="161" spans="1:36" ht="10.5" customHeight="1" x14ac:dyDescent="0.2">
      <c r="A161" s="11"/>
      <c r="B161" s="19" t="s">
        <v>72</v>
      </c>
      <c r="C161" s="14"/>
      <c r="D161" s="19"/>
      <c r="E161" s="19"/>
      <c r="F161" s="2"/>
      <c r="G161" s="12">
        <v>200346</v>
      </c>
      <c r="H161" s="12">
        <v>255022</v>
      </c>
      <c r="I161" s="12">
        <v>459241</v>
      </c>
      <c r="J161" s="12">
        <v>405255</v>
      </c>
      <c r="K161" s="12">
        <v>162856</v>
      </c>
      <c r="L161" s="12">
        <v>163567</v>
      </c>
      <c r="M161" s="12">
        <v>204978</v>
      </c>
      <c r="N161" s="12">
        <v>756138</v>
      </c>
      <c r="O161" s="12">
        <v>0</v>
      </c>
      <c r="P161" s="12">
        <v>0</v>
      </c>
      <c r="Q161" s="12">
        <v>0</v>
      </c>
      <c r="R161" s="63">
        <v>0</v>
      </c>
      <c r="S161" s="63">
        <v>58744</v>
      </c>
      <c r="T161" s="63">
        <v>890054</v>
      </c>
      <c r="U161" s="41">
        <v>1196816</v>
      </c>
      <c r="V161" s="41">
        <v>1021343</v>
      </c>
      <c r="W161" s="63">
        <v>4422034</v>
      </c>
      <c r="X161" s="63">
        <v>4616168</v>
      </c>
      <c r="Y161" s="63">
        <v>4686280</v>
      </c>
      <c r="Z161" s="63">
        <v>5713608</v>
      </c>
      <c r="AA161" s="63">
        <v>2879406</v>
      </c>
      <c r="AB161" s="63">
        <v>3683361</v>
      </c>
      <c r="AC161" s="63">
        <v>2922060</v>
      </c>
      <c r="AD161" s="63">
        <v>8778402</v>
      </c>
      <c r="AE161" s="63">
        <v>7219602</v>
      </c>
      <c r="AF161" s="63">
        <v>7238187</v>
      </c>
      <c r="AG161" s="63">
        <v>9029231</v>
      </c>
      <c r="AH161" s="63">
        <v>7699190</v>
      </c>
      <c r="AI161" s="13">
        <v>0.13075050915545505</v>
      </c>
      <c r="AJ161" s="13">
        <v>-0.14730390661175907</v>
      </c>
    </row>
    <row r="162" spans="1:36" ht="10.5" customHeight="1" x14ac:dyDescent="0.2">
      <c r="A162" s="11"/>
      <c r="B162" s="19" t="s">
        <v>73</v>
      </c>
      <c r="C162" s="14"/>
      <c r="D162" s="19"/>
      <c r="E162" s="19"/>
      <c r="F162" s="2"/>
      <c r="G162" s="12">
        <v>0</v>
      </c>
      <c r="H162" s="12">
        <v>191662</v>
      </c>
      <c r="I162" s="12">
        <v>2100391</v>
      </c>
      <c r="J162" s="12">
        <v>1858386</v>
      </c>
      <c r="K162" s="12">
        <v>2249993</v>
      </c>
      <c r="L162" s="12">
        <v>676493</v>
      </c>
      <c r="M162" s="12">
        <v>163929</v>
      </c>
      <c r="N162" s="12">
        <v>439919</v>
      </c>
      <c r="O162" s="12">
        <v>342956</v>
      </c>
      <c r="P162" s="12">
        <v>990831</v>
      </c>
      <c r="Q162" s="12">
        <v>231287</v>
      </c>
      <c r="R162" s="63">
        <v>2284985</v>
      </c>
      <c r="S162" s="63">
        <v>1107355</v>
      </c>
      <c r="T162" s="63">
        <v>2505490</v>
      </c>
      <c r="U162" s="41">
        <v>6743284</v>
      </c>
      <c r="V162" s="41">
        <v>5035723</v>
      </c>
      <c r="W162" s="63">
        <v>0</v>
      </c>
      <c r="X162" s="63">
        <v>2612520</v>
      </c>
      <c r="Y162" s="63">
        <v>4085065</v>
      </c>
      <c r="Z162" s="63">
        <v>0</v>
      </c>
      <c r="AA162" s="63">
        <v>7102928</v>
      </c>
      <c r="AB162" s="63">
        <v>958026</v>
      </c>
      <c r="AC162" s="63">
        <v>2057223</v>
      </c>
      <c r="AD162" s="63">
        <v>6612974</v>
      </c>
      <c r="AE162" s="63">
        <v>1408769</v>
      </c>
      <c r="AF162" s="63">
        <v>13382939</v>
      </c>
      <c r="AG162" s="63">
        <v>6160980</v>
      </c>
      <c r="AH162" s="63">
        <v>2383723</v>
      </c>
      <c r="AI162" s="13">
        <v>0.16407174667542135</v>
      </c>
      <c r="AJ162" s="13">
        <v>-0.61309353382091814</v>
      </c>
    </row>
    <row r="163" spans="1:36" ht="10.5" customHeight="1" x14ac:dyDescent="0.2">
      <c r="A163" s="11"/>
      <c r="B163" s="19" t="s">
        <v>39</v>
      </c>
      <c r="C163" s="14"/>
      <c r="D163" s="19"/>
      <c r="E163" s="19"/>
      <c r="F163" s="2"/>
      <c r="G163" s="12">
        <v>93948</v>
      </c>
      <c r="H163" s="12">
        <v>42635</v>
      </c>
      <c r="I163" s="12">
        <v>57191</v>
      </c>
      <c r="J163" s="12">
        <v>34075</v>
      </c>
      <c r="K163" s="12">
        <v>27500</v>
      </c>
      <c r="L163" s="12">
        <v>70120</v>
      </c>
      <c r="M163" s="12">
        <v>29000</v>
      </c>
      <c r="N163" s="12">
        <v>1792398</v>
      </c>
      <c r="O163" s="12">
        <v>0</v>
      </c>
      <c r="P163" s="12">
        <v>0</v>
      </c>
      <c r="Q163" s="12">
        <v>0</v>
      </c>
      <c r="R163" s="63">
        <v>22526</v>
      </c>
      <c r="S163" s="63">
        <v>1259421</v>
      </c>
      <c r="T163" s="63">
        <v>308567</v>
      </c>
      <c r="U163" s="41">
        <v>200029</v>
      </c>
      <c r="V163" s="41">
        <v>18773</v>
      </c>
      <c r="W163" s="63">
        <v>16792</v>
      </c>
      <c r="X163" s="63">
        <v>0</v>
      </c>
      <c r="Y163" s="63">
        <v>3703502</v>
      </c>
      <c r="Z163" s="63">
        <v>13543402</v>
      </c>
      <c r="AA163" s="63">
        <v>2353598</v>
      </c>
      <c r="AB163" s="63">
        <v>5546362</v>
      </c>
      <c r="AC163" s="63">
        <v>3873008</v>
      </c>
      <c r="AD163" s="63">
        <v>2215551</v>
      </c>
      <c r="AE163" s="63">
        <v>2001655</v>
      </c>
      <c r="AF163" s="63">
        <v>1364483</v>
      </c>
      <c r="AG163" s="63">
        <v>1850767</v>
      </c>
      <c r="AH163" s="63">
        <v>1951488</v>
      </c>
      <c r="AI163" s="13">
        <v>-0.15978013426498261</v>
      </c>
      <c r="AJ163" s="13">
        <v>5.4421221039709484E-2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234</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3355431</v>
      </c>
      <c r="H176" s="5">
        <v>3511303</v>
      </c>
      <c r="I176" s="5">
        <v>4282008</v>
      </c>
      <c r="J176" s="5">
        <v>4453815</v>
      </c>
      <c r="K176" s="5">
        <f>SUM(K178,K193,K204,K206)</f>
        <v>5309841</v>
      </c>
      <c r="L176" s="5">
        <f>SUM(L178,L193,L204,L206)</f>
        <v>5182460</v>
      </c>
      <c r="M176" s="5">
        <f>SUM(M178,M193,M204,M206)</f>
        <v>5524108</v>
      </c>
      <c r="N176" s="5">
        <f>SUM(N178,N193,N204,N206)</f>
        <v>6126134</v>
      </c>
      <c r="O176" s="5">
        <v>6207434</v>
      </c>
      <c r="P176" s="5">
        <v>6529278</v>
      </c>
      <c r="Q176" s="5">
        <v>8087165</v>
      </c>
      <c r="R176" s="39">
        <v>10010218</v>
      </c>
      <c r="S176" s="39">
        <v>8041055</v>
      </c>
      <c r="T176" s="39">
        <v>15252339</v>
      </c>
      <c r="U176" s="39">
        <v>12154450</v>
      </c>
      <c r="V176" s="39">
        <v>10139101</v>
      </c>
      <c r="W176" s="39">
        <v>9984512</v>
      </c>
      <c r="X176" s="39">
        <v>11575472</v>
      </c>
      <c r="Y176" s="39">
        <v>11516752</v>
      </c>
      <c r="Z176" s="39">
        <v>12113772</v>
      </c>
      <c r="AA176" s="39">
        <v>11030383</v>
      </c>
      <c r="AB176" s="39">
        <v>11702235</v>
      </c>
      <c r="AC176" s="39">
        <v>11120506</v>
      </c>
      <c r="AD176" s="39">
        <v>14122792</v>
      </c>
      <c r="AE176" s="39">
        <v>11647506</v>
      </c>
      <c r="AF176" s="39">
        <v>8321762</v>
      </c>
      <c r="AG176" s="39">
        <v>14519272</v>
      </c>
      <c r="AH176" s="39">
        <v>14464975</v>
      </c>
      <c r="AI176" s="10">
        <v>3.5956402219980088E-2</v>
      </c>
      <c r="AJ176" s="10">
        <v>-3.7396503075360801E-3</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2591423</v>
      </c>
      <c r="H178" s="12">
        <v>2711842</v>
      </c>
      <c r="I178" s="12">
        <v>3396828</v>
      </c>
      <c r="J178" s="12">
        <v>3506046</v>
      </c>
      <c r="K178" s="12">
        <f>SUM(K179,K183:K187)</f>
        <v>3896039</v>
      </c>
      <c r="L178" s="12">
        <f>SUM(L179,L183:L187)</f>
        <v>4283105</v>
      </c>
      <c r="M178" s="12">
        <f>SUM(M179,M183:M187)</f>
        <v>4708579</v>
      </c>
      <c r="N178" s="12">
        <f>SUM(N179,N183:N187)</f>
        <v>4550969</v>
      </c>
      <c r="O178" s="12">
        <v>5523774</v>
      </c>
      <c r="P178" s="12">
        <v>5440251</v>
      </c>
      <c r="Q178" s="12">
        <v>5515057</v>
      </c>
      <c r="R178" s="41">
        <v>5887674</v>
      </c>
      <c r="S178" s="41">
        <v>6642917</v>
      </c>
      <c r="T178" s="41">
        <v>7833812</v>
      </c>
      <c r="U178" s="41">
        <v>9274777</v>
      </c>
      <c r="V178" s="41">
        <v>9452951</v>
      </c>
      <c r="W178" s="41">
        <v>9238045</v>
      </c>
      <c r="X178" s="41">
        <v>9709443</v>
      </c>
      <c r="Y178" s="41">
        <v>9074665</v>
      </c>
      <c r="Z178" s="41">
        <v>10605335</v>
      </c>
      <c r="AA178" s="41">
        <v>9665310</v>
      </c>
      <c r="AB178" s="41">
        <v>9751434</v>
      </c>
      <c r="AC178" s="41">
        <v>10134183</v>
      </c>
      <c r="AD178" s="41">
        <v>10875997</v>
      </c>
      <c r="AE178" s="41">
        <v>8310617</v>
      </c>
      <c r="AF178" s="41">
        <v>6492734</v>
      </c>
      <c r="AG178" s="41">
        <v>11376856</v>
      </c>
      <c r="AH178" s="41">
        <v>12553961</v>
      </c>
      <c r="AI178" s="13">
        <v>4.3002577270272235E-2</v>
      </c>
      <c r="AJ178" s="13">
        <v>0.10346487641225309</v>
      </c>
    </row>
    <row r="179" spans="1:36" ht="10.5" customHeight="1" x14ac:dyDescent="0.2">
      <c r="A179" s="11"/>
      <c r="B179" s="11"/>
      <c r="C179" s="11" t="s">
        <v>36</v>
      </c>
      <c r="D179" s="11"/>
      <c r="E179" s="11"/>
      <c r="F179" s="2"/>
      <c r="G179" s="12">
        <v>807429</v>
      </c>
      <c r="H179" s="12">
        <v>812873</v>
      </c>
      <c r="I179" s="12">
        <v>944982</v>
      </c>
      <c r="J179" s="12">
        <v>907037</v>
      </c>
      <c r="K179" s="12">
        <f>SUM(K180:K182)</f>
        <v>923739</v>
      </c>
      <c r="L179" s="12">
        <f>SUM(L180:L182)</f>
        <v>968507</v>
      </c>
      <c r="M179" s="12">
        <f>SUM(M180:M182)</f>
        <v>960300</v>
      </c>
      <c r="N179" s="12">
        <f>SUM(N180:N182)</f>
        <v>1146552</v>
      </c>
      <c r="O179" s="12">
        <v>1242846</v>
      </c>
      <c r="P179" s="12">
        <v>1243518</v>
      </c>
      <c r="Q179" s="12">
        <v>1277190</v>
      </c>
      <c r="R179" s="41">
        <v>1245737</v>
      </c>
      <c r="S179" s="41">
        <v>1346178</v>
      </c>
      <c r="T179" s="41">
        <v>1717343</v>
      </c>
      <c r="U179" s="41">
        <v>2102205</v>
      </c>
      <c r="V179" s="41">
        <v>2243605</v>
      </c>
      <c r="W179" s="41">
        <v>2114075</v>
      </c>
      <c r="X179" s="41">
        <v>2236810</v>
      </c>
      <c r="Y179" s="41">
        <v>1991480</v>
      </c>
      <c r="Z179" s="41">
        <v>2392783</v>
      </c>
      <c r="AA179" s="41">
        <v>2087964</v>
      </c>
      <c r="AB179" s="41">
        <v>2422332</v>
      </c>
      <c r="AC179" s="41">
        <v>2530616</v>
      </c>
      <c r="AD179" s="41">
        <v>2619543</v>
      </c>
      <c r="AE179" s="41">
        <v>1902437</v>
      </c>
      <c r="AF179" s="41">
        <v>1996050</v>
      </c>
      <c r="AG179" s="41">
        <v>2852057</v>
      </c>
      <c r="AH179" s="41">
        <v>2885014</v>
      </c>
      <c r="AI179" s="13">
        <v>2.9561695526163279E-2</v>
      </c>
      <c r="AJ179" s="13">
        <v>1.1555519402312085E-2</v>
      </c>
    </row>
    <row r="180" spans="1:36" ht="10.5" customHeight="1" x14ac:dyDescent="0.2">
      <c r="A180" s="11"/>
      <c r="B180" s="11"/>
      <c r="C180" s="11"/>
      <c r="D180" s="11" t="s">
        <v>37</v>
      </c>
      <c r="E180" s="11"/>
      <c r="F180" s="2"/>
      <c r="G180" s="12">
        <v>749915</v>
      </c>
      <c r="H180" s="12">
        <v>761293</v>
      </c>
      <c r="I180" s="12">
        <v>846294</v>
      </c>
      <c r="J180" s="12">
        <v>853755</v>
      </c>
      <c r="K180" s="12">
        <v>859090</v>
      </c>
      <c r="L180" s="12">
        <v>907337</v>
      </c>
      <c r="M180" s="12">
        <v>913829</v>
      </c>
      <c r="N180" s="12">
        <v>1086738</v>
      </c>
      <c r="O180" s="12">
        <v>1157908</v>
      </c>
      <c r="P180" s="12">
        <v>1140977</v>
      </c>
      <c r="Q180" s="12">
        <v>1230556</v>
      </c>
      <c r="R180" s="41">
        <v>1170928</v>
      </c>
      <c r="S180" s="41">
        <v>1275665</v>
      </c>
      <c r="T180" s="41">
        <v>1630758</v>
      </c>
      <c r="U180" s="41">
        <v>1952284</v>
      </c>
      <c r="V180" s="41">
        <v>2138389</v>
      </c>
      <c r="W180" s="41">
        <v>2001184</v>
      </c>
      <c r="X180" s="41">
        <v>1944990</v>
      </c>
      <c r="Y180" s="41">
        <v>1821513</v>
      </c>
      <c r="Z180" s="41">
        <v>2229294</v>
      </c>
      <c r="AA180" s="41">
        <v>1991071</v>
      </c>
      <c r="AB180" s="41">
        <v>2285341</v>
      </c>
      <c r="AC180" s="41">
        <v>2379461</v>
      </c>
      <c r="AD180" s="41">
        <v>2438679</v>
      </c>
      <c r="AE180" s="41">
        <v>1813509</v>
      </c>
      <c r="AF180" s="41">
        <v>1945847</v>
      </c>
      <c r="AG180" s="41">
        <v>2698952</v>
      </c>
      <c r="AH180" s="41">
        <v>2742480</v>
      </c>
      <c r="AI180" s="13">
        <v>3.0857756380002543E-2</v>
      </c>
      <c r="AJ180" s="13">
        <v>1.6127741434453075E-2</v>
      </c>
    </row>
    <row r="181" spans="1:36" ht="10.5" customHeight="1" x14ac:dyDescent="0.2">
      <c r="A181" s="11"/>
      <c r="B181" s="11"/>
      <c r="C181" s="14"/>
      <c r="D181" s="11" t="s">
        <v>90</v>
      </c>
      <c r="E181" s="11"/>
      <c r="F181" s="2"/>
      <c r="G181" s="12">
        <v>0</v>
      </c>
      <c r="H181" s="12">
        <v>0</v>
      </c>
      <c r="I181" s="12">
        <v>0</v>
      </c>
      <c r="J181" s="12">
        <v>0</v>
      </c>
      <c r="K181" s="12">
        <v>0</v>
      </c>
      <c r="L181" s="12">
        <v>0</v>
      </c>
      <c r="M181" s="12">
        <v>0</v>
      </c>
      <c r="N181" s="12">
        <v>0</v>
      </c>
      <c r="O181" s="12">
        <v>0</v>
      </c>
      <c r="P181" s="12">
        <v>0</v>
      </c>
      <c r="Q181" s="12">
        <v>0</v>
      </c>
      <c r="R181" s="41">
        <v>0</v>
      </c>
      <c r="S181" s="41">
        <v>0</v>
      </c>
      <c r="T181" s="41">
        <v>0</v>
      </c>
      <c r="U181" s="41">
        <v>0</v>
      </c>
      <c r="V181" s="41">
        <v>0</v>
      </c>
      <c r="W181" s="41">
        <v>0</v>
      </c>
      <c r="X181" s="41">
        <v>0</v>
      </c>
      <c r="Y181" s="41">
        <v>0</v>
      </c>
      <c r="Z181" s="41">
        <v>0</v>
      </c>
      <c r="AA181" s="41">
        <v>0</v>
      </c>
      <c r="AB181" s="41">
        <v>27065</v>
      </c>
      <c r="AC181" s="41">
        <v>31956</v>
      </c>
      <c r="AD181" s="41">
        <v>16367</v>
      </c>
      <c r="AE181" s="41">
        <v>36000</v>
      </c>
      <c r="AF181" s="41">
        <v>3000</v>
      </c>
      <c r="AG181" s="41">
        <v>18362</v>
      </c>
      <c r="AH181" s="41">
        <v>28366</v>
      </c>
      <c r="AI181" s="13">
        <v>7.8556725839009633E-3</v>
      </c>
      <c r="AJ181" s="13">
        <v>0.54482082561812439</v>
      </c>
    </row>
    <row r="182" spans="1:36" ht="10.5" customHeight="1" x14ac:dyDescent="0.2">
      <c r="A182" s="11"/>
      <c r="B182" s="14"/>
      <c r="C182" s="11"/>
      <c r="D182" s="11" t="s">
        <v>39</v>
      </c>
      <c r="E182" s="11"/>
      <c r="F182" s="2"/>
      <c r="G182" s="12">
        <v>57514</v>
      </c>
      <c r="H182" s="12">
        <v>51580</v>
      </c>
      <c r="I182" s="12">
        <v>98688</v>
      </c>
      <c r="J182" s="12">
        <v>53282</v>
      </c>
      <c r="K182" s="12">
        <v>64649</v>
      </c>
      <c r="L182" s="12">
        <v>61170</v>
      </c>
      <c r="M182" s="12">
        <v>46471</v>
      </c>
      <c r="N182" s="12">
        <v>59814</v>
      </c>
      <c r="O182" s="12">
        <v>84938</v>
      </c>
      <c r="P182" s="12">
        <v>102541</v>
      </c>
      <c r="Q182" s="12">
        <v>46634</v>
      </c>
      <c r="R182" s="41">
        <v>74809</v>
      </c>
      <c r="S182" s="41">
        <v>70513</v>
      </c>
      <c r="T182" s="41">
        <v>86585</v>
      </c>
      <c r="U182" s="41">
        <v>149921</v>
      </c>
      <c r="V182" s="41">
        <v>105216</v>
      </c>
      <c r="W182" s="41">
        <v>112891</v>
      </c>
      <c r="X182" s="41">
        <v>291820</v>
      </c>
      <c r="Y182" s="41">
        <v>169967</v>
      </c>
      <c r="Z182" s="41">
        <v>163489</v>
      </c>
      <c r="AA182" s="41">
        <v>96893</v>
      </c>
      <c r="AB182" s="41">
        <v>109926</v>
      </c>
      <c r="AC182" s="41">
        <v>119199</v>
      </c>
      <c r="AD182" s="41">
        <v>164497</v>
      </c>
      <c r="AE182" s="41">
        <v>52928</v>
      </c>
      <c r="AF182" s="41">
        <v>47203</v>
      </c>
      <c r="AG182" s="41">
        <v>134743</v>
      </c>
      <c r="AH182" s="41">
        <v>114168</v>
      </c>
      <c r="AI182" s="13">
        <v>6.3305597686682535E-3</v>
      </c>
      <c r="AJ182" s="13">
        <v>-0.1526980993446784</v>
      </c>
    </row>
    <row r="183" spans="1:36" ht="10.5" customHeight="1" x14ac:dyDescent="0.2">
      <c r="A183" s="11"/>
      <c r="B183" s="14"/>
      <c r="C183" s="11" t="s">
        <v>40</v>
      </c>
      <c r="D183" s="11"/>
      <c r="E183" s="11"/>
      <c r="F183" s="2"/>
      <c r="G183" s="12">
        <v>696951</v>
      </c>
      <c r="H183" s="12">
        <v>691272</v>
      </c>
      <c r="I183" s="12">
        <v>801815</v>
      </c>
      <c r="J183" s="12">
        <v>784369</v>
      </c>
      <c r="K183" s="12">
        <v>889207</v>
      </c>
      <c r="L183" s="12">
        <v>920736</v>
      </c>
      <c r="M183" s="12">
        <v>1176848</v>
      </c>
      <c r="N183" s="12">
        <v>976303</v>
      </c>
      <c r="O183" s="12">
        <v>997983</v>
      </c>
      <c r="P183" s="12">
        <v>1080284</v>
      </c>
      <c r="Q183" s="12">
        <v>1039633</v>
      </c>
      <c r="R183" s="41">
        <v>1164442</v>
      </c>
      <c r="S183" s="41">
        <v>1224297</v>
      </c>
      <c r="T183" s="41">
        <v>1391125</v>
      </c>
      <c r="U183" s="41">
        <v>1480439</v>
      </c>
      <c r="V183" s="41">
        <v>1565294</v>
      </c>
      <c r="W183" s="41">
        <v>1525344</v>
      </c>
      <c r="X183" s="41">
        <v>1404528</v>
      </c>
      <c r="Y183" s="41">
        <v>1405436</v>
      </c>
      <c r="Z183" s="41">
        <v>1589114</v>
      </c>
      <c r="AA183" s="41">
        <v>1425769</v>
      </c>
      <c r="AB183" s="41">
        <v>1504150</v>
      </c>
      <c r="AC183" s="41">
        <v>1553649</v>
      </c>
      <c r="AD183" s="41">
        <v>1871034</v>
      </c>
      <c r="AE183" s="41">
        <v>163417</v>
      </c>
      <c r="AF183" s="41">
        <v>192662</v>
      </c>
      <c r="AG183" s="41">
        <v>1688720</v>
      </c>
      <c r="AH183" s="41">
        <v>1684240</v>
      </c>
      <c r="AI183" s="13">
        <v>1.9026484738324578E-2</v>
      </c>
      <c r="AJ183" s="13">
        <v>-2.6528968686342319E-3</v>
      </c>
    </row>
    <row r="184" spans="1:36" ht="10.5" customHeight="1" x14ac:dyDescent="0.2">
      <c r="A184" s="11"/>
      <c r="B184" s="14"/>
      <c r="C184" s="11" t="s">
        <v>41</v>
      </c>
      <c r="D184" s="11"/>
      <c r="E184" s="11"/>
      <c r="F184" s="2"/>
      <c r="G184" s="12">
        <v>0</v>
      </c>
      <c r="H184" s="12">
        <v>0</v>
      </c>
      <c r="I184" s="12">
        <v>0</v>
      </c>
      <c r="J184" s="12">
        <v>0</v>
      </c>
      <c r="K184" s="12">
        <v>0</v>
      </c>
      <c r="L184" s="12">
        <v>0</v>
      </c>
      <c r="M184" s="12">
        <v>78095</v>
      </c>
      <c r="N184" s="12">
        <v>73839</v>
      </c>
      <c r="O184" s="12">
        <v>83266</v>
      </c>
      <c r="P184" s="12">
        <v>80140</v>
      </c>
      <c r="Q184" s="12">
        <v>82581</v>
      </c>
      <c r="R184" s="41">
        <v>168409</v>
      </c>
      <c r="S184" s="41">
        <v>97915</v>
      </c>
      <c r="T184" s="41">
        <v>125218</v>
      </c>
      <c r="U184" s="41">
        <v>462802</v>
      </c>
      <c r="V184" s="41">
        <v>478568</v>
      </c>
      <c r="W184" s="41">
        <v>490787</v>
      </c>
      <c r="X184" s="41">
        <v>502299</v>
      </c>
      <c r="Y184" s="41">
        <v>522531</v>
      </c>
      <c r="Z184" s="41">
        <v>527260</v>
      </c>
      <c r="AA184" s="41">
        <v>538653</v>
      </c>
      <c r="AB184" s="41">
        <v>560862</v>
      </c>
      <c r="AC184" s="41">
        <v>589578</v>
      </c>
      <c r="AD184" s="41">
        <v>623396</v>
      </c>
      <c r="AE184" s="41">
        <v>2275259</v>
      </c>
      <c r="AF184" s="41">
        <v>414885</v>
      </c>
      <c r="AG184" s="41">
        <v>751719</v>
      </c>
      <c r="AH184" s="41">
        <v>685489</v>
      </c>
      <c r="AI184" s="13">
        <v>3.4008428808984137E-2</v>
      </c>
      <c r="AJ184" s="13">
        <v>-8.8104730624076283E-2</v>
      </c>
    </row>
    <row r="185" spans="1:36" ht="10.5" customHeight="1" x14ac:dyDescent="0.2">
      <c r="A185" s="11"/>
      <c r="B185" s="14"/>
      <c r="C185" s="11" t="s">
        <v>42</v>
      </c>
      <c r="D185" s="11"/>
      <c r="E185" s="11"/>
      <c r="F185" s="2"/>
      <c r="G185" s="12">
        <v>0</v>
      </c>
      <c r="H185" s="12">
        <v>0</v>
      </c>
      <c r="I185" s="12">
        <v>0</v>
      </c>
      <c r="J185" s="12">
        <v>0</v>
      </c>
      <c r="K185" s="12">
        <v>33071</v>
      </c>
      <c r="L185" s="12">
        <v>142713</v>
      </c>
      <c r="M185" s="12">
        <v>152845</v>
      </c>
      <c r="N185" s="12">
        <v>163558</v>
      </c>
      <c r="O185" s="12">
        <v>176526</v>
      </c>
      <c r="P185" s="12">
        <v>182833</v>
      </c>
      <c r="Q185" s="12">
        <v>183799</v>
      </c>
      <c r="R185" s="41">
        <v>189769</v>
      </c>
      <c r="S185" s="41">
        <v>201303</v>
      </c>
      <c r="T185" s="41">
        <v>251449</v>
      </c>
      <c r="U185" s="41">
        <v>633683</v>
      </c>
      <c r="V185" s="41">
        <v>437367</v>
      </c>
      <c r="W185" s="41">
        <v>441779</v>
      </c>
      <c r="X185" s="41">
        <v>451045</v>
      </c>
      <c r="Y185" s="41">
        <v>493739</v>
      </c>
      <c r="Z185" s="41">
        <v>490890</v>
      </c>
      <c r="AA185" s="41">
        <v>507719</v>
      </c>
      <c r="AB185" s="41">
        <v>574186</v>
      </c>
      <c r="AC185" s="41">
        <v>623479</v>
      </c>
      <c r="AD185" s="41">
        <v>637578</v>
      </c>
      <c r="AE185" s="41">
        <v>414615</v>
      </c>
      <c r="AF185" s="41">
        <v>427437</v>
      </c>
      <c r="AG185" s="41">
        <v>688272</v>
      </c>
      <c r="AH185" s="41">
        <v>647584</v>
      </c>
      <c r="AI185" s="13">
        <v>2.0251523136677108E-2</v>
      </c>
      <c r="AJ185" s="13">
        <v>-5.9116163377269451E-2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378363</v>
      </c>
      <c r="AH186" s="41">
        <v>1575734</v>
      </c>
      <c r="AI186" s="13" t="s">
        <v>246</v>
      </c>
      <c r="AJ186" s="13">
        <v>3.1646091187563266</v>
      </c>
    </row>
    <row r="187" spans="1:36" ht="10.5" customHeight="1" x14ac:dyDescent="0.2">
      <c r="A187" s="11"/>
      <c r="B187" s="14"/>
      <c r="C187" s="11" t="s">
        <v>44</v>
      </c>
      <c r="D187" s="15"/>
      <c r="E187" s="11"/>
      <c r="F187" s="2"/>
      <c r="G187" s="12">
        <v>1087043</v>
      </c>
      <c r="H187" s="12">
        <v>1207697</v>
      </c>
      <c r="I187" s="12">
        <v>1650031</v>
      </c>
      <c r="J187" s="12">
        <v>1814640</v>
      </c>
      <c r="K187" s="12">
        <v>2050022</v>
      </c>
      <c r="L187" s="12">
        <v>2251149</v>
      </c>
      <c r="M187" s="12">
        <v>2340491</v>
      </c>
      <c r="N187" s="12">
        <v>2190717</v>
      </c>
      <c r="O187" s="12">
        <v>3023153</v>
      </c>
      <c r="P187" s="12">
        <v>2853476</v>
      </c>
      <c r="Q187" s="12">
        <v>2931854</v>
      </c>
      <c r="R187" s="41">
        <v>3119317</v>
      </c>
      <c r="S187" s="41">
        <v>3773224</v>
      </c>
      <c r="T187" s="41">
        <v>4348677</v>
      </c>
      <c r="U187" s="41">
        <v>4595648</v>
      </c>
      <c r="V187" s="41">
        <v>4728117</v>
      </c>
      <c r="W187" s="41">
        <v>4666060</v>
      </c>
      <c r="X187" s="41">
        <v>5114761</v>
      </c>
      <c r="Y187" s="41">
        <v>4661479</v>
      </c>
      <c r="Z187" s="41">
        <v>5605288</v>
      </c>
      <c r="AA187" s="41">
        <v>5105205</v>
      </c>
      <c r="AB187" s="41">
        <v>4689904</v>
      </c>
      <c r="AC187" s="41">
        <v>4836861</v>
      </c>
      <c r="AD187" s="41">
        <v>5124446</v>
      </c>
      <c r="AE187" s="41">
        <v>3554889</v>
      </c>
      <c r="AF187" s="41">
        <v>3461700</v>
      </c>
      <c r="AG187" s="41">
        <v>5017725</v>
      </c>
      <c r="AH187" s="41">
        <v>5075900</v>
      </c>
      <c r="AI187" s="13">
        <v>1.3269220991575681E-2</v>
      </c>
      <c r="AJ187" s="13">
        <v>1.1593899625826446E-2</v>
      </c>
    </row>
    <row r="188" spans="1:36" ht="10.5" customHeight="1" x14ac:dyDescent="0.2">
      <c r="A188" s="11"/>
      <c r="B188" s="14"/>
      <c r="C188" s="11"/>
      <c r="D188" s="15" t="s">
        <v>45</v>
      </c>
      <c r="E188" s="11"/>
      <c r="F188" s="2"/>
      <c r="G188" s="12">
        <v>566198</v>
      </c>
      <c r="H188" s="12">
        <v>670655</v>
      </c>
      <c r="I188" s="12">
        <v>857264</v>
      </c>
      <c r="J188" s="12">
        <v>879743</v>
      </c>
      <c r="K188" s="12">
        <v>1050243</v>
      </c>
      <c r="L188" s="12">
        <v>1055691</v>
      </c>
      <c r="M188" s="12">
        <v>1128883</v>
      </c>
      <c r="N188" s="12">
        <v>1121789</v>
      </c>
      <c r="O188" s="12">
        <v>1473691</v>
      </c>
      <c r="P188" s="12">
        <v>1680797</v>
      </c>
      <c r="Q188" s="12">
        <v>1734680</v>
      </c>
      <c r="R188" s="41">
        <v>1737422</v>
      </c>
      <c r="S188" s="41">
        <v>2144443</v>
      </c>
      <c r="T188" s="41">
        <v>2508775</v>
      </c>
      <c r="U188" s="41">
        <v>2597353</v>
      </c>
      <c r="V188" s="41">
        <v>2659586</v>
      </c>
      <c r="W188" s="41">
        <v>2784793</v>
      </c>
      <c r="X188" s="41">
        <v>3334890</v>
      </c>
      <c r="Y188" s="41">
        <v>2953252</v>
      </c>
      <c r="Z188" s="41">
        <v>3614600</v>
      </c>
      <c r="AA188" s="41">
        <v>3731415</v>
      </c>
      <c r="AB188" s="41">
        <v>3177772</v>
      </c>
      <c r="AC188" s="41">
        <v>3184478</v>
      </c>
      <c r="AD188" s="41">
        <v>3249341</v>
      </c>
      <c r="AE188" s="41">
        <v>1439906</v>
      </c>
      <c r="AF188" s="41">
        <v>1425341</v>
      </c>
      <c r="AG188" s="41">
        <v>3102961</v>
      </c>
      <c r="AH188" s="41">
        <v>3322056</v>
      </c>
      <c r="AI188" s="13">
        <v>7.4280430619606541E-3</v>
      </c>
      <c r="AJ188" s="13">
        <v>7.0608364075475008E-2</v>
      </c>
    </row>
    <row r="189" spans="1:36" ht="10.5" customHeight="1" x14ac:dyDescent="0.2">
      <c r="A189" s="11"/>
      <c r="B189" s="14"/>
      <c r="C189" s="11"/>
      <c r="D189" s="15" t="s">
        <v>46</v>
      </c>
      <c r="E189" s="11"/>
      <c r="F189" s="2"/>
      <c r="G189" s="12">
        <v>376793</v>
      </c>
      <c r="H189" s="12">
        <v>411439</v>
      </c>
      <c r="I189" s="12">
        <v>529628</v>
      </c>
      <c r="J189" s="12">
        <v>534312</v>
      </c>
      <c r="K189" s="12">
        <v>706533</v>
      </c>
      <c r="L189" s="12">
        <v>798781</v>
      </c>
      <c r="M189" s="12">
        <v>734530</v>
      </c>
      <c r="N189" s="12">
        <v>642495</v>
      </c>
      <c r="O189" s="12">
        <v>870953</v>
      </c>
      <c r="P189" s="12">
        <v>831580</v>
      </c>
      <c r="Q189" s="12">
        <v>821153</v>
      </c>
      <c r="R189" s="41">
        <v>1135761</v>
      </c>
      <c r="S189" s="41">
        <v>1313140</v>
      </c>
      <c r="T189" s="41">
        <v>1364354</v>
      </c>
      <c r="U189" s="41">
        <v>1331031</v>
      </c>
      <c r="V189" s="41">
        <v>1614800</v>
      </c>
      <c r="W189" s="41">
        <v>1576532</v>
      </c>
      <c r="X189" s="41">
        <v>1438822</v>
      </c>
      <c r="Y189" s="41">
        <v>1558827</v>
      </c>
      <c r="Z189" s="41">
        <v>1487607</v>
      </c>
      <c r="AA189" s="41">
        <v>1275962</v>
      </c>
      <c r="AB189" s="41">
        <v>1287682</v>
      </c>
      <c r="AC189" s="41">
        <v>1490889</v>
      </c>
      <c r="AD189" s="41">
        <v>1660024</v>
      </c>
      <c r="AE189" s="41">
        <v>1722925</v>
      </c>
      <c r="AF189" s="41">
        <v>1741863</v>
      </c>
      <c r="AG189" s="41">
        <v>1370286</v>
      </c>
      <c r="AH189" s="41">
        <v>1431409</v>
      </c>
      <c r="AI189" s="13">
        <v>1.7792359748243891E-2</v>
      </c>
      <c r="AJ189" s="13">
        <v>4.4606016554208393E-2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40575</v>
      </c>
      <c r="AA190" s="41">
        <v>24600</v>
      </c>
      <c r="AB190" s="41">
        <v>24600</v>
      </c>
      <c r="AC190" s="41">
        <v>29520</v>
      </c>
      <c r="AD190" s="41">
        <v>29520</v>
      </c>
      <c r="AE190" s="41">
        <v>29520</v>
      </c>
      <c r="AF190" s="41">
        <v>29520</v>
      </c>
      <c r="AG190" s="41">
        <v>29520</v>
      </c>
      <c r="AH190" s="41">
        <v>35424</v>
      </c>
      <c r="AI190" s="13">
        <v>6.2658569182611146E-2</v>
      </c>
      <c r="AJ190" s="13">
        <v>0.2</v>
      </c>
    </row>
    <row r="191" spans="1:36" ht="10.5" customHeight="1" x14ac:dyDescent="0.2">
      <c r="A191" s="11"/>
      <c r="B191" s="11"/>
      <c r="C191" s="11"/>
      <c r="D191" s="11" t="s">
        <v>48</v>
      </c>
      <c r="E191" s="11"/>
      <c r="F191" s="2"/>
      <c r="G191" s="12">
        <v>144052</v>
      </c>
      <c r="H191" s="12">
        <v>125603</v>
      </c>
      <c r="I191" s="12">
        <v>263139</v>
      </c>
      <c r="J191" s="12">
        <v>400585</v>
      </c>
      <c r="K191" s="12">
        <v>293246</v>
      </c>
      <c r="L191" s="12">
        <v>396677</v>
      </c>
      <c r="M191" s="12">
        <v>477078</v>
      </c>
      <c r="N191" s="12">
        <v>426433</v>
      </c>
      <c r="O191" s="12">
        <v>678509</v>
      </c>
      <c r="P191" s="12">
        <v>341099</v>
      </c>
      <c r="Q191" s="12">
        <v>376021</v>
      </c>
      <c r="R191" s="41">
        <v>246134</v>
      </c>
      <c r="S191" s="41">
        <v>315641</v>
      </c>
      <c r="T191" s="41">
        <v>475548</v>
      </c>
      <c r="U191" s="41">
        <v>667264</v>
      </c>
      <c r="V191" s="41">
        <v>453731</v>
      </c>
      <c r="W191" s="41">
        <v>304735</v>
      </c>
      <c r="X191" s="41">
        <v>341049</v>
      </c>
      <c r="Y191" s="41">
        <v>149400</v>
      </c>
      <c r="Z191" s="41">
        <v>462506</v>
      </c>
      <c r="AA191" s="41">
        <v>73228</v>
      </c>
      <c r="AB191" s="41">
        <v>199850</v>
      </c>
      <c r="AC191" s="41">
        <v>131974</v>
      </c>
      <c r="AD191" s="41">
        <v>185561</v>
      </c>
      <c r="AE191" s="41">
        <v>362538</v>
      </c>
      <c r="AF191" s="41">
        <v>264976</v>
      </c>
      <c r="AG191" s="41">
        <v>514958</v>
      </c>
      <c r="AH191" s="41">
        <v>287011</v>
      </c>
      <c r="AI191" s="13">
        <v>6.2182311570909921E-2</v>
      </c>
      <c r="AJ191" s="13">
        <v>-0.4426516337254689</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360352</v>
      </c>
      <c r="H193" s="12">
        <v>418664</v>
      </c>
      <c r="I193" s="12">
        <v>501246</v>
      </c>
      <c r="J193" s="12">
        <v>332724</v>
      </c>
      <c r="K193" s="12">
        <f>SUM(K194:K202)</f>
        <v>426826</v>
      </c>
      <c r="L193" s="12">
        <f>SUM(L194:L202)</f>
        <v>333926</v>
      </c>
      <c r="M193" s="12">
        <f>SUM(M194:M202)</f>
        <v>319410</v>
      </c>
      <c r="N193" s="12">
        <f>SUM(N194:N202)</f>
        <v>842170</v>
      </c>
      <c r="O193" s="12">
        <v>550520</v>
      </c>
      <c r="P193" s="12">
        <v>815479</v>
      </c>
      <c r="Q193" s="12">
        <v>1965731</v>
      </c>
      <c r="R193" s="41">
        <v>1994415</v>
      </c>
      <c r="S193" s="41">
        <v>676332</v>
      </c>
      <c r="T193" s="41">
        <v>5726324</v>
      </c>
      <c r="U193" s="41">
        <v>2679673</v>
      </c>
      <c r="V193" s="41">
        <v>450525</v>
      </c>
      <c r="W193" s="41">
        <v>546467</v>
      </c>
      <c r="X193" s="41">
        <v>636211</v>
      </c>
      <c r="Y193" s="41">
        <v>558533</v>
      </c>
      <c r="Z193" s="41">
        <v>460483</v>
      </c>
      <c r="AA193" s="41">
        <v>518018</v>
      </c>
      <c r="AB193" s="41">
        <v>663098</v>
      </c>
      <c r="AC193" s="41">
        <v>606925</v>
      </c>
      <c r="AD193" s="41">
        <v>669554</v>
      </c>
      <c r="AE193" s="41">
        <v>1072436</v>
      </c>
      <c r="AF193" s="41">
        <v>856514</v>
      </c>
      <c r="AG193" s="41">
        <v>1307164</v>
      </c>
      <c r="AH193" s="41">
        <v>938969</v>
      </c>
      <c r="AI193" s="13">
        <v>5.9690211489087375E-2</v>
      </c>
      <c r="AJ193" s="13">
        <v>-0.28167467892322617</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40807</v>
      </c>
      <c r="H195" s="12">
        <v>42177</v>
      </c>
      <c r="I195" s="12">
        <v>46499</v>
      </c>
      <c r="J195" s="12">
        <v>47271</v>
      </c>
      <c r="K195" s="12">
        <v>46932</v>
      </c>
      <c r="L195" s="12">
        <v>43206</v>
      </c>
      <c r="M195" s="12">
        <v>41644</v>
      </c>
      <c r="N195" s="12">
        <v>42184</v>
      </c>
      <c r="O195" s="12">
        <v>90594</v>
      </c>
      <c r="P195" s="12">
        <v>3776</v>
      </c>
      <c r="Q195" s="12">
        <v>91166</v>
      </c>
      <c r="R195" s="41">
        <v>91914</v>
      </c>
      <c r="S195" s="41">
        <v>94374</v>
      </c>
      <c r="T195" s="41">
        <v>79608</v>
      </c>
      <c r="U195" s="41">
        <v>79509</v>
      </c>
      <c r="V195" s="41">
        <v>82729</v>
      </c>
      <c r="W195" s="41">
        <v>83642</v>
      </c>
      <c r="X195" s="41">
        <v>85029</v>
      </c>
      <c r="Y195" s="41">
        <v>86121</v>
      </c>
      <c r="Z195" s="41">
        <v>85520</v>
      </c>
      <c r="AA195" s="41">
        <v>87075</v>
      </c>
      <c r="AB195" s="41">
        <v>95222</v>
      </c>
      <c r="AC195" s="41">
        <v>97024</v>
      </c>
      <c r="AD195" s="41">
        <v>101705</v>
      </c>
      <c r="AE195" s="41">
        <v>101966</v>
      </c>
      <c r="AF195" s="41">
        <v>100985</v>
      </c>
      <c r="AG195" s="41">
        <v>104155</v>
      </c>
      <c r="AH195" s="41">
        <v>102822</v>
      </c>
      <c r="AI195" s="13">
        <v>1.2880300655080834E-2</v>
      </c>
      <c r="AJ195" s="13">
        <v>-1.279823340214104E-2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221454</v>
      </c>
      <c r="H198" s="12">
        <v>202402</v>
      </c>
      <c r="I198" s="12">
        <v>248185</v>
      </c>
      <c r="J198" s="12">
        <v>241078</v>
      </c>
      <c r="K198" s="12">
        <v>251523</v>
      </c>
      <c r="L198" s="12">
        <v>278293</v>
      </c>
      <c r="M198" s="12">
        <v>277766</v>
      </c>
      <c r="N198" s="12">
        <v>312959</v>
      </c>
      <c r="O198" s="12">
        <v>449569</v>
      </c>
      <c r="P198" s="12">
        <v>475161</v>
      </c>
      <c r="Q198" s="12">
        <v>309596</v>
      </c>
      <c r="R198" s="41">
        <v>288659</v>
      </c>
      <c r="S198" s="41">
        <v>297688</v>
      </c>
      <c r="T198" s="41">
        <v>415736</v>
      </c>
      <c r="U198" s="41">
        <v>346152</v>
      </c>
      <c r="V198" s="41">
        <v>367796</v>
      </c>
      <c r="W198" s="41">
        <v>365662</v>
      </c>
      <c r="X198" s="41">
        <v>326182</v>
      </c>
      <c r="Y198" s="41">
        <v>318804</v>
      </c>
      <c r="Z198" s="41">
        <v>275708</v>
      </c>
      <c r="AA198" s="41">
        <v>275289</v>
      </c>
      <c r="AB198" s="41">
        <v>567876</v>
      </c>
      <c r="AC198" s="41">
        <v>509901</v>
      </c>
      <c r="AD198" s="41">
        <v>554803</v>
      </c>
      <c r="AE198" s="41">
        <v>602877</v>
      </c>
      <c r="AF198" s="41">
        <v>229495</v>
      </c>
      <c r="AG198" s="41">
        <v>587920</v>
      </c>
      <c r="AH198" s="41">
        <v>514054</v>
      </c>
      <c r="AI198" s="13">
        <v>-1.6458842910741289E-2</v>
      </c>
      <c r="AJ198" s="13">
        <v>-0.12563954279493808</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1482</v>
      </c>
      <c r="P199" s="12">
        <v>0</v>
      </c>
      <c r="Q199" s="12">
        <v>0</v>
      </c>
      <c r="R199" s="41">
        <v>0</v>
      </c>
      <c r="S199" s="41">
        <v>0</v>
      </c>
      <c r="T199" s="41">
        <v>0</v>
      </c>
      <c r="U199" s="41">
        <v>0</v>
      </c>
      <c r="V199" s="41">
        <v>0</v>
      </c>
      <c r="W199" s="41">
        <v>0</v>
      </c>
      <c r="X199" s="41">
        <v>0</v>
      </c>
      <c r="Y199" s="41">
        <v>0</v>
      </c>
      <c r="Z199" s="41">
        <v>0</v>
      </c>
      <c r="AA199" s="41">
        <v>0</v>
      </c>
      <c r="AB199" s="41">
        <v>0</v>
      </c>
      <c r="AC199" s="41">
        <v>0</v>
      </c>
      <c r="AD199" s="41">
        <v>0</v>
      </c>
      <c r="AE199" s="41">
        <v>0</v>
      </c>
      <c r="AF199" s="41">
        <v>6781</v>
      </c>
      <c r="AG199" s="41">
        <v>0</v>
      </c>
      <c r="AH199" s="41">
        <v>0</v>
      </c>
      <c r="AI199" s="13" t="s">
        <v>246</v>
      </c>
      <c r="AJ199" s="13" t="s">
        <v>246</v>
      </c>
    </row>
    <row r="200" spans="1:36" ht="10.5" customHeight="1" x14ac:dyDescent="0.2">
      <c r="A200" s="11"/>
      <c r="B200" s="11"/>
      <c r="C200" s="11" t="s">
        <v>56</v>
      </c>
      <c r="D200" s="11"/>
      <c r="E200" s="11"/>
      <c r="F200" s="2"/>
      <c r="G200" s="12">
        <v>98091</v>
      </c>
      <c r="H200" s="12">
        <v>174085</v>
      </c>
      <c r="I200" s="12">
        <v>206562</v>
      </c>
      <c r="J200" s="12">
        <v>44375</v>
      </c>
      <c r="K200" s="12">
        <v>128371</v>
      </c>
      <c r="L200" s="12">
        <v>12427</v>
      </c>
      <c r="M200" s="12">
        <v>0</v>
      </c>
      <c r="N200" s="12">
        <v>487027</v>
      </c>
      <c r="O200" s="12">
        <v>8875</v>
      </c>
      <c r="P200" s="12">
        <v>336542</v>
      </c>
      <c r="Q200" s="12">
        <v>1564969</v>
      </c>
      <c r="R200" s="41">
        <v>1613842</v>
      </c>
      <c r="S200" s="41">
        <v>284270</v>
      </c>
      <c r="T200" s="41">
        <v>5230980</v>
      </c>
      <c r="U200" s="41">
        <v>2254012</v>
      </c>
      <c r="V200" s="41">
        <v>0</v>
      </c>
      <c r="W200" s="41">
        <v>97163</v>
      </c>
      <c r="X200" s="41">
        <v>225000</v>
      </c>
      <c r="Y200" s="41">
        <v>153608</v>
      </c>
      <c r="Z200" s="41">
        <v>99255</v>
      </c>
      <c r="AA200" s="41">
        <v>155654</v>
      </c>
      <c r="AB200" s="41">
        <v>0</v>
      </c>
      <c r="AC200" s="41">
        <v>0</v>
      </c>
      <c r="AD200" s="41">
        <v>13046</v>
      </c>
      <c r="AE200" s="41">
        <v>367593</v>
      </c>
      <c r="AF200" s="41">
        <v>519253</v>
      </c>
      <c r="AG200" s="41">
        <v>615089</v>
      </c>
      <c r="AH200" s="41">
        <v>322093</v>
      </c>
      <c r="AI200" s="13" t="s">
        <v>246</v>
      </c>
      <c r="AJ200" s="13">
        <v>-0.47634732534641328</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382612</v>
      </c>
      <c r="H204" s="12">
        <v>189699</v>
      </c>
      <c r="I204" s="12">
        <v>97304</v>
      </c>
      <c r="J204" s="12">
        <v>325570</v>
      </c>
      <c r="K204" s="12">
        <v>526882</v>
      </c>
      <c r="L204" s="12">
        <v>288175</v>
      </c>
      <c r="M204" s="12">
        <v>158337</v>
      </c>
      <c r="N204" s="12">
        <v>409463</v>
      </c>
      <c r="O204" s="12">
        <v>68140</v>
      </c>
      <c r="P204" s="12">
        <v>30296</v>
      </c>
      <c r="Q204" s="12">
        <v>341377</v>
      </c>
      <c r="R204" s="41">
        <v>1356864</v>
      </c>
      <c r="S204" s="41">
        <v>262181</v>
      </c>
      <c r="T204" s="41">
        <v>0</v>
      </c>
      <c r="U204" s="41">
        <v>0</v>
      </c>
      <c r="V204" s="41">
        <v>35625</v>
      </c>
      <c r="W204" s="41">
        <v>0</v>
      </c>
      <c r="X204" s="41">
        <v>999818</v>
      </c>
      <c r="Y204" s="41">
        <v>1623552</v>
      </c>
      <c r="Z204" s="41">
        <v>798354</v>
      </c>
      <c r="AA204" s="41">
        <v>597455</v>
      </c>
      <c r="AB204" s="41">
        <v>1038103</v>
      </c>
      <c r="AC204" s="41">
        <v>90877</v>
      </c>
      <c r="AD204" s="41">
        <v>1352256</v>
      </c>
      <c r="AE204" s="41">
        <v>859717</v>
      </c>
      <c r="AF204" s="41">
        <v>210031</v>
      </c>
      <c r="AG204" s="41">
        <v>1189522</v>
      </c>
      <c r="AH204" s="41">
        <v>712905</v>
      </c>
      <c r="AI204" s="13">
        <v>-6.0712515227258179E-2</v>
      </c>
      <c r="AJ204" s="13">
        <v>-0.40067943257880057</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21044</v>
      </c>
      <c r="H206" s="12">
        <v>191098</v>
      </c>
      <c r="I206" s="12">
        <v>286630</v>
      </c>
      <c r="J206" s="12">
        <v>289475</v>
      </c>
      <c r="K206" s="12">
        <v>460094</v>
      </c>
      <c r="L206" s="12">
        <v>277254</v>
      </c>
      <c r="M206" s="12">
        <v>337782</v>
      </c>
      <c r="N206" s="12">
        <v>323532</v>
      </c>
      <c r="O206" s="12">
        <v>65000</v>
      </c>
      <c r="P206" s="12">
        <v>243252</v>
      </c>
      <c r="Q206" s="12">
        <v>265000</v>
      </c>
      <c r="R206" s="41">
        <v>771265</v>
      </c>
      <c r="S206" s="41">
        <v>459625</v>
      </c>
      <c r="T206" s="41">
        <v>1692203</v>
      </c>
      <c r="U206" s="41">
        <v>200000</v>
      </c>
      <c r="V206" s="41">
        <v>200000</v>
      </c>
      <c r="W206" s="41">
        <v>200000</v>
      </c>
      <c r="X206" s="41">
        <v>230000</v>
      </c>
      <c r="Y206" s="41">
        <v>260002</v>
      </c>
      <c r="Z206" s="41">
        <v>249600</v>
      </c>
      <c r="AA206" s="41">
        <v>249600</v>
      </c>
      <c r="AB206" s="41">
        <v>249600</v>
      </c>
      <c r="AC206" s="41">
        <v>288521</v>
      </c>
      <c r="AD206" s="41">
        <v>1224985</v>
      </c>
      <c r="AE206" s="41">
        <v>1404736</v>
      </c>
      <c r="AF206" s="41">
        <v>762483</v>
      </c>
      <c r="AG206" s="41">
        <v>645730</v>
      </c>
      <c r="AH206" s="41">
        <v>259140</v>
      </c>
      <c r="AI206" s="13">
        <v>6.2710511717107842E-3</v>
      </c>
      <c r="AJ206" s="13">
        <v>-0.59868675762315515</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3807824</v>
      </c>
      <c r="H209" s="5">
        <v>3750186</v>
      </c>
      <c r="I209" s="5">
        <v>5817497</v>
      </c>
      <c r="J209" s="5">
        <v>4525602</v>
      </c>
      <c r="K209" s="5">
        <v>6089615</v>
      </c>
      <c r="L209" s="5">
        <v>5039372</v>
      </c>
      <c r="M209" s="5">
        <v>4762835</v>
      </c>
      <c r="N209" s="5">
        <v>5399338</v>
      </c>
      <c r="O209" s="5">
        <v>5376872</v>
      </c>
      <c r="P209" s="5">
        <v>4405948</v>
      </c>
      <c r="Q209" s="5">
        <v>6128097</v>
      </c>
      <c r="R209" s="39">
        <v>7031710</v>
      </c>
      <c r="S209" s="39">
        <v>7416112</v>
      </c>
      <c r="T209" s="39">
        <v>16071273</v>
      </c>
      <c r="U209" s="39">
        <v>8996663</v>
      </c>
      <c r="V209" s="39">
        <v>10655233</v>
      </c>
      <c r="W209" s="39">
        <v>13602635</v>
      </c>
      <c r="X209" s="39">
        <v>11855648</v>
      </c>
      <c r="Y209" s="39">
        <v>11837329</v>
      </c>
      <c r="Z209" s="39">
        <v>11404414</v>
      </c>
      <c r="AA209" s="39">
        <v>11420760</v>
      </c>
      <c r="AB209" s="39">
        <v>12209824</v>
      </c>
      <c r="AC209" s="39">
        <v>10603324</v>
      </c>
      <c r="AD209" s="39">
        <v>14526504</v>
      </c>
      <c r="AE209" s="39">
        <v>8542123</v>
      </c>
      <c r="AF209" s="39">
        <v>8179876</v>
      </c>
      <c r="AG209" s="39">
        <v>16195414</v>
      </c>
      <c r="AH209" s="39">
        <v>16109063</v>
      </c>
      <c r="AI209" s="10">
        <v>4.7273576339819101E-2</v>
      </c>
      <c r="AJ209" s="10">
        <v>-5.3318180072457547E-3</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738772</v>
      </c>
      <c r="H211" s="12">
        <v>635977</v>
      </c>
      <c r="I211" s="12">
        <v>665691</v>
      </c>
      <c r="J211" s="12">
        <v>923472</v>
      </c>
      <c r="K211" s="12">
        <v>783681</v>
      </c>
      <c r="L211" s="12">
        <v>774336</v>
      </c>
      <c r="M211" s="12">
        <v>812927</v>
      </c>
      <c r="N211" s="12">
        <v>1160809</v>
      </c>
      <c r="O211" s="12">
        <v>856255</v>
      </c>
      <c r="P211" s="12">
        <v>905611</v>
      </c>
      <c r="Q211" s="12">
        <v>1049152</v>
      </c>
      <c r="R211" s="41">
        <v>1364685</v>
      </c>
      <c r="S211" s="41">
        <v>1102418</v>
      </c>
      <c r="T211" s="41">
        <v>2102070</v>
      </c>
      <c r="U211" s="41">
        <v>2090560</v>
      </c>
      <c r="V211" s="41">
        <v>2900127</v>
      </c>
      <c r="W211" s="41">
        <v>2991433</v>
      </c>
      <c r="X211" s="41">
        <v>2627237</v>
      </c>
      <c r="Y211" s="41">
        <v>2675256</v>
      </c>
      <c r="Z211" s="41">
        <v>2716435</v>
      </c>
      <c r="AA211" s="41">
        <v>2817533</v>
      </c>
      <c r="AB211" s="41">
        <v>2677076</v>
      </c>
      <c r="AC211" s="41">
        <v>2541021</v>
      </c>
      <c r="AD211" s="41">
        <v>2726158</v>
      </c>
      <c r="AE211" s="41">
        <v>2112138</v>
      </c>
      <c r="AF211" s="41">
        <v>2342365</v>
      </c>
      <c r="AG211" s="41">
        <v>3208508</v>
      </c>
      <c r="AH211" s="41">
        <v>3526373</v>
      </c>
      <c r="AI211" s="13">
        <v>4.6994960193712298E-2</v>
      </c>
      <c r="AJ211" s="13">
        <v>9.9069411701638271E-2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1539610</v>
      </c>
      <c r="H213" s="12">
        <v>1538433</v>
      </c>
      <c r="I213" s="12">
        <v>1787825</v>
      </c>
      <c r="J213" s="12">
        <v>1944347</v>
      </c>
      <c r="K213" s="12">
        <v>2149272</v>
      </c>
      <c r="L213" s="12">
        <v>2207794</v>
      </c>
      <c r="M213" s="12">
        <v>2378253</v>
      </c>
      <c r="N213" s="12">
        <v>2252083</v>
      </c>
      <c r="O213" s="12">
        <v>2518247</v>
      </c>
      <c r="P213" s="12">
        <v>2338023</v>
      </c>
      <c r="Q213" s="12">
        <v>2402995</v>
      </c>
      <c r="R213" s="41">
        <v>3205801</v>
      </c>
      <c r="S213" s="41">
        <v>2792420</v>
      </c>
      <c r="T213" s="41">
        <v>3275226</v>
      </c>
      <c r="U213" s="41">
        <v>3471381</v>
      </c>
      <c r="V213" s="41">
        <v>4015373</v>
      </c>
      <c r="W213" s="41">
        <v>4164391</v>
      </c>
      <c r="X213" s="41">
        <v>4164513</v>
      </c>
      <c r="Y213" s="41">
        <v>4439578</v>
      </c>
      <c r="Z213" s="41">
        <v>4517399</v>
      </c>
      <c r="AA213" s="41">
        <v>4422662</v>
      </c>
      <c r="AB213" s="41">
        <v>4458179</v>
      </c>
      <c r="AC213" s="41">
        <v>4553135</v>
      </c>
      <c r="AD213" s="41">
        <v>5076730</v>
      </c>
      <c r="AE213" s="41">
        <v>3085357</v>
      </c>
      <c r="AF213" s="41">
        <v>2952140</v>
      </c>
      <c r="AG213" s="41">
        <v>5467085</v>
      </c>
      <c r="AH213" s="41">
        <v>5466271</v>
      </c>
      <c r="AI213" s="13">
        <v>3.4559825068316785E-2</v>
      </c>
      <c r="AJ213" s="13">
        <v>-1.4889104522794141E-4</v>
      </c>
    </row>
    <row r="214" spans="1:44" ht="10.5" customHeight="1" x14ac:dyDescent="0.2">
      <c r="A214" s="11"/>
      <c r="B214" s="19" t="s">
        <v>67</v>
      </c>
      <c r="D214" s="19"/>
      <c r="E214" s="14"/>
      <c r="F214" s="2"/>
      <c r="G214" s="12">
        <v>635861</v>
      </c>
      <c r="H214" s="12">
        <v>613495</v>
      </c>
      <c r="I214" s="12">
        <v>783458</v>
      </c>
      <c r="J214" s="12">
        <v>873461</v>
      </c>
      <c r="K214" s="12">
        <v>909972</v>
      </c>
      <c r="L214" s="12">
        <v>900746</v>
      </c>
      <c r="M214" s="12">
        <v>792021</v>
      </c>
      <c r="N214" s="12">
        <v>733060</v>
      </c>
      <c r="O214" s="12">
        <v>809163</v>
      </c>
      <c r="P214" s="12">
        <v>651968</v>
      </c>
      <c r="Q214" s="12">
        <v>921796</v>
      </c>
      <c r="R214" s="41">
        <v>938809</v>
      </c>
      <c r="S214" s="41">
        <v>1073762</v>
      </c>
      <c r="T214" s="41">
        <v>1214709</v>
      </c>
      <c r="U214" s="41">
        <v>1322485</v>
      </c>
      <c r="V214" s="41">
        <v>161848</v>
      </c>
      <c r="W214" s="41">
        <v>187970</v>
      </c>
      <c r="X214" s="41">
        <v>201520</v>
      </c>
      <c r="Y214" s="41">
        <v>202315</v>
      </c>
      <c r="Z214" s="41">
        <v>212585</v>
      </c>
      <c r="AA214" s="41">
        <v>231904</v>
      </c>
      <c r="AB214" s="41">
        <v>736989</v>
      </c>
      <c r="AC214" s="41">
        <v>231648</v>
      </c>
      <c r="AD214" s="41">
        <v>253227</v>
      </c>
      <c r="AE214" s="41">
        <v>835479</v>
      </c>
      <c r="AF214" s="41">
        <v>881925</v>
      </c>
      <c r="AG214" s="41">
        <v>311044</v>
      </c>
      <c r="AH214" s="41">
        <v>260056</v>
      </c>
      <c r="AI214" s="13">
        <v>-0.15937756069595987</v>
      </c>
      <c r="AJ214" s="13">
        <v>-0.16392536104216768</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5455</v>
      </c>
      <c r="AF215" s="41">
        <v>0</v>
      </c>
      <c r="AG215" s="41">
        <v>0</v>
      </c>
      <c r="AH215" s="41">
        <v>0</v>
      </c>
      <c r="AI215" s="13" t="s">
        <v>246</v>
      </c>
      <c r="AJ215" s="13" t="s">
        <v>246</v>
      </c>
    </row>
    <row r="216" spans="1:44" ht="10.5" customHeight="1" x14ac:dyDescent="0.2">
      <c r="A216" s="11"/>
      <c r="B216" s="19" t="s">
        <v>70</v>
      </c>
      <c r="D216" s="19"/>
      <c r="E216" s="14"/>
      <c r="F216" s="2"/>
      <c r="G216" s="12">
        <v>675148</v>
      </c>
      <c r="H216" s="12">
        <v>503965</v>
      </c>
      <c r="I216" s="12">
        <v>513480</v>
      </c>
      <c r="J216" s="12">
        <v>437945</v>
      </c>
      <c r="K216" s="12">
        <v>1070532</v>
      </c>
      <c r="L216" s="12">
        <v>766922</v>
      </c>
      <c r="M216" s="12">
        <v>446645</v>
      </c>
      <c r="N216" s="12">
        <v>674415</v>
      </c>
      <c r="O216" s="12">
        <v>757720</v>
      </c>
      <c r="P216" s="12">
        <v>445846</v>
      </c>
      <c r="Q216" s="12">
        <v>893009</v>
      </c>
      <c r="R216" s="41">
        <v>924806</v>
      </c>
      <c r="S216" s="41">
        <v>1104002</v>
      </c>
      <c r="T216" s="41">
        <v>662922</v>
      </c>
      <c r="U216" s="41">
        <v>681232</v>
      </c>
      <c r="V216" s="41">
        <v>2176486</v>
      </c>
      <c r="W216" s="41">
        <v>2045288</v>
      </c>
      <c r="X216" s="41">
        <v>2294333</v>
      </c>
      <c r="Y216" s="41">
        <v>2043864</v>
      </c>
      <c r="Z216" s="41">
        <v>2062305</v>
      </c>
      <c r="AA216" s="41">
        <v>2010777</v>
      </c>
      <c r="AB216" s="41">
        <v>1999219</v>
      </c>
      <c r="AC216" s="41">
        <v>1508583</v>
      </c>
      <c r="AD216" s="41">
        <v>1611822</v>
      </c>
      <c r="AE216" s="41">
        <v>1267693</v>
      </c>
      <c r="AF216" s="41">
        <v>354156</v>
      </c>
      <c r="AG216" s="41">
        <v>1730115</v>
      </c>
      <c r="AH216" s="41">
        <v>1475247</v>
      </c>
      <c r="AI216" s="13">
        <v>-4.9393612276421806E-2</v>
      </c>
      <c r="AJ216" s="13">
        <v>-0.14731275088650175</v>
      </c>
    </row>
    <row r="217" spans="1:44" ht="10.5" customHeight="1" x14ac:dyDescent="0.2">
      <c r="A217" s="11"/>
      <c r="B217" s="19" t="s">
        <v>71</v>
      </c>
      <c r="D217" s="19"/>
      <c r="E217" s="14"/>
      <c r="F217" s="2"/>
      <c r="G217" s="12">
        <v>72438</v>
      </c>
      <c r="H217" s="12">
        <v>60840</v>
      </c>
      <c r="I217" s="12">
        <v>158953</v>
      </c>
      <c r="J217" s="12">
        <v>79631</v>
      </c>
      <c r="K217" s="12">
        <v>162799</v>
      </c>
      <c r="L217" s="12">
        <v>118557</v>
      </c>
      <c r="M217" s="12">
        <v>95760</v>
      </c>
      <c r="N217" s="12">
        <v>265483</v>
      </c>
      <c r="O217" s="12">
        <v>148474</v>
      </c>
      <c r="P217" s="12">
        <v>64500</v>
      </c>
      <c r="Q217" s="12">
        <v>170093</v>
      </c>
      <c r="R217" s="41">
        <v>205721</v>
      </c>
      <c r="S217" s="41">
        <v>394445</v>
      </c>
      <c r="T217" s="41">
        <v>283062</v>
      </c>
      <c r="U217" s="41">
        <v>351081</v>
      </c>
      <c r="V217" s="41">
        <v>413485</v>
      </c>
      <c r="W217" s="41">
        <v>679340</v>
      </c>
      <c r="X217" s="41">
        <v>813187</v>
      </c>
      <c r="Y217" s="41">
        <v>1267352</v>
      </c>
      <c r="Z217" s="41">
        <v>941428</v>
      </c>
      <c r="AA217" s="41">
        <v>821527</v>
      </c>
      <c r="AB217" s="41">
        <v>1097361</v>
      </c>
      <c r="AC217" s="41">
        <v>855072</v>
      </c>
      <c r="AD217" s="41">
        <v>939772</v>
      </c>
      <c r="AE217" s="41">
        <v>516761</v>
      </c>
      <c r="AF217" s="41">
        <v>402305</v>
      </c>
      <c r="AG217" s="41">
        <v>841189</v>
      </c>
      <c r="AH217" s="41">
        <v>1079002</v>
      </c>
      <c r="AI217" s="13">
        <v>-2.8079946245225251E-3</v>
      </c>
      <c r="AJ217" s="13">
        <v>0.28271054424154379</v>
      </c>
    </row>
    <row r="218" spans="1:44" ht="10.5" customHeight="1" x14ac:dyDescent="0.2">
      <c r="A218" s="11"/>
      <c r="B218" s="19" t="s">
        <v>72</v>
      </c>
      <c r="D218" s="19"/>
      <c r="E218" s="14"/>
      <c r="F218" s="2"/>
      <c r="G218" s="12">
        <v>48037</v>
      </c>
      <c r="H218" s="12">
        <v>34860</v>
      </c>
      <c r="I218" s="12">
        <v>36931</v>
      </c>
      <c r="J218" s="12">
        <v>91292</v>
      </c>
      <c r="K218" s="12">
        <v>50176</v>
      </c>
      <c r="L218" s="12">
        <v>62869</v>
      </c>
      <c r="M218" s="12">
        <v>61410</v>
      </c>
      <c r="N218" s="12">
        <v>47015</v>
      </c>
      <c r="O218" s="12">
        <v>77458</v>
      </c>
      <c r="P218" s="12">
        <v>0</v>
      </c>
      <c r="Q218" s="12">
        <v>50901</v>
      </c>
      <c r="R218" s="41">
        <v>70618</v>
      </c>
      <c r="S218" s="41">
        <v>87308</v>
      </c>
      <c r="T218" s="41">
        <v>287302</v>
      </c>
      <c r="U218" s="41">
        <v>190668</v>
      </c>
      <c r="V218" s="41">
        <v>206064</v>
      </c>
      <c r="W218" s="41">
        <v>491671</v>
      </c>
      <c r="X218" s="41">
        <v>600104</v>
      </c>
      <c r="Y218" s="41">
        <v>506115</v>
      </c>
      <c r="Z218" s="41">
        <v>673005</v>
      </c>
      <c r="AA218" s="41">
        <v>695859</v>
      </c>
      <c r="AB218" s="41">
        <v>883934</v>
      </c>
      <c r="AC218" s="41">
        <v>567144</v>
      </c>
      <c r="AD218" s="41">
        <v>1000981</v>
      </c>
      <c r="AE218" s="41">
        <v>319901</v>
      </c>
      <c r="AF218" s="41">
        <v>567486</v>
      </c>
      <c r="AG218" s="41">
        <v>1318514</v>
      </c>
      <c r="AH218" s="41">
        <v>1502005</v>
      </c>
      <c r="AI218" s="13">
        <v>9.2383814082268145E-2</v>
      </c>
      <c r="AJ218" s="13">
        <v>0.13916499938567206</v>
      </c>
    </row>
    <row r="219" spans="1:44" ht="10.5" customHeight="1" x14ac:dyDescent="0.2">
      <c r="A219" s="11"/>
      <c r="B219" s="19" t="s">
        <v>73</v>
      </c>
      <c r="D219" s="19"/>
      <c r="E219" s="14"/>
      <c r="F219" s="2"/>
      <c r="G219" s="12">
        <v>57518</v>
      </c>
      <c r="H219" s="12">
        <v>312479</v>
      </c>
      <c r="I219" s="12">
        <v>38598</v>
      </c>
      <c r="J219" s="12">
        <v>175454</v>
      </c>
      <c r="K219" s="12">
        <v>650900</v>
      </c>
      <c r="L219" s="12">
        <v>96299</v>
      </c>
      <c r="M219" s="12">
        <v>30311</v>
      </c>
      <c r="N219" s="12">
        <v>43451</v>
      </c>
      <c r="O219" s="12">
        <v>7732</v>
      </c>
      <c r="P219" s="12">
        <v>0</v>
      </c>
      <c r="Q219" s="12">
        <v>549911</v>
      </c>
      <c r="R219" s="41">
        <v>266491</v>
      </c>
      <c r="S219" s="41">
        <v>532809</v>
      </c>
      <c r="T219" s="41">
        <v>196856</v>
      </c>
      <c r="U219" s="41">
        <v>755002</v>
      </c>
      <c r="V219" s="41">
        <v>578512</v>
      </c>
      <c r="W219" s="41">
        <v>2348918</v>
      </c>
      <c r="X219" s="41">
        <v>1006698</v>
      </c>
      <c r="Y219" s="41">
        <v>536363</v>
      </c>
      <c r="Z219" s="41">
        <v>202873</v>
      </c>
      <c r="AA219" s="41">
        <v>131389</v>
      </c>
      <c r="AB219" s="41">
        <v>240931</v>
      </c>
      <c r="AC219" s="41">
        <v>38921</v>
      </c>
      <c r="AD219" s="41">
        <v>2732937</v>
      </c>
      <c r="AE219" s="41">
        <v>259519</v>
      </c>
      <c r="AF219" s="41">
        <v>631603</v>
      </c>
      <c r="AG219" s="41">
        <v>3318959</v>
      </c>
      <c r="AH219" s="41">
        <v>2511345</v>
      </c>
      <c r="AI219" s="13">
        <v>0.47798133410621912</v>
      </c>
      <c r="AJ219" s="13">
        <v>-0.24333352716921181</v>
      </c>
    </row>
    <row r="220" spans="1:44" ht="10.5" customHeight="1" x14ac:dyDescent="0.2">
      <c r="A220" s="11"/>
      <c r="B220" s="19" t="s">
        <v>74</v>
      </c>
      <c r="D220" s="19"/>
      <c r="E220" s="14"/>
      <c r="F220" s="2"/>
      <c r="G220" s="12">
        <v>40440</v>
      </c>
      <c r="H220" s="12">
        <v>50137</v>
      </c>
      <c r="I220" s="12">
        <v>1832561</v>
      </c>
      <c r="J220" s="12">
        <v>0</v>
      </c>
      <c r="K220" s="12">
        <v>312283</v>
      </c>
      <c r="L220" s="12">
        <v>111849</v>
      </c>
      <c r="M220" s="12">
        <v>145508</v>
      </c>
      <c r="N220" s="12">
        <v>223022</v>
      </c>
      <c r="O220" s="12">
        <v>201823</v>
      </c>
      <c r="P220" s="12">
        <v>0</v>
      </c>
      <c r="Q220" s="12">
        <v>90240</v>
      </c>
      <c r="R220" s="41">
        <v>54779</v>
      </c>
      <c r="S220" s="41">
        <v>328948</v>
      </c>
      <c r="T220" s="41">
        <v>8049126</v>
      </c>
      <c r="U220" s="41">
        <v>134254</v>
      </c>
      <c r="V220" s="41">
        <v>203338</v>
      </c>
      <c r="W220" s="41">
        <v>693624</v>
      </c>
      <c r="X220" s="41">
        <v>148056</v>
      </c>
      <c r="Y220" s="41">
        <v>166486</v>
      </c>
      <c r="Z220" s="41">
        <v>78384</v>
      </c>
      <c r="AA220" s="41">
        <v>289109</v>
      </c>
      <c r="AB220" s="41">
        <v>116135</v>
      </c>
      <c r="AC220" s="41">
        <v>307800</v>
      </c>
      <c r="AD220" s="41">
        <v>184877</v>
      </c>
      <c r="AE220" s="41">
        <v>139820</v>
      </c>
      <c r="AF220" s="41">
        <v>47896</v>
      </c>
      <c r="AG220" s="41">
        <v>0</v>
      </c>
      <c r="AH220" s="41">
        <v>288764</v>
      </c>
      <c r="AI220" s="13">
        <v>0.16393837600375272</v>
      </c>
      <c r="AJ220" s="13" t="s">
        <v>246</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235</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234</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3564137</v>
      </c>
      <c r="S233" s="12">
        <v>2039499.635</v>
      </c>
      <c r="T233" s="12">
        <v>514862.27</v>
      </c>
      <c r="U233" s="12">
        <v>4581408.66</v>
      </c>
      <c r="V233" s="12">
        <v>8647955.0500000007</v>
      </c>
      <c r="W233" s="12">
        <v>7858559.0250000004</v>
      </c>
      <c r="X233" s="12">
        <v>7069163</v>
      </c>
      <c r="Y233" s="12">
        <v>7468294</v>
      </c>
      <c r="Z233" s="12">
        <v>7867425</v>
      </c>
      <c r="AA233" s="12">
        <v>9712434.5</v>
      </c>
      <c r="AB233" s="12">
        <v>11557444</v>
      </c>
      <c r="AC233" s="12">
        <v>13000274.983314661</v>
      </c>
      <c r="AD233" s="12">
        <v>9949939</v>
      </c>
      <c r="AE233" s="12">
        <v>11025721.569431888</v>
      </c>
      <c r="AF233" s="12">
        <v>11730128</v>
      </c>
      <c r="AG233" s="12">
        <v>12736318.694928065</v>
      </c>
      <c r="AH233" s="12">
        <v>10397031.85</v>
      </c>
      <c r="AI233" s="71">
        <v>-1.7480309474807387E-2</v>
      </c>
      <c r="AJ233" s="13">
        <v>-0.1836705645454389</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3237416.87</v>
      </c>
      <c r="S234" s="11">
        <v>1864634.9550000001</v>
      </c>
      <c r="T234" s="11">
        <v>491853.04</v>
      </c>
      <c r="U234" s="12">
        <v>4392386.37</v>
      </c>
      <c r="V234" s="12">
        <v>8292919.7000000002</v>
      </c>
      <c r="W234" s="12">
        <v>7676757.9550000001</v>
      </c>
      <c r="X234" s="12">
        <v>7060596.21</v>
      </c>
      <c r="Y234" s="12">
        <v>7232845.8550000004</v>
      </c>
      <c r="Z234" s="12">
        <v>7405095.5</v>
      </c>
      <c r="AA234" s="12">
        <v>9436190.375</v>
      </c>
      <c r="AB234" s="12">
        <v>11467285.25</v>
      </c>
      <c r="AC234" s="12">
        <v>13013281.2111398</v>
      </c>
      <c r="AD234" s="12">
        <v>9870023</v>
      </c>
      <c r="AE234" s="12">
        <v>11033927.311693495</v>
      </c>
      <c r="AF234" s="12">
        <v>11790550</v>
      </c>
      <c r="AG234" s="12">
        <v>12886708.777349349</v>
      </c>
      <c r="AH234" s="12">
        <v>10373136.85</v>
      </c>
      <c r="AI234" s="71">
        <v>-1.6574235759965972E-2</v>
      </c>
      <c r="AJ234" s="13">
        <v>-0.19505150390046783</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38543</v>
      </c>
      <c r="S241" s="11">
        <v>38672</v>
      </c>
      <c r="T241" s="11">
        <v>38728</v>
      </c>
      <c r="U241" s="11">
        <v>38608</v>
      </c>
      <c r="V241" s="11">
        <v>38765</v>
      </c>
      <c r="W241" s="11">
        <v>39014</v>
      </c>
      <c r="X241" s="11">
        <v>38864</v>
      </c>
      <c r="Y241" s="11">
        <v>38887</v>
      </c>
      <c r="Z241" s="11">
        <v>38449</v>
      </c>
      <c r="AA241" s="11">
        <v>38105</v>
      </c>
      <c r="AB241" s="41">
        <v>37664</v>
      </c>
      <c r="AC241" s="41">
        <v>37528</v>
      </c>
      <c r="AD241" s="41">
        <v>37439</v>
      </c>
      <c r="AE241" s="41">
        <v>37579</v>
      </c>
      <c r="AF241" s="41">
        <v>37555</v>
      </c>
      <c r="AG241" s="41">
        <v>37676</v>
      </c>
      <c r="AH241" s="41">
        <v>37677</v>
      </c>
      <c r="AI241" s="13">
        <v>5.7517925131200798E-5</v>
      </c>
      <c r="AJ241" s="13">
        <v>2.6542095763881516E-5</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837405</v>
      </c>
      <c r="S242" s="11">
        <v>895642</v>
      </c>
      <c r="T242" s="11">
        <v>887938</v>
      </c>
      <c r="U242" s="11">
        <v>949406</v>
      </c>
      <c r="V242" s="11">
        <v>1026016</v>
      </c>
      <c r="W242" s="11">
        <v>1072718</v>
      </c>
      <c r="X242" s="11">
        <v>1046239</v>
      </c>
      <c r="Y242" s="11">
        <v>1065943</v>
      </c>
      <c r="Z242" s="11">
        <v>1084781</v>
      </c>
      <c r="AA242" s="11">
        <v>1086813</v>
      </c>
      <c r="AB242" s="41">
        <v>1097097</v>
      </c>
      <c r="AC242" s="41">
        <v>1147650</v>
      </c>
      <c r="AD242" s="41">
        <v>1197314</v>
      </c>
      <c r="AE242" s="41">
        <v>1251969</v>
      </c>
      <c r="AF242" s="41">
        <v>1293469</v>
      </c>
      <c r="AG242" s="41">
        <v>1354087</v>
      </c>
      <c r="AH242" s="41">
        <v>1413693</v>
      </c>
      <c r="AI242" s="13">
        <v>4.3161811900294111E-2</v>
      </c>
      <c r="AJ242" s="13">
        <v>4.4019328152474696E-2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24590.913800248654</v>
      </c>
      <c r="V243" s="11">
        <f t="shared" ref="V243:AA243" si="15">V242*1000/V241</f>
        <v>26467.586740616534</v>
      </c>
      <c r="W243" s="11">
        <f t="shared" si="15"/>
        <v>27495.719485312966</v>
      </c>
      <c r="X243" s="11">
        <f t="shared" si="15"/>
        <v>26920.517702758338</v>
      </c>
      <c r="Y243" s="11">
        <f t="shared" si="15"/>
        <v>27411.294262864198</v>
      </c>
      <c r="Z243" s="11">
        <f t="shared" si="15"/>
        <v>28213.503602174307</v>
      </c>
      <c r="AA243" s="11">
        <f t="shared" si="15"/>
        <v>28521.532607269386</v>
      </c>
      <c r="AB243" s="11">
        <v>29128.531223449449</v>
      </c>
      <c r="AC243" s="11">
        <v>30581.166062673205</v>
      </c>
      <c r="AD243" s="11">
        <v>31980.394775501481</v>
      </c>
      <c r="AE243" s="11">
        <v>33315.655020091006</v>
      </c>
      <c r="AF243" s="11">
        <v>34441.99174544002</v>
      </c>
      <c r="AG243" s="11">
        <v>35940.306826627027</v>
      </c>
      <c r="AH243" s="11">
        <v>37521.379090691931</v>
      </c>
      <c r="AI243" s="13">
        <v>4.3101814848203412E-2</v>
      </c>
      <c r="AJ243" s="13">
        <v>4.3991618426961719E-2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16109</v>
      </c>
      <c r="S245" s="11">
        <v>16250</v>
      </c>
      <c r="T245" s="11">
        <v>16396</v>
      </c>
      <c r="U245" s="11">
        <v>16889</v>
      </c>
      <c r="V245" s="11">
        <v>16458</v>
      </c>
      <c r="W245" s="11">
        <v>16649</v>
      </c>
      <c r="X245" s="11">
        <v>17187</v>
      </c>
      <c r="Y245" s="11">
        <v>16827</v>
      </c>
      <c r="Z245" s="11">
        <v>16727</v>
      </c>
      <c r="AA245" s="11">
        <v>16470</v>
      </c>
      <c r="AB245" s="41">
        <v>16382</v>
      </c>
      <c r="AC245" s="41">
        <v>16638</v>
      </c>
      <c r="AD245" s="41">
        <v>16707</v>
      </c>
      <c r="AE245" s="41">
        <v>16703</v>
      </c>
      <c r="AF245" s="41">
        <v>16512</v>
      </c>
      <c r="AG245" s="41">
        <v>16637</v>
      </c>
      <c r="AH245" s="41">
        <v>16741</v>
      </c>
      <c r="AI245" s="13">
        <v>3.6194727519218706E-3</v>
      </c>
      <c r="AJ245" s="13">
        <v>6.2511270060708057E-3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14946</v>
      </c>
      <c r="S246" s="11">
        <v>15071</v>
      </c>
      <c r="T246" s="11">
        <v>15224</v>
      </c>
      <c r="U246" s="11">
        <v>15792</v>
      </c>
      <c r="V246" s="11">
        <v>15456</v>
      </c>
      <c r="W246" s="11">
        <v>15278</v>
      </c>
      <c r="X246" s="11">
        <v>14944</v>
      </c>
      <c r="Y246" s="11">
        <v>14513</v>
      </c>
      <c r="Z246" s="11">
        <v>14394</v>
      </c>
      <c r="AA246" s="11">
        <v>14519</v>
      </c>
      <c r="AB246" s="41">
        <v>14795</v>
      </c>
      <c r="AC246" s="41">
        <v>15401</v>
      </c>
      <c r="AD246" s="41">
        <v>15554</v>
      </c>
      <c r="AE246" s="41">
        <v>15788</v>
      </c>
      <c r="AF246" s="41">
        <v>15733</v>
      </c>
      <c r="AG246" s="41">
        <v>15980</v>
      </c>
      <c r="AH246" s="41">
        <v>16229</v>
      </c>
      <c r="AI246" s="13">
        <v>1.5537890239220919E-2</v>
      </c>
      <c r="AJ246" s="13">
        <v>1.55819774718398E-2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1163</v>
      </c>
      <c r="S247" s="11">
        <v>1179</v>
      </c>
      <c r="T247" s="11">
        <v>1172</v>
      </c>
      <c r="U247" s="11">
        <v>1097</v>
      </c>
      <c r="V247" s="11">
        <v>1002</v>
      </c>
      <c r="W247" s="11">
        <v>16649</v>
      </c>
      <c r="X247" s="11">
        <v>2243</v>
      </c>
      <c r="Y247" s="11">
        <v>2314</v>
      </c>
      <c r="Z247" s="11">
        <v>2333</v>
      </c>
      <c r="AA247" s="11">
        <v>1951</v>
      </c>
      <c r="AB247" s="41">
        <v>1587</v>
      </c>
      <c r="AC247" s="41">
        <v>1237</v>
      </c>
      <c r="AD247" s="41">
        <v>1153</v>
      </c>
      <c r="AE247" s="41">
        <v>915</v>
      </c>
      <c r="AF247" s="41">
        <v>779</v>
      </c>
      <c r="AG247" s="41">
        <v>657</v>
      </c>
      <c r="AH247" s="41">
        <v>512</v>
      </c>
      <c r="AI247" s="13">
        <v>-0.1718376060880703</v>
      </c>
      <c r="AJ247" s="13">
        <v>-0.22070015220700151</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7.2</v>
      </c>
      <c r="S248" s="81">
        <v>7.3</v>
      </c>
      <c r="T248" s="81">
        <v>7.1</v>
      </c>
      <c r="U248" s="81">
        <v>6.1</v>
      </c>
      <c r="V248" s="81">
        <v>6.1</v>
      </c>
      <c r="W248" s="81">
        <v>8.1999999999999993</v>
      </c>
      <c r="X248" s="81">
        <v>13.1</v>
      </c>
      <c r="Y248" s="81">
        <v>13.8</v>
      </c>
      <c r="Z248" s="81">
        <v>13.9</v>
      </c>
      <c r="AA248" s="81">
        <v>11.8</v>
      </c>
      <c r="AB248" s="82">
        <v>9.6999999999999993</v>
      </c>
      <c r="AC248" s="82">
        <v>7.4</v>
      </c>
      <c r="AD248" s="82">
        <v>6.9</v>
      </c>
      <c r="AE248" s="82">
        <v>5.5</v>
      </c>
      <c r="AF248" s="82">
        <v>4.7</v>
      </c>
      <c r="AG248" s="82">
        <v>3.9</v>
      </c>
      <c r="AH248" s="82">
        <v>3.1</v>
      </c>
      <c r="AI248" s="13">
        <v>-0.17314061529607305</v>
      </c>
      <c r="AJ248" s="13">
        <v>-0.20512820512820509</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16524740</v>
      </c>
      <c r="H257" s="86">
        <f>SUM(H258:H260)</f>
        <v>17177272</v>
      </c>
      <c r="I257" s="86">
        <f>SUM(I258:I260)</f>
        <v>18195718</v>
      </c>
      <c r="J257" s="86">
        <f>SUM(J258:J260)</f>
        <v>19387961</v>
      </c>
      <c r="K257" s="86">
        <f>SUM(K258:K260)</f>
        <v>19012393</v>
      </c>
      <c r="L257" s="86">
        <f t="shared" ref="L257:Q257" si="16">SUM(L258:L260)</f>
        <v>21726380</v>
      </c>
      <c r="M257" s="86">
        <f t="shared" si="16"/>
        <v>20372714</v>
      </c>
      <c r="N257" s="86">
        <f t="shared" si="16"/>
        <v>21441620</v>
      </c>
      <c r="O257" s="86">
        <f t="shared" si="16"/>
        <v>24325139.009999998</v>
      </c>
      <c r="P257" s="86">
        <f t="shared" si="16"/>
        <v>23797148</v>
      </c>
      <c r="Q257" s="86">
        <f t="shared" si="16"/>
        <v>25115175</v>
      </c>
      <c r="R257" s="86">
        <f>SUM(R258:R261)</f>
        <v>32451383.020000003</v>
      </c>
      <c r="S257" s="86">
        <f t="shared" ref="S257:AA257" si="17">SUM(S258:S261)</f>
        <v>27297123.289999999</v>
      </c>
      <c r="T257" s="86">
        <f t="shared" si="17"/>
        <v>33601508</v>
      </c>
      <c r="U257" s="86">
        <f t="shared" si="17"/>
        <v>38158648.259999998</v>
      </c>
      <c r="V257" s="86">
        <f t="shared" si="17"/>
        <v>40789967.959999993</v>
      </c>
      <c r="W257" s="86">
        <f t="shared" si="17"/>
        <v>45052234.100000001</v>
      </c>
      <c r="X257" s="86">
        <f t="shared" si="17"/>
        <v>43997650.890000001</v>
      </c>
      <c r="Y257" s="86">
        <f t="shared" si="17"/>
        <v>46264257.800000004</v>
      </c>
      <c r="Z257" s="86">
        <f t="shared" si="17"/>
        <v>46588366.159999996</v>
      </c>
      <c r="AA257" s="86">
        <f t="shared" si="17"/>
        <v>45870317.589999996</v>
      </c>
      <c r="AB257" s="86">
        <v>45142090.359999999</v>
      </c>
      <c r="AC257" s="86">
        <v>42270985.909999996</v>
      </c>
      <c r="AD257" s="86">
        <v>47610321.799999997</v>
      </c>
      <c r="AE257" s="86">
        <v>47886036.950000003</v>
      </c>
      <c r="AF257" s="86">
        <v>48535687.600000001</v>
      </c>
      <c r="AG257" s="86">
        <v>53187506.630000003</v>
      </c>
      <c r="AH257" s="86">
        <v>52734884.239999995</v>
      </c>
      <c r="AI257" s="13">
        <v>2.6248940773961005E-2</v>
      </c>
      <c r="AJ257" s="13">
        <v>-8.5099381166461735E-3</v>
      </c>
    </row>
    <row r="258" spans="1:36" ht="10.5" customHeight="1" x14ac:dyDescent="0.2">
      <c r="A258" s="14"/>
      <c r="B258" s="11"/>
      <c r="C258" s="11" t="s">
        <v>151</v>
      </c>
      <c r="D258" s="11"/>
      <c r="E258" s="11"/>
      <c r="F258" s="2"/>
      <c r="G258" s="86">
        <f t="shared" ref="G258:AA258" si="18">G65</f>
        <v>10157745</v>
      </c>
      <c r="H258" s="86">
        <f t="shared" si="18"/>
        <v>10399478</v>
      </c>
      <c r="I258" s="86">
        <f t="shared" si="18"/>
        <v>11431018</v>
      </c>
      <c r="J258" s="86">
        <f t="shared" si="18"/>
        <v>10168594</v>
      </c>
      <c r="K258" s="86">
        <f t="shared" si="18"/>
        <v>10453055</v>
      </c>
      <c r="L258" s="86">
        <f t="shared" si="18"/>
        <v>11059212</v>
      </c>
      <c r="M258" s="86">
        <f t="shared" si="18"/>
        <v>10670012</v>
      </c>
      <c r="N258" s="86">
        <f t="shared" si="18"/>
        <v>11215781</v>
      </c>
      <c r="O258" s="86">
        <f t="shared" si="18"/>
        <v>11887607</v>
      </c>
      <c r="P258" s="86">
        <f t="shared" si="18"/>
        <v>12637042</v>
      </c>
      <c r="Q258" s="86">
        <f t="shared" si="18"/>
        <v>13179709</v>
      </c>
      <c r="R258" s="86">
        <f t="shared" si="18"/>
        <v>13576550</v>
      </c>
      <c r="S258" s="86">
        <f t="shared" si="18"/>
        <v>13152902</v>
      </c>
      <c r="T258" s="86">
        <f t="shared" si="18"/>
        <v>13911275</v>
      </c>
      <c r="U258" s="86">
        <f t="shared" si="18"/>
        <v>17487081</v>
      </c>
      <c r="V258" s="86">
        <f t="shared" si="18"/>
        <v>19866369</v>
      </c>
      <c r="W258" s="86">
        <f t="shared" si="18"/>
        <v>21443572</v>
      </c>
      <c r="X258" s="86">
        <f t="shared" si="18"/>
        <v>20934713</v>
      </c>
      <c r="Y258" s="86">
        <f t="shared" si="18"/>
        <v>22059079</v>
      </c>
      <c r="Z258" s="86">
        <f t="shared" si="18"/>
        <v>21895879</v>
      </c>
      <c r="AA258" s="86">
        <f t="shared" si="18"/>
        <v>21494532</v>
      </c>
      <c r="AB258" s="86">
        <v>21550312</v>
      </c>
      <c r="AC258" s="86">
        <v>20564517</v>
      </c>
      <c r="AD258" s="86">
        <v>22893881</v>
      </c>
      <c r="AE258" s="86">
        <v>23169428</v>
      </c>
      <c r="AF258" s="86">
        <v>23437482</v>
      </c>
      <c r="AG258" s="86">
        <v>25469401</v>
      </c>
      <c r="AH258" s="86">
        <v>26165978</v>
      </c>
      <c r="AI258" s="13">
        <v>3.287373759755563E-2</v>
      </c>
      <c r="AJ258" s="13">
        <v>2.7349563501709365E-2</v>
      </c>
    </row>
    <row r="259" spans="1:36" ht="10.5" customHeight="1" x14ac:dyDescent="0.2">
      <c r="A259" s="14"/>
      <c r="B259" s="11"/>
      <c r="C259" s="11" t="s">
        <v>152</v>
      </c>
      <c r="D259" s="11"/>
      <c r="E259" s="11"/>
      <c r="F259" s="2"/>
      <c r="G259" s="86">
        <f t="shared" ref="G259:AA259" si="19">G122</f>
        <v>5559566</v>
      </c>
      <c r="H259" s="86">
        <f t="shared" si="19"/>
        <v>5964921</v>
      </c>
      <c r="I259" s="86">
        <f t="shared" si="19"/>
        <v>5819718</v>
      </c>
      <c r="J259" s="86">
        <f t="shared" si="19"/>
        <v>8312330</v>
      </c>
      <c r="K259" s="86">
        <f t="shared" si="19"/>
        <v>7635599</v>
      </c>
      <c r="L259" s="86">
        <f t="shared" si="19"/>
        <v>9698661</v>
      </c>
      <c r="M259" s="86">
        <f t="shared" si="19"/>
        <v>8742402</v>
      </c>
      <c r="N259" s="86">
        <f t="shared" si="19"/>
        <v>9079287</v>
      </c>
      <c r="O259" s="86">
        <f t="shared" si="19"/>
        <v>11194686.01</v>
      </c>
      <c r="P259" s="86">
        <f t="shared" si="19"/>
        <v>9916588</v>
      </c>
      <c r="Q259" s="86">
        <f t="shared" si="19"/>
        <v>10658276</v>
      </c>
      <c r="R259" s="86">
        <f t="shared" si="19"/>
        <v>14453537.400000002</v>
      </c>
      <c r="S259" s="86">
        <f t="shared" si="19"/>
        <v>9916588.290000001</v>
      </c>
      <c r="T259" s="86">
        <f t="shared" si="19"/>
        <v>14865581</v>
      </c>
      <c r="U259" s="86">
        <f t="shared" si="19"/>
        <v>14986016.15</v>
      </c>
      <c r="V259" s="86">
        <f t="shared" si="19"/>
        <v>14985467.229999999</v>
      </c>
      <c r="W259" s="86">
        <f t="shared" si="19"/>
        <v>17100867.719999999</v>
      </c>
      <c r="X259" s="86">
        <f t="shared" si="19"/>
        <v>16693213.859999999</v>
      </c>
      <c r="Y259" s="86">
        <f t="shared" si="19"/>
        <v>17836330.73</v>
      </c>
      <c r="Z259" s="86">
        <f t="shared" si="19"/>
        <v>17777736.109999999</v>
      </c>
      <c r="AA259" s="86">
        <f t="shared" si="19"/>
        <v>17704129.080000002</v>
      </c>
      <c r="AB259" s="86">
        <v>16566919</v>
      </c>
      <c r="AC259" s="86">
        <v>14948114</v>
      </c>
      <c r="AD259" s="86">
        <v>17183934</v>
      </c>
      <c r="AE259" s="86">
        <v>17759483</v>
      </c>
      <c r="AF259" s="86">
        <v>17873609</v>
      </c>
      <c r="AG259" s="86">
        <v>19467159</v>
      </c>
      <c r="AH259" s="86">
        <v>18294171</v>
      </c>
      <c r="AI259" s="13">
        <v>1.6666462842542584E-2</v>
      </c>
      <c r="AJ259" s="13">
        <v>-6.0254708969089944E-2</v>
      </c>
    </row>
    <row r="260" spans="1:36" ht="10.5" customHeight="1" x14ac:dyDescent="0.2">
      <c r="A260" s="14"/>
      <c r="B260" s="11"/>
      <c r="C260" s="11" t="s">
        <v>153</v>
      </c>
      <c r="D260" s="11"/>
      <c r="E260" s="11"/>
      <c r="F260" s="2"/>
      <c r="G260" s="86">
        <f t="shared" ref="G260:AA260" si="20">G179</f>
        <v>807429</v>
      </c>
      <c r="H260" s="86">
        <f t="shared" si="20"/>
        <v>812873</v>
      </c>
      <c r="I260" s="86">
        <f t="shared" si="20"/>
        <v>944982</v>
      </c>
      <c r="J260" s="86">
        <f t="shared" si="20"/>
        <v>907037</v>
      </c>
      <c r="K260" s="86">
        <f t="shared" si="20"/>
        <v>923739</v>
      </c>
      <c r="L260" s="86">
        <f t="shared" si="20"/>
        <v>968507</v>
      </c>
      <c r="M260" s="86">
        <f t="shared" si="20"/>
        <v>960300</v>
      </c>
      <c r="N260" s="86">
        <f t="shared" si="20"/>
        <v>1146552</v>
      </c>
      <c r="O260" s="86">
        <f t="shared" si="20"/>
        <v>1242846</v>
      </c>
      <c r="P260" s="86">
        <f t="shared" si="20"/>
        <v>1243518</v>
      </c>
      <c r="Q260" s="86">
        <f t="shared" si="20"/>
        <v>1277190</v>
      </c>
      <c r="R260" s="86">
        <f t="shared" si="20"/>
        <v>1245737</v>
      </c>
      <c r="S260" s="86">
        <f t="shared" si="20"/>
        <v>1346178</v>
      </c>
      <c r="T260" s="86">
        <f t="shared" si="20"/>
        <v>1717343</v>
      </c>
      <c r="U260" s="86">
        <f t="shared" si="20"/>
        <v>2102205</v>
      </c>
      <c r="V260" s="86">
        <f t="shared" si="20"/>
        <v>2243605</v>
      </c>
      <c r="W260" s="86">
        <f t="shared" si="20"/>
        <v>2114075</v>
      </c>
      <c r="X260" s="86">
        <f t="shared" si="20"/>
        <v>2236810</v>
      </c>
      <c r="Y260" s="86">
        <f t="shared" si="20"/>
        <v>1991480</v>
      </c>
      <c r="Z260" s="86">
        <f t="shared" si="20"/>
        <v>2392783</v>
      </c>
      <c r="AA260" s="86">
        <f t="shared" si="20"/>
        <v>2087964</v>
      </c>
      <c r="AB260" s="86">
        <v>2422332</v>
      </c>
      <c r="AC260" s="86">
        <v>2530616</v>
      </c>
      <c r="AD260" s="86">
        <v>2619543</v>
      </c>
      <c r="AE260" s="86">
        <v>1902437</v>
      </c>
      <c r="AF260" s="86">
        <v>1996050</v>
      </c>
      <c r="AG260" s="86">
        <v>2852057</v>
      </c>
      <c r="AH260" s="86">
        <v>2885014</v>
      </c>
      <c r="AI260" s="13">
        <v>2.9561695526163279E-2</v>
      </c>
      <c r="AJ260" s="13">
        <v>1.1555519402312085E-2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3175558.62</v>
      </c>
      <c r="S261" s="86">
        <v>2881455</v>
      </c>
      <c r="T261" s="86">
        <v>3107309</v>
      </c>
      <c r="U261" s="86">
        <v>3583346.11</v>
      </c>
      <c r="V261" s="86">
        <v>3694526.73</v>
      </c>
      <c r="W261" s="86">
        <v>4393719.38</v>
      </c>
      <c r="X261" s="86">
        <v>4132914.0300000003</v>
      </c>
      <c r="Y261" s="86">
        <v>4377368.0699999994</v>
      </c>
      <c r="Z261" s="86">
        <v>4521968.05</v>
      </c>
      <c r="AA261" s="86">
        <v>4583692.51</v>
      </c>
      <c r="AB261" s="41">
        <v>4602527.3599999994</v>
      </c>
      <c r="AC261" s="41">
        <v>4227738.91</v>
      </c>
      <c r="AD261" s="41">
        <v>4912963.8</v>
      </c>
      <c r="AE261" s="41">
        <v>5054688.9499999993</v>
      </c>
      <c r="AF261" s="41">
        <v>5228546.6000000006</v>
      </c>
      <c r="AG261" s="41">
        <v>5398889.6300000008</v>
      </c>
      <c r="AH261" s="41">
        <v>5389721.2399999984</v>
      </c>
      <c r="AI261" s="13">
        <v>2.6663969442376922E-2</v>
      </c>
      <c r="AJ261" s="13">
        <v>-1.6981991906366231E-3</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t="s">
        <v>222</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80137631.173834473</v>
      </c>
      <c r="H265" s="11">
        <v>80774533.530899897</v>
      </c>
      <c r="I265" s="11">
        <v>82671996.370318517</v>
      </c>
      <c r="J265" s="11">
        <v>87001970</v>
      </c>
      <c r="K265" s="11">
        <v>89826000</v>
      </c>
      <c r="L265" s="11">
        <v>105121281</v>
      </c>
      <c r="M265" s="11">
        <v>108180981</v>
      </c>
      <c r="N265" s="11">
        <v>113381428</v>
      </c>
      <c r="O265" s="11">
        <v>117679791</v>
      </c>
      <c r="P265" s="11">
        <v>121402084</v>
      </c>
      <c r="Q265" s="11">
        <v>122635275</v>
      </c>
      <c r="R265" s="11">
        <v>123569194</v>
      </c>
      <c r="S265" s="11">
        <v>124470859</v>
      </c>
      <c r="T265" s="11">
        <v>162843519</v>
      </c>
      <c r="U265" s="11">
        <v>166250400</v>
      </c>
      <c r="V265" s="11">
        <v>169092580</v>
      </c>
      <c r="W265" s="11">
        <v>176468353</v>
      </c>
      <c r="X265" s="11">
        <v>170974846</v>
      </c>
      <c r="Y265" s="86">
        <v>178664013</v>
      </c>
      <c r="Z265" s="86">
        <v>181747600</v>
      </c>
      <c r="AA265" s="86">
        <v>175687008</v>
      </c>
      <c r="AB265" s="86">
        <v>173173930</v>
      </c>
      <c r="AC265" s="86">
        <v>166483660</v>
      </c>
      <c r="AD265" s="86">
        <v>169450964</v>
      </c>
      <c r="AE265" s="86">
        <v>172744433</v>
      </c>
      <c r="AF265" s="86">
        <v>178169895</v>
      </c>
      <c r="AG265" s="86">
        <v>181976668</v>
      </c>
      <c r="AH265" s="86">
        <v>186665483</v>
      </c>
      <c r="AI265" s="13">
        <v>1.258211181599167E-2</v>
      </c>
      <c r="AJ265" s="13">
        <v>2.5766022927730493E-2</v>
      </c>
    </row>
    <row r="266" spans="1:36" ht="10.5" customHeight="1" x14ac:dyDescent="0.2">
      <c r="A266" s="14"/>
      <c r="B266" s="14"/>
      <c r="C266" s="14" t="s">
        <v>160</v>
      </c>
      <c r="D266" s="14"/>
      <c r="E266" s="14"/>
      <c r="F266" s="2"/>
      <c r="G266" s="11">
        <v>11684698</v>
      </c>
      <c r="H266" s="11">
        <v>12262070</v>
      </c>
      <c r="I266" s="11">
        <v>12696790</v>
      </c>
      <c r="J266" s="11">
        <v>13783490</v>
      </c>
      <c r="K266" s="11">
        <v>14460290</v>
      </c>
      <c r="L266" s="11">
        <v>18978708</v>
      </c>
      <c r="M266" s="11">
        <v>20290430</v>
      </c>
      <c r="N266" s="11">
        <v>21558030</v>
      </c>
      <c r="O266" s="11">
        <v>22242660</v>
      </c>
      <c r="P266" s="11">
        <v>21915260</v>
      </c>
      <c r="Q266" s="11">
        <v>22191629</v>
      </c>
      <c r="R266" s="11">
        <v>23938820</v>
      </c>
      <c r="S266" s="11">
        <v>24804180</v>
      </c>
      <c r="T266" s="11">
        <v>31804180</v>
      </c>
      <c r="U266" s="11">
        <v>32264290</v>
      </c>
      <c r="V266" s="11">
        <v>33473260</v>
      </c>
      <c r="W266" s="11">
        <v>34382640</v>
      </c>
      <c r="X266" s="11">
        <v>32981093</v>
      </c>
      <c r="Y266" s="86">
        <v>32985093</v>
      </c>
      <c r="Z266" s="86">
        <v>33217275</v>
      </c>
      <c r="AA266" s="86">
        <v>33407872</v>
      </c>
      <c r="AB266" s="86">
        <v>33394794</v>
      </c>
      <c r="AC266" s="86">
        <v>42794870</v>
      </c>
      <c r="AD266" s="86">
        <v>36178790</v>
      </c>
      <c r="AE266" s="86">
        <v>34485710</v>
      </c>
      <c r="AF266" s="86">
        <v>39105186</v>
      </c>
      <c r="AG266" s="86">
        <v>38396720</v>
      </c>
      <c r="AH266" s="86">
        <v>46253207</v>
      </c>
      <c r="AI266" s="13">
        <v>5.5789115124172506E-2</v>
      </c>
      <c r="AJ266" s="13">
        <v>0.20461349302752943</v>
      </c>
    </row>
    <row r="267" spans="1:36" ht="10.5" customHeight="1" x14ac:dyDescent="0.2">
      <c r="A267" s="14"/>
      <c r="B267" s="14"/>
      <c r="C267" s="14" t="s">
        <v>161</v>
      </c>
      <c r="D267" s="14"/>
      <c r="E267" s="14"/>
      <c r="F267" s="2"/>
      <c r="G267" s="11">
        <v>3808088</v>
      </c>
      <c r="H267" s="11">
        <v>3932380</v>
      </c>
      <c r="I267" s="11">
        <v>3773060</v>
      </c>
      <c r="J267" s="11">
        <v>3635290</v>
      </c>
      <c r="K267" s="11">
        <v>3725450</v>
      </c>
      <c r="L267" s="11">
        <v>3715954</v>
      </c>
      <c r="M267" s="11">
        <v>3787160</v>
      </c>
      <c r="N267" s="11">
        <v>3726200</v>
      </c>
      <c r="O267" s="11">
        <v>3834520</v>
      </c>
      <c r="P267" s="11">
        <v>3806760</v>
      </c>
      <c r="Q267" s="11">
        <v>4020324</v>
      </c>
      <c r="R267" s="11">
        <v>4131030</v>
      </c>
      <c r="S267" s="11">
        <v>3928260</v>
      </c>
      <c r="T267" s="11">
        <v>4166330</v>
      </c>
      <c r="U267" s="11">
        <v>4158580</v>
      </c>
      <c r="V267" s="11">
        <v>4230730</v>
      </c>
      <c r="W267" s="11">
        <v>4262090</v>
      </c>
      <c r="X267" s="11">
        <v>4204433</v>
      </c>
      <c r="Y267" s="86">
        <v>4204432</v>
      </c>
      <c r="Z267" s="86">
        <v>4212053</v>
      </c>
      <c r="AA267" s="86">
        <v>4222748</v>
      </c>
      <c r="AB267" s="86">
        <v>4221151</v>
      </c>
      <c r="AC267" s="86">
        <v>3247200</v>
      </c>
      <c r="AD267" s="86">
        <v>3311550</v>
      </c>
      <c r="AE267" s="86">
        <v>3288230</v>
      </c>
      <c r="AF267" s="86">
        <v>3191914</v>
      </c>
      <c r="AG267" s="86">
        <v>3368810</v>
      </c>
      <c r="AH267" s="86">
        <v>5049599</v>
      </c>
      <c r="AI267" s="13">
        <v>3.0317319953355293E-2</v>
      </c>
      <c r="AJ267" s="13">
        <v>0.49892662394139176</v>
      </c>
    </row>
    <row r="268" spans="1:36" ht="10.5" customHeight="1" x14ac:dyDescent="0.2">
      <c r="A268" s="14"/>
      <c r="B268" s="14"/>
      <c r="C268" s="14" t="s">
        <v>162</v>
      </c>
      <c r="D268" s="14"/>
      <c r="E268" s="14"/>
      <c r="F268" s="2"/>
      <c r="G268" s="11">
        <v>1663140</v>
      </c>
      <c r="H268" s="11">
        <v>1622480</v>
      </c>
      <c r="I268" s="11">
        <v>1834730</v>
      </c>
      <c r="J268" s="11">
        <v>1803530</v>
      </c>
      <c r="K268" s="11">
        <v>1803250</v>
      </c>
      <c r="L268" s="11">
        <v>1835604</v>
      </c>
      <c r="M268" s="11">
        <v>1800910</v>
      </c>
      <c r="N268" s="11">
        <v>1898990</v>
      </c>
      <c r="O268" s="11">
        <v>1789250</v>
      </c>
      <c r="P268" s="11">
        <v>1783580</v>
      </c>
      <c r="Q268" s="11">
        <v>1407636</v>
      </c>
      <c r="R268" s="11">
        <v>1670200</v>
      </c>
      <c r="S268" s="11">
        <v>1883660</v>
      </c>
      <c r="T268" s="11">
        <v>1875040</v>
      </c>
      <c r="U268" s="11">
        <v>1931720</v>
      </c>
      <c r="V268" s="11">
        <v>1781040</v>
      </c>
      <c r="W268" s="11">
        <v>1799820</v>
      </c>
      <c r="X268" s="11">
        <v>1846905</v>
      </c>
      <c r="Y268" s="86">
        <v>1846905</v>
      </c>
      <c r="Z268" s="86">
        <v>1841278</v>
      </c>
      <c r="AA268" s="86">
        <v>1823190</v>
      </c>
      <c r="AB268" s="86">
        <v>1831619</v>
      </c>
      <c r="AC268" s="86">
        <v>1433920</v>
      </c>
      <c r="AD268" s="86">
        <v>1396050</v>
      </c>
      <c r="AE268" s="86">
        <v>1379330</v>
      </c>
      <c r="AF268" s="86">
        <v>1545010</v>
      </c>
      <c r="AG268" s="86">
        <v>1420060</v>
      </c>
      <c r="AH268" s="86">
        <v>1589838</v>
      </c>
      <c r="AI268" s="13">
        <v>-2.3318513461141221E-2</v>
      </c>
      <c r="AJ268" s="13">
        <v>0.11955692013013534</v>
      </c>
    </row>
    <row r="269" spans="1:36" ht="10.5" customHeight="1" x14ac:dyDescent="0.2">
      <c r="A269" s="14"/>
      <c r="B269" s="14"/>
      <c r="C269" s="14" t="s">
        <v>163</v>
      </c>
      <c r="D269" s="14"/>
      <c r="E269" s="14"/>
      <c r="F269" s="2"/>
      <c r="G269" s="11">
        <v>28035038</v>
      </c>
      <c r="H269" s="11">
        <v>28164710</v>
      </c>
      <c r="I269" s="11">
        <v>28423870</v>
      </c>
      <c r="J269" s="11">
        <v>28616810</v>
      </c>
      <c r="K269" s="11">
        <v>29085220</v>
      </c>
      <c r="L269" s="11">
        <v>37173663</v>
      </c>
      <c r="M269" s="11">
        <v>37419330</v>
      </c>
      <c r="N269" s="11">
        <v>38581340</v>
      </c>
      <c r="O269" s="11">
        <v>39949600</v>
      </c>
      <c r="P269" s="11">
        <v>42659810</v>
      </c>
      <c r="Q269" s="11">
        <v>44409621</v>
      </c>
      <c r="R269" s="11">
        <v>44133370</v>
      </c>
      <c r="S269" s="11">
        <v>44803240</v>
      </c>
      <c r="T269" s="11">
        <v>76515520</v>
      </c>
      <c r="U269" s="11">
        <v>79148380</v>
      </c>
      <c r="V269" s="11">
        <v>80557140</v>
      </c>
      <c r="W269" s="11">
        <v>88591870</v>
      </c>
      <c r="X269" s="11">
        <v>84571003</v>
      </c>
      <c r="Y269" s="86">
        <v>94900818</v>
      </c>
      <c r="Z269" s="86">
        <v>91111442</v>
      </c>
      <c r="AA269" s="86">
        <v>84616655</v>
      </c>
      <c r="AB269" s="86">
        <v>84817796</v>
      </c>
      <c r="AC269" s="86">
        <v>77286230</v>
      </c>
      <c r="AD269" s="86">
        <v>84486810</v>
      </c>
      <c r="AE269" s="86">
        <v>87693040</v>
      </c>
      <c r="AF269" s="86">
        <v>86643770</v>
      </c>
      <c r="AG269" s="86">
        <v>89588730</v>
      </c>
      <c r="AH269" s="86">
        <v>92228858</v>
      </c>
      <c r="AI269" s="13">
        <v>1.4059196478639624E-2</v>
      </c>
      <c r="AJ269" s="13">
        <v>2.9469420986322721E-2</v>
      </c>
    </row>
    <row r="270" spans="1:36" ht="10.5" customHeight="1" x14ac:dyDescent="0.2">
      <c r="A270" s="14"/>
      <c r="B270" s="14"/>
      <c r="C270" s="14" t="s">
        <v>164</v>
      </c>
      <c r="D270" s="14"/>
      <c r="E270" s="14"/>
      <c r="F270" s="2"/>
      <c r="G270" s="11">
        <v>10857130</v>
      </c>
      <c r="H270" s="11">
        <v>14451500</v>
      </c>
      <c r="I270" s="11">
        <v>14472070</v>
      </c>
      <c r="J270" s="11">
        <v>15330570</v>
      </c>
      <c r="K270" s="11">
        <v>16155690</v>
      </c>
      <c r="L270" s="11">
        <v>16601520</v>
      </c>
      <c r="M270" s="11">
        <v>17464894</v>
      </c>
      <c r="N270" s="11">
        <v>19008375</v>
      </c>
      <c r="O270" s="11">
        <v>17917435</v>
      </c>
      <c r="P270" s="11">
        <v>18614688</v>
      </c>
      <c r="Q270" s="11">
        <v>17485648</v>
      </c>
      <c r="R270" s="11">
        <v>16986197</v>
      </c>
      <c r="S270" s="11">
        <v>16389120</v>
      </c>
      <c r="T270" s="11">
        <v>15847185</v>
      </c>
      <c r="U270" s="11">
        <v>15649751</v>
      </c>
      <c r="V270" s="11">
        <v>15573266</v>
      </c>
      <c r="W270" s="11">
        <v>14282132</v>
      </c>
      <c r="X270" s="11">
        <v>14389647</v>
      </c>
      <c r="Y270" s="86">
        <v>12595067</v>
      </c>
      <c r="Z270" s="86">
        <v>12989137</v>
      </c>
      <c r="AA270" s="86">
        <v>13777950</v>
      </c>
      <c r="AB270" s="86">
        <v>14290008</v>
      </c>
      <c r="AC270" s="86">
        <v>14227170</v>
      </c>
      <c r="AD270" s="86">
        <v>16412230</v>
      </c>
      <c r="AE270" s="86">
        <v>16587480</v>
      </c>
      <c r="AF270" s="86">
        <v>16235420</v>
      </c>
      <c r="AG270" s="86">
        <v>16354340</v>
      </c>
      <c r="AH270" s="86">
        <v>13178242</v>
      </c>
      <c r="AI270" s="13">
        <v>-1.3408200982346741E-2</v>
      </c>
      <c r="AJ270" s="13">
        <v>-0.19420520791422949</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1946093</v>
      </c>
      <c r="P271" s="11">
        <v>2152627</v>
      </c>
      <c r="Q271" s="11">
        <v>2132250</v>
      </c>
      <c r="R271" s="11">
        <v>2085100</v>
      </c>
      <c r="S271" s="11">
        <v>1994310</v>
      </c>
      <c r="T271" s="11">
        <v>2419375</v>
      </c>
      <c r="U271" s="11">
        <v>2354665</v>
      </c>
      <c r="V271" s="11">
        <v>2375859</v>
      </c>
      <c r="W271" s="11">
        <v>2006880</v>
      </c>
      <c r="X271" s="11">
        <v>1754680</v>
      </c>
      <c r="Y271" s="86">
        <v>1979830</v>
      </c>
      <c r="Z271" s="86">
        <v>1735430</v>
      </c>
      <c r="AA271" s="86">
        <v>1655385</v>
      </c>
      <c r="AB271" s="86">
        <v>1585198</v>
      </c>
      <c r="AC271" s="86">
        <v>1560870</v>
      </c>
      <c r="AD271" s="86">
        <v>1165840</v>
      </c>
      <c r="AE271" s="86">
        <v>1139480</v>
      </c>
      <c r="AF271" s="86">
        <v>1774680</v>
      </c>
      <c r="AG271" s="86">
        <v>1849560</v>
      </c>
      <c r="AH271" s="86">
        <v>1056740</v>
      </c>
      <c r="AI271" s="13">
        <v>-6.535338269103419E-2</v>
      </c>
      <c r="AJ271" s="13">
        <v>-0.42865330132572071</v>
      </c>
    </row>
    <row r="272" spans="1:36" ht="10.5" customHeight="1" x14ac:dyDescent="0.2">
      <c r="A272" s="14"/>
      <c r="B272" s="14"/>
      <c r="C272" s="14" t="s">
        <v>166</v>
      </c>
      <c r="D272" s="14"/>
      <c r="E272" s="14"/>
      <c r="F272" s="2"/>
      <c r="G272" s="11">
        <v>6662337.1738344776</v>
      </c>
      <c r="H272" s="11">
        <v>6303103.5308998916</v>
      </c>
      <c r="I272" s="11">
        <v>6326906.3703185162</v>
      </c>
      <c r="J272" s="11">
        <v>7422640</v>
      </c>
      <c r="K272" s="11">
        <v>7231500</v>
      </c>
      <c r="L272" s="11">
        <v>7257530</v>
      </c>
      <c r="M272" s="11">
        <v>7139730</v>
      </c>
      <c r="N272" s="11">
        <v>6894950</v>
      </c>
      <c r="O272" s="11">
        <v>7220430</v>
      </c>
      <c r="P272" s="11">
        <v>6698330</v>
      </c>
      <c r="Q272" s="11">
        <v>6840850</v>
      </c>
      <c r="R272" s="11">
        <v>6520610</v>
      </c>
      <c r="S272" s="11">
        <v>6072360</v>
      </c>
      <c r="T272" s="11">
        <v>6337650</v>
      </c>
      <c r="U272" s="11">
        <v>5734150</v>
      </c>
      <c r="V272" s="11">
        <v>6284842</v>
      </c>
      <c r="W272" s="11">
        <v>5848240</v>
      </c>
      <c r="X272" s="11">
        <v>5751821</v>
      </c>
      <c r="Y272" s="86">
        <v>5379273</v>
      </c>
      <c r="Z272" s="86">
        <v>9121091</v>
      </c>
      <c r="AA272" s="86">
        <v>7080185</v>
      </c>
      <c r="AB272" s="86">
        <v>6647027</v>
      </c>
      <c r="AC272" s="86">
        <v>3356600</v>
      </c>
      <c r="AD272" s="86">
        <v>3789340</v>
      </c>
      <c r="AE272" s="86">
        <v>3832090</v>
      </c>
      <c r="AF272" s="86">
        <v>4420870</v>
      </c>
      <c r="AG272" s="86">
        <v>3935930</v>
      </c>
      <c r="AH272" s="86">
        <v>3490190</v>
      </c>
      <c r="AI272" s="13">
        <v>-0.10180574862175873</v>
      </c>
      <c r="AJ272" s="13">
        <v>-0.11324896530172031</v>
      </c>
    </row>
    <row r="273" spans="1:43" ht="10.5" customHeight="1" x14ac:dyDescent="0.2">
      <c r="A273" s="14"/>
      <c r="B273" s="14"/>
      <c r="C273" s="14" t="s">
        <v>167</v>
      </c>
      <c r="D273" s="14"/>
      <c r="E273" s="14"/>
      <c r="F273" s="2"/>
      <c r="G273" s="11">
        <v>12774000</v>
      </c>
      <c r="H273" s="11">
        <v>12497140</v>
      </c>
      <c r="I273" s="11">
        <v>12630890</v>
      </c>
      <c r="J273" s="11">
        <v>13751470</v>
      </c>
      <c r="K273" s="11">
        <v>14625520</v>
      </c>
      <c r="L273" s="11">
        <v>16526690</v>
      </c>
      <c r="M273" s="11">
        <v>16725640</v>
      </c>
      <c r="N273" s="11">
        <v>17143030</v>
      </c>
      <c r="O273" s="11">
        <v>17737060</v>
      </c>
      <c r="P273" s="11">
        <v>18396350</v>
      </c>
      <c r="Q273" s="11">
        <v>19017610</v>
      </c>
      <c r="R273" s="11">
        <v>10618490</v>
      </c>
      <c r="S273" s="11">
        <v>10920590</v>
      </c>
      <c r="T273" s="11">
        <v>10542180</v>
      </c>
      <c r="U273" s="11">
        <v>11478532</v>
      </c>
      <c r="V273" s="11">
        <v>11084290</v>
      </c>
      <c r="W273" s="11">
        <v>11206498</v>
      </c>
      <c r="X273" s="11">
        <v>11639310</v>
      </c>
      <c r="Y273" s="86">
        <v>12556670</v>
      </c>
      <c r="Z273" s="86">
        <v>14263490</v>
      </c>
      <c r="AA273" s="86">
        <v>15231030</v>
      </c>
      <c r="AB273" s="86">
        <v>13930050</v>
      </c>
      <c r="AC273" s="86">
        <v>15501650</v>
      </c>
      <c r="AD273" s="86">
        <v>15111550</v>
      </c>
      <c r="AE273" s="86">
        <v>15879710</v>
      </c>
      <c r="AF273" s="86">
        <v>16516780</v>
      </c>
      <c r="AG273" s="86">
        <v>17633940</v>
      </c>
      <c r="AH273" s="86">
        <v>17204964</v>
      </c>
      <c r="AI273" s="13">
        <v>3.5818147310337833E-2</v>
      </c>
      <c r="AJ273" s="13">
        <v>-2.4326724486983625E-2</v>
      </c>
    </row>
    <row r="274" spans="1:43" ht="10.5" customHeight="1" x14ac:dyDescent="0.2">
      <c r="A274" s="14"/>
      <c r="B274" s="14"/>
      <c r="C274" s="14" t="s">
        <v>168</v>
      </c>
      <c r="D274" s="14"/>
      <c r="E274" s="14"/>
      <c r="F274" s="2"/>
      <c r="G274" s="11">
        <v>4653200</v>
      </c>
      <c r="H274" s="11">
        <v>1541150</v>
      </c>
      <c r="I274" s="11">
        <v>2513680</v>
      </c>
      <c r="J274" s="11">
        <v>2658170</v>
      </c>
      <c r="K274" s="11">
        <v>2739080</v>
      </c>
      <c r="L274" s="11">
        <v>2919990</v>
      </c>
      <c r="M274" s="11">
        <v>2991530</v>
      </c>
      <c r="N274" s="11">
        <v>3369040</v>
      </c>
      <c r="O274" s="11">
        <v>3627090</v>
      </c>
      <c r="P274" s="11">
        <v>3695900</v>
      </c>
      <c r="Q274" s="11">
        <v>3692450</v>
      </c>
      <c r="R274" s="11">
        <v>3808520</v>
      </c>
      <c r="S274" s="11">
        <v>3933520</v>
      </c>
      <c r="T274" s="11">
        <v>3549460</v>
      </c>
      <c r="U274" s="11">
        <v>3719240</v>
      </c>
      <c r="V274" s="11">
        <v>3966007</v>
      </c>
      <c r="W274" s="11">
        <v>4589913</v>
      </c>
      <c r="X274" s="11">
        <v>4633433</v>
      </c>
      <c r="Y274" s="86">
        <v>4551763</v>
      </c>
      <c r="Z274" s="86">
        <v>4551234</v>
      </c>
      <c r="AA274" s="86">
        <v>4500832</v>
      </c>
      <c r="AB274" s="86">
        <v>4331748</v>
      </c>
      <c r="AC274" s="86">
        <v>5134098</v>
      </c>
      <c r="AD274" s="86">
        <v>4277460</v>
      </c>
      <c r="AE274" s="86">
        <v>4910920</v>
      </c>
      <c r="AF274" s="86">
        <v>5158610</v>
      </c>
      <c r="AG274" s="86">
        <v>6000242</v>
      </c>
      <c r="AH274" s="86">
        <v>5298740</v>
      </c>
      <c r="AI274" s="13">
        <v>3.4153257778368307E-2</v>
      </c>
      <c r="AJ274" s="13">
        <v>-0.11691228453785697</v>
      </c>
    </row>
    <row r="275" spans="1:43" ht="10.5" customHeight="1" x14ac:dyDescent="0.2">
      <c r="A275" s="8"/>
      <c r="B275" s="8"/>
      <c r="C275" s="11" t="s">
        <v>169</v>
      </c>
      <c r="D275" s="80"/>
      <c r="E275" s="14"/>
      <c r="F275" s="2"/>
      <c r="G275" s="12">
        <v>0</v>
      </c>
      <c r="H275" s="12">
        <v>0</v>
      </c>
      <c r="I275" s="12">
        <v>0</v>
      </c>
      <c r="J275" s="12">
        <v>0</v>
      </c>
      <c r="K275" s="12">
        <v>0</v>
      </c>
      <c r="L275" s="12">
        <v>111622</v>
      </c>
      <c r="M275" s="12">
        <v>477387</v>
      </c>
      <c r="N275" s="12">
        <v>930868</v>
      </c>
      <c r="O275" s="12">
        <v>1145459</v>
      </c>
      <c r="P275" s="12">
        <v>1433580</v>
      </c>
      <c r="Q275" s="12">
        <v>1275187</v>
      </c>
      <c r="R275" s="12">
        <v>1034112</v>
      </c>
      <c r="S275" s="12">
        <v>1038281</v>
      </c>
      <c r="T275" s="12">
        <v>1486496</v>
      </c>
      <c r="U275" s="12">
        <v>1701535</v>
      </c>
      <c r="V275" s="12">
        <v>1503046</v>
      </c>
      <c r="W275" s="12">
        <v>1346551</v>
      </c>
      <c r="X275" s="12">
        <v>785333</v>
      </c>
      <c r="Y275" s="86">
        <v>1069345</v>
      </c>
      <c r="Z275" s="86">
        <v>980137</v>
      </c>
      <c r="AA275" s="86">
        <v>964019</v>
      </c>
      <c r="AB275" s="86">
        <v>1597369</v>
      </c>
      <c r="AC275" s="86">
        <v>1206332</v>
      </c>
      <c r="AD275" s="86">
        <v>1373064</v>
      </c>
      <c r="AE275" s="86">
        <v>1562353</v>
      </c>
      <c r="AF275" s="86">
        <v>1709225</v>
      </c>
      <c r="AG275" s="86">
        <v>2033976</v>
      </c>
      <c r="AH275" s="86">
        <v>0</v>
      </c>
      <c r="AI275" s="13">
        <v>-1</v>
      </c>
      <c r="AJ275" s="13" t="s">
        <v>246</v>
      </c>
    </row>
    <row r="276" spans="1:43" ht="10.5" customHeight="1" x14ac:dyDescent="0.2">
      <c r="A276" s="8"/>
      <c r="B276" s="8"/>
      <c r="C276" s="11" t="s">
        <v>170</v>
      </c>
      <c r="D276" s="80"/>
      <c r="E276" s="14"/>
      <c r="F276" s="2"/>
      <c r="G276" s="12">
        <v>0</v>
      </c>
      <c r="H276" s="12">
        <v>0</v>
      </c>
      <c r="I276" s="12">
        <v>0</v>
      </c>
      <c r="J276" s="12">
        <v>0</v>
      </c>
      <c r="K276" s="12">
        <v>0</v>
      </c>
      <c r="L276" s="12">
        <v>0</v>
      </c>
      <c r="M276" s="12">
        <v>83970</v>
      </c>
      <c r="N276" s="12">
        <v>270605</v>
      </c>
      <c r="O276" s="12">
        <v>270194</v>
      </c>
      <c r="P276" s="12">
        <v>245199</v>
      </c>
      <c r="Q276" s="12">
        <v>162070</v>
      </c>
      <c r="R276" s="12">
        <v>8642745</v>
      </c>
      <c r="S276" s="12">
        <v>8703338</v>
      </c>
      <c r="T276" s="12">
        <v>8300103</v>
      </c>
      <c r="U276" s="12">
        <v>8109557</v>
      </c>
      <c r="V276" s="12">
        <v>8263100</v>
      </c>
      <c r="W276" s="12">
        <v>8151719</v>
      </c>
      <c r="X276" s="12">
        <v>8417188</v>
      </c>
      <c r="Y276" s="86">
        <v>6594817</v>
      </c>
      <c r="Z276" s="86">
        <v>7725033</v>
      </c>
      <c r="AA276" s="86">
        <v>8407142</v>
      </c>
      <c r="AB276" s="86">
        <v>6527170</v>
      </c>
      <c r="AC276" s="86">
        <v>734720</v>
      </c>
      <c r="AD276" s="86">
        <v>1948280</v>
      </c>
      <c r="AE276" s="86">
        <v>1986090</v>
      </c>
      <c r="AF276" s="86">
        <v>1868430</v>
      </c>
      <c r="AG276" s="86">
        <v>1394360</v>
      </c>
      <c r="AH276" s="86">
        <v>1315105</v>
      </c>
      <c r="AI276" s="13">
        <v>-0.23433419660321775</v>
      </c>
      <c r="AJ276" s="13">
        <v>-5.6839697065320292E-2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271.27450980392155</v>
      </c>
      <c r="H279" s="93">
        <v>276.7</v>
      </c>
      <c r="I279" s="93">
        <v>285.7</v>
      </c>
      <c r="J279" s="93">
        <v>285.7</v>
      </c>
      <c r="K279" s="93">
        <v>244</v>
      </c>
      <c r="L279" s="93">
        <v>275</v>
      </c>
      <c r="M279" s="93">
        <v>274.66666666666669</v>
      </c>
      <c r="N279" s="93">
        <v>274.7</v>
      </c>
      <c r="O279" s="93">
        <v>290.83333333333331</v>
      </c>
      <c r="P279" s="93">
        <v>297.60000000000002</v>
      </c>
      <c r="Q279" s="93">
        <v>342.73333333333329</v>
      </c>
      <c r="R279" s="93">
        <v>336.56666666666666</v>
      </c>
      <c r="S279" s="93">
        <v>235.7</v>
      </c>
      <c r="T279" s="93">
        <v>276.66666666666669</v>
      </c>
      <c r="U279" s="93">
        <v>310.00666666666666</v>
      </c>
      <c r="V279" s="93">
        <v>317.52666666666664</v>
      </c>
      <c r="W279" s="93">
        <v>317.8</v>
      </c>
      <c r="X279" s="93">
        <v>310.30333333333334</v>
      </c>
      <c r="Y279" s="93">
        <v>310.25</v>
      </c>
      <c r="Z279" s="93">
        <v>316.7</v>
      </c>
      <c r="AA279" s="93">
        <v>319.60000000000002</v>
      </c>
      <c r="AB279" s="93">
        <v>322.34859890175102</v>
      </c>
      <c r="AC279" s="93">
        <v>322.09791052500719</v>
      </c>
      <c r="AD279" s="93">
        <v>344.95318436103895</v>
      </c>
      <c r="AE279" s="93">
        <v>344.10764778475283</v>
      </c>
      <c r="AF279" s="93">
        <v>343.41630099847094</v>
      </c>
      <c r="AG279" s="93">
        <v>346.98921509743298</v>
      </c>
      <c r="AH279" s="93">
        <v>351.88643383927172</v>
      </c>
      <c r="AI279" s="10">
        <v>1.4719772188809266E-2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78BA-C6A5-4AF3-A349-4E62EA4D8B6A}">
  <sheetPr codeName="Sheet17"/>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10.57031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236</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84396516</v>
      </c>
      <c r="H5" s="5">
        <v>84581675</v>
      </c>
      <c r="I5" s="5">
        <v>92667772</v>
      </c>
      <c r="J5" s="5">
        <v>93534211</v>
      </c>
      <c r="K5" s="5">
        <f t="shared" ref="K5:Q5" si="0">SUM(K62,K119,K176)</f>
        <v>95966058</v>
      </c>
      <c r="L5" s="5">
        <f t="shared" si="0"/>
        <v>105211381</v>
      </c>
      <c r="M5" s="5">
        <f t="shared" si="0"/>
        <v>107445516</v>
      </c>
      <c r="N5" s="5">
        <f t="shared" si="0"/>
        <v>112953212</v>
      </c>
      <c r="O5" s="5">
        <f t="shared" si="0"/>
        <v>125845156.52</v>
      </c>
      <c r="P5" s="5">
        <f t="shared" si="0"/>
        <v>128212796</v>
      </c>
      <c r="Q5" s="5">
        <f t="shared" si="0"/>
        <v>135853219.69</v>
      </c>
      <c r="R5" s="5">
        <f t="shared" ref="R5:AA5" si="1">SUM(R62,R119,R176,R233)</f>
        <v>145281019.63</v>
      </c>
      <c r="S5" s="5">
        <f t="shared" si="1"/>
        <v>194545992.47499999</v>
      </c>
      <c r="T5" s="5">
        <f t="shared" si="1"/>
        <v>165028550.59999999</v>
      </c>
      <c r="U5" s="5">
        <f t="shared" si="1"/>
        <v>173581459.91499999</v>
      </c>
      <c r="V5" s="5">
        <f t="shared" si="1"/>
        <v>175056844.88999999</v>
      </c>
      <c r="W5" s="5">
        <f t="shared" si="1"/>
        <v>178392169.47999999</v>
      </c>
      <c r="X5" s="5">
        <f t="shared" si="1"/>
        <v>176653884.97</v>
      </c>
      <c r="Y5" s="5">
        <f t="shared" si="1"/>
        <v>171809321.23571327</v>
      </c>
      <c r="Z5" s="5">
        <f t="shared" si="1"/>
        <v>177548638.96003428</v>
      </c>
      <c r="AA5" s="5">
        <f t="shared" si="1"/>
        <v>173443455.76499999</v>
      </c>
      <c r="AB5" s="5">
        <v>182480765.96000001</v>
      </c>
      <c r="AC5" s="5">
        <v>205099280.78031325</v>
      </c>
      <c r="AD5" s="5">
        <v>181703914</v>
      </c>
      <c r="AE5" s="5">
        <v>216101778.66538683</v>
      </c>
      <c r="AF5" s="5">
        <v>273833001</v>
      </c>
      <c r="AG5" s="5">
        <v>218847209.51516154</v>
      </c>
      <c r="AH5" s="5">
        <v>224396544.44</v>
      </c>
      <c r="AI5" s="10">
        <v>3.5062350044879897E-2</v>
      </c>
      <c r="AJ5" s="10">
        <v>2.5357119869760095E-2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46356227</v>
      </c>
      <c r="H7" s="12">
        <v>43808242</v>
      </c>
      <c r="I7" s="12">
        <v>53231025</v>
      </c>
      <c r="J7" s="12">
        <v>46748739</v>
      </c>
      <c r="K7" s="12">
        <f t="shared" ref="K7:AA17" si="2">SUM(K64,K121,K178)</f>
        <v>47763156</v>
      </c>
      <c r="L7" s="12">
        <f t="shared" si="2"/>
        <v>54026489</v>
      </c>
      <c r="M7" s="12">
        <f t="shared" si="2"/>
        <v>54689871</v>
      </c>
      <c r="N7" s="12">
        <f t="shared" si="2"/>
        <v>52038882</v>
      </c>
      <c r="O7" s="12">
        <f t="shared" si="2"/>
        <v>63814455.759999998</v>
      </c>
      <c r="P7" s="12">
        <f t="shared" si="2"/>
        <v>59811442</v>
      </c>
      <c r="Q7" s="12">
        <f t="shared" si="2"/>
        <v>62144609.789999999</v>
      </c>
      <c r="R7" s="12">
        <f t="shared" si="2"/>
        <v>63525194.899999999</v>
      </c>
      <c r="S7" s="12">
        <f t="shared" si="2"/>
        <v>117345444.03</v>
      </c>
      <c r="T7" s="12">
        <f t="shared" si="2"/>
        <v>84148743.939999998</v>
      </c>
      <c r="U7" s="12">
        <f t="shared" si="2"/>
        <v>89006457.700000003</v>
      </c>
      <c r="V7" s="12">
        <f t="shared" si="2"/>
        <v>86382747.810000002</v>
      </c>
      <c r="W7" s="12">
        <f t="shared" si="2"/>
        <v>89529984.289999992</v>
      </c>
      <c r="X7" s="12">
        <f t="shared" si="2"/>
        <v>91370415.329999998</v>
      </c>
      <c r="Y7" s="12">
        <f t="shared" si="2"/>
        <v>90653416.840000004</v>
      </c>
      <c r="Z7" s="12">
        <f t="shared" si="2"/>
        <v>96700649.039999992</v>
      </c>
      <c r="AA7" s="12">
        <f t="shared" si="2"/>
        <v>91231886.840000004</v>
      </c>
      <c r="AB7" s="12">
        <v>99492205</v>
      </c>
      <c r="AC7" s="12">
        <v>114087621</v>
      </c>
      <c r="AD7" s="12">
        <v>89723059</v>
      </c>
      <c r="AE7" s="12">
        <v>123710149</v>
      </c>
      <c r="AF7" s="12">
        <v>174622407</v>
      </c>
      <c r="AG7" s="12">
        <v>119095439</v>
      </c>
      <c r="AH7" s="12">
        <v>119372822</v>
      </c>
      <c r="AI7" s="13">
        <v>3.0827669696761317E-2</v>
      </c>
      <c r="AJ7" s="13">
        <v>2.329081636787115E-3</v>
      </c>
    </row>
    <row r="8" spans="1:36" ht="10.5" customHeight="1" x14ac:dyDescent="0.2">
      <c r="A8" s="11"/>
      <c r="B8" s="11"/>
      <c r="C8" s="11" t="s">
        <v>36</v>
      </c>
      <c r="D8" s="11"/>
      <c r="E8" s="11"/>
      <c r="F8" s="2"/>
      <c r="G8" s="12">
        <v>32324922</v>
      </c>
      <c r="H8" s="12">
        <v>32849806</v>
      </c>
      <c r="I8" s="12">
        <v>35058971</v>
      </c>
      <c r="J8" s="12">
        <v>31773255</v>
      </c>
      <c r="K8" s="12">
        <f t="shared" si="2"/>
        <v>34279815</v>
      </c>
      <c r="L8" s="12">
        <f t="shared" si="2"/>
        <v>32093302</v>
      </c>
      <c r="M8" s="12">
        <f t="shared" si="2"/>
        <v>32438049</v>
      </c>
      <c r="N8" s="12">
        <f t="shared" si="2"/>
        <v>31687243</v>
      </c>
      <c r="O8" s="12">
        <f t="shared" si="2"/>
        <v>36094713.280000001</v>
      </c>
      <c r="P8" s="12">
        <f t="shared" si="2"/>
        <v>37812714</v>
      </c>
      <c r="Q8" s="12">
        <f t="shared" si="2"/>
        <v>39469684.829999998</v>
      </c>
      <c r="R8" s="12">
        <f t="shared" si="2"/>
        <v>40808883.759999998</v>
      </c>
      <c r="S8" s="12">
        <f t="shared" si="2"/>
        <v>40714294.340000004</v>
      </c>
      <c r="T8" s="12">
        <f t="shared" si="2"/>
        <v>43654269.649999999</v>
      </c>
      <c r="U8" s="12">
        <f t="shared" si="2"/>
        <v>46792627.129999995</v>
      </c>
      <c r="V8" s="12">
        <f t="shared" si="2"/>
        <v>44104061.43</v>
      </c>
      <c r="W8" s="12">
        <f t="shared" si="2"/>
        <v>46837356.409999996</v>
      </c>
      <c r="X8" s="12">
        <f t="shared" si="2"/>
        <v>48354880.280000001</v>
      </c>
      <c r="Y8" s="12">
        <f t="shared" si="2"/>
        <v>47222647.200000003</v>
      </c>
      <c r="Z8" s="12">
        <f t="shared" si="2"/>
        <v>48585977.789999999</v>
      </c>
      <c r="AA8" s="12">
        <f t="shared" si="2"/>
        <v>48878349.93</v>
      </c>
      <c r="AB8" s="12">
        <v>47381120</v>
      </c>
      <c r="AC8" s="12">
        <v>52739186</v>
      </c>
      <c r="AD8" s="12">
        <v>49058301</v>
      </c>
      <c r="AE8" s="12">
        <v>57655868</v>
      </c>
      <c r="AF8" s="12">
        <v>56849792</v>
      </c>
      <c r="AG8" s="12">
        <v>61095207</v>
      </c>
      <c r="AH8" s="12">
        <v>64877695</v>
      </c>
      <c r="AI8" s="13">
        <v>5.3776109250207371E-2</v>
      </c>
      <c r="AJ8" s="13">
        <v>6.1911370559723289E-2</v>
      </c>
    </row>
    <row r="9" spans="1:36" ht="10.5" customHeight="1" x14ac:dyDescent="0.2">
      <c r="A9" s="11"/>
      <c r="B9" s="11"/>
      <c r="C9" s="11"/>
      <c r="D9" s="11" t="s">
        <v>37</v>
      </c>
      <c r="E9" s="11"/>
      <c r="F9" s="2"/>
      <c r="G9" s="12">
        <v>31694949</v>
      </c>
      <c r="H9" s="12">
        <v>32254489</v>
      </c>
      <c r="I9" s="12">
        <v>34198224</v>
      </c>
      <c r="J9" s="12">
        <v>30931466</v>
      </c>
      <c r="K9" s="12">
        <f t="shared" si="2"/>
        <v>33289360</v>
      </c>
      <c r="L9" s="12">
        <f t="shared" si="2"/>
        <v>31020089</v>
      </c>
      <c r="M9" s="12">
        <f t="shared" si="2"/>
        <v>31128808</v>
      </c>
      <c r="N9" s="12">
        <f t="shared" si="2"/>
        <v>30285828</v>
      </c>
      <c r="O9" s="12">
        <f t="shared" si="2"/>
        <v>34423350.640000001</v>
      </c>
      <c r="P9" s="12">
        <f t="shared" si="2"/>
        <v>35747850</v>
      </c>
      <c r="Q9" s="12">
        <f t="shared" si="2"/>
        <v>37489198.159999996</v>
      </c>
      <c r="R9" s="12">
        <f t="shared" si="2"/>
        <v>38833876.43</v>
      </c>
      <c r="S9" s="12">
        <f t="shared" si="2"/>
        <v>38874849.630000003</v>
      </c>
      <c r="T9" s="12">
        <f t="shared" si="2"/>
        <v>41695753.420000002</v>
      </c>
      <c r="U9" s="12">
        <f t="shared" si="2"/>
        <v>44820172.369999997</v>
      </c>
      <c r="V9" s="12">
        <f t="shared" si="2"/>
        <v>42206178.039999999</v>
      </c>
      <c r="W9" s="12">
        <f t="shared" si="2"/>
        <v>44495852.719999999</v>
      </c>
      <c r="X9" s="12">
        <f t="shared" si="2"/>
        <v>46137599.82</v>
      </c>
      <c r="Y9" s="12">
        <f t="shared" si="2"/>
        <v>45253689.100000001</v>
      </c>
      <c r="Z9" s="12">
        <f t="shared" si="2"/>
        <v>45820915.460000001</v>
      </c>
      <c r="AA9" s="12">
        <f t="shared" si="2"/>
        <v>46876878.969999999</v>
      </c>
      <c r="AB9" s="12">
        <v>44707042</v>
      </c>
      <c r="AC9" s="12">
        <v>49304300</v>
      </c>
      <c r="AD9" s="12">
        <v>46303012</v>
      </c>
      <c r="AE9" s="12">
        <v>55076211</v>
      </c>
      <c r="AF9" s="12">
        <v>54192737</v>
      </c>
      <c r="AG9" s="12">
        <v>57983707</v>
      </c>
      <c r="AH9" s="12">
        <v>62436623</v>
      </c>
      <c r="AI9" s="13">
        <v>5.7248907100075686E-2</v>
      </c>
      <c r="AJ9" s="13">
        <v>7.6795986845063224E-2</v>
      </c>
    </row>
    <row r="10" spans="1:36" ht="10.5" customHeight="1" x14ac:dyDescent="0.2">
      <c r="A10" s="11"/>
      <c r="B10" s="11"/>
      <c r="C10" s="14"/>
      <c r="D10" s="11" t="s">
        <v>38</v>
      </c>
      <c r="E10" s="11"/>
      <c r="F10" s="2"/>
      <c r="G10" s="12">
        <v>10119</v>
      </c>
      <c r="H10" s="12">
        <v>10853</v>
      </c>
      <c r="I10" s="12">
        <v>160712</v>
      </c>
      <c r="J10" s="12">
        <v>193460</v>
      </c>
      <c r="K10" s="12">
        <f t="shared" si="2"/>
        <v>254786</v>
      </c>
      <c r="L10" s="12">
        <f t="shared" si="2"/>
        <v>611372</v>
      </c>
      <c r="M10" s="12">
        <f t="shared" si="2"/>
        <v>958791</v>
      </c>
      <c r="N10" s="12">
        <f t="shared" si="2"/>
        <v>1105015</v>
      </c>
      <c r="O10" s="12">
        <f t="shared" si="2"/>
        <v>1098919.6100000001</v>
      </c>
      <c r="P10" s="12">
        <f t="shared" si="2"/>
        <v>1589011</v>
      </c>
      <c r="Q10" s="12">
        <f t="shared" si="2"/>
        <v>1465103.25</v>
      </c>
      <c r="R10" s="12">
        <f t="shared" si="2"/>
        <v>1317743.99</v>
      </c>
      <c r="S10" s="12">
        <f t="shared" si="2"/>
        <v>1358628.22</v>
      </c>
      <c r="T10" s="12">
        <f t="shared" si="2"/>
        <v>1151176.0699999998</v>
      </c>
      <c r="U10" s="12">
        <f t="shared" si="2"/>
        <v>986343.23</v>
      </c>
      <c r="V10" s="12">
        <f t="shared" si="2"/>
        <v>1104192.54</v>
      </c>
      <c r="W10" s="12">
        <f t="shared" si="2"/>
        <v>1037367.03</v>
      </c>
      <c r="X10" s="12">
        <f t="shared" si="2"/>
        <v>1141572.72</v>
      </c>
      <c r="Y10" s="12">
        <f t="shared" si="2"/>
        <v>958180.62</v>
      </c>
      <c r="Z10" s="12">
        <f t="shared" si="2"/>
        <v>1461376.55</v>
      </c>
      <c r="AA10" s="12">
        <f t="shared" si="2"/>
        <v>862549.26</v>
      </c>
      <c r="AB10" s="12">
        <v>1364521</v>
      </c>
      <c r="AC10" s="12">
        <v>1950201</v>
      </c>
      <c r="AD10" s="12">
        <v>1185186</v>
      </c>
      <c r="AE10" s="12">
        <v>893796</v>
      </c>
      <c r="AF10" s="12">
        <v>1143799</v>
      </c>
      <c r="AG10" s="12">
        <v>1221707</v>
      </c>
      <c r="AH10" s="12">
        <v>1237496</v>
      </c>
      <c r="AI10" s="13">
        <v>-1.615368495780678E-2</v>
      </c>
      <c r="AJ10" s="13">
        <v>1.2923720662974019E-2</v>
      </c>
    </row>
    <row r="11" spans="1:36" ht="10.5" customHeight="1" x14ac:dyDescent="0.2">
      <c r="A11" s="11"/>
      <c r="B11" s="11"/>
      <c r="C11" s="14"/>
      <c r="D11" s="11" t="s">
        <v>39</v>
      </c>
      <c r="E11" s="11"/>
      <c r="F11" s="2"/>
      <c r="G11" s="12">
        <v>619854</v>
      </c>
      <c r="H11" s="12">
        <v>584464</v>
      </c>
      <c r="I11" s="12">
        <v>700035</v>
      </c>
      <c r="J11" s="12">
        <v>648329</v>
      </c>
      <c r="K11" s="12">
        <f t="shared" si="2"/>
        <v>735669</v>
      </c>
      <c r="L11" s="12">
        <f t="shared" si="2"/>
        <v>461841</v>
      </c>
      <c r="M11" s="12">
        <f t="shared" si="2"/>
        <v>350450</v>
      </c>
      <c r="N11" s="12">
        <f t="shared" si="2"/>
        <v>296400</v>
      </c>
      <c r="O11" s="12">
        <f t="shared" si="2"/>
        <v>572443.03</v>
      </c>
      <c r="P11" s="12">
        <f t="shared" si="2"/>
        <v>475853</v>
      </c>
      <c r="Q11" s="12">
        <f t="shared" si="2"/>
        <v>515383.42</v>
      </c>
      <c r="R11" s="12">
        <f t="shared" si="2"/>
        <v>657263.34</v>
      </c>
      <c r="S11" s="12">
        <f t="shared" si="2"/>
        <v>480816.49</v>
      </c>
      <c r="T11" s="12">
        <f t="shared" si="2"/>
        <v>807340.16</v>
      </c>
      <c r="U11" s="12">
        <f t="shared" si="2"/>
        <v>986111.53</v>
      </c>
      <c r="V11" s="12">
        <f t="shared" si="2"/>
        <v>793690.85000000009</v>
      </c>
      <c r="W11" s="12">
        <f t="shared" si="2"/>
        <v>1304136.6600000001</v>
      </c>
      <c r="X11" s="12">
        <f t="shared" si="2"/>
        <v>1075707.74</v>
      </c>
      <c r="Y11" s="12">
        <f t="shared" si="2"/>
        <v>1010777.48</v>
      </c>
      <c r="Z11" s="12">
        <f t="shared" si="2"/>
        <v>1303685.78</v>
      </c>
      <c r="AA11" s="12">
        <f t="shared" si="2"/>
        <v>1138921.7</v>
      </c>
      <c r="AB11" s="12">
        <v>1309557</v>
      </c>
      <c r="AC11" s="12">
        <v>1484685</v>
      </c>
      <c r="AD11" s="12">
        <v>1570103</v>
      </c>
      <c r="AE11" s="12">
        <v>1685861</v>
      </c>
      <c r="AF11" s="12">
        <v>1513256</v>
      </c>
      <c r="AG11" s="12">
        <v>1889793</v>
      </c>
      <c r="AH11" s="12">
        <v>1203576</v>
      </c>
      <c r="AI11" s="13">
        <v>-1.3966843616572411E-2</v>
      </c>
      <c r="AJ11" s="13">
        <v>-0.36311754779491723</v>
      </c>
    </row>
    <row r="12" spans="1:36" ht="10.5" customHeight="1" x14ac:dyDescent="0.2">
      <c r="A12" s="11"/>
      <c r="B12" s="14"/>
      <c r="C12" s="11" t="s">
        <v>40</v>
      </c>
      <c r="D12" s="11"/>
      <c r="E12" s="11"/>
      <c r="F12" s="2"/>
      <c r="G12" s="12">
        <v>0</v>
      </c>
      <c r="H12" s="12">
        <v>0</v>
      </c>
      <c r="I12" s="12">
        <v>0</v>
      </c>
      <c r="J12" s="12">
        <v>0</v>
      </c>
      <c r="K12" s="12">
        <f t="shared" si="2"/>
        <v>4959</v>
      </c>
      <c r="L12" s="12">
        <f t="shared" si="2"/>
        <v>2291902</v>
      </c>
      <c r="M12" s="12">
        <f t="shared" si="2"/>
        <v>4654860</v>
      </c>
      <c r="N12" s="12">
        <f t="shared" si="2"/>
        <v>4554001</v>
      </c>
      <c r="O12" s="12">
        <f t="shared" si="2"/>
        <v>4755433.4800000004</v>
      </c>
      <c r="P12" s="12">
        <f t="shared" si="2"/>
        <v>3942743</v>
      </c>
      <c r="Q12" s="12">
        <f t="shared" si="2"/>
        <v>4653938.96</v>
      </c>
      <c r="R12" s="12">
        <f t="shared" si="2"/>
        <v>4762633.1400000006</v>
      </c>
      <c r="S12" s="12">
        <f t="shared" si="2"/>
        <v>4805880.6899999995</v>
      </c>
      <c r="T12" s="12">
        <f t="shared" si="2"/>
        <v>4658644.29</v>
      </c>
      <c r="U12" s="12">
        <f t="shared" si="2"/>
        <v>5357718.57</v>
      </c>
      <c r="V12" s="12">
        <f t="shared" si="2"/>
        <v>5008822.38</v>
      </c>
      <c r="W12" s="12">
        <f t="shared" si="2"/>
        <v>5163261.88</v>
      </c>
      <c r="X12" s="12">
        <f t="shared" si="2"/>
        <v>4980153.05</v>
      </c>
      <c r="Y12" s="12">
        <f t="shared" si="2"/>
        <v>4593488.6400000006</v>
      </c>
      <c r="Z12" s="12">
        <f t="shared" si="2"/>
        <v>8214120.25</v>
      </c>
      <c r="AA12" s="12">
        <f t="shared" si="2"/>
        <v>9121341.9100000001</v>
      </c>
      <c r="AB12" s="12">
        <v>9753759</v>
      </c>
      <c r="AC12" s="12">
        <v>9373869</v>
      </c>
      <c r="AD12" s="12">
        <v>6507744</v>
      </c>
      <c r="AE12" s="12">
        <v>7324440</v>
      </c>
      <c r="AF12" s="12">
        <v>6877771</v>
      </c>
      <c r="AG12" s="12">
        <v>6146445</v>
      </c>
      <c r="AH12" s="12">
        <v>6611616</v>
      </c>
      <c r="AI12" s="13">
        <v>-6.2748954485560726E-2</v>
      </c>
      <c r="AJ12" s="13">
        <v>7.5681308463672908E-2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885000</v>
      </c>
      <c r="Q13" s="12">
        <f t="shared" si="2"/>
        <v>0</v>
      </c>
      <c r="R13" s="12">
        <f t="shared" si="2"/>
        <v>0</v>
      </c>
      <c r="S13" s="12">
        <f t="shared" si="2"/>
        <v>464401</v>
      </c>
      <c r="T13" s="12">
        <f t="shared" si="2"/>
        <v>539592</v>
      </c>
      <c r="U13" s="12">
        <f t="shared" si="2"/>
        <v>572085</v>
      </c>
      <c r="V13" s="12">
        <f t="shared" si="2"/>
        <v>609130</v>
      </c>
      <c r="W13" s="12">
        <f t="shared" si="2"/>
        <v>695920</v>
      </c>
      <c r="X13" s="12">
        <f t="shared" si="2"/>
        <v>837531</v>
      </c>
      <c r="Y13" s="12">
        <f t="shared" si="2"/>
        <v>918908</v>
      </c>
      <c r="Z13" s="12">
        <f t="shared" si="2"/>
        <v>951372</v>
      </c>
      <c r="AA13" s="12">
        <f t="shared" si="2"/>
        <v>967875</v>
      </c>
      <c r="AB13" s="12">
        <v>1029029</v>
      </c>
      <c r="AC13" s="12">
        <v>821915</v>
      </c>
      <c r="AD13" s="12">
        <v>1083629</v>
      </c>
      <c r="AE13" s="12">
        <v>1468435</v>
      </c>
      <c r="AF13" s="12">
        <v>1475590</v>
      </c>
      <c r="AG13" s="12">
        <v>1536450</v>
      </c>
      <c r="AH13" s="12">
        <v>1500887</v>
      </c>
      <c r="AI13" s="13">
        <v>6.4927552741527395E-2</v>
      </c>
      <c r="AJ13" s="13">
        <v>-2.3146213674379249E-2</v>
      </c>
    </row>
    <row r="14" spans="1:36" ht="10.5" customHeight="1" x14ac:dyDescent="0.2">
      <c r="A14" s="11"/>
      <c r="B14" s="14"/>
      <c r="C14" s="11" t="s">
        <v>42</v>
      </c>
      <c r="D14" s="11"/>
      <c r="E14" s="11"/>
      <c r="F14" s="2"/>
      <c r="G14" s="12">
        <v>0</v>
      </c>
      <c r="H14" s="12">
        <v>0</v>
      </c>
      <c r="I14" s="12">
        <v>0</v>
      </c>
      <c r="J14" s="12">
        <v>0</v>
      </c>
      <c r="K14" s="12">
        <f t="shared" si="2"/>
        <v>25857</v>
      </c>
      <c r="L14" s="12">
        <f t="shared" si="2"/>
        <v>11739</v>
      </c>
      <c r="M14" s="12">
        <f t="shared" si="2"/>
        <v>0</v>
      </c>
      <c r="N14" s="12">
        <f t="shared" si="2"/>
        <v>13402</v>
      </c>
      <c r="O14" s="12">
        <f t="shared" si="2"/>
        <v>0</v>
      </c>
      <c r="P14" s="12">
        <f t="shared" si="2"/>
        <v>916</v>
      </c>
      <c r="Q14" s="12">
        <f t="shared" si="2"/>
        <v>14339</v>
      </c>
      <c r="R14" s="12">
        <f t="shared" si="2"/>
        <v>899</v>
      </c>
      <c r="S14" s="12">
        <f t="shared" si="2"/>
        <v>15311</v>
      </c>
      <c r="T14" s="12">
        <f t="shared" si="2"/>
        <v>69920</v>
      </c>
      <c r="U14" s="12">
        <f t="shared" si="2"/>
        <v>129037</v>
      </c>
      <c r="V14" s="12">
        <f t="shared" si="2"/>
        <v>93729</v>
      </c>
      <c r="W14" s="12">
        <f t="shared" si="2"/>
        <v>151808</v>
      </c>
      <c r="X14" s="12">
        <f t="shared" si="2"/>
        <v>145261</v>
      </c>
      <c r="Y14" s="12">
        <f t="shared" si="2"/>
        <v>162878</v>
      </c>
      <c r="Z14" s="12">
        <f t="shared" si="2"/>
        <v>106490</v>
      </c>
      <c r="AA14" s="12">
        <f t="shared" si="2"/>
        <v>95273</v>
      </c>
      <c r="AB14" s="12">
        <v>120660</v>
      </c>
      <c r="AC14" s="12">
        <v>123691</v>
      </c>
      <c r="AD14" s="12">
        <v>169657</v>
      </c>
      <c r="AE14" s="12">
        <v>207596</v>
      </c>
      <c r="AF14" s="12">
        <v>172246</v>
      </c>
      <c r="AG14" s="12">
        <v>204207</v>
      </c>
      <c r="AH14" s="12">
        <v>162005</v>
      </c>
      <c r="AI14" s="13">
        <v>5.0334222843301912E-2</v>
      </c>
      <c r="AJ14" s="13">
        <v>-0.20666284701307985</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274532</v>
      </c>
      <c r="AD15" s="12">
        <v>0</v>
      </c>
      <c r="AE15" s="12">
        <v>0</v>
      </c>
      <c r="AF15" s="12">
        <v>0</v>
      </c>
      <c r="AG15" s="12">
        <v>62342</v>
      </c>
      <c r="AH15" s="12">
        <v>51287</v>
      </c>
      <c r="AI15" s="13" t="s">
        <v>246</v>
      </c>
      <c r="AJ15" s="13">
        <v>-0.17732828590677233</v>
      </c>
    </row>
    <row r="16" spans="1:36" ht="10.5" customHeight="1" x14ac:dyDescent="0.2">
      <c r="A16" s="11"/>
      <c r="B16" s="14"/>
      <c r="C16" s="11" t="s">
        <v>44</v>
      </c>
      <c r="D16" s="15"/>
      <c r="E16" s="11"/>
      <c r="F16" s="2"/>
      <c r="G16" s="12">
        <v>14031305</v>
      </c>
      <c r="H16" s="12">
        <v>10958436</v>
      </c>
      <c r="I16" s="12">
        <v>18172054</v>
      </c>
      <c r="J16" s="12">
        <v>14975484</v>
      </c>
      <c r="K16" s="12">
        <f t="shared" si="2"/>
        <v>13452525</v>
      </c>
      <c r="L16" s="12">
        <f t="shared" si="2"/>
        <v>19629546</v>
      </c>
      <c r="M16" s="12">
        <f t="shared" si="2"/>
        <v>17596962</v>
      </c>
      <c r="N16" s="12">
        <f t="shared" si="2"/>
        <v>15784236</v>
      </c>
      <c r="O16" s="12">
        <f t="shared" si="2"/>
        <v>22964309</v>
      </c>
      <c r="P16" s="12">
        <f t="shared" si="2"/>
        <v>17170069</v>
      </c>
      <c r="Q16" s="12">
        <f t="shared" si="2"/>
        <v>18006647</v>
      </c>
      <c r="R16" s="12">
        <f t="shared" si="2"/>
        <v>17952779</v>
      </c>
      <c r="S16" s="12">
        <f t="shared" si="2"/>
        <v>71345557</v>
      </c>
      <c r="T16" s="12">
        <f t="shared" si="2"/>
        <v>35226318</v>
      </c>
      <c r="U16" s="12">
        <f t="shared" si="2"/>
        <v>36154990</v>
      </c>
      <c r="V16" s="12">
        <f t="shared" si="2"/>
        <v>36567005</v>
      </c>
      <c r="W16" s="12">
        <f t="shared" si="2"/>
        <v>36681638</v>
      </c>
      <c r="X16" s="12">
        <f t="shared" si="2"/>
        <v>37052590</v>
      </c>
      <c r="Y16" s="12">
        <f t="shared" si="2"/>
        <v>37755495</v>
      </c>
      <c r="Z16" s="12">
        <f t="shared" si="2"/>
        <v>38842689</v>
      </c>
      <c r="AA16" s="12">
        <f t="shared" si="2"/>
        <v>32169047</v>
      </c>
      <c r="AB16" s="12">
        <v>41207637</v>
      </c>
      <c r="AC16" s="12">
        <v>50754428</v>
      </c>
      <c r="AD16" s="12">
        <v>32903728</v>
      </c>
      <c r="AE16" s="12">
        <v>57053810</v>
      </c>
      <c r="AF16" s="12">
        <v>109247008</v>
      </c>
      <c r="AG16" s="12">
        <v>50050788</v>
      </c>
      <c r="AH16" s="12">
        <v>46169332</v>
      </c>
      <c r="AI16" s="13">
        <v>1.912935997619547E-2</v>
      </c>
      <c r="AJ16" s="13">
        <v>-7.7550347459064986E-2</v>
      </c>
    </row>
    <row r="17" spans="1:36" ht="10.5" customHeight="1" x14ac:dyDescent="0.2">
      <c r="A17" s="11"/>
      <c r="B17" s="14"/>
      <c r="C17" s="11"/>
      <c r="D17" s="15" t="s">
        <v>45</v>
      </c>
      <c r="E17" s="11"/>
      <c r="F17" s="2"/>
      <c r="G17" s="12">
        <v>1647753</v>
      </c>
      <c r="H17" s="12">
        <v>1964637</v>
      </c>
      <c r="I17" s="12">
        <v>2045119</v>
      </c>
      <c r="J17" s="12">
        <v>1936006</v>
      </c>
      <c r="K17" s="12">
        <f t="shared" si="2"/>
        <v>2311710</v>
      </c>
      <c r="L17" s="12">
        <f t="shared" si="2"/>
        <v>2432321</v>
      </c>
      <c r="M17" s="12">
        <f t="shared" si="2"/>
        <v>2657435</v>
      </c>
      <c r="N17" s="12">
        <f t="shared" si="2"/>
        <v>2821419</v>
      </c>
      <c r="O17" s="12">
        <f t="shared" si="2"/>
        <v>3336128</v>
      </c>
      <c r="P17" s="12">
        <f t="shared" si="2"/>
        <v>3593719</v>
      </c>
      <c r="Q17" s="12">
        <f t="shared" si="2"/>
        <v>3661484</v>
      </c>
      <c r="R17" s="12">
        <f t="shared" si="2"/>
        <v>3545210</v>
      </c>
      <c r="S17" s="12">
        <f t="shared" si="2"/>
        <v>3944180</v>
      </c>
      <c r="T17" s="12">
        <f t="shared" si="2"/>
        <v>4324049</v>
      </c>
      <c r="U17" s="12">
        <f t="shared" si="2"/>
        <v>4331871</v>
      </c>
      <c r="V17" s="12">
        <f t="shared" si="2"/>
        <v>4575883</v>
      </c>
      <c r="W17" s="12">
        <f t="shared" si="2"/>
        <v>3873266</v>
      </c>
      <c r="X17" s="12">
        <f t="shared" si="2"/>
        <v>4212305</v>
      </c>
      <c r="Y17" s="12">
        <f t="shared" si="2"/>
        <v>4039863</v>
      </c>
      <c r="Z17" s="12">
        <f t="shared" ref="W17:AA20" si="3">SUM(Z74,Z131,Z188)</f>
        <v>4111582</v>
      </c>
      <c r="AA17" s="12">
        <f t="shared" si="3"/>
        <v>4642538</v>
      </c>
      <c r="AB17" s="12">
        <v>4515860</v>
      </c>
      <c r="AC17" s="12">
        <v>5239904</v>
      </c>
      <c r="AD17" s="12">
        <v>3525769</v>
      </c>
      <c r="AE17" s="12">
        <v>5309186</v>
      </c>
      <c r="AF17" s="12">
        <v>6089914</v>
      </c>
      <c r="AG17" s="12">
        <v>6515605</v>
      </c>
      <c r="AH17" s="12">
        <v>5595827</v>
      </c>
      <c r="AI17" s="13">
        <v>3.6383845798838577E-2</v>
      </c>
      <c r="AJ17" s="13">
        <v>-0.14116540213840464</v>
      </c>
    </row>
    <row r="18" spans="1:36" ht="10.5" customHeight="1" x14ac:dyDescent="0.2">
      <c r="A18" s="11"/>
      <c r="B18" s="14"/>
      <c r="C18" s="11"/>
      <c r="D18" s="15" t="s">
        <v>46</v>
      </c>
      <c r="E18" s="11"/>
      <c r="F18" s="2"/>
      <c r="G18" s="12">
        <v>7268413</v>
      </c>
      <c r="H18" s="12">
        <v>7853853</v>
      </c>
      <c r="I18" s="12">
        <v>10487157</v>
      </c>
      <c r="J18" s="12">
        <v>9444380</v>
      </c>
      <c r="K18" s="12">
        <f t="shared" ref="K18:V20" si="4">SUM(K75,K132,K189)</f>
        <v>8843782</v>
      </c>
      <c r="L18" s="12">
        <f t="shared" si="4"/>
        <v>11444767</v>
      </c>
      <c r="M18" s="12">
        <f t="shared" si="4"/>
        <v>10046224</v>
      </c>
      <c r="N18" s="12">
        <f t="shared" si="4"/>
        <v>9784106</v>
      </c>
      <c r="O18" s="12">
        <f t="shared" si="4"/>
        <v>10847633</v>
      </c>
      <c r="P18" s="12">
        <f t="shared" si="4"/>
        <v>9438943</v>
      </c>
      <c r="Q18" s="12">
        <f t="shared" si="4"/>
        <v>9346838</v>
      </c>
      <c r="R18" s="12">
        <f t="shared" si="4"/>
        <v>9817545</v>
      </c>
      <c r="S18" s="12">
        <f t="shared" si="4"/>
        <v>8846906</v>
      </c>
      <c r="T18" s="12">
        <f t="shared" si="4"/>
        <v>16253556</v>
      </c>
      <c r="U18" s="12">
        <f t="shared" si="4"/>
        <v>18220119</v>
      </c>
      <c r="V18" s="12">
        <f t="shared" si="4"/>
        <v>16506989</v>
      </c>
      <c r="W18" s="12">
        <f t="shared" si="3"/>
        <v>17465715</v>
      </c>
      <c r="X18" s="12">
        <f t="shared" si="3"/>
        <v>14500555</v>
      </c>
      <c r="Y18" s="12">
        <f t="shared" si="3"/>
        <v>14415705</v>
      </c>
      <c r="Z18" s="12">
        <f t="shared" si="3"/>
        <v>15913712</v>
      </c>
      <c r="AA18" s="12">
        <f t="shared" si="3"/>
        <v>13167443</v>
      </c>
      <c r="AB18" s="12">
        <v>13027803</v>
      </c>
      <c r="AC18" s="12">
        <v>13553476</v>
      </c>
      <c r="AD18" s="12">
        <v>11970250</v>
      </c>
      <c r="AE18" s="12">
        <v>14910559</v>
      </c>
      <c r="AF18" s="12">
        <v>20152911</v>
      </c>
      <c r="AG18" s="12">
        <v>21587874</v>
      </c>
      <c r="AH18" s="12">
        <v>16196449</v>
      </c>
      <c r="AI18" s="13">
        <v>3.6950688222957329E-2</v>
      </c>
      <c r="AJ18" s="13">
        <v>-0.24974321232373323</v>
      </c>
    </row>
    <row r="19" spans="1:36" ht="10.5" customHeight="1" x14ac:dyDescent="0.2">
      <c r="A19" s="11"/>
      <c r="B19" s="14"/>
      <c r="C19" s="11"/>
      <c r="D19" s="15" t="s">
        <v>47</v>
      </c>
      <c r="E19" s="11"/>
      <c r="F19" s="2"/>
      <c r="G19" s="12">
        <v>3746376</v>
      </c>
      <c r="H19" s="12">
        <v>0</v>
      </c>
      <c r="I19" s="12">
        <v>3943727</v>
      </c>
      <c r="J19" s="12">
        <v>1615647</v>
      </c>
      <c r="K19" s="12">
        <f t="shared" si="4"/>
        <v>264626</v>
      </c>
      <c r="L19" s="12">
        <f t="shared" si="4"/>
        <v>3100000</v>
      </c>
      <c r="M19" s="12">
        <f t="shared" si="4"/>
        <v>2500000</v>
      </c>
      <c r="N19" s="12">
        <f t="shared" si="4"/>
        <v>0</v>
      </c>
      <c r="O19" s="12">
        <f t="shared" si="4"/>
        <v>3929381</v>
      </c>
      <c r="P19" s="12">
        <f t="shared" si="4"/>
        <v>0</v>
      </c>
      <c r="Q19" s="12">
        <f t="shared" si="4"/>
        <v>0</v>
      </c>
      <c r="R19" s="12">
        <f t="shared" si="4"/>
        <v>0</v>
      </c>
      <c r="S19" s="12">
        <f t="shared" si="4"/>
        <v>49000000</v>
      </c>
      <c r="T19" s="12">
        <f t="shared" si="4"/>
        <v>3400000</v>
      </c>
      <c r="U19" s="12">
        <f t="shared" si="4"/>
        <v>3000000</v>
      </c>
      <c r="V19" s="12">
        <f t="shared" si="4"/>
        <v>4000000</v>
      </c>
      <c r="W19" s="12">
        <f t="shared" si="3"/>
        <v>5000000</v>
      </c>
      <c r="X19" s="12">
        <f t="shared" si="3"/>
        <v>5000000</v>
      </c>
      <c r="Y19" s="12">
        <f t="shared" si="3"/>
        <v>5000000</v>
      </c>
      <c r="Z19" s="12">
        <f t="shared" si="3"/>
        <v>10290586</v>
      </c>
      <c r="AA19" s="12">
        <f t="shared" si="3"/>
        <v>5727086</v>
      </c>
      <c r="AB19" s="12">
        <v>10476279</v>
      </c>
      <c r="AC19" s="12">
        <v>23839658</v>
      </c>
      <c r="AD19" s="12">
        <v>5750000</v>
      </c>
      <c r="AE19" s="12">
        <v>27871297</v>
      </c>
      <c r="AF19" s="12">
        <v>71980285</v>
      </c>
      <c r="AG19" s="12">
        <v>7300000</v>
      </c>
      <c r="AH19" s="12">
        <v>12200000</v>
      </c>
      <c r="AI19" s="13">
        <v>2.5712061475279713E-2</v>
      </c>
      <c r="AJ19" s="13">
        <v>0.67123287671232879</v>
      </c>
    </row>
    <row r="20" spans="1:36" ht="10.5" customHeight="1" x14ac:dyDescent="0.2">
      <c r="A20" s="11"/>
      <c r="B20" s="11"/>
      <c r="C20" s="11"/>
      <c r="D20" s="11" t="s">
        <v>48</v>
      </c>
      <c r="E20" s="11"/>
      <c r="F20" s="2"/>
      <c r="G20" s="12">
        <v>1368763</v>
      </c>
      <c r="H20" s="12">
        <v>1139946</v>
      </c>
      <c r="I20" s="12">
        <v>1696051</v>
      </c>
      <c r="J20" s="12">
        <v>1979451</v>
      </c>
      <c r="K20" s="12">
        <f t="shared" si="4"/>
        <v>2032407</v>
      </c>
      <c r="L20" s="12">
        <f t="shared" si="4"/>
        <v>2652458</v>
      </c>
      <c r="M20" s="12">
        <f t="shared" si="4"/>
        <v>2393303</v>
      </c>
      <c r="N20" s="12">
        <f t="shared" si="4"/>
        <v>3178711</v>
      </c>
      <c r="O20" s="12">
        <f t="shared" si="4"/>
        <v>4851167</v>
      </c>
      <c r="P20" s="12">
        <f t="shared" si="4"/>
        <v>4137407</v>
      </c>
      <c r="Q20" s="12">
        <f t="shared" si="4"/>
        <v>4998325</v>
      </c>
      <c r="R20" s="12">
        <f t="shared" si="4"/>
        <v>4590024</v>
      </c>
      <c r="S20" s="12">
        <f t="shared" si="4"/>
        <v>9554471</v>
      </c>
      <c r="T20" s="12">
        <f t="shared" si="4"/>
        <v>11248713</v>
      </c>
      <c r="U20" s="12">
        <f t="shared" si="4"/>
        <v>10603000</v>
      </c>
      <c r="V20" s="12">
        <f t="shared" si="4"/>
        <v>11484133</v>
      </c>
      <c r="W20" s="12">
        <f t="shared" si="3"/>
        <v>10342657</v>
      </c>
      <c r="X20" s="12">
        <f t="shared" si="3"/>
        <v>13339730</v>
      </c>
      <c r="Y20" s="12">
        <f t="shared" si="3"/>
        <v>14299927</v>
      </c>
      <c r="Z20" s="12">
        <f t="shared" si="3"/>
        <v>8526809</v>
      </c>
      <c r="AA20" s="12">
        <f t="shared" si="3"/>
        <v>8631980</v>
      </c>
      <c r="AB20" s="12">
        <v>13187695</v>
      </c>
      <c r="AC20" s="12">
        <v>8121390</v>
      </c>
      <c r="AD20" s="12">
        <v>11657709</v>
      </c>
      <c r="AE20" s="12">
        <v>8962768</v>
      </c>
      <c r="AF20" s="12">
        <v>11023898</v>
      </c>
      <c r="AG20" s="12">
        <v>14647309</v>
      </c>
      <c r="AH20" s="12">
        <v>12177056</v>
      </c>
      <c r="AI20" s="13">
        <v>-1.3200543816620836E-2</v>
      </c>
      <c r="AJ20" s="13">
        <v>-0.16864893066705974</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30837375</v>
      </c>
      <c r="H22" s="12">
        <v>30353554</v>
      </c>
      <c r="I22" s="12">
        <v>31709449</v>
      </c>
      <c r="J22" s="12">
        <v>39196832</v>
      </c>
      <c r="K22" s="12">
        <f t="shared" ref="K22:AA32" si="5">SUM(K79,K136,K193)</f>
        <v>40112224</v>
      </c>
      <c r="L22" s="12">
        <f t="shared" si="5"/>
        <v>41360217</v>
      </c>
      <c r="M22" s="12">
        <f t="shared" si="5"/>
        <v>44426771</v>
      </c>
      <c r="N22" s="12">
        <f t="shared" si="5"/>
        <v>49650272</v>
      </c>
      <c r="O22" s="12">
        <f t="shared" si="5"/>
        <v>52257029.759999998</v>
      </c>
      <c r="P22" s="12">
        <f t="shared" si="5"/>
        <v>56122293</v>
      </c>
      <c r="Q22" s="12">
        <f t="shared" si="5"/>
        <v>59605201.899999999</v>
      </c>
      <c r="R22" s="12">
        <f t="shared" si="5"/>
        <v>58213494.730000004</v>
      </c>
      <c r="S22" s="12">
        <f t="shared" si="5"/>
        <v>56908929.369999997</v>
      </c>
      <c r="T22" s="12">
        <f t="shared" si="5"/>
        <v>59371786.509999998</v>
      </c>
      <c r="U22" s="12">
        <f t="shared" si="5"/>
        <v>63261965.140000001</v>
      </c>
      <c r="V22" s="12">
        <f t="shared" si="5"/>
        <v>67784183.079999998</v>
      </c>
      <c r="W22" s="12">
        <f t="shared" si="5"/>
        <v>65234533.189999998</v>
      </c>
      <c r="X22" s="12">
        <f t="shared" si="5"/>
        <v>55244206.640000001</v>
      </c>
      <c r="Y22" s="12">
        <f t="shared" si="5"/>
        <v>53293588.120713279</v>
      </c>
      <c r="Z22" s="12">
        <f t="shared" si="5"/>
        <v>57675495.370034263</v>
      </c>
      <c r="AA22" s="12">
        <f t="shared" si="5"/>
        <v>57616973.170000002</v>
      </c>
      <c r="AB22" s="12">
        <v>58844116</v>
      </c>
      <c r="AC22" s="12">
        <v>65391407</v>
      </c>
      <c r="AD22" s="12">
        <v>66087238</v>
      </c>
      <c r="AE22" s="12">
        <v>66048075</v>
      </c>
      <c r="AF22" s="12">
        <v>70816840</v>
      </c>
      <c r="AG22" s="12">
        <v>73264155</v>
      </c>
      <c r="AH22" s="12">
        <v>74726701</v>
      </c>
      <c r="AI22" s="13">
        <v>4.0627889569353481E-2</v>
      </c>
      <c r="AJ22" s="13">
        <v>1.9962640666503287E-2</v>
      </c>
    </row>
    <row r="23" spans="1:36" ht="10.5" customHeight="1" x14ac:dyDescent="0.2">
      <c r="A23" s="11"/>
      <c r="B23" s="11"/>
      <c r="C23" s="11" t="s">
        <v>50</v>
      </c>
      <c r="D23" s="11"/>
      <c r="E23" s="11"/>
      <c r="F23" s="2"/>
      <c r="G23" s="12">
        <v>0</v>
      </c>
      <c r="H23" s="12">
        <v>0</v>
      </c>
      <c r="I23" s="12">
        <v>0</v>
      </c>
      <c r="J23" s="12">
        <v>3080330</v>
      </c>
      <c r="K23" s="12">
        <f t="shared" si="5"/>
        <v>3181105</v>
      </c>
      <c r="L23" s="12">
        <f t="shared" si="5"/>
        <v>3323487</v>
      </c>
      <c r="M23" s="12">
        <f t="shared" si="5"/>
        <v>3442278</v>
      </c>
      <c r="N23" s="12">
        <f t="shared" si="5"/>
        <v>3911143</v>
      </c>
      <c r="O23" s="12">
        <f t="shared" si="5"/>
        <v>3554122</v>
      </c>
      <c r="P23" s="12">
        <f t="shared" si="5"/>
        <v>3748257</v>
      </c>
      <c r="Q23" s="12">
        <f t="shared" si="5"/>
        <v>3748257</v>
      </c>
      <c r="R23" s="12">
        <f t="shared" si="5"/>
        <v>3748257</v>
      </c>
      <c r="S23" s="12">
        <f t="shared" si="5"/>
        <v>3748257</v>
      </c>
      <c r="T23" s="12">
        <f t="shared" si="5"/>
        <v>3748257</v>
      </c>
      <c r="U23" s="12">
        <f t="shared" si="5"/>
        <v>3748257</v>
      </c>
      <c r="V23" s="12">
        <f t="shared" si="5"/>
        <v>3748257</v>
      </c>
      <c r="W23" s="12">
        <f t="shared" si="5"/>
        <v>3748257</v>
      </c>
      <c r="X23" s="12">
        <f t="shared" si="5"/>
        <v>3748257</v>
      </c>
      <c r="Y23" s="12">
        <f t="shared" si="5"/>
        <v>3748257</v>
      </c>
      <c r="Z23" s="12">
        <f t="shared" si="5"/>
        <v>3748257</v>
      </c>
      <c r="AA23" s="12">
        <f t="shared" si="5"/>
        <v>3748257</v>
      </c>
      <c r="AB23" s="12">
        <v>3748257</v>
      </c>
      <c r="AC23" s="12">
        <v>3748257</v>
      </c>
      <c r="AD23" s="12">
        <v>3748257</v>
      </c>
      <c r="AE23" s="12">
        <v>3748257</v>
      </c>
      <c r="AF23" s="12">
        <v>3748257</v>
      </c>
      <c r="AG23" s="12">
        <v>3748257</v>
      </c>
      <c r="AH23" s="12">
        <v>3748257</v>
      </c>
      <c r="AI23" s="13">
        <v>0</v>
      </c>
      <c r="AJ23" s="13">
        <v>0</v>
      </c>
    </row>
    <row r="24" spans="1:36" ht="10.5" customHeight="1" x14ac:dyDescent="0.2">
      <c r="A24" s="11"/>
      <c r="B24" s="11"/>
      <c r="C24" s="11" t="s">
        <v>51</v>
      </c>
      <c r="D24" s="11"/>
      <c r="E24" s="11"/>
      <c r="F24" s="2"/>
      <c r="G24" s="12">
        <v>260493</v>
      </c>
      <c r="H24" s="12">
        <v>281473</v>
      </c>
      <c r="I24" s="12">
        <v>275315</v>
      </c>
      <c r="J24" s="12">
        <v>797511</v>
      </c>
      <c r="K24" s="12">
        <f t="shared" si="5"/>
        <v>811402</v>
      </c>
      <c r="L24" s="12">
        <f t="shared" si="5"/>
        <v>832427</v>
      </c>
      <c r="M24" s="12">
        <f t="shared" si="5"/>
        <v>818959</v>
      </c>
      <c r="N24" s="12">
        <f t="shared" si="5"/>
        <v>753567</v>
      </c>
      <c r="O24" s="12">
        <f t="shared" si="5"/>
        <v>1674566.3599999999</v>
      </c>
      <c r="P24" s="12">
        <f t="shared" si="5"/>
        <v>1789260</v>
      </c>
      <c r="Q24" s="12">
        <f t="shared" si="5"/>
        <v>1999316.17</v>
      </c>
      <c r="R24" s="12">
        <f t="shared" si="5"/>
        <v>2067592.32</v>
      </c>
      <c r="S24" s="12">
        <f t="shared" si="5"/>
        <v>2045205.67</v>
      </c>
      <c r="T24" s="12">
        <f t="shared" si="5"/>
        <v>2309866.4900000002</v>
      </c>
      <c r="U24" s="12">
        <f t="shared" si="5"/>
        <v>2514757.77</v>
      </c>
      <c r="V24" s="12">
        <f t="shared" si="5"/>
        <v>2602769.88</v>
      </c>
      <c r="W24" s="12">
        <f t="shared" si="5"/>
        <v>2686087.52</v>
      </c>
      <c r="X24" s="12">
        <f t="shared" si="5"/>
        <v>2701261.63</v>
      </c>
      <c r="Y24" s="12">
        <f t="shared" si="5"/>
        <v>2704414.66</v>
      </c>
      <c r="Z24" s="12">
        <f t="shared" si="5"/>
        <v>2722266.12</v>
      </c>
      <c r="AA24" s="12">
        <f t="shared" si="5"/>
        <v>2822879.62</v>
      </c>
      <c r="AB24" s="12">
        <v>2663019</v>
      </c>
      <c r="AC24" s="12">
        <v>2927459</v>
      </c>
      <c r="AD24" s="12">
        <v>2700449</v>
      </c>
      <c r="AE24" s="12">
        <v>2666722</v>
      </c>
      <c r="AF24" s="12">
        <v>3001908</v>
      </c>
      <c r="AG24" s="12">
        <v>3047135</v>
      </c>
      <c r="AH24" s="12">
        <v>3068664</v>
      </c>
      <c r="AI24" s="13">
        <v>2.391171561949057E-2</v>
      </c>
      <c r="AJ24" s="13">
        <v>7.0653252973694961E-3</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3217777</v>
      </c>
      <c r="W25" s="12">
        <f t="shared" si="5"/>
        <v>3577973</v>
      </c>
      <c r="X25" s="12">
        <f t="shared" si="5"/>
        <v>4119313</v>
      </c>
      <c r="Y25" s="12">
        <f t="shared" si="5"/>
        <v>4249920.1407132735</v>
      </c>
      <c r="Z25" s="12">
        <f t="shared" si="5"/>
        <v>4536768.4100342598</v>
      </c>
      <c r="AA25" s="12">
        <f t="shared" si="5"/>
        <v>4953843</v>
      </c>
      <c r="AB25" s="12">
        <v>5259673</v>
      </c>
      <c r="AC25" s="12">
        <v>5536220</v>
      </c>
      <c r="AD25" s="12">
        <v>5239350</v>
      </c>
      <c r="AE25" s="12">
        <v>5921604</v>
      </c>
      <c r="AF25" s="12">
        <v>6158568</v>
      </c>
      <c r="AG25" s="12">
        <v>5834084</v>
      </c>
      <c r="AH25" s="12">
        <v>6173225</v>
      </c>
      <c r="AI25" s="13">
        <v>2.7051513661378923E-2</v>
      </c>
      <c r="AJ25" s="13">
        <v>5.8130976516621975E-2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2684183</v>
      </c>
      <c r="H27" s="12">
        <v>2921993</v>
      </c>
      <c r="I27" s="12">
        <v>3137846</v>
      </c>
      <c r="J27" s="12">
        <v>3775336</v>
      </c>
      <c r="K27" s="12">
        <f t="shared" si="5"/>
        <v>4767890</v>
      </c>
      <c r="L27" s="12">
        <f t="shared" si="5"/>
        <v>4109463</v>
      </c>
      <c r="M27" s="12">
        <f t="shared" si="5"/>
        <v>4351845</v>
      </c>
      <c r="N27" s="12">
        <f t="shared" si="5"/>
        <v>4656656</v>
      </c>
      <c r="O27" s="12">
        <f t="shared" si="5"/>
        <v>4534947.9800000004</v>
      </c>
      <c r="P27" s="12">
        <f t="shared" si="5"/>
        <v>4513845</v>
      </c>
      <c r="Q27" s="12">
        <f t="shared" si="5"/>
        <v>4686824.3599999994</v>
      </c>
      <c r="R27" s="12">
        <f t="shared" si="5"/>
        <v>4923050.9399999995</v>
      </c>
      <c r="S27" s="12">
        <f t="shared" si="5"/>
        <v>4952652.99</v>
      </c>
      <c r="T27" s="12">
        <f t="shared" si="5"/>
        <v>5143436.09</v>
      </c>
      <c r="U27" s="12">
        <f t="shared" si="5"/>
        <v>5182794.59</v>
      </c>
      <c r="V27" s="12">
        <f t="shared" si="5"/>
        <v>5613266.0699999994</v>
      </c>
      <c r="W27" s="12">
        <f t="shared" si="5"/>
        <v>4971440.0500000007</v>
      </c>
      <c r="X27" s="12">
        <f t="shared" si="5"/>
        <v>4301535.59</v>
      </c>
      <c r="Y27" s="12">
        <f t="shared" si="5"/>
        <v>3595595.9</v>
      </c>
      <c r="Z27" s="12">
        <f t="shared" si="5"/>
        <v>3448349.15</v>
      </c>
      <c r="AA27" s="12">
        <f t="shared" si="5"/>
        <v>3928372.73</v>
      </c>
      <c r="AB27" s="12">
        <v>4009169</v>
      </c>
      <c r="AC27" s="12">
        <v>4005581</v>
      </c>
      <c r="AD27" s="12">
        <v>3759550</v>
      </c>
      <c r="AE27" s="12">
        <v>4088364</v>
      </c>
      <c r="AF27" s="12">
        <v>4073738</v>
      </c>
      <c r="AG27" s="12">
        <v>4234094</v>
      </c>
      <c r="AH27" s="12">
        <v>4159745</v>
      </c>
      <c r="AI27" s="13">
        <v>6.1638834252395469E-3</v>
      </c>
      <c r="AJ27" s="13">
        <v>-1.7559600707967277E-2</v>
      </c>
    </row>
    <row r="28" spans="1:36" ht="10.5" customHeight="1" x14ac:dyDescent="0.2">
      <c r="A28" s="11"/>
      <c r="B28" s="14"/>
      <c r="C28" s="11" t="s">
        <v>55</v>
      </c>
      <c r="E28" s="11"/>
      <c r="F28" s="2"/>
      <c r="G28" s="12">
        <v>0</v>
      </c>
      <c r="H28" s="12">
        <v>0</v>
      </c>
      <c r="I28" s="12">
        <v>0</v>
      </c>
      <c r="J28" s="12">
        <v>0</v>
      </c>
      <c r="K28" s="12">
        <f t="shared" si="5"/>
        <v>0</v>
      </c>
      <c r="L28" s="12">
        <f t="shared" si="5"/>
        <v>74742</v>
      </c>
      <c r="M28" s="12">
        <f t="shared" si="5"/>
        <v>181428</v>
      </c>
      <c r="N28" s="12">
        <f t="shared" si="5"/>
        <v>222520</v>
      </c>
      <c r="O28" s="12">
        <f t="shared" si="5"/>
        <v>303016.42000000004</v>
      </c>
      <c r="P28" s="12">
        <f t="shared" si="5"/>
        <v>318126</v>
      </c>
      <c r="Q28" s="12">
        <f t="shared" si="5"/>
        <v>348884.37</v>
      </c>
      <c r="R28" s="12">
        <f t="shared" si="5"/>
        <v>404510.47</v>
      </c>
      <c r="S28" s="12">
        <f t="shared" si="5"/>
        <v>330999.71000000002</v>
      </c>
      <c r="T28" s="12">
        <f t="shared" si="5"/>
        <v>478740.93</v>
      </c>
      <c r="U28" s="12">
        <f t="shared" si="5"/>
        <v>470658.78</v>
      </c>
      <c r="V28" s="12">
        <f t="shared" si="5"/>
        <v>487782.13</v>
      </c>
      <c r="W28" s="12">
        <f t="shared" si="5"/>
        <v>504298.62</v>
      </c>
      <c r="X28" s="12">
        <f t="shared" si="5"/>
        <v>267819.42000000004</v>
      </c>
      <c r="Y28" s="12">
        <f t="shared" si="5"/>
        <v>352770.42</v>
      </c>
      <c r="Z28" s="12">
        <f t="shared" si="5"/>
        <v>351696.69</v>
      </c>
      <c r="AA28" s="12">
        <f t="shared" si="5"/>
        <v>385025.82</v>
      </c>
      <c r="AB28" s="12">
        <v>402173</v>
      </c>
      <c r="AC28" s="12">
        <v>461152</v>
      </c>
      <c r="AD28" s="12">
        <v>420933</v>
      </c>
      <c r="AE28" s="12">
        <v>510772</v>
      </c>
      <c r="AF28" s="12">
        <v>1752115</v>
      </c>
      <c r="AG28" s="12">
        <v>1870302</v>
      </c>
      <c r="AH28" s="12">
        <v>1930969</v>
      </c>
      <c r="AI28" s="13">
        <v>0.29885418634281802</v>
      </c>
      <c r="AJ28" s="13">
        <v>3.2437007499323642E-2</v>
      </c>
    </row>
    <row r="29" spans="1:36" ht="10.5" customHeight="1" x14ac:dyDescent="0.2">
      <c r="A29" s="11"/>
      <c r="B29" s="11"/>
      <c r="C29" s="11" t="s">
        <v>56</v>
      </c>
      <c r="D29" s="11"/>
      <c r="E29" s="11"/>
      <c r="F29" s="2"/>
      <c r="G29" s="12">
        <v>7454624</v>
      </c>
      <c r="H29" s="12">
        <v>6512309</v>
      </c>
      <c r="I29" s="12">
        <v>7169093</v>
      </c>
      <c r="J29" s="12">
        <v>8496693</v>
      </c>
      <c r="K29" s="12">
        <f t="shared" si="5"/>
        <v>8258964</v>
      </c>
      <c r="L29" s="12">
        <f t="shared" si="5"/>
        <v>8473000</v>
      </c>
      <c r="M29" s="12">
        <f t="shared" si="5"/>
        <v>9920022</v>
      </c>
      <c r="N29" s="12">
        <f t="shared" si="5"/>
        <v>12591345</v>
      </c>
      <c r="O29" s="12">
        <f t="shared" si="5"/>
        <v>12209219</v>
      </c>
      <c r="P29" s="12">
        <f t="shared" si="5"/>
        <v>16355598</v>
      </c>
      <c r="Q29" s="12">
        <f t="shared" si="5"/>
        <v>19232655</v>
      </c>
      <c r="R29" s="12">
        <f t="shared" si="5"/>
        <v>17140781</v>
      </c>
      <c r="S29" s="12">
        <f t="shared" si="5"/>
        <v>13808883</v>
      </c>
      <c r="T29" s="12">
        <f t="shared" si="5"/>
        <v>13074341</v>
      </c>
      <c r="U29" s="12">
        <f t="shared" si="5"/>
        <v>15370623</v>
      </c>
      <c r="V29" s="12">
        <f t="shared" si="5"/>
        <v>13339434</v>
      </c>
      <c r="W29" s="12">
        <f t="shared" si="5"/>
        <v>13295008</v>
      </c>
      <c r="X29" s="12">
        <f t="shared" si="5"/>
        <v>13994732</v>
      </c>
      <c r="Y29" s="12">
        <f t="shared" si="5"/>
        <v>13939238</v>
      </c>
      <c r="Z29" s="12">
        <f t="shared" si="5"/>
        <v>14581616</v>
      </c>
      <c r="AA29" s="12">
        <f t="shared" si="5"/>
        <v>14598531</v>
      </c>
      <c r="AB29" s="12">
        <v>15174198</v>
      </c>
      <c r="AC29" s="12">
        <v>16802610</v>
      </c>
      <c r="AD29" s="12">
        <v>20234917</v>
      </c>
      <c r="AE29" s="12">
        <v>17671147</v>
      </c>
      <c r="AF29" s="12">
        <v>19955143</v>
      </c>
      <c r="AG29" s="12">
        <v>20703807</v>
      </c>
      <c r="AH29" s="12">
        <v>21625585</v>
      </c>
      <c r="AI29" s="13">
        <v>6.0824854183088473E-2</v>
      </c>
      <c r="AJ29" s="13">
        <v>4.4522149960149839E-2</v>
      </c>
    </row>
    <row r="30" spans="1:36" ht="10.5" customHeight="1" x14ac:dyDescent="0.2">
      <c r="A30" s="11"/>
      <c r="B30" s="11"/>
      <c r="C30" s="11" t="s">
        <v>57</v>
      </c>
      <c r="D30" s="11"/>
      <c r="E30" s="11"/>
      <c r="F30" s="2"/>
      <c r="G30" s="12">
        <v>15141737</v>
      </c>
      <c r="H30" s="12">
        <v>14994929</v>
      </c>
      <c r="I30" s="12">
        <v>15158774</v>
      </c>
      <c r="J30" s="12">
        <v>15796250</v>
      </c>
      <c r="K30" s="12">
        <f t="shared" si="5"/>
        <v>16305567</v>
      </c>
      <c r="L30" s="12">
        <f t="shared" si="5"/>
        <v>17484193</v>
      </c>
      <c r="M30" s="12">
        <f t="shared" si="5"/>
        <v>18244242</v>
      </c>
      <c r="N30" s="12">
        <f t="shared" si="5"/>
        <v>19635860</v>
      </c>
      <c r="O30" s="12">
        <f t="shared" si="5"/>
        <v>20865940</v>
      </c>
      <c r="P30" s="12">
        <f t="shared" si="5"/>
        <v>20511361</v>
      </c>
      <c r="Q30" s="12">
        <f t="shared" si="5"/>
        <v>19757346</v>
      </c>
      <c r="R30" s="12">
        <f t="shared" si="5"/>
        <v>19510731</v>
      </c>
      <c r="S30" s="12">
        <f t="shared" si="5"/>
        <v>20862164</v>
      </c>
      <c r="T30" s="12">
        <f t="shared" si="5"/>
        <v>25249901</v>
      </c>
      <c r="U30" s="12">
        <f t="shared" si="5"/>
        <v>25796778</v>
      </c>
      <c r="V30" s="12">
        <f t="shared" si="5"/>
        <v>27187002</v>
      </c>
      <c r="W30" s="12">
        <f t="shared" si="5"/>
        <v>24181683</v>
      </c>
      <c r="X30" s="12">
        <f t="shared" si="5"/>
        <v>20368956</v>
      </c>
      <c r="Y30" s="12">
        <f t="shared" si="5"/>
        <v>17121351</v>
      </c>
      <c r="Z30" s="12">
        <f t="shared" si="5"/>
        <v>19832024</v>
      </c>
      <c r="AA30" s="12">
        <f t="shared" si="5"/>
        <v>20676483</v>
      </c>
      <c r="AB30" s="12">
        <v>20839406</v>
      </c>
      <c r="AC30" s="12">
        <v>22633214</v>
      </c>
      <c r="AD30" s="12">
        <v>23129208</v>
      </c>
      <c r="AE30" s="12">
        <v>24918089</v>
      </c>
      <c r="AF30" s="12">
        <v>25193828</v>
      </c>
      <c r="AG30" s="12">
        <v>25222617</v>
      </c>
      <c r="AH30" s="12">
        <v>24837783</v>
      </c>
      <c r="AI30" s="13">
        <v>2.9685464546963303E-2</v>
      </c>
      <c r="AJ30" s="13">
        <v>-1.5257496872747186E-2</v>
      </c>
    </row>
    <row r="31" spans="1:36" ht="10.5" customHeight="1" x14ac:dyDescent="0.2">
      <c r="A31" s="11"/>
      <c r="B31" s="11"/>
      <c r="C31" s="11" t="s">
        <v>58</v>
      </c>
      <c r="D31" s="11"/>
      <c r="E31" s="11"/>
      <c r="F31" s="2"/>
      <c r="G31" s="12">
        <v>5296338</v>
      </c>
      <c r="H31" s="12">
        <v>5642850</v>
      </c>
      <c r="I31" s="12">
        <v>5968421</v>
      </c>
      <c r="J31" s="12">
        <v>7250712</v>
      </c>
      <c r="K31" s="12">
        <f t="shared" si="5"/>
        <v>6787296</v>
      </c>
      <c r="L31" s="12">
        <f t="shared" si="5"/>
        <v>7062905</v>
      </c>
      <c r="M31" s="12">
        <f t="shared" si="5"/>
        <v>7467997</v>
      </c>
      <c r="N31" s="12">
        <f t="shared" si="5"/>
        <v>7879181</v>
      </c>
      <c r="O31" s="12">
        <f t="shared" si="5"/>
        <v>9115218</v>
      </c>
      <c r="P31" s="12">
        <f t="shared" si="5"/>
        <v>8885846</v>
      </c>
      <c r="Q31" s="12">
        <f t="shared" si="5"/>
        <v>8798932</v>
      </c>
      <c r="R31" s="12">
        <f t="shared" si="5"/>
        <v>9237055</v>
      </c>
      <c r="S31" s="12">
        <f t="shared" si="5"/>
        <v>9435856</v>
      </c>
      <c r="T31" s="12">
        <f t="shared" si="5"/>
        <v>8754036</v>
      </c>
      <c r="U31" s="12">
        <f t="shared" si="5"/>
        <v>10094802</v>
      </c>
      <c r="V31" s="12">
        <f t="shared" si="5"/>
        <v>10789332</v>
      </c>
      <c r="W31" s="12">
        <f t="shared" si="5"/>
        <v>10237277</v>
      </c>
      <c r="X31" s="12">
        <f t="shared" si="5"/>
        <v>5664549</v>
      </c>
      <c r="Y31" s="12">
        <f t="shared" si="5"/>
        <v>6865505</v>
      </c>
      <c r="Z31" s="12">
        <f t="shared" si="5"/>
        <v>7717532</v>
      </c>
      <c r="AA31" s="12">
        <f t="shared" si="5"/>
        <v>6067189</v>
      </c>
      <c r="AB31" s="12">
        <v>6376389</v>
      </c>
      <c r="AC31" s="12">
        <v>8335447</v>
      </c>
      <c r="AD31" s="12">
        <v>6249095</v>
      </c>
      <c r="AE31" s="12">
        <v>6192205</v>
      </c>
      <c r="AF31" s="12">
        <v>6880318</v>
      </c>
      <c r="AG31" s="12">
        <v>7707490</v>
      </c>
      <c r="AH31" s="12">
        <v>9182422</v>
      </c>
      <c r="AI31" s="13">
        <v>6.2666705814103718E-2</v>
      </c>
      <c r="AJ31" s="13">
        <v>0.1913634659272993</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1032987</v>
      </c>
      <c r="R32" s="12">
        <f t="shared" si="5"/>
        <v>1181517</v>
      </c>
      <c r="S32" s="12">
        <f t="shared" si="5"/>
        <v>1724911</v>
      </c>
      <c r="T32" s="12">
        <f t="shared" si="5"/>
        <v>613208</v>
      </c>
      <c r="U32" s="12">
        <f t="shared" si="5"/>
        <v>83294</v>
      </c>
      <c r="V32" s="12">
        <f t="shared" si="5"/>
        <v>798563</v>
      </c>
      <c r="W32" s="12">
        <f t="shared" si="5"/>
        <v>2032509</v>
      </c>
      <c r="X32" s="12">
        <f t="shared" si="5"/>
        <v>77783</v>
      </c>
      <c r="Y32" s="12">
        <f t="shared" si="5"/>
        <v>716536</v>
      </c>
      <c r="Z32" s="12">
        <f t="shared" ref="Z32:AA32" si="6">SUM(Z89,Z146,Z203)</f>
        <v>736986</v>
      </c>
      <c r="AA32" s="12">
        <f t="shared" si="6"/>
        <v>436392</v>
      </c>
      <c r="AB32" s="12">
        <v>371832</v>
      </c>
      <c r="AC32" s="12">
        <v>941467</v>
      </c>
      <c r="AD32" s="12">
        <v>605479</v>
      </c>
      <c r="AE32" s="12">
        <v>330915</v>
      </c>
      <c r="AF32" s="12">
        <v>52965</v>
      </c>
      <c r="AG32" s="12">
        <v>896369</v>
      </c>
      <c r="AH32" s="12">
        <v>51</v>
      </c>
      <c r="AI32" s="13">
        <v>-0.77290691911668941</v>
      </c>
      <c r="AJ32" s="13">
        <v>-0.99994310378872986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7090158</v>
      </c>
      <c r="H34" s="12">
        <v>10162328</v>
      </c>
      <c r="I34" s="12">
        <v>7648220</v>
      </c>
      <c r="J34" s="12">
        <v>7525629</v>
      </c>
      <c r="K34" s="12">
        <f t="shared" ref="K34:AA34" si="7">SUM(K91,K147,K204)</f>
        <v>8001145</v>
      </c>
      <c r="L34" s="12">
        <f t="shared" si="7"/>
        <v>9824675</v>
      </c>
      <c r="M34" s="12">
        <f t="shared" si="7"/>
        <v>8149787</v>
      </c>
      <c r="N34" s="12">
        <f t="shared" si="7"/>
        <v>10779708</v>
      </c>
      <c r="O34" s="12">
        <f t="shared" si="7"/>
        <v>9760735</v>
      </c>
      <c r="P34" s="12">
        <f t="shared" si="7"/>
        <v>11724769</v>
      </c>
      <c r="Q34" s="12">
        <f t="shared" si="7"/>
        <v>13520589</v>
      </c>
      <c r="R34" s="12">
        <f t="shared" si="7"/>
        <v>17233351</v>
      </c>
      <c r="S34" s="12">
        <f t="shared" si="7"/>
        <v>14170720</v>
      </c>
      <c r="T34" s="12">
        <f t="shared" si="7"/>
        <v>15515612</v>
      </c>
      <c r="U34" s="12">
        <f t="shared" si="7"/>
        <v>15361759</v>
      </c>
      <c r="V34" s="12">
        <f t="shared" si="7"/>
        <v>14507840</v>
      </c>
      <c r="W34" s="12">
        <f t="shared" si="7"/>
        <v>16353157</v>
      </c>
      <c r="X34" s="12">
        <f t="shared" si="7"/>
        <v>22608210</v>
      </c>
      <c r="Y34" s="12">
        <f t="shared" si="7"/>
        <v>20247999</v>
      </c>
      <c r="Z34" s="12">
        <f t="shared" si="7"/>
        <v>16573144</v>
      </c>
      <c r="AA34" s="12">
        <f t="shared" si="7"/>
        <v>17908393</v>
      </c>
      <c r="AB34" s="12">
        <v>16769254</v>
      </c>
      <c r="AC34" s="12">
        <v>15919537</v>
      </c>
      <c r="AD34" s="12">
        <v>15592557</v>
      </c>
      <c r="AE34" s="12">
        <v>17609568</v>
      </c>
      <c r="AF34" s="12">
        <v>17061666</v>
      </c>
      <c r="AG34" s="12">
        <v>15520934</v>
      </c>
      <c r="AH34" s="12">
        <v>19430701</v>
      </c>
      <c r="AI34" s="13">
        <v>2.4855070938300416E-2</v>
      </c>
      <c r="AJ34" s="13">
        <v>0.25190281718870783</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112756</v>
      </c>
      <c r="H36" s="12">
        <v>257551</v>
      </c>
      <c r="I36" s="12">
        <v>79078</v>
      </c>
      <c r="J36" s="12">
        <v>63011</v>
      </c>
      <c r="K36" s="12">
        <f t="shared" ref="K36:AA36" si="8">SUM(K93,K149,K206)</f>
        <v>89533</v>
      </c>
      <c r="L36" s="12">
        <f t="shared" si="8"/>
        <v>0</v>
      </c>
      <c r="M36" s="12">
        <f t="shared" si="8"/>
        <v>179087</v>
      </c>
      <c r="N36" s="12">
        <f t="shared" si="8"/>
        <v>484350</v>
      </c>
      <c r="O36" s="12">
        <f t="shared" si="8"/>
        <v>12936</v>
      </c>
      <c r="P36" s="12">
        <f t="shared" si="8"/>
        <v>554292</v>
      </c>
      <c r="Q36" s="12">
        <f t="shared" si="8"/>
        <v>582819</v>
      </c>
      <c r="R36" s="12">
        <f t="shared" si="8"/>
        <v>560339</v>
      </c>
      <c r="S36" s="12">
        <f t="shared" si="8"/>
        <v>527190</v>
      </c>
      <c r="T36" s="12">
        <f t="shared" si="8"/>
        <v>553630</v>
      </c>
      <c r="U36" s="12">
        <f t="shared" si="8"/>
        <v>85750</v>
      </c>
      <c r="V36" s="12">
        <f t="shared" si="8"/>
        <v>89796</v>
      </c>
      <c r="W36" s="12">
        <f t="shared" si="8"/>
        <v>1032722</v>
      </c>
      <c r="X36" s="12">
        <f t="shared" si="8"/>
        <v>1239785</v>
      </c>
      <c r="Y36" s="12">
        <f t="shared" si="8"/>
        <v>1311427</v>
      </c>
      <c r="Z36" s="12">
        <f t="shared" si="8"/>
        <v>184838</v>
      </c>
      <c r="AA36" s="12">
        <f t="shared" si="8"/>
        <v>158201</v>
      </c>
      <c r="AB36" s="12">
        <v>733700</v>
      </c>
      <c r="AC36" s="12">
        <v>2962644</v>
      </c>
      <c r="AD36" s="12">
        <v>2730195</v>
      </c>
      <c r="AE36" s="12">
        <v>951766</v>
      </c>
      <c r="AF36" s="12">
        <v>2654094</v>
      </c>
      <c r="AG36" s="12">
        <v>1675814</v>
      </c>
      <c r="AH36" s="12">
        <v>1225805</v>
      </c>
      <c r="AI36" s="13">
        <v>8.9307460941647987E-2</v>
      </c>
      <c r="AJ36" s="13">
        <v>-0.26853159121477682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5748640</v>
      </c>
      <c r="S38" s="12">
        <f t="shared" si="9"/>
        <v>5593709.0750000002</v>
      </c>
      <c r="T38" s="12">
        <f t="shared" si="9"/>
        <v>5438778.1500000004</v>
      </c>
      <c r="U38" s="12">
        <f t="shared" si="9"/>
        <v>5865528.0750000002</v>
      </c>
      <c r="V38" s="12">
        <f t="shared" si="9"/>
        <v>6292278</v>
      </c>
      <c r="W38" s="12">
        <f t="shared" si="9"/>
        <v>6241773</v>
      </c>
      <c r="X38" s="12">
        <f t="shared" si="9"/>
        <v>6191268</v>
      </c>
      <c r="Y38" s="12">
        <f t="shared" si="9"/>
        <v>6302890.2750000004</v>
      </c>
      <c r="Z38" s="12">
        <f t="shared" si="9"/>
        <v>6414512.5499999998</v>
      </c>
      <c r="AA38" s="12">
        <f t="shared" si="9"/>
        <v>6528001.7549999999</v>
      </c>
      <c r="AB38" s="12">
        <v>6641490.96</v>
      </c>
      <c r="AC38" s="12">
        <v>6738071.7803132571</v>
      </c>
      <c r="AD38" s="12">
        <v>7570865</v>
      </c>
      <c r="AE38" s="12">
        <v>7782220.6653868202</v>
      </c>
      <c r="AF38" s="12">
        <v>8677994</v>
      </c>
      <c r="AG38" s="12">
        <v>9290867.5151615497</v>
      </c>
      <c r="AH38" s="12">
        <v>9640515.4399999995</v>
      </c>
      <c r="AI38" s="13">
        <v>6.4075502363980963E-2</v>
      </c>
      <c r="AJ38" s="13">
        <v>3.7633506695458473E-2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81739074</v>
      </c>
      <c r="H40" s="5">
        <v>85045446</v>
      </c>
      <c r="I40" s="5">
        <v>88938252</v>
      </c>
      <c r="J40" s="5">
        <v>92779038</v>
      </c>
      <c r="K40" s="5">
        <f t="shared" ref="K40:Q40" si="10">SUM(K96,K152,K209)</f>
        <v>91497299</v>
      </c>
      <c r="L40" s="5">
        <f t="shared" si="10"/>
        <v>97586728</v>
      </c>
      <c r="M40" s="5">
        <f t="shared" si="10"/>
        <v>102804350</v>
      </c>
      <c r="N40" s="5">
        <f t="shared" si="10"/>
        <v>110832884</v>
      </c>
      <c r="O40" s="5">
        <f t="shared" si="10"/>
        <v>119936417</v>
      </c>
      <c r="P40" s="5">
        <f t="shared" si="10"/>
        <v>129220125</v>
      </c>
      <c r="Q40" s="5">
        <f t="shared" si="10"/>
        <v>133157142</v>
      </c>
      <c r="R40" s="5">
        <f t="shared" ref="R40:AA40" si="11">SUM(R96,R152,R209,R234)</f>
        <v>137052917</v>
      </c>
      <c r="S40" s="5">
        <f t="shared" si="11"/>
        <v>149606144.02500001</v>
      </c>
      <c r="T40" s="5">
        <f t="shared" si="11"/>
        <v>186873060.37</v>
      </c>
      <c r="U40" s="5">
        <f t="shared" si="11"/>
        <v>170572010.52500001</v>
      </c>
      <c r="V40" s="5">
        <f t="shared" si="11"/>
        <v>179097815</v>
      </c>
      <c r="W40" s="5">
        <f t="shared" si="11"/>
        <v>174632008.5</v>
      </c>
      <c r="X40" s="5">
        <f t="shared" si="11"/>
        <v>172014348</v>
      </c>
      <c r="Y40" s="5">
        <f t="shared" si="11"/>
        <v>164528028.745</v>
      </c>
      <c r="Z40" s="5">
        <f t="shared" si="11"/>
        <v>162378701.49000001</v>
      </c>
      <c r="AA40" s="5">
        <f t="shared" si="11"/>
        <v>165020011.535</v>
      </c>
      <c r="AB40" s="5">
        <v>171302299.58000001</v>
      </c>
      <c r="AC40" s="5">
        <v>199907474.05929312</v>
      </c>
      <c r="AD40" s="5">
        <v>175311804</v>
      </c>
      <c r="AE40" s="5">
        <v>200445550.0646157</v>
      </c>
      <c r="AF40" s="5">
        <v>209542020.56</v>
      </c>
      <c r="AG40" s="5">
        <v>226683955.62600219</v>
      </c>
      <c r="AH40" s="5">
        <v>268947413.62</v>
      </c>
      <c r="AI40" s="10">
        <v>7.8079273221389967E-2</v>
      </c>
      <c r="AJ40" s="10">
        <v>0.18644221148022841</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27365953</v>
      </c>
      <c r="H42" s="12">
        <v>27125259</v>
      </c>
      <c r="I42" s="12">
        <v>30286929</v>
      </c>
      <c r="J42" s="12">
        <v>31062875</v>
      </c>
      <c r="K42" s="12">
        <f t="shared" ref="K42:AA51" si="12">SUM(K98,K154,K211)</f>
        <v>31054695</v>
      </c>
      <c r="L42" s="12">
        <f t="shared" si="12"/>
        <v>31622251</v>
      </c>
      <c r="M42" s="12">
        <f t="shared" si="12"/>
        <v>36435102</v>
      </c>
      <c r="N42" s="12">
        <f t="shared" si="12"/>
        <v>34941068</v>
      </c>
      <c r="O42" s="12">
        <f t="shared" si="12"/>
        <v>40536123</v>
      </c>
      <c r="P42" s="12">
        <f t="shared" si="12"/>
        <v>40216353</v>
      </c>
      <c r="Q42" s="12">
        <f t="shared" si="12"/>
        <v>43437375</v>
      </c>
      <c r="R42" s="12">
        <f t="shared" si="12"/>
        <v>44572113</v>
      </c>
      <c r="S42" s="12">
        <f t="shared" si="12"/>
        <v>46715779</v>
      </c>
      <c r="T42" s="12">
        <f t="shared" si="12"/>
        <v>45346472</v>
      </c>
      <c r="U42" s="12">
        <f t="shared" si="12"/>
        <v>47152120</v>
      </c>
      <c r="V42" s="12">
        <f t="shared" si="12"/>
        <v>50949167</v>
      </c>
      <c r="W42" s="12">
        <f t="shared" si="12"/>
        <v>53787034</v>
      </c>
      <c r="X42" s="12">
        <f t="shared" si="12"/>
        <v>49105156</v>
      </c>
      <c r="Y42" s="12">
        <f t="shared" si="12"/>
        <v>48143877</v>
      </c>
      <c r="Z42" s="12">
        <f t="shared" si="12"/>
        <v>51908739</v>
      </c>
      <c r="AA42" s="12">
        <f t="shared" si="12"/>
        <v>49441198</v>
      </c>
      <c r="AB42" s="12">
        <v>50917604</v>
      </c>
      <c r="AC42" s="12">
        <v>56146880</v>
      </c>
      <c r="AD42" s="12">
        <v>61677334</v>
      </c>
      <c r="AE42" s="12">
        <v>65051124</v>
      </c>
      <c r="AF42" s="12">
        <v>69262083</v>
      </c>
      <c r="AG42" s="12">
        <v>71689185</v>
      </c>
      <c r="AH42" s="12">
        <v>77939325</v>
      </c>
      <c r="AI42" s="13">
        <v>7.353147028649043E-2</v>
      </c>
      <c r="AJ42" s="13">
        <v>8.7183861833552714E-2</v>
      </c>
    </row>
    <row r="43" spans="1:36" ht="10.5" customHeight="1" x14ac:dyDescent="0.2">
      <c r="A43" s="11"/>
      <c r="B43" s="19" t="s">
        <v>65</v>
      </c>
      <c r="C43" s="14"/>
      <c r="D43" s="19"/>
      <c r="E43" s="14"/>
      <c r="F43" s="2"/>
      <c r="G43" s="12">
        <v>31865123</v>
      </c>
      <c r="H43" s="12">
        <v>32818354</v>
      </c>
      <c r="I43" s="12">
        <v>33354528</v>
      </c>
      <c r="J43" s="12">
        <v>34645004</v>
      </c>
      <c r="K43" s="12">
        <f t="shared" si="12"/>
        <v>36640721</v>
      </c>
      <c r="L43" s="12">
        <f t="shared" si="12"/>
        <v>38948115</v>
      </c>
      <c r="M43" s="12">
        <f t="shared" si="12"/>
        <v>40524862</v>
      </c>
      <c r="N43" s="12">
        <f t="shared" si="12"/>
        <v>42678664</v>
      </c>
      <c r="O43" s="12">
        <f t="shared" si="12"/>
        <v>45970911</v>
      </c>
      <c r="P43" s="12">
        <f t="shared" si="12"/>
        <v>49607464</v>
      </c>
      <c r="Q43" s="12">
        <f t="shared" si="12"/>
        <v>49804873</v>
      </c>
      <c r="R43" s="12">
        <f t="shared" si="12"/>
        <v>50549874</v>
      </c>
      <c r="S43" s="12">
        <f t="shared" si="12"/>
        <v>51430685</v>
      </c>
      <c r="T43" s="12">
        <f t="shared" si="12"/>
        <v>52244466</v>
      </c>
      <c r="U43" s="12">
        <f t="shared" si="12"/>
        <v>54993398</v>
      </c>
      <c r="V43" s="12">
        <f t="shared" si="12"/>
        <v>57498192</v>
      </c>
      <c r="W43" s="12">
        <f t="shared" si="12"/>
        <v>56950638</v>
      </c>
      <c r="X43" s="12">
        <f t="shared" si="12"/>
        <v>53477535</v>
      </c>
      <c r="Y43" s="12">
        <f t="shared" si="12"/>
        <v>49356301</v>
      </c>
      <c r="Z43" s="12">
        <f t="shared" si="12"/>
        <v>48428442</v>
      </c>
      <c r="AA43" s="12">
        <f t="shared" si="12"/>
        <v>50280405</v>
      </c>
      <c r="AB43" s="12">
        <v>51892937</v>
      </c>
      <c r="AC43" s="12">
        <v>52758393</v>
      </c>
      <c r="AD43" s="12">
        <v>52963018</v>
      </c>
      <c r="AE43" s="12">
        <v>54483097</v>
      </c>
      <c r="AF43" s="12">
        <v>57584767</v>
      </c>
      <c r="AG43" s="12">
        <v>59476120</v>
      </c>
      <c r="AH43" s="12">
        <v>64328280</v>
      </c>
      <c r="AI43" s="13">
        <v>3.6451413178007153E-2</v>
      </c>
      <c r="AJ43" s="13">
        <v>8.1581649912603582E-2</v>
      </c>
    </row>
    <row r="44" spans="1:36" ht="10.5" customHeight="1" x14ac:dyDescent="0.2">
      <c r="A44" s="11"/>
      <c r="B44" s="19" t="s">
        <v>66</v>
      </c>
      <c r="C44" s="14"/>
      <c r="D44" s="19"/>
      <c r="E44" s="14"/>
      <c r="F44" s="2"/>
      <c r="G44" s="12">
        <v>7164459</v>
      </c>
      <c r="H44" s="12">
        <v>7594445</v>
      </c>
      <c r="I44" s="12">
        <v>7441600</v>
      </c>
      <c r="J44" s="12">
        <v>8048294</v>
      </c>
      <c r="K44" s="12">
        <f t="shared" si="12"/>
        <v>8136916</v>
      </c>
      <c r="L44" s="12">
        <f t="shared" si="12"/>
        <v>9680344</v>
      </c>
      <c r="M44" s="12">
        <f t="shared" si="12"/>
        <v>8526150</v>
      </c>
      <c r="N44" s="12">
        <f t="shared" si="12"/>
        <v>11314874</v>
      </c>
      <c r="O44" s="12">
        <f t="shared" si="12"/>
        <v>12220872</v>
      </c>
      <c r="P44" s="12">
        <f t="shared" si="12"/>
        <v>13813841</v>
      </c>
      <c r="Q44" s="12">
        <f t="shared" si="12"/>
        <v>14555455</v>
      </c>
      <c r="R44" s="12">
        <f t="shared" si="12"/>
        <v>14659366</v>
      </c>
      <c r="S44" s="12">
        <f t="shared" si="12"/>
        <v>15107639</v>
      </c>
      <c r="T44" s="12">
        <f t="shared" si="12"/>
        <v>15968865.32</v>
      </c>
      <c r="U44" s="12">
        <f t="shared" si="12"/>
        <v>17078162</v>
      </c>
      <c r="V44" s="12">
        <f t="shared" si="12"/>
        <v>17706714</v>
      </c>
      <c r="W44" s="12">
        <f t="shared" si="12"/>
        <v>17463213</v>
      </c>
      <c r="X44" s="12">
        <f t="shared" si="12"/>
        <v>20031473</v>
      </c>
      <c r="Y44" s="12">
        <f t="shared" si="12"/>
        <v>20834522</v>
      </c>
      <c r="Z44" s="12">
        <f t="shared" si="12"/>
        <v>19254924</v>
      </c>
      <c r="AA44" s="12">
        <f t="shared" si="12"/>
        <v>20796698</v>
      </c>
      <c r="AB44" s="12">
        <v>21938169</v>
      </c>
      <c r="AC44" s="12">
        <v>19517258</v>
      </c>
      <c r="AD44" s="12">
        <v>17279936</v>
      </c>
      <c r="AE44" s="12">
        <v>21970633</v>
      </c>
      <c r="AF44" s="12">
        <v>21404332</v>
      </c>
      <c r="AG44" s="12">
        <v>22247834</v>
      </c>
      <c r="AH44" s="12">
        <v>27022325</v>
      </c>
      <c r="AI44" s="13">
        <v>3.5349685407489062E-2</v>
      </c>
      <c r="AJ44" s="13">
        <v>0.21460475657989897</v>
      </c>
    </row>
    <row r="45" spans="1:36" ht="10.5" customHeight="1" x14ac:dyDescent="0.2">
      <c r="A45" s="11"/>
      <c r="B45" s="19" t="s">
        <v>67</v>
      </c>
      <c r="C45" s="14"/>
      <c r="D45" s="19"/>
      <c r="E45" s="14"/>
      <c r="F45" s="2"/>
      <c r="G45" s="12">
        <v>1101273</v>
      </c>
      <c r="H45" s="12">
        <v>1553152</v>
      </c>
      <c r="I45" s="12">
        <v>1080684</v>
      </c>
      <c r="J45" s="12">
        <v>1221443</v>
      </c>
      <c r="K45" s="12">
        <f t="shared" si="12"/>
        <v>1499304</v>
      </c>
      <c r="L45" s="12">
        <f t="shared" si="12"/>
        <v>1806327</v>
      </c>
      <c r="M45" s="12">
        <f t="shared" si="12"/>
        <v>1347050</v>
      </c>
      <c r="N45" s="12">
        <f t="shared" si="12"/>
        <v>2106296</v>
      </c>
      <c r="O45" s="12">
        <f t="shared" si="12"/>
        <v>2536946</v>
      </c>
      <c r="P45" s="12">
        <f t="shared" si="12"/>
        <v>2533931</v>
      </c>
      <c r="Q45" s="12">
        <f t="shared" si="12"/>
        <v>2156073</v>
      </c>
      <c r="R45" s="12">
        <f t="shared" si="12"/>
        <v>3250164</v>
      </c>
      <c r="S45" s="12">
        <f t="shared" si="12"/>
        <v>4003477</v>
      </c>
      <c r="T45" s="12">
        <f t="shared" si="12"/>
        <v>4172259</v>
      </c>
      <c r="U45" s="12">
        <f t="shared" si="12"/>
        <v>4000640</v>
      </c>
      <c r="V45" s="12">
        <f t="shared" si="12"/>
        <v>4870537</v>
      </c>
      <c r="W45" s="12">
        <f t="shared" si="12"/>
        <v>4473399</v>
      </c>
      <c r="X45" s="12">
        <f t="shared" si="12"/>
        <v>3329554</v>
      </c>
      <c r="Y45" s="12">
        <f t="shared" si="12"/>
        <v>3665719</v>
      </c>
      <c r="Z45" s="12">
        <f t="shared" si="12"/>
        <v>3287257</v>
      </c>
      <c r="AA45" s="12">
        <f t="shared" si="12"/>
        <v>3373628</v>
      </c>
      <c r="AB45" s="12">
        <v>2695466</v>
      </c>
      <c r="AC45" s="12">
        <v>2332304</v>
      </c>
      <c r="AD45" s="12">
        <v>1750928</v>
      </c>
      <c r="AE45" s="12">
        <v>4912947</v>
      </c>
      <c r="AF45" s="12">
        <v>4214678</v>
      </c>
      <c r="AG45" s="12">
        <v>2694041</v>
      </c>
      <c r="AH45" s="12">
        <v>3405745</v>
      </c>
      <c r="AI45" s="13">
        <v>3.9751873544107585E-2</v>
      </c>
      <c r="AJ45" s="13">
        <v>0.26417712276836175</v>
      </c>
    </row>
    <row r="46" spans="1:36" ht="10.5" customHeight="1" x14ac:dyDescent="0.2">
      <c r="A46" s="11"/>
      <c r="B46" s="19" t="s">
        <v>69</v>
      </c>
      <c r="C46" s="14"/>
      <c r="D46" s="19"/>
      <c r="E46" s="14"/>
      <c r="F46" s="2"/>
      <c r="G46" s="12">
        <v>1466877</v>
      </c>
      <c r="H46" s="12">
        <v>1681250</v>
      </c>
      <c r="I46" s="12">
        <v>1690837</v>
      </c>
      <c r="J46" s="12">
        <v>2001953</v>
      </c>
      <c r="K46" s="12">
        <f t="shared" si="12"/>
        <v>2049876</v>
      </c>
      <c r="L46" s="12">
        <f t="shared" si="12"/>
        <v>1881560</v>
      </c>
      <c r="M46" s="12">
        <f t="shared" si="12"/>
        <v>824782</v>
      </c>
      <c r="N46" s="12">
        <f t="shared" si="12"/>
        <v>2087972</v>
      </c>
      <c r="O46" s="12">
        <f t="shared" si="12"/>
        <v>2333534</v>
      </c>
      <c r="P46" s="12">
        <f t="shared" si="12"/>
        <v>2288656</v>
      </c>
      <c r="Q46" s="12">
        <f t="shared" si="12"/>
        <v>2281661</v>
      </c>
      <c r="R46" s="12">
        <f t="shared" si="12"/>
        <v>2401450</v>
      </c>
      <c r="S46" s="12">
        <f t="shared" si="12"/>
        <v>2405974</v>
      </c>
      <c r="T46" s="12">
        <f t="shared" si="12"/>
        <v>2599518</v>
      </c>
      <c r="U46" s="12">
        <f t="shared" si="12"/>
        <v>2834506</v>
      </c>
      <c r="V46" s="12">
        <f t="shared" si="12"/>
        <v>6098354</v>
      </c>
      <c r="W46" s="12">
        <f t="shared" si="12"/>
        <v>3181171</v>
      </c>
      <c r="X46" s="12">
        <f t="shared" si="12"/>
        <v>3027306</v>
      </c>
      <c r="Y46" s="12">
        <f t="shared" si="12"/>
        <v>2874972</v>
      </c>
      <c r="Z46" s="12">
        <f t="shared" si="12"/>
        <v>2821198</v>
      </c>
      <c r="AA46" s="12">
        <f t="shared" si="12"/>
        <v>2982440</v>
      </c>
      <c r="AB46" s="12">
        <v>3325268</v>
      </c>
      <c r="AC46" s="12">
        <v>2732182</v>
      </c>
      <c r="AD46" s="12">
        <v>2896133</v>
      </c>
      <c r="AE46" s="12">
        <v>3763554</v>
      </c>
      <c r="AF46" s="12">
        <v>3275408</v>
      </c>
      <c r="AG46" s="12">
        <v>3522548</v>
      </c>
      <c r="AH46" s="12">
        <v>5001491</v>
      </c>
      <c r="AI46" s="13">
        <v>7.0398453855932575E-2</v>
      </c>
      <c r="AJ46" s="13">
        <v>0.41985034696475393</v>
      </c>
    </row>
    <row r="47" spans="1:36" ht="10.5" customHeight="1" x14ac:dyDescent="0.2">
      <c r="A47" s="11"/>
      <c r="B47" s="19" t="s">
        <v>70</v>
      </c>
      <c r="C47" s="14"/>
      <c r="D47" s="19"/>
      <c r="E47" s="14"/>
      <c r="F47" s="2"/>
      <c r="G47" s="12">
        <v>2779963</v>
      </c>
      <c r="H47" s="12">
        <v>3142877</v>
      </c>
      <c r="I47" s="12">
        <v>3237253</v>
      </c>
      <c r="J47" s="12">
        <v>2953498</v>
      </c>
      <c r="K47" s="12">
        <f t="shared" si="12"/>
        <v>3306433</v>
      </c>
      <c r="L47" s="12">
        <f t="shared" si="12"/>
        <v>3511632</v>
      </c>
      <c r="M47" s="12">
        <f t="shared" si="12"/>
        <v>3862707</v>
      </c>
      <c r="N47" s="12">
        <f t="shared" si="12"/>
        <v>6094321</v>
      </c>
      <c r="O47" s="12">
        <f t="shared" si="12"/>
        <v>3834098</v>
      </c>
      <c r="P47" s="12">
        <f t="shared" si="12"/>
        <v>3841335</v>
      </c>
      <c r="Q47" s="12">
        <f t="shared" si="12"/>
        <v>4432753</v>
      </c>
      <c r="R47" s="12">
        <f t="shared" si="12"/>
        <v>4056336</v>
      </c>
      <c r="S47" s="12">
        <f t="shared" si="12"/>
        <v>2184060</v>
      </c>
      <c r="T47" s="12">
        <f t="shared" si="12"/>
        <v>4761029</v>
      </c>
      <c r="U47" s="12">
        <f t="shared" si="12"/>
        <v>4545577</v>
      </c>
      <c r="V47" s="12">
        <f t="shared" si="12"/>
        <v>5634694</v>
      </c>
      <c r="W47" s="12">
        <f t="shared" si="12"/>
        <v>5041268</v>
      </c>
      <c r="X47" s="12">
        <f t="shared" si="12"/>
        <v>5019504</v>
      </c>
      <c r="Y47" s="12">
        <f t="shared" si="12"/>
        <v>4930771</v>
      </c>
      <c r="Z47" s="12">
        <f t="shared" si="12"/>
        <v>5321003</v>
      </c>
      <c r="AA47" s="12">
        <f t="shared" si="12"/>
        <v>5150769</v>
      </c>
      <c r="AB47" s="12">
        <v>5379966</v>
      </c>
      <c r="AC47" s="12">
        <v>6050348</v>
      </c>
      <c r="AD47" s="12">
        <v>4191633</v>
      </c>
      <c r="AE47" s="12">
        <v>7061788</v>
      </c>
      <c r="AF47" s="12">
        <v>6284144</v>
      </c>
      <c r="AG47" s="12">
        <v>4995975</v>
      </c>
      <c r="AH47" s="12">
        <v>6211476</v>
      </c>
      <c r="AI47" s="13">
        <v>2.424192036256767E-2</v>
      </c>
      <c r="AJ47" s="13">
        <v>0.24329605332292495</v>
      </c>
    </row>
    <row r="48" spans="1:36" ht="10.5" customHeight="1" x14ac:dyDescent="0.2">
      <c r="A48" s="11"/>
      <c r="B48" s="19" t="s">
        <v>71</v>
      </c>
      <c r="C48" s="14"/>
      <c r="D48" s="19"/>
      <c r="E48" s="14"/>
      <c r="F48" s="2"/>
      <c r="G48" s="12">
        <v>1552784</v>
      </c>
      <c r="H48" s="12">
        <v>1665239</v>
      </c>
      <c r="I48" s="12">
        <v>1609386</v>
      </c>
      <c r="J48" s="12">
        <v>1657634</v>
      </c>
      <c r="K48" s="12">
        <f t="shared" si="12"/>
        <v>1809075</v>
      </c>
      <c r="L48" s="12">
        <f t="shared" si="12"/>
        <v>1995892</v>
      </c>
      <c r="M48" s="12">
        <f t="shared" si="12"/>
        <v>1864625</v>
      </c>
      <c r="N48" s="12">
        <f t="shared" si="12"/>
        <v>1900982</v>
      </c>
      <c r="O48" s="12">
        <f t="shared" si="12"/>
        <v>2551250</v>
      </c>
      <c r="P48" s="12">
        <f t="shared" si="12"/>
        <v>2182272</v>
      </c>
      <c r="Q48" s="12">
        <f t="shared" si="12"/>
        <v>2151899</v>
      </c>
      <c r="R48" s="12">
        <f t="shared" si="12"/>
        <v>2086690</v>
      </c>
      <c r="S48" s="12">
        <f t="shared" si="12"/>
        <v>2767120</v>
      </c>
      <c r="T48" s="12">
        <f t="shared" si="12"/>
        <v>2868514</v>
      </c>
      <c r="U48" s="12">
        <f t="shared" si="12"/>
        <v>3211249</v>
      </c>
      <c r="V48" s="12">
        <f t="shared" si="12"/>
        <v>3393069</v>
      </c>
      <c r="W48" s="12">
        <f t="shared" si="12"/>
        <v>3352904</v>
      </c>
      <c r="X48" s="12">
        <f t="shared" si="12"/>
        <v>3749537</v>
      </c>
      <c r="Y48" s="12">
        <f t="shared" si="12"/>
        <v>3676339</v>
      </c>
      <c r="Z48" s="12">
        <f t="shared" si="12"/>
        <v>3235920</v>
      </c>
      <c r="AA48" s="12">
        <f t="shared" si="12"/>
        <v>3249115</v>
      </c>
      <c r="AB48" s="12">
        <v>4109452</v>
      </c>
      <c r="AC48" s="12">
        <v>3597276</v>
      </c>
      <c r="AD48" s="12">
        <v>3495847</v>
      </c>
      <c r="AE48" s="12">
        <v>3723293</v>
      </c>
      <c r="AF48" s="12">
        <v>3467246</v>
      </c>
      <c r="AG48" s="12">
        <v>3427440</v>
      </c>
      <c r="AH48" s="12">
        <v>3485467</v>
      </c>
      <c r="AI48" s="13">
        <v>-2.7074669598734613E-2</v>
      </c>
      <c r="AJ48" s="13">
        <v>1.6930128609107673E-2</v>
      </c>
    </row>
    <row r="49" spans="1:36" ht="10.5" customHeight="1" x14ac:dyDescent="0.2">
      <c r="A49" s="11"/>
      <c r="B49" s="19" t="s">
        <v>72</v>
      </c>
      <c r="C49" s="14"/>
      <c r="D49" s="19"/>
      <c r="E49" s="14"/>
      <c r="F49" s="2"/>
      <c r="G49" s="12">
        <v>2402255</v>
      </c>
      <c r="H49" s="12">
        <v>2627264</v>
      </c>
      <c r="I49" s="12">
        <v>2685313</v>
      </c>
      <c r="J49" s="12">
        <v>2465871</v>
      </c>
      <c r="K49" s="12">
        <f t="shared" si="12"/>
        <v>2722871</v>
      </c>
      <c r="L49" s="12">
        <f t="shared" si="12"/>
        <v>1627653</v>
      </c>
      <c r="M49" s="12">
        <f t="shared" si="12"/>
        <v>2671817</v>
      </c>
      <c r="N49" s="12">
        <f t="shared" si="12"/>
        <v>2771732</v>
      </c>
      <c r="O49" s="12">
        <f t="shared" si="12"/>
        <v>2856354</v>
      </c>
      <c r="P49" s="12">
        <f t="shared" si="12"/>
        <v>3404680</v>
      </c>
      <c r="Q49" s="12">
        <f t="shared" si="12"/>
        <v>3832851</v>
      </c>
      <c r="R49" s="12">
        <f t="shared" si="12"/>
        <v>3028448</v>
      </c>
      <c r="S49" s="12">
        <f t="shared" si="12"/>
        <v>4576968</v>
      </c>
      <c r="T49" s="12">
        <f t="shared" si="12"/>
        <v>8817332</v>
      </c>
      <c r="U49" s="12">
        <f t="shared" si="12"/>
        <v>9299007</v>
      </c>
      <c r="V49" s="12">
        <f t="shared" si="12"/>
        <v>11280499</v>
      </c>
      <c r="W49" s="12">
        <f t="shared" si="12"/>
        <v>12256099</v>
      </c>
      <c r="X49" s="12">
        <f t="shared" si="12"/>
        <v>10902064</v>
      </c>
      <c r="Y49" s="12">
        <f t="shared" si="12"/>
        <v>10947309</v>
      </c>
      <c r="Z49" s="12">
        <f t="shared" si="12"/>
        <v>11040942</v>
      </c>
      <c r="AA49" s="12">
        <f t="shared" si="12"/>
        <v>12623665</v>
      </c>
      <c r="AB49" s="12">
        <v>12964648</v>
      </c>
      <c r="AC49" s="12">
        <v>28802861</v>
      </c>
      <c r="AD49" s="12">
        <v>12152280</v>
      </c>
      <c r="AE49" s="12">
        <v>22112041</v>
      </c>
      <c r="AF49" s="12">
        <v>25312472</v>
      </c>
      <c r="AG49" s="12">
        <v>23347260</v>
      </c>
      <c r="AH49" s="12">
        <v>19560878</v>
      </c>
      <c r="AI49" s="13">
        <v>7.0955114211126213E-2</v>
      </c>
      <c r="AJ49" s="13">
        <v>-0.1621767179531988</v>
      </c>
    </row>
    <row r="50" spans="1:36" ht="10.5" customHeight="1" x14ac:dyDescent="0.2">
      <c r="A50" s="11"/>
      <c r="B50" s="19" t="s">
        <v>73</v>
      </c>
      <c r="C50" s="14"/>
      <c r="D50" s="19"/>
      <c r="E50" s="14"/>
      <c r="F50" s="2"/>
      <c r="G50" s="12">
        <v>3723598</v>
      </c>
      <c r="H50" s="12">
        <v>4350228</v>
      </c>
      <c r="I50" s="12">
        <v>4919017</v>
      </c>
      <c r="J50" s="12">
        <v>7068912</v>
      </c>
      <c r="K50" s="12">
        <f t="shared" si="12"/>
        <v>2714496</v>
      </c>
      <c r="L50" s="12">
        <f t="shared" si="12"/>
        <v>3216014</v>
      </c>
      <c r="M50" s="12">
        <f t="shared" si="12"/>
        <v>5595634</v>
      </c>
      <c r="N50" s="12">
        <f t="shared" si="12"/>
        <v>5759141</v>
      </c>
      <c r="O50" s="12">
        <f t="shared" si="12"/>
        <v>6313427</v>
      </c>
      <c r="P50" s="12">
        <f t="shared" si="12"/>
        <v>7994439</v>
      </c>
      <c r="Q50" s="12">
        <f t="shared" si="12"/>
        <v>8434468</v>
      </c>
      <c r="R50" s="12">
        <f t="shared" si="12"/>
        <v>6388843</v>
      </c>
      <c r="S50" s="12">
        <f t="shared" si="12"/>
        <v>13563684</v>
      </c>
      <c r="T50" s="12">
        <f t="shared" si="12"/>
        <v>37085598</v>
      </c>
      <c r="U50" s="12">
        <f t="shared" si="12"/>
        <v>13560520</v>
      </c>
      <c r="V50" s="12">
        <f t="shared" si="12"/>
        <v>12898317</v>
      </c>
      <c r="W50" s="12">
        <f t="shared" si="12"/>
        <v>4372677</v>
      </c>
      <c r="X50" s="12">
        <f t="shared" si="12"/>
        <v>10890327</v>
      </c>
      <c r="Y50" s="12">
        <f t="shared" si="12"/>
        <v>8402017</v>
      </c>
      <c r="Z50" s="12">
        <f t="shared" si="12"/>
        <v>6035490</v>
      </c>
      <c r="AA50" s="12">
        <f t="shared" si="12"/>
        <v>3835856</v>
      </c>
      <c r="AB50" s="12">
        <v>3441696</v>
      </c>
      <c r="AC50" s="12">
        <v>6890667</v>
      </c>
      <c r="AD50" s="12">
        <v>7893414</v>
      </c>
      <c r="AE50" s="12">
        <v>7305389</v>
      </c>
      <c r="AF50" s="12">
        <v>8162957</v>
      </c>
      <c r="AG50" s="12">
        <v>21694841</v>
      </c>
      <c r="AH50" s="12">
        <v>48333641</v>
      </c>
      <c r="AI50" s="13">
        <v>0.55326718585738321</v>
      </c>
      <c r="AJ50" s="13">
        <v>1.2278863901330275</v>
      </c>
    </row>
    <row r="51" spans="1:36" ht="10.5" customHeight="1" x14ac:dyDescent="0.2">
      <c r="A51" s="11"/>
      <c r="B51" s="19" t="s">
        <v>74</v>
      </c>
      <c r="C51" s="14"/>
      <c r="D51" s="19"/>
      <c r="E51" s="14"/>
      <c r="F51" s="2"/>
      <c r="G51" s="12">
        <v>2316789</v>
      </c>
      <c r="H51" s="12">
        <v>2487378</v>
      </c>
      <c r="I51" s="12">
        <v>2632705</v>
      </c>
      <c r="J51" s="12">
        <v>1653554</v>
      </c>
      <c r="K51" s="12">
        <f t="shared" si="12"/>
        <v>1562912</v>
      </c>
      <c r="L51" s="12">
        <f t="shared" si="12"/>
        <v>3296940</v>
      </c>
      <c r="M51" s="12">
        <f t="shared" si="12"/>
        <v>1151621</v>
      </c>
      <c r="N51" s="12">
        <f t="shared" si="12"/>
        <v>1177834</v>
      </c>
      <c r="O51" s="12">
        <f t="shared" si="12"/>
        <v>782902</v>
      </c>
      <c r="P51" s="12">
        <f t="shared" si="12"/>
        <v>3337154</v>
      </c>
      <c r="Q51" s="12">
        <f t="shared" si="12"/>
        <v>2069734</v>
      </c>
      <c r="R51" s="12">
        <f t="shared" si="12"/>
        <v>1362306</v>
      </c>
      <c r="S51" s="12">
        <f t="shared" si="12"/>
        <v>1860396</v>
      </c>
      <c r="T51" s="12">
        <f t="shared" si="12"/>
        <v>7725610</v>
      </c>
      <c r="U51" s="12">
        <f t="shared" si="12"/>
        <v>8420849</v>
      </c>
      <c r="V51" s="12">
        <f t="shared" si="12"/>
        <v>3099704</v>
      </c>
      <c r="W51" s="12">
        <f t="shared" si="12"/>
        <v>8033044</v>
      </c>
      <c r="X51" s="12">
        <f t="shared" si="12"/>
        <v>6709337</v>
      </c>
      <c r="Y51" s="12">
        <f t="shared" si="12"/>
        <v>5938805</v>
      </c>
      <c r="Z51" s="12">
        <f t="shared" si="12"/>
        <v>5302548</v>
      </c>
      <c r="AA51" s="12">
        <f t="shared" si="12"/>
        <v>7460087</v>
      </c>
      <c r="AB51" s="12">
        <v>8727031</v>
      </c>
      <c r="AC51" s="12">
        <v>15082878</v>
      </c>
      <c r="AD51" s="12">
        <v>4888835</v>
      </c>
      <c r="AE51" s="12">
        <v>3849770</v>
      </c>
      <c r="AF51" s="12">
        <v>3814870</v>
      </c>
      <c r="AG51" s="12">
        <v>6486930</v>
      </c>
      <c r="AH51" s="12">
        <v>6127029</v>
      </c>
      <c r="AI51" s="13">
        <v>-5.7248491037307003E-2</v>
      </c>
      <c r="AJ51" s="13">
        <v>-5.5480943990454654E-2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4697327</v>
      </c>
      <c r="S52" s="12">
        <f t="shared" si="13"/>
        <v>4990362.0250000004</v>
      </c>
      <c r="T52" s="12">
        <f t="shared" si="13"/>
        <v>5283397.05</v>
      </c>
      <c r="U52" s="12">
        <f t="shared" si="13"/>
        <v>5475982.5250000004</v>
      </c>
      <c r="V52" s="12">
        <f t="shared" si="13"/>
        <v>5668568</v>
      </c>
      <c r="W52" s="12">
        <f t="shared" si="13"/>
        <v>5720561.5</v>
      </c>
      <c r="X52" s="12">
        <f t="shared" si="13"/>
        <v>5772555</v>
      </c>
      <c r="Y52" s="12">
        <f t="shared" si="13"/>
        <v>5757396.7450000001</v>
      </c>
      <c r="Z52" s="12">
        <f t="shared" si="13"/>
        <v>5742238.4900000002</v>
      </c>
      <c r="AA52" s="12">
        <f t="shared" si="13"/>
        <v>5826150.5350000001</v>
      </c>
      <c r="AB52" s="12">
        <v>5910062.5800000001</v>
      </c>
      <c r="AC52" s="12">
        <v>5996427.059293123</v>
      </c>
      <c r="AD52" s="12">
        <v>6122446</v>
      </c>
      <c r="AE52" s="12">
        <v>6211914.0646156985</v>
      </c>
      <c r="AF52" s="12">
        <v>6759063.5599999996</v>
      </c>
      <c r="AG52" s="12">
        <v>7101781.6260021999</v>
      </c>
      <c r="AH52" s="12">
        <v>7531756.6200000001</v>
      </c>
      <c r="AI52" s="13">
        <v>4.1239655282302445E-2</v>
      </c>
      <c r="AJ52" s="13">
        <v>6.0544665640450794E-2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236</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62280491</v>
      </c>
      <c r="H62" s="5">
        <v>59990142</v>
      </c>
      <c r="I62" s="5">
        <v>67570239</v>
      </c>
      <c r="J62" s="5">
        <v>66639244</v>
      </c>
      <c r="K62" s="5">
        <f>SUM(K64,K79,K91,K93)</f>
        <v>68927508</v>
      </c>
      <c r="L62" s="5">
        <f>SUM(L64,L79,L91,L93)</f>
        <v>73523699</v>
      </c>
      <c r="M62" s="5">
        <f>SUM(M64,M79,M91,M93)</f>
        <v>76604689</v>
      </c>
      <c r="N62" s="5">
        <f>SUM(N64,N79,N91,N93)</f>
        <v>76948325</v>
      </c>
      <c r="O62" s="39">
        <v>91342346</v>
      </c>
      <c r="P62" s="39">
        <v>93173507</v>
      </c>
      <c r="Q62" s="39">
        <v>99089206</v>
      </c>
      <c r="R62" s="39">
        <v>98936009</v>
      </c>
      <c r="S62" s="39">
        <v>151777369</v>
      </c>
      <c r="T62" s="39">
        <v>112622731</v>
      </c>
      <c r="U62" s="8">
        <v>118170632</v>
      </c>
      <c r="V62" s="8">
        <f>SUM(V64,V79,V91,V93)</f>
        <v>122726199</v>
      </c>
      <c r="W62" s="8">
        <f>W64+W79+W91+W93</f>
        <v>123142460</v>
      </c>
      <c r="X62" s="8">
        <f>SUM(X64,X79,X91,X93)</f>
        <v>118604532</v>
      </c>
      <c r="Y62" s="8">
        <f>SUM(Y64+Y79+Y91+Y93)</f>
        <v>115672477.14071327</v>
      </c>
      <c r="Z62" s="8">
        <f>SUM(Z64+Z79+Z91+Z93)</f>
        <v>115919808.41003427</v>
      </c>
      <c r="AA62" s="8">
        <f>SUM(AA64+AA79+AA91+AA93)</f>
        <v>117065990</v>
      </c>
      <c r="AB62" s="39">
        <v>118182535</v>
      </c>
      <c r="AC62" s="39">
        <v>143749578</v>
      </c>
      <c r="AD62" s="39">
        <v>122843433</v>
      </c>
      <c r="AE62" s="39">
        <v>151383519</v>
      </c>
      <c r="AF62" s="39">
        <v>203677984</v>
      </c>
      <c r="AG62" s="39">
        <v>145017300</v>
      </c>
      <c r="AH62" s="39">
        <v>151361412</v>
      </c>
      <c r="AI62" s="10">
        <v>4.2102197078723869E-2</v>
      </c>
      <c r="AJ62" s="10">
        <v>4.3747277049014155E-2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28675587</v>
      </c>
      <c r="H64" s="12">
        <v>26657630</v>
      </c>
      <c r="I64" s="12">
        <v>33815669</v>
      </c>
      <c r="J64" s="12">
        <v>26623079</v>
      </c>
      <c r="K64" s="12">
        <f>SUM(K65,K69:K73)</f>
        <v>27177443</v>
      </c>
      <c r="L64" s="12">
        <f>SUM(L65,L69:L73)</f>
        <v>30125969</v>
      </c>
      <c r="M64" s="12">
        <f>SUM(M65,M69:M73)</f>
        <v>30660853</v>
      </c>
      <c r="N64" s="12">
        <f>SUM(N65,N69:N73)</f>
        <v>27792109</v>
      </c>
      <c r="O64" s="41">
        <v>36623839</v>
      </c>
      <c r="P64" s="41">
        <v>32971448</v>
      </c>
      <c r="Q64" s="41">
        <v>34672860</v>
      </c>
      <c r="R64" s="41">
        <v>34991702</v>
      </c>
      <c r="S64" s="41">
        <v>89769521</v>
      </c>
      <c r="T64" s="41">
        <v>47882342</v>
      </c>
      <c r="U64" s="11">
        <v>51200634</v>
      </c>
      <c r="V64" s="11">
        <v>48644137</v>
      </c>
      <c r="W64" s="11">
        <v>49278872</v>
      </c>
      <c r="X64" s="11">
        <v>49057696</v>
      </c>
      <c r="Y64" s="11">
        <v>48591699</v>
      </c>
      <c r="Z64" s="11">
        <v>49568480</v>
      </c>
      <c r="AA64" s="11">
        <v>50940091</v>
      </c>
      <c r="AB64" s="41">
        <v>51130931</v>
      </c>
      <c r="AC64" s="41">
        <v>71398580</v>
      </c>
      <c r="AD64" s="41">
        <v>52749821</v>
      </c>
      <c r="AE64" s="41">
        <v>77087242</v>
      </c>
      <c r="AF64" s="41">
        <v>126694448</v>
      </c>
      <c r="AG64" s="39">
        <v>65812319</v>
      </c>
      <c r="AH64" s="41">
        <v>68360302</v>
      </c>
      <c r="AI64" s="13">
        <v>4.9590872607070846E-2</v>
      </c>
      <c r="AJ64" s="13">
        <v>3.8715897551034481E-2</v>
      </c>
    </row>
    <row r="65" spans="1:36" ht="10.5" customHeight="1" x14ac:dyDescent="0.2">
      <c r="A65" s="11"/>
      <c r="B65" s="11"/>
      <c r="C65" s="11" t="s">
        <v>36</v>
      </c>
      <c r="D65" s="11"/>
      <c r="E65" s="11"/>
      <c r="F65" s="2"/>
      <c r="G65" s="12">
        <v>21050608</v>
      </c>
      <c r="H65" s="12">
        <v>22580086</v>
      </c>
      <c r="I65" s="12">
        <v>24446617</v>
      </c>
      <c r="J65" s="12">
        <v>20945755</v>
      </c>
      <c r="K65" s="12">
        <f>SUM(K66:K68)</f>
        <v>22895527</v>
      </c>
      <c r="L65" s="12">
        <f>SUM(L66:L68)</f>
        <v>22306225</v>
      </c>
      <c r="M65" s="12">
        <f>SUM(M66:M68)</f>
        <v>23669471</v>
      </c>
      <c r="N65" s="12">
        <f>SUM(N66:N68)</f>
        <v>23031039</v>
      </c>
      <c r="O65" s="41">
        <v>26531406</v>
      </c>
      <c r="P65" s="41">
        <v>27494293</v>
      </c>
      <c r="Q65" s="41">
        <v>28302103</v>
      </c>
      <c r="R65" s="41">
        <v>29068485</v>
      </c>
      <c r="S65" s="41">
        <v>30602584</v>
      </c>
      <c r="T65" s="41">
        <v>31250230</v>
      </c>
      <c r="U65" s="11">
        <v>34258115</v>
      </c>
      <c r="V65" s="11">
        <v>31178033</v>
      </c>
      <c r="W65" s="11">
        <v>33453092</v>
      </c>
      <c r="X65" s="11">
        <v>33948422</v>
      </c>
      <c r="Y65" s="11">
        <v>32731591</v>
      </c>
      <c r="Z65" s="11">
        <v>34049625</v>
      </c>
      <c r="AA65" s="11">
        <v>34710832</v>
      </c>
      <c r="AB65" s="41">
        <v>32447319</v>
      </c>
      <c r="AC65" s="41">
        <v>37591730</v>
      </c>
      <c r="AD65" s="41">
        <v>36980605</v>
      </c>
      <c r="AE65" s="41">
        <v>43318642</v>
      </c>
      <c r="AF65" s="41">
        <v>42122855</v>
      </c>
      <c r="AG65" s="41">
        <v>44454603</v>
      </c>
      <c r="AH65" s="41">
        <v>47469066</v>
      </c>
      <c r="AI65" s="13">
        <v>6.5463667268975234E-2</v>
      </c>
      <c r="AJ65" s="13">
        <v>6.780991835648606E-2</v>
      </c>
    </row>
    <row r="66" spans="1:36" ht="10.5" customHeight="1" x14ac:dyDescent="0.2">
      <c r="A66" s="11"/>
      <c r="B66" s="11"/>
      <c r="C66" s="11"/>
      <c r="D66" s="11" t="s">
        <v>37</v>
      </c>
      <c r="E66" s="11"/>
      <c r="F66" s="2"/>
      <c r="G66" s="12">
        <v>21050608</v>
      </c>
      <c r="H66" s="12">
        <v>22580086</v>
      </c>
      <c r="I66" s="12">
        <v>24446617</v>
      </c>
      <c r="J66" s="12">
        <v>20945755</v>
      </c>
      <c r="K66" s="12">
        <v>22895527</v>
      </c>
      <c r="L66" s="12">
        <v>22306225</v>
      </c>
      <c r="M66" s="12">
        <v>23669471</v>
      </c>
      <c r="N66" s="12">
        <v>23031039</v>
      </c>
      <c r="O66" s="41">
        <v>26531406</v>
      </c>
      <c r="P66" s="41">
        <v>27494293</v>
      </c>
      <c r="Q66" s="41">
        <v>28302103</v>
      </c>
      <c r="R66" s="41">
        <v>29068485</v>
      </c>
      <c r="S66" s="41">
        <v>30602584</v>
      </c>
      <c r="T66" s="41">
        <v>31079957</v>
      </c>
      <c r="U66" s="11">
        <v>34063638</v>
      </c>
      <c r="V66" s="11">
        <v>30955753</v>
      </c>
      <c r="W66" s="11">
        <v>33225871</v>
      </c>
      <c r="X66" s="11">
        <v>33751186</v>
      </c>
      <c r="Y66" s="11">
        <v>32563711</v>
      </c>
      <c r="Z66" s="11">
        <v>33896565</v>
      </c>
      <c r="AA66" s="11">
        <v>34546288</v>
      </c>
      <c r="AB66" s="41">
        <v>32269787</v>
      </c>
      <c r="AC66" s="41">
        <v>37398241</v>
      </c>
      <c r="AD66" s="41">
        <v>36748371</v>
      </c>
      <c r="AE66" s="41">
        <v>43052833</v>
      </c>
      <c r="AF66" s="41">
        <v>41782510</v>
      </c>
      <c r="AG66" s="41">
        <v>44021242</v>
      </c>
      <c r="AH66" s="41">
        <v>47245969</v>
      </c>
      <c r="AI66" s="13">
        <v>6.5601386670254724E-2</v>
      </c>
      <c r="AJ66" s="13">
        <v>7.3253885022144541E-2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0</v>
      </c>
      <c r="P68" s="41">
        <v>0</v>
      </c>
      <c r="Q68" s="41">
        <v>0</v>
      </c>
      <c r="R68" s="41">
        <v>0</v>
      </c>
      <c r="S68" s="41">
        <v>0</v>
      </c>
      <c r="T68" s="41">
        <v>170273</v>
      </c>
      <c r="U68" s="11">
        <v>194477</v>
      </c>
      <c r="V68" s="11">
        <v>222280</v>
      </c>
      <c r="W68" s="11">
        <v>227221</v>
      </c>
      <c r="X68" s="11">
        <v>197236</v>
      </c>
      <c r="Y68" s="11">
        <v>167880</v>
      </c>
      <c r="Z68" s="11">
        <v>153060</v>
      </c>
      <c r="AA68" s="11">
        <v>164544</v>
      </c>
      <c r="AB68" s="41">
        <v>177532</v>
      </c>
      <c r="AC68" s="41">
        <v>193489</v>
      </c>
      <c r="AD68" s="41">
        <v>232234</v>
      </c>
      <c r="AE68" s="41">
        <v>265809</v>
      </c>
      <c r="AF68" s="41">
        <v>340345</v>
      </c>
      <c r="AG68" s="41">
        <v>433361</v>
      </c>
      <c r="AH68" s="41">
        <v>223097</v>
      </c>
      <c r="AI68" s="13">
        <v>3.8810141380852814E-2</v>
      </c>
      <c r="AJ68" s="13">
        <v>-0.48519363763698165</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7624979</v>
      </c>
      <c r="H73" s="12">
        <v>4077544</v>
      </c>
      <c r="I73" s="12">
        <v>9369052</v>
      </c>
      <c r="J73" s="12">
        <v>5677324</v>
      </c>
      <c r="K73" s="12">
        <f>SUM(K74:K77)</f>
        <v>4281916</v>
      </c>
      <c r="L73" s="12">
        <f>SUM(L74:L77)</f>
        <v>7819744</v>
      </c>
      <c r="M73" s="12">
        <f>SUM(M74:M77)</f>
        <v>6991382</v>
      </c>
      <c r="N73" s="12">
        <f>SUM(N74:N77)</f>
        <v>4761070</v>
      </c>
      <c r="O73" s="41">
        <v>10092433</v>
      </c>
      <c r="P73" s="41">
        <v>5477155</v>
      </c>
      <c r="Q73" s="41">
        <v>6370757</v>
      </c>
      <c r="R73" s="41">
        <v>5923217</v>
      </c>
      <c r="S73" s="41">
        <v>59166937</v>
      </c>
      <c r="T73" s="41">
        <v>16632112</v>
      </c>
      <c r="U73" s="11">
        <v>16942519</v>
      </c>
      <c r="V73" s="11">
        <v>17466104</v>
      </c>
      <c r="W73" s="11">
        <v>15825780</v>
      </c>
      <c r="X73" s="11">
        <v>15109274</v>
      </c>
      <c r="Y73" s="11">
        <v>15860108</v>
      </c>
      <c r="Z73" s="11">
        <v>15518855</v>
      </c>
      <c r="AA73" s="11">
        <v>16229259</v>
      </c>
      <c r="AB73" s="41">
        <v>18683612</v>
      </c>
      <c r="AC73" s="41">
        <v>33806850</v>
      </c>
      <c r="AD73" s="41">
        <v>15769216</v>
      </c>
      <c r="AE73" s="41">
        <v>33768600</v>
      </c>
      <c r="AF73" s="41">
        <v>84571593</v>
      </c>
      <c r="AG73" s="41">
        <v>21357716</v>
      </c>
      <c r="AH73" s="41">
        <v>20891236</v>
      </c>
      <c r="AI73" s="13">
        <v>1.8788144658737016E-2</v>
      </c>
      <c r="AJ73" s="13">
        <v>-2.1841286774297402E-2</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3343902</v>
      </c>
      <c r="H75" s="12">
        <v>3459419</v>
      </c>
      <c r="I75" s="12">
        <v>4777664</v>
      </c>
      <c r="J75" s="12">
        <v>3329797</v>
      </c>
      <c r="K75" s="12">
        <v>3290720</v>
      </c>
      <c r="L75" s="12">
        <v>3875399</v>
      </c>
      <c r="M75" s="12">
        <v>3482948</v>
      </c>
      <c r="N75" s="12">
        <v>3593285</v>
      </c>
      <c r="O75" s="41">
        <v>4004509</v>
      </c>
      <c r="P75" s="41">
        <v>3301720</v>
      </c>
      <c r="Q75" s="41">
        <v>3109008</v>
      </c>
      <c r="R75" s="41">
        <v>2989213</v>
      </c>
      <c r="S75" s="41">
        <v>3808950</v>
      </c>
      <c r="T75" s="41">
        <v>5060677</v>
      </c>
      <c r="U75" s="11">
        <v>5283405</v>
      </c>
      <c r="V75" s="11">
        <v>4581861</v>
      </c>
      <c r="W75" s="11">
        <v>3363170</v>
      </c>
      <c r="X75" s="11">
        <v>2951035</v>
      </c>
      <c r="Y75" s="11">
        <v>2862103</v>
      </c>
      <c r="Z75" s="11">
        <v>3291947</v>
      </c>
      <c r="AA75" s="11">
        <v>3512933</v>
      </c>
      <c r="AB75" s="41">
        <v>3282663</v>
      </c>
      <c r="AC75" s="41">
        <v>2862435</v>
      </c>
      <c r="AD75" s="41">
        <v>3096514</v>
      </c>
      <c r="AE75" s="41">
        <v>3017140</v>
      </c>
      <c r="AF75" s="41">
        <v>4206952</v>
      </c>
      <c r="AG75" s="41">
        <v>6253199</v>
      </c>
      <c r="AH75" s="41">
        <v>3929594</v>
      </c>
      <c r="AI75" s="13">
        <v>3.0434119034590257E-2</v>
      </c>
      <c r="AJ75" s="13">
        <v>-0.37158660711101632</v>
      </c>
    </row>
    <row r="76" spans="1:36" ht="10.5" customHeight="1" x14ac:dyDescent="0.2">
      <c r="A76" s="11"/>
      <c r="B76" s="14"/>
      <c r="C76" s="11"/>
      <c r="D76" s="15" t="s">
        <v>47</v>
      </c>
      <c r="E76" s="11"/>
      <c r="F76" s="2"/>
      <c r="G76" s="12">
        <v>3746376</v>
      </c>
      <c r="H76" s="12">
        <v>0</v>
      </c>
      <c r="I76" s="12">
        <v>3943727</v>
      </c>
      <c r="J76" s="12">
        <v>1615647</v>
      </c>
      <c r="K76" s="12">
        <v>264626</v>
      </c>
      <c r="L76" s="12">
        <v>3100000</v>
      </c>
      <c r="M76" s="12">
        <v>2500000</v>
      </c>
      <c r="N76" s="12">
        <v>0</v>
      </c>
      <c r="O76" s="41">
        <v>3929381</v>
      </c>
      <c r="P76" s="41">
        <v>0</v>
      </c>
      <c r="Q76" s="41">
        <v>0</v>
      </c>
      <c r="R76" s="41">
        <v>0</v>
      </c>
      <c r="S76" s="41">
        <v>49000000</v>
      </c>
      <c r="T76" s="41">
        <v>3400000</v>
      </c>
      <c r="U76" s="11">
        <v>3000000</v>
      </c>
      <c r="V76" s="11">
        <v>4000000</v>
      </c>
      <c r="W76" s="11">
        <v>5000000</v>
      </c>
      <c r="X76" s="11">
        <v>5000000</v>
      </c>
      <c r="Y76" s="11">
        <v>5000000</v>
      </c>
      <c r="Z76" s="11">
        <v>5000000</v>
      </c>
      <c r="AA76" s="11">
        <v>5029200</v>
      </c>
      <c r="AB76" s="41">
        <v>5000000</v>
      </c>
      <c r="AC76" s="41">
        <v>23839658</v>
      </c>
      <c r="AD76" s="41">
        <v>5000000</v>
      </c>
      <c r="AE76" s="41">
        <v>23365550</v>
      </c>
      <c r="AF76" s="41">
        <v>71631785</v>
      </c>
      <c r="AG76" s="41">
        <v>7300000</v>
      </c>
      <c r="AH76" s="41">
        <v>8000000</v>
      </c>
      <c r="AI76" s="13">
        <v>8.1483747120199013E-2</v>
      </c>
      <c r="AJ76" s="13">
        <v>9.5890410958904104E-2</v>
      </c>
    </row>
    <row r="77" spans="1:36" ht="10.5" customHeight="1" x14ac:dyDescent="0.2">
      <c r="A77" s="11"/>
      <c r="B77" s="11"/>
      <c r="C77" s="11"/>
      <c r="D77" s="11" t="s">
        <v>48</v>
      </c>
      <c r="E77" s="11"/>
      <c r="F77" s="2"/>
      <c r="G77" s="12">
        <v>534701</v>
      </c>
      <c r="H77" s="12">
        <v>618125</v>
      </c>
      <c r="I77" s="12">
        <v>647661</v>
      </c>
      <c r="J77" s="12">
        <v>731880</v>
      </c>
      <c r="K77" s="12">
        <v>726570</v>
      </c>
      <c r="L77" s="12">
        <v>844345</v>
      </c>
      <c r="M77" s="12">
        <v>1008434</v>
      </c>
      <c r="N77" s="12">
        <v>1167785</v>
      </c>
      <c r="O77" s="41">
        <v>2158543</v>
      </c>
      <c r="P77" s="41">
        <v>2175435</v>
      </c>
      <c r="Q77" s="41">
        <v>3261749</v>
      </c>
      <c r="R77" s="41">
        <v>2934004</v>
      </c>
      <c r="S77" s="41">
        <v>6357987</v>
      </c>
      <c r="T77" s="41">
        <v>8171435</v>
      </c>
      <c r="U77" s="11">
        <v>8659114</v>
      </c>
      <c r="V77" s="11">
        <v>8884243</v>
      </c>
      <c r="W77" s="11">
        <v>7462610</v>
      </c>
      <c r="X77" s="11">
        <v>7158239</v>
      </c>
      <c r="Y77" s="11">
        <v>7998005</v>
      </c>
      <c r="Z77" s="11">
        <v>7226908</v>
      </c>
      <c r="AA77" s="11">
        <v>7687126</v>
      </c>
      <c r="AB77" s="41">
        <v>10400949</v>
      </c>
      <c r="AC77" s="41">
        <v>7104757</v>
      </c>
      <c r="AD77" s="41">
        <v>7672702</v>
      </c>
      <c r="AE77" s="41">
        <v>7385910</v>
      </c>
      <c r="AF77" s="41">
        <v>8732856</v>
      </c>
      <c r="AG77" s="41">
        <v>7804517</v>
      </c>
      <c r="AH77" s="41">
        <v>8961642</v>
      </c>
      <c r="AI77" s="13">
        <v>-2.4518350501728237E-2</v>
      </c>
      <c r="AJ77" s="13">
        <v>0.1482634992018084</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26769936</v>
      </c>
      <c r="H79" s="12">
        <v>26628977</v>
      </c>
      <c r="I79" s="12">
        <v>27421894</v>
      </c>
      <c r="J79" s="12">
        <v>33291849</v>
      </c>
      <c r="K79" s="12">
        <f>SUM(K80:K89)</f>
        <v>34541994</v>
      </c>
      <c r="L79" s="12">
        <f>SUM(L80:L89)</f>
        <v>35912465</v>
      </c>
      <c r="M79" s="12">
        <f>SUM(M80:M89)</f>
        <v>38426410</v>
      </c>
      <c r="N79" s="12">
        <f>SUM(N80:N89)</f>
        <v>41111415</v>
      </c>
      <c r="O79" s="41">
        <v>45621955</v>
      </c>
      <c r="P79" s="41">
        <v>49461381</v>
      </c>
      <c r="Q79" s="41">
        <v>52483082</v>
      </c>
      <c r="R79" s="41">
        <v>50835475</v>
      </c>
      <c r="S79" s="41">
        <v>48878646</v>
      </c>
      <c r="T79" s="41">
        <v>51022648</v>
      </c>
      <c r="U79" s="11">
        <v>52900764</v>
      </c>
      <c r="V79" s="11">
        <f>SUM(V80:V89)</f>
        <v>59882295</v>
      </c>
      <c r="W79" s="11">
        <f>SUM(W80:W89)</f>
        <v>58487316</v>
      </c>
      <c r="X79" s="11">
        <f>SUM(X80:X89)</f>
        <v>47989620</v>
      </c>
      <c r="Y79" s="11">
        <f>SUM(Y80:Y89)</f>
        <v>47095342.140713274</v>
      </c>
      <c r="Z79" s="11">
        <f>SUM(Z80:Z89)</f>
        <v>51507651.410034262</v>
      </c>
      <c r="AA79" s="11">
        <v>51105126</v>
      </c>
      <c r="AB79" s="41">
        <v>52723490</v>
      </c>
      <c r="AC79" s="41">
        <v>57316647</v>
      </c>
      <c r="AD79" s="41">
        <v>54986440</v>
      </c>
      <c r="AE79" s="41">
        <v>58431509</v>
      </c>
      <c r="AF79" s="41">
        <v>62586052</v>
      </c>
      <c r="AG79" s="41">
        <v>64812810</v>
      </c>
      <c r="AH79" s="41">
        <v>68292670</v>
      </c>
      <c r="AI79" s="13">
        <v>4.4066890634910427E-2</v>
      </c>
      <c r="AJ79" s="13">
        <v>5.3690929308573415E-2</v>
      </c>
    </row>
    <row r="80" spans="1:36" ht="10.5" customHeight="1" x14ac:dyDescent="0.2">
      <c r="A80" s="11"/>
      <c r="B80" s="11"/>
      <c r="C80" s="11" t="s">
        <v>50</v>
      </c>
      <c r="D80" s="11"/>
      <c r="E80" s="11"/>
      <c r="F80" s="2"/>
      <c r="G80" s="12">
        <v>0</v>
      </c>
      <c r="H80" s="12">
        <v>0</v>
      </c>
      <c r="I80" s="12">
        <v>0</v>
      </c>
      <c r="J80" s="12">
        <v>3080330</v>
      </c>
      <c r="K80" s="12">
        <v>3181105</v>
      </c>
      <c r="L80" s="12">
        <v>3323487</v>
      </c>
      <c r="M80" s="12">
        <v>3442278</v>
      </c>
      <c r="N80" s="12">
        <v>3911143</v>
      </c>
      <c r="O80" s="41">
        <v>3554122</v>
      </c>
      <c r="P80" s="41">
        <v>3748257</v>
      </c>
      <c r="Q80" s="41">
        <v>3748257</v>
      </c>
      <c r="R80" s="41">
        <v>3748257</v>
      </c>
      <c r="S80" s="41">
        <v>3748257</v>
      </c>
      <c r="T80" s="41">
        <v>3748257</v>
      </c>
      <c r="U80" s="11">
        <v>3748257</v>
      </c>
      <c r="V80" s="11">
        <v>3748257</v>
      </c>
      <c r="W80" s="11">
        <v>3748257</v>
      </c>
      <c r="X80" s="11">
        <v>3748257</v>
      </c>
      <c r="Y80" s="11">
        <v>3748257</v>
      </c>
      <c r="Z80" s="11">
        <v>3748257</v>
      </c>
      <c r="AA80" s="11">
        <v>3748257</v>
      </c>
      <c r="AB80" s="41">
        <v>3748257</v>
      </c>
      <c r="AC80" s="41">
        <v>3748257</v>
      </c>
      <c r="AD80" s="41">
        <v>3748257</v>
      </c>
      <c r="AE80" s="41">
        <v>3748257</v>
      </c>
      <c r="AF80" s="41">
        <v>3748257</v>
      </c>
      <c r="AG80" s="41">
        <v>3748257</v>
      </c>
      <c r="AH80" s="41">
        <v>3748257</v>
      </c>
      <c r="AI80" s="13">
        <v>0</v>
      </c>
      <c r="AJ80" s="13">
        <v>0</v>
      </c>
    </row>
    <row r="81" spans="1:36" ht="10.5" customHeight="1" x14ac:dyDescent="0.2">
      <c r="A81" s="11"/>
      <c r="B81" s="11"/>
      <c r="C81" s="11" t="s">
        <v>51</v>
      </c>
      <c r="D81" s="11"/>
      <c r="E81" s="11"/>
      <c r="F81" s="2"/>
      <c r="G81" s="12">
        <v>0</v>
      </c>
      <c r="H81" s="12">
        <v>0</v>
      </c>
      <c r="I81" s="12">
        <v>0</v>
      </c>
      <c r="J81" s="12">
        <v>491784</v>
      </c>
      <c r="K81" s="12">
        <v>504124</v>
      </c>
      <c r="L81" s="12">
        <v>513168</v>
      </c>
      <c r="M81" s="12">
        <v>506739</v>
      </c>
      <c r="N81" s="12">
        <v>452119</v>
      </c>
      <c r="O81" s="41">
        <v>1047080</v>
      </c>
      <c r="P81" s="41">
        <v>1122892</v>
      </c>
      <c r="Q81" s="41">
        <v>1253473</v>
      </c>
      <c r="R81" s="41">
        <v>1291432</v>
      </c>
      <c r="S81" s="41">
        <v>1356324</v>
      </c>
      <c r="T81" s="41">
        <v>1468386</v>
      </c>
      <c r="U81" s="11">
        <v>1637395</v>
      </c>
      <c r="V81" s="12">
        <v>1708447</v>
      </c>
      <c r="W81" s="11">
        <v>1748748</v>
      </c>
      <c r="X81" s="11">
        <v>1732049</v>
      </c>
      <c r="Y81" s="11">
        <v>1725291</v>
      </c>
      <c r="Z81" s="11">
        <v>1706313</v>
      </c>
      <c r="AA81" s="11">
        <v>1721979</v>
      </c>
      <c r="AB81" s="41">
        <v>1595817</v>
      </c>
      <c r="AC81" s="41">
        <v>1761527</v>
      </c>
      <c r="AD81" s="41">
        <v>1674211</v>
      </c>
      <c r="AE81" s="41">
        <v>1730822</v>
      </c>
      <c r="AF81" s="41">
        <v>1773419</v>
      </c>
      <c r="AG81" s="41">
        <v>1793826</v>
      </c>
      <c r="AH81" s="41">
        <v>1813490</v>
      </c>
      <c r="AI81" s="13">
        <v>2.1539928333683678E-2</v>
      </c>
      <c r="AJ81" s="13">
        <v>1.0962044256243359E-2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3217777</v>
      </c>
      <c r="W82" s="12">
        <v>3577973</v>
      </c>
      <c r="X82" s="12">
        <v>4119313</v>
      </c>
      <c r="Y82" s="12">
        <v>4249920.1407132735</v>
      </c>
      <c r="Z82" s="12">
        <v>4536768.4100342598</v>
      </c>
      <c r="AA82" s="12">
        <v>4953843</v>
      </c>
      <c r="AB82" s="41">
        <v>5259673</v>
      </c>
      <c r="AC82" s="41">
        <v>5536220</v>
      </c>
      <c r="AD82" s="41">
        <v>5239350</v>
      </c>
      <c r="AE82" s="41">
        <v>5921604</v>
      </c>
      <c r="AF82" s="41">
        <v>6158568</v>
      </c>
      <c r="AG82" s="41">
        <v>5834084</v>
      </c>
      <c r="AH82" s="41">
        <v>6173225</v>
      </c>
      <c r="AI82" s="13">
        <v>2.7051513661378923E-2</v>
      </c>
      <c r="AJ82" s="13">
        <v>5.8130976516621975E-2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326153</v>
      </c>
      <c r="K84" s="12">
        <v>330263</v>
      </c>
      <c r="L84" s="12">
        <v>330263</v>
      </c>
      <c r="M84" s="12">
        <v>330263</v>
      </c>
      <c r="N84" s="12">
        <v>313824</v>
      </c>
      <c r="O84" s="41">
        <v>330263</v>
      </c>
      <c r="P84" s="41">
        <v>330262</v>
      </c>
      <c r="Q84" s="41">
        <v>330263</v>
      </c>
      <c r="R84" s="41">
        <v>330262</v>
      </c>
      <c r="S84" s="41">
        <v>330263</v>
      </c>
      <c r="T84" s="41">
        <v>330263</v>
      </c>
      <c r="U84" s="11">
        <v>330263</v>
      </c>
      <c r="V84" s="11">
        <v>330263</v>
      </c>
      <c r="W84" s="11">
        <v>330263</v>
      </c>
      <c r="X84" s="11">
        <v>330263</v>
      </c>
      <c r="Y84" s="11">
        <v>330263</v>
      </c>
      <c r="Z84" s="11">
        <v>330263</v>
      </c>
      <c r="AA84" s="11">
        <v>330263</v>
      </c>
      <c r="AB84" s="41">
        <v>313823</v>
      </c>
      <c r="AC84" s="41">
        <v>313823</v>
      </c>
      <c r="AD84" s="41">
        <v>330263</v>
      </c>
      <c r="AE84" s="41">
        <v>330263</v>
      </c>
      <c r="AF84" s="41">
        <v>330262</v>
      </c>
      <c r="AG84" s="41">
        <v>330263</v>
      </c>
      <c r="AH84" s="41">
        <v>339426</v>
      </c>
      <c r="AI84" s="13">
        <v>1.31569378994012E-2</v>
      </c>
      <c r="AJ84" s="13">
        <v>2.7744555096998452E-2</v>
      </c>
    </row>
    <row r="85" spans="1:36" ht="10.5" customHeight="1" x14ac:dyDescent="0.2">
      <c r="A85" s="11"/>
      <c r="B85" s="14"/>
      <c r="C85" s="11" t="s">
        <v>55</v>
      </c>
      <c r="E85" s="11"/>
      <c r="F85" s="2"/>
      <c r="G85" s="12">
        <v>0</v>
      </c>
      <c r="H85" s="12">
        <v>0</v>
      </c>
      <c r="I85" s="12">
        <v>0</v>
      </c>
      <c r="J85" s="12">
        <v>0</v>
      </c>
      <c r="K85" s="12">
        <v>0</v>
      </c>
      <c r="L85" s="12">
        <v>0</v>
      </c>
      <c r="M85" s="12">
        <v>0</v>
      </c>
      <c r="N85" s="12">
        <v>0</v>
      </c>
      <c r="O85" s="41">
        <v>0</v>
      </c>
      <c r="P85" s="41">
        <v>0</v>
      </c>
      <c r="Q85" s="41">
        <v>0</v>
      </c>
      <c r="R85" s="41">
        <v>0</v>
      </c>
      <c r="S85" s="41">
        <v>0</v>
      </c>
      <c r="T85" s="41">
        <v>0</v>
      </c>
      <c r="U85" s="11">
        <v>0</v>
      </c>
      <c r="V85" s="11">
        <v>0</v>
      </c>
      <c r="W85" s="11">
        <v>0</v>
      </c>
      <c r="X85" s="11">
        <v>0</v>
      </c>
      <c r="Y85" s="11">
        <v>0</v>
      </c>
      <c r="Z85" s="11">
        <v>0</v>
      </c>
      <c r="AA85" s="11">
        <v>0</v>
      </c>
      <c r="AB85" s="41">
        <v>0</v>
      </c>
      <c r="AC85" s="41">
        <v>0</v>
      </c>
      <c r="AD85" s="41">
        <v>0</v>
      </c>
      <c r="AE85" s="41">
        <v>0</v>
      </c>
      <c r="AF85" s="41">
        <v>1177476</v>
      </c>
      <c r="AG85" s="41">
        <v>1285249</v>
      </c>
      <c r="AH85" s="41">
        <v>1366235</v>
      </c>
      <c r="AI85" s="13" t="s">
        <v>246</v>
      </c>
      <c r="AJ85" s="13">
        <v>6.3011914422808346E-2</v>
      </c>
    </row>
    <row r="86" spans="1:36" ht="10.5" customHeight="1" x14ac:dyDescent="0.2">
      <c r="A86" s="11"/>
      <c r="B86" s="11"/>
      <c r="C86" s="11" t="s">
        <v>56</v>
      </c>
      <c r="D86" s="11"/>
      <c r="E86" s="11"/>
      <c r="F86" s="2"/>
      <c r="G86" s="12">
        <v>6331861</v>
      </c>
      <c r="H86" s="12">
        <v>5991198</v>
      </c>
      <c r="I86" s="12">
        <v>6294699</v>
      </c>
      <c r="J86" s="12">
        <v>6346620</v>
      </c>
      <c r="K86" s="12">
        <v>7433639</v>
      </c>
      <c r="L86" s="12">
        <v>7198449</v>
      </c>
      <c r="M86" s="12">
        <v>8434891</v>
      </c>
      <c r="N86" s="12">
        <v>8919288</v>
      </c>
      <c r="O86" s="41">
        <v>10709332</v>
      </c>
      <c r="P86" s="41">
        <v>14862763</v>
      </c>
      <c r="Q86" s="41">
        <v>17561824</v>
      </c>
      <c r="R86" s="41">
        <v>15536221</v>
      </c>
      <c r="S86" s="41">
        <v>11420871</v>
      </c>
      <c r="T86" s="41">
        <v>10858597</v>
      </c>
      <c r="U86" s="11">
        <v>11209975</v>
      </c>
      <c r="V86" s="11">
        <v>12102654</v>
      </c>
      <c r="W86" s="11">
        <v>12630606</v>
      </c>
      <c r="X86" s="11">
        <v>11948450</v>
      </c>
      <c r="Y86" s="11">
        <v>12338219</v>
      </c>
      <c r="Z86" s="11">
        <v>12899508</v>
      </c>
      <c r="AA86" s="11">
        <v>13170720</v>
      </c>
      <c r="AB86" s="41">
        <v>14218293</v>
      </c>
      <c r="AC86" s="41">
        <v>14046692</v>
      </c>
      <c r="AD86" s="41">
        <v>14010577</v>
      </c>
      <c r="AE86" s="41">
        <v>15259354</v>
      </c>
      <c r="AF86" s="41">
        <v>17270959</v>
      </c>
      <c r="AG86" s="41">
        <v>17994655</v>
      </c>
      <c r="AH86" s="41">
        <v>20831781</v>
      </c>
      <c r="AI86" s="13">
        <v>6.5728279942118828E-2</v>
      </c>
      <c r="AJ86" s="13">
        <v>0.15766492883581262</v>
      </c>
    </row>
    <row r="87" spans="1:36" ht="10.5" customHeight="1" x14ac:dyDescent="0.2">
      <c r="A87" s="11"/>
      <c r="B87" s="11"/>
      <c r="C87" s="11" t="s">
        <v>57</v>
      </c>
      <c r="D87" s="11"/>
      <c r="E87" s="11"/>
      <c r="F87" s="2"/>
      <c r="G87" s="12">
        <v>15141737</v>
      </c>
      <c r="H87" s="12">
        <v>14994929</v>
      </c>
      <c r="I87" s="12">
        <v>15158774</v>
      </c>
      <c r="J87" s="12">
        <v>15796250</v>
      </c>
      <c r="K87" s="12">
        <v>16305567</v>
      </c>
      <c r="L87" s="12">
        <v>17484193</v>
      </c>
      <c r="M87" s="12">
        <v>18244242</v>
      </c>
      <c r="N87" s="12">
        <v>19635860</v>
      </c>
      <c r="O87" s="41">
        <v>20865940</v>
      </c>
      <c r="P87" s="41">
        <v>20511361</v>
      </c>
      <c r="Q87" s="41">
        <v>19757346</v>
      </c>
      <c r="R87" s="41">
        <v>19510731</v>
      </c>
      <c r="S87" s="41">
        <v>20862164</v>
      </c>
      <c r="T87" s="41">
        <v>25249901</v>
      </c>
      <c r="U87" s="11">
        <v>25796778</v>
      </c>
      <c r="V87" s="11">
        <v>27187002</v>
      </c>
      <c r="W87" s="11">
        <v>24181683</v>
      </c>
      <c r="X87" s="11">
        <v>20368956</v>
      </c>
      <c r="Y87" s="11">
        <v>17121351</v>
      </c>
      <c r="Z87" s="11">
        <v>19832024</v>
      </c>
      <c r="AA87" s="11">
        <v>20676483</v>
      </c>
      <c r="AB87" s="41">
        <v>20839406</v>
      </c>
      <c r="AC87" s="41">
        <v>22633214</v>
      </c>
      <c r="AD87" s="41">
        <v>23129208</v>
      </c>
      <c r="AE87" s="41">
        <v>24918089</v>
      </c>
      <c r="AF87" s="41">
        <v>25193828</v>
      </c>
      <c r="AG87" s="41">
        <v>25222617</v>
      </c>
      <c r="AH87" s="41">
        <v>24837783</v>
      </c>
      <c r="AI87" s="13">
        <v>2.9685464546963303E-2</v>
      </c>
      <c r="AJ87" s="13">
        <v>-1.5257496872747186E-2</v>
      </c>
    </row>
    <row r="88" spans="1:36" ht="10.5" customHeight="1" x14ac:dyDescent="0.2">
      <c r="A88" s="11"/>
      <c r="B88" s="11"/>
      <c r="C88" s="11" t="s">
        <v>58</v>
      </c>
      <c r="D88" s="11"/>
      <c r="E88" s="11"/>
      <c r="F88" s="2"/>
      <c r="G88" s="12">
        <v>5296338</v>
      </c>
      <c r="H88" s="12">
        <v>5642850</v>
      </c>
      <c r="I88" s="12">
        <v>5968421</v>
      </c>
      <c r="J88" s="12">
        <v>7250712</v>
      </c>
      <c r="K88" s="12">
        <v>6787296</v>
      </c>
      <c r="L88" s="12">
        <v>7062905</v>
      </c>
      <c r="M88" s="12">
        <v>7467997</v>
      </c>
      <c r="N88" s="12">
        <v>7879181</v>
      </c>
      <c r="O88" s="41">
        <v>9115218</v>
      </c>
      <c r="P88" s="41">
        <v>8885846</v>
      </c>
      <c r="Q88" s="41">
        <v>8798932</v>
      </c>
      <c r="R88" s="41">
        <v>9237055</v>
      </c>
      <c r="S88" s="41">
        <v>9435856</v>
      </c>
      <c r="T88" s="41">
        <v>8754036</v>
      </c>
      <c r="U88" s="11">
        <v>10094802</v>
      </c>
      <c r="V88" s="11">
        <v>10789332</v>
      </c>
      <c r="W88" s="11">
        <v>10237277</v>
      </c>
      <c r="X88" s="11">
        <v>5664549</v>
      </c>
      <c r="Y88" s="11">
        <v>6865505</v>
      </c>
      <c r="Z88" s="11">
        <v>7717532</v>
      </c>
      <c r="AA88" s="11">
        <v>6067189</v>
      </c>
      <c r="AB88" s="41">
        <v>6376389</v>
      </c>
      <c r="AC88" s="41">
        <v>8335447</v>
      </c>
      <c r="AD88" s="41">
        <v>6249095</v>
      </c>
      <c r="AE88" s="41">
        <v>6192205</v>
      </c>
      <c r="AF88" s="41">
        <v>6880318</v>
      </c>
      <c r="AG88" s="41">
        <v>7707490</v>
      </c>
      <c r="AH88" s="41">
        <v>9182422</v>
      </c>
      <c r="AI88" s="13">
        <v>6.2666705814103718E-2</v>
      </c>
      <c r="AJ88" s="13">
        <v>0.1913634659272993</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1032987</v>
      </c>
      <c r="R89" s="41">
        <v>1181517</v>
      </c>
      <c r="S89" s="41">
        <v>1724911</v>
      </c>
      <c r="T89" s="41">
        <v>613208</v>
      </c>
      <c r="U89" s="11">
        <v>83294</v>
      </c>
      <c r="V89" s="11">
        <v>798563</v>
      </c>
      <c r="W89" s="11">
        <v>2032509</v>
      </c>
      <c r="X89" s="11">
        <v>77783</v>
      </c>
      <c r="Y89" s="11">
        <v>716536</v>
      </c>
      <c r="Z89" s="11">
        <v>736986</v>
      </c>
      <c r="AA89" s="11">
        <v>436392</v>
      </c>
      <c r="AB89" s="41">
        <v>371832</v>
      </c>
      <c r="AC89" s="41">
        <v>941467</v>
      </c>
      <c r="AD89" s="41">
        <v>605479</v>
      </c>
      <c r="AE89" s="41">
        <v>330915</v>
      </c>
      <c r="AF89" s="41">
        <v>52965</v>
      </c>
      <c r="AG89" s="41">
        <v>896369</v>
      </c>
      <c r="AH89" s="41">
        <v>51</v>
      </c>
      <c r="AI89" s="13">
        <v>-0.77290691911668941</v>
      </c>
      <c r="AJ89" s="13">
        <v>-0.99994310378872986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6834968</v>
      </c>
      <c r="H91" s="12">
        <v>6703535</v>
      </c>
      <c r="I91" s="12">
        <v>6332676</v>
      </c>
      <c r="J91" s="12">
        <v>6724316</v>
      </c>
      <c r="K91" s="12">
        <v>7208071</v>
      </c>
      <c r="L91" s="12">
        <v>7485265</v>
      </c>
      <c r="M91" s="12">
        <v>7517426</v>
      </c>
      <c r="N91" s="12">
        <v>8044801</v>
      </c>
      <c r="O91" s="41">
        <v>9096552</v>
      </c>
      <c r="P91" s="41">
        <v>10740678</v>
      </c>
      <c r="Q91" s="41">
        <v>11933264</v>
      </c>
      <c r="R91" s="41">
        <v>13108832</v>
      </c>
      <c r="S91" s="41">
        <v>13129202</v>
      </c>
      <c r="T91" s="41">
        <v>13717741</v>
      </c>
      <c r="U91" s="11">
        <v>14069234</v>
      </c>
      <c r="V91" s="11">
        <v>14199767</v>
      </c>
      <c r="W91" s="11">
        <v>15376272</v>
      </c>
      <c r="X91" s="11">
        <v>21557216</v>
      </c>
      <c r="Y91" s="11">
        <v>19985436</v>
      </c>
      <c r="Z91" s="11">
        <v>14843677</v>
      </c>
      <c r="AA91" s="11">
        <v>15020773</v>
      </c>
      <c r="AB91" s="41">
        <v>14328114</v>
      </c>
      <c r="AC91" s="41">
        <v>15034351</v>
      </c>
      <c r="AD91" s="41">
        <v>15107172</v>
      </c>
      <c r="AE91" s="41">
        <v>15864768</v>
      </c>
      <c r="AF91" s="41">
        <v>14397484</v>
      </c>
      <c r="AG91" s="42">
        <v>14392171</v>
      </c>
      <c r="AH91" s="41">
        <v>14708440</v>
      </c>
      <c r="AI91" s="13">
        <v>4.3758558032247485E-3</v>
      </c>
      <c r="AJ91" s="13">
        <v>2.1975072419581451E-2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61269582</v>
      </c>
      <c r="H96" s="5">
        <v>60763379</v>
      </c>
      <c r="I96" s="5">
        <v>67137756</v>
      </c>
      <c r="J96" s="5">
        <v>67607454</v>
      </c>
      <c r="K96" s="5">
        <v>66098721</v>
      </c>
      <c r="L96" s="5">
        <v>68277374</v>
      </c>
      <c r="M96" s="5">
        <v>74779527</v>
      </c>
      <c r="N96" s="5">
        <v>77314462</v>
      </c>
      <c r="O96" s="5">
        <v>88060612</v>
      </c>
      <c r="P96" s="5">
        <v>95599379</v>
      </c>
      <c r="Q96" s="5">
        <v>98130567</v>
      </c>
      <c r="R96" s="39">
        <v>95894218</v>
      </c>
      <c r="S96" s="39">
        <v>107700230</v>
      </c>
      <c r="T96" s="39">
        <v>139047774</v>
      </c>
      <c r="U96" s="39">
        <v>121438646</v>
      </c>
      <c r="V96" s="8">
        <v>123812826</v>
      </c>
      <c r="W96" s="39">
        <v>118737081</v>
      </c>
      <c r="X96" s="39">
        <f t="shared" ref="X96:AA96" si="14">SUM(X98:X107)</f>
        <v>117581993</v>
      </c>
      <c r="Y96" s="39">
        <f t="shared" si="14"/>
        <v>109683166</v>
      </c>
      <c r="Z96" s="39">
        <f t="shared" si="14"/>
        <v>106047292</v>
      </c>
      <c r="AA96" s="39">
        <f t="shared" si="14"/>
        <v>108183377</v>
      </c>
      <c r="AB96" s="39">
        <v>111923697</v>
      </c>
      <c r="AC96" s="39">
        <v>140516581</v>
      </c>
      <c r="AD96" s="39">
        <v>126129474</v>
      </c>
      <c r="AE96" s="39">
        <v>134614317</v>
      </c>
      <c r="AF96" s="39">
        <v>144347992</v>
      </c>
      <c r="AG96" s="96">
        <v>154343067</v>
      </c>
      <c r="AH96" s="96">
        <v>192842531</v>
      </c>
      <c r="AI96" s="10">
        <v>9.491430361215536E-2</v>
      </c>
      <c r="AJ96" s="10">
        <v>0.24944083818160748</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22964946</v>
      </c>
      <c r="H98" s="50">
        <v>22754894</v>
      </c>
      <c r="I98" s="50">
        <v>25358637</v>
      </c>
      <c r="J98" s="50">
        <v>24391889</v>
      </c>
      <c r="K98" s="50">
        <v>25035858</v>
      </c>
      <c r="L98" s="50">
        <v>25897487</v>
      </c>
      <c r="M98" s="50">
        <v>26214609</v>
      </c>
      <c r="N98" s="50">
        <v>28336530</v>
      </c>
      <c r="O98" s="50">
        <v>33141712</v>
      </c>
      <c r="P98" s="50">
        <v>33034847</v>
      </c>
      <c r="Q98" s="50">
        <v>35547807</v>
      </c>
      <c r="R98" s="41">
        <v>35899017</v>
      </c>
      <c r="S98" s="41">
        <v>37233100</v>
      </c>
      <c r="T98" s="41">
        <v>39227452</v>
      </c>
      <c r="U98" s="41">
        <v>42001084</v>
      </c>
      <c r="V98" s="11">
        <v>44122037</v>
      </c>
      <c r="W98" s="41">
        <v>46385356</v>
      </c>
      <c r="X98" s="41">
        <v>42579549</v>
      </c>
      <c r="Y98" s="41">
        <v>41983962</v>
      </c>
      <c r="Z98" s="41">
        <v>40607451</v>
      </c>
      <c r="AA98" s="41">
        <v>43580746</v>
      </c>
      <c r="AB98" s="41">
        <v>45040076</v>
      </c>
      <c r="AC98" s="41">
        <v>51285044</v>
      </c>
      <c r="AD98" s="41">
        <v>53440781</v>
      </c>
      <c r="AE98" s="41">
        <v>51445696</v>
      </c>
      <c r="AF98" s="41">
        <v>53614777</v>
      </c>
      <c r="AG98" s="42">
        <v>56595003</v>
      </c>
      <c r="AH98" s="42">
        <v>61979663</v>
      </c>
      <c r="AI98" s="13">
        <v>5.4649981350473942E-2</v>
      </c>
      <c r="AJ98" s="13">
        <v>9.514373556972866E-2</v>
      </c>
    </row>
    <row r="99" spans="1:44" ht="10.5" customHeight="1" x14ac:dyDescent="0.2">
      <c r="A99" s="14"/>
      <c r="B99" s="51" t="s">
        <v>65</v>
      </c>
      <c r="C99" s="44"/>
      <c r="D99" s="44"/>
      <c r="E99" s="34"/>
      <c r="F99" s="2"/>
      <c r="G99" s="50">
        <v>31865123</v>
      </c>
      <c r="H99" s="50">
        <v>32818354</v>
      </c>
      <c r="I99" s="50">
        <v>33354528</v>
      </c>
      <c r="J99" s="50">
        <v>34645004</v>
      </c>
      <c r="K99" s="50">
        <v>36640721</v>
      </c>
      <c r="L99" s="50">
        <v>38948115</v>
      </c>
      <c r="M99" s="50">
        <v>40524862</v>
      </c>
      <c r="N99" s="50">
        <v>42678664</v>
      </c>
      <c r="O99" s="50">
        <v>45970911</v>
      </c>
      <c r="P99" s="50">
        <v>49607464</v>
      </c>
      <c r="Q99" s="50">
        <v>49804873</v>
      </c>
      <c r="R99" s="41">
        <v>50549874</v>
      </c>
      <c r="S99" s="41">
        <v>51430685</v>
      </c>
      <c r="T99" s="41">
        <v>52244466</v>
      </c>
      <c r="U99" s="41">
        <v>54993398</v>
      </c>
      <c r="V99" s="11">
        <v>57498192</v>
      </c>
      <c r="W99" s="41">
        <v>56950638</v>
      </c>
      <c r="X99" s="41">
        <v>53477535</v>
      </c>
      <c r="Y99" s="41">
        <v>49356301</v>
      </c>
      <c r="Z99" s="41">
        <v>48428442</v>
      </c>
      <c r="AA99" s="41">
        <v>50280405</v>
      </c>
      <c r="AB99" s="41">
        <v>51892937</v>
      </c>
      <c r="AC99" s="41">
        <v>52758393</v>
      </c>
      <c r="AD99" s="41">
        <v>52963018</v>
      </c>
      <c r="AE99" s="41">
        <v>54483097</v>
      </c>
      <c r="AF99" s="41">
        <v>57584767</v>
      </c>
      <c r="AG99" s="42">
        <v>59476120</v>
      </c>
      <c r="AH99" s="42">
        <v>64328280</v>
      </c>
      <c r="AI99" s="13">
        <v>3.6451413178007153E-2</v>
      </c>
      <c r="AJ99" s="13">
        <v>8.1581649912603582E-2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306262</v>
      </c>
      <c r="H102" s="50">
        <v>307655</v>
      </c>
      <c r="I102" s="50">
        <v>352505</v>
      </c>
      <c r="J102" s="50">
        <v>440164</v>
      </c>
      <c r="K102" s="50">
        <v>464238</v>
      </c>
      <c r="L102" s="50">
        <v>47429</v>
      </c>
      <c r="M102" s="50">
        <v>99220</v>
      </c>
      <c r="N102" s="50">
        <v>34662</v>
      </c>
      <c r="O102" s="50">
        <v>43419</v>
      </c>
      <c r="P102" s="50">
        <v>99032</v>
      </c>
      <c r="Q102" s="50">
        <v>68711</v>
      </c>
      <c r="R102" s="41">
        <v>20306</v>
      </c>
      <c r="S102" s="41">
        <v>0</v>
      </c>
      <c r="T102" s="41">
        <v>0</v>
      </c>
      <c r="U102" s="41">
        <v>0</v>
      </c>
      <c r="V102" s="11">
        <v>0</v>
      </c>
      <c r="W102" s="41">
        <v>0</v>
      </c>
      <c r="X102" s="41">
        <v>0</v>
      </c>
      <c r="Y102" s="41">
        <v>6863</v>
      </c>
      <c r="Z102" s="41">
        <v>0</v>
      </c>
      <c r="AA102" s="41">
        <v>0</v>
      </c>
      <c r="AB102" s="41">
        <v>0</v>
      </c>
      <c r="AC102" s="41">
        <v>0</v>
      </c>
      <c r="AD102" s="41">
        <v>0</v>
      </c>
      <c r="AE102" s="41">
        <v>0</v>
      </c>
      <c r="AF102" s="41">
        <v>0</v>
      </c>
      <c r="AG102" s="42">
        <v>0</v>
      </c>
      <c r="AH102" s="42">
        <v>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156519</v>
      </c>
      <c r="H104" s="50">
        <v>145310</v>
      </c>
      <c r="I104" s="50">
        <v>179846</v>
      </c>
      <c r="J104" s="50">
        <v>199966</v>
      </c>
      <c r="K104" s="50">
        <v>165412</v>
      </c>
      <c r="L104" s="50">
        <v>75970</v>
      </c>
      <c r="M104" s="50">
        <v>920</v>
      </c>
      <c r="N104" s="50">
        <v>4574</v>
      </c>
      <c r="O104" s="50">
        <v>0</v>
      </c>
      <c r="P104" s="50">
        <v>0</v>
      </c>
      <c r="Q104" s="50">
        <v>47410</v>
      </c>
      <c r="R104" s="41">
        <v>53642</v>
      </c>
      <c r="S104" s="41">
        <v>99894</v>
      </c>
      <c r="T104" s="41">
        <v>124006</v>
      </c>
      <c r="U104" s="41">
        <v>99782</v>
      </c>
      <c r="V104" s="11">
        <v>159278</v>
      </c>
      <c r="W104" s="41">
        <v>2668</v>
      </c>
      <c r="X104" s="41">
        <v>510</v>
      </c>
      <c r="Y104" s="41">
        <v>465</v>
      </c>
      <c r="Z104" s="41">
        <v>426</v>
      </c>
      <c r="AA104" s="41">
        <v>32537</v>
      </c>
      <c r="AB104" s="41">
        <v>46948</v>
      </c>
      <c r="AC104" s="41">
        <v>54236</v>
      </c>
      <c r="AD104" s="41">
        <v>55309</v>
      </c>
      <c r="AE104" s="41">
        <v>29912</v>
      </c>
      <c r="AF104" s="41">
        <v>12757</v>
      </c>
      <c r="AG104" s="42">
        <v>34834</v>
      </c>
      <c r="AH104" s="42">
        <v>34201</v>
      </c>
      <c r="AI104" s="13">
        <v>-5.1428035395272298E-2</v>
      </c>
      <c r="AJ104" s="13">
        <v>-1.8171901016248493E-2</v>
      </c>
    </row>
    <row r="105" spans="1:44" ht="10.5" customHeight="1" x14ac:dyDescent="0.2">
      <c r="A105" s="14"/>
      <c r="B105" s="51" t="s">
        <v>72</v>
      </c>
      <c r="C105" s="44"/>
      <c r="D105" s="44"/>
      <c r="E105" s="34"/>
      <c r="F105" s="2"/>
      <c r="G105" s="50">
        <v>2213157</v>
      </c>
      <c r="H105" s="50">
        <v>2525228</v>
      </c>
      <c r="I105" s="50">
        <v>2565387</v>
      </c>
      <c r="J105" s="50">
        <v>2373604</v>
      </c>
      <c r="K105" s="50">
        <v>2568468</v>
      </c>
      <c r="L105" s="50">
        <v>1568782</v>
      </c>
      <c r="M105" s="50">
        <v>2236724</v>
      </c>
      <c r="N105" s="50">
        <v>2303274</v>
      </c>
      <c r="O105" s="50">
        <v>2681670</v>
      </c>
      <c r="P105" s="50">
        <v>2940939</v>
      </c>
      <c r="Q105" s="50">
        <v>3367137</v>
      </c>
      <c r="R105" s="41">
        <v>2550593</v>
      </c>
      <c r="S105" s="41">
        <v>4143159</v>
      </c>
      <c r="T105" s="41">
        <v>7135442</v>
      </c>
      <c r="U105" s="41">
        <v>8477349</v>
      </c>
      <c r="V105" s="11">
        <v>9875007</v>
      </c>
      <c r="W105" s="41">
        <v>10023624</v>
      </c>
      <c r="X105" s="41">
        <v>8554733</v>
      </c>
      <c r="Y105" s="41">
        <v>8533669</v>
      </c>
      <c r="Z105" s="41">
        <v>8589929</v>
      </c>
      <c r="AA105" s="41">
        <v>8583387</v>
      </c>
      <c r="AB105" s="41">
        <v>8516760</v>
      </c>
      <c r="AC105" s="41">
        <v>26741469</v>
      </c>
      <c r="AD105" s="41">
        <v>10167959</v>
      </c>
      <c r="AE105" s="41">
        <v>19375842</v>
      </c>
      <c r="AF105" s="41">
        <v>22339592</v>
      </c>
      <c r="AG105" s="42">
        <v>14983370</v>
      </c>
      <c r="AH105" s="42">
        <v>14199510</v>
      </c>
      <c r="AI105" s="13">
        <v>8.8929654040835082E-2</v>
      </c>
      <c r="AJ105" s="13">
        <v>-5.2315333599851035E-2</v>
      </c>
    </row>
    <row r="106" spans="1:44" ht="10.5" customHeight="1" x14ac:dyDescent="0.2">
      <c r="A106" s="14"/>
      <c r="B106" s="51" t="s">
        <v>73</v>
      </c>
      <c r="C106" s="44"/>
      <c r="D106" s="44"/>
      <c r="E106" s="34"/>
      <c r="F106" s="2"/>
      <c r="G106" s="50">
        <v>2859219</v>
      </c>
      <c r="H106" s="50">
        <v>1273591</v>
      </c>
      <c r="I106" s="50">
        <v>4323608</v>
      </c>
      <c r="J106" s="50">
        <v>5556827</v>
      </c>
      <c r="K106" s="50">
        <v>1135157</v>
      </c>
      <c r="L106" s="50">
        <v>716113</v>
      </c>
      <c r="M106" s="50">
        <v>4551571</v>
      </c>
      <c r="N106" s="50">
        <v>2778924</v>
      </c>
      <c r="O106" s="50">
        <v>5439998</v>
      </c>
      <c r="P106" s="50">
        <v>7171399</v>
      </c>
      <c r="Q106" s="50">
        <v>7369610</v>
      </c>
      <c r="R106" s="41">
        <v>5728496</v>
      </c>
      <c r="S106" s="41">
        <v>12932996</v>
      </c>
      <c r="T106" s="41">
        <v>36809392</v>
      </c>
      <c r="U106" s="41">
        <v>13330334</v>
      </c>
      <c r="V106" s="11">
        <v>9306089</v>
      </c>
      <c r="W106" s="41">
        <v>2299816</v>
      </c>
      <c r="X106" s="41">
        <v>10012643</v>
      </c>
      <c r="Y106" s="41">
        <v>6604155</v>
      </c>
      <c r="Z106" s="41">
        <v>5146892</v>
      </c>
      <c r="AA106" s="41">
        <v>2503937</v>
      </c>
      <c r="AB106" s="41">
        <v>3432796</v>
      </c>
      <c r="AC106" s="41">
        <v>6744156</v>
      </c>
      <c r="AD106" s="41">
        <v>6672391</v>
      </c>
      <c r="AE106" s="41">
        <v>5777464</v>
      </c>
      <c r="AF106" s="41">
        <v>7108731</v>
      </c>
      <c r="AG106" s="42">
        <v>19258374</v>
      </c>
      <c r="AH106" s="42">
        <v>48014562</v>
      </c>
      <c r="AI106" s="13">
        <v>0.55222317291675216</v>
      </c>
      <c r="AJ106" s="13">
        <v>1.4931783960577356</v>
      </c>
    </row>
    <row r="107" spans="1:44" ht="10.5" customHeight="1" x14ac:dyDescent="0.2">
      <c r="A107" s="14"/>
      <c r="B107" s="51" t="s">
        <v>39</v>
      </c>
      <c r="C107" s="44"/>
      <c r="D107" s="44"/>
      <c r="E107" s="34"/>
      <c r="F107" s="2"/>
      <c r="G107" s="50">
        <v>904356</v>
      </c>
      <c r="H107" s="50">
        <v>938347</v>
      </c>
      <c r="I107" s="50">
        <v>1003245</v>
      </c>
      <c r="J107" s="50">
        <v>0</v>
      </c>
      <c r="K107" s="50">
        <v>88867</v>
      </c>
      <c r="L107" s="50">
        <v>1023478</v>
      </c>
      <c r="M107" s="50">
        <v>1151621</v>
      </c>
      <c r="N107" s="50">
        <v>1177834</v>
      </c>
      <c r="O107" s="50">
        <v>782902</v>
      </c>
      <c r="P107" s="50">
        <v>2745698</v>
      </c>
      <c r="Q107" s="50">
        <v>1925019</v>
      </c>
      <c r="R107" s="41">
        <v>1092290</v>
      </c>
      <c r="S107" s="41">
        <v>1860396</v>
      </c>
      <c r="T107" s="41">
        <v>3507016</v>
      </c>
      <c r="U107" s="41">
        <v>2536699</v>
      </c>
      <c r="V107" s="11">
        <v>2852223</v>
      </c>
      <c r="W107" s="41">
        <v>3074979</v>
      </c>
      <c r="X107" s="41">
        <v>2957023</v>
      </c>
      <c r="Y107" s="41">
        <v>3197751</v>
      </c>
      <c r="Z107" s="41">
        <v>3274152</v>
      </c>
      <c r="AA107" s="41">
        <v>3202365</v>
      </c>
      <c r="AB107" s="41">
        <v>2994180</v>
      </c>
      <c r="AC107" s="41">
        <v>2933283</v>
      </c>
      <c r="AD107" s="41">
        <v>2830016</v>
      </c>
      <c r="AE107" s="41">
        <v>3502306</v>
      </c>
      <c r="AF107" s="41">
        <v>3687368</v>
      </c>
      <c r="AG107" s="42">
        <v>3995366</v>
      </c>
      <c r="AH107" s="42">
        <v>4286315</v>
      </c>
      <c r="AI107" s="13">
        <v>6.1616589541411138E-2</v>
      </c>
      <c r="AJ107" s="13">
        <v>7.2821613839633217E-2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236</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15432413</v>
      </c>
      <c r="H119" s="5">
        <v>14683871</v>
      </c>
      <c r="I119" s="5">
        <v>16055318</v>
      </c>
      <c r="J119" s="5">
        <v>18029470</v>
      </c>
      <c r="K119" s="5">
        <f>SUM(K121,K136,K147,K149)</f>
        <v>17765489</v>
      </c>
      <c r="L119" s="5">
        <f>SUM(L121,L136,L147,L149)</f>
        <v>20270385</v>
      </c>
      <c r="M119" s="5">
        <f>SUM(M121,M136,M147,M149)</f>
        <v>20423320</v>
      </c>
      <c r="N119" s="5">
        <f>SUM(N121,N136,N147,N149)</f>
        <v>21514531</v>
      </c>
      <c r="O119" s="5">
        <v>23092470.519999996</v>
      </c>
      <c r="P119" s="5">
        <v>22829147</v>
      </c>
      <c r="Q119" s="5">
        <v>23680363.689999998</v>
      </c>
      <c r="R119" s="62">
        <v>23848973.629999999</v>
      </c>
      <c r="S119" s="62">
        <v>22367214.400000002</v>
      </c>
      <c r="T119" s="62">
        <v>31030617.450000003</v>
      </c>
      <c r="U119" s="39">
        <v>32442541.84</v>
      </c>
      <c r="V119" s="39">
        <v>29577027.889999997</v>
      </c>
      <c r="W119" s="62">
        <v>31740640.48</v>
      </c>
      <c r="X119" s="62">
        <v>33180593.970000003</v>
      </c>
      <c r="Y119" s="62">
        <v>32367338.82</v>
      </c>
      <c r="Z119" s="62">
        <v>35016734</v>
      </c>
      <c r="AA119" s="62">
        <v>31779155.009999998</v>
      </c>
      <c r="AB119" s="62">
        <v>32368377</v>
      </c>
      <c r="AC119" s="62">
        <v>33424304</v>
      </c>
      <c r="AD119" s="62">
        <v>37669676</v>
      </c>
      <c r="AE119" s="62">
        <v>36178517</v>
      </c>
      <c r="AF119" s="62">
        <v>37833775</v>
      </c>
      <c r="AG119" s="62">
        <v>39990790</v>
      </c>
      <c r="AH119" s="62">
        <v>41216068</v>
      </c>
      <c r="AI119" s="10">
        <v>4.1096386290960796E-2</v>
      </c>
      <c r="AJ119" s="10">
        <v>3.0639004630816244E-2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11703633</v>
      </c>
      <c r="H121" s="12">
        <v>10450527</v>
      </c>
      <c r="I121" s="12">
        <v>12004336</v>
      </c>
      <c r="J121" s="12">
        <v>12705485</v>
      </c>
      <c r="K121" s="12">
        <f>SUM(K122,K126:K130)</f>
        <v>12518392</v>
      </c>
      <c r="L121" s="12">
        <f>SUM(L122,L126:L130)</f>
        <v>14511955</v>
      </c>
      <c r="M121" s="12">
        <f>SUM(M122,M126:M130)</f>
        <v>15055581</v>
      </c>
      <c r="N121" s="12">
        <f>SUM(N122,N126:N130)</f>
        <v>15475206</v>
      </c>
      <c r="O121" s="63">
        <v>17544364.759999998</v>
      </c>
      <c r="P121" s="63">
        <v>17006500</v>
      </c>
      <c r="Q121" s="63">
        <v>17481410.789999999</v>
      </c>
      <c r="R121" s="63">
        <v>18128638.899999999</v>
      </c>
      <c r="S121" s="63">
        <v>15616685.030000001</v>
      </c>
      <c r="T121" s="63">
        <v>23680784.940000001</v>
      </c>
      <c r="U121" s="41">
        <v>23746977.699999999</v>
      </c>
      <c r="V121" s="41">
        <v>22888837.809999999</v>
      </c>
      <c r="W121" s="63">
        <v>25345606.289999999</v>
      </c>
      <c r="X121" s="63">
        <v>26105520.330000002</v>
      </c>
      <c r="Y121" s="63">
        <v>26225618.84</v>
      </c>
      <c r="Z121" s="63">
        <v>29485686.039999999</v>
      </c>
      <c r="AA121" s="63">
        <v>26006951.84</v>
      </c>
      <c r="AB121" s="63">
        <v>26824690</v>
      </c>
      <c r="AC121" s="63">
        <v>26482021</v>
      </c>
      <c r="AD121" s="63">
        <v>26974922</v>
      </c>
      <c r="AE121" s="63">
        <v>29316396</v>
      </c>
      <c r="AF121" s="63">
        <v>29107525</v>
      </c>
      <c r="AG121" s="63">
        <v>32669944</v>
      </c>
      <c r="AH121" s="63">
        <v>31074858</v>
      </c>
      <c r="AI121" s="13">
        <v>2.4815629365893654E-2</v>
      </c>
      <c r="AJ121" s="13">
        <v>-4.8824264896199392E-2</v>
      </c>
    </row>
    <row r="122" spans="1:44" ht="10.5" customHeight="1" x14ac:dyDescent="0.2">
      <c r="A122" s="11"/>
      <c r="B122" s="11"/>
      <c r="C122" s="11" t="s">
        <v>36</v>
      </c>
      <c r="D122" s="11"/>
      <c r="E122" s="11"/>
      <c r="F122" s="2"/>
      <c r="G122" s="12">
        <v>8696217</v>
      </c>
      <c r="H122" s="12">
        <v>7286502</v>
      </c>
      <c r="I122" s="12">
        <v>7515599</v>
      </c>
      <c r="J122" s="12">
        <v>7945444</v>
      </c>
      <c r="K122" s="12">
        <f>SUM(K123:K125)</f>
        <v>8269486</v>
      </c>
      <c r="L122" s="12">
        <f>SUM(L123:L125)</f>
        <v>7115925</v>
      </c>
      <c r="M122" s="12">
        <f>SUM(M123:M125)</f>
        <v>6235640</v>
      </c>
      <c r="N122" s="12">
        <f>SUM(N123:N125)</f>
        <v>6551247</v>
      </c>
      <c r="O122" s="12">
        <v>7323304.2800000003</v>
      </c>
      <c r="P122" s="12">
        <v>7651109</v>
      </c>
      <c r="Q122" s="12">
        <v>8357486.8300000001</v>
      </c>
      <c r="R122" s="63">
        <v>8807116.7599999998</v>
      </c>
      <c r="S122" s="63">
        <v>7651108.3400000008</v>
      </c>
      <c r="T122" s="63">
        <v>9333782.6500000004</v>
      </c>
      <c r="U122" s="41">
        <v>9670013.129999999</v>
      </c>
      <c r="V122" s="41">
        <v>9884043.4299999997</v>
      </c>
      <c r="W122" s="63">
        <v>10165359.41</v>
      </c>
      <c r="X122" s="63">
        <v>10543332.280000001</v>
      </c>
      <c r="Y122" s="63">
        <v>10564440.199999999</v>
      </c>
      <c r="Z122" s="63">
        <v>10242191.790000001</v>
      </c>
      <c r="AA122" s="63">
        <v>10369415.93</v>
      </c>
      <c r="AB122" s="63">
        <v>10572142</v>
      </c>
      <c r="AC122" s="63">
        <v>10288373</v>
      </c>
      <c r="AD122" s="63">
        <v>9062753</v>
      </c>
      <c r="AE122" s="63">
        <v>10066808</v>
      </c>
      <c r="AF122" s="63">
        <v>10775504</v>
      </c>
      <c r="AG122" s="63">
        <v>12436013</v>
      </c>
      <c r="AH122" s="63">
        <v>12530271</v>
      </c>
      <c r="AI122" s="13">
        <v>2.8725675554450936E-2</v>
      </c>
      <c r="AJ122" s="13">
        <v>7.5794388442662454E-3</v>
      </c>
    </row>
    <row r="123" spans="1:44" ht="10.5" customHeight="1" x14ac:dyDescent="0.2">
      <c r="A123" s="11"/>
      <c r="B123" s="11"/>
      <c r="C123" s="11"/>
      <c r="D123" s="11" t="s">
        <v>37</v>
      </c>
      <c r="E123" s="11"/>
      <c r="F123" s="2"/>
      <c r="G123" s="12">
        <v>8274716</v>
      </c>
      <c r="H123" s="12">
        <v>6821620</v>
      </c>
      <c r="I123" s="12">
        <v>6848908</v>
      </c>
      <c r="J123" s="12">
        <v>7283720</v>
      </c>
      <c r="K123" s="12">
        <v>7393364</v>
      </c>
      <c r="L123" s="12">
        <v>6128842</v>
      </c>
      <c r="M123" s="12">
        <v>4967240</v>
      </c>
      <c r="N123" s="12">
        <v>5242459</v>
      </c>
      <c r="O123" s="12">
        <v>5934737.6399999997</v>
      </c>
      <c r="P123" s="12">
        <v>5920478</v>
      </c>
      <c r="Q123" s="12">
        <v>6752006.1600000001</v>
      </c>
      <c r="R123" s="63">
        <v>7193096.4299999997</v>
      </c>
      <c r="S123" s="63">
        <v>5920477.6300000008</v>
      </c>
      <c r="T123" s="63">
        <v>7936469.4199999999</v>
      </c>
      <c r="U123" s="41">
        <v>8003819.3700000001</v>
      </c>
      <c r="V123" s="41">
        <v>8337888.04</v>
      </c>
      <c r="W123" s="63">
        <v>8317794.7200000007</v>
      </c>
      <c r="X123" s="63">
        <v>8767172.8200000003</v>
      </c>
      <c r="Y123" s="63">
        <v>8912999.0999999996</v>
      </c>
      <c r="Z123" s="63">
        <v>8423603.4600000009</v>
      </c>
      <c r="AA123" s="63">
        <v>8739046.9700000007</v>
      </c>
      <c r="AB123" s="63">
        <v>8941189</v>
      </c>
      <c r="AC123" s="63">
        <v>8488518</v>
      </c>
      <c r="AD123" s="63">
        <v>7142205</v>
      </c>
      <c r="AE123" s="63">
        <v>8256700</v>
      </c>
      <c r="AF123" s="63">
        <v>8858273</v>
      </c>
      <c r="AG123" s="63">
        <v>10470058</v>
      </c>
      <c r="AH123" s="63">
        <v>10769818</v>
      </c>
      <c r="AI123" s="13">
        <v>3.1499087630519007E-2</v>
      </c>
      <c r="AJ123" s="13">
        <v>2.8630213891842816E-2</v>
      </c>
    </row>
    <row r="124" spans="1:44" ht="10.5" customHeight="1" x14ac:dyDescent="0.2">
      <c r="A124" s="11"/>
      <c r="B124" s="11"/>
      <c r="C124" s="14"/>
      <c r="D124" s="11" t="s">
        <v>90</v>
      </c>
      <c r="E124" s="11"/>
      <c r="F124" s="2"/>
      <c r="G124" s="12">
        <v>0</v>
      </c>
      <c r="H124" s="12">
        <v>0</v>
      </c>
      <c r="I124" s="12">
        <v>148205</v>
      </c>
      <c r="J124" s="12">
        <v>181262</v>
      </c>
      <c r="K124" s="12">
        <v>254786</v>
      </c>
      <c r="L124" s="12">
        <v>609746</v>
      </c>
      <c r="M124" s="12">
        <v>958791</v>
      </c>
      <c r="N124" s="12">
        <v>1061354</v>
      </c>
      <c r="O124" s="12">
        <v>1054352.6100000001</v>
      </c>
      <c r="P124" s="12">
        <v>1314014</v>
      </c>
      <c r="Q124" s="12">
        <v>1152817.25</v>
      </c>
      <c r="R124" s="63">
        <v>1045005.99</v>
      </c>
      <c r="S124" s="63">
        <v>1314014.22</v>
      </c>
      <c r="T124" s="63">
        <v>877605.07</v>
      </c>
      <c r="U124" s="41">
        <v>956437.23</v>
      </c>
      <c r="V124" s="41">
        <v>1046496.54</v>
      </c>
      <c r="W124" s="63">
        <v>932167.03</v>
      </c>
      <c r="X124" s="63">
        <v>1051953.72</v>
      </c>
      <c r="Y124" s="63">
        <v>883941.62</v>
      </c>
      <c r="Z124" s="63">
        <v>895827.55</v>
      </c>
      <c r="AA124" s="63">
        <v>853288.26</v>
      </c>
      <c r="AB124" s="63">
        <v>873782</v>
      </c>
      <c r="AC124" s="63">
        <v>876780</v>
      </c>
      <c r="AD124" s="63">
        <v>730823</v>
      </c>
      <c r="AE124" s="63">
        <v>802949</v>
      </c>
      <c r="AF124" s="63">
        <v>816529</v>
      </c>
      <c r="AG124" s="63">
        <v>863113</v>
      </c>
      <c r="AH124" s="63">
        <v>940105</v>
      </c>
      <c r="AI124" s="13">
        <v>1.2268085517260774E-2</v>
      </c>
      <c r="AJ124" s="13">
        <v>8.9202688408122691E-2</v>
      </c>
    </row>
    <row r="125" spans="1:44" ht="10.5" customHeight="1" x14ac:dyDescent="0.2">
      <c r="A125" s="11"/>
      <c r="B125" s="11"/>
      <c r="C125" s="14"/>
      <c r="D125" s="11" t="s">
        <v>39</v>
      </c>
      <c r="E125" s="11"/>
      <c r="F125" s="2"/>
      <c r="G125" s="12">
        <v>421501</v>
      </c>
      <c r="H125" s="12">
        <v>464882</v>
      </c>
      <c r="I125" s="12">
        <v>518486</v>
      </c>
      <c r="J125" s="12">
        <v>480462</v>
      </c>
      <c r="K125" s="12">
        <v>621336</v>
      </c>
      <c r="L125" s="12">
        <v>377337</v>
      </c>
      <c r="M125" s="12">
        <v>309609</v>
      </c>
      <c r="N125" s="12">
        <v>247434</v>
      </c>
      <c r="O125" s="12">
        <v>334214.03000000003</v>
      </c>
      <c r="P125" s="12">
        <v>416617</v>
      </c>
      <c r="Q125" s="12">
        <v>452663.42</v>
      </c>
      <c r="R125" s="63">
        <v>569014.34</v>
      </c>
      <c r="S125" s="63">
        <v>416616.49</v>
      </c>
      <c r="T125" s="63">
        <v>519708.16000000003</v>
      </c>
      <c r="U125" s="41">
        <v>709756.53</v>
      </c>
      <c r="V125" s="41">
        <v>499658.85000000003</v>
      </c>
      <c r="W125" s="63">
        <v>915397.66</v>
      </c>
      <c r="X125" s="63">
        <v>724205.74</v>
      </c>
      <c r="Y125" s="63">
        <v>767499.48</v>
      </c>
      <c r="Z125" s="63">
        <v>922760.78</v>
      </c>
      <c r="AA125" s="63">
        <v>777080.7</v>
      </c>
      <c r="AB125" s="63">
        <v>757171</v>
      </c>
      <c r="AC125" s="63">
        <v>923075</v>
      </c>
      <c r="AD125" s="63">
        <v>1189725</v>
      </c>
      <c r="AE125" s="63">
        <v>1007159</v>
      </c>
      <c r="AF125" s="63">
        <v>1100702</v>
      </c>
      <c r="AG125" s="63">
        <v>1102842</v>
      </c>
      <c r="AH125" s="63">
        <v>820348</v>
      </c>
      <c r="AI125" s="13">
        <v>1.3446184479019019E-2</v>
      </c>
      <c r="AJ125" s="13">
        <v>-0.25615092642463744</v>
      </c>
    </row>
    <row r="126" spans="1:44" ht="10.5" customHeight="1" x14ac:dyDescent="0.2">
      <c r="A126" s="11"/>
      <c r="B126" s="14"/>
      <c r="C126" s="11" t="s">
        <v>40</v>
      </c>
      <c r="D126" s="11"/>
      <c r="E126" s="11"/>
      <c r="F126" s="2"/>
      <c r="G126" s="12">
        <v>0</v>
      </c>
      <c r="H126" s="12">
        <v>0</v>
      </c>
      <c r="I126" s="12">
        <v>0</v>
      </c>
      <c r="J126" s="12">
        <v>0</v>
      </c>
      <c r="K126" s="12">
        <v>0</v>
      </c>
      <c r="L126" s="12">
        <v>1513613</v>
      </c>
      <c r="M126" s="12">
        <v>3465414</v>
      </c>
      <c r="N126" s="12">
        <v>3044600</v>
      </c>
      <c r="O126" s="12">
        <v>3029444.48</v>
      </c>
      <c r="P126" s="12">
        <v>3195218</v>
      </c>
      <c r="Q126" s="12">
        <v>3156438.96</v>
      </c>
      <c r="R126" s="63">
        <v>3140107.14</v>
      </c>
      <c r="S126" s="63">
        <v>3195217.69</v>
      </c>
      <c r="T126" s="63">
        <v>3011938.29</v>
      </c>
      <c r="U126" s="41">
        <v>3619655.57</v>
      </c>
      <c r="V126" s="41">
        <v>3241513.38</v>
      </c>
      <c r="W126" s="63">
        <v>3342024.88</v>
      </c>
      <c r="X126" s="63">
        <v>3134174.05</v>
      </c>
      <c r="Y126" s="63">
        <v>3017721.64</v>
      </c>
      <c r="Z126" s="63">
        <v>6510740.25</v>
      </c>
      <c r="AA126" s="63">
        <v>7274699.9100000001</v>
      </c>
      <c r="AB126" s="63">
        <v>7889436</v>
      </c>
      <c r="AC126" s="63">
        <v>7452672</v>
      </c>
      <c r="AD126" s="63">
        <v>5197087</v>
      </c>
      <c r="AE126" s="63">
        <v>5215717</v>
      </c>
      <c r="AF126" s="63">
        <v>4708038</v>
      </c>
      <c r="AG126" s="63">
        <v>3676344</v>
      </c>
      <c r="AH126" s="63">
        <v>4035013</v>
      </c>
      <c r="AI126" s="13">
        <v>-0.10573445792350744</v>
      </c>
      <c r="AJ126" s="13">
        <v>9.7561327231619241E-2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214005</v>
      </c>
      <c r="AE127" s="63">
        <v>235163</v>
      </c>
      <c r="AF127" s="63">
        <v>188133</v>
      </c>
      <c r="AG127" s="63">
        <v>231585</v>
      </c>
      <c r="AH127" s="63">
        <v>196249</v>
      </c>
      <c r="AI127" s="13" t="s">
        <v>246</v>
      </c>
      <c r="AJ127" s="13">
        <v>-0.15258328475505753</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50000</v>
      </c>
      <c r="U128" s="41">
        <v>0</v>
      </c>
      <c r="V128" s="41">
        <v>0</v>
      </c>
      <c r="W128" s="63">
        <v>65697</v>
      </c>
      <c r="X128" s="63">
        <v>59683</v>
      </c>
      <c r="Y128" s="63">
        <v>70256</v>
      </c>
      <c r="Z128" s="63">
        <v>0</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3007416</v>
      </c>
      <c r="H130" s="12">
        <v>3164025</v>
      </c>
      <c r="I130" s="12">
        <v>4488737</v>
      </c>
      <c r="J130" s="12">
        <v>4760041</v>
      </c>
      <c r="K130" s="12">
        <v>4248906</v>
      </c>
      <c r="L130" s="12">
        <v>5882417</v>
      </c>
      <c r="M130" s="12">
        <v>5354527</v>
      </c>
      <c r="N130" s="12">
        <v>5879359</v>
      </c>
      <c r="O130" s="12">
        <v>7191616</v>
      </c>
      <c r="P130" s="12">
        <v>6160173</v>
      </c>
      <c r="Q130" s="12">
        <v>5967485</v>
      </c>
      <c r="R130" s="63">
        <v>6181415</v>
      </c>
      <c r="S130" s="63">
        <v>4770359</v>
      </c>
      <c r="T130" s="63">
        <v>11285064</v>
      </c>
      <c r="U130" s="41">
        <v>10457309</v>
      </c>
      <c r="V130" s="41">
        <v>9763281</v>
      </c>
      <c r="W130" s="63">
        <v>11772525</v>
      </c>
      <c r="X130" s="63">
        <v>12368331</v>
      </c>
      <c r="Y130" s="63">
        <v>12573201</v>
      </c>
      <c r="Z130" s="63">
        <v>12732754</v>
      </c>
      <c r="AA130" s="63">
        <v>8362836</v>
      </c>
      <c r="AB130" s="63">
        <v>8363112</v>
      </c>
      <c r="AC130" s="63">
        <v>8740976</v>
      </c>
      <c r="AD130" s="63">
        <v>12501077</v>
      </c>
      <c r="AE130" s="63">
        <v>13798708</v>
      </c>
      <c r="AF130" s="63">
        <v>13435850</v>
      </c>
      <c r="AG130" s="63">
        <v>16326002</v>
      </c>
      <c r="AH130" s="63">
        <v>14313325</v>
      </c>
      <c r="AI130" s="13">
        <v>9.3693010329151116E-2</v>
      </c>
      <c r="AJ130" s="13">
        <v>-0.12328045776302123</v>
      </c>
    </row>
    <row r="131" spans="1:36" ht="10.5" customHeight="1" x14ac:dyDescent="0.2">
      <c r="A131" s="11"/>
      <c r="B131" s="14"/>
      <c r="C131" s="11"/>
      <c r="D131" s="15" t="s">
        <v>45</v>
      </c>
      <c r="E131" s="11"/>
      <c r="F131" s="2"/>
      <c r="G131" s="12">
        <v>74517</v>
      </c>
      <c r="H131" s="12">
        <v>214869</v>
      </c>
      <c r="I131" s="12">
        <v>286826</v>
      </c>
      <c r="J131" s="12">
        <v>267622</v>
      </c>
      <c r="K131" s="12">
        <v>312263</v>
      </c>
      <c r="L131" s="12">
        <v>246325</v>
      </c>
      <c r="M131" s="12">
        <v>418129</v>
      </c>
      <c r="N131" s="12">
        <v>542957</v>
      </c>
      <c r="O131" s="12">
        <v>638565</v>
      </c>
      <c r="P131" s="12">
        <v>646462</v>
      </c>
      <c r="Q131" s="12">
        <v>697624</v>
      </c>
      <c r="R131" s="63">
        <v>702927</v>
      </c>
      <c r="S131" s="63">
        <v>871639</v>
      </c>
      <c r="T131" s="63">
        <v>867761</v>
      </c>
      <c r="U131" s="41">
        <v>721267</v>
      </c>
      <c r="V131" s="41">
        <v>769700</v>
      </c>
      <c r="W131" s="63">
        <v>206545</v>
      </c>
      <c r="X131" s="63">
        <v>634087</v>
      </c>
      <c r="Y131" s="63">
        <v>266771</v>
      </c>
      <c r="Z131" s="63">
        <v>411438</v>
      </c>
      <c r="AA131" s="63">
        <v>756894</v>
      </c>
      <c r="AB131" s="63">
        <v>716598</v>
      </c>
      <c r="AC131" s="63">
        <v>902972</v>
      </c>
      <c r="AD131" s="63">
        <v>962848</v>
      </c>
      <c r="AE131" s="63">
        <v>1048152</v>
      </c>
      <c r="AF131" s="63">
        <v>1266581</v>
      </c>
      <c r="AG131" s="63">
        <v>1241841</v>
      </c>
      <c r="AH131" s="63">
        <v>691037</v>
      </c>
      <c r="AI131" s="13">
        <v>-6.0353214997159732E-3</v>
      </c>
      <c r="AJ131" s="13">
        <v>-0.44353826294992676</v>
      </c>
    </row>
    <row r="132" spans="1:36" ht="10.5" customHeight="1" x14ac:dyDescent="0.2">
      <c r="A132" s="11"/>
      <c r="B132" s="14"/>
      <c r="C132" s="11"/>
      <c r="D132" s="15" t="s">
        <v>46</v>
      </c>
      <c r="E132" s="11"/>
      <c r="F132" s="2"/>
      <c r="G132" s="12">
        <v>2379964</v>
      </c>
      <c r="H132" s="12">
        <v>2698436</v>
      </c>
      <c r="I132" s="12">
        <v>3743203</v>
      </c>
      <c r="J132" s="12">
        <v>3850142</v>
      </c>
      <c r="K132" s="12">
        <v>3323020</v>
      </c>
      <c r="L132" s="12">
        <v>4653514</v>
      </c>
      <c r="M132" s="12">
        <v>4188835</v>
      </c>
      <c r="N132" s="12">
        <v>4068447</v>
      </c>
      <c r="O132" s="12">
        <v>4522771</v>
      </c>
      <c r="P132" s="12">
        <v>4202611</v>
      </c>
      <c r="Q132" s="12">
        <v>4051740</v>
      </c>
      <c r="R132" s="63">
        <v>4403024</v>
      </c>
      <c r="S132" s="63">
        <v>2443410</v>
      </c>
      <c r="T132" s="63">
        <v>8088517</v>
      </c>
      <c r="U132" s="41">
        <v>8676188</v>
      </c>
      <c r="V132" s="41">
        <v>7729165</v>
      </c>
      <c r="W132" s="63">
        <v>9807341</v>
      </c>
      <c r="X132" s="63">
        <v>7314229</v>
      </c>
      <c r="Y132" s="63">
        <v>7289048</v>
      </c>
      <c r="Z132" s="63">
        <v>8266877</v>
      </c>
      <c r="AA132" s="63">
        <v>6610214</v>
      </c>
      <c r="AB132" s="63">
        <v>6745626</v>
      </c>
      <c r="AC132" s="63">
        <v>7657253</v>
      </c>
      <c r="AD132" s="63">
        <v>7203293</v>
      </c>
      <c r="AE132" s="63">
        <v>8858278</v>
      </c>
      <c r="AF132" s="63">
        <v>11640706</v>
      </c>
      <c r="AG132" s="63">
        <v>9448854</v>
      </c>
      <c r="AH132" s="63">
        <v>7007667</v>
      </c>
      <c r="AI132" s="13">
        <v>6.3719719416182041E-3</v>
      </c>
      <c r="AJ132" s="13">
        <v>-0.25835799770003853</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3875631</v>
      </c>
      <c r="AA133" s="63">
        <v>697886</v>
      </c>
      <c r="AB133" s="63">
        <v>500000</v>
      </c>
      <c r="AC133" s="63">
        <v>0</v>
      </c>
      <c r="AD133" s="63">
        <v>750000</v>
      </c>
      <c r="AE133" s="63">
        <v>3555328</v>
      </c>
      <c r="AF133" s="63">
        <v>0</v>
      </c>
      <c r="AG133" s="63">
        <v>0</v>
      </c>
      <c r="AH133" s="63">
        <v>4200000</v>
      </c>
      <c r="AI133" s="13">
        <v>0.42576039839438207</v>
      </c>
      <c r="AJ133" s="13" t="s">
        <v>246</v>
      </c>
    </row>
    <row r="134" spans="1:36" ht="10.5" customHeight="1" x14ac:dyDescent="0.2">
      <c r="A134" s="11"/>
      <c r="B134" s="11"/>
      <c r="C134" s="11"/>
      <c r="D134" s="11" t="s">
        <v>48</v>
      </c>
      <c r="E134" s="11"/>
      <c r="F134" s="2"/>
      <c r="G134" s="12">
        <v>552935</v>
      </c>
      <c r="H134" s="12">
        <v>250720</v>
      </c>
      <c r="I134" s="12">
        <v>458708</v>
      </c>
      <c r="J134" s="12">
        <v>642277</v>
      </c>
      <c r="K134" s="12">
        <v>613623</v>
      </c>
      <c r="L134" s="12">
        <v>982578</v>
      </c>
      <c r="M134" s="12">
        <v>747563</v>
      </c>
      <c r="N134" s="12">
        <v>1267955</v>
      </c>
      <c r="O134" s="12">
        <v>2030280</v>
      </c>
      <c r="P134" s="12">
        <v>1311100</v>
      </c>
      <c r="Q134" s="12">
        <v>1218121</v>
      </c>
      <c r="R134" s="63">
        <v>1075464</v>
      </c>
      <c r="S134" s="63">
        <v>1455310</v>
      </c>
      <c r="T134" s="63">
        <v>2328786</v>
      </c>
      <c r="U134" s="41">
        <v>1059854</v>
      </c>
      <c r="V134" s="41">
        <v>1264416</v>
      </c>
      <c r="W134" s="63">
        <v>1758639</v>
      </c>
      <c r="X134" s="63">
        <v>4420015</v>
      </c>
      <c r="Y134" s="63">
        <v>5017382</v>
      </c>
      <c r="Z134" s="63">
        <v>178808</v>
      </c>
      <c r="AA134" s="63">
        <v>297842</v>
      </c>
      <c r="AB134" s="63">
        <v>400888</v>
      </c>
      <c r="AC134" s="63">
        <v>180751</v>
      </c>
      <c r="AD134" s="63">
        <v>3584936</v>
      </c>
      <c r="AE134" s="63">
        <v>336950</v>
      </c>
      <c r="AF134" s="63">
        <v>528563</v>
      </c>
      <c r="AG134" s="63">
        <v>5635307</v>
      </c>
      <c r="AH134" s="63">
        <v>2414621</v>
      </c>
      <c r="AI134" s="13">
        <v>0.34887276563394876</v>
      </c>
      <c r="AJ134" s="13">
        <v>-0.57151917366702476</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3434654</v>
      </c>
      <c r="H136" s="12">
        <v>2986807</v>
      </c>
      <c r="I136" s="12">
        <v>3494844</v>
      </c>
      <c r="J136" s="12">
        <v>5131278</v>
      </c>
      <c r="K136" s="12">
        <f>SUM(K137:K145)</f>
        <v>4806389</v>
      </c>
      <c r="L136" s="12">
        <f>SUM(L137:L145)</f>
        <v>4539995</v>
      </c>
      <c r="M136" s="12">
        <f>SUM(M137:M145)</f>
        <v>5023155</v>
      </c>
      <c r="N136" s="12">
        <f>SUM(N137:N145)</f>
        <v>5001829</v>
      </c>
      <c r="O136" s="12">
        <v>5426996.7599999998</v>
      </c>
      <c r="P136" s="12">
        <v>5373968</v>
      </c>
      <c r="Q136" s="12">
        <v>5504335.9000000004</v>
      </c>
      <c r="R136" s="63">
        <v>5165782.7300000004</v>
      </c>
      <c r="S136" s="63">
        <v>5835584.3700000001</v>
      </c>
      <c r="T136" s="63">
        <v>5837490.5099999998</v>
      </c>
      <c r="U136" s="41">
        <v>8070789.1400000006</v>
      </c>
      <c r="V136" s="41">
        <v>6424548.0799999991</v>
      </c>
      <c r="W136" s="63">
        <v>5521155.1900000004</v>
      </c>
      <c r="X136" s="63">
        <v>5575342.6400000006</v>
      </c>
      <c r="Y136" s="63">
        <v>4851422.9800000004</v>
      </c>
      <c r="Z136" s="63">
        <v>5240124.96</v>
      </c>
      <c r="AA136" s="63">
        <v>5313493.17</v>
      </c>
      <c r="AB136" s="63">
        <v>4673921</v>
      </c>
      <c r="AC136" s="63">
        <v>6569660</v>
      </c>
      <c r="AD136" s="63">
        <v>10182394</v>
      </c>
      <c r="AE136" s="63">
        <v>6633228</v>
      </c>
      <c r="AF136" s="63">
        <v>5938923</v>
      </c>
      <c r="AG136" s="63">
        <v>6072219</v>
      </c>
      <c r="AH136" s="63">
        <v>5158790</v>
      </c>
      <c r="AI136" s="13">
        <v>1.6586676819847934E-2</v>
      </c>
      <c r="AJ136" s="13">
        <v>-0.15042754551507448</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155424</v>
      </c>
      <c r="H138" s="12">
        <v>163365</v>
      </c>
      <c r="I138" s="12">
        <v>166044</v>
      </c>
      <c r="J138" s="12">
        <v>185776</v>
      </c>
      <c r="K138" s="12">
        <v>182156</v>
      </c>
      <c r="L138" s="12">
        <v>197027</v>
      </c>
      <c r="M138" s="12">
        <v>199992</v>
      </c>
      <c r="N138" s="12">
        <v>190894</v>
      </c>
      <c r="O138" s="12">
        <v>403531.36</v>
      </c>
      <c r="P138" s="12">
        <v>424040</v>
      </c>
      <c r="Q138" s="12">
        <v>489489.17</v>
      </c>
      <c r="R138" s="63">
        <v>512210.32</v>
      </c>
      <c r="S138" s="63">
        <v>424039.67</v>
      </c>
      <c r="T138" s="63">
        <v>568379.49</v>
      </c>
      <c r="U138" s="41">
        <v>596330.77</v>
      </c>
      <c r="V138" s="41">
        <v>615277.88</v>
      </c>
      <c r="W138" s="64">
        <v>644752.52</v>
      </c>
      <c r="X138" s="64">
        <v>664472.63</v>
      </c>
      <c r="Y138" s="63">
        <v>676670.66</v>
      </c>
      <c r="Z138" s="63">
        <v>706189.12</v>
      </c>
      <c r="AA138" s="63">
        <v>770082.62</v>
      </c>
      <c r="AB138" s="63">
        <v>770664</v>
      </c>
      <c r="AC138" s="63">
        <v>833336</v>
      </c>
      <c r="AD138" s="63">
        <v>826658</v>
      </c>
      <c r="AE138" s="63">
        <v>804282</v>
      </c>
      <c r="AF138" s="63">
        <v>920089</v>
      </c>
      <c r="AG138" s="63">
        <v>939949</v>
      </c>
      <c r="AH138" s="63">
        <v>915086</v>
      </c>
      <c r="AI138" s="13">
        <v>2.9041302815093095E-2</v>
      </c>
      <c r="AJ138" s="13">
        <v>-2.6451435131054982E-2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2214950</v>
      </c>
      <c r="H141" s="12">
        <v>2420074</v>
      </c>
      <c r="I141" s="12">
        <v>2556881</v>
      </c>
      <c r="J141" s="12">
        <v>2805429</v>
      </c>
      <c r="K141" s="12">
        <v>3838888</v>
      </c>
      <c r="L141" s="12">
        <v>3023708</v>
      </c>
      <c r="M141" s="12">
        <v>3192605</v>
      </c>
      <c r="N141" s="12">
        <v>3464944</v>
      </c>
      <c r="O141" s="12">
        <v>3376773.98</v>
      </c>
      <c r="P141" s="12">
        <v>3293588</v>
      </c>
      <c r="Q141" s="12">
        <v>3202463.36</v>
      </c>
      <c r="R141" s="63">
        <v>3265192.94</v>
      </c>
      <c r="S141" s="63">
        <v>3288827.99</v>
      </c>
      <c r="T141" s="63">
        <v>3452827.0900000003</v>
      </c>
      <c r="U141" s="41">
        <v>3771357.5900000003</v>
      </c>
      <c r="V141" s="41">
        <v>4463906.0699999994</v>
      </c>
      <c r="W141" s="63">
        <v>3928233.0500000003</v>
      </c>
      <c r="X141" s="63">
        <v>3284624.5900000003</v>
      </c>
      <c r="Y141" s="63">
        <v>2684885.9</v>
      </c>
      <c r="Z141" s="63">
        <v>2636047.15</v>
      </c>
      <c r="AA141" s="63">
        <v>2970978.73</v>
      </c>
      <c r="AB141" s="63">
        <v>3070830</v>
      </c>
      <c r="AC141" s="63">
        <v>3038048</v>
      </c>
      <c r="AD141" s="63">
        <v>2960810</v>
      </c>
      <c r="AE141" s="63">
        <v>3087644</v>
      </c>
      <c r="AF141" s="63">
        <v>3071501</v>
      </c>
      <c r="AG141" s="63">
        <v>3131787</v>
      </c>
      <c r="AH141" s="63">
        <v>3179277</v>
      </c>
      <c r="AI141" s="13">
        <v>5.8010830044872286E-3</v>
      </c>
      <c r="AJ141" s="13">
        <v>1.5163866508162911E-2</v>
      </c>
    </row>
    <row r="142" spans="1:36" ht="10.5" customHeight="1" x14ac:dyDescent="0.2">
      <c r="A142" s="11"/>
      <c r="B142" s="14"/>
      <c r="C142" s="11" t="s">
        <v>55</v>
      </c>
      <c r="E142" s="11"/>
      <c r="F142" s="2"/>
      <c r="G142" s="12">
        <v>0</v>
      </c>
      <c r="H142" s="12">
        <v>0</v>
      </c>
      <c r="I142" s="12">
        <v>0</v>
      </c>
      <c r="J142" s="12">
        <v>0</v>
      </c>
      <c r="K142" s="12">
        <v>0</v>
      </c>
      <c r="L142" s="12">
        <v>74633</v>
      </c>
      <c r="M142" s="12">
        <v>155364</v>
      </c>
      <c r="N142" s="12">
        <v>222520</v>
      </c>
      <c r="O142" s="12">
        <v>253489.42</v>
      </c>
      <c r="P142" s="12">
        <v>264148</v>
      </c>
      <c r="Q142" s="12">
        <v>287589.37</v>
      </c>
      <c r="R142" s="63">
        <v>337752.47</v>
      </c>
      <c r="S142" s="63">
        <v>264147.71000000002</v>
      </c>
      <c r="T142" s="63">
        <v>414518.93</v>
      </c>
      <c r="U142" s="41">
        <v>408279.78</v>
      </c>
      <c r="V142" s="41">
        <v>420113.13</v>
      </c>
      <c r="W142" s="64">
        <v>429100.62</v>
      </c>
      <c r="X142" s="64">
        <v>188927.42</v>
      </c>
      <c r="Y142" s="63">
        <v>277936.42</v>
      </c>
      <c r="Z142" s="63">
        <v>283751.69</v>
      </c>
      <c r="AA142" s="63">
        <v>307283.82</v>
      </c>
      <c r="AB142" s="63">
        <v>324690</v>
      </c>
      <c r="AC142" s="63">
        <v>394768</v>
      </c>
      <c r="AD142" s="63">
        <v>420933</v>
      </c>
      <c r="AE142" s="63">
        <v>438110</v>
      </c>
      <c r="AF142" s="63">
        <v>500501</v>
      </c>
      <c r="AG142" s="63">
        <v>519183</v>
      </c>
      <c r="AH142" s="63">
        <v>535698</v>
      </c>
      <c r="AI142" s="13">
        <v>8.7030805950836232E-2</v>
      </c>
      <c r="AJ142" s="13">
        <v>3.1809593149236398E-2</v>
      </c>
    </row>
    <row r="143" spans="1:36" ht="10.5" customHeight="1" x14ac:dyDescent="0.2">
      <c r="A143" s="11"/>
      <c r="B143" s="11"/>
      <c r="C143" s="11" t="s">
        <v>56</v>
      </c>
      <c r="D143" s="11"/>
      <c r="E143" s="11"/>
      <c r="F143" s="2"/>
      <c r="G143" s="12">
        <v>1064280</v>
      </c>
      <c r="H143" s="12">
        <v>403368</v>
      </c>
      <c r="I143" s="12">
        <v>771919</v>
      </c>
      <c r="J143" s="12">
        <v>2140073</v>
      </c>
      <c r="K143" s="12">
        <v>785345</v>
      </c>
      <c r="L143" s="12">
        <v>1244627</v>
      </c>
      <c r="M143" s="12">
        <v>1475194</v>
      </c>
      <c r="N143" s="12">
        <v>1123471</v>
      </c>
      <c r="O143" s="12">
        <v>1393202</v>
      </c>
      <c r="P143" s="12">
        <v>1392192</v>
      </c>
      <c r="Q143" s="12">
        <v>1524794</v>
      </c>
      <c r="R143" s="63">
        <v>1050627</v>
      </c>
      <c r="S143" s="63">
        <v>1858569</v>
      </c>
      <c r="T143" s="63">
        <v>1401765</v>
      </c>
      <c r="U143" s="41">
        <v>3294821</v>
      </c>
      <c r="V143" s="41">
        <v>925251</v>
      </c>
      <c r="W143" s="63">
        <v>519069</v>
      </c>
      <c r="X143" s="63">
        <v>1437318</v>
      </c>
      <c r="Y143" s="63">
        <v>1211930</v>
      </c>
      <c r="Z143" s="63">
        <v>1614137</v>
      </c>
      <c r="AA143" s="63">
        <v>1265148</v>
      </c>
      <c r="AB143" s="63">
        <v>507737</v>
      </c>
      <c r="AC143" s="63">
        <v>2303508</v>
      </c>
      <c r="AD143" s="63">
        <v>5973993</v>
      </c>
      <c r="AE143" s="63">
        <v>2303192</v>
      </c>
      <c r="AF143" s="63">
        <v>1446832</v>
      </c>
      <c r="AG143" s="63">
        <v>1481300</v>
      </c>
      <c r="AH143" s="63">
        <v>528729</v>
      </c>
      <c r="AI143" s="13">
        <v>6.7749159918359947E-3</v>
      </c>
      <c r="AJ143" s="13">
        <v>-0.6430642003645447</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201060</v>
      </c>
      <c r="H147" s="12">
        <v>1090562</v>
      </c>
      <c r="I147" s="12">
        <v>545338</v>
      </c>
      <c r="J147" s="12">
        <v>192707</v>
      </c>
      <c r="K147" s="12">
        <v>440708</v>
      </c>
      <c r="L147" s="12">
        <v>1218435</v>
      </c>
      <c r="M147" s="12">
        <v>344584</v>
      </c>
      <c r="N147" s="12">
        <v>1037496</v>
      </c>
      <c r="O147" s="12">
        <v>120224</v>
      </c>
      <c r="P147" s="12">
        <v>448679</v>
      </c>
      <c r="Q147" s="12">
        <v>604393</v>
      </c>
      <c r="R147" s="63">
        <v>554552</v>
      </c>
      <c r="S147" s="63">
        <v>914945</v>
      </c>
      <c r="T147" s="63">
        <v>1512342</v>
      </c>
      <c r="U147" s="41">
        <v>611265</v>
      </c>
      <c r="V147" s="41">
        <v>239987</v>
      </c>
      <c r="W147" s="63">
        <v>17835</v>
      </c>
      <c r="X147" s="63">
        <v>372259</v>
      </c>
      <c r="Y147" s="63">
        <v>41813</v>
      </c>
      <c r="Z147" s="63">
        <v>288884</v>
      </c>
      <c r="AA147" s="63">
        <v>421878</v>
      </c>
      <c r="AB147" s="63">
        <v>837047</v>
      </c>
      <c r="AC147" s="63">
        <v>336863</v>
      </c>
      <c r="AD147" s="63">
        <v>437728</v>
      </c>
      <c r="AE147" s="63">
        <v>51177</v>
      </c>
      <c r="AF147" s="63">
        <v>1166428</v>
      </c>
      <c r="AG147" s="63">
        <v>912303</v>
      </c>
      <c r="AH147" s="63">
        <v>4629825</v>
      </c>
      <c r="AI147" s="13">
        <v>0.32984938029872413</v>
      </c>
      <c r="AJ147" s="13">
        <v>4.0748764390778067</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93066</v>
      </c>
      <c r="H149" s="12">
        <v>155975</v>
      </c>
      <c r="I149" s="12">
        <v>10800</v>
      </c>
      <c r="J149" s="12">
        <v>0</v>
      </c>
      <c r="K149" s="12">
        <v>0</v>
      </c>
      <c r="L149" s="12">
        <v>0</v>
      </c>
      <c r="M149" s="12">
        <v>0</v>
      </c>
      <c r="N149" s="12">
        <v>0</v>
      </c>
      <c r="O149" s="12">
        <v>885</v>
      </c>
      <c r="P149" s="12">
        <v>0</v>
      </c>
      <c r="Q149" s="12">
        <v>90224</v>
      </c>
      <c r="R149" s="63">
        <v>0</v>
      </c>
      <c r="S149" s="63">
        <v>0</v>
      </c>
      <c r="T149" s="63">
        <v>0</v>
      </c>
      <c r="U149" s="41">
        <v>13510</v>
      </c>
      <c r="V149" s="41">
        <v>23655</v>
      </c>
      <c r="W149" s="63">
        <v>856044</v>
      </c>
      <c r="X149" s="63">
        <v>1127472</v>
      </c>
      <c r="Y149" s="63">
        <v>1248484</v>
      </c>
      <c r="Z149" s="63">
        <v>2039</v>
      </c>
      <c r="AA149" s="63">
        <v>36832</v>
      </c>
      <c r="AB149" s="63">
        <v>32719</v>
      </c>
      <c r="AC149" s="63">
        <v>35760</v>
      </c>
      <c r="AD149" s="63">
        <v>74632</v>
      </c>
      <c r="AE149" s="63">
        <v>177716</v>
      </c>
      <c r="AF149" s="63">
        <v>1620899</v>
      </c>
      <c r="AG149" s="63">
        <v>336324</v>
      </c>
      <c r="AH149" s="63">
        <v>352595</v>
      </c>
      <c r="AI149" s="13">
        <v>0.48620717839334571</v>
      </c>
      <c r="AJ149" s="13">
        <v>4.8378944113414445E-2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13483596</v>
      </c>
      <c r="H152" s="5">
        <v>17189195</v>
      </c>
      <c r="I152" s="5">
        <v>14548999</v>
      </c>
      <c r="J152" s="5">
        <v>16714778</v>
      </c>
      <c r="K152" s="5">
        <v>17106931</v>
      </c>
      <c r="L152" s="5">
        <v>19904661</v>
      </c>
      <c r="M152" s="5">
        <v>18851996</v>
      </c>
      <c r="N152" s="5">
        <v>24216097</v>
      </c>
      <c r="O152" s="5">
        <v>21572160</v>
      </c>
      <c r="P152" s="5">
        <v>21997821</v>
      </c>
      <c r="Q152" s="5">
        <v>24048976</v>
      </c>
      <c r="R152" s="62">
        <v>24126666</v>
      </c>
      <c r="S152" s="62">
        <v>22988013</v>
      </c>
      <c r="T152" s="62">
        <v>27173529</v>
      </c>
      <c r="U152" s="39">
        <v>27813137</v>
      </c>
      <c r="V152" s="39">
        <v>29336767</v>
      </c>
      <c r="W152" s="62">
        <v>30596493</v>
      </c>
      <c r="X152" s="62">
        <v>30238475</v>
      </c>
      <c r="Y152" s="62">
        <v>31205608</v>
      </c>
      <c r="Z152" s="62">
        <v>29908340</v>
      </c>
      <c r="AA152" s="62">
        <v>31310881</v>
      </c>
      <c r="AB152" s="62">
        <v>31427333</v>
      </c>
      <c r="AC152" s="62">
        <v>32252706</v>
      </c>
      <c r="AD152" s="62">
        <v>29010650</v>
      </c>
      <c r="AE152" s="62">
        <v>34714204</v>
      </c>
      <c r="AF152" s="62">
        <v>33652403</v>
      </c>
      <c r="AG152" s="62">
        <v>36618333</v>
      </c>
      <c r="AH152" s="62">
        <v>45204111</v>
      </c>
      <c r="AI152" s="10">
        <v>6.2457910100901071E-2</v>
      </c>
      <c r="AJ152" s="10">
        <v>0.23446665362948116</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3289553</v>
      </c>
      <c r="H154" s="12">
        <v>3219561</v>
      </c>
      <c r="I154" s="12">
        <v>3468136</v>
      </c>
      <c r="J154" s="12">
        <v>4258678</v>
      </c>
      <c r="K154" s="12">
        <v>4158744</v>
      </c>
      <c r="L154" s="12">
        <v>4135495</v>
      </c>
      <c r="M154" s="12">
        <v>8683455</v>
      </c>
      <c r="N154" s="12">
        <v>4826401</v>
      </c>
      <c r="O154" s="12">
        <v>5672064</v>
      </c>
      <c r="P154" s="12">
        <v>5004039</v>
      </c>
      <c r="Q154" s="12">
        <v>5191668</v>
      </c>
      <c r="R154" s="63">
        <v>5471462</v>
      </c>
      <c r="S154" s="63">
        <v>5707762</v>
      </c>
      <c r="T154" s="63">
        <v>2104977</v>
      </c>
      <c r="U154" s="41">
        <v>1729654</v>
      </c>
      <c r="V154" s="41">
        <v>2728258</v>
      </c>
      <c r="W154" s="63">
        <v>2228345</v>
      </c>
      <c r="X154" s="63">
        <v>2315374</v>
      </c>
      <c r="Y154" s="63">
        <v>2459506</v>
      </c>
      <c r="Z154" s="63">
        <v>5138642</v>
      </c>
      <c r="AA154" s="63">
        <v>2579098</v>
      </c>
      <c r="AB154" s="63">
        <v>2562786</v>
      </c>
      <c r="AC154" s="63">
        <v>2315947</v>
      </c>
      <c r="AD154" s="63">
        <v>5572650</v>
      </c>
      <c r="AE154" s="63">
        <v>6472169</v>
      </c>
      <c r="AF154" s="63">
        <v>7736445</v>
      </c>
      <c r="AG154" s="63">
        <v>8948987</v>
      </c>
      <c r="AH154" s="63">
        <v>10275673</v>
      </c>
      <c r="AI154" s="13">
        <v>0.26042300747222202</v>
      </c>
      <c r="AJ154" s="13">
        <v>0.14824985218997414</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3712733</v>
      </c>
      <c r="H156" s="12">
        <v>4270215</v>
      </c>
      <c r="I156" s="12">
        <v>3974459</v>
      </c>
      <c r="J156" s="12">
        <v>4090812</v>
      </c>
      <c r="K156" s="12">
        <v>4297676</v>
      </c>
      <c r="L156" s="12">
        <v>5409287</v>
      </c>
      <c r="M156" s="12">
        <v>3844897</v>
      </c>
      <c r="N156" s="12">
        <v>6988337</v>
      </c>
      <c r="O156" s="12">
        <v>7073987</v>
      </c>
      <c r="P156" s="12">
        <v>7788851</v>
      </c>
      <c r="Q156" s="12">
        <v>9639835</v>
      </c>
      <c r="R156" s="63">
        <v>9195176</v>
      </c>
      <c r="S156" s="63">
        <v>9354261</v>
      </c>
      <c r="T156" s="63">
        <v>9648467</v>
      </c>
      <c r="U156" s="41">
        <v>10664598</v>
      </c>
      <c r="V156" s="41">
        <v>11101468</v>
      </c>
      <c r="W156" s="63">
        <v>10985377</v>
      </c>
      <c r="X156" s="63">
        <v>13474303</v>
      </c>
      <c r="Y156" s="63">
        <v>13854211</v>
      </c>
      <c r="Z156" s="63">
        <v>12087716</v>
      </c>
      <c r="AA156" s="63">
        <v>13939187</v>
      </c>
      <c r="AB156" s="63">
        <v>14722457</v>
      </c>
      <c r="AC156" s="63">
        <v>11380666</v>
      </c>
      <c r="AD156" s="63">
        <v>12388954</v>
      </c>
      <c r="AE156" s="63">
        <v>13176061</v>
      </c>
      <c r="AF156" s="63">
        <v>12861520</v>
      </c>
      <c r="AG156" s="63">
        <v>13021801</v>
      </c>
      <c r="AH156" s="63">
        <v>18251003</v>
      </c>
      <c r="AI156" s="13">
        <v>3.6456486039649461E-2</v>
      </c>
      <c r="AJ156" s="13">
        <v>0.40157286998933556</v>
      </c>
    </row>
    <row r="157" spans="1:36" ht="10.5" customHeight="1" x14ac:dyDescent="0.2">
      <c r="A157" s="11"/>
      <c r="B157" s="19" t="s">
        <v>67</v>
      </c>
      <c r="C157" s="14"/>
      <c r="D157" s="19"/>
      <c r="E157" s="19"/>
      <c r="F157" s="2"/>
      <c r="G157" s="12">
        <v>496355</v>
      </c>
      <c r="H157" s="12">
        <v>810964</v>
      </c>
      <c r="I157" s="12">
        <v>478247</v>
      </c>
      <c r="J157" s="12">
        <v>697260</v>
      </c>
      <c r="K157" s="12">
        <v>767145</v>
      </c>
      <c r="L157" s="12">
        <v>1030003</v>
      </c>
      <c r="M157" s="12">
        <v>645799</v>
      </c>
      <c r="N157" s="12">
        <v>1252419</v>
      </c>
      <c r="O157" s="12">
        <v>1622723</v>
      </c>
      <c r="P157" s="12">
        <v>1581927</v>
      </c>
      <c r="Q157" s="12">
        <v>1339437</v>
      </c>
      <c r="R157" s="63">
        <v>2032949</v>
      </c>
      <c r="S157" s="63">
        <v>2561175</v>
      </c>
      <c r="T157" s="63">
        <v>3315666</v>
      </c>
      <c r="U157" s="41">
        <v>2984290</v>
      </c>
      <c r="V157" s="41">
        <v>3724651</v>
      </c>
      <c r="W157" s="63">
        <v>3364136</v>
      </c>
      <c r="X157" s="63">
        <v>2241395</v>
      </c>
      <c r="Y157" s="63">
        <v>2439928</v>
      </c>
      <c r="Z157" s="63">
        <v>2326958</v>
      </c>
      <c r="AA157" s="63">
        <v>2450933</v>
      </c>
      <c r="AB157" s="63">
        <v>1935479</v>
      </c>
      <c r="AC157" s="63">
        <v>1647995</v>
      </c>
      <c r="AD157" s="63">
        <v>1571491</v>
      </c>
      <c r="AE157" s="63">
        <v>4176209</v>
      </c>
      <c r="AF157" s="63">
        <v>3130423</v>
      </c>
      <c r="AG157" s="63">
        <v>2527147</v>
      </c>
      <c r="AH157" s="63">
        <v>2646731</v>
      </c>
      <c r="AI157" s="13">
        <v>5.3546131485479931E-2</v>
      </c>
      <c r="AJ157" s="13">
        <v>4.7319764145101174E-2</v>
      </c>
    </row>
    <row r="158" spans="1:36" ht="10.5" customHeight="1" x14ac:dyDescent="0.2">
      <c r="A158" s="11"/>
      <c r="B158" s="19" t="s">
        <v>69</v>
      </c>
      <c r="C158" s="14"/>
      <c r="D158" s="19"/>
      <c r="E158" s="19"/>
      <c r="F158" s="2"/>
      <c r="G158" s="12">
        <v>1160615</v>
      </c>
      <c r="H158" s="12">
        <v>1373595</v>
      </c>
      <c r="I158" s="12">
        <v>1338332</v>
      </c>
      <c r="J158" s="12">
        <v>1561789</v>
      </c>
      <c r="K158" s="12">
        <v>1585638</v>
      </c>
      <c r="L158" s="12">
        <v>1716973</v>
      </c>
      <c r="M158" s="12">
        <v>658886</v>
      </c>
      <c r="N158" s="12">
        <v>1990191</v>
      </c>
      <c r="O158" s="12">
        <v>2290115</v>
      </c>
      <c r="P158" s="12">
        <v>2189624</v>
      </c>
      <c r="Q158" s="12">
        <v>2212950</v>
      </c>
      <c r="R158" s="63">
        <v>2305897</v>
      </c>
      <c r="S158" s="63">
        <v>2338132</v>
      </c>
      <c r="T158" s="63">
        <v>2599518</v>
      </c>
      <c r="U158" s="41">
        <v>2834506</v>
      </c>
      <c r="V158" s="41">
        <v>6098354</v>
      </c>
      <c r="W158" s="63">
        <v>3181171</v>
      </c>
      <c r="X158" s="63">
        <v>3027306</v>
      </c>
      <c r="Y158" s="63">
        <v>2868109</v>
      </c>
      <c r="Z158" s="63">
        <v>2821198</v>
      </c>
      <c r="AA158" s="63">
        <v>2982440</v>
      </c>
      <c r="AB158" s="63">
        <v>3325268</v>
      </c>
      <c r="AC158" s="63">
        <v>2732182</v>
      </c>
      <c r="AD158" s="63">
        <v>2896133</v>
      </c>
      <c r="AE158" s="63">
        <v>3763554</v>
      </c>
      <c r="AF158" s="63">
        <v>3275408</v>
      </c>
      <c r="AG158" s="63">
        <v>3522548</v>
      </c>
      <c r="AH158" s="63">
        <v>5001491</v>
      </c>
      <c r="AI158" s="13">
        <v>7.0398453855932575E-2</v>
      </c>
      <c r="AJ158" s="13">
        <v>0.41985034696475393</v>
      </c>
    </row>
    <row r="159" spans="1:36" ht="10.5" customHeight="1" x14ac:dyDescent="0.2">
      <c r="A159" s="11"/>
      <c r="B159" s="19" t="s">
        <v>70</v>
      </c>
      <c r="C159" s="14"/>
      <c r="D159" s="19"/>
      <c r="E159" s="19"/>
      <c r="F159" s="2"/>
      <c r="G159" s="12">
        <v>1480040</v>
      </c>
      <c r="H159" s="12">
        <v>1809348</v>
      </c>
      <c r="I159" s="12">
        <v>2015006</v>
      </c>
      <c r="J159" s="12">
        <v>1860738</v>
      </c>
      <c r="K159" s="12">
        <v>2044450</v>
      </c>
      <c r="L159" s="12">
        <v>2110721</v>
      </c>
      <c r="M159" s="12">
        <v>2237473</v>
      </c>
      <c r="N159" s="12">
        <v>4459456</v>
      </c>
      <c r="O159" s="12">
        <v>2264843</v>
      </c>
      <c r="P159" s="12">
        <v>2304089</v>
      </c>
      <c r="Q159" s="12">
        <v>2736202</v>
      </c>
      <c r="R159" s="63">
        <v>2372495</v>
      </c>
      <c r="S159" s="63">
        <v>398624</v>
      </c>
      <c r="T159" s="63">
        <v>2778032</v>
      </c>
      <c r="U159" s="41">
        <v>2808801</v>
      </c>
      <c r="V159" s="41">
        <v>3465037</v>
      </c>
      <c r="W159" s="63">
        <v>3013647</v>
      </c>
      <c r="X159" s="63">
        <v>2624786</v>
      </c>
      <c r="Y159" s="63">
        <v>2530006</v>
      </c>
      <c r="Z159" s="63">
        <v>2575304</v>
      </c>
      <c r="AA159" s="63">
        <v>2818486</v>
      </c>
      <c r="AB159" s="63">
        <v>2912488</v>
      </c>
      <c r="AC159" s="63">
        <v>3697552</v>
      </c>
      <c r="AD159" s="63">
        <v>2811401</v>
      </c>
      <c r="AE159" s="63">
        <v>3738274</v>
      </c>
      <c r="AF159" s="63">
        <v>3184574</v>
      </c>
      <c r="AG159" s="63">
        <v>2981967</v>
      </c>
      <c r="AH159" s="63">
        <v>3065995</v>
      </c>
      <c r="AI159" s="13">
        <v>8.5974897632024039E-3</v>
      </c>
      <c r="AJ159" s="13">
        <v>2.8178715592761423E-2</v>
      </c>
    </row>
    <row r="160" spans="1:36" ht="10.5" customHeight="1" x14ac:dyDescent="0.2">
      <c r="A160" s="11"/>
      <c r="B160" s="19" t="s">
        <v>71</v>
      </c>
      <c r="C160" s="14"/>
      <c r="D160" s="19"/>
      <c r="E160" s="19"/>
      <c r="F160" s="2"/>
      <c r="G160" s="12">
        <v>975503</v>
      </c>
      <c r="H160" s="12">
        <v>1106553</v>
      </c>
      <c r="I160" s="12">
        <v>1022382</v>
      </c>
      <c r="J160" s="12">
        <v>1053165</v>
      </c>
      <c r="K160" s="12">
        <v>1116015</v>
      </c>
      <c r="L160" s="12">
        <v>1337255</v>
      </c>
      <c r="M160" s="12">
        <v>1358463</v>
      </c>
      <c r="N160" s="12">
        <v>1303736</v>
      </c>
      <c r="O160" s="12">
        <v>1889999</v>
      </c>
      <c r="P160" s="12">
        <v>1339780</v>
      </c>
      <c r="Q160" s="12">
        <v>1566311</v>
      </c>
      <c r="R160" s="63">
        <v>1513888</v>
      </c>
      <c r="S160" s="63">
        <v>1684528</v>
      </c>
      <c r="T160" s="63">
        <v>1683092</v>
      </c>
      <c r="U160" s="41">
        <v>1929310</v>
      </c>
      <c r="V160" s="41">
        <v>1971518</v>
      </c>
      <c r="W160" s="63">
        <v>2017827</v>
      </c>
      <c r="X160" s="63">
        <v>1988224</v>
      </c>
      <c r="Y160" s="63">
        <v>2105254</v>
      </c>
      <c r="Z160" s="63">
        <v>1852734</v>
      </c>
      <c r="AA160" s="63">
        <v>1703193</v>
      </c>
      <c r="AB160" s="63">
        <v>1768950</v>
      </c>
      <c r="AC160" s="63">
        <v>1815892</v>
      </c>
      <c r="AD160" s="63">
        <v>1997835</v>
      </c>
      <c r="AE160" s="63">
        <v>2057703</v>
      </c>
      <c r="AF160" s="63">
        <v>2211912</v>
      </c>
      <c r="AG160" s="63">
        <v>2098778</v>
      </c>
      <c r="AH160" s="63">
        <v>2325028</v>
      </c>
      <c r="AI160" s="13">
        <v>4.6611345557812101E-2</v>
      </c>
      <c r="AJ160" s="13">
        <v>0.10780082505152999</v>
      </c>
    </row>
    <row r="161" spans="1:36" ht="10.5" customHeight="1" x14ac:dyDescent="0.2">
      <c r="A161" s="11"/>
      <c r="B161" s="19" t="s">
        <v>72</v>
      </c>
      <c r="C161" s="14"/>
      <c r="D161" s="19"/>
      <c r="E161" s="19"/>
      <c r="F161" s="2"/>
      <c r="G161" s="12">
        <v>183232</v>
      </c>
      <c r="H161" s="12">
        <v>84291</v>
      </c>
      <c r="I161" s="12">
        <v>107782</v>
      </c>
      <c r="J161" s="12">
        <v>92267</v>
      </c>
      <c r="K161" s="12">
        <v>93879</v>
      </c>
      <c r="L161" s="12">
        <v>0</v>
      </c>
      <c r="M161" s="12">
        <v>378960</v>
      </c>
      <c r="N161" s="12">
        <v>415340</v>
      </c>
      <c r="O161" s="12">
        <v>0</v>
      </c>
      <c r="P161" s="12">
        <v>398701</v>
      </c>
      <c r="Q161" s="12">
        <v>360857</v>
      </c>
      <c r="R161" s="63">
        <v>333759</v>
      </c>
      <c r="S161" s="63">
        <v>312843</v>
      </c>
      <c r="T161" s="63">
        <v>825183</v>
      </c>
      <c r="U161" s="41">
        <v>0</v>
      </c>
      <c r="V161" s="41">
        <v>0</v>
      </c>
      <c r="W161" s="63">
        <v>847925</v>
      </c>
      <c r="X161" s="63">
        <v>966117</v>
      </c>
      <c r="Y161" s="63">
        <v>967595</v>
      </c>
      <c r="Z161" s="63">
        <v>969755</v>
      </c>
      <c r="AA161" s="63">
        <v>1463544</v>
      </c>
      <c r="AB161" s="63">
        <v>1554219</v>
      </c>
      <c r="AC161" s="63">
        <v>805968</v>
      </c>
      <c r="AD161" s="63">
        <v>737459</v>
      </c>
      <c r="AE161" s="63">
        <v>1330234</v>
      </c>
      <c r="AF161" s="63">
        <v>1252121</v>
      </c>
      <c r="AG161" s="63">
        <v>3517105</v>
      </c>
      <c r="AH161" s="63">
        <v>2057193</v>
      </c>
      <c r="AI161" s="13">
        <v>4.783717933147047E-2</v>
      </c>
      <c r="AJ161" s="13">
        <v>-0.41508911448478225</v>
      </c>
    </row>
    <row r="162" spans="1:36" ht="10.5" customHeight="1" x14ac:dyDescent="0.2">
      <c r="A162" s="11"/>
      <c r="B162" s="19" t="s">
        <v>73</v>
      </c>
      <c r="C162" s="14"/>
      <c r="D162" s="19"/>
      <c r="E162" s="19"/>
      <c r="F162" s="2"/>
      <c r="G162" s="12">
        <v>864379</v>
      </c>
      <c r="H162" s="12">
        <v>3069456</v>
      </c>
      <c r="I162" s="12">
        <v>595409</v>
      </c>
      <c r="J162" s="12">
        <v>1512085</v>
      </c>
      <c r="K162" s="12">
        <v>1569339</v>
      </c>
      <c r="L162" s="12">
        <v>2499901</v>
      </c>
      <c r="M162" s="12">
        <v>1044063</v>
      </c>
      <c r="N162" s="12">
        <v>2980217</v>
      </c>
      <c r="O162" s="12">
        <v>758429</v>
      </c>
      <c r="P162" s="12">
        <v>799354</v>
      </c>
      <c r="Q162" s="12">
        <v>857001</v>
      </c>
      <c r="R162" s="63">
        <v>631024</v>
      </c>
      <c r="S162" s="63">
        <v>630688</v>
      </c>
      <c r="T162" s="63">
        <v>0</v>
      </c>
      <c r="U162" s="41">
        <v>0</v>
      </c>
      <c r="V162" s="41">
        <v>0</v>
      </c>
      <c r="W162" s="63">
        <v>0</v>
      </c>
      <c r="X162" s="63">
        <v>0</v>
      </c>
      <c r="Y162" s="63">
        <v>1534442</v>
      </c>
      <c r="Z162" s="63">
        <v>888598</v>
      </c>
      <c r="AA162" s="63">
        <v>338687</v>
      </c>
      <c r="AB162" s="63">
        <v>8900</v>
      </c>
      <c r="AC162" s="63">
        <v>0</v>
      </c>
      <c r="AD162" s="63">
        <v>1034727</v>
      </c>
      <c r="AE162" s="63">
        <v>0</v>
      </c>
      <c r="AF162" s="63">
        <v>0</v>
      </c>
      <c r="AG162" s="63">
        <v>0</v>
      </c>
      <c r="AH162" s="63">
        <v>293714</v>
      </c>
      <c r="AI162" s="13">
        <v>0.79097328132910416</v>
      </c>
      <c r="AJ162" s="13" t="s">
        <v>246</v>
      </c>
    </row>
    <row r="163" spans="1:36" ht="10.5" customHeight="1" x14ac:dyDescent="0.2">
      <c r="A163" s="11"/>
      <c r="B163" s="19" t="s">
        <v>39</v>
      </c>
      <c r="C163" s="14"/>
      <c r="D163" s="19"/>
      <c r="E163" s="19"/>
      <c r="F163" s="2"/>
      <c r="G163" s="12">
        <v>1321186</v>
      </c>
      <c r="H163" s="12">
        <v>1445212</v>
      </c>
      <c r="I163" s="12">
        <v>1549246</v>
      </c>
      <c r="J163" s="12">
        <v>1587984</v>
      </c>
      <c r="K163" s="12">
        <v>1474045</v>
      </c>
      <c r="L163" s="12">
        <v>1665026</v>
      </c>
      <c r="M163" s="12">
        <v>0</v>
      </c>
      <c r="N163" s="12">
        <v>0</v>
      </c>
      <c r="O163" s="12">
        <v>0</v>
      </c>
      <c r="P163" s="12">
        <v>591456</v>
      </c>
      <c r="Q163" s="12">
        <v>144715</v>
      </c>
      <c r="R163" s="63">
        <v>270016</v>
      </c>
      <c r="S163" s="63">
        <v>0</v>
      </c>
      <c r="T163" s="63">
        <v>4218594</v>
      </c>
      <c r="U163" s="41">
        <v>4861978</v>
      </c>
      <c r="V163" s="41">
        <v>247481</v>
      </c>
      <c r="W163" s="63">
        <v>4958065</v>
      </c>
      <c r="X163" s="63">
        <v>3600970</v>
      </c>
      <c r="Y163" s="63">
        <v>2446557</v>
      </c>
      <c r="Z163" s="63">
        <v>1247435</v>
      </c>
      <c r="AA163" s="63">
        <v>3035313</v>
      </c>
      <c r="AB163" s="63">
        <v>2636786</v>
      </c>
      <c r="AC163" s="63">
        <v>7856504</v>
      </c>
      <c r="AD163" s="63">
        <v>0</v>
      </c>
      <c r="AE163" s="63">
        <v>0</v>
      </c>
      <c r="AF163" s="63">
        <v>0</v>
      </c>
      <c r="AG163" s="63">
        <v>0</v>
      </c>
      <c r="AH163" s="63">
        <v>1287283</v>
      </c>
      <c r="AI163" s="13">
        <v>-0.11263997874228637</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236</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6683612</v>
      </c>
      <c r="H176" s="5">
        <v>9907662</v>
      </c>
      <c r="I176" s="5">
        <v>9042215</v>
      </c>
      <c r="J176" s="5">
        <v>8865497</v>
      </c>
      <c r="K176" s="5">
        <f>SUM(K178,K193,K204,K206)</f>
        <v>9273061</v>
      </c>
      <c r="L176" s="5">
        <f>SUM(L178,L193,L204,L206)</f>
        <v>11417297</v>
      </c>
      <c r="M176" s="5">
        <f>SUM(M178,M193,M204,M206)</f>
        <v>10417507</v>
      </c>
      <c r="N176" s="5">
        <f>SUM(N178,N193,N204,N206)</f>
        <v>14490356</v>
      </c>
      <c r="O176" s="5">
        <v>11410340</v>
      </c>
      <c r="P176" s="5">
        <v>12210142</v>
      </c>
      <c r="Q176" s="5">
        <v>13083650</v>
      </c>
      <c r="R176" s="39">
        <v>16747397</v>
      </c>
      <c r="S176" s="39">
        <v>14807700</v>
      </c>
      <c r="T176" s="39">
        <v>15936424</v>
      </c>
      <c r="U176" s="39">
        <v>17102758</v>
      </c>
      <c r="V176" s="39">
        <v>16461340</v>
      </c>
      <c r="W176" s="39">
        <v>17267296</v>
      </c>
      <c r="X176" s="39">
        <v>18677491</v>
      </c>
      <c r="Y176" s="39">
        <v>17466615</v>
      </c>
      <c r="Z176" s="39">
        <v>20197584</v>
      </c>
      <c r="AA176" s="39">
        <v>18070309</v>
      </c>
      <c r="AB176" s="39">
        <v>25288363</v>
      </c>
      <c r="AC176" s="39">
        <v>21187327</v>
      </c>
      <c r="AD176" s="39">
        <v>13619940</v>
      </c>
      <c r="AE176" s="39">
        <v>20757522</v>
      </c>
      <c r="AF176" s="39">
        <v>23643248</v>
      </c>
      <c r="AG176" s="39">
        <v>24548252</v>
      </c>
      <c r="AH176" s="39">
        <v>22178549</v>
      </c>
      <c r="AI176" s="10">
        <v>-2.1632384716703035E-2</v>
      </c>
      <c r="AJ176" s="10">
        <v>-9.6532453716052777E-2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5977007</v>
      </c>
      <c r="H178" s="12">
        <v>6700085</v>
      </c>
      <c r="I178" s="12">
        <v>7411020</v>
      </c>
      <c r="J178" s="12">
        <v>7420175</v>
      </c>
      <c r="K178" s="12">
        <f>SUM(K179,K183:K187)</f>
        <v>8067321</v>
      </c>
      <c r="L178" s="12">
        <f>SUM(L179,L183:L187)</f>
        <v>9388565</v>
      </c>
      <c r="M178" s="12">
        <f>SUM(M179,M183:M187)</f>
        <v>8973437</v>
      </c>
      <c r="N178" s="12">
        <f>SUM(N179,N183:N187)</f>
        <v>8771567</v>
      </c>
      <c r="O178" s="12">
        <v>9646252</v>
      </c>
      <c r="P178" s="12">
        <v>9833494</v>
      </c>
      <c r="Q178" s="12">
        <v>9990339</v>
      </c>
      <c r="R178" s="41">
        <v>10404854</v>
      </c>
      <c r="S178" s="41">
        <v>11959238</v>
      </c>
      <c r="T178" s="41">
        <v>12585617</v>
      </c>
      <c r="U178" s="41">
        <v>14058846</v>
      </c>
      <c r="V178" s="41">
        <v>14849773</v>
      </c>
      <c r="W178" s="41">
        <v>14905506</v>
      </c>
      <c r="X178" s="41">
        <v>16207199</v>
      </c>
      <c r="Y178" s="41">
        <v>15836099</v>
      </c>
      <c r="Z178" s="41">
        <v>17646483</v>
      </c>
      <c r="AA178" s="41">
        <v>14284844</v>
      </c>
      <c r="AB178" s="41">
        <v>21536584</v>
      </c>
      <c r="AC178" s="41">
        <v>16207020</v>
      </c>
      <c r="AD178" s="41">
        <v>9998316</v>
      </c>
      <c r="AE178" s="41">
        <v>17306511</v>
      </c>
      <c r="AF178" s="41">
        <v>18820434</v>
      </c>
      <c r="AG178" s="41">
        <v>20613176</v>
      </c>
      <c r="AH178" s="41">
        <v>19937662</v>
      </c>
      <c r="AI178" s="13">
        <v>-1.2774794749361496E-2</v>
      </c>
      <c r="AJ178" s="13">
        <v>-3.2770981046297769E-2</v>
      </c>
    </row>
    <row r="179" spans="1:36" ht="10.5" customHeight="1" x14ac:dyDescent="0.2">
      <c r="A179" s="11"/>
      <c r="B179" s="11"/>
      <c r="C179" s="11" t="s">
        <v>36</v>
      </c>
      <c r="D179" s="11"/>
      <c r="E179" s="11"/>
      <c r="F179" s="2"/>
      <c r="G179" s="12">
        <v>2578097</v>
      </c>
      <c r="H179" s="12">
        <v>2983218</v>
      </c>
      <c r="I179" s="12">
        <v>3096755</v>
      </c>
      <c r="J179" s="12">
        <v>2882056</v>
      </c>
      <c r="K179" s="12">
        <f>SUM(K180:K182)</f>
        <v>3114802</v>
      </c>
      <c r="L179" s="12">
        <f>SUM(L180:L182)</f>
        <v>2671152</v>
      </c>
      <c r="M179" s="12">
        <f>SUM(M180:M182)</f>
        <v>2532938</v>
      </c>
      <c r="N179" s="12">
        <f>SUM(N180:N182)</f>
        <v>2104957</v>
      </c>
      <c r="O179" s="12">
        <v>2240003</v>
      </c>
      <c r="P179" s="12">
        <v>2667312</v>
      </c>
      <c r="Q179" s="12">
        <v>2810095</v>
      </c>
      <c r="R179" s="41">
        <v>2933282</v>
      </c>
      <c r="S179" s="41">
        <v>2460602</v>
      </c>
      <c r="T179" s="41">
        <v>3070257</v>
      </c>
      <c r="U179" s="41">
        <v>2864499</v>
      </c>
      <c r="V179" s="41">
        <v>3041985</v>
      </c>
      <c r="W179" s="41">
        <v>3218905</v>
      </c>
      <c r="X179" s="41">
        <v>3863126</v>
      </c>
      <c r="Y179" s="41">
        <v>3926616</v>
      </c>
      <c r="Z179" s="41">
        <v>4294161</v>
      </c>
      <c r="AA179" s="41">
        <v>3798102</v>
      </c>
      <c r="AB179" s="41">
        <v>4361659</v>
      </c>
      <c r="AC179" s="41">
        <v>4859083</v>
      </c>
      <c r="AD179" s="41">
        <v>3014943</v>
      </c>
      <c r="AE179" s="41">
        <v>4270418</v>
      </c>
      <c r="AF179" s="41">
        <v>3951433</v>
      </c>
      <c r="AG179" s="41">
        <v>4204591</v>
      </c>
      <c r="AH179" s="41">
        <v>4878358</v>
      </c>
      <c r="AI179" s="13">
        <v>1.8834540201373429E-2</v>
      </c>
      <c r="AJ179" s="13">
        <v>0.1602455506373866</v>
      </c>
    </row>
    <row r="180" spans="1:36" ht="10.5" customHeight="1" x14ac:dyDescent="0.2">
      <c r="A180" s="11"/>
      <c r="B180" s="11"/>
      <c r="C180" s="11"/>
      <c r="D180" s="11" t="s">
        <v>37</v>
      </c>
      <c r="E180" s="11"/>
      <c r="F180" s="2"/>
      <c r="G180" s="12">
        <v>2369625</v>
      </c>
      <c r="H180" s="12">
        <v>2852783</v>
      </c>
      <c r="I180" s="12">
        <v>2902699</v>
      </c>
      <c r="J180" s="12">
        <v>2701991</v>
      </c>
      <c r="K180" s="12">
        <v>3000469</v>
      </c>
      <c r="L180" s="12">
        <v>2585022</v>
      </c>
      <c r="M180" s="12">
        <v>2492097</v>
      </c>
      <c r="N180" s="12">
        <v>2012330</v>
      </c>
      <c r="O180" s="12">
        <v>1957207</v>
      </c>
      <c r="P180" s="12">
        <v>2333079</v>
      </c>
      <c r="Q180" s="12">
        <v>2435089</v>
      </c>
      <c r="R180" s="41">
        <v>2572295</v>
      </c>
      <c r="S180" s="41">
        <v>2351788</v>
      </c>
      <c r="T180" s="41">
        <v>2679327</v>
      </c>
      <c r="U180" s="41">
        <v>2752715</v>
      </c>
      <c r="V180" s="41">
        <v>2912537</v>
      </c>
      <c r="W180" s="41">
        <v>2952187</v>
      </c>
      <c r="X180" s="41">
        <v>3619241</v>
      </c>
      <c r="Y180" s="41">
        <v>3776979</v>
      </c>
      <c r="Z180" s="41">
        <v>3500747</v>
      </c>
      <c r="AA180" s="41">
        <v>3591544</v>
      </c>
      <c r="AB180" s="41">
        <v>3496066</v>
      </c>
      <c r="AC180" s="41">
        <v>3417541</v>
      </c>
      <c r="AD180" s="41">
        <v>2412436</v>
      </c>
      <c r="AE180" s="41">
        <v>3766678</v>
      </c>
      <c r="AF180" s="41">
        <v>3551954</v>
      </c>
      <c r="AG180" s="41">
        <v>3492407</v>
      </c>
      <c r="AH180" s="41">
        <v>4420836</v>
      </c>
      <c r="AI180" s="13">
        <v>3.9890147694095823E-2</v>
      </c>
      <c r="AJ180" s="13">
        <v>0.26584215413610157</v>
      </c>
    </row>
    <row r="181" spans="1:36" ht="10.5" customHeight="1" x14ac:dyDescent="0.2">
      <c r="A181" s="11"/>
      <c r="B181" s="11"/>
      <c r="C181" s="14"/>
      <c r="D181" s="11" t="s">
        <v>90</v>
      </c>
      <c r="E181" s="11"/>
      <c r="F181" s="2"/>
      <c r="G181" s="12">
        <v>10119</v>
      </c>
      <c r="H181" s="12">
        <v>10853</v>
      </c>
      <c r="I181" s="12">
        <v>12507</v>
      </c>
      <c r="J181" s="12">
        <v>12198</v>
      </c>
      <c r="K181" s="12">
        <v>0</v>
      </c>
      <c r="L181" s="12">
        <v>1626</v>
      </c>
      <c r="M181" s="12">
        <v>0</v>
      </c>
      <c r="N181" s="12">
        <v>43661</v>
      </c>
      <c r="O181" s="12">
        <v>44567</v>
      </c>
      <c r="P181" s="12">
        <v>274997</v>
      </c>
      <c r="Q181" s="12">
        <v>312286</v>
      </c>
      <c r="R181" s="41">
        <v>272738</v>
      </c>
      <c r="S181" s="41">
        <v>44614</v>
      </c>
      <c r="T181" s="41">
        <v>273571</v>
      </c>
      <c r="U181" s="41">
        <v>29906</v>
      </c>
      <c r="V181" s="41">
        <v>57696</v>
      </c>
      <c r="W181" s="41">
        <v>105200</v>
      </c>
      <c r="X181" s="41">
        <v>89619</v>
      </c>
      <c r="Y181" s="41">
        <v>74239</v>
      </c>
      <c r="Z181" s="41">
        <v>565549</v>
      </c>
      <c r="AA181" s="41">
        <v>9261</v>
      </c>
      <c r="AB181" s="41">
        <v>490739</v>
      </c>
      <c r="AC181" s="41">
        <v>1073421</v>
      </c>
      <c r="AD181" s="41">
        <v>454363</v>
      </c>
      <c r="AE181" s="41">
        <v>90847</v>
      </c>
      <c r="AF181" s="41">
        <v>327270</v>
      </c>
      <c r="AG181" s="41">
        <v>358594</v>
      </c>
      <c r="AH181" s="41">
        <v>297391</v>
      </c>
      <c r="AI181" s="13">
        <v>-8.008816141560704E-2</v>
      </c>
      <c r="AJ181" s="13">
        <v>-0.17067491369069199</v>
      </c>
    </row>
    <row r="182" spans="1:36" ht="10.5" customHeight="1" x14ac:dyDescent="0.2">
      <c r="A182" s="11"/>
      <c r="B182" s="14"/>
      <c r="C182" s="11"/>
      <c r="D182" s="11" t="s">
        <v>39</v>
      </c>
      <c r="E182" s="11"/>
      <c r="F182" s="2"/>
      <c r="G182" s="12">
        <v>198353</v>
      </c>
      <c r="H182" s="12">
        <v>119582</v>
      </c>
      <c r="I182" s="12">
        <v>181549</v>
      </c>
      <c r="J182" s="12">
        <v>167867</v>
      </c>
      <c r="K182" s="12">
        <v>114333</v>
      </c>
      <c r="L182" s="12">
        <v>84504</v>
      </c>
      <c r="M182" s="12">
        <v>40841</v>
      </c>
      <c r="N182" s="12">
        <v>48966</v>
      </c>
      <c r="O182" s="12">
        <v>238229</v>
      </c>
      <c r="P182" s="12">
        <v>59236</v>
      </c>
      <c r="Q182" s="12">
        <v>62720</v>
      </c>
      <c r="R182" s="41">
        <v>88249</v>
      </c>
      <c r="S182" s="41">
        <v>64200</v>
      </c>
      <c r="T182" s="41">
        <v>117359</v>
      </c>
      <c r="U182" s="41">
        <v>81878</v>
      </c>
      <c r="V182" s="41">
        <v>71752</v>
      </c>
      <c r="W182" s="41">
        <v>161518</v>
      </c>
      <c r="X182" s="41">
        <v>154266</v>
      </c>
      <c r="Y182" s="41">
        <v>75398</v>
      </c>
      <c r="Z182" s="41">
        <v>227865</v>
      </c>
      <c r="AA182" s="41">
        <v>197297</v>
      </c>
      <c r="AB182" s="41">
        <v>374854</v>
      </c>
      <c r="AC182" s="41">
        <v>368121</v>
      </c>
      <c r="AD182" s="41">
        <v>148144</v>
      </c>
      <c r="AE182" s="41">
        <v>412893</v>
      </c>
      <c r="AF182" s="41">
        <v>72209</v>
      </c>
      <c r="AG182" s="41">
        <v>353590</v>
      </c>
      <c r="AH182" s="41">
        <v>160131</v>
      </c>
      <c r="AI182" s="13">
        <v>-0.13216823112323728</v>
      </c>
      <c r="AJ182" s="13">
        <v>-0.54712802963884721</v>
      </c>
    </row>
    <row r="183" spans="1:36" ht="10.5" customHeight="1" x14ac:dyDescent="0.2">
      <c r="A183" s="11"/>
      <c r="B183" s="14"/>
      <c r="C183" s="11" t="s">
        <v>40</v>
      </c>
      <c r="D183" s="11"/>
      <c r="E183" s="11"/>
      <c r="F183" s="2"/>
      <c r="G183" s="12">
        <v>0</v>
      </c>
      <c r="H183" s="12">
        <v>0</v>
      </c>
      <c r="I183" s="12">
        <v>0</v>
      </c>
      <c r="J183" s="12">
        <v>0</v>
      </c>
      <c r="K183" s="12">
        <v>4959</v>
      </c>
      <c r="L183" s="12">
        <v>778289</v>
      </c>
      <c r="M183" s="12">
        <v>1189446</v>
      </c>
      <c r="N183" s="12">
        <v>1509401</v>
      </c>
      <c r="O183" s="12">
        <v>1725989</v>
      </c>
      <c r="P183" s="12">
        <v>747525</v>
      </c>
      <c r="Q183" s="12">
        <v>1497500</v>
      </c>
      <c r="R183" s="41">
        <v>1622526</v>
      </c>
      <c r="S183" s="41">
        <v>1610663</v>
      </c>
      <c r="T183" s="41">
        <v>1646706</v>
      </c>
      <c r="U183" s="41">
        <v>1738063</v>
      </c>
      <c r="V183" s="41">
        <v>1767309</v>
      </c>
      <c r="W183" s="41">
        <v>1821237</v>
      </c>
      <c r="X183" s="41">
        <v>1845979</v>
      </c>
      <c r="Y183" s="41">
        <v>1575767</v>
      </c>
      <c r="Z183" s="41">
        <v>1703380</v>
      </c>
      <c r="AA183" s="41">
        <v>1846642</v>
      </c>
      <c r="AB183" s="41">
        <v>1864323</v>
      </c>
      <c r="AC183" s="41">
        <v>1921197</v>
      </c>
      <c r="AD183" s="41">
        <v>1310657</v>
      </c>
      <c r="AE183" s="41">
        <v>2108723</v>
      </c>
      <c r="AF183" s="41">
        <v>2169733</v>
      </c>
      <c r="AG183" s="41">
        <v>2470101</v>
      </c>
      <c r="AH183" s="41">
        <v>2576603</v>
      </c>
      <c r="AI183" s="13">
        <v>5.5409644333189956E-2</v>
      </c>
      <c r="AJ183" s="13">
        <v>4.3116455561938563E-2</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885000</v>
      </c>
      <c r="Q184" s="12">
        <v>0</v>
      </c>
      <c r="R184" s="41">
        <v>0</v>
      </c>
      <c r="S184" s="41">
        <v>464401</v>
      </c>
      <c r="T184" s="41">
        <v>539592</v>
      </c>
      <c r="U184" s="41">
        <v>572085</v>
      </c>
      <c r="V184" s="41">
        <v>609130</v>
      </c>
      <c r="W184" s="41">
        <v>695920</v>
      </c>
      <c r="X184" s="41">
        <v>837531</v>
      </c>
      <c r="Y184" s="41">
        <v>918908</v>
      </c>
      <c r="Z184" s="41">
        <v>951372</v>
      </c>
      <c r="AA184" s="41">
        <v>967875</v>
      </c>
      <c r="AB184" s="41">
        <v>1029029</v>
      </c>
      <c r="AC184" s="41">
        <v>821915</v>
      </c>
      <c r="AD184" s="41">
        <v>869624</v>
      </c>
      <c r="AE184" s="41">
        <v>1233272</v>
      </c>
      <c r="AF184" s="41">
        <v>1287457</v>
      </c>
      <c r="AG184" s="41">
        <v>1304865</v>
      </c>
      <c r="AH184" s="41">
        <v>1304638</v>
      </c>
      <c r="AI184" s="13">
        <v>4.0344243154322612E-2</v>
      </c>
      <c r="AJ184" s="13">
        <v>-1.7396435646599456E-4</v>
      </c>
    </row>
    <row r="185" spans="1:36" ht="10.5" customHeight="1" x14ac:dyDescent="0.2">
      <c r="A185" s="11"/>
      <c r="B185" s="14"/>
      <c r="C185" s="11" t="s">
        <v>42</v>
      </c>
      <c r="D185" s="11"/>
      <c r="E185" s="11"/>
      <c r="F185" s="2"/>
      <c r="G185" s="12">
        <v>0</v>
      </c>
      <c r="H185" s="12">
        <v>0</v>
      </c>
      <c r="I185" s="12">
        <v>0</v>
      </c>
      <c r="J185" s="12">
        <v>0</v>
      </c>
      <c r="K185" s="12">
        <v>25857</v>
      </c>
      <c r="L185" s="12">
        <v>11739</v>
      </c>
      <c r="M185" s="12">
        <v>0</v>
      </c>
      <c r="N185" s="12">
        <v>13402</v>
      </c>
      <c r="O185" s="12">
        <v>0</v>
      </c>
      <c r="P185" s="12">
        <v>916</v>
      </c>
      <c r="Q185" s="12">
        <v>14339</v>
      </c>
      <c r="R185" s="41">
        <v>899</v>
      </c>
      <c r="S185" s="41">
        <v>15311</v>
      </c>
      <c r="T185" s="41">
        <v>19920</v>
      </c>
      <c r="U185" s="41">
        <v>129037</v>
      </c>
      <c r="V185" s="41">
        <v>93729</v>
      </c>
      <c r="W185" s="41">
        <v>86111</v>
      </c>
      <c r="X185" s="41">
        <v>85578</v>
      </c>
      <c r="Y185" s="41">
        <v>92622</v>
      </c>
      <c r="Z185" s="41">
        <v>106490</v>
      </c>
      <c r="AA185" s="41">
        <v>95273</v>
      </c>
      <c r="AB185" s="41">
        <v>120660</v>
      </c>
      <c r="AC185" s="41">
        <v>123691</v>
      </c>
      <c r="AD185" s="41">
        <v>169657</v>
      </c>
      <c r="AE185" s="41">
        <v>207596</v>
      </c>
      <c r="AF185" s="41">
        <v>172246</v>
      </c>
      <c r="AG185" s="41">
        <v>204207</v>
      </c>
      <c r="AH185" s="41">
        <v>162005</v>
      </c>
      <c r="AI185" s="13">
        <v>5.0334222843301912E-2</v>
      </c>
      <c r="AJ185" s="13">
        <v>-0.20666284701307985</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274532</v>
      </c>
      <c r="AD186" s="41">
        <v>0</v>
      </c>
      <c r="AE186" s="41">
        <v>0</v>
      </c>
      <c r="AF186" s="41">
        <v>0</v>
      </c>
      <c r="AG186" s="41">
        <v>62342</v>
      </c>
      <c r="AH186" s="41">
        <v>51287</v>
      </c>
      <c r="AI186" s="13" t="s">
        <v>246</v>
      </c>
      <c r="AJ186" s="13">
        <v>-0.17732828590677233</v>
      </c>
    </row>
    <row r="187" spans="1:36" ht="10.5" customHeight="1" x14ac:dyDescent="0.2">
      <c r="A187" s="11"/>
      <c r="B187" s="14"/>
      <c r="C187" s="11" t="s">
        <v>44</v>
      </c>
      <c r="D187" s="15"/>
      <c r="E187" s="11"/>
      <c r="F187" s="2"/>
      <c r="G187" s="12">
        <v>3398910</v>
      </c>
      <c r="H187" s="12">
        <v>3716867</v>
      </c>
      <c r="I187" s="12">
        <v>4314265</v>
      </c>
      <c r="J187" s="12">
        <v>4538119</v>
      </c>
      <c r="K187" s="12">
        <v>4921703</v>
      </c>
      <c r="L187" s="12">
        <v>5927385</v>
      </c>
      <c r="M187" s="12">
        <v>5251053</v>
      </c>
      <c r="N187" s="12">
        <v>5143807</v>
      </c>
      <c r="O187" s="12">
        <v>5680260</v>
      </c>
      <c r="P187" s="12">
        <v>5532741</v>
      </c>
      <c r="Q187" s="12">
        <v>5668405</v>
      </c>
      <c r="R187" s="41">
        <v>5848147</v>
      </c>
      <c r="S187" s="41">
        <v>7408261</v>
      </c>
      <c r="T187" s="41">
        <v>7309142</v>
      </c>
      <c r="U187" s="41">
        <v>8755162</v>
      </c>
      <c r="V187" s="41">
        <v>9337620</v>
      </c>
      <c r="W187" s="41">
        <v>9083333</v>
      </c>
      <c r="X187" s="41">
        <v>9574985</v>
      </c>
      <c r="Y187" s="41">
        <v>9322186</v>
      </c>
      <c r="Z187" s="41">
        <v>10591080</v>
      </c>
      <c r="AA187" s="41">
        <v>7576952</v>
      </c>
      <c r="AB187" s="41">
        <v>14160913</v>
      </c>
      <c r="AC187" s="41">
        <v>8206602</v>
      </c>
      <c r="AD187" s="41">
        <v>4633435</v>
      </c>
      <c r="AE187" s="41">
        <v>9486502</v>
      </c>
      <c r="AF187" s="41">
        <v>11239565</v>
      </c>
      <c r="AG187" s="41">
        <v>12367070</v>
      </c>
      <c r="AH187" s="41">
        <v>10964771</v>
      </c>
      <c r="AI187" s="13">
        <v>-4.1737002566672232E-2</v>
      </c>
      <c r="AJ187" s="13">
        <v>-0.11338975197843952</v>
      </c>
    </row>
    <row r="188" spans="1:36" ht="10.5" customHeight="1" x14ac:dyDescent="0.2">
      <c r="A188" s="11"/>
      <c r="B188" s="14"/>
      <c r="C188" s="11"/>
      <c r="D188" s="15" t="s">
        <v>45</v>
      </c>
      <c r="E188" s="11"/>
      <c r="F188" s="2"/>
      <c r="G188" s="12">
        <v>1573236</v>
      </c>
      <c r="H188" s="12">
        <v>1749768</v>
      </c>
      <c r="I188" s="12">
        <v>1758293</v>
      </c>
      <c r="J188" s="12">
        <v>1668384</v>
      </c>
      <c r="K188" s="12">
        <v>1999447</v>
      </c>
      <c r="L188" s="12">
        <v>2185996</v>
      </c>
      <c r="M188" s="12">
        <v>2239306</v>
      </c>
      <c r="N188" s="12">
        <v>2278462</v>
      </c>
      <c r="O188" s="12">
        <v>2697563</v>
      </c>
      <c r="P188" s="12">
        <v>2947257</v>
      </c>
      <c r="Q188" s="12">
        <v>2963860</v>
      </c>
      <c r="R188" s="41">
        <v>2842283</v>
      </c>
      <c r="S188" s="41">
        <v>3072541</v>
      </c>
      <c r="T188" s="41">
        <v>3456288</v>
      </c>
      <c r="U188" s="41">
        <v>3610604</v>
      </c>
      <c r="V188" s="41">
        <v>3806183</v>
      </c>
      <c r="W188" s="41">
        <v>3666721</v>
      </c>
      <c r="X188" s="41">
        <v>3578218</v>
      </c>
      <c r="Y188" s="41">
        <v>3773092</v>
      </c>
      <c r="Z188" s="41">
        <v>3700144</v>
      </c>
      <c r="AA188" s="41">
        <v>3885644</v>
      </c>
      <c r="AB188" s="41">
        <v>3799262</v>
      </c>
      <c r="AC188" s="41">
        <v>4336932</v>
      </c>
      <c r="AD188" s="41">
        <v>2562921</v>
      </c>
      <c r="AE188" s="41">
        <v>4261034</v>
      </c>
      <c r="AF188" s="41">
        <v>4823333</v>
      </c>
      <c r="AG188" s="41">
        <v>5273764</v>
      </c>
      <c r="AH188" s="41">
        <v>4904790</v>
      </c>
      <c r="AI188" s="13">
        <v>4.348656608307766E-2</v>
      </c>
      <c r="AJ188" s="13">
        <v>-6.9964071202276018E-2</v>
      </c>
    </row>
    <row r="189" spans="1:36" ht="10.5" customHeight="1" x14ac:dyDescent="0.2">
      <c r="A189" s="11"/>
      <c r="B189" s="14"/>
      <c r="C189" s="11"/>
      <c r="D189" s="15" t="s">
        <v>46</v>
      </c>
      <c r="E189" s="11"/>
      <c r="F189" s="2"/>
      <c r="G189" s="12">
        <v>1544547</v>
      </c>
      <c r="H189" s="12">
        <v>1695998</v>
      </c>
      <c r="I189" s="12">
        <v>1966290</v>
      </c>
      <c r="J189" s="12">
        <v>2264441</v>
      </c>
      <c r="K189" s="12">
        <v>2230042</v>
      </c>
      <c r="L189" s="12">
        <v>2915854</v>
      </c>
      <c r="M189" s="12">
        <v>2374441</v>
      </c>
      <c r="N189" s="12">
        <v>2122374</v>
      </c>
      <c r="O189" s="12">
        <v>2320353</v>
      </c>
      <c r="P189" s="12">
        <v>1934612</v>
      </c>
      <c r="Q189" s="12">
        <v>2186090</v>
      </c>
      <c r="R189" s="41">
        <v>2425308</v>
      </c>
      <c r="S189" s="41">
        <v>2594546</v>
      </c>
      <c r="T189" s="41">
        <v>3104362</v>
      </c>
      <c r="U189" s="41">
        <v>4260526</v>
      </c>
      <c r="V189" s="41">
        <v>4195963</v>
      </c>
      <c r="W189" s="41">
        <v>4295204</v>
      </c>
      <c r="X189" s="41">
        <v>4235291</v>
      </c>
      <c r="Y189" s="41">
        <v>4264554</v>
      </c>
      <c r="Z189" s="41">
        <v>4354888</v>
      </c>
      <c r="AA189" s="41">
        <v>3044296</v>
      </c>
      <c r="AB189" s="41">
        <v>2999514</v>
      </c>
      <c r="AC189" s="41">
        <v>3033788</v>
      </c>
      <c r="AD189" s="41">
        <v>1670443</v>
      </c>
      <c r="AE189" s="41">
        <v>3035141</v>
      </c>
      <c r="AF189" s="41">
        <v>4305253</v>
      </c>
      <c r="AG189" s="41">
        <v>5885821</v>
      </c>
      <c r="AH189" s="41">
        <v>5259188</v>
      </c>
      <c r="AI189" s="13">
        <v>9.8106933596499912E-2</v>
      </c>
      <c r="AJ189" s="13">
        <v>-0.10646484152338306</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1414955</v>
      </c>
      <c r="AA190" s="41">
        <v>0</v>
      </c>
      <c r="AB190" s="41">
        <v>4976279</v>
      </c>
      <c r="AC190" s="41">
        <v>0</v>
      </c>
      <c r="AD190" s="41">
        <v>0</v>
      </c>
      <c r="AE190" s="41">
        <v>950419</v>
      </c>
      <c r="AF190" s="41">
        <v>348500</v>
      </c>
      <c r="AG190" s="41">
        <v>0</v>
      </c>
      <c r="AH190" s="41">
        <v>0</v>
      </c>
      <c r="AI190" s="13">
        <v>-1</v>
      </c>
      <c r="AJ190" s="13" t="s">
        <v>246</v>
      </c>
    </row>
    <row r="191" spans="1:36" ht="10.5" customHeight="1" x14ac:dyDescent="0.2">
      <c r="A191" s="11"/>
      <c r="B191" s="11"/>
      <c r="C191" s="11"/>
      <c r="D191" s="11" t="s">
        <v>48</v>
      </c>
      <c r="E191" s="11"/>
      <c r="F191" s="2"/>
      <c r="G191" s="12">
        <v>281127</v>
      </c>
      <c r="H191" s="12">
        <v>271101</v>
      </c>
      <c r="I191" s="12">
        <v>589682</v>
      </c>
      <c r="J191" s="12">
        <v>605294</v>
      </c>
      <c r="K191" s="12">
        <v>692214</v>
      </c>
      <c r="L191" s="12">
        <v>825535</v>
      </c>
      <c r="M191" s="12">
        <v>637306</v>
      </c>
      <c r="N191" s="12">
        <v>742971</v>
      </c>
      <c r="O191" s="12">
        <v>662344</v>
      </c>
      <c r="P191" s="12">
        <v>650872</v>
      </c>
      <c r="Q191" s="12">
        <v>518455</v>
      </c>
      <c r="R191" s="41">
        <v>580556</v>
      </c>
      <c r="S191" s="41">
        <v>1741174</v>
      </c>
      <c r="T191" s="41">
        <v>748492</v>
      </c>
      <c r="U191" s="41">
        <v>884032</v>
      </c>
      <c r="V191" s="41">
        <v>1335474</v>
      </c>
      <c r="W191" s="41">
        <v>1121408</v>
      </c>
      <c r="X191" s="41">
        <v>1761476</v>
      </c>
      <c r="Y191" s="41">
        <v>1284540</v>
      </c>
      <c r="Z191" s="41">
        <v>1121093</v>
      </c>
      <c r="AA191" s="41">
        <v>647012</v>
      </c>
      <c r="AB191" s="41">
        <v>2385858</v>
      </c>
      <c r="AC191" s="41">
        <v>835882</v>
      </c>
      <c r="AD191" s="41">
        <v>400071</v>
      </c>
      <c r="AE191" s="41">
        <v>1239908</v>
      </c>
      <c r="AF191" s="41">
        <v>1762479</v>
      </c>
      <c r="AG191" s="41">
        <v>1207485</v>
      </c>
      <c r="AH191" s="41">
        <v>800793</v>
      </c>
      <c r="AI191" s="13">
        <v>-0.16635859023242927</v>
      </c>
      <c r="AJ191" s="13">
        <v>-0.33680915290873181</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632785</v>
      </c>
      <c r="H193" s="12">
        <v>737770</v>
      </c>
      <c r="I193" s="12">
        <v>792711</v>
      </c>
      <c r="J193" s="12">
        <v>773705</v>
      </c>
      <c r="K193" s="12">
        <f>SUM(K194:K202)</f>
        <v>763841</v>
      </c>
      <c r="L193" s="12">
        <f>SUM(L194:L202)</f>
        <v>907757</v>
      </c>
      <c r="M193" s="12">
        <f>SUM(M194:M202)</f>
        <v>977206</v>
      </c>
      <c r="N193" s="12">
        <f>SUM(N194:N202)</f>
        <v>3537028</v>
      </c>
      <c r="O193" s="12">
        <v>1208078</v>
      </c>
      <c r="P193" s="12">
        <v>1286944</v>
      </c>
      <c r="Q193" s="12">
        <v>1617784</v>
      </c>
      <c r="R193" s="41">
        <v>2212237</v>
      </c>
      <c r="S193" s="41">
        <v>2194699</v>
      </c>
      <c r="T193" s="41">
        <v>2511648</v>
      </c>
      <c r="U193" s="41">
        <v>2290412</v>
      </c>
      <c r="V193" s="41">
        <v>1477340</v>
      </c>
      <c r="W193" s="41">
        <v>1226062</v>
      </c>
      <c r="X193" s="41">
        <v>1679244</v>
      </c>
      <c r="Y193" s="41">
        <v>1346823</v>
      </c>
      <c r="Z193" s="41">
        <v>927719</v>
      </c>
      <c r="AA193" s="41">
        <v>1198354</v>
      </c>
      <c r="AB193" s="41">
        <v>1446705</v>
      </c>
      <c r="AC193" s="41">
        <v>1505100</v>
      </c>
      <c r="AD193" s="41">
        <v>918404</v>
      </c>
      <c r="AE193" s="41">
        <v>983338</v>
      </c>
      <c r="AF193" s="41">
        <v>2291865</v>
      </c>
      <c r="AG193" s="41">
        <v>2379126</v>
      </c>
      <c r="AH193" s="41">
        <v>1275241</v>
      </c>
      <c r="AI193" s="13">
        <v>-2.0806066629212472E-2</v>
      </c>
      <c r="AJ193" s="13">
        <v>-0.46398761562018992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105069</v>
      </c>
      <c r="H195" s="12">
        <v>118108</v>
      </c>
      <c r="I195" s="12">
        <v>109271</v>
      </c>
      <c r="J195" s="12">
        <v>119951</v>
      </c>
      <c r="K195" s="12">
        <v>125122</v>
      </c>
      <c r="L195" s="12">
        <v>122232</v>
      </c>
      <c r="M195" s="12">
        <v>112228</v>
      </c>
      <c r="N195" s="12">
        <v>110554</v>
      </c>
      <c r="O195" s="12">
        <v>223955</v>
      </c>
      <c r="P195" s="12">
        <v>242328</v>
      </c>
      <c r="Q195" s="12">
        <v>256354</v>
      </c>
      <c r="R195" s="41">
        <v>263950</v>
      </c>
      <c r="S195" s="41">
        <v>264842</v>
      </c>
      <c r="T195" s="41">
        <v>273101</v>
      </c>
      <c r="U195" s="41">
        <v>281032</v>
      </c>
      <c r="V195" s="41">
        <v>279045</v>
      </c>
      <c r="W195" s="41">
        <v>292587</v>
      </c>
      <c r="X195" s="41">
        <v>304740</v>
      </c>
      <c r="Y195" s="41">
        <v>302453</v>
      </c>
      <c r="Z195" s="41">
        <v>309764</v>
      </c>
      <c r="AA195" s="41">
        <v>330818</v>
      </c>
      <c r="AB195" s="41">
        <v>296538</v>
      </c>
      <c r="AC195" s="41">
        <v>332596</v>
      </c>
      <c r="AD195" s="41">
        <v>199580</v>
      </c>
      <c r="AE195" s="41">
        <v>131618</v>
      </c>
      <c r="AF195" s="41">
        <v>308400</v>
      </c>
      <c r="AG195" s="41">
        <v>313360</v>
      </c>
      <c r="AH195" s="41">
        <v>340088</v>
      </c>
      <c r="AI195" s="13">
        <v>2.3100960370710411E-2</v>
      </c>
      <c r="AJ195" s="13">
        <v>8.5294868521827924E-2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469233</v>
      </c>
      <c r="H198" s="12">
        <v>501919</v>
      </c>
      <c r="I198" s="12">
        <v>580965</v>
      </c>
      <c r="J198" s="12">
        <v>643754</v>
      </c>
      <c r="K198" s="12">
        <v>598739</v>
      </c>
      <c r="L198" s="12">
        <v>755492</v>
      </c>
      <c r="M198" s="12">
        <v>828977</v>
      </c>
      <c r="N198" s="12">
        <v>877888</v>
      </c>
      <c r="O198" s="12">
        <v>827911</v>
      </c>
      <c r="P198" s="12">
        <v>889995</v>
      </c>
      <c r="Q198" s="12">
        <v>1154098</v>
      </c>
      <c r="R198" s="41">
        <v>1327596</v>
      </c>
      <c r="S198" s="41">
        <v>1333562</v>
      </c>
      <c r="T198" s="41">
        <v>1360346</v>
      </c>
      <c r="U198" s="41">
        <v>1081174</v>
      </c>
      <c r="V198" s="41">
        <v>819097</v>
      </c>
      <c r="W198" s="41">
        <v>712944</v>
      </c>
      <c r="X198" s="41">
        <v>686648</v>
      </c>
      <c r="Y198" s="41">
        <v>580447</v>
      </c>
      <c r="Z198" s="41">
        <v>482039</v>
      </c>
      <c r="AA198" s="41">
        <v>627131</v>
      </c>
      <c r="AB198" s="41">
        <v>624516</v>
      </c>
      <c r="AC198" s="41">
        <v>653710</v>
      </c>
      <c r="AD198" s="41">
        <v>468477</v>
      </c>
      <c r="AE198" s="41">
        <v>670457</v>
      </c>
      <c r="AF198" s="41">
        <v>671975</v>
      </c>
      <c r="AG198" s="41">
        <v>772044</v>
      </c>
      <c r="AH198" s="41">
        <v>641042</v>
      </c>
      <c r="AI198" s="13">
        <v>4.3624926970065037E-3</v>
      </c>
      <c r="AJ198" s="13">
        <v>-0.16968203884752683</v>
      </c>
    </row>
    <row r="199" spans="1:36" ht="10.5" customHeight="1" x14ac:dyDescent="0.2">
      <c r="A199" s="11"/>
      <c r="B199" s="14"/>
      <c r="C199" s="11" t="s">
        <v>55</v>
      </c>
      <c r="E199" s="11"/>
      <c r="F199" s="2"/>
      <c r="G199" s="12">
        <v>0</v>
      </c>
      <c r="H199" s="12">
        <v>0</v>
      </c>
      <c r="I199" s="12">
        <v>0</v>
      </c>
      <c r="J199" s="12">
        <v>0</v>
      </c>
      <c r="K199" s="12">
        <v>0</v>
      </c>
      <c r="L199" s="12">
        <v>109</v>
      </c>
      <c r="M199" s="12">
        <v>26064</v>
      </c>
      <c r="N199" s="12">
        <v>0</v>
      </c>
      <c r="O199" s="12">
        <v>49527</v>
      </c>
      <c r="P199" s="12">
        <v>53978</v>
      </c>
      <c r="Q199" s="12">
        <v>61295</v>
      </c>
      <c r="R199" s="41">
        <v>66758</v>
      </c>
      <c r="S199" s="41">
        <v>66852</v>
      </c>
      <c r="T199" s="41">
        <v>64222</v>
      </c>
      <c r="U199" s="41">
        <v>62379</v>
      </c>
      <c r="V199" s="41">
        <v>67669</v>
      </c>
      <c r="W199" s="41">
        <v>75198</v>
      </c>
      <c r="X199" s="41">
        <v>78892</v>
      </c>
      <c r="Y199" s="41">
        <v>74834</v>
      </c>
      <c r="Z199" s="41">
        <v>67945</v>
      </c>
      <c r="AA199" s="41">
        <v>77742</v>
      </c>
      <c r="AB199" s="41">
        <v>77483</v>
      </c>
      <c r="AC199" s="41">
        <v>66384</v>
      </c>
      <c r="AD199" s="41">
        <v>0</v>
      </c>
      <c r="AE199" s="41">
        <v>72662</v>
      </c>
      <c r="AF199" s="41">
        <v>74138</v>
      </c>
      <c r="AG199" s="41">
        <v>65870</v>
      </c>
      <c r="AH199" s="41">
        <v>29036</v>
      </c>
      <c r="AI199" s="13">
        <v>-0.150907391974197</v>
      </c>
      <c r="AJ199" s="13">
        <v>-0.55919234856535605</v>
      </c>
    </row>
    <row r="200" spans="1:36" ht="10.5" customHeight="1" x14ac:dyDescent="0.2">
      <c r="A200" s="11"/>
      <c r="B200" s="11"/>
      <c r="C200" s="11" t="s">
        <v>56</v>
      </c>
      <c r="D200" s="11"/>
      <c r="E200" s="11"/>
      <c r="F200" s="2"/>
      <c r="G200" s="12">
        <v>58483</v>
      </c>
      <c r="H200" s="12">
        <v>117743</v>
      </c>
      <c r="I200" s="12">
        <v>102475</v>
      </c>
      <c r="J200" s="12">
        <v>10000</v>
      </c>
      <c r="K200" s="12">
        <v>39980</v>
      </c>
      <c r="L200" s="12">
        <v>29924</v>
      </c>
      <c r="M200" s="12">
        <v>9937</v>
      </c>
      <c r="N200" s="12">
        <v>2548586</v>
      </c>
      <c r="O200" s="12">
        <v>106685</v>
      </c>
      <c r="P200" s="12">
        <v>100643</v>
      </c>
      <c r="Q200" s="12">
        <v>146037</v>
      </c>
      <c r="R200" s="41">
        <v>553933</v>
      </c>
      <c r="S200" s="41">
        <v>529443</v>
      </c>
      <c r="T200" s="41">
        <v>813979</v>
      </c>
      <c r="U200" s="41">
        <v>865827</v>
      </c>
      <c r="V200" s="41">
        <v>311529</v>
      </c>
      <c r="W200" s="41">
        <v>145333</v>
      </c>
      <c r="X200" s="41">
        <v>608964</v>
      </c>
      <c r="Y200" s="41">
        <v>389089</v>
      </c>
      <c r="Z200" s="41">
        <v>67971</v>
      </c>
      <c r="AA200" s="41">
        <v>162663</v>
      </c>
      <c r="AB200" s="41">
        <v>448168</v>
      </c>
      <c r="AC200" s="41">
        <v>452410</v>
      </c>
      <c r="AD200" s="41">
        <v>250347</v>
      </c>
      <c r="AE200" s="41">
        <v>108601</v>
      </c>
      <c r="AF200" s="41">
        <v>1237352</v>
      </c>
      <c r="AG200" s="41">
        <v>1227852</v>
      </c>
      <c r="AH200" s="41">
        <v>265075</v>
      </c>
      <c r="AI200" s="13">
        <v>-8.3804851591592566E-2</v>
      </c>
      <c r="AJ200" s="13">
        <v>-0.78411486074868963</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54130</v>
      </c>
      <c r="H204" s="12">
        <v>2368231</v>
      </c>
      <c r="I204" s="12">
        <v>770206</v>
      </c>
      <c r="J204" s="12">
        <v>608606</v>
      </c>
      <c r="K204" s="12">
        <v>352366</v>
      </c>
      <c r="L204" s="12">
        <v>1120975</v>
      </c>
      <c r="M204" s="12">
        <v>287777</v>
      </c>
      <c r="N204" s="12">
        <v>1697411</v>
      </c>
      <c r="O204" s="12">
        <v>543959</v>
      </c>
      <c r="P204" s="12">
        <v>535412</v>
      </c>
      <c r="Q204" s="12">
        <v>982932</v>
      </c>
      <c r="R204" s="41">
        <v>3569967</v>
      </c>
      <c r="S204" s="41">
        <v>126573</v>
      </c>
      <c r="T204" s="41">
        <v>285529</v>
      </c>
      <c r="U204" s="41">
        <v>681260</v>
      </c>
      <c r="V204" s="41">
        <v>68086</v>
      </c>
      <c r="W204" s="41">
        <v>959050</v>
      </c>
      <c r="X204" s="41">
        <v>678735</v>
      </c>
      <c r="Y204" s="41">
        <v>220750</v>
      </c>
      <c r="Z204" s="41">
        <v>1440583</v>
      </c>
      <c r="AA204" s="41">
        <v>2465742</v>
      </c>
      <c r="AB204" s="41">
        <v>1604093</v>
      </c>
      <c r="AC204" s="41">
        <v>548323</v>
      </c>
      <c r="AD204" s="41">
        <v>47657</v>
      </c>
      <c r="AE204" s="41">
        <v>1693623</v>
      </c>
      <c r="AF204" s="41">
        <v>1497754</v>
      </c>
      <c r="AG204" s="41">
        <v>216460</v>
      </c>
      <c r="AH204" s="41">
        <v>92436</v>
      </c>
      <c r="AI204" s="13">
        <v>-0.37850839490100963</v>
      </c>
      <c r="AJ204" s="13">
        <v>-0.57296498198281443</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19690</v>
      </c>
      <c r="H206" s="12">
        <v>101576</v>
      </c>
      <c r="I206" s="12">
        <v>68278</v>
      </c>
      <c r="J206" s="12">
        <v>63011</v>
      </c>
      <c r="K206" s="12">
        <v>89533</v>
      </c>
      <c r="L206" s="12">
        <v>0</v>
      </c>
      <c r="M206" s="12">
        <v>179087</v>
      </c>
      <c r="N206" s="12">
        <v>484350</v>
      </c>
      <c r="O206" s="12">
        <v>12051</v>
      </c>
      <c r="P206" s="12">
        <v>554292</v>
      </c>
      <c r="Q206" s="12">
        <v>492595</v>
      </c>
      <c r="R206" s="41">
        <v>560339</v>
      </c>
      <c r="S206" s="41">
        <v>527190</v>
      </c>
      <c r="T206" s="41">
        <v>553630</v>
      </c>
      <c r="U206" s="41">
        <v>72240</v>
      </c>
      <c r="V206" s="41">
        <v>66141</v>
      </c>
      <c r="W206" s="41">
        <v>176678</v>
      </c>
      <c r="X206" s="41">
        <v>112313</v>
      </c>
      <c r="Y206" s="41">
        <v>62943</v>
      </c>
      <c r="Z206" s="41">
        <v>182799</v>
      </c>
      <c r="AA206" s="41">
        <v>121369</v>
      </c>
      <c r="AB206" s="41">
        <v>700981</v>
      </c>
      <c r="AC206" s="41">
        <v>2926884</v>
      </c>
      <c r="AD206" s="41">
        <v>2655563</v>
      </c>
      <c r="AE206" s="41">
        <v>774050</v>
      </c>
      <c r="AF206" s="41">
        <v>1033195</v>
      </c>
      <c r="AG206" s="41">
        <v>1339490</v>
      </c>
      <c r="AH206" s="41">
        <v>873210</v>
      </c>
      <c r="AI206" s="13">
        <v>3.7294501196704521E-2</v>
      </c>
      <c r="AJ206" s="13">
        <v>-0.34810263607791025</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6985896</v>
      </c>
      <c r="H209" s="5">
        <v>7092872</v>
      </c>
      <c r="I209" s="5">
        <v>7251497</v>
      </c>
      <c r="J209" s="5">
        <v>8456806</v>
      </c>
      <c r="K209" s="5">
        <v>8291647</v>
      </c>
      <c r="L209" s="5">
        <v>9404693</v>
      </c>
      <c r="M209" s="5">
        <v>9172827</v>
      </c>
      <c r="N209" s="5">
        <v>9302325</v>
      </c>
      <c r="O209" s="5">
        <v>10303645</v>
      </c>
      <c r="P209" s="5">
        <v>11622925</v>
      </c>
      <c r="Q209" s="5">
        <v>10977599</v>
      </c>
      <c r="R209" s="39">
        <v>12334706</v>
      </c>
      <c r="S209" s="39">
        <v>13927539</v>
      </c>
      <c r="T209" s="39">
        <v>15368360.32</v>
      </c>
      <c r="U209" s="39">
        <v>15844245</v>
      </c>
      <c r="V209" s="39">
        <v>20279654</v>
      </c>
      <c r="W209" s="39">
        <v>19577873</v>
      </c>
      <c r="X209" s="39">
        <v>18421325</v>
      </c>
      <c r="Y209" s="39">
        <v>17881858</v>
      </c>
      <c r="Z209" s="39">
        <v>20680831</v>
      </c>
      <c r="AA209" s="39">
        <v>19699603</v>
      </c>
      <c r="AB209" s="39">
        <v>22041207</v>
      </c>
      <c r="AC209" s="39">
        <v>21141760</v>
      </c>
      <c r="AD209" s="39">
        <v>14049234</v>
      </c>
      <c r="AE209" s="39">
        <v>24905115</v>
      </c>
      <c r="AF209" s="39">
        <v>24782562</v>
      </c>
      <c r="AG209" s="39">
        <v>28620774</v>
      </c>
      <c r="AH209" s="39">
        <v>23369015</v>
      </c>
      <c r="AI209" s="10">
        <v>9.7972237443226806E-3</v>
      </c>
      <c r="AJ209" s="10">
        <v>-0.18349465321937136</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1111454</v>
      </c>
      <c r="H211" s="12">
        <v>1150804</v>
      </c>
      <c r="I211" s="12">
        <v>1460156</v>
      </c>
      <c r="J211" s="12">
        <v>2412308</v>
      </c>
      <c r="K211" s="12">
        <v>1860093</v>
      </c>
      <c r="L211" s="12">
        <v>1589269</v>
      </c>
      <c r="M211" s="12">
        <v>1537038</v>
      </c>
      <c r="N211" s="12">
        <v>1778137</v>
      </c>
      <c r="O211" s="12">
        <v>1722347</v>
      </c>
      <c r="P211" s="12">
        <v>2177467</v>
      </c>
      <c r="Q211" s="12">
        <v>2697900</v>
      </c>
      <c r="R211" s="41">
        <v>3201634</v>
      </c>
      <c r="S211" s="41">
        <v>3774917</v>
      </c>
      <c r="T211" s="41">
        <v>4014043</v>
      </c>
      <c r="U211" s="41">
        <v>3421382</v>
      </c>
      <c r="V211" s="41">
        <v>4098872</v>
      </c>
      <c r="W211" s="41">
        <v>5173333</v>
      </c>
      <c r="X211" s="41">
        <v>4210233</v>
      </c>
      <c r="Y211" s="41">
        <v>3700409</v>
      </c>
      <c r="Z211" s="41">
        <v>6162646</v>
      </c>
      <c r="AA211" s="41">
        <v>3281354</v>
      </c>
      <c r="AB211" s="41">
        <v>3314742</v>
      </c>
      <c r="AC211" s="41">
        <v>2545889</v>
      </c>
      <c r="AD211" s="41">
        <v>2663903</v>
      </c>
      <c r="AE211" s="41">
        <v>7133259</v>
      </c>
      <c r="AF211" s="41">
        <v>7910861</v>
      </c>
      <c r="AG211" s="41">
        <v>6145195</v>
      </c>
      <c r="AH211" s="41">
        <v>5683989</v>
      </c>
      <c r="AI211" s="13">
        <v>9.4041802251011886E-2</v>
      </c>
      <c r="AJ211" s="13">
        <v>-7.50514833133855E-2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3451726</v>
      </c>
      <c r="H213" s="12">
        <v>3324230</v>
      </c>
      <c r="I213" s="12">
        <v>3467141</v>
      </c>
      <c r="J213" s="12">
        <v>3957482</v>
      </c>
      <c r="K213" s="12">
        <v>3839240</v>
      </c>
      <c r="L213" s="12">
        <v>4271057</v>
      </c>
      <c r="M213" s="12">
        <v>4681253</v>
      </c>
      <c r="N213" s="12">
        <v>4326537</v>
      </c>
      <c r="O213" s="12">
        <v>5146885</v>
      </c>
      <c r="P213" s="12">
        <v>6024990</v>
      </c>
      <c r="Q213" s="12">
        <v>4915620</v>
      </c>
      <c r="R213" s="41">
        <v>5464190</v>
      </c>
      <c r="S213" s="41">
        <v>5753378</v>
      </c>
      <c r="T213" s="41">
        <v>6320398.3200000003</v>
      </c>
      <c r="U213" s="41">
        <v>6413564</v>
      </c>
      <c r="V213" s="41">
        <v>6605246</v>
      </c>
      <c r="W213" s="41">
        <v>6477836</v>
      </c>
      <c r="X213" s="41">
        <v>6557170</v>
      </c>
      <c r="Y213" s="41">
        <v>6980311</v>
      </c>
      <c r="Z213" s="41">
        <v>7167208</v>
      </c>
      <c r="AA213" s="41">
        <v>6857511</v>
      </c>
      <c r="AB213" s="41">
        <v>7215712</v>
      </c>
      <c r="AC213" s="41">
        <v>8136592</v>
      </c>
      <c r="AD213" s="41">
        <v>4890982</v>
      </c>
      <c r="AE213" s="41">
        <v>8794572</v>
      </c>
      <c r="AF213" s="41">
        <v>8542812</v>
      </c>
      <c r="AG213" s="41">
        <v>9226033</v>
      </c>
      <c r="AH213" s="41">
        <v>8771322</v>
      </c>
      <c r="AI213" s="13">
        <v>3.307291941048307E-2</v>
      </c>
      <c r="AJ213" s="13">
        <v>-4.9285646387781185E-2</v>
      </c>
    </row>
    <row r="214" spans="1:44" ht="10.5" customHeight="1" x14ac:dyDescent="0.2">
      <c r="A214" s="11"/>
      <c r="B214" s="19" t="s">
        <v>67</v>
      </c>
      <c r="D214" s="19"/>
      <c r="E214" s="14"/>
      <c r="F214" s="2"/>
      <c r="G214" s="12">
        <v>604918</v>
      </c>
      <c r="H214" s="12">
        <v>742188</v>
      </c>
      <c r="I214" s="12">
        <v>602437</v>
      </c>
      <c r="J214" s="12">
        <v>524183</v>
      </c>
      <c r="K214" s="12">
        <v>732159</v>
      </c>
      <c r="L214" s="12">
        <v>776324</v>
      </c>
      <c r="M214" s="12">
        <v>701251</v>
      </c>
      <c r="N214" s="12">
        <v>853877</v>
      </c>
      <c r="O214" s="12">
        <v>914223</v>
      </c>
      <c r="P214" s="12">
        <v>952004</v>
      </c>
      <c r="Q214" s="12">
        <v>816636</v>
      </c>
      <c r="R214" s="41">
        <v>1217215</v>
      </c>
      <c r="S214" s="41">
        <v>1442302</v>
      </c>
      <c r="T214" s="41">
        <v>856593</v>
      </c>
      <c r="U214" s="41">
        <v>1016350</v>
      </c>
      <c r="V214" s="41">
        <v>1145886</v>
      </c>
      <c r="W214" s="41">
        <v>1109263</v>
      </c>
      <c r="X214" s="41">
        <v>1088159</v>
      </c>
      <c r="Y214" s="41">
        <v>1225791</v>
      </c>
      <c r="Z214" s="41">
        <v>960299</v>
      </c>
      <c r="AA214" s="41">
        <v>922695</v>
      </c>
      <c r="AB214" s="41">
        <v>759987</v>
      </c>
      <c r="AC214" s="41">
        <v>684309</v>
      </c>
      <c r="AD214" s="41">
        <v>179437</v>
      </c>
      <c r="AE214" s="41">
        <v>736738</v>
      </c>
      <c r="AF214" s="41">
        <v>1084255</v>
      </c>
      <c r="AG214" s="41">
        <v>166894</v>
      </c>
      <c r="AH214" s="41">
        <v>759014</v>
      </c>
      <c r="AI214" s="13">
        <v>-2.1349476051801819E-4</v>
      </c>
      <c r="AJ214" s="13">
        <v>3.5478806907378337</v>
      </c>
    </row>
    <row r="215" spans="1:44" ht="10.5" customHeight="1" x14ac:dyDescent="0.2">
      <c r="A215" s="11"/>
      <c r="B215" s="19" t="s">
        <v>69</v>
      </c>
      <c r="D215" s="19"/>
      <c r="E215" s="14"/>
      <c r="F215" s="2"/>
      <c r="G215" s="12">
        <v>0</v>
      </c>
      <c r="H215" s="12">
        <v>0</v>
      </c>
      <c r="I215" s="12">
        <v>0</v>
      </c>
      <c r="J215" s="12">
        <v>0</v>
      </c>
      <c r="K215" s="12">
        <v>0</v>
      </c>
      <c r="L215" s="12">
        <v>117158</v>
      </c>
      <c r="M215" s="12">
        <v>66676</v>
      </c>
      <c r="N215" s="12">
        <v>63119</v>
      </c>
      <c r="O215" s="12">
        <v>0</v>
      </c>
      <c r="P215" s="12">
        <v>0</v>
      </c>
      <c r="Q215" s="12">
        <v>0</v>
      </c>
      <c r="R215" s="41">
        <v>75247</v>
      </c>
      <c r="S215" s="41">
        <v>67842</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1299923</v>
      </c>
      <c r="H216" s="12">
        <v>1333529</v>
      </c>
      <c r="I216" s="12">
        <v>1222247</v>
      </c>
      <c r="J216" s="12">
        <v>1092760</v>
      </c>
      <c r="K216" s="12">
        <v>1261983</v>
      </c>
      <c r="L216" s="12">
        <v>1400911</v>
      </c>
      <c r="M216" s="12">
        <v>1625234</v>
      </c>
      <c r="N216" s="12">
        <v>1634865</v>
      </c>
      <c r="O216" s="12">
        <v>1569255</v>
      </c>
      <c r="P216" s="12">
        <v>1537246</v>
      </c>
      <c r="Q216" s="12">
        <v>1696551</v>
      </c>
      <c r="R216" s="41">
        <v>1683841</v>
      </c>
      <c r="S216" s="41">
        <v>1785436</v>
      </c>
      <c r="T216" s="41">
        <v>1982997</v>
      </c>
      <c r="U216" s="41">
        <v>1736776</v>
      </c>
      <c r="V216" s="41">
        <v>2169657</v>
      </c>
      <c r="W216" s="41">
        <v>2027621</v>
      </c>
      <c r="X216" s="41">
        <v>2394718</v>
      </c>
      <c r="Y216" s="41">
        <v>2400765</v>
      </c>
      <c r="Z216" s="41">
        <v>2745699</v>
      </c>
      <c r="AA216" s="41">
        <v>2332283</v>
      </c>
      <c r="AB216" s="41">
        <v>2467478</v>
      </c>
      <c r="AC216" s="41">
        <v>2352796</v>
      </c>
      <c r="AD216" s="41">
        <v>1380232</v>
      </c>
      <c r="AE216" s="41">
        <v>3323514</v>
      </c>
      <c r="AF216" s="41">
        <v>3099570</v>
      </c>
      <c r="AG216" s="41">
        <v>2014008</v>
      </c>
      <c r="AH216" s="41">
        <v>3145481</v>
      </c>
      <c r="AI216" s="13">
        <v>4.1291434984052966E-2</v>
      </c>
      <c r="AJ216" s="13">
        <v>0.56180164130430466</v>
      </c>
    </row>
    <row r="217" spans="1:44" ht="10.5" customHeight="1" x14ac:dyDescent="0.2">
      <c r="A217" s="11"/>
      <c r="B217" s="19" t="s">
        <v>71</v>
      </c>
      <c r="D217" s="19"/>
      <c r="E217" s="14"/>
      <c r="F217" s="2"/>
      <c r="G217" s="12">
        <v>420762</v>
      </c>
      <c r="H217" s="12">
        <v>413376</v>
      </c>
      <c r="I217" s="12">
        <v>407158</v>
      </c>
      <c r="J217" s="12">
        <v>404503</v>
      </c>
      <c r="K217" s="12">
        <v>527648</v>
      </c>
      <c r="L217" s="12">
        <v>582667</v>
      </c>
      <c r="M217" s="12">
        <v>505242</v>
      </c>
      <c r="N217" s="12">
        <v>592672</v>
      </c>
      <c r="O217" s="12">
        <v>661251</v>
      </c>
      <c r="P217" s="12">
        <v>842492</v>
      </c>
      <c r="Q217" s="12">
        <v>538178</v>
      </c>
      <c r="R217" s="41">
        <v>519160</v>
      </c>
      <c r="S217" s="41">
        <v>982698</v>
      </c>
      <c r="T217" s="41">
        <v>1061416</v>
      </c>
      <c r="U217" s="41">
        <v>1182157</v>
      </c>
      <c r="V217" s="41">
        <v>1262273</v>
      </c>
      <c r="W217" s="41">
        <v>1332409</v>
      </c>
      <c r="X217" s="41">
        <v>1760803</v>
      </c>
      <c r="Y217" s="41">
        <v>1570620</v>
      </c>
      <c r="Z217" s="41">
        <v>1382760</v>
      </c>
      <c r="AA217" s="41">
        <v>1513385</v>
      </c>
      <c r="AB217" s="41">
        <v>2293554</v>
      </c>
      <c r="AC217" s="41">
        <v>1727148</v>
      </c>
      <c r="AD217" s="41">
        <v>1442703</v>
      </c>
      <c r="AE217" s="41">
        <v>1635678</v>
      </c>
      <c r="AF217" s="41">
        <v>1242577</v>
      </c>
      <c r="AG217" s="41">
        <v>1293828</v>
      </c>
      <c r="AH217" s="41">
        <v>1126238</v>
      </c>
      <c r="AI217" s="13">
        <v>-0.11178070923791128</v>
      </c>
      <c r="AJ217" s="13">
        <v>-0.12953035488488424</v>
      </c>
    </row>
    <row r="218" spans="1:44" ht="10.5" customHeight="1" x14ac:dyDescent="0.2">
      <c r="A218" s="11"/>
      <c r="B218" s="19" t="s">
        <v>72</v>
      </c>
      <c r="D218" s="19"/>
      <c r="E218" s="14"/>
      <c r="F218" s="2"/>
      <c r="G218" s="12">
        <v>5866</v>
      </c>
      <c r="H218" s="12">
        <v>17745</v>
      </c>
      <c r="I218" s="12">
        <v>12144</v>
      </c>
      <c r="J218" s="12">
        <v>0</v>
      </c>
      <c r="K218" s="12">
        <v>60524</v>
      </c>
      <c r="L218" s="12">
        <v>58871</v>
      </c>
      <c r="M218" s="12">
        <v>56133</v>
      </c>
      <c r="N218" s="12">
        <v>53118</v>
      </c>
      <c r="O218" s="12">
        <v>174684</v>
      </c>
      <c r="P218" s="12">
        <v>65040</v>
      </c>
      <c r="Q218" s="12">
        <v>104857</v>
      </c>
      <c r="R218" s="41">
        <v>144096</v>
      </c>
      <c r="S218" s="41">
        <v>120966</v>
      </c>
      <c r="T218" s="41">
        <v>856707</v>
      </c>
      <c r="U218" s="41">
        <v>821658</v>
      </c>
      <c r="V218" s="41">
        <v>1405492</v>
      </c>
      <c r="W218" s="41">
        <v>1384550</v>
      </c>
      <c r="X218" s="41">
        <v>1381214</v>
      </c>
      <c r="Y218" s="41">
        <v>1446045</v>
      </c>
      <c r="Z218" s="41">
        <v>1481258</v>
      </c>
      <c r="AA218" s="41">
        <v>2576734</v>
      </c>
      <c r="AB218" s="41">
        <v>2893669</v>
      </c>
      <c r="AC218" s="41">
        <v>1255424</v>
      </c>
      <c r="AD218" s="41">
        <v>1246862</v>
      </c>
      <c r="AE218" s="41">
        <v>1405965</v>
      </c>
      <c r="AF218" s="41">
        <v>1720759</v>
      </c>
      <c r="AG218" s="41">
        <v>4846785</v>
      </c>
      <c r="AH218" s="41">
        <v>3304175</v>
      </c>
      <c r="AI218" s="13">
        <v>2.2356505543224658E-2</v>
      </c>
      <c r="AJ218" s="13">
        <v>-0.31827489768991196</v>
      </c>
    </row>
    <row r="219" spans="1:44" ht="10.5" customHeight="1" x14ac:dyDescent="0.2">
      <c r="A219" s="11"/>
      <c r="B219" s="19" t="s">
        <v>73</v>
      </c>
      <c r="D219" s="19"/>
      <c r="E219" s="14"/>
      <c r="F219" s="2"/>
      <c r="G219" s="12">
        <v>0</v>
      </c>
      <c r="H219" s="12">
        <v>7181</v>
      </c>
      <c r="I219" s="12">
        <v>0</v>
      </c>
      <c r="J219" s="12">
        <v>0</v>
      </c>
      <c r="K219" s="12">
        <v>10000</v>
      </c>
      <c r="L219" s="12">
        <v>0</v>
      </c>
      <c r="M219" s="12">
        <v>0</v>
      </c>
      <c r="N219" s="12">
        <v>0</v>
      </c>
      <c r="O219" s="12">
        <v>115000</v>
      </c>
      <c r="P219" s="12">
        <v>23686</v>
      </c>
      <c r="Q219" s="12">
        <v>207857</v>
      </c>
      <c r="R219" s="41">
        <v>29323</v>
      </c>
      <c r="S219" s="41">
        <v>0</v>
      </c>
      <c r="T219" s="41">
        <v>276206</v>
      </c>
      <c r="U219" s="41">
        <v>230186</v>
      </c>
      <c r="V219" s="41">
        <v>3592228</v>
      </c>
      <c r="W219" s="41">
        <v>2072861</v>
      </c>
      <c r="X219" s="41">
        <v>877684</v>
      </c>
      <c r="Y219" s="41">
        <v>263420</v>
      </c>
      <c r="Z219" s="41">
        <v>0</v>
      </c>
      <c r="AA219" s="41">
        <v>993232</v>
      </c>
      <c r="AB219" s="41">
        <v>0</v>
      </c>
      <c r="AC219" s="41">
        <v>146511</v>
      </c>
      <c r="AD219" s="41">
        <v>186296</v>
      </c>
      <c r="AE219" s="41">
        <v>1527925</v>
      </c>
      <c r="AF219" s="41">
        <v>1054226</v>
      </c>
      <c r="AG219" s="41">
        <v>2436467</v>
      </c>
      <c r="AH219" s="41">
        <v>25365</v>
      </c>
      <c r="AI219" s="13" t="s">
        <v>246</v>
      </c>
      <c r="AJ219" s="13">
        <v>-0.98958943420945167</v>
      </c>
    </row>
    <row r="220" spans="1:44" ht="10.5" customHeight="1" x14ac:dyDescent="0.2">
      <c r="A220" s="11"/>
      <c r="B220" s="19" t="s">
        <v>74</v>
      </c>
      <c r="D220" s="19"/>
      <c r="E220" s="14"/>
      <c r="F220" s="2"/>
      <c r="G220" s="12">
        <v>91247</v>
      </c>
      <c r="H220" s="12">
        <v>103819</v>
      </c>
      <c r="I220" s="12">
        <v>80214</v>
      </c>
      <c r="J220" s="12">
        <v>65570</v>
      </c>
      <c r="K220" s="12">
        <v>0</v>
      </c>
      <c r="L220" s="12">
        <v>608436</v>
      </c>
      <c r="M220" s="12">
        <v>0</v>
      </c>
      <c r="N220" s="12">
        <v>0</v>
      </c>
      <c r="O220" s="12">
        <v>0</v>
      </c>
      <c r="P220" s="12">
        <v>0</v>
      </c>
      <c r="Q220" s="12">
        <v>0</v>
      </c>
      <c r="R220" s="41">
        <v>0</v>
      </c>
      <c r="S220" s="41">
        <v>0</v>
      </c>
      <c r="T220" s="41">
        <v>0</v>
      </c>
      <c r="U220" s="41">
        <v>1022172</v>
      </c>
      <c r="V220" s="41">
        <v>0</v>
      </c>
      <c r="W220" s="41">
        <v>0</v>
      </c>
      <c r="X220" s="41">
        <v>151344</v>
      </c>
      <c r="Y220" s="41">
        <v>294497</v>
      </c>
      <c r="Z220" s="41">
        <v>780961</v>
      </c>
      <c r="AA220" s="41">
        <v>1222409</v>
      </c>
      <c r="AB220" s="41">
        <v>3096065</v>
      </c>
      <c r="AC220" s="41">
        <v>4293091</v>
      </c>
      <c r="AD220" s="41">
        <v>2058819</v>
      </c>
      <c r="AE220" s="41">
        <v>347464</v>
      </c>
      <c r="AF220" s="41">
        <v>127502</v>
      </c>
      <c r="AG220" s="41">
        <v>2491564</v>
      </c>
      <c r="AH220" s="41">
        <v>553431</v>
      </c>
      <c r="AI220" s="13">
        <v>-0.2494570174763886</v>
      </c>
      <c r="AJ220" s="13">
        <v>-0.77787807176536505</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237</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236</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5748640</v>
      </c>
      <c r="S233" s="12">
        <v>5593709.0750000002</v>
      </c>
      <c r="T233" s="12">
        <v>5438778.1500000004</v>
      </c>
      <c r="U233" s="12">
        <v>5865528.0750000002</v>
      </c>
      <c r="V233" s="12">
        <v>6292278</v>
      </c>
      <c r="W233" s="12">
        <v>6241773</v>
      </c>
      <c r="X233" s="12">
        <v>6191268</v>
      </c>
      <c r="Y233" s="12">
        <v>6302890.2750000004</v>
      </c>
      <c r="Z233" s="12">
        <v>6414512.5499999998</v>
      </c>
      <c r="AA233" s="12">
        <v>6528001.7549999999</v>
      </c>
      <c r="AB233" s="12">
        <v>6641490.96</v>
      </c>
      <c r="AC233" s="12">
        <v>6738071.7803132571</v>
      </c>
      <c r="AD233" s="12">
        <v>7570865</v>
      </c>
      <c r="AE233" s="12">
        <v>7782220.6653868202</v>
      </c>
      <c r="AF233" s="12">
        <v>8677994</v>
      </c>
      <c r="AG233" s="12">
        <v>9290867.5151615497</v>
      </c>
      <c r="AH233" s="12">
        <v>9640515.4399999995</v>
      </c>
      <c r="AI233" s="71">
        <v>6.4075502363980963E-2</v>
      </c>
      <c r="AJ233" s="13">
        <v>3.7633506695458473E-2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4697327</v>
      </c>
      <c r="S234" s="11">
        <v>4990362.0250000004</v>
      </c>
      <c r="T234" s="11">
        <v>5283397.05</v>
      </c>
      <c r="U234" s="12">
        <v>5475982.5250000004</v>
      </c>
      <c r="V234" s="12">
        <v>5668568</v>
      </c>
      <c r="W234" s="12">
        <v>5720561.5</v>
      </c>
      <c r="X234" s="12">
        <v>5772555</v>
      </c>
      <c r="Y234" s="12">
        <v>5757396.7450000001</v>
      </c>
      <c r="Z234" s="12">
        <v>5742238.4900000002</v>
      </c>
      <c r="AA234" s="12">
        <v>5826150.5350000001</v>
      </c>
      <c r="AB234" s="12">
        <v>5910062.5800000001</v>
      </c>
      <c r="AC234" s="12">
        <v>5996427.059293123</v>
      </c>
      <c r="AD234" s="12">
        <v>6122446</v>
      </c>
      <c r="AE234" s="12">
        <v>6211914.0646156985</v>
      </c>
      <c r="AF234" s="12">
        <v>6759063.5599999996</v>
      </c>
      <c r="AG234" s="12">
        <v>7101781.6260021999</v>
      </c>
      <c r="AH234" s="12">
        <v>7531756.6200000001</v>
      </c>
      <c r="AI234" s="71">
        <v>4.1239655282302445E-2</v>
      </c>
      <c r="AJ234" s="13">
        <v>6.0544665640450794E-2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68382</v>
      </c>
      <c r="S241" s="11">
        <v>68155</v>
      </c>
      <c r="T241" s="11">
        <v>68185</v>
      </c>
      <c r="U241" s="11">
        <v>68424</v>
      </c>
      <c r="V241" s="11">
        <v>68489</v>
      </c>
      <c r="W241" s="11">
        <v>68773</v>
      </c>
      <c r="X241" s="11">
        <v>68705</v>
      </c>
      <c r="Y241" s="11">
        <v>68522</v>
      </c>
      <c r="Z241" s="11">
        <v>68168</v>
      </c>
      <c r="AA241" s="11">
        <v>68056</v>
      </c>
      <c r="AB241" s="41">
        <v>67808</v>
      </c>
      <c r="AC241" s="41">
        <v>67647</v>
      </c>
      <c r="AD241" s="41">
        <v>67520</v>
      </c>
      <c r="AE241" s="41">
        <v>67259</v>
      </c>
      <c r="AF241" s="41">
        <v>66981</v>
      </c>
      <c r="AG241" s="41">
        <v>66759</v>
      </c>
      <c r="AH241" s="41">
        <v>66618</v>
      </c>
      <c r="AI241" s="13">
        <v>-2.9465455193816714E-3</v>
      </c>
      <c r="AJ241" s="13">
        <v>-2.1120747764346382E-3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1667157</v>
      </c>
      <c r="S242" s="11">
        <v>1754738</v>
      </c>
      <c r="T242" s="11">
        <v>1771767</v>
      </c>
      <c r="U242" s="11">
        <v>1877201</v>
      </c>
      <c r="V242" s="11">
        <v>1963760</v>
      </c>
      <c r="W242" s="11">
        <v>2010780</v>
      </c>
      <c r="X242" s="11">
        <v>1928323</v>
      </c>
      <c r="Y242" s="11">
        <v>1983882</v>
      </c>
      <c r="Z242" s="11">
        <v>2059698</v>
      </c>
      <c r="AA242" s="11">
        <v>2093697</v>
      </c>
      <c r="AB242" s="41">
        <v>2170855</v>
      </c>
      <c r="AC242" s="41">
        <v>2206016</v>
      </c>
      <c r="AD242" s="41">
        <v>2297628</v>
      </c>
      <c r="AE242" s="41">
        <v>2315733</v>
      </c>
      <c r="AF242" s="41">
        <v>2413603</v>
      </c>
      <c r="AG242" s="41">
        <v>2510214</v>
      </c>
      <c r="AH242" s="41">
        <v>2611125</v>
      </c>
      <c r="AI242" s="13">
        <v>3.1255175475251917E-2</v>
      </c>
      <c r="AJ242" s="13">
        <v>4.0200158233521126E-2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27434.83280720215</v>
      </c>
      <c r="V243" s="11">
        <f t="shared" ref="V243:AA243" si="15">V242*1000/V241</f>
        <v>28672.633561593833</v>
      </c>
      <c r="W243" s="11">
        <f t="shared" si="15"/>
        <v>29237.927675105057</v>
      </c>
      <c r="X243" s="11">
        <f t="shared" si="15"/>
        <v>28066.705479950513</v>
      </c>
      <c r="Y243" s="11">
        <f t="shared" si="15"/>
        <v>28952.482414407052</v>
      </c>
      <c r="Z243" s="11">
        <f t="shared" si="15"/>
        <v>30215.027578922662</v>
      </c>
      <c r="AA243" s="11">
        <f t="shared" si="15"/>
        <v>30764.326437051841</v>
      </c>
      <c r="AB243" s="11">
        <v>32014.732774893819</v>
      </c>
      <c r="AC243" s="11">
        <v>32610.699661477967</v>
      </c>
      <c r="AD243" s="11">
        <v>34028.850710900471</v>
      </c>
      <c r="AE243" s="11">
        <v>34430.08370626979</v>
      </c>
      <c r="AF243" s="11">
        <v>36034.144010988188</v>
      </c>
      <c r="AG243" s="11">
        <v>37601.132431582257</v>
      </c>
      <c r="AH243" s="11">
        <v>39195.4877060254</v>
      </c>
      <c r="AI243" s="13">
        <v>3.4302795743734515E-2</v>
      </c>
      <c r="AJ243" s="13">
        <v>4.2401788758468333E-2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31172</v>
      </c>
      <c r="S245" s="11">
        <v>30623</v>
      </c>
      <c r="T245" s="11">
        <v>30588</v>
      </c>
      <c r="U245" s="11">
        <v>31020</v>
      </c>
      <c r="V245" s="11">
        <v>30770</v>
      </c>
      <c r="W245" s="11">
        <v>31143</v>
      </c>
      <c r="X245" s="11">
        <v>31068</v>
      </c>
      <c r="Y245" s="11">
        <v>30590</v>
      </c>
      <c r="Z245" s="11">
        <v>30575</v>
      </c>
      <c r="AA245" s="11">
        <v>30446</v>
      </c>
      <c r="AB245" s="41">
        <v>30167</v>
      </c>
      <c r="AC245" s="41">
        <v>29729</v>
      </c>
      <c r="AD245" s="41">
        <v>30042</v>
      </c>
      <c r="AE245" s="41">
        <v>29810</v>
      </c>
      <c r="AF245" s="41">
        <v>29730</v>
      </c>
      <c r="AG245" s="41">
        <v>29960</v>
      </c>
      <c r="AH245" s="41">
        <v>30284</v>
      </c>
      <c r="AI245" s="13">
        <v>6.4535957837108526E-4</v>
      </c>
      <c r="AJ245" s="13">
        <v>1.0814419225634178E-2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28638</v>
      </c>
      <c r="S246" s="11">
        <v>28100</v>
      </c>
      <c r="T246" s="11">
        <v>27930</v>
      </c>
      <c r="U246" s="11">
        <v>28639</v>
      </c>
      <c r="V246" s="11">
        <v>28762</v>
      </c>
      <c r="W246" s="11">
        <v>28493</v>
      </c>
      <c r="X246" s="11">
        <v>27033</v>
      </c>
      <c r="Y246" s="11">
        <v>26555</v>
      </c>
      <c r="Z246" s="11">
        <v>26675</v>
      </c>
      <c r="AA246" s="11">
        <v>27148</v>
      </c>
      <c r="AB246" s="41">
        <v>27421</v>
      </c>
      <c r="AC246" s="41">
        <v>27421</v>
      </c>
      <c r="AD246" s="41">
        <v>27849</v>
      </c>
      <c r="AE246" s="41">
        <v>27993</v>
      </c>
      <c r="AF246" s="41">
        <v>28192</v>
      </c>
      <c r="AG246" s="41">
        <v>28768</v>
      </c>
      <c r="AH246" s="41">
        <v>29291</v>
      </c>
      <c r="AI246" s="13">
        <v>1.1055862355370261E-2</v>
      </c>
      <c r="AJ246" s="13">
        <v>1.817992213570634E-2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2534</v>
      </c>
      <c r="S247" s="11">
        <v>2523</v>
      </c>
      <c r="T247" s="11">
        <v>2658</v>
      </c>
      <c r="U247" s="11">
        <v>2381</v>
      </c>
      <c r="V247" s="11">
        <v>2008</v>
      </c>
      <c r="W247" s="11">
        <v>31143</v>
      </c>
      <c r="X247" s="11">
        <v>4035</v>
      </c>
      <c r="Y247" s="11">
        <v>4035</v>
      </c>
      <c r="Z247" s="11">
        <v>3900</v>
      </c>
      <c r="AA247" s="11">
        <v>3298</v>
      </c>
      <c r="AB247" s="41">
        <v>2746</v>
      </c>
      <c r="AC247" s="41">
        <v>2308</v>
      </c>
      <c r="AD247" s="41">
        <v>2193</v>
      </c>
      <c r="AE247" s="41">
        <v>1817</v>
      </c>
      <c r="AF247" s="41">
        <v>1538</v>
      </c>
      <c r="AG247" s="41">
        <v>1192</v>
      </c>
      <c r="AH247" s="41">
        <v>993</v>
      </c>
      <c r="AI247" s="13">
        <v>-0.15593715003916919</v>
      </c>
      <c r="AJ247" s="13">
        <v>-0.16694630872483221</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8.1</v>
      </c>
      <c r="S248" s="81">
        <v>8.1999999999999993</v>
      </c>
      <c r="T248" s="81">
        <v>8.6999999999999993</v>
      </c>
      <c r="U248" s="81">
        <v>6.5</v>
      </c>
      <c r="V248" s="81">
        <v>6.5</v>
      </c>
      <c r="W248" s="81">
        <v>8.5</v>
      </c>
      <c r="X248" s="81">
        <v>13</v>
      </c>
      <c r="Y248" s="81">
        <v>13.2</v>
      </c>
      <c r="Z248" s="81">
        <v>12.8</v>
      </c>
      <c r="AA248" s="81">
        <v>10.8</v>
      </c>
      <c r="AB248" s="82">
        <v>9.1</v>
      </c>
      <c r="AC248" s="82">
        <v>7.8</v>
      </c>
      <c r="AD248" s="82">
        <v>7.3</v>
      </c>
      <c r="AE248" s="82">
        <v>6.1</v>
      </c>
      <c r="AF248" s="82">
        <v>5.2</v>
      </c>
      <c r="AG248" s="82">
        <v>4</v>
      </c>
      <c r="AH248" s="82">
        <v>3.3</v>
      </c>
      <c r="AI248" s="13">
        <v>-0.15554063194923173</v>
      </c>
      <c r="AJ248" s="13">
        <v>-0.17500000000000004</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32324922</v>
      </c>
      <c r="H257" s="86">
        <f>SUM(H258:H260)</f>
        <v>32849806</v>
      </c>
      <c r="I257" s="86">
        <f>SUM(I258:I260)</f>
        <v>35058971</v>
      </c>
      <c r="J257" s="86">
        <f>SUM(J258:J260)</f>
        <v>31773255</v>
      </c>
      <c r="K257" s="86">
        <f>SUM(K258:K260)</f>
        <v>34279815</v>
      </c>
      <c r="L257" s="86">
        <f t="shared" ref="L257:Q257" si="16">SUM(L258:L260)</f>
        <v>32093302</v>
      </c>
      <c r="M257" s="86">
        <f t="shared" si="16"/>
        <v>32438049</v>
      </c>
      <c r="N257" s="86">
        <f t="shared" si="16"/>
        <v>31687243</v>
      </c>
      <c r="O257" s="86">
        <f t="shared" si="16"/>
        <v>36094713.280000001</v>
      </c>
      <c r="P257" s="86">
        <f t="shared" si="16"/>
        <v>37812714</v>
      </c>
      <c r="Q257" s="86">
        <f t="shared" si="16"/>
        <v>39469684.829999998</v>
      </c>
      <c r="R257" s="86">
        <f>SUM(R258:R261)</f>
        <v>42357488.049999997</v>
      </c>
      <c r="S257" s="86">
        <f t="shared" ref="S257:AA257" si="17">SUM(S258:S261)</f>
        <v>42308043.350000001</v>
      </c>
      <c r="T257" s="86">
        <f t="shared" si="17"/>
        <v>45222493.539999999</v>
      </c>
      <c r="U257" s="86">
        <f t="shared" si="17"/>
        <v>48781473.209999993</v>
      </c>
      <c r="V257" s="86">
        <f t="shared" si="17"/>
        <v>45871962.82</v>
      </c>
      <c r="W257" s="86">
        <f t="shared" si="17"/>
        <v>48823120.689999998</v>
      </c>
      <c r="X257" s="86">
        <f t="shared" si="17"/>
        <v>50383831.939999998</v>
      </c>
      <c r="Y257" s="86">
        <f t="shared" si="17"/>
        <v>49177351.010000005</v>
      </c>
      <c r="Z257" s="86">
        <f t="shared" si="17"/>
        <v>50691393.25</v>
      </c>
      <c r="AA257" s="86">
        <f t="shared" si="17"/>
        <v>51134100.890000001</v>
      </c>
      <c r="AB257" s="86">
        <v>49719061.100000001</v>
      </c>
      <c r="AC257" s="86">
        <v>55452114.939999998</v>
      </c>
      <c r="AD257" s="86">
        <v>52205839.850000001</v>
      </c>
      <c r="AE257" s="86">
        <v>61136656.670000002</v>
      </c>
      <c r="AF257" s="86">
        <v>60217974.939999998</v>
      </c>
      <c r="AG257" s="86">
        <v>64667019.939999998</v>
      </c>
      <c r="AH257" s="86">
        <v>68694222</v>
      </c>
      <c r="AI257" s="13">
        <v>5.5357372592792942E-2</v>
      </c>
      <c r="AJ257" s="13">
        <v>6.2275980302425586E-2</v>
      </c>
    </row>
    <row r="258" spans="1:36" ht="10.5" customHeight="1" x14ac:dyDescent="0.2">
      <c r="A258" s="14"/>
      <c r="B258" s="11"/>
      <c r="C258" s="11" t="s">
        <v>151</v>
      </c>
      <c r="D258" s="11"/>
      <c r="E258" s="11"/>
      <c r="F258" s="2"/>
      <c r="G258" s="86">
        <f t="shared" ref="G258:AA258" si="18">G65</f>
        <v>21050608</v>
      </c>
      <c r="H258" s="86">
        <f t="shared" si="18"/>
        <v>22580086</v>
      </c>
      <c r="I258" s="86">
        <f t="shared" si="18"/>
        <v>24446617</v>
      </c>
      <c r="J258" s="86">
        <f t="shared" si="18"/>
        <v>20945755</v>
      </c>
      <c r="K258" s="86">
        <f t="shared" si="18"/>
        <v>22895527</v>
      </c>
      <c r="L258" s="86">
        <f t="shared" si="18"/>
        <v>22306225</v>
      </c>
      <c r="M258" s="86">
        <f t="shared" si="18"/>
        <v>23669471</v>
      </c>
      <c r="N258" s="86">
        <f t="shared" si="18"/>
        <v>23031039</v>
      </c>
      <c r="O258" s="86">
        <f t="shared" si="18"/>
        <v>26531406</v>
      </c>
      <c r="P258" s="86">
        <f t="shared" si="18"/>
        <v>27494293</v>
      </c>
      <c r="Q258" s="86">
        <f t="shared" si="18"/>
        <v>28302103</v>
      </c>
      <c r="R258" s="86">
        <f t="shared" si="18"/>
        <v>29068485</v>
      </c>
      <c r="S258" s="86">
        <f t="shared" si="18"/>
        <v>30602584</v>
      </c>
      <c r="T258" s="86">
        <f t="shared" si="18"/>
        <v>31250230</v>
      </c>
      <c r="U258" s="86">
        <f t="shared" si="18"/>
        <v>34258115</v>
      </c>
      <c r="V258" s="86">
        <f t="shared" si="18"/>
        <v>31178033</v>
      </c>
      <c r="W258" s="86">
        <f t="shared" si="18"/>
        <v>33453092</v>
      </c>
      <c r="X258" s="86">
        <f t="shared" si="18"/>
        <v>33948422</v>
      </c>
      <c r="Y258" s="86">
        <f t="shared" si="18"/>
        <v>32731591</v>
      </c>
      <c r="Z258" s="86">
        <f t="shared" si="18"/>
        <v>34049625</v>
      </c>
      <c r="AA258" s="86">
        <f t="shared" si="18"/>
        <v>34710832</v>
      </c>
      <c r="AB258" s="86">
        <v>32447319</v>
      </c>
      <c r="AC258" s="86">
        <v>37591730</v>
      </c>
      <c r="AD258" s="86">
        <v>36980605</v>
      </c>
      <c r="AE258" s="86">
        <v>43318642</v>
      </c>
      <c r="AF258" s="86">
        <v>42122855</v>
      </c>
      <c r="AG258" s="86">
        <v>44454603</v>
      </c>
      <c r="AH258" s="86">
        <v>47469066</v>
      </c>
      <c r="AI258" s="13">
        <v>6.5463667268975234E-2</v>
      </c>
      <c r="AJ258" s="13">
        <v>6.780991835648606E-2</v>
      </c>
    </row>
    <row r="259" spans="1:36" ht="10.5" customHeight="1" x14ac:dyDescent="0.2">
      <c r="A259" s="14"/>
      <c r="B259" s="11"/>
      <c r="C259" s="11" t="s">
        <v>152</v>
      </c>
      <c r="D259" s="11"/>
      <c r="E259" s="11"/>
      <c r="F259" s="2"/>
      <c r="G259" s="86">
        <f t="shared" ref="G259:AA259" si="19">G122</f>
        <v>8696217</v>
      </c>
      <c r="H259" s="86">
        <f t="shared" si="19"/>
        <v>7286502</v>
      </c>
      <c r="I259" s="86">
        <f t="shared" si="19"/>
        <v>7515599</v>
      </c>
      <c r="J259" s="86">
        <f t="shared" si="19"/>
        <v>7945444</v>
      </c>
      <c r="K259" s="86">
        <f t="shared" si="19"/>
        <v>8269486</v>
      </c>
      <c r="L259" s="86">
        <f t="shared" si="19"/>
        <v>7115925</v>
      </c>
      <c r="M259" s="86">
        <f t="shared" si="19"/>
        <v>6235640</v>
      </c>
      <c r="N259" s="86">
        <f t="shared" si="19"/>
        <v>6551247</v>
      </c>
      <c r="O259" s="86">
        <f t="shared" si="19"/>
        <v>7323304.2800000003</v>
      </c>
      <c r="P259" s="86">
        <f t="shared" si="19"/>
        <v>7651109</v>
      </c>
      <c r="Q259" s="86">
        <f t="shared" si="19"/>
        <v>8357486.8300000001</v>
      </c>
      <c r="R259" s="86">
        <f t="shared" si="19"/>
        <v>8807116.7599999998</v>
      </c>
      <c r="S259" s="86">
        <f t="shared" si="19"/>
        <v>7651108.3400000008</v>
      </c>
      <c r="T259" s="86">
        <f t="shared" si="19"/>
        <v>9333782.6500000004</v>
      </c>
      <c r="U259" s="86">
        <f t="shared" si="19"/>
        <v>9670013.129999999</v>
      </c>
      <c r="V259" s="86">
        <f t="shared" si="19"/>
        <v>9884043.4299999997</v>
      </c>
      <c r="W259" s="86">
        <f t="shared" si="19"/>
        <v>10165359.41</v>
      </c>
      <c r="X259" s="86">
        <f t="shared" si="19"/>
        <v>10543332.280000001</v>
      </c>
      <c r="Y259" s="86">
        <f t="shared" si="19"/>
        <v>10564440.199999999</v>
      </c>
      <c r="Z259" s="86">
        <f t="shared" si="19"/>
        <v>10242191.790000001</v>
      </c>
      <c r="AA259" s="86">
        <f t="shared" si="19"/>
        <v>10369415.93</v>
      </c>
      <c r="AB259" s="86">
        <v>10572142</v>
      </c>
      <c r="AC259" s="86">
        <v>10288373</v>
      </c>
      <c r="AD259" s="86">
        <v>9062753</v>
      </c>
      <c r="AE259" s="86">
        <v>10066808</v>
      </c>
      <c r="AF259" s="86">
        <v>10775504</v>
      </c>
      <c r="AG259" s="86">
        <v>12436013</v>
      </c>
      <c r="AH259" s="86">
        <v>12530271</v>
      </c>
      <c r="AI259" s="13">
        <v>2.8725675554450936E-2</v>
      </c>
      <c r="AJ259" s="13">
        <v>7.5794388442662454E-3</v>
      </c>
    </row>
    <row r="260" spans="1:36" ht="10.5" customHeight="1" x14ac:dyDescent="0.2">
      <c r="A260" s="14"/>
      <c r="B260" s="11"/>
      <c r="C260" s="11" t="s">
        <v>153</v>
      </c>
      <c r="D260" s="11"/>
      <c r="E260" s="11"/>
      <c r="F260" s="2"/>
      <c r="G260" s="86">
        <f t="shared" ref="G260:AA260" si="20">G179</f>
        <v>2578097</v>
      </c>
      <c r="H260" s="86">
        <f t="shared" si="20"/>
        <v>2983218</v>
      </c>
      <c r="I260" s="86">
        <f t="shared" si="20"/>
        <v>3096755</v>
      </c>
      <c r="J260" s="86">
        <f t="shared" si="20"/>
        <v>2882056</v>
      </c>
      <c r="K260" s="86">
        <f t="shared" si="20"/>
        <v>3114802</v>
      </c>
      <c r="L260" s="86">
        <f t="shared" si="20"/>
        <v>2671152</v>
      </c>
      <c r="M260" s="86">
        <f t="shared" si="20"/>
        <v>2532938</v>
      </c>
      <c r="N260" s="86">
        <f t="shared" si="20"/>
        <v>2104957</v>
      </c>
      <c r="O260" s="86">
        <f t="shared" si="20"/>
        <v>2240003</v>
      </c>
      <c r="P260" s="86">
        <f t="shared" si="20"/>
        <v>2667312</v>
      </c>
      <c r="Q260" s="86">
        <f t="shared" si="20"/>
        <v>2810095</v>
      </c>
      <c r="R260" s="86">
        <f t="shared" si="20"/>
        <v>2933282</v>
      </c>
      <c r="S260" s="86">
        <f t="shared" si="20"/>
        <v>2460602</v>
      </c>
      <c r="T260" s="86">
        <f t="shared" si="20"/>
        <v>3070257</v>
      </c>
      <c r="U260" s="86">
        <f t="shared" si="20"/>
        <v>2864499</v>
      </c>
      <c r="V260" s="86">
        <f t="shared" si="20"/>
        <v>3041985</v>
      </c>
      <c r="W260" s="86">
        <f t="shared" si="20"/>
        <v>3218905</v>
      </c>
      <c r="X260" s="86">
        <f t="shared" si="20"/>
        <v>3863126</v>
      </c>
      <c r="Y260" s="86">
        <f t="shared" si="20"/>
        <v>3926616</v>
      </c>
      <c r="Z260" s="86">
        <f t="shared" si="20"/>
        <v>4294161</v>
      </c>
      <c r="AA260" s="86">
        <f t="shared" si="20"/>
        <v>3798102</v>
      </c>
      <c r="AB260" s="86">
        <v>4361659</v>
      </c>
      <c r="AC260" s="86">
        <v>4859083</v>
      </c>
      <c r="AD260" s="86">
        <v>3014943</v>
      </c>
      <c r="AE260" s="86">
        <v>4270418</v>
      </c>
      <c r="AF260" s="86">
        <v>3951433</v>
      </c>
      <c r="AG260" s="86">
        <v>4204591</v>
      </c>
      <c r="AH260" s="86">
        <v>4878358</v>
      </c>
      <c r="AI260" s="13">
        <v>1.8834540201373429E-2</v>
      </c>
      <c r="AJ260" s="13">
        <v>0.1602455506373866</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1548604.29</v>
      </c>
      <c r="S261" s="86">
        <v>1593749.0099999998</v>
      </c>
      <c r="T261" s="86">
        <v>1568223.8900000004</v>
      </c>
      <c r="U261" s="86">
        <v>1988846.08</v>
      </c>
      <c r="V261" s="86">
        <v>1767901.39</v>
      </c>
      <c r="W261" s="86">
        <v>1985764.28</v>
      </c>
      <c r="X261" s="86">
        <v>2028951.66</v>
      </c>
      <c r="Y261" s="86">
        <v>1954703.8100000003</v>
      </c>
      <c r="Z261" s="86">
        <v>2105415.46</v>
      </c>
      <c r="AA261" s="86">
        <v>2255750.96</v>
      </c>
      <c r="AB261" s="41">
        <v>2337941.1</v>
      </c>
      <c r="AC261" s="41">
        <v>2712928.9399999995</v>
      </c>
      <c r="AD261" s="41">
        <v>3147538.85</v>
      </c>
      <c r="AE261" s="41">
        <v>3480788.67</v>
      </c>
      <c r="AF261" s="41">
        <v>3368182.94</v>
      </c>
      <c r="AG261" s="41">
        <v>3571812.94</v>
      </c>
      <c r="AH261" s="41">
        <v>3816527</v>
      </c>
      <c r="AI261" s="13">
        <v>8.5106742950194603E-2</v>
      </c>
      <c r="AJ261" s="13">
        <v>6.851256325870192E-2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169401975.81344032</v>
      </c>
      <c r="H265" s="11">
        <v>165116377.71514544</v>
      </c>
      <c r="I265" s="11">
        <v>173032153.25792295</v>
      </c>
      <c r="J265" s="11">
        <v>177172025.84089822</v>
      </c>
      <c r="K265" s="11">
        <v>191117558</v>
      </c>
      <c r="L265" s="11">
        <v>185983047</v>
      </c>
      <c r="M265" s="11">
        <v>195473363</v>
      </c>
      <c r="N265" s="11">
        <v>207672735</v>
      </c>
      <c r="O265" s="11">
        <v>213283590</v>
      </c>
      <c r="P265" s="11">
        <v>214384639</v>
      </c>
      <c r="Q265" s="11">
        <v>209710528</v>
      </c>
      <c r="R265" s="11">
        <v>212841027</v>
      </c>
      <c r="S265" s="11">
        <v>217968771</v>
      </c>
      <c r="T265" s="11">
        <v>214789294</v>
      </c>
      <c r="U265" s="11">
        <v>217916655</v>
      </c>
      <c r="V265" s="11">
        <v>211732342</v>
      </c>
      <c r="W265" s="11">
        <v>215561448</v>
      </c>
      <c r="X265" s="11">
        <v>212610917</v>
      </c>
      <c r="Y265" s="86">
        <v>212781770</v>
      </c>
      <c r="Z265" s="86">
        <v>220535454</v>
      </c>
      <c r="AA265" s="86">
        <v>224344980</v>
      </c>
      <c r="AB265" s="86">
        <v>226733703</v>
      </c>
      <c r="AC265" s="86">
        <v>236978455</v>
      </c>
      <c r="AD265" s="86">
        <v>237675535</v>
      </c>
      <c r="AE265" s="86">
        <v>250938861</v>
      </c>
      <c r="AF265" s="86">
        <v>255965887</v>
      </c>
      <c r="AG265" s="86">
        <v>281483152</v>
      </c>
      <c r="AH265" s="86">
        <v>277088550</v>
      </c>
      <c r="AI265" s="13">
        <v>3.3991772730568304E-2</v>
      </c>
      <c r="AJ265" s="13">
        <v>-1.5612309187158739E-2</v>
      </c>
    </row>
    <row r="266" spans="1:36" ht="10.5" customHeight="1" x14ac:dyDescent="0.2">
      <c r="A266" s="14"/>
      <c r="B266" s="14"/>
      <c r="C266" s="14" t="s">
        <v>160</v>
      </c>
      <c r="D266" s="14"/>
      <c r="E266" s="14"/>
      <c r="F266" s="2"/>
      <c r="G266" s="11">
        <v>27137029</v>
      </c>
      <c r="H266" s="11">
        <v>27482030</v>
      </c>
      <c r="I266" s="11">
        <v>29020867</v>
      </c>
      <c r="J266" s="11">
        <v>30207015</v>
      </c>
      <c r="K266" s="11">
        <v>34411302</v>
      </c>
      <c r="L266" s="11">
        <v>32341685</v>
      </c>
      <c r="M266" s="11">
        <v>33356115</v>
      </c>
      <c r="N266" s="11">
        <v>40102790</v>
      </c>
      <c r="O266" s="11">
        <v>41881120</v>
      </c>
      <c r="P266" s="11">
        <v>43562030</v>
      </c>
      <c r="Q266" s="11">
        <v>44726482</v>
      </c>
      <c r="R266" s="11">
        <v>45786022</v>
      </c>
      <c r="S266" s="11">
        <v>48363514</v>
      </c>
      <c r="T266" s="11">
        <v>49439344</v>
      </c>
      <c r="U266" s="11">
        <v>50604954</v>
      </c>
      <c r="V266" s="11">
        <v>52850134</v>
      </c>
      <c r="W266" s="11">
        <v>54379728</v>
      </c>
      <c r="X266" s="11">
        <v>55485010</v>
      </c>
      <c r="Y266" s="86">
        <v>56061550</v>
      </c>
      <c r="Z266" s="86">
        <v>56626760</v>
      </c>
      <c r="AA266" s="86">
        <v>56626400</v>
      </c>
      <c r="AB266" s="86">
        <v>57326660</v>
      </c>
      <c r="AC266" s="86">
        <v>59700610</v>
      </c>
      <c r="AD266" s="86">
        <v>59237280</v>
      </c>
      <c r="AE266" s="86">
        <v>60107350</v>
      </c>
      <c r="AF266" s="86">
        <v>60770590</v>
      </c>
      <c r="AG266" s="86">
        <v>62162400</v>
      </c>
      <c r="AH266" s="86">
        <v>67015280</v>
      </c>
      <c r="AI266" s="13">
        <v>2.6367439884366961E-2</v>
      </c>
      <c r="AJ266" s="13">
        <v>7.8067770871137532E-2</v>
      </c>
    </row>
    <row r="267" spans="1:36" ht="10.5" customHeight="1" x14ac:dyDescent="0.2">
      <c r="A267" s="14"/>
      <c r="B267" s="14"/>
      <c r="C267" s="14" t="s">
        <v>161</v>
      </c>
      <c r="D267" s="14"/>
      <c r="E267" s="14"/>
      <c r="F267" s="2"/>
      <c r="G267" s="11">
        <v>2294965</v>
      </c>
      <c r="H267" s="11">
        <v>2338010</v>
      </c>
      <c r="I267" s="11">
        <v>2271070</v>
      </c>
      <c r="J267" s="11">
        <v>2275860</v>
      </c>
      <c r="K267" s="11">
        <v>2347590</v>
      </c>
      <c r="L267" s="11">
        <v>2276820</v>
      </c>
      <c r="M267" s="11">
        <v>2247390</v>
      </c>
      <c r="N267" s="11">
        <v>2226690</v>
      </c>
      <c r="O267" s="11">
        <v>2197940</v>
      </c>
      <c r="P267" s="11">
        <v>2261630</v>
      </c>
      <c r="Q267" s="11">
        <v>2285420</v>
      </c>
      <c r="R267" s="11">
        <v>2271830</v>
      </c>
      <c r="S267" s="11">
        <v>2281770</v>
      </c>
      <c r="T267" s="11">
        <v>2270020</v>
      </c>
      <c r="U267" s="11">
        <v>2298700</v>
      </c>
      <c r="V267" s="11">
        <v>2327480</v>
      </c>
      <c r="W267" s="11">
        <v>2448248</v>
      </c>
      <c r="X267" s="11">
        <v>2600670</v>
      </c>
      <c r="Y267" s="86">
        <v>2582880</v>
      </c>
      <c r="Z267" s="86">
        <v>2571310</v>
      </c>
      <c r="AA267" s="86">
        <v>2566390</v>
      </c>
      <c r="AB267" s="86">
        <v>2587590</v>
      </c>
      <c r="AC267" s="86">
        <v>2695770</v>
      </c>
      <c r="AD267" s="86">
        <v>2749680</v>
      </c>
      <c r="AE267" s="86">
        <v>2805570</v>
      </c>
      <c r="AF267" s="86">
        <v>2804100</v>
      </c>
      <c r="AG267" s="86">
        <v>2799590</v>
      </c>
      <c r="AH267" s="86">
        <v>2815700</v>
      </c>
      <c r="AI267" s="13">
        <v>1.418025907001863E-2</v>
      </c>
      <c r="AJ267" s="13">
        <v>5.7544140391985969E-3</v>
      </c>
    </row>
    <row r="268" spans="1:36" ht="10.5" customHeight="1" x14ac:dyDescent="0.2">
      <c r="A268" s="14"/>
      <c r="B268" s="14"/>
      <c r="C268" s="14" t="s">
        <v>162</v>
      </c>
      <c r="D268" s="14"/>
      <c r="E268" s="14"/>
      <c r="F268" s="2"/>
      <c r="G268" s="11">
        <v>182184</v>
      </c>
      <c r="H268" s="11">
        <v>183870</v>
      </c>
      <c r="I268" s="11">
        <v>169550</v>
      </c>
      <c r="J268" s="11">
        <v>146170</v>
      </c>
      <c r="K268" s="11">
        <v>138820</v>
      </c>
      <c r="L268" s="11">
        <v>136850</v>
      </c>
      <c r="M268" s="11">
        <v>133730</v>
      </c>
      <c r="N268" s="11">
        <v>128890</v>
      </c>
      <c r="O268" s="11">
        <v>97330</v>
      </c>
      <c r="P268" s="11">
        <v>93110</v>
      </c>
      <c r="Q268" s="11">
        <v>94380</v>
      </c>
      <c r="R268" s="11">
        <v>111830</v>
      </c>
      <c r="S268" s="11">
        <v>101120</v>
      </c>
      <c r="T268" s="11">
        <v>101090</v>
      </c>
      <c r="U268" s="11">
        <v>125680</v>
      </c>
      <c r="V268" s="11">
        <v>125650</v>
      </c>
      <c r="W268" s="11">
        <v>124530</v>
      </c>
      <c r="X268" s="11">
        <v>83860</v>
      </c>
      <c r="Y268" s="86">
        <v>83860</v>
      </c>
      <c r="Z268" s="86">
        <v>83860</v>
      </c>
      <c r="AA268" s="86">
        <v>89650</v>
      </c>
      <c r="AB268" s="86">
        <v>89650</v>
      </c>
      <c r="AC268" s="86">
        <v>87810</v>
      </c>
      <c r="AD268" s="86">
        <v>20190</v>
      </c>
      <c r="AE268" s="86">
        <v>19970</v>
      </c>
      <c r="AF268" s="86">
        <v>19970</v>
      </c>
      <c r="AG268" s="86">
        <v>19970</v>
      </c>
      <c r="AH268" s="86">
        <v>19970</v>
      </c>
      <c r="AI268" s="13">
        <v>-0.22141751697786538</v>
      </c>
      <c r="AJ268" s="13">
        <v>0</v>
      </c>
    </row>
    <row r="269" spans="1:36" ht="10.5" customHeight="1" x14ac:dyDescent="0.2">
      <c r="A269" s="14"/>
      <c r="B269" s="14"/>
      <c r="C269" s="14" t="s">
        <v>163</v>
      </c>
      <c r="D269" s="14"/>
      <c r="E269" s="14"/>
      <c r="F269" s="2"/>
      <c r="G269" s="11">
        <v>19888382</v>
      </c>
      <c r="H269" s="11">
        <v>20518740</v>
      </c>
      <c r="I269" s="11">
        <v>18992130</v>
      </c>
      <c r="J269" s="11">
        <v>22167879</v>
      </c>
      <c r="K269" s="11">
        <v>21677590</v>
      </c>
      <c r="L269" s="11">
        <v>20135560</v>
      </c>
      <c r="M269" s="11">
        <v>21359950</v>
      </c>
      <c r="N269" s="11">
        <v>23196880</v>
      </c>
      <c r="O269" s="11">
        <v>28493640</v>
      </c>
      <c r="P269" s="11">
        <v>25600400</v>
      </c>
      <c r="Q269" s="11">
        <v>26024400</v>
      </c>
      <c r="R269" s="11">
        <v>27000560</v>
      </c>
      <c r="S269" s="11">
        <v>27293150</v>
      </c>
      <c r="T269" s="11">
        <v>28281400</v>
      </c>
      <c r="U269" s="11">
        <v>29825110</v>
      </c>
      <c r="V269" s="11">
        <v>30980835</v>
      </c>
      <c r="W269" s="11">
        <v>35241507</v>
      </c>
      <c r="X269" s="11">
        <v>35059438</v>
      </c>
      <c r="Y269" s="86">
        <v>34196815</v>
      </c>
      <c r="Z269" s="86">
        <v>35047200</v>
      </c>
      <c r="AA269" s="86">
        <v>36197435</v>
      </c>
      <c r="AB269" s="86">
        <v>36818075</v>
      </c>
      <c r="AC269" s="86">
        <v>38102790</v>
      </c>
      <c r="AD269" s="86">
        <v>38745620</v>
      </c>
      <c r="AE269" s="86">
        <v>40379010</v>
      </c>
      <c r="AF269" s="86">
        <v>42474770</v>
      </c>
      <c r="AG269" s="86">
        <v>42538640</v>
      </c>
      <c r="AH269" s="86">
        <v>44771575</v>
      </c>
      <c r="AI269" s="13">
        <v>3.3134542815428825E-2</v>
      </c>
      <c r="AJ269" s="13">
        <v>5.2491922637865243E-2</v>
      </c>
    </row>
    <row r="270" spans="1:36" ht="10.5" customHeight="1" x14ac:dyDescent="0.2">
      <c r="A270" s="14"/>
      <c r="B270" s="14"/>
      <c r="C270" s="14" t="s">
        <v>164</v>
      </c>
      <c r="D270" s="14"/>
      <c r="E270" s="14"/>
      <c r="F270" s="2"/>
      <c r="G270" s="11">
        <v>19968246</v>
      </c>
      <c r="H270" s="11">
        <v>18569576</v>
      </c>
      <c r="I270" s="11">
        <v>24797780</v>
      </c>
      <c r="J270" s="11">
        <v>26350568</v>
      </c>
      <c r="K270" s="11">
        <v>28600576</v>
      </c>
      <c r="L270" s="11">
        <v>29476092</v>
      </c>
      <c r="M270" s="11">
        <v>31360870</v>
      </c>
      <c r="N270" s="11">
        <v>33611495</v>
      </c>
      <c r="O270" s="11">
        <v>31997644</v>
      </c>
      <c r="P270" s="11">
        <v>32023253</v>
      </c>
      <c r="Q270" s="11">
        <v>30811866</v>
      </c>
      <c r="R270" s="11">
        <v>29714879</v>
      </c>
      <c r="S270" s="11">
        <v>28607616</v>
      </c>
      <c r="T270" s="11">
        <v>26271793</v>
      </c>
      <c r="U270" s="11">
        <v>25348884</v>
      </c>
      <c r="V270" s="11">
        <v>24115077</v>
      </c>
      <c r="W270" s="11">
        <v>22456364</v>
      </c>
      <c r="X270" s="11">
        <v>20297711</v>
      </c>
      <c r="Y270" s="86">
        <v>19121969</v>
      </c>
      <c r="Z270" s="86">
        <v>20145065</v>
      </c>
      <c r="AA270" s="86">
        <v>23086772</v>
      </c>
      <c r="AB270" s="86">
        <v>24340632</v>
      </c>
      <c r="AC270" s="86">
        <v>25876152</v>
      </c>
      <c r="AD270" s="86">
        <v>26918404</v>
      </c>
      <c r="AE270" s="86">
        <v>27174490</v>
      </c>
      <c r="AF270" s="86">
        <v>25820696</v>
      </c>
      <c r="AG270" s="86">
        <v>26121157</v>
      </c>
      <c r="AH270" s="86">
        <v>26002799</v>
      </c>
      <c r="AI270" s="13">
        <v>1.107035004029866E-2</v>
      </c>
      <c r="AJ270" s="13">
        <v>-4.5311162901398279E-3</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2954260</v>
      </c>
      <c r="P271" s="11">
        <v>2968324</v>
      </c>
      <c r="Q271" s="11">
        <v>2746740</v>
      </c>
      <c r="R271" s="11">
        <v>2579130</v>
      </c>
      <c r="S271" s="11">
        <v>3644820</v>
      </c>
      <c r="T271" s="11">
        <v>3499320</v>
      </c>
      <c r="U271" s="11">
        <v>3431920</v>
      </c>
      <c r="V271" s="11">
        <v>3910055</v>
      </c>
      <c r="W271" s="11">
        <v>3402383</v>
      </c>
      <c r="X271" s="11">
        <v>3474260</v>
      </c>
      <c r="Y271" s="86">
        <v>2700690</v>
      </c>
      <c r="Z271" s="86">
        <v>2633348</v>
      </c>
      <c r="AA271" s="86">
        <v>2596600</v>
      </c>
      <c r="AB271" s="86">
        <v>2893750</v>
      </c>
      <c r="AC271" s="86">
        <v>2869964</v>
      </c>
      <c r="AD271" s="86">
        <v>2648972</v>
      </c>
      <c r="AE271" s="86">
        <v>3063950</v>
      </c>
      <c r="AF271" s="86">
        <v>2908924</v>
      </c>
      <c r="AG271" s="86">
        <v>2902900</v>
      </c>
      <c r="AH271" s="86">
        <v>2568460</v>
      </c>
      <c r="AI271" s="13">
        <v>-1.9678261778613093E-2</v>
      </c>
      <c r="AJ271" s="13">
        <v>-0.11520892900203245</v>
      </c>
    </row>
    <row r="272" spans="1:36" ht="10.5" customHeight="1" x14ac:dyDescent="0.2">
      <c r="A272" s="14"/>
      <c r="B272" s="14"/>
      <c r="C272" s="14" t="s">
        <v>166</v>
      </c>
      <c r="D272" s="14"/>
      <c r="E272" s="14"/>
      <c r="F272" s="2"/>
      <c r="G272" s="11">
        <v>39618469.813440323</v>
      </c>
      <c r="H272" s="11">
        <v>35525461.715145439</v>
      </c>
      <c r="I272" s="11">
        <v>38456896.257922962</v>
      </c>
      <c r="J272" s="11">
        <v>40797068.840898231</v>
      </c>
      <c r="K272" s="11">
        <v>46006760</v>
      </c>
      <c r="L272" s="11">
        <v>33808190</v>
      </c>
      <c r="M272" s="11">
        <v>33945393</v>
      </c>
      <c r="N272" s="11">
        <v>31448956</v>
      </c>
      <c r="O272" s="11">
        <v>28450901</v>
      </c>
      <c r="P272" s="11">
        <v>29426818</v>
      </c>
      <c r="Q272" s="11">
        <v>30126902</v>
      </c>
      <c r="R272" s="11">
        <v>29246950</v>
      </c>
      <c r="S272" s="11">
        <v>27698096</v>
      </c>
      <c r="T272" s="11">
        <v>26457580</v>
      </c>
      <c r="U272" s="11">
        <v>23873787</v>
      </c>
      <c r="V272" s="11">
        <v>24053938</v>
      </c>
      <c r="W272" s="11">
        <v>22399627</v>
      </c>
      <c r="X272" s="11">
        <v>20409148</v>
      </c>
      <c r="Y272" s="86">
        <v>18699501</v>
      </c>
      <c r="Z272" s="86">
        <v>18652848</v>
      </c>
      <c r="AA272" s="86">
        <v>17578390</v>
      </c>
      <c r="AB272" s="86">
        <v>16522670</v>
      </c>
      <c r="AC272" s="86">
        <v>16214130</v>
      </c>
      <c r="AD272" s="86">
        <v>15952540</v>
      </c>
      <c r="AE272" s="86">
        <v>14721267</v>
      </c>
      <c r="AF272" s="86">
        <v>18420358</v>
      </c>
      <c r="AG272" s="86">
        <v>13016548</v>
      </c>
      <c r="AH272" s="86">
        <v>18389940</v>
      </c>
      <c r="AI272" s="13">
        <v>1.8005240997956307E-2</v>
      </c>
      <c r="AJ272" s="13">
        <v>0.41281236776447949</v>
      </c>
    </row>
    <row r="273" spans="1:43" ht="10.5" customHeight="1" x14ac:dyDescent="0.2">
      <c r="A273" s="14"/>
      <c r="B273" s="14"/>
      <c r="C273" s="14" t="s">
        <v>167</v>
      </c>
      <c r="D273" s="14"/>
      <c r="E273" s="14"/>
      <c r="F273" s="2"/>
      <c r="G273" s="11">
        <v>52512540</v>
      </c>
      <c r="H273" s="11">
        <v>53940870</v>
      </c>
      <c r="I273" s="11">
        <v>52539070</v>
      </c>
      <c r="J273" s="11">
        <v>49382180</v>
      </c>
      <c r="K273" s="11">
        <v>51301880</v>
      </c>
      <c r="L273" s="11">
        <v>47788220</v>
      </c>
      <c r="M273" s="11">
        <v>49030310</v>
      </c>
      <c r="N273" s="11">
        <v>48989050</v>
      </c>
      <c r="O273" s="11">
        <v>49717960</v>
      </c>
      <c r="P273" s="11">
        <v>49790610</v>
      </c>
      <c r="Q273" s="11">
        <v>46951940</v>
      </c>
      <c r="R273" s="11">
        <v>49448540</v>
      </c>
      <c r="S273" s="11">
        <v>55677865</v>
      </c>
      <c r="T273" s="11">
        <v>53902030</v>
      </c>
      <c r="U273" s="11">
        <v>57741730</v>
      </c>
      <c r="V273" s="11">
        <v>48598510</v>
      </c>
      <c r="W273" s="11">
        <v>50863810</v>
      </c>
      <c r="X273" s="11">
        <v>54617410</v>
      </c>
      <c r="Y273" s="86">
        <v>55838200</v>
      </c>
      <c r="Z273" s="86">
        <v>62346510</v>
      </c>
      <c r="AA273" s="86">
        <v>63853880</v>
      </c>
      <c r="AB273" s="86">
        <v>63828370</v>
      </c>
      <c r="AC273" s="86">
        <v>70602882</v>
      </c>
      <c r="AD273" s="86">
        <v>74843210</v>
      </c>
      <c r="AE273" s="86">
        <v>81669280</v>
      </c>
      <c r="AF273" s="86">
        <v>78413290</v>
      </c>
      <c r="AG273" s="86">
        <v>107581800</v>
      </c>
      <c r="AH273" s="86">
        <v>93213250</v>
      </c>
      <c r="AI273" s="13">
        <v>6.5149700111300168E-2</v>
      </c>
      <c r="AJ273" s="13">
        <v>-0.13355930092264676</v>
      </c>
    </row>
    <row r="274" spans="1:43" ht="10.5" customHeight="1" x14ac:dyDescent="0.2">
      <c r="A274" s="14"/>
      <c r="B274" s="14"/>
      <c r="C274" s="14" t="s">
        <v>168</v>
      </c>
      <c r="D274" s="14"/>
      <c r="E274" s="14"/>
      <c r="F274" s="2"/>
      <c r="G274" s="11">
        <v>7800160</v>
      </c>
      <c r="H274" s="11">
        <v>6557820</v>
      </c>
      <c r="I274" s="11">
        <v>6784790</v>
      </c>
      <c r="J274" s="11">
        <v>5845285</v>
      </c>
      <c r="K274" s="11">
        <v>6633040</v>
      </c>
      <c r="L274" s="11">
        <v>6536210</v>
      </c>
      <c r="M274" s="11">
        <v>6937890</v>
      </c>
      <c r="N274" s="11">
        <v>7690720</v>
      </c>
      <c r="O274" s="11">
        <v>7765330</v>
      </c>
      <c r="P274" s="11">
        <v>7908670</v>
      </c>
      <c r="Q274" s="11">
        <v>8006990</v>
      </c>
      <c r="R274" s="11">
        <v>7870520</v>
      </c>
      <c r="S274" s="11">
        <v>7606480</v>
      </c>
      <c r="T274" s="11">
        <v>7498520</v>
      </c>
      <c r="U274" s="11">
        <v>8089120</v>
      </c>
      <c r="V274" s="11">
        <v>9191310</v>
      </c>
      <c r="W274" s="11">
        <v>8394360</v>
      </c>
      <c r="X274" s="11">
        <v>8330130</v>
      </c>
      <c r="Y274" s="86">
        <v>7681060</v>
      </c>
      <c r="Z274" s="86">
        <v>7663370</v>
      </c>
      <c r="AA274" s="86">
        <v>7331980</v>
      </c>
      <c r="AB274" s="86">
        <v>7727770</v>
      </c>
      <c r="AC274" s="86">
        <v>8187580</v>
      </c>
      <c r="AD274" s="86">
        <v>7856740</v>
      </c>
      <c r="AE274" s="86">
        <v>4881162</v>
      </c>
      <c r="AF274" s="86">
        <v>4860000</v>
      </c>
      <c r="AG274" s="86">
        <v>6013330</v>
      </c>
      <c r="AH274" s="86">
        <v>5744000</v>
      </c>
      <c r="AI274" s="13">
        <v>-4.8241624642375025E-2</v>
      </c>
      <c r="AJ274" s="13">
        <v>-4.4788827488263572E-2</v>
      </c>
    </row>
    <row r="275" spans="1:43" ht="10.5" customHeight="1" x14ac:dyDescent="0.2">
      <c r="A275" s="8"/>
      <c r="B275" s="8"/>
      <c r="C275" s="11" t="s">
        <v>169</v>
      </c>
      <c r="D275" s="80"/>
      <c r="E275" s="14"/>
      <c r="F275" s="2"/>
      <c r="G275" s="12">
        <v>0</v>
      </c>
      <c r="H275" s="12">
        <v>0</v>
      </c>
      <c r="I275" s="12">
        <v>0</v>
      </c>
      <c r="J275" s="12">
        <v>0</v>
      </c>
      <c r="K275" s="12">
        <v>0</v>
      </c>
      <c r="L275" s="12">
        <v>82414</v>
      </c>
      <c r="M275" s="12">
        <v>585081</v>
      </c>
      <c r="N275" s="12">
        <v>1069610</v>
      </c>
      <c r="O275" s="12">
        <v>1140640</v>
      </c>
      <c r="P275" s="12">
        <v>1392349</v>
      </c>
      <c r="Q275" s="12">
        <v>1220575</v>
      </c>
      <c r="R275" s="12">
        <v>1096287</v>
      </c>
      <c r="S275" s="12">
        <v>1082696</v>
      </c>
      <c r="T275" s="12">
        <v>1632585</v>
      </c>
      <c r="U275" s="12">
        <v>1224154</v>
      </c>
      <c r="V275" s="12">
        <v>1343495</v>
      </c>
      <c r="W275" s="12">
        <v>1684005</v>
      </c>
      <c r="X275" s="12">
        <v>1145690</v>
      </c>
      <c r="Y275" s="86">
        <v>1364967</v>
      </c>
      <c r="Z275" s="86">
        <v>889188</v>
      </c>
      <c r="AA275" s="86">
        <v>951438</v>
      </c>
      <c r="AB275" s="86">
        <v>904007</v>
      </c>
      <c r="AC275" s="86">
        <v>1010205</v>
      </c>
      <c r="AD275" s="86">
        <v>1428430</v>
      </c>
      <c r="AE275" s="86">
        <v>0</v>
      </c>
      <c r="AF275" s="86">
        <v>0</v>
      </c>
      <c r="AG275" s="86">
        <v>2408493</v>
      </c>
      <c r="AH275" s="86">
        <v>0</v>
      </c>
      <c r="AI275" s="13">
        <v>-1</v>
      </c>
      <c r="AJ275" s="13" t="s">
        <v>246</v>
      </c>
    </row>
    <row r="276" spans="1:43" ht="10.5" customHeight="1" x14ac:dyDescent="0.2">
      <c r="A276" s="8"/>
      <c r="B276" s="8"/>
      <c r="C276" s="11" t="s">
        <v>170</v>
      </c>
      <c r="D276" s="80"/>
      <c r="E276" s="14"/>
      <c r="F276" s="2"/>
      <c r="G276" s="12">
        <v>0</v>
      </c>
      <c r="H276" s="12">
        <v>0</v>
      </c>
      <c r="I276" s="12">
        <v>0</v>
      </c>
      <c r="J276" s="12">
        <v>0</v>
      </c>
      <c r="K276" s="12">
        <v>0</v>
      </c>
      <c r="L276" s="12">
        <v>13401006</v>
      </c>
      <c r="M276" s="12">
        <v>16516634</v>
      </c>
      <c r="N276" s="12">
        <v>19207654</v>
      </c>
      <c r="O276" s="12">
        <v>18586825</v>
      </c>
      <c r="P276" s="12">
        <v>19357445</v>
      </c>
      <c r="Q276" s="12">
        <v>16714833</v>
      </c>
      <c r="R276" s="12">
        <v>17714479</v>
      </c>
      <c r="S276" s="12">
        <v>15611644</v>
      </c>
      <c r="T276" s="12">
        <v>15435612</v>
      </c>
      <c r="U276" s="12">
        <v>15352616</v>
      </c>
      <c r="V276" s="12">
        <v>14235858</v>
      </c>
      <c r="W276" s="12">
        <v>14166886</v>
      </c>
      <c r="X276" s="12">
        <v>11107590</v>
      </c>
      <c r="Y276" s="86">
        <v>14450278</v>
      </c>
      <c r="Z276" s="86">
        <v>13875995</v>
      </c>
      <c r="AA276" s="86">
        <v>13466045</v>
      </c>
      <c r="AB276" s="86">
        <v>13694529</v>
      </c>
      <c r="AC276" s="86">
        <v>11630562</v>
      </c>
      <c r="AD276" s="86">
        <v>7274469</v>
      </c>
      <c r="AE276" s="86">
        <v>16116812</v>
      </c>
      <c r="AF276" s="86">
        <v>19473189</v>
      </c>
      <c r="AG276" s="86">
        <v>15918324</v>
      </c>
      <c r="AH276" s="86">
        <v>16547576</v>
      </c>
      <c r="AI276" s="13">
        <v>3.2043209621963609E-2</v>
      </c>
      <c r="AJ276" s="13">
        <v>3.9530040976675687E-2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195.49019607843138</v>
      </c>
      <c r="H279" s="93">
        <v>199.4</v>
      </c>
      <c r="I279" s="93">
        <v>205.1</v>
      </c>
      <c r="J279" s="93">
        <v>209.3</v>
      </c>
      <c r="K279" s="93">
        <v>215</v>
      </c>
      <c r="L279" s="93">
        <v>219</v>
      </c>
      <c r="M279" s="93">
        <v>201.64510204081634</v>
      </c>
      <c r="N279" s="93">
        <v>225.8</v>
      </c>
      <c r="O279" s="93">
        <v>227.02921568627443</v>
      </c>
      <c r="P279" s="93">
        <v>243.20153846153846</v>
      </c>
      <c r="Q279" s="93">
        <v>244.7319230769231</v>
      </c>
      <c r="R279" s="93">
        <v>250.07576923076911</v>
      </c>
      <c r="S279" s="93">
        <v>240.03189189189186</v>
      </c>
      <c r="T279" s="93">
        <v>253</v>
      </c>
      <c r="U279" s="93">
        <v>264.07947368421043</v>
      </c>
      <c r="V279" s="93">
        <v>273.9147368421053</v>
      </c>
      <c r="W279" s="93">
        <v>278.4789473684213</v>
      </c>
      <c r="X279" s="93">
        <v>277.82105263157922</v>
      </c>
      <c r="Y279" s="93">
        <v>276.26263157894772</v>
      </c>
      <c r="Z279" s="93">
        <v>281.60000000000002</v>
      </c>
      <c r="AA279" s="93">
        <v>283.39999999999998</v>
      </c>
      <c r="AB279" s="93">
        <v>323.08980324006592</v>
      </c>
      <c r="AC279" s="93">
        <v>331.55354266847951</v>
      </c>
      <c r="AD279" s="93">
        <v>321.48602206456724</v>
      </c>
      <c r="AE279" s="93">
        <v>327.64317066545618</v>
      </c>
      <c r="AF279" s="93">
        <v>338.80328762490285</v>
      </c>
      <c r="AG279" s="93">
        <v>347.74873695599729</v>
      </c>
      <c r="AH279" s="93">
        <v>345.73745240763486</v>
      </c>
      <c r="AI279" s="10">
        <v>1.1355551257747454E-2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43781-EF65-420F-80FC-E7DD163B4DA5}">
  <sheetPr codeName="Sheet19"/>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238</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38745551</v>
      </c>
      <c r="H5" s="5">
        <v>37155168</v>
      </c>
      <c r="I5" s="5">
        <v>41412827</v>
      </c>
      <c r="J5" s="5">
        <v>43124088</v>
      </c>
      <c r="K5" s="5">
        <f t="shared" ref="K5:Q5" si="0">SUM(K62,K119,K176)</f>
        <v>45455963</v>
      </c>
      <c r="L5" s="5">
        <f t="shared" si="0"/>
        <v>48097892</v>
      </c>
      <c r="M5" s="5">
        <f t="shared" si="0"/>
        <v>50391884</v>
      </c>
      <c r="N5" s="5">
        <f t="shared" si="0"/>
        <v>58912219</v>
      </c>
      <c r="O5" s="5">
        <f t="shared" si="0"/>
        <v>57479986.990000002</v>
      </c>
      <c r="P5" s="5">
        <f t="shared" si="0"/>
        <v>62454685</v>
      </c>
      <c r="Q5" s="5">
        <f t="shared" si="0"/>
        <v>62279568.060000002</v>
      </c>
      <c r="R5" s="5">
        <f t="shared" ref="R5:AA5" si="1">SUM(R62,R119,R176,R233)</f>
        <v>67696642.210000008</v>
      </c>
      <c r="S5" s="5">
        <f t="shared" si="1"/>
        <v>67470550.909999996</v>
      </c>
      <c r="T5" s="5">
        <f t="shared" si="1"/>
        <v>75096641.329999998</v>
      </c>
      <c r="U5" s="5">
        <f t="shared" si="1"/>
        <v>78469296.290000007</v>
      </c>
      <c r="V5" s="5">
        <f t="shared" si="1"/>
        <v>80720224.870000005</v>
      </c>
      <c r="W5" s="5">
        <f t="shared" si="1"/>
        <v>77373827.650000006</v>
      </c>
      <c r="X5" s="5">
        <f t="shared" si="1"/>
        <v>80815091.299999997</v>
      </c>
      <c r="Y5" s="5">
        <f t="shared" si="1"/>
        <v>73854660.480000004</v>
      </c>
      <c r="Z5" s="5">
        <f t="shared" si="1"/>
        <v>74757772.480000004</v>
      </c>
      <c r="AA5" s="5">
        <f t="shared" si="1"/>
        <v>77757318.069999993</v>
      </c>
      <c r="AB5" s="5">
        <v>81711932</v>
      </c>
      <c r="AC5" s="5">
        <v>78263766</v>
      </c>
      <c r="AD5" s="5">
        <v>80439240</v>
      </c>
      <c r="AE5" s="5">
        <v>86223132</v>
      </c>
      <c r="AF5" s="5">
        <v>86853048</v>
      </c>
      <c r="AG5" s="5">
        <v>88823127</v>
      </c>
      <c r="AH5" s="5">
        <v>93727095</v>
      </c>
      <c r="AI5" s="10">
        <v>2.3127943607522017E-2</v>
      </c>
      <c r="AJ5" s="10">
        <v>5.5210485890684752E-2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12420761</v>
      </c>
      <c r="H7" s="12">
        <v>13066549</v>
      </c>
      <c r="I7" s="12">
        <v>16185936</v>
      </c>
      <c r="J7" s="12">
        <v>15363614</v>
      </c>
      <c r="K7" s="12">
        <f t="shared" ref="K7:AA17" si="2">SUM(K64,K121,K178)</f>
        <v>17661328</v>
      </c>
      <c r="L7" s="12">
        <f t="shared" si="2"/>
        <v>17067491</v>
      </c>
      <c r="M7" s="12">
        <f t="shared" si="2"/>
        <v>18751128</v>
      </c>
      <c r="N7" s="12">
        <f t="shared" si="2"/>
        <v>20185895</v>
      </c>
      <c r="O7" s="12">
        <f t="shared" si="2"/>
        <v>19164114.359999999</v>
      </c>
      <c r="P7" s="12">
        <f t="shared" si="2"/>
        <v>20583752</v>
      </c>
      <c r="Q7" s="12">
        <f t="shared" si="2"/>
        <v>23105241.109999999</v>
      </c>
      <c r="R7" s="12">
        <f t="shared" si="2"/>
        <v>26274611.120000001</v>
      </c>
      <c r="S7" s="12">
        <f t="shared" si="2"/>
        <v>26428257.57</v>
      </c>
      <c r="T7" s="12">
        <f t="shared" si="2"/>
        <v>32024589.079999998</v>
      </c>
      <c r="U7" s="12">
        <f t="shared" si="2"/>
        <v>30996646.540000003</v>
      </c>
      <c r="V7" s="12">
        <f t="shared" si="2"/>
        <v>31438347.109999999</v>
      </c>
      <c r="W7" s="12">
        <f t="shared" si="2"/>
        <v>31581512.02</v>
      </c>
      <c r="X7" s="12">
        <f t="shared" si="2"/>
        <v>32811686.120000001</v>
      </c>
      <c r="Y7" s="12">
        <f t="shared" si="2"/>
        <v>29490695.440000001</v>
      </c>
      <c r="Z7" s="12">
        <f t="shared" si="2"/>
        <v>32485942.57</v>
      </c>
      <c r="AA7" s="12">
        <f t="shared" si="2"/>
        <v>35444965.460000001</v>
      </c>
      <c r="AB7" s="12">
        <v>36783303</v>
      </c>
      <c r="AC7" s="12">
        <v>32725173</v>
      </c>
      <c r="AD7" s="12">
        <v>35105678</v>
      </c>
      <c r="AE7" s="12">
        <v>36794194</v>
      </c>
      <c r="AF7" s="12">
        <v>36726127</v>
      </c>
      <c r="AG7" s="12">
        <v>35290009</v>
      </c>
      <c r="AH7" s="12">
        <v>38386024</v>
      </c>
      <c r="AI7" s="13">
        <v>7.1335594129240398E-3</v>
      </c>
      <c r="AJ7" s="13">
        <v>8.7730637869772143E-2</v>
      </c>
    </row>
    <row r="8" spans="1:36" ht="10.5" customHeight="1" x14ac:dyDescent="0.2">
      <c r="A8" s="11"/>
      <c r="B8" s="11"/>
      <c r="C8" s="11" t="s">
        <v>36</v>
      </c>
      <c r="D8" s="11"/>
      <c r="E8" s="11"/>
      <c r="F8" s="2"/>
      <c r="G8" s="12">
        <v>7167816</v>
      </c>
      <c r="H8" s="12">
        <v>7635010</v>
      </c>
      <c r="I8" s="12">
        <v>8550340</v>
      </c>
      <c r="J8" s="12">
        <v>7836008</v>
      </c>
      <c r="K8" s="12">
        <f t="shared" si="2"/>
        <v>6904887</v>
      </c>
      <c r="L8" s="12">
        <f t="shared" si="2"/>
        <v>7207086</v>
      </c>
      <c r="M8" s="12">
        <f t="shared" si="2"/>
        <v>8022114</v>
      </c>
      <c r="N8" s="12">
        <f t="shared" si="2"/>
        <v>8468412</v>
      </c>
      <c r="O8" s="12">
        <f t="shared" si="2"/>
        <v>8805825.870000001</v>
      </c>
      <c r="P8" s="12">
        <f t="shared" si="2"/>
        <v>10159273</v>
      </c>
      <c r="Q8" s="12">
        <f t="shared" si="2"/>
        <v>11484676.129999999</v>
      </c>
      <c r="R8" s="12">
        <f t="shared" si="2"/>
        <v>12848166.91</v>
      </c>
      <c r="S8" s="12">
        <f t="shared" si="2"/>
        <v>11325890.390000001</v>
      </c>
      <c r="T8" s="12">
        <f t="shared" si="2"/>
        <v>13596363.289999999</v>
      </c>
      <c r="U8" s="12">
        <f t="shared" si="2"/>
        <v>14666458.48</v>
      </c>
      <c r="V8" s="12">
        <f t="shared" si="2"/>
        <v>14273220.280000001</v>
      </c>
      <c r="W8" s="12">
        <f t="shared" si="2"/>
        <v>14761081.389999999</v>
      </c>
      <c r="X8" s="12">
        <f t="shared" si="2"/>
        <v>15130493.040000001</v>
      </c>
      <c r="Y8" s="12">
        <f t="shared" si="2"/>
        <v>13813261.66</v>
      </c>
      <c r="Z8" s="12">
        <f t="shared" si="2"/>
        <v>16242059.52</v>
      </c>
      <c r="AA8" s="12">
        <f t="shared" si="2"/>
        <v>16406087.559999999</v>
      </c>
      <c r="AB8" s="12">
        <v>16512178</v>
      </c>
      <c r="AC8" s="12">
        <v>15444759</v>
      </c>
      <c r="AD8" s="12">
        <v>15371925</v>
      </c>
      <c r="AE8" s="12">
        <v>15709535</v>
      </c>
      <c r="AF8" s="12">
        <v>15596460</v>
      </c>
      <c r="AG8" s="12">
        <v>15817567</v>
      </c>
      <c r="AH8" s="12">
        <v>16240357</v>
      </c>
      <c r="AI8" s="13">
        <v>-2.7626521716914709E-3</v>
      </c>
      <c r="AJ8" s="13">
        <v>2.6729142351665083E-2</v>
      </c>
    </row>
    <row r="9" spans="1:36" ht="10.5" customHeight="1" x14ac:dyDescent="0.2">
      <c r="A9" s="11"/>
      <c r="B9" s="11"/>
      <c r="C9" s="11"/>
      <c r="D9" s="11" t="s">
        <v>37</v>
      </c>
      <c r="E9" s="11"/>
      <c r="F9" s="2"/>
      <c r="G9" s="12">
        <v>6757656</v>
      </c>
      <c r="H9" s="12">
        <v>7343700</v>
      </c>
      <c r="I9" s="12">
        <v>8140089</v>
      </c>
      <c r="J9" s="12">
        <v>7364323</v>
      </c>
      <c r="K9" s="12">
        <f t="shared" si="2"/>
        <v>6601848</v>
      </c>
      <c r="L9" s="12">
        <f t="shared" si="2"/>
        <v>6900729</v>
      </c>
      <c r="M9" s="12">
        <f t="shared" si="2"/>
        <v>7634116</v>
      </c>
      <c r="N9" s="12">
        <f t="shared" si="2"/>
        <v>8013731</v>
      </c>
      <c r="O9" s="12">
        <f t="shared" si="2"/>
        <v>8211720.3300000001</v>
      </c>
      <c r="P9" s="12">
        <f t="shared" si="2"/>
        <v>9365445</v>
      </c>
      <c r="Q9" s="12">
        <f t="shared" si="2"/>
        <v>10600352.84</v>
      </c>
      <c r="R9" s="12">
        <f t="shared" si="2"/>
        <v>11833632.960000001</v>
      </c>
      <c r="S9" s="12">
        <f t="shared" si="2"/>
        <v>10545288.74</v>
      </c>
      <c r="T9" s="12">
        <f t="shared" si="2"/>
        <v>12540521.120000001</v>
      </c>
      <c r="U9" s="12">
        <f t="shared" si="2"/>
        <v>13770625</v>
      </c>
      <c r="V9" s="12">
        <f t="shared" si="2"/>
        <v>13075575.4</v>
      </c>
      <c r="W9" s="12">
        <f t="shared" si="2"/>
        <v>13487787.859999999</v>
      </c>
      <c r="X9" s="12">
        <f t="shared" si="2"/>
        <v>13840699.640000001</v>
      </c>
      <c r="Y9" s="12">
        <f t="shared" si="2"/>
        <v>12684647.300000001</v>
      </c>
      <c r="Z9" s="12">
        <f t="shared" si="2"/>
        <v>14667035.870000001</v>
      </c>
      <c r="AA9" s="12">
        <f t="shared" si="2"/>
        <v>14973068.050000001</v>
      </c>
      <c r="AB9" s="12">
        <v>15161430</v>
      </c>
      <c r="AC9" s="12">
        <v>14193898</v>
      </c>
      <c r="AD9" s="12">
        <v>14078504</v>
      </c>
      <c r="AE9" s="12">
        <v>14362532</v>
      </c>
      <c r="AF9" s="12">
        <v>14051586</v>
      </c>
      <c r="AG9" s="12">
        <v>14641693</v>
      </c>
      <c r="AH9" s="12">
        <v>15035215</v>
      </c>
      <c r="AI9" s="13">
        <v>-1.3922942972888208E-3</v>
      </c>
      <c r="AJ9" s="13">
        <v>2.6876809942675346E-2</v>
      </c>
    </row>
    <row r="10" spans="1:36" ht="10.5" customHeight="1" x14ac:dyDescent="0.2">
      <c r="A10" s="11"/>
      <c r="B10" s="11"/>
      <c r="C10" s="14"/>
      <c r="D10" s="11" t="s">
        <v>38</v>
      </c>
      <c r="E10" s="11"/>
      <c r="F10" s="2"/>
      <c r="G10" s="12">
        <v>106941</v>
      </c>
      <c r="H10" s="12">
        <v>0</v>
      </c>
      <c r="I10" s="12">
        <v>0</v>
      </c>
      <c r="J10" s="12">
        <v>0</v>
      </c>
      <c r="K10" s="12">
        <f t="shared" si="2"/>
        <v>0</v>
      </c>
      <c r="L10" s="12">
        <f t="shared" si="2"/>
        <v>461</v>
      </c>
      <c r="M10" s="12">
        <f t="shared" si="2"/>
        <v>42627</v>
      </c>
      <c r="N10" s="12">
        <f t="shared" si="2"/>
        <v>65497</v>
      </c>
      <c r="O10" s="12">
        <f t="shared" si="2"/>
        <v>98265.99</v>
      </c>
      <c r="P10" s="12">
        <f t="shared" si="2"/>
        <v>122476</v>
      </c>
      <c r="Q10" s="12">
        <f t="shared" si="2"/>
        <v>139445.82</v>
      </c>
      <c r="R10" s="12">
        <f t="shared" si="2"/>
        <v>251307.46</v>
      </c>
      <c r="S10" s="12">
        <f t="shared" si="2"/>
        <v>121037.29</v>
      </c>
      <c r="T10" s="12">
        <f t="shared" si="2"/>
        <v>190678.09</v>
      </c>
      <c r="U10" s="12">
        <f t="shared" si="2"/>
        <v>59296.72</v>
      </c>
      <c r="V10" s="12">
        <f t="shared" si="2"/>
        <v>241850.05</v>
      </c>
      <c r="W10" s="12">
        <f t="shared" si="2"/>
        <v>210339.02</v>
      </c>
      <c r="X10" s="12">
        <f t="shared" si="2"/>
        <v>211850.55</v>
      </c>
      <c r="Y10" s="12">
        <f t="shared" si="2"/>
        <v>161996.03</v>
      </c>
      <c r="Z10" s="12">
        <f t="shared" si="2"/>
        <v>274414.88</v>
      </c>
      <c r="AA10" s="12">
        <f t="shared" si="2"/>
        <v>238917.91</v>
      </c>
      <c r="AB10" s="12">
        <v>220738</v>
      </c>
      <c r="AC10" s="12">
        <v>230855</v>
      </c>
      <c r="AD10" s="12">
        <v>194607</v>
      </c>
      <c r="AE10" s="12">
        <v>218544</v>
      </c>
      <c r="AF10" s="12">
        <v>440137</v>
      </c>
      <c r="AG10" s="12">
        <v>127662</v>
      </c>
      <c r="AH10" s="12">
        <v>148481</v>
      </c>
      <c r="AI10" s="13">
        <v>-6.39501814648884E-2</v>
      </c>
      <c r="AJ10" s="13">
        <v>0.16307906816437154</v>
      </c>
    </row>
    <row r="11" spans="1:36" ht="10.5" customHeight="1" x14ac:dyDescent="0.2">
      <c r="A11" s="11"/>
      <c r="B11" s="11"/>
      <c r="C11" s="14"/>
      <c r="D11" s="11" t="s">
        <v>39</v>
      </c>
      <c r="E11" s="11"/>
      <c r="F11" s="2"/>
      <c r="G11" s="12">
        <v>303219</v>
      </c>
      <c r="H11" s="12">
        <v>291310</v>
      </c>
      <c r="I11" s="12">
        <v>410251</v>
      </c>
      <c r="J11" s="12">
        <v>471685</v>
      </c>
      <c r="K11" s="12">
        <f t="shared" si="2"/>
        <v>303039</v>
      </c>
      <c r="L11" s="12">
        <f t="shared" si="2"/>
        <v>305896</v>
      </c>
      <c r="M11" s="12">
        <f t="shared" si="2"/>
        <v>345371</v>
      </c>
      <c r="N11" s="12">
        <f t="shared" si="2"/>
        <v>389184</v>
      </c>
      <c r="O11" s="12">
        <f t="shared" si="2"/>
        <v>495839.55</v>
      </c>
      <c r="P11" s="12">
        <f t="shared" si="2"/>
        <v>671352</v>
      </c>
      <c r="Q11" s="12">
        <f t="shared" si="2"/>
        <v>744877.47</v>
      </c>
      <c r="R11" s="12">
        <f t="shared" si="2"/>
        <v>763226.49</v>
      </c>
      <c r="S11" s="12">
        <f t="shared" si="2"/>
        <v>659564.36</v>
      </c>
      <c r="T11" s="12">
        <f t="shared" si="2"/>
        <v>865164.08000000007</v>
      </c>
      <c r="U11" s="12">
        <f t="shared" si="2"/>
        <v>836536.76</v>
      </c>
      <c r="V11" s="12">
        <f t="shared" si="2"/>
        <v>955794.83000000007</v>
      </c>
      <c r="W11" s="12">
        <f t="shared" si="2"/>
        <v>1062954.51</v>
      </c>
      <c r="X11" s="12">
        <f t="shared" si="2"/>
        <v>1077942.8500000001</v>
      </c>
      <c r="Y11" s="12">
        <f t="shared" si="2"/>
        <v>966618.33000000007</v>
      </c>
      <c r="Z11" s="12">
        <f t="shared" si="2"/>
        <v>1300608.77</v>
      </c>
      <c r="AA11" s="12">
        <f t="shared" si="2"/>
        <v>1194101.6000000001</v>
      </c>
      <c r="AB11" s="12">
        <v>1130010</v>
      </c>
      <c r="AC11" s="12">
        <v>1020006</v>
      </c>
      <c r="AD11" s="12">
        <v>1098814</v>
      </c>
      <c r="AE11" s="12">
        <v>1128459</v>
      </c>
      <c r="AF11" s="12">
        <v>1104737</v>
      </c>
      <c r="AG11" s="12">
        <v>1048212</v>
      </c>
      <c r="AH11" s="12">
        <v>1056661</v>
      </c>
      <c r="AI11" s="13">
        <v>-1.1123100034479916E-2</v>
      </c>
      <c r="AJ11" s="13">
        <v>8.0603923633768733E-3</v>
      </c>
    </row>
    <row r="12" spans="1:36" ht="10.5" customHeight="1" x14ac:dyDescent="0.2">
      <c r="A12" s="11"/>
      <c r="B12" s="14"/>
      <c r="C12" s="11" t="s">
        <v>40</v>
      </c>
      <c r="D12" s="11"/>
      <c r="E12" s="11"/>
      <c r="F12" s="2"/>
      <c r="G12" s="12">
        <v>0</v>
      </c>
      <c r="H12" s="12">
        <v>0</v>
      </c>
      <c r="I12" s="12">
        <v>0</v>
      </c>
      <c r="J12" s="12">
        <v>66493</v>
      </c>
      <c r="K12" s="12">
        <f t="shared" si="2"/>
        <v>1608412</v>
      </c>
      <c r="L12" s="12">
        <f t="shared" si="2"/>
        <v>1588895</v>
      </c>
      <c r="M12" s="12">
        <f t="shared" si="2"/>
        <v>1490842</v>
      </c>
      <c r="N12" s="12">
        <f t="shared" si="2"/>
        <v>1934950</v>
      </c>
      <c r="O12" s="12">
        <f t="shared" si="2"/>
        <v>2046779.49</v>
      </c>
      <c r="P12" s="12">
        <f t="shared" si="2"/>
        <v>1910715</v>
      </c>
      <c r="Q12" s="12">
        <f t="shared" si="2"/>
        <v>1780988.98</v>
      </c>
      <c r="R12" s="12">
        <f t="shared" si="2"/>
        <v>1798708.21</v>
      </c>
      <c r="S12" s="12">
        <f t="shared" si="2"/>
        <v>2001509.18</v>
      </c>
      <c r="T12" s="12">
        <f t="shared" si="2"/>
        <v>2061477.79</v>
      </c>
      <c r="U12" s="12">
        <f t="shared" si="2"/>
        <v>2302913.06</v>
      </c>
      <c r="V12" s="12">
        <f t="shared" si="2"/>
        <v>2427797.83</v>
      </c>
      <c r="W12" s="12">
        <f t="shared" si="2"/>
        <v>2576977.59</v>
      </c>
      <c r="X12" s="12">
        <f t="shared" si="2"/>
        <v>2440758.08</v>
      </c>
      <c r="Y12" s="12">
        <f t="shared" si="2"/>
        <v>2647759.7800000003</v>
      </c>
      <c r="Z12" s="12">
        <f t="shared" si="2"/>
        <v>2290054.0499999998</v>
      </c>
      <c r="AA12" s="12">
        <f t="shared" si="2"/>
        <v>3914741.9</v>
      </c>
      <c r="AB12" s="12">
        <v>4716889</v>
      </c>
      <c r="AC12" s="12">
        <v>2829873</v>
      </c>
      <c r="AD12" s="12">
        <v>4424442</v>
      </c>
      <c r="AE12" s="12">
        <v>3505528</v>
      </c>
      <c r="AF12" s="12">
        <v>3609212</v>
      </c>
      <c r="AG12" s="12">
        <v>5795550</v>
      </c>
      <c r="AH12" s="12">
        <v>3815231</v>
      </c>
      <c r="AI12" s="13">
        <v>-3.4740250238919579E-2</v>
      </c>
      <c r="AJ12" s="13">
        <v>-0.34169647401885928</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144889</v>
      </c>
      <c r="S13" s="12">
        <f t="shared" si="2"/>
        <v>348121</v>
      </c>
      <c r="T13" s="12">
        <f t="shared" si="2"/>
        <v>371204</v>
      </c>
      <c r="U13" s="12">
        <f t="shared" si="2"/>
        <v>412833</v>
      </c>
      <c r="V13" s="12">
        <f t="shared" si="2"/>
        <v>408069</v>
      </c>
      <c r="W13" s="12">
        <f t="shared" si="2"/>
        <v>501724</v>
      </c>
      <c r="X13" s="12">
        <f t="shared" si="2"/>
        <v>602540</v>
      </c>
      <c r="Y13" s="12">
        <f t="shared" si="2"/>
        <v>602860</v>
      </c>
      <c r="Z13" s="12">
        <f t="shared" si="2"/>
        <v>653433</v>
      </c>
      <c r="AA13" s="12">
        <f t="shared" si="2"/>
        <v>667918</v>
      </c>
      <c r="AB13" s="12">
        <v>698552</v>
      </c>
      <c r="AC13" s="12">
        <v>744990</v>
      </c>
      <c r="AD13" s="12">
        <v>812728</v>
      </c>
      <c r="AE13" s="12">
        <v>825774</v>
      </c>
      <c r="AF13" s="12">
        <v>849298</v>
      </c>
      <c r="AG13" s="12">
        <v>872378</v>
      </c>
      <c r="AH13" s="12">
        <v>860263</v>
      </c>
      <c r="AI13" s="13">
        <v>3.5313993303233815E-2</v>
      </c>
      <c r="AJ13" s="13">
        <v>-1.388732865799E-2</v>
      </c>
    </row>
    <row r="14" spans="1:36" ht="10.5" customHeight="1" x14ac:dyDescent="0.2">
      <c r="A14" s="11"/>
      <c r="B14" s="14"/>
      <c r="C14" s="11" t="s">
        <v>42</v>
      </c>
      <c r="D14" s="11"/>
      <c r="E14" s="11"/>
      <c r="F14" s="2"/>
      <c r="G14" s="12">
        <v>0</v>
      </c>
      <c r="H14" s="12">
        <v>0</v>
      </c>
      <c r="I14" s="12">
        <v>0</v>
      </c>
      <c r="J14" s="12">
        <v>0</v>
      </c>
      <c r="K14" s="12">
        <f t="shared" si="2"/>
        <v>87781</v>
      </c>
      <c r="L14" s="12">
        <f t="shared" si="2"/>
        <v>80162</v>
      </c>
      <c r="M14" s="12">
        <f t="shared" si="2"/>
        <v>84899</v>
      </c>
      <c r="N14" s="12">
        <f t="shared" si="2"/>
        <v>51097</v>
      </c>
      <c r="O14" s="12">
        <f t="shared" si="2"/>
        <v>104021</v>
      </c>
      <c r="P14" s="12">
        <f t="shared" si="2"/>
        <v>105885</v>
      </c>
      <c r="Q14" s="12">
        <f t="shared" si="2"/>
        <v>107537</v>
      </c>
      <c r="R14" s="12">
        <f t="shared" si="2"/>
        <v>117754</v>
      </c>
      <c r="S14" s="12">
        <f t="shared" si="2"/>
        <v>112195</v>
      </c>
      <c r="T14" s="12">
        <f t="shared" si="2"/>
        <v>101913</v>
      </c>
      <c r="U14" s="12">
        <f t="shared" si="2"/>
        <v>125475</v>
      </c>
      <c r="V14" s="12">
        <f t="shared" si="2"/>
        <v>187443</v>
      </c>
      <c r="W14" s="12">
        <f t="shared" si="2"/>
        <v>100025</v>
      </c>
      <c r="X14" s="12">
        <f t="shared" si="2"/>
        <v>146151</v>
      </c>
      <c r="Y14" s="12">
        <f t="shared" si="2"/>
        <v>146020</v>
      </c>
      <c r="Z14" s="12">
        <f t="shared" si="2"/>
        <v>87999</v>
      </c>
      <c r="AA14" s="12">
        <f t="shared" si="2"/>
        <v>88551</v>
      </c>
      <c r="AB14" s="12">
        <v>181601</v>
      </c>
      <c r="AC14" s="12">
        <v>134735</v>
      </c>
      <c r="AD14" s="12">
        <v>93035</v>
      </c>
      <c r="AE14" s="12">
        <v>148935</v>
      </c>
      <c r="AF14" s="12">
        <v>138267</v>
      </c>
      <c r="AG14" s="12">
        <v>111276</v>
      </c>
      <c r="AH14" s="12">
        <v>92361</v>
      </c>
      <c r="AI14" s="13">
        <v>-0.10656753038760103</v>
      </c>
      <c r="AJ14" s="13">
        <v>-0.1699827456055214</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1928012</v>
      </c>
      <c r="S15" s="12">
        <f t="shared" si="2"/>
        <v>2225813</v>
      </c>
      <c r="T15" s="12">
        <f t="shared" si="2"/>
        <v>4091016</v>
      </c>
      <c r="U15" s="12">
        <f t="shared" si="2"/>
        <v>2437943</v>
      </c>
      <c r="V15" s="12">
        <f t="shared" si="2"/>
        <v>2548353</v>
      </c>
      <c r="W15" s="12">
        <f t="shared" si="2"/>
        <v>0</v>
      </c>
      <c r="X15" s="12">
        <f t="shared" si="2"/>
        <v>40785</v>
      </c>
      <c r="Y15" s="12">
        <f t="shared" si="2"/>
        <v>50043</v>
      </c>
      <c r="Z15" s="12">
        <f t="shared" si="2"/>
        <v>0</v>
      </c>
      <c r="AA15" s="12">
        <f t="shared" si="2"/>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5252945</v>
      </c>
      <c r="H16" s="12">
        <v>5431539</v>
      </c>
      <c r="I16" s="12">
        <v>7635596</v>
      </c>
      <c r="J16" s="12">
        <v>7461113</v>
      </c>
      <c r="K16" s="12">
        <f t="shared" si="2"/>
        <v>9060248</v>
      </c>
      <c r="L16" s="12">
        <f t="shared" si="2"/>
        <v>8191348</v>
      </c>
      <c r="M16" s="12">
        <f t="shared" si="2"/>
        <v>9153273</v>
      </c>
      <c r="N16" s="12">
        <f t="shared" si="2"/>
        <v>9731436</v>
      </c>
      <c r="O16" s="12">
        <f t="shared" si="2"/>
        <v>8207488</v>
      </c>
      <c r="P16" s="12">
        <f t="shared" si="2"/>
        <v>8407879</v>
      </c>
      <c r="Q16" s="12">
        <f t="shared" si="2"/>
        <v>9732039</v>
      </c>
      <c r="R16" s="12">
        <f t="shared" si="2"/>
        <v>9437081</v>
      </c>
      <c r="S16" s="12">
        <f t="shared" si="2"/>
        <v>10414729</v>
      </c>
      <c r="T16" s="12">
        <f t="shared" si="2"/>
        <v>11802615</v>
      </c>
      <c r="U16" s="12">
        <f t="shared" si="2"/>
        <v>11051024</v>
      </c>
      <c r="V16" s="12">
        <f t="shared" si="2"/>
        <v>11593464</v>
      </c>
      <c r="W16" s="12">
        <f t="shared" si="2"/>
        <v>13641704.040000001</v>
      </c>
      <c r="X16" s="12">
        <f t="shared" si="2"/>
        <v>14450959</v>
      </c>
      <c r="Y16" s="12">
        <f t="shared" si="2"/>
        <v>12230751</v>
      </c>
      <c r="Z16" s="12">
        <f t="shared" si="2"/>
        <v>13212397</v>
      </c>
      <c r="AA16" s="12">
        <f t="shared" si="2"/>
        <v>14367667</v>
      </c>
      <c r="AB16" s="12">
        <v>14674083</v>
      </c>
      <c r="AC16" s="12">
        <v>13570816</v>
      </c>
      <c r="AD16" s="12">
        <v>14403548</v>
      </c>
      <c r="AE16" s="12">
        <v>16604422</v>
      </c>
      <c r="AF16" s="12">
        <v>16532890</v>
      </c>
      <c r="AG16" s="12">
        <v>12693238</v>
      </c>
      <c r="AH16" s="12">
        <v>17377812</v>
      </c>
      <c r="AI16" s="13">
        <v>2.8586185547645027E-2</v>
      </c>
      <c r="AJ16" s="13">
        <v>0.36906059746142</v>
      </c>
    </row>
    <row r="17" spans="1:36" ht="10.5" customHeight="1" x14ac:dyDescent="0.2">
      <c r="A17" s="11"/>
      <c r="B17" s="14"/>
      <c r="C17" s="11"/>
      <c r="D17" s="15" t="s">
        <v>45</v>
      </c>
      <c r="E17" s="11"/>
      <c r="F17" s="2"/>
      <c r="G17" s="12">
        <v>653385</v>
      </c>
      <c r="H17" s="12">
        <v>982198</v>
      </c>
      <c r="I17" s="12">
        <v>878442</v>
      </c>
      <c r="J17" s="12">
        <v>913401</v>
      </c>
      <c r="K17" s="12">
        <f t="shared" si="2"/>
        <v>1179714</v>
      </c>
      <c r="L17" s="12">
        <f t="shared" si="2"/>
        <v>1036865</v>
      </c>
      <c r="M17" s="12">
        <f t="shared" si="2"/>
        <v>1280672</v>
      </c>
      <c r="N17" s="12">
        <f t="shared" si="2"/>
        <v>1325559</v>
      </c>
      <c r="O17" s="12">
        <f t="shared" si="2"/>
        <v>1261529</v>
      </c>
      <c r="P17" s="12">
        <f t="shared" si="2"/>
        <v>1342277</v>
      </c>
      <c r="Q17" s="12">
        <f t="shared" si="2"/>
        <v>1466313</v>
      </c>
      <c r="R17" s="12">
        <f t="shared" si="2"/>
        <v>1384789</v>
      </c>
      <c r="S17" s="12">
        <f t="shared" si="2"/>
        <v>1413465</v>
      </c>
      <c r="T17" s="12">
        <f t="shared" si="2"/>
        <v>1536736</v>
      </c>
      <c r="U17" s="12">
        <f t="shared" si="2"/>
        <v>1544716</v>
      </c>
      <c r="V17" s="12">
        <f t="shared" si="2"/>
        <v>1487136</v>
      </c>
      <c r="W17" s="12">
        <f t="shared" si="2"/>
        <v>1994926</v>
      </c>
      <c r="X17" s="12">
        <f t="shared" si="2"/>
        <v>1745371</v>
      </c>
      <c r="Y17" s="12">
        <f t="shared" si="2"/>
        <v>1887280</v>
      </c>
      <c r="Z17" s="12">
        <f t="shared" ref="W17:AA20" si="3">SUM(Z74,Z131,Z188)</f>
        <v>1857712</v>
      </c>
      <c r="AA17" s="12">
        <f t="shared" si="3"/>
        <v>1645860</v>
      </c>
      <c r="AB17" s="12">
        <v>1923952</v>
      </c>
      <c r="AC17" s="12">
        <v>1894128</v>
      </c>
      <c r="AD17" s="12">
        <v>1728254</v>
      </c>
      <c r="AE17" s="12">
        <v>1843119</v>
      </c>
      <c r="AF17" s="12">
        <v>2137246</v>
      </c>
      <c r="AG17" s="12">
        <v>2099123</v>
      </c>
      <c r="AH17" s="12">
        <v>1990237</v>
      </c>
      <c r="AI17" s="13">
        <v>5.6613524300119789E-3</v>
      </c>
      <c r="AJ17" s="13">
        <v>-5.1872138983756547E-2</v>
      </c>
    </row>
    <row r="18" spans="1:36" ht="10.5" customHeight="1" x14ac:dyDescent="0.2">
      <c r="A18" s="11"/>
      <c r="B18" s="14"/>
      <c r="C18" s="11"/>
      <c r="D18" s="15" t="s">
        <v>46</v>
      </c>
      <c r="E18" s="11"/>
      <c r="F18" s="2"/>
      <c r="G18" s="12">
        <v>3517433</v>
      </c>
      <c r="H18" s="12">
        <v>3743171</v>
      </c>
      <c r="I18" s="12">
        <v>5150116</v>
      </c>
      <c r="J18" s="12">
        <v>5619369</v>
      </c>
      <c r="K18" s="12">
        <f t="shared" ref="K18:V20" si="4">SUM(K75,K132,K189)</f>
        <v>5607098</v>
      </c>
      <c r="L18" s="12">
        <f t="shared" si="4"/>
        <v>6131427</v>
      </c>
      <c r="M18" s="12">
        <f t="shared" si="4"/>
        <v>7374203</v>
      </c>
      <c r="N18" s="12">
        <f t="shared" si="4"/>
        <v>7531767</v>
      </c>
      <c r="O18" s="12">
        <f t="shared" si="4"/>
        <v>6326010</v>
      </c>
      <c r="P18" s="12">
        <f t="shared" si="4"/>
        <v>6470335</v>
      </c>
      <c r="Q18" s="12">
        <f t="shared" si="4"/>
        <v>7005554</v>
      </c>
      <c r="R18" s="12">
        <f t="shared" si="4"/>
        <v>7208635</v>
      </c>
      <c r="S18" s="12">
        <f t="shared" si="4"/>
        <v>7919823</v>
      </c>
      <c r="T18" s="12">
        <f t="shared" si="4"/>
        <v>9406521</v>
      </c>
      <c r="U18" s="12">
        <f t="shared" si="4"/>
        <v>8744969</v>
      </c>
      <c r="V18" s="12">
        <f t="shared" si="4"/>
        <v>8807247</v>
      </c>
      <c r="W18" s="12">
        <f t="shared" si="3"/>
        <v>9768194.1400000006</v>
      </c>
      <c r="X18" s="12">
        <f t="shared" si="3"/>
        <v>9201058</v>
      </c>
      <c r="Y18" s="12">
        <f t="shared" si="3"/>
        <v>9416263</v>
      </c>
      <c r="Z18" s="12">
        <f t="shared" si="3"/>
        <v>9702204</v>
      </c>
      <c r="AA18" s="12">
        <f t="shared" si="3"/>
        <v>8711075</v>
      </c>
      <c r="AB18" s="12">
        <v>9197906</v>
      </c>
      <c r="AC18" s="12">
        <v>9376725</v>
      </c>
      <c r="AD18" s="12">
        <v>9350181</v>
      </c>
      <c r="AE18" s="12">
        <v>10089157</v>
      </c>
      <c r="AF18" s="12">
        <v>9770007</v>
      </c>
      <c r="AG18" s="12">
        <v>9391614</v>
      </c>
      <c r="AH18" s="12">
        <v>12455035</v>
      </c>
      <c r="AI18" s="13">
        <v>5.1823002475123614E-2</v>
      </c>
      <c r="AJ18" s="13">
        <v>0.32618685137613196</v>
      </c>
    </row>
    <row r="19" spans="1:36" ht="10.5" customHeight="1" x14ac:dyDescent="0.2">
      <c r="A19" s="11"/>
      <c r="B19" s="14"/>
      <c r="C19" s="11"/>
      <c r="D19" s="15" t="s">
        <v>47</v>
      </c>
      <c r="E19" s="11"/>
      <c r="F19" s="2"/>
      <c r="G19" s="12">
        <v>0</v>
      </c>
      <c r="H19" s="12">
        <v>0</v>
      </c>
      <c r="I19" s="12">
        <v>0</v>
      </c>
      <c r="J19" s="12">
        <v>0</v>
      </c>
      <c r="K19" s="12">
        <f t="shared" si="4"/>
        <v>0</v>
      </c>
      <c r="L19" s="12">
        <f t="shared" si="4"/>
        <v>310000</v>
      </c>
      <c r="M19" s="12">
        <f t="shared" si="4"/>
        <v>0</v>
      </c>
      <c r="N19" s="12">
        <f t="shared" si="4"/>
        <v>0</v>
      </c>
      <c r="O19" s="12">
        <f t="shared" si="4"/>
        <v>0</v>
      </c>
      <c r="P19" s="12">
        <f t="shared" si="4"/>
        <v>16084</v>
      </c>
      <c r="Q19" s="12">
        <f t="shared" si="4"/>
        <v>700000</v>
      </c>
      <c r="R19" s="12">
        <f t="shared" si="4"/>
        <v>149500</v>
      </c>
      <c r="S19" s="12">
        <f t="shared" si="4"/>
        <v>0</v>
      </c>
      <c r="T19" s="12">
        <f t="shared" si="4"/>
        <v>0</v>
      </c>
      <c r="U19" s="12">
        <f t="shared" si="4"/>
        <v>0</v>
      </c>
      <c r="V19" s="12">
        <f t="shared" si="4"/>
        <v>0</v>
      </c>
      <c r="W19" s="12">
        <f t="shared" si="3"/>
        <v>0</v>
      </c>
      <c r="X19" s="12">
        <f t="shared" si="3"/>
        <v>2500000</v>
      </c>
      <c r="Y19" s="12">
        <f t="shared" si="3"/>
        <v>90182</v>
      </c>
      <c r="Z19" s="12">
        <f t="shared" si="3"/>
        <v>0</v>
      </c>
      <c r="AA19" s="12">
        <f t="shared" si="3"/>
        <v>3000000</v>
      </c>
      <c r="AB19" s="12">
        <v>2500000</v>
      </c>
      <c r="AC19" s="12">
        <v>1199428</v>
      </c>
      <c r="AD19" s="12">
        <v>2150000</v>
      </c>
      <c r="AE19" s="12">
        <v>3052000</v>
      </c>
      <c r="AF19" s="12">
        <v>2078771</v>
      </c>
      <c r="AG19" s="12">
        <v>0</v>
      </c>
      <c r="AH19" s="12">
        <v>1000000</v>
      </c>
      <c r="AI19" s="13">
        <v>-0.14162578106744295</v>
      </c>
      <c r="AJ19" s="13" t="s">
        <v>246</v>
      </c>
    </row>
    <row r="20" spans="1:36" ht="10.5" customHeight="1" x14ac:dyDescent="0.2">
      <c r="A20" s="11"/>
      <c r="B20" s="11"/>
      <c r="C20" s="11"/>
      <c r="D20" s="11" t="s">
        <v>48</v>
      </c>
      <c r="E20" s="11"/>
      <c r="F20" s="2"/>
      <c r="G20" s="12">
        <v>1082127</v>
      </c>
      <c r="H20" s="12">
        <v>706170</v>
      </c>
      <c r="I20" s="12">
        <v>1607038</v>
      </c>
      <c r="J20" s="12">
        <v>928343</v>
      </c>
      <c r="K20" s="12">
        <f t="shared" si="4"/>
        <v>2273436</v>
      </c>
      <c r="L20" s="12">
        <f t="shared" si="4"/>
        <v>713056</v>
      </c>
      <c r="M20" s="12">
        <f t="shared" si="4"/>
        <v>498398</v>
      </c>
      <c r="N20" s="12">
        <f t="shared" si="4"/>
        <v>874110</v>
      </c>
      <c r="O20" s="12">
        <f t="shared" si="4"/>
        <v>619949</v>
      </c>
      <c r="P20" s="12">
        <f t="shared" si="4"/>
        <v>579183</v>
      </c>
      <c r="Q20" s="12">
        <f t="shared" si="4"/>
        <v>560172</v>
      </c>
      <c r="R20" s="12">
        <f t="shared" si="4"/>
        <v>694157</v>
      </c>
      <c r="S20" s="12">
        <f t="shared" si="4"/>
        <v>1081441</v>
      </c>
      <c r="T20" s="12">
        <f t="shared" si="4"/>
        <v>859358</v>
      </c>
      <c r="U20" s="12">
        <f t="shared" si="4"/>
        <v>761339</v>
      </c>
      <c r="V20" s="12">
        <f t="shared" si="4"/>
        <v>1299081</v>
      </c>
      <c r="W20" s="12">
        <f t="shared" si="3"/>
        <v>1878583.9</v>
      </c>
      <c r="X20" s="12">
        <f t="shared" si="3"/>
        <v>1004530</v>
      </c>
      <c r="Y20" s="12">
        <f t="shared" si="3"/>
        <v>837026</v>
      </c>
      <c r="Z20" s="12">
        <f t="shared" si="3"/>
        <v>1652481</v>
      </c>
      <c r="AA20" s="12">
        <f t="shared" si="3"/>
        <v>1010732</v>
      </c>
      <c r="AB20" s="12">
        <v>1052225</v>
      </c>
      <c r="AC20" s="12">
        <v>1100535</v>
      </c>
      <c r="AD20" s="12">
        <v>1175113</v>
      </c>
      <c r="AE20" s="12">
        <v>1620146</v>
      </c>
      <c r="AF20" s="12">
        <v>2546866</v>
      </c>
      <c r="AG20" s="12">
        <v>1202501</v>
      </c>
      <c r="AH20" s="12">
        <v>1932540</v>
      </c>
      <c r="AI20" s="13">
        <v>0.10663222487830271</v>
      </c>
      <c r="AJ20" s="13">
        <v>0.60710053463572999</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19803699</v>
      </c>
      <c r="H22" s="12">
        <v>18951941</v>
      </c>
      <c r="I22" s="12">
        <v>20221658</v>
      </c>
      <c r="J22" s="12">
        <v>22171227</v>
      </c>
      <c r="K22" s="12">
        <f t="shared" ref="K22:AA32" si="5">SUM(K79,K136,K193)</f>
        <v>22466077</v>
      </c>
      <c r="L22" s="12">
        <f t="shared" si="5"/>
        <v>25465702</v>
      </c>
      <c r="M22" s="12">
        <f t="shared" si="5"/>
        <v>24901407</v>
      </c>
      <c r="N22" s="12">
        <f t="shared" si="5"/>
        <v>31011433</v>
      </c>
      <c r="O22" s="12">
        <f t="shared" si="5"/>
        <v>30640656.629999999</v>
      </c>
      <c r="P22" s="12">
        <f t="shared" si="5"/>
        <v>32799198</v>
      </c>
      <c r="Q22" s="12">
        <f t="shared" si="5"/>
        <v>30052850.949999999</v>
      </c>
      <c r="R22" s="12">
        <f t="shared" si="5"/>
        <v>29574273.09</v>
      </c>
      <c r="S22" s="12">
        <f t="shared" si="5"/>
        <v>30965131.34</v>
      </c>
      <c r="T22" s="12">
        <f t="shared" si="5"/>
        <v>33063602.25</v>
      </c>
      <c r="U22" s="12">
        <f t="shared" si="5"/>
        <v>33033978.75</v>
      </c>
      <c r="V22" s="12">
        <f t="shared" si="5"/>
        <v>38163427.759999998</v>
      </c>
      <c r="W22" s="12">
        <f t="shared" si="5"/>
        <v>35228195.630000003</v>
      </c>
      <c r="X22" s="12">
        <f t="shared" si="5"/>
        <v>30626946.18</v>
      </c>
      <c r="Y22" s="12">
        <f t="shared" si="5"/>
        <v>28730641.039999999</v>
      </c>
      <c r="Z22" s="12">
        <f t="shared" si="5"/>
        <v>30474404.91</v>
      </c>
      <c r="AA22" s="12">
        <f t="shared" si="5"/>
        <v>30772301.609999999</v>
      </c>
      <c r="AB22" s="12">
        <v>32665804</v>
      </c>
      <c r="AC22" s="12">
        <v>34559894</v>
      </c>
      <c r="AD22" s="12">
        <v>33312008</v>
      </c>
      <c r="AE22" s="12">
        <v>37332237</v>
      </c>
      <c r="AF22" s="12">
        <v>38501320</v>
      </c>
      <c r="AG22" s="12">
        <v>40087869</v>
      </c>
      <c r="AH22" s="12">
        <v>43192135</v>
      </c>
      <c r="AI22" s="13">
        <v>4.7655635164133958E-2</v>
      </c>
      <c r="AJ22" s="13">
        <v>7.7436543209617847E-2</v>
      </c>
    </row>
    <row r="23" spans="1:36" ht="10.5" customHeight="1" x14ac:dyDescent="0.2">
      <c r="A23" s="11"/>
      <c r="B23" s="11"/>
      <c r="C23" s="11" t="s">
        <v>50</v>
      </c>
      <c r="D23" s="11"/>
      <c r="E23" s="11"/>
      <c r="F23" s="2"/>
      <c r="G23" s="12">
        <v>0</v>
      </c>
      <c r="H23" s="12">
        <v>0</v>
      </c>
      <c r="I23" s="12">
        <v>0</v>
      </c>
      <c r="J23" s="12">
        <v>643676</v>
      </c>
      <c r="K23" s="12">
        <f t="shared" si="5"/>
        <v>675598</v>
      </c>
      <c r="L23" s="12">
        <f t="shared" si="5"/>
        <v>710792</v>
      </c>
      <c r="M23" s="12">
        <f t="shared" si="5"/>
        <v>746791</v>
      </c>
      <c r="N23" s="12">
        <f t="shared" si="5"/>
        <v>918716</v>
      </c>
      <c r="O23" s="12">
        <f t="shared" si="5"/>
        <v>823664</v>
      </c>
      <c r="P23" s="12">
        <f t="shared" si="5"/>
        <v>851180</v>
      </c>
      <c r="Q23" s="12">
        <f t="shared" si="5"/>
        <v>828788</v>
      </c>
      <c r="R23" s="12">
        <f t="shared" si="5"/>
        <v>858141</v>
      </c>
      <c r="S23" s="12">
        <f t="shared" si="5"/>
        <v>845051</v>
      </c>
      <c r="T23" s="12">
        <f t="shared" si="5"/>
        <v>845051</v>
      </c>
      <c r="U23" s="12">
        <f t="shared" si="5"/>
        <v>845051</v>
      </c>
      <c r="V23" s="12">
        <f t="shared" si="5"/>
        <v>1098137</v>
      </c>
      <c r="W23" s="12">
        <f t="shared" si="5"/>
        <v>1098137</v>
      </c>
      <c r="X23" s="12">
        <v>1098137</v>
      </c>
      <c r="Y23" s="12">
        <v>1098137</v>
      </c>
      <c r="Z23" s="12">
        <v>1098137</v>
      </c>
      <c r="AA23" s="12">
        <v>1098137</v>
      </c>
      <c r="AB23" s="12">
        <v>1098137</v>
      </c>
      <c r="AC23" s="12">
        <v>1098137</v>
      </c>
      <c r="AD23" s="12">
        <v>1098137</v>
      </c>
      <c r="AE23" s="12">
        <v>1098137</v>
      </c>
      <c r="AF23" s="12">
        <v>1098137</v>
      </c>
      <c r="AG23" s="12">
        <v>1098137</v>
      </c>
      <c r="AH23" s="12">
        <v>1098137</v>
      </c>
      <c r="AI23" s="13">
        <v>0</v>
      </c>
      <c r="AJ23" s="13">
        <v>0</v>
      </c>
    </row>
    <row r="24" spans="1:36" ht="10.5" customHeight="1" x14ac:dyDescent="0.2">
      <c r="A24" s="11"/>
      <c r="B24" s="11"/>
      <c r="C24" s="11" t="s">
        <v>51</v>
      </c>
      <c r="D24" s="11"/>
      <c r="E24" s="11"/>
      <c r="F24" s="2"/>
      <c r="G24" s="12">
        <v>136278</v>
      </c>
      <c r="H24" s="12">
        <v>147606</v>
      </c>
      <c r="I24" s="12">
        <v>140476</v>
      </c>
      <c r="J24" s="12">
        <v>240416</v>
      </c>
      <c r="K24" s="12">
        <f t="shared" si="5"/>
        <v>258442</v>
      </c>
      <c r="L24" s="12">
        <f t="shared" si="5"/>
        <v>256430</v>
      </c>
      <c r="M24" s="12">
        <f t="shared" si="5"/>
        <v>253798</v>
      </c>
      <c r="N24" s="12">
        <f t="shared" si="5"/>
        <v>264128</v>
      </c>
      <c r="O24" s="12">
        <f t="shared" si="5"/>
        <v>512892.92000000004</v>
      </c>
      <c r="P24" s="12">
        <f t="shared" si="5"/>
        <v>586396</v>
      </c>
      <c r="Q24" s="12">
        <f t="shared" si="5"/>
        <v>657256.17999999993</v>
      </c>
      <c r="R24" s="12">
        <f t="shared" si="5"/>
        <v>719297.24</v>
      </c>
      <c r="S24" s="12">
        <f t="shared" si="5"/>
        <v>696077.91</v>
      </c>
      <c r="T24" s="12">
        <f t="shared" si="5"/>
        <v>827953.91999999993</v>
      </c>
      <c r="U24" s="12">
        <f t="shared" si="5"/>
        <v>945537.19</v>
      </c>
      <c r="V24" s="12">
        <f t="shared" si="5"/>
        <v>975839.24</v>
      </c>
      <c r="W24" s="12">
        <f t="shared" si="5"/>
        <v>1064321.72</v>
      </c>
      <c r="X24" s="12">
        <f t="shared" si="5"/>
        <v>1021836.27</v>
      </c>
      <c r="Y24" s="12">
        <f t="shared" si="5"/>
        <v>1042952.63</v>
      </c>
      <c r="Z24" s="12">
        <f t="shared" si="5"/>
        <v>1057331.6000000001</v>
      </c>
      <c r="AA24" s="12">
        <f t="shared" si="5"/>
        <v>1077089.1499999999</v>
      </c>
      <c r="AB24" s="12">
        <v>1088739</v>
      </c>
      <c r="AC24" s="12">
        <v>1109140</v>
      </c>
      <c r="AD24" s="12">
        <v>1083557</v>
      </c>
      <c r="AE24" s="12">
        <v>980761</v>
      </c>
      <c r="AF24" s="12">
        <v>1046609</v>
      </c>
      <c r="AG24" s="12">
        <v>1116877</v>
      </c>
      <c r="AH24" s="12">
        <v>1128194</v>
      </c>
      <c r="AI24" s="13">
        <v>5.9506314653468007E-3</v>
      </c>
      <c r="AJ24" s="13">
        <v>1.0132718285003631E-2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1258703</v>
      </c>
      <c r="W25" s="12">
        <f t="shared" si="5"/>
        <v>1469148</v>
      </c>
      <c r="X25" s="12">
        <f t="shared" si="5"/>
        <v>1757713</v>
      </c>
      <c r="Y25" s="12">
        <f t="shared" si="5"/>
        <v>1830066.9991181209</v>
      </c>
      <c r="Z25" s="12">
        <f t="shared" si="5"/>
        <v>1987467.9060746904</v>
      </c>
      <c r="AA25" s="12">
        <f t="shared" si="5"/>
        <v>2136792</v>
      </c>
      <c r="AB25" s="12">
        <v>2258889</v>
      </c>
      <c r="AC25" s="12">
        <v>2363765</v>
      </c>
      <c r="AD25" s="12">
        <v>2516779</v>
      </c>
      <c r="AE25" s="12">
        <v>2580100</v>
      </c>
      <c r="AF25" s="12">
        <v>2709170</v>
      </c>
      <c r="AG25" s="12">
        <v>2901282</v>
      </c>
      <c r="AH25" s="12">
        <v>3084161</v>
      </c>
      <c r="AI25" s="13">
        <v>5.3271561742542772E-2</v>
      </c>
      <c r="AJ25" s="13">
        <v>6.3033858825167627E-2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1241297</v>
      </c>
      <c r="W26" s="12">
        <f t="shared" si="5"/>
        <v>1030852</v>
      </c>
      <c r="X26" s="12">
        <f t="shared" si="5"/>
        <v>742287</v>
      </c>
      <c r="Y26" s="12">
        <f t="shared" si="5"/>
        <v>669933.00088187912</v>
      </c>
      <c r="Z26" s="12">
        <f t="shared" si="5"/>
        <v>512532.0939253096</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1402995</v>
      </c>
      <c r="H27" s="12">
        <v>1289624</v>
      </c>
      <c r="I27" s="12">
        <v>1645692</v>
      </c>
      <c r="J27" s="12">
        <v>1821821</v>
      </c>
      <c r="K27" s="12">
        <f t="shared" si="5"/>
        <v>1871337</v>
      </c>
      <c r="L27" s="12">
        <f t="shared" si="5"/>
        <v>1926341</v>
      </c>
      <c r="M27" s="12">
        <f t="shared" si="5"/>
        <v>1911819</v>
      </c>
      <c r="N27" s="12">
        <f t="shared" si="5"/>
        <v>2150416</v>
      </c>
      <c r="O27" s="12">
        <f t="shared" si="5"/>
        <v>1820458.17</v>
      </c>
      <c r="P27" s="12">
        <f t="shared" si="5"/>
        <v>2061945</v>
      </c>
      <c r="Q27" s="12">
        <f t="shared" si="5"/>
        <v>2065822.51</v>
      </c>
      <c r="R27" s="12">
        <f t="shared" si="5"/>
        <v>2046834.17</v>
      </c>
      <c r="S27" s="12">
        <f t="shared" si="5"/>
        <v>2040031.03</v>
      </c>
      <c r="T27" s="12">
        <f t="shared" si="5"/>
        <v>2078358.6099999999</v>
      </c>
      <c r="U27" s="12">
        <f t="shared" si="5"/>
        <v>2291279.36</v>
      </c>
      <c r="V27" s="12">
        <f t="shared" si="5"/>
        <v>2518437.36</v>
      </c>
      <c r="W27" s="12">
        <f t="shared" si="5"/>
        <v>2346626.98</v>
      </c>
      <c r="X27" s="12">
        <f t="shared" si="5"/>
        <v>2048022.92</v>
      </c>
      <c r="Y27" s="12">
        <f t="shared" si="5"/>
        <v>1766412.45</v>
      </c>
      <c r="Z27" s="12">
        <f t="shared" si="5"/>
        <v>1540142.8399999999</v>
      </c>
      <c r="AA27" s="12">
        <f t="shared" si="5"/>
        <v>1785044.3399999999</v>
      </c>
      <c r="AB27" s="12">
        <v>1902240</v>
      </c>
      <c r="AC27" s="12">
        <v>1847447</v>
      </c>
      <c r="AD27" s="12">
        <v>1958943</v>
      </c>
      <c r="AE27" s="12">
        <v>1973524</v>
      </c>
      <c r="AF27" s="12">
        <v>2013180</v>
      </c>
      <c r="AG27" s="12">
        <v>2051974</v>
      </c>
      <c r="AH27" s="12">
        <v>2105013</v>
      </c>
      <c r="AI27" s="13">
        <v>1.7024883135028812E-2</v>
      </c>
      <c r="AJ27" s="13">
        <v>2.5847793393093673E-2</v>
      </c>
    </row>
    <row r="28" spans="1:36" ht="10.5" customHeight="1" x14ac:dyDescent="0.2">
      <c r="A28" s="11"/>
      <c r="B28" s="14"/>
      <c r="C28" s="11" t="s">
        <v>55</v>
      </c>
      <c r="E28" s="11"/>
      <c r="F28" s="2"/>
      <c r="G28" s="12">
        <v>0</v>
      </c>
      <c r="H28" s="12">
        <v>0</v>
      </c>
      <c r="I28" s="12">
        <v>0</v>
      </c>
      <c r="J28" s="12">
        <v>0</v>
      </c>
      <c r="K28" s="12">
        <f t="shared" si="5"/>
        <v>0</v>
      </c>
      <c r="L28" s="12">
        <f t="shared" si="5"/>
        <v>20125</v>
      </c>
      <c r="M28" s="12">
        <f t="shared" si="5"/>
        <v>38052</v>
      </c>
      <c r="N28" s="12">
        <f t="shared" si="5"/>
        <v>72415</v>
      </c>
      <c r="O28" s="12">
        <f t="shared" si="5"/>
        <v>101970.54000000001</v>
      </c>
      <c r="P28" s="12">
        <f t="shared" si="5"/>
        <v>113373</v>
      </c>
      <c r="Q28" s="12">
        <f t="shared" si="5"/>
        <v>117893.26000000001</v>
      </c>
      <c r="R28" s="12">
        <f t="shared" si="5"/>
        <v>151971.68</v>
      </c>
      <c r="S28" s="12">
        <f t="shared" si="5"/>
        <v>149273.4</v>
      </c>
      <c r="T28" s="12">
        <f t="shared" si="5"/>
        <v>208207.72</v>
      </c>
      <c r="U28" s="12">
        <f t="shared" si="5"/>
        <v>243464.2</v>
      </c>
      <c r="V28" s="12">
        <f t="shared" si="5"/>
        <v>245400.16</v>
      </c>
      <c r="W28" s="12">
        <f t="shared" si="5"/>
        <v>199584.93</v>
      </c>
      <c r="X28" s="12">
        <f t="shared" si="5"/>
        <v>156366.99</v>
      </c>
      <c r="Y28" s="12">
        <f t="shared" si="5"/>
        <v>165140.96000000002</v>
      </c>
      <c r="Z28" s="12">
        <f t="shared" si="5"/>
        <v>168050.47</v>
      </c>
      <c r="AA28" s="12">
        <f t="shared" si="5"/>
        <v>208837.12</v>
      </c>
      <c r="AB28" s="12">
        <v>275954</v>
      </c>
      <c r="AC28" s="12">
        <v>261866</v>
      </c>
      <c r="AD28" s="12">
        <v>274508</v>
      </c>
      <c r="AE28" s="12">
        <v>263062</v>
      </c>
      <c r="AF28" s="12">
        <v>272805</v>
      </c>
      <c r="AG28" s="12">
        <v>255326</v>
      </c>
      <c r="AH28" s="12">
        <v>298383</v>
      </c>
      <c r="AI28" s="13">
        <v>1.3109132896601983E-2</v>
      </c>
      <c r="AJ28" s="13">
        <v>0.16863539161699162</v>
      </c>
    </row>
    <row r="29" spans="1:36" ht="10.5" customHeight="1" x14ac:dyDescent="0.2">
      <c r="A29" s="11"/>
      <c r="B29" s="11"/>
      <c r="C29" s="11" t="s">
        <v>56</v>
      </c>
      <c r="D29" s="11"/>
      <c r="E29" s="11"/>
      <c r="F29" s="2"/>
      <c r="G29" s="12">
        <v>4478298</v>
      </c>
      <c r="H29" s="12">
        <v>3861458</v>
      </c>
      <c r="I29" s="12">
        <v>4086362</v>
      </c>
      <c r="J29" s="12">
        <v>4537800</v>
      </c>
      <c r="K29" s="12">
        <f t="shared" si="5"/>
        <v>4431582</v>
      </c>
      <c r="L29" s="12">
        <f t="shared" si="5"/>
        <v>6369805</v>
      </c>
      <c r="M29" s="12">
        <f t="shared" si="5"/>
        <v>5407487</v>
      </c>
      <c r="N29" s="12">
        <f t="shared" si="5"/>
        <v>10448739</v>
      </c>
      <c r="O29" s="12">
        <f t="shared" si="5"/>
        <v>9446110</v>
      </c>
      <c r="P29" s="12">
        <f t="shared" si="5"/>
        <v>11837744</v>
      </c>
      <c r="Q29" s="12">
        <f t="shared" si="5"/>
        <v>8950965</v>
      </c>
      <c r="R29" s="12">
        <f t="shared" si="5"/>
        <v>8659032</v>
      </c>
      <c r="S29" s="12">
        <f t="shared" si="5"/>
        <v>9099796</v>
      </c>
      <c r="T29" s="12">
        <f t="shared" si="5"/>
        <v>8146794</v>
      </c>
      <c r="U29" s="12">
        <f t="shared" si="5"/>
        <v>7480291</v>
      </c>
      <c r="V29" s="12">
        <f t="shared" si="5"/>
        <v>8785031</v>
      </c>
      <c r="W29" s="12">
        <f t="shared" si="5"/>
        <v>8667350</v>
      </c>
      <c r="X29" s="12">
        <f t="shared" si="5"/>
        <v>7607471</v>
      </c>
      <c r="Y29" s="12">
        <f t="shared" si="5"/>
        <v>7247487</v>
      </c>
      <c r="Z29" s="12">
        <f t="shared" si="5"/>
        <v>7621054</v>
      </c>
      <c r="AA29" s="12">
        <f t="shared" si="5"/>
        <v>7692090</v>
      </c>
      <c r="AB29" s="12">
        <v>8664017</v>
      </c>
      <c r="AC29" s="12">
        <v>10223174</v>
      </c>
      <c r="AD29" s="12">
        <v>8619370</v>
      </c>
      <c r="AE29" s="12">
        <v>10991101</v>
      </c>
      <c r="AF29" s="12">
        <v>10982928</v>
      </c>
      <c r="AG29" s="12">
        <v>11451579</v>
      </c>
      <c r="AH29" s="12">
        <v>14907610</v>
      </c>
      <c r="AI29" s="13">
        <v>9.4665559494478968E-2</v>
      </c>
      <c r="AJ29" s="13">
        <v>0.30179514982169708</v>
      </c>
    </row>
    <row r="30" spans="1:36" ht="10.5" customHeight="1" x14ac:dyDescent="0.2">
      <c r="A30" s="11"/>
      <c r="B30" s="11"/>
      <c r="C30" s="11" t="s">
        <v>57</v>
      </c>
      <c r="D30" s="11"/>
      <c r="E30" s="11"/>
      <c r="F30" s="2"/>
      <c r="G30" s="12">
        <v>10862048</v>
      </c>
      <c r="H30" s="12">
        <v>10762828</v>
      </c>
      <c r="I30" s="12">
        <v>10786314</v>
      </c>
      <c r="J30" s="12">
        <v>11043357</v>
      </c>
      <c r="K30" s="12">
        <f t="shared" si="5"/>
        <v>11248179</v>
      </c>
      <c r="L30" s="12">
        <f t="shared" si="5"/>
        <v>11989983</v>
      </c>
      <c r="M30" s="12">
        <f t="shared" si="5"/>
        <v>12325451</v>
      </c>
      <c r="N30" s="12">
        <f t="shared" si="5"/>
        <v>12680707</v>
      </c>
      <c r="O30" s="12">
        <f t="shared" si="5"/>
        <v>13017154</v>
      </c>
      <c r="P30" s="12">
        <f t="shared" si="5"/>
        <v>12358351</v>
      </c>
      <c r="Q30" s="12">
        <f t="shared" si="5"/>
        <v>11726659</v>
      </c>
      <c r="R30" s="12">
        <f t="shared" si="5"/>
        <v>11457394</v>
      </c>
      <c r="S30" s="12">
        <f t="shared" si="5"/>
        <v>11794553</v>
      </c>
      <c r="T30" s="12">
        <f t="shared" si="5"/>
        <v>14555885</v>
      </c>
      <c r="U30" s="12">
        <f t="shared" si="5"/>
        <v>14710153</v>
      </c>
      <c r="V30" s="12">
        <f t="shared" si="5"/>
        <v>15569667</v>
      </c>
      <c r="W30" s="12">
        <f t="shared" si="5"/>
        <v>14293869</v>
      </c>
      <c r="X30" s="12">
        <f t="shared" si="5"/>
        <v>11604944</v>
      </c>
      <c r="Y30" s="12">
        <f t="shared" si="5"/>
        <v>10167551</v>
      </c>
      <c r="Z30" s="12">
        <f t="shared" si="5"/>
        <v>11507802</v>
      </c>
      <c r="AA30" s="12">
        <f t="shared" si="5"/>
        <v>12137752</v>
      </c>
      <c r="AB30" s="12">
        <v>12682554</v>
      </c>
      <c r="AC30" s="12">
        <v>13932314</v>
      </c>
      <c r="AD30" s="12">
        <v>14200658</v>
      </c>
      <c r="AE30" s="12">
        <v>15532799</v>
      </c>
      <c r="AF30" s="12">
        <v>16023341</v>
      </c>
      <c r="AG30" s="12">
        <v>16006743</v>
      </c>
      <c r="AH30" s="12">
        <v>15806632</v>
      </c>
      <c r="AI30" s="13">
        <v>3.7382148730534803E-2</v>
      </c>
      <c r="AJ30" s="13">
        <v>-1.2501668827943324E-2</v>
      </c>
    </row>
    <row r="31" spans="1:36" ht="10.5" customHeight="1" x14ac:dyDescent="0.2">
      <c r="A31" s="11"/>
      <c r="B31" s="11"/>
      <c r="C31" s="11" t="s">
        <v>58</v>
      </c>
      <c r="D31" s="11"/>
      <c r="E31" s="11"/>
      <c r="F31" s="2"/>
      <c r="G31" s="12">
        <v>2924080</v>
      </c>
      <c r="H31" s="12">
        <v>2890425</v>
      </c>
      <c r="I31" s="12">
        <v>3562814</v>
      </c>
      <c r="J31" s="12">
        <v>3884157</v>
      </c>
      <c r="K31" s="12">
        <f t="shared" si="5"/>
        <v>3980939</v>
      </c>
      <c r="L31" s="12">
        <f t="shared" si="5"/>
        <v>4192226</v>
      </c>
      <c r="M31" s="12">
        <f t="shared" si="5"/>
        <v>4218009</v>
      </c>
      <c r="N31" s="12">
        <f t="shared" si="5"/>
        <v>4476312</v>
      </c>
      <c r="O31" s="12">
        <f t="shared" si="5"/>
        <v>4918407</v>
      </c>
      <c r="P31" s="12">
        <f t="shared" si="5"/>
        <v>4990209</v>
      </c>
      <c r="Q31" s="12">
        <f t="shared" si="5"/>
        <v>4782273</v>
      </c>
      <c r="R31" s="12">
        <f t="shared" si="5"/>
        <v>4721094</v>
      </c>
      <c r="S31" s="12">
        <f t="shared" si="5"/>
        <v>4866591</v>
      </c>
      <c r="T31" s="12">
        <f t="shared" si="5"/>
        <v>5772989</v>
      </c>
      <c r="U31" s="12">
        <f t="shared" si="5"/>
        <v>5938728</v>
      </c>
      <c r="V31" s="12">
        <f t="shared" si="5"/>
        <v>5807189</v>
      </c>
      <c r="W31" s="12">
        <f t="shared" si="5"/>
        <v>4580538</v>
      </c>
      <c r="X31" s="12">
        <f t="shared" si="5"/>
        <v>3923230</v>
      </c>
      <c r="Y31" s="12">
        <f t="shared" si="5"/>
        <v>4212867</v>
      </c>
      <c r="Z31" s="12">
        <f t="shared" si="5"/>
        <v>4597927</v>
      </c>
      <c r="AA31" s="12">
        <f t="shared" si="5"/>
        <v>4248115</v>
      </c>
      <c r="AB31" s="12">
        <v>4441316</v>
      </c>
      <c r="AC31" s="12">
        <v>3413742</v>
      </c>
      <c r="AD31" s="12">
        <v>3264333</v>
      </c>
      <c r="AE31" s="12">
        <v>3724074</v>
      </c>
      <c r="AF31" s="12">
        <v>4462968</v>
      </c>
      <c r="AG31" s="12">
        <v>5452680</v>
      </c>
      <c r="AH31" s="12">
        <v>4660926</v>
      </c>
      <c r="AI31" s="13">
        <v>8.0763410867981111E-3</v>
      </c>
      <c r="AJ31" s="13">
        <v>-0.14520455995950615</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923194</v>
      </c>
      <c r="R32" s="12">
        <f t="shared" si="5"/>
        <v>960509</v>
      </c>
      <c r="S32" s="12">
        <f t="shared" si="5"/>
        <v>1473758</v>
      </c>
      <c r="T32" s="12">
        <f t="shared" si="5"/>
        <v>628363</v>
      </c>
      <c r="U32" s="12">
        <f t="shared" si="5"/>
        <v>579475</v>
      </c>
      <c r="V32" s="12">
        <f t="shared" si="5"/>
        <v>663727</v>
      </c>
      <c r="W32" s="12">
        <f t="shared" si="5"/>
        <v>477768</v>
      </c>
      <c r="X32" s="12">
        <f t="shared" si="5"/>
        <v>666938</v>
      </c>
      <c r="Y32" s="12">
        <f t="shared" si="5"/>
        <v>530093</v>
      </c>
      <c r="Z32" s="12">
        <f t="shared" si="5"/>
        <v>383960</v>
      </c>
      <c r="AA32" s="12">
        <f t="shared" si="5"/>
        <v>417709</v>
      </c>
      <c r="AB32" s="12">
        <v>414141</v>
      </c>
      <c r="AC32" s="12">
        <v>557038</v>
      </c>
      <c r="AD32" s="12">
        <v>542452</v>
      </c>
      <c r="AE32" s="12">
        <v>435408</v>
      </c>
      <c r="AF32" s="12">
        <v>138911</v>
      </c>
      <c r="AG32" s="12">
        <v>0</v>
      </c>
      <c r="AH32" s="12">
        <v>349808</v>
      </c>
      <c r="AI32" s="13">
        <v>-2.7744851491448119E-2</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6492966</v>
      </c>
      <c r="H34" s="12">
        <v>5111703</v>
      </c>
      <c r="I34" s="12">
        <v>4991483</v>
      </c>
      <c r="J34" s="12">
        <v>5550326</v>
      </c>
      <c r="K34" s="12">
        <f t="shared" ref="K34:AA34" si="6">SUM(K91,K147,K204)</f>
        <v>5288104</v>
      </c>
      <c r="L34" s="12">
        <f t="shared" si="6"/>
        <v>5550074</v>
      </c>
      <c r="M34" s="12">
        <f t="shared" si="6"/>
        <v>6675998</v>
      </c>
      <c r="N34" s="12">
        <f t="shared" si="6"/>
        <v>7647915</v>
      </c>
      <c r="O34" s="12">
        <f t="shared" si="6"/>
        <v>7675216</v>
      </c>
      <c r="P34" s="12">
        <f t="shared" si="6"/>
        <v>9071735</v>
      </c>
      <c r="Q34" s="12">
        <f t="shared" si="6"/>
        <v>9074671</v>
      </c>
      <c r="R34" s="12">
        <f t="shared" si="6"/>
        <v>11769767</v>
      </c>
      <c r="S34" s="12">
        <f t="shared" si="6"/>
        <v>10035472</v>
      </c>
      <c r="T34" s="12">
        <f t="shared" si="6"/>
        <v>9794380</v>
      </c>
      <c r="U34" s="12">
        <f t="shared" si="6"/>
        <v>8992385</v>
      </c>
      <c r="V34" s="12">
        <f t="shared" si="6"/>
        <v>9783725</v>
      </c>
      <c r="W34" s="12">
        <f t="shared" si="6"/>
        <v>10092765</v>
      </c>
      <c r="X34" s="12">
        <f t="shared" si="6"/>
        <v>15788926</v>
      </c>
      <c r="Y34" s="12">
        <f t="shared" si="6"/>
        <v>13938866</v>
      </c>
      <c r="Z34" s="12">
        <f t="shared" si="6"/>
        <v>10638380</v>
      </c>
      <c r="AA34" s="12">
        <f t="shared" si="6"/>
        <v>9599377</v>
      </c>
      <c r="AB34" s="12">
        <v>11245350</v>
      </c>
      <c r="AC34" s="12">
        <v>9841837</v>
      </c>
      <c r="AD34" s="12">
        <v>10814909</v>
      </c>
      <c r="AE34" s="12">
        <v>10804807</v>
      </c>
      <c r="AF34" s="12">
        <v>10455776</v>
      </c>
      <c r="AG34" s="12">
        <v>12995472</v>
      </c>
      <c r="AH34" s="12">
        <v>11500064</v>
      </c>
      <c r="AI34" s="13">
        <v>3.7399580378367769E-3</v>
      </c>
      <c r="AJ34" s="13">
        <v>-0.11507146489177153</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28125</v>
      </c>
      <c r="H36" s="12">
        <v>24975</v>
      </c>
      <c r="I36" s="12">
        <v>13750</v>
      </c>
      <c r="J36" s="12">
        <v>38921</v>
      </c>
      <c r="K36" s="12">
        <f t="shared" ref="K36:AA36" si="7">SUM(K93,K149,K206)</f>
        <v>40454</v>
      </c>
      <c r="L36" s="12">
        <f t="shared" si="7"/>
        <v>14625</v>
      </c>
      <c r="M36" s="12">
        <f t="shared" si="7"/>
        <v>63351</v>
      </c>
      <c r="N36" s="12">
        <f t="shared" si="7"/>
        <v>66976</v>
      </c>
      <c r="O36" s="12">
        <f t="shared" si="7"/>
        <v>0</v>
      </c>
      <c r="P36" s="12">
        <f t="shared" si="7"/>
        <v>0</v>
      </c>
      <c r="Q36" s="12">
        <f t="shared" si="7"/>
        <v>46805</v>
      </c>
      <c r="R36" s="12">
        <f t="shared" si="7"/>
        <v>77991</v>
      </c>
      <c r="S36" s="12">
        <f t="shared" si="7"/>
        <v>41690</v>
      </c>
      <c r="T36" s="12">
        <f t="shared" si="7"/>
        <v>214070</v>
      </c>
      <c r="U36" s="12">
        <f t="shared" si="7"/>
        <v>5446286</v>
      </c>
      <c r="V36" s="12">
        <f t="shared" si="7"/>
        <v>1334725</v>
      </c>
      <c r="W36" s="12">
        <f t="shared" si="7"/>
        <v>471355</v>
      </c>
      <c r="X36" s="12">
        <f t="shared" si="7"/>
        <v>1587533</v>
      </c>
      <c r="Y36" s="12">
        <f t="shared" si="7"/>
        <v>1694458</v>
      </c>
      <c r="Z36" s="12">
        <f t="shared" si="7"/>
        <v>1159045</v>
      </c>
      <c r="AA36" s="12">
        <f t="shared" si="7"/>
        <v>1940674</v>
      </c>
      <c r="AB36" s="12">
        <v>1017475</v>
      </c>
      <c r="AC36" s="12">
        <v>1136862</v>
      </c>
      <c r="AD36" s="12">
        <v>1206645</v>
      </c>
      <c r="AE36" s="12">
        <v>1291894</v>
      </c>
      <c r="AF36" s="12">
        <v>1169825</v>
      </c>
      <c r="AG36" s="12">
        <v>449777</v>
      </c>
      <c r="AH36" s="12">
        <v>648872</v>
      </c>
      <c r="AI36" s="13">
        <v>-7.2232372890508989E-2</v>
      </c>
      <c r="AJ36" s="13">
        <v>0.44265269233420118</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8">R233</f>
        <v>0</v>
      </c>
      <c r="S38" s="12">
        <f t="shared" si="8"/>
        <v>0</v>
      </c>
      <c r="T38" s="12">
        <f t="shared" si="8"/>
        <v>0</v>
      </c>
      <c r="U38" s="12">
        <f t="shared" si="8"/>
        <v>0</v>
      </c>
      <c r="V38" s="12">
        <f t="shared" si="8"/>
        <v>0</v>
      </c>
      <c r="W38" s="12">
        <f t="shared" si="8"/>
        <v>0</v>
      </c>
      <c r="X38" s="12">
        <f t="shared" si="8"/>
        <v>0</v>
      </c>
      <c r="Y38" s="12">
        <f t="shared" si="8"/>
        <v>0</v>
      </c>
      <c r="Z38" s="12">
        <f t="shared" si="8"/>
        <v>0</v>
      </c>
      <c r="AA38" s="12">
        <f t="shared" si="8"/>
        <v>0</v>
      </c>
      <c r="AB38" s="12">
        <v>0</v>
      </c>
      <c r="AC38" s="12">
        <v>0</v>
      </c>
      <c r="AD38" s="12">
        <v>0</v>
      </c>
      <c r="AE38" s="12">
        <v>0</v>
      </c>
      <c r="AF38" s="12">
        <v>0</v>
      </c>
      <c r="AG38" s="12">
        <v>0</v>
      </c>
      <c r="AH38" s="12">
        <v>0</v>
      </c>
      <c r="AI38" s="13" t="s">
        <v>246</v>
      </c>
      <c r="AJ38" s="13" t="s">
        <v>246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36967450</v>
      </c>
      <c r="H40" s="5">
        <v>36118370</v>
      </c>
      <c r="I40" s="5">
        <v>39478984</v>
      </c>
      <c r="J40" s="5">
        <v>41719070</v>
      </c>
      <c r="K40" s="5">
        <f t="shared" ref="K40:Q40" si="9">SUM(K96,K152,K209)</f>
        <v>44685888</v>
      </c>
      <c r="L40" s="5">
        <f t="shared" si="9"/>
        <v>50207718</v>
      </c>
      <c r="M40" s="5">
        <f t="shared" si="9"/>
        <v>48347791</v>
      </c>
      <c r="N40" s="5">
        <f t="shared" si="9"/>
        <v>55128723</v>
      </c>
      <c r="O40" s="5">
        <f t="shared" si="9"/>
        <v>59657058</v>
      </c>
      <c r="P40" s="5">
        <f t="shared" si="9"/>
        <v>63908722</v>
      </c>
      <c r="Q40" s="5">
        <f t="shared" si="9"/>
        <v>60451497</v>
      </c>
      <c r="R40" s="5">
        <f t="shared" ref="R40:AA40" si="10">SUM(R96,R152,R209,R234)</f>
        <v>63451893</v>
      </c>
      <c r="S40" s="5">
        <f t="shared" si="10"/>
        <v>68389265</v>
      </c>
      <c r="T40" s="5">
        <f t="shared" si="10"/>
        <v>69451555</v>
      </c>
      <c r="U40" s="5">
        <f t="shared" si="10"/>
        <v>72024997.310000002</v>
      </c>
      <c r="V40" s="5">
        <f t="shared" si="10"/>
        <v>77410206</v>
      </c>
      <c r="W40" s="5">
        <f t="shared" si="10"/>
        <v>86263352.039999992</v>
      </c>
      <c r="X40" s="5">
        <f t="shared" si="10"/>
        <v>82728489</v>
      </c>
      <c r="Y40" s="5">
        <f t="shared" si="10"/>
        <v>74336944</v>
      </c>
      <c r="Z40" s="5">
        <f t="shared" si="10"/>
        <v>83884813</v>
      </c>
      <c r="AA40" s="5">
        <f t="shared" si="10"/>
        <v>76042174</v>
      </c>
      <c r="AB40" s="5">
        <v>74838224</v>
      </c>
      <c r="AC40" s="5">
        <v>87096779</v>
      </c>
      <c r="AD40" s="5">
        <v>80274306</v>
      </c>
      <c r="AE40" s="5">
        <v>143733723</v>
      </c>
      <c r="AF40" s="5">
        <v>90505178</v>
      </c>
      <c r="AG40" s="5">
        <v>87323314</v>
      </c>
      <c r="AH40" s="5">
        <v>92297391</v>
      </c>
      <c r="AI40" s="10">
        <v>3.5565703345616928E-2</v>
      </c>
      <c r="AJ40" s="10">
        <v>5.6961615084832898E-2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13385444</v>
      </c>
      <c r="H42" s="12">
        <v>14112246</v>
      </c>
      <c r="I42" s="12">
        <v>14947370</v>
      </c>
      <c r="J42" s="12">
        <v>15886205</v>
      </c>
      <c r="K42" s="12">
        <f t="shared" ref="K42:AA51" si="11">SUM(K98,K154,K211)</f>
        <v>15795224</v>
      </c>
      <c r="L42" s="12">
        <f t="shared" si="11"/>
        <v>16517926</v>
      </c>
      <c r="M42" s="12">
        <f t="shared" si="11"/>
        <v>17459088</v>
      </c>
      <c r="N42" s="12">
        <f t="shared" si="11"/>
        <v>18803643</v>
      </c>
      <c r="O42" s="12">
        <f t="shared" si="11"/>
        <v>21059223</v>
      </c>
      <c r="P42" s="12">
        <f t="shared" si="11"/>
        <v>22151434</v>
      </c>
      <c r="Q42" s="12">
        <f t="shared" si="11"/>
        <v>21908484</v>
      </c>
      <c r="R42" s="12">
        <f t="shared" si="11"/>
        <v>22369999</v>
      </c>
      <c r="S42" s="12">
        <f t="shared" si="11"/>
        <v>25245913</v>
      </c>
      <c r="T42" s="12">
        <f t="shared" si="11"/>
        <v>27335035</v>
      </c>
      <c r="U42" s="12">
        <f t="shared" si="11"/>
        <v>28331230.449999999</v>
      </c>
      <c r="V42" s="12">
        <f t="shared" si="11"/>
        <v>27720103</v>
      </c>
      <c r="W42" s="12">
        <f t="shared" si="11"/>
        <v>30593767</v>
      </c>
      <c r="X42" s="12">
        <f t="shared" si="11"/>
        <v>29862347</v>
      </c>
      <c r="Y42" s="12">
        <f t="shared" si="11"/>
        <v>27393733</v>
      </c>
      <c r="Z42" s="12">
        <f t="shared" si="11"/>
        <v>29761628</v>
      </c>
      <c r="AA42" s="12">
        <f t="shared" si="11"/>
        <v>28132029</v>
      </c>
      <c r="AB42" s="12">
        <v>28642306</v>
      </c>
      <c r="AC42" s="12">
        <v>35424906</v>
      </c>
      <c r="AD42" s="12">
        <v>32530297</v>
      </c>
      <c r="AE42" s="12">
        <v>35698175</v>
      </c>
      <c r="AF42" s="12">
        <v>35847491</v>
      </c>
      <c r="AG42" s="12">
        <v>34719113</v>
      </c>
      <c r="AH42" s="12">
        <v>37099148</v>
      </c>
      <c r="AI42" s="13">
        <v>4.4061286689682344E-2</v>
      </c>
      <c r="AJ42" s="13">
        <v>6.8551146453539866E-2</v>
      </c>
    </row>
    <row r="43" spans="1:36" ht="10.5" customHeight="1" x14ac:dyDescent="0.2">
      <c r="A43" s="11"/>
      <c r="B43" s="19" t="s">
        <v>65</v>
      </c>
      <c r="C43" s="14"/>
      <c r="D43" s="19"/>
      <c r="E43" s="14"/>
      <c r="F43" s="2"/>
      <c r="G43" s="12">
        <v>15103620</v>
      </c>
      <c r="H43" s="12">
        <v>15096767</v>
      </c>
      <c r="I43" s="12">
        <v>15891425</v>
      </c>
      <c r="J43" s="12">
        <v>16269868</v>
      </c>
      <c r="K43" s="12">
        <f t="shared" si="11"/>
        <v>17628016</v>
      </c>
      <c r="L43" s="12">
        <f t="shared" si="11"/>
        <v>17035560</v>
      </c>
      <c r="M43" s="12">
        <f t="shared" si="11"/>
        <v>18220236</v>
      </c>
      <c r="N43" s="12">
        <f t="shared" si="11"/>
        <v>20402039</v>
      </c>
      <c r="O43" s="12">
        <f t="shared" si="11"/>
        <v>21332027</v>
      </c>
      <c r="P43" s="12">
        <f t="shared" si="11"/>
        <v>22349943</v>
      </c>
      <c r="Q43" s="12">
        <f t="shared" si="11"/>
        <v>23106533</v>
      </c>
      <c r="R43" s="12">
        <f t="shared" si="11"/>
        <v>23653361</v>
      </c>
      <c r="S43" s="12">
        <f t="shared" si="11"/>
        <v>23667014</v>
      </c>
      <c r="T43" s="12">
        <f t="shared" si="11"/>
        <v>23730030</v>
      </c>
      <c r="U43" s="12">
        <f t="shared" si="11"/>
        <v>25089105</v>
      </c>
      <c r="V43" s="12">
        <f t="shared" si="11"/>
        <v>26371609</v>
      </c>
      <c r="W43" s="12">
        <f t="shared" si="11"/>
        <v>26979960</v>
      </c>
      <c r="X43" s="12">
        <f t="shared" si="11"/>
        <v>25981828</v>
      </c>
      <c r="Y43" s="12">
        <f t="shared" si="11"/>
        <v>24131026</v>
      </c>
      <c r="Z43" s="12">
        <f t="shared" si="11"/>
        <v>23286743</v>
      </c>
      <c r="AA43" s="12">
        <f t="shared" si="11"/>
        <v>22833509</v>
      </c>
      <c r="AB43" s="12">
        <v>22942267</v>
      </c>
      <c r="AC43" s="12">
        <v>23925645</v>
      </c>
      <c r="AD43" s="12">
        <v>24380953</v>
      </c>
      <c r="AE43" s="12">
        <v>24999443</v>
      </c>
      <c r="AF43" s="12">
        <v>25960506</v>
      </c>
      <c r="AG43" s="12">
        <v>25614888</v>
      </c>
      <c r="AH43" s="12">
        <v>28260102</v>
      </c>
      <c r="AI43" s="13">
        <v>3.5355669235477283E-2</v>
      </c>
      <c r="AJ43" s="13">
        <v>0.10326861472125118</v>
      </c>
    </row>
    <row r="44" spans="1:36" ht="10.5" customHeight="1" x14ac:dyDescent="0.2">
      <c r="A44" s="11"/>
      <c r="B44" s="19" t="s">
        <v>66</v>
      </c>
      <c r="C44" s="14"/>
      <c r="D44" s="19"/>
      <c r="E44" s="14"/>
      <c r="F44" s="2"/>
      <c r="G44" s="12">
        <v>2767717</v>
      </c>
      <c r="H44" s="12">
        <v>3002238</v>
      </c>
      <c r="I44" s="12">
        <v>2856098</v>
      </c>
      <c r="J44" s="12">
        <v>3682622</v>
      </c>
      <c r="K44" s="12">
        <f t="shared" si="11"/>
        <v>3917853</v>
      </c>
      <c r="L44" s="12">
        <f t="shared" si="11"/>
        <v>4281040</v>
      </c>
      <c r="M44" s="12">
        <f t="shared" si="11"/>
        <v>4801766</v>
      </c>
      <c r="N44" s="12">
        <f t="shared" si="11"/>
        <v>5207159</v>
      </c>
      <c r="O44" s="12">
        <f t="shared" si="11"/>
        <v>5762261</v>
      </c>
      <c r="P44" s="12">
        <f t="shared" si="11"/>
        <v>5621199</v>
      </c>
      <c r="Q44" s="12">
        <f t="shared" si="11"/>
        <v>5885124</v>
      </c>
      <c r="R44" s="12">
        <f t="shared" si="11"/>
        <v>6218848</v>
      </c>
      <c r="S44" s="12">
        <f t="shared" si="11"/>
        <v>7885406</v>
      </c>
      <c r="T44" s="12">
        <f t="shared" si="11"/>
        <v>7764131</v>
      </c>
      <c r="U44" s="12">
        <f t="shared" si="11"/>
        <v>8218291</v>
      </c>
      <c r="V44" s="12">
        <f t="shared" si="11"/>
        <v>9927168</v>
      </c>
      <c r="W44" s="12">
        <f t="shared" si="11"/>
        <v>13855613</v>
      </c>
      <c r="X44" s="12">
        <f t="shared" si="11"/>
        <v>14222906</v>
      </c>
      <c r="Y44" s="12">
        <f t="shared" si="11"/>
        <v>9091905</v>
      </c>
      <c r="Z44" s="12">
        <f t="shared" si="11"/>
        <v>13444393</v>
      </c>
      <c r="AA44" s="12">
        <f t="shared" si="11"/>
        <v>10573282</v>
      </c>
      <c r="AB44" s="12">
        <v>11839219</v>
      </c>
      <c r="AC44" s="12">
        <v>10717087</v>
      </c>
      <c r="AD44" s="12">
        <v>10627285</v>
      </c>
      <c r="AE44" s="12">
        <v>11860969</v>
      </c>
      <c r="AF44" s="12">
        <v>10896846</v>
      </c>
      <c r="AG44" s="12">
        <v>10423142</v>
      </c>
      <c r="AH44" s="12">
        <v>10716393</v>
      </c>
      <c r="AI44" s="13">
        <v>-1.6470034328157968E-2</v>
      </c>
      <c r="AJ44" s="13">
        <v>2.8134606628212492E-2</v>
      </c>
    </row>
    <row r="45" spans="1:36" ht="10.5" customHeight="1" x14ac:dyDescent="0.2">
      <c r="A45" s="11"/>
      <c r="B45" s="19" t="s">
        <v>67</v>
      </c>
      <c r="C45" s="14"/>
      <c r="D45" s="19"/>
      <c r="E45" s="14"/>
      <c r="F45" s="2"/>
      <c r="G45" s="12">
        <v>883808</v>
      </c>
      <c r="H45" s="12">
        <v>764187</v>
      </c>
      <c r="I45" s="12">
        <v>879774</v>
      </c>
      <c r="J45" s="12">
        <v>1010079</v>
      </c>
      <c r="K45" s="12">
        <f t="shared" si="11"/>
        <v>1466142</v>
      </c>
      <c r="L45" s="12">
        <f t="shared" si="11"/>
        <v>1924644</v>
      </c>
      <c r="M45" s="12">
        <f t="shared" si="11"/>
        <v>1363367</v>
      </c>
      <c r="N45" s="12">
        <f t="shared" si="11"/>
        <v>1495583</v>
      </c>
      <c r="O45" s="12">
        <f t="shared" si="11"/>
        <v>2378545</v>
      </c>
      <c r="P45" s="12">
        <f t="shared" si="11"/>
        <v>2256470</v>
      </c>
      <c r="Q45" s="12">
        <f t="shared" si="11"/>
        <v>1585026</v>
      </c>
      <c r="R45" s="12">
        <f t="shared" si="11"/>
        <v>1637610</v>
      </c>
      <c r="S45" s="12">
        <f t="shared" si="11"/>
        <v>1944367</v>
      </c>
      <c r="T45" s="12">
        <f t="shared" si="11"/>
        <v>1856363</v>
      </c>
      <c r="U45" s="12">
        <f t="shared" si="11"/>
        <v>1357197</v>
      </c>
      <c r="V45" s="12">
        <f t="shared" si="11"/>
        <v>1828402</v>
      </c>
      <c r="W45" s="12">
        <f t="shared" si="11"/>
        <v>3250022</v>
      </c>
      <c r="X45" s="12">
        <f t="shared" si="11"/>
        <v>4079497</v>
      </c>
      <c r="Y45" s="12">
        <f t="shared" si="11"/>
        <v>1829626</v>
      </c>
      <c r="Z45" s="12">
        <f t="shared" si="11"/>
        <v>2125083</v>
      </c>
      <c r="AA45" s="12">
        <f t="shared" si="11"/>
        <v>1890186</v>
      </c>
      <c r="AB45" s="12">
        <v>770447</v>
      </c>
      <c r="AC45" s="12">
        <v>1638325</v>
      </c>
      <c r="AD45" s="12">
        <v>1560910</v>
      </c>
      <c r="AE45" s="12">
        <v>883517</v>
      </c>
      <c r="AF45" s="12">
        <v>2305670</v>
      </c>
      <c r="AG45" s="12">
        <v>1053607</v>
      </c>
      <c r="AH45" s="12">
        <v>952089</v>
      </c>
      <c r="AI45" s="13">
        <v>3.5911044036202044E-2</v>
      </c>
      <c r="AJ45" s="13">
        <v>-9.6352814664291339E-2</v>
      </c>
    </row>
    <row r="46" spans="1:36" ht="10.5" customHeight="1" x14ac:dyDescent="0.2">
      <c r="A46" s="11"/>
      <c r="B46" s="19" t="s">
        <v>69</v>
      </c>
      <c r="C46" s="14"/>
      <c r="D46" s="19"/>
      <c r="E46" s="14"/>
      <c r="F46" s="2"/>
      <c r="G46" s="12">
        <v>636056</v>
      </c>
      <c r="H46" s="12">
        <v>738597</v>
      </c>
      <c r="I46" s="12">
        <v>834362</v>
      </c>
      <c r="J46" s="12">
        <v>728831</v>
      </c>
      <c r="K46" s="12">
        <f t="shared" si="11"/>
        <v>647930</v>
      </c>
      <c r="L46" s="12">
        <f t="shared" si="11"/>
        <v>628108</v>
      </c>
      <c r="M46" s="12">
        <f t="shared" si="11"/>
        <v>981393</v>
      </c>
      <c r="N46" s="12">
        <f t="shared" si="11"/>
        <v>837077</v>
      </c>
      <c r="O46" s="12">
        <f t="shared" si="11"/>
        <v>886910</v>
      </c>
      <c r="P46" s="12">
        <f t="shared" si="11"/>
        <v>920452</v>
      </c>
      <c r="Q46" s="12">
        <f t="shared" si="11"/>
        <v>842937</v>
      </c>
      <c r="R46" s="12">
        <f t="shared" si="11"/>
        <v>851966</v>
      </c>
      <c r="S46" s="12">
        <f t="shared" si="11"/>
        <v>974753</v>
      </c>
      <c r="T46" s="12">
        <f t="shared" si="11"/>
        <v>1212710</v>
      </c>
      <c r="U46" s="12">
        <f t="shared" si="11"/>
        <v>1647704.52</v>
      </c>
      <c r="V46" s="12">
        <f t="shared" si="11"/>
        <v>586542</v>
      </c>
      <c r="W46" s="12">
        <f t="shared" si="11"/>
        <v>1719297</v>
      </c>
      <c r="X46" s="12">
        <f t="shared" si="11"/>
        <v>2414204</v>
      </c>
      <c r="Y46" s="12">
        <f t="shared" si="11"/>
        <v>1585836</v>
      </c>
      <c r="Z46" s="12">
        <f t="shared" si="11"/>
        <v>2455701</v>
      </c>
      <c r="AA46" s="12">
        <f t="shared" si="11"/>
        <v>2077753</v>
      </c>
      <c r="AB46" s="12">
        <v>1999075</v>
      </c>
      <c r="AC46" s="12">
        <v>1587376</v>
      </c>
      <c r="AD46" s="12">
        <v>189081</v>
      </c>
      <c r="AE46" s="12">
        <v>54735702</v>
      </c>
      <c r="AF46" s="12">
        <v>1641833</v>
      </c>
      <c r="AG46" s="12">
        <v>1440852</v>
      </c>
      <c r="AH46" s="12">
        <v>1647172</v>
      </c>
      <c r="AI46" s="13">
        <v>-3.1755637136089976E-2</v>
      </c>
      <c r="AJ46" s="13">
        <v>0.14319305522010589</v>
      </c>
    </row>
    <row r="47" spans="1:36" ht="10.5" customHeight="1" x14ac:dyDescent="0.2">
      <c r="A47" s="11"/>
      <c r="B47" s="19" t="s">
        <v>70</v>
      </c>
      <c r="C47" s="14"/>
      <c r="D47" s="19"/>
      <c r="E47" s="14"/>
      <c r="F47" s="2"/>
      <c r="G47" s="12">
        <v>771027</v>
      </c>
      <c r="H47" s="12">
        <v>635842</v>
      </c>
      <c r="I47" s="12">
        <v>2121992</v>
      </c>
      <c r="J47" s="12">
        <v>1958133</v>
      </c>
      <c r="K47" s="12">
        <f t="shared" si="11"/>
        <v>1873847</v>
      </c>
      <c r="L47" s="12">
        <f t="shared" si="11"/>
        <v>2231251</v>
      </c>
      <c r="M47" s="12">
        <f t="shared" si="11"/>
        <v>2084918</v>
      </c>
      <c r="N47" s="12">
        <f t="shared" si="11"/>
        <v>2157960</v>
      </c>
      <c r="O47" s="12">
        <f t="shared" si="11"/>
        <v>2626378</v>
      </c>
      <c r="P47" s="12">
        <f t="shared" si="11"/>
        <v>3329724</v>
      </c>
      <c r="Q47" s="12">
        <f t="shared" si="11"/>
        <v>2219206</v>
      </c>
      <c r="R47" s="12">
        <f t="shared" si="11"/>
        <v>2350681</v>
      </c>
      <c r="S47" s="12">
        <f t="shared" si="11"/>
        <v>2775264</v>
      </c>
      <c r="T47" s="12">
        <f t="shared" si="11"/>
        <v>1334966</v>
      </c>
      <c r="U47" s="12">
        <f t="shared" si="11"/>
        <v>2165098.86</v>
      </c>
      <c r="V47" s="12">
        <f t="shared" si="11"/>
        <v>3972642</v>
      </c>
      <c r="W47" s="12">
        <f t="shared" si="11"/>
        <v>4750843.04</v>
      </c>
      <c r="X47" s="12">
        <f t="shared" si="11"/>
        <v>2575413</v>
      </c>
      <c r="Y47" s="12">
        <f t="shared" si="11"/>
        <v>6245925</v>
      </c>
      <c r="Z47" s="12">
        <f t="shared" si="11"/>
        <v>5309216</v>
      </c>
      <c r="AA47" s="12">
        <f t="shared" si="11"/>
        <v>5594257</v>
      </c>
      <c r="AB47" s="12">
        <v>3603316</v>
      </c>
      <c r="AC47" s="12">
        <v>2966153</v>
      </c>
      <c r="AD47" s="12">
        <v>4480012</v>
      </c>
      <c r="AE47" s="12">
        <v>4949128</v>
      </c>
      <c r="AF47" s="12">
        <v>5681851</v>
      </c>
      <c r="AG47" s="12">
        <v>5914086</v>
      </c>
      <c r="AH47" s="12">
        <v>6946815</v>
      </c>
      <c r="AI47" s="13">
        <v>0.11561384987289935</v>
      </c>
      <c r="AJ47" s="13">
        <v>0.1746219111456952</v>
      </c>
    </row>
    <row r="48" spans="1:36" ht="10.5" customHeight="1" x14ac:dyDescent="0.2">
      <c r="A48" s="11"/>
      <c r="B48" s="19" t="s">
        <v>71</v>
      </c>
      <c r="C48" s="14"/>
      <c r="D48" s="19"/>
      <c r="E48" s="14"/>
      <c r="F48" s="2"/>
      <c r="G48" s="12">
        <v>661307</v>
      </c>
      <c r="H48" s="12">
        <v>679039</v>
      </c>
      <c r="I48" s="12">
        <v>829871</v>
      </c>
      <c r="J48" s="12">
        <v>758163</v>
      </c>
      <c r="K48" s="12">
        <f t="shared" si="11"/>
        <v>841283</v>
      </c>
      <c r="L48" s="12">
        <f t="shared" si="11"/>
        <v>732316</v>
      </c>
      <c r="M48" s="12">
        <f t="shared" si="11"/>
        <v>702358</v>
      </c>
      <c r="N48" s="12">
        <f t="shared" si="11"/>
        <v>832587</v>
      </c>
      <c r="O48" s="12">
        <f t="shared" si="11"/>
        <v>898364</v>
      </c>
      <c r="P48" s="12">
        <f t="shared" si="11"/>
        <v>1150966</v>
      </c>
      <c r="Q48" s="12">
        <f t="shared" si="11"/>
        <v>758081</v>
      </c>
      <c r="R48" s="12">
        <f t="shared" si="11"/>
        <v>983058</v>
      </c>
      <c r="S48" s="12">
        <f t="shared" si="11"/>
        <v>1021272</v>
      </c>
      <c r="T48" s="12">
        <f t="shared" si="11"/>
        <v>900841</v>
      </c>
      <c r="U48" s="12">
        <f t="shared" si="11"/>
        <v>1186004.48</v>
      </c>
      <c r="V48" s="12">
        <f t="shared" si="11"/>
        <v>4377058</v>
      </c>
      <c r="W48" s="12">
        <f t="shared" si="11"/>
        <v>2402444</v>
      </c>
      <c r="X48" s="12">
        <f t="shared" si="11"/>
        <v>1408230</v>
      </c>
      <c r="Y48" s="12">
        <f t="shared" si="11"/>
        <v>1480468</v>
      </c>
      <c r="Z48" s="12">
        <f t="shared" si="11"/>
        <v>1641051</v>
      </c>
      <c r="AA48" s="12">
        <f t="shared" si="11"/>
        <v>1391970</v>
      </c>
      <c r="AB48" s="12">
        <v>1509218</v>
      </c>
      <c r="AC48" s="12">
        <v>1207564</v>
      </c>
      <c r="AD48" s="12">
        <v>1333221</v>
      </c>
      <c r="AE48" s="12">
        <v>1676365</v>
      </c>
      <c r="AF48" s="12">
        <v>1769153</v>
      </c>
      <c r="AG48" s="12">
        <v>1487379</v>
      </c>
      <c r="AH48" s="12">
        <v>1837512</v>
      </c>
      <c r="AI48" s="13">
        <v>3.3347440129848582E-2</v>
      </c>
      <c r="AJ48" s="13">
        <v>0.23540267813381793</v>
      </c>
    </row>
    <row r="49" spans="1:36" ht="10.5" customHeight="1" x14ac:dyDescent="0.2">
      <c r="A49" s="11"/>
      <c r="B49" s="19" t="s">
        <v>72</v>
      </c>
      <c r="C49" s="14"/>
      <c r="D49" s="19"/>
      <c r="E49" s="14"/>
      <c r="F49" s="2"/>
      <c r="G49" s="12">
        <v>111452</v>
      </c>
      <c r="H49" s="12">
        <v>72250</v>
      </c>
      <c r="I49" s="12">
        <v>72691</v>
      </c>
      <c r="J49" s="12">
        <v>220019</v>
      </c>
      <c r="K49" s="12">
        <f t="shared" si="11"/>
        <v>206430</v>
      </c>
      <c r="L49" s="12">
        <f t="shared" si="11"/>
        <v>195863</v>
      </c>
      <c r="M49" s="12">
        <f t="shared" si="11"/>
        <v>300290</v>
      </c>
      <c r="N49" s="12">
        <f t="shared" si="11"/>
        <v>358521</v>
      </c>
      <c r="O49" s="12">
        <f t="shared" si="11"/>
        <v>308573</v>
      </c>
      <c r="P49" s="12">
        <f t="shared" si="11"/>
        <v>1052286</v>
      </c>
      <c r="Q49" s="12">
        <f t="shared" si="11"/>
        <v>46500</v>
      </c>
      <c r="R49" s="12">
        <f t="shared" si="11"/>
        <v>531575</v>
      </c>
      <c r="S49" s="12">
        <f t="shared" si="11"/>
        <v>363857</v>
      </c>
      <c r="T49" s="12">
        <f t="shared" si="11"/>
        <v>3288397</v>
      </c>
      <c r="U49" s="12">
        <f t="shared" si="11"/>
        <v>2755342</v>
      </c>
      <c r="V49" s="12">
        <f t="shared" si="11"/>
        <v>615938</v>
      </c>
      <c r="W49" s="12">
        <f t="shared" si="11"/>
        <v>974931</v>
      </c>
      <c r="X49" s="12">
        <f t="shared" si="11"/>
        <v>311865</v>
      </c>
      <c r="Y49" s="12">
        <f t="shared" si="11"/>
        <v>408310</v>
      </c>
      <c r="Z49" s="12">
        <f t="shared" si="11"/>
        <v>1388495</v>
      </c>
      <c r="AA49" s="12">
        <f t="shared" si="11"/>
        <v>1744782</v>
      </c>
      <c r="AB49" s="12">
        <v>1672368</v>
      </c>
      <c r="AC49" s="12">
        <v>786716</v>
      </c>
      <c r="AD49" s="12">
        <v>694026</v>
      </c>
      <c r="AE49" s="12">
        <v>4000745</v>
      </c>
      <c r="AF49" s="12">
        <v>1872216</v>
      </c>
      <c r="AG49" s="12">
        <v>689734</v>
      </c>
      <c r="AH49" s="12">
        <v>398970</v>
      </c>
      <c r="AI49" s="13">
        <v>-0.21246826171049082</v>
      </c>
      <c r="AJ49" s="13">
        <v>-0.42155961573592138</v>
      </c>
    </row>
    <row r="50" spans="1:36" ht="10.5" customHeight="1" x14ac:dyDescent="0.2">
      <c r="A50" s="11"/>
      <c r="B50" s="19" t="s">
        <v>73</v>
      </c>
      <c r="C50" s="14"/>
      <c r="D50" s="19"/>
      <c r="E50" s="14"/>
      <c r="F50" s="2"/>
      <c r="G50" s="12">
        <v>2217582</v>
      </c>
      <c r="H50" s="12">
        <v>577417</v>
      </c>
      <c r="I50" s="12">
        <v>998411</v>
      </c>
      <c r="J50" s="12">
        <v>784486</v>
      </c>
      <c r="K50" s="12">
        <f t="shared" si="11"/>
        <v>1809431</v>
      </c>
      <c r="L50" s="12">
        <f t="shared" si="11"/>
        <v>6194995</v>
      </c>
      <c r="M50" s="12">
        <f t="shared" si="11"/>
        <v>1844718</v>
      </c>
      <c r="N50" s="12">
        <f t="shared" si="11"/>
        <v>4239614</v>
      </c>
      <c r="O50" s="12">
        <f t="shared" si="11"/>
        <v>2639257</v>
      </c>
      <c r="P50" s="12">
        <f t="shared" si="11"/>
        <v>3165276</v>
      </c>
      <c r="Q50" s="12">
        <f t="shared" si="11"/>
        <v>3205280</v>
      </c>
      <c r="R50" s="12">
        <f t="shared" si="11"/>
        <v>4040141</v>
      </c>
      <c r="S50" s="12">
        <f t="shared" si="11"/>
        <v>3251872</v>
      </c>
      <c r="T50" s="12">
        <f t="shared" si="11"/>
        <v>1139973</v>
      </c>
      <c r="U50" s="12">
        <f t="shared" si="11"/>
        <v>961691</v>
      </c>
      <c r="V50" s="12">
        <f t="shared" si="11"/>
        <v>1697381</v>
      </c>
      <c r="W50" s="12">
        <f t="shared" si="11"/>
        <v>1359356</v>
      </c>
      <c r="X50" s="12">
        <f t="shared" si="11"/>
        <v>1271684</v>
      </c>
      <c r="Y50" s="12">
        <f t="shared" si="11"/>
        <v>1766660</v>
      </c>
      <c r="Z50" s="12">
        <f t="shared" si="11"/>
        <v>2081351</v>
      </c>
      <c r="AA50" s="12">
        <f t="shared" si="11"/>
        <v>1222257</v>
      </c>
      <c r="AB50" s="12">
        <v>963654</v>
      </c>
      <c r="AC50" s="12">
        <v>7184989</v>
      </c>
      <c r="AD50" s="12">
        <v>2930728</v>
      </c>
      <c r="AE50" s="12">
        <v>3449404</v>
      </c>
      <c r="AF50" s="12">
        <v>2853369</v>
      </c>
      <c r="AG50" s="12">
        <v>4395854</v>
      </c>
      <c r="AH50" s="12">
        <v>2970365</v>
      </c>
      <c r="AI50" s="13">
        <v>0.20637255495711759</v>
      </c>
      <c r="AJ50" s="13">
        <v>-0.32428033324127692</v>
      </c>
    </row>
    <row r="51" spans="1:36" ht="10.5" customHeight="1" x14ac:dyDescent="0.2">
      <c r="A51" s="11"/>
      <c r="B51" s="19" t="s">
        <v>74</v>
      </c>
      <c r="C51" s="14"/>
      <c r="D51" s="19"/>
      <c r="E51" s="14"/>
      <c r="F51" s="2"/>
      <c r="G51" s="12">
        <v>429437</v>
      </c>
      <c r="H51" s="12">
        <v>439787</v>
      </c>
      <c r="I51" s="12">
        <v>46990</v>
      </c>
      <c r="J51" s="12">
        <v>420664</v>
      </c>
      <c r="K51" s="12">
        <f t="shared" si="11"/>
        <v>499732</v>
      </c>
      <c r="L51" s="12">
        <f t="shared" si="11"/>
        <v>466015</v>
      </c>
      <c r="M51" s="12">
        <f t="shared" si="11"/>
        <v>589657</v>
      </c>
      <c r="N51" s="12">
        <f t="shared" si="11"/>
        <v>794540</v>
      </c>
      <c r="O51" s="12">
        <f t="shared" si="11"/>
        <v>1765520</v>
      </c>
      <c r="P51" s="12">
        <f t="shared" si="11"/>
        <v>1910972</v>
      </c>
      <c r="Q51" s="12">
        <f t="shared" si="11"/>
        <v>894326</v>
      </c>
      <c r="R51" s="12">
        <f t="shared" si="11"/>
        <v>814654</v>
      </c>
      <c r="S51" s="12">
        <f t="shared" si="11"/>
        <v>1259547</v>
      </c>
      <c r="T51" s="12">
        <f t="shared" si="11"/>
        <v>889109</v>
      </c>
      <c r="U51" s="12">
        <f t="shared" si="11"/>
        <v>313333</v>
      </c>
      <c r="V51" s="12">
        <f t="shared" si="11"/>
        <v>313363</v>
      </c>
      <c r="W51" s="12">
        <f t="shared" si="11"/>
        <v>377119</v>
      </c>
      <c r="X51" s="12">
        <f t="shared" si="11"/>
        <v>600515</v>
      </c>
      <c r="Y51" s="12">
        <f t="shared" si="11"/>
        <v>403455</v>
      </c>
      <c r="Z51" s="12">
        <f t="shared" si="11"/>
        <v>2391152</v>
      </c>
      <c r="AA51" s="12">
        <f t="shared" si="11"/>
        <v>582149</v>
      </c>
      <c r="AB51" s="12">
        <v>896354</v>
      </c>
      <c r="AC51" s="12">
        <v>1658018</v>
      </c>
      <c r="AD51" s="12">
        <v>1547793</v>
      </c>
      <c r="AE51" s="12">
        <v>1480275</v>
      </c>
      <c r="AF51" s="12">
        <v>1676243</v>
      </c>
      <c r="AG51" s="12">
        <v>1584659</v>
      </c>
      <c r="AH51" s="12">
        <v>1468825</v>
      </c>
      <c r="AI51" s="13">
        <v>8.5796446046661812E-2</v>
      </c>
      <c r="AJ51" s="13">
        <v>-7.3097114268748042E-2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2">R234</f>
        <v>0</v>
      </c>
      <c r="S52" s="12">
        <f t="shared" si="12"/>
        <v>0</v>
      </c>
      <c r="T52" s="12">
        <f t="shared" si="12"/>
        <v>0</v>
      </c>
      <c r="U52" s="12">
        <f t="shared" si="12"/>
        <v>0</v>
      </c>
      <c r="V52" s="12">
        <f t="shared" si="12"/>
        <v>0</v>
      </c>
      <c r="W52" s="12">
        <f t="shared" si="12"/>
        <v>0</v>
      </c>
      <c r="X52" s="12">
        <f t="shared" si="12"/>
        <v>0</v>
      </c>
      <c r="Y52" s="12">
        <f t="shared" si="12"/>
        <v>0</v>
      </c>
      <c r="Z52" s="12">
        <f t="shared" si="12"/>
        <v>0</v>
      </c>
      <c r="AA52" s="12">
        <f t="shared" si="12"/>
        <v>0</v>
      </c>
      <c r="AB52" s="12">
        <v>0</v>
      </c>
      <c r="AC52" s="12">
        <v>0</v>
      </c>
      <c r="AD52" s="12">
        <v>0</v>
      </c>
      <c r="AE52" s="12">
        <v>0</v>
      </c>
      <c r="AF52" s="12">
        <v>0</v>
      </c>
      <c r="AG52" s="12">
        <v>0</v>
      </c>
      <c r="AH52" s="12">
        <v>0</v>
      </c>
      <c r="AI52" s="13" t="s">
        <v>246</v>
      </c>
      <c r="AJ52" s="13" t="s">
        <v>246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238</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27624870</v>
      </c>
      <c r="H62" s="5">
        <v>27214030</v>
      </c>
      <c r="I62" s="5">
        <v>29248508</v>
      </c>
      <c r="J62" s="5">
        <v>29344775</v>
      </c>
      <c r="K62" s="5">
        <f>SUM(K64,K79,K91,K93)</f>
        <v>31419102</v>
      </c>
      <c r="L62" s="5">
        <f>SUM(L64,L79,L91,L93)</f>
        <v>33193818</v>
      </c>
      <c r="M62" s="5">
        <f>SUM(M64,M79,M91,M93)</f>
        <v>32831608</v>
      </c>
      <c r="N62" s="5">
        <f>SUM(N64,N79,N91,N93)</f>
        <v>40283068</v>
      </c>
      <c r="O62" s="39">
        <v>40226222</v>
      </c>
      <c r="P62" s="39">
        <v>44139162</v>
      </c>
      <c r="Q62" s="39">
        <v>42651786</v>
      </c>
      <c r="R62" s="39">
        <v>45521687</v>
      </c>
      <c r="S62" s="39">
        <v>43777168</v>
      </c>
      <c r="T62" s="39">
        <v>45625994</v>
      </c>
      <c r="U62" s="8">
        <v>47657792</v>
      </c>
      <c r="V62" s="8">
        <f>SUM(V64,V79,V91,V93)</f>
        <v>51694309</v>
      </c>
      <c r="W62" s="8">
        <f>W64+W79+W91+W93</f>
        <v>50218042</v>
      </c>
      <c r="X62" s="8">
        <f>SUM(X64,X79,X91,X93)</f>
        <v>54072753</v>
      </c>
      <c r="Y62" s="8">
        <f>SUM(Y64+Y79+Y91+Y93)</f>
        <v>47387063</v>
      </c>
      <c r="Z62" s="8">
        <f>SUM(Z64+Z79+Z91+Z93)</f>
        <v>47069285</v>
      </c>
      <c r="AA62" s="8">
        <f>SUM(AA64+AA79+AA91+AA93)</f>
        <v>46866611</v>
      </c>
      <c r="AB62" s="39">
        <v>47498258</v>
      </c>
      <c r="AC62" s="39">
        <v>49812899</v>
      </c>
      <c r="AD62" s="39">
        <v>50222039</v>
      </c>
      <c r="AE62" s="39">
        <v>55553327</v>
      </c>
      <c r="AF62" s="39">
        <v>55761503</v>
      </c>
      <c r="AG62" s="39">
        <v>56019380</v>
      </c>
      <c r="AH62" s="39">
        <v>56867339</v>
      </c>
      <c r="AI62" s="10">
        <v>3.045936552801809E-2</v>
      </c>
      <c r="AJ62" s="10">
        <v>1.5136886556045425E-2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5643086</v>
      </c>
      <c r="H64" s="12">
        <v>5662230</v>
      </c>
      <c r="I64" s="12">
        <v>6893507</v>
      </c>
      <c r="J64" s="12">
        <v>5389503</v>
      </c>
      <c r="K64" s="12">
        <f>SUM(K65,K69:K73)</f>
        <v>6712300</v>
      </c>
      <c r="L64" s="12">
        <f>SUM(L65,L69:L73)</f>
        <v>5933679</v>
      </c>
      <c r="M64" s="12">
        <f>SUM(M65,M69:M73)</f>
        <v>6097785</v>
      </c>
      <c r="N64" s="12">
        <f>SUM(N65,N69:N73)</f>
        <v>7028476</v>
      </c>
      <c r="O64" s="41">
        <v>7133700</v>
      </c>
      <c r="P64" s="41">
        <v>7702677</v>
      </c>
      <c r="Q64" s="41">
        <v>8787869</v>
      </c>
      <c r="R64" s="41">
        <v>8902576</v>
      </c>
      <c r="S64" s="41">
        <v>8607627</v>
      </c>
      <c r="T64" s="41">
        <v>8964577</v>
      </c>
      <c r="U64" s="11">
        <v>9889096</v>
      </c>
      <c r="V64" s="11">
        <v>9392719</v>
      </c>
      <c r="W64" s="11">
        <v>9035836</v>
      </c>
      <c r="X64" s="11">
        <v>11882158</v>
      </c>
      <c r="Y64" s="11">
        <v>8785852</v>
      </c>
      <c r="Z64" s="11">
        <v>9166864</v>
      </c>
      <c r="AA64" s="11">
        <v>9400043</v>
      </c>
      <c r="AB64" s="41">
        <v>9766447</v>
      </c>
      <c r="AC64" s="41">
        <v>10885280</v>
      </c>
      <c r="AD64" s="41">
        <v>10433278</v>
      </c>
      <c r="AE64" s="41">
        <v>10600418</v>
      </c>
      <c r="AF64" s="41">
        <v>11027507</v>
      </c>
      <c r="AG64" s="39">
        <v>10266004</v>
      </c>
      <c r="AH64" s="41">
        <v>10230879</v>
      </c>
      <c r="AI64" s="13">
        <v>7.7730149718986397E-3</v>
      </c>
      <c r="AJ64" s="13">
        <v>-3.4214870752047244E-3</v>
      </c>
    </row>
    <row r="65" spans="1:36" ht="10.5" customHeight="1" x14ac:dyDescent="0.2">
      <c r="A65" s="11"/>
      <c r="B65" s="11"/>
      <c r="C65" s="11" t="s">
        <v>36</v>
      </c>
      <c r="D65" s="11"/>
      <c r="E65" s="11"/>
      <c r="F65" s="2"/>
      <c r="G65" s="12">
        <v>3310692</v>
      </c>
      <c r="H65" s="12">
        <v>3750987</v>
      </c>
      <c r="I65" s="12">
        <v>4037497</v>
      </c>
      <c r="J65" s="12">
        <v>3308744</v>
      </c>
      <c r="K65" s="12">
        <f>SUM(K66:K68)</f>
        <v>3304736</v>
      </c>
      <c r="L65" s="12">
        <f>SUM(L66:L68)</f>
        <v>3424417</v>
      </c>
      <c r="M65" s="12">
        <f>SUM(M66:M68)</f>
        <v>3926986</v>
      </c>
      <c r="N65" s="12">
        <f>SUM(N66:N68)</f>
        <v>4338007</v>
      </c>
      <c r="O65" s="41">
        <v>4718647</v>
      </c>
      <c r="P65" s="41">
        <v>5407217</v>
      </c>
      <c r="Q65" s="41">
        <v>6062909</v>
      </c>
      <c r="R65" s="41">
        <v>6886915</v>
      </c>
      <c r="S65" s="41">
        <v>6516859</v>
      </c>
      <c r="T65" s="41">
        <v>6822692</v>
      </c>
      <c r="U65" s="11">
        <v>7676922</v>
      </c>
      <c r="V65" s="11">
        <v>7024669</v>
      </c>
      <c r="W65" s="11">
        <v>7015310</v>
      </c>
      <c r="X65" s="11">
        <v>7130269</v>
      </c>
      <c r="Y65" s="11">
        <v>6944303</v>
      </c>
      <c r="Z65" s="11">
        <v>7231812</v>
      </c>
      <c r="AA65" s="11">
        <v>7618491</v>
      </c>
      <c r="AB65" s="41">
        <v>7802212</v>
      </c>
      <c r="AC65" s="41">
        <v>7925766</v>
      </c>
      <c r="AD65" s="41">
        <v>8316891</v>
      </c>
      <c r="AE65" s="41">
        <v>8371770</v>
      </c>
      <c r="AF65" s="41">
        <v>8532435</v>
      </c>
      <c r="AG65" s="41">
        <v>8481997</v>
      </c>
      <c r="AH65" s="41">
        <v>8668688</v>
      </c>
      <c r="AI65" s="13">
        <v>1.7706631083226121E-2</v>
      </c>
      <c r="AJ65" s="13">
        <v>2.2010264799669228E-2</v>
      </c>
    </row>
    <row r="66" spans="1:36" ht="10.5" customHeight="1" x14ac:dyDescent="0.2">
      <c r="A66" s="11"/>
      <c r="B66" s="11"/>
      <c r="C66" s="11"/>
      <c r="D66" s="11" t="s">
        <v>37</v>
      </c>
      <c r="E66" s="11"/>
      <c r="F66" s="2"/>
      <c r="G66" s="12">
        <v>3310692</v>
      </c>
      <c r="H66" s="12">
        <v>3750987</v>
      </c>
      <c r="I66" s="12">
        <v>4037497</v>
      </c>
      <c r="J66" s="12">
        <v>3308744</v>
      </c>
      <c r="K66" s="12">
        <v>3304736</v>
      </c>
      <c r="L66" s="12">
        <v>3414784</v>
      </c>
      <c r="M66" s="12">
        <v>3887377</v>
      </c>
      <c r="N66" s="12">
        <v>4264134</v>
      </c>
      <c r="O66" s="41">
        <v>4639582</v>
      </c>
      <c r="P66" s="41">
        <v>5326384</v>
      </c>
      <c r="Q66" s="41">
        <v>5959645</v>
      </c>
      <c r="R66" s="41">
        <v>6798537</v>
      </c>
      <c r="S66" s="41">
        <v>6430655</v>
      </c>
      <c r="T66" s="41">
        <v>6725351</v>
      </c>
      <c r="U66" s="11">
        <v>7584846</v>
      </c>
      <c r="V66" s="11">
        <v>6892502</v>
      </c>
      <c r="W66" s="11">
        <v>6910131</v>
      </c>
      <c r="X66" s="11">
        <v>7032285</v>
      </c>
      <c r="Y66" s="11">
        <v>6842452</v>
      </c>
      <c r="Z66" s="11">
        <v>7154217</v>
      </c>
      <c r="AA66" s="11">
        <v>7534322</v>
      </c>
      <c r="AB66" s="41">
        <v>7718428</v>
      </c>
      <c r="AC66" s="41">
        <v>7822913</v>
      </c>
      <c r="AD66" s="41">
        <v>8193503</v>
      </c>
      <c r="AE66" s="41">
        <v>8218867</v>
      </c>
      <c r="AF66" s="41">
        <v>8396792</v>
      </c>
      <c r="AG66" s="41">
        <v>8322949</v>
      </c>
      <c r="AH66" s="41">
        <v>8554536</v>
      </c>
      <c r="AI66" s="13">
        <v>1.7289589568114883E-2</v>
      </c>
      <c r="AJ66" s="13">
        <v>2.7825113430347825E-2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9633</v>
      </c>
      <c r="M68" s="12">
        <v>39609</v>
      </c>
      <c r="N68" s="12">
        <v>73873</v>
      </c>
      <c r="O68" s="41">
        <v>79065</v>
      </c>
      <c r="P68" s="41">
        <v>80833</v>
      </c>
      <c r="Q68" s="41">
        <v>103264</v>
      </c>
      <c r="R68" s="41">
        <v>88378</v>
      </c>
      <c r="S68" s="41">
        <v>86204</v>
      </c>
      <c r="T68" s="41">
        <v>97341</v>
      </c>
      <c r="U68" s="11">
        <v>92076</v>
      </c>
      <c r="V68" s="11">
        <v>132167</v>
      </c>
      <c r="W68" s="11">
        <v>105179</v>
      </c>
      <c r="X68" s="11">
        <v>97984</v>
      </c>
      <c r="Y68" s="11">
        <v>101851</v>
      </c>
      <c r="Z68" s="11">
        <v>77595</v>
      </c>
      <c r="AA68" s="11">
        <v>84169</v>
      </c>
      <c r="AB68" s="41">
        <v>83784</v>
      </c>
      <c r="AC68" s="41">
        <v>102853</v>
      </c>
      <c r="AD68" s="41">
        <v>123388</v>
      </c>
      <c r="AE68" s="41">
        <v>152903</v>
      </c>
      <c r="AF68" s="41">
        <v>135643</v>
      </c>
      <c r="AG68" s="41">
        <v>159048</v>
      </c>
      <c r="AH68" s="41">
        <v>114152</v>
      </c>
      <c r="AI68" s="13">
        <v>5.2899870822158412E-2</v>
      </c>
      <c r="AJ68" s="13">
        <v>-0.28227956340224336</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2332394</v>
      </c>
      <c r="H73" s="12">
        <v>1911243</v>
      </c>
      <c r="I73" s="12">
        <v>2856010</v>
      </c>
      <c r="J73" s="12">
        <v>2080759</v>
      </c>
      <c r="K73" s="12">
        <f>SUM(K74:K77)</f>
        <v>3407564</v>
      </c>
      <c r="L73" s="12">
        <f>SUM(L74:L77)</f>
        <v>2509262</v>
      </c>
      <c r="M73" s="12">
        <f>SUM(M74:M77)</f>
        <v>2170799</v>
      </c>
      <c r="N73" s="12">
        <f>SUM(N74:N77)</f>
        <v>2690469</v>
      </c>
      <c r="O73" s="41">
        <v>2415053</v>
      </c>
      <c r="P73" s="41">
        <v>2295460</v>
      </c>
      <c r="Q73" s="41">
        <v>2724960</v>
      </c>
      <c r="R73" s="41">
        <v>2015661</v>
      </c>
      <c r="S73" s="41">
        <v>2090768</v>
      </c>
      <c r="T73" s="41">
        <v>2141885</v>
      </c>
      <c r="U73" s="11">
        <v>2212174</v>
      </c>
      <c r="V73" s="11">
        <v>2368050</v>
      </c>
      <c r="W73" s="11">
        <v>2020526</v>
      </c>
      <c r="X73" s="11">
        <v>4751889</v>
      </c>
      <c r="Y73" s="11">
        <v>1841549</v>
      </c>
      <c r="Z73" s="11">
        <v>1935052</v>
      </c>
      <c r="AA73" s="11">
        <v>1781552</v>
      </c>
      <c r="AB73" s="41">
        <v>1964235</v>
      </c>
      <c r="AC73" s="41">
        <v>2959514</v>
      </c>
      <c r="AD73" s="41">
        <v>2116387</v>
      </c>
      <c r="AE73" s="41">
        <v>2228648</v>
      </c>
      <c r="AF73" s="41">
        <v>2495072</v>
      </c>
      <c r="AG73" s="41">
        <v>1784007</v>
      </c>
      <c r="AH73" s="41">
        <v>1562191</v>
      </c>
      <c r="AI73" s="13">
        <v>-3.7449669005597097E-2</v>
      </c>
      <c r="AJ73" s="13">
        <v>-0.12433583500513171</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1467044</v>
      </c>
      <c r="H75" s="12">
        <v>1568012</v>
      </c>
      <c r="I75" s="12">
        <v>1753888</v>
      </c>
      <c r="J75" s="12">
        <v>1838508</v>
      </c>
      <c r="K75" s="12">
        <v>1833113</v>
      </c>
      <c r="L75" s="12">
        <v>1864085</v>
      </c>
      <c r="M75" s="12">
        <v>1862521</v>
      </c>
      <c r="N75" s="12">
        <v>2117156</v>
      </c>
      <c r="O75" s="41">
        <v>1965809</v>
      </c>
      <c r="P75" s="41">
        <v>1806929</v>
      </c>
      <c r="Q75" s="41">
        <v>1627486</v>
      </c>
      <c r="R75" s="41">
        <v>1482007</v>
      </c>
      <c r="S75" s="41">
        <v>1494677</v>
      </c>
      <c r="T75" s="41">
        <v>1559104</v>
      </c>
      <c r="U75" s="11">
        <v>1722625</v>
      </c>
      <c r="V75" s="11">
        <v>1767159</v>
      </c>
      <c r="W75" s="11">
        <v>1546349</v>
      </c>
      <c r="X75" s="11">
        <v>1766591</v>
      </c>
      <c r="Y75" s="11">
        <v>1300568</v>
      </c>
      <c r="Z75" s="11">
        <v>1265542</v>
      </c>
      <c r="AA75" s="11">
        <v>1271961</v>
      </c>
      <c r="AB75" s="41">
        <v>1337978</v>
      </c>
      <c r="AC75" s="41">
        <v>1305620</v>
      </c>
      <c r="AD75" s="41">
        <v>1464090</v>
      </c>
      <c r="AE75" s="41">
        <v>1495389</v>
      </c>
      <c r="AF75" s="41">
        <v>1393045</v>
      </c>
      <c r="AG75" s="41">
        <v>1319370</v>
      </c>
      <c r="AH75" s="41">
        <v>1024816</v>
      </c>
      <c r="AI75" s="13">
        <v>-4.3468035504007463E-2</v>
      </c>
      <c r="AJ75" s="13">
        <v>-0.22325352251453345</v>
      </c>
    </row>
    <row r="76" spans="1:36" ht="10.5" customHeight="1" x14ac:dyDescent="0.2">
      <c r="A76" s="11"/>
      <c r="B76" s="14"/>
      <c r="C76" s="11"/>
      <c r="D76" s="15" t="s">
        <v>47</v>
      </c>
      <c r="E76" s="11"/>
      <c r="F76" s="2"/>
      <c r="G76" s="12">
        <v>0</v>
      </c>
      <c r="H76" s="12">
        <v>0</v>
      </c>
      <c r="I76" s="12">
        <v>0</v>
      </c>
      <c r="J76" s="12">
        <v>0</v>
      </c>
      <c r="K76" s="12">
        <v>0</v>
      </c>
      <c r="L76" s="12">
        <v>310000</v>
      </c>
      <c r="M76" s="12">
        <v>0</v>
      </c>
      <c r="N76" s="12">
        <v>0</v>
      </c>
      <c r="O76" s="41">
        <v>0</v>
      </c>
      <c r="P76" s="41">
        <v>16084</v>
      </c>
      <c r="Q76" s="41">
        <v>700000</v>
      </c>
      <c r="R76" s="41">
        <v>149500</v>
      </c>
      <c r="S76" s="41">
        <v>0</v>
      </c>
      <c r="T76" s="41">
        <v>0</v>
      </c>
      <c r="U76" s="11">
        <v>0</v>
      </c>
      <c r="V76" s="11">
        <v>0</v>
      </c>
      <c r="W76" s="11">
        <v>0</v>
      </c>
      <c r="X76" s="11">
        <v>2500000</v>
      </c>
      <c r="Y76" s="11">
        <v>90182</v>
      </c>
      <c r="Z76" s="11">
        <v>0</v>
      </c>
      <c r="AA76" s="11">
        <v>0</v>
      </c>
      <c r="AB76" s="41">
        <v>0</v>
      </c>
      <c r="AC76" s="41">
        <v>1199428</v>
      </c>
      <c r="AD76" s="41">
        <v>0</v>
      </c>
      <c r="AE76" s="41">
        <v>0</v>
      </c>
      <c r="AF76" s="41">
        <v>0</v>
      </c>
      <c r="AG76" s="41">
        <v>0</v>
      </c>
      <c r="AH76" s="41">
        <v>0</v>
      </c>
      <c r="AI76" s="13" t="s">
        <v>246</v>
      </c>
      <c r="AJ76" s="13" t="s">
        <v>246</v>
      </c>
    </row>
    <row r="77" spans="1:36" ht="10.5" customHeight="1" x14ac:dyDescent="0.2">
      <c r="A77" s="11"/>
      <c r="B77" s="11"/>
      <c r="C77" s="11"/>
      <c r="D77" s="11" t="s">
        <v>48</v>
      </c>
      <c r="E77" s="11"/>
      <c r="F77" s="2"/>
      <c r="G77" s="12">
        <v>865350</v>
      </c>
      <c r="H77" s="12">
        <v>343231</v>
      </c>
      <c r="I77" s="12">
        <v>1102122</v>
      </c>
      <c r="J77" s="12">
        <v>242251</v>
      </c>
      <c r="K77" s="12">
        <v>1574451</v>
      </c>
      <c r="L77" s="12">
        <v>335177</v>
      </c>
      <c r="M77" s="12">
        <v>308278</v>
      </c>
      <c r="N77" s="12">
        <v>573313</v>
      </c>
      <c r="O77" s="41">
        <v>449244</v>
      </c>
      <c r="P77" s="41">
        <v>472447</v>
      </c>
      <c r="Q77" s="41">
        <v>397474</v>
      </c>
      <c r="R77" s="41">
        <v>384154</v>
      </c>
      <c r="S77" s="41">
        <v>596091</v>
      </c>
      <c r="T77" s="41">
        <v>582781</v>
      </c>
      <c r="U77" s="11">
        <v>489549</v>
      </c>
      <c r="V77" s="11">
        <v>600891</v>
      </c>
      <c r="W77" s="11">
        <v>474177</v>
      </c>
      <c r="X77" s="11">
        <v>485298</v>
      </c>
      <c r="Y77" s="11">
        <v>450799</v>
      </c>
      <c r="Z77" s="11">
        <v>669510</v>
      </c>
      <c r="AA77" s="11">
        <v>509591</v>
      </c>
      <c r="AB77" s="41">
        <v>626257</v>
      </c>
      <c r="AC77" s="41">
        <v>454466</v>
      </c>
      <c r="AD77" s="41">
        <v>652297</v>
      </c>
      <c r="AE77" s="41">
        <v>733259</v>
      </c>
      <c r="AF77" s="41">
        <v>1102027</v>
      </c>
      <c r="AG77" s="41">
        <v>464637</v>
      </c>
      <c r="AH77" s="41">
        <v>537375</v>
      </c>
      <c r="AI77" s="13">
        <v>-2.5188125527933147E-2</v>
      </c>
      <c r="AJ77" s="13">
        <v>0.15654801490195572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17454863</v>
      </c>
      <c r="H79" s="12">
        <v>17300841</v>
      </c>
      <c r="I79" s="12">
        <v>18002087</v>
      </c>
      <c r="J79" s="12">
        <v>19520795</v>
      </c>
      <c r="K79" s="12">
        <f>SUM(K80:K89)</f>
        <v>20072054</v>
      </c>
      <c r="L79" s="12">
        <f>SUM(L80:L89)</f>
        <v>22485318</v>
      </c>
      <c r="M79" s="12">
        <f>SUM(M80:M89)</f>
        <v>21876229</v>
      </c>
      <c r="N79" s="12">
        <f>SUM(N80:N89)</f>
        <v>27462479</v>
      </c>
      <c r="O79" s="41">
        <v>25852397</v>
      </c>
      <c r="P79" s="41">
        <v>28670716</v>
      </c>
      <c r="Q79" s="41">
        <v>26045274</v>
      </c>
      <c r="R79" s="41">
        <v>25619213</v>
      </c>
      <c r="S79" s="41">
        <v>26074055</v>
      </c>
      <c r="T79" s="41">
        <v>28070016</v>
      </c>
      <c r="U79" s="11">
        <v>29434758</v>
      </c>
      <c r="V79" s="11">
        <f>SUM(V80:V89)</f>
        <v>33644179</v>
      </c>
      <c r="W79" s="11">
        <f>SUM(W80:W89)</f>
        <v>31762846</v>
      </c>
      <c r="X79" s="11">
        <f>SUM(X80:X89)</f>
        <v>27751652</v>
      </c>
      <c r="Y79" s="11">
        <f>SUM(Y80:Y89)</f>
        <v>26100442</v>
      </c>
      <c r="Z79" s="11">
        <f>SUM(Z80:Z89)</f>
        <v>27725154</v>
      </c>
      <c r="AA79" s="11">
        <v>27925985</v>
      </c>
      <c r="AB79" s="41">
        <v>28599811</v>
      </c>
      <c r="AC79" s="41">
        <v>29844407</v>
      </c>
      <c r="AD79" s="41">
        <v>30318107</v>
      </c>
      <c r="AE79" s="41">
        <v>34562425</v>
      </c>
      <c r="AF79" s="41">
        <v>34674992</v>
      </c>
      <c r="AG79" s="41">
        <v>36035216</v>
      </c>
      <c r="AH79" s="41">
        <v>36610885</v>
      </c>
      <c r="AI79" s="13">
        <v>4.2016295472826259E-2</v>
      </c>
      <c r="AJ79" s="13">
        <v>1.5975178281156965E-2</v>
      </c>
    </row>
    <row r="80" spans="1:36" ht="10.5" customHeight="1" x14ac:dyDescent="0.2">
      <c r="A80" s="11"/>
      <c r="B80" s="11"/>
      <c r="C80" s="11" t="s">
        <v>50</v>
      </c>
      <c r="D80" s="11"/>
      <c r="E80" s="11"/>
      <c r="F80" s="2"/>
      <c r="G80" s="12">
        <v>0</v>
      </c>
      <c r="H80" s="12">
        <v>0</v>
      </c>
      <c r="I80" s="12">
        <v>0</v>
      </c>
      <c r="J80" s="12">
        <v>643676</v>
      </c>
      <c r="K80" s="12">
        <v>675598</v>
      </c>
      <c r="L80" s="12">
        <v>710792</v>
      </c>
      <c r="M80" s="12">
        <v>746791</v>
      </c>
      <c r="N80" s="12">
        <v>918716</v>
      </c>
      <c r="O80" s="41">
        <v>823664</v>
      </c>
      <c r="P80" s="41">
        <v>851180</v>
      </c>
      <c r="Q80" s="41">
        <v>828788</v>
      </c>
      <c r="R80" s="41">
        <v>858141</v>
      </c>
      <c r="S80" s="41">
        <v>845051</v>
      </c>
      <c r="T80" s="41">
        <v>845051</v>
      </c>
      <c r="U80" s="11">
        <v>845051</v>
      </c>
      <c r="V80" s="11">
        <v>1098137</v>
      </c>
      <c r="W80" s="11">
        <v>1098137</v>
      </c>
      <c r="X80" s="11">
        <v>1098137</v>
      </c>
      <c r="Y80" s="11">
        <v>1098137</v>
      </c>
      <c r="Z80" s="11">
        <v>1098137</v>
      </c>
      <c r="AA80" s="11">
        <v>1068873</v>
      </c>
      <c r="AB80" s="41">
        <v>937954</v>
      </c>
      <c r="AC80" s="41">
        <v>851408</v>
      </c>
      <c r="AD80" s="41">
        <v>851408</v>
      </c>
      <c r="AE80" s="41">
        <v>851408</v>
      </c>
      <c r="AF80" s="41">
        <v>851408</v>
      </c>
      <c r="AG80" s="41">
        <v>851408</v>
      </c>
      <c r="AH80" s="41">
        <v>851408</v>
      </c>
      <c r="AI80" s="13">
        <v>-1.6005439221151607E-2</v>
      </c>
      <c r="AJ80" s="13">
        <v>0</v>
      </c>
    </row>
    <row r="81" spans="1:36" ht="10.5" customHeight="1" x14ac:dyDescent="0.2">
      <c r="A81" s="11"/>
      <c r="B81" s="11"/>
      <c r="C81" s="11" t="s">
        <v>51</v>
      </c>
      <c r="D81" s="11"/>
      <c r="E81" s="11"/>
      <c r="F81" s="2"/>
      <c r="G81" s="12">
        <v>0</v>
      </c>
      <c r="H81" s="12">
        <v>0</v>
      </c>
      <c r="I81" s="12">
        <v>0</v>
      </c>
      <c r="J81" s="12">
        <v>102325</v>
      </c>
      <c r="K81" s="12">
        <v>103282</v>
      </c>
      <c r="L81" s="12">
        <v>102634</v>
      </c>
      <c r="M81" s="12">
        <v>101897</v>
      </c>
      <c r="N81" s="12">
        <v>104840</v>
      </c>
      <c r="O81" s="41">
        <v>207340</v>
      </c>
      <c r="P81" s="41">
        <v>244380</v>
      </c>
      <c r="Q81" s="41">
        <v>278597</v>
      </c>
      <c r="R81" s="41">
        <v>315165</v>
      </c>
      <c r="S81" s="41">
        <v>337476</v>
      </c>
      <c r="T81" s="41">
        <v>358330</v>
      </c>
      <c r="U81" s="11">
        <v>407927</v>
      </c>
      <c r="V81" s="12">
        <v>393958</v>
      </c>
      <c r="W81" s="11">
        <v>396087</v>
      </c>
      <c r="X81" s="11">
        <v>396681</v>
      </c>
      <c r="Y81" s="11">
        <v>420454</v>
      </c>
      <c r="Z81" s="11">
        <v>394215</v>
      </c>
      <c r="AA81" s="11">
        <v>412768</v>
      </c>
      <c r="AB81" s="41">
        <v>415080</v>
      </c>
      <c r="AC81" s="41">
        <v>418573</v>
      </c>
      <c r="AD81" s="41">
        <v>420156</v>
      </c>
      <c r="AE81" s="41">
        <v>420706</v>
      </c>
      <c r="AF81" s="41">
        <v>420764</v>
      </c>
      <c r="AG81" s="41">
        <v>421086</v>
      </c>
      <c r="AH81" s="41">
        <v>503815</v>
      </c>
      <c r="AI81" s="13">
        <v>3.2816611199263157E-2</v>
      </c>
      <c r="AJ81" s="13">
        <v>0.19646580508494702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f>199210+769185+290308</f>
        <v>1258703</v>
      </c>
      <c r="W82" s="12">
        <f>228596+892749+347803</f>
        <v>1469148</v>
      </c>
      <c r="X82" s="12">
        <v>1757713</v>
      </c>
      <c r="Y82" s="12">
        <v>1830066.9991181209</v>
      </c>
      <c r="Z82" s="12">
        <v>1987467.9060746904</v>
      </c>
      <c r="AA82" s="12">
        <v>2136792</v>
      </c>
      <c r="AB82" s="41">
        <v>2258889</v>
      </c>
      <c r="AC82" s="41">
        <v>2363765</v>
      </c>
      <c r="AD82" s="41">
        <v>2516779</v>
      </c>
      <c r="AE82" s="41">
        <v>2580100</v>
      </c>
      <c r="AF82" s="41">
        <v>2709170</v>
      </c>
      <c r="AG82" s="41">
        <v>2901282</v>
      </c>
      <c r="AH82" s="41">
        <v>3084161</v>
      </c>
      <c r="AI82" s="13">
        <v>5.3271561742542772E-2</v>
      </c>
      <c r="AJ82" s="13">
        <v>6.3033858825167627E-2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1241297</v>
      </c>
      <c r="W83" s="12">
        <v>1030852</v>
      </c>
      <c r="X83" s="12">
        <v>742287</v>
      </c>
      <c r="Y83" s="12">
        <v>669933.00088187912</v>
      </c>
      <c r="Z83" s="12">
        <v>512532.0939253096</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79022</v>
      </c>
      <c r="K84" s="12">
        <v>79007</v>
      </c>
      <c r="L84" s="12">
        <v>79191</v>
      </c>
      <c r="M84" s="12">
        <v>79086</v>
      </c>
      <c r="N84" s="12">
        <v>66910</v>
      </c>
      <c r="O84" s="41">
        <v>79322</v>
      </c>
      <c r="P84" s="41">
        <v>79071</v>
      </c>
      <c r="Q84" s="41">
        <v>96931</v>
      </c>
      <c r="R84" s="41">
        <v>81974</v>
      </c>
      <c r="S84" s="41">
        <v>81058</v>
      </c>
      <c r="T84" s="41">
        <v>81183</v>
      </c>
      <c r="U84" s="11">
        <v>75498</v>
      </c>
      <c r="V84" s="11">
        <v>74324</v>
      </c>
      <c r="W84" s="11">
        <v>63645</v>
      </c>
      <c r="X84" s="11">
        <v>80977</v>
      </c>
      <c r="Y84" s="11">
        <v>81170</v>
      </c>
      <c r="Z84" s="11">
        <v>81581</v>
      </c>
      <c r="AA84" s="11">
        <v>81590</v>
      </c>
      <c r="AB84" s="41">
        <v>81570</v>
      </c>
      <c r="AC84" s="41">
        <v>81550</v>
      </c>
      <c r="AD84" s="41">
        <v>81558</v>
      </c>
      <c r="AE84" s="41">
        <v>81544</v>
      </c>
      <c r="AF84" s="41">
        <v>81537</v>
      </c>
      <c r="AG84" s="41">
        <v>66088</v>
      </c>
      <c r="AH84" s="41">
        <v>97006</v>
      </c>
      <c r="AI84" s="13">
        <v>2.9306437887762327E-2</v>
      </c>
      <c r="AJ84" s="13">
        <v>0.46783077109308802</v>
      </c>
    </row>
    <row r="85" spans="1:36" ht="10.5" customHeight="1" x14ac:dyDescent="0.2">
      <c r="A85" s="11"/>
      <c r="B85" s="14"/>
      <c r="C85" s="11" t="s">
        <v>55</v>
      </c>
      <c r="E85" s="11"/>
      <c r="F85" s="2"/>
      <c r="G85" s="12">
        <v>0</v>
      </c>
      <c r="H85" s="12">
        <v>0</v>
      </c>
      <c r="I85" s="12">
        <v>0</v>
      </c>
      <c r="J85" s="12">
        <v>0</v>
      </c>
      <c r="K85" s="12">
        <v>0</v>
      </c>
      <c r="L85" s="12">
        <v>8572</v>
      </c>
      <c r="M85" s="12">
        <v>17754</v>
      </c>
      <c r="N85" s="12">
        <v>32638</v>
      </c>
      <c r="O85" s="41">
        <v>49686</v>
      </c>
      <c r="P85" s="41">
        <v>55871</v>
      </c>
      <c r="Q85" s="41">
        <v>58173</v>
      </c>
      <c r="R85" s="41">
        <v>78223</v>
      </c>
      <c r="S85" s="41">
        <v>90302</v>
      </c>
      <c r="T85" s="41">
        <v>106172</v>
      </c>
      <c r="U85" s="11">
        <v>123945</v>
      </c>
      <c r="V85" s="11">
        <v>125483</v>
      </c>
      <c r="W85" s="11">
        <v>98371</v>
      </c>
      <c r="X85" s="11">
        <v>66950</v>
      </c>
      <c r="Y85" s="11">
        <v>80198</v>
      </c>
      <c r="Z85" s="11">
        <v>78953</v>
      </c>
      <c r="AA85" s="11">
        <v>102699</v>
      </c>
      <c r="AB85" s="41">
        <v>132536</v>
      </c>
      <c r="AC85" s="41">
        <v>136017</v>
      </c>
      <c r="AD85" s="41">
        <v>130786</v>
      </c>
      <c r="AE85" s="41">
        <v>137161</v>
      </c>
      <c r="AF85" s="41">
        <v>144581</v>
      </c>
      <c r="AG85" s="41">
        <v>136885</v>
      </c>
      <c r="AH85" s="41">
        <v>176872</v>
      </c>
      <c r="AI85" s="13">
        <v>4.9270681113204429E-2</v>
      </c>
      <c r="AJ85" s="13">
        <v>0.29212112357088066</v>
      </c>
    </row>
    <row r="86" spans="1:36" ht="10.5" customHeight="1" x14ac:dyDescent="0.2">
      <c r="A86" s="11"/>
      <c r="B86" s="11"/>
      <c r="C86" s="11" t="s">
        <v>56</v>
      </c>
      <c r="D86" s="11"/>
      <c r="E86" s="11"/>
      <c r="F86" s="2"/>
      <c r="G86" s="12">
        <v>3668735</v>
      </c>
      <c r="H86" s="12">
        <v>3647588</v>
      </c>
      <c r="I86" s="12">
        <v>3652959</v>
      </c>
      <c r="J86" s="12">
        <v>3768258</v>
      </c>
      <c r="K86" s="12">
        <v>3985049</v>
      </c>
      <c r="L86" s="12">
        <v>5401920</v>
      </c>
      <c r="M86" s="12">
        <v>4387241</v>
      </c>
      <c r="N86" s="12">
        <v>9182356</v>
      </c>
      <c r="O86" s="41">
        <v>6756824</v>
      </c>
      <c r="P86" s="41">
        <v>10091654</v>
      </c>
      <c r="Q86" s="41">
        <v>7350659</v>
      </c>
      <c r="R86" s="41">
        <v>7146713</v>
      </c>
      <c r="S86" s="41">
        <v>6585266</v>
      </c>
      <c r="T86" s="41">
        <v>5722043</v>
      </c>
      <c r="U86" s="11">
        <v>6753981</v>
      </c>
      <c r="V86" s="11">
        <v>7411694</v>
      </c>
      <c r="W86" s="11">
        <v>8254431</v>
      </c>
      <c r="X86" s="11">
        <v>7413795</v>
      </c>
      <c r="Y86" s="11">
        <v>7009972</v>
      </c>
      <c r="Z86" s="11">
        <v>7082579</v>
      </c>
      <c r="AA86" s="11">
        <v>7319687</v>
      </c>
      <c r="AB86" s="41">
        <v>7235771</v>
      </c>
      <c r="AC86" s="41">
        <v>8090000</v>
      </c>
      <c r="AD86" s="41">
        <v>8309977</v>
      </c>
      <c r="AE86" s="41">
        <v>10799225</v>
      </c>
      <c r="AF86" s="41">
        <v>9842312</v>
      </c>
      <c r="AG86" s="41">
        <v>10199044</v>
      </c>
      <c r="AH86" s="41">
        <v>11080257</v>
      </c>
      <c r="AI86" s="13">
        <v>7.3604121356295682E-2</v>
      </c>
      <c r="AJ86" s="13">
        <v>8.6401529398245566E-2</v>
      </c>
    </row>
    <row r="87" spans="1:36" ht="10.5" customHeight="1" x14ac:dyDescent="0.2">
      <c r="A87" s="11"/>
      <c r="B87" s="11"/>
      <c r="C87" s="11" t="s">
        <v>57</v>
      </c>
      <c r="D87" s="11"/>
      <c r="E87" s="11"/>
      <c r="F87" s="2"/>
      <c r="G87" s="12">
        <v>10862048</v>
      </c>
      <c r="H87" s="12">
        <v>10762828</v>
      </c>
      <c r="I87" s="12">
        <v>10786314</v>
      </c>
      <c r="J87" s="12">
        <v>11043357</v>
      </c>
      <c r="K87" s="12">
        <v>11248179</v>
      </c>
      <c r="L87" s="12">
        <v>11989983</v>
      </c>
      <c r="M87" s="12">
        <v>12325451</v>
      </c>
      <c r="N87" s="12">
        <v>12680707</v>
      </c>
      <c r="O87" s="41">
        <v>13017154</v>
      </c>
      <c r="P87" s="41">
        <v>12358351</v>
      </c>
      <c r="Q87" s="41">
        <v>11726659</v>
      </c>
      <c r="R87" s="41">
        <v>11457394</v>
      </c>
      <c r="S87" s="41">
        <v>11794553</v>
      </c>
      <c r="T87" s="41">
        <v>14555885</v>
      </c>
      <c r="U87" s="11">
        <v>14710153</v>
      </c>
      <c r="V87" s="11">
        <v>15569667</v>
      </c>
      <c r="W87" s="11">
        <v>14293869</v>
      </c>
      <c r="X87" s="11">
        <v>11604944</v>
      </c>
      <c r="Y87" s="11">
        <v>10167551</v>
      </c>
      <c r="Z87" s="11">
        <v>11507802</v>
      </c>
      <c r="AA87" s="11">
        <v>12137752</v>
      </c>
      <c r="AB87" s="41">
        <v>12682554</v>
      </c>
      <c r="AC87" s="41">
        <v>13932314</v>
      </c>
      <c r="AD87" s="41">
        <v>14200658</v>
      </c>
      <c r="AE87" s="41">
        <v>15532799</v>
      </c>
      <c r="AF87" s="41">
        <v>16023341</v>
      </c>
      <c r="AG87" s="41">
        <v>16006743</v>
      </c>
      <c r="AH87" s="41">
        <v>15806632</v>
      </c>
      <c r="AI87" s="13">
        <v>3.7382148730534803E-2</v>
      </c>
      <c r="AJ87" s="13">
        <v>-1.2501668827943324E-2</v>
      </c>
    </row>
    <row r="88" spans="1:36" ht="10.5" customHeight="1" x14ac:dyDescent="0.2">
      <c r="A88" s="11"/>
      <c r="B88" s="11"/>
      <c r="C88" s="11" t="s">
        <v>58</v>
      </c>
      <c r="D88" s="11"/>
      <c r="E88" s="11"/>
      <c r="F88" s="2"/>
      <c r="G88" s="12">
        <v>2924080</v>
      </c>
      <c r="H88" s="12">
        <v>2890425</v>
      </c>
      <c r="I88" s="12">
        <v>3562814</v>
      </c>
      <c r="J88" s="12">
        <v>3884157</v>
      </c>
      <c r="K88" s="12">
        <v>3980939</v>
      </c>
      <c r="L88" s="12">
        <v>4192226</v>
      </c>
      <c r="M88" s="12">
        <v>4218009</v>
      </c>
      <c r="N88" s="12">
        <v>4476312</v>
      </c>
      <c r="O88" s="41">
        <v>4918407</v>
      </c>
      <c r="P88" s="41">
        <v>4990209</v>
      </c>
      <c r="Q88" s="41">
        <v>4782273</v>
      </c>
      <c r="R88" s="41">
        <v>4721094</v>
      </c>
      <c r="S88" s="41">
        <v>4866591</v>
      </c>
      <c r="T88" s="41">
        <v>5772989</v>
      </c>
      <c r="U88" s="11">
        <v>5938728</v>
      </c>
      <c r="V88" s="11">
        <v>5807189</v>
      </c>
      <c r="W88" s="11">
        <v>4580538</v>
      </c>
      <c r="X88" s="11">
        <v>3923230</v>
      </c>
      <c r="Y88" s="11">
        <v>4212867</v>
      </c>
      <c r="Z88" s="11">
        <v>4597927</v>
      </c>
      <c r="AA88" s="11">
        <v>4248115</v>
      </c>
      <c r="AB88" s="41">
        <v>4441316</v>
      </c>
      <c r="AC88" s="41">
        <v>3413742</v>
      </c>
      <c r="AD88" s="41">
        <v>3264333</v>
      </c>
      <c r="AE88" s="41">
        <v>3724074</v>
      </c>
      <c r="AF88" s="41">
        <v>4462968</v>
      </c>
      <c r="AG88" s="41">
        <v>5452680</v>
      </c>
      <c r="AH88" s="41">
        <v>4660926</v>
      </c>
      <c r="AI88" s="13">
        <v>8.0763410867981111E-3</v>
      </c>
      <c r="AJ88" s="13">
        <v>-0.14520455995950615</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923194</v>
      </c>
      <c r="R89" s="41">
        <v>960509</v>
      </c>
      <c r="S89" s="41">
        <v>1473758</v>
      </c>
      <c r="T89" s="41">
        <v>628363</v>
      </c>
      <c r="U89" s="11">
        <v>579475</v>
      </c>
      <c r="V89" s="11">
        <v>663727</v>
      </c>
      <c r="W89" s="11">
        <v>477768</v>
      </c>
      <c r="X89" s="11">
        <v>666938</v>
      </c>
      <c r="Y89" s="11">
        <v>530093</v>
      </c>
      <c r="Z89" s="11">
        <v>383960</v>
      </c>
      <c r="AA89" s="11">
        <v>417709</v>
      </c>
      <c r="AB89" s="41">
        <v>414141</v>
      </c>
      <c r="AC89" s="41">
        <v>557038</v>
      </c>
      <c r="AD89" s="41">
        <v>542452</v>
      </c>
      <c r="AE89" s="41">
        <v>435408</v>
      </c>
      <c r="AF89" s="41">
        <v>138911</v>
      </c>
      <c r="AG89" s="41">
        <v>0</v>
      </c>
      <c r="AH89" s="41">
        <v>349808</v>
      </c>
      <c r="AI89" s="13">
        <v>-2.7744851491448119E-2</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4526921</v>
      </c>
      <c r="H91" s="12">
        <v>4250959</v>
      </c>
      <c r="I91" s="12">
        <v>4352914</v>
      </c>
      <c r="J91" s="12">
        <v>4434477</v>
      </c>
      <c r="K91" s="12">
        <v>4634748</v>
      </c>
      <c r="L91" s="12">
        <v>4774821</v>
      </c>
      <c r="M91" s="12">
        <v>4857594</v>
      </c>
      <c r="N91" s="12">
        <v>5792113</v>
      </c>
      <c r="O91" s="41">
        <v>7240125</v>
      </c>
      <c r="P91" s="41">
        <v>7765769</v>
      </c>
      <c r="Q91" s="41">
        <v>7818643</v>
      </c>
      <c r="R91" s="41">
        <v>10999898</v>
      </c>
      <c r="S91" s="41">
        <v>9095486</v>
      </c>
      <c r="T91" s="41">
        <v>8591401</v>
      </c>
      <c r="U91" s="11">
        <v>8333938</v>
      </c>
      <c r="V91" s="11">
        <v>8657411</v>
      </c>
      <c r="W91" s="11">
        <v>9419360</v>
      </c>
      <c r="X91" s="11">
        <v>14438943</v>
      </c>
      <c r="Y91" s="11">
        <v>12500769</v>
      </c>
      <c r="Z91" s="11">
        <v>10177267</v>
      </c>
      <c r="AA91" s="11">
        <v>9540583</v>
      </c>
      <c r="AB91" s="41">
        <v>9132000</v>
      </c>
      <c r="AC91" s="41">
        <v>9083212</v>
      </c>
      <c r="AD91" s="41">
        <v>9470654</v>
      </c>
      <c r="AE91" s="41">
        <v>10390484</v>
      </c>
      <c r="AF91" s="41">
        <v>10059004</v>
      </c>
      <c r="AG91" s="42">
        <v>9718160</v>
      </c>
      <c r="AH91" s="41">
        <v>10025575</v>
      </c>
      <c r="AI91" s="13">
        <v>1.568077293169412E-2</v>
      </c>
      <c r="AJ91" s="13">
        <v>3.1633045761749135E-2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27825331</v>
      </c>
      <c r="H96" s="5">
        <v>26749642</v>
      </c>
      <c r="I96" s="5">
        <v>28708406</v>
      </c>
      <c r="J96" s="5">
        <v>29194136</v>
      </c>
      <c r="K96" s="5">
        <v>31137931</v>
      </c>
      <c r="L96" s="5">
        <v>32729553</v>
      </c>
      <c r="M96" s="5">
        <v>32992512</v>
      </c>
      <c r="N96" s="5">
        <v>39925380</v>
      </c>
      <c r="O96" s="5">
        <v>42100085</v>
      </c>
      <c r="P96" s="5">
        <v>44386997</v>
      </c>
      <c r="Q96" s="5">
        <v>44420469</v>
      </c>
      <c r="R96" s="39">
        <v>46799012</v>
      </c>
      <c r="S96" s="39">
        <v>45699817</v>
      </c>
      <c r="T96" s="39">
        <v>46231694</v>
      </c>
      <c r="U96" s="39">
        <v>48491584</v>
      </c>
      <c r="V96" s="8">
        <v>52121620</v>
      </c>
      <c r="W96" s="39">
        <v>53373759</v>
      </c>
      <c r="X96" s="39">
        <f t="shared" ref="X96:AA96" si="13">SUM(X98:X107)</f>
        <v>52168307</v>
      </c>
      <c r="Y96" s="39">
        <f t="shared" si="13"/>
        <v>47156055</v>
      </c>
      <c r="Z96" s="39">
        <f t="shared" si="13"/>
        <v>48450167</v>
      </c>
      <c r="AA96" s="39">
        <f t="shared" si="13"/>
        <v>48343287</v>
      </c>
      <c r="AB96" s="39">
        <v>48412688</v>
      </c>
      <c r="AC96" s="39">
        <v>51475208</v>
      </c>
      <c r="AD96" s="39">
        <v>51855431</v>
      </c>
      <c r="AE96" s="39">
        <v>55375514</v>
      </c>
      <c r="AF96" s="39">
        <v>56784996</v>
      </c>
      <c r="AG96" s="96">
        <v>56754691</v>
      </c>
      <c r="AH96" s="96">
        <v>58491791</v>
      </c>
      <c r="AI96" s="10">
        <v>3.2022788380391853E-2</v>
      </c>
      <c r="AJ96" s="10">
        <v>3.0607161617706633E-2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10778444</v>
      </c>
      <c r="H98" s="50">
        <v>11159970</v>
      </c>
      <c r="I98" s="50">
        <v>11816447</v>
      </c>
      <c r="J98" s="50">
        <v>12123455</v>
      </c>
      <c r="K98" s="50">
        <v>12669256</v>
      </c>
      <c r="L98" s="50">
        <v>13289473</v>
      </c>
      <c r="M98" s="50">
        <v>13966710</v>
      </c>
      <c r="N98" s="50">
        <v>15213475</v>
      </c>
      <c r="O98" s="50">
        <v>16709486</v>
      </c>
      <c r="P98" s="50">
        <v>17359145</v>
      </c>
      <c r="Q98" s="50">
        <v>17473622</v>
      </c>
      <c r="R98" s="41">
        <v>18710673</v>
      </c>
      <c r="S98" s="41">
        <v>19813358</v>
      </c>
      <c r="T98" s="41">
        <v>20964864</v>
      </c>
      <c r="U98" s="41">
        <v>21804696</v>
      </c>
      <c r="V98" s="11">
        <v>23694692</v>
      </c>
      <c r="W98" s="41">
        <v>24370615</v>
      </c>
      <c r="X98" s="41">
        <v>24392242</v>
      </c>
      <c r="Y98" s="41">
        <v>22074705</v>
      </c>
      <c r="Z98" s="41">
        <v>22209042</v>
      </c>
      <c r="AA98" s="41">
        <v>23296026</v>
      </c>
      <c r="AB98" s="41">
        <v>23596374</v>
      </c>
      <c r="AC98" s="41">
        <v>25473116</v>
      </c>
      <c r="AD98" s="41">
        <v>25607833</v>
      </c>
      <c r="AE98" s="41">
        <v>28619759</v>
      </c>
      <c r="AF98" s="41">
        <v>27933116</v>
      </c>
      <c r="AG98" s="42">
        <v>27617421</v>
      </c>
      <c r="AH98" s="42">
        <v>27988865</v>
      </c>
      <c r="AI98" s="13">
        <v>2.886091522384282E-2</v>
      </c>
      <c r="AJ98" s="13">
        <v>1.3449626596198102E-2</v>
      </c>
    </row>
    <row r="99" spans="1:44" ht="10.5" customHeight="1" x14ac:dyDescent="0.2">
      <c r="A99" s="14"/>
      <c r="B99" s="51" t="s">
        <v>65</v>
      </c>
      <c r="C99" s="44"/>
      <c r="D99" s="44"/>
      <c r="E99" s="34"/>
      <c r="F99" s="2"/>
      <c r="G99" s="50">
        <v>15103620</v>
      </c>
      <c r="H99" s="50">
        <v>15096767</v>
      </c>
      <c r="I99" s="50">
        <v>15891425</v>
      </c>
      <c r="J99" s="50">
        <v>16269868</v>
      </c>
      <c r="K99" s="50">
        <v>17628016</v>
      </c>
      <c r="L99" s="50">
        <v>17035560</v>
      </c>
      <c r="M99" s="50">
        <v>18220236</v>
      </c>
      <c r="N99" s="50">
        <v>20402039</v>
      </c>
      <c r="O99" s="50">
        <v>21332027</v>
      </c>
      <c r="P99" s="50">
        <v>22349943</v>
      </c>
      <c r="Q99" s="50">
        <v>23106533</v>
      </c>
      <c r="R99" s="41">
        <v>23653361</v>
      </c>
      <c r="S99" s="41">
        <v>23667014</v>
      </c>
      <c r="T99" s="41">
        <v>23730030</v>
      </c>
      <c r="U99" s="41">
        <v>25089105</v>
      </c>
      <c r="V99" s="11">
        <v>26371609</v>
      </c>
      <c r="W99" s="41">
        <v>26979960</v>
      </c>
      <c r="X99" s="41">
        <v>25981828</v>
      </c>
      <c r="Y99" s="41">
        <v>24131026</v>
      </c>
      <c r="Z99" s="41">
        <v>23286743</v>
      </c>
      <c r="AA99" s="41">
        <v>22833509</v>
      </c>
      <c r="AB99" s="41">
        <v>22942267</v>
      </c>
      <c r="AC99" s="41">
        <v>23925645</v>
      </c>
      <c r="AD99" s="41">
        <v>24380953</v>
      </c>
      <c r="AE99" s="41">
        <v>24999443</v>
      </c>
      <c r="AF99" s="41">
        <v>25960506</v>
      </c>
      <c r="AG99" s="42">
        <v>25614888</v>
      </c>
      <c r="AH99" s="42">
        <v>28260102</v>
      </c>
      <c r="AI99" s="13">
        <v>3.5355669235477283E-2</v>
      </c>
      <c r="AJ99" s="13">
        <v>0.10326861472125118</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52058</v>
      </c>
      <c r="H102" s="50">
        <v>42959</v>
      </c>
      <c r="I102" s="50">
        <v>62491</v>
      </c>
      <c r="J102" s="50">
        <v>25376</v>
      </c>
      <c r="K102" s="50">
        <v>14200</v>
      </c>
      <c r="L102" s="50">
        <v>0</v>
      </c>
      <c r="M102" s="50">
        <v>50627</v>
      </c>
      <c r="N102" s="50">
        <v>29109</v>
      </c>
      <c r="O102" s="50">
        <v>19071</v>
      </c>
      <c r="P102" s="50">
        <v>16437</v>
      </c>
      <c r="Q102" s="50">
        <v>44988</v>
      </c>
      <c r="R102" s="41">
        <v>48638</v>
      </c>
      <c r="S102" s="41">
        <v>43355</v>
      </c>
      <c r="T102" s="41">
        <v>42730</v>
      </c>
      <c r="U102" s="41">
        <v>35310</v>
      </c>
      <c r="V102" s="11">
        <v>59279</v>
      </c>
      <c r="W102" s="41">
        <v>33013</v>
      </c>
      <c r="X102" s="41">
        <v>104999</v>
      </c>
      <c r="Y102" s="41">
        <v>23494</v>
      </c>
      <c r="Z102" s="41">
        <v>4648</v>
      </c>
      <c r="AA102" s="41">
        <v>3127</v>
      </c>
      <c r="AB102" s="41">
        <v>6692</v>
      </c>
      <c r="AC102" s="41">
        <v>3038</v>
      </c>
      <c r="AD102" s="41">
        <v>3518</v>
      </c>
      <c r="AE102" s="41">
        <v>3710</v>
      </c>
      <c r="AF102" s="41">
        <v>3242</v>
      </c>
      <c r="AG102" s="42">
        <v>2628</v>
      </c>
      <c r="AH102" s="42">
        <v>6867</v>
      </c>
      <c r="AI102" s="13">
        <v>4.3116931348166077E-3</v>
      </c>
      <c r="AJ102" s="13">
        <v>1.6130136986301369</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169709</v>
      </c>
      <c r="H104" s="50">
        <v>146872</v>
      </c>
      <c r="I104" s="50">
        <v>316217</v>
      </c>
      <c r="J104" s="50">
        <v>161666</v>
      </c>
      <c r="K104" s="50">
        <v>192984</v>
      </c>
      <c r="L104" s="50">
        <v>0</v>
      </c>
      <c r="M104" s="50">
        <v>1355</v>
      </c>
      <c r="N104" s="50">
        <v>32677</v>
      </c>
      <c r="O104" s="50">
        <v>6275</v>
      </c>
      <c r="P104" s="50">
        <v>4435</v>
      </c>
      <c r="Q104" s="50">
        <v>2345</v>
      </c>
      <c r="R104" s="41">
        <v>2362</v>
      </c>
      <c r="S104" s="41">
        <v>1632</v>
      </c>
      <c r="T104" s="41">
        <v>996</v>
      </c>
      <c r="U104" s="41">
        <v>2041</v>
      </c>
      <c r="V104" s="11">
        <v>4478</v>
      </c>
      <c r="W104" s="41">
        <v>99</v>
      </c>
      <c r="X104" s="41">
        <v>4668</v>
      </c>
      <c r="Y104" s="41">
        <v>4700</v>
      </c>
      <c r="Z104" s="41">
        <v>0</v>
      </c>
      <c r="AA104" s="41">
        <v>2691</v>
      </c>
      <c r="AB104" s="41">
        <v>6000</v>
      </c>
      <c r="AC104" s="41">
        <v>0</v>
      </c>
      <c r="AD104" s="41">
        <v>0</v>
      </c>
      <c r="AE104" s="41">
        <v>0</v>
      </c>
      <c r="AF104" s="41">
        <v>0</v>
      </c>
      <c r="AG104" s="42">
        <v>0</v>
      </c>
      <c r="AH104" s="42">
        <v>0</v>
      </c>
      <c r="AI104" s="13">
        <v>-1</v>
      </c>
      <c r="AJ104" s="13" t="s">
        <v>246</v>
      </c>
    </row>
    <row r="105" spans="1:44" ht="10.5" customHeight="1" x14ac:dyDescent="0.2">
      <c r="A105" s="14"/>
      <c r="B105" s="51" t="s">
        <v>72</v>
      </c>
      <c r="C105" s="44"/>
      <c r="D105" s="44"/>
      <c r="E105" s="34"/>
      <c r="F105" s="2"/>
      <c r="G105" s="50">
        <v>50148</v>
      </c>
      <c r="H105" s="50">
        <v>48484</v>
      </c>
      <c r="I105" s="50">
        <v>46820</v>
      </c>
      <c r="J105" s="50">
        <v>45155</v>
      </c>
      <c r="K105" s="50">
        <v>17592</v>
      </c>
      <c r="L105" s="50">
        <v>24448</v>
      </c>
      <c r="M105" s="50">
        <v>131925</v>
      </c>
      <c r="N105" s="50">
        <v>202344</v>
      </c>
      <c r="O105" s="50">
        <v>20626</v>
      </c>
      <c r="P105" s="50">
        <v>25455</v>
      </c>
      <c r="Q105" s="50">
        <v>25456</v>
      </c>
      <c r="R105" s="41">
        <v>392344</v>
      </c>
      <c r="S105" s="41">
        <v>293372</v>
      </c>
      <c r="T105" s="41">
        <v>290302</v>
      </c>
      <c r="U105" s="41">
        <v>285408</v>
      </c>
      <c r="V105" s="11">
        <v>288755</v>
      </c>
      <c r="W105" s="41">
        <v>253597</v>
      </c>
      <c r="X105" s="41">
        <v>126573</v>
      </c>
      <c r="Y105" s="41">
        <v>221557</v>
      </c>
      <c r="Z105" s="41">
        <v>386292</v>
      </c>
      <c r="AA105" s="41">
        <v>414028</v>
      </c>
      <c r="AB105" s="41">
        <v>316370</v>
      </c>
      <c r="AC105" s="41">
        <v>533872</v>
      </c>
      <c r="AD105" s="41">
        <v>621066</v>
      </c>
      <c r="AE105" s="41">
        <v>621066</v>
      </c>
      <c r="AF105" s="41">
        <v>621066</v>
      </c>
      <c r="AG105" s="42">
        <v>509546</v>
      </c>
      <c r="AH105" s="42">
        <v>232640</v>
      </c>
      <c r="AI105" s="13">
        <v>-4.9946237035084828E-2</v>
      </c>
      <c r="AJ105" s="13">
        <v>-0.54343670640138475</v>
      </c>
    </row>
    <row r="106" spans="1:44" ht="10.5" customHeight="1" x14ac:dyDescent="0.2">
      <c r="A106" s="14"/>
      <c r="B106" s="51" t="s">
        <v>73</v>
      </c>
      <c r="C106" s="44"/>
      <c r="D106" s="44"/>
      <c r="E106" s="34"/>
      <c r="F106" s="2"/>
      <c r="G106" s="50">
        <v>1659222</v>
      </c>
      <c r="H106" s="50">
        <v>230438</v>
      </c>
      <c r="I106" s="50">
        <v>528016</v>
      </c>
      <c r="J106" s="50">
        <v>517822</v>
      </c>
      <c r="K106" s="50">
        <v>538591</v>
      </c>
      <c r="L106" s="50">
        <v>2314105</v>
      </c>
      <c r="M106" s="50">
        <v>527859</v>
      </c>
      <c r="N106" s="50">
        <v>3780658</v>
      </c>
      <c r="O106" s="50">
        <v>2442659</v>
      </c>
      <c r="P106" s="50">
        <v>2933206</v>
      </c>
      <c r="Q106" s="50">
        <v>2873199</v>
      </c>
      <c r="R106" s="41">
        <v>3232254</v>
      </c>
      <c r="S106" s="41">
        <v>972270</v>
      </c>
      <c r="T106" s="41">
        <v>412166</v>
      </c>
      <c r="U106" s="41">
        <v>961691</v>
      </c>
      <c r="V106" s="11">
        <v>1415969</v>
      </c>
      <c r="W106" s="41">
        <v>1359356</v>
      </c>
      <c r="X106" s="41">
        <v>957482</v>
      </c>
      <c r="Y106" s="41">
        <v>297118</v>
      </c>
      <c r="Z106" s="41">
        <v>2081351</v>
      </c>
      <c r="AA106" s="41">
        <v>1214757</v>
      </c>
      <c r="AB106" s="41">
        <v>928371</v>
      </c>
      <c r="AC106" s="41">
        <v>872542</v>
      </c>
      <c r="AD106" s="41">
        <v>387699</v>
      </c>
      <c r="AE106" s="41">
        <v>189653</v>
      </c>
      <c r="AF106" s="41">
        <v>1246345</v>
      </c>
      <c r="AG106" s="42">
        <v>1806299</v>
      </c>
      <c r="AH106" s="42">
        <v>864994</v>
      </c>
      <c r="AI106" s="13">
        <v>-1.171564224137267E-2</v>
      </c>
      <c r="AJ106" s="13">
        <v>-0.52112357920809349</v>
      </c>
    </row>
    <row r="107" spans="1:44" ht="10.5" customHeight="1" x14ac:dyDescent="0.2">
      <c r="A107" s="14"/>
      <c r="B107" s="51" t="s">
        <v>39</v>
      </c>
      <c r="C107" s="44"/>
      <c r="D107" s="44"/>
      <c r="E107" s="34"/>
      <c r="F107" s="2"/>
      <c r="G107" s="50">
        <v>12130</v>
      </c>
      <c r="H107" s="50">
        <v>24152</v>
      </c>
      <c r="I107" s="50">
        <v>46990</v>
      </c>
      <c r="J107" s="50">
        <v>50794</v>
      </c>
      <c r="K107" s="50">
        <v>77292</v>
      </c>
      <c r="L107" s="50">
        <v>65967</v>
      </c>
      <c r="M107" s="50">
        <v>93800</v>
      </c>
      <c r="N107" s="50">
        <v>265078</v>
      </c>
      <c r="O107" s="50">
        <v>1569941</v>
      </c>
      <c r="P107" s="50">
        <v>1698376</v>
      </c>
      <c r="Q107" s="50">
        <v>894326</v>
      </c>
      <c r="R107" s="41">
        <v>759380</v>
      </c>
      <c r="S107" s="41">
        <v>908816</v>
      </c>
      <c r="T107" s="41">
        <v>790606</v>
      </c>
      <c r="U107" s="41">
        <v>313333</v>
      </c>
      <c r="V107" s="11">
        <v>286838</v>
      </c>
      <c r="W107" s="41">
        <v>377119</v>
      </c>
      <c r="X107" s="41">
        <v>600515</v>
      </c>
      <c r="Y107" s="41">
        <v>403455</v>
      </c>
      <c r="Z107" s="41">
        <v>482091</v>
      </c>
      <c r="AA107" s="41">
        <v>579149</v>
      </c>
      <c r="AB107" s="41">
        <v>616614</v>
      </c>
      <c r="AC107" s="41">
        <v>666995</v>
      </c>
      <c r="AD107" s="41">
        <v>854362</v>
      </c>
      <c r="AE107" s="41">
        <v>941883</v>
      </c>
      <c r="AF107" s="41">
        <v>1020721</v>
      </c>
      <c r="AG107" s="42">
        <v>1203909</v>
      </c>
      <c r="AH107" s="42">
        <v>1138323</v>
      </c>
      <c r="AI107" s="13">
        <v>0.10758063774422588</v>
      </c>
      <c r="AJ107" s="13">
        <v>-5.4477539415354485E-2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238</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6845367</v>
      </c>
      <c r="H119" s="5">
        <v>7133295</v>
      </c>
      <c r="I119" s="5">
        <v>8604354</v>
      </c>
      <c r="J119" s="5">
        <v>8915517</v>
      </c>
      <c r="K119" s="5">
        <f>SUM(K121,K136,K147,K149)</f>
        <v>9452565</v>
      </c>
      <c r="L119" s="5">
        <f>SUM(L121,L136,L147,L149)</f>
        <v>9936255</v>
      </c>
      <c r="M119" s="5">
        <f>SUM(M121,M136,M147,M149)</f>
        <v>10966156</v>
      </c>
      <c r="N119" s="5">
        <f>SUM(N121,N136,N147,N149)</f>
        <v>13272986</v>
      </c>
      <c r="O119" s="5">
        <v>12312843.99</v>
      </c>
      <c r="P119" s="5">
        <v>12985840</v>
      </c>
      <c r="Q119" s="5">
        <v>13555817.059999999</v>
      </c>
      <c r="R119" s="62">
        <v>16203893.210000001</v>
      </c>
      <c r="S119" s="62">
        <v>17408246.91</v>
      </c>
      <c r="T119" s="62">
        <v>21957668.329999998</v>
      </c>
      <c r="U119" s="39">
        <v>23190140.990000002</v>
      </c>
      <c r="V119" s="39">
        <v>22217362.869999997</v>
      </c>
      <c r="W119" s="62">
        <v>19473505.649999999</v>
      </c>
      <c r="X119" s="62">
        <v>19673258.300000001</v>
      </c>
      <c r="Y119" s="62">
        <v>18661003.48</v>
      </c>
      <c r="Z119" s="62">
        <v>20155697.48</v>
      </c>
      <c r="AA119" s="62">
        <v>23949510.07</v>
      </c>
      <c r="AB119" s="62">
        <v>26200785</v>
      </c>
      <c r="AC119" s="62">
        <v>21162279</v>
      </c>
      <c r="AD119" s="62">
        <v>23793826</v>
      </c>
      <c r="AE119" s="62">
        <v>23122298</v>
      </c>
      <c r="AF119" s="62">
        <v>22104940</v>
      </c>
      <c r="AG119" s="62">
        <v>24913254</v>
      </c>
      <c r="AH119" s="62">
        <v>27844977</v>
      </c>
      <c r="AI119" s="10">
        <v>1.0195493268613465E-2</v>
      </c>
      <c r="AJ119" s="10">
        <v>0.11767724119860055</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4377705</v>
      </c>
      <c r="H121" s="12">
        <v>5021919</v>
      </c>
      <c r="I121" s="12">
        <v>6451414</v>
      </c>
      <c r="J121" s="12">
        <v>6365546</v>
      </c>
      <c r="K121" s="12">
        <f>SUM(K122,K126:K130)</f>
        <v>7014232</v>
      </c>
      <c r="L121" s="12">
        <f>SUM(L122,L126:L130)</f>
        <v>6964431</v>
      </c>
      <c r="M121" s="12">
        <f>SUM(M122,M126:M130)</f>
        <v>7816541</v>
      </c>
      <c r="N121" s="12">
        <f>SUM(N122,N126:N130)</f>
        <v>8544766</v>
      </c>
      <c r="O121" s="63">
        <v>7345760.3600000003</v>
      </c>
      <c r="P121" s="63">
        <v>8126853</v>
      </c>
      <c r="Q121" s="63">
        <v>9448440.1099999994</v>
      </c>
      <c r="R121" s="63">
        <v>12116922.120000001</v>
      </c>
      <c r="S121" s="63">
        <v>12337358.57</v>
      </c>
      <c r="T121" s="63">
        <v>16610269.08</v>
      </c>
      <c r="U121" s="41">
        <v>14885531.24</v>
      </c>
      <c r="V121" s="41">
        <v>16294486.109999999</v>
      </c>
      <c r="W121" s="63">
        <v>15830089.02</v>
      </c>
      <c r="X121" s="63">
        <v>14877377.120000001</v>
      </c>
      <c r="Y121" s="63">
        <v>14426057.440000001</v>
      </c>
      <c r="Z121" s="63">
        <v>16447367.57</v>
      </c>
      <c r="AA121" s="63">
        <v>19613826.460000001</v>
      </c>
      <c r="AB121" s="63">
        <v>20087581</v>
      </c>
      <c r="AC121" s="63">
        <v>15413925</v>
      </c>
      <c r="AD121" s="63">
        <v>18779917</v>
      </c>
      <c r="AE121" s="63">
        <v>19358185</v>
      </c>
      <c r="AF121" s="63">
        <v>17796781</v>
      </c>
      <c r="AG121" s="63">
        <v>17692522</v>
      </c>
      <c r="AH121" s="63">
        <v>20598091</v>
      </c>
      <c r="AI121" s="13">
        <v>4.1915330353201607E-3</v>
      </c>
      <c r="AJ121" s="13">
        <v>0.16422582376893469</v>
      </c>
    </row>
    <row r="122" spans="1:44" ht="10.5" customHeight="1" x14ac:dyDescent="0.2">
      <c r="A122" s="11"/>
      <c r="B122" s="11"/>
      <c r="C122" s="11" t="s">
        <v>36</v>
      </c>
      <c r="D122" s="11"/>
      <c r="E122" s="11"/>
      <c r="F122" s="2"/>
      <c r="G122" s="12">
        <v>2522521</v>
      </c>
      <c r="H122" s="12">
        <v>2822526</v>
      </c>
      <c r="I122" s="12">
        <v>3395751</v>
      </c>
      <c r="J122" s="12">
        <v>3108087</v>
      </c>
      <c r="K122" s="12">
        <f>SUM(K123:K125)</f>
        <v>2449452</v>
      </c>
      <c r="L122" s="12">
        <f>SUM(L123:L125)</f>
        <v>2479071</v>
      </c>
      <c r="M122" s="12">
        <f>SUM(M123:M125)</f>
        <v>2542013</v>
      </c>
      <c r="N122" s="12">
        <f>SUM(N123:N125)</f>
        <v>2685211</v>
      </c>
      <c r="O122" s="12">
        <v>2946158.87</v>
      </c>
      <c r="P122" s="12">
        <v>3580698</v>
      </c>
      <c r="Q122" s="12">
        <v>4106463.13</v>
      </c>
      <c r="R122" s="63">
        <v>4631272.91</v>
      </c>
      <c r="S122" s="63">
        <v>3580698.39</v>
      </c>
      <c r="T122" s="63">
        <v>4917142.29</v>
      </c>
      <c r="U122" s="41">
        <v>5459995.1799999997</v>
      </c>
      <c r="V122" s="41">
        <v>6208579.2800000003</v>
      </c>
      <c r="W122" s="63">
        <v>6485807.3899999987</v>
      </c>
      <c r="X122" s="63">
        <v>6849301.040000001</v>
      </c>
      <c r="Y122" s="63">
        <v>5643867.6600000001</v>
      </c>
      <c r="Z122" s="63">
        <v>7399278.5199999996</v>
      </c>
      <c r="AA122" s="63">
        <v>7053592.5599999996</v>
      </c>
      <c r="AB122" s="63">
        <v>7077270</v>
      </c>
      <c r="AC122" s="63">
        <v>5962649</v>
      </c>
      <c r="AD122" s="63">
        <v>5804880</v>
      </c>
      <c r="AE122" s="63">
        <v>5932839</v>
      </c>
      <c r="AF122" s="63">
        <v>5530918</v>
      </c>
      <c r="AG122" s="63">
        <v>6155204</v>
      </c>
      <c r="AH122" s="63">
        <v>6115886</v>
      </c>
      <c r="AI122" s="13">
        <v>-2.4039435532719811E-2</v>
      </c>
      <c r="AJ122" s="13">
        <v>-6.3877655395337017E-3</v>
      </c>
    </row>
    <row r="123" spans="1:44" ht="10.5" customHeight="1" x14ac:dyDescent="0.2">
      <c r="A123" s="11"/>
      <c r="B123" s="11"/>
      <c r="C123" s="11"/>
      <c r="D123" s="11" t="s">
        <v>37</v>
      </c>
      <c r="E123" s="11"/>
      <c r="F123" s="2"/>
      <c r="G123" s="12">
        <v>2290014</v>
      </c>
      <c r="H123" s="12">
        <v>2600277</v>
      </c>
      <c r="I123" s="12">
        <v>3105250</v>
      </c>
      <c r="J123" s="12">
        <v>2817397</v>
      </c>
      <c r="K123" s="12">
        <v>2225893</v>
      </c>
      <c r="L123" s="12">
        <v>2254607</v>
      </c>
      <c r="M123" s="12">
        <v>2271180</v>
      </c>
      <c r="N123" s="12">
        <v>2377820</v>
      </c>
      <c r="O123" s="12">
        <v>2530303.33</v>
      </c>
      <c r="P123" s="12">
        <v>2996743</v>
      </c>
      <c r="Q123" s="12">
        <v>3493272.84</v>
      </c>
      <c r="R123" s="63">
        <v>3825547.96</v>
      </c>
      <c r="S123" s="63">
        <v>2996742.74</v>
      </c>
      <c r="T123" s="63">
        <v>4109868.12</v>
      </c>
      <c r="U123" s="41">
        <v>4769808.7</v>
      </c>
      <c r="V123" s="41">
        <v>5251321.4000000004</v>
      </c>
      <c r="W123" s="63">
        <v>5454501.8599999994</v>
      </c>
      <c r="X123" s="63">
        <v>5768712.6400000006</v>
      </c>
      <c r="Y123" s="63">
        <v>4698991.3</v>
      </c>
      <c r="Z123" s="63">
        <v>6068059.8700000001</v>
      </c>
      <c r="AA123" s="63">
        <v>5887868.0499999998</v>
      </c>
      <c r="AB123" s="63">
        <v>5960699</v>
      </c>
      <c r="AC123" s="63">
        <v>4923949</v>
      </c>
      <c r="AD123" s="63">
        <v>4770828</v>
      </c>
      <c r="AE123" s="63">
        <v>4842760</v>
      </c>
      <c r="AF123" s="63">
        <v>4262066</v>
      </c>
      <c r="AG123" s="63">
        <v>5239099</v>
      </c>
      <c r="AH123" s="63">
        <v>5146551</v>
      </c>
      <c r="AI123" s="13">
        <v>-2.4179700692181783E-2</v>
      </c>
      <c r="AJ123" s="13">
        <v>-1.7664869474694027E-2</v>
      </c>
    </row>
    <row r="124" spans="1:44" ht="10.5" customHeight="1" x14ac:dyDescent="0.2">
      <c r="A124" s="11"/>
      <c r="B124" s="11"/>
      <c r="C124" s="14"/>
      <c r="D124" s="11" t="s">
        <v>90</v>
      </c>
      <c r="E124" s="11"/>
      <c r="F124" s="2"/>
      <c r="G124" s="12">
        <v>0</v>
      </c>
      <c r="H124" s="12">
        <v>0</v>
      </c>
      <c r="I124" s="12">
        <v>0</v>
      </c>
      <c r="J124" s="12">
        <v>0</v>
      </c>
      <c r="K124" s="12">
        <v>0</v>
      </c>
      <c r="L124" s="12">
        <v>0</v>
      </c>
      <c r="M124" s="12">
        <v>40287</v>
      </c>
      <c r="N124" s="12">
        <v>61159</v>
      </c>
      <c r="O124" s="12">
        <v>98265.99</v>
      </c>
      <c r="P124" s="12">
        <v>117009</v>
      </c>
      <c r="Q124" s="12">
        <v>134177.82</v>
      </c>
      <c r="R124" s="63">
        <v>246986.46</v>
      </c>
      <c r="S124" s="63">
        <v>117009.29</v>
      </c>
      <c r="T124" s="63">
        <v>190678.09</v>
      </c>
      <c r="U124" s="41">
        <v>54150.720000000001</v>
      </c>
      <c r="V124" s="41">
        <v>235964.05</v>
      </c>
      <c r="W124" s="63">
        <v>210339.02</v>
      </c>
      <c r="X124" s="63">
        <v>211850.55</v>
      </c>
      <c r="Y124" s="63">
        <v>161996.03</v>
      </c>
      <c r="Z124" s="63">
        <v>270354.88</v>
      </c>
      <c r="AA124" s="63">
        <v>238187.91</v>
      </c>
      <c r="AB124" s="63">
        <v>220038</v>
      </c>
      <c r="AC124" s="63">
        <v>230855</v>
      </c>
      <c r="AD124" s="63">
        <v>194607</v>
      </c>
      <c r="AE124" s="63">
        <v>218544</v>
      </c>
      <c r="AF124" s="63">
        <v>440137</v>
      </c>
      <c r="AG124" s="63">
        <v>127662</v>
      </c>
      <c r="AH124" s="63">
        <v>146268</v>
      </c>
      <c r="AI124" s="13">
        <v>-6.5795534165021041E-2</v>
      </c>
      <c r="AJ124" s="13">
        <v>0.14574423085961366</v>
      </c>
    </row>
    <row r="125" spans="1:44" ht="10.5" customHeight="1" x14ac:dyDescent="0.2">
      <c r="A125" s="11"/>
      <c r="B125" s="11"/>
      <c r="C125" s="14"/>
      <c r="D125" s="11" t="s">
        <v>39</v>
      </c>
      <c r="E125" s="11"/>
      <c r="F125" s="2"/>
      <c r="G125" s="12">
        <v>232507</v>
      </c>
      <c r="H125" s="12">
        <v>222249</v>
      </c>
      <c r="I125" s="12">
        <v>290501</v>
      </c>
      <c r="J125" s="12">
        <v>290690</v>
      </c>
      <c r="K125" s="12">
        <v>223559</v>
      </c>
      <c r="L125" s="12">
        <v>224464</v>
      </c>
      <c r="M125" s="12">
        <v>230546</v>
      </c>
      <c r="N125" s="12">
        <v>246232</v>
      </c>
      <c r="O125" s="12">
        <v>317589.55</v>
      </c>
      <c r="P125" s="12">
        <v>466946</v>
      </c>
      <c r="Q125" s="12">
        <v>479012.47</v>
      </c>
      <c r="R125" s="63">
        <v>558738.49</v>
      </c>
      <c r="S125" s="63">
        <v>466946.36</v>
      </c>
      <c r="T125" s="63">
        <v>616596.08000000007</v>
      </c>
      <c r="U125" s="41">
        <v>636035.76</v>
      </c>
      <c r="V125" s="41">
        <v>721293.83000000007</v>
      </c>
      <c r="W125" s="63">
        <v>820966.51</v>
      </c>
      <c r="X125" s="63">
        <v>868737.85000000009</v>
      </c>
      <c r="Y125" s="63">
        <v>782880.33000000007</v>
      </c>
      <c r="Z125" s="63">
        <v>1060863.77</v>
      </c>
      <c r="AA125" s="63">
        <v>927536.6</v>
      </c>
      <c r="AB125" s="63">
        <v>896533</v>
      </c>
      <c r="AC125" s="63">
        <v>807845</v>
      </c>
      <c r="AD125" s="63">
        <v>839445</v>
      </c>
      <c r="AE125" s="63">
        <v>871535</v>
      </c>
      <c r="AF125" s="63">
        <v>828715</v>
      </c>
      <c r="AG125" s="63">
        <v>788443</v>
      </c>
      <c r="AH125" s="63">
        <v>823067</v>
      </c>
      <c r="AI125" s="13">
        <v>-1.4148537773624792E-2</v>
      </c>
      <c r="AJ125" s="13">
        <v>4.391439837756185E-2</v>
      </c>
    </row>
    <row r="126" spans="1:44" ht="10.5" customHeight="1" x14ac:dyDescent="0.2">
      <c r="A126" s="11"/>
      <c r="B126" s="14"/>
      <c r="C126" s="11" t="s">
        <v>40</v>
      </c>
      <c r="D126" s="11"/>
      <c r="E126" s="11"/>
      <c r="F126" s="2"/>
      <c r="G126" s="12">
        <v>0</v>
      </c>
      <c r="H126" s="12">
        <v>0</v>
      </c>
      <c r="I126" s="12">
        <v>0</v>
      </c>
      <c r="J126" s="12">
        <v>66493</v>
      </c>
      <c r="K126" s="12">
        <v>1174254</v>
      </c>
      <c r="L126" s="12">
        <v>1106390</v>
      </c>
      <c r="M126" s="12">
        <v>875235</v>
      </c>
      <c r="N126" s="12">
        <v>1259922</v>
      </c>
      <c r="O126" s="12">
        <v>1447314.49</v>
      </c>
      <c r="P126" s="12">
        <v>1317246</v>
      </c>
      <c r="Q126" s="12">
        <v>1287309.98</v>
      </c>
      <c r="R126" s="63">
        <v>1166916.21</v>
      </c>
      <c r="S126" s="63">
        <v>1317246.18</v>
      </c>
      <c r="T126" s="63">
        <v>1381269.79</v>
      </c>
      <c r="U126" s="41">
        <v>1568189.06</v>
      </c>
      <c r="V126" s="41">
        <v>1753221.83</v>
      </c>
      <c r="W126" s="63">
        <v>1838771.59</v>
      </c>
      <c r="X126" s="63">
        <v>1739686.08</v>
      </c>
      <c r="Y126" s="63">
        <v>1944118.78</v>
      </c>
      <c r="Z126" s="63">
        <v>1517216.05</v>
      </c>
      <c r="AA126" s="63">
        <v>3354869.9</v>
      </c>
      <c r="AB126" s="63">
        <v>3909943</v>
      </c>
      <c r="AC126" s="63">
        <v>2060453</v>
      </c>
      <c r="AD126" s="63">
        <v>3775818</v>
      </c>
      <c r="AE126" s="63">
        <v>2277264</v>
      </c>
      <c r="AF126" s="63">
        <v>2308353</v>
      </c>
      <c r="AG126" s="63">
        <v>4437185</v>
      </c>
      <c r="AH126" s="63">
        <v>2415493</v>
      </c>
      <c r="AI126" s="13">
        <v>-7.7132767377306899E-2</v>
      </c>
      <c r="AJ126" s="13">
        <v>-0.45562490633137903</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72715</v>
      </c>
      <c r="X127" s="63">
        <v>160689</v>
      </c>
      <c r="Y127" s="63">
        <v>169933</v>
      </c>
      <c r="Z127" s="63">
        <v>180489</v>
      </c>
      <c r="AA127" s="63">
        <v>190009</v>
      </c>
      <c r="AB127" s="63">
        <v>192550</v>
      </c>
      <c r="AC127" s="63">
        <v>196194</v>
      </c>
      <c r="AD127" s="63">
        <v>256340</v>
      </c>
      <c r="AE127" s="63">
        <v>254075</v>
      </c>
      <c r="AF127" s="63">
        <v>241266</v>
      </c>
      <c r="AG127" s="63">
        <v>257340</v>
      </c>
      <c r="AH127" s="63">
        <v>235801</v>
      </c>
      <c r="AI127" s="13">
        <v>3.434881189006167E-2</v>
      </c>
      <c r="AJ127" s="13">
        <v>-8.369860884433046E-2</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0</v>
      </c>
      <c r="U128" s="41">
        <v>0</v>
      </c>
      <c r="V128" s="41">
        <v>71726</v>
      </c>
      <c r="W128" s="63">
        <v>0</v>
      </c>
      <c r="X128" s="63">
        <v>26906</v>
      </c>
      <c r="Y128" s="63">
        <v>57254</v>
      </c>
      <c r="Z128" s="63">
        <v>0</v>
      </c>
      <c r="AA128" s="63">
        <v>0</v>
      </c>
      <c r="AB128" s="63">
        <v>28701</v>
      </c>
      <c r="AC128" s="63">
        <v>29044</v>
      </c>
      <c r="AD128" s="63">
        <v>0</v>
      </c>
      <c r="AE128" s="63">
        <v>29740</v>
      </c>
      <c r="AF128" s="63">
        <v>36955</v>
      </c>
      <c r="AG128" s="63">
        <v>0</v>
      </c>
      <c r="AH128" s="63">
        <v>0</v>
      </c>
      <c r="AI128" s="13">
        <v>-1</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1928012</v>
      </c>
      <c r="S129" s="63">
        <v>2225813</v>
      </c>
      <c r="T129" s="63">
        <v>4091016</v>
      </c>
      <c r="U129" s="41">
        <v>2437943</v>
      </c>
      <c r="V129" s="41">
        <v>2548353</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1855184</v>
      </c>
      <c r="H130" s="12">
        <v>2199393</v>
      </c>
      <c r="I130" s="12">
        <v>3055663</v>
      </c>
      <c r="J130" s="12">
        <v>3190966</v>
      </c>
      <c r="K130" s="12">
        <v>3390526</v>
      </c>
      <c r="L130" s="12">
        <v>3378970</v>
      </c>
      <c r="M130" s="12">
        <v>4399293</v>
      </c>
      <c r="N130" s="12">
        <v>4599633</v>
      </c>
      <c r="O130" s="12">
        <v>2952287</v>
      </c>
      <c r="P130" s="12">
        <v>3228909</v>
      </c>
      <c r="Q130" s="12">
        <v>4054667</v>
      </c>
      <c r="R130" s="63">
        <v>4390721</v>
      </c>
      <c r="S130" s="63">
        <v>5213601</v>
      </c>
      <c r="T130" s="63">
        <v>6220841</v>
      </c>
      <c r="U130" s="41">
        <v>5419404</v>
      </c>
      <c r="V130" s="41">
        <v>5712606</v>
      </c>
      <c r="W130" s="63">
        <v>7432795.040000001</v>
      </c>
      <c r="X130" s="63">
        <v>6100795</v>
      </c>
      <c r="Y130" s="63">
        <v>6610884</v>
      </c>
      <c r="Z130" s="63">
        <v>7350384</v>
      </c>
      <c r="AA130" s="63">
        <v>9015355</v>
      </c>
      <c r="AB130" s="63">
        <v>8879117</v>
      </c>
      <c r="AC130" s="63">
        <v>7165585</v>
      </c>
      <c r="AD130" s="63">
        <v>8942879</v>
      </c>
      <c r="AE130" s="63">
        <v>10864267</v>
      </c>
      <c r="AF130" s="63">
        <v>9679289</v>
      </c>
      <c r="AG130" s="63">
        <v>6842793</v>
      </c>
      <c r="AH130" s="63">
        <v>11830911</v>
      </c>
      <c r="AI130" s="13">
        <v>4.8998180165820582E-2</v>
      </c>
      <c r="AJ130" s="13">
        <v>0.72895935913887799</v>
      </c>
    </row>
    <row r="131" spans="1:36" ht="10.5" customHeight="1" x14ac:dyDescent="0.2">
      <c r="A131" s="11"/>
      <c r="B131" s="14"/>
      <c r="C131" s="11"/>
      <c r="D131" s="15" t="s">
        <v>45</v>
      </c>
      <c r="E131" s="11"/>
      <c r="F131" s="2"/>
      <c r="G131" s="12">
        <v>81611</v>
      </c>
      <c r="H131" s="12">
        <v>115419</v>
      </c>
      <c r="I131" s="12">
        <v>75986</v>
      </c>
      <c r="J131" s="12">
        <v>70620</v>
      </c>
      <c r="K131" s="12">
        <v>232818</v>
      </c>
      <c r="L131" s="12">
        <v>101247</v>
      </c>
      <c r="M131" s="12">
        <v>248981</v>
      </c>
      <c r="N131" s="12">
        <v>313284</v>
      </c>
      <c r="O131" s="12">
        <v>160610</v>
      </c>
      <c r="P131" s="12">
        <v>215552</v>
      </c>
      <c r="Q131" s="12">
        <v>195360</v>
      </c>
      <c r="R131" s="63">
        <v>195882</v>
      </c>
      <c r="S131" s="63">
        <v>193314</v>
      </c>
      <c r="T131" s="63">
        <v>188734</v>
      </c>
      <c r="U131" s="41">
        <v>234472</v>
      </c>
      <c r="V131" s="41">
        <v>203780</v>
      </c>
      <c r="W131" s="63">
        <v>342921</v>
      </c>
      <c r="X131" s="63">
        <v>189533</v>
      </c>
      <c r="Y131" s="63">
        <v>179445</v>
      </c>
      <c r="Z131" s="63">
        <v>156595</v>
      </c>
      <c r="AA131" s="63">
        <v>156091</v>
      </c>
      <c r="AB131" s="63">
        <v>152899</v>
      </c>
      <c r="AC131" s="63">
        <v>294500</v>
      </c>
      <c r="AD131" s="63">
        <v>200371</v>
      </c>
      <c r="AE131" s="63">
        <v>258014</v>
      </c>
      <c r="AF131" s="63">
        <v>325071</v>
      </c>
      <c r="AG131" s="63">
        <v>293448</v>
      </c>
      <c r="AH131" s="63">
        <v>321830</v>
      </c>
      <c r="AI131" s="13">
        <v>0.13206226255024789</v>
      </c>
      <c r="AJ131" s="13">
        <v>9.6719009841607376E-2</v>
      </c>
    </row>
    <row r="132" spans="1:36" ht="10.5" customHeight="1" x14ac:dyDescent="0.2">
      <c r="A132" s="11"/>
      <c r="B132" s="14"/>
      <c r="C132" s="11"/>
      <c r="D132" s="15" t="s">
        <v>46</v>
      </c>
      <c r="E132" s="11"/>
      <c r="F132" s="2"/>
      <c r="G132" s="12">
        <v>1619236</v>
      </c>
      <c r="H132" s="12">
        <v>1768571</v>
      </c>
      <c r="I132" s="12">
        <v>2583191</v>
      </c>
      <c r="J132" s="12">
        <v>2607530</v>
      </c>
      <c r="K132" s="12">
        <v>2596975</v>
      </c>
      <c r="L132" s="12">
        <v>2999271</v>
      </c>
      <c r="M132" s="12">
        <v>4018548</v>
      </c>
      <c r="N132" s="12">
        <v>4051543</v>
      </c>
      <c r="O132" s="12">
        <v>2700173</v>
      </c>
      <c r="P132" s="12">
        <v>2953177</v>
      </c>
      <c r="Q132" s="12">
        <v>3714897</v>
      </c>
      <c r="R132" s="63">
        <v>3945209</v>
      </c>
      <c r="S132" s="63">
        <v>4577095</v>
      </c>
      <c r="T132" s="63">
        <v>5826925</v>
      </c>
      <c r="U132" s="41">
        <v>4978170</v>
      </c>
      <c r="V132" s="41">
        <v>4941167</v>
      </c>
      <c r="W132" s="63">
        <v>5804572.1400000006</v>
      </c>
      <c r="X132" s="63">
        <v>5444131</v>
      </c>
      <c r="Y132" s="63">
        <v>6087762</v>
      </c>
      <c r="Z132" s="63">
        <v>6344817</v>
      </c>
      <c r="AA132" s="63">
        <v>5721555</v>
      </c>
      <c r="AB132" s="63">
        <v>5883687</v>
      </c>
      <c r="AC132" s="63">
        <v>6257797</v>
      </c>
      <c r="AD132" s="63">
        <v>6151967</v>
      </c>
      <c r="AE132" s="63">
        <v>6818489</v>
      </c>
      <c r="AF132" s="63">
        <v>5944507</v>
      </c>
      <c r="AG132" s="63">
        <v>5914862</v>
      </c>
      <c r="AH132" s="63">
        <v>9252465</v>
      </c>
      <c r="AI132" s="13">
        <v>7.8370457499212787E-2</v>
      </c>
      <c r="AJ132" s="13">
        <v>0.56427402701871998</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3000000</v>
      </c>
      <c r="AB133" s="63">
        <v>2500000</v>
      </c>
      <c r="AC133" s="63">
        <v>0</v>
      </c>
      <c r="AD133" s="63">
        <v>2150000</v>
      </c>
      <c r="AE133" s="63">
        <v>3052000</v>
      </c>
      <c r="AF133" s="63">
        <v>2078771</v>
      </c>
      <c r="AG133" s="63">
        <v>0</v>
      </c>
      <c r="AH133" s="63">
        <v>1000000</v>
      </c>
      <c r="AI133" s="13">
        <v>-0.14162578106744295</v>
      </c>
      <c r="AJ133" s="13" t="s">
        <v>246</v>
      </c>
    </row>
    <row r="134" spans="1:36" ht="10.5" customHeight="1" x14ac:dyDescent="0.2">
      <c r="A134" s="11"/>
      <c r="B134" s="11"/>
      <c r="C134" s="11"/>
      <c r="D134" s="11" t="s">
        <v>48</v>
      </c>
      <c r="E134" s="11"/>
      <c r="F134" s="2"/>
      <c r="G134" s="12">
        <v>154337</v>
      </c>
      <c r="H134" s="12">
        <v>315403</v>
      </c>
      <c r="I134" s="12">
        <v>396486</v>
      </c>
      <c r="J134" s="12">
        <v>512816</v>
      </c>
      <c r="K134" s="12">
        <v>560733</v>
      </c>
      <c r="L134" s="12">
        <v>278452</v>
      </c>
      <c r="M134" s="12">
        <v>131764</v>
      </c>
      <c r="N134" s="12">
        <v>234806</v>
      </c>
      <c r="O134" s="12">
        <v>91504</v>
      </c>
      <c r="P134" s="12">
        <v>60180</v>
      </c>
      <c r="Q134" s="12">
        <v>144410</v>
      </c>
      <c r="R134" s="63">
        <v>249630</v>
      </c>
      <c r="S134" s="63">
        <v>443192</v>
      </c>
      <c r="T134" s="63">
        <v>205182</v>
      </c>
      <c r="U134" s="41">
        <v>206762</v>
      </c>
      <c r="V134" s="41">
        <v>567659</v>
      </c>
      <c r="W134" s="63">
        <v>1285301.8999999999</v>
      </c>
      <c r="X134" s="63">
        <v>467131</v>
      </c>
      <c r="Y134" s="63">
        <v>343677</v>
      </c>
      <c r="Z134" s="63">
        <v>848972</v>
      </c>
      <c r="AA134" s="63">
        <v>137709</v>
      </c>
      <c r="AB134" s="63">
        <v>342531</v>
      </c>
      <c r="AC134" s="63">
        <v>613288</v>
      </c>
      <c r="AD134" s="63">
        <v>440541</v>
      </c>
      <c r="AE134" s="63">
        <v>735764</v>
      </c>
      <c r="AF134" s="63">
        <v>1330940</v>
      </c>
      <c r="AG134" s="63">
        <v>634483</v>
      </c>
      <c r="AH134" s="63">
        <v>1256616</v>
      </c>
      <c r="AI134" s="13">
        <v>0.24189186936368512</v>
      </c>
      <c r="AJ134" s="13">
        <v>0.98053533349199273</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1956370</v>
      </c>
      <c r="H136" s="12">
        <v>1474619</v>
      </c>
      <c r="I136" s="12">
        <v>1737401</v>
      </c>
      <c r="J136" s="12">
        <v>2094419</v>
      </c>
      <c r="K136" s="12">
        <f>SUM(K137:K145)</f>
        <v>1995240</v>
      </c>
      <c r="L136" s="12">
        <f>SUM(L137:L145)</f>
        <v>2577679</v>
      </c>
      <c r="M136" s="12">
        <f>SUM(M137:M145)</f>
        <v>2727610</v>
      </c>
      <c r="N136" s="12">
        <f>SUM(N137:N145)</f>
        <v>3161512</v>
      </c>
      <c r="O136" s="12">
        <v>4603736.63</v>
      </c>
      <c r="P136" s="12">
        <v>3646816</v>
      </c>
      <c r="Q136" s="12">
        <v>3513902.95</v>
      </c>
      <c r="R136" s="63">
        <v>3508825.09</v>
      </c>
      <c r="S136" s="63">
        <v>4433072.34</v>
      </c>
      <c r="T136" s="63">
        <v>4414498.25</v>
      </c>
      <c r="U136" s="41">
        <v>2811763.75</v>
      </c>
      <c r="V136" s="41">
        <v>3812554.76</v>
      </c>
      <c r="W136" s="63">
        <v>2724022.6300000004</v>
      </c>
      <c r="X136" s="63">
        <v>2324034.1800000002</v>
      </c>
      <c r="Y136" s="63">
        <v>2126983.04</v>
      </c>
      <c r="Z136" s="63">
        <v>2287611.91</v>
      </c>
      <c r="AA136" s="63">
        <v>2381079.61</v>
      </c>
      <c r="AB136" s="63">
        <v>3500440</v>
      </c>
      <c r="AC136" s="63">
        <v>4258986</v>
      </c>
      <c r="AD136" s="63">
        <v>2504009</v>
      </c>
      <c r="AE136" s="63">
        <v>2255257</v>
      </c>
      <c r="AF136" s="63">
        <v>3121334</v>
      </c>
      <c r="AG136" s="63">
        <v>3587224</v>
      </c>
      <c r="AH136" s="63">
        <v>6039760</v>
      </c>
      <c r="AI136" s="13">
        <v>9.5173283145592036E-2</v>
      </c>
      <c r="AJ136" s="13">
        <v>0.68368632680869668</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82411</v>
      </c>
      <c r="H138" s="12">
        <v>91221</v>
      </c>
      <c r="I138" s="12">
        <v>96509</v>
      </c>
      <c r="J138" s="12">
        <v>95232</v>
      </c>
      <c r="K138" s="12">
        <v>96123</v>
      </c>
      <c r="L138" s="12">
        <v>95519</v>
      </c>
      <c r="M138" s="12">
        <v>94834</v>
      </c>
      <c r="N138" s="12">
        <v>101813</v>
      </c>
      <c r="O138" s="12">
        <v>195469.92</v>
      </c>
      <c r="P138" s="12">
        <v>226607</v>
      </c>
      <c r="Q138" s="12">
        <v>257560.18</v>
      </c>
      <c r="R138" s="63">
        <v>276862.24</v>
      </c>
      <c r="S138" s="63">
        <v>226606.91</v>
      </c>
      <c r="T138" s="63">
        <v>334087.92</v>
      </c>
      <c r="U138" s="41">
        <v>396135.19</v>
      </c>
      <c r="V138" s="41">
        <v>459341.24</v>
      </c>
      <c r="W138" s="64">
        <v>486307.72</v>
      </c>
      <c r="X138" s="64">
        <v>497581.27</v>
      </c>
      <c r="Y138" s="63">
        <v>495745.63</v>
      </c>
      <c r="Z138" s="63">
        <v>518292.6</v>
      </c>
      <c r="AA138" s="63">
        <v>515389.15</v>
      </c>
      <c r="AB138" s="63">
        <v>522503</v>
      </c>
      <c r="AC138" s="63">
        <v>574035</v>
      </c>
      <c r="AD138" s="63">
        <v>548006</v>
      </c>
      <c r="AE138" s="63">
        <v>469414</v>
      </c>
      <c r="AF138" s="63">
        <v>470884</v>
      </c>
      <c r="AG138" s="63">
        <v>578228</v>
      </c>
      <c r="AH138" s="63">
        <v>505219</v>
      </c>
      <c r="AI138" s="13">
        <v>-5.5907676324079558E-3</v>
      </c>
      <c r="AJ138" s="13">
        <v>-0.12626334248773841</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1140222</v>
      </c>
      <c r="H141" s="12">
        <v>1183321</v>
      </c>
      <c r="I141" s="12">
        <v>1287290</v>
      </c>
      <c r="J141" s="12">
        <v>1401602</v>
      </c>
      <c r="K141" s="12">
        <v>1477588</v>
      </c>
      <c r="L141" s="12">
        <v>1564163</v>
      </c>
      <c r="M141" s="12">
        <v>1627583</v>
      </c>
      <c r="N141" s="12">
        <v>1764226</v>
      </c>
      <c r="O141" s="12">
        <v>1697140.17</v>
      </c>
      <c r="P141" s="12">
        <v>1637093</v>
      </c>
      <c r="Q141" s="12">
        <v>1629038.51</v>
      </c>
      <c r="R141" s="63">
        <v>1664323.17</v>
      </c>
      <c r="S141" s="63">
        <v>1669469.03</v>
      </c>
      <c r="T141" s="63">
        <v>1707609.6099999999</v>
      </c>
      <c r="U141" s="41">
        <v>1856733.3599999999</v>
      </c>
      <c r="V141" s="41">
        <v>2035946.3599999999</v>
      </c>
      <c r="W141" s="63">
        <v>1883158.98</v>
      </c>
      <c r="X141" s="63">
        <v>1603072.92</v>
      </c>
      <c r="Y141" s="63">
        <v>1331850.45</v>
      </c>
      <c r="Z141" s="63">
        <v>1190855.8399999999</v>
      </c>
      <c r="AA141" s="63">
        <v>1395210.3399999999</v>
      </c>
      <c r="AB141" s="63">
        <v>1423451</v>
      </c>
      <c r="AC141" s="63">
        <v>1425991</v>
      </c>
      <c r="AD141" s="63">
        <v>1558523</v>
      </c>
      <c r="AE141" s="63">
        <v>1510131</v>
      </c>
      <c r="AF141" s="63">
        <v>1451675</v>
      </c>
      <c r="AG141" s="63">
        <v>1643614</v>
      </c>
      <c r="AH141" s="63">
        <v>1591271</v>
      </c>
      <c r="AI141" s="13">
        <v>1.8748395400760343E-2</v>
      </c>
      <c r="AJ141" s="13">
        <v>-3.1846285076666418E-2</v>
      </c>
    </row>
    <row r="142" spans="1:36" ht="10.5" customHeight="1" x14ac:dyDescent="0.2">
      <c r="A142" s="11"/>
      <c r="B142" s="14"/>
      <c r="C142" s="11" t="s">
        <v>55</v>
      </c>
      <c r="E142" s="11"/>
      <c r="F142" s="2"/>
      <c r="G142" s="12">
        <v>0</v>
      </c>
      <c r="H142" s="12">
        <v>0</v>
      </c>
      <c r="I142" s="12">
        <v>0</v>
      </c>
      <c r="J142" s="12">
        <v>0</v>
      </c>
      <c r="K142" s="12">
        <v>0</v>
      </c>
      <c r="L142" s="12">
        <v>9687</v>
      </c>
      <c r="M142" s="12">
        <v>16524</v>
      </c>
      <c r="N142" s="12">
        <v>31698</v>
      </c>
      <c r="O142" s="12">
        <v>46840.54</v>
      </c>
      <c r="P142" s="12">
        <v>51802</v>
      </c>
      <c r="Q142" s="12">
        <v>53795.26</v>
      </c>
      <c r="R142" s="63">
        <v>68712.679999999993</v>
      </c>
      <c r="S142" s="63">
        <v>51802.400000000001</v>
      </c>
      <c r="T142" s="63">
        <v>98991.72</v>
      </c>
      <c r="U142" s="41">
        <v>114225.2</v>
      </c>
      <c r="V142" s="41">
        <v>119454.16</v>
      </c>
      <c r="W142" s="64">
        <v>100742.93</v>
      </c>
      <c r="X142" s="64">
        <v>88937.99</v>
      </c>
      <c r="Y142" s="63">
        <v>84878.96</v>
      </c>
      <c r="Z142" s="63">
        <v>81036.47</v>
      </c>
      <c r="AA142" s="63">
        <v>98077.119999999995</v>
      </c>
      <c r="AB142" s="63">
        <v>143354</v>
      </c>
      <c r="AC142" s="63">
        <v>125786</v>
      </c>
      <c r="AD142" s="63">
        <v>119741</v>
      </c>
      <c r="AE142" s="63">
        <v>125836</v>
      </c>
      <c r="AF142" s="63">
        <v>128159</v>
      </c>
      <c r="AG142" s="63">
        <v>112847</v>
      </c>
      <c r="AH142" s="63">
        <v>115917</v>
      </c>
      <c r="AI142" s="13">
        <v>-3.4787614236738595E-2</v>
      </c>
      <c r="AJ142" s="13">
        <v>2.7204976649800171E-2</v>
      </c>
    </row>
    <row r="143" spans="1:36" ht="10.5" customHeight="1" x14ac:dyDescent="0.2">
      <c r="A143" s="11"/>
      <c r="B143" s="11"/>
      <c r="C143" s="11" t="s">
        <v>56</v>
      </c>
      <c r="D143" s="11"/>
      <c r="E143" s="11"/>
      <c r="F143" s="2"/>
      <c r="G143" s="12">
        <v>733737</v>
      </c>
      <c r="H143" s="12">
        <v>200077</v>
      </c>
      <c r="I143" s="12">
        <v>353602</v>
      </c>
      <c r="J143" s="12">
        <v>597585</v>
      </c>
      <c r="K143" s="12">
        <v>421529</v>
      </c>
      <c r="L143" s="12">
        <v>908310</v>
      </c>
      <c r="M143" s="12">
        <v>988669</v>
      </c>
      <c r="N143" s="12">
        <v>1263775</v>
      </c>
      <c r="O143" s="12">
        <v>2664286</v>
      </c>
      <c r="P143" s="12">
        <v>1731314</v>
      </c>
      <c r="Q143" s="12">
        <v>1573509</v>
      </c>
      <c r="R143" s="63">
        <v>1498927</v>
      </c>
      <c r="S143" s="63">
        <v>2485194</v>
      </c>
      <c r="T143" s="63">
        <v>2273809</v>
      </c>
      <c r="U143" s="41">
        <v>444670</v>
      </c>
      <c r="V143" s="41">
        <v>1197813</v>
      </c>
      <c r="W143" s="63">
        <v>253813</v>
      </c>
      <c r="X143" s="63">
        <v>134442</v>
      </c>
      <c r="Y143" s="63">
        <v>214508</v>
      </c>
      <c r="Z143" s="63">
        <v>497427</v>
      </c>
      <c r="AA143" s="63">
        <v>372403</v>
      </c>
      <c r="AB143" s="63">
        <v>1411132</v>
      </c>
      <c r="AC143" s="63">
        <v>2133174</v>
      </c>
      <c r="AD143" s="63">
        <v>277739</v>
      </c>
      <c r="AE143" s="63">
        <v>149876</v>
      </c>
      <c r="AF143" s="63">
        <v>1070616</v>
      </c>
      <c r="AG143" s="63">
        <v>1252535</v>
      </c>
      <c r="AH143" s="63">
        <v>3827353</v>
      </c>
      <c r="AI143" s="13">
        <v>0.18092363095527819</v>
      </c>
      <c r="AJ143" s="13">
        <v>2.0556854698671096</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511292</v>
      </c>
      <c r="H147" s="12">
        <v>636757</v>
      </c>
      <c r="I147" s="12">
        <v>415539</v>
      </c>
      <c r="J147" s="12">
        <v>455552</v>
      </c>
      <c r="K147" s="12">
        <v>438093</v>
      </c>
      <c r="L147" s="12">
        <v>394145</v>
      </c>
      <c r="M147" s="12">
        <v>398641</v>
      </c>
      <c r="N147" s="12">
        <v>1499732</v>
      </c>
      <c r="O147" s="12">
        <v>363347</v>
      </c>
      <c r="P147" s="12">
        <v>1212171</v>
      </c>
      <c r="Q147" s="12">
        <v>562169</v>
      </c>
      <c r="R147" s="63">
        <v>507655</v>
      </c>
      <c r="S147" s="63">
        <v>596126</v>
      </c>
      <c r="T147" s="63">
        <v>726331</v>
      </c>
      <c r="U147" s="41">
        <v>546560</v>
      </c>
      <c r="V147" s="41">
        <v>811843</v>
      </c>
      <c r="W147" s="63">
        <v>453039</v>
      </c>
      <c r="X147" s="63">
        <v>909828</v>
      </c>
      <c r="Y147" s="63">
        <v>419505</v>
      </c>
      <c r="Z147" s="63">
        <v>271673</v>
      </c>
      <c r="AA147" s="63">
        <v>21430</v>
      </c>
      <c r="AB147" s="63">
        <v>1616596</v>
      </c>
      <c r="AC147" s="63">
        <v>362506</v>
      </c>
      <c r="AD147" s="63">
        <v>1344255</v>
      </c>
      <c r="AE147" s="63">
        <v>226962</v>
      </c>
      <c r="AF147" s="63">
        <v>27000</v>
      </c>
      <c r="AG147" s="63">
        <v>3183731</v>
      </c>
      <c r="AH147" s="63">
        <v>610254</v>
      </c>
      <c r="AI147" s="13">
        <v>-0.14987095199372602</v>
      </c>
      <c r="AJ147" s="13">
        <v>-0.80832111758185599</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0</v>
      </c>
      <c r="I149" s="12">
        <v>0</v>
      </c>
      <c r="J149" s="12">
        <v>0</v>
      </c>
      <c r="K149" s="12">
        <v>5000</v>
      </c>
      <c r="L149" s="12">
        <v>0</v>
      </c>
      <c r="M149" s="12">
        <v>23364</v>
      </c>
      <c r="N149" s="12">
        <v>66976</v>
      </c>
      <c r="O149" s="12">
        <v>0</v>
      </c>
      <c r="P149" s="12">
        <v>0</v>
      </c>
      <c r="Q149" s="12">
        <v>31305</v>
      </c>
      <c r="R149" s="63">
        <v>70491</v>
      </c>
      <c r="S149" s="63">
        <v>41690</v>
      </c>
      <c r="T149" s="63">
        <v>206570</v>
      </c>
      <c r="U149" s="41">
        <v>4946286</v>
      </c>
      <c r="V149" s="41">
        <v>1298479</v>
      </c>
      <c r="W149" s="63">
        <v>466355</v>
      </c>
      <c r="X149" s="63">
        <v>1562019</v>
      </c>
      <c r="Y149" s="63">
        <v>1688458</v>
      </c>
      <c r="Z149" s="63">
        <v>1149045</v>
      </c>
      <c r="AA149" s="63">
        <v>1933174</v>
      </c>
      <c r="AB149" s="63">
        <v>996168</v>
      </c>
      <c r="AC149" s="63">
        <v>1126862</v>
      </c>
      <c r="AD149" s="63">
        <v>1165645</v>
      </c>
      <c r="AE149" s="63">
        <v>1281894</v>
      </c>
      <c r="AF149" s="63">
        <v>1159825</v>
      </c>
      <c r="AG149" s="63">
        <v>449777</v>
      </c>
      <c r="AH149" s="63">
        <v>596872</v>
      </c>
      <c r="AI149" s="13">
        <v>-8.1826466735531289E-2</v>
      </c>
      <c r="AJ149" s="13">
        <v>0.32703984418945387</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6177720</v>
      </c>
      <c r="H152" s="5">
        <v>6971328</v>
      </c>
      <c r="I152" s="5">
        <v>7553524</v>
      </c>
      <c r="J152" s="5">
        <v>8680396</v>
      </c>
      <c r="K152" s="5">
        <v>9753083</v>
      </c>
      <c r="L152" s="5">
        <v>13335176</v>
      </c>
      <c r="M152" s="5">
        <v>11073397</v>
      </c>
      <c r="N152" s="5">
        <v>11220646</v>
      </c>
      <c r="O152" s="5">
        <v>13469978</v>
      </c>
      <c r="P152" s="5">
        <v>14772027</v>
      </c>
      <c r="Q152" s="5">
        <v>10903842</v>
      </c>
      <c r="R152" s="62">
        <v>11951849</v>
      </c>
      <c r="S152" s="62">
        <v>17209759</v>
      </c>
      <c r="T152" s="62">
        <v>17570967</v>
      </c>
      <c r="U152" s="39">
        <v>17675357.829999998</v>
      </c>
      <c r="V152" s="39">
        <v>18922930</v>
      </c>
      <c r="W152" s="62">
        <v>25313274.039999999</v>
      </c>
      <c r="X152" s="62">
        <v>24411623</v>
      </c>
      <c r="Y152" s="62">
        <v>19317677</v>
      </c>
      <c r="Z152" s="62">
        <v>28424872</v>
      </c>
      <c r="AA152" s="62">
        <v>21623403</v>
      </c>
      <c r="AB152" s="62">
        <v>18748101</v>
      </c>
      <c r="AC152" s="62">
        <v>28278598</v>
      </c>
      <c r="AD152" s="62">
        <v>22261728</v>
      </c>
      <c r="AE152" s="62">
        <v>80304360</v>
      </c>
      <c r="AF152" s="62">
        <v>24868073</v>
      </c>
      <c r="AG152" s="62">
        <v>22201469</v>
      </c>
      <c r="AH152" s="62">
        <v>25213004</v>
      </c>
      <c r="AI152" s="10">
        <v>5.061730854140456E-2</v>
      </c>
      <c r="AJ152" s="10">
        <v>0.13564575389133035</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2063461</v>
      </c>
      <c r="H154" s="12">
        <v>2311480</v>
      </c>
      <c r="I154" s="12">
        <v>2400512</v>
      </c>
      <c r="J154" s="12">
        <v>2785411</v>
      </c>
      <c r="K154" s="12">
        <v>2448987</v>
      </c>
      <c r="L154" s="12">
        <v>2520140</v>
      </c>
      <c r="M154" s="12">
        <v>2728291</v>
      </c>
      <c r="N154" s="12">
        <v>2906137</v>
      </c>
      <c r="O154" s="12">
        <v>3628164</v>
      </c>
      <c r="P154" s="12">
        <v>3723564</v>
      </c>
      <c r="Q154" s="12">
        <v>3493968</v>
      </c>
      <c r="R154" s="63">
        <v>2825014</v>
      </c>
      <c r="S154" s="63">
        <v>4278202</v>
      </c>
      <c r="T154" s="63">
        <v>5130807</v>
      </c>
      <c r="U154" s="41">
        <v>5230590.45</v>
      </c>
      <c r="V154" s="41">
        <v>3051399</v>
      </c>
      <c r="W154" s="63">
        <v>4795289</v>
      </c>
      <c r="X154" s="63">
        <v>4316711</v>
      </c>
      <c r="Y154" s="63">
        <v>4236274</v>
      </c>
      <c r="Z154" s="63">
        <v>5954941</v>
      </c>
      <c r="AA154" s="63">
        <v>3500113</v>
      </c>
      <c r="AB154" s="63">
        <v>3390699</v>
      </c>
      <c r="AC154" s="63">
        <v>8700692</v>
      </c>
      <c r="AD154" s="63">
        <v>5931184</v>
      </c>
      <c r="AE154" s="63">
        <v>5965629</v>
      </c>
      <c r="AF154" s="63">
        <v>6405549</v>
      </c>
      <c r="AG154" s="63">
        <v>5693591</v>
      </c>
      <c r="AH154" s="63">
        <v>7428800</v>
      </c>
      <c r="AI154" s="13">
        <v>0.13965020079078028</v>
      </c>
      <c r="AJ154" s="13">
        <v>0.30476530541094365</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1528760</v>
      </c>
      <c r="H156" s="12">
        <v>1716990</v>
      </c>
      <c r="I156" s="12">
        <v>1760477</v>
      </c>
      <c r="J156" s="12">
        <v>2326862</v>
      </c>
      <c r="K156" s="12">
        <v>2477002</v>
      </c>
      <c r="L156" s="12">
        <v>2690510</v>
      </c>
      <c r="M156" s="12">
        <v>3260957</v>
      </c>
      <c r="N156" s="12">
        <v>3574192</v>
      </c>
      <c r="O156" s="12">
        <v>4123206</v>
      </c>
      <c r="P156" s="12">
        <v>3919589</v>
      </c>
      <c r="Q156" s="12">
        <v>3660099</v>
      </c>
      <c r="R156" s="63">
        <v>4165895</v>
      </c>
      <c r="S156" s="63">
        <v>5713121</v>
      </c>
      <c r="T156" s="63">
        <v>5527889</v>
      </c>
      <c r="U156" s="41">
        <v>5863880</v>
      </c>
      <c r="V156" s="41">
        <v>7732533</v>
      </c>
      <c r="W156" s="63">
        <v>11352367</v>
      </c>
      <c r="X156" s="63">
        <v>11995683</v>
      </c>
      <c r="Y156" s="63">
        <v>6829615</v>
      </c>
      <c r="Z156" s="63">
        <v>10977022</v>
      </c>
      <c r="AA156" s="63">
        <v>8434363</v>
      </c>
      <c r="AB156" s="63">
        <v>8690839</v>
      </c>
      <c r="AC156" s="63">
        <v>7953008</v>
      </c>
      <c r="AD156" s="63">
        <v>8328331</v>
      </c>
      <c r="AE156" s="63">
        <v>8645707</v>
      </c>
      <c r="AF156" s="63">
        <v>7627279</v>
      </c>
      <c r="AG156" s="63">
        <v>7579604</v>
      </c>
      <c r="AH156" s="63">
        <v>7639209</v>
      </c>
      <c r="AI156" s="13">
        <v>-2.1266512763543965E-2</v>
      </c>
      <c r="AJ156" s="13">
        <v>7.8638672943863556E-3</v>
      </c>
    </row>
    <row r="157" spans="1:36" ht="10.5" customHeight="1" x14ac:dyDescent="0.2">
      <c r="A157" s="11"/>
      <c r="B157" s="19" t="s">
        <v>67</v>
      </c>
      <c r="C157" s="14"/>
      <c r="D157" s="19"/>
      <c r="E157" s="19"/>
      <c r="F157" s="2"/>
      <c r="G157" s="12">
        <v>426731</v>
      </c>
      <c r="H157" s="12">
        <v>530967</v>
      </c>
      <c r="I157" s="12">
        <v>591183</v>
      </c>
      <c r="J157" s="12">
        <v>588907</v>
      </c>
      <c r="K157" s="12">
        <v>924989</v>
      </c>
      <c r="L157" s="12">
        <v>1418297</v>
      </c>
      <c r="M157" s="12">
        <v>721440</v>
      </c>
      <c r="N157" s="12">
        <v>634364</v>
      </c>
      <c r="O157" s="12">
        <v>1524366</v>
      </c>
      <c r="P157" s="12">
        <v>1285140</v>
      </c>
      <c r="Q157" s="12">
        <v>714679</v>
      </c>
      <c r="R157" s="63">
        <v>793142</v>
      </c>
      <c r="S157" s="63">
        <v>1009125</v>
      </c>
      <c r="T157" s="63">
        <v>1402463</v>
      </c>
      <c r="U157" s="41">
        <v>929029</v>
      </c>
      <c r="V157" s="41">
        <v>1239671</v>
      </c>
      <c r="W157" s="63">
        <v>2684330</v>
      </c>
      <c r="X157" s="63">
        <v>3795618</v>
      </c>
      <c r="Y157" s="63">
        <v>1401303</v>
      </c>
      <c r="Z157" s="63">
        <v>1530727</v>
      </c>
      <c r="AA157" s="63">
        <v>1075251</v>
      </c>
      <c r="AB157" s="63">
        <v>89324</v>
      </c>
      <c r="AC157" s="63">
        <v>1592213</v>
      </c>
      <c r="AD157" s="63">
        <v>1379943</v>
      </c>
      <c r="AE157" s="63">
        <v>832861</v>
      </c>
      <c r="AF157" s="63">
        <v>2231568</v>
      </c>
      <c r="AG157" s="63">
        <v>826625</v>
      </c>
      <c r="AH157" s="63">
        <v>952089</v>
      </c>
      <c r="AI157" s="13">
        <v>0.48349093696806023</v>
      </c>
      <c r="AJ157" s="13">
        <v>0.15177861787388477</v>
      </c>
    </row>
    <row r="158" spans="1:36" ht="10.5" customHeight="1" x14ac:dyDescent="0.2">
      <c r="A158" s="11"/>
      <c r="B158" s="19" t="s">
        <v>69</v>
      </c>
      <c r="C158" s="14"/>
      <c r="D158" s="19"/>
      <c r="E158" s="19"/>
      <c r="F158" s="2"/>
      <c r="G158" s="12">
        <v>581998</v>
      </c>
      <c r="H158" s="12">
        <v>695638</v>
      </c>
      <c r="I158" s="12">
        <v>641454</v>
      </c>
      <c r="J158" s="12">
        <v>671441</v>
      </c>
      <c r="K158" s="12">
        <v>615025</v>
      </c>
      <c r="L158" s="12">
        <v>628108</v>
      </c>
      <c r="M158" s="12">
        <v>910360</v>
      </c>
      <c r="N158" s="12">
        <v>780049</v>
      </c>
      <c r="O158" s="12">
        <v>843282</v>
      </c>
      <c r="P158" s="12">
        <v>904015</v>
      </c>
      <c r="Q158" s="12">
        <v>797949</v>
      </c>
      <c r="R158" s="63">
        <v>803328</v>
      </c>
      <c r="S158" s="63">
        <v>931398</v>
      </c>
      <c r="T158" s="63">
        <v>1169980</v>
      </c>
      <c r="U158" s="41">
        <v>1612394.52</v>
      </c>
      <c r="V158" s="41">
        <v>527263</v>
      </c>
      <c r="W158" s="63">
        <v>1682429</v>
      </c>
      <c r="X158" s="63">
        <v>2309205</v>
      </c>
      <c r="Y158" s="63">
        <v>1562342</v>
      </c>
      <c r="Z158" s="63">
        <v>2448253</v>
      </c>
      <c r="AA158" s="63">
        <v>2074626</v>
      </c>
      <c r="AB158" s="63">
        <v>1992383</v>
      </c>
      <c r="AC158" s="63">
        <v>1584338</v>
      </c>
      <c r="AD158" s="63">
        <v>185563</v>
      </c>
      <c r="AE158" s="63">
        <v>54731992</v>
      </c>
      <c r="AF158" s="63">
        <v>1638591</v>
      </c>
      <c r="AG158" s="63">
        <v>1438224</v>
      </c>
      <c r="AH158" s="63">
        <v>1640305</v>
      </c>
      <c r="AI158" s="13">
        <v>-3.1888683178232013E-2</v>
      </c>
      <c r="AJ158" s="13">
        <v>0.14050732013928288</v>
      </c>
    </row>
    <row r="159" spans="1:36" ht="10.5" customHeight="1" x14ac:dyDescent="0.2">
      <c r="A159" s="11"/>
      <c r="B159" s="19" t="s">
        <v>70</v>
      </c>
      <c r="C159" s="14"/>
      <c r="D159" s="19"/>
      <c r="E159" s="19"/>
      <c r="F159" s="2"/>
      <c r="G159" s="12">
        <v>255858</v>
      </c>
      <c r="H159" s="12">
        <v>635842</v>
      </c>
      <c r="I159" s="12">
        <v>1271008</v>
      </c>
      <c r="J159" s="12">
        <v>1127161</v>
      </c>
      <c r="K159" s="12">
        <v>1055248</v>
      </c>
      <c r="L159" s="12">
        <v>1222676</v>
      </c>
      <c r="M159" s="12">
        <v>1063601</v>
      </c>
      <c r="N159" s="12">
        <v>1666069</v>
      </c>
      <c r="O159" s="12">
        <v>2089036</v>
      </c>
      <c r="P159" s="12">
        <v>2780151</v>
      </c>
      <c r="Q159" s="12">
        <v>1519677</v>
      </c>
      <c r="R159" s="63">
        <v>1747550</v>
      </c>
      <c r="S159" s="63">
        <v>1954165</v>
      </c>
      <c r="T159" s="63">
        <v>113952</v>
      </c>
      <c r="U159" s="41">
        <v>757077.86</v>
      </c>
      <c r="V159" s="41">
        <v>2406326</v>
      </c>
      <c r="W159" s="63">
        <v>2996702.04</v>
      </c>
      <c r="X159" s="63">
        <v>1077971</v>
      </c>
      <c r="Y159" s="63">
        <v>4504705</v>
      </c>
      <c r="Z159" s="63">
        <v>3795135</v>
      </c>
      <c r="AA159" s="63">
        <v>4587121</v>
      </c>
      <c r="AB159" s="63">
        <v>2636717</v>
      </c>
      <c r="AC159" s="63">
        <v>1302791</v>
      </c>
      <c r="AD159" s="63">
        <v>2753014</v>
      </c>
      <c r="AE159" s="63">
        <v>2717433</v>
      </c>
      <c r="AF159" s="63">
        <v>3407665</v>
      </c>
      <c r="AG159" s="63">
        <v>3188268</v>
      </c>
      <c r="AH159" s="63">
        <v>4428607</v>
      </c>
      <c r="AI159" s="13">
        <v>9.0269686190028509E-2</v>
      </c>
      <c r="AJ159" s="13">
        <v>0.389032226901879</v>
      </c>
    </row>
    <row r="160" spans="1:36" ht="10.5" customHeight="1" x14ac:dyDescent="0.2">
      <c r="A160" s="11"/>
      <c r="B160" s="19" t="s">
        <v>71</v>
      </c>
      <c r="C160" s="14"/>
      <c r="D160" s="19"/>
      <c r="E160" s="19"/>
      <c r="F160" s="2"/>
      <c r="G160" s="12">
        <v>340924</v>
      </c>
      <c r="H160" s="12">
        <v>367216</v>
      </c>
      <c r="I160" s="12">
        <v>403828</v>
      </c>
      <c r="J160" s="12">
        <v>415907</v>
      </c>
      <c r="K160" s="12">
        <v>465742</v>
      </c>
      <c r="L160" s="12">
        <v>569877</v>
      </c>
      <c r="M160" s="12">
        <v>571775</v>
      </c>
      <c r="N160" s="12">
        <v>580400</v>
      </c>
      <c r="O160" s="12">
        <v>581800</v>
      </c>
      <c r="P160" s="12">
        <v>692631</v>
      </c>
      <c r="Q160" s="12">
        <v>466345</v>
      </c>
      <c r="R160" s="63">
        <v>652398</v>
      </c>
      <c r="S160" s="63">
        <v>622930</v>
      </c>
      <c r="T160" s="63">
        <v>599801</v>
      </c>
      <c r="U160" s="41">
        <v>816673</v>
      </c>
      <c r="V160" s="41">
        <v>3710769</v>
      </c>
      <c r="W160" s="63">
        <v>1607949</v>
      </c>
      <c r="X160" s="63">
        <v>738984</v>
      </c>
      <c r="Y160" s="63">
        <v>643125</v>
      </c>
      <c r="Z160" s="63">
        <v>832875</v>
      </c>
      <c r="AA160" s="63">
        <v>621175</v>
      </c>
      <c r="AB160" s="63">
        <v>678124</v>
      </c>
      <c r="AC160" s="63">
        <v>698051</v>
      </c>
      <c r="AD160" s="63">
        <v>808552</v>
      </c>
      <c r="AE160" s="63">
        <v>814320</v>
      </c>
      <c r="AF160" s="63">
        <v>773947</v>
      </c>
      <c r="AG160" s="63">
        <v>757986</v>
      </c>
      <c r="AH160" s="63">
        <v>890271</v>
      </c>
      <c r="AI160" s="13">
        <v>4.6410732345206318E-2</v>
      </c>
      <c r="AJ160" s="13">
        <v>0.17452169301279971</v>
      </c>
    </row>
    <row r="161" spans="1:36" ht="10.5" customHeight="1" x14ac:dyDescent="0.2">
      <c r="A161" s="11"/>
      <c r="B161" s="19" t="s">
        <v>72</v>
      </c>
      <c r="C161" s="14"/>
      <c r="D161" s="19"/>
      <c r="E161" s="19"/>
      <c r="F161" s="2"/>
      <c r="G161" s="12">
        <v>27111</v>
      </c>
      <c r="H161" s="12">
        <v>19566</v>
      </c>
      <c r="I161" s="12">
        <v>14667</v>
      </c>
      <c r="J161" s="12">
        <v>151038</v>
      </c>
      <c r="K161" s="12">
        <v>172719</v>
      </c>
      <c r="L161" s="12">
        <v>166272</v>
      </c>
      <c r="M161" s="12">
        <v>156985</v>
      </c>
      <c r="N161" s="12">
        <v>146232</v>
      </c>
      <c r="O161" s="12">
        <v>287947</v>
      </c>
      <c r="P161" s="12">
        <v>1022271</v>
      </c>
      <c r="Q161" s="12">
        <v>21044</v>
      </c>
      <c r="R161" s="63">
        <v>139231</v>
      </c>
      <c r="S161" s="63">
        <v>70485</v>
      </c>
      <c r="T161" s="63">
        <v>2949976</v>
      </c>
      <c r="U161" s="41">
        <v>2465713</v>
      </c>
      <c r="V161" s="41">
        <v>254969</v>
      </c>
      <c r="W161" s="63">
        <v>194208</v>
      </c>
      <c r="X161" s="63">
        <v>177451</v>
      </c>
      <c r="Y161" s="63">
        <v>140313</v>
      </c>
      <c r="Z161" s="63">
        <v>976858</v>
      </c>
      <c r="AA161" s="63">
        <v>1330754</v>
      </c>
      <c r="AB161" s="63">
        <v>1270015</v>
      </c>
      <c r="AC161" s="63">
        <v>135058</v>
      </c>
      <c r="AD161" s="63">
        <v>26016</v>
      </c>
      <c r="AE161" s="63">
        <v>3302515</v>
      </c>
      <c r="AF161" s="63">
        <v>1176450</v>
      </c>
      <c r="AG161" s="63">
        <v>140297</v>
      </c>
      <c r="AH161" s="63">
        <v>128352</v>
      </c>
      <c r="AI161" s="13">
        <v>-0.31750580000603856</v>
      </c>
      <c r="AJ161" s="13">
        <v>-8.5140808427835238E-2</v>
      </c>
    </row>
    <row r="162" spans="1:36" ht="10.5" customHeight="1" x14ac:dyDescent="0.2">
      <c r="A162" s="11"/>
      <c r="B162" s="19" t="s">
        <v>73</v>
      </c>
      <c r="C162" s="14"/>
      <c r="D162" s="19"/>
      <c r="E162" s="19"/>
      <c r="F162" s="2"/>
      <c r="G162" s="12">
        <v>535570</v>
      </c>
      <c r="H162" s="12">
        <v>346979</v>
      </c>
      <c r="I162" s="12">
        <v>470395</v>
      </c>
      <c r="J162" s="12">
        <v>243799</v>
      </c>
      <c r="K162" s="12">
        <v>1270840</v>
      </c>
      <c r="L162" s="12">
        <v>3835730</v>
      </c>
      <c r="M162" s="12">
        <v>1164131</v>
      </c>
      <c r="N162" s="12">
        <v>403741</v>
      </c>
      <c r="O162" s="12">
        <v>196598</v>
      </c>
      <c r="P162" s="12">
        <v>232070</v>
      </c>
      <c r="Q162" s="12">
        <v>230081</v>
      </c>
      <c r="R162" s="63">
        <v>770017</v>
      </c>
      <c r="S162" s="63">
        <v>2279602</v>
      </c>
      <c r="T162" s="63">
        <v>676099</v>
      </c>
      <c r="U162" s="41">
        <v>0</v>
      </c>
      <c r="V162" s="41">
        <v>0</v>
      </c>
      <c r="W162" s="63">
        <v>0</v>
      </c>
      <c r="X162" s="63">
        <v>0</v>
      </c>
      <c r="Y162" s="63">
        <v>0</v>
      </c>
      <c r="Z162" s="63">
        <v>0</v>
      </c>
      <c r="AA162" s="63">
        <v>0</v>
      </c>
      <c r="AB162" s="63">
        <v>0</v>
      </c>
      <c r="AC162" s="63">
        <v>6312447</v>
      </c>
      <c r="AD162" s="63">
        <v>2543029</v>
      </c>
      <c r="AE162" s="63">
        <v>3259751</v>
      </c>
      <c r="AF162" s="63">
        <v>1607024</v>
      </c>
      <c r="AG162" s="63">
        <v>2576874</v>
      </c>
      <c r="AH162" s="63">
        <v>2105371</v>
      </c>
      <c r="AI162" s="13" t="s">
        <v>246</v>
      </c>
      <c r="AJ162" s="13">
        <v>-0.18297479814690201</v>
      </c>
    </row>
    <row r="163" spans="1:36" ht="10.5" customHeight="1" x14ac:dyDescent="0.2">
      <c r="A163" s="11"/>
      <c r="B163" s="19" t="s">
        <v>39</v>
      </c>
      <c r="C163" s="14"/>
      <c r="D163" s="19"/>
      <c r="E163" s="19"/>
      <c r="F163" s="2"/>
      <c r="G163" s="12">
        <v>417307</v>
      </c>
      <c r="H163" s="12">
        <v>346650</v>
      </c>
      <c r="I163" s="12">
        <v>0</v>
      </c>
      <c r="J163" s="12">
        <v>369870</v>
      </c>
      <c r="K163" s="12">
        <v>322531</v>
      </c>
      <c r="L163" s="12">
        <v>283566</v>
      </c>
      <c r="M163" s="12">
        <v>495857</v>
      </c>
      <c r="N163" s="12">
        <v>529462</v>
      </c>
      <c r="O163" s="12">
        <v>195579</v>
      </c>
      <c r="P163" s="12">
        <v>212596</v>
      </c>
      <c r="Q163" s="12">
        <v>0</v>
      </c>
      <c r="R163" s="63">
        <v>55274</v>
      </c>
      <c r="S163" s="63">
        <v>350731</v>
      </c>
      <c r="T163" s="63">
        <v>0</v>
      </c>
      <c r="U163" s="41">
        <v>0</v>
      </c>
      <c r="V163" s="41">
        <v>0</v>
      </c>
      <c r="W163" s="63">
        <v>0</v>
      </c>
      <c r="X163" s="63">
        <v>0</v>
      </c>
      <c r="Y163" s="63">
        <v>0</v>
      </c>
      <c r="Z163" s="63">
        <v>1909061</v>
      </c>
      <c r="AA163" s="63">
        <v>0</v>
      </c>
      <c r="AB163" s="63">
        <v>0</v>
      </c>
      <c r="AC163" s="63">
        <v>0</v>
      </c>
      <c r="AD163" s="63">
        <v>306096</v>
      </c>
      <c r="AE163" s="63">
        <v>34152</v>
      </c>
      <c r="AF163" s="63">
        <v>0</v>
      </c>
      <c r="AG163" s="63">
        <v>0</v>
      </c>
      <c r="AH163" s="63">
        <v>0</v>
      </c>
      <c r="AI163" s="13" t="s">
        <v>246</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238</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4275314</v>
      </c>
      <c r="H176" s="5">
        <v>2807843</v>
      </c>
      <c r="I176" s="5">
        <v>3559965</v>
      </c>
      <c r="J176" s="5">
        <v>4863796</v>
      </c>
      <c r="K176" s="5">
        <f>SUM(K178,K193,K204,K206)</f>
        <v>4584296</v>
      </c>
      <c r="L176" s="5">
        <f>SUM(L178,L193,L204,L206)</f>
        <v>4967819</v>
      </c>
      <c r="M176" s="5">
        <f>SUM(M178,M193,M204,M206)</f>
        <v>6594120</v>
      </c>
      <c r="N176" s="5">
        <f>SUM(N178,N193,N204,N206)</f>
        <v>5356165</v>
      </c>
      <c r="O176" s="5">
        <v>4940921</v>
      </c>
      <c r="P176" s="5">
        <v>5329683</v>
      </c>
      <c r="Q176" s="5">
        <v>6071965</v>
      </c>
      <c r="R176" s="39">
        <v>5971062</v>
      </c>
      <c r="S176" s="39">
        <v>6285136</v>
      </c>
      <c r="T176" s="39">
        <v>7512979</v>
      </c>
      <c r="U176" s="39">
        <v>7621363.2999999998</v>
      </c>
      <c r="V176" s="39">
        <v>6808553</v>
      </c>
      <c r="W176" s="39">
        <v>7682280</v>
      </c>
      <c r="X176" s="39">
        <v>7069080</v>
      </c>
      <c r="Y176" s="39">
        <v>7806594</v>
      </c>
      <c r="Z176" s="39">
        <v>7532790</v>
      </c>
      <c r="AA176" s="39">
        <v>6941197</v>
      </c>
      <c r="AB176" s="39">
        <v>8012889</v>
      </c>
      <c r="AC176" s="39">
        <v>7288588</v>
      </c>
      <c r="AD176" s="39">
        <v>6423375</v>
      </c>
      <c r="AE176" s="39">
        <v>7547507</v>
      </c>
      <c r="AF176" s="39">
        <v>8986605</v>
      </c>
      <c r="AG176" s="39">
        <v>7890493</v>
      </c>
      <c r="AH176" s="39">
        <v>9014779</v>
      </c>
      <c r="AI176" s="10">
        <v>1.9829709520553296E-2</v>
      </c>
      <c r="AJ176" s="10">
        <v>0.14248615390698655</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2399970</v>
      </c>
      <c r="H178" s="12">
        <v>2382400</v>
      </c>
      <c r="I178" s="12">
        <v>2841015</v>
      </c>
      <c r="J178" s="12">
        <v>3608565</v>
      </c>
      <c r="K178" s="12">
        <f>SUM(K179,K183:K187)</f>
        <v>3934796</v>
      </c>
      <c r="L178" s="12">
        <f>SUM(L179,L183:L187)</f>
        <v>4169381</v>
      </c>
      <c r="M178" s="12">
        <f>SUM(M179,M183:M187)</f>
        <v>4836802</v>
      </c>
      <c r="N178" s="12">
        <f>SUM(N179,N183:N187)</f>
        <v>4612653</v>
      </c>
      <c r="O178" s="12">
        <v>4684654</v>
      </c>
      <c r="P178" s="12">
        <v>4754222</v>
      </c>
      <c r="Q178" s="12">
        <v>4868932</v>
      </c>
      <c r="R178" s="41">
        <v>5255113</v>
      </c>
      <c r="S178" s="41">
        <v>5483272</v>
      </c>
      <c r="T178" s="41">
        <v>6449743</v>
      </c>
      <c r="U178" s="41">
        <v>6222019.2999999998</v>
      </c>
      <c r="V178" s="41">
        <v>5751142</v>
      </c>
      <c r="W178" s="41">
        <v>6715587</v>
      </c>
      <c r="X178" s="41">
        <v>6052151</v>
      </c>
      <c r="Y178" s="41">
        <v>6278786</v>
      </c>
      <c r="Z178" s="41">
        <v>6871711</v>
      </c>
      <c r="AA178" s="41">
        <v>6431096</v>
      </c>
      <c r="AB178" s="41">
        <v>6929275</v>
      </c>
      <c r="AC178" s="41">
        <v>6425968</v>
      </c>
      <c r="AD178" s="41">
        <v>5892483</v>
      </c>
      <c r="AE178" s="41">
        <v>6835591</v>
      </c>
      <c r="AF178" s="41">
        <v>7901839</v>
      </c>
      <c r="AG178" s="41">
        <v>7331483</v>
      </c>
      <c r="AH178" s="41">
        <v>7557054</v>
      </c>
      <c r="AI178" s="13">
        <v>1.4559343201781427E-2</v>
      </c>
      <c r="AJ178" s="13">
        <v>3.076744500396441E-2</v>
      </c>
    </row>
    <row r="179" spans="1:36" ht="10.5" customHeight="1" x14ac:dyDescent="0.2">
      <c r="A179" s="11"/>
      <c r="B179" s="11"/>
      <c r="C179" s="11" t="s">
        <v>36</v>
      </c>
      <c r="D179" s="11"/>
      <c r="E179" s="11"/>
      <c r="F179" s="2"/>
      <c r="G179" s="12">
        <v>1334603</v>
      </c>
      <c r="H179" s="12">
        <v>1061497</v>
      </c>
      <c r="I179" s="12">
        <v>1117092</v>
      </c>
      <c r="J179" s="12">
        <v>1419177</v>
      </c>
      <c r="K179" s="12">
        <f>SUM(K180:K182)</f>
        <v>1150699</v>
      </c>
      <c r="L179" s="12">
        <f>SUM(L180:L182)</f>
        <v>1303598</v>
      </c>
      <c r="M179" s="12">
        <f>SUM(M180:M182)</f>
        <v>1553115</v>
      </c>
      <c r="N179" s="12">
        <f>SUM(N180:N182)</f>
        <v>1445194</v>
      </c>
      <c r="O179" s="12">
        <v>1141020</v>
      </c>
      <c r="P179" s="12">
        <v>1171358</v>
      </c>
      <c r="Q179" s="12">
        <v>1315304</v>
      </c>
      <c r="R179" s="41">
        <v>1329979</v>
      </c>
      <c r="S179" s="41">
        <v>1228333</v>
      </c>
      <c r="T179" s="41">
        <v>1856529</v>
      </c>
      <c r="U179" s="41">
        <v>1529541.3</v>
      </c>
      <c r="V179" s="41">
        <v>1039972</v>
      </c>
      <c r="W179" s="41">
        <v>1259964</v>
      </c>
      <c r="X179" s="41">
        <v>1150923</v>
      </c>
      <c r="Y179" s="41">
        <v>1225091</v>
      </c>
      <c r="Z179" s="41">
        <v>1610969</v>
      </c>
      <c r="AA179" s="41">
        <v>1734004</v>
      </c>
      <c r="AB179" s="41">
        <v>1632696</v>
      </c>
      <c r="AC179" s="41">
        <v>1556344</v>
      </c>
      <c r="AD179" s="41">
        <v>1250154</v>
      </c>
      <c r="AE179" s="41">
        <v>1404926</v>
      </c>
      <c r="AF179" s="41">
        <v>1533107</v>
      </c>
      <c r="AG179" s="41">
        <v>1180366</v>
      </c>
      <c r="AH179" s="41">
        <v>1455783</v>
      </c>
      <c r="AI179" s="13">
        <v>-1.8933260219942682E-2</v>
      </c>
      <c r="AJ179" s="13">
        <v>0.2333318648622546</v>
      </c>
    </row>
    <row r="180" spans="1:36" ht="10.5" customHeight="1" x14ac:dyDescent="0.2">
      <c r="A180" s="11"/>
      <c r="B180" s="11"/>
      <c r="C180" s="11"/>
      <c r="D180" s="11" t="s">
        <v>37</v>
      </c>
      <c r="E180" s="11"/>
      <c r="F180" s="2"/>
      <c r="G180" s="12">
        <v>1156950</v>
      </c>
      <c r="H180" s="12">
        <v>992436</v>
      </c>
      <c r="I180" s="12">
        <v>997342</v>
      </c>
      <c r="J180" s="12">
        <v>1238182</v>
      </c>
      <c r="K180" s="12">
        <v>1071219</v>
      </c>
      <c r="L180" s="12">
        <v>1231338</v>
      </c>
      <c r="M180" s="12">
        <v>1475559</v>
      </c>
      <c r="N180" s="12">
        <v>1371777</v>
      </c>
      <c r="O180" s="12">
        <v>1041835</v>
      </c>
      <c r="P180" s="12">
        <v>1042318</v>
      </c>
      <c r="Q180" s="12">
        <v>1147435</v>
      </c>
      <c r="R180" s="41">
        <v>1209548</v>
      </c>
      <c r="S180" s="41">
        <v>1117891</v>
      </c>
      <c r="T180" s="41">
        <v>1705302</v>
      </c>
      <c r="U180" s="41">
        <v>1415970.3</v>
      </c>
      <c r="V180" s="41">
        <v>931752</v>
      </c>
      <c r="W180" s="41">
        <v>1123155</v>
      </c>
      <c r="X180" s="41">
        <v>1039702</v>
      </c>
      <c r="Y180" s="41">
        <v>1143204</v>
      </c>
      <c r="Z180" s="41">
        <v>1444759</v>
      </c>
      <c r="AA180" s="41">
        <v>1550878</v>
      </c>
      <c r="AB180" s="41">
        <v>1482303</v>
      </c>
      <c r="AC180" s="41">
        <v>1447036</v>
      </c>
      <c r="AD180" s="41">
        <v>1114173</v>
      </c>
      <c r="AE180" s="41">
        <v>1300905</v>
      </c>
      <c r="AF180" s="41">
        <v>1392728</v>
      </c>
      <c r="AG180" s="41">
        <v>1079645</v>
      </c>
      <c r="AH180" s="41">
        <v>1334128</v>
      </c>
      <c r="AI180" s="13">
        <v>-1.7400017853445582E-2</v>
      </c>
      <c r="AJ180" s="13">
        <v>0.23570988611997462</v>
      </c>
    </row>
    <row r="181" spans="1:36" ht="10.5" customHeight="1" x14ac:dyDescent="0.2">
      <c r="A181" s="11"/>
      <c r="B181" s="11"/>
      <c r="C181" s="14"/>
      <c r="D181" s="11" t="s">
        <v>90</v>
      </c>
      <c r="E181" s="11"/>
      <c r="F181" s="2"/>
      <c r="G181" s="12">
        <v>106941</v>
      </c>
      <c r="H181" s="12">
        <v>0</v>
      </c>
      <c r="I181" s="12">
        <v>0</v>
      </c>
      <c r="J181" s="12">
        <v>0</v>
      </c>
      <c r="K181" s="12">
        <v>0</v>
      </c>
      <c r="L181" s="12">
        <v>461</v>
      </c>
      <c r="M181" s="12">
        <v>2340</v>
      </c>
      <c r="N181" s="12">
        <v>4338</v>
      </c>
      <c r="O181" s="12">
        <v>0</v>
      </c>
      <c r="P181" s="12">
        <v>5467</v>
      </c>
      <c r="Q181" s="12">
        <v>5268</v>
      </c>
      <c r="R181" s="41">
        <v>4321</v>
      </c>
      <c r="S181" s="41">
        <v>4028</v>
      </c>
      <c r="T181" s="41">
        <v>0</v>
      </c>
      <c r="U181" s="41">
        <v>5146</v>
      </c>
      <c r="V181" s="41">
        <v>5886</v>
      </c>
      <c r="W181" s="41">
        <v>0</v>
      </c>
      <c r="X181" s="41">
        <v>0</v>
      </c>
      <c r="Y181" s="41">
        <v>0</v>
      </c>
      <c r="Z181" s="41">
        <v>4060</v>
      </c>
      <c r="AA181" s="41">
        <v>730</v>
      </c>
      <c r="AB181" s="41">
        <v>700</v>
      </c>
      <c r="AC181" s="41">
        <v>0</v>
      </c>
      <c r="AD181" s="41">
        <v>0</v>
      </c>
      <c r="AE181" s="41">
        <v>0</v>
      </c>
      <c r="AF181" s="41">
        <v>0</v>
      </c>
      <c r="AG181" s="41">
        <v>0</v>
      </c>
      <c r="AH181" s="41">
        <v>2213</v>
      </c>
      <c r="AI181" s="13">
        <v>0.21147343560171339</v>
      </c>
      <c r="AJ181" s="13" t="s">
        <v>246</v>
      </c>
    </row>
    <row r="182" spans="1:36" ht="10.5" customHeight="1" x14ac:dyDescent="0.2">
      <c r="A182" s="11"/>
      <c r="B182" s="14"/>
      <c r="C182" s="11"/>
      <c r="D182" s="11" t="s">
        <v>39</v>
      </c>
      <c r="E182" s="11"/>
      <c r="F182" s="2"/>
      <c r="G182" s="12">
        <v>70712</v>
      </c>
      <c r="H182" s="12">
        <v>69061</v>
      </c>
      <c r="I182" s="12">
        <v>119750</v>
      </c>
      <c r="J182" s="12">
        <v>180995</v>
      </c>
      <c r="K182" s="12">
        <v>79480</v>
      </c>
      <c r="L182" s="12">
        <v>71799</v>
      </c>
      <c r="M182" s="12">
        <v>75216</v>
      </c>
      <c r="N182" s="12">
        <v>69079</v>
      </c>
      <c r="O182" s="12">
        <v>99185</v>
      </c>
      <c r="P182" s="12">
        <v>123573</v>
      </c>
      <c r="Q182" s="12">
        <v>162601</v>
      </c>
      <c r="R182" s="41">
        <v>116110</v>
      </c>
      <c r="S182" s="41">
        <v>106414</v>
      </c>
      <c r="T182" s="41">
        <v>151227</v>
      </c>
      <c r="U182" s="41">
        <v>108425</v>
      </c>
      <c r="V182" s="41">
        <v>102334</v>
      </c>
      <c r="W182" s="41">
        <v>136809</v>
      </c>
      <c r="X182" s="41">
        <v>111221</v>
      </c>
      <c r="Y182" s="41">
        <v>81887</v>
      </c>
      <c r="Z182" s="41">
        <v>162150</v>
      </c>
      <c r="AA182" s="41">
        <v>182396</v>
      </c>
      <c r="AB182" s="41">
        <v>149693</v>
      </c>
      <c r="AC182" s="41">
        <v>109308</v>
      </c>
      <c r="AD182" s="41">
        <v>135981</v>
      </c>
      <c r="AE182" s="41">
        <v>104021</v>
      </c>
      <c r="AF182" s="41">
        <v>140379</v>
      </c>
      <c r="AG182" s="41">
        <v>100721</v>
      </c>
      <c r="AH182" s="41">
        <v>119442</v>
      </c>
      <c r="AI182" s="13">
        <v>-3.6926878101201432E-2</v>
      </c>
      <c r="AJ182" s="13">
        <v>0.1858698781783342</v>
      </c>
    </row>
    <row r="183" spans="1:36" ht="10.5" customHeight="1" x14ac:dyDescent="0.2">
      <c r="A183" s="11"/>
      <c r="B183" s="14"/>
      <c r="C183" s="11" t="s">
        <v>40</v>
      </c>
      <c r="D183" s="11"/>
      <c r="E183" s="11"/>
      <c r="F183" s="2"/>
      <c r="G183" s="12">
        <v>0</v>
      </c>
      <c r="H183" s="12">
        <v>0</v>
      </c>
      <c r="I183" s="12">
        <v>0</v>
      </c>
      <c r="J183" s="12">
        <v>0</v>
      </c>
      <c r="K183" s="12">
        <v>434158</v>
      </c>
      <c r="L183" s="12">
        <v>482505</v>
      </c>
      <c r="M183" s="12">
        <v>615607</v>
      </c>
      <c r="N183" s="12">
        <v>675028</v>
      </c>
      <c r="O183" s="12">
        <v>599465</v>
      </c>
      <c r="P183" s="12">
        <v>593469</v>
      </c>
      <c r="Q183" s="12">
        <v>493679</v>
      </c>
      <c r="R183" s="41">
        <v>631792</v>
      </c>
      <c r="S183" s="41">
        <v>684263</v>
      </c>
      <c r="T183" s="41">
        <v>680208</v>
      </c>
      <c r="U183" s="41">
        <v>734724</v>
      </c>
      <c r="V183" s="41">
        <v>674576</v>
      </c>
      <c r="W183" s="41">
        <v>738206</v>
      </c>
      <c r="X183" s="41">
        <v>701072</v>
      </c>
      <c r="Y183" s="41">
        <v>703641</v>
      </c>
      <c r="Z183" s="41">
        <v>772838</v>
      </c>
      <c r="AA183" s="41">
        <v>559872</v>
      </c>
      <c r="AB183" s="41">
        <v>806946</v>
      </c>
      <c r="AC183" s="41">
        <v>769420</v>
      </c>
      <c r="AD183" s="41">
        <v>648624</v>
      </c>
      <c r="AE183" s="41">
        <v>1228264</v>
      </c>
      <c r="AF183" s="41">
        <v>1300859</v>
      </c>
      <c r="AG183" s="41">
        <v>1358365</v>
      </c>
      <c r="AH183" s="41">
        <v>1399738</v>
      </c>
      <c r="AI183" s="13">
        <v>9.6142575591032564E-2</v>
      </c>
      <c r="AJ183" s="13">
        <v>3.0457940244337862E-2</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144889</v>
      </c>
      <c r="S184" s="41">
        <v>348121</v>
      </c>
      <c r="T184" s="41">
        <v>371204</v>
      </c>
      <c r="U184" s="41">
        <v>412833</v>
      </c>
      <c r="V184" s="41">
        <v>408069</v>
      </c>
      <c r="W184" s="41">
        <v>429009</v>
      </c>
      <c r="X184" s="41">
        <v>441851</v>
      </c>
      <c r="Y184" s="41">
        <v>432927</v>
      </c>
      <c r="Z184" s="41">
        <v>472944</v>
      </c>
      <c r="AA184" s="41">
        <v>477909</v>
      </c>
      <c r="AB184" s="41">
        <v>506002</v>
      </c>
      <c r="AC184" s="41">
        <v>548796</v>
      </c>
      <c r="AD184" s="41">
        <v>556388</v>
      </c>
      <c r="AE184" s="41">
        <v>571699</v>
      </c>
      <c r="AF184" s="41">
        <v>608032</v>
      </c>
      <c r="AG184" s="41">
        <v>615038</v>
      </c>
      <c r="AH184" s="41">
        <v>624462</v>
      </c>
      <c r="AI184" s="13">
        <v>3.568009705981412E-2</v>
      </c>
      <c r="AJ184" s="13">
        <v>1.5322630471613136E-2</v>
      </c>
    </row>
    <row r="185" spans="1:36" ht="10.5" customHeight="1" x14ac:dyDescent="0.2">
      <c r="A185" s="11"/>
      <c r="B185" s="14"/>
      <c r="C185" s="11" t="s">
        <v>42</v>
      </c>
      <c r="D185" s="11"/>
      <c r="E185" s="11"/>
      <c r="F185" s="2"/>
      <c r="G185" s="12">
        <v>0</v>
      </c>
      <c r="H185" s="12">
        <v>0</v>
      </c>
      <c r="I185" s="12">
        <v>0</v>
      </c>
      <c r="J185" s="12">
        <v>0</v>
      </c>
      <c r="K185" s="12">
        <v>87781</v>
      </c>
      <c r="L185" s="12">
        <v>80162</v>
      </c>
      <c r="M185" s="12">
        <v>84899</v>
      </c>
      <c r="N185" s="12">
        <v>51097</v>
      </c>
      <c r="O185" s="12">
        <v>104021</v>
      </c>
      <c r="P185" s="12">
        <v>105885</v>
      </c>
      <c r="Q185" s="12">
        <v>107537</v>
      </c>
      <c r="R185" s="41">
        <v>117754</v>
      </c>
      <c r="S185" s="41">
        <v>112195</v>
      </c>
      <c r="T185" s="41">
        <v>101913</v>
      </c>
      <c r="U185" s="41">
        <v>125475</v>
      </c>
      <c r="V185" s="41">
        <v>115717</v>
      </c>
      <c r="W185" s="41">
        <v>100025</v>
      </c>
      <c r="X185" s="41">
        <v>119245</v>
      </c>
      <c r="Y185" s="41">
        <v>88766</v>
      </c>
      <c r="Z185" s="41">
        <v>87999</v>
      </c>
      <c r="AA185" s="41">
        <v>88551</v>
      </c>
      <c r="AB185" s="41">
        <v>152900</v>
      </c>
      <c r="AC185" s="41">
        <v>105691</v>
      </c>
      <c r="AD185" s="41">
        <v>93035</v>
      </c>
      <c r="AE185" s="41">
        <v>119195</v>
      </c>
      <c r="AF185" s="41">
        <v>101312</v>
      </c>
      <c r="AG185" s="41">
        <v>111276</v>
      </c>
      <c r="AH185" s="41">
        <v>92361</v>
      </c>
      <c r="AI185" s="13">
        <v>-8.0580895841657285E-2</v>
      </c>
      <c r="AJ185" s="13">
        <v>-0.1699827456055214</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40785</v>
      </c>
      <c r="Y186" s="41">
        <v>50043</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1065367</v>
      </c>
      <c r="H187" s="12">
        <v>1320903</v>
      </c>
      <c r="I187" s="12">
        <v>1723923</v>
      </c>
      <c r="J187" s="12">
        <v>2189388</v>
      </c>
      <c r="K187" s="12">
        <v>2262158</v>
      </c>
      <c r="L187" s="12">
        <v>2303116</v>
      </c>
      <c r="M187" s="12">
        <v>2583181</v>
      </c>
      <c r="N187" s="12">
        <v>2441334</v>
      </c>
      <c r="O187" s="12">
        <v>2840148</v>
      </c>
      <c r="P187" s="12">
        <v>2883510</v>
      </c>
      <c r="Q187" s="12">
        <v>2952412</v>
      </c>
      <c r="R187" s="41">
        <v>3030699</v>
      </c>
      <c r="S187" s="41">
        <v>3110360</v>
      </c>
      <c r="T187" s="41">
        <v>3439889</v>
      </c>
      <c r="U187" s="41">
        <v>3419446</v>
      </c>
      <c r="V187" s="41">
        <v>3512808</v>
      </c>
      <c r="W187" s="41">
        <v>4188383</v>
      </c>
      <c r="X187" s="41">
        <v>3598275</v>
      </c>
      <c r="Y187" s="41">
        <v>3778318</v>
      </c>
      <c r="Z187" s="41">
        <v>3926961</v>
      </c>
      <c r="AA187" s="41">
        <v>3570760</v>
      </c>
      <c r="AB187" s="41">
        <v>3830731</v>
      </c>
      <c r="AC187" s="41">
        <v>3445717</v>
      </c>
      <c r="AD187" s="41">
        <v>3344282</v>
      </c>
      <c r="AE187" s="41">
        <v>3511507</v>
      </c>
      <c r="AF187" s="41">
        <v>4358529</v>
      </c>
      <c r="AG187" s="41">
        <v>4066438</v>
      </c>
      <c r="AH187" s="41">
        <v>3984710</v>
      </c>
      <c r="AI187" s="13">
        <v>6.5897659389881902E-3</v>
      </c>
      <c r="AJ187" s="13">
        <v>-2.0098179291065055E-2</v>
      </c>
    </row>
    <row r="188" spans="1:36" ht="10.5" customHeight="1" x14ac:dyDescent="0.2">
      <c r="A188" s="11"/>
      <c r="B188" s="14"/>
      <c r="C188" s="11"/>
      <c r="D188" s="15" t="s">
        <v>45</v>
      </c>
      <c r="E188" s="11"/>
      <c r="F188" s="2"/>
      <c r="G188" s="12">
        <v>571774</v>
      </c>
      <c r="H188" s="12">
        <v>866779</v>
      </c>
      <c r="I188" s="12">
        <v>802456</v>
      </c>
      <c r="J188" s="12">
        <v>842781</v>
      </c>
      <c r="K188" s="12">
        <v>946896</v>
      </c>
      <c r="L188" s="12">
        <v>935618</v>
      </c>
      <c r="M188" s="12">
        <v>1031691</v>
      </c>
      <c r="N188" s="12">
        <v>1012275</v>
      </c>
      <c r="O188" s="12">
        <v>1100919</v>
      </c>
      <c r="P188" s="12">
        <v>1126725</v>
      </c>
      <c r="Q188" s="12">
        <v>1270953</v>
      </c>
      <c r="R188" s="41">
        <v>1188907</v>
      </c>
      <c r="S188" s="41">
        <v>1220151</v>
      </c>
      <c r="T188" s="41">
        <v>1348002</v>
      </c>
      <c r="U188" s="41">
        <v>1310244</v>
      </c>
      <c r="V188" s="41">
        <v>1283356</v>
      </c>
      <c r="W188" s="41">
        <v>1652005</v>
      </c>
      <c r="X188" s="41">
        <v>1555838</v>
      </c>
      <c r="Y188" s="41">
        <v>1707835</v>
      </c>
      <c r="Z188" s="41">
        <v>1701117</v>
      </c>
      <c r="AA188" s="41">
        <v>1489769</v>
      </c>
      <c r="AB188" s="41">
        <v>1771053</v>
      </c>
      <c r="AC188" s="41">
        <v>1599628</v>
      </c>
      <c r="AD188" s="41">
        <v>1527883</v>
      </c>
      <c r="AE188" s="41">
        <v>1585105</v>
      </c>
      <c r="AF188" s="41">
        <v>1812175</v>
      </c>
      <c r="AG188" s="41">
        <v>1805675</v>
      </c>
      <c r="AH188" s="41">
        <v>1668407</v>
      </c>
      <c r="AI188" s="13">
        <v>-9.9014885907410255E-3</v>
      </c>
      <c r="AJ188" s="13">
        <v>-7.602032480928185E-2</v>
      </c>
    </row>
    <row r="189" spans="1:36" ht="10.5" customHeight="1" x14ac:dyDescent="0.2">
      <c r="A189" s="11"/>
      <c r="B189" s="14"/>
      <c r="C189" s="11"/>
      <c r="D189" s="15" t="s">
        <v>46</v>
      </c>
      <c r="E189" s="11"/>
      <c r="F189" s="2"/>
      <c r="G189" s="12">
        <v>431153</v>
      </c>
      <c r="H189" s="12">
        <v>406588</v>
      </c>
      <c r="I189" s="12">
        <v>813037</v>
      </c>
      <c r="J189" s="12">
        <v>1173331</v>
      </c>
      <c r="K189" s="12">
        <v>1177010</v>
      </c>
      <c r="L189" s="12">
        <v>1268071</v>
      </c>
      <c r="M189" s="12">
        <v>1493134</v>
      </c>
      <c r="N189" s="12">
        <v>1363068</v>
      </c>
      <c r="O189" s="12">
        <v>1660028</v>
      </c>
      <c r="P189" s="12">
        <v>1710229</v>
      </c>
      <c r="Q189" s="12">
        <v>1663171</v>
      </c>
      <c r="R189" s="41">
        <v>1781419</v>
      </c>
      <c r="S189" s="41">
        <v>1848051</v>
      </c>
      <c r="T189" s="41">
        <v>2020492</v>
      </c>
      <c r="U189" s="41">
        <v>2044174</v>
      </c>
      <c r="V189" s="41">
        <v>2098921</v>
      </c>
      <c r="W189" s="41">
        <v>2417273</v>
      </c>
      <c r="X189" s="41">
        <v>1990336</v>
      </c>
      <c r="Y189" s="41">
        <v>2027933</v>
      </c>
      <c r="Z189" s="41">
        <v>2091845</v>
      </c>
      <c r="AA189" s="41">
        <v>1717559</v>
      </c>
      <c r="AB189" s="41">
        <v>1976241</v>
      </c>
      <c r="AC189" s="41">
        <v>1813308</v>
      </c>
      <c r="AD189" s="41">
        <v>1734124</v>
      </c>
      <c r="AE189" s="41">
        <v>1775279</v>
      </c>
      <c r="AF189" s="41">
        <v>2432455</v>
      </c>
      <c r="AG189" s="41">
        <v>2157382</v>
      </c>
      <c r="AH189" s="41">
        <v>2177754</v>
      </c>
      <c r="AI189" s="13">
        <v>1.6314571822727109E-2</v>
      </c>
      <c r="AJ189" s="13">
        <v>9.4429266583294005E-3</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0</v>
      </c>
      <c r="AC190" s="41">
        <v>0</v>
      </c>
      <c r="AD190" s="41">
        <v>0</v>
      </c>
      <c r="AE190" s="41">
        <v>0</v>
      </c>
      <c r="AF190" s="41">
        <v>0</v>
      </c>
      <c r="AG190" s="41">
        <v>0</v>
      </c>
      <c r="AH190" s="41">
        <v>0</v>
      </c>
      <c r="AI190" s="13" t="s">
        <v>246</v>
      </c>
      <c r="AJ190" s="13" t="s">
        <v>246</v>
      </c>
    </row>
    <row r="191" spans="1:36" ht="10.5" customHeight="1" x14ac:dyDescent="0.2">
      <c r="A191" s="11"/>
      <c r="B191" s="11"/>
      <c r="C191" s="11"/>
      <c r="D191" s="11" t="s">
        <v>48</v>
      </c>
      <c r="E191" s="11"/>
      <c r="F191" s="2"/>
      <c r="G191" s="12">
        <v>62440</v>
      </c>
      <c r="H191" s="12">
        <v>47536</v>
      </c>
      <c r="I191" s="12">
        <v>108430</v>
      </c>
      <c r="J191" s="12">
        <v>173276</v>
      </c>
      <c r="K191" s="12">
        <v>138252</v>
      </c>
      <c r="L191" s="12">
        <v>99427</v>
      </c>
      <c r="M191" s="12">
        <v>58356</v>
      </c>
      <c r="N191" s="12">
        <v>65991</v>
      </c>
      <c r="O191" s="12">
        <v>79201</v>
      </c>
      <c r="P191" s="12">
        <v>46556</v>
      </c>
      <c r="Q191" s="12">
        <v>18288</v>
      </c>
      <c r="R191" s="41">
        <v>60373</v>
      </c>
      <c r="S191" s="41">
        <v>42158</v>
      </c>
      <c r="T191" s="41">
        <v>71395</v>
      </c>
      <c r="U191" s="41">
        <v>65028</v>
      </c>
      <c r="V191" s="41">
        <v>130531</v>
      </c>
      <c r="W191" s="41">
        <v>119105</v>
      </c>
      <c r="X191" s="41">
        <v>52101</v>
      </c>
      <c r="Y191" s="41">
        <v>42550</v>
      </c>
      <c r="Z191" s="41">
        <v>133999</v>
      </c>
      <c r="AA191" s="41">
        <v>363432</v>
      </c>
      <c r="AB191" s="41">
        <v>83437</v>
      </c>
      <c r="AC191" s="41">
        <v>32781</v>
      </c>
      <c r="AD191" s="41">
        <v>82275</v>
      </c>
      <c r="AE191" s="41">
        <v>151123</v>
      </c>
      <c r="AF191" s="41">
        <v>113899</v>
      </c>
      <c r="AG191" s="41">
        <v>103381</v>
      </c>
      <c r="AH191" s="41">
        <v>138549</v>
      </c>
      <c r="AI191" s="13">
        <v>8.8196820136720921E-2</v>
      </c>
      <c r="AJ191" s="13">
        <v>0.34017856279200243</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392466</v>
      </c>
      <c r="H193" s="12">
        <v>176481</v>
      </c>
      <c r="I193" s="12">
        <v>482170</v>
      </c>
      <c r="J193" s="12">
        <v>556013</v>
      </c>
      <c r="K193" s="12">
        <f>SUM(K194:K202)</f>
        <v>398783</v>
      </c>
      <c r="L193" s="12">
        <f>SUM(L194:L202)</f>
        <v>402705</v>
      </c>
      <c r="M193" s="12">
        <f>SUM(M194:M202)</f>
        <v>297568</v>
      </c>
      <c r="N193" s="12">
        <f>SUM(N194:N202)</f>
        <v>387442</v>
      </c>
      <c r="O193" s="12">
        <v>184523</v>
      </c>
      <c r="P193" s="12">
        <v>481666</v>
      </c>
      <c r="Q193" s="12">
        <v>493674</v>
      </c>
      <c r="R193" s="41">
        <v>446235</v>
      </c>
      <c r="S193" s="41">
        <v>458004</v>
      </c>
      <c r="T193" s="41">
        <v>579088</v>
      </c>
      <c r="U193" s="41">
        <v>787457</v>
      </c>
      <c r="V193" s="41">
        <v>706694</v>
      </c>
      <c r="W193" s="41">
        <v>741327</v>
      </c>
      <c r="X193" s="41">
        <v>551260</v>
      </c>
      <c r="Y193" s="41">
        <v>503216</v>
      </c>
      <c r="Z193" s="41">
        <v>461639</v>
      </c>
      <c r="AA193" s="41">
        <v>465237</v>
      </c>
      <c r="AB193" s="41">
        <v>565553</v>
      </c>
      <c r="AC193" s="41">
        <v>456501</v>
      </c>
      <c r="AD193" s="41">
        <v>489892</v>
      </c>
      <c r="AE193" s="41">
        <v>514555</v>
      </c>
      <c r="AF193" s="41">
        <v>704994</v>
      </c>
      <c r="AG193" s="41">
        <v>465429</v>
      </c>
      <c r="AH193" s="41">
        <v>541490</v>
      </c>
      <c r="AI193" s="13">
        <v>-7.2203760071493095E-3</v>
      </c>
      <c r="AJ193" s="13">
        <v>0.16342127370662335</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53867</v>
      </c>
      <c r="H195" s="12">
        <v>56385</v>
      </c>
      <c r="I195" s="12">
        <v>43967</v>
      </c>
      <c r="J195" s="12">
        <v>42859</v>
      </c>
      <c r="K195" s="12">
        <v>59037</v>
      </c>
      <c r="L195" s="12">
        <v>58277</v>
      </c>
      <c r="M195" s="12">
        <v>57067</v>
      </c>
      <c r="N195" s="12">
        <v>57475</v>
      </c>
      <c r="O195" s="12">
        <v>110083</v>
      </c>
      <c r="P195" s="12">
        <v>115409</v>
      </c>
      <c r="Q195" s="12">
        <v>121099</v>
      </c>
      <c r="R195" s="41">
        <v>127270</v>
      </c>
      <c r="S195" s="41">
        <v>131995</v>
      </c>
      <c r="T195" s="41">
        <v>135536</v>
      </c>
      <c r="U195" s="41">
        <v>141475</v>
      </c>
      <c r="V195" s="41">
        <v>122540</v>
      </c>
      <c r="W195" s="41">
        <v>181927</v>
      </c>
      <c r="X195" s="41">
        <v>127574</v>
      </c>
      <c r="Y195" s="41">
        <v>126753</v>
      </c>
      <c r="Z195" s="41">
        <v>144824</v>
      </c>
      <c r="AA195" s="41">
        <v>148932</v>
      </c>
      <c r="AB195" s="41">
        <v>151156</v>
      </c>
      <c r="AC195" s="41">
        <v>116532</v>
      </c>
      <c r="AD195" s="41">
        <v>115395</v>
      </c>
      <c r="AE195" s="41">
        <v>90641</v>
      </c>
      <c r="AF195" s="41">
        <v>154961</v>
      </c>
      <c r="AG195" s="41">
        <v>117563</v>
      </c>
      <c r="AH195" s="41">
        <v>119160</v>
      </c>
      <c r="AI195" s="13">
        <v>-3.8865461504737797E-2</v>
      </c>
      <c r="AJ195" s="13">
        <v>1.3584205915126359E-2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262773</v>
      </c>
      <c r="H198" s="12">
        <v>106303</v>
      </c>
      <c r="I198" s="12">
        <v>358402</v>
      </c>
      <c r="J198" s="12">
        <v>341197</v>
      </c>
      <c r="K198" s="12">
        <v>314742</v>
      </c>
      <c r="L198" s="12">
        <v>282987</v>
      </c>
      <c r="M198" s="12">
        <v>205150</v>
      </c>
      <c r="N198" s="12">
        <v>319280</v>
      </c>
      <c r="O198" s="12">
        <v>43996</v>
      </c>
      <c r="P198" s="12">
        <v>345781</v>
      </c>
      <c r="Q198" s="12">
        <v>339853</v>
      </c>
      <c r="R198" s="41">
        <v>300537</v>
      </c>
      <c r="S198" s="41">
        <v>289504</v>
      </c>
      <c r="T198" s="41">
        <v>289566</v>
      </c>
      <c r="U198" s="41">
        <v>359048</v>
      </c>
      <c r="V198" s="41">
        <v>408167</v>
      </c>
      <c r="W198" s="41">
        <v>399823</v>
      </c>
      <c r="X198" s="41">
        <v>363973</v>
      </c>
      <c r="Y198" s="41">
        <v>353392</v>
      </c>
      <c r="Z198" s="41">
        <v>267706</v>
      </c>
      <c r="AA198" s="41">
        <v>308244</v>
      </c>
      <c r="AB198" s="41">
        <v>397219</v>
      </c>
      <c r="AC198" s="41">
        <v>339906</v>
      </c>
      <c r="AD198" s="41">
        <v>318862</v>
      </c>
      <c r="AE198" s="41">
        <v>381849</v>
      </c>
      <c r="AF198" s="41">
        <v>479968</v>
      </c>
      <c r="AG198" s="41">
        <v>342272</v>
      </c>
      <c r="AH198" s="41">
        <v>416736</v>
      </c>
      <c r="AI198" s="13">
        <v>8.0262325365880738E-3</v>
      </c>
      <c r="AJ198" s="13">
        <v>0.21755796559461482</v>
      </c>
    </row>
    <row r="199" spans="1:36" ht="10.5" customHeight="1" x14ac:dyDescent="0.2">
      <c r="A199" s="11"/>
      <c r="B199" s="14"/>
      <c r="C199" s="11" t="s">
        <v>55</v>
      </c>
      <c r="E199" s="11"/>
      <c r="F199" s="2"/>
      <c r="G199" s="12">
        <v>0</v>
      </c>
      <c r="H199" s="12">
        <v>0</v>
      </c>
      <c r="I199" s="12">
        <v>0</v>
      </c>
      <c r="J199" s="12">
        <v>0</v>
      </c>
      <c r="K199" s="12">
        <v>0</v>
      </c>
      <c r="L199" s="12">
        <v>1866</v>
      </c>
      <c r="M199" s="12">
        <v>3774</v>
      </c>
      <c r="N199" s="12">
        <v>8079</v>
      </c>
      <c r="O199" s="12">
        <v>5444</v>
      </c>
      <c r="P199" s="12">
        <v>5700</v>
      </c>
      <c r="Q199" s="12">
        <v>5925</v>
      </c>
      <c r="R199" s="41">
        <v>5036</v>
      </c>
      <c r="S199" s="41">
        <v>7169</v>
      </c>
      <c r="T199" s="41">
        <v>3044</v>
      </c>
      <c r="U199" s="41">
        <v>5294</v>
      </c>
      <c r="V199" s="41">
        <v>463</v>
      </c>
      <c r="W199" s="41">
        <v>471</v>
      </c>
      <c r="X199" s="41">
        <v>479</v>
      </c>
      <c r="Y199" s="41">
        <v>64</v>
      </c>
      <c r="Z199" s="41">
        <v>8061</v>
      </c>
      <c r="AA199" s="41">
        <v>8061</v>
      </c>
      <c r="AB199" s="41">
        <v>64</v>
      </c>
      <c r="AC199" s="41">
        <v>63</v>
      </c>
      <c r="AD199" s="41">
        <v>23981</v>
      </c>
      <c r="AE199" s="41">
        <v>65</v>
      </c>
      <c r="AF199" s="41">
        <v>65</v>
      </c>
      <c r="AG199" s="41">
        <v>5594</v>
      </c>
      <c r="AH199" s="41">
        <v>5594</v>
      </c>
      <c r="AI199" s="13">
        <v>1.1066404295109638</v>
      </c>
      <c r="AJ199" s="13">
        <v>0</v>
      </c>
    </row>
    <row r="200" spans="1:36" ht="10.5" customHeight="1" x14ac:dyDescent="0.2">
      <c r="A200" s="11"/>
      <c r="B200" s="11"/>
      <c r="C200" s="11" t="s">
        <v>56</v>
      </c>
      <c r="D200" s="11"/>
      <c r="E200" s="11"/>
      <c r="F200" s="2"/>
      <c r="G200" s="12">
        <v>75826</v>
      </c>
      <c r="H200" s="12">
        <v>13793</v>
      </c>
      <c r="I200" s="12">
        <v>79801</v>
      </c>
      <c r="J200" s="12">
        <v>171957</v>
      </c>
      <c r="K200" s="12">
        <v>25004</v>
      </c>
      <c r="L200" s="12">
        <v>59575</v>
      </c>
      <c r="M200" s="12">
        <v>31577</v>
      </c>
      <c r="N200" s="12">
        <v>2608</v>
      </c>
      <c r="O200" s="12">
        <v>25000</v>
      </c>
      <c r="P200" s="12">
        <v>14776</v>
      </c>
      <c r="Q200" s="12">
        <v>26797</v>
      </c>
      <c r="R200" s="41">
        <v>13392</v>
      </c>
      <c r="S200" s="41">
        <v>29336</v>
      </c>
      <c r="T200" s="41">
        <v>150942</v>
      </c>
      <c r="U200" s="41">
        <v>281640</v>
      </c>
      <c r="V200" s="41">
        <v>175524</v>
      </c>
      <c r="W200" s="41">
        <v>159106</v>
      </c>
      <c r="X200" s="41">
        <v>59234</v>
      </c>
      <c r="Y200" s="41">
        <v>23007</v>
      </c>
      <c r="Z200" s="41">
        <v>41048</v>
      </c>
      <c r="AA200" s="41">
        <v>0</v>
      </c>
      <c r="AB200" s="41">
        <v>17114</v>
      </c>
      <c r="AC200" s="41">
        <v>0</v>
      </c>
      <c r="AD200" s="41">
        <v>31654</v>
      </c>
      <c r="AE200" s="41">
        <v>42000</v>
      </c>
      <c r="AF200" s="41">
        <v>70000</v>
      </c>
      <c r="AG200" s="41">
        <v>0</v>
      </c>
      <c r="AH200" s="41">
        <v>0</v>
      </c>
      <c r="AI200" s="13">
        <v>-1</v>
      </c>
      <c r="AJ200" s="13" t="s">
        <v>246</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1454753</v>
      </c>
      <c r="H204" s="12">
        <v>223987</v>
      </c>
      <c r="I204" s="12">
        <v>223030</v>
      </c>
      <c r="J204" s="12">
        <v>660297</v>
      </c>
      <c r="K204" s="12">
        <v>215263</v>
      </c>
      <c r="L204" s="12">
        <v>381108</v>
      </c>
      <c r="M204" s="12">
        <v>1419763</v>
      </c>
      <c r="N204" s="12">
        <v>356070</v>
      </c>
      <c r="O204" s="12">
        <v>71744</v>
      </c>
      <c r="P204" s="12">
        <v>93795</v>
      </c>
      <c r="Q204" s="12">
        <v>693859</v>
      </c>
      <c r="R204" s="41">
        <v>262214</v>
      </c>
      <c r="S204" s="41">
        <v>343860</v>
      </c>
      <c r="T204" s="41">
        <v>476648</v>
      </c>
      <c r="U204" s="41">
        <v>111887</v>
      </c>
      <c r="V204" s="41">
        <v>314471</v>
      </c>
      <c r="W204" s="41">
        <v>220366</v>
      </c>
      <c r="X204" s="41">
        <v>440155</v>
      </c>
      <c r="Y204" s="41">
        <v>1018592</v>
      </c>
      <c r="Z204" s="41">
        <v>189440</v>
      </c>
      <c r="AA204" s="41">
        <v>37364</v>
      </c>
      <c r="AB204" s="41">
        <v>496754</v>
      </c>
      <c r="AC204" s="41">
        <v>396119</v>
      </c>
      <c r="AD204" s="41">
        <v>0</v>
      </c>
      <c r="AE204" s="41">
        <v>187361</v>
      </c>
      <c r="AF204" s="41">
        <v>369772</v>
      </c>
      <c r="AG204" s="41">
        <v>93581</v>
      </c>
      <c r="AH204" s="41">
        <v>864235</v>
      </c>
      <c r="AI204" s="13">
        <v>9.6684603192809027E-2</v>
      </c>
      <c r="AJ204" s="13">
        <v>8.2351545719750803</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28125</v>
      </c>
      <c r="H206" s="12">
        <v>24975</v>
      </c>
      <c r="I206" s="12">
        <v>13750</v>
      </c>
      <c r="J206" s="12">
        <v>38921</v>
      </c>
      <c r="K206" s="12">
        <v>35454</v>
      </c>
      <c r="L206" s="12">
        <v>14625</v>
      </c>
      <c r="M206" s="12">
        <v>39987</v>
      </c>
      <c r="N206" s="12">
        <v>0</v>
      </c>
      <c r="O206" s="12">
        <v>0</v>
      </c>
      <c r="P206" s="12">
        <v>0</v>
      </c>
      <c r="Q206" s="12">
        <v>15500</v>
      </c>
      <c r="R206" s="41">
        <v>7500</v>
      </c>
      <c r="S206" s="41">
        <v>0</v>
      </c>
      <c r="T206" s="41">
        <v>7500</v>
      </c>
      <c r="U206" s="41">
        <v>500000</v>
      </c>
      <c r="V206" s="41">
        <v>36246</v>
      </c>
      <c r="W206" s="41">
        <v>5000</v>
      </c>
      <c r="X206" s="41">
        <v>25514</v>
      </c>
      <c r="Y206" s="41">
        <v>6000</v>
      </c>
      <c r="Z206" s="41">
        <v>10000</v>
      </c>
      <c r="AA206" s="41">
        <v>7500</v>
      </c>
      <c r="AB206" s="41">
        <v>21307</v>
      </c>
      <c r="AC206" s="41">
        <v>10000</v>
      </c>
      <c r="AD206" s="41">
        <v>41000</v>
      </c>
      <c r="AE206" s="41">
        <v>10000</v>
      </c>
      <c r="AF206" s="41">
        <v>10000</v>
      </c>
      <c r="AG206" s="41">
        <v>0</v>
      </c>
      <c r="AH206" s="41">
        <v>52000</v>
      </c>
      <c r="AI206" s="13">
        <v>0.160326398504125</v>
      </c>
      <c r="AJ206" s="13" t="s">
        <v>246</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2964399</v>
      </c>
      <c r="H209" s="5">
        <v>2397400</v>
      </c>
      <c r="I209" s="5">
        <v>3217054</v>
      </c>
      <c r="J209" s="5">
        <v>3844538</v>
      </c>
      <c r="K209" s="5">
        <v>3794874</v>
      </c>
      <c r="L209" s="5">
        <v>4142989</v>
      </c>
      <c r="M209" s="5">
        <v>4281882</v>
      </c>
      <c r="N209" s="5">
        <v>3982697</v>
      </c>
      <c r="O209" s="5">
        <v>4086995</v>
      </c>
      <c r="P209" s="5">
        <v>4749698</v>
      </c>
      <c r="Q209" s="5">
        <v>5127186</v>
      </c>
      <c r="R209" s="39">
        <v>4701032</v>
      </c>
      <c r="S209" s="39">
        <v>5479689</v>
      </c>
      <c r="T209" s="39">
        <v>5648894</v>
      </c>
      <c r="U209" s="39">
        <v>5858055.4800000004</v>
      </c>
      <c r="V209" s="39">
        <v>6365656</v>
      </c>
      <c r="W209" s="39">
        <v>7576319</v>
      </c>
      <c r="X209" s="39">
        <v>6148559</v>
      </c>
      <c r="Y209" s="39">
        <v>7863212</v>
      </c>
      <c r="Z209" s="39">
        <v>7009774</v>
      </c>
      <c r="AA209" s="39">
        <v>6075484</v>
      </c>
      <c r="AB209" s="39">
        <v>7677435</v>
      </c>
      <c r="AC209" s="39">
        <v>7342973</v>
      </c>
      <c r="AD209" s="39">
        <v>6157147</v>
      </c>
      <c r="AE209" s="39">
        <v>8053849</v>
      </c>
      <c r="AF209" s="39">
        <v>8852109</v>
      </c>
      <c r="AG209" s="39">
        <v>8367154</v>
      </c>
      <c r="AH209" s="39">
        <v>8592596</v>
      </c>
      <c r="AI209" s="10">
        <v>1.8946481788173708E-2</v>
      </c>
      <c r="AJ209" s="10">
        <v>2.6943689574734732E-2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543539</v>
      </c>
      <c r="H211" s="12">
        <v>640796</v>
      </c>
      <c r="I211" s="12">
        <v>730411</v>
      </c>
      <c r="J211" s="12">
        <v>977339</v>
      </c>
      <c r="K211" s="12">
        <v>676981</v>
      </c>
      <c r="L211" s="12">
        <v>708313</v>
      </c>
      <c r="M211" s="12">
        <v>764087</v>
      </c>
      <c r="N211" s="12">
        <v>684031</v>
      </c>
      <c r="O211" s="12">
        <v>721573</v>
      </c>
      <c r="P211" s="12">
        <v>1068725</v>
      </c>
      <c r="Q211" s="12">
        <v>940894</v>
      </c>
      <c r="R211" s="41">
        <v>834312</v>
      </c>
      <c r="S211" s="41">
        <v>1154353</v>
      </c>
      <c r="T211" s="41">
        <v>1239364</v>
      </c>
      <c r="U211" s="41">
        <v>1295944</v>
      </c>
      <c r="V211" s="41">
        <v>974012</v>
      </c>
      <c r="W211" s="41">
        <v>1427863</v>
      </c>
      <c r="X211" s="41">
        <v>1153394</v>
      </c>
      <c r="Y211" s="41">
        <v>1082754</v>
      </c>
      <c r="Z211" s="41">
        <v>1597645</v>
      </c>
      <c r="AA211" s="41">
        <v>1335890</v>
      </c>
      <c r="AB211" s="41">
        <v>1655233</v>
      </c>
      <c r="AC211" s="41">
        <v>1251098</v>
      </c>
      <c r="AD211" s="41">
        <v>991280</v>
      </c>
      <c r="AE211" s="41">
        <v>1112787</v>
      </c>
      <c r="AF211" s="41">
        <v>1508826</v>
      </c>
      <c r="AG211" s="41">
        <v>1408101</v>
      </c>
      <c r="AH211" s="41">
        <v>1681483</v>
      </c>
      <c r="AI211" s="13">
        <v>2.6258344313923043E-3</v>
      </c>
      <c r="AJ211" s="13">
        <v>0.19414942536082283</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1238957</v>
      </c>
      <c r="H213" s="12">
        <v>1285248</v>
      </c>
      <c r="I213" s="12">
        <v>1095621</v>
      </c>
      <c r="J213" s="12">
        <v>1355760</v>
      </c>
      <c r="K213" s="12">
        <v>1440851</v>
      </c>
      <c r="L213" s="12">
        <v>1590530</v>
      </c>
      <c r="M213" s="12">
        <v>1540809</v>
      </c>
      <c r="N213" s="12">
        <v>1632967</v>
      </c>
      <c r="O213" s="12">
        <v>1639055</v>
      </c>
      <c r="P213" s="12">
        <v>1701610</v>
      </c>
      <c r="Q213" s="12">
        <v>2225025</v>
      </c>
      <c r="R213" s="41">
        <v>2052953</v>
      </c>
      <c r="S213" s="41">
        <v>2172285</v>
      </c>
      <c r="T213" s="41">
        <v>2236242</v>
      </c>
      <c r="U213" s="41">
        <v>2354411</v>
      </c>
      <c r="V213" s="41">
        <v>2194635</v>
      </c>
      <c r="W213" s="41">
        <v>2503246</v>
      </c>
      <c r="X213" s="41">
        <v>2227223</v>
      </c>
      <c r="Y213" s="41">
        <v>2262290</v>
      </c>
      <c r="Z213" s="41">
        <v>2467371</v>
      </c>
      <c r="AA213" s="41">
        <v>2138919</v>
      </c>
      <c r="AB213" s="41">
        <v>3148380</v>
      </c>
      <c r="AC213" s="41">
        <v>2764079</v>
      </c>
      <c r="AD213" s="41">
        <v>2298954</v>
      </c>
      <c r="AE213" s="41">
        <v>3215262</v>
      </c>
      <c r="AF213" s="41">
        <v>3269567</v>
      </c>
      <c r="AG213" s="41">
        <v>2843538</v>
      </c>
      <c r="AH213" s="41">
        <v>3077184</v>
      </c>
      <c r="AI213" s="13">
        <v>-3.804933123396248E-3</v>
      </c>
      <c r="AJ213" s="13">
        <v>8.2167356300496069E-2</v>
      </c>
    </row>
    <row r="214" spans="1:44" ht="10.5" customHeight="1" x14ac:dyDescent="0.2">
      <c r="A214" s="11"/>
      <c r="B214" s="19" t="s">
        <v>67</v>
      </c>
      <c r="D214" s="19"/>
      <c r="E214" s="14"/>
      <c r="F214" s="2"/>
      <c r="G214" s="12">
        <v>457077</v>
      </c>
      <c r="H214" s="12">
        <v>233220</v>
      </c>
      <c r="I214" s="12">
        <v>288591</v>
      </c>
      <c r="J214" s="12">
        <v>421172</v>
      </c>
      <c r="K214" s="12">
        <v>541153</v>
      </c>
      <c r="L214" s="12">
        <v>506347</v>
      </c>
      <c r="M214" s="12">
        <v>641927</v>
      </c>
      <c r="N214" s="12">
        <v>861219</v>
      </c>
      <c r="O214" s="12">
        <v>854179</v>
      </c>
      <c r="P214" s="12">
        <v>971330</v>
      </c>
      <c r="Q214" s="12">
        <v>870347</v>
      </c>
      <c r="R214" s="41">
        <v>844468</v>
      </c>
      <c r="S214" s="41">
        <v>935242</v>
      </c>
      <c r="T214" s="41">
        <v>453900</v>
      </c>
      <c r="U214" s="41">
        <v>428168</v>
      </c>
      <c r="V214" s="41">
        <v>588731</v>
      </c>
      <c r="W214" s="41">
        <v>565692</v>
      </c>
      <c r="X214" s="41">
        <v>283879</v>
      </c>
      <c r="Y214" s="41">
        <v>428323</v>
      </c>
      <c r="Z214" s="41">
        <v>594356</v>
      </c>
      <c r="AA214" s="41">
        <v>814935</v>
      </c>
      <c r="AB214" s="41">
        <v>681123</v>
      </c>
      <c r="AC214" s="41">
        <v>46112</v>
      </c>
      <c r="AD214" s="41">
        <v>180967</v>
      </c>
      <c r="AE214" s="41">
        <v>50656</v>
      </c>
      <c r="AF214" s="41">
        <v>74102</v>
      </c>
      <c r="AG214" s="41">
        <v>226982</v>
      </c>
      <c r="AH214" s="41">
        <v>0</v>
      </c>
      <c r="AI214" s="13">
        <v>-1</v>
      </c>
      <c r="AJ214" s="13" t="s">
        <v>246</v>
      </c>
    </row>
    <row r="215" spans="1:44" ht="10.5" customHeight="1" x14ac:dyDescent="0.2">
      <c r="A215" s="11"/>
      <c r="B215" s="19" t="s">
        <v>69</v>
      </c>
      <c r="D215" s="19"/>
      <c r="E215" s="14"/>
      <c r="F215" s="2"/>
      <c r="G215" s="12">
        <v>2000</v>
      </c>
      <c r="H215" s="12">
        <v>0</v>
      </c>
      <c r="I215" s="12">
        <v>130417</v>
      </c>
      <c r="J215" s="12">
        <v>32014</v>
      </c>
      <c r="K215" s="12">
        <v>18705</v>
      </c>
      <c r="L215" s="12">
        <v>0</v>
      </c>
      <c r="M215" s="12">
        <v>20406</v>
      </c>
      <c r="N215" s="12">
        <v>27919</v>
      </c>
      <c r="O215" s="12">
        <v>24557</v>
      </c>
      <c r="P215" s="12">
        <v>0</v>
      </c>
      <c r="Q215" s="12">
        <v>0</v>
      </c>
      <c r="R215" s="41">
        <v>0</v>
      </c>
      <c r="S215" s="41">
        <v>0</v>
      </c>
      <c r="T215" s="41">
        <v>0</v>
      </c>
      <c r="U215" s="41">
        <v>0</v>
      </c>
      <c r="V215" s="41">
        <v>0</v>
      </c>
      <c r="W215" s="41">
        <v>3855</v>
      </c>
      <c r="X215" s="41">
        <v>0</v>
      </c>
      <c r="Y215" s="41">
        <v>0</v>
      </c>
      <c r="Z215" s="41">
        <v>2800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515169</v>
      </c>
      <c r="H216" s="12">
        <v>0</v>
      </c>
      <c r="I216" s="12">
        <v>850984</v>
      </c>
      <c r="J216" s="12">
        <v>830972</v>
      </c>
      <c r="K216" s="12">
        <v>818599</v>
      </c>
      <c r="L216" s="12">
        <v>1008575</v>
      </c>
      <c r="M216" s="12">
        <v>1021317</v>
      </c>
      <c r="N216" s="12">
        <v>491891</v>
      </c>
      <c r="O216" s="12">
        <v>537342</v>
      </c>
      <c r="P216" s="12">
        <v>549573</v>
      </c>
      <c r="Q216" s="12">
        <v>699529</v>
      </c>
      <c r="R216" s="41">
        <v>603131</v>
      </c>
      <c r="S216" s="41">
        <v>821099</v>
      </c>
      <c r="T216" s="41">
        <v>1221014</v>
      </c>
      <c r="U216" s="41">
        <v>1408021</v>
      </c>
      <c r="V216" s="41">
        <v>1566316</v>
      </c>
      <c r="W216" s="41">
        <v>1754141</v>
      </c>
      <c r="X216" s="41">
        <v>1497442</v>
      </c>
      <c r="Y216" s="41">
        <v>1741220</v>
      </c>
      <c r="Z216" s="41">
        <v>1514081</v>
      </c>
      <c r="AA216" s="41">
        <v>1007136</v>
      </c>
      <c r="AB216" s="41">
        <v>966599</v>
      </c>
      <c r="AC216" s="41">
        <v>1663362</v>
      </c>
      <c r="AD216" s="41">
        <v>1726998</v>
      </c>
      <c r="AE216" s="41">
        <v>2231695</v>
      </c>
      <c r="AF216" s="41">
        <v>2274186</v>
      </c>
      <c r="AG216" s="41">
        <v>2725818</v>
      </c>
      <c r="AH216" s="41">
        <v>2518208</v>
      </c>
      <c r="AI216" s="13">
        <v>0.17302574246159841</v>
      </c>
      <c r="AJ216" s="13">
        <v>-7.6164292700393058E-2</v>
      </c>
    </row>
    <row r="217" spans="1:44" ht="10.5" customHeight="1" x14ac:dyDescent="0.2">
      <c r="A217" s="11"/>
      <c r="B217" s="19" t="s">
        <v>71</v>
      </c>
      <c r="D217" s="19"/>
      <c r="E217" s="14"/>
      <c r="F217" s="2"/>
      <c r="G217" s="12">
        <v>150674</v>
      </c>
      <c r="H217" s="12">
        <v>164951</v>
      </c>
      <c r="I217" s="12">
        <v>109826</v>
      </c>
      <c r="J217" s="12">
        <v>180590</v>
      </c>
      <c r="K217" s="12">
        <v>182557</v>
      </c>
      <c r="L217" s="12">
        <v>162439</v>
      </c>
      <c r="M217" s="12">
        <v>129228</v>
      </c>
      <c r="N217" s="12">
        <v>219510</v>
      </c>
      <c r="O217" s="12">
        <v>310289</v>
      </c>
      <c r="P217" s="12">
        <v>453900</v>
      </c>
      <c r="Q217" s="12">
        <v>289391</v>
      </c>
      <c r="R217" s="41">
        <v>328298</v>
      </c>
      <c r="S217" s="41">
        <v>396710</v>
      </c>
      <c r="T217" s="41">
        <v>300044</v>
      </c>
      <c r="U217" s="41">
        <v>367290.48</v>
      </c>
      <c r="V217" s="41">
        <v>661811</v>
      </c>
      <c r="W217" s="41">
        <v>794396</v>
      </c>
      <c r="X217" s="41">
        <v>664578</v>
      </c>
      <c r="Y217" s="41">
        <v>832643</v>
      </c>
      <c r="Z217" s="41">
        <v>808176</v>
      </c>
      <c r="AA217" s="41">
        <v>768104</v>
      </c>
      <c r="AB217" s="41">
        <v>825094</v>
      </c>
      <c r="AC217" s="41">
        <v>509513</v>
      </c>
      <c r="AD217" s="41">
        <v>524669</v>
      </c>
      <c r="AE217" s="41">
        <v>862045</v>
      </c>
      <c r="AF217" s="41">
        <v>995206</v>
      </c>
      <c r="AG217" s="41">
        <v>729393</v>
      </c>
      <c r="AH217" s="41">
        <v>947241</v>
      </c>
      <c r="AI217" s="13">
        <v>2.3276129207504548E-2</v>
      </c>
      <c r="AJ217" s="13">
        <v>0.2986702641785704</v>
      </c>
    </row>
    <row r="218" spans="1:44" ht="10.5" customHeight="1" x14ac:dyDescent="0.2">
      <c r="A218" s="11"/>
      <c r="B218" s="19" t="s">
        <v>72</v>
      </c>
      <c r="D218" s="19"/>
      <c r="E218" s="14"/>
      <c r="F218" s="2"/>
      <c r="G218" s="12">
        <v>34193</v>
      </c>
      <c r="H218" s="12">
        <v>4200</v>
      </c>
      <c r="I218" s="12">
        <v>11204</v>
      </c>
      <c r="J218" s="12">
        <v>23826</v>
      </c>
      <c r="K218" s="12">
        <v>16119</v>
      </c>
      <c r="L218" s="12">
        <v>5143</v>
      </c>
      <c r="M218" s="12">
        <v>11380</v>
      </c>
      <c r="N218" s="12">
        <v>9945</v>
      </c>
      <c r="O218" s="12">
        <v>0</v>
      </c>
      <c r="P218" s="12">
        <v>4560</v>
      </c>
      <c r="Q218" s="12">
        <v>0</v>
      </c>
      <c r="R218" s="41">
        <v>0</v>
      </c>
      <c r="S218" s="41">
        <v>0</v>
      </c>
      <c r="T218" s="41">
        <v>48119</v>
      </c>
      <c r="U218" s="41">
        <v>4221</v>
      </c>
      <c r="V218" s="41">
        <v>72214</v>
      </c>
      <c r="W218" s="41">
        <v>527126</v>
      </c>
      <c r="X218" s="41">
        <v>7841</v>
      </c>
      <c r="Y218" s="41">
        <v>46440</v>
      </c>
      <c r="Z218" s="41">
        <v>25345</v>
      </c>
      <c r="AA218" s="41">
        <v>0</v>
      </c>
      <c r="AB218" s="41">
        <v>85983</v>
      </c>
      <c r="AC218" s="41">
        <v>117786</v>
      </c>
      <c r="AD218" s="41">
        <v>46944</v>
      </c>
      <c r="AE218" s="41">
        <v>77164</v>
      </c>
      <c r="AF218" s="41">
        <v>74700</v>
      </c>
      <c r="AG218" s="41">
        <v>39891</v>
      </c>
      <c r="AH218" s="41">
        <v>37978</v>
      </c>
      <c r="AI218" s="13">
        <v>-0.1273235638493625</v>
      </c>
      <c r="AJ218" s="13">
        <v>-4.795567922589055E-2</v>
      </c>
    </row>
    <row r="219" spans="1:44" ht="10.5" customHeight="1" x14ac:dyDescent="0.2">
      <c r="A219" s="11"/>
      <c r="B219" s="19" t="s">
        <v>73</v>
      </c>
      <c r="D219" s="19"/>
      <c r="E219" s="14"/>
      <c r="F219" s="2"/>
      <c r="G219" s="12">
        <v>22790</v>
      </c>
      <c r="H219" s="12">
        <v>0</v>
      </c>
      <c r="I219" s="12">
        <v>0</v>
      </c>
      <c r="J219" s="12">
        <v>22865</v>
      </c>
      <c r="K219" s="12">
        <v>0</v>
      </c>
      <c r="L219" s="12">
        <v>45160</v>
      </c>
      <c r="M219" s="12">
        <v>152728</v>
      </c>
      <c r="N219" s="12">
        <v>55215</v>
      </c>
      <c r="O219" s="12">
        <v>0</v>
      </c>
      <c r="P219" s="12">
        <v>0</v>
      </c>
      <c r="Q219" s="12">
        <v>102000</v>
      </c>
      <c r="R219" s="41">
        <v>37870</v>
      </c>
      <c r="S219" s="41">
        <v>0</v>
      </c>
      <c r="T219" s="41">
        <v>51708</v>
      </c>
      <c r="U219" s="41">
        <v>0</v>
      </c>
      <c r="V219" s="41">
        <v>281412</v>
      </c>
      <c r="W219" s="41">
        <v>0</v>
      </c>
      <c r="X219" s="41">
        <v>314202</v>
      </c>
      <c r="Y219" s="41">
        <v>1469542</v>
      </c>
      <c r="Z219" s="41">
        <v>0</v>
      </c>
      <c r="AA219" s="41">
        <v>7500</v>
      </c>
      <c r="AB219" s="41">
        <v>35283</v>
      </c>
      <c r="AC219" s="41">
        <v>0</v>
      </c>
      <c r="AD219" s="41">
        <v>0</v>
      </c>
      <c r="AE219" s="41">
        <v>0</v>
      </c>
      <c r="AF219" s="41">
        <v>0</v>
      </c>
      <c r="AG219" s="41">
        <v>12681</v>
      </c>
      <c r="AH219" s="41">
        <v>0</v>
      </c>
      <c r="AI219" s="13">
        <v>-1</v>
      </c>
      <c r="AJ219" s="13" t="s">
        <v>246</v>
      </c>
    </row>
    <row r="220" spans="1:44" ht="10.5" customHeight="1" x14ac:dyDescent="0.2">
      <c r="A220" s="11"/>
      <c r="B220" s="19" t="s">
        <v>74</v>
      </c>
      <c r="D220" s="19"/>
      <c r="E220" s="14"/>
      <c r="F220" s="2"/>
      <c r="G220" s="12">
        <v>0</v>
      </c>
      <c r="H220" s="12">
        <v>68985</v>
      </c>
      <c r="I220" s="12">
        <v>0</v>
      </c>
      <c r="J220" s="12">
        <v>0</v>
      </c>
      <c r="K220" s="12">
        <v>99909</v>
      </c>
      <c r="L220" s="12">
        <v>116482</v>
      </c>
      <c r="M220" s="12">
        <v>0</v>
      </c>
      <c r="N220" s="12">
        <v>0</v>
      </c>
      <c r="O220" s="12">
        <v>0</v>
      </c>
      <c r="P220" s="12">
        <v>0</v>
      </c>
      <c r="Q220" s="12">
        <v>0</v>
      </c>
      <c r="R220" s="41">
        <v>0</v>
      </c>
      <c r="S220" s="41">
        <v>0</v>
      </c>
      <c r="T220" s="41">
        <v>98503</v>
      </c>
      <c r="U220" s="41">
        <v>0</v>
      </c>
      <c r="V220" s="41">
        <v>26525</v>
      </c>
      <c r="W220" s="41">
        <v>0</v>
      </c>
      <c r="X220" s="41">
        <v>0</v>
      </c>
      <c r="Y220" s="41">
        <v>0</v>
      </c>
      <c r="Z220" s="41">
        <v>0</v>
      </c>
      <c r="AA220" s="41">
        <v>3000</v>
      </c>
      <c r="AB220" s="41">
        <v>279740</v>
      </c>
      <c r="AC220" s="41">
        <v>991023</v>
      </c>
      <c r="AD220" s="41">
        <v>387335</v>
      </c>
      <c r="AE220" s="41">
        <v>504240</v>
      </c>
      <c r="AF220" s="41">
        <v>655522</v>
      </c>
      <c r="AG220" s="41">
        <v>380750</v>
      </c>
      <c r="AH220" s="41">
        <v>330502</v>
      </c>
      <c r="AI220" s="13">
        <v>2.818181927538177E-2</v>
      </c>
      <c r="AJ220" s="13">
        <v>-0.13197110965200262</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239</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238</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71" t="s">
        <v>246</v>
      </c>
      <c r="AJ233" s="13" t="s">
        <v>246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41">
        <v>0</v>
      </c>
      <c r="T234" s="41">
        <v>0</v>
      </c>
      <c r="U234" s="41">
        <v>0</v>
      </c>
      <c r="V234" s="41">
        <v>0</v>
      </c>
      <c r="W234" s="41">
        <v>0</v>
      </c>
      <c r="X234" s="41">
        <v>0</v>
      </c>
      <c r="Y234" s="41">
        <v>0</v>
      </c>
      <c r="Z234" s="41">
        <v>0</v>
      </c>
      <c r="AA234" s="41">
        <v>0</v>
      </c>
      <c r="AB234" s="41">
        <v>0</v>
      </c>
      <c r="AC234" s="41">
        <v>0</v>
      </c>
      <c r="AD234" s="41">
        <v>0</v>
      </c>
      <c r="AE234" s="41">
        <v>0</v>
      </c>
      <c r="AF234" s="41">
        <v>0</v>
      </c>
      <c r="AG234" s="41">
        <v>0</v>
      </c>
      <c r="AH234" s="41">
        <v>0</v>
      </c>
      <c r="AI234" s="71" t="s">
        <v>246</v>
      </c>
      <c r="AJ234" s="13" t="s">
        <v>246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31093</v>
      </c>
      <c r="S241" s="11">
        <v>31241</v>
      </c>
      <c r="T241" s="11">
        <v>31239</v>
      </c>
      <c r="U241" s="11">
        <v>31373</v>
      </c>
      <c r="V241" s="11">
        <v>31433</v>
      </c>
      <c r="W241" s="11">
        <v>31585</v>
      </c>
      <c r="X241" s="11">
        <v>31817</v>
      </c>
      <c r="Y241" s="11">
        <v>32078</v>
      </c>
      <c r="Z241" s="11">
        <v>31750</v>
      </c>
      <c r="AA241" s="11">
        <v>31530</v>
      </c>
      <c r="AB241" s="41">
        <v>31411</v>
      </c>
      <c r="AC241" s="41">
        <v>31296</v>
      </c>
      <c r="AD241" s="41">
        <v>31141</v>
      </c>
      <c r="AE241" s="41">
        <v>30719</v>
      </c>
      <c r="AF241" s="41">
        <v>30496</v>
      </c>
      <c r="AG241" s="41">
        <v>30612</v>
      </c>
      <c r="AH241" s="41">
        <v>30479</v>
      </c>
      <c r="AI241" s="13">
        <v>-5.0074586936647014E-3</v>
      </c>
      <c r="AJ241" s="13">
        <v>-4.3447014242780609E-3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629133</v>
      </c>
      <c r="S242" s="11">
        <v>664461</v>
      </c>
      <c r="T242" s="11">
        <v>661869</v>
      </c>
      <c r="U242" s="11">
        <v>676544</v>
      </c>
      <c r="V242" s="11">
        <v>688229</v>
      </c>
      <c r="W242" s="11">
        <v>729787</v>
      </c>
      <c r="X242" s="11">
        <v>725763</v>
      </c>
      <c r="Y242" s="11">
        <v>732527</v>
      </c>
      <c r="Z242" s="11">
        <v>742162</v>
      </c>
      <c r="AA242" s="11">
        <v>750059</v>
      </c>
      <c r="AB242" s="41">
        <v>755440</v>
      </c>
      <c r="AC242" s="41">
        <v>767919</v>
      </c>
      <c r="AD242" s="41">
        <v>803866</v>
      </c>
      <c r="AE242" s="41">
        <v>822610</v>
      </c>
      <c r="AF242" s="41">
        <v>842196</v>
      </c>
      <c r="AG242" s="41">
        <v>871455</v>
      </c>
      <c r="AH242" s="41">
        <v>920556</v>
      </c>
      <c r="AI242" s="13">
        <v>3.3494982978002241E-2</v>
      </c>
      <c r="AJ242" s="13">
        <v>5.6343701051689413E-2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21564.530009881109</v>
      </c>
      <c r="V243" s="11">
        <f t="shared" ref="V243:AA243" si="14">V242*1000/V241</f>
        <v>21895.11023446696</v>
      </c>
      <c r="W243" s="11">
        <f t="shared" si="14"/>
        <v>23105.493113819852</v>
      </c>
      <c r="X243" s="11">
        <f t="shared" si="14"/>
        <v>22810.54153439985</v>
      </c>
      <c r="Y243" s="11">
        <f t="shared" si="14"/>
        <v>22835.806471725169</v>
      </c>
      <c r="Z243" s="11">
        <f t="shared" si="14"/>
        <v>23375.181102362203</v>
      </c>
      <c r="AA243" s="11">
        <f t="shared" si="14"/>
        <v>23788.740881699967</v>
      </c>
      <c r="AB243" s="11">
        <v>24050.173506096591</v>
      </c>
      <c r="AC243" s="11">
        <v>24537.289110429447</v>
      </c>
      <c r="AD243" s="11">
        <v>25813.750361260074</v>
      </c>
      <c r="AE243" s="11">
        <v>26778.540968130474</v>
      </c>
      <c r="AF243" s="11">
        <v>27616.605456453304</v>
      </c>
      <c r="AG243" s="11">
        <v>28467.757742061938</v>
      </c>
      <c r="AH243" s="11">
        <v>30202.95941467896</v>
      </c>
      <c r="AI243" s="13">
        <v>3.8696211351611387E-2</v>
      </c>
      <c r="AJ243" s="13">
        <v>6.0953226043975059E-2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13187</v>
      </c>
      <c r="S245" s="11">
        <v>12879</v>
      </c>
      <c r="T245" s="11">
        <v>13545</v>
      </c>
      <c r="U245" s="11">
        <v>13398</v>
      </c>
      <c r="V245" s="11">
        <v>12978</v>
      </c>
      <c r="W245" s="11">
        <v>12972</v>
      </c>
      <c r="X245" s="11">
        <v>13778</v>
      </c>
      <c r="Y245" s="11">
        <v>14014</v>
      </c>
      <c r="Z245" s="11">
        <v>13705</v>
      </c>
      <c r="AA245" s="11">
        <v>13208</v>
      </c>
      <c r="AB245" s="41">
        <v>12784</v>
      </c>
      <c r="AC245" s="41">
        <v>12585</v>
      </c>
      <c r="AD245" s="41">
        <v>12662</v>
      </c>
      <c r="AE245" s="41">
        <v>12643</v>
      </c>
      <c r="AF245" s="41">
        <v>12382</v>
      </c>
      <c r="AG245" s="41">
        <v>12503</v>
      </c>
      <c r="AH245" s="41">
        <v>12909</v>
      </c>
      <c r="AI245" s="13">
        <v>1.6230412915192449E-3</v>
      </c>
      <c r="AJ245" s="13">
        <v>3.2472206670399101E-2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11954</v>
      </c>
      <c r="S246" s="11">
        <v>11626</v>
      </c>
      <c r="T246" s="11">
        <v>12268</v>
      </c>
      <c r="U246" s="11">
        <v>12154</v>
      </c>
      <c r="V246" s="11">
        <v>11797</v>
      </c>
      <c r="W246" s="11">
        <v>11634</v>
      </c>
      <c r="X246" s="11">
        <v>11669</v>
      </c>
      <c r="Y246" s="11">
        <v>11783</v>
      </c>
      <c r="Z246" s="11">
        <v>11564</v>
      </c>
      <c r="AA246" s="11">
        <v>11379</v>
      </c>
      <c r="AB246" s="41">
        <v>11308</v>
      </c>
      <c r="AC246" s="41">
        <v>11405</v>
      </c>
      <c r="AD246" s="41">
        <v>11582</v>
      </c>
      <c r="AE246" s="41">
        <v>11805</v>
      </c>
      <c r="AF246" s="41">
        <v>11686</v>
      </c>
      <c r="AG246" s="41">
        <v>11910</v>
      </c>
      <c r="AH246" s="41">
        <v>12398</v>
      </c>
      <c r="AI246" s="13">
        <v>1.5455677306529081E-2</v>
      </c>
      <c r="AJ246" s="13">
        <v>4.0973971452560876E-2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1233</v>
      </c>
      <c r="S247" s="11">
        <v>1253</v>
      </c>
      <c r="T247" s="11">
        <v>1277</v>
      </c>
      <c r="U247" s="11">
        <v>1244</v>
      </c>
      <c r="V247" s="11">
        <v>1181</v>
      </c>
      <c r="W247" s="11">
        <v>12972</v>
      </c>
      <c r="X247" s="11">
        <v>2109</v>
      </c>
      <c r="Y247" s="11">
        <v>2231</v>
      </c>
      <c r="Z247" s="11">
        <v>2141</v>
      </c>
      <c r="AA247" s="11">
        <v>1829</v>
      </c>
      <c r="AB247" s="41">
        <v>1476</v>
      </c>
      <c r="AC247" s="41">
        <v>1180</v>
      </c>
      <c r="AD247" s="41">
        <v>1080</v>
      </c>
      <c r="AE247" s="41">
        <v>838</v>
      </c>
      <c r="AF247" s="41">
        <v>696</v>
      </c>
      <c r="AG247" s="41">
        <v>593</v>
      </c>
      <c r="AH247" s="41">
        <v>511</v>
      </c>
      <c r="AI247" s="13">
        <v>-0.16204166766995898</v>
      </c>
      <c r="AJ247" s="13">
        <v>-0.13827993254637436</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9.4</v>
      </c>
      <c r="S248" s="81">
        <v>9.6999999999999993</v>
      </c>
      <c r="T248" s="81">
        <v>9.4</v>
      </c>
      <c r="U248" s="81">
        <v>9.1</v>
      </c>
      <c r="V248" s="81">
        <v>9.1</v>
      </c>
      <c r="W248" s="81">
        <v>10.3</v>
      </c>
      <c r="X248" s="81">
        <v>15.3</v>
      </c>
      <c r="Y248" s="81">
        <v>15.9</v>
      </c>
      <c r="Z248" s="81">
        <v>15.6</v>
      </c>
      <c r="AA248" s="81">
        <v>13.8</v>
      </c>
      <c r="AB248" s="82">
        <v>11.5</v>
      </c>
      <c r="AC248" s="82">
        <v>9.4</v>
      </c>
      <c r="AD248" s="82">
        <v>8.5</v>
      </c>
      <c r="AE248" s="82">
        <v>6.6</v>
      </c>
      <c r="AF248" s="82">
        <v>5.6</v>
      </c>
      <c r="AG248" s="82">
        <v>4.7</v>
      </c>
      <c r="AH248" s="82">
        <v>4</v>
      </c>
      <c r="AI248" s="13">
        <v>-0.16138937889273153</v>
      </c>
      <c r="AJ248" s="13">
        <v>-0.14893617021276598</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7167816</v>
      </c>
      <c r="H257" s="86">
        <f>SUM(H258:H260)</f>
        <v>7635010</v>
      </c>
      <c r="I257" s="86">
        <f>SUM(I258:I260)</f>
        <v>8550340</v>
      </c>
      <c r="J257" s="86">
        <f>SUM(J258:J260)</f>
        <v>7836008</v>
      </c>
      <c r="K257" s="86">
        <f>SUM(K258:K260)</f>
        <v>6904887</v>
      </c>
      <c r="L257" s="86">
        <f t="shared" ref="L257:Q257" si="15">SUM(L258:L260)</f>
        <v>7207086</v>
      </c>
      <c r="M257" s="86">
        <f t="shared" si="15"/>
        <v>8022114</v>
      </c>
      <c r="N257" s="86">
        <f t="shared" si="15"/>
        <v>8468412</v>
      </c>
      <c r="O257" s="86">
        <f t="shared" si="15"/>
        <v>8805825.870000001</v>
      </c>
      <c r="P257" s="86">
        <f t="shared" si="15"/>
        <v>10159273</v>
      </c>
      <c r="Q257" s="86">
        <f t="shared" si="15"/>
        <v>11484676.129999999</v>
      </c>
      <c r="R257" s="86">
        <f>SUM(R258:R261)</f>
        <v>12848166.91</v>
      </c>
      <c r="S257" s="86">
        <f t="shared" ref="S257:AA257" si="16">SUM(S258:S261)</f>
        <v>11325890.390000001</v>
      </c>
      <c r="T257" s="86">
        <f t="shared" si="16"/>
        <v>13596363.289999999</v>
      </c>
      <c r="U257" s="86">
        <f t="shared" si="16"/>
        <v>14666458.48</v>
      </c>
      <c r="V257" s="86">
        <f t="shared" si="16"/>
        <v>14273220.280000001</v>
      </c>
      <c r="W257" s="86">
        <f t="shared" si="16"/>
        <v>14761081.389999999</v>
      </c>
      <c r="X257" s="86">
        <f t="shared" si="16"/>
        <v>15130493.040000001</v>
      </c>
      <c r="Y257" s="86">
        <f t="shared" si="16"/>
        <v>13813261.66</v>
      </c>
      <c r="Z257" s="86">
        <f t="shared" si="16"/>
        <v>16242059.52</v>
      </c>
      <c r="AA257" s="86">
        <f t="shared" si="16"/>
        <v>16406087.559999999</v>
      </c>
      <c r="AB257" s="86">
        <v>16512178</v>
      </c>
      <c r="AC257" s="86">
        <v>15444759</v>
      </c>
      <c r="AD257" s="86">
        <v>15371925</v>
      </c>
      <c r="AE257" s="86">
        <v>15709535</v>
      </c>
      <c r="AF257" s="86">
        <v>15596460</v>
      </c>
      <c r="AG257" s="86">
        <v>15817567</v>
      </c>
      <c r="AH257" s="86">
        <v>16240357</v>
      </c>
      <c r="AI257" s="13">
        <v>-2.7626521716914709E-3</v>
      </c>
      <c r="AJ257" s="13">
        <v>2.6729142351665083E-2</v>
      </c>
    </row>
    <row r="258" spans="1:36" ht="10.5" customHeight="1" x14ac:dyDescent="0.2">
      <c r="A258" s="14"/>
      <c r="B258" s="11"/>
      <c r="C258" s="11" t="s">
        <v>151</v>
      </c>
      <c r="D258" s="11"/>
      <c r="E258" s="11"/>
      <c r="F258" s="2"/>
      <c r="G258" s="86">
        <f t="shared" ref="G258:AA258" si="17">G65</f>
        <v>3310692</v>
      </c>
      <c r="H258" s="86">
        <f t="shared" si="17"/>
        <v>3750987</v>
      </c>
      <c r="I258" s="86">
        <f t="shared" si="17"/>
        <v>4037497</v>
      </c>
      <c r="J258" s="86">
        <f t="shared" si="17"/>
        <v>3308744</v>
      </c>
      <c r="K258" s="86">
        <f t="shared" si="17"/>
        <v>3304736</v>
      </c>
      <c r="L258" s="86">
        <f t="shared" si="17"/>
        <v>3424417</v>
      </c>
      <c r="M258" s="86">
        <f t="shared" si="17"/>
        <v>3926986</v>
      </c>
      <c r="N258" s="86">
        <f t="shared" si="17"/>
        <v>4338007</v>
      </c>
      <c r="O258" s="86">
        <f t="shared" si="17"/>
        <v>4718647</v>
      </c>
      <c r="P258" s="86">
        <f t="shared" si="17"/>
        <v>5407217</v>
      </c>
      <c r="Q258" s="86">
        <f t="shared" si="17"/>
        <v>6062909</v>
      </c>
      <c r="R258" s="86">
        <f t="shared" si="17"/>
        <v>6886915</v>
      </c>
      <c r="S258" s="86">
        <f t="shared" si="17"/>
        <v>6516859</v>
      </c>
      <c r="T258" s="86">
        <f t="shared" si="17"/>
        <v>6822692</v>
      </c>
      <c r="U258" s="86">
        <f t="shared" si="17"/>
        <v>7676922</v>
      </c>
      <c r="V258" s="86">
        <f t="shared" si="17"/>
        <v>7024669</v>
      </c>
      <c r="W258" s="86">
        <f t="shared" si="17"/>
        <v>7015310</v>
      </c>
      <c r="X258" s="86">
        <f t="shared" si="17"/>
        <v>7130269</v>
      </c>
      <c r="Y258" s="86">
        <f t="shared" si="17"/>
        <v>6944303</v>
      </c>
      <c r="Z258" s="86">
        <f t="shared" si="17"/>
        <v>7231812</v>
      </c>
      <c r="AA258" s="86">
        <f t="shared" si="17"/>
        <v>7618491</v>
      </c>
      <c r="AB258" s="86">
        <v>7802212</v>
      </c>
      <c r="AC258" s="86">
        <v>7925766</v>
      </c>
      <c r="AD258" s="86">
        <v>8316891</v>
      </c>
      <c r="AE258" s="86">
        <v>8371770</v>
      </c>
      <c r="AF258" s="86">
        <v>8532435</v>
      </c>
      <c r="AG258" s="86">
        <v>8481997</v>
      </c>
      <c r="AH258" s="86">
        <v>8668688</v>
      </c>
      <c r="AI258" s="13">
        <v>1.7706631083226121E-2</v>
      </c>
      <c r="AJ258" s="13">
        <v>2.2010264799669228E-2</v>
      </c>
    </row>
    <row r="259" spans="1:36" ht="10.5" customHeight="1" x14ac:dyDescent="0.2">
      <c r="A259" s="14"/>
      <c r="B259" s="11"/>
      <c r="C259" s="11" t="s">
        <v>152</v>
      </c>
      <c r="D259" s="11"/>
      <c r="E259" s="11"/>
      <c r="F259" s="2"/>
      <c r="G259" s="86">
        <f t="shared" ref="G259:AA259" si="18">G122</f>
        <v>2522521</v>
      </c>
      <c r="H259" s="86">
        <f t="shared" si="18"/>
        <v>2822526</v>
      </c>
      <c r="I259" s="86">
        <f t="shared" si="18"/>
        <v>3395751</v>
      </c>
      <c r="J259" s="86">
        <f t="shared" si="18"/>
        <v>3108087</v>
      </c>
      <c r="K259" s="86">
        <f t="shared" si="18"/>
        <v>2449452</v>
      </c>
      <c r="L259" s="86">
        <f t="shared" si="18"/>
        <v>2479071</v>
      </c>
      <c r="M259" s="86">
        <f t="shared" si="18"/>
        <v>2542013</v>
      </c>
      <c r="N259" s="86">
        <f t="shared" si="18"/>
        <v>2685211</v>
      </c>
      <c r="O259" s="86">
        <f t="shared" si="18"/>
        <v>2946158.87</v>
      </c>
      <c r="P259" s="86">
        <f t="shared" si="18"/>
        <v>3580698</v>
      </c>
      <c r="Q259" s="86">
        <f t="shared" si="18"/>
        <v>4106463.13</v>
      </c>
      <c r="R259" s="86">
        <f t="shared" si="18"/>
        <v>4631272.91</v>
      </c>
      <c r="S259" s="86">
        <f t="shared" si="18"/>
        <v>3580698.39</v>
      </c>
      <c r="T259" s="86">
        <f t="shared" si="18"/>
        <v>4917142.29</v>
      </c>
      <c r="U259" s="86">
        <f t="shared" si="18"/>
        <v>5459995.1799999997</v>
      </c>
      <c r="V259" s="86">
        <f t="shared" si="18"/>
        <v>6208579.2800000003</v>
      </c>
      <c r="W259" s="86">
        <f t="shared" si="18"/>
        <v>6485807.3899999987</v>
      </c>
      <c r="X259" s="86">
        <f t="shared" si="18"/>
        <v>6849301.040000001</v>
      </c>
      <c r="Y259" s="86">
        <f t="shared" si="18"/>
        <v>5643867.6600000001</v>
      </c>
      <c r="Z259" s="86">
        <f t="shared" si="18"/>
        <v>7399278.5199999996</v>
      </c>
      <c r="AA259" s="86">
        <f t="shared" si="18"/>
        <v>7053592.5599999996</v>
      </c>
      <c r="AB259" s="86">
        <v>7077270</v>
      </c>
      <c r="AC259" s="86">
        <v>5962649</v>
      </c>
      <c r="AD259" s="86">
        <v>5804880</v>
      </c>
      <c r="AE259" s="86">
        <v>5932839</v>
      </c>
      <c r="AF259" s="86">
        <v>5530918</v>
      </c>
      <c r="AG259" s="86">
        <v>6155204</v>
      </c>
      <c r="AH259" s="86">
        <v>6115886</v>
      </c>
      <c r="AI259" s="13">
        <v>-2.4039435532719811E-2</v>
      </c>
      <c r="AJ259" s="13">
        <v>-6.3877655395337017E-3</v>
      </c>
    </row>
    <row r="260" spans="1:36" ht="10.5" customHeight="1" x14ac:dyDescent="0.2">
      <c r="A260" s="14"/>
      <c r="B260" s="11"/>
      <c r="C260" s="11" t="s">
        <v>153</v>
      </c>
      <c r="D260" s="11"/>
      <c r="E260" s="11"/>
      <c r="F260" s="2"/>
      <c r="G260" s="86">
        <f t="shared" ref="G260:AA260" si="19">G179</f>
        <v>1334603</v>
      </c>
      <c r="H260" s="86">
        <f t="shared" si="19"/>
        <v>1061497</v>
      </c>
      <c r="I260" s="86">
        <f t="shared" si="19"/>
        <v>1117092</v>
      </c>
      <c r="J260" s="86">
        <f t="shared" si="19"/>
        <v>1419177</v>
      </c>
      <c r="K260" s="86">
        <f t="shared" si="19"/>
        <v>1150699</v>
      </c>
      <c r="L260" s="86">
        <f t="shared" si="19"/>
        <v>1303598</v>
      </c>
      <c r="M260" s="86">
        <f t="shared" si="19"/>
        <v>1553115</v>
      </c>
      <c r="N260" s="86">
        <f t="shared" si="19"/>
        <v>1445194</v>
      </c>
      <c r="O260" s="86">
        <f t="shared" si="19"/>
        <v>1141020</v>
      </c>
      <c r="P260" s="86">
        <f t="shared" si="19"/>
        <v>1171358</v>
      </c>
      <c r="Q260" s="86">
        <f t="shared" si="19"/>
        <v>1315304</v>
      </c>
      <c r="R260" s="86">
        <f t="shared" si="19"/>
        <v>1329979</v>
      </c>
      <c r="S260" s="86">
        <f t="shared" si="19"/>
        <v>1228333</v>
      </c>
      <c r="T260" s="86">
        <f t="shared" si="19"/>
        <v>1856529</v>
      </c>
      <c r="U260" s="86">
        <f t="shared" si="19"/>
        <v>1529541.3</v>
      </c>
      <c r="V260" s="86">
        <f t="shared" si="19"/>
        <v>1039972</v>
      </c>
      <c r="W260" s="86">
        <f t="shared" si="19"/>
        <v>1259964</v>
      </c>
      <c r="X260" s="86">
        <f t="shared" si="19"/>
        <v>1150923</v>
      </c>
      <c r="Y260" s="86">
        <f t="shared" si="19"/>
        <v>1225091</v>
      </c>
      <c r="Z260" s="86">
        <f t="shared" si="19"/>
        <v>1610969</v>
      </c>
      <c r="AA260" s="86">
        <f t="shared" si="19"/>
        <v>1734004</v>
      </c>
      <c r="AB260" s="86">
        <v>1632696</v>
      </c>
      <c r="AC260" s="86">
        <v>1556344</v>
      </c>
      <c r="AD260" s="86">
        <v>1250154</v>
      </c>
      <c r="AE260" s="86">
        <v>1404926</v>
      </c>
      <c r="AF260" s="86">
        <v>1533107</v>
      </c>
      <c r="AG260" s="86">
        <v>1180366</v>
      </c>
      <c r="AH260" s="86">
        <v>1455783</v>
      </c>
      <c r="AI260" s="13">
        <v>-1.8933260219942682E-2</v>
      </c>
      <c r="AJ260" s="13">
        <v>0.2333318648622546</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0</v>
      </c>
      <c r="T261" s="86">
        <v>0</v>
      </c>
      <c r="U261" s="86">
        <v>0</v>
      </c>
      <c r="V261" s="86">
        <v>0</v>
      </c>
      <c r="W261" s="86">
        <v>0</v>
      </c>
      <c r="X261" s="86">
        <v>0</v>
      </c>
      <c r="Y261" s="86">
        <v>0</v>
      </c>
      <c r="Z261" s="86">
        <v>0</v>
      </c>
      <c r="AA261" s="86">
        <v>0</v>
      </c>
      <c r="AB261" s="41">
        <v>0</v>
      </c>
      <c r="AC261" s="41">
        <v>0</v>
      </c>
      <c r="AD261" s="41">
        <v>0</v>
      </c>
      <c r="AE261" s="41">
        <v>0</v>
      </c>
      <c r="AF261" s="41">
        <v>0</v>
      </c>
      <c r="AG261" s="41">
        <v>0</v>
      </c>
      <c r="AH261" s="41">
        <v>0</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41949193.404577032</v>
      </c>
      <c r="H265" s="11">
        <v>42053100</v>
      </c>
      <c r="I265" s="11">
        <v>45872852</v>
      </c>
      <c r="J265" s="11">
        <v>46340430</v>
      </c>
      <c r="K265" s="11">
        <v>52281005</v>
      </c>
      <c r="L265" s="11">
        <v>55130850</v>
      </c>
      <c r="M265" s="11">
        <v>57423815</v>
      </c>
      <c r="N265" s="11">
        <v>60536354</v>
      </c>
      <c r="O265" s="11">
        <v>62375888</v>
      </c>
      <c r="P265" s="11">
        <v>65731436</v>
      </c>
      <c r="Q265" s="11">
        <v>66062679</v>
      </c>
      <c r="R265" s="11">
        <v>65980413</v>
      </c>
      <c r="S265" s="11">
        <v>64453289</v>
      </c>
      <c r="T265" s="11">
        <v>65249196</v>
      </c>
      <c r="U265" s="11">
        <v>71031926</v>
      </c>
      <c r="V265" s="11">
        <v>71995241</v>
      </c>
      <c r="W265" s="11">
        <v>71050624</v>
      </c>
      <c r="X265" s="11">
        <v>71329241</v>
      </c>
      <c r="Y265" s="86">
        <v>70013761</v>
      </c>
      <c r="Z265" s="86">
        <v>69799700</v>
      </c>
      <c r="AA265" s="86">
        <v>71139298</v>
      </c>
      <c r="AB265" s="86">
        <v>72333431</v>
      </c>
      <c r="AC265" s="86">
        <v>72631718</v>
      </c>
      <c r="AD265" s="86">
        <v>73838931</v>
      </c>
      <c r="AE265" s="86">
        <v>74348688</v>
      </c>
      <c r="AF265" s="86">
        <v>75048468</v>
      </c>
      <c r="AG265" s="86">
        <v>75418534</v>
      </c>
      <c r="AH265" s="86">
        <v>75797011</v>
      </c>
      <c r="AI265" s="13">
        <v>7.8258706361773456E-3</v>
      </c>
      <c r="AJ265" s="13">
        <v>5.0183553024247332E-3</v>
      </c>
    </row>
    <row r="266" spans="1:36" ht="10.5" customHeight="1" x14ac:dyDescent="0.2">
      <c r="A266" s="14"/>
      <c r="B266" s="14"/>
      <c r="C266" s="14" t="s">
        <v>160</v>
      </c>
      <c r="D266" s="14"/>
      <c r="E266" s="14"/>
      <c r="F266" s="2"/>
      <c r="G266" s="11">
        <v>7636362</v>
      </c>
      <c r="H266" s="11">
        <v>7945940</v>
      </c>
      <c r="I266" s="11">
        <v>8269640</v>
      </c>
      <c r="J266" s="11">
        <v>9727730</v>
      </c>
      <c r="K266" s="11">
        <v>10662620</v>
      </c>
      <c r="L266" s="11">
        <v>11154850</v>
      </c>
      <c r="M266" s="11">
        <v>11154850</v>
      </c>
      <c r="N266" s="11">
        <v>11885150</v>
      </c>
      <c r="O266" s="11">
        <v>12410900</v>
      </c>
      <c r="P266" s="11">
        <v>14355730</v>
      </c>
      <c r="Q266" s="11">
        <v>14508080</v>
      </c>
      <c r="R266" s="11">
        <v>14897760</v>
      </c>
      <c r="S266" s="11">
        <v>15109630</v>
      </c>
      <c r="T266" s="11">
        <v>15371210</v>
      </c>
      <c r="U266" s="11">
        <v>18091740</v>
      </c>
      <c r="V266" s="11">
        <v>18364480</v>
      </c>
      <c r="W266" s="11">
        <v>18570320</v>
      </c>
      <c r="X266" s="11">
        <v>18753050</v>
      </c>
      <c r="Y266" s="86">
        <v>18942830</v>
      </c>
      <c r="Z266" s="86">
        <v>18990550</v>
      </c>
      <c r="AA266" s="86">
        <v>19000810</v>
      </c>
      <c r="AB266" s="86">
        <v>19025960</v>
      </c>
      <c r="AC266" s="86">
        <v>19087970</v>
      </c>
      <c r="AD266" s="86">
        <v>19001780</v>
      </c>
      <c r="AE266" s="86">
        <v>19120450</v>
      </c>
      <c r="AF266" s="86">
        <v>19281230</v>
      </c>
      <c r="AG266" s="86">
        <v>19542980</v>
      </c>
      <c r="AH266" s="86">
        <v>19513050</v>
      </c>
      <c r="AI266" s="13">
        <v>4.2220729598008155E-3</v>
      </c>
      <c r="AJ266" s="13">
        <v>-1.5314962201261016E-3</v>
      </c>
    </row>
    <row r="267" spans="1:36" ht="10.5" customHeight="1" x14ac:dyDescent="0.2">
      <c r="A267" s="14"/>
      <c r="B267" s="14"/>
      <c r="C267" s="14" t="s">
        <v>161</v>
      </c>
      <c r="D267" s="14"/>
      <c r="E267" s="14"/>
      <c r="F267" s="2"/>
      <c r="G267" s="11">
        <v>2068124</v>
      </c>
      <c r="H267" s="11">
        <v>2082040</v>
      </c>
      <c r="I267" s="11">
        <v>2071380</v>
      </c>
      <c r="J267" s="11">
        <v>2553880</v>
      </c>
      <c r="K267" s="11">
        <v>2263570</v>
      </c>
      <c r="L267" s="11">
        <v>2259950</v>
      </c>
      <c r="M267" s="11">
        <v>2259950</v>
      </c>
      <c r="N267" s="11">
        <v>2259420</v>
      </c>
      <c r="O267" s="11">
        <v>2267580</v>
      </c>
      <c r="P267" s="11">
        <v>2335050</v>
      </c>
      <c r="Q267" s="11">
        <v>2318200</v>
      </c>
      <c r="R267" s="11">
        <v>2308230</v>
      </c>
      <c r="S267" s="11">
        <v>2314070</v>
      </c>
      <c r="T267" s="11">
        <v>2331840</v>
      </c>
      <c r="U267" s="11">
        <v>2398640</v>
      </c>
      <c r="V267" s="11">
        <v>2435660</v>
      </c>
      <c r="W267" s="11">
        <v>2484010</v>
      </c>
      <c r="X267" s="11">
        <v>2472850</v>
      </c>
      <c r="Y267" s="86">
        <v>2470670</v>
      </c>
      <c r="Z267" s="86">
        <v>2462670</v>
      </c>
      <c r="AA267" s="86">
        <v>2480450</v>
      </c>
      <c r="AB267" s="86">
        <v>2491370</v>
      </c>
      <c r="AC267" s="86">
        <v>2491980</v>
      </c>
      <c r="AD267" s="86">
        <v>2510840</v>
      </c>
      <c r="AE267" s="86">
        <v>2516840</v>
      </c>
      <c r="AF267" s="86">
        <v>2502410</v>
      </c>
      <c r="AG267" s="86">
        <v>2512610</v>
      </c>
      <c r="AH267" s="86">
        <v>2526960</v>
      </c>
      <c r="AI267" s="13">
        <v>2.3668364221520743E-3</v>
      </c>
      <c r="AJ267" s="13">
        <v>5.7111927438002717E-3</v>
      </c>
    </row>
    <row r="268" spans="1:36" ht="10.5" customHeight="1" x14ac:dyDescent="0.2">
      <c r="A268" s="14"/>
      <c r="B268" s="14"/>
      <c r="C268" s="14" t="s">
        <v>162</v>
      </c>
      <c r="D268" s="14"/>
      <c r="E268" s="14"/>
      <c r="F268" s="2"/>
      <c r="G268" s="11">
        <v>372375</v>
      </c>
      <c r="H268" s="11">
        <v>362640</v>
      </c>
      <c r="I268" s="11">
        <v>360890</v>
      </c>
      <c r="J268" s="11">
        <v>1160900</v>
      </c>
      <c r="K268" s="11">
        <v>346390</v>
      </c>
      <c r="L268" s="11">
        <v>352640</v>
      </c>
      <c r="M268" s="11">
        <v>352640</v>
      </c>
      <c r="N268" s="11">
        <v>347980</v>
      </c>
      <c r="O268" s="11">
        <v>347460</v>
      </c>
      <c r="P268" s="11">
        <v>348620</v>
      </c>
      <c r="Q268" s="11">
        <v>342570</v>
      </c>
      <c r="R268" s="11">
        <v>337870</v>
      </c>
      <c r="S268" s="11">
        <v>336210</v>
      </c>
      <c r="T268" s="11">
        <v>319090</v>
      </c>
      <c r="U268" s="11">
        <v>314900</v>
      </c>
      <c r="V268" s="11">
        <v>318350</v>
      </c>
      <c r="W268" s="11">
        <v>314060</v>
      </c>
      <c r="X268" s="11">
        <v>312420</v>
      </c>
      <c r="Y268" s="86">
        <v>311830</v>
      </c>
      <c r="Z268" s="86">
        <v>308610</v>
      </c>
      <c r="AA268" s="86">
        <v>298730</v>
      </c>
      <c r="AB268" s="86">
        <v>298580</v>
      </c>
      <c r="AC268" s="86">
        <v>298560</v>
      </c>
      <c r="AD268" s="86">
        <v>293000</v>
      </c>
      <c r="AE268" s="86">
        <v>292890</v>
      </c>
      <c r="AF268" s="86">
        <v>295130</v>
      </c>
      <c r="AG268" s="86">
        <v>295770</v>
      </c>
      <c r="AH268" s="86">
        <v>295990</v>
      </c>
      <c r="AI268" s="13">
        <v>-1.4509852441619842E-3</v>
      </c>
      <c r="AJ268" s="13">
        <v>7.4382121242857623E-4</v>
      </c>
    </row>
    <row r="269" spans="1:36" ht="10.5" customHeight="1" x14ac:dyDescent="0.2">
      <c r="A269" s="14"/>
      <c r="B269" s="14"/>
      <c r="C269" s="14" t="s">
        <v>163</v>
      </c>
      <c r="D269" s="14"/>
      <c r="E269" s="14"/>
      <c r="F269" s="2"/>
      <c r="G269" s="11">
        <v>8398102</v>
      </c>
      <c r="H269" s="11">
        <v>8864660</v>
      </c>
      <c r="I269" s="11">
        <v>9275720</v>
      </c>
      <c r="J269" s="11">
        <v>10603220</v>
      </c>
      <c r="K269" s="11">
        <v>10739840</v>
      </c>
      <c r="L269" s="11">
        <v>11556190</v>
      </c>
      <c r="M269" s="11">
        <v>11556190</v>
      </c>
      <c r="N269" s="11">
        <v>12025700</v>
      </c>
      <c r="O269" s="11">
        <v>12826490</v>
      </c>
      <c r="P269" s="11">
        <v>14256660</v>
      </c>
      <c r="Q269" s="11">
        <v>14905610</v>
      </c>
      <c r="R269" s="11">
        <v>14955070</v>
      </c>
      <c r="S269" s="11">
        <v>15103200</v>
      </c>
      <c r="T269" s="11">
        <v>15322430</v>
      </c>
      <c r="U269" s="11">
        <v>17649690</v>
      </c>
      <c r="V269" s="11">
        <v>17747640</v>
      </c>
      <c r="W269" s="11">
        <v>18318140</v>
      </c>
      <c r="X269" s="11">
        <v>19022690</v>
      </c>
      <c r="Y269" s="86">
        <v>19396180</v>
      </c>
      <c r="Z269" s="86">
        <v>19688430</v>
      </c>
      <c r="AA269" s="86">
        <v>19800780</v>
      </c>
      <c r="AB269" s="86">
        <v>19996250</v>
      </c>
      <c r="AC269" s="86">
        <v>19846690</v>
      </c>
      <c r="AD269" s="86">
        <v>19982890</v>
      </c>
      <c r="AE269" s="86">
        <v>20325550</v>
      </c>
      <c r="AF269" s="86">
        <v>20610650</v>
      </c>
      <c r="AG269" s="86">
        <v>20913980</v>
      </c>
      <c r="AH269" s="86">
        <v>21384920</v>
      </c>
      <c r="AI269" s="13">
        <v>1.1253052027035082E-2</v>
      </c>
      <c r="AJ269" s="13">
        <v>2.251795210667697E-2</v>
      </c>
    </row>
    <row r="270" spans="1:36" ht="10.5" customHeight="1" x14ac:dyDescent="0.2">
      <c r="A270" s="14"/>
      <c r="B270" s="14"/>
      <c r="C270" s="14" t="s">
        <v>164</v>
      </c>
      <c r="D270" s="14"/>
      <c r="E270" s="14"/>
      <c r="F270" s="2"/>
      <c r="G270" s="11">
        <v>6798490</v>
      </c>
      <c r="H270" s="11">
        <v>8777500</v>
      </c>
      <c r="I270" s="11">
        <v>11185541</v>
      </c>
      <c r="J270" s="11">
        <v>10043620</v>
      </c>
      <c r="K270" s="11">
        <v>10811045</v>
      </c>
      <c r="L270" s="11">
        <v>10908800</v>
      </c>
      <c r="M270" s="11">
        <v>11786320</v>
      </c>
      <c r="N270" s="11">
        <v>12911146</v>
      </c>
      <c r="O270" s="11">
        <v>12861110</v>
      </c>
      <c r="P270" s="11">
        <v>12787052</v>
      </c>
      <c r="Q270" s="11">
        <v>12070257</v>
      </c>
      <c r="R270" s="11">
        <v>11444794</v>
      </c>
      <c r="S270" s="11">
        <v>10869842</v>
      </c>
      <c r="T270" s="11">
        <v>10086985</v>
      </c>
      <c r="U270" s="11">
        <v>9700415</v>
      </c>
      <c r="V270" s="11">
        <v>9459371</v>
      </c>
      <c r="W270" s="11">
        <v>9013664</v>
      </c>
      <c r="X270" s="11">
        <v>8011644</v>
      </c>
      <c r="Y270" s="86">
        <v>7558697</v>
      </c>
      <c r="Z270" s="86">
        <v>8086513</v>
      </c>
      <c r="AA270" s="86">
        <v>8736418</v>
      </c>
      <c r="AB270" s="86">
        <v>9221829</v>
      </c>
      <c r="AC270" s="86">
        <v>9704506</v>
      </c>
      <c r="AD270" s="86">
        <v>9989664</v>
      </c>
      <c r="AE270" s="86">
        <v>10135542</v>
      </c>
      <c r="AF270" s="86">
        <v>9857473</v>
      </c>
      <c r="AG270" s="86">
        <v>9708372</v>
      </c>
      <c r="AH270" s="86">
        <v>9817655</v>
      </c>
      <c r="AI270" s="13">
        <v>1.0489449982451493E-2</v>
      </c>
      <c r="AJ270" s="13">
        <v>1.1256573192704194E-2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752280</v>
      </c>
      <c r="P271" s="11">
        <v>733900</v>
      </c>
      <c r="Q271" s="11">
        <v>641190</v>
      </c>
      <c r="R271" s="11">
        <v>675980</v>
      </c>
      <c r="S271" s="11">
        <v>639300</v>
      </c>
      <c r="T271" s="11">
        <v>620140</v>
      </c>
      <c r="U271" s="11">
        <v>650860</v>
      </c>
      <c r="V271" s="11">
        <v>644330</v>
      </c>
      <c r="W271" s="11">
        <v>624570</v>
      </c>
      <c r="X271" s="11">
        <v>641740</v>
      </c>
      <c r="Y271" s="86">
        <v>609010</v>
      </c>
      <c r="Z271" s="86">
        <v>638760</v>
      </c>
      <c r="AA271" s="86">
        <v>600110</v>
      </c>
      <c r="AB271" s="86">
        <v>558900</v>
      </c>
      <c r="AC271" s="86">
        <v>555670</v>
      </c>
      <c r="AD271" s="86">
        <v>567790</v>
      </c>
      <c r="AE271" s="86">
        <v>536480</v>
      </c>
      <c r="AF271" s="86">
        <v>700210</v>
      </c>
      <c r="AG271" s="86">
        <v>562770</v>
      </c>
      <c r="AH271" s="86">
        <v>574171</v>
      </c>
      <c r="AI271" s="13">
        <v>4.5028901931225551E-3</v>
      </c>
      <c r="AJ271" s="13">
        <v>2.0258720258720258E-2</v>
      </c>
    </row>
    <row r="272" spans="1:36" ht="10.5" customHeight="1" x14ac:dyDescent="0.2">
      <c r="A272" s="14"/>
      <c r="B272" s="14"/>
      <c r="C272" s="14" t="s">
        <v>166</v>
      </c>
      <c r="D272" s="14"/>
      <c r="E272" s="14"/>
      <c r="F272" s="2"/>
      <c r="G272" s="11">
        <v>9036180.4045770336</v>
      </c>
      <c r="H272" s="11">
        <v>6912640</v>
      </c>
      <c r="I272" s="11">
        <v>7032600</v>
      </c>
      <c r="J272" s="11">
        <v>4914000</v>
      </c>
      <c r="K272" s="11">
        <v>9856780</v>
      </c>
      <c r="L272" s="11">
        <v>10965860</v>
      </c>
      <c r="M272" s="11">
        <v>11237920</v>
      </c>
      <c r="N272" s="11">
        <v>11020900</v>
      </c>
      <c r="O272" s="11">
        <v>9970190</v>
      </c>
      <c r="P272" s="11">
        <v>10044730</v>
      </c>
      <c r="Q272" s="11">
        <v>10147510</v>
      </c>
      <c r="R272" s="11">
        <v>9718320</v>
      </c>
      <c r="S272" s="11">
        <v>8707910</v>
      </c>
      <c r="T272" s="11">
        <v>9134990</v>
      </c>
      <c r="U272" s="11">
        <v>9267060</v>
      </c>
      <c r="V272" s="11">
        <v>9560410</v>
      </c>
      <c r="W272" s="11">
        <v>8879490</v>
      </c>
      <c r="X272" s="11">
        <v>8994320</v>
      </c>
      <c r="Y272" s="86">
        <v>7766760</v>
      </c>
      <c r="Z272" s="86">
        <v>7211510</v>
      </c>
      <c r="AA272" s="86">
        <v>7326970</v>
      </c>
      <c r="AB272" s="86">
        <v>7930500</v>
      </c>
      <c r="AC272" s="86">
        <v>7283410</v>
      </c>
      <c r="AD272" s="86">
        <v>7966190</v>
      </c>
      <c r="AE272" s="86">
        <v>7687920</v>
      </c>
      <c r="AF272" s="86">
        <v>7619890</v>
      </c>
      <c r="AG272" s="86">
        <v>7243770</v>
      </c>
      <c r="AH272" s="86">
        <v>7552770</v>
      </c>
      <c r="AI272" s="13">
        <v>-8.100628631126261E-3</v>
      </c>
      <c r="AJ272" s="13">
        <v>4.2657345553489413E-2</v>
      </c>
    </row>
    <row r="273" spans="1:43" ht="10.5" customHeight="1" x14ac:dyDescent="0.2">
      <c r="A273" s="14"/>
      <c r="B273" s="14"/>
      <c r="C273" s="14" t="s">
        <v>167</v>
      </c>
      <c r="D273" s="14"/>
      <c r="E273" s="14"/>
      <c r="F273" s="2"/>
      <c r="G273" s="11">
        <v>3881190</v>
      </c>
      <c r="H273" s="11">
        <v>3824430</v>
      </c>
      <c r="I273" s="11">
        <v>4103230</v>
      </c>
      <c r="J273" s="11">
        <v>4086770</v>
      </c>
      <c r="K273" s="11">
        <v>4323060</v>
      </c>
      <c r="L273" s="11">
        <v>4489230</v>
      </c>
      <c r="M273" s="11">
        <v>4600890</v>
      </c>
      <c r="N273" s="11">
        <v>5074140</v>
      </c>
      <c r="O273" s="11">
        <v>4969290</v>
      </c>
      <c r="P273" s="11">
        <v>4981620</v>
      </c>
      <c r="Q273" s="11">
        <v>5220440</v>
      </c>
      <c r="R273" s="11">
        <v>5381710</v>
      </c>
      <c r="S273" s="11">
        <v>5521930</v>
      </c>
      <c r="T273" s="11">
        <v>6251910</v>
      </c>
      <c r="U273" s="11">
        <v>6481520</v>
      </c>
      <c r="V273" s="11">
        <v>6647350</v>
      </c>
      <c r="W273" s="11">
        <v>6578350</v>
      </c>
      <c r="X273" s="11">
        <v>7263359</v>
      </c>
      <c r="Y273" s="86">
        <v>7288910</v>
      </c>
      <c r="Z273" s="86">
        <v>7057891</v>
      </c>
      <c r="AA273" s="86">
        <v>7220251</v>
      </c>
      <c r="AB273" s="86">
        <v>7261688</v>
      </c>
      <c r="AC273" s="86">
        <v>7281865</v>
      </c>
      <c r="AD273" s="86">
        <v>7520024</v>
      </c>
      <c r="AE273" s="86">
        <v>7826752</v>
      </c>
      <c r="AF273" s="86">
        <v>7760689</v>
      </c>
      <c r="AG273" s="86">
        <v>8223865</v>
      </c>
      <c r="AH273" s="86">
        <v>8556820</v>
      </c>
      <c r="AI273" s="13">
        <v>2.7730239354963215E-2</v>
      </c>
      <c r="AJ273" s="13">
        <v>4.0486437946148195E-2</v>
      </c>
    </row>
    <row r="274" spans="1:43" ht="10.5" customHeight="1" x14ac:dyDescent="0.2">
      <c r="A274" s="14"/>
      <c r="B274" s="14"/>
      <c r="C274" s="14" t="s">
        <v>168</v>
      </c>
      <c r="D274" s="14"/>
      <c r="E274" s="14"/>
      <c r="F274" s="2"/>
      <c r="G274" s="11">
        <v>3758370</v>
      </c>
      <c r="H274" s="11">
        <v>3283250</v>
      </c>
      <c r="I274" s="11">
        <v>3573851</v>
      </c>
      <c r="J274" s="11">
        <v>3250310</v>
      </c>
      <c r="K274" s="11">
        <v>3277700</v>
      </c>
      <c r="L274" s="11">
        <v>3356130</v>
      </c>
      <c r="M274" s="11">
        <v>3471440</v>
      </c>
      <c r="N274" s="11">
        <v>3524010</v>
      </c>
      <c r="O274" s="11">
        <v>3906050</v>
      </c>
      <c r="P274" s="11">
        <v>3809680</v>
      </c>
      <c r="Q274" s="11">
        <v>3721810</v>
      </c>
      <c r="R274" s="11">
        <v>3665680</v>
      </c>
      <c r="S274" s="11">
        <v>3457390</v>
      </c>
      <c r="T274" s="11">
        <v>3256810</v>
      </c>
      <c r="U274" s="11">
        <v>3222290</v>
      </c>
      <c r="V274" s="11">
        <v>3866660</v>
      </c>
      <c r="W274" s="11">
        <v>3696730</v>
      </c>
      <c r="X274" s="11">
        <v>3453510</v>
      </c>
      <c r="Y274" s="86">
        <v>3299600</v>
      </c>
      <c r="Z274" s="86">
        <v>3278690</v>
      </c>
      <c r="AA274" s="86">
        <v>3231060</v>
      </c>
      <c r="AB274" s="86">
        <v>3202020</v>
      </c>
      <c r="AC274" s="86">
        <v>3593110</v>
      </c>
      <c r="AD274" s="86">
        <v>3614320</v>
      </c>
      <c r="AE274" s="86">
        <v>3306160</v>
      </c>
      <c r="AF274" s="86">
        <v>3669300</v>
      </c>
      <c r="AG274" s="86">
        <v>4108750</v>
      </c>
      <c r="AH274" s="86">
        <v>3724940</v>
      </c>
      <c r="AI274" s="13">
        <v>2.5531977722671906E-2</v>
      </c>
      <c r="AJ274" s="13">
        <v>-9.3412838454517796E-2</v>
      </c>
    </row>
    <row r="275" spans="1:43" ht="10.5" customHeight="1" x14ac:dyDescent="0.2">
      <c r="A275" s="8"/>
      <c r="B275" s="8"/>
      <c r="C275" s="11" t="s">
        <v>169</v>
      </c>
      <c r="D275" s="80"/>
      <c r="E275" s="14"/>
      <c r="F275" s="2"/>
      <c r="G275" s="12">
        <v>0</v>
      </c>
      <c r="H275" s="12">
        <v>0</v>
      </c>
      <c r="I275" s="12">
        <v>0</v>
      </c>
      <c r="J275" s="12">
        <v>0</v>
      </c>
      <c r="K275" s="12">
        <v>0</v>
      </c>
      <c r="L275" s="12">
        <v>87200</v>
      </c>
      <c r="M275" s="12">
        <v>447930</v>
      </c>
      <c r="N275" s="12">
        <v>718062</v>
      </c>
      <c r="O275" s="12">
        <v>858820</v>
      </c>
      <c r="P275" s="12">
        <v>701814</v>
      </c>
      <c r="Q275" s="12">
        <v>759589</v>
      </c>
      <c r="R275" s="12">
        <v>752190</v>
      </c>
      <c r="S275" s="12">
        <v>742750</v>
      </c>
      <c r="T275" s="12">
        <v>788253</v>
      </c>
      <c r="U275" s="12">
        <v>879150</v>
      </c>
      <c r="V275" s="12">
        <v>980452</v>
      </c>
      <c r="W275" s="12">
        <v>965648</v>
      </c>
      <c r="X275" s="12">
        <v>851640</v>
      </c>
      <c r="Y275" s="86">
        <v>721644</v>
      </c>
      <c r="Z275" s="86">
        <v>637222</v>
      </c>
      <c r="AA275" s="86">
        <v>659540</v>
      </c>
      <c r="AB275" s="86">
        <v>698108</v>
      </c>
      <c r="AC275" s="86">
        <v>742362</v>
      </c>
      <c r="AD275" s="86">
        <v>810783</v>
      </c>
      <c r="AE275" s="86">
        <v>928363</v>
      </c>
      <c r="AF275" s="86">
        <v>1028248</v>
      </c>
      <c r="AG275" s="86">
        <v>1262721</v>
      </c>
      <c r="AH275" s="86">
        <v>636119</v>
      </c>
      <c r="AI275" s="13">
        <v>-1.5378551220730396E-2</v>
      </c>
      <c r="AJ275" s="13">
        <v>-0.49623155075428382</v>
      </c>
    </row>
    <row r="276" spans="1:43" ht="10.5" customHeight="1" x14ac:dyDescent="0.2">
      <c r="A276" s="8"/>
      <c r="B276" s="8"/>
      <c r="C276" s="11" t="s">
        <v>170</v>
      </c>
      <c r="D276" s="80"/>
      <c r="E276" s="14"/>
      <c r="F276" s="2"/>
      <c r="G276" s="12">
        <v>0</v>
      </c>
      <c r="H276" s="12">
        <v>0</v>
      </c>
      <c r="I276" s="12">
        <v>0</v>
      </c>
      <c r="J276" s="12">
        <v>0</v>
      </c>
      <c r="K276" s="12">
        <v>0</v>
      </c>
      <c r="L276" s="12">
        <v>0</v>
      </c>
      <c r="M276" s="12">
        <v>555685</v>
      </c>
      <c r="N276" s="12">
        <v>769846</v>
      </c>
      <c r="O276" s="12">
        <v>1205718</v>
      </c>
      <c r="P276" s="12">
        <v>1376580</v>
      </c>
      <c r="Q276" s="12">
        <v>1427423</v>
      </c>
      <c r="R276" s="12">
        <v>1842809</v>
      </c>
      <c r="S276" s="12">
        <v>1651057</v>
      </c>
      <c r="T276" s="12">
        <v>1765538</v>
      </c>
      <c r="U276" s="12">
        <v>2375661</v>
      </c>
      <c r="V276" s="12">
        <v>1970538</v>
      </c>
      <c r="W276" s="12">
        <v>1605642</v>
      </c>
      <c r="X276" s="12">
        <v>1552018</v>
      </c>
      <c r="Y276" s="86">
        <v>1647630</v>
      </c>
      <c r="Z276" s="86">
        <v>1438854</v>
      </c>
      <c r="AA276" s="86">
        <v>1784179</v>
      </c>
      <c r="AB276" s="86">
        <v>1648226</v>
      </c>
      <c r="AC276" s="86">
        <v>1745595</v>
      </c>
      <c r="AD276" s="86">
        <v>1581650</v>
      </c>
      <c r="AE276" s="86">
        <v>1671741</v>
      </c>
      <c r="AF276" s="86">
        <v>1723238</v>
      </c>
      <c r="AG276" s="86">
        <v>1042946</v>
      </c>
      <c r="AH276" s="86">
        <v>1213616</v>
      </c>
      <c r="AI276" s="13">
        <v>-4.9736411082319076E-2</v>
      </c>
      <c r="AJ276" s="13">
        <v>0.16364222116964827</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239.9019607843137</v>
      </c>
      <c r="H279" s="93">
        <v>244.7</v>
      </c>
      <c r="I279" s="93">
        <v>233.7</v>
      </c>
      <c r="J279" s="93">
        <v>233.7</v>
      </c>
      <c r="K279" s="93">
        <v>233.7</v>
      </c>
      <c r="L279" s="93">
        <v>234</v>
      </c>
      <c r="M279" s="93">
        <v>250.66666666666666</v>
      </c>
      <c r="N279" s="93">
        <v>264.7</v>
      </c>
      <c r="O279" s="93">
        <v>274.5</v>
      </c>
      <c r="P279" s="93">
        <v>285.83333333333331</v>
      </c>
      <c r="Q279" s="93">
        <v>302.5</v>
      </c>
      <c r="R279" s="93">
        <v>310.83833333333331</v>
      </c>
      <c r="S279" s="93">
        <v>322.41666666666669</v>
      </c>
      <c r="T279" s="93">
        <v>334</v>
      </c>
      <c r="U279" s="93">
        <v>344.66666666666669</v>
      </c>
      <c r="V279" s="93">
        <v>356</v>
      </c>
      <c r="W279" s="93">
        <v>363.5</v>
      </c>
      <c r="X279" s="93">
        <v>364.25</v>
      </c>
      <c r="Y279" s="93">
        <v>368</v>
      </c>
      <c r="Z279" s="93">
        <v>373.87</v>
      </c>
      <c r="AA279" s="93">
        <v>377.7</v>
      </c>
      <c r="AB279" s="93">
        <v>353.85287354251892</v>
      </c>
      <c r="AC279" s="93">
        <v>357.49936666104054</v>
      </c>
      <c r="AD279" s="93">
        <v>362.77688170270835</v>
      </c>
      <c r="AE279" s="93">
        <v>362.6379363359132</v>
      </c>
      <c r="AF279" s="93">
        <v>362.58081866987743</v>
      </c>
      <c r="AG279" s="93">
        <v>366.16642290814809</v>
      </c>
      <c r="AH279" s="93">
        <v>365.98536137108556</v>
      </c>
      <c r="AI279" s="10">
        <v>5.6345012701639607E-3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70A9B-8D2A-47BD-AE9B-A125E01A60EA}">
  <sheetPr codeName="Sheet1"/>
  <dimension ref="A2:BG287"/>
  <sheetViews>
    <sheetView topLeftCell="A58" zoomScaleNormal="100" zoomScaleSheetLayoutView="100" zoomScalePageLayoutView="120" workbookViewId="0">
      <selection activeCell="AW94" sqref="AW94"/>
    </sheetView>
  </sheetViews>
  <sheetFormatPr defaultRowHeight="10.5" customHeight="1" x14ac:dyDescent="0.2"/>
  <cols>
    <col min="1" max="1" width="4.140625" customWidth="1"/>
    <col min="2" max="3" width="2.140625" customWidth="1"/>
    <col min="4" max="4" width="3.42578125" customWidth="1"/>
    <col min="5" max="5" width="11.42578125" customWidth="1"/>
    <col min="6" max="6" width="20.5703125" customWidth="1"/>
    <col min="7" max="9" width="11.140625" hidden="1" customWidth="1"/>
    <col min="10" max="10" width="10.85546875" hidden="1" customWidth="1"/>
    <col min="11" max="17" width="11.140625" hidden="1" customWidth="1"/>
    <col min="18" max="18" width="11.42578125" hidden="1" customWidth="1"/>
    <col min="19" max="21" width="11.7109375" hidden="1" customWidth="1"/>
    <col min="22" max="22" width="11.140625" hidden="1" customWidth="1"/>
    <col min="23" max="24" width="11.42578125" hidden="1" customWidth="1"/>
    <col min="25" max="25" width="11.7109375" hidden="1" customWidth="1"/>
    <col min="26" max="27" width="11.42578125" hidden="1" customWidth="1"/>
    <col min="28" max="31" width="11.42578125" customWidth="1"/>
    <col min="32" max="32" width="12" bestFit="1" customWidth="1"/>
    <col min="33" max="34" width="12" customWidth="1"/>
    <col min="35" max="35" width="10.85546875" customWidth="1"/>
    <col min="36" max="36" width="7.42578125" bestFit="1" customWidth="1"/>
    <col min="38" max="39" width="12.7109375" bestFit="1" customWidth="1"/>
    <col min="40" max="44" width="9.140625" style="16" customWidth="1"/>
    <col min="52" max="54" width="9.85546875" bestFit="1" customWidth="1"/>
    <col min="55" max="57" width="11.5703125" customWidth="1"/>
    <col min="59" max="59" width="9.85546875" bestFit="1" customWidth="1"/>
    <col min="257" max="257" width="4.140625" customWidth="1"/>
    <col min="258" max="259" width="2.140625" customWidth="1"/>
    <col min="260" max="260" width="3.42578125" customWidth="1"/>
    <col min="261" max="261" width="11.42578125" customWidth="1"/>
    <col min="262" max="262" width="20.5703125" customWidth="1"/>
    <col min="263" max="283" width="0" hidden="1" customWidth="1"/>
    <col min="284" max="287" width="11.42578125" customWidth="1"/>
    <col min="288" max="288" width="12" bestFit="1" customWidth="1"/>
    <col min="289" max="290" width="12" customWidth="1"/>
    <col min="291" max="291" width="10.85546875" customWidth="1"/>
    <col min="292" max="292" width="7.42578125" bestFit="1" customWidth="1"/>
    <col min="294" max="295" width="12.7109375" bestFit="1" customWidth="1"/>
    <col min="308" max="310" width="9.85546875" bestFit="1" customWidth="1"/>
    <col min="311" max="313" width="11.5703125" customWidth="1"/>
    <col min="315" max="315" width="9.85546875" bestFit="1" customWidth="1"/>
    <col min="513" max="513" width="4.140625" customWidth="1"/>
    <col min="514" max="515" width="2.140625" customWidth="1"/>
    <col min="516" max="516" width="3.42578125" customWidth="1"/>
    <col min="517" max="517" width="11.42578125" customWidth="1"/>
    <col min="518" max="518" width="20.5703125" customWidth="1"/>
    <col min="519" max="539" width="0" hidden="1" customWidth="1"/>
    <col min="540" max="543" width="11.42578125" customWidth="1"/>
    <col min="544" max="544" width="12" bestFit="1" customWidth="1"/>
    <col min="545" max="546" width="12" customWidth="1"/>
    <col min="547" max="547" width="10.85546875" customWidth="1"/>
    <col min="548" max="548" width="7.42578125" bestFit="1" customWidth="1"/>
    <col min="550" max="551" width="12.7109375" bestFit="1" customWidth="1"/>
    <col min="564" max="566" width="9.85546875" bestFit="1" customWidth="1"/>
    <col min="567" max="569" width="11.5703125" customWidth="1"/>
    <col min="571" max="571" width="9.85546875" bestFit="1" customWidth="1"/>
    <col min="769" max="769" width="4.140625" customWidth="1"/>
    <col min="770" max="771" width="2.140625" customWidth="1"/>
    <col min="772" max="772" width="3.42578125" customWidth="1"/>
    <col min="773" max="773" width="11.42578125" customWidth="1"/>
    <col min="774" max="774" width="20.5703125" customWidth="1"/>
    <col min="775" max="795" width="0" hidden="1" customWidth="1"/>
    <col min="796" max="799" width="11.42578125" customWidth="1"/>
    <col min="800" max="800" width="12" bestFit="1" customWidth="1"/>
    <col min="801" max="802" width="12" customWidth="1"/>
    <col min="803" max="803" width="10.85546875" customWidth="1"/>
    <col min="804" max="804" width="7.42578125" bestFit="1" customWidth="1"/>
    <col min="806" max="807" width="12.7109375" bestFit="1" customWidth="1"/>
    <col min="820" max="822" width="9.85546875" bestFit="1" customWidth="1"/>
    <col min="823" max="825" width="11.5703125" customWidth="1"/>
    <col min="827" max="827" width="9.85546875" bestFit="1" customWidth="1"/>
    <col min="1025" max="1025" width="4.140625" customWidth="1"/>
    <col min="1026" max="1027" width="2.140625" customWidth="1"/>
    <col min="1028" max="1028" width="3.42578125" customWidth="1"/>
    <col min="1029" max="1029" width="11.42578125" customWidth="1"/>
    <col min="1030" max="1030" width="20.5703125" customWidth="1"/>
    <col min="1031" max="1051" width="0" hidden="1" customWidth="1"/>
    <col min="1052" max="1055" width="11.42578125" customWidth="1"/>
    <col min="1056" max="1056" width="12" bestFit="1" customWidth="1"/>
    <col min="1057" max="1058" width="12" customWidth="1"/>
    <col min="1059" max="1059" width="10.85546875" customWidth="1"/>
    <col min="1060" max="1060" width="7.42578125" bestFit="1" customWidth="1"/>
    <col min="1062" max="1063" width="12.7109375" bestFit="1" customWidth="1"/>
    <col min="1076" max="1078" width="9.85546875" bestFit="1" customWidth="1"/>
    <col min="1079" max="1081" width="11.5703125" customWidth="1"/>
    <col min="1083" max="1083" width="9.85546875" bestFit="1" customWidth="1"/>
    <col min="1281" max="1281" width="4.140625" customWidth="1"/>
    <col min="1282" max="1283" width="2.140625" customWidth="1"/>
    <col min="1284" max="1284" width="3.42578125" customWidth="1"/>
    <col min="1285" max="1285" width="11.42578125" customWidth="1"/>
    <col min="1286" max="1286" width="20.5703125" customWidth="1"/>
    <col min="1287" max="1307" width="0" hidden="1" customWidth="1"/>
    <col min="1308" max="1311" width="11.42578125" customWidth="1"/>
    <col min="1312" max="1312" width="12" bestFit="1" customWidth="1"/>
    <col min="1313" max="1314" width="12" customWidth="1"/>
    <col min="1315" max="1315" width="10.85546875" customWidth="1"/>
    <col min="1316" max="1316" width="7.42578125" bestFit="1" customWidth="1"/>
    <col min="1318" max="1319" width="12.7109375" bestFit="1" customWidth="1"/>
    <col min="1332" max="1334" width="9.85546875" bestFit="1" customWidth="1"/>
    <col min="1335" max="1337" width="11.5703125" customWidth="1"/>
    <col min="1339" max="1339" width="9.85546875" bestFit="1" customWidth="1"/>
    <col min="1537" max="1537" width="4.140625" customWidth="1"/>
    <col min="1538" max="1539" width="2.140625" customWidth="1"/>
    <col min="1540" max="1540" width="3.42578125" customWidth="1"/>
    <col min="1541" max="1541" width="11.42578125" customWidth="1"/>
    <col min="1542" max="1542" width="20.5703125" customWidth="1"/>
    <col min="1543" max="1563" width="0" hidden="1" customWidth="1"/>
    <col min="1564" max="1567" width="11.42578125" customWidth="1"/>
    <col min="1568" max="1568" width="12" bestFit="1" customWidth="1"/>
    <col min="1569" max="1570" width="12" customWidth="1"/>
    <col min="1571" max="1571" width="10.85546875" customWidth="1"/>
    <col min="1572" max="1572" width="7.42578125" bestFit="1" customWidth="1"/>
    <col min="1574" max="1575" width="12.7109375" bestFit="1" customWidth="1"/>
    <col min="1588" max="1590" width="9.85546875" bestFit="1" customWidth="1"/>
    <col min="1591" max="1593" width="11.5703125" customWidth="1"/>
    <col min="1595" max="1595" width="9.85546875" bestFit="1" customWidth="1"/>
    <col min="1793" max="1793" width="4.140625" customWidth="1"/>
    <col min="1794" max="1795" width="2.140625" customWidth="1"/>
    <col min="1796" max="1796" width="3.42578125" customWidth="1"/>
    <col min="1797" max="1797" width="11.42578125" customWidth="1"/>
    <col min="1798" max="1798" width="20.5703125" customWidth="1"/>
    <col min="1799" max="1819" width="0" hidden="1" customWidth="1"/>
    <col min="1820" max="1823" width="11.42578125" customWidth="1"/>
    <col min="1824" max="1824" width="12" bestFit="1" customWidth="1"/>
    <col min="1825" max="1826" width="12" customWidth="1"/>
    <col min="1827" max="1827" width="10.85546875" customWidth="1"/>
    <col min="1828" max="1828" width="7.42578125" bestFit="1" customWidth="1"/>
    <col min="1830" max="1831" width="12.7109375" bestFit="1" customWidth="1"/>
    <col min="1844" max="1846" width="9.85546875" bestFit="1" customWidth="1"/>
    <col min="1847" max="1849" width="11.5703125" customWidth="1"/>
    <col min="1851" max="1851" width="9.85546875" bestFit="1" customWidth="1"/>
    <col min="2049" max="2049" width="4.140625" customWidth="1"/>
    <col min="2050" max="2051" width="2.140625" customWidth="1"/>
    <col min="2052" max="2052" width="3.42578125" customWidth="1"/>
    <col min="2053" max="2053" width="11.42578125" customWidth="1"/>
    <col min="2054" max="2054" width="20.5703125" customWidth="1"/>
    <col min="2055" max="2075" width="0" hidden="1" customWidth="1"/>
    <col min="2076" max="2079" width="11.42578125" customWidth="1"/>
    <col min="2080" max="2080" width="12" bestFit="1" customWidth="1"/>
    <col min="2081" max="2082" width="12" customWidth="1"/>
    <col min="2083" max="2083" width="10.85546875" customWidth="1"/>
    <col min="2084" max="2084" width="7.42578125" bestFit="1" customWidth="1"/>
    <col min="2086" max="2087" width="12.7109375" bestFit="1" customWidth="1"/>
    <col min="2100" max="2102" width="9.85546875" bestFit="1" customWidth="1"/>
    <col min="2103" max="2105" width="11.5703125" customWidth="1"/>
    <col min="2107" max="2107" width="9.85546875" bestFit="1" customWidth="1"/>
    <col min="2305" max="2305" width="4.140625" customWidth="1"/>
    <col min="2306" max="2307" width="2.140625" customWidth="1"/>
    <col min="2308" max="2308" width="3.42578125" customWidth="1"/>
    <col min="2309" max="2309" width="11.42578125" customWidth="1"/>
    <col min="2310" max="2310" width="20.5703125" customWidth="1"/>
    <col min="2311" max="2331" width="0" hidden="1" customWidth="1"/>
    <col min="2332" max="2335" width="11.42578125" customWidth="1"/>
    <col min="2336" max="2336" width="12" bestFit="1" customWidth="1"/>
    <col min="2337" max="2338" width="12" customWidth="1"/>
    <col min="2339" max="2339" width="10.85546875" customWidth="1"/>
    <col min="2340" max="2340" width="7.42578125" bestFit="1" customWidth="1"/>
    <col min="2342" max="2343" width="12.7109375" bestFit="1" customWidth="1"/>
    <col min="2356" max="2358" width="9.85546875" bestFit="1" customWidth="1"/>
    <col min="2359" max="2361" width="11.5703125" customWidth="1"/>
    <col min="2363" max="2363" width="9.85546875" bestFit="1" customWidth="1"/>
    <col min="2561" max="2561" width="4.140625" customWidth="1"/>
    <col min="2562" max="2563" width="2.140625" customWidth="1"/>
    <col min="2564" max="2564" width="3.42578125" customWidth="1"/>
    <col min="2565" max="2565" width="11.42578125" customWidth="1"/>
    <col min="2566" max="2566" width="20.5703125" customWidth="1"/>
    <col min="2567" max="2587" width="0" hidden="1" customWidth="1"/>
    <col min="2588" max="2591" width="11.42578125" customWidth="1"/>
    <col min="2592" max="2592" width="12" bestFit="1" customWidth="1"/>
    <col min="2593" max="2594" width="12" customWidth="1"/>
    <col min="2595" max="2595" width="10.85546875" customWidth="1"/>
    <col min="2596" max="2596" width="7.42578125" bestFit="1" customWidth="1"/>
    <col min="2598" max="2599" width="12.7109375" bestFit="1" customWidth="1"/>
    <col min="2612" max="2614" width="9.85546875" bestFit="1" customWidth="1"/>
    <col min="2615" max="2617" width="11.5703125" customWidth="1"/>
    <col min="2619" max="2619" width="9.85546875" bestFit="1" customWidth="1"/>
    <col min="2817" max="2817" width="4.140625" customWidth="1"/>
    <col min="2818" max="2819" width="2.140625" customWidth="1"/>
    <col min="2820" max="2820" width="3.42578125" customWidth="1"/>
    <col min="2821" max="2821" width="11.42578125" customWidth="1"/>
    <col min="2822" max="2822" width="20.5703125" customWidth="1"/>
    <col min="2823" max="2843" width="0" hidden="1" customWidth="1"/>
    <col min="2844" max="2847" width="11.42578125" customWidth="1"/>
    <col min="2848" max="2848" width="12" bestFit="1" customWidth="1"/>
    <col min="2849" max="2850" width="12" customWidth="1"/>
    <col min="2851" max="2851" width="10.85546875" customWidth="1"/>
    <col min="2852" max="2852" width="7.42578125" bestFit="1" customWidth="1"/>
    <col min="2854" max="2855" width="12.7109375" bestFit="1" customWidth="1"/>
    <col min="2868" max="2870" width="9.85546875" bestFit="1" customWidth="1"/>
    <col min="2871" max="2873" width="11.5703125" customWidth="1"/>
    <col min="2875" max="2875" width="9.85546875" bestFit="1" customWidth="1"/>
    <col min="3073" max="3073" width="4.140625" customWidth="1"/>
    <col min="3074" max="3075" width="2.140625" customWidth="1"/>
    <col min="3076" max="3076" width="3.42578125" customWidth="1"/>
    <col min="3077" max="3077" width="11.42578125" customWidth="1"/>
    <col min="3078" max="3078" width="20.5703125" customWidth="1"/>
    <col min="3079" max="3099" width="0" hidden="1" customWidth="1"/>
    <col min="3100" max="3103" width="11.42578125" customWidth="1"/>
    <col min="3104" max="3104" width="12" bestFit="1" customWidth="1"/>
    <col min="3105" max="3106" width="12" customWidth="1"/>
    <col min="3107" max="3107" width="10.85546875" customWidth="1"/>
    <col min="3108" max="3108" width="7.42578125" bestFit="1" customWidth="1"/>
    <col min="3110" max="3111" width="12.7109375" bestFit="1" customWidth="1"/>
    <col min="3124" max="3126" width="9.85546875" bestFit="1" customWidth="1"/>
    <col min="3127" max="3129" width="11.5703125" customWidth="1"/>
    <col min="3131" max="3131" width="9.85546875" bestFit="1" customWidth="1"/>
    <col min="3329" max="3329" width="4.140625" customWidth="1"/>
    <col min="3330" max="3331" width="2.140625" customWidth="1"/>
    <col min="3332" max="3332" width="3.42578125" customWidth="1"/>
    <col min="3333" max="3333" width="11.42578125" customWidth="1"/>
    <col min="3334" max="3334" width="20.5703125" customWidth="1"/>
    <col min="3335" max="3355" width="0" hidden="1" customWidth="1"/>
    <col min="3356" max="3359" width="11.42578125" customWidth="1"/>
    <col min="3360" max="3360" width="12" bestFit="1" customWidth="1"/>
    <col min="3361" max="3362" width="12" customWidth="1"/>
    <col min="3363" max="3363" width="10.85546875" customWidth="1"/>
    <col min="3364" max="3364" width="7.42578125" bestFit="1" customWidth="1"/>
    <col min="3366" max="3367" width="12.7109375" bestFit="1" customWidth="1"/>
    <col min="3380" max="3382" width="9.85546875" bestFit="1" customWidth="1"/>
    <col min="3383" max="3385" width="11.5703125" customWidth="1"/>
    <col min="3387" max="3387" width="9.85546875" bestFit="1" customWidth="1"/>
    <col min="3585" max="3585" width="4.140625" customWidth="1"/>
    <col min="3586" max="3587" width="2.140625" customWidth="1"/>
    <col min="3588" max="3588" width="3.42578125" customWidth="1"/>
    <col min="3589" max="3589" width="11.42578125" customWidth="1"/>
    <col min="3590" max="3590" width="20.5703125" customWidth="1"/>
    <col min="3591" max="3611" width="0" hidden="1" customWidth="1"/>
    <col min="3612" max="3615" width="11.42578125" customWidth="1"/>
    <col min="3616" max="3616" width="12" bestFit="1" customWidth="1"/>
    <col min="3617" max="3618" width="12" customWidth="1"/>
    <col min="3619" max="3619" width="10.85546875" customWidth="1"/>
    <col min="3620" max="3620" width="7.42578125" bestFit="1" customWidth="1"/>
    <col min="3622" max="3623" width="12.7109375" bestFit="1" customWidth="1"/>
    <col min="3636" max="3638" width="9.85546875" bestFit="1" customWidth="1"/>
    <col min="3639" max="3641" width="11.5703125" customWidth="1"/>
    <col min="3643" max="3643" width="9.85546875" bestFit="1" customWidth="1"/>
    <col min="3841" max="3841" width="4.140625" customWidth="1"/>
    <col min="3842" max="3843" width="2.140625" customWidth="1"/>
    <col min="3844" max="3844" width="3.42578125" customWidth="1"/>
    <col min="3845" max="3845" width="11.42578125" customWidth="1"/>
    <col min="3846" max="3846" width="20.5703125" customWidth="1"/>
    <col min="3847" max="3867" width="0" hidden="1" customWidth="1"/>
    <col min="3868" max="3871" width="11.42578125" customWidth="1"/>
    <col min="3872" max="3872" width="12" bestFit="1" customWidth="1"/>
    <col min="3873" max="3874" width="12" customWidth="1"/>
    <col min="3875" max="3875" width="10.85546875" customWidth="1"/>
    <col min="3876" max="3876" width="7.42578125" bestFit="1" customWidth="1"/>
    <col min="3878" max="3879" width="12.7109375" bestFit="1" customWidth="1"/>
    <col min="3892" max="3894" width="9.85546875" bestFit="1" customWidth="1"/>
    <col min="3895" max="3897" width="11.5703125" customWidth="1"/>
    <col min="3899" max="3899" width="9.85546875" bestFit="1" customWidth="1"/>
    <col min="4097" max="4097" width="4.140625" customWidth="1"/>
    <col min="4098" max="4099" width="2.140625" customWidth="1"/>
    <col min="4100" max="4100" width="3.42578125" customWidth="1"/>
    <col min="4101" max="4101" width="11.42578125" customWidth="1"/>
    <col min="4102" max="4102" width="20.5703125" customWidth="1"/>
    <col min="4103" max="4123" width="0" hidden="1" customWidth="1"/>
    <col min="4124" max="4127" width="11.42578125" customWidth="1"/>
    <col min="4128" max="4128" width="12" bestFit="1" customWidth="1"/>
    <col min="4129" max="4130" width="12" customWidth="1"/>
    <col min="4131" max="4131" width="10.85546875" customWidth="1"/>
    <col min="4132" max="4132" width="7.42578125" bestFit="1" customWidth="1"/>
    <col min="4134" max="4135" width="12.7109375" bestFit="1" customWidth="1"/>
    <col min="4148" max="4150" width="9.85546875" bestFit="1" customWidth="1"/>
    <col min="4151" max="4153" width="11.5703125" customWidth="1"/>
    <col min="4155" max="4155" width="9.85546875" bestFit="1" customWidth="1"/>
    <col min="4353" max="4353" width="4.140625" customWidth="1"/>
    <col min="4354" max="4355" width="2.140625" customWidth="1"/>
    <col min="4356" max="4356" width="3.42578125" customWidth="1"/>
    <col min="4357" max="4357" width="11.42578125" customWidth="1"/>
    <col min="4358" max="4358" width="20.5703125" customWidth="1"/>
    <col min="4359" max="4379" width="0" hidden="1" customWidth="1"/>
    <col min="4380" max="4383" width="11.42578125" customWidth="1"/>
    <col min="4384" max="4384" width="12" bestFit="1" customWidth="1"/>
    <col min="4385" max="4386" width="12" customWidth="1"/>
    <col min="4387" max="4387" width="10.85546875" customWidth="1"/>
    <col min="4388" max="4388" width="7.42578125" bestFit="1" customWidth="1"/>
    <col min="4390" max="4391" width="12.7109375" bestFit="1" customWidth="1"/>
    <col min="4404" max="4406" width="9.85546875" bestFit="1" customWidth="1"/>
    <col min="4407" max="4409" width="11.5703125" customWidth="1"/>
    <col min="4411" max="4411" width="9.85546875" bestFit="1" customWidth="1"/>
    <col min="4609" max="4609" width="4.140625" customWidth="1"/>
    <col min="4610" max="4611" width="2.140625" customWidth="1"/>
    <col min="4612" max="4612" width="3.42578125" customWidth="1"/>
    <col min="4613" max="4613" width="11.42578125" customWidth="1"/>
    <col min="4614" max="4614" width="20.5703125" customWidth="1"/>
    <col min="4615" max="4635" width="0" hidden="1" customWidth="1"/>
    <col min="4636" max="4639" width="11.42578125" customWidth="1"/>
    <col min="4640" max="4640" width="12" bestFit="1" customWidth="1"/>
    <col min="4641" max="4642" width="12" customWidth="1"/>
    <col min="4643" max="4643" width="10.85546875" customWidth="1"/>
    <col min="4644" max="4644" width="7.42578125" bestFit="1" customWidth="1"/>
    <col min="4646" max="4647" width="12.7109375" bestFit="1" customWidth="1"/>
    <col min="4660" max="4662" width="9.85546875" bestFit="1" customWidth="1"/>
    <col min="4663" max="4665" width="11.5703125" customWidth="1"/>
    <col min="4667" max="4667" width="9.85546875" bestFit="1" customWidth="1"/>
    <col min="4865" max="4865" width="4.140625" customWidth="1"/>
    <col min="4866" max="4867" width="2.140625" customWidth="1"/>
    <col min="4868" max="4868" width="3.42578125" customWidth="1"/>
    <col min="4869" max="4869" width="11.42578125" customWidth="1"/>
    <col min="4870" max="4870" width="20.5703125" customWidth="1"/>
    <col min="4871" max="4891" width="0" hidden="1" customWidth="1"/>
    <col min="4892" max="4895" width="11.42578125" customWidth="1"/>
    <col min="4896" max="4896" width="12" bestFit="1" customWidth="1"/>
    <col min="4897" max="4898" width="12" customWidth="1"/>
    <col min="4899" max="4899" width="10.85546875" customWidth="1"/>
    <col min="4900" max="4900" width="7.42578125" bestFit="1" customWidth="1"/>
    <col min="4902" max="4903" width="12.7109375" bestFit="1" customWidth="1"/>
    <col min="4916" max="4918" width="9.85546875" bestFit="1" customWidth="1"/>
    <col min="4919" max="4921" width="11.5703125" customWidth="1"/>
    <col min="4923" max="4923" width="9.85546875" bestFit="1" customWidth="1"/>
    <col min="5121" max="5121" width="4.140625" customWidth="1"/>
    <col min="5122" max="5123" width="2.140625" customWidth="1"/>
    <col min="5124" max="5124" width="3.42578125" customWidth="1"/>
    <col min="5125" max="5125" width="11.42578125" customWidth="1"/>
    <col min="5126" max="5126" width="20.5703125" customWidth="1"/>
    <col min="5127" max="5147" width="0" hidden="1" customWidth="1"/>
    <col min="5148" max="5151" width="11.42578125" customWidth="1"/>
    <col min="5152" max="5152" width="12" bestFit="1" customWidth="1"/>
    <col min="5153" max="5154" width="12" customWidth="1"/>
    <col min="5155" max="5155" width="10.85546875" customWidth="1"/>
    <col min="5156" max="5156" width="7.42578125" bestFit="1" customWidth="1"/>
    <col min="5158" max="5159" width="12.7109375" bestFit="1" customWidth="1"/>
    <col min="5172" max="5174" width="9.85546875" bestFit="1" customWidth="1"/>
    <col min="5175" max="5177" width="11.5703125" customWidth="1"/>
    <col min="5179" max="5179" width="9.85546875" bestFit="1" customWidth="1"/>
    <col min="5377" max="5377" width="4.140625" customWidth="1"/>
    <col min="5378" max="5379" width="2.140625" customWidth="1"/>
    <col min="5380" max="5380" width="3.42578125" customWidth="1"/>
    <col min="5381" max="5381" width="11.42578125" customWidth="1"/>
    <col min="5382" max="5382" width="20.5703125" customWidth="1"/>
    <col min="5383" max="5403" width="0" hidden="1" customWidth="1"/>
    <col min="5404" max="5407" width="11.42578125" customWidth="1"/>
    <col min="5408" max="5408" width="12" bestFit="1" customWidth="1"/>
    <col min="5409" max="5410" width="12" customWidth="1"/>
    <col min="5411" max="5411" width="10.85546875" customWidth="1"/>
    <col min="5412" max="5412" width="7.42578125" bestFit="1" customWidth="1"/>
    <col min="5414" max="5415" width="12.7109375" bestFit="1" customWidth="1"/>
    <col min="5428" max="5430" width="9.85546875" bestFit="1" customWidth="1"/>
    <col min="5431" max="5433" width="11.5703125" customWidth="1"/>
    <col min="5435" max="5435" width="9.85546875" bestFit="1" customWidth="1"/>
    <col min="5633" max="5633" width="4.140625" customWidth="1"/>
    <col min="5634" max="5635" width="2.140625" customWidth="1"/>
    <col min="5636" max="5636" width="3.42578125" customWidth="1"/>
    <col min="5637" max="5637" width="11.42578125" customWidth="1"/>
    <col min="5638" max="5638" width="20.5703125" customWidth="1"/>
    <col min="5639" max="5659" width="0" hidden="1" customWidth="1"/>
    <col min="5660" max="5663" width="11.42578125" customWidth="1"/>
    <col min="5664" max="5664" width="12" bestFit="1" customWidth="1"/>
    <col min="5665" max="5666" width="12" customWidth="1"/>
    <col min="5667" max="5667" width="10.85546875" customWidth="1"/>
    <col min="5668" max="5668" width="7.42578125" bestFit="1" customWidth="1"/>
    <col min="5670" max="5671" width="12.7109375" bestFit="1" customWidth="1"/>
    <col min="5684" max="5686" width="9.85546875" bestFit="1" customWidth="1"/>
    <col min="5687" max="5689" width="11.5703125" customWidth="1"/>
    <col min="5691" max="5691" width="9.85546875" bestFit="1" customWidth="1"/>
    <col min="5889" max="5889" width="4.140625" customWidth="1"/>
    <col min="5890" max="5891" width="2.140625" customWidth="1"/>
    <col min="5892" max="5892" width="3.42578125" customWidth="1"/>
    <col min="5893" max="5893" width="11.42578125" customWidth="1"/>
    <col min="5894" max="5894" width="20.5703125" customWidth="1"/>
    <col min="5895" max="5915" width="0" hidden="1" customWidth="1"/>
    <col min="5916" max="5919" width="11.42578125" customWidth="1"/>
    <col min="5920" max="5920" width="12" bestFit="1" customWidth="1"/>
    <col min="5921" max="5922" width="12" customWidth="1"/>
    <col min="5923" max="5923" width="10.85546875" customWidth="1"/>
    <col min="5924" max="5924" width="7.42578125" bestFit="1" customWidth="1"/>
    <col min="5926" max="5927" width="12.7109375" bestFit="1" customWidth="1"/>
    <col min="5940" max="5942" width="9.85546875" bestFit="1" customWidth="1"/>
    <col min="5943" max="5945" width="11.5703125" customWidth="1"/>
    <col min="5947" max="5947" width="9.85546875" bestFit="1" customWidth="1"/>
    <col min="6145" max="6145" width="4.140625" customWidth="1"/>
    <col min="6146" max="6147" width="2.140625" customWidth="1"/>
    <col min="6148" max="6148" width="3.42578125" customWidth="1"/>
    <col min="6149" max="6149" width="11.42578125" customWidth="1"/>
    <col min="6150" max="6150" width="20.5703125" customWidth="1"/>
    <col min="6151" max="6171" width="0" hidden="1" customWidth="1"/>
    <col min="6172" max="6175" width="11.42578125" customWidth="1"/>
    <col min="6176" max="6176" width="12" bestFit="1" customWidth="1"/>
    <col min="6177" max="6178" width="12" customWidth="1"/>
    <col min="6179" max="6179" width="10.85546875" customWidth="1"/>
    <col min="6180" max="6180" width="7.42578125" bestFit="1" customWidth="1"/>
    <col min="6182" max="6183" width="12.7109375" bestFit="1" customWidth="1"/>
    <col min="6196" max="6198" width="9.85546875" bestFit="1" customWidth="1"/>
    <col min="6199" max="6201" width="11.5703125" customWidth="1"/>
    <col min="6203" max="6203" width="9.85546875" bestFit="1" customWidth="1"/>
    <col min="6401" max="6401" width="4.140625" customWidth="1"/>
    <col min="6402" max="6403" width="2.140625" customWidth="1"/>
    <col min="6404" max="6404" width="3.42578125" customWidth="1"/>
    <col min="6405" max="6405" width="11.42578125" customWidth="1"/>
    <col min="6406" max="6406" width="20.5703125" customWidth="1"/>
    <col min="6407" max="6427" width="0" hidden="1" customWidth="1"/>
    <col min="6428" max="6431" width="11.42578125" customWidth="1"/>
    <col min="6432" max="6432" width="12" bestFit="1" customWidth="1"/>
    <col min="6433" max="6434" width="12" customWidth="1"/>
    <col min="6435" max="6435" width="10.85546875" customWidth="1"/>
    <col min="6436" max="6436" width="7.42578125" bestFit="1" customWidth="1"/>
    <col min="6438" max="6439" width="12.7109375" bestFit="1" customWidth="1"/>
    <col min="6452" max="6454" width="9.85546875" bestFit="1" customWidth="1"/>
    <col min="6455" max="6457" width="11.5703125" customWidth="1"/>
    <col min="6459" max="6459" width="9.85546875" bestFit="1" customWidth="1"/>
    <col min="6657" max="6657" width="4.140625" customWidth="1"/>
    <col min="6658" max="6659" width="2.140625" customWidth="1"/>
    <col min="6660" max="6660" width="3.42578125" customWidth="1"/>
    <col min="6661" max="6661" width="11.42578125" customWidth="1"/>
    <col min="6662" max="6662" width="20.5703125" customWidth="1"/>
    <col min="6663" max="6683" width="0" hidden="1" customWidth="1"/>
    <col min="6684" max="6687" width="11.42578125" customWidth="1"/>
    <col min="6688" max="6688" width="12" bestFit="1" customWidth="1"/>
    <col min="6689" max="6690" width="12" customWidth="1"/>
    <col min="6691" max="6691" width="10.85546875" customWidth="1"/>
    <col min="6692" max="6692" width="7.42578125" bestFit="1" customWidth="1"/>
    <col min="6694" max="6695" width="12.7109375" bestFit="1" customWidth="1"/>
    <col min="6708" max="6710" width="9.85546875" bestFit="1" customWidth="1"/>
    <col min="6711" max="6713" width="11.5703125" customWidth="1"/>
    <col min="6715" max="6715" width="9.85546875" bestFit="1" customWidth="1"/>
    <col min="6913" max="6913" width="4.140625" customWidth="1"/>
    <col min="6914" max="6915" width="2.140625" customWidth="1"/>
    <col min="6916" max="6916" width="3.42578125" customWidth="1"/>
    <col min="6917" max="6917" width="11.42578125" customWidth="1"/>
    <col min="6918" max="6918" width="20.5703125" customWidth="1"/>
    <col min="6919" max="6939" width="0" hidden="1" customWidth="1"/>
    <col min="6940" max="6943" width="11.42578125" customWidth="1"/>
    <col min="6944" max="6944" width="12" bestFit="1" customWidth="1"/>
    <col min="6945" max="6946" width="12" customWidth="1"/>
    <col min="6947" max="6947" width="10.85546875" customWidth="1"/>
    <col min="6948" max="6948" width="7.42578125" bestFit="1" customWidth="1"/>
    <col min="6950" max="6951" width="12.7109375" bestFit="1" customWidth="1"/>
    <col min="6964" max="6966" width="9.85546875" bestFit="1" customWidth="1"/>
    <col min="6967" max="6969" width="11.5703125" customWidth="1"/>
    <col min="6971" max="6971" width="9.85546875" bestFit="1" customWidth="1"/>
    <col min="7169" max="7169" width="4.140625" customWidth="1"/>
    <col min="7170" max="7171" width="2.140625" customWidth="1"/>
    <col min="7172" max="7172" width="3.42578125" customWidth="1"/>
    <col min="7173" max="7173" width="11.42578125" customWidth="1"/>
    <col min="7174" max="7174" width="20.5703125" customWidth="1"/>
    <col min="7175" max="7195" width="0" hidden="1" customWidth="1"/>
    <col min="7196" max="7199" width="11.42578125" customWidth="1"/>
    <col min="7200" max="7200" width="12" bestFit="1" customWidth="1"/>
    <col min="7201" max="7202" width="12" customWidth="1"/>
    <col min="7203" max="7203" width="10.85546875" customWidth="1"/>
    <col min="7204" max="7204" width="7.42578125" bestFit="1" customWidth="1"/>
    <col min="7206" max="7207" width="12.7109375" bestFit="1" customWidth="1"/>
    <col min="7220" max="7222" width="9.85546875" bestFit="1" customWidth="1"/>
    <col min="7223" max="7225" width="11.5703125" customWidth="1"/>
    <col min="7227" max="7227" width="9.85546875" bestFit="1" customWidth="1"/>
    <col min="7425" max="7425" width="4.140625" customWidth="1"/>
    <col min="7426" max="7427" width="2.140625" customWidth="1"/>
    <col min="7428" max="7428" width="3.42578125" customWidth="1"/>
    <col min="7429" max="7429" width="11.42578125" customWidth="1"/>
    <col min="7430" max="7430" width="20.5703125" customWidth="1"/>
    <col min="7431" max="7451" width="0" hidden="1" customWidth="1"/>
    <col min="7452" max="7455" width="11.42578125" customWidth="1"/>
    <col min="7456" max="7456" width="12" bestFit="1" customWidth="1"/>
    <col min="7457" max="7458" width="12" customWidth="1"/>
    <col min="7459" max="7459" width="10.85546875" customWidth="1"/>
    <col min="7460" max="7460" width="7.42578125" bestFit="1" customWidth="1"/>
    <col min="7462" max="7463" width="12.7109375" bestFit="1" customWidth="1"/>
    <col min="7476" max="7478" width="9.85546875" bestFit="1" customWidth="1"/>
    <col min="7479" max="7481" width="11.5703125" customWidth="1"/>
    <col min="7483" max="7483" width="9.85546875" bestFit="1" customWidth="1"/>
    <col min="7681" max="7681" width="4.140625" customWidth="1"/>
    <col min="7682" max="7683" width="2.140625" customWidth="1"/>
    <col min="7684" max="7684" width="3.42578125" customWidth="1"/>
    <col min="7685" max="7685" width="11.42578125" customWidth="1"/>
    <col min="7686" max="7686" width="20.5703125" customWidth="1"/>
    <col min="7687" max="7707" width="0" hidden="1" customWidth="1"/>
    <col min="7708" max="7711" width="11.42578125" customWidth="1"/>
    <col min="7712" max="7712" width="12" bestFit="1" customWidth="1"/>
    <col min="7713" max="7714" width="12" customWidth="1"/>
    <col min="7715" max="7715" width="10.85546875" customWidth="1"/>
    <col min="7716" max="7716" width="7.42578125" bestFit="1" customWidth="1"/>
    <col min="7718" max="7719" width="12.7109375" bestFit="1" customWidth="1"/>
    <col min="7732" max="7734" width="9.85546875" bestFit="1" customWidth="1"/>
    <col min="7735" max="7737" width="11.5703125" customWidth="1"/>
    <col min="7739" max="7739" width="9.85546875" bestFit="1" customWidth="1"/>
    <col min="7937" max="7937" width="4.140625" customWidth="1"/>
    <col min="7938" max="7939" width="2.140625" customWidth="1"/>
    <col min="7940" max="7940" width="3.42578125" customWidth="1"/>
    <col min="7941" max="7941" width="11.42578125" customWidth="1"/>
    <col min="7942" max="7942" width="20.5703125" customWidth="1"/>
    <col min="7943" max="7963" width="0" hidden="1" customWidth="1"/>
    <col min="7964" max="7967" width="11.42578125" customWidth="1"/>
    <col min="7968" max="7968" width="12" bestFit="1" customWidth="1"/>
    <col min="7969" max="7970" width="12" customWidth="1"/>
    <col min="7971" max="7971" width="10.85546875" customWidth="1"/>
    <col min="7972" max="7972" width="7.42578125" bestFit="1" customWidth="1"/>
    <col min="7974" max="7975" width="12.7109375" bestFit="1" customWidth="1"/>
    <col min="7988" max="7990" width="9.85546875" bestFit="1" customWidth="1"/>
    <col min="7991" max="7993" width="11.5703125" customWidth="1"/>
    <col min="7995" max="7995" width="9.85546875" bestFit="1" customWidth="1"/>
    <col min="8193" max="8193" width="4.140625" customWidth="1"/>
    <col min="8194" max="8195" width="2.140625" customWidth="1"/>
    <col min="8196" max="8196" width="3.42578125" customWidth="1"/>
    <col min="8197" max="8197" width="11.42578125" customWidth="1"/>
    <col min="8198" max="8198" width="20.5703125" customWidth="1"/>
    <col min="8199" max="8219" width="0" hidden="1" customWidth="1"/>
    <col min="8220" max="8223" width="11.42578125" customWidth="1"/>
    <col min="8224" max="8224" width="12" bestFit="1" customWidth="1"/>
    <col min="8225" max="8226" width="12" customWidth="1"/>
    <col min="8227" max="8227" width="10.85546875" customWidth="1"/>
    <col min="8228" max="8228" width="7.42578125" bestFit="1" customWidth="1"/>
    <col min="8230" max="8231" width="12.7109375" bestFit="1" customWidth="1"/>
    <col min="8244" max="8246" width="9.85546875" bestFit="1" customWidth="1"/>
    <col min="8247" max="8249" width="11.5703125" customWidth="1"/>
    <col min="8251" max="8251" width="9.85546875" bestFit="1" customWidth="1"/>
    <col min="8449" max="8449" width="4.140625" customWidth="1"/>
    <col min="8450" max="8451" width="2.140625" customWidth="1"/>
    <col min="8452" max="8452" width="3.42578125" customWidth="1"/>
    <col min="8453" max="8453" width="11.42578125" customWidth="1"/>
    <col min="8454" max="8454" width="20.5703125" customWidth="1"/>
    <col min="8455" max="8475" width="0" hidden="1" customWidth="1"/>
    <col min="8476" max="8479" width="11.42578125" customWidth="1"/>
    <col min="8480" max="8480" width="12" bestFit="1" customWidth="1"/>
    <col min="8481" max="8482" width="12" customWidth="1"/>
    <col min="8483" max="8483" width="10.85546875" customWidth="1"/>
    <col min="8484" max="8484" width="7.42578125" bestFit="1" customWidth="1"/>
    <col min="8486" max="8487" width="12.7109375" bestFit="1" customWidth="1"/>
    <col min="8500" max="8502" width="9.85546875" bestFit="1" customWidth="1"/>
    <col min="8503" max="8505" width="11.5703125" customWidth="1"/>
    <col min="8507" max="8507" width="9.85546875" bestFit="1" customWidth="1"/>
    <col min="8705" max="8705" width="4.140625" customWidth="1"/>
    <col min="8706" max="8707" width="2.140625" customWidth="1"/>
    <col min="8708" max="8708" width="3.42578125" customWidth="1"/>
    <col min="8709" max="8709" width="11.42578125" customWidth="1"/>
    <col min="8710" max="8710" width="20.5703125" customWidth="1"/>
    <col min="8711" max="8731" width="0" hidden="1" customWidth="1"/>
    <col min="8732" max="8735" width="11.42578125" customWidth="1"/>
    <col min="8736" max="8736" width="12" bestFit="1" customWidth="1"/>
    <col min="8737" max="8738" width="12" customWidth="1"/>
    <col min="8739" max="8739" width="10.85546875" customWidth="1"/>
    <col min="8740" max="8740" width="7.42578125" bestFit="1" customWidth="1"/>
    <col min="8742" max="8743" width="12.7109375" bestFit="1" customWidth="1"/>
    <col min="8756" max="8758" width="9.85546875" bestFit="1" customWidth="1"/>
    <col min="8759" max="8761" width="11.5703125" customWidth="1"/>
    <col min="8763" max="8763" width="9.85546875" bestFit="1" customWidth="1"/>
    <col min="8961" max="8961" width="4.140625" customWidth="1"/>
    <col min="8962" max="8963" width="2.140625" customWidth="1"/>
    <col min="8964" max="8964" width="3.42578125" customWidth="1"/>
    <col min="8965" max="8965" width="11.42578125" customWidth="1"/>
    <col min="8966" max="8966" width="20.5703125" customWidth="1"/>
    <col min="8967" max="8987" width="0" hidden="1" customWidth="1"/>
    <col min="8988" max="8991" width="11.42578125" customWidth="1"/>
    <col min="8992" max="8992" width="12" bestFit="1" customWidth="1"/>
    <col min="8993" max="8994" width="12" customWidth="1"/>
    <col min="8995" max="8995" width="10.85546875" customWidth="1"/>
    <col min="8996" max="8996" width="7.42578125" bestFit="1" customWidth="1"/>
    <col min="8998" max="8999" width="12.7109375" bestFit="1" customWidth="1"/>
    <col min="9012" max="9014" width="9.85546875" bestFit="1" customWidth="1"/>
    <col min="9015" max="9017" width="11.5703125" customWidth="1"/>
    <col min="9019" max="9019" width="9.85546875" bestFit="1" customWidth="1"/>
    <col min="9217" max="9217" width="4.140625" customWidth="1"/>
    <col min="9218" max="9219" width="2.140625" customWidth="1"/>
    <col min="9220" max="9220" width="3.42578125" customWidth="1"/>
    <col min="9221" max="9221" width="11.42578125" customWidth="1"/>
    <col min="9222" max="9222" width="20.5703125" customWidth="1"/>
    <col min="9223" max="9243" width="0" hidden="1" customWidth="1"/>
    <col min="9244" max="9247" width="11.42578125" customWidth="1"/>
    <col min="9248" max="9248" width="12" bestFit="1" customWidth="1"/>
    <col min="9249" max="9250" width="12" customWidth="1"/>
    <col min="9251" max="9251" width="10.85546875" customWidth="1"/>
    <col min="9252" max="9252" width="7.42578125" bestFit="1" customWidth="1"/>
    <col min="9254" max="9255" width="12.7109375" bestFit="1" customWidth="1"/>
    <col min="9268" max="9270" width="9.85546875" bestFit="1" customWidth="1"/>
    <col min="9271" max="9273" width="11.5703125" customWidth="1"/>
    <col min="9275" max="9275" width="9.85546875" bestFit="1" customWidth="1"/>
    <col min="9473" max="9473" width="4.140625" customWidth="1"/>
    <col min="9474" max="9475" width="2.140625" customWidth="1"/>
    <col min="9476" max="9476" width="3.42578125" customWidth="1"/>
    <col min="9477" max="9477" width="11.42578125" customWidth="1"/>
    <col min="9478" max="9478" width="20.5703125" customWidth="1"/>
    <col min="9479" max="9499" width="0" hidden="1" customWidth="1"/>
    <col min="9500" max="9503" width="11.42578125" customWidth="1"/>
    <col min="9504" max="9504" width="12" bestFit="1" customWidth="1"/>
    <col min="9505" max="9506" width="12" customWidth="1"/>
    <col min="9507" max="9507" width="10.85546875" customWidth="1"/>
    <col min="9508" max="9508" width="7.42578125" bestFit="1" customWidth="1"/>
    <col min="9510" max="9511" width="12.7109375" bestFit="1" customWidth="1"/>
    <col min="9524" max="9526" width="9.85546875" bestFit="1" customWidth="1"/>
    <col min="9527" max="9529" width="11.5703125" customWidth="1"/>
    <col min="9531" max="9531" width="9.85546875" bestFit="1" customWidth="1"/>
    <col min="9729" max="9729" width="4.140625" customWidth="1"/>
    <col min="9730" max="9731" width="2.140625" customWidth="1"/>
    <col min="9732" max="9732" width="3.42578125" customWidth="1"/>
    <col min="9733" max="9733" width="11.42578125" customWidth="1"/>
    <col min="9734" max="9734" width="20.5703125" customWidth="1"/>
    <col min="9735" max="9755" width="0" hidden="1" customWidth="1"/>
    <col min="9756" max="9759" width="11.42578125" customWidth="1"/>
    <col min="9760" max="9760" width="12" bestFit="1" customWidth="1"/>
    <col min="9761" max="9762" width="12" customWidth="1"/>
    <col min="9763" max="9763" width="10.85546875" customWidth="1"/>
    <col min="9764" max="9764" width="7.42578125" bestFit="1" customWidth="1"/>
    <col min="9766" max="9767" width="12.7109375" bestFit="1" customWidth="1"/>
    <col min="9780" max="9782" width="9.85546875" bestFit="1" customWidth="1"/>
    <col min="9783" max="9785" width="11.5703125" customWidth="1"/>
    <col min="9787" max="9787" width="9.85546875" bestFit="1" customWidth="1"/>
    <col min="9985" max="9985" width="4.140625" customWidth="1"/>
    <col min="9986" max="9987" width="2.140625" customWidth="1"/>
    <col min="9988" max="9988" width="3.42578125" customWidth="1"/>
    <col min="9989" max="9989" width="11.42578125" customWidth="1"/>
    <col min="9990" max="9990" width="20.5703125" customWidth="1"/>
    <col min="9991" max="10011" width="0" hidden="1" customWidth="1"/>
    <col min="10012" max="10015" width="11.42578125" customWidth="1"/>
    <col min="10016" max="10016" width="12" bestFit="1" customWidth="1"/>
    <col min="10017" max="10018" width="12" customWidth="1"/>
    <col min="10019" max="10019" width="10.85546875" customWidth="1"/>
    <col min="10020" max="10020" width="7.42578125" bestFit="1" customWidth="1"/>
    <col min="10022" max="10023" width="12.7109375" bestFit="1" customWidth="1"/>
    <col min="10036" max="10038" width="9.85546875" bestFit="1" customWidth="1"/>
    <col min="10039" max="10041" width="11.5703125" customWidth="1"/>
    <col min="10043" max="10043" width="9.85546875" bestFit="1" customWidth="1"/>
    <col min="10241" max="10241" width="4.140625" customWidth="1"/>
    <col min="10242" max="10243" width="2.140625" customWidth="1"/>
    <col min="10244" max="10244" width="3.42578125" customWidth="1"/>
    <col min="10245" max="10245" width="11.42578125" customWidth="1"/>
    <col min="10246" max="10246" width="20.5703125" customWidth="1"/>
    <col min="10247" max="10267" width="0" hidden="1" customWidth="1"/>
    <col min="10268" max="10271" width="11.42578125" customWidth="1"/>
    <col min="10272" max="10272" width="12" bestFit="1" customWidth="1"/>
    <col min="10273" max="10274" width="12" customWidth="1"/>
    <col min="10275" max="10275" width="10.85546875" customWidth="1"/>
    <col min="10276" max="10276" width="7.42578125" bestFit="1" customWidth="1"/>
    <col min="10278" max="10279" width="12.7109375" bestFit="1" customWidth="1"/>
    <col min="10292" max="10294" width="9.85546875" bestFit="1" customWidth="1"/>
    <col min="10295" max="10297" width="11.5703125" customWidth="1"/>
    <col min="10299" max="10299" width="9.85546875" bestFit="1" customWidth="1"/>
    <col min="10497" max="10497" width="4.140625" customWidth="1"/>
    <col min="10498" max="10499" width="2.140625" customWidth="1"/>
    <col min="10500" max="10500" width="3.42578125" customWidth="1"/>
    <col min="10501" max="10501" width="11.42578125" customWidth="1"/>
    <col min="10502" max="10502" width="20.5703125" customWidth="1"/>
    <col min="10503" max="10523" width="0" hidden="1" customWidth="1"/>
    <col min="10524" max="10527" width="11.42578125" customWidth="1"/>
    <col min="10528" max="10528" width="12" bestFit="1" customWidth="1"/>
    <col min="10529" max="10530" width="12" customWidth="1"/>
    <col min="10531" max="10531" width="10.85546875" customWidth="1"/>
    <col min="10532" max="10532" width="7.42578125" bestFit="1" customWidth="1"/>
    <col min="10534" max="10535" width="12.7109375" bestFit="1" customWidth="1"/>
    <col min="10548" max="10550" width="9.85546875" bestFit="1" customWidth="1"/>
    <col min="10551" max="10553" width="11.5703125" customWidth="1"/>
    <col min="10555" max="10555" width="9.85546875" bestFit="1" customWidth="1"/>
    <col min="10753" max="10753" width="4.140625" customWidth="1"/>
    <col min="10754" max="10755" width="2.140625" customWidth="1"/>
    <col min="10756" max="10756" width="3.42578125" customWidth="1"/>
    <col min="10757" max="10757" width="11.42578125" customWidth="1"/>
    <col min="10758" max="10758" width="20.5703125" customWidth="1"/>
    <col min="10759" max="10779" width="0" hidden="1" customWidth="1"/>
    <col min="10780" max="10783" width="11.42578125" customWidth="1"/>
    <col min="10784" max="10784" width="12" bestFit="1" customWidth="1"/>
    <col min="10785" max="10786" width="12" customWidth="1"/>
    <col min="10787" max="10787" width="10.85546875" customWidth="1"/>
    <col min="10788" max="10788" width="7.42578125" bestFit="1" customWidth="1"/>
    <col min="10790" max="10791" width="12.7109375" bestFit="1" customWidth="1"/>
    <col min="10804" max="10806" width="9.85546875" bestFit="1" customWidth="1"/>
    <col min="10807" max="10809" width="11.5703125" customWidth="1"/>
    <col min="10811" max="10811" width="9.85546875" bestFit="1" customWidth="1"/>
    <col min="11009" max="11009" width="4.140625" customWidth="1"/>
    <col min="11010" max="11011" width="2.140625" customWidth="1"/>
    <col min="11012" max="11012" width="3.42578125" customWidth="1"/>
    <col min="11013" max="11013" width="11.42578125" customWidth="1"/>
    <col min="11014" max="11014" width="20.5703125" customWidth="1"/>
    <col min="11015" max="11035" width="0" hidden="1" customWidth="1"/>
    <col min="11036" max="11039" width="11.42578125" customWidth="1"/>
    <col min="11040" max="11040" width="12" bestFit="1" customWidth="1"/>
    <col min="11041" max="11042" width="12" customWidth="1"/>
    <col min="11043" max="11043" width="10.85546875" customWidth="1"/>
    <col min="11044" max="11044" width="7.42578125" bestFit="1" customWidth="1"/>
    <col min="11046" max="11047" width="12.7109375" bestFit="1" customWidth="1"/>
    <col min="11060" max="11062" width="9.85546875" bestFit="1" customWidth="1"/>
    <col min="11063" max="11065" width="11.5703125" customWidth="1"/>
    <col min="11067" max="11067" width="9.85546875" bestFit="1" customWidth="1"/>
    <col min="11265" max="11265" width="4.140625" customWidth="1"/>
    <col min="11266" max="11267" width="2.140625" customWidth="1"/>
    <col min="11268" max="11268" width="3.42578125" customWidth="1"/>
    <col min="11269" max="11269" width="11.42578125" customWidth="1"/>
    <col min="11270" max="11270" width="20.5703125" customWidth="1"/>
    <col min="11271" max="11291" width="0" hidden="1" customWidth="1"/>
    <col min="11292" max="11295" width="11.42578125" customWidth="1"/>
    <col min="11296" max="11296" width="12" bestFit="1" customWidth="1"/>
    <col min="11297" max="11298" width="12" customWidth="1"/>
    <col min="11299" max="11299" width="10.85546875" customWidth="1"/>
    <col min="11300" max="11300" width="7.42578125" bestFit="1" customWidth="1"/>
    <col min="11302" max="11303" width="12.7109375" bestFit="1" customWidth="1"/>
    <col min="11316" max="11318" width="9.85546875" bestFit="1" customWidth="1"/>
    <col min="11319" max="11321" width="11.5703125" customWidth="1"/>
    <col min="11323" max="11323" width="9.85546875" bestFit="1" customWidth="1"/>
    <col min="11521" max="11521" width="4.140625" customWidth="1"/>
    <col min="11522" max="11523" width="2.140625" customWidth="1"/>
    <col min="11524" max="11524" width="3.42578125" customWidth="1"/>
    <col min="11525" max="11525" width="11.42578125" customWidth="1"/>
    <col min="11526" max="11526" width="20.5703125" customWidth="1"/>
    <col min="11527" max="11547" width="0" hidden="1" customWidth="1"/>
    <col min="11548" max="11551" width="11.42578125" customWidth="1"/>
    <col min="11552" max="11552" width="12" bestFit="1" customWidth="1"/>
    <col min="11553" max="11554" width="12" customWidth="1"/>
    <col min="11555" max="11555" width="10.85546875" customWidth="1"/>
    <col min="11556" max="11556" width="7.42578125" bestFit="1" customWidth="1"/>
    <col min="11558" max="11559" width="12.7109375" bestFit="1" customWidth="1"/>
    <col min="11572" max="11574" width="9.85546875" bestFit="1" customWidth="1"/>
    <col min="11575" max="11577" width="11.5703125" customWidth="1"/>
    <col min="11579" max="11579" width="9.85546875" bestFit="1" customWidth="1"/>
    <col min="11777" max="11777" width="4.140625" customWidth="1"/>
    <col min="11778" max="11779" width="2.140625" customWidth="1"/>
    <col min="11780" max="11780" width="3.42578125" customWidth="1"/>
    <col min="11781" max="11781" width="11.42578125" customWidth="1"/>
    <col min="11782" max="11782" width="20.5703125" customWidth="1"/>
    <col min="11783" max="11803" width="0" hidden="1" customWidth="1"/>
    <col min="11804" max="11807" width="11.42578125" customWidth="1"/>
    <col min="11808" max="11808" width="12" bestFit="1" customWidth="1"/>
    <col min="11809" max="11810" width="12" customWidth="1"/>
    <col min="11811" max="11811" width="10.85546875" customWidth="1"/>
    <col min="11812" max="11812" width="7.42578125" bestFit="1" customWidth="1"/>
    <col min="11814" max="11815" width="12.7109375" bestFit="1" customWidth="1"/>
    <col min="11828" max="11830" width="9.85546875" bestFit="1" customWidth="1"/>
    <col min="11831" max="11833" width="11.5703125" customWidth="1"/>
    <col min="11835" max="11835" width="9.85546875" bestFit="1" customWidth="1"/>
    <col min="12033" max="12033" width="4.140625" customWidth="1"/>
    <col min="12034" max="12035" width="2.140625" customWidth="1"/>
    <col min="12036" max="12036" width="3.42578125" customWidth="1"/>
    <col min="12037" max="12037" width="11.42578125" customWidth="1"/>
    <col min="12038" max="12038" width="20.5703125" customWidth="1"/>
    <col min="12039" max="12059" width="0" hidden="1" customWidth="1"/>
    <col min="12060" max="12063" width="11.42578125" customWidth="1"/>
    <col min="12064" max="12064" width="12" bestFit="1" customWidth="1"/>
    <col min="12065" max="12066" width="12" customWidth="1"/>
    <col min="12067" max="12067" width="10.85546875" customWidth="1"/>
    <col min="12068" max="12068" width="7.42578125" bestFit="1" customWidth="1"/>
    <col min="12070" max="12071" width="12.7109375" bestFit="1" customWidth="1"/>
    <col min="12084" max="12086" width="9.85546875" bestFit="1" customWidth="1"/>
    <col min="12087" max="12089" width="11.5703125" customWidth="1"/>
    <col min="12091" max="12091" width="9.85546875" bestFit="1" customWidth="1"/>
    <col min="12289" max="12289" width="4.140625" customWidth="1"/>
    <col min="12290" max="12291" width="2.140625" customWidth="1"/>
    <col min="12292" max="12292" width="3.42578125" customWidth="1"/>
    <col min="12293" max="12293" width="11.42578125" customWidth="1"/>
    <col min="12294" max="12294" width="20.5703125" customWidth="1"/>
    <col min="12295" max="12315" width="0" hidden="1" customWidth="1"/>
    <col min="12316" max="12319" width="11.42578125" customWidth="1"/>
    <col min="12320" max="12320" width="12" bestFit="1" customWidth="1"/>
    <col min="12321" max="12322" width="12" customWidth="1"/>
    <col min="12323" max="12323" width="10.85546875" customWidth="1"/>
    <col min="12324" max="12324" width="7.42578125" bestFit="1" customWidth="1"/>
    <col min="12326" max="12327" width="12.7109375" bestFit="1" customWidth="1"/>
    <col min="12340" max="12342" width="9.85546875" bestFit="1" customWidth="1"/>
    <col min="12343" max="12345" width="11.5703125" customWidth="1"/>
    <col min="12347" max="12347" width="9.85546875" bestFit="1" customWidth="1"/>
    <col min="12545" max="12545" width="4.140625" customWidth="1"/>
    <col min="12546" max="12547" width="2.140625" customWidth="1"/>
    <col min="12548" max="12548" width="3.42578125" customWidth="1"/>
    <col min="12549" max="12549" width="11.42578125" customWidth="1"/>
    <col min="12550" max="12550" width="20.5703125" customWidth="1"/>
    <col min="12551" max="12571" width="0" hidden="1" customWidth="1"/>
    <col min="12572" max="12575" width="11.42578125" customWidth="1"/>
    <col min="12576" max="12576" width="12" bestFit="1" customWidth="1"/>
    <col min="12577" max="12578" width="12" customWidth="1"/>
    <col min="12579" max="12579" width="10.85546875" customWidth="1"/>
    <col min="12580" max="12580" width="7.42578125" bestFit="1" customWidth="1"/>
    <col min="12582" max="12583" width="12.7109375" bestFit="1" customWidth="1"/>
    <col min="12596" max="12598" width="9.85546875" bestFit="1" customWidth="1"/>
    <col min="12599" max="12601" width="11.5703125" customWidth="1"/>
    <col min="12603" max="12603" width="9.85546875" bestFit="1" customWidth="1"/>
    <col min="12801" max="12801" width="4.140625" customWidth="1"/>
    <col min="12802" max="12803" width="2.140625" customWidth="1"/>
    <col min="12804" max="12804" width="3.42578125" customWidth="1"/>
    <col min="12805" max="12805" width="11.42578125" customWidth="1"/>
    <col min="12806" max="12806" width="20.5703125" customWidth="1"/>
    <col min="12807" max="12827" width="0" hidden="1" customWidth="1"/>
    <col min="12828" max="12831" width="11.42578125" customWidth="1"/>
    <col min="12832" max="12832" width="12" bestFit="1" customWidth="1"/>
    <col min="12833" max="12834" width="12" customWidth="1"/>
    <col min="12835" max="12835" width="10.85546875" customWidth="1"/>
    <col min="12836" max="12836" width="7.42578125" bestFit="1" customWidth="1"/>
    <col min="12838" max="12839" width="12.7109375" bestFit="1" customWidth="1"/>
    <col min="12852" max="12854" width="9.85546875" bestFit="1" customWidth="1"/>
    <col min="12855" max="12857" width="11.5703125" customWidth="1"/>
    <col min="12859" max="12859" width="9.85546875" bestFit="1" customWidth="1"/>
    <col min="13057" max="13057" width="4.140625" customWidth="1"/>
    <col min="13058" max="13059" width="2.140625" customWidth="1"/>
    <col min="13060" max="13060" width="3.42578125" customWidth="1"/>
    <col min="13061" max="13061" width="11.42578125" customWidth="1"/>
    <col min="13062" max="13062" width="20.5703125" customWidth="1"/>
    <col min="13063" max="13083" width="0" hidden="1" customWidth="1"/>
    <col min="13084" max="13087" width="11.42578125" customWidth="1"/>
    <col min="13088" max="13088" width="12" bestFit="1" customWidth="1"/>
    <col min="13089" max="13090" width="12" customWidth="1"/>
    <col min="13091" max="13091" width="10.85546875" customWidth="1"/>
    <col min="13092" max="13092" width="7.42578125" bestFit="1" customWidth="1"/>
    <col min="13094" max="13095" width="12.7109375" bestFit="1" customWidth="1"/>
    <col min="13108" max="13110" width="9.85546875" bestFit="1" customWidth="1"/>
    <col min="13111" max="13113" width="11.5703125" customWidth="1"/>
    <col min="13115" max="13115" width="9.85546875" bestFit="1" customWidth="1"/>
    <col min="13313" max="13313" width="4.140625" customWidth="1"/>
    <col min="13314" max="13315" width="2.140625" customWidth="1"/>
    <col min="13316" max="13316" width="3.42578125" customWidth="1"/>
    <col min="13317" max="13317" width="11.42578125" customWidth="1"/>
    <col min="13318" max="13318" width="20.5703125" customWidth="1"/>
    <col min="13319" max="13339" width="0" hidden="1" customWidth="1"/>
    <col min="13340" max="13343" width="11.42578125" customWidth="1"/>
    <col min="13344" max="13344" width="12" bestFit="1" customWidth="1"/>
    <col min="13345" max="13346" width="12" customWidth="1"/>
    <col min="13347" max="13347" width="10.85546875" customWidth="1"/>
    <col min="13348" max="13348" width="7.42578125" bestFit="1" customWidth="1"/>
    <col min="13350" max="13351" width="12.7109375" bestFit="1" customWidth="1"/>
    <col min="13364" max="13366" width="9.85546875" bestFit="1" customWidth="1"/>
    <col min="13367" max="13369" width="11.5703125" customWidth="1"/>
    <col min="13371" max="13371" width="9.85546875" bestFit="1" customWidth="1"/>
    <col min="13569" max="13569" width="4.140625" customWidth="1"/>
    <col min="13570" max="13571" width="2.140625" customWidth="1"/>
    <col min="13572" max="13572" width="3.42578125" customWidth="1"/>
    <col min="13573" max="13573" width="11.42578125" customWidth="1"/>
    <col min="13574" max="13574" width="20.5703125" customWidth="1"/>
    <col min="13575" max="13595" width="0" hidden="1" customWidth="1"/>
    <col min="13596" max="13599" width="11.42578125" customWidth="1"/>
    <col min="13600" max="13600" width="12" bestFit="1" customWidth="1"/>
    <col min="13601" max="13602" width="12" customWidth="1"/>
    <col min="13603" max="13603" width="10.85546875" customWidth="1"/>
    <col min="13604" max="13604" width="7.42578125" bestFit="1" customWidth="1"/>
    <col min="13606" max="13607" width="12.7109375" bestFit="1" customWidth="1"/>
    <col min="13620" max="13622" width="9.85546875" bestFit="1" customWidth="1"/>
    <col min="13623" max="13625" width="11.5703125" customWidth="1"/>
    <col min="13627" max="13627" width="9.85546875" bestFit="1" customWidth="1"/>
    <col min="13825" max="13825" width="4.140625" customWidth="1"/>
    <col min="13826" max="13827" width="2.140625" customWidth="1"/>
    <col min="13828" max="13828" width="3.42578125" customWidth="1"/>
    <col min="13829" max="13829" width="11.42578125" customWidth="1"/>
    <col min="13830" max="13830" width="20.5703125" customWidth="1"/>
    <col min="13831" max="13851" width="0" hidden="1" customWidth="1"/>
    <col min="13852" max="13855" width="11.42578125" customWidth="1"/>
    <col min="13856" max="13856" width="12" bestFit="1" customWidth="1"/>
    <col min="13857" max="13858" width="12" customWidth="1"/>
    <col min="13859" max="13859" width="10.85546875" customWidth="1"/>
    <col min="13860" max="13860" width="7.42578125" bestFit="1" customWidth="1"/>
    <col min="13862" max="13863" width="12.7109375" bestFit="1" customWidth="1"/>
    <col min="13876" max="13878" width="9.85546875" bestFit="1" customWidth="1"/>
    <col min="13879" max="13881" width="11.5703125" customWidth="1"/>
    <col min="13883" max="13883" width="9.85546875" bestFit="1" customWidth="1"/>
    <col min="14081" max="14081" width="4.140625" customWidth="1"/>
    <col min="14082" max="14083" width="2.140625" customWidth="1"/>
    <col min="14084" max="14084" width="3.42578125" customWidth="1"/>
    <col min="14085" max="14085" width="11.42578125" customWidth="1"/>
    <col min="14086" max="14086" width="20.5703125" customWidth="1"/>
    <col min="14087" max="14107" width="0" hidden="1" customWidth="1"/>
    <col min="14108" max="14111" width="11.42578125" customWidth="1"/>
    <col min="14112" max="14112" width="12" bestFit="1" customWidth="1"/>
    <col min="14113" max="14114" width="12" customWidth="1"/>
    <col min="14115" max="14115" width="10.85546875" customWidth="1"/>
    <col min="14116" max="14116" width="7.42578125" bestFit="1" customWidth="1"/>
    <col min="14118" max="14119" width="12.7109375" bestFit="1" customWidth="1"/>
    <col min="14132" max="14134" width="9.85546875" bestFit="1" customWidth="1"/>
    <col min="14135" max="14137" width="11.5703125" customWidth="1"/>
    <col min="14139" max="14139" width="9.85546875" bestFit="1" customWidth="1"/>
    <col min="14337" max="14337" width="4.140625" customWidth="1"/>
    <col min="14338" max="14339" width="2.140625" customWidth="1"/>
    <col min="14340" max="14340" width="3.42578125" customWidth="1"/>
    <col min="14341" max="14341" width="11.42578125" customWidth="1"/>
    <col min="14342" max="14342" width="20.5703125" customWidth="1"/>
    <col min="14343" max="14363" width="0" hidden="1" customWidth="1"/>
    <col min="14364" max="14367" width="11.42578125" customWidth="1"/>
    <col min="14368" max="14368" width="12" bestFit="1" customWidth="1"/>
    <col min="14369" max="14370" width="12" customWidth="1"/>
    <col min="14371" max="14371" width="10.85546875" customWidth="1"/>
    <col min="14372" max="14372" width="7.42578125" bestFit="1" customWidth="1"/>
    <col min="14374" max="14375" width="12.7109375" bestFit="1" customWidth="1"/>
    <col min="14388" max="14390" width="9.85546875" bestFit="1" customWidth="1"/>
    <col min="14391" max="14393" width="11.5703125" customWidth="1"/>
    <col min="14395" max="14395" width="9.85546875" bestFit="1" customWidth="1"/>
    <col min="14593" max="14593" width="4.140625" customWidth="1"/>
    <col min="14594" max="14595" width="2.140625" customWidth="1"/>
    <col min="14596" max="14596" width="3.42578125" customWidth="1"/>
    <col min="14597" max="14597" width="11.42578125" customWidth="1"/>
    <col min="14598" max="14598" width="20.5703125" customWidth="1"/>
    <col min="14599" max="14619" width="0" hidden="1" customWidth="1"/>
    <col min="14620" max="14623" width="11.42578125" customWidth="1"/>
    <col min="14624" max="14624" width="12" bestFit="1" customWidth="1"/>
    <col min="14625" max="14626" width="12" customWidth="1"/>
    <col min="14627" max="14627" width="10.85546875" customWidth="1"/>
    <col min="14628" max="14628" width="7.42578125" bestFit="1" customWidth="1"/>
    <col min="14630" max="14631" width="12.7109375" bestFit="1" customWidth="1"/>
    <col min="14644" max="14646" width="9.85546875" bestFit="1" customWidth="1"/>
    <col min="14647" max="14649" width="11.5703125" customWidth="1"/>
    <col min="14651" max="14651" width="9.85546875" bestFit="1" customWidth="1"/>
    <col min="14849" max="14849" width="4.140625" customWidth="1"/>
    <col min="14850" max="14851" width="2.140625" customWidth="1"/>
    <col min="14852" max="14852" width="3.42578125" customWidth="1"/>
    <col min="14853" max="14853" width="11.42578125" customWidth="1"/>
    <col min="14854" max="14854" width="20.5703125" customWidth="1"/>
    <col min="14855" max="14875" width="0" hidden="1" customWidth="1"/>
    <col min="14876" max="14879" width="11.42578125" customWidth="1"/>
    <col min="14880" max="14880" width="12" bestFit="1" customWidth="1"/>
    <col min="14881" max="14882" width="12" customWidth="1"/>
    <col min="14883" max="14883" width="10.85546875" customWidth="1"/>
    <col min="14884" max="14884" width="7.42578125" bestFit="1" customWidth="1"/>
    <col min="14886" max="14887" width="12.7109375" bestFit="1" customWidth="1"/>
    <col min="14900" max="14902" width="9.85546875" bestFit="1" customWidth="1"/>
    <col min="14903" max="14905" width="11.5703125" customWidth="1"/>
    <col min="14907" max="14907" width="9.85546875" bestFit="1" customWidth="1"/>
    <col min="15105" max="15105" width="4.140625" customWidth="1"/>
    <col min="15106" max="15107" width="2.140625" customWidth="1"/>
    <col min="15108" max="15108" width="3.42578125" customWidth="1"/>
    <col min="15109" max="15109" width="11.42578125" customWidth="1"/>
    <col min="15110" max="15110" width="20.5703125" customWidth="1"/>
    <col min="15111" max="15131" width="0" hidden="1" customWidth="1"/>
    <col min="15132" max="15135" width="11.42578125" customWidth="1"/>
    <col min="15136" max="15136" width="12" bestFit="1" customWidth="1"/>
    <col min="15137" max="15138" width="12" customWidth="1"/>
    <col min="15139" max="15139" width="10.85546875" customWidth="1"/>
    <col min="15140" max="15140" width="7.42578125" bestFit="1" customWidth="1"/>
    <col min="15142" max="15143" width="12.7109375" bestFit="1" customWidth="1"/>
    <col min="15156" max="15158" width="9.85546875" bestFit="1" customWidth="1"/>
    <col min="15159" max="15161" width="11.5703125" customWidth="1"/>
    <col min="15163" max="15163" width="9.85546875" bestFit="1" customWidth="1"/>
    <col min="15361" max="15361" width="4.140625" customWidth="1"/>
    <col min="15362" max="15363" width="2.140625" customWidth="1"/>
    <col min="15364" max="15364" width="3.42578125" customWidth="1"/>
    <col min="15365" max="15365" width="11.42578125" customWidth="1"/>
    <col min="15366" max="15366" width="20.5703125" customWidth="1"/>
    <col min="15367" max="15387" width="0" hidden="1" customWidth="1"/>
    <col min="15388" max="15391" width="11.42578125" customWidth="1"/>
    <col min="15392" max="15392" width="12" bestFit="1" customWidth="1"/>
    <col min="15393" max="15394" width="12" customWidth="1"/>
    <col min="15395" max="15395" width="10.85546875" customWidth="1"/>
    <col min="15396" max="15396" width="7.42578125" bestFit="1" customWidth="1"/>
    <col min="15398" max="15399" width="12.7109375" bestFit="1" customWidth="1"/>
    <col min="15412" max="15414" width="9.85546875" bestFit="1" customWidth="1"/>
    <col min="15415" max="15417" width="11.5703125" customWidth="1"/>
    <col min="15419" max="15419" width="9.85546875" bestFit="1" customWidth="1"/>
    <col min="15617" max="15617" width="4.140625" customWidth="1"/>
    <col min="15618" max="15619" width="2.140625" customWidth="1"/>
    <col min="15620" max="15620" width="3.42578125" customWidth="1"/>
    <col min="15621" max="15621" width="11.42578125" customWidth="1"/>
    <col min="15622" max="15622" width="20.5703125" customWidth="1"/>
    <col min="15623" max="15643" width="0" hidden="1" customWidth="1"/>
    <col min="15644" max="15647" width="11.42578125" customWidth="1"/>
    <col min="15648" max="15648" width="12" bestFit="1" customWidth="1"/>
    <col min="15649" max="15650" width="12" customWidth="1"/>
    <col min="15651" max="15651" width="10.85546875" customWidth="1"/>
    <col min="15652" max="15652" width="7.42578125" bestFit="1" customWidth="1"/>
    <col min="15654" max="15655" width="12.7109375" bestFit="1" customWidth="1"/>
    <col min="15668" max="15670" width="9.85546875" bestFit="1" customWidth="1"/>
    <col min="15671" max="15673" width="11.5703125" customWidth="1"/>
    <col min="15675" max="15675" width="9.85546875" bestFit="1" customWidth="1"/>
    <col min="15873" max="15873" width="4.140625" customWidth="1"/>
    <col min="15874" max="15875" width="2.140625" customWidth="1"/>
    <col min="15876" max="15876" width="3.42578125" customWidth="1"/>
    <col min="15877" max="15877" width="11.42578125" customWidth="1"/>
    <col min="15878" max="15878" width="20.5703125" customWidth="1"/>
    <col min="15879" max="15899" width="0" hidden="1" customWidth="1"/>
    <col min="15900" max="15903" width="11.42578125" customWidth="1"/>
    <col min="15904" max="15904" width="12" bestFit="1" customWidth="1"/>
    <col min="15905" max="15906" width="12" customWidth="1"/>
    <col min="15907" max="15907" width="10.85546875" customWidth="1"/>
    <col min="15908" max="15908" width="7.42578125" bestFit="1" customWidth="1"/>
    <col min="15910" max="15911" width="12.7109375" bestFit="1" customWidth="1"/>
    <col min="15924" max="15926" width="9.85546875" bestFit="1" customWidth="1"/>
    <col min="15927" max="15929" width="11.5703125" customWidth="1"/>
    <col min="15931" max="15931" width="9.85546875" bestFit="1" customWidth="1"/>
    <col min="16129" max="16129" width="4.140625" customWidth="1"/>
    <col min="16130" max="16131" width="2.140625" customWidth="1"/>
    <col min="16132" max="16132" width="3.42578125" customWidth="1"/>
    <col min="16133" max="16133" width="11.42578125" customWidth="1"/>
    <col min="16134" max="16134" width="20.5703125" customWidth="1"/>
    <col min="16135" max="16155" width="0" hidden="1" customWidth="1"/>
    <col min="16156" max="16159" width="11.42578125" customWidth="1"/>
    <col min="16160" max="16160" width="12" bestFit="1" customWidth="1"/>
    <col min="16161" max="16162" width="12" customWidth="1"/>
    <col min="16163" max="16163" width="10.85546875" customWidth="1"/>
    <col min="16164" max="16164" width="7.42578125" bestFit="1" customWidth="1"/>
    <col min="16166" max="16167" width="12.7109375" bestFit="1" customWidth="1"/>
    <col min="16180" max="16182" width="9.85546875" bestFit="1" customWidth="1"/>
    <col min="16183" max="16185" width="11.5703125" customWidth="1"/>
    <col min="16187" max="16187" width="9.85546875" bestFit="1" customWidth="1"/>
  </cols>
  <sheetData>
    <row r="2" spans="1:36" ht="13.5" customHeight="1" x14ac:dyDescent="0.2">
      <c r="A2" s="1" t="s">
        <v>0</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26</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f t="shared" ref="G5:Q5" si="0">G7+G22+G34+G36</f>
        <v>4699780836</v>
      </c>
      <c r="H5" s="5">
        <f t="shared" si="0"/>
        <v>5039794737</v>
      </c>
      <c r="I5" s="5">
        <f t="shared" si="0"/>
        <v>5304760488</v>
      </c>
      <c r="J5" s="5">
        <f t="shared" si="0"/>
        <v>5840794919.0699997</v>
      </c>
      <c r="K5" s="5">
        <f t="shared" si="0"/>
        <v>6490746954</v>
      </c>
      <c r="L5" s="5">
        <f t="shared" si="0"/>
        <v>7066311628</v>
      </c>
      <c r="M5" s="5">
        <f t="shared" si="0"/>
        <v>7428819043.8600006</v>
      </c>
      <c r="N5" s="5">
        <f t="shared" si="0"/>
        <v>8306614130.5500002</v>
      </c>
      <c r="O5" s="5">
        <f t="shared" si="0"/>
        <v>8784734491.802599</v>
      </c>
      <c r="P5" s="5">
        <f t="shared" si="0"/>
        <v>10315185678.485012</v>
      </c>
      <c r="Q5" s="5">
        <f t="shared" si="0"/>
        <v>9573228103.8480568</v>
      </c>
      <c r="R5" s="5">
        <f>R7+R22+R34+R36+R38</f>
        <v>12163908979.18</v>
      </c>
      <c r="S5" s="5">
        <f>S7+S22+S34+S36+S38</f>
        <v>12758595626.285631</v>
      </c>
      <c r="T5" s="5">
        <f>T7+T22+T34+T36+T38</f>
        <v>14329664813.789999</v>
      </c>
      <c r="U5" s="5">
        <f>U7+U22+U34+U36+U38</f>
        <v>14761810584.860001</v>
      </c>
      <c r="V5" s="5">
        <f t="shared" ref="V5:AA5" si="1">V7+V22+V34+V36+V38</f>
        <v>14440166714.169998</v>
      </c>
      <c r="W5" s="5">
        <f t="shared" si="1"/>
        <v>14570992517.824997</v>
      </c>
      <c r="X5" s="5">
        <f t="shared" si="1"/>
        <v>15161453782.5</v>
      </c>
      <c r="Y5" s="5">
        <f t="shared" si="1"/>
        <v>15078933646.601078</v>
      </c>
      <c r="Z5" s="5">
        <f t="shared" si="1"/>
        <v>15885046404.886984</v>
      </c>
      <c r="AA5" s="5">
        <f t="shared" si="1"/>
        <v>16893777413.450001</v>
      </c>
      <c r="AB5" s="5">
        <v>17054985481.9</v>
      </c>
      <c r="AC5" s="5">
        <v>18354792450.09</v>
      </c>
      <c r="AD5" s="5">
        <v>18566785290.800003</v>
      </c>
      <c r="AE5" s="5">
        <v>19034029133.041206</v>
      </c>
      <c r="AF5" s="5">
        <v>20184221344.700001</v>
      </c>
      <c r="AG5" s="5">
        <v>20743377839.215862</v>
      </c>
      <c r="AH5" s="5">
        <v>21823892810.25</v>
      </c>
      <c r="AI5" s="10">
        <v>4.1949836807548158E-2</v>
      </c>
      <c r="AJ5" s="10">
        <v>5.2089634552738934E-2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f>G64+G121+G178</f>
        <v>2680080028</v>
      </c>
      <c r="H7" s="12">
        <f>SUM(H8,H12,H13:H16)</f>
        <v>2944563604</v>
      </c>
      <c r="I7" s="12">
        <f t="shared" ref="I7:AA19" si="2">I64+I121+I178</f>
        <v>3086018382</v>
      </c>
      <c r="J7" s="12">
        <f t="shared" si="2"/>
        <v>3252808905.9400001</v>
      </c>
      <c r="K7" s="12">
        <f t="shared" si="2"/>
        <v>3720104375</v>
      </c>
      <c r="L7" s="12">
        <f t="shared" si="2"/>
        <v>4109577658</v>
      </c>
      <c r="M7" s="12">
        <f t="shared" si="2"/>
        <v>4293861832.8600001</v>
      </c>
      <c r="N7" s="12">
        <f t="shared" si="2"/>
        <v>4801465721.1800003</v>
      </c>
      <c r="O7" s="12">
        <f t="shared" si="2"/>
        <v>4905700448.6087322</v>
      </c>
      <c r="P7" s="12">
        <f t="shared" si="2"/>
        <v>6422271471.0520973</v>
      </c>
      <c r="Q7" s="12">
        <f t="shared" si="2"/>
        <v>5702394722.7610779</v>
      </c>
      <c r="R7" s="12">
        <f t="shared" si="2"/>
        <v>6725517086.3299999</v>
      </c>
      <c r="S7" s="12">
        <f t="shared" si="2"/>
        <v>7290198032.5131912</v>
      </c>
      <c r="T7" s="12">
        <f t="shared" si="2"/>
        <v>8723250629.8400002</v>
      </c>
      <c r="U7" s="12">
        <f t="shared" si="2"/>
        <v>8941767949.9799995</v>
      </c>
      <c r="V7" s="12">
        <f t="shared" si="2"/>
        <v>7680735554.25</v>
      </c>
      <c r="W7" s="12">
        <f t="shared" si="2"/>
        <v>8018478238.249999</v>
      </c>
      <c r="X7" s="12">
        <f t="shared" si="2"/>
        <v>8527183567.8799992</v>
      </c>
      <c r="Y7" s="12">
        <f t="shared" si="2"/>
        <v>8563519089.5599995</v>
      </c>
      <c r="Z7" s="12">
        <f t="shared" si="2"/>
        <v>9379977945.3099995</v>
      </c>
      <c r="AA7" s="12">
        <f t="shared" si="2"/>
        <v>10100104314.780001</v>
      </c>
      <c r="AB7" s="12">
        <v>10051428960.459999</v>
      </c>
      <c r="AC7" s="12">
        <v>10977241234</v>
      </c>
      <c r="AD7" s="12">
        <v>11081330963.610001</v>
      </c>
      <c r="AE7" s="12">
        <v>11077295772</v>
      </c>
      <c r="AF7" s="12">
        <v>11988561001</v>
      </c>
      <c r="AG7" s="12">
        <v>12130820378</v>
      </c>
      <c r="AH7" s="12">
        <v>13086564586</v>
      </c>
      <c r="AI7" s="13">
        <v>4.4959938563631674E-2</v>
      </c>
      <c r="AJ7" s="13">
        <v>7.8786444627710575E-2</v>
      </c>
    </row>
    <row r="8" spans="1:36" ht="10.5" customHeight="1" x14ac:dyDescent="0.2">
      <c r="A8" s="11"/>
      <c r="B8" s="11"/>
      <c r="C8" s="11" t="s">
        <v>36</v>
      </c>
      <c r="D8" s="11"/>
      <c r="E8" s="11"/>
      <c r="F8" s="2"/>
      <c r="G8" s="12">
        <f>G65+G122+G179</f>
        <v>1773551310</v>
      </c>
      <c r="H8" s="12">
        <v>1886867631</v>
      </c>
      <c r="I8" s="12">
        <f t="shared" si="2"/>
        <v>2032690479</v>
      </c>
      <c r="J8" s="12">
        <f t="shared" si="2"/>
        <v>1928547632.526</v>
      </c>
      <c r="K8" s="12">
        <f t="shared" si="2"/>
        <v>2142427074</v>
      </c>
      <c r="L8" s="12">
        <f t="shared" si="2"/>
        <v>2277807419</v>
      </c>
      <c r="M8" s="12">
        <f t="shared" si="2"/>
        <v>2435295021.8600001</v>
      </c>
      <c r="N8" s="12">
        <f t="shared" si="2"/>
        <v>2634842254.1800003</v>
      </c>
      <c r="O8" s="12">
        <f t="shared" si="2"/>
        <v>2771124426.5002527</v>
      </c>
      <c r="P8" s="12">
        <f t="shared" si="2"/>
        <v>3110484499.5757928</v>
      </c>
      <c r="Q8" s="12">
        <f t="shared" si="2"/>
        <v>3267014851.6672039</v>
      </c>
      <c r="R8" s="12">
        <f t="shared" si="2"/>
        <v>3448756639.5999999</v>
      </c>
      <c r="S8" s="12">
        <f t="shared" si="2"/>
        <v>3515806273.3999996</v>
      </c>
      <c r="T8" s="12">
        <f t="shared" si="2"/>
        <v>3890552958.4699993</v>
      </c>
      <c r="U8" s="12">
        <f t="shared" si="2"/>
        <v>4227417785.0900002</v>
      </c>
      <c r="V8" s="12">
        <f t="shared" si="2"/>
        <v>4129718857.6700001</v>
      </c>
      <c r="W8" s="12">
        <f t="shared" si="2"/>
        <v>4435136485.3100004</v>
      </c>
      <c r="X8" s="12">
        <f t="shared" si="2"/>
        <v>4651416582.7600002</v>
      </c>
      <c r="Y8" s="12">
        <f t="shared" si="2"/>
        <v>4757203222.3500004</v>
      </c>
      <c r="Z8" s="12">
        <f t="shared" si="2"/>
        <v>4859597480.3999996</v>
      </c>
      <c r="AA8" s="12">
        <f t="shared" si="2"/>
        <v>4976563585.6700001</v>
      </c>
      <c r="AB8" s="12">
        <v>5225881735</v>
      </c>
      <c r="AC8" s="12">
        <v>5107937956</v>
      </c>
      <c r="AD8" s="12">
        <v>5505093906</v>
      </c>
      <c r="AE8" s="12">
        <v>5757154212</v>
      </c>
      <c r="AF8" s="12">
        <v>6020011151</v>
      </c>
      <c r="AG8" s="12">
        <v>6341323520</v>
      </c>
      <c r="AH8" s="12">
        <v>6632290305</v>
      </c>
      <c r="AI8" s="13">
        <v>4.0520541825470824E-2</v>
      </c>
      <c r="AJ8" s="13">
        <v>4.5884236008826122E-2</v>
      </c>
    </row>
    <row r="9" spans="1:36" ht="10.5" customHeight="1" x14ac:dyDescent="0.2">
      <c r="A9" s="11"/>
      <c r="B9" s="11"/>
      <c r="C9" s="11"/>
      <c r="D9" s="11" t="s">
        <v>37</v>
      </c>
      <c r="E9" s="11"/>
      <c r="F9" s="2"/>
      <c r="G9" s="12">
        <f>G66+G123+G180</f>
        <v>1724250009</v>
      </c>
      <c r="H9" s="12">
        <f>H66+H123+H180</f>
        <v>1838697606</v>
      </c>
      <c r="I9" s="12">
        <f t="shared" si="2"/>
        <v>1970885104</v>
      </c>
      <c r="J9" s="12">
        <f t="shared" si="2"/>
        <v>1861396449.596</v>
      </c>
      <c r="K9" s="12">
        <f t="shared" si="2"/>
        <v>2066224839</v>
      </c>
      <c r="L9" s="12">
        <f t="shared" si="2"/>
        <v>2207574819</v>
      </c>
      <c r="M9" s="12">
        <f t="shared" si="2"/>
        <v>2358204224</v>
      </c>
      <c r="N9" s="12">
        <f t="shared" si="2"/>
        <v>2541173641.8199997</v>
      </c>
      <c r="O9" s="12">
        <f t="shared" si="2"/>
        <v>2657502056.6140203</v>
      </c>
      <c r="P9" s="12">
        <f t="shared" si="2"/>
        <v>2986777554.2830486</v>
      </c>
      <c r="Q9" s="12">
        <f t="shared" si="2"/>
        <v>3133251605.8724833</v>
      </c>
      <c r="R9" s="12">
        <f t="shared" si="2"/>
        <v>3300613006.8699999</v>
      </c>
      <c r="S9" s="12">
        <f t="shared" si="2"/>
        <v>3392669278.75</v>
      </c>
      <c r="T9" s="12">
        <f t="shared" si="2"/>
        <v>3694928598.5999999</v>
      </c>
      <c r="U9" s="12">
        <f t="shared" si="2"/>
        <v>4030261695.6899996</v>
      </c>
      <c r="V9" s="12">
        <f t="shared" si="2"/>
        <v>3897406050.5999999</v>
      </c>
      <c r="W9" s="12">
        <f t="shared" si="2"/>
        <v>4191863982.7500005</v>
      </c>
      <c r="X9" s="12">
        <f t="shared" si="2"/>
        <v>4371483854.3500004</v>
      </c>
      <c r="Y9" s="12">
        <f t="shared" si="2"/>
        <v>4473579576.8400002</v>
      </c>
      <c r="Z9" s="12">
        <f t="shared" si="2"/>
        <v>4582277481.2199993</v>
      </c>
      <c r="AA9" s="12">
        <f t="shared" si="2"/>
        <v>4702281812.1599998</v>
      </c>
      <c r="AB9" s="12">
        <v>4944643085</v>
      </c>
      <c r="AC9" s="12">
        <v>4833843967</v>
      </c>
      <c r="AD9" s="12">
        <v>5206429700</v>
      </c>
      <c r="AE9" s="12">
        <v>5444149387</v>
      </c>
      <c r="AF9" s="12">
        <v>5715256583</v>
      </c>
      <c r="AG9" s="12">
        <v>6008795796</v>
      </c>
      <c r="AH9" s="12">
        <v>6305743815</v>
      </c>
      <c r="AI9" s="13">
        <v>4.1358410560109471E-2</v>
      </c>
      <c r="AJ9" s="13">
        <v>4.941889008737417E-2</v>
      </c>
    </row>
    <row r="10" spans="1:36" ht="10.5" customHeight="1" x14ac:dyDescent="0.2">
      <c r="A10" s="11"/>
      <c r="B10" s="11"/>
      <c r="C10" s="14"/>
      <c r="D10" s="11" t="s">
        <v>38</v>
      </c>
      <c r="E10" s="11"/>
      <c r="F10" s="2"/>
      <c r="G10" s="12">
        <f>G67+G124+G181</f>
        <v>2210744</v>
      </c>
      <c r="H10" s="12">
        <f>H67+H124+H181</f>
        <v>6959512</v>
      </c>
      <c r="I10" s="12">
        <f t="shared" si="2"/>
        <v>7224651</v>
      </c>
      <c r="J10" s="12">
        <f t="shared" si="2"/>
        <v>9193162</v>
      </c>
      <c r="K10" s="12">
        <f t="shared" si="2"/>
        <v>11444905</v>
      </c>
      <c r="L10" s="12">
        <f t="shared" si="2"/>
        <v>18890286</v>
      </c>
      <c r="M10" s="12">
        <f t="shared" si="2"/>
        <v>26539181.859999999</v>
      </c>
      <c r="N10" s="12">
        <f t="shared" si="2"/>
        <v>32213954.699999999</v>
      </c>
      <c r="O10" s="12">
        <f t="shared" si="2"/>
        <v>39572840.793599993</v>
      </c>
      <c r="P10" s="12">
        <f t="shared" si="2"/>
        <v>45014964.292744003</v>
      </c>
      <c r="Q10" s="12">
        <f t="shared" si="2"/>
        <v>49388967.352905862</v>
      </c>
      <c r="R10" s="12">
        <f t="shared" si="2"/>
        <v>53574350.160000004</v>
      </c>
      <c r="S10" s="12">
        <f t="shared" si="2"/>
        <v>45466561.900000006</v>
      </c>
      <c r="T10" s="12">
        <f t="shared" si="2"/>
        <v>60000078.25</v>
      </c>
      <c r="U10" s="12">
        <f t="shared" si="2"/>
        <v>61818054.719999999</v>
      </c>
      <c r="V10" s="12">
        <f t="shared" si="2"/>
        <v>73953000.210000008</v>
      </c>
      <c r="W10" s="12">
        <f t="shared" si="2"/>
        <v>72101100.450000003</v>
      </c>
      <c r="X10" s="12">
        <f t="shared" si="2"/>
        <v>79429734.390000001</v>
      </c>
      <c r="Y10" s="12">
        <f t="shared" si="2"/>
        <v>82337908.460000008</v>
      </c>
      <c r="Z10" s="12">
        <f t="shared" si="2"/>
        <v>83564545.799999997</v>
      </c>
      <c r="AA10" s="12">
        <f t="shared" si="2"/>
        <v>85375583.260000005</v>
      </c>
      <c r="AB10" s="12">
        <v>102637445</v>
      </c>
      <c r="AC10" s="12">
        <v>105502295</v>
      </c>
      <c r="AD10" s="12">
        <v>119422271</v>
      </c>
      <c r="AE10" s="12">
        <v>125758536</v>
      </c>
      <c r="AF10" s="12">
        <v>137333073</v>
      </c>
      <c r="AG10" s="12">
        <v>144398509</v>
      </c>
      <c r="AH10" s="12">
        <v>146972644</v>
      </c>
      <c r="AI10" s="13">
        <v>6.1667311614928888E-2</v>
      </c>
      <c r="AJ10" s="13">
        <v>1.7826603735915308E-2</v>
      </c>
    </row>
    <row r="11" spans="1:36" ht="10.5" customHeight="1" x14ac:dyDescent="0.2">
      <c r="A11" s="11"/>
      <c r="B11" s="11"/>
      <c r="C11" s="14"/>
      <c r="D11" s="11" t="s">
        <v>39</v>
      </c>
      <c r="E11" s="11"/>
      <c r="F11" s="2"/>
      <c r="G11" s="12">
        <f>G68+G125+G182</f>
        <v>47090557</v>
      </c>
      <c r="H11" s="12">
        <f>H68+H125+H182</f>
        <v>41210513</v>
      </c>
      <c r="I11" s="12">
        <f t="shared" si="2"/>
        <v>54385961</v>
      </c>
      <c r="J11" s="12">
        <f t="shared" si="2"/>
        <v>57958020.93</v>
      </c>
      <c r="K11" s="12">
        <f t="shared" si="2"/>
        <v>64757330</v>
      </c>
      <c r="L11" s="12">
        <f t="shared" si="2"/>
        <v>51342314</v>
      </c>
      <c r="M11" s="12">
        <f t="shared" si="2"/>
        <v>50551616</v>
      </c>
      <c r="N11" s="12">
        <f t="shared" si="2"/>
        <v>61454657.659999996</v>
      </c>
      <c r="O11" s="12">
        <f t="shared" si="2"/>
        <v>74049529.09263216</v>
      </c>
      <c r="P11" s="12">
        <f t="shared" si="2"/>
        <v>78691980</v>
      </c>
      <c r="Q11" s="12">
        <f t="shared" si="2"/>
        <v>84374278.441815093</v>
      </c>
      <c r="R11" s="12">
        <f t="shared" si="2"/>
        <v>94569281.570000008</v>
      </c>
      <c r="S11" s="12">
        <f t="shared" si="2"/>
        <v>77670432.75</v>
      </c>
      <c r="T11" s="12">
        <f t="shared" si="2"/>
        <v>135624281.62</v>
      </c>
      <c r="U11" s="12">
        <f t="shared" si="2"/>
        <v>135338034.68000001</v>
      </c>
      <c r="V11" s="12">
        <f t="shared" si="2"/>
        <v>158359806.86000001</v>
      </c>
      <c r="W11" s="12">
        <f t="shared" si="2"/>
        <v>171171402.10999998</v>
      </c>
      <c r="X11" s="12">
        <f t="shared" si="2"/>
        <v>200502994.01999998</v>
      </c>
      <c r="Y11" s="12">
        <f t="shared" si="2"/>
        <v>201285737.05000001</v>
      </c>
      <c r="Z11" s="12">
        <f t="shared" si="2"/>
        <v>193755453.38</v>
      </c>
      <c r="AA11" s="12">
        <f t="shared" si="2"/>
        <v>188906190.24999997</v>
      </c>
      <c r="AB11" s="12">
        <v>178601205</v>
      </c>
      <c r="AC11" s="12">
        <v>168591694</v>
      </c>
      <c r="AD11" s="12">
        <v>179241935</v>
      </c>
      <c r="AE11" s="12">
        <v>187246289</v>
      </c>
      <c r="AF11" s="12">
        <v>167421495</v>
      </c>
      <c r="AG11" s="12">
        <v>188129215</v>
      </c>
      <c r="AH11" s="12">
        <v>179573846</v>
      </c>
      <c r="AI11" s="13">
        <v>9.0559418899327504E-4</v>
      </c>
      <c r="AJ11" s="13">
        <v>-4.5476025613565653E-2</v>
      </c>
    </row>
    <row r="12" spans="1:36" ht="10.5" customHeight="1" x14ac:dyDescent="0.2">
      <c r="A12" s="11"/>
      <c r="B12" s="14"/>
      <c r="C12" s="11" t="s">
        <v>40</v>
      </c>
      <c r="D12" s="11"/>
      <c r="E12" s="11"/>
      <c r="F12" s="2"/>
      <c r="G12" s="12">
        <v>41402632</v>
      </c>
      <c r="H12" s="12">
        <v>44933629</v>
      </c>
      <c r="I12" s="12">
        <v>55500479</v>
      </c>
      <c r="J12" s="12">
        <v>64503466.509999998</v>
      </c>
      <c r="K12" s="12">
        <f t="shared" si="2"/>
        <v>82973320</v>
      </c>
      <c r="L12" s="12">
        <f t="shared" si="2"/>
        <v>90750015</v>
      </c>
      <c r="M12" s="12">
        <f t="shared" si="2"/>
        <v>113185438</v>
      </c>
      <c r="N12" s="12">
        <f t="shared" si="2"/>
        <v>120803888</v>
      </c>
      <c r="O12" s="12">
        <f t="shared" si="2"/>
        <v>131848653.69431216</v>
      </c>
      <c r="P12" s="12">
        <f t="shared" si="2"/>
        <v>133149972</v>
      </c>
      <c r="Q12" s="12">
        <f t="shared" si="2"/>
        <v>134666641.99678174</v>
      </c>
      <c r="R12" s="12">
        <f t="shared" si="2"/>
        <v>161057083.73000002</v>
      </c>
      <c r="S12" s="12">
        <f t="shared" si="2"/>
        <v>149902299.28999996</v>
      </c>
      <c r="T12" s="12">
        <f t="shared" si="2"/>
        <v>231802435.75</v>
      </c>
      <c r="U12" s="12">
        <f t="shared" si="2"/>
        <v>236799133.85999998</v>
      </c>
      <c r="V12" s="12">
        <f t="shared" si="2"/>
        <v>240279236.34999996</v>
      </c>
      <c r="W12" s="12">
        <f t="shared" si="2"/>
        <v>235820418.36000001</v>
      </c>
      <c r="X12" s="12">
        <f t="shared" si="2"/>
        <v>242321620.88999999</v>
      </c>
      <c r="Y12" s="12">
        <f t="shared" si="2"/>
        <v>231643054.21000004</v>
      </c>
      <c r="Z12" s="12">
        <f t="shared" si="2"/>
        <v>358051593.91000003</v>
      </c>
      <c r="AA12" s="12">
        <f t="shared" si="2"/>
        <v>374560791.11000001</v>
      </c>
      <c r="AB12" s="12">
        <v>406872505</v>
      </c>
      <c r="AC12" s="12">
        <v>401748321</v>
      </c>
      <c r="AD12" s="12">
        <v>415898256</v>
      </c>
      <c r="AE12" s="12">
        <v>451297803</v>
      </c>
      <c r="AF12" s="12">
        <v>452969259</v>
      </c>
      <c r="AG12" s="12">
        <v>456117441</v>
      </c>
      <c r="AH12" s="12">
        <v>498733634</v>
      </c>
      <c r="AI12" s="13">
        <v>3.4510856025865344E-2</v>
      </c>
      <c r="AJ12" s="13">
        <v>9.343250042481932E-2</v>
      </c>
    </row>
    <row r="13" spans="1:36" ht="10.5" customHeight="1" x14ac:dyDescent="0.2">
      <c r="A13" s="11"/>
      <c r="B13" s="14"/>
      <c r="C13" s="11" t="s">
        <v>41</v>
      </c>
      <c r="D13" s="11"/>
      <c r="E13" s="11"/>
      <c r="F13" s="2"/>
      <c r="G13" s="12">
        <v>0</v>
      </c>
      <c r="H13" s="12">
        <v>0</v>
      </c>
      <c r="I13" s="12">
        <v>0</v>
      </c>
      <c r="J13" s="12">
        <v>0</v>
      </c>
      <c r="K13" s="12">
        <f t="shared" si="2"/>
        <v>18638518</v>
      </c>
      <c r="L13" s="12">
        <f t="shared" si="2"/>
        <v>34684573</v>
      </c>
      <c r="M13" s="12">
        <f t="shared" si="2"/>
        <v>37092391</v>
      </c>
      <c r="N13" s="12">
        <f t="shared" si="2"/>
        <v>40432448</v>
      </c>
      <c r="O13" s="12">
        <f t="shared" si="2"/>
        <v>55303607.647512004</v>
      </c>
      <c r="P13" s="12">
        <f t="shared" si="2"/>
        <v>58368889</v>
      </c>
      <c r="Q13" s="12">
        <f t="shared" si="2"/>
        <v>74582108.080960006</v>
      </c>
      <c r="R13" s="12">
        <f t="shared" si="2"/>
        <v>85213808</v>
      </c>
      <c r="S13" s="12">
        <f t="shared" si="2"/>
        <v>98982918</v>
      </c>
      <c r="T13" s="12">
        <f t="shared" si="2"/>
        <v>114767802.37</v>
      </c>
      <c r="U13" s="12">
        <f t="shared" si="2"/>
        <v>127255687.21000001</v>
      </c>
      <c r="V13" s="12">
        <f t="shared" si="2"/>
        <v>143056011.32999998</v>
      </c>
      <c r="W13" s="12">
        <f t="shared" si="2"/>
        <v>143434870.15000001</v>
      </c>
      <c r="X13" s="12">
        <f t="shared" si="2"/>
        <v>141700790.18000001</v>
      </c>
      <c r="Y13" s="12">
        <f t="shared" si="2"/>
        <v>149462183</v>
      </c>
      <c r="Z13" s="12">
        <f t="shared" si="2"/>
        <v>152146363</v>
      </c>
      <c r="AA13" s="12">
        <f t="shared" si="2"/>
        <v>170266761</v>
      </c>
      <c r="AB13" s="12">
        <v>179792985</v>
      </c>
      <c r="AC13" s="12">
        <v>195864146</v>
      </c>
      <c r="AD13" s="12">
        <v>211900263</v>
      </c>
      <c r="AE13" s="12">
        <v>225454114</v>
      </c>
      <c r="AF13" s="12">
        <v>223715750</v>
      </c>
      <c r="AG13" s="12">
        <v>224828167</v>
      </c>
      <c r="AH13" s="12">
        <v>196926051</v>
      </c>
      <c r="AI13" s="13">
        <v>1.5286016873425012E-2</v>
      </c>
      <c r="AJ13" s="13">
        <v>-0.12410418308485342</v>
      </c>
    </row>
    <row r="14" spans="1:36" ht="10.5" customHeight="1" x14ac:dyDescent="0.2">
      <c r="A14" s="11"/>
      <c r="B14" s="14"/>
      <c r="C14" s="11" t="s">
        <v>42</v>
      </c>
      <c r="D14" s="11"/>
      <c r="E14" s="11"/>
      <c r="F14" s="2"/>
      <c r="G14" s="12">
        <v>0</v>
      </c>
      <c r="H14" s="12">
        <v>0</v>
      </c>
      <c r="I14" s="12">
        <v>0</v>
      </c>
      <c r="J14" s="12">
        <v>0</v>
      </c>
      <c r="K14" s="12">
        <f t="shared" si="2"/>
        <v>9228695</v>
      </c>
      <c r="L14" s="12">
        <f t="shared" si="2"/>
        <v>17326876</v>
      </c>
      <c r="M14" s="12">
        <f t="shared" si="2"/>
        <v>18159688</v>
      </c>
      <c r="N14" s="12">
        <f t="shared" si="2"/>
        <v>20463243</v>
      </c>
      <c r="O14" s="12">
        <f t="shared" si="2"/>
        <v>22330556.615384616</v>
      </c>
      <c r="P14" s="12">
        <f t="shared" si="2"/>
        <v>22251105</v>
      </c>
      <c r="Q14" s="12">
        <f t="shared" si="2"/>
        <v>25526502.980915263</v>
      </c>
      <c r="R14" s="12">
        <f t="shared" si="2"/>
        <v>31148321</v>
      </c>
      <c r="S14" s="12">
        <f t="shared" si="2"/>
        <v>35606422.220266216</v>
      </c>
      <c r="T14" s="12">
        <f t="shared" si="2"/>
        <v>39642793.519999996</v>
      </c>
      <c r="U14" s="12">
        <f t="shared" si="2"/>
        <v>42035656.530000001</v>
      </c>
      <c r="V14" s="12">
        <f t="shared" si="2"/>
        <v>43853076.670000002</v>
      </c>
      <c r="W14" s="12">
        <f t="shared" si="2"/>
        <v>41142087.469999999</v>
      </c>
      <c r="X14" s="12">
        <f t="shared" si="2"/>
        <v>39655724.859999999</v>
      </c>
      <c r="Y14" s="12">
        <f t="shared" si="2"/>
        <v>44721567</v>
      </c>
      <c r="Z14" s="12">
        <f t="shared" si="2"/>
        <v>46511189</v>
      </c>
      <c r="AA14" s="12">
        <f t="shared" si="2"/>
        <v>57445489</v>
      </c>
      <c r="AB14" s="12">
        <v>63781940</v>
      </c>
      <c r="AC14" s="12">
        <v>67863332</v>
      </c>
      <c r="AD14" s="12">
        <v>77523915</v>
      </c>
      <c r="AE14" s="12">
        <v>81605755</v>
      </c>
      <c r="AF14" s="12">
        <v>83691661</v>
      </c>
      <c r="AG14" s="12">
        <v>85426865</v>
      </c>
      <c r="AH14" s="12">
        <v>85108278</v>
      </c>
      <c r="AI14" s="13">
        <v>4.9250085177547254E-2</v>
      </c>
      <c r="AJ14" s="13">
        <v>-3.7293537577435388E-3</v>
      </c>
    </row>
    <row r="15" spans="1:36" ht="10.5" customHeight="1" x14ac:dyDescent="0.2">
      <c r="A15" s="11"/>
      <c r="B15" s="14"/>
      <c r="C15" s="11" t="s">
        <v>43</v>
      </c>
      <c r="D15" s="11"/>
      <c r="E15" s="11"/>
      <c r="F15" s="2"/>
      <c r="G15" s="12">
        <v>0</v>
      </c>
      <c r="H15" s="12">
        <v>0</v>
      </c>
      <c r="I15" s="12">
        <v>0</v>
      </c>
      <c r="J15" s="12">
        <v>0</v>
      </c>
      <c r="K15" s="12">
        <f t="shared" si="2"/>
        <v>759288</v>
      </c>
      <c r="L15" s="12">
        <f t="shared" si="2"/>
        <v>1633347</v>
      </c>
      <c r="M15" s="12">
        <f t="shared" si="2"/>
        <v>11707048</v>
      </c>
      <c r="N15" s="12">
        <f t="shared" si="2"/>
        <v>22883475</v>
      </c>
      <c r="O15" s="12">
        <f t="shared" si="2"/>
        <v>22122327</v>
      </c>
      <c r="P15" s="12">
        <f t="shared" si="2"/>
        <v>26139176</v>
      </c>
      <c r="Q15" s="12">
        <f t="shared" si="2"/>
        <v>25794903</v>
      </c>
      <c r="R15" s="12">
        <f t="shared" si="2"/>
        <v>28333633</v>
      </c>
      <c r="S15" s="12">
        <f t="shared" si="2"/>
        <v>41513332</v>
      </c>
      <c r="T15" s="12">
        <f t="shared" si="2"/>
        <v>109397983</v>
      </c>
      <c r="U15" s="12">
        <f t="shared" si="2"/>
        <v>142089962</v>
      </c>
      <c r="V15" s="12">
        <f t="shared" si="2"/>
        <v>227454792.56</v>
      </c>
      <c r="W15" s="12">
        <f t="shared" si="2"/>
        <v>231243835.84999999</v>
      </c>
      <c r="X15" s="12">
        <f t="shared" si="2"/>
        <v>258863941</v>
      </c>
      <c r="Y15" s="12">
        <f t="shared" si="2"/>
        <v>277254679</v>
      </c>
      <c r="Z15" s="12">
        <f t="shared" si="2"/>
        <v>277695328</v>
      </c>
      <c r="AA15" s="12">
        <f t="shared" si="2"/>
        <v>264104461</v>
      </c>
      <c r="AB15" s="12">
        <v>316885821</v>
      </c>
      <c r="AC15" s="12">
        <v>265905400</v>
      </c>
      <c r="AD15" s="12">
        <v>295972000</v>
      </c>
      <c r="AE15" s="12">
        <v>311466893</v>
      </c>
      <c r="AF15" s="12">
        <v>481480157</v>
      </c>
      <c r="AG15" s="12">
        <v>537878575</v>
      </c>
      <c r="AH15" s="12">
        <v>587415359</v>
      </c>
      <c r="AI15" s="13">
        <v>0.10834189160954799</v>
      </c>
      <c r="AJ15" s="13">
        <v>9.2096592618510595E-2</v>
      </c>
    </row>
    <row r="16" spans="1:36" ht="10.5" customHeight="1" x14ac:dyDescent="0.2">
      <c r="A16" s="11"/>
      <c r="B16" s="14"/>
      <c r="C16" s="11" t="s">
        <v>44</v>
      </c>
      <c r="D16" s="15"/>
      <c r="E16" s="11"/>
      <c r="F16" s="2"/>
      <c r="G16" s="12">
        <v>865126086</v>
      </c>
      <c r="H16" s="12">
        <v>1012762344</v>
      </c>
      <c r="I16" s="12">
        <v>997827424</v>
      </c>
      <c r="J16" s="12">
        <v>1259757803.724</v>
      </c>
      <c r="K16" s="12">
        <f t="shared" si="2"/>
        <v>1466077480</v>
      </c>
      <c r="L16" s="12">
        <f t="shared" si="2"/>
        <v>1687375428</v>
      </c>
      <c r="M16" s="12">
        <f t="shared" si="2"/>
        <v>1678422246</v>
      </c>
      <c r="N16" s="12">
        <f t="shared" si="2"/>
        <v>1962040413</v>
      </c>
      <c r="O16" s="12">
        <f t="shared" si="2"/>
        <v>1902970877.1512699</v>
      </c>
      <c r="P16" s="12">
        <f t="shared" si="2"/>
        <v>3071877829.4763045</v>
      </c>
      <c r="Q16" s="12">
        <f t="shared" si="2"/>
        <v>2174809715.0352159</v>
      </c>
      <c r="R16" s="12">
        <f t="shared" si="2"/>
        <v>2971007601</v>
      </c>
      <c r="S16" s="12">
        <f t="shared" si="2"/>
        <v>3451371198.6029243</v>
      </c>
      <c r="T16" s="12">
        <f t="shared" si="2"/>
        <v>4338096308.5900002</v>
      </c>
      <c r="U16" s="12">
        <f t="shared" si="2"/>
        <v>4166169725.29</v>
      </c>
      <c r="V16" s="12">
        <f t="shared" si="2"/>
        <v>2896373579.6700001</v>
      </c>
      <c r="W16" s="12">
        <f t="shared" si="2"/>
        <v>2931700541.1100001</v>
      </c>
      <c r="X16" s="12">
        <f t="shared" si="2"/>
        <v>3193224908.1899996</v>
      </c>
      <c r="Y16" s="12">
        <f t="shared" si="2"/>
        <v>3103234384</v>
      </c>
      <c r="Z16" s="12">
        <f t="shared" si="2"/>
        <v>3685975991</v>
      </c>
      <c r="AA16" s="12">
        <f t="shared" si="2"/>
        <v>4257163227</v>
      </c>
      <c r="AB16" s="12">
        <v>3858213974.46</v>
      </c>
      <c r="AC16" s="12">
        <v>4937922079</v>
      </c>
      <c r="AD16" s="12">
        <v>4574942623.6100006</v>
      </c>
      <c r="AE16" s="12">
        <v>4250316995</v>
      </c>
      <c r="AF16" s="12">
        <v>4726693023</v>
      </c>
      <c r="AG16" s="12">
        <v>4485245810</v>
      </c>
      <c r="AH16" s="12">
        <v>5086090959</v>
      </c>
      <c r="AI16" s="13">
        <v>4.7127669229800162E-2</v>
      </c>
      <c r="AJ16" s="13">
        <v>0.13396036124940944</v>
      </c>
    </row>
    <row r="17" spans="1:39" ht="10.5" customHeight="1" x14ac:dyDescent="0.2">
      <c r="A17" s="11"/>
      <c r="B17" s="14"/>
      <c r="C17" s="11"/>
      <c r="D17" s="15" t="s">
        <v>45</v>
      </c>
      <c r="E17" s="11"/>
      <c r="F17" s="2"/>
      <c r="G17" s="12">
        <v>138925318</v>
      </c>
      <c r="H17" s="12">
        <v>164788318</v>
      </c>
      <c r="I17" s="12">
        <v>186032938</v>
      </c>
      <c r="J17" s="12">
        <v>197583139.25999999</v>
      </c>
      <c r="K17" s="12">
        <f t="shared" si="2"/>
        <v>217808785</v>
      </c>
      <c r="L17" s="12">
        <f t="shared" si="2"/>
        <v>238414185</v>
      </c>
      <c r="M17" s="12">
        <f t="shared" si="2"/>
        <v>265791482</v>
      </c>
      <c r="N17" s="12">
        <f t="shared" si="2"/>
        <v>274412780</v>
      </c>
      <c r="O17" s="12">
        <f t="shared" si="2"/>
        <v>304927613.63022983</v>
      </c>
      <c r="P17" s="12">
        <f t="shared" si="2"/>
        <v>344966601.58458674</v>
      </c>
      <c r="Q17" s="12">
        <f t="shared" si="2"/>
        <v>354483534.13568604</v>
      </c>
      <c r="R17" s="12">
        <f t="shared" si="2"/>
        <v>382538371</v>
      </c>
      <c r="S17" s="12">
        <f t="shared" si="2"/>
        <v>432097060.14899999</v>
      </c>
      <c r="T17" s="12">
        <f t="shared" si="2"/>
        <v>508509428.92000008</v>
      </c>
      <c r="U17" s="12">
        <f t="shared" si="2"/>
        <v>532737215</v>
      </c>
      <c r="V17" s="12">
        <f t="shared" si="2"/>
        <v>540366856.21000004</v>
      </c>
      <c r="W17" s="12">
        <f t="shared" si="2"/>
        <v>498944937.64999998</v>
      </c>
      <c r="X17" s="12">
        <f t="shared" si="2"/>
        <v>485128845.5</v>
      </c>
      <c r="Y17" s="12">
        <f t="shared" si="2"/>
        <v>502958630</v>
      </c>
      <c r="Z17" s="12">
        <f t="shared" si="2"/>
        <v>498291028</v>
      </c>
      <c r="AA17" s="12">
        <f t="shared" si="2"/>
        <v>540929998</v>
      </c>
      <c r="AB17" s="12">
        <v>565163608</v>
      </c>
      <c r="AC17" s="12">
        <v>623734008</v>
      </c>
      <c r="AD17" s="12">
        <v>658776703</v>
      </c>
      <c r="AE17" s="12">
        <v>694186545</v>
      </c>
      <c r="AF17" s="12">
        <v>732911394</v>
      </c>
      <c r="AG17" s="12">
        <v>745226701</v>
      </c>
      <c r="AH17" s="12">
        <v>760263471</v>
      </c>
      <c r="AI17" s="13">
        <v>5.0666751542431943E-2</v>
      </c>
      <c r="AJ17" s="13">
        <v>2.0177443964128707E-2</v>
      </c>
    </row>
    <row r="18" spans="1:39" ht="10.5" customHeight="1" x14ac:dyDescent="0.2">
      <c r="A18" s="11"/>
      <c r="B18" s="14"/>
      <c r="C18" s="11"/>
      <c r="D18" s="15" t="s">
        <v>46</v>
      </c>
      <c r="E18" s="11"/>
      <c r="F18" s="2"/>
      <c r="G18" s="12">
        <v>396739722</v>
      </c>
      <c r="H18" s="12">
        <v>453672848</v>
      </c>
      <c r="I18" s="12">
        <v>517775003</v>
      </c>
      <c r="J18" s="12">
        <v>565683645.46399999</v>
      </c>
      <c r="K18" s="12">
        <f t="shared" si="2"/>
        <v>611522724</v>
      </c>
      <c r="L18" s="12">
        <f t="shared" si="2"/>
        <v>676741702</v>
      </c>
      <c r="M18" s="12">
        <f t="shared" si="2"/>
        <v>699015104</v>
      </c>
      <c r="N18" s="12">
        <f t="shared" si="2"/>
        <v>759244999</v>
      </c>
      <c r="O18" s="12">
        <f t="shared" si="2"/>
        <v>800130849.30496252</v>
      </c>
      <c r="P18" s="12">
        <f t="shared" si="2"/>
        <v>808245346.84538507</v>
      </c>
      <c r="Q18" s="12">
        <f t="shared" si="2"/>
        <v>824241598.36257041</v>
      </c>
      <c r="R18" s="12">
        <f t="shared" si="2"/>
        <v>960001748</v>
      </c>
      <c r="S18" s="12">
        <f t="shared" si="2"/>
        <v>1054142957.0903194</v>
      </c>
      <c r="T18" s="12">
        <f t="shared" si="2"/>
        <v>1142185235</v>
      </c>
      <c r="U18" s="12">
        <f t="shared" si="2"/>
        <v>1256365362.02</v>
      </c>
      <c r="V18" s="12">
        <f t="shared" si="2"/>
        <v>1288218741.02</v>
      </c>
      <c r="W18" s="12">
        <f t="shared" si="2"/>
        <v>1215260556.8699999</v>
      </c>
      <c r="X18" s="12">
        <f t="shared" si="2"/>
        <v>1178086484.3099999</v>
      </c>
      <c r="Y18" s="12">
        <f t="shared" si="2"/>
        <v>1177165213</v>
      </c>
      <c r="Z18" s="12">
        <f t="shared" si="2"/>
        <v>1111601257</v>
      </c>
      <c r="AA18" s="12">
        <f t="shared" si="2"/>
        <v>1089341413</v>
      </c>
      <c r="AB18" s="12">
        <v>1067707350</v>
      </c>
      <c r="AC18" s="12">
        <v>1132945409</v>
      </c>
      <c r="AD18" s="12">
        <v>1160799425.6100001</v>
      </c>
      <c r="AE18" s="12">
        <v>1228687720</v>
      </c>
      <c r="AF18" s="12">
        <v>1262085871</v>
      </c>
      <c r="AG18" s="12">
        <v>1327249147</v>
      </c>
      <c r="AH18" s="12">
        <v>1273737509</v>
      </c>
      <c r="AI18" s="13">
        <v>2.9843623443443601E-2</v>
      </c>
      <c r="AJ18" s="13">
        <v>-4.0317703816915698E-2</v>
      </c>
    </row>
    <row r="19" spans="1:39" ht="10.5" customHeight="1" x14ac:dyDescent="0.2">
      <c r="A19" s="11"/>
      <c r="B19" s="14"/>
      <c r="C19" s="11"/>
      <c r="D19" s="15" t="s">
        <v>47</v>
      </c>
      <c r="E19" s="11"/>
      <c r="F19" s="2"/>
      <c r="G19" s="12">
        <v>202635529</v>
      </c>
      <c r="H19" s="12">
        <v>269489301</v>
      </c>
      <c r="I19" s="12">
        <v>143931155</v>
      </c>
      <c r="J19" s="12">
        <v>303839525</v>
      </c>
      <c r="K19" s="12">
        <f t="shared" si="2"/>
        <v>444675932</v>
      </c>
      <c r="L19" s="12">
        <f t="shared" si="2"/>
        <v>558358854</v>
      </c>
      <c r="M19" s="12">
        <f t="shared" si="2"/>
        <v>486350656</v>
      </c>
      <c r="N19" s="12">
        <f t="shared" si="2"/>
        <v>587163526</v>
      </c>
      <c r="O19" s="12">
        <f t="shared" si="2"/>
        <v>415814326</v>
      </c>
      <c r="P19" s="12">
        <f t="shared" si="2"/>
        <v>1485764080</v>
      </c>
      <c r="Q19" s="12">
        <f t="shared" si="2"/>
        <v>735480232</v>
      </c>
      <c r="R19" s="12">
        <f t="shared" si="2"/>
        <v>1357794302</v>
      </c>
      <c r="S19" s="12">
        <f t="shared" si="2"/>
        <v>1651886636</v>
      </c>
      <c r="T19" s="12">
        <f t="shared" si="2"/>
        <v>2261869933</v>
      </c>
      <c r="U19" s="12">
        <f t="shared" si="2"/>
        <v>1858431109</v>
      </c>
      <c r="V19" s="12">
        <f t="shared" si="2"/>
        <v>544607661</v>
      </c>
      <c r="W19" s="12">
        <f t="shared" si="2"/>
        <v>738520756</v>
      </c>
      <c r="X19" s="12">
        <f t="shared" si="2"/>
        <v>1044898534</v>
      </c>
      <c r="Y19" s="12">
        <f t="shared" si="2"/>
        <v>920116821</v>
      </c>
      <c r="Z19" s="12">
        <f t="shared" ref="Z19:AA19" si="3">Z76+Z133+Z190</f>
        <v>1690839197</v>
      </c>
      <c r="AA19" s="12">
        <f t="shared" si="3"/>
        <v>2228468974</v>
      </c>
      <c r="AB19" s="12">
        <v>1811908862</v>
      </c>
      <c r="AC19" s="12">
        <v>2642391306</v>
      </c>
      <c r="AD19" s="12">
        <v>2281120674</v>
      </c>
      <c r="AE19" s="12">
        <v>1835173265</v>
      </c>
      <c r="AF19" s="12">
        <v>2152081923</v>
      </c>
      <c r="AG19" s="12">
        <v>1779241259</v>
      </c>
      <c r="AH19" s="12">
        <v>2377755106</v>
      </c>
      <c r="AI19" s="13">
        <v>4.6337512604485598E-2</v>
      </c>
      <c r="AJ19" s="13">
        <v>0.33638712230424955</v>
      </c>
    </row>
    <row r="20" spans="1:39" ht="10.5" customHeight="1" x14ac:dyDescent="0.2">
      <c r="A20" s="11"/>
      <c r="B20" s="11"/>
      <c r="C20" s="11"/>
      <c r="D20" s="11" t="s">
        <v>48</v>
      </c>
      <c r="E20" s="11"/>
      <c r="F20" s="2"/>
      <c r="G20" s="12">
        <v>126825517</v>
      </c>
      <c r="H20" s="12">
        <v>124811877</v>
      </c>
      <c r="I20" s="12">
        <v>150088328</v>
      </c>
      <c r="J20" s="12">
        <v>192651494</v>
      </c>
      <c r="K20" s="12">
        <f t="shared" ref="K20:AA20" si="4">K77+K134+K191</f>
        <v>193067522</v>
      </c>
      <c r="L20" s="12">
        <f t="shared" si="4"/>
        <v>213860687</v>
      </c>
      <c r="M20" s="12">
        <f t="shared" si="4"/>
        <v>227265003</v>
      </c>
      <c r="N20" s="12">
        <f t="shared" si="4"/>
        <v>341219108</v>
      </c>
      <c r="O20" s="12">
        <f t="shared" si="4"/>
        <v>382098088.21607774</v>
      </c>
      <c r="P20" s="12">
        <f t="shared" si="4"/>
        <v>432901801.04633272</v>
      </c>
      <c r="Q20" s="12">
        <f t="shared" si="4"/>
        <v>260604351.53695941</v>
      </c>
      <c r="R20" s="12">
        <f t="shared" si="4"/>
        <v>270673180</v>
      </c>
      <c r="S20" s="12">
        <f t="shared" si="4"/>
        <v>313244545.36360496</v>
      </c>
      <c r="T20" s="12">
        <f t="shared" si="4"/>
        <v>425531711.67000008</v>
      </c>
      <c r="U20" s="12">
        <f t="shared" si="4"/>
        <v>518636039.26999998</v>
      </c>
      <c r="V20" s="12">
        <f t="shared" si="4"/>
        <v>523180321.44000006</v>
      </c>
      <c r="W20" s="12">
        <f t="shared" si="4"/>
        <v>478974290.59000003</v>
      </c>
      <c r="X20" s="12">
        <f t="shared" si="4"/>
        <v>485111044.38</v>
      </c>
      <c r="Y20" s="12">
        <f t="shared" si="4"/>
        <v>502993720</v>
      </c>
      <c r="Z20" s="12">
        <f t="shared" si="4"/>
        <v>385244509</v>
      </c>
      <c r="AA20" s="12">
        <f t="shared" si="4"/>
        <v>398422842</v>
      </c>
      <c r="AB20" s="12">
        <v>413434154.46000004</v>
      </c>
      <c r="AC20" s="12">
        <v>538851356</v>
      </c>
      <c r="AD20" s="12">
        <v>474245821</v>
      </c>
      <c r="AE20" s="12">
        <v>492269465</v>
      </c>
      <c r="AF20" s="12">
        <v>579613835</v>
      </c>
      <c r="AG20" s="12">
        <v>633528703</v>
      </c>
      <c r="AH20" s="12">
        <v>674334873</v>
      </c>
      <c r="AI20" s="13">
        <v>8.4954548044835931E-2</v>
      </c>
      <c r="AJ20" s="13">
        <v>6.4410925356289658E-2</v>
      </c>
    </row>
    <row r="21" spans="1:39"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9" ht="10.5" customHeight="1" x14ac:dyDescent="0.2">
      <c r="A22" s="11"/>
      <c r="B22" s="11" t="s">
        <v>49</v>
      </c>
      <c r="C22" s="11"/>
      <c r="D22" s="11"/>
      <c r="E22" s="11"/>
      <c r="F22" s="2"/>
      <c r="G22" s="12">
        <v>1634445914</v>
      </c>
      <c r="H22" s="12">
        <v>1689313660</v>
      </c>
      <c r="I22" s="12">
        <v>1791328178</v>
      </c>
      <c r="J22" s="12">
        <v>2146764198.8859999</v>
      </c>
      <c r="K22" s="12">
        <f t="shared" ref="K22:AA32" si="5">K79+K136+K193</f>
        <v>2299381503</v>
      </c>
      <c r="L22" s="12">
        <f t="shared" si="5"/>
        <v>2461046936</v>
      </c>
      <c r="M22" s="12">
        <f t="shared" si="5"/>
        <v>2604059345</v>
      </c>
      <c r="N22" s="12">
        <f t="shared" si="5"/>
        <v>2939557959.3699999</v>
      </c>
      <c r="O22" s="12">
        <f t="shared" si="5"/>
        <v>3256127188.0720925</v>
      </c>
      <c r="P22" s="12">
        <f t="shared" si="5"/>
        <v>3209306632.587203</v>
      </c>
      <c r="Q22" s="12">
        <f t="shared" si="5"/>
        <v>3111439343.0515661</v>
      </c>
      <c r="R22" s="12">
        <f t="shared" si="5"/>
        <v>3120744931.7800002</v>
      </c>
      <c r="S22" s="12">
        <f t="shared" si="5"/>
        <v>3226749575.2184963</v>
      </c>
      <c r="T22" s="12">
        <f t="shared" si="5"/>
        <v>3442033628.3899999</v>
      </c>
      <c r="U22" s="12">
        <f t="shared" si="5"/>
        <v>3585812440.9199996</v>
      </c>
      <c r="V22" s="12">
        <f t="shared" si="5"/>
        <v>4443587627.8099995</v>
      </c>
      <c r="W22" s="12">
        <f t="shared" si="5"/>
        <v>4192855116.7199998</v>
      </c>
      <c r="X22" s="12">
        <f t="shared" si="5"/>
        <v>3866236433.02</v>
      </c>
      <c r="Y22" s="12">
        <f t="shared" si="5"/>
        <v>3816054041.6060796</v>
      </c>
      <c r="Z22" s="12">
        <f t="shared" si="5"/>
        <v>4052346204.7469854</v>
      </c>
      <c r="AA22" s="12">
        <f t="shared" si="5"/>
        <v>4308351389.6000004</v>
      </c>
      <c r="AB22" s="12">
        <v>4412354409.5900002</v>
      </c>
      <c r="AC22" s="12">
        <v>4651811954.0900002</v>
      </c>
      <c r="AD22" s="12">
        <v>4943191817.1900005</v>
      </c>
      <c r="AE22" s="12">
        <v>5258052907</v>
      </c>
      <c r="AF22" s="12">
        <v>5464996720</v>
      </c>
      <c r="AG22" s="12">
        <v>5806448958</v>
      </c>
      <c r="AH22" s="12">
        <v>5860123790.4700003</v>
      </c>
      <c r="AI22" s="13">
        <v>4.8429905424144382E-2</v>
      </c>
      <c r="AJ22" s="13">
        <v>9.24400315205531E-3</v>
      </c>
      <c r="AM22" s="17"/>
    </row>
    <row r="23" spans="1:39" ht="10.5" customHeight="1" x14ac:dyDescent="0.2">
      <c r="A23" s="11"/>
      <c r="B23" s="11"/>
      <c r="C23" s="11" t="s">
        <v>50</v>
      </c>
      <c r="D23" s="11"/>
      <c r="E23" s="11"/>
      <c r="F23" s="2"/>
      <c r="G23" s="12">
        <v>0</v>
      </c>
      <c r="H23" s="12">
        <v>0</v>
      </c>
      <c r="I23" s="12">
        <v>0</v>
      </c>
      <c r="J23" s="12">
        <v>205292795</v>
      </c>
      <c r="K23" s="12">
        <f t="shared" si="5"/>
        <v>212936953</v>
      </c>
      <c r="L23" s="12">
        <f t="shared" si="5"/>
        <v>224121205</v>
      </c>
      <c r="M23" s="12">
        <f t="shared" si="5"/>
        <v>233362682</v>
      </c>
      <c r="N23" s="12">
        <f t="shared" si="5"/>
        <v>247067328</v>
      </c>
      <c r="O23" s="12">
        <f t="shared" si="5"/>
        <v>236257940</v>
      </c>
      <c r="P23" s="12">
        <f t="shared" si="5"/>
        <v>244066474</v>
      </c>
      <c r="Q23" s="12">
        <f t="shared" si="5"/>
        <v>245054959</v>
      </c>
      <c r="R23" s="12">
        <f t="shared" si="5"/>
        <v>243090660</v>
      </c>
      <c r="S23" s="12">
        <f t="shared" si="5"/>
        <v>244942599</v>
      </c>
      <c r="T23" s="12">
        <f t="shared" si="5"/>
        <v>244802371</v>
      </c>
      <c r="U23" s="12">
        <f t="shared" si="5"/>
        <v>243489305</v>
      </c>
      <c r="V23" s="12">
        <f t="shared" si="5"/>
        <v>249069754</v>
      </c>
      <c r="W23" s="12">
        <f t="shared" si="5"/>
        <v>249069752</v>
      </c>
      <c r="X23" s="12">
        <f t="shared" si="5"/>
        <v>249069373</v>
      </c>
      <c r="Y23" s="12">
        <f t="shared" si="5"/>
        <v>249069373</v>
      </c>
      <c r="Z23" s="12">
        <f t="shared" si="5"/>
        <v>249069373</v>
      </c>
      <c r="AA23" s="12">
        <f t="shared" si="5"/>
        <v>255037384</v>
      </c>
      <c r="AB23" s="12">
        <v>256219471</v>
      </c>
      <c r="AC23" s="12">
        <v>255909313</v>
      </c>
      <c r="AD23" s="12">
        <v>256592302</v>
      </c>
      <c r="AE23" s="12">
        <v>255887970</v>
      </c>
      <c r="AF23" s="12">
        <v>255913167</v>
      </c>
      <c r="AG23" s="12">
        <v>257129686</v>
      </c>
      <c r="AH23" s="12">
        <v>255764438</v>
      </c>
      <c r="AI23" s="13">
        <v>-2.9621095219878324E-4</v>
      </c>
      <c r="AJ23" s="13">
        <v>-5.3095697398393739E-3</v>
      </c>
    </row>
    <row r="24" spans="1:39" ht="10.5" customHeight="1" x14ac:dyDescent="0.2">
      <c r="A24" s="11"/>
      <c r="B24" s="11"/>
      <c r="C24" s="11" t="s">
        <v>51</v>
      </c>
      <c r="D24" s="11"/>
      <c r="E24" s="11"/>
      <c r="F24" s="2"/>
      <c r="G24" s="12">
        <v>18041162</v>
      </c>
      <c r="H24" s="12">
        <v>19586168</v>
      </c>
      <c r="I24" s="12">
        <v>21770823</v>
      </c>
      <c r="J24" s="12">
        <v>40392278.138000004</v>
      </c>
      <c r="K24" s="12">
        <f t="shared" si="5"/>
        <v>40599908</v>
      </c>
      <c r="L24" s="12">
        <f t="shared" si="5"/>
        <v>44590825</v>
      </c>
      <c r="M24" s="12">
        <f t="shared" si="5"/>
        <v>46198505</v>
      </c>
      <c r="N24" s="12">
        <f t="shared" si="5"/>
        <v>45909727.469999999</v>
      </c>
      <c r="O24" s="12">
        <f t="shared" si="5"/>
        <v>103387439.49107301</v>
      </c>
      <c r="P24" s="12">
        <f t="shared" si="5"/>
        <v>111012208.29956737</v>
      </c>
      <c r="Q24" s="12">
        <f t="shared" si="5"/>
        <v>120013031.48643263</v>
      </c>
      <c r="R24" s="12">
        <f t="shared" si="5"/>
        <v>128865110.24000001</v>
      </c>
      <c r="S24" s="12">
        <f t="shared" si="5"/>
        <v>132046034.16374847</v>
      </c>
      <c r="T24" s="12">
        <f t="shared" si="5"/>
        <v>137567595.17000002</v>
      </c>
      <c r="U24" s="12">
        <f t="shared" si="5"/>
        <v>164715237.75999999</v>
      </c>
      <c r="V24" s="12">
        <f t="shared" si="5"/>
        <v>156358013.68999997</v>
      </c>
      <c r="W24" s="12">
        <f t="shared" si="5"/>
        <v>163942744.52000001</v>
      </c>
      <c r="X24" s="12">
        <f t="shared" si="5"/>
        <v>163689592.44000003</v>
      </c>
      <c r="Y24" s="12">
        <f t="shared" si="5"/>
        <v>167448193.25999999</v>
      </c>
      <c r="Z24" s="12">
        <f t="shared" si="5"/>
        <v>169450898.88999999</v>
      </c>
      <c r="AA24" s="12">
        <f t="shared" si="5"/>
        <v>172555253.42000002</v>
      </c>
      <c r="AB24" s="12">
        <v>178824836</v>
      </c>
      <c r="AC24" s="12">
        <v>184735807</v>
      </c>
      <c r="AD24" s="12">
        <v>188079664</v>
      </c>
      <c r="AE24" s="12">
        <v>191709477</v>
      </c>
      <c r="AF24" s="12">
        <v>195808512</v>
      </c>
      <c r="AG24" s="12">
        <v>195461083</v>
      </c>
      <c r="AH24" s="12">
        <v>200303557</v>
      </c>
      <c r="AI24" s="13">
        <v>1.9084362856820691E-2</v>
      </c>
      <c r="AJ24" s="13">
        <v>2.477461971291748E-2</v>
      </c>
    </row>
    <row r="25" spans="1:39" ht="10.5" customHeight="1" x14ac:dyDescent="0.2">
      <c r="A25" s="11"/>
      <c r="B25" s="11"/>
      <c r="C25" s="11" t="s">
        <v>52</v>
      </c>
      <c r="D25" s="11"/>
      <c r="E25" s="11"/>
      <c r="F25" s="2"/>
      <c r="G25" s="12">
        <v>0</v>
      </c>
      <c r="H25" s="12">
        <v>0</v>
      </c>
      <c r="I25" s="12">
        <v>0</v>
      </c>
      <c r="J25" s="12">
        <v>0</v>
      </c>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2702637.44</v>
      </c>
      <c r="V25" s="12">
        <f t="shared" si="5"/>
        <v>534986490.65999997</v>
      </c>
      <c r="W25" s="12">
        <f t="shared" si="5"/>
        <v>559173270</v>
      </c>
      <c r="X25" s="12">
        <f t="shared" si="5"/>
        <v>597487945</v>
      </c>
      <c r="Y25" s="12">
        <f t="shared" si="5"/>
        <v>605948819.26773524</v>
      </c>
      <c r="Z25" s="12">
        <f t="shared" si="5"/>
        <v>624652188.22118068</v>
      </c>
      <c r="AA25" s="12">
        <f t="shared" si="5"/>
        <v>606232557</v>
      </c>
      <c r="AB25" s="12">
        <v>633190596</v>
      </c>
      <c r="AC25" s="12">
        <v>650748669</v>
      </c>
      <c r="AD25" s="12">
        <v>668781611</v>
      </c>
      <c r="AE25" s="12">
        <v>677789446</v>
      </c>
      <c r="AF25" s="12">
        <v>681878288</v>
      </c>
      <c r="AG25" s="12">
        <v>716866787</v>
      </c>
      <c r="AH25" s="12">
        <v>737716942</v>
      </c>
      <c r="AI25" s="13">
        <v>0</v>
      </c>
      <c r="AJ25" s="13">
        <v>2.9085117874208335E-2</v>
      </c>
    </row>
    <row r="26" spans="1:39" ht="10.5" customHeight="1" x14ac:dyDescent="0.2">
      <c r="A26" s="11"/>
      <c r="B26" s="11"/>
      <c r="C26" s="11" t="s">
        <v>53</v>
      </c>
      <c r="D26" s="11"/>
      <c r="E26" s="11"/>
      <c r="F26" s="2"/>
      <c r="G26" s="12">
        <v>0</v>
      </c>
      <c r="H26" s="12">
        <v>0</v>
      </c>
      <c r="I26" s="12">
        <v>0</v>
      </c>
      <c r="J26" s="12">
        <v>0</v>
      </c>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897130.15</v>
      </c>
      <c r="V26" s="12">
        <f t="shared" si="5"/>
        <v>30057420</v>
      </c>
      <c r="W26" s="12">
        <f t="shared" si="5"/>
        <v>27037660</v>
      </c>
      <c r="X26" s="12">
        <f t="shared" si="5"/>
        <v>23163457</v>
      </c>
      <c r="Y26" s="12">
        <f t="shared" si="5"/>
        <v>22230588.478344642</v>
      </c>
      <c r="Z26" s="12">
        <f t="shared" si="5"/>
        <v>20370198.995804999</v>
      </c>
      <c r="AA26" s="12">
        <f t="shared" si="5"/>
        <v>16932716</v>
      </c>
      <c r="AB26" s="12">
        <v>10642221</v>
      </c>
      <c r="AC26" s="12">
        <v>11639248</v>
      </c>
      <c r="AD26" s="12">
        <v>9135056</v>
      </c>
      <c r="AE26" s="12">
        <v>9949897</v>
      </c>
      <c r="AF26" s="12">
        <v>21369501</v>
      </c>
      <c r="AG26" s="12">
        <v>10231078</v>
      </c>
      <c r="AH26" s="12">
        <v>8981423</v>
      </c>
      <c r="AI26" s="13">
        <v>0</v>
      </c>
      <c r="AJ26" s="13">
        <v>-0.12214304299116867</v>
      </c>
    </row>
    <row r="27" spans="1:39" ht="10.5" customHeight="1" x14ac:dyDescent="0.2">
      <c r="A27" s="11"/>
      <c r="B27" s="11"/>
      <c r="C27" s="11" t="s">
        <v>54</v>
      </c>
      <c r="D27" s="11"/>
      <c r="E27" s="11"/>
      <c r="F27" s="2"/>
      <c r="G27" s="12">
        <v>176908558</v>
      </c>
      <c r="H27" s="12">
        <v>185038104</v>
      </c>
      <c r="I27" s="12">
        <v>201949870</v>
      </c>
      <c r="J27" s="12">
        <v>233317278.85799998</v>
      </c>
      <c r="K27" s="12">
        <f t="shared" si="5"/>
        <v>251256701</v>
      </c>
      <c r="L27" s="12">
        <f t="shared" si="5"/>
        <v>263030549</v>
      </c>
      <c r="M27" s="12">
        <f t="shared" si="5"/>
        <v>273860690</v>
      </c>
      <c r="N27" s="12">
        <f t="shared" si="5"/>
        <v>283720067.92000002</v>
      </c>
      <c r="O27" s="12">
        <f t="shared" si="5"/>
        <v>293445857.00549328</v>
      </c>
      <c r="P27" s="12">
        <f t="shared" si="5"/>
        <v>291281206.53370261</v>
      </c>
      <c r="Q27" s="12">
        <f t="shared" si="5"/>
        <v>294851776.82514971</v>
      </c>
      <c r="R27" s="12">
        <f t="shared" si="5"/>
        <v>299136505.66999996</v>
      </c>
      <c r="S27" s="12">
        <f t="shared" si="5"/>
        <v>309979025.24110055</v>
      </c>
      <c r="T27" s="12">
        <f t="shared" si="5"/>
        <v>326510785.31999999</v>
      </c>
      <c r="U27" s="12">
        <f t="shared" si="5"/>
        <v>331857744.04000002</v>
      </c>
      <c r="V27" s="12">
        <f t="shared" si="5"/>
        <v>376514034.50999999</v>
      </c>
      <c r="W27" s="12">
        <f t="shared" si="5"/>
        <v>365060102.78999996</v>
      </c>
      <c r="X27" s="12">
        <f t="shared" si="5"/>
        <v>321974097.62</v>
      </c>
      <c r="Y27" s="12">
        <f t="shared" si="5"/>
        <v>292072559.71000004</v>
      </c>
      <c r="Z27" s="12">
        <f t="shared" si="5"/>
        <v>276786628.01000005</v>
      </c>
      <c r="AA27" s="12">
        <f t="shared" si="5"/>
        <v>319287080.38</v>
      </c>
      <c r="AB27" s="12">
        <v>323136815.47000003</v>
      </c>
      <c r="AC27" s="12">
        <v>328448630.62</v>
      </c>
      <c r="AD27" s="12">
        <v>341796484</v>
      </c>
      <c r="AE27" s="12">
        <v>353606607</v>
      </c>
      <c r="AF27" s="12">
        <v>355410748</v>
      </c>
      <c r="AG27" s="12">
        <v>370693408</v>
      </c>
      <c r="AH27" s="12">
        <v>358763498</v>
      </c>
      <c r="AI27" s="13">
        <v>1.7584074512507541E-2</v>
      </c>
      <c r="AJ27" s="13">
        <v>-3.2182687208724248E-2</v>
      </c>
    </row>
    <row r="28" spans="1:39" ht="10.5" customHeight="1" x14ac:dyDescent="0.2">
      <c r="A28" s="11"/>
      <c r="B28" s="14"/>
      <c r="C28" s="11" t="s">
        <v>55</v>
      </c>
      <c r="E28" s="11"/>
      <c r="F28" s="2"/>
      <c r="G28" s="12">
        <v>0</v>
      </c>
      <c r="H28" s="12">
        <v>0</v>
      </c>
      <c r="I28" s="12">
        <v>0</v>
      </c>
      <c r="J28" s="12">
        <v>0</v>
      </c>
      <c r="K28" s="12">
        <f t="shared" si="5"/>
        <v>96896</v>
      </c>
      <c r="L28" s="12">
        <f t="shared" si="5"/>
        <v>5779754</v>
      </c>
      <c r="M28" s="12">
        <f t="shared" si="5"/>
        <v>15728219</v>
      </c>
      <c r="N28" s="12">
        <f t="shared" si="5"/>
        <v>24983197.98</v>
      </c>
      <c r="O28" s="12">
        <f t="shared" si="5"/>
        <v>29204311.997309439</v>
      </c>
      <c r="P28" s="12">
        <f t="shared" si="5"/>
        <v>32321281</v>
      </c>
      <c r="Q28" s="12">
        <f t="shared" si="5"/>
        <v>34846364.600000001</v>
      </c>
      <c r="R28" s="12">
        <f t="shared" si="5"/>
        <v>35834801.870000005</v>
      </c>
      <c r="S28" s="12">
        <f t="shared" si="5"/>
        <v>34358276.86336337</v>
      </c>
      <c r="T28" s="12">
        <f t="shared" si="5"/>
        <v>38957127.280000001</v>
      </c>
      <c r="U28" s="12">
        <f t="shared" si="5"/>
        <v>42060987.329999998</v>
      </c>
      <c r="V28" s="12">
        <f t="shared" si="5"/>
        <v>40371462.789999992</v>
      </c>
      <c r="W28" s="12">
        <f t="shared" si="5"/>
        <v>43751364.449999996</v>
      </c>
      <c r="X28" s="12">
        <f t="shared" si="5"/>
        <v>45177686.309999995</v>
      </c>
      <c r="Y28" s="12">
        <f t="shared" si="5"/>
        <v>46445213.890000001</v>
      </c>
      <c r="Z28" s="12">
        <f t="shared" si="5"/>
        <v>40108175.629999995</v>
      </c>
      <c r="AA28" s="12">
        <f t="shared" si="5"/>
        <v>43931507.800000004</v>
      </c>
      <c r="AB28" s="12">
        <v>44859841.82</v>
      </c>
      <c r="AC28" s="12">
        <v>47198945.469999999</v>
      </c>
      <c r="AD28" s="12">
        <v>48485371</v>
      </c>
      <c r="AE28" s="12">
        <v>52132484</v>
      </c>
      <c r="AF28" s="12">
        <v>53644366</v>
      </c>
      <c r="AG28" s="12">
        <v>63251337</v>
      </c>
      <c r="AH28" s="12">
        <v>64579744</v>
      </c>
      <c r="AI28" s="13">
        <v>6.2608038251183551E-2</v>
      </c>
      <c r="AJ28" s="13">
        <v>2.1002038265214851E-2</v>
      </c>
    </row>
    <row r="29" spans="1:39" ht="10.5" customHeight="1" x14ac:dyDescent="0.2">
      <c r="A29" s="11"/>
      <c r="B29" s="11"/>
      <c r="C29" s="11" t="s">
        <v>56</v>
      </c>
      <c r="D29" s="11"/>
      <c r="E29" s="11"/>
      <c r="F29" s="2"/>
      <c r="G29" s="12">
        <v>388096519</v>
      </c>
      <c r="H29" s="12">
        <v>393776999</v>
      </c>
      <c r="I29" s="12">
        <v>410094995</v>
      </c>
      <c r="J29" s="12">
        <v>432846840.88999999</v>
      </c>
      <c r="K29" s="12">
        <f t="shared" si="5"/>
        <v>504693774</v>
      </c>
      <c r="L29" s="12">
        <f t="shared" si="5"/>
        <v>548624022</v>
      </c>
      <c r="M29" s="12">
        <f t="shared" si="5"/>
        <v>568652214</v>
      </c>
      <c r="N29" s="12">
        <f t="shared" si="5"/>
        <v>788152073</v>
      </c>
      <c r="O29" s="12">
        <f t="shared" si="5"/>
        <v>969225857.57821679</v>
      </c>
      <c r="P29" s="12">
        <f t="shared" si="5"/>
        <v>965205932.75393295</v>
      </c>
      <c r="Q29" s="12">
        <f t="shared" si="5"/>
        <v>867287496.13998401</v>
      </c>
      <c r="R29" s="12">
        <f t="shared" si="5"/>
        <v>854581102</v>
      </c>
      <c r="S29" s="12">
        <f t="shared" si="5"/>
        <v>795927931.95028377</v>
      </c>
      <c r="T29" s="12">
        <f t="shared" si="5"/>
        <v>737674859.62</v>
      </c>
      <c r="U29" s="12">
        <f t="shared" si="5"/>
        <v>760352184.19999993</v>
      </c>
      <c r="V29" s="12">
        <f t="shared" si="5"/>
        <v>899416289.15999997</v>
      </c>
      <c r="W29" s="12">
        <f t="shared" si="5"/>
        <v>874431589.96000004</v>
      </c>
      <c r="X29" s="12">
        <f t="shared" si="5"/>
        <v>886898660.6500001</v>
      </c>
      <c r="Y29" s="12">
        <f t="shared" si="5"/>
        <v>918834075</v>
      </c>
      <c r="Z29" s="12">
        <f t="shared" si="5"/>
        <v>945249029</v>
      </c>
      <c r="AA29" s="12">
        <f t="shared" si="5"/>
        <v>1060481561</v>
      </c>
      <c r="AB29" s="12">
        <v>1072822704.1</v>
      </c>
      <c r="AC29" s="12">
        <v>1132569579</v>
      </c>
      <c r="AD29" s="12">
        <v>1297455474</v>
      </c>
      <c r="AE29" s="12">
        <v>1373582394</v>
      </c>
      <c r="AF29" s="12">
        <v>1466066000</v>
      </c>
      <c r="AG29" s="12">
        <v>1535076073.8800001</v>
      </c>
      <c r="AH29" s="12">
        <v>1734377480.24</v>
      </c>
      <c r="AI29" s="13">
        <v>8.3351223971487309E-2</v>
      </c>
      <c r="AJ29" s="13">
        <v>0.12983161535196963</v>
      </c>
    </row>
    <row r="30" spans="1:39" ht="10.5" customHeight="1" x14ac:dyDescent="0.2">
      <c r="A30" s="11"/>
      <c r="B30" s="11"/>
      <c r="C30" s="11" t="s">
        <v>57</v>
      </c>
      <c r="D30" s="11"/>
      <c r="E30" s="11"/>
      <c r="F30" s="2"/>
      <c r="G30" s="12">
        <v>803005087</v>
      </c>
      <c r="H30" s="12">
        <v>832564471</v>
      </c>
      <c r="I30" s="12">
        <v>858642337</v>
      </c>
      <c r="J30" s="12">
        <v>892510067</v>
      </c>
      <c r="K30" s="12">
        <f t="shared" si="5"/>
        <v>942170022</v>
      </c>
      <c r="L30" s="12">
        <f t="shared" si="5"/>
        <v>1006508468</v>
      </c>
      <c r="M30" s="12">
        <f t="shared" si="5"/>
        <v>1078080282</v>
      </c>
      <c r="N30" s="12">
        <f t="shared" si="5"/>
        <v>1114273990</v>
      </c>
      <c r="O30" s="12">
        <f t="shared" si="5"/>
        <v>1152028357</v>
      </c>
      <c r="P30" s="12">
        <f t="shared" si="5"/>
        <v>1088775840</v>
      </c>
      <c r="Q30" s="12">
        <f t="shared" si="5"/>
        <v>1032204791</v>
      </c>
      <c r="R30" s="12">
        <f t="shared" si="5"/>
        <v>1027981967</v>
      </c>
      <c r="S30" s="12">
        <f t="shared" si="5"/>
        <v>1093602433</v>
      </c>
      <c r="T30" s="12">
        <f t="shared" si="5"/>
        <v>1367031099</v>
      </c>
      <c r="U30" s="12">
        <f t="shared" si="5"/>
        <v>1428268922</v>
      </c>
      <c r="V30" s="12">
        <f t="shared" si="5"/>
        <v>1525925496</v>
      </c>
      <c r="W30" s="12">
        <f t="shared" si="5"/>
        <v>1352160493</v>
      </c>
      <c r="X30" s="12">
        <f t="shared" si="5"/>
        <v>1111018919</v>
      </c>
      <c r="Y30" s="12">
        <f t="shared" si="5"/>
        <v>1035007416</v>
      </c>
      <c r="Z30" s="12">
        <f t="shared" si="5"/>
        <v>1184599636</v>
      </c>
      <c r="AA30" s="12">
        <f t="shared" si="5"/>
        <v>1274040051</v>
      </c>
      <c r="AB30" s="12">
        <v>1354953695.1800001</v>
      </c>
      <c r="AC30" s="12">
        <v>1497849717</v>
      </c>
      <c r="AD30" s="12">
        <v>1585980779</v>
      </c>
      <c r="AE30" s="12">
        <v>1758206785</v>
      </c>
      <c r="AF30" s="12">
        <v>1796971176</v>
      </c>
      <c r="AG30" s="12">
        <v>1896444921</v>
      </c>
      <c r="AH30" s="12">
        <v>1837691461.1700001</v>
      </c>
      <c r="AI30" s="13">
        <v>5.2102430667752886E-2</v>
      </c>
      <c r="AJ30" s="13">
        <v>-3.098084166821944E-2</v>
      </c>
    </row>
    <row r="31" spans="1:39" ht="10.5" customHeight="1" x14ac:dyDescent="0.2">
      <c r="A31" s="11"/>
      <c r="B31" s="11"/>
      <c r="C31" s="11" t="s">
        <v>58</v>
      </c>
      <c r="D31" s="11"/>
      <c r="E31" s="11"/>
      <c r="F31" s="2"/>
      <c r="G31" s="12">
        <v>248394588</v>
      </c>
      <c r="H31" s="12">
        <v>258347918</v>
      </c>
      <c r="I31" s="12">
        <v>298870153</v>
      </c>
      <c r="J31" s="12">
        <v>342404939</v>
      </c>
      <c r="K31" s="12">
        <f t="shared" si="5"/>
        <v>347627249</v>
      </c>
      <c r="L31" s="12">
        <f t="shared" si="5"/>
        <v>368392113</v>
      </c>
      <c r="M31" s="12">
        <f t="shared" si="5"/>
        <v>388176753</v>
      </c>
      <c r="N31" s="12">
        <f t="shared" si="5"/>
        <v>435451575</v>
      </c>
      <c r="O31" s="12">
        <f t="shared" si="5"/>
        <v>486577605</v>
      </c>
      <c r="P31" s="12">
        <f t="shared" si="5"/>
        <v>476643690</v>
      </c>
      <c r="Q31" s="12">
        <f t="shared" si="5"/>
        <v>478198256</v>
      </c>
      <c r="R31" s="12">
        <f t="shared" si="5"/>
        <v>476719657</v>
      </c>
      <c r="S31" s="12">
        <f t="shared" si="5"/>
        <v>527649360</v>
      </c>
      <c r="T31" s="12">
        <f t="shared" si="5"/>
        <v>529527421</v>
      </c>
      <c r="U31" s="12">
        <f t="shared" si="5"/>
        <v>556642927</v>
      </c>
      <c r="V31" s="12">
        <f t="shared" si="5"/>
        <v>579782633</v>
      </c>
      <c r="W31" s="12">
        <f t="shared" si="5"/>
        <v>509629693</v>
      </c>
      <c r="X31" s="12">
        <f t="shared" si="5"/>
        <v>423681696</v>
      </c>
      <c r="Y31" s="12">
        <f t="shared" si="5"/>
        <v>432723962</v>
      </c>
      <c r="Z31" s="12">
        <f t="shared" si="5"/>
        <v>501827700</v>
      </c>
      <c r="AA31" s="12">
        <f t="shared" si="5"/>
        <v>526729113</v>
      </c>
      <c r="AB31" s="12">
        <v>505630531.86000001</v>
      </c>
      <c r="AC31" s="12">
        <v>492251646</v>
      </c>
      <c r="AD31" s="12">
        <v>502926056.19</v>
      </c>
      <c r="AE31" s="12">
        <v>557788661</v>
      </c>
      <c r="AF31" s="12">
        <v>619875246</v>
      </c>
      <c r="AG31" s="12">
        <v>753322425.12</v>
      </c>
      <c r="AH31" s="12">
        <v>654942396.05999994</v>
      </c>
      <c r="AI31" s="13">
        <v>4.4066839309725436E-2</v>
      </c>
      <c r="AJ31" s="13">
        <v>-0.13059484993338499</v>
      </c>
    </row>
    <row r="32" spans="1:39" ht="10.5" customHeight="1" x14ac:dyDescent="0.2">
      <c r="A32" s="11"/>
      <c r="B32" s="11"/>
      <c r="C32" s="11" t="s">
        <v>59</v>
      </c>
      <c r="D32" s="11"/>
      <c r="E32" s="11"/>
      <c r="F32" s="2"/>
      <c r="G32" s="12">
        <v>0</v>
      </c>
      <c r="H32" s="12">
        <v>0</v>
      </c>
      <c r="I32" s="12">
        <v>0</v>
      </c>
      <c r="J32" s="12">
        <v>0</v>
      </c>
      <c r="K32" s="12">
        <v>0</v>
      </c>
      <c r="L32" s="12">
        <v>0</v>
      </c>
      <c r="M32" s="12">
        <v>0</v>
      </c>
      <c r="N32" s="12">
        <v>0</v>
      </c>
      <c r="O32" s="12">
        <v>0</v>
      </c>
      <c r="P32" s="12">
        <v>0</v>
      </c>
      <c r="Q32" s="12">
        <f t="shared" si="5"/>
        <v>38982668</v>
      </c>
      <c r="R32" s="12">
        <f t="shared" si="5"/>
        <v>54535128</v>
      </c>
      <c r="S32" s="12">
        <f t="shared" si="5"/>
        <v>88243915</v>
      </c>
      <c r="T32" s="12">
        <f t="shared" si="5"/>
        <v>59962370</v>
      </c>
      <c r="U32" s="12">
        <f t="shared" si="5"/>
        <v>58212689</v>
      </c>
      <c r="V32" s="12">
        <f t="shared" si="5"/>
        <v>48583963</v>
      </c>
      <c r="W32" s="12">
        <f t="shared" si="5"/>
        <v>44759075</v>
      </c>
      <c r="X32" s="12">
        <f t="shared" si="5"/>
        <v>40264409</v>
      </c>
      <c r="Y32" s="12">
        <f t="shared" si="5"/>
        <v>42735605</v>
      </c>
      <c r="Z32" s="12">
        <f t="shared" si="5"/>
        <v>36540431</v>
      </c>
      <c r="AA32" s="12">
        <f t="shared" si="5"/>
        <v>33124166</v>
      </c>
      <c r="AB32" s="12">
        <v>32073697.16</v>
      </c>
      <c r="AC32" s="12">
        <v>50460399</v>
      </c>
      <c r="AD32" s="12">
        <v>43959020</v>
      </c>
      <c r="AE32" s="12">
        <v>27399186</v>
      </c>
      <c r="AF32" s="12">
        <v>18059716</v>
      </c>
      <c r="AG32" s="12">
        <v>7972159</v>
      </c>
      <c r="AH32" s="12">
        <v>7002851</v>
      </c>
      <c r="AI32" s="13">
        <v>-0.22401324187198068</v>
      </c>
      <c r="AJ32" s="13">
        <v>-0.12158663669402479</v>
      </c>
    </row>
    <row r="33" spans="1:42"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42" ht="10.5" customHeight="1" x14ac:dyDescent="0.2">
      <c r="A34" s="11"/>
      <c r="B34" s="11" t="s">
        <v>60</v>
      </c>
      <c r="C34" s="11"/>
      <c r="D34" s="11"/>
      <c r="E34" s="11"/>
      <c r="F34" s="2"/>
      <c r="G34" s="12">
        <v>355270089</v>
      </c>
      <c r="H34" s="12">
        <v>381569201</v>
      </c>
      <c r="I34" s="12">
        <v>393312232</v>
      </c>
      <c r="J34" s="12">
        <v>413117068.44800001</v>
      </c>
      <c r="K34" s="12">
        <f t="shared" ref="K34:AA34" si="6">K91+K147+K204</f>
        <v>419489747</v>
      </c>
      <c r="L34" s="12">
        <f t="shared" si="6"/>
        <v>441861143</v>
      </c>
      <c r="M34" s="12">
        <f t="shared" si="6"/>
        <v>477385517</v>
      </c>
      <c r="N34" s="12">
        <f t="shared" si="6"/>
        <v>510296326</v>
      </c>
      <c r="O34" s="12">
        <f t="shared" si="6"/>
        <v>567145048.075248</v>
      </c>
      <c r="P34" s="12">
        <f t="shared" si="6"/>
        <v>624109123.00097084</v>
      </c>
      <c r="Q34" s="12">
        <f t="shared" si="6"/>
        <v>687487160.02294469</v>
      </c>
      <c r="R34" s="12">
        <f t="shared" si="6"/>
        <v>783822626</v>
      </c>
      <c r="S34" s="12">
        <f t="shared" si="6"/>
        <v>809227126.83694482</v>
      </c>
      <c r="T34" s="12">
        <f t="shared" si="6"/>
        <v>837988929.40999997</v>
      </c>
      <c r="U34" s="12">
        <f t="shared" si="6"/>
        <v>837461571.19000006</v>
      </c>
      <c r="V34" s="12">
        <f t="shared" si="6"/>
        <v>863420530.07999992</v>
      </c>
      <c r="W34" s="12">
        <f t="shared" si="6"/>
        <v>907126070.72000003</v>
      </c>
      <c r="X34" s="12">
        <f t="shared" si="6"/>
        <v>1316961346.1300001</v>
      </c>
      <c r="Y34" s="12">
        <f t="shared" si="6"/>
        <v>1300386668</v>
      </c>
      <c r="Z34" s="12">
        <f t="shared" si="6"/>
        <v>1079616066</v>
      </c>
      <c r="AA34" s="12">
        <f t="shared" si="6"/>
        <v>1034675496</v>
      </c>
      <c r="AB34" s="12">
        <v>1022384641.54</v>
      </c>
      <c r="AC34" s="12">
        <v>1088724009</v>
      </c>
      <c r="AD34" s="12">
        <v>1045980864</v>
      </c>
      <c r="AE34" s="12">
        <v>1109519620</v>
      </c>
      <c r="AF34" s="12">
        <v>1150894149</v>
      </c>
      <c r="AG34" s="12">
        <v>1149874116</v>
      </c>
      <c r="AH34" s="12">
        <v>1148194245.3499999</v>
      </c>
      <c r="AI34" s="13">
        <v>1.9530388026028911E-2</v>
      </c>
      <c r="AJ34" s="13">
        <v>-1.4609170052838161E-3</v>
      </c>
      <c r="AN34" s="5"/>
    </row>
    <row r="35" spans="1:42"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c r="AN35" s="12"/>
    </row>
    <row r="36" spans="1:42" ht="10.5" customHeight="1" x14ac:dyDescent="0.2">
      <c r="A36" s="11"/>
      <c r="B36" s="11" t="s">
        <v>61</v>
      </c>
      <c r="C36" s="11"/>
      <c r="D36" s="11"/>
      <c r="E36" s="11"/>
      <c r="F36" s="2"/>
      <c r="G36" s="12">
        <v>29984805</v>
      </c>
      <c r="H36" s="12">
        <v>24348272</v>
      </c>
      <c r="I36" s="12">
        <v>34101696</v>
      </c>
      <c r="J36" s="12">
        <v>28104745.796</v>
      </c>
      <c r="K36" s="12">
        <f t="shared" ref="K36:AA36" si="7">K93+K149+K206</f>
        <v>51771329</v>
      </c>
      <c r="L36" s="12">
        <f t="shared" si="7"/>
        <v>53825891</v>
      </c>
      <c r="M36" s="12">
        <f t="shared" si="7"/>
        <v>53512349</v>
      </c>
      <c r="N36" s="12">
        <f t="shared" si="7"/>
        <v>55294124</v>
      </c>
      <c r="O36" s="12">
        <f t="shared" si="7"/>
        <v>55761807.046525277</v>
      </c>
      <c r="P36" s="12">
        <f t="shared" si="7"/>
        <v>59498451.844739072</v>
      </c>
      <c r="Q36" s="12">
        <f t="shared" si="7"/>
        <v>71906878.012466908</v>
      </c>
      <c r="R36" s="12">
        <f t="shared" si="7"/>
        <v>75479310</v>
      </c>
      <c r="S36" s="12">
        <f t="shared" si="7"/>
        <v>96912829.056999996</v>
      </c>
      <c r="T36" s="12">
        <f t="shared" si="7"/>
        <v>113720525.90000001</v>
      </c>
      <c r="U36" s="12">
        <f t="shared" si="7"/>
        <v>129570749</v>
      </c>
      <c r="V36" s="12">
        <f t="shared" si="7"/>
        <v>130698354.74000001</v>
      </c>
      <c r="W36" s="12">
        <f t="shared" si="7"/>
        <v>146864230.47</v>
      </c>
      <c r="X36" s="12">
        <f t="shared" si="7"/>
        <v>161459359.43000001</v>
      </c>
      <c r="Y36" s="12">
        <f t="shared" si="7"/>
        <v>144489327</v>
      </c>
      <c r="Z36" s="12">
        <f t="shared" si="7"/>
        <v>153750224</v>
      </c>
      <c r="AA36" s="12">
        <f t="shared" si="7"/>
        <v>144376664</v>
      </c>
      <c r="AB36" s="12">
        <v>175634337</v>
      </c>
      <c r="AC36" s="12">
        <v>177973852</v>
      </c>
      <c r="AD36" s="12">
        <v>204198264</v>
      </c>
      <c r="AE36" s="12">
        <v>215624906</v>
      </c>
      <c r="AF36" s="12">
        <v>197088643</v>
      </c>
      <c r="AG36" s="12">
        <v>184504153</v>
      </c>
      <c r="AH36" s="12">
        <v>211484134</v>
      </c>
      <c r="AI36" s="13">
        <v>3.1441800090199923E-2</v>
      </c>
      <c r="AJ36" s="13">
        <v>0.14622966779506583</v>
      </c>
      <c r="AN36" s="12"/>
    </row>
    <row r="37" spans="1:42"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c r="AN37" s="12"/>
    </row>
    <row r="38" spans="1:42" ht="10.5" customHeight="1" x14ac:dyDescent="0.2">
      <c r="A38" s="11"/>
      <c r="B38" s="11" t="s">
        <v>62</v>
      </c>
      <c r="C38" s="11"/>
      <c r="D38" s="11"/>
      <c r="E38" s="11"/>
      <c r="F38" s="2"/>
      <c r="G38" s="5"/>
      <c r="H38" s="5"/>
      <c r="I38" s="5"/>
      <c r="J38" s="5"/>
      <c r="K38" s="5"/>
      <c r="L38" s="5"/>
      <c r="M38" s="5"/>
      <c r="N38" s="5"/>
      <c r="O38" s="5"/>
      <c r="P38" s="5"/>
      <c r="Q38" s="5"/>
      <c r="R38" s="12">
        <f t="shared" ref="R38:AA38" si="8">R233</f>
        <v>1458345025.0700002</v>
      </c>
      <c r="S38" s="12">
        <f t="shared" si="8"/>
        <v>1335508062.6599998</v>
      </c>
      <c r="T38" s="12">
        <f t="shared" si="8"/>
        <v>1212671100.25</v>
      </c>
      <c r="U38" s="12">
        <f t="shared" si="8"/>
        <v>1267197873.7700002</v>
      </c>
      <c r="V38" s="12">
        <f t="shared" si="8"/>
        <v>1321724647.29</v>
      </c>
      <c r="W38" s="12">
        <f t="shared" si="8"/>
        <v>1305668861.665</v>
      </c>
      <c r="X38" s="12">
        <f t="shared" si="8"/>
        <v>1289613076.04</v>
      </c>
      <c r="Y38" s="12">
        <f t="shared" si="8"/>
        <v>1254484520.4349997</v>
      </c>
      <c r="Z38" s="12">
        <f t="shared" si="8"/>
        <v>1219355964.8300002</v>
      </c>
      <c r="AA38" s="12">
        <f t="shared" si="8"/>
        <v>1306269549.0699999</v>
      </c>
      <c r="AB38" s="12">
        <v>1393183133.3100002</v>
      </c>
      <c r="AC38" s="12">
        <v>1459041401</v>
      </c>
      <c r="AD38" s="12">
        <v>1292083382</v>
      </c>
      <c r="AE38" s="12">
        <v>1373535928.0412049</v>
      </c>
      <c r="AF38" s="12">
        <v>1382680831.6999998</v>
      </c>
      <c r="AG38" s="12">
        <v>1471730234.2158613</v>
      </c>
      <c r="AH38" s="12">
        <v>1517526054.4299998</v>
      </c>
      <c r="AI38" s="13">
        <v>1.4350368636204536E-2</v>
      </c>
      <c r="AJ38" s="13">
        <v>3.1116993555913828E-2</v>
      </c>
      <c r="AN38" s="12"/>
    </row>
    <row r="39" spans="1:42"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c r="AN39" s="12"/>
    </row>
    <row r="40" spans="1:42" ht="10.5" customHeight="1" x14ac:dyDescent="0.2">
      <c r="A40" s="8" t="s">
        <v>63</v>
      </c>
      <c r="B40" s="18"/>
      <c r="C40" s="18"/>
      <c r="D40" s="18"/>
      <c r="E40" s="18"/>
      <c r="F40" s="2"/>
      <c r="G40" s="5">
        <f t="shared" ref="G40:Q40" si="9">G96+G152+G209</f>
        <v>4699978459</v>
      </c>
      <c r="H40" s="5">
        <f t="shared" si="9"/>
        <v>4891856012</v>
      </c>
      <c r="I40" s="5">
        <f t="shared" si="9"/>
        <v>5153428886</v>
      </c>
      <c r="J40" s="5">
        <f t="shared" si="9"/>
        <v>5524111732.3600006</v>
      </c>
      <c r="K40" s="5">
        <f t="shared" si="9"/>
        <v>6002172250</v>
      </c>
      <c r="L40" s="5">
        <f t="shared" si="9"/>
        <v>6637301335</v>
      </c>
      <c r="M40" s="5">
        <f t="shared" si="9"/>
        <v>7107985882</v>
      </c>
      <c r="N40" s="5">
        <f t="shared" si="9"/>
        <v>7842812965.0979996</v>
      </c>
      <c r="O40" s="5">
        <f t="shared" si="9"/>
        <v>8494369294.6472464</v>
      </c>
      <c r="P40" s="5">
        <f t="shared" si="9"/>
        <v>9505322638.0764828</v>
      </c>
      <c r="Q40" s="5">
        <f t="shared" si="9"/>
        <v>9350698479.9870911</v>
      </c>
      <c r="R40" s="5">
        <f t="shared" ref="R40:AA40" si="10">R96+R152+R209+R234</f>
        <v>11132633094.532881</v>
      </c>
      <c r="S40" s="5">
        <f t="shared" si="10"/>
        <v>11521086205.096708</v>
      </c>
      <c r="T40" s="5">
        <f t="shared" si="10"/>
        <v>12674494979.25</v>
      </c>
      <c r="U40" s="5">
        <f t="shared" si="10"/>
        <v>13636057704.257</v>
      </c>
      <c r="V40" s="5">
        <f t="shared" si="10"/>
        <v>14512694130.369999</v>
      </c>
      <c r="W40" s="5">
        <f t="shared" si="10"/>
        <v>15271246370.183001</v>
      </c>
      <c r="X40" s="5">
        <f t="shared" si="10"/>
        <v>15236244183.27</v>
      </c>
      <c r="Y40" s="5">
        <f t="shared" si="10"/>
        <v>14963214037.6</v>
      </c>
      <c r="Z40" s="5">
        <f t="shared" si="10"/>
        <v>15209740188.459999</v>
      </c>
      <c r="AA40" s="5">
        <f t="shared" si="10"/>
        <v>16080076299.77</v>
      </c>
      <c r="AB40" s="5">
        <v>16315576899.08</v>
      </c>
      <c r="AC40" s="5">
        <v>16943161176</v>
      </c>
      <c r="AD40" s="5">
        <v>17837620078.119999</v>
      </c>
      <c r="AE40" s="5">
        <v>19193568741.600471</v>
      </c>
      <c r="AF40" s="5">
        <v>19318558506.5</v>
      </c>
      <c r="AG40" s="5">
        <v>20576724747.00975</v>
      </c>
      <c r="AH40" s="5">
        <v>21264397957.150002</v>
      </c>
      <c r="AI40" s="10">
        <v>4.514154001276327E-2</v>
      </c>
      <c r="AJ40" s="10">
        <v>3.3419954759329962E-2</v>
      </c>
      <c r="AN40" s="12"/>
    </row>
    <row r="41" spans="1:42"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c r="AN41" s="12"/>
    </row>
    <row r="42" spans="1:42" ht="10.5" customHeight="1" x14ac:dyDescent="0.2">
      <c r="A42" s="11"/>
      <c r="B42" s="19" t="s">
        <v>64</v>
      </c>
      <c r="C42" s="14"/>
      <c r="D42" s="19"/>
      <c r="E42" s="14"/>
      <c r="F42" s="2"/>
      <c r="G42" s="12">
        <f t="shared" ref="G42:AA51" si="11">G98+G154+G211</f>
        <v>1438640815</v>
      </c>
      <c r="H42" s="12">
        <f t="shared" si="11"/>
        <v>1527086559</v>
      </c>
      <c r="I42" s="12">
        <f t="shared" si="11"/>
        <v>1622542147</v>
      </c>
      <c r="J42" s="12">
        <f t="shared" si="11"/>
        <v>1747331378.582</v>
      </c>
      <c r="K42" s="12">
        <f t="shared" si="11"/>
        <v>1842346128</v>
      </c>
      <c r="L42" s="12">
        <f t="shared" si="11"/>
        <v>1980294382</v>
      </c>
      <c r="M42" s="12">
        <f t="shared" si="11"/>
        <v>2139709564</v>
      </c>
      <c r="N42" s="12">
        <f t="shared" si="11"/>
        <v>2305369071.2200003</v>
      </c>
      <c r="O42" s="12">
        <f t="shared" si="11"/>
        <v>2493544424.8464127</v>
      </c>
      <c r="P42" s="12">
        <f t="shared" si="11"/>
        <v>2685614962.4817214</v>
      </c>
      <c r="Q42" s="12">
        <f t="shared" si="11"/>
        <v>2730564573.6775303</v>
      </c>
      <c r="R42" s="12">
        <f t="shared" si="11"/>
        <v>2840778133.7064948</v>
      </c>
      <c r="S42" s="12">
        <f t="shared" si="11"/>
        <v>3073262823.6698117</v>
      </c>
      <c r="T42" s="12">
        <f t="shared" si="11"/>
        <v>3432646187.21</v>
      </c>
      <c r="U42" s="12">
        <f t="shared" si="11"/>
        <v>3639868599.1900001</v>
      </c>
      <c r="V42" s="12">
        <f t="shared" si="11"/>
        <v>3974961586.9576797</v>
      </c>
      <c r="W42" s="12">
        <f t="shared" si="11"/>
        <v>4108763465.73</v>
      </c>
      <c r="X42" s="12">
        <f t="shared" si="11"/>
        <v>3965596133.1700001</v>
      </c>
      <c r="Y42" s="12">
        <f t="shared" si="11"/>
        <v>3893612188</v>
      </c>
      <c r="Z42" s="12">
        <f t="shared" si="11"/>
        <v>3958084434</v>
      </c>
      <c r="AA42" s="12">
        <f t="shared" si="11"/>
        <v>4222925945</v>
      </c>
      <c r="AB42" s="12">
        <v>4424672311</v>
      </c>
      <c r="AC42" s="12">
        <v>4567604617</v>
      </c>
      <c r="AD42" s="12">
        <v>4828058257</v>
      </c>
      <c r="AE42" s="12">
        <v>5045579216</v>
      </c>
      <c r="AF42" s="12">
        <v>5277440496</v>
      </c>
      <c r="AG42" s="12">
        <v>5443957199</v>
      </c>
      <c r="AH42" s="12">
        <v>5518769331</v>
      </c>
      <c r="AI42" s="13">
        <v>3.7512939038385928E-2</v>
      </c>
      <c r="AJ42" s="13">
        <v>1.3742233685037464E-2</v>
      </c>
      <c r="AN42" s="12"/>
    </row>
    <row r="43" spans="1:42" ht="10.5" customHeight="1" x14ac:dyDescent="0.2">
      <c r="A43" s="11"/>
      <c r="B43" s="19" t="s">
        <v>65</v>
      </c>
      <c r="C43" s="14"/>
      <c r="D43" s="19"/>
      <c r="E43" s="14"/>
      <c r="F43" s="2"/>
      <c r="G43" s="12">
        <f t="shared" si="11"/>
        <v>1598817883</v>
      </c>
      <c r="H43" s="12">
        <f t="shared" si="11"/>
        <v>1655298224</v>
      </c>
      <c r="I43" s="12">
        <f t="shared" si="11"/>
        <v>1723953896</v>
      </c>
      <c r="J43" s="12">
        <f t="shared" si="11"/>
        <v>1840784989</v>
      </c>
      <c r="K43" s="12">
        <f t="shared" si="11"/>
        <v>1980146698</v>
      </c>
      <c r="L43" s="12">
        <f t="shared" si="11"/>
        <v>2145585735</v>
      </c>
      <c r="M43" s="12">
        <f t="shared" si="11"/>
        <v>2285714832</v>
      </c>
      <c r="N43" s="12">
        <f t="shared" si="11"/>
        <v>2486367899</v>
      </c>
      <c r="O43" s="12">
        <f t="shared" si="11"/>
        <v>2712407475</v>
      </c>
      <c r="P43" s="12">
        <f t="shared" si="11"/>
        <v>2880759805</v>
      </c>
      <c r="Q43" s="12">
        <f t="shared" si="11"/>
        <v>2932893933</v>
      </c>
      <c r="R43" s="12">
        <f t="shared" si="11"/>
        <v>3000354350</v>
      </c>
      <c r="S43" s="12">
        <f t="shared" si="11"/>
        <v>3162557663</v>
      </c>
      <c r="T43" s="12">
        <f t="shared" si="11"/>
        <v>3337013367</v>
      </c>
      <c r="U43" s="12">
        <f t="shared" si="11"/>
        <v>3507546431</v>
      </c>
      <c r="V43" s="12">
        <f t="shared" si="11"/>
        <v>3751694831</v>
      </c>
      <c r="W43" s="12">
        <f t="shared" si="11"/>
        <v>3856430613</v>
      </c>
      <c r="X43" s="12">
        <f t="shared" si="11"/>
        <v>3790357644</v>
      </c>
      <c r="Y43" s="12">
        <f t="shared" si="11"/>
        <v>3688607446</v>
      </c>
      <c r="Z43" s="12">
        <f t="shared" si="11"/>
        <v>3745282775</v>
      </c>
      <c r="AA43" s="12">
        <f t="shared" si="11"/>
        <v>3934344103</v>
      </c>
      <c r="AB43" s="12">
        <v>4008139605</v>
      </c>
      <c r="AC43" s="12">
        <v>4151761255</v>
      </c>
      <c r="AD43" s="12">
        <v>4271381652</v>
      </c>
      <c r="AE43" s="12">
        <v>4430101706</v>
      </c>
      <c r="AF43" s="12">
        <v>4601511244</v>
      </c>
      <c r="AG43" s="12">
        <v>4748641249</v>
      </c>
      <c r="AH43" s="12">
        <v>4794619030</v>
      </c>
      <c r="AI43" s="13">
        <v>3.0311492561051701E-2</v>
      </c>
      <c r="AJ43" s="13">
        <v>9.6823024922512938E-3</v>
      </c>
      <c r="AN43" s="12"/>
    </row>
    <row r="44" spans="1:42" ht="10.5" customHeight="1" x14ac:dyDescent="0.2">
      <c r="A44" s="11"/>
      <c r="B44" s="19" t="s">
        <v>66</v>
      </c>
      <c r="C44" s="14"/>
      <c r="D44" s="19"/>
      <c r="E44" s="14"/>
      <c r="F44" s="2"/>
      <c r="G44" s="12">
        <f t="shared" si="11"/>
        <v>436450241</v>
      </c>
      <c r="H44" s="12">
        <f t="shared" si="11"/>
        <v>481228478</v>
      </c>
      <c r="I44" s="12">
        <f t="shared" si="11"/>
        <v>517959971</v>
      </c>
      <c r="J44" s="12">
        <f t="shared" si="11"/>
        <v>553455288.99199998</v>
      </c>
      <c r="K44" s="12">
        <f t="shared" si="11"/>
        <v>598402525</v>
      </c>
      <c r="L44" s="12">
        <f t="shared" si="11"/>
        <v>665130746</v>
      </c>
      <c r="M44" s="12">
        <f t="shared" si="11"/>
        <v>718142128</v>
      </c>
      <c r="N44" s="12">
        <f t="shared" si="11"/>
        <v>806537422.78799999</v>
      </c>
      <c r="O44" s="12">
        <f t="shared" si="11"/>
        <v>838959738.26418126</v>
      </c>
      <c r="P44" s="12">
        <f t="shared" si="11"/>
        <v>902527224.36101067</v>
      </c>
      <c r="Q44" s="12">
        <f t="shared" si="11"/>
        <v>938215040.42298579</v>
      </c>
      <c r="R44" s="12">
        <f t="shared" si="11"/>
        <v>1026389358.3236845</v>
      </c>
      <c r="S44" s="12">
        <f t="shared" si="11"/>
        <v>1091172820.8880541</v>
      </c>
      <c r="T44" s="12">
        <f t="shared" si="11"/>
        <v>1204860650.6199999</v>
      </c>
      <c r="U44" s="12">
        <f t="shared" si="11"/>
        <v>1257272852.0699999</v>
      </c>
      <c r="V44" s="12">
        <f t="shared" si="11"/>
        <v>1355449950.1633732</v>
      </c>
      <c r="W44" s="12">
        <f t="shared" si="11"/>
        <v>1420334112.51</v>
      </c>
      <c r="X44" s="12">
        <f t="shared" si="11"/>
        <v>1494449032</v>
      </c>
      <c r="Y44" s="12">
        <f t="shared" si="11"/>
        <v>1513094518</v>
      </c>
      <c r="Z44" s="12">
        <f t="shared" si="11"/>
        <v>1579984022</v>
      </c>
      <c r="AA44" s="12">
        <f t="shared" si="11"/>
        <v>1629785038</v>
      </c>
      <c r="AB44" s="12">
        <v>1668152815</v>
      </c>
      <c r="AC44" s="12">
        <v>1782583665</v>
      </c>
      <c r="AD44" s="12">
        <v>1844923081</v>
      </c>
      <c r="AE44" s="12">
        <v>1962617901</v>
      </c>
      <c r="AF44" s="12">
        <v>1939426670</v>
      </c>
      <c r="AG44" s="12">
        <v>2044509669</v>
      </c>
      <c r="AH44" s="12">
        <v>2144721637</v>
      </c>
      <c r="AI44" s="13">
        <v>4.2771573153288722E-2</v>
      </c>
      <c r="AJ44" s="13">
        <v>4.9015159732169501E-2</v>
      </c>
      <c r="AN44" s="12"/>
    </row>
    <row r="45" spans="1:42" ht="10.5" customHeight="1" x14ac:dyDescent="0.2">
      <c r="A45" s="11"/>
      <c r="B45" s="19" t="s">
        <v>67</v>
      </c>
      <c r="C45" s="14"/>
      <c r="D45" s="19"/>
      <c r="E45" s="14"/>
      <c r="F45" s="2"/>
      <c r="G45" s="12">
        <f t="shared" si="11"/>
        <v>97046858</v>
      </c>
      <c r="H45" s="12">
        <f t="shared" si="11"/>
        <v>100019221</v>
      </c>
      <c r="I45" s="12">
        <f t="shared" si="11"/>
        <v>117730496</v>
      </c>
      <c r="J45" s="12">
        <f t="shared" si="11"/>
        <v>121301267.457</v>
      </c>
      <c r="K45" s="12">
        <f t="shared" si="11"/>
        <v>138479227</v>
      </c>
      <c r="L45" s="12">
        <f t="shared" si="11"/>
        <v>182032766</v>
      </c>
      <c r="M45" s="12">
        <f t="shared" si="11"/>
        <v>188818166</v>
      </c>
      <c r="N45" s="12">
        <f t="shared" si="11"/>
        <v>222862263.78</v>
      </c>
      <c r="O45" s="12">
        <f t="shared" si="11"/>
        <v>220244536.15157908</v>
      </c>
      <c r="P45" s="12">
        <f t="shared" si="11"/>
        <v>230043086.94743147</v>
      </c>
      <c r="Q45" s="12">
        <f t="shared" si="11"/>
        <v>252647227.93788165</v>
      </c>
      <c r="R45" s="12">
        <f t="shared" si="11"/>
        <v>273051009.25281966</v>
      </c>
      <c r="S45" s="12">
        <f t="shared" si="11"/>
        <v>351493792.77200001</v>
      </c>
      <c r="T45" s="12">
        <f t="shared" si="11"/>
        <v>333361186.27999997</v>
      </c>
      <c r="U45" s="12">
        <f t="shared" si="11"/>
        <v>356684487</v>
      </c>
      <c r="V45" s="12">
        <f t="shared" si="11"/>
        <v>403105535.53025025</v>
      </c>
      <c r="W45" s="12">
        <f t="shared" si="11"/>
        <v>412016349.38999999</v>
      </c>
      <c r="X45" s="12">
        <f t="shared" si="11"/>
        <v>394943124.06999999</v>
      </c>
      <c r="Y45" s="12">
        <f t="shared" si="11"/>
        <v>407394409</v>
      </c>
      <c r="Z45" s="12">
        <f t="shared" si="11"/>
        <v>487886688</v>
      </c>
      <c r="AA45" s="12">
        <f t="shared" si="11"/>
        <v>425547529</v>
      </c>
      <c r="AB45" s="12">
        <v>439969792</v>
      </c>
      <c r="AC45" s="12">
        <v>469953360</v>
      </c>
      <c r="AD45" s="12">
        <v>569593080</v>
      </c>
      <c r="AE45" s="12">
        <v>583288301</v>
      </c>
      <c r="AF45" s="12">
        <v>647611400</v>
      </c>
      <c r="AG45" s="12">
        <v>597419465</v>
      </c>
      <c r="AH45" s="12">
        <v>561944312</v>
      </c>
      <c r="AI45" s="13">
        <v>4.1625820051661711E-2</v>
      </c>
      <c r="AJ45" s="13">
        <v>-5.9380644720037706E-2</v>
      </c>
      <c r="AN45" s="12"/>
      <c r="AP45" s="16" t="s">
        <v>68</v>
      </c>
    </row>
    <row r="46" spans="1:42" ht="10.5" customHeight="1" x14ac:dyDescent="0.2">
      <c r="A46" s="11"/>
      <c r="B46" s="19" t="s">
        <v>69</v>
      </c>
      <c r="C46" s="14"/>
      <c r="D46" s="19"/>
      <c r="E46" s="14"/>
      <c r="F46" s="2"/>
      <c r="G46" s="12">
        <f t="shared" si="11"/>
        <v>113360283</v>
      </c>
      <c r="H46" s="12">
        <f t="shared" si="11"/>
        <v>124981250</v>
      </c>
      <c r="I46" s="12">
        <f t="shared" si="11"/>
        <v>135044404</v>
      </c>
      <c r="J46" s="12">
        <f t="shared" si="11"/>
        <v>119777433.634</v>
      </c>
      <c r="K46" s="12">
        <f t="shared" si="11"/>
        <v>121781825</v>
      </c>
      <c r="L46" s="12">
        <f t="shared" si="11"/>
        <v>124584570</v>
      </c>
      <c r="M46" s="12">
        <f t="shared" si="11"/>
        <v>129146919</v>
      </c>
      <c r="N46" s="12">
        <f t="shared" si="11"/>
        <v>144770743.19</v>
      </c>
      <c r="O46" s="12">
        <f t="shared" si="11"/>
        <v>155037578.10561442</v>
      </c>
      <c r="P46" s="12">
        <f t="shared" si="11"/>
        <v>175485584</v>
      </c>
      <c r="Q46" s="12">
        <f t="shared" si="11"/>
        <v>173284680.75761902</v>
      </c>
      <c r="R46" s="12">
        <f t="shared" si="11"/>
        <v>191822395.53457043</v>
      </c>
      <c r="S46" s="12">
        <f t="shared" si="11"/>
        <v>198697073.49400002</v>
      </c>
      <c r="T46" s="12">
        <f t="shared" si="11"/>
        <v>204936889</v>
      </c>
      <c r="U46" s="12">
        <f t="shared" si="11"/>
        <v>219665294.51999998</v>
      </c>
      <c r="V46" s="12">
        <f t="shared" si="11"/>
        <v>241585088.25</v>
      </c>
      <c r="W46" s="12">
        <f t="shared" si="11"/>
        <v>246715740.25999999</v>
      </c>
      <c r="X46" s="12">
        <f t="shared" si="11"/>
        <v>244690973.49000001</v>
      </c>
      <c r="Y46" s="12">
        <f t="shared" si="11"/>
        <v>239331870</v>
      </c>
      <c r="Z46" s="12">
        <f t="shared" si="11"/>
        <v>257153290</v>
      </c>
      <c r="AA46" s="12">
        <f t="shared" si="11"/>
        <v>245907569</v>
      </c>
      <c r="AB46" s="12">
        <v>250476254</v>
      </c>
      <c r="AC46" s="12">
        <v>257641270</v>
      </c>
      <c r="AD46" s="12">
        <v>314056334</v>
      </c>
      <c r="AE46" s="12">
        <v>334951443</v>
      </c>
      <c r="AF46" s="12">
        <v>289011941</v>
      </c>
      <c r="AG46" s="12">
        <v>325258339</v>
      </c>
      <c r="AH46" s="12">
        <v>316928206</v>
      </c>
      <c r="AI46" s="13">
        <v>3.999772382235145E-2</v>
      </c>
      <c r="AJ46" s="13">
        <v>-2.5610820695976068E-2</v>
      </c>
      <c r="AN46" s="12"/>
    </row>
    <row r="47" spans="1:42" ht="10.5" customHeight="1" x14ac:dyDescent="0.2">
      <c r="A47" s="11"/>
      <c r="B47" s="19" t="s">
        <v>70</v>
      </c>
      <c r="C47" s="14"/>
      <c r="D47" s="19"/>
      <c r="E47" s="14"/>
      <c r="F47" s="2"/>
      <c r="G47" s="12">
        <f t="shared" si="11"/>
        <v>159477901</v>
      </c>
      <c r="H47" s="12">
        <f t="shared" si="11"/>
        <v>184756402</v>
      </c>
      <c r="I47" s="12">
        <f t="shared" si="11"/>
        <v>208291425</v>
      </c>
      <c r="J47" s="12">
        <f t="shared" si="11"/>
        <v>204398354.02899998</v>
      </c>
      <c r="K47" s="12">
        <f t="shared" si="11"/>
        <v>223647928</v>
      </c>
      <c r="L47" s="12">
        <f t="shared" si="11"/>
        <v>220858025</v>
      </c>
      <c r="M47" s="12">
        <f t="shared" si="11"/>
        <v>254130453</v>
      </c>
      <c r="N47" s="12">
        <f t="shared" si="11"/>
        <v>257684690.12</v>
      </c>
      <c r="O47" s="12">
        <f t="shared" si="11"/>
        <v>252881862.60601604</v>
      </c>
      <c r="P47" s="12">
        <f t="shared" si="11"/>
        <v>282646897.83687454</v>
      </c>
      <c r="Q47" s="12">
        <f t="shared" si="11"/>
        <v>310382868.47229391</v>
      </c>
      <c r="R47" s="12">
        <f t="shared" si="11"/>
        <v>352826879.37400055</v>
      </c>
      <c r="S47" s="12">
        <f t="shared" si="11"/>
        <v>347835608.13580251</v>
      </c>
      <c r="T47" s="12">
        <f t="shared" si="11"/>
        <v>363941123.83000004</v>
      </c>
      <c r="U47" s="12">
        <f t="shared" si="11"/>
        <v>364293751.07000005</v>
      </c>
      <c r="V47" s="12">
        <f t="shared" si="11"/>
        <v>443881023.46869636</v>
      </c>
      <c r="W47" s="12">
        <f t="shared" si="11"/>
        <v>428351993.37</v>
      </c>
      <c r="X47" s="12">
        <f t="shared" si="11"/>
        <v>418538354.63</v>
      </c>
      <c r="Y47" s="12">
        <f t="shared" si="11"/>
        <v>424886976</v>
      </c>
      <c r="Z47" s="12">
        <f t="shared" si="11"/>
        <v>465236132</v>
      </c>
      <c r="AA47" s="12">
        <f t="shared" si="11"/>
        <v>500551828</v>
      </c>
      <c r="AB47" s="12">
        <v>480486844</v>
      </c>
      <c r="AC47" s="12">
        <v>471505577</v>
      </c>
      <c r="AD47" s="12">
        <v>512336888</v>
      </c>
      <c r="AE47" s="12">
        <v>585877497</v>
      </c>
      <c r="AF47" s="12">
        <v>576192199</v>
      </c>
      <c r="AG47" s="12">
        <v>619771255</v>
      </c>
      <c r="AH47" s="12">
        <v>639442752</v>
      </c>
      <c r="AI47" s="13">
        <v>4.878554904223642E-2</v>
      </c>
      <c r="AJ47" s="13">
        <v>3.1739931210588331E-2</v>
      </c>
      <c r="AN47" s="12"/>
    </row>
    <row r="48" spans="1:42" ht="10.5" customHeight="1" x14ac:dyDescent="0.2">
      <c r="A48" s="11"/>
      <c r="B48" s="19" t="s">
        <v>71</v>
      </c>
      <c r="C48" s="14"/>
      <c r="D48" s="19"/>
      <c r="E48" s="14"/>
      <c r="F48" s="2"/>
      <c r="G48" s="12">
        <f t="shared" si="11"/>
        <v>104627340</v>
      </c>
      <c r="H48" s="12">
        <f t="shared" si="11"/>
        <v>106048446</v>
      </c>
      <c r="I48" s="12">
        <f t="shared" si="11"/>
        <v>121871506</v>
      </c>
      <c r="J48" s="12">
        <f t="shared" si="11"/>
        <v>127168735.001</v>
      </c>
      <c r="K48" s="12">
        <f t="shared" si="11"/>
        <v>138764861</v>
      </c>
      <c r="L48" s="12">
        <f t="shared" si="11"/>
        <v>146927848</v>
      </c>
      <c r="M48" s="12">
        <f t="shared" si="11"/>
        <v>152729474</v>
      </c>
      <c r="N48" s="12">
        <f t="shared" si="11"/>
        <v>176828763</v>
      </c>
      <c r="O48" s="12">
        <f t="shared" si="11"/>
        <v>183323671.98942721</v>
      </c>
      <c r="P48" s="12">
        <f t="shared" si="11"/>
        <v>192955374.5526669</v>
      </c>
      <c r="Q48" s="12">
        <f t="shared" si="11"/>
        <v>216161221.73139057</v>
      </c>
      <c r="R48" s="12">
        <f t="shared" si="11"/>
        <v>221090556.29565564</v>
      </c>
      <c r="S48" s="12">
        <f t="shared" si="11"/>
        <v>232984913.97404084</v>
      </c>
      <c r="T48" s="12">
        <f t="shared" si="11"/>
        <v>282948652.49000001</v>
      </c>
      <c r="U48" s="12">
        <f t="shared" si="11"/>
        <v>306661852.27999997</v>
      </c>
      <c r="V48" s="12">
        <f t="shared" si="11"/>
        <v>327100078.04999995</v>
      </c>
      <c r="W48" s="12">
        <f t="shared" si="11"/>
        <v>338857401.96000004</v>
      </c>
      <c r="X48" s="12">
        <f t="shared" si="11"/>
        <v>340338770.14999998</v>
      </c>
      <c r="Y48" s="12">
        <f t="shared" si="11"/>
        <v>363320620</v>
      </c>
      <c r="Z48" s="12">
        <f t="shared" si="11"/>
        <v>391657941</v>
      </c>
      <c r="AA48" s="12">
        <f t="shared" si="11"/>
        <v>394621889</v>
      </c>
      <c r="AB48" s="12">
        <v>426484694</v>
      </c>
      <c r="AC48" s="12">
        <v>466833946</v>
      </c>
      <c r="AD48" s="12">
        <v>443902316</v>
      </c>
      <c r="AE48" s="12">
        <v>463650831</v>
      </c>
      <c r="AF48" s="12">
        <v>468897457</v>
      </c>
      <c r="AG48" s="12">
        <v>499787721</v>
      </c>
      <c r="AH48" s="12">
        <v>484419997</v>
      </c>
      <c r="AI48" s="13">
        <v>2.1456247085466229E-2</v>
      </c>
      <c r="AJ48" s="13">
        <v>-3.0748502522734047E-2</v>
      </c>
      <c r="AN48" s="12"/>
    </row>
    <row r="49" spans="1:59" ht="10.5" customHeight="1" x14ac:dyDescent="0.2">
      <c r="A49" s="11"/>
      <c r="B49" s="19" t="s">
        <v>72</v>
      </c>
      <c r="C49" s="14"/>
      <c r="D49" s="19"/>
      <c r="E49" s="14"/>
      <c r="F49" s="2"/>
      <c r="G49" s="12">
        <f t="shared" si="11"/>
        <v>331266870</v>
      </c>
      <c r="H49" s="12">
        <f t="shared" si="11"/>
        <v>280432050</v>
      </c>
      <c r="I49" s="12">
        <f t="shared" si="11"/>
        <v>290697336</v>
      </c>
      <c r="J49" s="12">
        <f t="shared" si="11"/>
        <v>312700722.41399997</v>
      </c>
      <c r="K49" s="12">
        <f t="shared" si="11"/>
        <v>341591105</v>
      </c>
      <c r="L49" s="12">
        <f t="shared" si="11"/>
        <v>405155159</v>
      </c>
      <c r="M49" s="12">
        <f t="shared" si="11"/>
        <v>411371401</v>
      </c>
      <c r="N49" s="12">
        <f t="shared" si="11"/>
        <v>506234170</v>
      </c>
      <c r="O49" s="12">
        <f t="shared" si="11"/>
        <v>553573249.32027411</v>
      </c>
      <c r="P49" s="12">
        <f t="shared" si="11"/>
        <v>916728299.18655944</v>
      </c>
      <c r="Q49" s="12">
        <f t="shared" si="11"/>
        <v>682681228.3816936</v>
      </c>
      <c r="R49" s="12">
        <f t="shared" si="11"/>
        <v>682023434</v>
      </c>
      <c r="S49" s="12">
        <f t="shared" si="11"/>
        <v>610139338.38300002</v>
      </c>
      <c r="T49" s="12">
        <f t="shared" si="11"/>
        <v>998023305.74000001</v>
      </c>
      <c r="U49" s="12">
        <f t="shared" si="11"/>
        <v>1074498167.23</v>
      </c>
      <c r="V49" s="12">
        <f t="shared" si="11"/>
        <v>1094810889.1500001</v>
      </c>
      <c r="W49" s="12">
        <f t="shared" si="11"/>
        <v>1186488425.4300001</v>
      </c>
      <c r="X49" s="12">
        <f t="shared" si="11"/>
        <v>1407507653.6399999</v>
      </c>
      <c r="Y49" s="12">
        <f t="shared" si="11"/>
        <v>1436841774</v>
      </c>
      <c r="Z49" s="12">
        <f t="shared" si="11"/>
        <v>1404829375</v>
      </c>
      <c r="AA49" s="12">
        <f t="shared" si="11"/>
        <v>1701822606</v>
      </c>
      <c r="AB49" s="12">
        <v>1590518190</v>
      </c>
      <c r="AC49" s="12">
        <v>1776766160</v>
      </c>
      <c r="AD49" s="12">
        <v>1748498269</v>
      </c>
      <c r="AE49" s="12">
        <v>2189664943</v>
      </c>
      <c r="AF49" s="12">
        <v>1642293707</v>
      </c>
      <c r="AG49" s="12">
        <v>2245947066</v>
      </c>
      <c r="AH49" s="12">
        <v>2259042773</v>
      </c>
      <c r="AI49" s="13">
        <v>6.022401125117649E-2</v>
      </c>
      <c r="AJ49" s="13">
        <v>5.8308172967421129E-3</v>
      </c>
      <c r="AN49" s="12"/>
    </row>
    <row r="50" spans="1:59" ht="10.5" customHeight="1" x14ac:dyDescent="0.2">
      <c r="A50" s="11"/>
      <c r="B50" s="19" t="s">
        <v>73</v>
      </c>
      <c r="C50" s="14"/>
      <c r="D50" s="19"/>
      <c r="E50" s="14"/>
      <c r="F50" s="2"/>
      <c r="G50" s="12">
        <f t="shared" si="11"/>
        <v>327899866</v>
      </c>
      <c r="H50" s="12">
        <f t="shared" si="11"/>
        <v>328183918</v>
      </c>
      <c r="I50" s="12">
        <f t="shared" si="11"/>
        <v>309883417</v>
      </c>
      <c r="J50" s="12">
        <f t="shared" si="11"/>
        <v>404373235.56</v>
      </c>
      <c r="K50" s="12">
        <f t="shared" si="11"/>
        <v>510771341</v>
      </c>
      <c r="L50" s="12">
        <f t="shared" si="11"/>
        <v>678942405</v>
      </c>
      <c r="M50" s="12">
        <f t="shared" si="11"/>
        <v>738752581</v>
      </c>
      <c r="N50" s="12">
        <f t="shared" si="11"/>
        <v>789999325</v>
      </c>
      <c r="O50" s="12">
        <f t="shared" si="11"/>
        <v>965647537.44155777</v>
      </c>
      <c r="P50" s="12">
        <f t="shared" si="11"/>
        <v>1078441172</v>
      </c>
      <c r="Q50" s="12">
        <f t="shared" si="11"/>
        <v>997840391.83460951</v>
      </c>
      <c r="R50" s="12">
        <f t="shared" si="11"/>
        <v>1001299342.2956556</v>
      </c>
      <c r="S50" s="12">
        <f t="shared" si="11"/>
        <v>1081177101</v>
      </c>
      <c r="T50" s="12">
        <f t="shared" si="11"/>
        <v>1236761850.01</v>
      </c>
      <c r="U50" s="12">
        <f t="shared" si="11"/>
        <v>1537355855.1100001</v>
      </c>
      <c r="V50" s="12">
        <f t="shared" si="11"/>
        <v>1532031985.8099999</v>
      </c>
      <c r="W50" s="12">
        <f t="shared" si="11"/>
        <v>1781956983.6900001</v>
      </c>
      <c r="X50" s="12">
        <f t="shared" si="11"/>
        <v>1662121357</v>
      </c>
      <c r="Y50" s="12">
        <f t="shared" si="11"/>
        <v>1429460399</v>
      </c>
      <c r="Z50" s="12">
        <f t="shared" si="11"/>
        <v>1270809536</v>
      </c>
      <c r="AA50" s="12">
        <f t="shared" si="11"/>
        <v>1299547870</v>
      </c>
      <c r="AB50" s="12">
        <v>1315578145</v>
      </c>
      <c r="AC50" s="12">
        <v>1304725756</v>
      </c>
      <c r="AD50" s="12">
        <v>1617587282.1199999</v>
      </c>
      <c r="AE50" s="12">
        <v>1698000520</v>
      </c>
      <c r="AF50" s="12">
        <v>1926930025</v>
      </c>
      <c r="AG50" s="12">
        <v>1995965784</v>
      </c>
      <c r="AH50" s="12">
        <v>1982109052</v>
      </c>
      <c r="AI50" s="13">
        <v>7.0701675912658191E-2</v>
      </c>
      <c r="AJ50" s="13">
        <v>-6.9423695090757125E-3</v>
      </c>
      <c r="AN50" s="5"/>
    </row>
    <row r="51" spans="1:59" ht="10.5" customHeight="1" x14ac:dyDescent="0.2">
      <c r="A51" s="11"/>
      <c r="B51" s="19" t="s">
        <v>74</v>
      </c>
      <c r="C51" s="14"/>
      <c r="D51" s="19"/>
      <c r="E51" s="14"/>
      <c r="F51" s="2"/>
      <c r="G51" s="12">
        <f t="shared" si="11"/>
        <v>92390402</v>
      </c>
      <c r="H51" s="12">
        <f t="shared" si="11"/>
        <v>103821464</v>
      </c>
      <c r="I51" s="12">
        <f t="shared" si="11"/>
        <v>105454288</v>
      </c>
      <c r="J51" s="12">
        <f t="shared" ref="J51:AA51" si="12">J107+J163+J220</f>
        <v>92820327.691</v>
      </c>
      <c r="K51" s="12">
        <f t="shared" si="12"/>
        <v>106240612</v>
      </c>
      <c r="L51" s="12">
        <f t="shared" si="12"/>
        <v>87789699</v>
      </c>
      <c r="M51" s="12">
        <f t="shared" si="12"/>
        <v>89470364</v>
      </c>
      <c r="N51" s="12">
        <f t="shared" si="12"/>
        <v>146158617</v>
      </c>
      <c r="O51" s="12">
        <f t="shared" si="12"/>
        <v>118749220.92218357</v>
      </c>
      <c r="P51" s="12">
        <f t="shared" si="12"/>
        <v>160120231.71021771</v>
      </c>
      <c r="Q51" s="12">
        <f t="shared" si="12"/>
        <v>116027313.77108726</v>
      </c>
      <c r="R51" s="12">
        <f t="shared" si="12"/>
        <v>143932927</v>
      </c>
      <c r="S51" s="12">
        <f t="shared" si="12"/>
        <v>150644824.90000001</v>
      </c>
      <c r="T51" s="12">
        <f t="shared" si="12"/>
        <v>236825986.06</v>
      </c>
      <c r="U51" s="12">
        <f t="shared" si="12"/>
        <v>307540344.74199998</v>
      </c>
      <c r="V51" s="12">
        <f t="shared" si="12"/>
        <v>301908802.90999997</v>
      </c>
      <c r="W51" s="12">
        <f t="shared" si="12"/>
        <v>386592991.43299997</v>
      </c>
      <c r="X51" s="12">
        <f t="shared" si="12"/>
        <v>394388913.38</v>
      </c>
      <c r="Y51" s="12">
        <f t="shared" si="12"/>
        <v>414387489</v>
      </c>
      <c r="Z51" s="12">
        <f t="shared" si="12"/>
        <v>467575526</v>
      </c>
      <c r="AA51" s="12">
        <f t="shared" si="12"/>
        <v>482018129</v>
      </c>
      <c r="AB51" s="12">
        <v>406331131</v>
      </c>
      <c r="AC51" s="12">
        <v>334809694</v>
      </c>
      <c r="AD51" s="12">
        <v>506521315</v>
      </c>
      <c r="AE51" s="12">
        <v>705382497</v>
      </c>
      <c r="AF51" s="12">
        <v>706834214</v>
      </c>
      <c r="AG51" s="12">
        <v>756948226</v>
      </c>
      <c r="AH51" s="12">
        <v>483963789</v>
      </c>
      <c r="AI51" s="13">
        <v>2.9569010059170786E-2</v>
      </c>
      <c r="AJ51" s="13">
        <v>-0.36063818848292012</v>
      </c>
      <c r="AN51" s="12"/>
    </row>
    <row r="52" spans="1:59" ht="10.5" customHeight="1" x14ac:dyDescent="0.2">
      <c r="A52" s="11"/>
      <c r="B52" s="19" t="s">
        <v>75</v>
      </c>
      <c r="C52" s="19"/>
      <c r="D52" s="19"/>
      <c r="E52" s="19"/>
      <c r="F52" s="2"/>
      <c r="G52" s="5"/>
      <c r="H52" s="5"/>
      <c r="I52" s="5"/>
      <c r="J52" s="5"/>
      <c r="K52" s="5"/>
      <c r="L52" s="5"/>
      <c r="M52" s="5"/>
      <c r="N52" s="5"/>
      <c r="O52" s="5"/>
      <c r="P52" s="5"/>
      <c r="Q52" s="5"/>
      <c r="R52" s="12">
        <f t="shared" ref="R52:AA52" si="13">R234</f>
        <v>1399064708.75</v>
      </c>
      <c r="S52" s="12">
        <f t="shared" si="13"/>
        <v>1221120244.8799999</v>
      </c>
      <c r="T52" s="12">
        <f t="shared" si="13"/>
        <v>1043175781.0099999</v>
      </c>
      <c r="U52" s="12">
        <f t="shared" si="13"/>
        <v>1064670070.0449998</v>
      </c>
      <c r="V52" s="12">
        <f t="shared" si="13"/>
        <v>1086164359.0800002</v>
      </c>
      <c r="W52" s="12">
        <f t="shared" si="13"/>
        <v>1104738293.4100001</v>
      </c>
      <c r="X52" s="12">
        <f t="shared" si="13"/>
        <v>1123312227.74</v>
      </c>
      <c r="Y52" s="12">
        <f t="shared" si="13"/>
        <v>1152276348.6000004</v>
      </c>
      <c r="Z52" s="12">
        <f t="shared" si="13"/>
        <v>1181240469.46</v>
      </c>
      <c r="AA52" s="12">
        <f t="shared" si="13"/>
        <v>1243003793.77</v>
      </c>
      <c r="AB52" s="12">
        <v>1304767118.0799999</v>
      </c>
      <c r="AC52" s="12">
        <v>1358975876</v>
      </c>
      <c r="AD52" s="12">
        <v>1180761604</v>
      </c>
      <c r="AE52" s="12">
        <v>1194453886.6004703</v>
      </c>
      <c r="AF52" s="12">
        <v>1242409153.5000002</v>
      </c>
      <c r="AG52" s="12">
        <v>1298518774.0097513</v>
      </c>
      <c r="AH52" s="12">
        <v>1310619424.1500003</v>
      </c>
      <c r="AI52" s="13">
        <v>7.4616108133351844E-4</v>
      </c>
      <c r="AJ52" s="13">
        <v>9.3188103109844937E-3</v>
      </c>
      <c r="AN52" s="12"/>
    </row>
    <row r="53" spans="1:59"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c r="AN53" s="12"/>
    </row>
    <row r="54" spans="1:59" ht="10.5" customHeight="1" x14ac:dyDescent="0.2">
      <c r="A54" s="25"/>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c r="AN54" s="12"/>
    </row>
    <row r="55" spans="1:59"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c r="AN55" s="12"/>
    </row>
    <row r="56" spans="1:59" ht="10.5" customHeight="1" x14ac:dyDescent="0.2">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c r="AN56" s="12"/>
    </row>
    <row r="57" spans="1:59"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c r="AN57" s="12"/>
    </row>
    <row r="58" spans="1:59"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c r="AN58" s="12"/>
    </row>
    <row r="59" spans="1:59" ht="13.5" customHeight="1" x14ac:dyDescent="0.2">
      <c r="A59" s="32" t="s">
        <v>0</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c r="AN59" s="12"/>
    </row>
    <row r="60" spans="1:59"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c r="AN60" s="12"/>
      <c r="BA60" s="36" t="s">
        <v>77</v>
      </c>
    </row>
    <row r="61" spans="1:59"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78</v>
      </c>
      <c r="AC61" s="37" t="s">
        <v>79</v>
      </c>
      <c r="AD61" s="6" t="s">
        <v>80</v>
      </c>
      <c r="AE61" s="6" t="s">
        <v>81</v>
      </c>
      <c r="AF61" s="6" t="s">
        <v>82</v>
      </c>
      <c r="AG61" s="6" t="s">
        <v>83</v>
      </c>
      <c r="AH61" s="6" t="s">
        <v>84</v>
      </c>
      <c r="AI61" s="7" t="s">
        <v>32</v>
      </c>
      <c r="AJ61" s="7" t="s">
        <v>33</v>
      </c>
      <c r="AN61" s="12"/>
      <c r="AO61" s="37" t="s">
        <v>14</v>
      </c>
      <c r="AP61" s="37" t="s">
        <v>15</v>
      </c>
      <c r="AQ61" s="37" t="s">
        <v>16</v>
      </c>
      <c r="AR61" s="37" t="s">
        <v>17</v>
      </c>
      <c r="AS61" s="37" t="s">
        <v>18</v>
      </c>
      <c r="AT61" s="37" t="s">
        <v>19</v>
      </c>
      <c r="AU61" s="37" t="s">
        <v>20</v>
      </c>
      <c r="AV61" s="37" t="s">
        <v>21</v>
      </c>
      <c r="AW61" s="37" t="s">
        <v>22</v>
      </c>
      <c r="AX61" s="37" t="s">
        <v>23</v>
      </c>
      <c r="AY61" s="37" t="s">
        <v>24</v>
      </c>
      <c r="AZ61" s="37" t="s">
        <v>25</v>
      </c>
      <c r="BA61" s="37" t="s">
        <v>85</v>
      </c>
      <c r="BB61" s="37" t="s">
        <v>27</v>
      </c>
      <c r="BC61" s="37" t="s">
        <v>28</v>
      </c>
      <c r="BD61" s="37" t="s">
        <v>29</v>
      </c>
      <c r="BE61" s="37" t="s">
        <v>30</v>
      </c>
      <c r="BF61" s="37" t="s">
        <v>31</v>
      </c>
      <c r="BG61" s="37" t="s">
        <v>2</v>
      </c>
    </row>
    <row r="62" spans="1:59" ht="10.5" customHeight="1" x14ac:dyDescent="0.2">
      <c r="A62" s="38" t="s">
        <v>86</v>
      </c>
      <c r="B62" s="38"/>
      <c r="C62" s="38"/>
      <c r="D62" s="38"/>
      <c r="E62" s="33"/>
      <c r="F62" s="9"/>
      <c r="G62" s="5">
        <v>3191589550</v>
      </c>
      <c r="H62" s="5">
        <v>3387051728</v>
      </c>
      <c r="I62" s="5">
        <v>3468368373</v>
      </c>
      <c r="J62" s="5">
        <v>3838200169</v>
      </c>
      <c r="K62" s="5">
        <v>4224758104</v>
      </c>
      <c r="L62" s="5">
        <v>4629513611</v>
      </c>
      <c r="M62" s="5">
        <v>4844609439</v>
      </c>
      <c r="N62" s="5">
        <v>5507909464</v>
      </c>
      <c r="O62" s="39">
        <f>SUM(Abbeville!O62+Aiken!O62+Allendale!O62+Anderson!O62+Bamberg!O62+Barnwell!O62+Beaufort!O62+Berkeley!O62+Calhoun!O62+Charleston!O62+Cherokee!O62+Chester!O62+Chesterfield!O62+Clarendon!O62+Colleton!O62+Darlington!O62+Dorchester!O62+Dillon!O62+Edgefield!O62+Fairfield!O62+Florence!O62+Georgetown!O62+Greenville!O62+Greenwood!O62+Hampton!O62+Horry!O62+Jasper!O62+Kershaw!O62+Lancaster!O62+Laurens!O62+Lee!O62+Lexington!O62+Marion!O62+Marlboro!O62+McCormick!O62+Newberry!O62+Oconee!O62+Orangeburg!O62+Pickens!O62+Richland!O62+Saluda!O62+Spartanburg!O62+Sumter!O62+Union!O62+Williamsburg!O62+York!O62+AN62)</f>
        <v>5797465990</v>
      </c>
      <c r="P62" s="39">
        <f>SUM(Abbeville!P62+Aiken!P62+Allendale!P62+Anderson!P62+Bamberg!P62+Barnwell!P62+Beaufort!P62+Berkeley!P62+Calhoun!P62+Charleston!P62+Cherokee!P62+Chester!P62+Chesterfield!P62+Clarendon!P62+Colleton!P62+Darlington!P62+Dorchester!P62+Dillon!P62+Edgefield!P62+Fairfield!P62+Florence!P62+Georgetown!P62+Greenville!P62+Greenwood!P62+Hampton!P62+Horry!P62+Jasper!P62+Kershaw!P62+Lancaster!P62+Laurens!P62+Lee!P62+Lexington!P62+Marion!P62+Marlboro!P62+McCormick!P62+Newberry!P62+Oconee!P62+Orangeburg!P62+Pickens!P62+Richland!P62+Saluda!P62+Spartanburg!P62+Sumter!P62+Union!P62+Williamsburg!P62+York!P62+AO62)</f>
        <v>7154114505</v>
      </c>
      <c r="Q62" s="39">
        <f>SUM(Abbeville!Q62+Aiken!Q62+Allendale!Q62+Anderson!Q62+Bamberg!Q62+Barnwell!Q62+Beaufort!Q62+Berkeley!Q62+Calhoun!Q62+Charleston!Q62+Cherokee!Q62+Chester!Q62+Chesterfield!Q62+Clarendon!Q62+Colleton!Q62+Darlington!Q62+Dorchester!Q62+Dillon!Q62+Edgefield!Q62+Fairfield!Q62+Florence!Q62+Georgetown!Q62+Greenville!Q62+Greenwood!Q62+Hampton!Q62+Horry!Q62+Jasper!Q62+Kershaw!Q62+Lancaster!Q62+Laurens!Q62+Lee!Q62+Lexington!Q62+Marion!Q62+Marlboro!Q62+McCormick!Q62+Newberry!Q62+Oconee!Q62+Orangeburg!Q62+Pickens!Q62+Richland!Q62+Saluda!Q62+Spartanburg!Q62+Sumter!Q62+Union!Q62+Williamsburg!Q62+York!Q62+AP62)</f>
        <v>6353432796</v>
      </c>
      <c r="R62" s="39">
        <f>SUM(Abbeville!R62+Aiken!R62+Allendale!R62+Anderson!R62+Bamberg!R62+Barnwell!R62+Beaufort!R62+Berkeley!R62+Calhoun!R62+Charleston!R62+Cherokee!R62+Chester!R62+Chesterfield!R62+Clarendon!R62+Colleton!R62+Darlington!R62+Dorchester!R62+Dillon!R62+Edgefield!R62+Fairfield!R62+Florence!R62+Georgetown!R62+Greenville!R62+Greenwood!R62+Hampton!R62+Horry!R62+Jasper!R62+Kershaw!R62+Lancaster!R62+Laurens!R62+Lee!R62+Lexington!R62+Marion!R62+Marlboro!R62+McCormick!R62+Newberry!R62+Oconee!R62+Orangeburg!R62+Pickens!R62+Richland!R62+Saluda!R62+Spartanburg!R62+Sumter!R62+Union!R62+Williamsburg!R62+York!R62+AQ62)</f>
        <v>7214008964</v>
      </c>
      <c r="S62" s="39">
        <f>SUM(Abbeville!S62+Aiken!S62+Allendale!S62+Anderson!S62+Bamberg!S62+Barnwell!S62+Beaufort!S62+Berkeley!S62+Calhoun!S62+Charleston!S62+Cherokee!S62+Chester!S62+Chesterfield!S62+Clarendon!S62+Colleton!S62+Darlington!S62+Dorchester!S62+Dillon!S62+Edgefield!S62+Fairfield!S62+Florence!S62+Georgetown!S62+Greenville!S62+Greenwood!S62+Hampton!S62+Horry!S62+Jasper!S62+Kershaw!S62+Lancaster!S62+Laurens!S62+Lee!S62+Lexington!S62+Marion!S62+Marlboro!S62+McCormick!S62+Newberry!S62+Oconee!S62+Orangeburg!S62+Pickens!S62+Richland!S62+Saluda!S62+Spartanburg!S62+Sumter!S62+Union!S62+Williamsburg!S62+York!S62+AR62)</f>
        <v>7796563387</v>
      </c>
      <c r="T62" s="39">
        <f>SUM(Abbeville!T62+Aiken!T62+Allendale!T62+Anderson!T62+Bamberg!T62+Barnwell!T62+Beaufort!T62+Berkeley!T62+Calhoun!T62+Charleston!T62+Cherokee!T62+Chester!T62+Chesterfield!T62+Clarendon!T62+Colleton!T62+Darlington!T62+Dorchester!T62+Dillon!T62+Edgefield!T62+Fairfield!T62+Florence!T62+Georgetown!T62+Greenville!T62+Greenwood!T62+Hampton!T62+Horry!T62+Jasper!T62+Kershaw!T62+Lancaster!T62+Laurens!T62+Lee!T62+Lexington!T62+Marion!T62+Marlboro!T62+McCormick!T62+Newberry!T62+Oconee!T62+Orangeburg!T62+Pickens!T62+Richland!T62+Saluda!T62+Spartanburg!T62+Sumter!T62+Union!T62+Williamsburg!T62+York!T62+AS62)</f>
        <v>8846993899</v>
      </c>
      <c r="U62" s="8">
        <f>SUM(Abbeville!U62+Aiken!U62+Allendale!U62+Anderson!U62+Bamberg!U62+Barnwell!U62+Beaufort!U62+Berkeley!U62+Calhoun!U62+Charleston!U62+Cherokee!U62+Chester!U62+Chesterfield!U62+Clarendon!U62+Colleton!U62+Darlington!U62+Dorchester!U62+Dillon!U62+Edgefield!U62+Fairfield!U62+Florence!U62+Georgetown!U62+Greenville!U62+Greenwood!U62+Hampton!U62+Horry!U62+Jasper!U62+Kershaw!U62+Lancaster!U62+Laurens!U62+Lee!U62+Lexington!U62+Marion!U62+Marlboro!U62+McCormick!U62+Newberry!U62+Oconee!U62+Orangeburg!U62+Pickens!U62+Richland!U62+Saluda!U62+Spartanburg!U62+Sumter!U62+Union!U62+Williamsburg!U62+York!U62+AT62)</f>
        <v>8879327706</v>
      </c>
      <c r="V62" s="8">
        <f>SUM(Abbeville!V62+Aiken!V62+Allendale!V62+Anderson!V62+Bamberg!V62+Barnwell!V62+Beaufort!V62+Berkeley!V62+Calhoun!V62+Charleston!V62+Cherokee!V62+Chester!V62+Chesterfield!V62+Clarendon!V62+Colleton!V62+Darlington!V62+Dorchester!V62+Dillon!V62+Edgefield!V62+Fairfield!V62+Florence!V62+Georgetown!V62+Greenville!V62+Greenwood!V62+Hampton!V62+Horry!V62+Jasper!V62+Kershaw!V62+Lancaster!V62+Laurens!V62+Lee!V62+Lexington!V62+Marion!V62+Marlboro!V62+McCormick!V62+Newberry!V62+Oconee!V62+Orangeburg!V62+Pickens!V62+Richland!V62+Saluda!V62+Spartanburg!V62+Sumter!V62+Union!V62+Williamsburg!V62+York!V62+AU62)</f>
        <v>8201574379.6599998</v>
      </c>
      <c r="W62" s="8">
        <f>SUM(Abbeville!W62+Aiken!W62+Allendale!W62+Anderson!W62+Bamberg!W62+Barnwell!W62+Beaufort!W62+Berkeley!W62+Calhoun!W62+Charleston!W62+Cherokee!W62+Chester!W62+Chesterfield!W62+Clarendon!W62+Colleton!W62+Darlington!W62+Dorchester!W62+Dillon!W62+Edgefield!W62+Fairfield!W62+Florence!W62+Georgetown!W62+Greenville!W62+Greenwood!W62+Hampton!W62+Horry!W62+Jasper!W62+Kershaw!W62+Lancaster!W62+Laurens!W62+Lee!W62+Lexington!W62+Marion!W62+Marlboro!W62+McCormick!W62+Newberry!W62+Oconee!W62+Orangeburg!W62+Pickens!W62+Richland!W62+Saluda!W62+Spartanburg!W62+Sumter!W62+Union!W62+Williamsburg!W62+York!W62+AV62)</f>
        <v>8385368296</v>
      </c>
      <c r="X62" s="8">
        <f>SUM(Abbeville!X62+Aiken!X62+Allendale!X62+Anderson!X62+Bamberg!X62+Barnwell!X62+Beaufort!X62+Berkeley!X62+Calhoun!X62+Charleston!X62+Cherokee!X62+Chester!X62+Chesterfield!X62+Clarendon!X62+Colleton!X62+Darlington!X62+Dorchester!X62+Dillon!X62+Edgefield!X62+Fairfield!X62+Florence!X62+Georgetown!X62+Greenville!X62+Greenwood!X62+Hampton!X62+Horry!X62+Jasper!X62+Kershaw!X62+Lancaster!X62+Laurens!X62+Lee!X62+Lexington!X62+Marion!X62+Marlboro!X62+McCormick!X62+Newberry!X62+Oconee!X62+Orangeburg!X62+Pickens!X62+Richland!X62+Saluda!X62+Spartanburg!X62+Sumter!X62+Union!X62+Williamsburg!X62+York!X62+AW62)</f>
        <v>8758602155</v>
      </c>
      <c r="Y62" s="8">
        <f>SUM(Abbeville!Y62+Aiken!Y62+Allendale!Y62+Anderson!Y62+Bamberg!Y62+Barnwell!Y62+Beaufort!Y62+Berkeley!Y62+Calhoun!Y62+Charleston!Y62+Cherokee!Y62+Chester!Y62+Chesterfield!Y62+Clarendon!Y62+Colleton!Y62+Darlington!Y62+Dorchester!Y62+Dillon!Y62+Edgefield!Y62+Fairfield!Y62+Florence!Y62+Georgetown!Y62+Greenville!Y62+Greenwood!Y62+Hampton!Y62+Horry!Y62+Jasper!Y62+Kershaw!Y62+Lancaster!Y62+Laurens!Y62+Lee!Y62+Lexington!Y62+Marion!Y62+Marlboro!Y62+McCormick!Y62+Newberry!Y62+Oconee!Y62+Orangeburg!Y62+Pickens!Y62+Richland!Y62+Saluda!Y62+Spartanburg!Y62+Sumter!Y62+Union!Y62+Williamsburg!Y62+York!Y62+AX62)</f>
        <v>8702055322.7460785</v>
      </c>
      <c r="Z62" s="8">
        <f>SUM(Abbeville!Z62+Aiken!Z62+Allendale!Z62+Anderson!Z62+Bamberg!Z62+Barnwell!Z62+Beaufort!Z62+Berkeley!Z62+Calhoun!Z62+Charleston!Z62+Cherokee!Z62+Chester!Z62+Chesterfield!Z62+Clarendon!Z62+Colleton!Z62+Darlington!Z62+Dorchester!Z62+Dillon!Z62+Edgefield!Z62+Fairfield!Z62+Florence!Z62+Georgetown!Z62+Greenville!Z62+Greenwood!Z62+Hampton!Z62+Horry!Z62+Jasper!Z62+Kershaw!Z62+Lancaster!Z62+Laurens!Z62+Lee!Z62+Lexington!Z62+Marion!Z62+Marlboro!Z62+McCormick!Z62+Newberry!Z62+Oconee!Z62+Orangeburg!Z62+Pickens!Z62+Richland!Z62+Saluda!Z62+Spartanburg!Z62+Sumter!Z62+Union!Z62+Williamsburg!Z62+York!Z62+AY62)</f>
        <v>8941041783.2169838</v>
      </c>
      <c r="AA62" s="8">
        <f>SUM(Abbeville!AA62+Aiken!AA62+Allendale!AA62+Anderson!AA62+Bamberg!AA62+Barnwell!AA62+Beaufort!AA62+Berkeley!AA62+Calhoun!AA62+Charleston!AA62+Cherokee!AA62+Chester!AA62+Chesterfield!AA62+Clarendon!AA62+Colleton!AA62+Darlington!AA62+Dorchester!AA62+Dillon!AA62+Edgefield!AA62+Fairfield!AA62+Florence!AA62+Georgetown!AA62+Greenville!AA62+Greenwood!AA62+Hampton!AA62+Horry!AA62+Jasper!AA62+Kershaw!AA62+Lancaster!AA62+Laurens!AA62+Lee!AA62+Lexington!AA62+Marion!AA62+Marlboro!AA62+McCormick!AA62+Newberry!AA62+Oconee!AA62+Orangeburg!AA62+Pickens!AA62+Richland!AA62+Saluda!AA62+Spartanburg!AA62+Sumter!AA62+Union!AA62+Williamsburg!AA62+York!AA62+AZ62)</f>
        <v>9702203115</v>
      </c>
      <c r="AB62" s="8">
        <v>9540842999.2999992</v>
      </c>
      <c r="AC62" s="8">
        <v>10980259142</v>
      </c>
      <c r="AD62" s="8">
        <v>10700974414.190001</v>
      </c>
      <c r="AE62" s="8">
        <v>11090085635</v>
      </c>
      <c r="AF62" s="8">
        <v>11517039189</v>
      </c>
      <c r="AG62" s="8">
        <v>11949022562</v>
      </c>
      <c r="AH62" s="8">
        <v>12518858836.82</v>
      </c>
      <c r="AI62" s="10">
        <v>4.6316318851058247E-2</v>
      </c>
      <c r="AJ62" s="10">
        <v>4.7688944586327886E-2</v>
      </c>
      <c r="AN62" s="5"/>
      <c r="AO62" s="8">
        <v>62056938</v>
      </c>
      <c r="AP62" s="8">
        <v>56623912</v>
      </c>
      <c r="AQ62" s="8">
        <v>51833083</v>
      </c>
      <c r="AR62" s="8">
        <v>53424257</v>
      </c>
      <c r="AS62" s="8">
        <v>50917807</v>
      </c>
      <c r="AT62" s="8">
        <v>50953415</v>
      </c>
      <c r="AU62" s="8">
        <v>55459498</v>
      </c>
      <c r="AV62" s="8">
        <v>75792572</v>
      </c>
      <c r="AW62" s="8">
        <v>107149474</v>
      </c>
      <c r="AX62" s="8">
        <v>187853256</v>
      </c>
      <c r="AY62" s="8">
        <v>122718591</v>
      </c>
      <c r="AZ62" s="8">
        <v>173053955</v>
      </c>
      <c r="BA62" s="8">
        <v>212100105.29999998</v>
      </c>
      <c r="BB62" s="8">
        <v>197640546</v>
      </c>
      <c r="BC62" s="8">
        <v>261224364.19</v>
      </c>
      <c r="BD62" s="8">
        <v>291240617</v>
      </c>
      <c r="BE62" s="8">
        <v>353568800</v>
      </c>
      <c r="BF62" s="40">
        <v>582304815</v>
      </c>
      <c r="BG62" s="40">
        <v>495237252.81999999</v>
      </c>
    </row>
    <row r="63" spans="1:59"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8"/>
      <c r="AC63" s="8"/>
      <c r="AD63" s="12"/>
      <c r="AE63" s="12"/>
      <c r="AF63" s="12"/>
      <c r="AG63" s="42"/>
      <c r="AH63" s="42"/>
      <c r="AI63" s="13"/>
      <c r="AJ63" s="13"/>
      <c r="AN63" s="12"/>
      <c r="AO63" s="8"/>
      <c r="AP63" s="8"/>
      <c r="AQ63" s="8"/>
      <c r="AR63" s="8"/>
      <c r="AS63" s="8"/>
      <c r="AT63" s="8"/>
      <c r="AU63" s="8"/>
      <c r="AV63" s="8"/>
      <c r="AW63" s="8">
        <v>0</v>
      </c>
      <c r="AX63" s="8"/>
      <c r="AY63" s="8"/>
      <c r="AZ63" s="8"/>
      <c r="BA63" s="8"/>
      <c r="BB63" s="8"/>
      <c r="BC63" s="8"/>
      <c r="BD63" s="8"/>
      <c r="BE63" s="8"/>
      <c r="BF63" s="43"/>
      <c r="BG63" s="43"/>
    </row>
    <row r="64" spans="1:59" ht="10.5" customHeight="1" x14ac:dyDescent="0.2">
      <c r="A64" s="11"/>
      <c r="B64" s="11" t="s">
        <v>35</v>
      </c>
      <c r="C64" s="11"/>
      <c r="D64" s="11"/>
      <c r="E64" s="11"/>
      <c r="F64" s="2"/>
      <c r="G64" s="12">
        <f>SUM(G65,G69:G73)</f>
        <v>1528380247</v>
      </c>
      <c r="H64" s="12">
        <v>1682647325</v>
      </c>
      <c r="I64" s="12">
        <v>1678896678</v>
      </c>
      <c r="J64" s="12">
        <v>1723118098</v>
      </c>
      <c r="K64" s="12">
        <f>SUM(K65,K69:K73)</f>
        <v>1967721355</v>
      </c>
      <c r="L64" s="12">
        <f>SUM(L65,L69:L73)</f>
        <v>2208586386</v>
      </c>
      <c r="M64" s="12">
        <f>SUM(M65,M69:M73)</f>
        <v>2283437747</v>
      </c>
      <c r="N64" s="12">
        <f>SUM(N65,N69:N73)</f>
        <v>2614964259</v>
      </c>
      <c r="O64" s="41">
        <f>SUM(Abbeville!O64+Aiken!O64+Allendale!O64+Anderson!O64+Bamberg!O64+Barnwell!O64+Beaufort!O64+Berkeley!O64+Calhoun!O64+Charleston!O64+Cherokee!O64+Chester!O64+Chesterfield!O64+Clarendon!O64+Colleton!O64+Darlington!O64+Dorchester!O64+Dillon!O64+Edgefield!O64+Fairfield!O64+Florence!O64+Georgetown!O64+Greenville!O64+Greenwood!O64+Hampton!O64+Horry!O64+Jasper!O64+Kershaw!O64+Lancaster!O64+Laurens!O64+Lee!O64+Lexington!O64+Marion!O64+Marlboro!O64+McCormick!O64+Newberry!O64+Oconee!O64+Orangeburg!O64+Pickens!O64+Richland!O64+Saluda!O64+Spartanburg!O64+Sumter!O64+Union!O64+Williamsburg!O64+York!O64+AN64)</f>
        <v>2573542727</v>
      </c>
      <c r="P64" s="41">
        <f>SUM(Abbeville!P64+Aiken!P64+Allendale!P64+Anderson!P64+Bamberg!P64+Barnwell!P64+Beaufort!P64+Berkeley!P64+Calhoun!P64+Charleston!P64+Cherokee!P64+Chester!P64+Chesterfield!P64+Clarendon!P64+Colleton!P64+Darlington!P64+Dorchester!P64+Dillon!P64+Edgefield!P64+Fairfield!P64+Florence!P64+Georgetown!P64+Greenville!P64+Greenwood!P64+Hampton!P64+Horry!P64+Jasper!P64+Kershaw!P64+Lancaster!P64+Laurens!P64+Lee!P64+Lexington!P64+Marion!P64+Marlboro!P64+McCormick!P64+Newberry!P64+Oconee!P64+Orangeburg!P64+Pickens!P64+Richland!P64+Saluda!P64+Spartanburg!P64+Sumter!P64+Union!P64+Williamsburg!P64+York!P64+AO64)</f>
        <v>3897577826</v>
      </c>
      <c r="Q64" s="41">
        <f>SUM(Abbeville!Q64+Aiken!Q64+Allendale!Q64+Anderson!Q64+Bamberg!Q64+Barnwell!Q64+Beaufort!Q64+Berkeley!Q64+Calhoun!Q64+Charleston!Q64+Cherokee!Q64+Chester!Q64+Chesterfield!Q64+Clarendon!Q64+Colleton!Q64+Darlington!Q64+Dorchester!Q64+Dillon!Q64+Edgefield!Q64+Fairfield!Q64+Florence!Q64+Georgetown!Q64+Greenville!Q64+Greenwood!Q64+Hampton!Q64+Horry!Q64+Jasper!Q64+Kershaw!Q64+Lancaster!Q64+Laurens!Q64+Lee!Q64+Lexington!Q64+Marion!Q64+Marlboro!Q64+McCormick!Q64+Newberry!Q64+Oconee!Q64+Orangeburg!Q64+Pickens!Q64+Richland!Q64+Saluda!Q64+Spartanburg!Q64+Sumter!Q64+Union!Q64+Williamsburg!Q64+York!Q64+AP64)</f>
        <v>3142646250</v>
      </c>
      <c r="R64" s="41">
        <f>SUM(Abbeville!R64+Aiken!R64+Allendale!R64+Anderson!R64+Bamberg!R64+Barnwell!R64+Beaufort!R64+Berkeley!R64+Calhoun!R64+Charleston!R64+Cherokee!R64+Chester!R64+Chesterfield!R64+Clarendon!R64+Colleton!R64+Darlington!R64+Dorchester!R64+Dillon!R64+Edgefield!R64+Fairfield!R64+Florence!R64+Georgetown!R64+Greenville!R64+Greenwood!R64+Hampton!R64+Horry!R64+Jasper!R64+Kershaw!R64+Lancaster!R64+Laurens!R64+Lee!R64+Lexington!R64+Marion!R64+Marlboro!R64+McCormick!R64+Newberry!R64+Oconee!R64+Orangeburg!R64+Pickens!R64+Richland!R64+Saluda!R64+Spartanburg!R64+Sumter!R64+Union!R64+Williamsburg!R64+York!R64+AQ64)</f>
        <v>3940967328</v>
      </c>
      <c r="S64" s="41">
        <f>SUM(Abbeville!S64+Aiken!S64+Allendale!S64+Anderson!S64+Bamberg!S64+Barnwell!S64+Beaufort!S64+Berkeley!S64+Calhoun!S64+Charleston!S64+Cherokee!S64+Chester!S64+Chesterfield!S64+Clarendon!S64+Colleton!S64+Darlington!S64+Dorchester!S64+Dillon!S64+Edgefield!S64+Fairfield!S64+Florence!S64+Georgetown!S64+Greenville!S64+Greenwood!S64+Hampton!S64+Horry!S64+Jasper!S64+Kershaw!S64+Lancaster!S64+Laurens!S64+Lee!S64+Lexington!S64+Marion!S64+Marlboro!S64+McCormick!S64+Newberry!S64+Oconee!S64+Orangeburg!S64+Pickens!S64+Richland!S64+Saluda!S64+Spartanburg!S64+Sumter!S64+Union!S64+Williamsburg!S64+York!S64+AR64)</f>
        <v>4401009439</v>
      </c>
      <c r="T64" s="41">
        <f>SUM(Abbeville!T64+Aiken!T64+Allendale!T64+Anderson!T64+Bamberg!T64+Barnwell!T64+Beaufort!T64+Berkeley!T64+Calhoun!T64+Charleston!T64+Cherokee!T64+Chester!T64+Chesterfield!T64+Clarendon!T64+Colleton!T64+Darlington!T64+Dorchester!T64+Dillon!T64+Edgefield!T64+Fairfield!T64+Florence!T64+Georgetown!T64+Greenville!T64+Greenwood!T64+Hampton!T64+Horry!T64+Jasper!T64+Kershaw!T64+Lancaster!T64+Laurens!T64+Lee!T64+Lexington!T64+Marion!T64+Marlboro!T64+McCormick!T64+Newberry!T64+Oconee!T64+Orangeburg!T64+Pickens!T64+Richland!T64+Saluda!T64+Spartanburg!T64+Sumter!T64+Union!T64+Williamsburg!T64+York!T64+AS64)</f>
        <v>5246758245</v>
      </c>
      <c r="U64" s="11">
        <f>SUM(Abbeville!U64+Aiken!U64+Allendale!U64+Anderson!U64+Bamberg!U64+Barnwell!U64+Beaufort!U64+Berkeley!U64+Calhoun!U64+Charleston!U64+Cherokee!U64+Chester!U64+Chesterfield!U64+Clarendon!U64+Colleton!U64+Darlington!U64+Dorchester!U64+Dillon!U64+Edgefield!U64+Fairfield!U64+Florence!U64+Georgetown!U64+Greenville!U64+Greenwood!U64+Hampton!U64+Horry!U64+Jasper!U64+Kershaw!U64+Lancaster!U64+Laurens!U64+Lee!U64+Lexington!U64+Marion!U64+Marlboro!U64+McCormick!U64+Newberry!U64+Oconee!U64+Orangeburg!U64+Pickens!U64+Richland!U64+Saluda!U64+Spartanburg!U64+Sumter!U64+Union!U64+Williamsburg!U64+York!U64+AT64)</f>
        <v>5153761995</v>
      </c>
      <c r="V64" s="11">
        <f>SUM(Abbeville!V64+Aiken!V64+Allendale!V64+Anderson!V64+Bamberg!V64+Barnwell!V64+Beaufort!V64+Berkeley!V64+Calhoun!V64+Charleston!V64+Cherokee!V64+Chester!V64+Chesterfield!V64+Clarendon!V64+Colleton!V64+Darlington!V64+Dorchester!V64+Dillon!V64+Edgefield!V64+Fairfield!V64+Florence!V64+Georgetown!V64+Greenville!V64+Greenwood!V64+Hampton!V64+Horry!V64+Jasper!V64+Kershaw!V64+Lancaster!V64+Laurens!V64+Lee!V64+Lexington!V64+Marion!V64+Marlboro!V64+McCormick!V64+Newberry!V64+Oconee!V64+Orangeburg!V64+Pickens!V64+Richland!V64+Saluda!V64+Spartanburg!V64+Sumter!V64+Union!V64+Williamsburg!V64+York!V64+AU64)</f>
        <v>3663683200</v>
      </c>
      <c r="W64" s="11">
        <f>SUM(Abbeville!W64+Aiken!W64+Allendale!W64+Anderson!W64+Bamberg!W64+Barnwell!W64+Beaufort!W64+Berkeley!W64+Calhoun!W64+Charleston!W64+Cherokee!W64+Chester!W64+Chesterfield!W64+Clarendon!W64+Colleton!W64+Darlington!W64+Dorchester!W64+Dillon!W64+Edgefield!W64+Fairfield!W64+Florence!W64+Georgetown!W64+Greenville!W64+Greenwood!W64+Hampton!W64+Horry!W64+Jasper!W64+Kershaw!W64+Lancaster!W64+Laurens!W64+Lee!W64+Lexington!W64+Marion!W64+Marlboro!W64+McCormick!W64+Newberry!W64+Oconee!W64+Orangeburg!W64+Pickens!W64+Richland!W64+Saluda!W64+Spartanburg!W64+Sumter!W64+Union!W64+Williamsburg!W64+York!W64+AV64)</f>
        <v>4009497806</v>
      </c>
      <c r="X64" s="11">
        <f>SUM(Abbeville!X64+Aiken!X64+Allendale!X64+Anderson!X64+Bamberg!X64+Barnwell!X64+Beaufort!X64+Berkeley!X64+Calhoun!X64+Charleston!X64+Cherokee!X64+Chester!X64+Chesterfield!X64+Clarendon!X64+Colleton!X64+Darlington!X64+Dorchester!X64+Dillon!X64+Edgefield!X64+Fairfield!X64+Florence!X64+Georgetown!X64+Greenville!X64+Greenwood!X64+Hampton!X64+Horry!X64+Jasper!X64+Kershaw!X64+Lancaster!X64+Laurens!X64+Lee!X64+Lexington!X64+Marion!X64+Marlboro!X64+McCormick!X64+Newberry!X64+Oconee!X64+Orangeburg!X64+Pickens!X64+Richland!X64+Saluda!X64+Spartanburg!X64+Sumter!X64+Union!X64+Williamsburg!X64+York!X64+AW64)</f>
        <v>4352276294</v>
      </c>
      <c r="Y64" s="11">
        <f>SUM(Abbeville!Y64+Aiken!Y64+Allendale!Y64+Anderson!Y64+Bamberg!Y64+Barnwell!Y64+Beaufort!Y64+Berkeley!Y64+Calhoun!Y64+Charleston!Y64+Cherokee!Y64+Chester!Y64+Chesterfield!Y64+Clarendon!Y64+Colleton!Y64+Darlington!Y64+Dorchester!Y64+Dillon!Y64+Edgefield!Y64+Fairfield!Y64+Florence!Y64+Georgetown!Y64+Greenville!Y64+Greenwood!Y64+Hampton!Y64+Horry!Y64+Jasper!Y64+Kershaw!Y64+Lancaster!Y64+Laurens!Y64+Lee!Y64+Lexington!Y64+Marion!Y64+Marlboro!Y64+McCormick!Y64+Newberry!Y64+Oconee!Y64+Orangeburg!Y64+Pickens!Y64+Richland!Y64+Saluda!Y64+Spartanburg!Y64+Sumter!Y64+Union!Y64+Williamsburg!Y64+York!Y64+AX64)</f>
        <v>4306069252</v>
      </c>
      <c r="Z64" s="11">
        <f>SUM(Abbeville!Z64+Aiken!Z64+Allendale!Z64+Anderson!Z64+Bamberg!Z64+Barnwell!Z64+Beaufort!Z64+Berkeley!Z64+Calhoun!Z64+Charleston!Z64+Cherokee!Z64+Chester!Z64+Chesterfield!Z64+Clarendon!Z64+Colleton!Z64+Darlington!Z64+Dorchester!Z64+Dillon!Z64+Edgefield!Z64+Fairfield!Z64+Florence!Z64+Georgetown!Z64+Greenville!Z64+Greenwood!Z64+Hampton!Z64+Horry!Z64+Jasper!Z64+Kershaw!Z64+Lancaster!Z64+Laurens!Z64+Lee!Z64+Lexington!Z64+Marion!Z64+Marlboro!Z64+McCormick!Z64+Newberry!Z64+Oconee!Z64+Orangeburg!Z64+Pickens!Z64+Richland!Z64+Saluda!Z64+Spartanburg!Z64+Sumter!Z64+Union!Z64+Williamsburg!Z64+York!Z64+AY64)</f>
        <v>4531858191</v>
      </c>
      <c r="AA64" s="11">
        <f>SUM(Abbeville!AA64+Aiken!AA64+Allendale!AA64+Anderson!AA64+Bamberg!AA64+Barnwell!AA64+Beaufort!AA64+Berkeley!AA64+Calhoun!AA64+Charleston!AA64+Cherokee!AA64+Chester!AA64+Chesterfield!AA64+Clarendon!AA64+Colleton!AA64+Darlington!AA64+Dorchester!AA64+Dillon!AA64+Edgefield!AA64+Fairfield!AA64+Florence!AA64+Georgetown!AA64+Greenville!AA64+Greenwood!AA64+Hampton!AA64+Horry!AA64+Jasper!AA64+Kershaw!AA64+Lancaster!AA64+Laurens!AA64+Lee!AA64+Lexington!AA64+Marion!AA64+Marlboro!AA64+McCormick!AA64+Newberry!AA64+Oconee!AA64+Orangeburg!AA64+Pickens!AA64+Richland!AA64+Saluda!AA64+Spartanburg!AA64+Sumter!AA64+Union!AA64+Williamsburg!AA64+York!AA64+AZ64)</f>
        <v>5138452142</v>
      </c>
      <c r="AB64" s="11">
        <v>4866869564.46</v>
      </c>
      <c r="AC64" s="11">
        <v>6048926909</v>
      </c>
      <c r="AD64" s="11">
        <v>5632571041</v>
      </c>
      <c r="AE64" s="11">
        <v>5669449939</v>
      </c>
      <c r="AF64" s="11">
        <v>5870821938</v>
      </c>
      <c r="AG64" s="41">
        <v>5946118995</v>
      </c>
      <c r="AH64" s="41">
        <v>6464543711</v>
      </c>
      <c r="AI64" s="13">
        <v>4.8450734366072057E-2</v>
      </c>
      <c r="AJ64" s="13">
        <v>8.7187073860434908E-2</v>
      </c>
      <c r="AL64" s="44" t="s">
        <v>87</v>
      </c>
      <c r="AM64" s="45"/>
      <c r="AN64" s="5"/>
      <c r="AO64" s="11">
        <v>40502148</v>
      </c>
      <c r="AP64" s="11">
        <v>35312901</v>
      </c>
      <c r="AQ64" s="11">
        <v>29843951</v>
      </c>
      <c r="AR64" s="11">
        <v>31286494</v>
      </c>
      <c r="AS64" s="11">
        <v>29582722</v>
      </c>
      <c r="AT64" s="11">
        <v>30063818</v>
      </c>
      <c r="AU64" s="11">
        <v>32455795</v>
      </c>
      <c r="AV64" s="11">
        <v>35073128</v>
      </c>
      <c r="AW64" s="11">
        <v>34084602</v>
      </c>
      <c r="AX64" s="11">
        <v>81893591</v>
      </c>
      <c r="AY64" s="11">
        <v>33244724</v>
      </c>
      <c r="AZ64" s="11">
        <v>70279620</v>
      </c>
      <c r="BA64" s="11">
        <v>89217581.460000008</v>
      </c>
      <c r="BB64" s="11">
        <v>43120285</v>
      </c>
      <c r="BC64" s="11">
        <v>74923341</v>
      </c>
      <c r="BD64" s="11">
        <v>74374167</v>
      </c>
      <c r="BE64" s="11">
        <v>86855709</v>
      </c>
      <c r="BF64" s="43">
        <v>102023744</v>
      </c>
      <c r="BG64" s="43">
        <v>179151857</v>
      </c>
    </row>
    <row r="65" spans="1:59" ht="10.5" customHeight="1" x14ac:dyDescent="0.2">
      <c r="A65" s="11"/>
      <c r="B65" s="11"/>
      <c r="C65" s="11" t="s">
        <v>36</v>
      </c>
      <c r="D65" s="11"/>
      <c r="E65" s="11"/>
      <c r="F65" s="2"/>
      <c r="G65" s="12">
        <f>SUM(G66:G68)</f>
        <v>1117339085</v>
      </c>
      <c r="H65" s="12">
        <v>1200118601</v>
      </c>
      <c r="I65" s="12">
        <v>1296487496</v>
      </c>
      <c r="J65" s="12">
        <v>1145345201</v>
      </c>
      <c r="K65" s="12">
        <f>SUM(K66:K68)</f>
        <v>1239054910</v>
      </c>
      <c r="L65" s="12">
        <f>SUM(L66:L68)</f>
        <v>1339063202</v>
      </c>
      <c r="M65" s="12">
        <f>SUM(M66:M68)</f>
        <v>1457023020</v>
      </c>
      <c r="N65" s="12">
        <f>SUM(N66:N68)</f>
        <v>1592475294</v>
      </c>
      <c r="O65" s="41">
        <f>SUM(Abbeville!O65+Aiken!O65+Allendale!O65+Anderson!O65+Bamberg!O65+Barnwell!O65+Beaufort!O65+Berkeley!O65+Calhoun!O65+Charleston!O65+Cherokee!O65+Chester!O65+Chesterfield!O65+Clarendon!O65+Colleton!O65+Darlington!O65+Dorchester!O65+Dillon!O65+Edgefield!O65+Fairfield!O65+Florence!O65+Georgetown!O65+Greenville!O65+Greenwood!O65+Hampton!O65+Horry!O65+Jasper!O65+Kershaw!O65+Lancaster!O65+Laurens!O65+Lee!O65+Lexington!O65+Marion!O65+Marlboro!O65+McCormick!O65+Newberry!O65+Oconee!O65+Orangeburg!O65+Pickens!O65+Richland!O65+Saluda!O65+Spartanburg!O65+Sumter!O65+Union!O65+Williamsburg!O65+York!O65+AN65)</f>
        <v>1701944624</v>
      </c>
      <c r="P65" s="41">
        <f>SUM(Abbeville!P65+Aiken!P65+Allendale!P65+Anderson!P65+Bamberg!P65+Barnwell!P65+Beaufort!P65+Berkeley!P65+Calhoun!P65+Charleston!P65+Cherokee!P65+Chester!P65+Chesterfield!P65+Clarendon!P65+Colleton!P65+Darlington!P65+Dorchester!P65+Dillon!P65+Edgefield!P65+Fairfield!P65+Florence!P65+Georgetown!P65+Greenville!P65+Greenwood!P65+Hampton!P65+Horry!P65+Jasper!P65+Kershaw!P65+Lancaster!P65+Laurens!P65+Lee!P65+Lexington!P65+Marion!P65+Marlboro!P65+McCormick!P65+Newberry!P65+Oconee!P65+Orangeburg!P65+Pickens!P65+Richland!P65+Saluda!P65+Spartanburg!P65+Sumter!P65+Union!P65+Williamsburg!P65+York!P65+AO65)</f>
        <v>1904743585</v>
      </c>
      <c r="Q65" s="41">
        <f>SUM(Abbeville!Q65+Aiken!Q65+Allendale!Q65+Anderson!Q65+Bamberg!Q65+Barnwell!Q65+Beaufort!Q65+Berkeley!Q65+Calhoun!Q65+Charleston!Q65+Cherokee!Q65+Chester!Q65+Chesterfield!Q65+Clarendon!Q65+Colleton!Q65+Darlington!Q65+Dorchester!Q65+Dillon!Q65+Edgefield!Q65+Fairfield!Q65+Florence!Q65+Georgetown!Q65+Greenville!Q65+Greenwood!Q65+Hampton!Q65+Horry!Q65+Jasper!Q65+Kershaw!Q65+Lancaster!Q65+Laurens!Q65+Lee!Q65+Lexington!Q65+Marion!Q65+Marlboro!Q65+McCormick!Q65+Newberry!Q65+Oconee!Q65+Orangeburg!Q65+Pickens!Q65+Richland!Q65+Saluda!Q65+Spartanburg!Q65+Sumter!Q65+Union!Q65+Williamsburg!Q65+York!Q65+AP65)</f>
        <v>2043505200</v>
      </c>
      <c r="R65" s="41">
        <f>SUM(Abbeville!R65+Aiken!R65+Allendale!R65+Anderson!R65+Bamberg!R65+Barnwell!R65+Beaufort!R65+Berkeley!R65+Calhoun!R65+Charleston!R65+Cherokee!R65+Chester!R65+Chesterfield!R65+Clarendon!R65+Colleton!R65+Darlington!R65+Dorchester!R65+Dillon!R65+Edgefield!R65+Fairfield!R65+Florence!R65+Georgetown!R65+Greenville!R65+Greenwood!R65+Hampton!R65+Horry!R65+Jasper!R65+Kershaw!R65+Lancaster!R65+Laurens!R65+Lee!R65+Lexington!R65+Marion!R65+Marlboro!R65+McCormick!R65+Newberry!R65+Oconee!R65+Orangeburg!R65+Pickens!R65+Richland!R65+Saluda!R65+Spartanburg!R65+Sumter!R65+Union!R65+Williamsburg!R65+York!R65+AQ65)</f>
        <v>2167693716</v>
      </c>
      <c r="S65" s="41">
        <f>SUM(Abbeville!S65+Aiken!S65+Allendale!S65+Anderson!S65+Bamberg!S65+Barnwell!S65+Beaufort!S65+Berkeley!S65+Calhoun!S65+Charleston!S65+Cherokee!S65+Chester!S65+Chesterfield!S65+Clarendon!S65+Colleton!S65+Darlington!S65+Dorchester!S65+Dillon!S65+Edgefield!S65+Fairfield!S65+Florence!S65+Georgetown!S65+Greenville!S65+Greenwood!S65+Hampton!S65+Horry!S65+Jasper!S65+Kershaw!S65+Lancaster!S65+Laurens!S65+Lee!S65+Lexington!S65+Marion!S65+Marlboro!S65+McCormick!S65+Newberry!S65+Oconee!S65+Orangeburg!S65+Pickens!S65+Richland!S65+Saluda!S65+Spartanburg!S65+Sumter!S65+Union!S65+Williamsburg!S65+York!S65+AR65)</f>
        <v>2256167970</v>
      </c>
      <c r="T65" s="41">
        <f>SUM(Abbeville!T65+Aiken!T65+Allendale!T65+Anderson!T65+Bamberg!T65+Barnwell!T65+Beaufort!T65+Berkeley!T65+Calhoun!T65+Charleston!T65+Cherokee!T65+Chester!T65+Chesterfield!T65+Clarendon!T65+Colleton!T65+Darlington!T65+Dorchester!T65+Dillon!T65+Edgefield!T65+Fairfield!T65+Florence!T65+Georgetown!T65+Greenville!T65+Greenwood!T65+Hampton!T65+Horry!T65+Jasper!T65+Kershaw!T65+Lancaster!T65+Laurens!T65+Lee!T65+Lexington!T65+Marion!T65+Marlboro!T65+McCormick!T65+Newberry!T65+Oconee!T65+Orangeburg!T65+Pickens!T65+Richland!T65+Saluda!T65+Spartanburg!T65+Sumter!T65+Union!T65+Williamsburg!T65+York!T65+AS65)</f>
        <v>2455558852</v>
      </c>
      <c r="U65" s="11">
        <f>SUM(Abbeville!U65+Aiken!U65+Allendale!U65+Anderson!U65+Bamberg!U65+Barnwell!U65+Beaufort!U65+Berkeley!U65+Calhoun!U65+Charleston!U65+Cherokee!U65+Chester!U65+Chesterfield!U65+Clarendon!U65+Colleton!U65+Darlington!U65+Dorchester!U65+Dillon!U65+Edgefield!U65+Fairfield!U65+Florence!U65+Georgetown!U65+Greenville!U65+Greenwood!U65+Hampton!U65+Horry!U65+Jasper!U65+Kershaw!U65+Lancaster!U65+Laurens!U65+Lee!U65+Lexington!U65+Marion!U65+Marlboro!U65+McCormick!U65+Newberry!U65+Oconee!U65+Orangeburg!U65+Pickens!U65+Richland!U65+Saluda!U65+Spartanburg!U65+Sumter!U65+Union!U65+Williamsburg!U65+York!U65+AT65)</f>
        <v>2663950358</v>
      </c>
      <c r="V65" s="11">
        <f>SUM(Abbeville!V65+Aiken!V65+Allendale!V65+Anderson!V65+Bamberg!V65+Barnwell!V65+Beaufort!V65+Berkeley!V65+Calhoun!V65+Charleston!V65+Cherokee!V65+Chester!V65+Chesterfield!V65+Clarendon!V65+Colleton!V65+Darlington!V65+Dorchester!V65+Dillon!V65+Edgefield!V65+Fairfield!V65+Florence!V65+Georgetown!V65+Greenville!V65+Greenwood!V65+Hampton!V65+Horry!V65+Jasper!V65+Kershaw!V65+Lancaster!V65+Laurens!V65+Lee!V65+Lexington!V65+Marion!V65+Marlboro!V65+McCormick!V65+Newberry!V65+Oconee!V65+Orangeburg!V65+Pickens!V65+Richland!V65+Saluda!V65+Spartanburg!V65+Sumter!V65+Union!V65+Williamsburg!V65+York!V65+AU65)</f>
        <v>2505991363</v>
      </c>
      <c r="W65" s="11">
        <f>SUM(Abbeville!W65+Aiken!W65+Allendale!W65+Anderson!W65+Bamberg!W65+Barnwell!W65+Beaufort!W65+Berkeley!W65+Calhoun!W65+Charleston!W65+Cherokee!W65+Chester!W65+Chesterfield!W65+Clarendon!W65+Colleton!W65+Darlington!W65+Dorchester!W65+Dillon!W65+Edgefield!W65+Fairfield!W65+Florence!W65+Georgetown!W65+Greenville!W65+Greenwood!W65+Hampton!W65+Horry!W65+Jasper!W65+Kershaw!W65+Lancaster!W65+Laurens!W65+Lee!W65+Lexington!W65+Marion!W65+Marlboro!W65+McCormick!W65+Newberry!W65+Oconee!W65+Orangeburg!W65+Pickens!W65+Richland!W65+Saluda!W65+Spartanburg!W65+Sumter!W65+Union!W65+Williamsburg!W65+York!W65+AV65)</f>
        <v>2697640579</v>
      </c>
      <c r="X65" s="11">
        <f>SUM(Abbeville!X65+Aiken!X65+Allendale!X65+Anderson!X65+Bamberg!X65+Barnwell!X65+Beaufort!X65+Berkeley!X65+Calhoun!X65+Charleston!X65+Cherokee!X65+Chester!X65+Chesterfield!X65+Clarendon!X65+Colleton!X65+Darlington!X65+Dorchester!X65+Dillon!X65+Edgefield!X65+Fairfield!X65+Florence!X65+Georgetown!X65+Greenville!X65+Greenwood!X65+Hampton!X65+Horry!X65+Jasper!X65+Kershaw!X65+Lancaster!X65+Laurens!X65+Lee!X65+Lexington!X65+Marion!X65+Marlboro!X65+McCormick!X65+Newberry!X65+Oconee!X65+Orangeburg!X65+Pickens!X65+Richland!X65+Saluda!X65+Spartanburg!X65+Sumter!X65+Union!X65+Williamsburg!X65+York!X65+AW65)</f>
        <v>2830239339</v>
      </c>
      <c r="Y65" s="11">
        <f>SUM(Abbeville!Y65+Aiken!Y65+Allendale!Y65+Anderson!Y65+Bamberg!Y65+Barnwell!Y65+Beaufort!Y65+Berkeley!Y65+Calhoun!Y65+Charleston!Y65+Cherokee!Y65+Chester!Y65+Chesterfield!Y65+Clarendon!Y65+Colleton!Y65+Darlington!Y65+Dorchester!Y65+Dillon!Y65+Edgefield!Y65+Fairfield!Y65+Florence!Y65+Georgetown!Y65+Greenville!Y65+Greenwood!Y65+Hampton!Y65+Horry!Y65+Jasper!Y65+Kershaw!Y65+Lancaster!Y65+Laurens!Y65+Lee!Y65+Lexington!Y65+Marion!Y65+Marlboro!Y65+McCormick!Y65+Newberry!Y65+Oconee!Y65+Orangeburg!Y65+Pickens!Y65+Richland!Y65+Saluda!Y65+Spartanburg!Y65+Sumter!Y65+Union!Y65+Williamsburg!Y65+York!Y65+AX65)</f>
        <v>2881976793</v>
      </c>
      <c r="Z65" s="11">
        <f>SUM(Abbeville!Z65+Aiken!Z65+Allendale!Z65+Anderson!Z65+Bamberg!Z65+Barnwell!Z65+Beaufort!Z65+Berkeley!Z65+Calhoun!Z65+Charleston!Z65+Cherokee!Z65+Chester!Z65+Chesterfield!Z65+Clarendon!Z65+Colleton!Z65+Darlington!Z65+Dorchester!Z65+Dillon!Z65+Edgefield!Z65+Fairfield!Z65+Florence!Z65+Georgetown!Z65+Greenville!Z65+Greenwood!Z65+Hampton!Z65+Horry!Z65+Jasper!Z65+Kershaw!Z65+Lancaster!Z65+Laurens!Z65+Lee!Z65+Lexington!Z65+Marion!Z65+Marlboro!Z65+McCormick!Z65+Newberry!Z65+Oconee!Z65+Orangeburg!Z65+Pickens!Z65+Richland!Z65+Saluda!Z65+Spartanburg!Z65+Sumter!Z65+Union!Z65+Williamsburg!Z65+York!Z65+AY65)</f>
        <v>2976713959</v>
      </c>
      <c r="AA65" s="11">
        <f>SUM(Abbeville!AA65+Aiken!AA65+Allendale!AA65+Anderson!AA65+Bamberg!AA65+Barnwell!AA65+Beaufort!AA65+Berkeley!AA65+Calhoun!AA65+Charleston!AA65+Cherokee!AA65+Chester!AA65+Chesterfield!AA65+Clarendon!AA65+Colleton!AA65+Darlington!AA65+Dorchester!AA65+Dillon!AA65+Edgefield!AA65+Fairfield!AA65+Florence!AA65+Georgetown!AA65+Greenville!AA65+Greenwood!AA65+Hampton!AA65+Horry!AA65+Jasper!AA65+Kershaw!AA65+Lancaster!AA65+Laurens!AA65+Lee!AA65+Lexington!AA65+Marion!AA65+Marlboro!AA65+McCormick!AA65+Newberry!AA65+Oconee!AA65+Orangeburg!AA65+Pickens!AA65+Richland!AA65+Saluda!AA65+Spartanburg!AA65+Sumter!AA65+Union!AA65+Williamsburg!AA65+York!AA65+AZ65)</f>
        <v>3078138736</v>
      </c>
      <c r="AB65" s="11">
        <v>3209356684</v>
      </c>
      <c r="AC65" s="11">
        <v>3235350745</v>
      </c>
      <c r="AD65" s="11">
        <v>3538903670</v>
      </c>
      <c r="AE65" s="11">
        <v>3710781061</v>
      </c>
      <c r="AF65" s="11">
        <v>3899090733</v>
      </c>
      <c r="AG65" s="41">
        <v>4097821636</v>
      </c>
      <c r="AH65" s="41">
        <v>4291963659</v>
      </c>
      <c r="AI65" s="13">
        <v>4.9638313767000897E-2</v>
      </c>
      <c r="AJ65" s="13">
        <v>4.7376884658529829E-2</v>
      </c>
      <c r="AL65" s="44" t="s">
        <v>88</v>
      </c>
      <c r="AM65" s="45"/>
      <c r="AN65" s="12"/>
      <c r="AO65" s="11">
        <v>23776975</v>
      </c>
      <c r="AP65" s="11">
        <v>24553680</v>
      </c>
      <c r="AQ65" s="11">
        <v>19427295</v>
      </c>
      <c r="AR65" s="11">
        <v>19927700</v>
      </c>
      <c r="AS65" s="11">
        <v>17168284</v>
      </c>
      <c r="AT65" s="11">
        <v>18370613</v>
      </c>
      <c r="AU65" s="11">
        <v>17406640</v>
      </c>
      <c r="AV65" s="11">
        <v>17511314</v>
      </c>
      <c r="AW65" s="11">
        <v>17842392</v>
      </c>
      <c r="AX65" s="11">
        <v>17663119</v>
      </c>
      <c r="AY65" s="11">
        <v>17595463</v>
      </c>
      <c r="AZ65" s="11">
        <v>16535145</v>
      </c>
      <c r="BA65" s="11">
        <v>14300191</v>
      </c>
      <c r="BB65" s="11">
        <v>14641223</v>
      </c>
      <c r="BC65" s="11">
        <v>15295451</v>
      </c>
      <c r="BD65" s="11">
        <v>16265407</v>
      </c>
      <c r="BE65" s="11">
        <v>16739892</v>
      </c>
      <c r="BF65" s="43">
        <v>17934115</v>
      </c>
      <c r="BG65" s="43">
        <v>15455687</v>
      </c>
    </row>
    <row r="66" spans="1:59" ht="10.5" customHeight="1" x14ac:dyDescent="0.2">
      <c r="A66" s="11"/>
      <c r="B66" s="11"/>
      <c r="C66" s="11"/>
      <c r="D66" s="11" t="s">
        <v>37</v>
      </c>
      <c r="E66" s="11"/>
      <c r="F66" s="2"/>
      <c r="G66" s="12">
        <v>1117339085</v>
      </c>
      <c r="H66" s="12">
        <v>1200118601</v>
      </c>
      <c r="I66" s="12">
        <v>1296487496</v>
      </c>
      <c r="J66" s="12">
        <v>1145345201</v>
      </c>
      <c r="K66" s="12">
        <v>1239054910</v>
      </c>
      <c r="L66" s="12">
        <v>1338652073</v>
      </c>
      <c r="M66" s="12">
        <v>1454697828</v>
      </c>
      <c r="N66" s="12">
        <v>1588402194</v>
      </c>
      <c r="O66" s="41">
        <f>SUM(Abbeville!O66+Aiken!O66+Allendale!O66+Anderson!O66+Bamberg!O66+Barnwell!O66+Beaufort!O66+Berkeley!O66+Calhoun!O66+Charleston!O66+Cherokee!O66+Chester!O66+Chesterfield!O66+Clarendon!O66+Colleton!O66+Darlington!O66+Dorchester!O66+Dillon!O66+Edgefield!O66+Fairfield!O66+Florence!O66+Georgetown!O66+Greenville!O66+Greenwood!O66+Hampton!O66+Horry!O66+Jasper!O66+Kershaw!O66+Lancaster!O66+Laurens!O66+Lee!O66+Lexington!O66+Marion!O66+Marlboro!O66+McCormick!O66+Newberry!O66+Oconee!O66+Orangeburg!O66+Pickens!O66+Richland!O66+Saluda!O66+Spartanburg!O66+Sumter!O66+Union!O66+Williamsburg!O66+York!O66+AN66)</f>
        <v>1692562106</v>
      </c>
      <c r="P66" s="41">
        <f>SUM(Abbeville!P66+Aiken!P66+Allendale!P66+Anderson!P66+Bamberg!P66+Barnwell!P66+Beaufort!P66+Berkeley!P66+Calhoun!P66+Charleston!P66+Cherokee!P66+Chester!P66+Chesterfield!P66+Clarendon!P66+Colleton!P66+Darlington!P66+Dorchester!P66+Dillon!P66+Edgefield!P66+Fairfield!P66+Florence!P66+Georgetown!P66+Greenville!P66+Greenwood!P66+Hampton!P66+Horry!P66+Jasper!P66+Kershaw!P66+Lancaster!P66+Laurens!P66+Lee!P66+Lexington!P66+Marion!P66+Marlboro!P66+McCormick!P66+Newberry!P66+Oconee!P66+Orangeburg!P66+Pickens!P66+Richland!P66+Saluda!P66+Spartanburg!P66+Sumter!P66+Union!P66+Williamsburg!P66+York!P66+AO66)</f>
        <v>1895467737</v>
      </c>
      <c r="Q66" s="41">
        <f>SUM(Abbeville!Q66+Aiken!Q66+Allendale!Q66+Anderson!Q66+Bamberg!Q66+Barnwell!Q66+Beaufort!Q66+Berkeley!Q66+Calhoun!Q66+Charleston!Q66+Cherokee!Q66+Chester!Q66+Chesterfield!Q66+Clarendon!Q66+Colleton!Q66+Darlington!Q66+Dorchester!Q66+Dillon!Q66+Edgefield!Q66+Fairfield!Q66+Florence!Q66+Georgetown!Q66+Greenville!Q66+Greenwood!Q66+Hampton!Q66+Horry!Q66+Jasper!Q66+Kershaw!Q66+Lancaster!Q66+Laurens!Q66+Lee!Q66+Lexington!Q66+Marion!Q66+Marlboro!Q66+McCormick!Q66+Newberry!Q66+Oconee!Q66+Orangeburg!Q66+Pickens!Q66+Richland!Q66+Saluda!Q66+Spartanburg!Q66+Sumter!Q66+Union!Q66+Williamsburg!Q66+York!Q66+AP66)</f>
        <v>2035799713</v>
      </c>
      <c r="R66" s="41">
        <f>SUM(Abbeville!R66+Aiken!R66+Allendale!R66+Anderson!R66+Bamberg!R66+Barnwell!R66+Beaufort!R66+Berkeley!R66+Calhoun!R66+Charleston!R66+Cherokee!R66+Chester!R66+Chesterfield!R66+Clarendon!R66+Colleton!R66+Darlington!R66+Dorchester!R66+Dillon!R66+Edgefield!R66+Fairfield!R66+Florence!R66+Georgetown!R66+Greenville!R66+Greenwood!R66+Hampton!R66+Horry!R66+Jasper!R66+Kershaw!R66+Lancaster!R66+Laurens!R66+Lee!R66+Lexington!R66+Marion!R66+Marlboro!R66+McCormick!R66+Newberry!R66+Oconee!R66+Orangeburg!R66+Pickens!R66+Richland!R66+Saluda!R66+Spartanburg!R66+Sumter!R66+Union!R66+Williamsburg!R66+York!R66+AQ66)</f>
        <v>2159895218</v>
      </c>
      <c r="S66" s="41">
        <f>SUM(Abbeville!S66+Aiken!S66+Allendale!S66+Anderson!S66+Bamberg!S66+Barnwell!S66+Beaufort!S66+Berkeley!S66+Calhoun!S66+Charleston!S66+Cherokee!S66+Chester!S66+Chesterfield!S66+Clarendon!S66+Colleton!S66+Darlington!S66+Dorchester!S66+Dillon!S66+Edgefield!S66+Fairfield!S66+Florence!S66+Georgetown!S66+Greenville!S66+Greenwood!S66+Hampton!S66+Horry!S66+Jasper!S66+Kershaw!S66+Lancaster!S66+Laurens!S66+Lee!S66+Lexington!S66+Marion!S66+Marlboro!S66+McCormick!S66+Newberry!S66+Oconee!S66+Orangeburg!S66+Pickens!S66+Richland!S66+Saluda!S66+Spartanburg!S66+Sumter!S66+Union!S66+Williamsburg!S66+York!S66+AR66)</f>
        <v>2248608611</v>
      </c>
      <c r="T66" s="41">
        <f>SUM(Abbeville!T66+Aiken!T66+Allendale!T66+Anderson!T66+Bamberg!T66+Barnwell!T66+Beaufort!T66+Berkeley!T66+Calhoun!T66+Charleston!T66+Cherokee!T66+Chester!T66+Chesterfield!T66+Clarendon!T66+Colleton!T66+Darlington!T66+Dorchester!T66+Dillon!T66+Edgefield!T66+Fairfield!T66+Florence!T66+Georgetown!T66+Greenville!T66+Greenwood!T66+Hampton!T66+Horry!T66+Jasper!T66+Kershaw!T66+Lancaster!T66+Laurens!T66+Lee!T66+Lexington!T66+Marion!T66+Marlboro!T66+McCormick!T66+Newberry!T66+Oconee!T66+Orangeburg!T66+Pickens!T66+Richland!T66+Saluda!T66+Spartanburg!T66+Sumter!T66+Union!T66+Williamsburg!T66+York!T66+AS66)</f>
        <v>2446203866</v>
      </c>
      <c r="U66" s="11">
        <f>SUM(Abbeville!U66+Aiken!U66+Allendale!U66+Anderson!U66+Bamberg!U66+Barnwell!U66+Beaufort!U66+Berkeley!U66+Calhoun!U66+Charleston!U66+Cherokee!U66+Chester!U66+Chesterfield!U66+Clarendon!U66+Colleton!U66+Darlington!U66+Dorchester!U66+Dillon!U66+Edgefield!U66+Fairfield!U66+Florence!U66+Georgetown!U66+Greenville!U66+Greenwood!U66+Hampton!U66+Horry!U66+Jasper!U66+Kershaw!U66+Lancaster!U66+Laurens!U66+Lee!U66+Lexington!U66+Marion!U66+Marlboro!U66+McCormick!U66+Newberry!U66+Oconee!U66+Orangeburg!U66+Pickens!U66+Richland!U66+Saluda!U66+Spartanburg!U66+Sumter!U66+Union!U66+Williamsburg!U66+York!U66+AT66)</f>
        <v>2654906189</v>
      </c>
      <c r="V66" s="11">
        <f>SUM(Abbeville!V66+Aiken!V66+Allendale!V66+Anderson!V66+Bamberg!V66+Barnwell!V66+Beaufort!V66+Berkeley!V66+Calhoun!V66+Charleston!V66+Cherokee!V66+Chester!V66+Chesterfield!V66+Clarendon!V66+Colleton!V66+Darlington!V66+Dorchester!V66+Dillon!V66+Edgefield!V66+Fairfield!V66+Florence!V66+Georgetown!V66+Greenville!V66+Greenwood!V66+Hampton!V66+Horry!V66+Jasper!V66+Kershaw!V66+Lancaster!V66+Laurens!V66+Lee!V66+Lexington!V66+Marion!V66+Marlboro!V66+McCormick!V66+Newberry!V66+Oconee!V66+Orangeburg!V66+Pickens!V66+Richland!V66+Saluda!V66+Spartanburg!V66+Sumter!V66+Union!V66+Williamsburg!V66+York!V66+AU66)</f>
        <v>2494012759</v>
      </c>
      <c r="W66" s="11">
        <f>SUM(Abbeville!W66+Aiken!W66+Allendale!W66+Anderson!W66+Bamberg!W66+Barnwell!W66+Beaufort!W66+Berkeley!W66+Calhoun!W66+Charleston!W66+Cherokee!W66+Chester!W66+Chesterfield!W66+Clarendon!W66+Colleton!W66+Darlington!W66+Dorchester!W66+Dillon!W66+Edgefield!W66+Fairfield!W66+Florence!W66+Georgetown!W66+Greenville!W66+Greenwood!W66+Hampton!W66+Horry!W66+Jasper!W66+Kershaw!W66+Lancaster!W66+Laurens!W66+Lee!W66+Lexington!W66+Marion!W66+Marlboro!W66+McCormick!W66+Newberry!W66+Oconee!W66+Orangeburg!W66+Pickens!W66+Richland!W66+Saluda!W66+Spartanburg!W66+Sumter!W66+Union!W66+Williamsburg!W66+York!W66+AV66)</f>
        <v>2687377838</v>
      </c>
      <c r="X66" s="11">
        <f>SUM(Abbeville!X66+Aiken!X66+Allendale!X66+Anderson!X66+Bamberg!X66+Barnwell!X66+Beaufort!X66+Berkeley!X66+Calhoun!X66+Charleston!X66+Cherokee!X66+Chester!X66+Chesterfield!X66+Clarendon!X66+Colleton!X66+Darlington!X66+Dorchester!X66+Dillon!X66+Edgefield!X66+Fairfield!X66+Florence!X66+Georgetown!X66+Greenville!X66+Greenwood!X66+Hampton!X66+Horry!X66+Jasper!X66+Kershaw!X66+Lancaster!X66+Laurens!X66+Lee!X66+Lexington!X66+Marion!X66+Marlboro!X66+McCormick!X66+Newberry!X66+Oconee!X66+Orangeburg!X66+Pickens!X66+Richland!X66+Saluda!X66+Spartanburg!X66+Sumter!X66+Union!X66+Williamsburg!X66+York!X66+AW66)</f>
        <v>2820929894</v>
      </c>
      <c r="Y66" s="11">
        <f>SUM(Abbeville!Y66+Aiken!Y66+Allendale!Y66+Anderson!Y66+Bamberg!Y66+Barnwell!Y66+Beaufort!Y66+Berkeley!Y66+Calhoun!Y66+Charleston!Y66+Cherokee!Y66+Chester!Y66+Chesterfield!Y66+Clarendon!Y66+Colleton!Y66+Darlington!Y66+Dorchester!Y66+Dillon!Y66+Edgefield!Y66+Fairfield!Y66+Florence!Y66+Georgetown!Y66+Greenville!Y66+Greenwood!Y66+Hampton!Y66+Horry!Y66+Jasper!Y66+Kershaw!Y66+Lancaster!Y66+Laurens!Y66+Lee!Y66+Lexington!Y66+Marion!Y66+Marlboro!Y66+McCormick!Y66+Newberry!Y66+Oconee!Y66+Orangeburg!Y66+Pickens!Y66+Richland!Y66+Saluda!Y66+Spartanburg!Y66+Sumter!Y66+Union!Y66+Williamsburg!Y66+York!Y66+AX66)</f>
        <v>2874036204</v>
      </c>
      <c r="Z66" s="11">
        <f>SUM(Abbeville!Z66+Aiken!Z66+Allendale!Z66+Anderson!Z66+Bamberg!Z66+Barnwell!Z66+Beaufort!Z66+Berkeley!Z66+Calhoun!Z66+Charleston!Z66+Cherokee!Z66+Chester!Z66+Chesterfield!Z66+Clarendon!Z66+Colleton!Z66+Darlington!Z66+Dorchester!Z66+Dillon!Z66+Edgefield!Z66+Fairfield!Z66+Florence!Z66+Georgetown!Z66+Greenville!Z66+Greenwood!Z66+Hampton!Z66+Horry!Z66+Jasper!Z66+Kershaw!Z66+Lancaster!Z66+Laurens!Z66+Lee!Z66+Lexington!Z66+Marion!Z66+Marlboro!Z66+McCormick!Z66+Newberry!Z66+Oconee!Z66+Orangeburg!Z66+Pickens!Z66+Richland!Z66+Saluda!Z66+Spartanburg!Z66+Sumter!Z66+Union!Z66+Williamsburg!Z66+York!Z66+AY66)</f>
        <v>2969643485</v>
      </c>
      <c r="AA66" s="11">
        <f>SUM(Abbeville!AA66+Aiken!AA66+Allendale!AA66+Anderson!AA66+Bamberg!AA66+Barnwell!AA66+Beaufort!AA66+Berkeley!AA66+Calhoun!AA66+Charleston!AA66+Cherokee!AA66+Chester!AA66+Chesterfield!AA66+Clarendon!AA66+Colleton!AA66+Darlington!AA66+Dorchester!AA66+Dillon!AA66+Edgefield!AA66+Fairfield!AA66+Florence!AA66+Georgetown!AA66+Greenville!AA66+Greenwood!AA66+Hampton!AA66+Horry!AA66+Jasper!AA66+Kershaw!AA66+Lancaster!AA66+Laurens!AA66+Lee!AA66+Lexington!AA66+Marion!AA66+Marlboro!AA66+McCormick!AA66+Newberry!AA66+Oconee!AA66+Orangeburg!AA66+Pickens!AA66+Richland!AA66+Saluda!AA66+Spartanburg!AA66+Sumter!AA66+Union!AA66+Williamsburg!AA66+York!AA66+AZ66)</f>
        <v>3070876333</v>
      </c>
      <c r="AB66" s="11">
        <v>3200980247</v>
      </c>
      <c r="AC66" s="11">
        <v>3226510617</v>
      </c>
      <c r="AD66" s="11">
        <v>3527911676</v>
      </c>
      <c r="AE66" s="11">
        <v>3698085055</v>
      </c>
      <c r="AF66" s="11">
        <v>3885506377</v>
      </c>
      <c r="AG66" s="41">
        <v>4080786386</v>
      </c>
      <c r="AH66" s="41">
        <v>4283155698</v>
      </c>
      <c r="AI66" s="13">
        <v>4.9736128861624485E-2</v>
      </c>
      <c r="AJ66" s="13">
        <v>4.9590763362245736E-2</v>
      </c>
      <c r="AL66" s="44" t="s">
        <v>89</v>
      </c>
      <c r="AM66" s="45"/>
      <c r="AN66" s="5"/>
      <c r="AO66" s="11">
        <v>23658577</v>
      </c>
      <c r="AP66" s="11">
        <v>24235946</v>
      </c>
      <c r="AQ66" s="11">
        <v>19145089</v>
      </c>
      <c r="AR66" s="11">
        <v>19663137</v>
      </c>
      <c r="AS66" s="11">
        <v>16865802</v>
      </c>
      <c r="AT66" s="11">
        <v>18164071</v>
      </c>
      <c r="AU66" s="11">
        <v>16954382</v>
      </c>
      <c r="AV66" s="11">
        <v>17334632</v>
      </c>
      <c r="AW66" s="11">
        <v>17499689</v>
      </c>
      <c r="AX66" s="11">
        <v>17340497</v>
      </c>
      <c r="AY66" s="11">
        <v>17501164</v>
      </c>
      <c r="AZ66" s="11">
        <v>16463924</v>
      </c>
      <c r="BA66" s="11">
        <v>14212071</v>
      </c>
      <c r="BB66" s="11">
        <v>14546235</v>
      </c>
      <c r="BC66" s="11">
        <v>15181964</v>
      </c>
      <c r="BD66" s="11">
        <v>16127369</v>
      </c>
      <c r="BE66" s="11">
        <v>16614487</v>
      </c>
      <c r="BF66" s="43">
        <v>17759699</v>
      </c>
      <c r="BG66" s="43">
        <v>15390169</v>
      </c>
    </row>
    <row r="67" spans="1:59" ht="10.5" customHeight="1" x14ac:dyDescent="0.2">
      <c r="A67" s="11"/>
      <c r="B67" s="11"/>
      <c r="C67" s="14"/>
      <c r="D67" s="11" t="s">
        <v>90</v>
      </c>
      <c r="E67" s="11"/>
      <c r="F67" s="2"/>
      <c r="G67" s="12">
        <v>0</v>
      </c>
      <c r="H67" s="12">
        <v>0</v>
      </c>
      <c r="I67" s="12">
        <v>0</v>
      </c>
      <c r="J67" s="12">
        <v>0</v>
      </c>
      <c r="K67" s="12">
        <v>0</v>
      </c>
      <c r="L67" s="12">
        <v>0</v>
      </c>
      <c r="M67" s="12">
        <v>0</v>
      </c>
      <c r="N67" s="12">
        <v>0</v>
      </c>
      <c r="O67" s="41">
        <f>SUM(Abbeville!O67+Aiken!O67+Allendale!O67+Anderson!O67+Bamberg!O67+Barnwell!O67+Beaufort!O67+Berkeley!O67+Calhoun!O67+Charleston!O67+Cherokee!O67+Chester!O67+Chesterfield!O67+Clarendon!O67+Colleton!O67+Darlington!O67+Dorchester!O67+Dillon!O67+Edgefield!O67+Fairfield!O67+Florence!O67+Georgetown!O67+Greenville!O67+Greenwood!O67+Hampton!O67+Horry!O67+Jasper!O67+Kershaw!O67+Lancaster!O67+Laurens!O67+Lee!O67+Lexington!O67+Marion!O67+Marlboro!O67+McCormick!O67+Newberry!O67+Oconee!O67+Orangeburg!O67+Pickens!O67+Richland!O67+Saluda!O67+Spartanburg!O67+Sumter!O67+Union!O67+Williamsburg!O67+York!O67+AN67)</f>
        <v>0</v>
      </c>
      <c r="P67" s="41">
        <f>SUM(Abbeville!P67+Aiken!P67+Allendale!P67+Anderson!P67+Bamberg!P67+Barnwell!P67+Beaufort!P67+Berkeley!P67+Calhoun!P67+Charleston!P67+Cherokee!P67+Chester!P67+Chesterfield!P67+Clarendon!P67+Colleton!P67+Darlington!P67+Dorchester!P67+Dillon!P67+Edgefield!P67+Fairfield!P67+Florence!P67+Georgetown!P67+Greenville!P67+Greenwood!P67+Hampton!P67+Horry!P67+Jasper!P67+Kershaw!P67+Lancaster!P67+Laurens!P67+Lee!P67+Lexington!P67+Marion!P67+Marlboro!P67+McCormick!P67+Newberry!P67+Oconee!P67+Orangeburg!P67+Pickens!P67+Richland!P67+Saluda!P67+Spartanburg!P67+Sumter!P67+Union!P67+Williamsburg!P67+York!P67+AO67)</f>
        <v>0</v>
      </c>
      <c r="Q67" s="41">
        <f>SUM(Abbeville!Q67+Aiken!Q67+Allendale!Q67+Anderson!Q67+Bamberg!Q67+Barnwell!Q67+Beaufort!Q67+Berkeley!Q67+Calhoun!Q67+Charleston!Q67+Cherokee!Q67+Chester!Q67+Chesterfield!Q67+Clarendon!Q67+Colleton!Q67+Darlington!Q67+Dorchester!Q67+Dillon!Q67+Edgefield!Q67+Fairfield!Q67+Florence!Q67+Georgetown!Q67+Greenville!Q67+Greenwood!Q67+Hampton!Q67+Horry!Q67+Jasper!Q67+Kershaw!Q67+Lancaster!Q67+Laurens!Q67+Lee!Q67+Lexington!Q67+Marion!Q67+Marlboro!Q67+McCormick!Q67+Newberry!Q67+Oconee!Q67+Orangeburg!Q67+Pickens!Q67+Richland!Q67+Saluda!Q67+Spartanburg!Q67+Sumter!Q67+Union!Q67+Williamsburg!Q67+York!Q67+AP67)</f>
        <v>0</v>
      </c>
      <c r="R67" s="41">
        <f>SUM(Abbeville!R67+Aiken!R67+Allendale!R67+Anderson!R67+Bamberg!R67+Barnwell!R67+Beaufort!R67+Berkeley!R67+Calhoun!R67+Charleston!R67+Cherokee!R67+Chester!R67+Chesterfield!R67+Clarendon!R67+Colleton!R67+Darlington!R67+Dorchester!R67+Dillon!R67+Edgefield!R67+Fairfield!R67+Florence!R67+Georgetown!R67+Greenville!R67+Greenwood!R67+Hampton!R67+Horry!R67+Jasper!R67+Kershaw!R67+Lancaster!R67+Laurens!R67+Lee!R67+Lexington!R67+Marion!R67+Marlboro!R67+McCormick!R67+Newberry!R67+Oconee!R67+Orangeburg!R67+Pickens!R67+Richland!R67+Saluda!R67+Spartanburg!R67+Sumter!R67+Union!R67+Williamsburg!R67+York!R67+AQ67)</f>
        <v>0</v>
      </c>
      <c r="S67" s="41">
        <f>SUM(Abbeville!S67+Aiken!S67+Allendale!S67+Anderson!S67+Bamberg!S67+Barnwell!S67+Beaufort!S67+Berkeley!S67+Calhoun!S67+Charleston!S67+Cherokee!S67+Chester!S67+Chesterfield!S67+Clarendon!S67+Colleton!S67+Darlington!S67+Dorchester!S67+Dillon!S67+Edgefield!S67+Fairfield!S67+Florence!S67+Georgetown!S67+Greenville!S67+Greenwood!S67+Hampton!S67+Horry!S67+Jasper!S67+Kershaw!S67+Lancaster!S67+Laurens!S67+Lee!S67+Lexington!S67+Marion!S67+Marlboro!S67+McCormick!S67+Newberry!S67+Oconee!S67+Orangeburg!S67+Pickens!S67+Richland!S67+Saluda!S67+Spartanburg!S67+Sumter!S67+Union!S67+Williamsburg!S67+York!S67+AR67)</f>
        <v>0</v>
      </c>
      <c r="T67" s="41">
        <f>SUM(Abbeville!T67+Aiken!T67+Allendale!T67+Anderson!T67+Bamberg!T67+Barnwell!T67+Beaufort!T67+Berkeley!T67+Calhoun!T67+Charleston!T67+Cherokee!T67+Chester!T67+Chesterfield!T67+Clarendon!T67+Colleton!T67+Darlington!T67+Dorchester!T67+Dillon!T67+Edgefield!T67+Fairfield!T67+Florence!T67+Georgetown!T67+Greenville!T67+Greenwood!T67+Hampton!T67+Horry!T67+Jasper!T67+Kershaw!T67+Lancaster!T67+Laurens!T67+Lee!T67+Lexington!T67+Marion!T67+Marlboro!T67+McCormick!T67+Newberry!T67+Oconee!T67+Orangeburg!T67+Pickens!T67+Richland!T67+Saluda!T67+Spartanburg!T67+Sumter!T67+Union!T67+Williamsburg!T67+York!T67+AS67)</f>
        <v>0</v>
      </c>
      <c r="U67" s="11">
        <f>SUM(Abbeville!U67+Aiken!U67+Allendale!U67+Anderson!U67+Bamberg!U67+Barnwell!U67+Beaufort!U67+Berkeley!U67+Calhoun!U67+Charleston!U67+Cherokee!U67+Chester!U67+Chesterfield!U67+Clarendon!U67+Colleton!U67+Darlington!U67+Dorchester!U67+Dillon!U67+Edgefield!U67+Fairfield!U67+Florence!U67+Georgetown!U67+Greenville!U67+Greenwood!U67+Hampton!U67+Horry!U67+Jasper!U67+Kershaw!U67+Lancaster!U67+Laurens!U67+Lee!U67+Lexington!U67+Marion!U67+Marlboro!U67+McCormick!U67+Newberry!U67+Oconee!U67+Orangeburg!U67+Pickens!U67+Richland!U67+Saluda!U67+Spartanburg!U67+Sumter!U67+Union!U67+Williamsburg!U67+York!U67+AT67)</f>
        <v>0</v>
      </c>
      <c r="V67" s="11">
        <f>SUM(Abbeville!V67+Aiken!V67+Allendale!V67+Anderson!V67+Bamberg!V67+Barnwell!V67+Beaufort!V67+Berkeley!V67+Calhoun!V67+Charleston!V67+Cherokee!V67+Chester!V67+Chesterfield!V67+Clarendon!V67+Colleton!V67+Darlington!V67+Dorchester!V67+Dillon!V67+Edgefield!V67+Fairfield!V67+Florence!V67+Georgetown!V67+Greenville!V67+Greenwood!V67+Hampton!V67+Horry!V67+Jasper!V67+Kershaw!V67+Lancaster!V67+Laurens!V67+Lee!V67+Lexington!V67+Marion!V67+Marlboro!V67+McCormick!V67+Newberry!V67+Oconee!V67+Orangeburg!V67+Pickens!V67+Richland!V67+Saluda!V67+Spartanburg!V67+Sumter!V67+Union!V67+Williamsburg!V67+York!V67+AU67)</f>
        <v>0</v>
      </c>
      <c r="W67" s="11">
        <f>SUM(Abbeville!W67+Aiken!W67+Allendale!W67+Anderson!W67+Bamberg!W67+Barnwell!W67+Beaufort!W67+Berkeley!W67+Calhoun!W67+Charleston!W67+Cherokee!W67+Chester!W67+Chesterfield!W67+Clarendon!W67+Colleton!W67+Darlington!W67+Dorchester!W67+Dillon!W67+Edgefield!W67+Fairfield!W67+Florence!W67+Georgetown!W67+Greenville!W67+Greenwood!W67+Hampton!W67+Horry!W67+Jasper!W67+Kershaw!W67+Lancaster!W67+Laurens!W67+Lee!W67+Lexington!W67+Marion!W67+Marlboro!W67+McCormick!W67+Newberry!W67+Oconee!W67+Orangeburg!W67+Pickens!W67+Richland!W67+Saluda!W67+Spartanburg!W67+Sumter!W67+Union!W67+Williamsburg!W67+York!W67+AV67)</f>
        <v>0</v>
      </c>
      <c r="X67" s="11">
        <f>SUM(Abbeville!X67+Aiken!X67+Allendale!X67+Anderson!X67+Bamberg!X67+Barnwell!X67+Beaufort!X67+Berkeley!X67+Calhoun!X67+Charleston!X67+Cherokee!X67+Chester!X67+Chesterfield!X67+Clarendon!X67+Colleton!X67+Darlington!X67+Dorchester!X67+Dillon!X67+Edgefield!X67+Fairfield!X67+Florence!X67+Georgetown!X67+Greenville!X67+Greenwood!X67+Hampton!X67+Horry!X67+Jasper!X67+Kershaw!X67+Lancaster!X67+Laurens!X67+Lee!X67+Lexington!X67+Marion!X67+Marlboro!X67+McCormick!X67+Newberry!X67+Oconee!X67+Orangeburg!X67+Pickens!X67+Richland!X67+Saluda!X67+Spartanburg!X67+Sumter!X67+Union!X67+Williamsburg!X67+York!X67+AW67)</f>
        <v>0</v>
      </c>
      <c r="Y67" s="11">
        <f>SUM(Abbeville!Y67+Aiken!Y67+Allendale!Y67+Anderson!Y67+Bamberg!Y67+Barnwell!Y67+Beaufort!Y67+Berkeley!Y67+Calhoun!Y67+Charleston!Y67+Cherokee!Y67+Chester!Y67+Chesterfield!Y67+Clarendon!Y67+Colleton!Y67+Darlington!Y67+Dorchester!Y67+Dillon!Y67+Edgefield!Y67+Fairfield!Y67+Florence!Y67+Georgetown!Y67+Greenville!Y67+Greenwood!Y67+Hampton!Y67+Horry!Y67+Jasper!Y67+Kershaw!Y67+Lancaster!Y67+Laurens!Y67+Lee!Y67+Lexington!Y67+Marion!Y67+Marlboro!Y67+McCormick!Y67+Newberry!Y67+Oconee!Y67+Orangeburg!Y67+Pickens!Y67+Richland!Y67+Saluda!Y67+Spartanburg!Y67+Sumter!Y67+Union!Y67+Williamsburg!Y67+York!Y67+AX67)</f>
        <v>0</v>
      </c>
      <c r="Z67" s="11">
        <f>SUM(Abbeville!Z67+Aiken!Z67+Allendale!Z67+Anderson!Z67+Bamberg!Z67+Barnwell!Z67+Beaufort!Z67+Berkeley!Z67+Calhoun!Z67+Charleston!Z67+Cherokee!Z67+Chester!Z67+Chesterfield!Z67+Clarendon!Z67+Colleton!Z67+Darlington!Z67+Dorchester!Z67+Dillon!Z67+Edgefield!Z67+Fairfield!Z67+Florence!Z67+Georgetown!Z67+Greenville!Z67+Greenwood!Z67+Hampton!Z67+Horry!Z67+Jasper!Z67+Kershaw!Z67+Lancaster!Z67+Laurens!Z67+Lee!Z67+Lexington!Z67+Marion!Z67+Marlboro!Z67+McCormick!Z67+Newberry!Z67+Oconee!Z67+Orangeburg!Z67+Pickens!Z67+Richland!Z67+Saluda!Z67+Spartanburg!Z67+Sumter!Z67+Union!Z67+Williamsburg!Z67+York!Z67+AY67)</f>
        <v>0</v>
      </c>
      <c r="AA67" s="11">
        <f>SUM(Abbeville!AA67+Aiken!AA67+Allendale!AA67+Anderson!AA67+Bamberg!AA67+Barnwell!AA67+Beaufort!AA67+Berkeley!AA67+Calhoun!AA67+Charleston!AA67+Cherokee!AA67+Chester!AA67+Chesterfield!AA67+Clarendon!AA67+Colleton!AA67+Darlington!AA67+Dorchester!AA67+Dillon!AA67+Edgefield!AA67+Fairfield!AA67+Florence!AA67+Georgetown!AA67+Greenville!AA67+Greenwood!AA67+Hampton!AA67+Horry!AA67+Jasper!AA67+Kershaw!AA67+Lancaster!AA67+Laurens!AA67+Lee!AA67+Lexington!AA67+Marion!AA67+Marlboro!AA67+McCormick!AA67+Newberry!AA67+Oconee!AA67+Orangeburg!AA67+Pickens!AA67+Richland!AA67+Saluda!AA67+Spartanburg!AA67+Sumter!AA67+Union!AA67+Williamsburg!AA67+York!AA67+AZ67)</f>
        <v>0</v>
      </c>
      <c r="AB67" s="11">
        <v>0</v>
      </c>
      <c r="AC67" s="11">
        <v>0</v>
      </c>
      <c r="AD67" s="11">
        <v>0</v>
      </c>
      <c r="AE67" s="11">
        <v>0</v>
      </c>
      <c r="AF67" s="11">
        <v>0</v>
      </c>
      <c r="AG67" s="41">
        <v>0</v>
      </c>
      <c r="AH67" s="41">
        <v>0</v>
      </c>
      <c r="AI67" s="13" t="s">
        <v>246</v>
      </c>
      <c r="AJ67" s="13" t="s">
        <v>246</v>
      </c>
      <c r="AL67" s="44" t="s">
        <v>91</v>
      </c>
      <c r="AM67" s="45"/>
      <c r="AN67" s="12"/>
      <c r="AO67" s="11">
        <v>0</v>
      </c>
      <c r="AP67" s="11">
        <v>0</v>
      </c>
      <c r="AQ67" s="11">
        <v>0</v>
      </c>
      <c r="AR67" s="11">
        <v>0</v>
      </c>
      <c r="AS67" s="11">
        <v>0</v>
      </c>
      <c r="AT67" s="11">
        <v>0</v>
      </c>
      <c r="AU67" s="11">
        <v>0</v>
      </c>
      <c r="AV67" s="11">
        <v>0</v>
      </c>
      <c r="AW67" s="11">
        <v>0</v>
      </c>
      <c r="AX67" s="11">
        <v>0</v>
      </c>
      <c r="AY67" s="11">
        <v>0</v>
      </c>
      <c r="AZ67" s="11">
        <v>0</v>
      </c>
      <c r="BA67" s="11">
        <v>0</v>
      </c>
      <c r="BB67" s="11">
        <v>0</v>
      </c>
      <c r="BC67" s="11">
        <v>0</v>
      </c>
      <c r="BD67" s="11">
        <v>0</v>
      </c>
      <c r="BE67" s="11">
        <v>0</v>
      </c>
      <c r="BF67" s="43">
        <v>0</v>
      </c>
      <c r="BG67" s="43">
        <v>0</v>
      </c>
    </row>
    <row r="68" spans="1:59" ht="10.5" customHeight="1" x14ac:dyDescent="0.2">
      <c r="A68" s="11"/>
      <c r="B68" s="14"/>
      <c r="C68" s="11"/>
      <c r="D68" s="11" t="s">
        <v>39</v>
      </c>
      <c r="E68" s="11"/>
      <c r="F68" s="2"/>
      <c r="G68" s="12">
        <v>0</v>
      </c>
      <c r="H68" s="12">
        <v>0</v>
      </c>
      <c r="I68" s="12">
        <v>0</v>
      </c>
      <c r="J68" s="12">
        <v>0</v>
      </c>
      <c r="K68" s="12">
        <v>0</v>
      </c>
      <c r="L68" s="12">
        <v>411129</v>
      </c>
      <c r="M68" s="12">
        <v>2325192</v>
      </c>
      <c r="N68" s="12">
        <v>4073100</v>
      </c>
      <c r="O68" s="41">
        <f>SUM(Abbeville!O68+Aiken!O68+Allendale!O68+Anderson!O68+Bamberg!O68+Barnwell!O68+Beaufort!O68+Berkeley!O68+Calhoun!O68+Charleston!O68+Cherokee!O68+Chester!O68+Chesterfield!O68+Clarendon!O68+Colleton!O68+Darlington!O68+Dorchester!O68+Dillon!O68+Edgefield!O68+Fairfield!O68+Florence!O68+Georgetown!O68+Greenville!O68+Greenwood!O68+Hampton!O68+Horry!O68+Jasper!O68+Kershaw!O68+Lancaster!O68+Laurens!O68+Lee!O68+Lexington!O68+Marion!O68+Marlboro!O68+McCormick!O68+Newberry!O68+Oconee!O68+Orangeburg!O68+Pickens!O68+Richland!O68+Saluda!O68+Spartanburg!O68+Sumter!O68+Union!O68+Williamsburg!O68+York!O68+AN68)</f>
        <v>9382518</v>
      </c>
      <c r="P68" s="41">
        <f>SUM(Abbeville!P68+Aiken!P68+Allendale!P68+Anderson!P68+Bamberg!P68+Barnwell!P68+Beaufort!P68+Berkeley!P68+Calhoun!P68+Charleston!P68+Cherokee!P68+Chester!P68+Chesterfield!P68+Clarendon!P68+Colleton!P68+Darlington!P68+Dorchester!P68+Dillon!P68+Edgefield!P68+Fairfield!P68+Florence!P68+Georgetown!P68+Greenville!P68+Greenwood!P68+Hampton!P68+Horry!P68+Jasper!P68+Kershaw!P68+Lancaster!P68+Laurens!P68+Lee!P68+Lexington!P68+Marion!P68+Marlboro!P68+McCormick!P68+Newberry!P68+Oconee!P68+Orangeburg!P68+Pickens!P68+Richland!P68+Saluda!P68+Spartanburg!P68+Sumter!P68+Union!P68+Williamsburg!P68+York!P68+AO68)</f>
        <v>9275848</v>
      </c>
      <c r="Q68" s="41">
        <f>SUM(Abbeville!Q68+Aiken!Q68+Allendale!Q68+Anderson!Q68+Bamberg!Q68+Barnwell!Q68+Beaufort!Q68+Berkeley!Q68+Calhoun!Q68+Charleston!Q68+Cherokee!Q68+Chester!Q68+Chesterfield!Q68+Clarendon!Q68+Colleton!Q68+Darlington!Q68+Dorchester!Q68+Dillon!Q68+Edgefield!Q68+Fairfield!Q68+Florence!Q68+Georgetown!Q68+Greenville!Q68+Greenwood!Q68+Hampton!Q68+Horry!Q68+Jasper!Q68+Kershaw!Q68+Lancaster!Q68+Laurens!Q68+Lee!Q68+Lexington!Q68+Marion!Q68+Marlboro!Q68+McCormick!Q68+Newberry!Q68+Oconee!Q68+Orangeburg!Q68+Pickens!Q68+Richland!Q68+Saluda!Q68+Spartanburg!Q68+Sumter!Q68+Union!Q68+Williamsburg!Q68+York!Q68+AP68)</f>
        <v>7705487</v>
      </c>
      <c r="R68" s="41">
        <f>SUM(Abbeville!R68+Aiken!R68+Allendale!R68+Anderson!R68+Bamberg!R68+Barnwell!R68+Beaufort!R68+Berkeley!R68+Calhoun!R68+Charleston!R68+Cherokee!R68+Chester!R68+Chesterfield!R68+Clarendon!R68+Colleton!R68+Darlington!R68+Dorchester!R68+Dillon!R68+Edgefield!R68+Fairfield!R68+Florence!R68+Georgetown!R68+Greenville!R68+Greenwood!R68+Hampton!R68+Horry!R68+Jasper!R68+Kershaw!R68+Lancaster!R68+Laurens!R68+Lee!R68+Lexington!R68+Marion!R68+Marlboro!R68+McCormick!R68+Newberry!R68+Oconee!R68+Orangeburg!R68+Pickens!R68+Richland!R68+Saluda!R68+Spartanburg!R68+Sumter!R68+Union!R68+Williamsburg!R68+York!R68+AQ68)</f>
        <v>7798498</v>
      </c>
      <c r="S68" s="41">
        <f>SUM(Abbeville!S68+Aiken!S68+Allendale!S68+Anderson!S68+Bamberg!S68+Barnwell!S68+Beaufort!S68+Berkeley!S68+Calhoun!S68+Charleston!S68+Cherokee!S68+Chester!S68+Chesterfield!S68+Clarendon!S68+Colleton!S68+Darlington!S68+Dorchester!S68+Dillon!S68+Edgefield!S68+Fairfield!S68+Florence!S68+Georgetown!S68+Greenville!S68+Greenwood!S68+Hampton!S68+Horry!S68+Jasper!S68+Kershaw!S68+Lancaster!S68+Laurens!S68+Lee!S68+Lexington!S68+Marion!S68+Marlboro!S68+McCormick!S68+Newberry!S68+Oconee!S68+Orangeburg!S68+Pickens!S68+Richland!S68+Saluda!S68+Spartanburg!S68+Sumter!S68+Union!S68+Williamsburg!S68+York!S68+AR68)</f>
        <v>7559359</v>
      </c>
      <c r="T68" s="41">
        <f>SUM(Abbeville!T68+Aiken!T68+Allendale!T68+Anderson!T68+Bamberg!T68+Barnwell!T68+Beaufort!T68+Berkeley!T68+Calhoun!T68+Charleston!T68+Cherokee!T68+Chester!T68+Chesterfield!T68+Clarendon!T68+Colleton!T68+Darlington!T68+Dorchester!T68+Dillon!T68+Edgefield!T68+Fairfield!T68+Florence!T68+Georgetown!T68+Greenville!T68+Greenwood!T68+Hampton!T68+Horry!T68+Jasper!T68+Kershaw!T68+Lancaster!T68+Laurens!T68+Lee!T68+Lexington!T68+Marion!T68+Marlboro!T68+McCormick!T68+Newberry!T68+Oconee!T68+Orangeburg!T68+Pickens!T68+Richland!T68+Saluda!T68+Spartanburg!T68+Sumter!T68+Union!T68+Williamsburg!T68+York!T68+AS68)</f>
        <v>9354986</v>
      </c>
      <c r="U68" s="11">
        <f>SUM(Abbeville!U68+Aiken!U68+Allendale!U68+Anderson!U68+Bamberg!U68+Barnwell!U68+Beaufort!U68+Berkeley!U68+Calhoun!U68+Charleston!U68+Cherokee!U68+Chester!U68+Chesterfield!U68+Clarendon!U68+Colleton!U68+Darlington!U68+Dorchester!U68+Dillon!U68+Edgefield!U68+Fairfield!U68+Florence!U68+Georgetown!U68+Greenville!U68+Greenwood!U68+Hampton!U68+Horry!U68+Jasper!U68+Kershaw!U68+Lancaster!U68+Laurens!U68+Lee!U68+Lexington!U68+Marion!U68+Marlboro!U68+McCormick!U68+Newberry!U68+Oconee!U68+Orangeburg!U68+Pickens!U68+Richland!U68+Saluda!U68+Spartanburg!U68+Sumter!U68+Union!U68+Williamsburg!U68+York!U68+AT68)</f>
        <v>9044169</v>
      </c>
      <c r="V68" s="11">
        <f>SUM(Abbeville!V68+Aiken!V68+Allendale!V68+Anderson!V68+Bamberg!V68+Barnwell!V68+Beaufort!V68+Berkeley!V68+Calhoun!V68+Charleston!V68+Cherokee!V68+Chester!V68+Chesterfield!V68+Clarendon!V68+Colleton!V68+Darlington!V68+Dorchester!V68+Dillon!V68+Edgefield!V68+Fairfield!V68+Florence!V68+Georgetown!V68+Greenville!V68+Greenwood!V68+Hampton!V68+Horry!V68+Jasper!V68+Kershaw!V68+Lancaster!V68+Laurens!V68+Lee!V68+Lexington!V68+Marion!V68+Marlboro!V68+McCormick!V68+Newberry!V68+Oconee!V68+Orangeburg!V68+Pickens!V68+Richland!V68+Saluda!V68+Spartanburg!V68+Sumter!V68+Union!V68+Williamsburg!V68+York!V68+AU68)</f>
        <v>11978604</v>
      </c>
      <c r="W68" s="11">
        <f>SUM(Abbeville!W68+Aiken!W68+Allendale!W68+Anderson!W68+Bamberg!W68+Barnwell!W68+Beaufort!W68+Berkeley!W68+Calhoun!W68+Charleston!W68+Cherokee!W68+Chester!W68+Chesterfield!W68+Clarendon!W68+Colleton!W68+Darlington!W68+Dorchester!W68+Dillon!W68+Edgefield!W68+Fairfield!W68+Florence!W68+Georgetown!W68+Greenville!W68+Greenwood!W68+Hampton!W68+Horry!W68+Jasper!W68+Kershaw!W68+Lancaster!W68+Laurens!W68+Lee!W68+Lexington!W68+Marion!W68+Marlboro!W68+McCormick!W68+Newberry!W68+Oconee!W68+Orangeburg!W68+Pickens!W68+Richland!W68+Saluda!W68+Spartanburg!W68+Sumter!W68+Union!W68+Williamsburg!W68+York!W68+AV68)</f>
        <v>10262741</v>
      </c>
      <c r="X68" s="11">
        <f>SUM(Abbeville!X68+Aiken!X68+Allendale!X68+Anderson!X68+Bamberg!X68+Barnwell!X68+Beaufort!X68+Berkeley!X68+Calhoun!X68+Charleston!X68+Cherokee!X68+Chester!X68+Chesterfield!X68+Clarendon!X68+Colleton!X68+Darlington!X68+Dorchester!X68+Dillon!X68+Edgefield!X68+Fairfield!X68+Florence!X68+Georgetown!X68+Greenville!X68+Greenwood!X68+Hampton!X68+Horry!X68+Jasper!X68+Kershaw!X68+Lancaster!X68+Laurens!X68+Lee!X68+Lexington!X68+Marion!X68+Marlboro!X68+McCormick!X68+Newberry!X68+Oconee!X68+Orangeburg!X68+Pickens!X68+Richland!X68+Saluda!X68+Spartanburg!X68+Sumter!X68+Union!X68+Williamsburg!X68+York!X68+AW68)</f>
        <v>9309445</v>
      </c>
      <c r="Y68" s="11">
        <f>SUM(Abbeville!Y68+Aiken!Y68+Allendale!Y68+Anderson!Y68+Bamberg!Y68+Barnwell!Y68+Beaufort!Y68+Berkeley!Y68+Calhoun!Y68+Charleston!Y68+Cherokee!Y68+Chester!Y68+Chesterfield!Y68+Clarendon!Y68+Colleton!Y68+Darlington!Y68+Dorchester!Y68+Dillon!Y68+Edgefield!Y68+Fairfield!Y68+Florence!Y68+Georgetown!Y68+Greenville!Y68+Greenwood!Y68+Hampton!Y68+Horry!Y68+Jasper!Y68+Kershaw!Y68+Lancaster!Y68+Laurens!Y68+Lee!Y68+Lexington!Y68+Marion!Y68+Marlboro!Y68+McCormick!Y68+Newberry!Y68+Oconee!Y68+Orangeburg!Y68+Pickens!Y68+Richland!Y68+Saluda!Y68+Spartanburg!Y68+Sumter!Y68+Union!Y68+Williamsburg!Y68+York!Y68+AX68)</f>
        <v>7940589</v>
      </c>
      <c r="Z68" s="11">
        <f>SUM(Abbeville!Z68+Aiken!Z68+Allendale!Z68+Anderson!Z68+Bamberg!Z68+Barnwell!Z68+Beaufort!Z68+Berkeley!Z68+Calhoun!Z68+Charleston!Z68+Cherokee!Z68+Chester!Z68+Chesterfield!Z68+Clarendon!Z68+Colleton!Z68+Darlington!Z68+Dorchester!Z68+Dillon!Z68+Edgefield!Z68+Fairfield!Z68+Florence!Z68+Georgetown!Z68+Greenville!Z68+Greenwood!Z68+Hampton!Z68+Horry!Z68+Jasper!Z68+Kershaw!Z68+Lancaster!Z68+Laurens!Z68+Lee!Z68+Lexington!Z68+Marion!Z68+Marlboro!Z68+McCormick!Z68+Newberry!Z68+Oconee!Z68+Orangeburg!Z68+Pickens!Z68+Richland!Z68+Saluda!Z68+Spartanburg!Z68+Sumter!Z68+Union!Z68+Williamsburg!Z68+York!Z68+AY68)</f>
        <v>7070474</v>
      </c>
      <c r="AA68" s="11">
        <f>SUM(Abbeville!AA68+Aiken!AA68+Allendale!AA68+Anderson!AA68+Bamberg!AA68+Barnwell!AA68+Beaufort!AA68+Berkeley!AA68+Calhoun!AA68+Charleston!AA68+Cherokee!AA68+Chester!AA68+Chesterfield!AA68+Clarendon!AA68+Colleton!AA68+Darlington!AA68+Dorchester!AA68+Dillon!AA68+Edgefield!AA68+Fairfield!AA68+Florence!AA68+Georgetown!AA68+Greenville!AA68+Greenwood!AA68+Hampton!AA68+Horry!AA68+Jasper!AA68+Kershaw!AA68+Lancaster!AA68+Laurens!AA68+Lee!AA68+Lexington!AA68+Marion!AA68+Marlboro!AA68+McCormick!AA68+Newberry!AA68+Oconee!AA68+Orangeburg!AA68+Pickens!AA68+Richland!AA68+Saluda!AA68+Spartanburg!AA68+Sumter!AA68+Union!AA68+Williamsburg!AA68+York!AA68+AZ68)</f>
        <v>7262403</v>
      </c>
      <c r="AB68" s="11">
        <v>8376437</v>
      </c>
      <c r="AC68" s="11">
        <v>8840128</v>
      </c>
      <c r="AD68" s="11">
        <v>10991994</v>
      </c>
      <c r="AE68" s="11">
        <v>12696006</v>
      </c>
      <c r="AF68" s="11">
        <v>13584356</v>
      </c>
      <c r="AG68" s="41">
        <v>17035250</v>
      </c>
      <c r="AH68" s="41">
        <v>8807961</v>
      </c>
      <c r="AI68" s="13">
        <v>8.4073661444905579E-3</v>
      </c>
      <c r="AJ68" s="13">
        <v>-0.48295675144186317</v>
      </c>
      <c r="AL68" s="44" t="s">
        <v>92</v>
      </c>
      <c r="AM68" s="45"/>
      <c r="AN68" s="5"/>
      <c r="AO68" s="11">
        <v>118398</v>
      </c>
      <c r="AP68" s="11">
        <v>317734</v>
      </c>
      <c r="AQ68" s="11">
        <v>282206</v>
      </c>
      <c r="AR68" s="11">
        <v>264563</v>
      </c>
      <c r="AS68" s="11">
        <v>302482</v>
      </c>
      <c r="AT68" s="11">
        <v>206542</v>
      </c>
      <c r="AU68" s="11">
        <v>452258</v>
      </c>
      <c r="AV68" s="11">
        <v>176682</v>
      </c>
      <c r="AW68" s="11">
        <v>342703</v>
      </c>
      <c r="AX68" s="11">
        <v>322622</v>
      </c>
      <c r="AY68" s="11">
        <v>94299</v>
      </c>
      <c r="AZ68" s="11">
        <v>71221</v>
      </c>
      <c r="BA68" s="11">
        <v>88120</v>
      </c>
      <c r="BB68" s="11">
        <v>94988</v>
      </c>
      <c r="BC68" s="11">
        <v>113487</v>
      </c>
      <c r="BD68" s="11">
        <v>138038</v>
      </c>
      <c r="BE68" s="11">
        <v>125405</v>
      </c>
      <c r="BF68" s="43">
        <v>174416</v>
      </c>
      <c r="BG68" s="43">
        <v>65518</v>
      </c>
    </row>
    <row r="69" spans="1:59" ht="10.5" customHeight="1" x14ac:dyDescent="0.2">
      <c r="A69" s="11"/>
      <c r="B69" s="14"/>
      <c r="C69" s="11" t="s">
        <v>40</v>
      </c>
      <c r="D69" s="11"/>
      <c r="E69" s="11"/>
      <c r="F69" s="2"/>
      <c r="G69" s="12">
        <v>0</v>
      </c>
      <c r="H69" s="12">
        <v>0</v>
      </c>
      <c r="I69" s="12">
        <v>0</v>
      </c>
      <c r="J69" s="12">
        <v>0</v>
      </c>
      <c r="K69" s="12">
        <v>0</v>
      </c>
      <c r="L69" s="12">
        <v>0</v>
      </c>
      <c r="M69" s="12">
        <v>0</v>
      </c>
      <c r="N69" s="12">
        <v>0</v>
      </c>
      <c r="O69" s="41">
        <f>SUM(Abbeville!O69+Aiken!O69+Allendale!O69+Anderson!O69+Bamberg!O69+Barnwell!O69+Beaufort!O69+Berkeley!O69+Calhoun!O69+Charleston!O69+Cherokee!O69+Chester!O69+Chesterfield!O69+Clarendon!O69+Colleton!O69+Darlington!O69+Dorchester!O69+Dillon!O69+Edgefield!O69+Fairfield!O69+Florence!O69+Georgetown!O69+Greenville!O69+Greenwood!O69+Hampton!O69+Horry!O69+Jasper!O69+Kershaw!O69+Lancaster!O69+Laurens!O69+Lee!O69+Lexington!O69+Marion!O69+Marlboro!O69+McCormick!O69+Newberry!O69+Oconee!O69+Orangeburg!O69+Pickens!O69+Richland!O69+Saluda!O69+Spartanburg!O69+Sumter!O69+Union!O69+Williamsburg!O69+York!O69+AN69)</f>
        <v>0</v>
      </c>
      <c r="P69" s="41">
        <f>SUM(Abbeville!P69+Aiken!P69+Allendale!P69+Anderson!P69+Bamberg!P69+Barnwell!P69+Beaufort!P69+Berkeley!P69+Calhoun!P69+Charleston!P69+Cherokee!P69+Chester!P69+Chesterfield!P69+Clarendon!P69+Colleton!P69+Darlington!P69+Dorchester!P69+Dillon!P69+Edgefield!P69+Fairfield!P69+Florence!P69+Georgetown!P69+Greenville!P69+Greenwood!P69+Hampton!P69+Horry!P69+Jasper!P69+Kershaw!P69+Lancaster!P69+Laurens!P69+Lee!P69+Lexington!P69+Marion!P69+Marlboro!P69+McCormick!P69+Newberry!P69+Oconee!P69+Orangeburg!P69+Pickens!P69+Richland!P69+Saluda!P69+Spartanburg!P69+Sumter!P69+Union!P69+Williamsburg!P69+York!P69+AO69)</f>
        <v>0</v>
      </c>
      <c r="Q69" s="41">
        <f>SUM(Abbeville!Q69+Aiken!Q69+Allendale!Q69+Anderson!Q69+Bamberg!Q69+Barnwell!Q69+Beaufort!Q69+Berkeley!Q69+Calhoun!Q69+Charleston!Q69+Cherokee!Q69+Chester!Q69+Chesterfield!Q69+Clarendon!Q69+Colleton!Q69+Darlington!Q69+Dorchester!Q69+Dillon!Q69+Edgefield!Q69+Fairfield!Q69+Florence!Q69+Georgetown!Q69+Greenville!Q69+Greenwood!Q69+Hampton!Q69+Horry!Q69+Jasper!Q69+Kershaw!Q69+Lancaster!Q69+Laurens!Q69+Lee!Q69+Lexington!Q69+Marion!Q69+Marlboro!Q69+McCormick!Q69+Newberry!Q69+Oconee!Q69+Orangeburg!Q69+Pickens!Q69+Richland!Q69+Saluda!Q69+Spartanburg!Q69+Sumter!Q69+Union!Q69+Williamsburg!Q69+York!Q69+AP69)</f>
        <v>0</v>
      </c>
      <c r="R69" s="41">
        <f>SUM(Abbeville!R69+Aiken!R69+Allendale!R69+Anderson!R69+Bamberg!R69+Barnwell!R69+Beaufort!R69+Berkeley!R69+Calhoun!R69+Charleston!R69+Cherokee!R69+Chester!R69+Chesterfield!R69+Clarendon!R69+Colleton!R69+Darlington!R69+Dorchester!R69+Dillon!R69+Edgefield!R69+Fairfield!R69+Florence!R69+Georgetown!R69+Greenville!R69+Greenwood!R69+Hampton!R69+Horry!R69+Jasper!R69+Kershaw!R69+Lancaster!R69+Laurens!R69+Lee!R69+Lexington!R69+Marion!R69+Marlboro!R69+McCormick!R69+Newberry!R69+Oconee!R69+Orangeburg!R69+Pickens!R69+Richland!R69+Saluda!R69+Spartanburg!R69+Sumter!R69+Union!R69+Williamsburg!R69+York!R69+AQ69)</f>
        <v>0</v>
      </c>
      <c r="S69" s="41">
        <f>SUM(Abbeville!S69+Aiken!S69+Allendale!S69+Anderson!S69+Bamberg!S69+Barnwell!S69+Beaufort!S69+Berkeley!S69+Calhoun!S69+Charleston!S69+Cherokee!S69+Chester!S69+Chesterfield!S69+Clarendon!S69+Colleton!S69+Darlington!S69+Dorchester!S69+Dillon!S69+Edgefield!S69+Fairfield!S69+Florence!S69+Georgetown!S69+Greenville!S69+Greenwood!S69+Hampton!S69+Horry!S69+Jasper!S69+Kershaw!S69+Lancaster!S69+Laurens!S69+Lee!S69+Lexington!S69+Marion!S69+Marlboro!S69+McCormick!S69+Newberry!S69+Oconee!S69+Orangeburg!S69+Pickens!S69+Richland!S69+Saluda!S69+Spartanburg!S69+Sumter!S69+Union!S69+Williamsburg!S69+York!S69+AR69)</f>
        <v>0</v>
      </c>
      <c r="T69" s="41">
        <f>SUM(Abbeville!T69+Aiken!T69+Allendale!T69+Anderson!T69+Bamberg!T69+Barnwell!T69+Beaufort!T69+Berkeley!T69+Calhoun!T69+Charleston!T69+Cherokee!T69+Chester!T69+Chesterfield!T69+Clarendon!T69+Colleton!T69+Darlington!T69+Dorchester!T69+Dillon!T69+Edgefield!T69+Fairfield!T69+Florence!T69+Georgetown!T69+Greenville!T69+Greenwood!T69+Hampton!T69+Horry!T69+Jasper!T69+Kershaw!T69+Lancaster!T69+Laurens!T69+Lee!T69+Lexington!T69+Marion!T69+Marlboro!T69+McCormick!T69+Newberry!T69+Oconee!T69+Orangeburg!T69+Pickens!T69+Richland!T69+Saluda!T69+Spartanburg!T69+Sumter!T69+Union!T69+Williamsburg!T69+York!T69+AS69)</f>
        <v>0</v>
      </c>
      <c r="U69" s="11">
        <f>SUM(Abbeville!U69+Aiken!U69+Allendale!U69+Anderson!U69+Bamberg!U69+Barnwell!U69+Beaufort!U69+Berkeley!U69+Calhoun!U69+Charleston!U69+Cherokee!U69+Chester!U69+Chesterfield!U69+Clarendon!U69+Colleton!U69+Darlington!U69+Dorchester!U69+Dillon!U69+Edgefield!U69+Fairfield!U69+Florence!U69+Georgetown!U69+Greenville!U69+Greenwood!U69+Hampton!U69+Horry!U69+Jasper!U69+Kershaw!U69+Lancaster!U69+Laurens!U69+Lee!U69+Lexington!U69+Marion!U69+Marlboro!U69+McCormick!U69+Newberry!U69+Oconee!U69+Orangeburg!U69+Pickens!U69+Richland!U69+Saluda!U69+Spartanburg!U69+Sumter!U69+Union!U69+Williamsburg!U69+York!U69+AT69)</f>
        <v>0</v>
      </c>
      <c r="V69" s="11">
        <f>SUM(Abbeville!V69+Aiken!V69+Allendale!V69+Anderson!V69+Bamberg!V69+Barnwell!V69+Beaufort!V69+Berkeley!V69+Calhoun!V69+Charleston!V69+Cherokee!V69+Chester!V69+Chesterfield!V69+Clarendon!V69+Colleton!V69+Darlington!V69+Dorchester!V69+Dillon!V69+Edgefield!V69+Fairfield!V69+Florence!V69+Georgetown!V69+Greenville!V69+Greenwood!V69+Hampton!V69+Horry!V69+Jasper!V69+Kershaw!V69+Lancaster!V69+Laurens!V69+Lee!V69+Lexington!V69+Marion!V69+Marlboro!V69+McCormick!V69+Newberry!V69+Oconee!V69+Orangeburg!V69+Pickens!V69+Richland!V69+Saluda!V69+Spartanburg!V69+Sumter!V69+Union!V69+Williamsburg!V69+York!V69+AU69)</f>
        <v>0</v>
      </c>
      <c r="W69" s="11">
        <f>SUM(Abbeville!W69+Aiken!W69+Allendale!W69+Anderson!W69+Bamberg!W69+Barnwell!W69+Beaufort!W69+Berkeley!W69+Calhoun!W69+Charleston!W69+Cherokee!W69+Chester!W69+Chesterfield!W69+Clarendon!W69+Colleton!W69+Darlington!W69+Dorchester!W69+Dillon!W69+Edgefield!W69+Fairfield!W69+Florence!W69+Georgetown!W69+Greenville!W69+Greenwood!W69+Hampton!W69+Horry!W69+Jasper!W69+Kershaw!W69+Lancaster!W69+Laurens!W69+Lee!W69+Lexington!W69+Marion!W69+Marlboro!W69+McCormick!W69+Newberry!W69+Oconee!W69+Orangeburg!W69+Pickens!W69+Richland!W69+Saluda!W69+Spartanburg!W69+Sumter!W69+Union!W69+Williamsburg!W69+York!W69+AV69)</f>
        <v>0</v>
      </c>
      <c r="X69" s="11">
        <f>SUM(Abbeville!X69+Aiken!X69+Allendale!X69+Anderson!X69+Bamberg!X69+Barnwell!X69+Beaufort!X69+Berkeley!X69+Calhoun!X69+Charleston!X69+Cherokee!X69+Chester!X69+Chesterfield!X69+Clarendon!X69+Colleton!X69+Darlington!X69+Dorchester!X69+Dillon!X69+Edgefield!X69+Fairfield!X69+Florence!X69+Georgetown!X69+Greenville!X69+Greenwood!X69+Hampton!X69+Horry!X69+Jasper!X69+Kershaw!X69+Lancaster!X69+Laurens!X69+Lee!X69+Lexington!X69+Marion!X69+Marlboro!X69+McCormick!X69+Newberry!X69+Oconee!X69+Orangeburg!X69+Pickens!X69+Richland!X69+Saluda!X69+Spartanburg!X69+Sumter!X69+Union!X69+Williamsburg!X69+York!X69+AW69)</f>
        <v>0</v>
      </c>
      <c r="Y69" s="11">
        <f>SUM(Abbeville!Y69+Aiken!Y69+Allendale!Y69+Anderson!Y69+Bamberg!Y69+Barnwell!Y69+Beaufort!Y69+Berkeley!Y69+Calhoun!Y69+Charleston!Y69+Cherokee!Y69+Chester!Y69+Chesterfield!Y69+Clarendon!Y69+Colleton!Y69+Darlington!Y69+Dorchester!Y69+Dillon!Y69+Edgefield!Y69+Fairfield!Y69+Florence!Y69+Georgetown!Y69+Greenville!Y69+Greenwood!Y69+Hampton!Y69+Horry!Y69+Jasper!Y69+Kershaw!Y69+Lancaster!Y69+Laurens!Y69+Lee!Y69+Lexington!Y69+Marion!Y69+Marlboro!Y69+McCormick!Y69+Newberry!Y69+Oconee!Y69+Orangeburg!Y69+Pickens!Y69+Richland!Y69+Saluda!Y69+Spartanburg!Y69+Sumter!Y69+Union!Y69+Williamsburg!Y69+York!Y69+AX69)</f>
        <v>0</v>
      </c>
      <c r="Z69" s="11">
        <f>SUM(Abbeville!Z69+Aiken!Z69+Allendale!Z69+Anderson!Z69+Bamberg!Z69+Barnwell!Z69+Beaufort!Z69+Berkeley!Z69+Calhoun!Z69+Charleston!Z69+Cherokee!Z69+Chester!Z69+Chesterfield!Z69+Clarendon!Z69+Colleton!Z69+Darlington!Z69+Dorchester!Z69+Dillon!Z69+Edgefield!Z69+Fairfield!Z69+Florence!Z69+Georgetown!Z69+Greenville!Z69+Greenwood!Z69+Hampton!Z69+Horry!Z69+Jasper!Z69+Kershaw!Z69+Lancaster!Z69+Laurens!Z69+Lee!Z69+Lexington!Z69+Marion!Z69+Marlboro!Z69+McCormick!Z69+Newberry!Z69+Oconee!Z69+Orangeburg!Z69+Pickens!Z69+Richland!Z69+Saluda!Z69+Spartanburg!Z69+Sumter!Z69+Union!Z69+Williamsburg!Z69+York!Z69+AY69)</f>
        <v>0</v>
      </c>
      <c r="AA69" s="11">
        <f>SUM(Abbeville!AA69+Aiken!AA69+Allendale!AA69+Anderson!AA69+Bamberg!AA69+Barnwell!AA69+Beaufort!AA69+Berkeley!AA69+Calhoun!AA69+Charleston!AA69+Cherokee!AA69+Chester!AA69+Chesterfield!AA69+Clarendon!AA69+Colleton!AA69+Darlington!AA69+Dorchester!AA69+Dillon!AA69+Edgefield!AA69+Fairfield!AA69+Florence!AA69+Georgetown!AA69+Greenville!AA69+Greenwood!AA69+Hampton!AA69+Horry!AA69+Jasper!AA69+Kershaw!AA69+Lancaster!AA69+Laurens!AA69+Lee!AA69+Lexington!AA69+Marion!AA69+Marlboro!AA69+McCormick!AA69+Newberry!AA69+Oconee!AA69+Orangeburg!AA69+Pickens!AA69+Richland!AA69+Saluda!AA69+Spartanburg!AA69+Sumter!AA69+Union!AA69+Williamsburg!AA69+York!AA69+AZ69)</f>
        <v>0</v>
      </c>
      <c r="AB69" s="11">
        <v>0</v>
      </c>
      <c r="AC69" s="11">
        <v>0</v>
      </c>
      <c r="AD69" s="11">
        <v>0</v>
      </c>
      <c r="AE69" s="11">
        <v>0</v>
      </c>
      <c r="AF69" s="11">
        <v>0</v>
      </c>
      <c r="AG69" s="41">
        <v>0</v>
      </c>
      <c r="AH69" s="41">
        <v>0</v>
      </c>
      <c r="AI69" s="13" t="s">
        <v>246</v>
      </c>
      <c r="AJ69" s="13" t="s">
        <v>246</v>
      </c>
      <c r="AL69" s="44" t="s">
        <v>93</v>
      </c>
      <c r="AM69" s="45"/>
      <c r="AN69" s="5"/>
      <c r="AO69" s="11">
        <v>0</v>
      </c>
      <c r="AP69" s="11">
        <v>0</v>
      </c>
      <c r="AQ69" s="11">
        <v>0</v>
      </c>
      <c r="AR69" s="11">
        <v>0</v>
      </c>
      <c r="AS69" s="11">
        <v>0</v>
      </c>
      <c r="AT69" s="11">
        <v>0</v>
      </c>
      <c r="AU69" s="11">
        <v>0</v>
      </c>
      <c r="AV69" s="11">
        <v>0</v>
      </c>
      <c r="AW69" s="11">
        <v>0</v>
      </c>
      <c r="AX69" s="11">
        <v>0</v>
      </c>
      <c r="AY69" s="11">
        <v>0</v>
      </c>
      <c r="AZ69" s="11">
        <v>0</v>
      </c>
      <c r="BA69" s="11">
        <v>0</v>
      </c>
      <c r="BB69" s="11">
        <v>0</v>
      </c>
      <c r="BC69" s="11">
        <v>0</v>
      </c>
      <c r="BD69" s="11">
        <v>0</v>
      </c>
      <c r="BE69" s="11">
        <v>0</v>
      </c>
      <c r="BF69" s="43">
        <v>0</v>
      </c>
      <c r="BG69" s="43">
        <v>0</v>
      </c>
    </row>
    <row r="70" spans="1:59" ht="10.5" customHeight="1" x14ac:dyDescent="0.2">
      <c r="A70" s="11"/>
      <c r="B70" s="14"/>
      <c r="C70" s="11" t="s">
        <v>41</v>
      </c>
      <c r="D70" s="11"/>
      <c r="E70" s="11"/>
      <c r="F70" s="2"/>
      <c r="G70" s="12">
        <v>0</v>
      </c>
      <c r="H70" s="12">
        <v>0</v>
      </c>
      <c r="I70" s="12">
        <v>0</v>
      </c>
      <c r="J70" s="12">
        <v>0</v>
      </c>
      <c r="K70" s="12">
        <v>0</v>
      </c>
      <c r="L70" s="12">
        <v>0</v>
      </c>
      <c r="M70" s="12">
        <v>0</v>
      </c>
      <c r="N70" s="12">
        <v>0</v>
      </c>
      <c r="O70" s="41">
        <f>SUM(Abbeville!O70+Aiken!O70+Allendale!O71+Anderson!O70+Bamberg!O70+Barnwell!O70+Beaufort!O70+Berkeley!O70+Calhoun!O70+Charleston!O70+Cherokee!O70+Chester!O70+Chesterfield!O70+Clarendon!O70+Colleton!O70+Darlington!O70+Dorchester!O70+Dillon!O70+Edgefield!O70+Fairfield!O70+Florence!O70+Georgetown!O70+Greenville!O70+Greenwood!O70+Hampton!O70+Horry!O70+Jasper!O70+Kershaw!O70+Lancaster!O70+Laurens!O70+Lee!O70+Lexington!O70+Marion!O70+Marlboro!O70+McCormick!O70+Newberry!O70+Oconee!O70+Orangeburg!O70+Pickens!O70+Richland!O70+Saluda!O70+Spartanburg!O70+Sumter!O70+Union!O70+Williamsburg!O70+York!O70+AN70)</f>
        <v>0</v>
      </c>
      <c r="P70" s="41">
        <f>SUM(Abbeville!P70+Aiken!P70+Allendale!P70+Anderson!P70+Bamberg!P70+Barnwell!P70+Beaufort!P70+Berkeley!P70+Calhoun!P70+Charleston!P70+Cherokee!P70+Chester!P70+Chesterfield!P70+Clarendon!P70+Colleton!P70+Darlington!P70+Dorchester!P70+Dillon!P70+Edgefield!P70+Fairfield!P70+Florence!P70+Georgetown!P70+Greenville!P70+Greenwood!P70+Hampton!P70+Horry!P70+Jasper!P70+Kershaw!P70+Lancaster!P70+Laurens!P70+Lee!P70+Lexington!P70+Marion!P70+Marlboro!P70+McCormick!P70+Newberry!P70+Oconee!P70+Orangeburg!P70+Pickens!P70+Richland!P70+Saluda!P70+Spartanburg!P70+Sumter!P70+Union!P70+Williamsburg!P70+York!P70+AO70)</f>
        <v>0</v>
      </c>
      <c r="Q70" s="41">
        <f>SUM(Abbeville!Q70+Aiken!Q70+Allendale!Q70+Anderson!Q70+Bamberg!Q70+Barnwell!Q70+Beaufort!Q70+Berkeley!Q70+Calhoun!Q70+Charleston!Q70+Cherokee!Q70+Chester!Q70+Chesterfield!Q70+Clarendon!Q70+Colleton!Q70+Darlington!Q70+Dorchester!Q70+Dillon!Q70+Edgefield!Q70+Fairfield!Q70+Florence!Q70+Georgetown!Q70+Greenville!Q70+Greenwood!Q70+Hampton!Q70+Horry!Q70+Jasper!Q70+Kershaw!Q70+Lancaster!Q70+Laurens!Q70+Lee!Q70+Lexington!Q70+Marion!Q70+Marlboro!Q70+McCormick!Q70+Newberry!Q70+Oconee!Q70+Orangeburg!Q70+Pickens!Q70+Richland!Q70+Saluda!Q70+Spartanburg!Q70+Sumter!Q70+Union!Q70+Williamsburg!Q70+York!Q70+AP70)</f>
        <v>0</v>
      </c>
      <c r="R70" s="41">
        <f>SUM(Abbeville!R70+Aiken!R70+Allendale!R70+Anderson!R70+Bamberg!R70+Barnwell!R70+Beaufort!R70+Berkeley!R70+Calhoun!R70+Charleston!R70+Cherokee!R70+Chester!R70+Chesterfield!R70+Clarendon!R70+Colleton!R70+Darlington!R70+Dorchester!R70+Dillon!R70+Edgefield!R70+Fairfield!R70+Florence!R70+Georgetown!R70+Greenville!R70+Greenwood!R70+Hampton!R70+Horry!R70+Jasper!R70+Kershaw!R70+Lancaster!R70+Laurens!R70+Lee!R70+Lexington!R70+Marion!R70+Marlboro!R70+McCormick!R70+Newberry!R70+Oconee!R70+Orangeburg!R70+Pickens!R70+Richland!R70+Saluda!R70+Spartanburg!R70+Sumter!R70+Union!R70+Williamsburg!R70+York!R70+AQ70)</f>
        <v>0</v>
      </c>
      <c r="S70" s="41">
        <f>SUM(Abbeville!S70+Aiken!S70+Allendale!S70+Anderson!S70+Bamberg!S70+Barnwell!S70+Beaufort!S70+Berkeley!S70+Calhoun!S70+Charleston!S70+Cherokee!S70+Chester!S70+Chesterfield!S70+Clarendon!S70+Colleton!S70+Darlington!S70+Dorchester!S70+Dillon!S70+Edgefield!S70+Fairfield!S70+Florence!S70+Georgetown!S70+Greenville!S70+Greenwood!S70+Hampton!S70+Horry!S70+Jasper!S70+Kershaw!S70+Lancaster!S70+Laurens!S70+Lee!S70+Lexington!S70+Marion!S70+Marlboro!S70+McCormick!S70+Newberry!S70+Oconee!S70+Orangeburg!S70+Pickens!S70+Richland!S70+Saluda!S70+Spartanburg!S70+Sumter!S70+Union!S70+Williamsburg!S70+York!S70+AR70)</f>
        <v>0</v>
      </c>
      <c r="T70" s="41">
        <f>SUM(Abbeville!T70+Aiken!T70+Allendale!T70+Anderson!T70+Bamberg!T70+Barnwell!T70+Beaufort!T70+Berkeley!T70+Calhoun!T70+Charleston!T70+Cherokee!T70+Chester!T70+Chesterfield!T70+Clarendon!T70+Colleton!T70+Darlington!T70+Dorchester!T70+Dillon!T70+Edgefield!T70+Fairfield!T70+Florence!T70+Georgetown!T70+Greenville!T70+Greenwood!T70+Hampton!T70+Horry!T70+Jasper!T70+Kershaw!T70+Lancaster!T70+Laurens!T70+Lee!T70+Lexington!T70+Marion!T70+Marlboro!T70+McCormick!T70+Newberry!T70+Oconee!T70+Orangeburg!T70+Pickens!T70+Richland!T70+Saluda!T70+Spartanburg!T70+Sumter!T70+Union!T70+Williamsburg!T70+York!T70+AS70)</f>
        <v>0</v>
      </c>
      <c r="U70" s="11">
        <f>SUM(Abbeville!U70+Aiken!U70+Allendale!U70+Anderson!U70+Bamberg!U70+Barnwell!U70+Beaufort!U70+Berkeley!U70+Calhoun!U70+Charleston!U70+Cherokee!U70+Chester!U70+Chesterfield!U70+Clarendon!U70+Colleton!U70+Darlington!U70+Dorchester!U70+Dillon!U70+Edgefield!U70+Fairfield!U70+Florence!U70+Georgetown!U70+Greenville!U70+Greenwood!U70+Hampton!U70+Horry!U70+Jasper!U70+Kershaw!U70+Lancaster!U70+Laurens!U70+Lee!U70+Lexington!U70+Marion!U70+Marlboro!U70+McCormick!U70+Newberry!U70+Oconee!U70+Orangeburg!U70+Pickens!U70+Richland!U70+Saluda!U70+Spartanburg!U70+Sumter!U70+Union!U70+Williamsburg!U70+York!U70+AT70)</f>
        <v>0</v>
      </c>
      <c r="V70" s="11">
        <f>SUM(Abbeville!V70+Aiken!V70+Allendale!V70+Anderson!V70+Bamberg!V70+Barnwell!V70+Beaufort!V70+Berkeley!V70+Calhoun!V70+Charleston!V70+Cherokee!V70+Chester!V70+Chesterfield!V70+Clarendon!V70+Colleton!V70+Darlington!V70+Dorchester!V70+Dillon!V70+Edgefield!V70+Fairfield!V70+Florence!V70+Georgetown!V70+Greenville!V70+Greenwood!V70+Hampton!V70+Horry!V70+Jasper!V70+Kershaw!V70+Lancaster!V70+Laurens!V70+Lee!V70+Lexington!V70+Marion!V70+Marlboro!V70+McCormick!V70+Newberry!V70+Oconee!V70+Orangeburg!V70+Pickens!V70+Richland!V70+Saluda!V70+Spartanburg!V70+Sumter!V70+Union!V70+Williamsburg!V70+York!V70+AU70)</f>
        <v>0</v>
      </c>
      <c r="W70" s="11">
        <f>SUM(Abbeville!W70+Aiken!W70+Allendale!W70+Anderson!W70+Bamberg!W70+Barnwell!W70+Beaufort!W70+Berkeley!W70+Calhoun!W70+Charleston!W70+Cherokee!W70+Chester!W70+Chesterfield!W70+Clarendon!W70+Colleton!W70+Darlington!W70+Dorchester!W70+Dillon!W70+Edgefield!W70+Fairfield!W70+Florence!W70+Georgetown!W70+Greenville!W70+Greenwood!W70+Hampton!W70+Horry!W70+Jasper!W70+Kershaw!W70+Lancaster!W70+Laurens!W70+Lee!W70+Lexington!W70+Marion!W70+Marlboro!W70+McCormick!W70+Newberry!W70+Oconee!W70+Orangeburg!W70+Pickens!W70+Richland!W70+Saluda!W70+Spartanburg!W70+Sumter!W70+Union!W70+Williamsburg!W70+York!W70+AV70)</f>
        <v>0</v>
      </c>
      <c r="X70" s="11">
        <f>SUM(Abbeville!X70+Aiken!X70+Allendale!X70+Anderson!X70+Bamberg!X70+Barnwell!X70+Beaufort!X70+Berkeley!X70+Calhoun!X70+Charleston!X70+Cherokee!X70+Chester!X70+Chesterfield!X70+Clarendon!X70+Colleton!X70+Darlington!X70+Dorchester!X70+Dillon!X70+Edgefield!X70+Fairfield!X70+Florence!X70+Georgetown!X70+Greenville!X70+Greenwood!X70+Hampton!X70+Horry!X70+Jasper!X70+Kershaw!X70+Lancaster!X70+Laurens!X70+Lee!X70+Lexington!X70+Marion!X70+Marlboro!X70+McCormick!X70+Newberry!X70+Oconee!X70+Orangeburg!X70+Pickens!X70+Richland!X70+Saluda!X70+Spartanburg!X70+Sumter!X70+Union!X70+Williamsburg!X70+York!X70+AW70)</f>
        <v>0</v>
      </c>
      <c r="Y70" s="11">
        <f>SUM(Abbeville!Y70+Aiken!Y70+Allendale!Y70+Anderson!Y70+Bamberg!Y70+Barnwell!Y70+Beaufort!Y70+Berkeley!Y70+Calhoun!Y70+Charleston!Y70+Cherokee!Y70+Chester!Y70+Chesterfield!Y70+Clarendon!Y70+Colleton!Y70+Darlington!Y70+Dorchester!Y70+Dillon!Y70+Edgefield!Y70+Fairfield!Y70+Florence!Y70+Georgetown!Y70+Greenville!Y70+Greenwood!Y70+Hampton!Y70+Horry!Y70+Jasper!Y70+Kershaw!Y70+Lancaster!Y70+Laurens!Y70+Lee!Y70+Lexington!Y70+Marion!Y70+Marlboro!Y70+McCormick!Y70+Newberry!Y70+Oconee!Y70+Orangeburg!Y70+Pickens!Y70+Richland!Y70+Saluda!Y70+Spartanburg!Y70+Sumter!Y70+Union!Y70+Williamsburg!Y70+York!Y70+AX70)</f>
        <v>0</v>
      </c>
      <c r="Z70" s="11">
        <f>SUM(Abbeville!Z70+Aiken!Z70+Allendale!Z70+Anderson!Z70+Bamberg!Z70+Barnwell!Z70+Beaufort!Z70+Berkeley!Z70+Calhoun!Z70+Charleston!Z70+Cherokee!Z70+Chester!Z70+Chesterfield!Z70+Clarendon!Z70+Colleton!Z70+Darlington!Z70+Dorchester!Z70+Dillon!Z70+Edgefield!Z70+Fairfield!Z70+Florence!Z70+Georgetown!Z70+Greenville!Z70+Greenwood!Z70+Hampton!Z70+Horry!Z70+Jasper!Z70+Kershaw!Z70+Lancaster!Z70+Laurens!Z70+Lee!Z70+Lexington!Z70+Marion!Z70+Marlboro!Z70+McCormick!Z70+Newberry!Z70+Oconee!Z70+Orangeburg!Z70+Pickens!Z70+Richland!Z70+Saluda!Z70+Spartanburg!Z70+Sumter!Z70+Union!Z70+Williamsburg!Z70+York!Z70+AY70)</f>
        <v>0</v>
      </c>
      <c r="AA70" s="11">
        <f>SUM(Abbeville!AA70+Aiken!AA70+Allendale!AA70+Anderson!AA70+Bamberg!AA70+Barnwell!AA70+Beaufort!AA70+Berkeley!AA70+Calhoun!AA70+Charleston!AA70+Cherokee!AA70+Chester!AA70+Chesterfield!AA70+Clarendon!AA70+Colleton!AA70+Darlington!AA70+Dorchester!AA70+Dillon!AA70+Edgefield!AA70+Fairfield!AA70+Florence!AA70+Georgetown!AA70+Greenville!AA70+Greenwood!AA70+Hampton!AA70+Horry!AA70+Jasper!AA70+Kershaw!AA70+Lancaster!AA70+Laurens!AA70+Lee!AA70+Lexington!AA70+Marion!AA70+Marlboro!AA70+McCormick!AA70+Newberry!AA70+Oconee!AA70+Orangeburg!AA70+Pickens!AA70+Richland!AA70+Saluda!AA70+Spartanburg!AA70+Sumter!AA70+Union!AA70+Williamsburg!AA70+York!AA70+AZ70)</f>
        <v>0</v>
      </c>
      <c r="AB70" s="11">
        <v>0</v>
      </c>
      <c r="AC70" s="11">
        <v>0</v>
      </c>
      <c r="AD70" s="11">
        <v>0</v>
      </c>
      <c r="AE70" s="11">
        <v>0</v>
      </c>
      <c r="AF70" s="11">
        <v>0</v>
      </c>
      <c r="AG70" s="41">
        <v>0</v>
      </c>
      <c r="AH70" s="41">
        <v>0</v>
      </c>
      <c r="AI70" s="13" t="s">
        <v>246</v>
      </c>
      <c r="AJ70" s="13" t="s">
        <v>246</v>
      </c>
      <c r="AL70" s="44" t="s">
        <v>94</v>
      </c>
      <c r="AM70" s="45"/>
      <c r="AN70" s="5"/>
      <c r="AO70" s="11">
        <v>0</v>
      </c>
      <c r="AP70" s="11">
        <v>0</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43">
        <v>0</v>
      </c>
      <c r="BG70" s="43">
        <v>0</v>
      </c>
    </row>
    <row r="71" spans="1:59" ht="10.5" customHeight="1" x14ac:dyDescent="0.2">
      <c r="A71" s="11"/>
      <c r="B71" s="14"/>
      <c r="C71" s="11" t="s">
        <v>42</v>
      </c>
      <c r="D71" s="11"/>
      <c r="E71" s="11"/>
      <c r="F71" s="2"/>
      <c r="G71" s="12">
        <v>0</v>
      </c>
      <c r="H71" s="12">
        <v>0</v>
      </c>
      <c r="I71" s="12">
        <v>0</v>
      </c>
      <c r="J71" s="12">
        <v>0</v>
      </c>
      <c r="K71" s="12">
        <v>0</v>
      </c>
      <c r="L71" s="12">
        <v>0</v>
      </c>
      <c r="M71" s="12">
        <v>0</v>
      </c>
      <c r="N71" s="12">
        <v>0</v>
      </c>
      <c r="O71" s="41">
        <f>SUM(Abbeville!O71+Aiken!O71+Allendale!O71+Anderson!O71+Bamberg!O71+Barnwell!O71+Beaufort!O71+Berkeley!O71+Calhoun!O71+Charleston!O71+Cherokee!O71+Chester!O71+Chesterfield!O71+Clarendon!O71+Colleton!O71+Darlington!O71+Dorchester!O71+Dillon!O71+Edgefield!O71+Fairfield!O71+Florence!O71+Georgetown!O71+Greenville!O71+Greenwood!O71+Hampton!O71+Horry!O71+Jasper!O71+Kershaw!O71+Lancaster!O71+Laurens!O71+Lee!O71+Lexington!O71+Marion!O71+Marlboro!O71+McCormick!O71+Newberry!O71+Oconee!O71+Orangeburg!O71+Pickens!O71+Richland!O71+Saluda!O71+Spartanburg!O71+Sumter!O71+Union!O71+Williamsburg!O71+York!O71+AN71)</f>
        <v>0</v>
      </c>
      <c r="P71" s="41">
        <f>SUM(Abbeville!P71+Aiken!P71+Allendale!P71+Anderson!P71+Bamberg!P71+Barnwell!P71+Beaufort!P71+Berkeley!P71+Calhoun!P71+Charleston!P71+Cherokee!P71+Chester!P71+Chesterfield!P71+Clarendon!P71+Colleton!P71+Darlington!P71+Dorchester!P71+Dillon!P71+Edgefield!P71+Fairfield!P71+Florence!P71+Georgetown!P71+Greenville!P71+Greenwood!P71+Hampton!P71+Horry!P71+Jasper!P71+Kershaw!P71+Lancaster!P71+Laurens!P71+Lee!P71+Lexington!P71+Marion!P71+Marlboro!P71+McCormick!P71+Newberry!P71+Oconee!P71+Orangeburg!P71+Pickens!P71+Richland!P71+Saluda!P71+Spartanburg!P71+Sumter!P71+Union!P71+Williamsburg!P71+York!P71+AO71)</f>
        <v>0</v>
      </c>
      <c r="Q71" s="41">
        <f>SUM(Abbeville!Q71+Aiken!Q71+Allendale!Q71+Anderson!Q71+Bamberg!Q71+Barnwell!Q71+Beaufort!Q71+Berkeley!Q71+Calhoun!Q71+Charleston!Q71+Cherokee!Q71+Chester!Q71+Chesterfield!Q71+Clarendon!Q71+Colleton!Q71+Darlington!Q71+Dorchester!Q71+Dillon!Q71+Edgefield!Q71+Fairfield!Q71+Florence!Q71+Georgetown!Q71+Greenville!Q71+Greenwood!Q71+Hampton!Q71+Horry!Q71+Jasper!Q71+Kershaw!Q71+Lancaster!Q71+Laurens!Q71+Lee!Q71+Lexington!Q71+Marion!Q71+Marlboro!Q71+McCormick!Q71+Newberry!Q71+Oconee!Q71+Orangeburg!Q71+Pickens!Q71+Richland!Q71+Saluda!Q71+Spartanburg!Q71+Sumter!Q71+Union!Q71+Williamsburg!Q71+York!Q71+AP71)</f>
        <v>0</v>
      </c>
      <c r="R71" s="41">
        <f>SUM(Abbeville!R71+Aiken!R71+Allendale!R71+Anderson!R71+Bamberg!R71+Barnwell!R71+Beaufort!R71+Berkeley!R71+Calhoun!R71+Charleston!R71+Cherokee!R71+Chester!R71+Chesterfield!R71+Clarendon!R71+Colleton!R71+Darlington!R71+Dorchester!R71+Dillon!R71+Edgefield!R71+Fairfield!R71+Florence!R71+Georgetown!R71+Greenville!R71+Greenwood!R71+Hampton!R71+Horry!R71+Jasper!R71+Kershaw!R71+Lancaster!R71+Laurens!R71+Lee!R71+Lexington!R71+Marion!R71+Marlboro!R71+McCormick!R71+Newberry!R71+Oconee!R71+Orangeburg!R71+Pickens!R71+Richland!R71+Saluda!R71+Spartanburg!R71+Sumter!R71+Union!R71+Williamsburg!R71+York!R71+AQ71)</f>
        <v>0</v>
      </c>
      <c r="S71" s="41">
        <f>SUM(Abbeville!S71+Aiken!S71+Allendale!S71+Anderson!S71+Bamberg!S71+Barnwell!S71+Beaufort!S71+Berkeley!S71+Calhoun!S71+Charleston!S71+Cherokee!S71+Chester!S71+Chesterfield!S71+Clarendon!S71+Colleton!S71+Darlington!S71+Dorchester!S71+Dillon!S71+Edgefield!S71+Fairfield!S71+Florence!S71+Georgetown!S71+Greenville!S71+Greenwood!S71+Hampton!S71+Horry!S71+Jasper!S71+Kershaw!S71+Lancaster!S71+Laurens!S71+Lee!S71+Lexington!S71+Marion!S71+Marlboro!S71+McCormick!S71+Newberry!S71+Oconee!S71+Orangeburg!S71+Pickens!S71+Richland!S71+Saluda!S71+Spartanburg!S71+Sumter!S71+Union!S71+Williamsburg!S71+York!S71+AR71)</f>
        <v>0</v>
      </c>
      <c r="T71" s="41">
        <f>SUM(Abbeville!T71+Aiken!T71+Allendale!T71+Anderson!T71+Bamberg!T71+Barnwell!T71+Beaufort!T71+Berkeley!T71+Calhoun!T71+Charleston!T71+Cherokee!T71+Chester!T71+Chesterfield!T71+Clarendon!T71+Colleton!T71+Darlington!T71+Dorchester!T71+Dillon!T71+Edgefield!T71+Fairfield!T71+Florence!T71+Georgetown!T71+Greenville!T71+Greenwood!T71+Hampton!T71+Horry!T71+Jasper!T71+Kershaw!T71+Lancaster!T71+Laurens!T71+Lee!T71+Lexington!T71+Marion!T71+Marlboro!T71+McCormick!T71+Newberry!T71+Oconee!T71+Orangeburg!T71+Pickens!T71+Richland!T71+Saluda!T71+Spartanburg!T71+Sumter!T71+Union!T71+Williamsburg!T71+York!T71+AS71)</f>
        <v>0</v>
      </c>
      <c r="U71" s="11">
        <f>SUM(Abbeville!U71+Aiken!U71+Allendale!U71+Anderson!U71+Bamberg!U71+Barnwell!U71+Beaufort!U71+Berkeley!U71+Calhoun!U71+Charleston!U71+Cherokee!U71+Chester!U71+Chesterfield!U71+Clarendon!U71+Colleton!U71+Darlington!U71+Dorchester!U71+Dillon!U71+Edgefield!U71+Fairfield!U71+Florence!U71+Georgetown!U71+Greenville!U71+Greenwood!U71+Hampton!U71+Horry!U71+Jasper!U71+Kershaw!U71+Lancaster!U71+Laurens!U71+Lee!U71+Lexington!U71+Marion!U71+Marlboro!U71+McCormick!U71+Newberry!U71+Oconee!U71+Orangeburg!U71+Pickens!U71+Richland!U71+Saluda!U71+Spartanburg!U71+Sumter!U71+Union!U71+Williamsburg!U71+York!U71+AT71)</f>
        <v>0</v>
      </c>
      <c r="V71" s="11">
        <f>SUM(Abbeville!V71+Aiken!V71+Allendale!V71+Anderson!V71+Bamberg!V71+Barnwell!V71+Beaufort!V71+Berkeley!V71+Calhoun!V71+Charleston!V71+Cherokee!V71+Chester!V71+Chesterfield!V71+Clarendon!V71+Colleton!V71+Darlington!V71+Dorchester!V71+Dillon!V71+Edgefield!V71+Fairfield!V71+Florence!V71+Georgetown!V71+Greenville!V71+Greenwood!V71+Hampton!V71+Horry!V71+Jasper!V71+Kershaw!V71+Lancaster!V71+Laurens!V71+Lee!V71+Lexington!V71+Marion!V71+Marlboro!V71+McCormick!V71+Newberry!V71+Oconee!V71+Orangeburg!V71+Pickens!V71+Richland!V71+Saluda!V71+Spartanburg!V71+Sumter!V71+Union!V71+Williamsburg!V71+York!V71+AU71)</f>
        <v>0</v>
      </c>
      <c r="W71" s="11">
        <f>SUM(Abbeville!W71+Aiken!W71+Allendale!W71+Anderson!W71+Bamberg!W71+Barnwell!W71+Beaufort!W71+Berkeley!W71+Calhoun!W71+Charleston!W71+Cherokee!W71+Chester!W71+Chesterfield!W71+Clarendon!W71+Colleton!W71+Darlington!W71+Dorchester!W71+Dillon!W71+Edgefield!W71+Fairfield!W71+Florence!W71+Georgetown!W71+Greenville!W71+Greenwood!W71+Hampton!W71+Horry!W71+Jasper!W71+Kershaw!W71+Lancaster!W71+Laurens!W71+Lee!W71+Lexington!W71+Marion!W71+Marlboro!W71+McCormick!W71+Newberry!W71+Oconee!W71+Orangeburg!W71+Pickens!W71+Richland!W71+Saluda!W71+Spartanburg!W71+Sumter!W71+Union!W71+Williamsburg!W71+York!W71+AV71)</f>
        <v>0</v>
      </c>
      <c r="X71" s="11">
        <f>SUM(Abbeville!X71+Aiken!X71+Allendale!X71+Anderson!X71+Bamberg!X71+Barnwell!X71+Beaufort!X71+Berkeley!X71+Calhoun!X71+Charleston!X71+Cherokee!X71+Chester!X71+Chesterfield!X71+Clarendon!X71+Colleton!X71+Darlington!X71+Dorchester!X71+Dillon!X71+Edgefield!X71+Fairfield!X71+Florence!X71+Georgetown!X71+Greenville!X71+Greenwood!X71+Hampton!X71+Horry!X71+Jasper!X71+Kershaw!X71+Lancaster!X71+Laurens!X71+Lee!X71+Lexington!X71+Marion!X71+Marlboro!X71+McCormick!X71+Newberry!X71+Oconee!X71+Orangeburg!X71+Pickens!X71+Richland!X71+Saluda!X71+Spartanburg!X71+Sumter!X71+Union!X71+Williamsburg!X71+York!X71+AW71)</f>
        <v>0</v>
      </c>
      <c r="Y71" s="11">
        <f>SUM(Abbeville!Y71+Aiken!Y71+Allendale!Y71+Anderson!Y71+Bamberg!Y71+Barnwell!Y71+Beaufort!Y71+Berkeley!Y71+Calhoun!Y71+Charleston!Y71+Cherokee!Y71+Chester!Y71+Chesterfield!Y71+Clarendon!Y71+Colleton!Y71+Darlington!Y71+Dorchester!Y71+Dillon!Y71+Edgefield!Y71+Fairfield!Y71+Florence!Y71+Georgetown!Y71+Greenville!Y71+Greenwood!Y71+Hampton!Y71+Horry!Y71+Jasper!Y71+Kershaw!Y71+Lancaster!Y71+Laurens!Y71+Lee!Y71+Lexington!Y71+Marion!Y71+Marlboro!Y71+McCormick!Y71+Newberry!Y71+Oconee!Y71+Orangeburg!Y71+Pickens!Y71+Richland!Y71+Saluda!Y71+Spartanburg!Y71+Sumter!Y71+Union!Y71+Williamsburg!Y71+York!Y71+AX71)</f>
        <v>0</v>
      </c>
      <c r="Z71" s="11">
        <f>SUM(Abbeville!Z71+Aiken!Z71+Allendale!Z71+Anderson!Z71+Bamberg!Z71+Barnwell!Z71+Beaufort!Z71+Berkeley!Z71+Calhoun!Z71+Charleston!Z71+Cherokee!Z71+Chester!Z71+Chesterfield!Z71+Clarendon!Z71+Colleton!Z71+Darlington!Z71+Dorchester!Z71+Dillon!Z71+Edgefield!Z71+Fairfield!Z71+Florence!Z71+Georgetown!Z71+Greenville!Z71+Greenwood!Z71+Hampton!Z71+Horry!Z71+Jasper!Z71+Kershaw!Z71+Lancaster!Z71+Laurens!Z71+Lee!Z71+Lexington!Z71+Marion!Z71+Marlboro!Z71+McCormick!Z71+Newberry!Z71+Oconee!Z71+Orangeburg!Z71+Pickens!Z71+Richland!Z71+Saluda!Z71+Spartanburg!Z71+Sumter!Z71+Union!Z71+Williamsburg!Z71+York!Z71+AY71)</f>
        <v>0</v>
      </c>
      <c r="AA71" s="11">
        <f>SUM(Abbeville!AA71+Aiken!AA71+Allendale!AA71+Anderson!AA71+Bamberg!AA71+Barnwell!AA71+Beaufort!AA71+Berkeley!AA71+Calhoun!AA71+Charleston!AA71+Cherokee!AA71+Chester!AA71+Chesterfield!AA71+Clarendon!AA71+Colleton!AA71+Darlington!AA71+Dorchester!AA71+Dillon!AA71+Edgefield!AA71+Fairfield!AA71+Florence!AA71+Georgetown!AA71+Greenville!AA71+Greenwood!AA71+Hampton!AA71+Horry!AA71+Jasper!AA71+Kershaw!AA71+Lancaster!AA71+Laurens!AA71+Lee!AA71+Lexington!AA71+Marion!AA71+Marlboro!AA71+McCormick!AA71+Newberry!AA71+Oconee!AA71+Orangeburg!AA71+Pickens!AA71+Richland!AA71+Saluda!AA71+Spartanburg!AA71+Sumter!AA71+Union!AA71+Williamsburg!AA71+York!AA71+AZ71)</f>
        <v>0</v>
      </c>
      <c r="AB71" s="11">
        <v>0</v>
      </c>
      <c r="AC71" s="11">
        <v>0</v>
      </c>
      <c r="AD71" s="11">
        <v>0</v>
      </c>
      <c r="AE71" s="11">
        <v>0</v>
      </c>
      <c r="AF71" s="11">
        <v>0</v>
      </c>
      <c r="AG71" s="41">
        <v>0</v>
      </c>
      <c r="AH71" s="41">
        <v>0</v>
      </c>
      <c r="AI71" s="13" t="s">
        <v>246</v>
      </c>
      <c r="AJ71" s="13" t="s">
        <v>246</v>
      </c>
      <c r="AL71" s="44" t="s">
        <v>95</v>
      </c>
      <c r="AM71" s="45"/>
      <c r="AN71" s="12"/>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43">
        <v>0</v>
      </c>
      <c r="BG71" s="43">
        <v>0</v>
      </c>
    </row>
    <row r="72" spans="1:59" ht="10.5" customHeight="1" x14ac:dyDescent="0.2">
      <c r="A72" s="11"/>
      <c r="B72" s="14"/>
      <c r="C72" s="11" t="s">
        <v>43</v>
      </c>
      <c r="D72" s="11"/>
      <c r="E72" s="11"/>
      <c r="F72" s="2"/>
      <c r="G72" s="12">
        <v>0</v>
      </c>
      <c r="H72" s="12">
        <v>0</v>
      </c>
      <c r="I72" s="12">
        <v>0</v>
      </c>
      <c r="J72" s="12">
        <v>0</v>
      </c>
      <c r="K72" s="12">
        <v>0</v>
      </c>
      <c r="L72" s="12">
        <v>0</v>
      </c>
      <c r="M72" s="12">
        <v>0</v>
      </c>
      <c r="N72" s="12">
        <v>0</v>
      </c>
      <c r="O72" s="41">
        <f>SUM(Abbeville!O72+Aiken!O72+Allendale!O72+Anderson!O72+Bamberg!O72+Barnwell!O72+Beaufort!O72+Berkeley!O72+Calhoun!O72+Charleston!O72+Cherokee!O72+Chester!O72+Chesterfield!O72+Clarendon!O72+Colleton!O72+Darlington!O72+Dorchester!O72+Dillon!O72+Edgefield!O72+Fairfield!O72+Florence!O72+Georgetown!O72+Greenville!O72+Greenwood!O72+Hampton!O72+Horry!O72+Jasper!O72+Kershaw!O72+Lancaster!O72+Laurens!O72+Lee!O72+Lexington!O72+Marion!O72+Marlboro!O72+McCormick!O72+Newberry!O72+Oconee!O72+Orangeburg!O72+Pickens!O72+Richland!O72+Saluda!O72+Spartanburg!O72+Sumter!O72+Union!O72+Williamsburg!O72+York!O72+AN72)</f>
        <v>0</v>
      </c>
      <c r="P72" s="41">
        <f>SUM(Abbeville!P72+Aiken!P72+Allendale!P72+Anderson!P72+Bamberg!P72+Barnwell!P72+Beaufort!P72+Berkeley!P72+Calhoun!P72+Charleston!P72+Cherokee!P72+Chester!P72+Chesterfield!P72+Clarendon!P72+Colleton!P72+Darlington!P72+Dorchester!P72+Dillon!P72+Edgefield!P72+Fairfield!P72+Florence!P72+Georgetown!P72+Greenville!P72+Greenwood!P72+Hampton!P72+Horry!P72+Jasper!P72+Kershaw!P72+Lancaster!P72+Laurens!P72+Lee!P72+Lexington!P72+Marion!P72+Marlboro!P72+McCormick!P72+Newberry!P72+Oconee!P72+Orangeburg!P72+Pickens!P72+Richland!P72+Saluda!P72+Spartanburg!P72+Sumter!P72+Union!P72+Williamsburg!P72+York!P72+AO72)</f>
        <v>0</v>
      </c>
      <c r="Q72" s="41">
        <f>SUM(Abbeville!Q72+Aiken!Q72+Allendale!Q72+Anderson!Q72+Bamberg!Q72+Barnwell!Q72+Beaufort!Q72+Berkeley!Q72+Calhoun!Q72+Charleston!Q72+Cherokee!Q72+Chester!Q72+Chesterfield!Q72+Clarendon!Q72+Colleton!Q72+Darlington!Q72+Dorchester!Q72+Dillon!Q72+Edgefield!Q72+Fairfield!Q72+Florence!Q72+Georgetown!Q72+Greenville!Q72+Greenwood!Q72+Hampton!Q72+Horry!Q72+Jasper!Q72+Kershaw!Q72+Lancaster!Q72+Laurens!Q72+Lee!Q72+Lexington!Q72+Marion!Q72+Marlboro!Q72+McCormick!Q72+Newberry!Q72+Oconee!Q72+Orangeburg!Q72+Pickens!Q72+Richland!Q72+Saluda!Q72+Spartanburg!Q72+Sumter!Q72+Union!Q72+Williamsburg!Q72+York!Q72+AP72)</f>
        <v>0</v>
      </c>
      <c r="R72" s="41">
        <f>SUM(Abbeville!R72+Aiken!R72+Allendale!R72+Anderson!R72+Bamberg!R72+Barnwell!R72+Beaufort!R72+Berkeley!R72+Calhoun!R72+Charleston!R72+Cherokee!R72+Chester!R72+Chesterfield!R72+Clarendon!R72+Colleton!R72+Darlington!R72+Dorchester!R72+Dillon!R72+Edgefield!R72+Fairfield!R72+Florence!R72+Georgetown!R72+Greenville!R72+Greenwood!R72+Hampton!R72+Horry!R72+Jasper!R72+Kershaw!R72+Lancaster!R72+Laurens!R72+Lee!R72+Lexington!R72+Marion!R72+Marlboro!R72+McCormick!R72+Newberry!R72+Oconee!R72+Orangeburg!R72+Pickens!R72+Richland!R72+Saluda!R72+Spartanburg!R72+Sumter!R72+Union!R72+Williamsburg!R72+York!R72+AQ72)</f>
        <v>0</v>
      </c>
      <c r="S72" s="41">
        <f>SUM(Abbeville!S72+Aiken!S72+Allendale!S72+Anderson!S72+Bamberg!S72+Barnwell!S72+Beaufort!S72+Berkeley!S72+Calhoun!S72+Charleston!S72+Cherokee!S72+Chester!S72+Chesterfield!S72+Clarendon!S72+Colleton!S72+Darlington!S72+Dorchester!S72+Dillon!S72+Edgefield!S72+Fairfield!S72+Florence!S72+Georgetown!S72+Greenville!S72+Greenwood!S72+Hampton!S72+Horry!S72+Jasper!S72+Kershaw!S72+Lancaster!S72+Laurens!S72+Lee!S72+Lexington!S72+Marion!S72+Marlboro!S72+McCormick!S72+Newberry!S72+Oconee!S72+Orangeburg!S72+Pickens!S72+Richland!S72+Saluda!S72+Spartanburg!S72+Sumter!S72+Union!S72+Williamsburg!S72+York!S72+AR72)</f>
        <v>0</v>
      </c>
      <c r="T72" s="41">
        <f>SUM(Abbeville!T72+Aiken!T72+Allendale!T72+Anderson!T72+Bamberg!T72+Barnwell!T72+Beaufort!T72+Berkeley!T72+Calhoun!T72+Charleston!T72+Cherokee!T72+Chester!T72+Chesterfield!T72+Clarendon!T72+Colleton!T72+Darlington!T72+Dorchester!T72+Dillon!T72+Edgefield!T72+Fairfield!T72+Florence!T72+Georgetown!T72+Greenville!T72+Greenwood!T72+Hampton!T72+Horry!T72+Jasper!T72+Kershaw!T72+Lancaster!T72+Laurens!T72+Lee!T72+Lexington!T72+Marion!T72+Marlboro!T72+McCormick!T72+Newberry!T72+Oconee!T72+Orangeburg!T72+Pickens!T72+Richland!T72+Saluda!T72+Spartanburg!T72+Sumter!T72+Union!T72+Williamsburg!T72+York!T72+AS72)</f>
        <v>0</v>
      </c>
      <c r="U72" s="11">
        <f>SUM(Abbeville!U72+Aiken!U72+Allendale!U72+Anderson!U72+Bamberg!U72+Barnwell!U72+Beaufort!U72+Berkeley!U72+Calhoun!U72+Charleston!U72+Cherokee!U72+Chester!U72+Chesterfield!U72+Clarendon!U72+Colleton!U72+Darlington!U72+Dorchester!U72+Dillon!U72+Edgefield!U72+Fairfield!U72+Florence!U72+Georgetown!U72+Greenville!U72+Greenwood!U72+Hampton!U72+Horry!U72+Jasper!U72+Kershaw!U72+Lancaster!U72+Laurens!U72+Lee!U72+Lexington!U72+Marion!U72+Marlboro!U72+McCormick!U72+Newberry!U72+Oconee!U72+Orangeburg!U72+Pickens!U72+Richland!U72+Saluda!U72+Spartanburg!U72+Sumter!U72+Union!U72+Williamsburg!U72+York!U72+AT72)</f>
        <v>0</v>
      </c>
      <c r="V72" s="11">
        <f>SUM(Abbeville!V72+Aiken!V72+Allendale!V72+Anderson!V72+Bamberg!V72+Barnwell!V72+Beaufort!V72+Berkeley!V72+Calhoun!V72+Charleston!V72+Cherokee!V72+Chester!V72+Chesterfield!V72+Clarendon!V72+Colleton!V72+Darlington!V72+Dorchester!V72+Dillon!V72+Edgefield!V72+Fairfield!V72+Florence!V72+Georgetown!V72+Greenville!V72+Greenwood!V72+Hampton!V72+Horry!V72+Jasper!V72+Kershaw!V72+Lancaster!V72+Laurens!V72+Lee!V72+Lexington!V72+Marion!V72+Marlboro!V72+McCormick!V72+Newberry!V72+Oconee!V72+Orangeburg!V72+Pickens!V72+Richland!V72+Saluda!V72+Spartanburg!V72+Sumter!V72+Union!V72+Williamsburg!V72+York!V72+AU72)</f>
        <v>0</v>
      </c>
      <c r="W72" s="11">
        <f>SUM(Abbeville!W72+Aiken!W72+Allendale!W72+Anderson!W72+Bamberg!W72+Barnwell!W72+Beaufort!W72+Berkeley!W72+Calhoun!W72+Charleston!W72+Cherokee!W72+Chester!W72+Chesterfield!W72+Clarendon!W72+Colleton!W72+Darlington!W72+Dorchester!W72+Dillon!W72+Edgefield!W72+Fairfield!W72+Florence!W72+Georgetown!W72+Greenville!W72+Greenwood!W72+Hampton!W72+Horry!W72+Jasper!W72+Kershaw!W72+Lancaster!W72+Laurens!W72+Lee!W72+Lexington!W72+Marion!W72+Marlboro!W72+McCormick!W72+Newberry!W72+Oconee!W72+Orangeburg!W72+Pickens!W72+Richland!W72+Saluda!W72+Spartanburg!W72+Sumter!W72+Union!W72+Williamsburg!W72+York!W72+AV72)</f>
        <v>0</v>
      </c>
      <c r="X72" s="11">
        <f>SUM(Abbeville!X72+Aiken!X72+Allendale!X72+Anderson!X72+Bamberg!X72+Barnwell!X72+Beaufort!X72+Berkeley!X72+Calhoun!X72+Charleston!X72+Cherokee!X72+Chester!X72+Chesterfield!X72+Clarendon!X72+Colleton!X72+Darlington!X72+Dorchester!X72+Dillon!X72+Edgefield!X72+Fairfield!X72+Florence!X72+Georgetown!X72+Greenville!X72+Greenwood!X72+Hampton!X72+Horry!X72+Jasper!X72+Kershaw!X72+Lancaster!X72+Laurens!X72+Lee!X72+Lexington!X72+Marion!X72+Marlboro!X72+McCormick!X72+Newberry!X72+Oconee!X72+Orangeburg!X72+Pickens!X72+Richland!X72+Saluda!X72+Spartanburg!X72+Sumter!X72+Union!X72+Williamsburg!X72+York!X72+AW72)</f>
        <v>0</v>
      </c>
      <c r="Y72" s="11">
        <f>SUM(Abbeville!Y72+Aiken!Y72+Allendale!Y72+Anderson!Y72+Bamberg!Y72+Barnwell!Y72+Beaufort!Y72+Berkeley!Y72+Calhoun!Y72+Charleston!Y72+Cherokee!Y72+Chester!Y72+Chesterfield!Y72+Clarendon!Y72+Colleton!Y72+Darlington!Y72+Dorchester!Y72+Dillon!Y72+Edgefield!Y72+Fairfield!Y72+Florence!Y72+Georgetown!Y72+Greenville!Y72+Greenwood!Y72+Hampton!Y72+Horry!Y72+Jasper!Y72+Kershaw!Y72+Lancaster!Y72+Laurens!Y72+Lee!Y72+Lexington!Y72+Marion!Y72+Marlboro!Y72+McCormick!Y72+Newberry!Y72+Oconee!Y72+Orangeburg!Y72+Pickens!Y72+Richland!Y72+Saluda!Y72+Spartanburg!Y72+Sumter!Y72+Union!Y72+Williamsburg!Y72+York!Y72+AX72)</f>
        <v>0</v>
      </c>
      <c r="Z72" s="11">
        <f>SUM(Abbeville!Z72+Aiken!Z72+Allendale!Z72+Anderson!Z72+Bamberg!Z72+Barnwell!Z72+Beaufort!Z72+Berkeley!Z72+Calhoun!Z72+Charleston!Z72+Cherokee!Z72+Chester!Z72+Chesterfield!Z72+Clarendon!Z72+Colleton!Z72+Darlington!Z72+Dorchester!Z72+Dillon!Z72+Edgefield!Z72+Fairfield!Z72+Florence!Z72+Georgetown!Z72+Greenville!Z72+Greenwood!Z72+Hampton!Z72+Horry!Z72+Jasper!Z72+Kershaw!Z72+Lancaster!Z72+Laurens!Z72+Lee!Z72+Lexington!Z72+Marion!Z72+Marlboro!Z72+McCormick!Z72+Newberry!Z72+Oconee!Z72+Orangeburg!Z72+Pickens!Z72+Richland!Z72+Saluda!Z72+Spartanburg!Z72+Sumter!Z72+Union!Z72+Williamsburg!Z72+York!Z72+AY72)</f>
        <v>0</v>
      </c>
      <c r="AA72" s="11">
        <f>SUM(Abbeville!AA72+Aiken!AA72+Allendale!AA72+Anderson!AA72+Bamberg!AA72+Barnwell!AA72+Beaufort!AA72+Berkeley!AA72+Calhoun!AA72+Charleston!AA72+Cherokee!AA72+Chester!AA72+Chesterfield!AA72+Clarendon!AA72+Colleton!AA72+Darlington!AA72+Dorchester!AA72+Dillon!AA72+Edgefield!AA72+Fairfield!AA72+Florence!AA72+Georgetown!AA72+Greenville!AA72+Greenwood!AA72+Hampton!AA72+Horry!AA72+Jasper!AA72+Kershaw!AA72+Lancaster!AA72+Laurens!AA72+Lee!AA72+Lexington!AA72+Marion!AA72+Marlboro!AA72+McCormick!AA72+Newberry!AA72+Oconee!AA72+Orangeburg!AA72+Pickens!AA72+Richland!AA72+Saluda!AA72+Spartanburg!AA72+Sumter!AA72+Union!AA72+Williamsburg!AA72+York!AA72+AZ72)</f>
        <v>0</v>
      </c>
      <c r="AB72" s="11">
        <v>0</v>
      </c>
      <c r="AC72" s="11">
        <v>0</v>
      </c>
      <c r="AD72" s="11">
        <v>0</v>
      </c>
      <c r="AE72" s="11">
        <v>0</v>
      </c>
      <c r="AF72" s="11">
        <v>0</v>
      </c>
      <c r="AG72" s="41">
        <v>0</v>
      </c>
      <c r="AH72" s="41">
        <v>0</v>
      </c>
      <c r="AI72" s="13" t="s">
        <v>246</v>
      </c>
      <c r="AJ72" s="13" t="s">
        <v>246</v>
      </c>
      <c r="AL72" s="44" t="s">
        <v>96</v>
      </c>
      <c r="AM72" s="45"/>
      <c r="AN72" s="12"/>
      <c r="AO72" s="11">
        <v>0</v>
      </c>
      <c r="AP72" s="11">
        <v>0</v>
      </c>
      <c r="AQ72" s="11">
        <v>0</v>
      </c>
      <c r="AR72" s="11">
        <v>0</v>
      </c>
      <c r="AS72" s="11">
        <v>0</v>
      </c>
      <c r="AT72" s="11">
        <v>0</v>
      </c>
      <c r="AU72" s="11">
        <v>0</v>
      </c>
      <c r="AV72" s="11">
        <v>0</v>
      </c>
      <c r="AW72" s="11">
        <v>0</v>
      </c>
      <c r="AX72" s="11">
        <v>0</v>
      </c>
      <c r="AY72" s="11">
        <v>0</v>
      </c>
      <c r="AZ72" s="11">
        <v>0</v>
      </c>
      <c r="BA72" s="11">
        <v>0</v>
      </c>
      <c r="BB72" s="11">
        <v>0</v>
      </c>
      <c r="BC72" s="11">
        <v>0</v>
      </c>
      <c r="BD72" s="11">
        <v>0</v>
      </c>
      <c r="BE72" s="11">
        <v>0</v>
      </c>
      <c r="BF72" s="43">
        <v>0</v>
      </c>
      <c r="BG72" s="43">
        <v>0</v>
      </c>
    </row>
    <row r="73" spans="1:59" ht="10.5" customHeight="1" x14ac:dyDescent="0.2">
      <c r="A73" s="11"/>
      <c r="B73" s="14"/>
      <c r="C73" s="11" t="s">
        <v>44</v>
      </c>
      <c r="D73" s="15"/>
      <c r="E73" s="11"/>
      <c r="F73" s="2"/>
      <c r="G73" s="12">
        <v>411041162</v>
      </c>
      <c r="H73" s="12">
        <v>482528724</v>
      </c>
      <c r="I73" s="12">
        <v>382409182</v>
      </c>
      <c r="J73" s="12">
        <v>577772897</v>
      </c>
      <c r="K73" s="12">
        <v>728666445</v>
      </c>
      <c r="L73" s="12">
        <v>869523184</v>
      </c>
      <c r="M73" s="12">
        <v>826414727</v>
      </c>
      <c r="N73" s="12">
        <v>1022488965</v>
      </c>
      <c r="O73" s="41">
        <f>SUM(Abbeville!O73+Aiken!O73+Allendale!O73+Anderson!O73+Bamberg!O73+Barnwell!O73+Beaufort!O73+Berkeley!O73+Calhoun!O73+Charleston!O73+Cherokee!O73+Chester!O73+Chesterfield!O73+Clarendon!O73+Colleton!O73+Darlington!O73+Dorchester!O73+Dillon!O73+Edgefield!O73+Fairfield!O73+Florence!O73+Georgetown!O73+Greenville!O73+Greenwood!O73+Hampton!O73+Horry!O73+Jasper!O73+Kershaw!O73+Lancaster!O73+Laurens!O73+Lee!O73+Lexington!O73+Marion!O73+Marlboro!O73+McCormick!O73+Newberry!O73+Oconee!O73+Orangeburg!O73+Pickens!O73+Richland!O73+Saluda!O73+Spartanburg!O73+Sumter!O73+Union!O73+Williamsburg!O73+York!O73+AN73)</f>
        <v>871598103</v>
      </c>
      <c r="P73" s="41">
        <f>SUM(Abbeville!P73+Aiken!P73+Allendale!P73+Anderson!P73+Bamberg!P73+Barnwell!P73+Beaufort!P73+Berkeley!P73+Calhoun!P73+Charleston!P73+Cherokee!P73+Chester!P73+Chesterfield!P73+Clarendon!P73+Colleton!P73+Darlington!P73+Dorchester!P73+Dillon!P73+Edgefield!P73+Fairfield!P73+Florence!P73+Georgetown!P73+Greenville!P73+Greenwood!P73+Hampton!P73+Horry!P73+Jasper!P73+Kershaw!P73+Lancaster!P73+Laurens!P73+Lee!P73+Lexington!P73+Marion!P73+Marlboro!P73+McCormick!P73+Newberry!P73+Oconee!P73+Orangeburg!P73+Pickens!P73+Richland!P73+Saluda!P73+Spartanburg!P73+Sumter!P73+Union!P73+Williamsburg!P73+York!P73+AO73)</f>
        <v>1992834241</v>
      </c>
      <c r="Q73" s="41">
        <f>SUM(Abbeville!Q73+Aiken!Q73+Allendale!Q73+Anderson!Q73+Bamberg!Q73+Barnwell!Q73+Beaufort!Q73+Berkeley!Q73+Calhoun!Q73+Charleston!Q73+Cherokee!Q73+Chester!Q73+Chesterfield!Q73+Clarendon!Q73+Colleton!Q73+Darlington!Q73+Dorchester!Q73+Dillon!Q73+Edgefield!Q73+Fairfield!Q73+Florence!Q73+Georgetown!Q73+Greenville!Q73+Greenwood!Q73+Hampton!Q73+Horry!Q73+Jasper!Q73+Kershaw!Q73+Lancaster!Q73+Laurens!Q73+Lee!Q73+Lexington!Q73+Marion!Q73+Marlboro!Q73+McCormick!Q73+Newberry!Q73+Oconee!Q73+Orangeburg!Q73+Pickens!Q73+Richland!Q73+Saluda!Q73+Spartanburg!Q73+Sumter!Q73+Union!Q73+Williamsburg!Q73+York!Q73+AP73)</f>
        <v>1099141050</v>
      </c>
      <c r="R73" s="41">
        <f>SUM(Abbeville!R73+Aiken!R73+Allendale!R73+Anderson!R73+Bamberg!R73+Barnwell!R73+Beaufort!R73+Berkeley!R73+Calhoun!R73+Charleston!R73+Cherokee!R73+Chester!R73+Chesterfield!R73+Clarendon!R73+Colleton!R73+Darlington!R73+Dorchester!R73+Dillon!R73+Edgefield!R73+Fairfield!R73+Florence!R73+Georgetown!R73+Greenville!R73+Greenwood!R73+Hampton!R73+Horry!R73+Jasper!R73+Kershaw!R73+Lancaster!R73+Laurens!R73+Lee!R73+Lexington!R73+Marion!R73+Marlboro!R73+McCormick!R73+Newberry!R73+Oconee!R73+Orangeburg!R73+Pickens!R73+Richland!R73+Saluda!R73+Spartanburg!R73+Sumter!R73+Union!R73+Williamsburg!R73+York!R73+AQ73)</f>
        <v>1773273612</v>
      </c>
      <c r="S73" s="41">
        <f>SUM(Abbeville!S73+Aiken!S73+Allendale!S73+Anderson!S73+Bamberg!S73+Barnwell!S73+Beaufort!S73+Berkeley!S73+Calhoun!S73+Charleston!S73+Cherokee!S73+Chester!S73+Chesterfield!S73+Clarendon!S73+Colleton!S73+Darlington!S73+Dorchester!S73+Dillon!S73+Edgefield!S73+Fairfield!S73+Florence!S73+Georgetown!S73+Greenville!S73+Greenwood!S73+Hampton!S73+Horry!S73+Jasper!S73+Kershaw!S73+Lancaster!S73+Laurens!S73+Lee!S73+Lexington!S73+Marion!S73+Marlboro!S73+McCormick!S73+Newberry!S73+Oconee!S73+Orangeburg!S73+Pickens!S73+Richland!S73+Saluda!S73+Spartanburg!S73+Sumter!S73+Union!S73+Williamsburg!S73+York!S73+AR73)</f>
        <v>2144841469</v>
      </c>
      <c r="T73" s="41">
        <f>SUM(Abbeville!T73+Aiken!T73+Allendale!T73+Anderson!T73+Bamberg!T73+Barnwell!T73+Beaufort!T73+Berkeley!T73+Calhoun!T73+Charleston!T73+Cherokee!T73+Chester!T73+Chesterfield!T73+Clarendon!T73+Colleton!T73+Darlington!T73+Dorchester!T73+Dillon!T73+Edgefield!T73+Fairfield!T73+Florence!T73+Georgetown!T73+Greenville!T73+Greenwood!T73+Hampton!T73+Horry!T73+Jasper!T73+Kershaw!T73+Lancaster!T73+Laurens!T73+Lee!T73+Lexington!T73+Marion!T73+Marlboro!T73+McCormick!T73+Newberry!T73+Oconee!T73+Orangeburg!T73+Pickens!T73+Richland!T73+Saluda!T73+Spartanburg!T73+Sumter!T73+Union!T73+Williamsburg!T73+York!T73+AS73)</f>
        <v>2791199393</v>
      </c>
      <c r="U73" s="11">
        <f>SUM(Abbeville!U73+Aiken!U73+Allendale!U73+Anderson!U73+Bamberg!U73+Barnwell!U73+Beaufort!U73+Berkeley!U73+Calhoun!U73+Charleston!U73+Cherokee!U73+Chester!U73+Chesterfield!U73+Clarendon!U73+Colleton!U73+Darlington!U73+Dorchester!U73+Dillon!U73+Edgefield!U73+Fairfield!U73+Florence!U73+Georgetown!U73+Greenville!U73+Greenwood!U73+Hampton!U73+Horry!U73+Jasper!U73+Kershaw!U73+Lancaster!U73+Laurens!U73+Lee!U73+Lexington!U73+Marion!U73+Marlboro!U73+McCormick!U73+Newberry!U73+Oconee!U73+Orangeburg!U73+Pickens!U73+Richland!U73+Saluda!U73+Spartanburg!U73+Sumter!U73+Union!U73+Williamsburg!U73+York!U73+AT73)</f>
        <v>2489811637</v>
      </c>
      <c r="V73" s="11">
        <f>SUM(Abbeville!V73+Aiken!V73+Allendale!V73+Anderson!V73+Bamberg!V73+Barnwell!V73+Beaufort!V73+Berkeley!V73+Calhoun!V73+Charleston!V73+Cherokee!V73+Chester!V73+Chesterfield!V73+Clarendon!V73+Colleton!V73+Darlington!V73+Dorchester!V73+Dillon!V73+Edgefield!V73+Fairfield!V73+Florence!V73+Georgetown!V73+Greenville!V73+Greenwood!V73+Hampton!V73+Horry!V73+Jasper!V73+Kershaw!V73+Lancaster!V73+Laurens!V73+Lee!V73+Lexington!V73+Marion!V73+Marlboro!V73+McCormick!V73+Newberry!V73+Oconee!V73+Orangeburg!V73+Pickens!V73+Richland!V73+Saluda!V73+Spartanburg!V73+Sumter!V73+Union!V73+Williamsburg!V73+York!V73+AU73)</f>
        <v>1157691837</v>
      </c>
      <c r="W73" s="11">
        <f>SUM(Abbeville!W73+Aiken!W73+Allendale!W73+Anderson!W73+Bamberg!W73+Barnwell!W73+Beaufort!W73+Berkeley!W73+Calhoun!W73+Charleston!W73+Cherokee!W73+Chester!W73+Chesterfield!W73+Clarendon!W73+Colleton!W73+Darlington!W73+Dorchester!W73+Dillon!W73+Edgefield!W73+Fairfield!W73+Florence!W73+Georgetown!W73+Greenville!W73+Greenwood!W73+Hampton!W73+Horry!W73+Jasper!W73+Kershaw!W73+Lancaster!W73+Laurens!W73+Lee!W73+Lexington!W73+Marion!W73+Marlboro!W73+McCormick!W73+Newberry!W73+Oconee!W73+Orangeburg!W73+Pickens!W73+Richland!W73+Saluda!W73+Spartanburg!W73+Sumter!W73+Union!W73+Williamsburg!W73+York!W73+AV73)</f>
        <v>1311857227</v>
      </c>
      <c r="X73" s="11">
        <f>SUM(Abbeville!X73+Aiken!X73+Allendale!X73+Anderson!X73+Bamberg!X73+Barnwell!X73+Beaufort!X73+Berkeley!X73+Calhoun!X73+Charleston!X73+Cherokee!X73+Chester!X73+Chesterfield!X73+Clarendon!X73+Colleton!X73+Darlington!X73+Dorchester!X73+Dillon!X73+Edgefield!X73+Fairfield!X73+Florence!X73+Georgetown!X73+Greenville!X73+Greenwood!X73+Hampton!X73+Horry!X73+Jasper!X73+Kershaw!X73+Lancaster!X73+Laurens!X73+Lee!X73+Lexington!X73+Marion!X73+Marlboro!X73+McCormick!X73+Newberry!X73+Oconee!X73+Orangeburg!X73+Pickens!X73+Richland!X73+Saluda!X73+Spartanburg!X73+Sumter!X73+Union!X73+Williamsburg!X73+York!X73+AW73)</f>
        <v>1522036955</v>
      </c>
      <c r="Y73" s="11">
        <f>SUM(Abbeville!Y73+Aiken!Y73+Allendale!Y73+Anderson!Y73+Bamberg!Y73+Barnwell!Y73+Beaufort!Y73+Berkeley!Y73+Calhoun!Y73+Charleston!Y73+Cherokee!Y73+Chester!Y73+Chesterfield!Y73+Clarendon!Y73+Colleton!Y73+Darlington!Y73+Dorchester!Y73+Dillon!Y73+Edgefield!Y73+Fairfield!Y73+Florence!Y73+Georgetown!Y73+Greenville!Y73+Greenwood!Y73+Hampton!Y73+Horry!Y73+Jasper!Y73+Kershaw!Y73+Lancaster!Y73+Laurens!Y73+Lee!Y73+Lexington!Y73+Marion!Y73+Marlboro!Y73+McCormick!Y73+Newberry!Y73+Oconee!Y73+Orangeburg!Y73+Pickens!Y73+Richland!Y73+Saluda!Y73+Spartanburg!Y73+Sumter!Y73+Union!Y73+Williamsburg!Y73+York!Y73+AX73)</f>
        <v>1424092459</v>
      </c>
      <c r="Z73" s="11">
        <f>SUM(Abbeville!Z73+Aiken!Z73+Allendale!Z73+Anderson!Z73+Bamberg!Z73+Barnwell!Z73+Beaufort!Z73+Berkeley!Z73+Calhoun!Z73+Charleston!Z73+Cherokee!Z73+Chester!Z73+Chesterfield!Z73+Clarendon!Z73+Colleton!Z73+Darlington!Z73+Dorchester!Z73+Dillon!Z73+Edgefield!Z73+Fairfield!Z73+Florence!Z73+Georgetown!Z73+Greenville!Z73+Greenwood!Z73+Hampton!Z73+Horry!Z73+Jasper!Z73+Kershaw!Z73+Lancaster!Z73+Laurens!Z73+Lee!Z73+Lexington!Z73+Marion!Z73+Marlboro!Z73+McCormick!Z73+Newberry!Z73+Oconee!Z73+Orangeburg!Z73+Pickens!Z73+Richland!Z73+Saluda!Z73+Spartanburg!Z73+Sumter!Z73+Union!Z73+Williamsburg!Z73+York!Z73+AY73)</f>
        <v>1555144232</v>
      </c>
      <c r="AA73" s="11">
        <f>SUM(Abbeville!AA73+Aiken!AA73+Allendale!AA73+Anderson!AA73+Bamberg!AA73+Barnwell!AA73+Beaufort!AA73+Berkeley!AA73+Calhoun!AA73+Charleston!AA73+Cherokee!AA73+Chester!AA73+Chesterfield!AA73+Clarendon!AA73+Colleton!AA73+Darlington!AA73+Dorchester!AA73+Dillon!AA73+Edgefield!AA73+Fairfield!AA73+Florence!AA73+Georgetown!AA73+Greenville!AA73+Greenwood!AA73+Hampton!AA73+Horry!AA73+Jasper!AA73+Kershaw!AA73+Lancaster!AA73+Laurens!AA73+Lee!AA73+Lexington!AA73+Marion!AA73+Marlboro!AA73+McCormick!AA73+Newberry!AA73+Oconee!AA73+Orangeburg!AA73+Pickens!AA73+Richland!AA73+Saluda!AA73+Spartanburg!AA73+Sumter!AA73+Union!AA73+Williamsburg!AA73+York!AA73+AZ73)</f>
        <v>2060313406</v>
      </c>
      <c r="AB73" s="11">
        <v>1657512880.46</v>
      </c>
      <c r="AC73" s="11">
        <v>2813576164</v>
      </c>
      <c r="AD73" s="11">
        <v>2093667371</v>
      </c>
      <c r="AE73" s="11">
        <v>1958668878</v>
      </c>
      <c r="AF73" s="11">
        <v>1971731205</v>
      </c>
      <c r="AG73" s="41">
        <v>1848297359</v>
      </c>
      <c r="AH73" s="41">
        <v>2172580052</v>
      </c>
      <c r="AI73" s="13">
        <v>4.6131981697650204E-2</v>
      </c>
      <c r="AJ73" s="13">
        <v>0.17544941641611683</v>
      </c>
      <c r="AL73" s="44" t="s">
        <v>97</v>
      </c>
      <c r="AM73" s="45"/>
      <c r="AN73" s="12"/>
      <c r="AO73" s="11">
        <v>16725173</v>
      </c>
      <c r="AP73" s="11">
        <v>10759221</v>
      </c>
      <c r="AQ73" s="11">
        <v>10416656</v>
      </c>
      <c r="AR73" s="11">
        <v>11358794</v>
      </c>
      <c r="AS73" s="11">
        <v>12414438</v>
      </c>
      <c r="AT73" s="11">
        <v>11693205</v>
      </c>
      <c r="AU73" s="11">
        <v>15049155</v>
      </c>
      <c r="AV73" s="11">
        <v>17561814</v>
      </c>
      <c r="AW73" s="11">
        <v>16242210</v>
      </c>
      <c r="AX73" s="11">
        <v>64230472</v>
      </c>
      <c r="AY73" s="11">
        <v>15649261</v>
      </c>
      <c r="AZ73" s="11">
        <v>53744475</v>
      </c>
      <c r="BA73" s="11">
        <v>74917390.460000008</v>
      </c>
      <c r="BB73" s="11">
        <v>28479062</v>
      </c>
      <c r="BC73" s="11">
        <v>59627890</v>
      </c>
      <c r="BD73" s="11">
        <v>58108760</v>
      </c>
      <c r="BE73" s="11">
        <v>70115817</v>
      </c>
      <c r="BF73" s="43">
        <v>84089629</v>
      </c>
      <c r="BG73" s="43">
        <v>163696170</v>
      </c>
    </row>
    <row r="74" spans="1:59" ht="10.5" customHeight="1" x14ac:dyDescent="0.2">
      <c r="A74" s="11"/>
      <c r="B74" s="14"/>
      <c r="C74" s="11"/>
      <c r="D74" s="15" t="s">
        <v>45</v>
      </c>
      <c r="E74" s="11"/>
      <c r="F74" s="2"/>
      <c r="G74" s="12">
        <v>0</v>
      </c>
      <c r="H74" s="12">
        <v>0</v>
      </c>
      <c r="I74" s="12">
        <v>0</v>
      </c>
      <c r="J74" s="12">
        <v>0</v>
      </c>
      <c r="K74" s="12">
        <v>0</v>
      </c>
      <c r="L74" s="12">
        <v>0</v>
      </c>
      <c r="M74" s="12">
        <v>0</v>
      </c>
      <c r="N74" s="12">
        <v>0</v>
      </c>
      <c r="O74" s="41">
        <f>SUM(Abbeville!O74+Aiken!O74+Allendale!O74+Anderson!O74+Bamberg!O74+Barnwell!O74+Beaufort!O74+Berkeley!O74+Calhoun!O74+Charleston!O74+Cherokee!O74+Chester!O74+Chesterfield!O74+Clarendon!O74+Colleton!O74+Darlington!O74+Dorchester!O74+Dillon!O74+Edgefield!O74+Fairfield!O74+Florence!O74+Georgetown!O74+Greenville!O74+Greenwood!O74+Hampton!O74+Horry!O74+Jasper!O74+Kershaw!O74+Lancaster!O74+Laurens!O74+Lee!O74+Lexington!O74+Marion!O74+Marlboro!O74+McCormick!O74+Newberry!O74+Oconee!O74+Orangeburg!O74+Pickens!O74+Richland!O74+Saluda!O74+Spartanburg!O74+Sumter!O74+Union!O74+Williamsburg!O74+York!O74+AN74)</f>
        <v>0</v>
      </c>
      <c r="P74" s="41">
        <f>SUM(Abbeville!P74+Aiken!P74+Allendale!P74+Anderson!P74+Bamberg!P74+Barnwell!P74+Beaufort!P74+Berkeley!P74+Calhoun!P74+Charleston!P74+Cherokee!P74+Chester!P74+Chesterfield!P74+Clarendon!P74+Colleton!P74+Darlington!P74+Dorchester!P74+Dillon!P74+Edgefield!P74+Fairfield!P74+Florence!P74+Georgetown!P74+Greenville!P74+Greenwood!P74+Hampton!P74+Horry!P74+Jasper!P74+Kershaw!P74+Lancaster!P74+Laurens!P74+Lee!P74+Lexington!P74+Marion!P74+Marlboro!P74+McCormick!P74+Newberry!P74+Oconee!P74+Orangeburg!P74+Pickens!P74+Richland!P74+Saluda!P74+Spartanburg!P74+Sumter!P74+Union!P74+Williamsburg!P74+York!P74+AO74)</f>
        <v>0</v>
      </c>
      <c r="Q74" s="41">
        <f>SUM(Abbeville!Q74+Aiken!Q74+Allendale!Q74+Anderson!Q74+Bamberg!Q74+Barnwell!Q74+Beaufort!Q74+Berkeley!Q74+Calhoun!Q74+Charleston!Q74+Cherokee!Q74+Chester!Q74+Chesterfield!Q74+Clarendon!Q74+Colleton!Q74+Darlington!Q74+Dorchester!Q74+Dillon!Q74+Edgefield!Q74+Fairfield!Q74+Florence!Q74+Georgetown!Q74+Greenville!Q74+Greenwood!Q74+Hampton!Q74+Horry!Q74+Jasper!Q74+Kershaw!Q74+Lancaster!Q74+Laurens!Q74+Lee!Q74+Lexington!Q74+Marion!Q74+Marlboro!Q74+McCormick!Q74+Newberry!Q74+Oconee!Q74+Orangeburg!Q74+Pickens!Q74+Richland!Q74+Saluda!Q74+Spartanburg!Q74+Sumter!Q74+Union!Q74+Williamsburg!Q74+York!Q74+AP74)</f>
        <v>0</v>
      </c>
      <c r="R74" s="41">
        <f>SUM(Abbeville!R74+Aiken!R74+Allendale!R74+Anderson!R74+Bamberg!R74+Barnwell!R74+Beaufort!R74+Berkeley!R74+Calhoun!R74+Charleston!R74+Cherokee!R74+Chester!R74+Chesterfield!R74+Clarendon!R74+Colleton!R74+Darlington!R74+Dorchester!R74+Dillon!R74+Edgefield!R74+Fairfield!R74+Florence!R74+Georgetown!R74+Greenville!R74+Greenwood!R74+Hampton!R74+Horry!R74+Jasper!R74+Kershaw!R74+Lancaster!R74+Laurens!R74+Lee!R74+Lexington!R74+Marion!R74+Marlboro!R74+McCormick!R74+Newberry!R74+Oconee!R74+Orangeburg!R74+Pickens!R74+Richland!R74+Saluda!R74+Spartanburg!R74+Sumter!R74+Union!R74+Williamsburg!R74+York!R74+AQ74)</f>
        <v>0</v>
      </c>
      <c r="S74" s="41">
        <f>SUM(Abbeville!S74+Aiken!S74+Allendale!S74+Anderson!S74+Bamberg!S74+Barnwell!S74+Beaufort!S74+Berkeley!S74+Calhoun!S74+Charleston!S74+Cherokee!S74+Chester!S74+Chesterfield!S74+Clarendon!S74+Colleton!S74+Darlington!S74+Dorchester!S74+Dillon!S74+Edgefield!S74+Fairfield!S74+Florence!S74+Georgetown!S74+Greenville!S74+Greenwood!S74+Hampton!S74+Horry!S74+Jasper!S74+Kershaw!S74+Lancaster!S74+Laurens!S74+Lee!S74+Lexington!S74+Marion!S74+Marlboro!S74+McCormick!S74+Newberry!S74+Oconee!S74+Orangeburg!S74+Pickens!S74+Richland!S74+Saluda!S74+Spartanburg!S74+Sumter!S74+Union!S74+Williamsburg!S74+York!S74+AR74)</f>
        <v>0</v>
      </c>
      <c r="T74" s="41">
        <f>SUM(Abbeville!T74+Aiken!T74+Allendale!T74+Anderson!T74+Bamberg!T74+Barnwell!T74+Beaufort!T74+Berkeley!T74+Calhoun!T74+Charleston!T74+Cherokee!T74+Chester!T74+Chesterfield!T74+Clarendon!T74+Colleton!T74+Darlington!T74+Dorchester!T74+Dillon!T74+Edgefield!T74+Fairfield!T74+Florence!T74+Georgetown!T74+Greenville!T74+Greenwood!T74+Hampton!T74+Horry!T74+Jasper!T74+Kershaw!T74+Lancaster!T74+Laurens!T74+Lee!T74+Lexington!T74+Marion!T74+Marlboro!T74+McCormick!T74+Newberry!T74+Oconee!T74+Orangeburg!T74+Pickens!T74+Richland!T74+Saluda!T74+Spartanburg!T74+Sumter!T74+Union!T74+Williamsburg!T74+York!T74+AS74)</f>
        <v>0</v>
      </c>
      <c r="U74" s="11">
        <f>SUM(Abbeville!U74+Aiken!U74+Allendale!U74+Anderson!U74+Bamberg!U74+Barnwell!U74+Beaufort!U74+Berkeley!U74+Calhoun!U74+Charleston!U74+Cherokee!U74+Chester!U74+Chesterfield!U74+Clarendon!U74+Colleton!U74+Darlington!U74+Dorchester!U74+Dillon!U74+Edgefield!U74+Fairfield!U74+Florence!U74+Georgetown!U74+Greenville!U74+Greenwood!U74+Hampton!U74+Horry!U74+Jasper!U74+Kershaw!U74+Lancaster!U74+Laurens!U74+Lee!U74+Lexington!U74+Marion!U74+Marlboro!U74+McCormick!U74+Newberry!U74+Oconee!U74+Orangeburg!U74+Pickens!U74+Richland!U74+Saluda!U74+Spartanburg!U74+Sumter!U74+Union!U74+Williamsburg!U74+York!U74+AT74)</f>
        <v>0</v>
      </c>
      <c r="V74" s="11">
        <f>SUM(Abbeville!V74+Aiken!V74+Allendale!V74+Anderson!V74+Bamberg!V74+Barnwell!V74+Beaufort!V74+Berkeley!V74+Calhoun!V74+Charleston!V74+Cherokee!V74+Chester!V74+Chesterfield!V74+Clarendon!V74+Colleton!V74+Darlington!V74+Dorchester!V74+Dillon!V74+Edgefield!V74+Fairfield!V74+Florence!V74+Georgetown!V74+Greenville!V74+Greenwood!V74+Hampton!V74+Horry!V74+Jasper!V74+Kershaw!V74+Lancaster!V74+Laurens!V74+Lee!V74+Lexington!V74+Marion!V74+Marlboro!V74+McCormick!V74+Newberry!V74+Oconee!V74+Orangeburg!V74+Pickens!V74+Richland!V74+Saluda!V74+Spartanburg!V74+Sumter!V74+Union!V74+Williamsburg!V74+York!V74+AU74)</f>
        <v>0</v>
      </c>
      <c r="W74" s="11">
        <f>SUM(Abbeville!W74+Aiken!W74+Allendale!W74+Anderson!W74+Bamberg!W74+Barnwell!W74+Beaufort!W74+Berkeley!W74+Calhoun!W74+Charleston!W74+Cherokee!W74+Chester!W74+Chesterfield!W74+Clarendon!W74+Colleton!W74+Darlington!W74+Dorchester!W74+Dillon!W74+Edgefield!W74+Fairfield!W74+Florence!W74+Georgetown!W74+Greenville!W74+Greenwood!W74+Hampton!W74+Horry!W74+Jasper!W74+Kershaw!W74+Lancaster!W74+Laurens!W74+Lee!W74+Lexington!W74+Marion!W74+Marlboro!W74+McCormick!W74+Newberry!W74+Oconee!W74+Orangeburg!W74+Pickens!W74+Richland!W74+Saluda!W74+Spartanburg!W74+Sumter!W74+Union!W74+Williamsburg!W74+York!W74+AV74)</f>
        <v>0</v>
      </c>
      <c r="X74" s="11">
        <f>SUM(Abbeville!X74+Aiken!X74+Allendale!X74+Anderson!X74+Bamberg!X74+Barnwell!X74+Beaufort!X74+Berkeley!X74+Calhoun!X74+Charleston!X74+Cherokee!X74+Chester!X74+Chesterfield!X74+Clarendon!X74+Colleton!X74+Darlington!X74+Dorchester!X74+Dillon!X74+Edgefield!X74+Fairfield!X74+Florence!X74+Georgetown!X74+Greenville!X74+Greenwood!X74+Hampton!X74+Horry!X74+Jasper!X74+Kershaw!X74+Lancaster!X74+Laurens!X74+Lee!X74+Lexington!X74+Marion!X74+Marlboro!X74+McCormick!X74+Newberry!X74+Oconee!X74+Orangeburg!X74+Pickens!X74+Richland!X74+Saluda!X74+Spartanburg!X74+Sumter!X74+Union!X74+Williamsburg!X74+York!X74+AW74)</f>
        <v>0</v>
      </c>
      <c r="Y74" s="11">
        <f>SUM(Abbeville!Y74+Aiken!Y74+Allendale!Y74+Anderson!Y74+Bamberg!Y74+Barnwell!Y74+Beaufort!Y74+Berkeley!Y74+Calhoun!Y74+Charleston!Y74+Cherokee!Y74+Chester!Y74+Chesterfield!Y74+Clarendon!Y74+Colleton!Y74+Darlington!Y74+Dorchester!Y74+Dillon!Y74+Edgefield!Y74+Fairfield!Y74+Florence!Y74+Georgetown!Y74+Greenville!Y74+Greenwood!Y74+Hampton!Y74+Horry!Y74+Jasper!Y74+Kershaw!Y74+Lancaster!Y74+Laurens!Y74+Lee!Y74+Lexington!Y74+Marion!Y74+Marlboro!Y74+McCormick!Y74+Newberry!Y74+Oconee!Y74+Orangeburg!Y74+Pickens!Y74+Richland!Y74+Saluda!Y74+Spartanburg!Y74+Sumter!Y74+Union!Y74+Williamsburg!Y74+York!Y74+AX74)</f>
        <v>0</v>
      </c>
      <c r="Z74" s="11">
        <f>SUM(Abbeville!Z74+Aiken!Z74+Allendale!Z74+Anderson!Z74+Bamberg!Z74+Barnwell!Z74+Beaufort!Z74+Berkeley!Z74+Calhoun!Z74+Charleston!Z74+Cherokee!Z74+Chester!Z74+Chesterfield!Z74+Clarendon!Z74+Colleton!Z74+Darlington!Z74+Dorchester!Z74+Dillon!Z74+Edgefield!Z74+Fairfield!Z74+Florence!Z74+Georgetown!Z74+Greenville!Z74+Greenwood!Z74+Hampton!Z74+Horry!Z74+Jasper!Z74+Kershaw!Z74+Lancaster!Z74+Laurens!Z74+Lee!Z74+Lexington!Z74+Marion!Z74+Marlboro!Z74+McCormick!Z74+Newberry!Z74+Oconee!Z74+Orangeburg!Z74+Pickens!Z74+Richland!Z74+Saluda!Z74+Spartanburg!Z74+Sumter!Z74+Union!Z74+Williamsburg!Z74+York!Z74+AY74)</f>
        <v>0</v>
      </c>
      <c r="AA74" s="11">
        <f>SUM(Abbeville!AA74+Aiken!AA74+Allendale!AA74+Anderson!AA74+Bamberg!AA74+Barnwell!AA74+Beaufort!AA74+Berkeley!AA74+Calhoun!AA74+Charleston!AA74+Cherokee!AA74+Chester!AA74+Chesterfield!AA74+Clarendon!AA74+Colleton!AA74+Darlington!AA74+Dorchester!AA74+Dillon!AA74+Edgefield!AA74+Fairfield!AA74+Florence!AA74+Georgetown!AA74+Greenville!AA74+Greenwood!AA74+Hampton!AA74+Horry!AA74+Jasper!AA74+Kershaw!AA74+Lancaster!AA74+Laurens!AA74+Lee!AA74+Lexington!AA74+Marion!AA74+Marlboro!AA74+McCormick!AA74+Newberry!AA74+Oconee!AA74+Orangeburg!AA74+Pickens!AA74+Richland!AA74+Saluda!AA74+Spartanburg!AA74+Sumter!AA74+Union!AA74+Williamsburg!AA74+York!AA74+AZ74)</f>
        <v>0</v>
      </c>
      <c r="AB74" s="11">
        <v>0</v>
      </c>
      <c r="AC74" s="11">
        <v>0</v>
      </c>
      <c r="AD74" s="11">
        <v>0</v>
      </c>
      <c r="AE74" s="11">
        <v>0</v>
      </c>
      <c r="AF74" s="11">
        <v>0</v>
      </c>
      <c r="AG74" s="41">
        <v>0</v>
      </c>
      <c r="AH74" s="41">
        <v>0</v>
      </c>
      <c r="AI74" s="13" t="s">
        <v>246</v>
      </c>
      <c r="AJ74" s="13" t="s">
        <v>246</v>
      </c>
      <c r="AL74" s="44" t="s">
        <v>98</v>
      </c>
      <c r="AM74" s="45"/>
      <c r="AN74" s="12"/>
      <c r="AO74" s="11">
        <v>0</v>
      </c>
      <c r="AP74" s="11">
        <v>0</v>
      </c>
      <c r="AQ74" s="11">
        <v>0</v>
      </c>
      <c r="AR74" s="11">
        <v>0</v>
      </c>
      <c r="AS74" s="11">
        <v>0</v>
      </c>
      <c r="AT74" s="11">
        <v>0</v>
      </c>
      <c r="AU74" s="11"/>
      <c r="AV74" s="11"/>
      <c r="AW74" s="11">
        <v>0</v>
      </c>
      <c r="AX74" s="11">
        <v>0</v>
      </c>
      <c r="AY74" s="11">
        <v>0</v>
      </c>
      <c r="AZ74" s="11">
        <v>0</v>
      </c>
      <c r="BA74" s="11">
        <v>0</v>
      </c>
      <c r="BB74" s="11">
        <v>0</v>
      </c>
      <c r="BC74" s="11">
        <v>0</v>
      </c>
      <c r="BD74" s="11">
        <v>0</v>
      </c>
      <c r="BE74" s="11">
        <v>0</v>
      </c>
      <c r="BF74" s="43">
        <v>0</v>
      </c>
      <c r="BG74" s="43">
        <v>0</v>
      </c>
    </row>
    <row r="75" spans="1:59" ht="10.5" customHeight="1" x14ac:dyDescent="0.2">
      <c r="A75" s="11"/>
      <c r="B75" s="14"/>
      <c r="C75" s="11"/>
      <c r="D75" s="15" t="s">
        <v>46</v>
      </c>
      <c r="E75" s="11"/>
      <c r="F75" s="2"/>
      <c r="G75" s="12">
        <v>157172424</v>
      </c>
      <c r="H75" s="12">
        <v>163801119</v>
      </c>
      <c r="I75" s="12">
        <v>188793904</v>
      </c>
      <c r="J75" s="12">
        <v>206696745</v>
      </c>
      <c r="K75" s="12">
        <v>222607331</v>
      </c>
      <c r="L75" s="12">
        <v>248916487</v>
      </c>
      <c r="M75" s="12">
        <v>254523518</v>
      </c>
      <c r="N75" s="12">
        <v>272189250</v>
      </c>
      <c r="O75" s="41">
        <f>SUM(Abbeville!O75+Aiken!O75+Allendale!O75+Anderson!O75+Bamberg!O75+Barnwell!O75+Beaufort!O75+Berkeley!O75+Calhoun!O75+Charleston!O75+Cherokee!O75+Chester!O75+Chesterfield!O75+Clarendon!O75+Colleton!O75+Darlington!O75+Dorchester!O75+Dillon!O75+Edgefield!O75+Fairfield!O75+Florence!O75+Georgetown!O75+Greenville!O75+Greenwood!O75+Hampton!O75+Horry!O75+Jasper!O75+Kershaw!O75+Lancaster!O75+Laurens!O75+Lee!O75+Lexington!O75+Marion!O75+Marlboro!O75+McCormick!O75+Newberry!O75+Oconee!O75+Orangeburg!O75+Pickens!O75+Richland!O75+Saluda!O75+Spartanburg!O75+Sumter!O75+Union!O75+Williamsburg!O75+York!O75+AN75)</f>
        <v>281169621</v>
      </c>
      <c r="P75" s="41">
        <f>SUM(Abbeville!P75+Aiken!P75+Allendale!P75+Anderson!P75+Bamberg!P75+Barnwell!P75+Beaufort!P75+Berkeley!P75+Calhoun!P75+Charleston!P75+Cherokee!P75+Chester!P75+Chesterfield!P75+Clarendon!P75+Colleton!P75+Darlington!P75+Dorchester!P75+Dillon!P75+Edgefield!P75+Fairfield!P75+Florence!P75+Georgetown!P75+Greenville!P75+Greenwood!P75+Hampton!P75+Horry!P75+Jasper!P75+Kershaw!P75+Lancaster!P75+Laurens!P75+Lee!P75+Lexington!P75+Marion!P75+Marlboro!P75+McCormick!P75+Newberry!P75+Oconee!P75+Orangeburg!P75+Pickens!P75+Richland!P75+Saluda!P75+Spartanburg!P75+Sumter!P75+Union!P75+Williamsburg!P75+York!P75+AO75)</f>
        <v>258592722</v>
      </c>
      <c r="Q75" s="41">
        <f>SUM(Abbeville!Q75+Aiken!Q75+Allendale!Q75+Anderson!Q75+Bamberg!Q75+Barnwell!Q75+Beaufort!Q75+Berkeley!Q75+Calhoun!Q75+Charleston!Q75+Cherokee!Q75+Chester!Q75+Chesterfield!Q75+Clarendon!Q75+Colleton!Q75+Darlington!Q75+Dorchester!Q75+Dillon!Q75+Edgefield!Q75+Fairfield!Q75+Florence!Q75+Georgetown!Q75+Greenville!Q75+Greenwood!Q75+Hampton!Q75+Horry!Q75+Jasper!Q75+Kershaw!Q75+Lancaster!Q75+Laurens!Q75+Lee!Q75+Lexington!Q75+Marion!Q75+Marlboro!Q75+McCormick!Q75+Newberry!Q75+Oconee!Q75+Orangeburg!Q75+Pickens!Q75+Richland!Q75+Saluda!Q75+Spartanburg!Q75+Sumter!Q75+Union!Q75+Williamsburg!Q75+York!Q75+AP75)</f>
        <v>258182974</v>
      </c>
      <c r="R75" s="41">
        <f>SUM(Abbeville!R75+Aiken!R75+Allendale!R75+Anderson!R75+Bamberg!R75+Barnwell!R75+Beaufort!R75+Berkeley!R75+Calhoun!R75+Charleston!R75+Cherokee!R75+Chester!R75+Chesterfield!R75+Clarendon!R75+Colleton!R75+Darlington!R75+Dorchester!R75+Dillon!R75+Edgefield!R75+Fairfield!R75+Florence!R75+Georgetown!R75+Greenville!R75+Greenwood!R75+Hampton!R75+Horry!R75+Jasper!R75+Kershaw!R75+Lancaster!R75+Laurens!R75+Lee!R75+Lexington!R75+Marion!R75+Marlboro!R75+McCormick!R75+Newberry!R75+Oconee!R75+Orangeburg!R75+Pickens!R75+Richland!R75+Saluda!R75+Spartanburg!R75+Sumter!R75+Union!R75+Williamsburg!R75+York!R75+AQ75)</f>
        <v>303511851</v>
      </c>
      <c r="S75" s="41">
        <f>SUM(Abbeville!S75+Aiken!S75+Allendale!S75+Anderson!S75+Bamberg!S75+Barnwell!S75+Beaufort!S75+Berkeley!S75+Calhoun!S75+Charleston!S75+Cherokee!S75+Chester!S75+Chesterfield!S75+Clarendon!S75+Colleton!S75+Darlington!S75+Dorchester!S75+Dillon!S75+Edgefield!S75+Fairfield!S75+Florence!S75+Georgetown!S75+Greenville!S75+Greenwood!S75+Hampton!S75+Horry!S75+Jasper!S75+Kershaw!S75+Lancaster!S75+Laurens!S75+Lee!S75+Lexington!S75+Marion!S75+Marlboro!S75+McCormick!S75+Newberry!S75+Oconee!S75+Orangeburg!S75+Pickens!S75+Richland!S75+Saluda!S75+Spartanburg!S75+Sumter!S75+Union!S75+Williamsburg!S75+York!S75+AR75)</f>
        <v>375651584</v>
      </c>
      <c r="T75" s="41">
        <f>SUM(Abbeville!T75+Aiken!T75+Allendale!T75+Anderson!T75+Bamberg!T75+Barnwell!T75+Beaufort!T75+Berkeley!T75+Calhoun!T75+Charleston!T75+Cherokee!T75+Chester!T75+Chesterfield!T75+Clarendon!T75+Colleton!T75+Darlington!T75+Dorchester!T75+Dillon!T75+Edgefield!T75+Fairfield!T75+Florence!T75+Georgetown!T75+Greenville!T75+Greenwood!T75+Hampton!T75+Horry!T75+Jasper!T75+Kershaw!T75+Lancaster!T75+Laurens!T75+Lee!T75+Lexington!T75+Marion!T75+Marlboro!T75+McCormick!T75+Newberry!T75+Oconee!T75+Orangeburg!T75+Pickens!T75+Richland!T75+Saluda!T75+Spartanburg!T75+Sumter!T75+Union!T75+Williamsburg!T75+York!T75+AS75)</f>
        <v>365470758</v>
      </c>
      <c r="U75" s="11">
        <f>SUM(Abbeville!U75+Aiken!U75+Allendale!U75+Anderson!U75+Bamberg!U75+Barnwell!U75+Beaufort!U75+Berkeley!U75+Calhoun!U75+Charleston!U75+Cherokee!U75+Chester!U75+Chesterfield!U75+Clarendon!U75+Colleton!U75+Darlington!U75+Dorchester!U75+Dillon!U75+Edgefield!U75+Fairfield!U75+Florence!U75+Georgetown!U75+Greenville!U75+Greenwood!U75+Hampton!U75+Horry!U75+Jasper!U75+Kershaw!U75+Lancaster!U75+Laurens!U75+Lee!U75+Lexington!U75+Marion!U75+Marlboro!U75+McCormick!U75+Newberry!U75+Oconee!U75+Orangeburg!U75+Pickens!U75+Richland!U75+Saluda!U75+Spartanburg!U75+Sumter!U75+Union!U75+Williamsburg!U75+York!U75+AT75)</f>
        <v>454141131</v>
      </c>
      <c r="V75" s="11">
        <f>SUM(Abbeville!V75+Aiken!V75+Allendale!V75+Anderson!V75+Bamberg!V75+Barnwell!V75+Beaufort!V75+Berkeley!V75+Calhoun!V75+Charleston!V75+Cherokee!V75+Chester!V75+Chesterfield!V75+Clarendon!V75+Colleton!V75+Darlington!V75+Dorchester!V75+Dillon!V75+Edgefield!V75+Fairfield!V75+Florence!V75+Georgetown!V75+Greenville!V75+Greenwood!V75+Hampton!V75+Horry!V75+Jasper!V75+Kershaw!V75+Lancaster!V75+Laurens!V75+Lee!V75+Lexington!V75+Marion!V75+Marlboro!V75+McCormick!V75+Newberry!V75+Oconee!V75+Orangeburg!V75+Pickens!V75+Richland!V75+Saluda!V75+Spartanburg!V75+Sumter!V75+Union!V75+Williamsburg!V75+York!V75+AU75)</f>
        <v>451086618</v>
      </c>
      <c r="W75" s="11">
        <f>SUM(Abbeville!W75+Aiken!W75+Allendale!W75+Anderson!W75+Bamberg!W75+Barnwell!W75+Beaufort!W75+Berkeley!W75+Calhoun!W75+Charleston!W75+Cherokee!W75+Chester!W75+Chesterfield!W75+Clarendon!W75+Colleton!W75+Darlington!W75+Dorchester!W75+Dillon!W75+Edgefield!W75+Fairfield!W75+Florence!W75+Georgetown!W75+Greenville!W75+Greenwood!W75+Hampton!W75+Horry!W75+Jasper!W75+Kershaw!W75+Lancaster!W75+Laurens!W75+Lee!W75+Lexington!W75+Marion!W75+Marlboro!W75+McCormick!W75+Newberry!W75+Oconee!W75+Orangeburg!W75+Pickens!W75+Richland!W75+Saluda!W75+Spartanburg!W75+Sumter!W75+Union!W75+Williamsburg!W75+York!W75+AV75)</f>
        <v>385546644</v>
      </c>
      <c r="X75" s="11">
        <f>SUM(Abbeville!X75+Aiken!X75+Allendale!X75+Anderson!X75+Bamberg!X75+Barnwell!X75+Beaufort!X75+Berkeley!X75+Calhoun!X75+Charleston!X75+Cherokee!X75+Chester!X75+Chesterfield!X75+Clarendon!X75+Colleton!X75+Darlington!X75+Dorchester!X75+Dillon!X75+Edgefield!X75+Fairfield!X75+Florence!X75+Georgetown!X75+Greenville!X75+Greenwood!X75+Hampton!X75+Horry!X75+Jasper!X75+Kershaw!X75+Lancaster!X75+Laurens!X75+Lee!X75+Lexington!X75+Marion!X75+Marlboro!X75+McCormick!X75+Newberry!X75+Oconee!X75+Orangeburg!X75+Pickens!X75+Richland!X75+Saluda!X75+Spartanburg!X75+Sumter!X75+Union!X75+Williamsburg!X75+York!X75+AW75)</f>
        <v>328034670</v>
      </c>
      <c r="Y75" s="11">
        <f>SUM(Abbeville!Y75+Aiken!Y75+Allendale!Y75+Anderson!Y75+Bamberg!Y75+Barnwell!Y75+Beaufort!Y75+Berkeley!Y75+Calhoun!Y75+Charleston!Y75+Cherokee!Y75+Chester!Y75+Chesterfield!Y75+Clarendon!Y75+Colleton!Y75+Darlington!Y75+Dorchester!Y75+Dillon!Y75+Edgefield!Y75+Fairfield!Y75+Florence!Y75+Georgetown!Y75+Greenville!Y75+Greenwood!Y75+Hampton!Y75+Horry!Y75+Jasper!Y75+Kershaw!Y75+Lancaster!Y75+Laurens!Y75+Lee!Y75+Lexington!Y75+Marion!Y75+Marlboro!Y75+McCormick!Y75+Newberry!Y75+Oconee!Y75+Orangeburg!Y75+Pickens!Y75+Richland!Y75+Saluda!Y75+Spartanburg!Y75+Sumter!Y75+Union!Y75+Williamsburg!Y75+York!Y75+AX75)</f>
        <v>295959477</v>
      </c>
      <c r="Z75" s="11">
        <f>SUM(Abbeville!Z75+Aiken!Z75+Allendale!Z75+Anderson!Z75+Bamberg!Z75+Barnwell!Z75+Beaufort!Z75+Berkeley!Z75+Calhoun!Z75+Charleston!Z75+Cherokee!Z75+Chester!Z75+Chesterfield!Z75+Clarendon!Z75+Colleton!Z75+Darlington!Z75+Dorchester!Z75+Dillon!Z75+Edgefield!Z75+Fairfield!Z75+Florence!Z75+Georgetown!Z75+Greenville!Z75+Greenwood!Z75+Hampton!Z75+Horry!Z75+Jasper!Z75+Kershaw!Z75+Lancaster!Z75+Laurens!Z75+Lee!Z75+Lexington!Z75+Marion!Z75+Marlboro!Z75+McCormick!Z75+Newberry!Z75+Oconee!Z75+Orangeburg!Z75+Pickens!Z75+Richland!Z75+Saluda!Z75+Spartanburg!Z75+Sumter!Z75+Union!Z75+Williamsburg!Z75+York!Z75+AY75)</f>
        <v>295059154</v>
      </c>
      <c r="AA75" s="11">
        <f>SUM(Abbeville!AA75+Aiken!AA75+Allendale!AA75+Anderson!AA75+Bamberg!AA75+Barnwell!AA75+Beaufort!AA75+Berkeley!AA75+Calhoun!AA75+Charleston!AA75+Cherokee!AA75+Chester!AA75+Chesterfield!AA75+Clarendon!AA75+Colleton!AA75+Darlington!AA75+Dorchester!AA75+Dillon!AA75+Edgefield!AA75+Fairfield!AA75+Florence!AA75+Georgetown!AA75+Greenville!AA75+Greenwood!AA75+Hampton!AA75+Horry!AA75+Jasper!AA75+Kershaw!AA75+Lancaster!AA75+Laurens!AA75+Lee!AA75+Lexington!AA75+Marion!AA75+Marlboro!AA75+McCormick!AA75+Newberry!AA75+Oconee!AA75+Orangeburg!AA75+Pickens!AA75+Richland!AA75+Saluda!AA75+Spartanburg!AA75+Sumter!AA75+Union!AA75+Williamsburg!AA75+York!AA75+AZ75)</f>
        <v>300985616</v>
      </c>
      <c r="AB75" s="11">
        <v>273719070</v>
      </c>
      <c r="AC75" s="11">
        <v>278876576</v>
      </c>
      <c r="AD75" s="11">
        <v>278480667</v>
      </c>
      <c r="AE75" s="11">
        <v>281955940</v>
      </c>
      <c r="AF75" s="11">
        <v>308997464</v>
      </c>
      <c r="AG75" s="41">
        <v>349859471</v>
      </c>
      <c r="AH75" s="41">
        <v>278488728</v>
      </c>
      <c r="AI75" s="13">
        <v>2.8833649458208654E-3</v>
      </c>
      <c r="AJ75" s="13">
        <v>-0.20399831622680295</v>
      </c>
      <c r="AL75" s="44" t="s">
        <v>99</v>
      </c>
      <c r="AM75" s="45"/>
      <c r="AN75" s="12"/>
      <c r="AO75" s="11">
        <v>9020771</v>
      </c>
      <c r="AP75" s="11">
        <v>9156001</v>
      </c>
      <c r="AQ75" s="11">
        <v>8839427</v>
      </c>
      <c r="AR75" s="11">
        <v>9449067</v>
      </c>
      <c r="AS75" s="11">
        <v>10474413</v>
      </c>
      <c r="AT75" s="11">
        <v>9953346</v>
      </c>
      <c r="AU75" s="11">
        <v>12574783</v>
      </c>
      <c r="AV75" s="11">
        <v>12182797</v>
      </c>
      <c r="AW75" s="11">
        <v>12160651</v>
      </c>
      <c r="AX75" s="11">
        <v>11410584</v>
      </c>
      <c r="AY75" s="11">
        <v>13049541</v>
      </c>
      <c r="AZ75" s="11">
        <v>12564913</v>
      </c>
      <c r="BA75" s="11">
        <v>13300780</v>
      </c>
      <c r="BB75" s="11">
        <v>12460593</v>
      </c>
      <c r="BC75" s="11">
        <v>14313832</v>
      </c>
      <c r="BD75" s="11">
        <v>14298019</v>
      </c>
      <c r="BE75" s="11">
        <v>16790030</v>
      </c>
      <c r="BF75" s="43">
        <v>19251704</v>
      </c>
      <c r="BG75" s="43">
        <v>14862175</v>
      </c>
    </row>
    <row r="76" spans="1:59" ht="10.5" customHeight="1" x14ac:dyDescent="0.2">
      <c r="A76" s="11"/>
      <c r="B76" s="14"/>
      <c r="C76" s="11"/>
      <c r="D76" s="15" t="s">
        <v>47</v>
      </c>
      <c r="E76" s="11"/>
      <c r="F76" s="2"/>
      <c r="G76" s="12">
        <v>202635529</v>
      </c>
      <c r="H76" s="12">
        <v>269489301</v>
      </c>
      <c r="I76" s="12">
        <v>143931155</v>
      </c>
      <c r="J76" s="12">
        <v>303839525</v>
      </c>
      <c r="K76" s="12">
        <v>443678449</v>
      </c>
      <c r="L76" s="12">
        <v>558358854</v>
      </c>
      <c r="M76" s="12">
        <v>486350656</v>
      </c>
      <c r="N76" s="12">
        <v>587163526</v>
      </c>
      <c r="O76" s="41">
        <f>SUM(Abbeville!O76+Aiken!O76+Allendale!O76+Anderson!O76+Bamberg!O76+Barnwell!O76+Beaufort!O76+Berkeley!O76+Calhoun!O76+Charleston!O76+Cherokee!O76+Chester!O76+Chesterfield!O76+Clarendon!O76+Colleton!O76+Darlington!O76+Dorchester!O76+Dillon!O76+Edgefield!O76+Fairfield!O76+Florence!O76+Georgetown!O76+Greenville!O76+Greenwood!O76+Hampton!O76+Horry!O76+Jasper!O76+Kershaw!O76+Lancaster!O76+Laurens!O76+Lee!O76+Lexington!O76+Marion!O76+Marlboro!O76+McCormick!O76+Newberry!O76+Oconee!O76+Orangeburg!O76+Pickens!O76+Richland!O76+Saluda!O76+Spartanburg!O76+Sumter!O76+Union!O76+Williamsburg!O76+York!O76+AN76)</f>
        <v>415814326</v>
      </c>
      <c r="P76" s="41">
        <f>SUM(Abbeville!P76+Aiken!P76+Allendale!P76+Anderson!P76+Bamberg!P76+Barnwell!P76+Beaufort!P76+Berkeley!P76+Calhoun!P76+Charleston!P76+Cherokee!P76+Chester!P76+Chesterfield!P76+Clarendon!P76+Colleton!P76+Darlington!P76+Dorchester!P76+Dillon!P76+Edgefield!P76+Fairfield!P76+Florence!P76+Georgetown!P76+Greenville!P76+Greenwood!P76+Hampton!P76+Horry!P76+Jasper!P76+Kershaw!P76+Lancaster!P76+Laurens!P76+Lee!P76+Lexington!P76+Marion!P76+Marlboro!P76+McCormick!P76+Newberry!P76+Oconee!P76+Orangeburg!P76+Pickens!P76+Richland!P76+Saluda!P76+Spartanburg!P76+Sumter!P76+Union!P76+Williamsburg!P76+York!P76+AO76)</f>
        <v>1485764080</v>
      </c>
      <c r="Q76" s="41">
        <f>SUM(Abbeville!Q76+Aiken!Q76+Allendale!Q76+Anderson!Q76+Bamberg!Q76+Barnwell!Q76+Beaufort!Q76+Berkeley!Q76+Calhoun!Q76+Charleston!Q76+Cherokee!Q76+Chester!Q76+Chesterfield!Q76+Clarendon!Q76+Colleton!Q76+Darlington!Q76+Dorchester!Q76+Dillon!Q76+Edgefield!Q76+Fairfield!Q76+Florence!Q76+Georgetown!Q76+Greenville!Q76+Greenwood!Q76+Hampton!Q76+Horry!Q76+Jasper!Q76+Kershaw!Q76+Lancaster!Q76+Laurens!Q76+Lee!Q76+Lexington!Q76+Marion!Q76+Marlboro!Q76+McCormick!Q76+Newberry!Q76+Oconee!Q76+Orangeburg!Q76+Pickens!Q76+Richland!Q76+Saluda!Q76+Spartanburg!Q76+Sumter!Q76+Union!Q76+Williamsburg!Q76+York!Q76+AP76)</f>
        <v>735480232</v>
      </c>
      <c r="R76" s="41">
        <f>SUM(Abbeville!R76+Aiken!R76+Allendale!R76+Anderson!R76+Bamberg!R76+Barnwell!R76+Beaufort!R76+Berkeley!R76+Calhoun!R76+Charleston!R76+Cherokee!R76+Chester!R76+Chesterfield!R76+Clarendon!R76+Colleton!R76+Darlington!R76+Dorchester!R76+Dillon!R76+Edgefield!R76+Fairfield!R76+Florence!R76+Georgetown!R76+Greenville!R76+Greenwood!R76+Hampton!R76+Horry!R76+Jasper!R76+Kershaw!R76+Lancaster!R76+Laurens!R76+Lee!R76+Lexington!R76+Marion!R76+Marlboro!R76+McCormick!R76+Newberry!R76+Oconee!R76+Orangeburg!R76+Pickens!R76+Richland!R76+Saluda!R76+Spartanburg!R76+Sumter!R76+Union!R76+Williamsburg!R76+York!R76+AQ76)</f>
        <v>1357794302</v>
      </c>
      <c r="S76" s="41">
        <f>SUM(Abbeville!S76+Aiken!S76+Allendale!S76+Anderson!S76+Bamberg!S76+Barnwell!S76+Beaufort!S76+Berkeley!S76+Calhoun!S76+Charleston!S76+Cherokee!S76+Chester!S76+Chesterfield!S76+Clarendon!S76+Colleton!S76+Darlington!S76+Dorchester!S76+Dillon!S76+Edgefield!S76+Fairfield!S76+Florence!S76+Georgetown!S76+Greenville!S76+Greenwood!S76+Hampton!S76+Horry!S76+Jasper!S76+Kershaw!S76+Lancaster!S76+Laurens!S76+Lee!S76+Lexington!S76+Marion!S76+Marlboro!S76+McCormick!S76+Newberry!S76+Oconee!S76+Orangeburg!S76+Pickens!S76+Richland!S76+Saluda!S76+Spartanburg!S76+Sumter!S76+Union!S76+Williamsburg!S76+York!S76+AR76)</f>
        <v>1651886636</v>
      </c>
      <c r="T76" s="41">
        <f>SUM(Abbeville!T76+Aiken!T76+Allendale!T76+Anderson!T76+Bamberg!T76+Barnwell!T76+Beaufort!T76+Berkeley!T76+Calhoun!T76+Charleston!T76+Cherokee!T76+Chester!T76+Chesterfield!T76+Clarendon!T76+Colleton!T76+Darlington!T76+Dorchester!T76+Dillon!T76+Edgefield!T76+Fairfield!T76+Florence!T76+Georgetown!T76+Greenville!T76+Greenwood!T76+Hampton!T76+Horry!T76+Jasper!T76+Kershaw!T76+Lancaster!T76+Laurens!T76+Lee!T76+Lexington!T76+Marion!T76+Marlboro!T76+McCormick!T76+Newberry!T76+Oconee!T76+Orangeburg!T76+Pickens!T76+Richland!T76+Saluda!T76+Spartanburg!T76+Sumter!T76+Union!T76+Williamsburg!T76+York!T76+AS76)</f>
        <v>2261869933</v>
      </c>
      <c r="U76" s="11">
        <f>SUM(Abbeville!U76+Aiken!U76+Allendale!U76+Anderson!U76+Bamberg!U76+Barnwell!U76+Beaufort!U76+Berkeley!U76+Calhoun!U76+Charleston!U76+Cherokee!U76+Chester!U76+Chesterfield!U76+Clarendon!U76+Colleton!U76+Darlington!U76+Dorchester!U76+Dillon!U76+Edgefield!U76+Fairfield!U76+Florence!U76+Georgetown!U76+Greenville!U76+Greenwood!U76+Hampton!U76+Horry!U76+Jasper!U76+Kershaw!U76+Lancaster!U76+Laurens!U76+Lee!U76+Lexington!U76+Marion!U76+Marlboro!U76+McCormick!U76+Newberry!U76+Oconee!U76+Orangeburg!U76+Pickens!U76+Richland!U76+Saluda!U76+Spartanburg!U76+Sumter!U76+Union!U76+Williamsburg!U76+York!U76+AT76)</f>
        <v>1858431109</v>
      </c>
      <c r="V76" s="11">
        <f>SUM(Abbeville!V76+Aiken!V76+Allendale!V76+Anderson!V76+Bamberg!V76+Barnwell!V76+Beaufort!V76+Berkeley!V76+Calhoun!V76+Charleston!V76+Cherokee!V76+Chester!V76+Chesterfield!V76+Clarendon!V76+Colleton!V76+Darlington!V76+Dorchester!V76+Dillon!V76+Edgefield!V76+Fairfield!V76+Florence!V76+Georgetown!V76+Greenville!V76+Greenwood!V76+Hampton!V76+Horry!V76+Jasper!V76+Kershaw!V76+Lancaster!V76+Laurens!V76+Lee!V76+Lexington!V76+Marion!V76+Marlboro!V76+McCormick!V76+Newberry!V76+Oconee!V76+Orangeburg!V76+Pickens!V76+Richland!V76+Saluda!V76+Spartanburg!V76+Sumter!V76+Union!V76+Williamsburg!V76+York!V76+AU76)</f>
        <v>544607661</v>
      </c>
      <c r="W76" s="11">
        <f>SUM(Abbeville!W76+Aiken!W76+Allendale!W76+Anderson!W76+Bamberg!W76+Barnwell!W76+Beaufort!W76+Berkeley!W76+Calhoun!W76+Charleston!W76+Cherokee!W76+Chester!W76+Chesterfield!W76+Clarendon!W76+Colleton!W76+Darlington!W76+Dorchester!W76+Dillon!W76+Edgefield!W76+Fairfield!W76+Florence!W76+Georgetown!W76+Greenville!W76+Greenwood!W76+Hampton!W76+Horry!W76+Jasper!W76+Kershaw!W76+Lancaster!W76+Laurens!W76+Lee!W76+Lexington!W76+Marion!W76+Marlboro!W76+McCormick!W76+Newberry!W76+Oconee!W76+Orangeburg!W76+Pickens!W76+Richland!W76+Saluda!W76+Spartanburg!W76+Sumter!W76+Union!W76+Williamsburg!W76+York!W76+AV76)</f>
        <v>738520756</v>
      </c>
      <c r="X76" s="11">
        <f>SUM(Abbeville!X76+Aiken!X76+Allendale!X76+Anderson!X76+Bamberg!X76+Barnwell!X76+Beaufort!X76+Berkeley!X76+Calhoun!X76+Charleston!X76+Cherokee!X76+Chester!X76+Chesterfield!X76+Clarendon!X76+Colleton!X76+Darlington!X76+Dorchester!X76+Dillon!X76+Edgefield!X76+Fairfield!X76+Florence!X76+Georgetown!X76+Greenville!X76+Greenwood!X76+Hampton!X76+Horry!X76+Jasper!X76+Kershaw!X76+Lancaster!X76+Laurens!X76+Lee!X76+Lexington!X76+Marion!X76+Marlboro!X76+McCormick!X76+Newberry!X76+Oconee!X76+Orangeburg!X76+Pickens!X76+Richland!X76+Saluda!X76+Spartanburg!X76+Sumter!X76+Union!X76+Williamsburg!X76+York!X76+AW76)</f>
        <v>1044898534</v>
      </c>
      <c r="Y76" s="11">
        <f>SUM(Abbeville!Y76+Aiken!Y76+Allendale!Y76+Anderson!Y76+Bamberg!Y76+Barnwell!Y76+Beaufort!Y76+Berkeley!Y76+Calhoun!Y76+Charleston!Y76+Cherokee!Y76+Chester!Y76+Chesterfield!Y76+Clarendon!Y76+Colleton!Y76+Darlington!Y76+Dorchester!Y76+Dillon!Y76+Edgefield!Y76+Fairfield!Y76+Florence!Y76+Georgetown!Y76+Greenville!Y76+Greenwood!Y76+Hampton!Y76+Horry!Y76+Jasper!Y76+Kershaw!Y76+Lancaster!Y76+Laurens!Y76+Lee!Y76+Lexington!Y76+Marion!Y76+Marlboro!Y76+McCormick!Y76+Newberry!Y76+Oconee!Y76+Orangeburg!Y76+Pickens!Y76+Richland!Y76+Saluda!Y76+Spartanburg!Y76+Sumter!Y76+Union!Y76+Williamsburg!Y76+York!Y76+AX76)</f>
        <v>920116821</v>
      </c>
      <c r="Z76" s="11">
        <f>SUM(Abbeville!Z76+Aiken!Z76+Allendale!Z76+Anderson!Z76+Bamberg!Z76+Barnwell!Z76+Beaufort!Z76+Berkeley!Z76+Calhoun!Z76+Charleston!Z76+Cherokee!Z76+Chester!Z76+Chesterfield!Z76+Clarendon!Z76+Colleton!Z76+Darlington!Z76+Dorchester!Z76+Dillon!Z76+Edgefield!Z76+Fairfield!Z76+Florence!Z76+Georgetown!Z76+Greenville!Z76+Greenwood!Z76+Hampton!Z76+Horry!Z76+Jasper!Z76+Kershaw!Z76+Lancaster!Z76+Laurens!Z76+Lee!Z76+Lexington!Z76+Marion!Z76+Marlboro!Z76+McCormick!Z76+Newberry!Z76+Oconee!Z76+Orangeburg!Z76+Pickens!Z76+Richland!Z76+Saluda!Z76+Spartanburg!Z76+Sumter!Z76+Union!Z76+Williamsburg!Z76+York!Z76+AY76)</f>
        <v>1111205714</v>
      </c>
      <c r="AA76" s="11">
        <f>SUM(Abbeville!AA76+Aiken!AA76+Allendale!AA76+Anderson!AA76+Bamberg!AA76+Barnwell!AA76+Beaufort!AA76+Berkeley!AA76+Calhoun!AA76+Charleston!AA76+Cherokee!AA76+Chester!AA76+Chesterfield!AA76+Clarendon!AA76+Colleton!AA76+Darlington!AA76+Dorchester!AA76+Dillon!AA76+Edgefield!AA76+Fairfield!AA76+Florence!AA76+Georgetown!AA76+Greenville!AA76+Greenwood!AA76+Hampton!AA76+Horry!AA76+Jasper!AA76+Kershaw!AA76+Lancaster!AA76+Laurens!AA76+Lee!AA76+Lexington!AA76+Marion!AA76+Marlboro!AA76+McCormick!AA76+Newberry!AA76+Oconee!AA76+Orangeburg!AA76+Pickens!AA76+Richland!AA76+Saluda!AA76+Spartanburg!AA76+Sumter!AA76+Union!AA76+Williamsburg!AA76+York!AA76+AZ76)</f>
        <v>1596159603</v>
      </c>
      <c r="AB76" s="11">
        <v>1213468658</v>
      </c>
      <c r="AC76" s="11">
        <v>2252813358</v>
      </c>
      <c r="AD76" s="11">
        <v>1594313057</v>
      </c>
      <c r="AE76" s="11">
        <v>1433096618</v>
      </c>
      <c r="AF76" s="11">
        <v>1397385460</v>
      </c>
      <c r="AG76" s="41">
        <v>1255930238</v>
      </c>
      <c r="AH76" s="41">
        <v>1625838627</v>
      </c>
      <c r="AI76" s="13">
        <v>4.9964975684519741E-2</v>
      </c>
      <c r="AJ76" s="13">
        <v>0.29452940761189</v>
      </c>
      <c r="AL76" s="44" t="s">
        <v>100</v>
      </c>
      <c r="AM76" s="45"/>
      <c r="AN76" s="12"/>
      <c r="AO76" s="11">
        <v>6500000</v>
      </c>
      <c r="AP76" s="11">
        <v>38672</v>
      </c>
      <c r="AQ76" s="11">
        <v>1939</v>
      </c>
      <c r="AR76" s="11">
        <v>3482</v>
      </c>
      <c r="AS76" s="11">
        <v>0</v>
      </c>
      <c r="AT76" s="11">
        <v>45890</v>
      </c>
      <c r="AU76" s="11">
        <v>0</v>
      </c>
      <c r="AV76" s="11">
        <v>2620000</v>
      </c>
      <c r="AW76" s="11">
        <v>60048</v>
      </c>
      <c r="AX76" s="11">
        <v>2942637</v>
      </c>
      <c r="AY76" s="11">
        <v>691106</v>
      </c>
      <c r="AZ76" s="11">
        <v>35296296</v>
      </c>
      <c r="BA76" s="11">
        <v>58139897</v>
      </c>
      <c r="BB76" s="11">
        <v>6806140</v>
      </c>
      <c r="BC76" s="11">
        <v>14439311</v>
      </c>
      <c r="BD76" s="11">
        <v>23485361</v>
      </c>
      <c r="BE76" s="11">
        <v>33116520</v>
      </c>
      <c r="BF76" s="43">
        <v>28241842</v>
      </c>
      <c r="BG76" s="43">
        <v>80232384</v>
      </c>
    </row>
    <row r="77" spans="1:59" ht="10.5" customHeight="1" x14ac:dyDescent="0.2">
      <c r="A77" s="11"/>
      <c r="B77" s="11"/>
      <c r="C77" s="11"/>
      <c r="D77" s="11" t="s">
        <v>48</v>
      </c>
      <c r="E77" s="11"/>
      <c r="F77" s="2"/>
      <c r="G77" s="12">
        <v>51233209</v>
      </c>
      <c r="H77" s="12">
        <v>49238304</v>
      </c>
      <c r="I77" s="12">
        <v>49684123</v>
      </c>
      <c r="J77" s="12">
        <v>67236627</v>
      </c>
      <c r="K77" s="12">
        <v>62380665</v>
      </c>
      <c r="L77" s="12">
        <v>62247843</v>
      </c>
      <c r="M77" s="12">
        <v>85540553</v>
      </c>
      <c r="N77" s="12">
        <v>163136189</v>
      </c>
      <c r="O77" s="41">
        <f>SUM(Abbeville!O77+Aiken!O77+Allendale!O77+Anderson!O77+Bamberg!O77+Barnwell!O77+Beaufort!O77+Berkeley!O77+Calhoun!O77+Charleston!O77+Cherokee!O77+Chester!O77+Chesterfield!O77+Clarendon!O77+Colleton!O77+Darlington!O77+Dorchester!O77+Dillon!O77+Edgefield!O77+Fairfield!O77+Florence!O77+Georgetown!O77+Greenville!O77+Greenwood!O77+Hampton!O77+Horry!O77+Jasper!O77+Kershaw!O77+Lancaster!O77+Laurens!O77+Lee!O77+Lexington!O77+Marion!O77+Marlboro!O77+McCormick!O77+Newberry!O77+Oconee!O77+Orangeburg!O77+Pickens!O77+Richland!O77+Saluda!O77+Spartanburg!O77+Sumter!O77+Union!O77+Williamsburg!O77+York!O77+AN77)</f>
        <v>174614156</v>
      </c>
      <c r="P77" s="41">
        <f>SUM(Abbeville!P77+Aiken!P77+Allendale!P77+Anderson!P77+Bamberg!P77+Barnwell!P77+Beaufort!P77+Berkeley!P77+Calhoun!P77+Charleston!P77+Cherokee!P77+Chester!P77+Chesterfield!P77+Clarendon!P77+Colleton!P77+Darlington!P77+Dorchester!P77+Dillon!P77+Edgefield!P77+Fairfield!P77+Florence!P77+Georgetown!P77+Greenville!P77+Greenwood!P77+Hampton!P77+Horry!P77+Jasper!P77+Kershaw!P77+Lancaster!P77+Laurens!P77+Lee!P77+Lexington!P77+Marion!P77+Marlboro!P77+McCormick!P77+Newberry!P77+Oconee!P77+Orangeburg!P77+Pickens!P77+Richland!P77+Saluda!P77+Spartanburg!P77+Sumter!P77+Union!P77+Williamsburg!P77+York!P77+AO77)</f>
        <v>248477439</v>
      </c>
      <c r="Q77" s="41">
        <f>SUM(Abbeville!Q77+Aiken!Q77+Allendale!Q77+Anderson!Q77+Bamberg!Q77+Barnwell!Q77+Beaufort!Q77+Berkeley!Q77+Calhoun!Q77+Charleston!Q77+Cherokee!Q77+Chester!Q77+Chesterfield!Q77+Clarendon!Q77+Colleton!Q77+Darlington!Q77+Dorchester!Q77+Dillon!Q77+Edgefield!Q77+Fairfield!Q77+Florence!Q77+Georgetown!Q77+Greenville!Q77+Greenwood!Q77+Hampton!Q77+Horry!Q77+Jasper!Q77+Kershaw!Q77+Lancaster!Q77+Laurens!Q77+Lee!Q77+Lexington!Q77+Marion!Q77+Marlboro!Q77+McCormick!Q77+Newberry!Q77+Oconee!Q77+Orangeburg!Q77+Pickens!Q77+Richland!Q77+Saluda!Q77+Spartanburg!Q77+Sumter!Q77+Union!Q77+Williamsburg!Q77+York!Q77+AP77)</f>
        <v>105477844</v>
      </c>
      <c r="R77" s="41">
        <f>SUM(Abbeville!R77+Aiken!R77+Allendale!R77+Anderson!R77+Bamberg!R77+Barnwell!R77+Beaufort!R77+Berkeley!R77+Calhoun!R77+Charleston!R77+Cherokee!R77+Chester!R77+Chesterfield!R77+Clarendon!R77+Colleton!R77+Darlington!R77+Dorchester!R77+Dillon!R77+Edgefield!R77+Fairfield!R77+Florence!R77+Georgetown!R77+Greenville!R77+Greenwood!R77+Hampton!R77+Horry!R77+Jasper!R77+Kershaw!R77+Lancaster!R77+Laurens!R77+Lee!R77+Lexington!R77+Marion!R77+Marlboro!R77+McCormick!R77+Newberry!R77+Oconee!R77+Orangeburg!R77+Pickens!R77+Richland!R77+Saluda!R77+Spartanburg!R77+Sumter!R77+Union!R77+Williamsburg!R77+York!R77+AQ77)</f>
        <v>111967459</v>
      </c>
      <c r="S77" s="41">
        <f>SUM(Abbeville!S77+Aiken!S77+Allendale!S77+Anderson!S77+Bamberg!S77+Barnwell!S77+Beaufort!S77+Berkeley!S77+Calhoun!S77+Charleston!S77+Cherokee!S77+Chester!S77+Chesterfield!S77+Clarendon!S77+Colleton!S77+Darlington!S77+Dorchester!S77+Dillon!S77+Edgefield!S77+Fairfield!S77+Florence!S77+Georgetown!S77+Greenville!S77+Greenwood!S77+Hampton!S77+Horry!S77+Jasper!S77+Kershaw!S77+Lancaster!S77+Laurens!S77+Lee!S77+Lexington!S77+Marion!S77+Marlboro!S77+McCormick!S77+Newberry!S77+Oconee!S77+Orangeburg!S77+Pickens!S77+Richland!S77+Saluda!S77+Spartanburg!S77+Sumter!S77+Union!S77+Williamsburg!S77+York!S77+AR77)</f>
        <v>117303249</v>
      </c>
      <c r="T77" s="41">
        <f>SUM(Abbeville!T77+Aiken!T77+Allendale!T77+Anderson!T77+Bamberg!T77+Barnwell!T77+Beaufort!T77+Berkeley!T77+Calhoun!T77+Charleston!T77+Cherokee!T77+Chester!T77+Chesterfield!T77+Clarendon!T77+Colleton!T77+Darlington!T77+Dorchester!T77+Dillon!T77+Edgefield!T77+Fairfield!T77+Florence!T77+Georgetown!T77+Greenville!T77+Greenwood!T77+Hampton!T77+Horry!T77+Jasper!T77+Kershaw!T77+Lancaster!T77+Laurens!T77+Lee!T77+Lexington!T77+Marion!T77+Marlboro!T77+McCormick!T77+Newberry!T77+Oconee!T77+Orangeburg!T77+Pickens!T77+Richland!T77+Saluda!T77+Spartanburg!T77+Sumter!T77+Union!T77+Williamsburg!T77+York!T77+AS77)</f>
        <v>163858702</v>
      </c>
      <c r="U77" s="11">
        <f>SUM(Abbeville!U77+Aiken!U77+Allendale!U77+Anderson!U77+Bamberg!U77+Barnwell!U77+Beaufort!U77+Berkeley!U77+Calhoun!U77+Charleston!U77+Cherokee!U77+Chester!U77+Chesterfield!U77+Clarendon!U77+Colleton!U77+Darlington!U77+Dorchester!U77+Dillon!U77+Edgefield!U77+Fairfield!U77+Florence!U77+Georgetown!U77+Greenville!U77+Greenwood!U77+Hampton!U77+Horry!U77+Jasper!U77+Kershaw!U77+Lancaster!U77+Laurens!U77+Lee!U77+Lexington!U77+Marion!U77+Marlboro!U77+McCormick!U77+Newberry!U77+Oconee!U77+Orangeburg!U77+Pickens!U77+Richland!U77+Saluda!U77+Spartanburg!U77+Sumter!U77+Union!U77+Williamsburg!U77+York!U77+AT77)</f>
        <v>177239397</v>
      </c>
      <c r="V77" s="11">
        <f>SUM(Abbeville!V77+Aiken!V77+Allendale!V77+Anderson!V77+Bamberg!V77+Barnwell!V77+Beaufort!V77+Berkeley!V77+Calhoun!V77+Charleston!V77+Cherokee!V77+Chester!V77+Chesterfield!V77+Clarendon!V77+Colleton!V77+Darlington!V77+Dorchester!V77+Dillon!V77+Edgefield!V77+Fairfield!V77+Florence!V77+Georgetown!V77+Greenville!V77+Greenwood!V77+Hampton!V77+Horry!V77+Jasper!V77+Kershaw!V77+Lancaster!V77+Laurens!V77+Lee!V77+Lexington!V77+Marion!V77+Marlboro!V77+McCormick!V77+Newberry!V77+Oconee!V77+Orangeburg!V77+Pickens!V77+Richland!V77+Saluda!V77+Spartanburg!V77+Sumter!V77+Union!V77+Williamsburg!V77+York!V77+AU77)</f>
        <v>161997558</v>
      </c>
      <c r="W77" s="11">
        <f>SUM(Abbeville!W77+Aiken!W77+Allendale!W77+Anderson!W77+Bamberg!W77+Barnwell!W77+Beaufort!W77+Berkeley!W77+Calhoun!W77+Charleston!W77+Cherokee!W77+Chester!W77+Chesterfield!W77+Clarendon!W77+Colleton!W77+Darlington!W77+Dorchester!W77+Dillon!W77+Edgefield!W77+Fairfield!W77+Florence!W77+Georgetown!W77+Greenville!W77+Greenwood!W77+Hampton!W77+Horry!W77+Jasper!W77+Kershaw!W77+Lancaster!W77+Laurens!W77+Lee!W77+Lexington!W77+Marion!W77+Marlboro!W77+McCormick!W77+Newberry!W77+Oconee!W77+Orangeburg!W77+Pickens!W77+Richland!W77+Saluda!W77+Spartanburg!W77+Sumter!W77+Union!W77+Williamsburg!W77+York!W77+AV77)</f>
        <v>187789827</v>
      </c>
      <c r="X77" s="11">
        <f>SUM(Abbeville!X77+Aiken!X77+Allendale!X77+Anderson!X77+Bamberg!X77+Barnwell!X77+Beaufort!X77+Berkeley!X77+Calhoun!X77+Charleston!X77+Cherokee!X77+Chester!X77+Chesterfield!X77+Clarendon!X77+Colleton!X77+Darlington!X77+Dorchester!X77+Dillon!X77+Edgefield!X77+Fairfield!X77+Florence!X77+Georgetown!X77+Greenville!X77+Greenwood!X77+Hampton!X77+Horry!X77+Jasper!X77+Kershaw!X77+Lancaster!X77+Laurens!X77+Lee!X77+Lexington!X77+Marion!X77+Marlboro!X77+McCormick!X77+Newberry!X77+Oconee!X77+Orangeburg!X77+Pickens!X77+Richland!X77+Saluda!X77+Spartanburg!X77+Sumter!X77+Union!X77+Williamsburg!X77+York!X77+AW77)</f>
        <v>149103751</v>
      </c>
      <c r="Y77" s="11">
        <f>SUM(Abbeville!Y77+Aiken!Y77+Allendale!Y77+Anderson!Y77+Bamberg!Y77+Barnwell!Y77+Beaufort!Y77+Berkeley!Y77+Calhoun!Y77+Charleston!Y77+Cherokee!Y77+Chester!Y77+Chesterfield!Y77+Clarendon!Y77+Colleton!Y77+Darlington!Y77+Dorchester!Y77+Dillon!Y77+Edgefield!Y77+Fairfield!Y77+Florence!Y77+Georgetown!Y77+Greenville!Y77+Greenwood!Y77+Hampton!Y77+Horry!Y77+Jasper!Y77+Kershaw!Y77+Lancaster!Y77+Laurens!Y77+Lee!Y77+Lexington!Y77+Marion!Y77+Marlboro!Y77+McCormick!Y77+Newberry!Y77+Oconee!Y77+Orangeburg!Y77+Pickens!Y77+Richland!Y77+Saluda!Y77+Spartanburg!Y77+Sumter!Y77+Union!Y77+Williamsburg!Y77+York!Y77+AX77)</f>
        <v>208016161</v>
      </c>
      <c r="Z77" s="11">
        <f>SUM(Abbeville!Z77+Aiken!Z77+Allendale!Z77+Anderson!Z77+Bamberg!Z77+Barnwell!Z77+Beaufort!Z77+Berkeley!Z77+Calhoun!Z77+Charleston!Z77+Cherokee!Z77+Chester!Z77+Chesterfield!Z77+Clarendon!Z77+Colleton!Z77+Darlington!Z77+Dorchester!Z77+Dillon!Z77+Edgefield!Z77+Fairfield!Z77+Florence!Z77+Georgetown!Z77+Greenville!Z77+Greenwood!Z77+Hampton!Z77+Horry!Z77+Jasper!Z77+Kershaw!Z77+Lancaster!Z77+Laurens!Z77+Lee!Z77+Lexington!Z77+Marion!Z77+Marlboro!Z77+McCormick!Z77+Newberry!Z77+Oconee!Z77+Orangeburg!Z77+Pickens!Z77+Richland!Z77+Saluda!Z77+Spartanburg!Z77+Sumter!Z77+Union!Z77+Williamsburg!Z77+York!Z77+AY77)</f>
        <v>148879364</v>
      </c>
      <c r="AA77" s="11">
        <f>SUM(Abbeville!AA77+Aiken!AA77+Allendale!AA77+Anderson!AA77+Bamberg!AA77+Barnwell!AA77+Beaufort!AA77+Berkeley!AA77+Calhoun!AA77+Charleston!AA77+Cherokee!AA77+Chester!AA77+Chesterfield!AA77+Clarendon!AA77+Colleton!AA77+Darlington!AA77+Dorchester!AA77+Dillon!AA77+Edgefield!AA77+Fairfield!AA77+Florence!AA77+Georgetown!AA77+Greenville!AA77+Greenwood!AA77+Hampton!AA77+Horry!AA77+Jasper!AA77+Kershaw!AA77+Lancaster!AA77+Laurens!AA77+Lee!AA77+Lexington!AA77+Marion!AA77+Marlboro!AA77+McCormick!AA77+Newberry!AA77+Oconee!AA77+Orangeburg!AA77+Pickens!AA77+Richland!AA77+Saluda!AA77+Spartanburg!AA77+Sumter!AA77+Union!AA77+Williamsburg!AA77+York!AA77+AZ77)</f>
        <v>163168187</v>
      </c>
      <c r="AB77" s="11">
        <v>170325152.46000001</v>
      </c>
      <c r="AC77" s="11">
        <v>281886230</v>
      </c>
      <c r="AD77" s="11">
        <v>220873647</v>
      </c>
      <c r="AE77" s="11">
        <v>243616320</v>
      </c>
      <c r="AF77" s="11">
        <v>265348281</v>
      </c>
      <c r="AG77" s="41">
        <v>242507650</v>
      </c>
      <c r="AH77" s="41">
        <v>268252697</v>
      </c>
      <c r="AI77" s="13">
        <v>7.8642558839244092E-2</v>
      </c>
      <c r="AJ77" s="13">
        <v>0.10616179324652232</v>
      </c>
      <c r="AL77" s="44" t="s">
        <v>101</v>
      </c>
      <c r="AM77" s="45"/>
      <c r="AN77" s="12"/>
      <c r="AO77" s="11">
        <v>1204402</v>
      </c>
      <c r="AP77" s="11">
        <v>1564548</v>
      </c>
      <c r="AQ77" s="11">
        <v>1575290</v>
      </c>
      <c r="AR77" s="11">
        <v>1906245</v>
      </c>
      <c r="AS77" s="11">
        <v>1940025</v>
      </c>
      <c r="AT77" s="11">
        <v>1693969</v>
      </c>
      <c r="AU77" s="11">
        <v>2474372</v>
      </c>
      <c r="AV77" s="11">
        <v>2759017</v>
      </c>
      <c r="AW77" s="11">
        <v>4021511</v>
      </c>
      <c r="AX77" s="11">
        <v>49877251</v>
      </c>
      <c r="AY77" s="11">
        <v>1908614</v>
      </c>
      <c r="AZ77" s="11">
        <v>5883266</v>
      </c>
      <c r="BA77" s="11">
        <v>3476713.46</v>
      </c>
      <c r="BB77" s="11">
        <v>9212329</v>
      </c>
      <c r="BC77" s="11">
        <v>30874747</v>
      </c>
      <c r="BD77" s="11">
        <v>20325380</v>
      </c>
      <c r="BE77" s="11">
        <v>20209267</v>
      </c>
      <c r="BF77" s="43">
        <v>36596083</v>
      </c>
      <c r="BG77" s="43">
        <v>68601611</v>
      </c>
    </row>
    <row r="78" spans="1:59"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11"/>
      <c r="AC78" s="11"/>
      <c r="AD78" s="11"/>
      <c r="AE78" s="11"/>
      <c r="AF78" s="11"/>
      <c r="AG78" s="41"/>
      <c r="AH78" s="41"/>
      <c r="AI78" s="13"/>
      <c r="AJ78" s="13"/>
      <c r="AL78" s="44"/>
      <c r="AM78" s="45"/>
      <c r="AN78" s="12"/>
      <c r="AO78" s="11"/>
      <c r="AP78" s="11"/>
      <c r="AQ78" s="11"/>
      <c r="AR78" s="11"/>
      <c r="AS78" s="11"/>
      <c r="AT78" s="11"/>
      <c r="AU78" s="11"/>
      <c r="AV78" s="11"/>
      <c r="AW78" s="11"/>
      <c r="AX78" s="11"/>
      <c r="AY78" s="11"/>
      <c r="AZ78" s="11"/>
      <c r="BA78" s="11">
        <v>0</v>
      </c>
      <c r="BB78" s="11"/>
      <c r="BC78" s="11"/>
      <c r="BD78" s="11"/>
      <c r="BE78" s="11"/>
      <c r="BF78" s="43"/>
      <c r="BG78" s="43"/>
    </row>
    <row r="79" spans="1:59" ht="10.5" customHeight="1" x14ac:dyDescent="0.2">
      <c r="A79" s="11"/>
      <c r="B79" s="11" t="s">
        <v>49</v>
      </c>
      <c r="C79" s="11"/>
      <c r="D79" s="11"/>
      <c r="E79" s="11"/>
      <c r="F79" s="2"/>
      <c r="G79" s="12">
        <f>SUM(G80:G89)</f>
        <v>1380740101</v>
      </c>
      <c r="H79" s="12">
        <v>1413728515</v>
      </c>
      <c r="I79" s="12">
        <v>1495046815</v>
      </c>
      <c r="J79" s="12">
        <v>1818696687</v>
      </c>
      <c r="K79" s="12">
        <f>SUM(K80:K89)</f>
        <v>1955667895</v>
      </c>
      <c r="L79" s="12">
        <f>SUM(L80:L89)</f>
        <v>2087554686</v>
      </c>
      <c r="M79" s="12">
        <f>SUM(M80:M89)</f>
        <v>2211002872</v>
      </c>
      <c r="N79" s="12">
        <f>SUM(N80:N89)</f>
        <v>2496526076</v>
      </c>
      <c r="O79" s="41">
        <f>SUM(Abbeville!O79+Aiken!O79+Allendale!O79+Anderson!O79+Bamberg!O79+Barnwell!O79+Beaufort!O79+Berkeley!O79+Calhoun!O79+Charleston!O79+Cherokee!O79+Chester!O79+Chesterfield!O79+Clarendon!O79+Colleton!O79+Darlington!O79+Dorchester!O79+Dillon!O79+Edgefield!O79+Fairfield!O79+Florence!O79+Georgetown!O79+Greenville!O79+Greenwood!O79+Hampton!O79+Horry!O79+Jasper!O79+Kershaw!O79+Lancaster!O79+Laurens!O79+Lee!O79+Lexington!O79+Marion!O79+Marlboro!O79+McCormick!O79+Newberry!O79+Oconee!O79+Orangeburg!O79+Pickens!O79+Richland!O79+Saluda!O79+Spartanburg!O79+Sumter!O79+Union!O79+Williamsburg!O79+York!O79+AN79)</f>
        <v>2798903357</v>
      </c>
      <c r="P79" s="41">
        <f>SUM(Abbeville!P79+Aiken!P79+Allendale!P79+Anderson!P79+Bamberg!P79+Barnwell!P79+Beaufort!P79+Berkeley!P79+Calhoun!P79+Charleston!P79+Cherokee!P79+Chester!P79+Chesterfield!P79+Clarendon!P79+Colleton!P79+Darlington!P79+Dorchester!P79+Dillon!P79+Edgefield!P79+Fairfield!P79+Florence!P79+Georgetown!P79+Greenville!P79+Greenwood!P79+Hampton!P79+Horry!P79+Jasper!P79+Kershaw!P79+Lancaster!P79+Laurens!P79+Lee!P79+Lexington!P79+Marion!P79+Marlboro!P79+McCormick!P79+Newberry!P79+Oconee!P79+Orangeburg!P79+Pickens!P79+Richland!P79+Saluda!P79+Spartanburg!P79+Sumter!P79+Union!P79+Williamsburg!P79+York!P79+AO79)</f>
        <v>2761810833</v>
      </c>
      <c r="Q79" s="41">
        <f>SUM(Abbeville!Q79+Aiken!Q79+Allendale!Q79+Anderson!Q79+Bamberg!Q79+Barnwell!Q79+Beaufort!Q79+Berkeley!Q79+Calhoun!Q79+Charleston!Q79+Cherokee!Q79+Chester!Q79+Chesterfield!Q79+Clarendon!Q79+Colleton!Q79+Darlington!Q79+Dorchester!Q79+Dillon!Q79+Edgefield!Q79+Fairfield!Q79+Florence!Q79+Georgetown!Q79+Greenville!Q79+Greenwood!Q79+Hampton!Q79+Horry!Q79+Jasper!Q79+Kershaw!Q79+Lancaster!Q79+Laurens!Q79+Lee!Q79+Lexington!Q79+Marion!Q79+Marlboro!Q79+McCormick!Q79+Newberry!Q79+Oconee!Q79+Orangeburg!Q79+Pickens!Q79+Richland!Q79+Saluda!Q79+Spartanburg!Q79+Sumter!Q79+Union!Q79+Williamsburg!Q79+York!Q79+AP79)</f>
        <v>2657224594</v>
      </c>
      <c r="R79" s="41">
        <f>SUM(Abbeville!R79+Aiken!R79+Allendale!R79+Anderson!R79+Bamberg!R79+Barnwell!R79+Beaufort!R79+Berkeley!R79+Calhoun!R79+Charleston!R79+Cherokee!R79+Chester!R79+Chesterfield!R79+Clarendon!R79+Colleton!R79+Darlington!R79+Dorchester!R79+Dillon!R79+Edgefield!R79+Fairfield!R79+Florence!R79+Georgetown!R79+Greenville!R79+Greenwood!R79+Hampton!R79+Horry!R79+Jasper!R79+Kershaw!R79+Lancaster!R79+Laurens!R79+Lee!R79+Lexington!R79+Marion!R79+Marlboro!R79+McCormick!R79+Newberry!R79+Oconee!R79+Orangeburg!R79+Pickens!R79+Richland!R79+Saluda!R79+Spartanburg!R79+Sumter!R79+Union!R79+Williamsburg!R79+York!R79+AQ79)</f>
        <v>2637712984</v>
      </c>
      <c r="S79" s="41">
        <f>SUM(Abbeville!S79+Aiken!S79+Allendale!S79+Anderson!S79+Bamberg!S79+Barnwell!S79+Beaufort!S79+Berkeley!S79+Calhoun!S79+Charleston!S79+Cherokee!S79+Chester!S79+Chesterfield!S79+Clarendon!S79+Colleton!S79+Darlington!S79+Dorchester!S79+Dillon!S79+Edgefield!S79+Fairfield!S79+Florence!S79+Georgetown!S79+Greenville!S79+Greenwood!S79+Hampton!S79+Horry!S79+Jasper!S79+Kershaw!S79+Lancaster!S79+Laurens!S79+Lee!S79+Lexington!S79+Marion!S79+Marlboro!S79+McCormick!S79+Newberry!S79+Oconee!S79+Orangeburg!S79+Pickens!S79+Richland!S79+Saluda!S79+Spartanburg!S79+Sumter!S79+Union!S79+Williamsburg!S79+York!S79+AR79)</f>
        <v>2738203608</v>
      </c>
      <c r="T79" s="41">
        <f>SUM(Abbeville!T79+Aiken!T79+Allendale!T79+Anderson!T79+Bamberg!T79+Barnwell!T79+Beaufort!T79+Berkeley!T79+Calhoun!T79+Charleston!T79+Cherokee!T79+Chester!T79+Chesterfield!T79+Clarendon!T79+Colleton!T79+Darlington!T79+Dorchester!T79+Dillon!T79+Edgefield!T79+Fairfield!T79+Florence!T79+Georgetown!T79+Greenville!T79+Greenwood!T79+Hampton!T79+Horry!T79+Jasper!T79+Kershaw!T79+Lancaster!T79+Laurens!T79+Lee!T79+Lexington!T79+Marion!T79+Marlboro!T79+McCormick!T79+Newberry!T79+Oconee!T79+Orangeburg!T79+Pickens!T79+Richland!T79+Saluda!T79+Spartanburg!T79+Sumter!T79+Union!T79+Williamsburg!T79+York!T79+AS79)</f>
        <v>2919101779</v>
      </c>
      <c r="U79" s="11">
        <f>SUM(Abbeville!U79+Aiken!U79+Allendale!U79+Anderson!U79+Bamberg!U79+Barnwell!U79+Beaufort!U79+Berkeley!U79+Calhoun!U79+Charleston!U79+Cherokee!U79+Chester!U79+Chesterfield!U79+Clarendon!U79+Colleton!U79+Darlington!U79+Dorchester!U79+Dillon!U79+Edgefield!U79+Fairfield!U79+Florence!U79+Georgetown!U79+Greenville!U79+Greenwood!U79+Hampton!U79+Horry!U79+Jasper!U79+Kershaw!U79+Lancaster!U79+Laurens!U79+Lee!U79+Lexington!U79+Marion!U79+Marlboro!U79+McCormick!U79+Newberry!U79+Oconee!U79+Orangeburg!U79+Pickens!U79+Richland!U79+Saluda!U79+Spartanburg!U79+Sumter!U79+Union!U79+Williamsburg!U79+York!U79+AT79)</f>
        <v>3027723476</v>
      </c>
      <c r="V79" s="11">
        <f>SUM(Abbeville!V79+Aiken!V79+Allendale!V79+Anderson!V79+Bamberg!V79+Barnwell!V79+Beaufort!V79+Berkeley!V79+Calhoun!V79+Charleston!V79+Cherokee!V79+Chester!V79+Chesterfield!V79+Clarendon!V79+Colleton!V79+Darlington!V79+Dorchester!V79+Dillon!V79+Edgefield!V79+Fairfield!V79+Florence!V79+Georgetown!V79+Greenville!V79+Greenwood!V79+Hampton!V79+Horry!V79+Jasper!V79+Kershaw!V79+Lancaster!V79+Laurens!V79+Lee!V79+Lexington!V79+Marion!V79+Marlboro!V79+McCormick!V79+Newberry!V79+Oconee!V79+Orangeburg!V79+Pickens!V79+Richland!V79+Saluda!V79+Spartanburg!V79+Sumter!V79+Union!V79+Williamsburg!V79+York!V79+AU79)</f>
        <v>3823338169.6599998</v>
      </c>
      <c r="W79" s="11">
        <f>SUM(Abbeville!W79+Aiken!W79+Allendale!W79+Anderson!W79+Bamberg!W79+Barnwell!W79+Beaufort!W79+Berkeley!W79+Calhoun!W79+Charleston!W79+Cherokee!W79+Chester!W79+Chesterfield!W79+Clarendon!W79+Colleton!W79+Darlington!W79+Dorchester!W79+Dillon!W79+Edgefield!W79+Fairfield!W79+Florence!W79+Georgetown!W79+Greenville!W79+Greenwood!W79+Hampton!W79+Horry!W79+Jasper!W79+Kershaw!W79+Lancaster!W79+Laurens!W79+Lee!W79+Lexington!W79+Marion!W79+Marlboro!W79+McCormick!W79+Newberry!W79+Oconee!W79+Orangeburg!W79+Pickens!W79+Richland!W79+Saluda!W79+Spartanburg!W79+Sumter!W79+Union!W79+Williamsburg!W79+York!W79+AV79)</f>
        <v>3614583743</v>
      </c>
      <c r="X79" s="11">
        <f>SUM(Abbeville!X79+Aiken!X79+Allendale!X79+Anderson!X79+Bamberg!X79+Barnwell!X79+Beaufort!X79+Berkeley!X79+Calhoun!X79+Charleston!X79+Cherokee!X79+Chester!X79+Chesterfield!X79+Clarendon!X79+Colleton!X79+Darlington!X79+Dorchester!X79+Dillon!X79+Edgefield!X79+Fairfield!X79+Florence!X79+Georgetown!X79+Greenville!X79+Greenwood!X79+Hampton!X79+Horry!X79+Jasper!X79+Kershaw!X79+Lancaster!X79+Laurens!X79+Lee!X79+Lexington!X79+Marion!X79+Marlboro!X79+McCormick!X79+Newberry!X79+Oconee!X79+Orangeburg!X79+Pickens!X79+Richland!X79+Saluda!X79+Spartanburg!X79+Sumter!X79+Union!X79+Williamsburg!X79+York!X79+AW79)</f>
        <v>3315706564</v>
      </c>
      <c r="Y79" s="11">
        <f>SUM(Abbeville!Y79+Aiken!Y79+Allendale!Y79+Anderson!Y79+Bamberg!Y79+Barnwell!Y79+Beaufort!Y79+Berkeley!Y79+Calhoun!Y79+Charleston!Y79+Cherokee!Y79+Chester!Y79+Chesterfield!Y79+Clarendon!Y79+Colleton!Y79+Darlington!Y79+Dorchester!Y79+Dillon!Y79+Edgefield!Y79+Fairfield!Y79+Florence!Y79+Georgetown!Y79+Greenville!Y79+Greenwood!Y79+Hampton!Y79+Horry!Y79+Jasper!Y79+Kershaw!Y79+Lancaster!Y79+Laurens!Y79+Lee!Y79+Lexington!Y79+Marion!Y79+Marlboro!Y79+McCormick!Y79+Newberry!Y79+Oconee!Y79+Orangeburg!Y79+Pickens!Y79+Richland!Y79+Saluda!Y79+Spartanburg!Y79+Sumter!Y79+Union!Y79+Williamsburg!Y79+York!Y79+AX79)</f>
        <v>3312223661.7460794</v>
      </c>
      <c r="Z79" s="11">
        <f>SUM(Abbeville!Z79+Aiken!Z79+Allendale!Z79+Anderson!Z79+Bamberg!Z79+Barnwell!Z79+Beaufort!Z79+Berkeley!Z79+Calhoun!Z79+Charleston!Z79+Cherokee!Z79+Chester!Z79+Chesterfield!Z79+Clarendon!Z79+Colleton!Z79+Darlington!Z79+Dorchester!Z79+Dillon!Z79+Edgefield!Z79+Fairfield!Z79+Florence!Z79+Georgetown!Z79+Greenville!Z79+Greenwood!Z79+Hampton!Z79+Horry!Z79+Jasper!Z79+Kershaw!Z79+Lancaster!Z79+Laurens!Z79+Lee!Z79+Lexington!Z79+Marion!Z79+Marlboro!Z79+McCormick!Z79+Newberry!Z79+Oconee!Z79+Orangeburg!Z79+Pickens!Z79+Richland!Z79+Saluda!Z79+Spartanburg!Z79+Sumter!Z79+Union!Z79+Williamsburg!Z79+York!Z79+AY79)</f>
        <v>3539344211.2169857</v>
      </c>
      <c r="AA79" s="11">
        <f>SUM(Abbeville!AA79+Aiken!AA79+Allendale!AA79+Anderson!AA79+Bamberg!AA79+Barnwell!AA79+Beaufort!AA79+Berkeley!AA79+Calhoun!AA79+Charleston!AA79+Cherokee!AA79+Chester!AA79+Chesterfield!AA79+Clarendon!AA79+Colleton!AA79+Darlington!AA79+Dorchester!AA79+Dillon!AA79+Edgefield!AA79+Fairfield!AA79+Florence!AA79+Georgetown!AA79+Greenville!AA79+Greenwood!AA79+Hampton!AA79+Horry!AA79+Jasper!AA79+Kershaw!AA79+Lancaster!AA79+Laurens!AA79+Lee!AA79+Lexington!AA79+Marion!AA79+Marlboro!AA79+McCormick!AA79+Newberry!AA79+Oconee!AA79+Orangeburg!AA79+Pickens!AA79+Richland!AA79+Saluda!AA79+Spartanburg!AA79+Sumter!AA79+Union!AA79+Williamsburg!AA79+York!AA79+AZ79)</f>
        <v>3720131822</v>
      </c>
      <c r="AB79" s="11">
        <v>3832118385.3000002</v>
      </c>
      <c r="AC79" s="11">
        <v>4054651173</v>
      </c>
      <c r="AD79" s="11">
        <v>4188405059.1900001</v>
      </c>
      <c r="AE79" s="11">
        <v>4519244442</v>
      </c>
      <c r="AF79" s="11">
        <v>4752919725</v>
      </c>
      <c r="AG79" s="41">
        <v>5096166934</v>
      </c>
      <c r="AH79" s="41">
        <v>5148473629.4700003</v>
      </c>
      <c r="AI79" s="13">
        <v>5.0444865394498217E-2</v>
      </c>
      <c r="AJ79" s="13">
        <v>1.0263928977880744E-2</v>
      </c>
      <c r="AL79" s="44" t="s">
        <v>49</v>
      </c>
      <c r="AM79" s="45"/>
      <c r="AN79" s="12"/>
      <c r="AO79" s="11">
        <v>16205999</v>
      </c>
      <c r="AP79" s="11">
        <v>15799320</v>
      </c>
      <c r="AQ79" s="11">
        <v>16797732</v>
      </c>
      <c r="AR79" s="11">
        <v>16423144</v>
      </c>
      <c r="AS79" s="11">
        <v>15921493</v>
      </c>
      <c r="AT79" s="11">
        <v>16500890</v>
      </c>
      <c r="AU79" s="11">
        <v>18255232</v>
      </c>
      <c r="AV79" s="11">
        <v>33113895</v>
      </c>
      <c r="AW79" s="11">
        <v>57116462</v>
      </c>
      <c r="AX79" s="11">
        <v>87382325</v>
      </c>
      <c r="AY79" s="11">
        <v>78111583</v>
      </c>
      <c r="AZ79" s="11">
        <v>91182437</v>
      </c>
      <c r="BA79" s="11">
        <v>110998654.3</v>
      </c>
      <c r="BB79" s="11">
        <v>137136213</v>
      </c>
      <c r="BC79" s="11">
        <v>171474051.19</v>
      </c>
      <c r="BD79" s="11">
        <v>197602817</v>
      </c>
      <c r="BE79" s="11">
        <v>250588768</v>
      </c>
      <c r="BF79" s="43">
        <v>448846128</v>
      </c>
      <c r="BG79" s="43">
        <v>300879638.47000003</v>
      </c>
    </row>
    <row r="80" spans="1:59" ht="10.5" customHeight="1" x14ac:dyDescent="0.2">
      <c r="A80" s="11"/>
      <c r="B80" s="11"/>
      <c r="C80" s="11" t="s">
        <v>50</v>
      </c>
      <c r="D80" s="11"/>
      <c r="E80" s="11"/>
      <c r="F80" s="2"/>
      <c r="G80" s="12">
        <v>0</v>
      </c>
      <c r="H80" s="12">
        <v>0</v>
      </c>
      <c r="I80" s="12">
        <v>0</v>
      </c>
      <c r="J80" s="12">
        <v>205292795</v>
      </c>
      <c r="K80" s="12">
        <v>212936953</v>
      </c>
      <c r="L80" s="12">
        <v>224121205</v>
      </c>
      <c r="M80" s="12">
        <v>233362682</v>
      </c>
      <c r="N80" s="12">
        <v>247067328</v>
      </c>
      <c r="O80" s="41">
        <f>SUM(Abbeville!O80+Aiken!O80+Allendale!O80+Anderson!O80+Bamberg!O80+Barnwell!O80+Beaufort!O80+Berkeley!O80+Calhoun!O80+Charleston!O80+Cherokee!O80+Chester!O80+Chesterfield!O80+Clarendon!O80+Colleton!O80+Darlington!O80+Dorchester!O80+Dillon!O80+Edgefield!O80+Fairfield!O80+Florence!O80+Georgetown!O80+Greenville!O80+Greenwood!O80+Hampton!O80+Horry!O80+Jasper!O80+Kershaw!O80+Lancaster!O80+Laurens!O80+Lee!O80+Lexington!O80+Marion!O80+Marlboro!O80+McCormick!O80+Newberry!O80+Oconee!O80+Orangeburg!O80+Pickens!O80+Richland!O80+Saluda!O80+Spartanburg!O80+Sumter!O80+Union!O80+Williamsburg!O80+York!O80+AN80)</f>
        <v>236257940</v>
      </c>
      <c r="P80" s="41">
        <f>SUM(Abbeville!P80+Aiken!P80+Allendale!P80+Anderson!P80+Bamberg!P80+Barnwell!P80+Beaufort!P80+Berkeley!P80+Calhoun!P80+Charleston!P80+Cherokee!P80+Chester!P80+Chesterfield!P80+Clarendon!P80+Colleton!P80+Darlington!P80+Dorchester!P80+Dillon!P80+Edgefield!P80+Fairfield!P80+Florence!P80+Georgetown!P80+Greenville!P80+Greenwood!P80+Hampton!P80+Horry!P80+Jasper!P80+Kershaw!P80+Lancaster!P80+Laurens!P80+Lee!P80+Lexington!P80+Marion!P80+Marlboro!P80+McCormick!P80+Newberry!P80+Oconee!P80+Orangeburg!P80+Pickens!P80+Richland!P80+Saluda!P80+Spartanburg!P80+Sumter!P80+Union!P80+Williamsburg!P80+York!P80+AO80)</f>
        <v>244066474</v>
      </c>
      <c r="Q80" s="41">
        <f>SUM(Abbeville!Q80+Aiken!Q80+Allendale!Q80+Anderson!Q80+Bamberg!Q80+Barnwell!Q80+Beaufort!Q80+Berkeley!Q80+Calhoun!Q80+Charleston!Q80+Cherokee!Q80+Chester!Q80+Chesterfield!Q80+Clarendon!Q80+Colleton!Q80+Darlington!Q80+Dorchester!Q80+Dillon!Q80+Edgefield!Q80+Fairfield!Q80+Florence!Q80+Georgetown!Q80+Greenville!Q80+Greenwood!Q80+Hampton!Q80+Horry!Q80+Jasper!Q80+Kershaw!Q80+Lancaster!Q80+Laurens!Q80+Lee!Q80+Lexington!Q80+Marion!Q80+Marlboro!Q80+McCormick!Q80+Newberry!Q80+Oconee!Q80+Orangeburg!Q80+Pickens!Q80+Richland!Q80+Saluda!Q80+Spartanburg!Q80+Sumter!Q80+Union!Q80+Williamsburg!Q80+York!Q80+AP80)</f>
        <v>245054959</v>
      </c>
      <c r="R80" s="41">
        <f>SUM(Abbeville!R80+Aiken!R80+Allendale!R80+Anderson!R80+Bamberg!R80+Barnwell!R80+Beaufort!R80+Berkeley!R80+Calhoun!R80+Charleston!R80+Cherokee!R80+Chester!R80+Chesterfield!R80+Clarendon!R80+Colleton!R80+Darlington!R80+Dorchester!R80+Dillon!R80+Edgefield!R80+Fairfield!R80+Florence!R80+Georgetown!R80+Greenville!R80+Greenwood!R80+Hampton!R80+Horry!R80+Jasper!R80+Kershaw!R80+Lancaster!R80+Laurens!R80+Lee!R80+Lexington!R80+Marion!R80+Marlboro!R80+McCormick!R80+Newberry!R80+Oconee!R80+Orangeburg!R80+Pickens!R80+Richland!R80+Saluda!R80+Spartanburg!R80+Sumter!R80+Union!R80+Williamsburg!R80+York!R80+AQ80)</f>
        <v>243090660</v>
      </c>
      <c r="S80" s="41">
        <f>SUM(Abbeville!S80+Aiken!S80+Allendale!S80+Anderson!S80+Bamberg!S80+Barnwell!S80+Beaufort!S80+Berkeley!S80+Calhoun!S80+Charleston!S80+Cherokee!S80+Chester!S80+Chesterfield!S80+Clarendon!S80+Colleton!S80+Darlington!S80+Dorchester!S80+Dillon!S80+Edgefield!S80+Fairfield!S80+Florence!S80+Georgetown!S80+Greenville!S80+Greenwood!S80+Hampton!S80+Horry!S80+Jasper!S80+Kershaw!S80+Lancaster!S80+Laurens!S80+Lee!S80+Lexington!S80+Marion!S80+Marlboro!S80+McCormick!S80+Newberry!S80+Oconee!S80+Orangeburg!S80+Pickens!S80+Richland!S80+Saluda!S80+Spartanburg!S80+Sumter!S80+Union!S80+Williamsburg!S80+York!S80+AR80)</f>
        <v>244942599</v>
      </c>
      <c r="T80" s="41">
        <f>SUM(Abbeville!T80+Aiken!T80+Allendale!T80+Anderson!T80+Bamberg!T80+Barnwell!T80+Beaufort!T80+Berkeley!T80+Calhoun!T80+Charleston!T80+Cherokee!T80+Chester!T80+Chesterfield!T80+Clarendon!T80+Colleton!T80+Darlington!T80+Dorchester!T80+Dillon!T80+Edgefield!T80+Fairfield!T80+Florence!T80+Georgetown!T80+Greenville!T80+Greenwood!T80+Hampton!T80+Horry!T80+Jasper!T80+Kershaw!T80+Lancaster!T80+Laurens!T80+Lee!T80+Lexington!T80+Marion!T80+Marlboro!T80+McCormick!T80+Newberry!T80+Oconee!T80+Orangeburg!T80+Pickens!T80+Richland!T80+Saluda!T80+Spartanburg!T80+Sumter!T80+Union!T80+Williamsburg!T80+York!T80+AS80)</f>
        <v>244802371</v>
      </c>
      <c r="U80" s="11">
        <f>SUM(Abbeville!U80+Aiken!U80+Allendale!U80+Anderson!U80+Bamberg!U80+Barnwell!U80+Beaufort!U80+Berkeley!U80+Calhoun!U80+Charleston!U80+Cherokee!U80+Chester!U80+Chesterfield!U80+Clarendon!U80+Colleton!U80+Darlington!U80+Dorchester!U80+Dillon!U80+Edgefield!U80+Fairfield!U80+Florence!U80+Georgetown!U80+Greenville!U80+Greenwood!U80+Hampton!U80+Horry!U80+Jasper!U80+Kershaw!U80+Lancaster!U80+Laurens!U80+Lee!U80+Lexington!U80+Marion!U80+Marlboro!U80+McCormick!U80+Newberry!U80+Oconee!U80+Orangeburg!U80+Pickens!U80+Richland!U80+Saluda!U80+Spartanburg!U80+Sumter!U80+Union!U80+Williamsburg!U80+York!U80+AT80)</f>
        <v>243489305</v>
      </c>
      <c r="V80" s="11">
        <f>SUM(Abbeville!V80+Aiken!V80+Allendale!V80+Anderson!V80+Bamberg!V80+Barnwell!V80+Beaufort!V80+Berkeley!V80+Calhoun!V80+Charleston!V80+Cherokee!V80+Chester!V80+Chesterfield!V80+Clarendon!V80+Colleton!V80+Darlington!V80+Dorchester!V80+Dillon!V80+Edgefield!V80+Fairfield!V80+Florence!V80+Georgetown!V80+Greenville!V80+Greenwood!V80+Hampton!V80+Horry!V80+Jasper!V80+Kershaw!V80+Lancaster!V80+Laurens!V80+Lee!V80+Lexington!V80+Marion!V80+Marlboro!V80+McCormick!V80+Newberry!V80+Oconee!V80+Orangeburg!V80+Pickens!V80+Richland!V80+Saluda!V80+Spartanburg!V80+Sumter!V80+Union!V80+Williamsburg!V80+York!V80+AU80)</f>
        <v>249069754</v>
      </c>
      <c r="W80" s="11">
        <f>SUM(Abbeville!W80+Aiken!W80+Allendale!W80+Anderson!W80+Bamberg!W80+Barnwell!W80+Beaufort!W80+Berkeley!W80+Calhoun!W80+Charleston!W80+Cherokee!W80+Chester!W80+Chesterfield!W80+Clarendon!W80+Colleton!W80+Darlington!W80+Dorchester!W80+Dillon!W80+Edgefield!W80+Fairfield!W80+Florence!W80+Georgetown!W80+Greenville!W80+Greenwood!W80+Hampton!W80+Horry!W80+Jasper!W80+Kershaw!W80+Lancaster!W80+Laurens!W80+Lee!W80+Lexington!W80+Marion!W80+Marlboro!W80+McCormick!W80+Newberry!W80+Oconee!W80+Orangeburg!W80+Pickens!W80+Richland!W80+Saluda!W80+Spartanburg!W80+Sumter!W80+Union!W80+Williamsburg!W80+York!W80+AV80)</f>
        <v>249069752</v>
      </c>
      <c r="X80" s="11">
        <f>SUM(Abbeville!X80+Aiken!X80+Allendale!X80+Anderson!X80+Bamberg!X80+Barnwell!X80+Beaufort!X80+Berkeley!X80+Calhoun!X80+Charleston!X80+Cherokee!X80+Chester!X80+Chesterfield!X80+Clarendon!X80+Colleton!X80+Darlington!X80+Dorchester!X80+Dillon!X80+Edgefield!X80+Fairfield!X80+Florence!X80+Georgetown!X80+Greenville!X80+Greenwood!X80+Hampton!X80+Horry!X80+Jasper!X80+Kershaw!X80+Lancaster!X80+Laurens!X80+Lee!X80+Lexington!X80+Marion!X80+Marlboro!X80+McCormick!X80+Newberry!X80+Oconee!X80+Orangeburg!X80+Pickens!X80+Richland!X80+Saluda!X80+Spartanburg!X80+Sumter!X80+Union!X80+Williamsburg!X80+York!X80+AW80)</f>
        <v>249069373</v>
      </c>
      <c r="Y80" s="11">
        <f>SUM(Abbeville!Y80+Aiken!Y80+Allendale!Y80+Anderson!Y80+Bamberg!Y80+Barnwell!Y80+Beaufort!Y80+Berkeley!Y80+Calhoun!Y80+Charleston!Y80+Cherokee!Y80+Chester!Y80+Chesterfield!Y80+Clarendon!Y80+Colleton!Y80+Darlington!Y80+Dorchester!Y80+Dillon!Y80+Edgefield!Y80+Fairfield!Y80+Florence!Y80+Georgetown!Y80+Greenville!Y80+Greenwood!Y80+Hampton!Y80+Horry!Y80+Jasper!Y80+Kershaw!Y80+Lancaster!Y80+Laurens!Y80+Lee!Y80+Lexington!Y80+Marion!Y80+Marlboro!Y80+McCormick!Y80+Newberry!Y80+Oconee!Y80+Orangeburg!Y80+Pickens!Y80+Richland!Y80+Saluda!Y80+Spartanburg!Y80+Sumter!Y80+Union!Y80+Williamsburg!Y80+York!Y80+AX80)</f>
        <v>249069373</v>
      </c>
      <c r="Z80" s="11">
        <f>SUM(Abbeville!Z80+Aiken!Z80+Allendale!Z80+Anderson!Z80+Bamberg!Z80+Barnwell!Z80+Beaufort!Z80+Berkeley!Z80+Calhoun!Z80+Charleston!Z80+Cherokee!Z80+Chester!Z80+Chesterfield!Z80+Clarendon!Z80+Colleton!Z80+Darlington!Z80+Dorchester!Z80+Dillon!Z80+Edgefield!Z80+Fairfield!Z80+Florence!Z80+Georgetown!Z80+Greenville!Z80+Greenwood!Z80+Hampton!Z80+Horry!Z80+Jasper!Z80+Kershaw!Z80+Lancaster!Z80+Laurens!Z80+Lee!Z80+Lexington!Z80+Marion!Z80+Marlboro!Z80+McCormick!Z80+Newberry!Z80+Oconee!Z80+Orangeburg!Z80+Pickens!Z80+Richland!Z80+Saluda!Z80+Spartanburg!Z80+Sumter!Z80+Union!Z80+Williamsburg!Z80+York!Z80+AY80)</f>
        <v>249069373</v>
      </c>
      <c r="AA80" s="11">
        <f>SUM(Abbeville!AA80+Aiken!AA80+Allendale!AA80+Anderson!AA80+Bamberg!AA80+Barnwell!AA80+Beaufort!AA80+Berkeley!AA80+Calhoun!AA80+Charleston!AA80+Cherokee!AA80+Chester!AA80+Chesterfield!AA80+Clarendon!AA80+Colleton!AA80+Darlington!AA80+Dorchester!AA80+Dillon!AA80+Edgefield!AA80+Fairfield!AA80+Florence!AA80+Georgetown!AA80+Greenville!AA80+Greenwood!AA80+Hampton!AA80+Horry!AA80+Jasper!AA80+Kershaw!AA80+Lancaster!AA80+Laurens!AA80+Lee!AA80+Lexington!AA80+Marion!AA80+Marlboro!AA80+McCormick!AA80+Newberry!AA80+Oconee!AA80+Orangeburg!AA80+Pickens!AA80+Richland!AA80+Saluda!AA80+Spartanburg!AA80+Sumter!AA80+Union!AA80+Williamsburg!AA80+York!AA80+AZ80)</f>
        <v>255037384</v>
      </c>
      <c r="AB80" s="11">
        <v>256219471</v>
      </c>
      <c r="AC80" s="11">
        <v>255909313</v>
      </c>
      <c r="AD80" s="11">
        <v>256592302</v>
      </c>
      <c r="AE80" s="11">
        <v>255887970</v>
      </c>
      <c r="AF80" s="11">
        <v>255913167</v>
      </c>
      <c r="AG80" s="41">
        <v>257129686</v>
      </c>
      <c r="AH80" s="41">
        <v>255764438</v>
      </c>
      <c r="AI80" s="13">
        <v>-2.9621095219878324E-4</v>
      </c>
      <c r="AJ80" s="13">
        <v>-5.3095697398393739E-3</v>
      </c>
      <c r="AL80" s="44" t="s">
        <v>102</v>
      </c>
      <c r="AM80" s="45"/>
      <c r="AN80" s="12"/>
      <c r="AO80" s="11">
        <v>1674406</v>
      </c>
      <c r="AP80" s="11">
        <v>1480008</v>
      </c>
      <c r="AQ80" s="11">
        <v>1525946</v>
      </c>
      <c r="AR80" s="11">
        <v>1511701</v>
      </c>
      <c r="AS80" s="11">
        <v>1467798</v>
      </c>
      <c r="AT80" s="11">
        <v>0</v>
      </c>
      <c r="AU80" s="11">
        <v>0</v>
      </c>
      <c r="AV80" s="11">
        <v>0</v>
      </c>
      <c r="AW80" s="11">
        <v>0</v>
      </c>
      <c r="AX80" s="11">
        <v>0</v>
      </c>
      <c r="AY80" s="11">
        <v>0</v>
      </c>
      <c r="AZ80" s="11">
        <v>1168014</v>
      </c>
      <c r="BA80" s="11">
        <v>2624145</v>
      </c>
      <c r="BB80" s="11">
        <v>1544633</v>
      </c>
      <c r="BC80" s="11">
        <v>1551148</v>
      </c>
      <c r="BD80" s="11">
        <v>1551149</v>
      </c>
      <c r="BE80" s="11">
        <v>1544352</v>
      </c>
      <c r="BF80" s="43">
        <v>1619862</v>
      </c>
      <c r="BG80" s="43">
        <v>1112766</v>
      </c>
    </row>
    <row r="81" spans="1:59" ht="10.5" customHeight="1" x14ac:dyDescent="0.2">
      <c r="A81" s="11"/>
      <c r="B81" s="11"/>
      <c r="C81" s="11" t="s">
        <v>51</v>
      </c>
      <c r="D81" s="11"/>
      <c r="E81" s="11"/>
      <c r="F81" s="2"/>
      <c r="G81" s="12">
        <v>0</v>
      </c>
      <c r="H81" s="12">
        <v>0</v>
      </c>
      <c r="I81" s="12">
        <v>0</v>
      </c>
      <c r="J81" s="12">
        <v>18487171</v>
      </c>
      <c r="K81" s="12">
        <v>19295990</v>
      </c>
      <c r="L81" s="12">
        <v>22706275</v>
      </c>
      <c r="M81" s="12">
        <v>26616039</v>
      </c>
      <c r="N81" s="12">
        <v>25904157</v>
      </c>
      <c r="O81" s="41">
        <f>SUM(Abbeville!O81+Aiken!O81+Allendale!O81+Anderson!O81+Bamberg!O81+Barnwell!O81+Beaufort!O81+Berkeley!O81+Calhoun!O81+Charleston!O81+Cherokee!O81+Chester!O81+Chesterfield!O81+Clarendon!O81+Colleton!O81+Darlington!O81+Dorchester!O81+Dillon!O81+Edgefield!O81+Fairfield!O81+Florence!O81+Georgetown!O81+Greenville!O81+Greenwood!O81+Hampton!O81+Horry!O81+Jasper!O81+Kershaw!O81+Lancaster!O81+Laurens!O81+Lee!O81+Lexington!O81+Marion!O81+Marlboro!O81+McCormick!O81+Newberry!O81+Oconee!O81+Orangeburg!O81+Pickens!O81+Richland!O81+Saluda!O81+Spartanburg!O81+Sumter!O81+Union!O81+Williamsburg!O81+York!O81+AN81)</f>
        <v>59523182</v>
      </c>
      <c r="P81" s="41">
        <f>SUM(Abbeville!P81+Aiken!P81+Allendale!P81+Anderson!P81+Bamberg!P81+Barnwell!P81+Beaufort!P81+Berkeley!P81+Calhoun!P81+Charleston!P81+Cherokee!P81+Chester!P81+Chesterfield!P81+Clarendon!P81+Colleton!P81+Darlington!P81+Dorchester!P81+Dillon!P81+Edgefield!P81+Fairfield!P81+Florence!P81+Georgetown!P81+Greenville!P81+Greenwood!P81+Hampton!P81+Horry!P81+Jasper!P81+Kershaw!P81+Lancaster!P81+Laurens!P81+Lee!P81+Lexington!P81+Marion!P81+Marlboro!P81+McCormick!P81+Newberry!P81+Oconee!P81+Orangeburg!P81+Pickens!P81+Richland!P81+Saluda!P81+Spartanburg!P81+Sumter!P81+Union!P81+Williamsburg!P81+York!P81+AO81)</f>
        <v>65475167</v>
      </c>
      <c r="Q81" s="41">
        <f>SUM(Abbeville!Q81+Aiken!Q81+Allendale!Q81+Anderson!Q81+Bamberg!Q81+Barnwell!Q81+Beaufort!Q81+Berkeley!Q81+Calhoun!Q81+Charleston!Q81+Cherokee!Q81+Chester!Q81+Chesterfield!Q81+Clarendon!Q81+Colleton!Q81+Darlington!Q81+Dorchester!Q81+Dillon!Q81+Edgefield!Q81+Fairfield!Q81+Florence!Q81+Georgetown!Q81+Greenville!Q81+Greenwood!Q81+Hampton!Q81+Horry!Q81+Jasper!Q81+Kershaw!Q81+Lancaster!Q81+Laurens!Q81+Lee!Q81+Lexington!Q81+Marion!Q81+Marlboro!Q81+McCormick!Q81+Newberry!Q81+Oconee!Q81+Orangeburg!Q81+Pickens!Q81+Richland!Q81+Saluda!Q81+Spartanburg!Q81+Sumter!Q81+Union!Q81+Williamsburg!Q81+York!Q81+AP81)</f>
        <v>73004779</v>
      </c>
      <c r="R81" s="41">
        <f>SUM(Abbeville!R81+Aiken!R81+Allendale!R81+Anderson!R81+Bamberg!R81+Barnwell!R81+Beaufort!R81+Berkeley!R81+Calhoun!R81+Charleston!R81+Cherokee!R81+Chester!R81+Chesterfield!R81+Clarendon!R81+Colleton!R81+Darlington!R81+Dorchester!R81+Dillon!R81+Edgefield!R81+Fairfield!R81+Florence!R81+Georgetown!R81+Greenville!R81+Greenwood!R81+Hampton!R81+Horry!R81+Jasper!R81+Kershaw!R81+Lancaster!R81+Laurens!R81+Lee!R81+Lexington!R81+Marion!R81+Marlboro!R81+McCormick!R81+Newberry!R81+Oconee!R81+Orangeburg!R81+Pickens!R81+Richland!R81+Saluda!R81+Spartanburg!R81+Sumter!R81+Union!R81+Williamsburg!R81+York!R81+AQ81)</f>
        <v>77363826</v>
      </c>
      <c r="S81" s="41">
        <f>SUM(Abbeville!S81+Aiken!S81+Allendale!S81+Anderson!S81+Bamberg!S81+Barnwell!S81+Beaufort!S81+Berkeley!S81+Calhoun!S81+Charleston!S81+Cherokee!S81+Chester!S81+Chesterfield!S81+Clarendon!S81+Colleton!S81+Darlington!S81+Dorchester!S81+Dillon!S81+Edgefield!S81+Fairfield!S81+Florence!S81+Georgetown!S81+Greenville!S81+Greenwood!S81+Hampton!S81+Horry!S81+Jasper!S81+Kershaw!S81+Lancaster!S81+Laurens!S81+Lee!S81+Lexington!S81+Marion!S81+Marlboro!S81+McCormick!S81+Newberry!S81+Oconee!S81+Orangeburg!S81+Pickens!S81+Richland!S81+Saluda!S81+Spartanburg!S81+Sumter!S81+Union!S81+Williamsburg!S81+York!S81+AR81)</f>
        <v>83205447</v>
      </c>
      <c r="T81" s="41">
        <f>SUM(Abbeville!T81+Aiken!T81+Allendale!T81+Anderson!T81+Bamberg!T81+Barnwell!T81+Beaufort!T81+Berkeley!T81+Calhoun!T81+Charleston!T81+Cherokee!T81+Chester!T81+Chesterfield!T81+Clarendon!T81+Colleton!T81+Darlington!T81+Dorchester!T81+Dillon!T81+Edgefield!T81+Fairfield!T81+Florence!T81+Georgetown!T81+Greenville!T81+Greenwood!T81+Hampton!T81+Horry!T81+Jasper!T81+Kershaw!T81+Lancaster!T81+Laurens!T81+Lee!T81+Lexington!T81+Marion!T81+Marlboro!T81+McCormick!T81+Newberry!T81+Oconee!T81+Orangeburg!T81+Pickens!T81+Richland!T81+Saluda!T81+Spartanburg!T81+Sumter!T81+Union!T81+Williamsburg!T81+York!T81+AS81)</f>
        <v>85044211</v>
      </c>
      <c r="U81" s="11">
        <f>SUM(Abbeville!U81+Aiken!U81+Allendale!U81+Anderson!U81+Bamberg!U81+Barnwell!U81+Beaufort!U81+Berkeley!U81+Calhoun!U81+Charleston!U81+Cherokee!U81+Chester!U81+Chesterfield!U81+Clarendon!U81+Colleton!U81+Darlington!U81+Dorchester!U81+Dillon!U81+Edgefield!U81+Fairfield!U81+Florence!U81+Georgetown!U81+Greenville!U81+Greenwood!U81+Hampton!U81+Horry!U81+Jasper!U81+Kershaw!U81+Lancaster!U81+Laurens!U81+Lee!U81+Lexington!U81+Marion!U81+Marlboro!U81+McCormick!U81+Newberry!U81+Oconee!U81+Orangeburg!U81+Pickens!U81+Richland!U81+Saluda!U81+Spartanburg!U81+Sumter!U81+Union!U81+Williamsburg!U81+York!U81+AT81)</f>
        <v>91138235</v>
      </c>
      <c r="V81" s="12">
        <f>SUM(Abbeville!V81+Aiken!V81+Allendale!V81+Anderson!V81+Bamberg!V81+Barnwell!V81+Beaufort!V81+Berkeley!V81+Calhoun!V81+Charleston!V81+Cherokee!V81+Chester!V81+Chesterfield!V81+Clarendon!V81+Colleton!V81+Darlington!V81+Dorchester!V81+Dillon!V81+Edgefield!V81+Fairfield!V81+Florence!V81+Georgetown!V81+Greenville!V81+Greenwood!V81+Hampton!V81+Horry!V81+Jasper!V81+Kershaw!V81+Lancaster!V81+Laurens!V81+Lee!V81+Lexington!V81+Marion!V81+Marlboro!V81+McCormick!V81+Newberry!V81+Oconee!V81+Orangeburg!V81+Pickens!V81+Richland!V81+Saluda!V81+Spartanburg!V81+Sumter!V81+Union!V81+Williamsburg!V81+York!V81+AU81)</f>
        <v>99659859</v>
      </c>
      <c r="W81" s="11">
        <f>SUM(Abbeville!W81+Aiken!W81+Allendale!W81+Anderson!W81+Bamberg!W81+Barnwell!W81+Beaufort!W81+Berkeley!W81+Calhoun!W81+Charleston!W81+Cherokee!W81+Chester!W81+Chesterfield!W81+Clarendon!W81+Colleton!W81+Darlington!W81+Dorchester!W81+Dillon!W81+Edgefield!W81+Fairfield!W81+Florence!W81+Georgetown!W81+Greenville!W81+Greenwood!W81+Hampton!W81+Horry!W81+Jasper!W81+Kershaw!W81+Lancaster!W81+Laurens!W81+Lee!W81+Lexington!W81+Marion!W81+Marlboro!W81+McCormick!W81+Newberry!W81+Oconee!W81+Orangeburg!W81+Pickens!W81+Richland!W81+Saluda!W81+Spartanburg!W81+Sumter!W81+Union!W81+Williamsburg!W81+York!W81+AV81)</f>
        <v>100086441</v>
      </c>
      <c r="X81" s="11">
        <f>SUM(Abbeville!X81+Aiken!X81+Allendale!X81+Anderson!X81+Bamberg!X81+Barnwell!X81+Beaufort!X81+Berkeley!X81+Calhoun!X81+Charleston!X81+Cherokee!X81+Chester!X81+Chesterfield!X81+Clarendon!X81+Colleton!X81+Darlington!X81+Dorchester!X81+Dillon!X81+Edgefield!X81+Fairfield!X81+Florence!X81+Georgetown!X81+Greenville!X81+Greenwood!X81+Hampton!X81+Horry!X81+Jasper!X81+Kershaw!X81+Lancaster!X81+Laurens!X81+Lee!X81+Lexington!X81+Marion!X81+Marlboro!X81+McCormick!X81+Newberry!X81+Oconee!X81+Orangeburg!X81+Pickens!X81+Richland!X81+Saluda!X81+Spartanburg!X81+Sumter!X81+Union!X81+Williamsburg!X81+York!X81+AW81)</f>
        <v>98544080</v>
      </c>
      <c r="Y81" s="11">
        <f>SUM(Abbeville!Y81+Aiken!Y81+Allendale!Y81+Anderson!Y81+Bamberg!Y81+Barnwell!Y81+Beaufort!Y81+Berkeley!Y81+Calhoun!Y81+Charleston!Y81+Cherokee!Y81+Chester!Y81+Chesterfield!Y81+Clarendon!Y81+Colleton!Y81+Darlington!Y81+Dorchester!Y81+Dillon!Y81+Edgefield!Y81+Fairfield!Y81+Florence!Y81+Georgetown!Y81+Greenville!Y81+Greenwood!Y81+Hampton!Y81+Horry!Y81+Jasper!Y81+Kershaw!Y81+Lancaster!Y81+Laurens!Y81+Lee!Y81+Lexington!Y81+Marion!Y81+Marlboro!Y81+McCormick!Y81+Newberry!Y81+Oconee!Y81+Orangeburg!Y81+Pickens!Y81+Richland!Y81+Saluda!Y81+Spartanburg!Y81+Sumter!Y81+Union!Y81+Williamsburg!Y81+York!Y81+AX81)</f>
        <v>100729229</v>
      </c>
      <c r="Z81" s="11">
        <f>SUM(Abbeville!Z81+Aiken!Z81+Allendale!Z81+Anderson!Z81+Bamberg!Z81+Barnwell!Z81+Beaufort!Z81+Berkeley!Z81+Calhoun!Z81+Charleston!Z81+Cherokee!Z81+Chester!Z81+Chesterfield!Z81+Clarendon!Z81+Colleton!Z81+Darlington!Z81+Dorchester!Z81+Dillon!Z81+Edgefield!Z81+Fairfield!Z81+Florence!Z81+Georgetown!Z81+Greenville!Z81+Greenwood!Z81+Hampton!Z81+Horry!Z81+Jasper!Z81+Kershaw!Z81+Lancaster!Z81+Laurens!Z81+Lee!Z81+Lexington!Z81+Marion!Z81+Marlboro!Z81+McCormick!Z81+Newberry!Z81+Oconee!Z81+Orangeburg!Z81+Pickens!Z81+Richland!Z81+Saluda!Z81+Spartanburg!Z81+Sumter!Z81+Union!Z81+Williamsburg!Z81+York!Z81+AY81)</f>
        <v>102089772</v>
      </c>
      <c r="AA81" s="11">
        <f>SUM(Abbeville!AA81+Aiken!AA81+Allendale!AA81+Anderson!AA81+Bamberg!AA81+Barnwell!AA81+Beaufort!AA81+Berkeley!AA81+Calhoun!AA81+Charleston!AA81+Cherokee!AA81+Chester!AA81+Chesterfield!AA81+Clarendon!AA81+Colleton!AA81+Darlington!AA81+Dorchester!AA81+Dillon!AA81+Edgefield!AA81+Fairfield!AA81+Florence!AA81+Georgetown!AA81+Greenville!AA81+Greenwood!AA81+Hampton!AA81+Horry!AA81+Jasper!AA81+Kershaw!AA81+Lancaster!AA81+Laurens!AA81+Lee!AA81+Lexington!AA81+Marion!AA81+Marlboro!AA81+McCormick!AA81+Newberry!AA81+Oconee!AA81+Orangeburg!AA81+Pickens!AA81+Richland!AA81+Saluda!AA81+Spartanburg!AA81+Sumter!AA81+Union!AA81+Williamsburg!AA81+York!AA81+AZ81)</f>
        <v>102691101</v>
      </c>
      <c r="AB81" s="11">
        <v>105626949</v>
      </c>
      <c r="AC81" s="11">
        <v>105159244</v>
      </c>
      <c r="AD81" s="11">
        <v>106682030</v>
      </c>
      <c r="AE81" s="11">
        <v>109614849</v>
      </c>
      <c r="AF81" s="11">
        <v>111282456</v>
      </c>
      <c r="AG81" s="41">
        <v>110137783</v>
      </c>
      <c r="AH81" s="41">
        <v>113550562</v>
      </c>
      <c r="AI81" s="13">
        <v>1.2128743887305449E-2</v>
      </c>
      <c r="AJ81" s="13">
        <v>3.0986450853110054E-2</v>
      </c>
      <c r="AL81" s="44" t="s">
        <v>103</v>
      </c>
      <c r="AM81" s="45"/>
      <c r="AN81" s="12"/>
      <c r="AO81" s="12">
        <v>548631</v>
      </c>
      <c r="AP81" s="11">
        <v>626373</v>
      </c>
      <c r="AQ81" s="11">
        <v>709515</v>
      </c>
      <c r="AR81" s="11">
        <v>720643</v>
      </c>
      <c r="AS81" s="11">
        <v>751382</v>
      </c>
      <c r="AT81" s="11">
        <v>827156</v>
      </c>
      <c r="AU81" s="11">
        <v>565380</v>
      </c>
      <c r="AV81" s="12">
        <v>585877</v>
      </c>
      <c r="AW81" s="11">
        <v>586612</v>
      </c>
      <c r="AX81" s="11">
        <v>621629</v>
      </c>
      <c r="AY81" s="11">
        <v>638278</v>
      </c>
      <c r="AZ81" s="11">
        <v>495432</v>
      </c>
      <c r="BA81" s="11">
        <v>498887</v>
      </c>
      <c r="BB81" s="11">
        <v>499326</v>
      </c>
      <c r="BC81" s="11">
        <v>501284</v>
      </c>
      <c r="BD81" s="11">
        <v>502364</v>
      </c>
      <c r="BE81" s="11">
        <v>597170</v>
      </c>
      <c r="BF81" s="43">
        <v>621480</v>
      </c>
      <c r="BG81" s="43">
        <v>451100</v>
      </c>
    </row>
    <row r="82" spans="1:59" ht="10.5" customHeight="1" x14ac:dyDescent="0.2">
      <c r="A82" s="11"/>
      <c r="B82" s="11"/>
      <c r="C82" s="11" t="s">
        <v>52</v>
      </c>
      <c r="D82" s="11"/>
      <c r="E82" s="11"/>
      <c r="F82" s="2"/>
      <c r="G82" s="12">
        <v>0</v>
      </c>
      <c r="H82" s="12">
        <v>0</v>
      </c>
      <c r="I82" s="12">
        <v>0</v>
      </c>
      <c r="J82" s="12">
        <v>0</v>
      </c>
      <c r="K82" s="12">
        <v>0</v>
      </c>
      <c r="L82" s="12">
        <v>0</v>
      </c>
      <c r="M82" s="12">
        <v>0</v>
      </c>
      <c r="N82" s="12">
        <v>0</v>
      </c>
      <c r="O82" s="12">
        <f>SUM(Abbeville!O82+Aiken!O82+Allendale!O82+Anderson!O82+Bamberg!O82+Barnwell!O82+Beaufort!O82+Berkeley!O82+Calhoun!O82+Charleston!O82+Cherokee!O82+Chester!O82+Chesterfield!O82+Clarendon!O82+Colleton!O82+Darlington!O82+Dorchester!O82+Dillon!O82+Edgefield!O82+Fairfield!O82+Florence!O82+Georgetown!O82+Greenville!O82+Greenwood!O82+Hampton!O82+Horry!O82+Jasper!O82+Kershaw!O82+Lancaster!O82+Laurens!O82+Lee!O82+Lexington!O82+Marion!O82+Marlboro!O82+McCormick!O82+Newberry!O82+Oconee!O82+Orangeburg!O82+Pickens!O82+Richland!O82+Saluda!O82+Spartanburg!O82+Sumter!O82+Union!O82+Williamsburg!O82+York!O82+AN82)</f>
        <v>0</v>
      </c>
      <c r="P82" s="12">
        <f>SUM(Abbeville!P82+Aiken!P82+Allendale!P82+Anderson!P82+Bamberg!P82+Barnwell!P82+Beaufort!P82+Berkeley!P82+Calhoun!P82+Charleston!P82+Cherokee!P82+Chester!P82+Chesterfield!P82+Clarendon!P82+Colleton!P82+Darlington!P82+Dorchester!P82+Dillon!P82+Edgefield!P82+Fairfield!P82+Florence!P82+Georgetown!P82+Greenville!P82+Greenwood!P82+Hampton!P82+Horry!P82+Jasper!P82+Kershaw!P82+Lancaster!P82+Laurens!P82+Lee!P82+Lexington!P82+Marion!P82+Marlboro!P82+McCormick!P82+Newberry!P82+Oconee!P82+Orangeburg!P82+Pickens!P82+Richland!P82+Saluda!P82+Spartanburg!P82+Sumter!P82+Union!P82+Williamsburg!P82+York!P82+AO82)</f>
        <v>0</v>
      </c>
      <c r="Q82" s="12">
        <f>SUM(Abbeville!Q82+Aiken!Q82+Allendale!Q82+Anderson!Q82+Bamberg!Q82+Barnwell!Q82+Beaufort!Q82+Berkeley!Q82+Calhoun!Q82+Charleston!Q82+Cherokee!Q82+Chester!Q82+Chesterfield!Q82+Clarendon!Q82+Colleton!Q82+Darlington!Q82+Dorchester!Q82+Dillon!Q82+Edgefield!Q82+Fairfield!Q82+Florence!Q82+Georgetown!Q82+Greenville!Q82+Greenwood!Q82+Hampton!Q82+Horry!Q82+Jasper!Q82+Kershaw!Q82+Lancaster!Q82+Laurens!Q82+Lee!Q82+Lexington!Q82+Marion!Q82+Marlboro!Q82+McCormick!Q82+Newberry!Q82+Oconee!Q82+Orangeburg!Q82+Pickens!Q82+Richland!Q82+Saluda!Q82+Spartanburg!Q82+Sumter!Q82+Union!Q82+Williamsburg!Q82+York!Q82+AP82)</f>
        <v>0</v>
      </c>
      <c r="R82" s="12">
        <f>SUM(Abbeville!R82+Aiken!R82+Allendale!R82+Anderson!R82+Bamberg!R82+Barnwell!R82+Beaufort!R82+Berkeley!R82+Calhoun!R82+Charleston!R82+Cherokee!R82+Chester!R82+Chesterfield!R82+Clarendon!R82+Colleton!R82+Darlington!R82+Dorchester!R82+Dillon!R82+Edgefield!R82+Fairfield!R82+Florence!R82+Georgetown!R82+Greenville!R82+Greenwood!R82+Hampton!R82+Horry!R82+Jasper!R82+Kershaw!R82+Lancaster!R82+Laurens!R82+Lee!R82+Lexington!R82+Marion!R82+Marlboro!R82+McCormick!R82+Newberry!R82+Oconee!R82+Orangeburg!R82+Pickens!R82+Richland!R82+Saluda!R82+Spartanburg!R82+Sumter!R82+Union!R82+Williamsburg!R82+York!R82+AQ82)</f>
        <v>0</v>
      </c>
      <c r="S82" s="12">
        <f>SUM(Abbeville!S82+Aiken!S82+Allendale!S82+Anderson!S82+Bamberg!S82+Barnwell!S82+Beaufort!S82+Berkeley!S82+Calhoun!S82+Charleston!S82+Cherokee!S82+Chester!S82+Chesterfield!S82+Clarendon!S82+Colleton!S82+Darlington!S82+Dorchester!S82+Dillon!S82+Edgefield!S82+Fairfield!S82+Florence!S82+Georgetown!S82+Greenville!S82+Greenwood!S82+Hampton!S82+Horry!S82+Jasper!S82+Kershaw!S82+Lancaster!S82+Laurens!S82+Lee!S82+Lexington!S82+Marion!S82+Marlboro!S82+McCormick!S82+Newberry!S82+Oconee!S82+Orangeburg!S82+Pickens!S82+Richland!S82+Saluda!S82+Spartanburg!S82+Sumter!S82+Union!S82+Williamsburg!S82+York!S82+AR82)</f>
        <v>0</v>
      </c>
      <c r="T82" s="12">
        <f>SUM(Abbeville!T82+Aiken!T82+Allendale!T82+Anderson!T82+Bamberg!T82+Barnwell!T82+Beaufort!T82+Berkeley!T82+Calhoun!T82+Charleston!T82+Cherokee!T82+Chester!T82+Chesterfield!T82+Clarendon!T82+Colleton!T82+Darlington!T82+Dorchester!T82+Dillon!T82+Edgefield!T82+Fairfield!T82+Florence!T82+Georgetown!T82+Greenville!T82+Greenwood!T82+Hampton!T82+Horry!T82+Jasper!T82+Kershaw!T82+Lancaster!T82+Laurens!T82+Lee!T82+Lexington!T82+Marion!T82+Marlboro!T82+McCormick!T82+Newberry!T82+Oconee!T82+Orangeburg!T82+Pickens!T82+Richland!T82+Saluda!T82+Spartanburg!T82+Sumter!T82+Union!T82+Williamsburg!T82+York!T82+AS82)</f>
        <v>0</v>
      </c>
      <c r="U82" s="12">
        <f>SUM(Abbeville!U82+Aiken!U82+Allendale!U82+Anderson!U82+Bamberg!U82+Barnwell!U82+Beaufort!U82+Berkeley!U82+Calhoun!U82+Charleston!U82+Cherokee!U82+Chester!U82+Chesterfield!U82+Clarendon!U82+Colleton!U82+Darlington!U82+Dorchester!U82+Dillon!U82+Edgefield!U82+Fairfield!U82+Florence!U82+Georgetown!U82+Greenville!U82+Greenwood!U82+Hampton!U82+Horry!U82+Jasper!U82+Kershaw!U82+Lancaster!U82+Laurens!U82+Lee!U82+Lexington!U82+Marion!U82+Marlboro!U82+McCormick!U82+Newberry!U82+Oconee!U82+Orangeburg!U82+Pickens!U82+Richland!U82+Saluda!U82+Spartanburg!U82+Sumter!U82+Union!U82+Williamsburg!U82+York!U82+AT82)</f>
        <v>0</v>
      </c>
      <c r="V82" s="12">
        <f>SUM(Abbeville!V82+Aiken!V82+Allendale!V82+Anderson!V82+Bamberg!V82+Barnwell!V82+Beaufort!V82+Berkeley!V82+Calhoun!V82+Charleston!V82+Cherokee!V82+Chester!V82+Chesterfield!V82+Clarendon!V82+Colleton!V82+Darlington!V82+Dorchester!V82+Dillon!V82+Edgefield!V82+Fairfield!V82+Florence!V82+Georgetown!V82+Greenville!V82+Greenwood!V82+Hampton!V82+Horry!V82+Jasper!V82+Kershaw!V82+Lancaster!V82+Laurens!V82+Lee!V82+Lexington!V82+Marion!V82+Marlboro!V82+McCormick!V82+Newberry!V82+Oconee!V82+Orangeburg!V82+Pickens!V82+Richland!V82+Saluda!V82+Spartanburg!V82+Sumter!V82+Union!V82+Williamsburg!V82+York!V82+AU82)</f>
        <v>534986490.65999997</v>
      </c>
      <c r="W82" s="12">
        <f>SUM(Abbeville!W82+Aiken!W82+Allendale!W82+Anderson!W82+Bamberg!W82+Barnwell!W82+Beaufort!W82+Berkeley!W82+Calhoun!W82+Charleston!W82+Cherokee!W82+Chester!W82+Chesterfield!W82+Clarendon!W82+Colleton!W82+Darlington!W82+Dorchester!W82+Dillon!W82+Edgefield!W82+Fairfield!W82+Florence!W82+Georgetown!W82+Greenville!W82+Greenwood!W82+Hampton!W82+Horry!W82+Jasper!W82+Kershaw!W82+Lancaster!W82+Laurens!W82+Lee!W82+Lexington!W82+Marion!W82+Marlboro!W82+McCormick!W82+Newberry!W82+Oconee!W82+Orangeburg!W82+Pickens!W82+Richland!W82+Saluda!W82+Spartanburg!W82+Sumter!W82+Union!W82+Williamsburg!W82+York!W82+AV82)</f>
        <v>559173270</v>
      </c>
      <c r="X82" s="12">
        <f>SUM(Abbeville!X82+Aiken!X82+Allendale!X82+Anderson!X82+Bamberg!X82+Barnwell!X82+Beaufort!X82+Berkeley!X82+Calhoun!X82+Charleston!X82+Cherokee!X82+Chester!X82+Chesterfield!X82+Clarendon!X82+Colleton!X82+Darlington!X82+Dorchester!X82+Dillon!X82+Edgefield!X82+Fairfield!X82+Florence!X82+Georgetown!X82+Greenville!X82+Greenwood!X82+Hampton!X82+Horry!X82+Jasper!X82+Kershaw!X82+Lancaster!X82+Laurens!X82+Lee!X82+Lexington!X82+Marion!X82+Marlboro!X82+McCormick!X82+Newberry!X82+Oconee!X82+Orangeburg!X82+Pickens!X82+Richland!X82+Saluda!X82+Spartanburg!X82+Sumter!X82+Union!X82+Williamsburg!X82+York!X82+AW82)</f>
        <v>597487945</v>
      </c>
      <c r="Y82" s="12">
        <f>SUM(Abbeville!Y82+Aiken!Y82+Allendale!Y82+Anderson!Y82+Bamberg!Y82+Barnwell!Y82+Beaufort!Y82+Berkeley!Y82+Calhoun!Y82+Charleston!Y82+Cherokee!Y82+Chester!Y82+Chesterfield!Y82+Clarendon!Y82+Colleton!Y82+Darlington!Y82+Dorchester!Y82+Dillon!Y82+Edgefield!Y82+Fairfield!Y82+Florence!Y82+Georgetown!Y82+Greenville!Y82+Greenwood!Y82+Hampton!Y82+Horry!Y82+Jasper!Y82+Kershaw!Y82+Lancaster!Y82+Laurens!Y82+Lee!Y82+Lexington!Y82+Marion!Y82+Marlboro!Y82+McCormick!Y82+Newberry!Y82+Oconee!Y82+Orangeburg!Y82+Pickens!Y82+Richland!Y82+Saluda!Y82+Spartanburg!Y82+Sumter!Y82+Union!Y82+Williamsburg!Y82+York!Y82+AX82)</f>
        <v>605948819.26773524</v>
      </c>
      <c r="Z82" s="12">
        <f>SUM(Abbeville!Z82+Aiken!Z82+Allendale!Z82+Anderson!Z82+Bamberg!Z82+Barnwell!Z82+Beaufort!Z82+Berkeley!Z82+Calhoun!Z82+Charleston!Z82+Cherokee!Z82+Chester!Z82+Chesterfield!Z82+Clarendon!Z82+Colleton!Z82+Darlington!Z82+Dorchester!Z82+Dillon!Z82+Edgefield!Z82+Fairfield!Z82+Florence!Z82+Georgetown!Z82+Greenville!Z82+Greenwood!Z82+Hampton!Z82+Horry!Z82+Jasper!Z82+Kershaw!Z82+Lancaster!Z82+Laurens!Z82+Lee!Z82+Lexington!Z82+Marion!Z82+Marlboro!Z82+McCormick!Z82+Newberry!Z82+Oconee!Z82+Orangeburg!Z82+Pickens!Z82+Richland!Z82+Saluda!Z82+Spartanburg!Z82+Sumter!Z82+Union!Z82+Williamsburg!Z82+York!Z82+AY82)</f>
        <v>624652188.22118068</v>
      </c>
      <c r="AA82" s="12">
        <f>SUM(Abbeville!AA82+Aiken!AA82+Allendale!AA82+Anderson!AA82+Bamberg!AA82+Barnwell!AA82+Beaufort!AA82+Berkeley!AA82+Calhoun!AA82+Charleston!AA82+Cherokee!AA82+Chester!AA82+Chesterfield!AA82+Clarendon!AA82+Colleton!AA82+Darlington!AA82+Dorchester!AA82+Dillon!AA82+Edgefield!AA82+Fairfield!AA82+Florence!AA82+Georgetown!AA82+Greenville!AA82+Greenwood!AA82+Hampton!AA82+Horry!AA82+Jasper!AA82+Kershaw!AA82+Lancaster!AA82+Laurens!AA82+Lee!AA82+Lexington!AA82+Marion!AA82+Marlboro!AA82+McCormick!AA82+Newberry!AA82+Oconee!AA82+Orangeburg!AA82+Pickens!AA82+Richland!AA82+Saluda!AA82+Spartanburg!AA82+Sumter!AA82+Union!AA82+Williamsburg!AA82+York!AA82+AZ82)</f>
        <v>606232557</v>
      </c>
      <c r="AB82" s="12">
        <v>633190596</v>
      </c>
      <c r="AC82" s="12">
        <v>650748669</v>
      </c>
      <c r="AD82" s="12">
        <v>668781611</v>
      </c>
      <c r="AE82" s="12">
        <v>677789446</v>
      </c>
      <c r="AF82" s="12">
        <v>681878288</v>
      </c>
      <c r="AG82" s="41">
        <v>716866787</v>
      </c>
      <c r="AH82" s="41">
        <v>737716942</v>
      </c>
      <c r="AI82" s="13">
        <v>2.579178532644355E-2</v>
      </c>
      <c r="AJ82" s="13">
        <v>2.9085117874208335E-2</v>
      </c>
      <c r="AL82" s="44" t="s">
        <v>104</v>
      </c>
      <c r="AM82" s="45"/>
      <c r="AN82" s="12"/>
      <c r="AO82" s="12"/>
      <c r="AP82" s="12"/>
      <c r="AQ82" s="12"/>
      <c r="AR82" s="12"/>
      <c r="AS82" s="12"/>
      <c r="AT82" s="12"/>
      <c r="AU82" s="12"/>
      <c r="AV82" s="12"/>
      <c r="AW82" s="12"/>
      <c r="AX82" s="12"/>
      <c r="AY82" s="12"/>
      <c r="AZ82" s="12">
        <v>2038840</v>
      </c>
      <c r="BA82" s="12">
        <v>2452941</v>
      </c>
      <c r="BB82" s="12">
        <v>3601488</v>
      </c>
      <c r="BC82" s="12">
        <v>3722031</v>
      </c>
      <c r="BD82" s="12">
        <v>3768991</v>
      </c>
      <c r="BE82" s="12">
        <v>3764471</v>
      </c>
      <c r="BF82" s="43">
        <v>4047106</v>
      </c>
      <c r="BG82" s="43">
        <v>3005365</v>
      </c>
    </row>
    <row r="83" spans="1:59" ht="10.5" customHeight="1" x14ac:dyDescent="0.2">
      <c r="A83" s="11"/>
      <c r="B83" s="11"/>
      <c r="C83" s="11" t="s">
        <v>53</v>
      </c>
      <c r="D83" s="11"/>
      <c r="E83" s="11"/>
      <c r="F83" s="2"/>
      <c r="G83" s="12">
        <v>0</v>
      </c>
      <c r="H83" s="12">
        <v>0</v>
      </c>
      <c r="I83" s="12">
        <v>0</v>
      </c>
      <c r="J83" s="12">
        <v>0</v>
      </c>
      <c r="K83" s="12">
        <v>0</v>
      </c>
      <c r="L83" s="12">
        <v>0</v>
      </c>
      <c r="M83" s="12">
        <v>0</v>
      </c>
      <c r="N83" s="12">
        <v>0</v>
      </c>
      <c r="O83" s="12">
        <f>SUM(Abbeville!O83+Aiken!O83+Allendale!O83+Anderson!O83+Bamberg!O83+Barnwell!O83+Beaufort!O83+Berkeley!O83+Calhoun!O83+Charleston!O83+Cherokee!O83+Chester!O83+Chesterfield!O83+Clarendon!O83+Colleton!O83+Darlington!O83+Dorchester!O83+Dillon!O83+Edgefield!O83+Fairfield!O83+Florence!O83+Georgetown!O83+Greenville!O83+Greenwood!O83+Hampton!O83+Horry!O83+Jasper!O83+Kershaw!O83+Lancaster!O83+Laurens!O83+Lee!O83+Lexington!O83+Marion!O83+Marlboro!O83+McCormick!O83+Newberry!O83+Oconee!O83+Orangeburg!O83+Pickens!O83+Richland!O83+Saluda!O83+Spartanburg!O83+Sumter!O83+Union!O83+Williamsburg!O83+York!O83+AN83)</f>
        <v>0</v>
      </c>
      <c r="P83" s="12">
        <f>SUM(Abbeville!P83+Aiken!P83+Allendale!P83+Anderson!P83+Bamberg!P83+Barnwell!P83+Beaufort!P83+Berkeley!P83+Calhoun!P83+Charleston!P83+Cherokee!P83+Chester!P83+Chesterfield!P83+Clarendon!P83+Colleton!P83+Darlington!P83+Dorchester!P83+Dillon!P83+Edgefield!P83+Fairfield!P83+Florence!P83+Georgetown!P83+Greenville!P83+Greenwood!P83+Hampton!P83+Horry!P83+Jasper!P83+Kershaw!P83+Lancaster!P83+Laurens!P83+Lee!P83+Lexington!P83+Marion!P83+Marlboro!P83+McCormick!P83+Newberry!P83+Oconee!P83+Orangeburg!P83+Pickens!P83+Richland!P83+Saluda!P83+Spartanburg!P83+Sumter!P83+Union!P83+Williamsburg!P83+York!P83+AO83)</f>
        <v>0</v>
      </c>
      <c r="Q83" s="12">
        <f>SUM(Abbeville!Q83+Aiken!Q83+Allendale!Q83+Anderson!Q83+Bamberg!Q83+Barnwell!Q83+Beaufort!Q83+Berkeley!Q83+Calhoun!Q83+Charleston!Q83+Cherokee!Q83+Chester!Q83+Chesterfield!Q83+Clarendon!Q83+Colleton!Q83+Darlington!Q83+Dorchester!Q83+Dillon!Q83+Edgefield!Q83+Fairfield!Q83+Florence!Q83+Georgetown!Q83+Greenville!Q83+Greenwood!Q83+Hampton!Q83+Horry!Q83+Jasper!Q83+Kershaw!Q83+Lancaster!Q83+Laurens!Q83+Lee!Q83+Lexington!Q83+Marion!Q83+Marlboro!Q83+McCormick!Q83+Newberry!Q83+Oconee!Q83+Orangeburg!Q83+Pickens!Q83+Richland!Q83+Saluda!Q83+Spartanburg!Q83+Sumter!Q83+Union!Q83+Williamsburg!Q83+York!Q83+AP83)</f>
        <v>0</v>
      </c>
      <c r="R83" s="12">
        <f>SUM(Abbeville!R83+Aiken!R83+Allendale!R83+Anderson!R83+Bamberg!R83+Barnwell!R83+Beaufort!R83+Berkeley!R83+Calhoun!R83+Charleston!R83+Cherokee!R83+Chester!R83+Chesterfield!R83+Clarendon!R83+Colleton!R83+Darlington!R83+Dorchester!R83+Dillon!R83+Edgefield!R83+Fairfield!R83+Florence!R83+Georgetown!R83+Greenville!R83+Greenwood!R83+Hampton!R83+Horry!R83+Jasper!R83+Kershaw!R83+Lancaster!R83+Laurens!R83+Lee!R83+Lexington!R83+Marion!R83+Marlboro!R83+McCormick!R83+Newberry!R83+Oconee!R83+Orangeburg!R83+Pickens!R83+Richland!R83+Saluda!R83+Spartanburg!R83+Sumter!R83+Union!R83+Williamsburg!R83+York!R83+AQ83)</f>
        <v>0</v>
      </c>
      <c r="S83" s="12">
        <f>SUM(Abbeville!S83+Aiken!S83+Allendale!S83+Anderson!S83+Bamberg!S83+Barnwell!S83+Beaufort!S83+Berkeley!S83+Calhoun!S83+Charleston!S83+Cherokee!S83+Chester!S83+Chesterfield!S83+Clarendon!S83+Colleton!S83+Darlington!S83+Dorchester!S83+Dillon!S83+Edgefield!S83+Fairfield!S83+Florence!S83+Georgetown!S83+Greenville!S83+Greenwood!S83+Hampton!S83+Horry!S83+Jasper!S83+Kershaw!S83+Lancaster!S83+Laurens!S83+Lee!S83+Lexington!S83+Marion!S83+Marlboro!S83+McCormick!S83+Newberry!S83+Oconee!S83+Orangeburg!S83+Pickens!S83+Richland!S83+Saluda!S83+Spartanburg!S83+Sumter!S83+Union!S83+Williamsburg!S83+York!S83+AR83)</f>
        <v>0</v>
      </c>
      <c r="T83" s="12">
        <f>SUM(Abbeville!T83+Aiken!T83+Allendale!T83+Anderson!T83+Bamberg!T83+Barnwell!T83+Beaufort!T83+Berkeley!T83+Calhoun!T83+Charleston!T83+Cherokee!T83+Chester!T83+Chesterfield!T83+Clarendon!T83+Colleton!T83+Darlington!T83+Dorchester!T83+Dillon!T83+Edgefield!T83+Fairfield!T83+Florence!T83+Georgetown!T83+Greenville!T83+Greenwood!T83+Hampton!T83+Horry!T83+Jasper!T83+Kershaw!T83+Lancaster!T83+Laurens!T83+Lee!T83+Lexington!T83+Marion!T83+Marlboro!T83+McCormick!T83+Newberry!T83+Oconee!T83+Orangeburg!T83+Pickens!T83+Richland!T83+Saluda!T83+Spartanburg!T83+Sumter!T83+Union!T83+Williamsburg!T83+York!T83+AS83)</f>
        <v>0</v>
      </c>
      <c r="U83" s="12">
        <f>SUM(Abbeville!U83+Aiken!U83+Allendale!U83+Anderson!U83+Bamberg!U83+Barnwell!U83+Beaufort!U83+Berkeley!U83+Calhoun!U83+Charleston!U83+Cherokee!U83+Chester!U83+Chesterfield!U83+Clarendon!U83+Colleton!U83+Darlington!U83+Dorchester!U83+Dillon!U83+Edgefield!U83+Fairfield!U83+Florence!U83+Georgetown!U83+Greenville!U83+Greenwood!U83+Hampton!U83+Horry!U83+Jasper!U83+Kershaw!U83+Lancaster!U83+Laurens!U83+Lee!U83+Lexington!U83+Marion!U83+Marlboro!U83+McCormick!U83+Newberry!U83+Oconee!U83+Orangeburg!U83+Pickens!U83+Richland!U83+Saluda!U83+Spartanburg!U83+Sumter!U83+Union!U83+Williamsburg!U83+York!U83+AT83)</f>
        <v>0</v>
      </c>
      <c r="V83" s="11">
        <f>SUM(Abbeville!V83+Aiken!V83+Allendale!V83+Anderson!V83+Bamberg!V83+Barnwell!V83+Beaufort!V83+Berkeley!V83+Calhoun!V83+Charleston!V83+Cherokee!V83+Chester!V83+Chesterfield!V83+Clarendon!V83+Colleton!V83+Darlington!V83+Dorchester!V83+Dillon!V83+Edgefield!V83+Fairfield!V83+Florence!V83+Georgetown!V83+Greenville!V83+Greenwood!V83+Hampton!V83+Horry!V83+Jasper!V83+Kershaw!V83+Lancaster!V83+Laurens!V83+Lee!V83+Lexington!V83+Marion!V83+Marlboro!V83+McCormick!V83+Newberry!V83+Oconee!V83+Orangeburg!V83+Pickens!V83+Richland!V83+Saluda!V83+Spartanburg!V83+Sumter!V83+Union!V83+Williamsburg!V83+York!V83+AU83)</f>
        <v>30057420</v>
      </c>
      <c r="W83" s="12">
        <f>SUM(Abbeville!W83+Aiken!W83+Allendale!W83+Anderson!W83+Bamberg!W83+Barnwell!W83+Beaufort!W83+Berkeley!W83+Calhoun!W83+Charleston!W83+Cherokee!W83+Chester!W83+Chesterfield!W83+Clarendon!W83+Colleton!W83+Darlington!W83+Dorchester!W83+Dillon!W83+Edgefield!W83+Fairfield!W83+Florence!W83+Georgetown!W83+Greenville!W83+Greenwood!W83+Hampton!W83+Horry!W83+Jasper!W83+Kershaw!W83+Lancaster!W83+Laurens!W83+Lee!W83+Lexington!W83+Marion!W83+Marlboro!W83+McCormick!W83+Newberry!W83+Oconee!W83+Orangeburg!W83+Pickens!W83+Richland!W83+Saluda!W83+Spartanburg!W83+Sumter!W83+Union!W83+Williamsburg!W83+York!W83+AV83)</f>
        <v>27037660</v>
      </c>
      <c r="X83" s="12">
        <f>SUM(Abbeville!X83+Aiken!X83+Allendale!X83+Anderson!X83+Bamberg!X83+Barnwell!X83+Beaufort!X83+Berkeley!X83+Calhoun!X83+Charleston!X83+Cherokee!X83+Chester!X83+Chesterfield!X83+Clarendon!X83+Colleton!X83+Darlington!X83+Dorchester!X83+Dillon!X83+Edgefield!X83+Fairfield!X83+Florence!X83+Georgetown!X83+Greenville!X83+Greenwood!X83+Hampton!X83+Horry!X83+Jasper!X83+Kershaw!X83+Lancaster!X83+Laurens!X83+Lee!X83+Lexington!X83+Marion!X83+Marlboro!X83+McCormick!X83+Newberry!X83+Oconee!X83+Orangeburg!X83+Pickens!X83+Richland!X83+Saluda!X83+Spartanburg!X83+Sumter!X83+Union!X83+Williamsburg!X83+York!X83+AW83)</f>
        <v>23163457</v>
      </c>
      <c r="Y83" s="12">
        <f>SUM(Abbeville!Y83+Aiken!Y83+Allendale!Y83+Anderson!Y83+Bamberg!Y83+Barnwell!Y83+Beaufort!Y83+Berkeley!Y83+Calhoun!Y83+Charleston!Y83+Cherokee!Y83+Chester!Y83+Chesterfield!Y83+Clarendon!Y83+Colleton!Y83+Darlington!Y83+Dorchester!Y83+Dillon!Y83+Edgefield!Y83+Fairfield!Y83+Florence!Y83+Georgetown!Y83+Greenville!Y83+Greenwood!Y83+Hampton!Y83+Horry!Y83+Jasper!Y83+Kershaw!Y83+Lancaster!Y83+Laurens!Y83+Lee!Y83+Lexington!Y83+Marion!Y83+Marlboro!Y83+McCormick!Y83+Newberry!Y83+Oconee!Y83+Orangeburg!Y83+Pickens!Y83+Richland!Y83+Saluda!Y83+Spartanburg!Y83+Sumter!Y83+Union!Y83+Williamsburg!Y83+York!Y83+AX83)</f>
        <v>22230588.478344642</v>
      </c>
      <c r="Z83" s="12">
        <f>SUM(Abbeville!Z83+Aiken!Z83+Allendale!Z83+Anderson!Z83+Bamberg!Z83+Barnwell!Z83+Beaufort!Z83+Berkeley!Z83+Calhoun!Z83+Charleston!Z83+Cherokee!Z83+Chester!Z83+Chesterfield!Z83+Clarendon!Z83+Colleton!Z83+Darlington!Z83+Dorchester!Z83+Dillon!Z83+Edgefield!Z83+Fairfield!Z83+Florence!Z83+Georgetown!Z83+Greenville!Z83+Greenwood!Z83+Hampton!Z83+Horry!Z83+Jasper!Z83+Kershaw!Z83+Lancaster!Z83+Laurens!Z83+Lee!Z83+Lexington!Z83+Marion!Z83+Marlboro!Z83+McCormick!Z83+Newberry!Z83+Oconee!Z83+Orangeburg!Z83+Pickens!Z83+Richland!Z83+Saluda!Z83+Spartanburg!Z83+Sumter!Z83+Union!Z83+Williamsburg!Z83+York!Z83+AY83)</f>
        <v>20370198.995804999</v>
      </c>
      <c r="AA83" s="12">
        <f>SUM(Abbeville!AA83+Aiken!AA83+Allendale!AA83+Anderson!AA83+Bamberg!AA83+Barnwell!AA83+Beaufort!AA83+Berkeley!AA83+Calhoun!AA83+Charleston!AA83+Cherokee!AA83+Chester!AA83+Chesterfield!AA83+Clarendon!AA83+Colleton!AA83+Darlington!AA83+Dorchester!AA83+Dillon!AA83+Edgefield!AA83+Fairfield!AA83+Florence!AA83+Georgetown!AA83+Greenville!AA83+Greenwood!AA83+Hampton!AA83+Horry!AA83+Jasper!AA83+Kershaw!AA83+Lancaster!AA83+Laurens!AA83+Lee!AA83+Lexington!AA83+Marion!AA83+Marlboro!AA83+McCormick!AA83+Newberry!AA83+Oconee!AA83+Orangeburg!AA83+Pickens!AA83+Richland!AA83+Saluda!AA83+Spartanburg!AA83+Sumter!AA83+Union!AA83+Williamsburg!AA83+York!AA83+AZ83)</f>
        <v>16932716</v>
      </c>
      <c r="AB83" s="12">
        <v>10642221</v>
      </c>
      <c r="AC83" s="12">
        <v>11639248</v>
      </c>
      <c r="AD83" s="12">
        <v>9135056</v>
      </c>
      <c r="AE83" s="12">
        <v>9949897</v>
      </c>
      <c r="AF83" s="12">
        <v>21369501</v>
      </c>
      <c r="AG83" s="41">
        <v>10231078</v>
      </c>
      <c r="AH83" s="41">
        <v>8981423</v>
      </c>
      <c r="AI83" s="13">
        <v>-2.7882384544164807E-2</v>
      </c>
      <c r="AJ83" s="13">
        <v>-0.12214304299116867</v>
      </c>
      <c r="AL83" s="44" t="s">
        <v>105</v>
      </c>
      <c r="AM83" s="45"/>
      <c r="AN83" s="12"/>
      <c r="AO83" s="11"/>
      <c r="AP83" s="12"/>
      <c r="AQ83" s="12"/>
      <c r="AR83" s="12"/>
      <c r="AS83" s="12"/>
      <c r="AT83" s="12"/>
      <c r="AU83" s="12">
        <v>0</v>
      </c>
      <c r="AV83" s="11">
        <v>0</v>
      </c>
      <c r="AW83" s="12">
        <v>0</v>
      </c>
      <c r="AX83" s="12">
        <v>0</v>
      </c>
      <c r="AY83" s="12">
        <v>0</v>
      </c>
      <c r="AZ83" s="12">
        <v>0</v>
      </c>
      <c r="BA83" s="12">
        <v>0</v>
      </c>
      <c r="BB83" s="12">
        <v>0</v>
      </c>
      <c r="BC83" s="12">
        <v>0</v>
      </c>
      <c r="BD83" s="12">
        <v>0</v>
      </c>
      <c r="BE83" s="12">
        <v>0</v>
      </c>
      <c r="BF83" s="43"/>
      <c r="BG83" s="43">
        <v>0</v>
      </c>
    </row>
    <row r="84" spans="1:59" ht="10.5" customHeight="1" x14ac:dyDescent="0.2">
      <c r="A84" s="11"/>
      <c r="B84" s="11"/>
      <c r="C84" s="11" t="s">
        <v>106</v>
      </c>
      <c r="D84" s="11"/>
      <c r="E84" s="11"/>
      <c r="F84" s="2"/>
      <c r="G84" s="12">
        <v>0</v>
      </c>
      <c r="H84" s="12">
        <v>0</v>
      </c>
      <c r="I84" s="12">
        <v>0</v>
      </c>
      <c r="J84" s="12">
        <v>15034135</v>
      </c>
      <c r="K84" s="12">
        <v>17430034</v>
      </c>
      <c r="L84" s="12">
        <v>18302785</v>
      </c>
      <c r="M84" s="12">
        <v>19510674</v>
      </c>
      <c r="N84" s="12">
        <v>19988330</v>
      </c>
      <c r="O84" s="41">
        <f>SUM(Abbeville!O84+Aiken!O84+Allendale!O84+Anderson!O84+Bamberg!O84+Barnwell!O84+Beaufort!O84+Berkeley!O84+Calhoun!O84+Charleston!O84+Cherokee!O84+Chester!O84+Chesterfield!O84+Clarendon!O84+Colleton!O84+Darlington!O84+Dorchester!O84+Dillon!O84+Edgefield!O84+Fairfield!O84+Florence!O84+Georgetown!O84+Greenville!O84+Greenwood!O84+Hampton!O84+Horry!O84+Jasper!O84+Kershaw!O84+Lancaster!O84+Laurens!O84+Lee!O84+Lexington!O84+Marion!O84+Marlboro!O84+McCormick!O84+Newberry!O84+Oconee!O84+Orangeburg!O84+Pickens!O84+Richland!O84+Saluda!O84+Spartanburg!O84+Sumter!O84+Union!O84+Williamsburg!O84+York!O84+AN84)</f>
        <v>20615619</v>
      </c>
      <c r="P84" s="41">
        <f>SUM(Abbeville!P84+Aiken!P84+Allendale!P84+Anderson!P84+Bamberg!P84+Barnwell!P84+Beaufort!P84+Berkeley!P84+Calhoun!P84+Charleston!P84+Cherokee!P84+Chester!P84+Chesterfield!P84+Clarendon!P84+Colleton!P84+Darlington!P84+Dorchester!P84+Dillon!P84+Edgefield!P84+Fairfield!P84+Florence!P84+Georgetown!P84+Greenville!P84+Greenwood!P84+Hampton!P84+Horry!P84+Jasper!P84+Kershaw!P84+Lancaster!P84+Laurens!P84+Lee!P84+Lexington!P84+Marion!P84+Marlboro!P84+McCormick!P84+Newberry!P84+Oconee!P84+Orangeburg!P84+Pickens!P84+Richland!P84+Saluda!P84+Spartanburg!P84+Sumter!P84+Union!P84+Williamsburg!P84+York!P84+AO84)</f>
        <v>19812343</v>
      </c>
      <c r="Q84" s="41">
        <f>SUM(Abbeville!Q84+Aiken!Q84+Allendale!Q84+Anderson!Q84+Bamberg!Q84+Barnwell!Q84+Beaufort!Q84+Berkeley!Q84+Calhoun!Q84+Charleston!Q84+Cherokee!Q84+Chester!Q84+Chesterfield!Q84+Clarendon!Q84+Colleton!Q84+Darlington!Q84+Dorchester!Q84+Dillon!Q84+Edgefield!Q84+Fairfield!Q84+Florence!Q84+Georgetown!Q84+Greenville!Q84+Greenwood!Q84+Hampton!Q84+Horry!Q84+Jasper!Q84+Kershaw!Q84+Lancaster!Q84+Laurens!Q84+Lee!Q84+Lexington!Q84+Marion!Q84+Marlboro!Q84+McCormick!Q84+Newberry!Q84+Oconee!Q84+Orangeburg!Q84+Pickens!Q84+Richland!Q84+Saluda!Q84+Spartanburg!Q84+Sumter!Q84+Union!Q84+Williamsburg!Q84+York!Q84+AP84)</f>
        <v>19748284</v>
      </c>
      <c r="R84" s="41">
        <f>SUM(Abbeville!R84+Aiken!R84+Allendale!R84+Anderson!R84+Bamberg!R84+Barnwell!R84+Beaufort!R84+Berkeley!R84+Calhoun!R84+Charleston!R84+Cherokee!R84+Chester!R84+Chesterfield!R84+Clarendon!R84+Colleton!R84+Darlington!R84+Dorchester!R84+Dillon!R84+Edgefield!R84+Fairfield!R84+Florence!R84+Georgetown!R84+Greenville!R84+Greenwood!R84+Hampton!R84+Horry!R84+Jasper!R84+Kershaw!R84+Lancaster!R84+Laurens!R84+Lee!R84+Lexington!R84+Marion!R84+Marlboro!R84+McCormick!R84+Newberry!R84+Oconee!R84+Orangeburg!R84+Pickens!R84+Richland!R84+Saluda!R84+Spartanburg!R84+Sumter!R84+Union!R84+Williamsburg!R84+York!R84+AQ84)</f>
        <v>19821400</v>
      </c>
      <c r="S84" s="41">
        <f>SUM(Abbeville!S84+Aiken!S84+Allendale!S84+Anderson!S84+Bamberg!S84+Barnwell!S84+Beaufort!S84+Berkeley!S84+Calhoun!S84+Charleston!S84+Cherokee!S84+Chester!S84+Chesterfield!S84+Clarendon!S84+Colleton!S84+Darlington!S84+Dorchester!S84+Dillon!S84+Edgefield!S84+Fairfield!S84+Florence!S84+Georgetown!S84+Greenville!S84+Greenwood!S84+Hampton!S84+Horry!S84+Jasper!S84+Kershaw!S84+Lancaster!S84+Laurens!S84+Lee!S84+Lexington!S84+Marion!S84+Marlboro!S84+McCormick!S84+Newberry!S84+Oconee!S84+Orangeburg!S84+Pickens!S84+Richland!S84+Saluda!S84+Spartanburg!S84+Sumter!S84+Union!S84+Williamsburg!S84+York!S84+AR84)</f>
        <v>20138079</v>
      </c>
      <c r="T84" s="41">
        <f>SUM(Abbeville!T84+Aiken!T84+Allendale!T84+Anderson!T84+Bamberg!T84+Barnwell!T84+Beaufort!T84+Berkeley!T84+Calhoun!T84+Charleston!T84+Cherokee!T84+Chester!T84+Chesterfield!T84+Clarendon!T84+Colleton!T84+Darlington!T84+Dorchester!T84+Dillon!T84+Edgefield!T84+Fairfield!T84+Florence!T84+Georgetown!T84+Greenville!T84+Greenwood!T84+Hampton!T84+Horry!T84+Jasper!T84+Kershaw!T84+Lancaster!T84+Laurens!T84+Lee!T84+Lexington!T84+Marion!T84+Marlboro!T84+McCormick!T84+Newberry!T84+Oconee!T84+Orangeburg!T84+Pickens!T84+Richland!T84+Saluda!T84+Spartanburg!T84+Sumter!T84+Union!T84+Williamsburg!T84+York!T84+AS84)</f>
        <v>19888040</v>
      </c>
      <c r="U84" s="11">
        <f>SUM(Abbeville!U84+Aiken!U84+Allendale!U84+Anderson!U84+Bamberg!U84+Barnwell!U84+Beaufort!U84+Berkeley!U84+Calhoun!U84+Charleston!U84+Cherokee!U84+Chester!U84+Chesterfield!U84+Clarendon!U84+Colleton!U84+Darlington!U84+Dorchester!U84+Dillon!U84+Edgefield!U84+Fairfield!U84+Florence!U84+Georgetown!U84+Greenville!U84+Greenwood!U84+Hampton!U84+Horry!U84+Jasper!U84+Kershaw!U84+Lancaster!U84+Laurens!U84+Lee!U84+Lexington!U84+Marion!U84+Marlboro!U84+McCormick!U84+Newberry!U84+Oconee!U84+Orangeburg!U84+Pickens!U84+Richland!U84+Saluda!U84+Spartanburg!U84+Sumter!U84+Union!U84+Williamsburg!U84+York!U84+AT84)</f>
        <v>19875177</v>
      </c>
      <c r="V84" s="11">
        <f>SUM(Abbeville!V84+Aiken!V84+Allendale!V84+Anderson!V84+Bamberg!V84+Barnwell!V84+Beaufort!V84+Berkeley!V84+Calhoun!V84+Charleston!V84+Cherokee!V84+Chester!V84+Chesterfield!V84+Clarendon!V84+Colleton!V84+Darlington!V84+Dorchester!V84+Dillon!V84+Edgefield!V84+Fairfield!V84+Florence!V84+Georgetown!V84+Greenville!V84+Greenwood!V84+Hampton!V84+Horry!V84+Jasper!V84+Kershaw!V84+Lancaster!V84+Laurens!V84+Lee!V84+Lexington!V84+Marion!V84+Marlboro!V84+McCormick!V84+Newberry!V84+Oconee!V84+Orangeburg!V84+Pickens!V84+Richland!V84+Saluda!V84+Spartanburg!V84+Sumter!V84+Union!V84+Williamsburg!V84+York!V84+AU84)</f>
        <v>19986104</v>
      </c>
      <c r="W84" s="11">
        <f>SUM(Abbeville!W84+Aiken!W84+Allendale!W84+Anderson!W84+Bamberg!W84+Barnwell!W84+Beaufort!W84+Berkeley!W84+Calhoun!W84+Charleston!W84+Cherokee!W84+Chester!W84+Chesterfield!W84+Clarendon!W84+Colleton!W84+Darlington!W84+Dorchester!W84+Dillon!W84+Edgefield!W84+Fairfield!W84+Florence!W84+Georgetown!W84+Greenville!W84+Greenwood!W84+Hampton!W84+Horry!W84+Jasper!W84+Kershaw!W84+Lancaster!W84+Laurens!W84+Lee!W84+Lexington!W84+Marion!W84+Marlboro!W84+McCormick!W84+Newberry!W84+Oconee!W84+Orangeburg!W84+Pickens!W84+Richland!W84+Saluda!W84+Spartanburg!W84+Sumter!W84+Union!W84+Williamsburg!W84+York!W84+AV84)</f>
        <v>20002399</v>
      </c>
      <c r="X84" s="11">
        <f>SUM(Abbeville!X84+Aiken!X84+Allendale!X84+Anderson!X84+Bamberg!X84+Barnwell!X84+Beaufort!X84+Berkeley!X84+Calhoun!X84+Charleston!X84+Cherokee!X84+Chester!X84+Chesterfield!X84+Clarendon!X84+Colleton!X84+Darlington!X84+Dorchester!X84+Dillon!X84+Edgefield!X84+Fairfield!X84+Florence!X84+Georgetown!X84+Greenville!X84+Greenwood!X84+Hampton!X84+Horry!X84+Jasper!X84+Kershaw!X84+Lancaster!X84+Laurens!X84+Lee!X84+Lexington!X84+Marion!X84+Marlboro!X84+McCormick!X84+Newberry!X84+Oconee!X84+Orangeburg!X84+Pickens!X84+Richland!X84+Saluda!X84+Spartanburg!X84+Sumter!X84+Union!X84+Williamsburg!X84+York!X84+AW84)</f>
        <v>19439022</v>
      </c>
      <c r="Y84" s="11">
        <f>SUM(Abbeville!Y84+Aiken!Y84+Allendale!Y84+Anderson!Y84+Bamberg!Y84+Barnwell!Y84+Beaufort!Y84+Berkeley!Y84+Calhoun!Y84+Charleston!Y84+Cherokee!Y84+Chester!Y84+Chesterfield!Y84+Clarendon!Y84+Colleton!Y84+Darlington!Y84+Dorchester!Y84+Dillon!Y84+Edgefield!Y84+Fairfield!Y84+Florence!Y84+Georgetown!Y84+Greenville!Y84+Greenwood!Y84+Hampton!Y84+Horry!Y84+Jasper!Y84+Kershaw!Y84+Lancaster!Y84+Laurens!Y84+Lee!Y84+Lexington!Y84+Marion!Y84+Marlboro!Y84+McCormick!Y84+Newberry!Y84+Oconee!Y84+Orangeburg!Y84+Pickens!Y84+Richland!Y84+Saluda!Y84+Spartanburg!Y84+Sumter!Y84+Union!Y84+Williamsburg!Y84+York!Y84+AX84)</f>
        <v>20378150</v>
      </c>
      <c r="Z84" s="11">
        <f>SUM(Abbeville!Z84+Aiken!Z84+Allendale!Z84+Anderson!Z84+Bamberg!Z84+Barnwell!Z84+Beaufort!Z84+Berkeley!Z84+Calhoun!Z84+Charleston!Z84+Cherokee!Z84+Chester!Z84+Chesterfield!Z84+Clarendon!Z84+Colleton!Z84+Darlington!Z84+Dorchester!Z84+Dillon!Z84+Edgefield!Z84+Fairfield!Z84+Florence!Z84+Georgetown!Z84+Greenville!Z84+Greenwood!Z84+Hampton!Z84+Horry!Z84+Jasper!Z84+Kershaw!Z84+Lancaster!Z84+Laurens!Z84+Lee!Z84+Lexington!Z84+Marion!Z84+Marlboro!Z84+McCormick!Z84+Newberry!Z84+Oconee!Z84+Orangeburg!Z84+Pickens!Z84+Richland!Z84+Saluda!Z84+Spartanburg!Z84+Sumter!Z84+Union!Z84+Williamsburg!Z84+York!Z84+AY84)</f>
        <v>19998677</v>
      </c>
      <c r="AA84" s="11">
        <f>SUM(Abbeville!AA84+Aiken!AA84+Allendale!AA84+Anderson!AA84+Bamberg!AA84+Barnwell!AA84+Beaufort!AA84+Berkeley!AA84+Calhoun!AA84+Charleston!AA84+Cherokee!AA84+Chester!AA84+Chesterfield!AA84+Clarendon!AA84+Colleton!AA84+Darlington!AA84+Dorchester!AA84+Dillon!AA84+Edgefield!AA84+Fairfield!AA84+Florence!AA84+Georgetown!AA84+Greenville!AA84+Greenwood!AA84+Hampton!AA84+Horry!AA84+Jasper!AA84+Kershaw!AA84+Lancaster!AA84+Laurens!AA84+Lee!AA84+Lexington!AA84+Marion!AA84+Marlboro!AA84+McCormick!AA84+Newberry!AA84+Oconee!AA84+Orangeburg!AA84+Pickens!AA84+Richland!AA84+Saluda!AA84+Spartanburg!AA84+Sumter!AA84+Union!AA84+Williamsburg!AA84+York!AA84+AZ84)</f>
        <v>21630758</v>
      </c>
      <c r="AB84" s="11">
        <v>20358746</v>
      </c>
      <c r="AC84" s="11">
        <v>20193861</v>
      </c>
      <c r="AD84" s="11">
        <v>19799732</v>
      </c>
      <c r="AE84" s="11">
        <v>20056731</v>
      </c>
      <c r="AF84" s="11">
        <v>19891884</v>
      </c>
      <c r="AG84" s="41">
        <v>17774926</v>
      </c>
      <c r="AH84" s="41">
        <v>20650358</v>
      </c>
      <c r="AI84" s="13">
        <v>2.3731543817837597E-3</v>
      </c>
      <c r="AJ84" s="13">
        <v>0.16176899976967554</v>
      </c>
      <c r="AL84" s="44" t="s">
        <v>107</v>
      </c>
      <c r="AM84" s="45"/>
      <c r="AN84" s="11">
        <v>150283</v>
      </c>
      <c r="AO84" s="11">
        <v>150283</v>
      </c>
      <c r="AP84" s="11">
        <v>159615</v>
      </c>
      <c r="AQ84" s="11">
        <v>178605</v>
      </c>
      <c r="AR84" s="11">
        <v>159747</v>
      </c>
      <c r="AS84" s="11">
        <v>144524</v>
      </c>
      <c r="AT84" s="11">
        <v>143403</v>
      </c>
      <c r="AU84" s="11">
        <v>163913</v>
      </c>
      <c r="AV84" s="11">
        <v>147546</v>
      </c>
      <c r="AW84" s="11">
        <v>153856</v>
      </c>
      <c r="AX84" s="11">
        <v>153003</v>
      </c>
      <c r="AY84" s="11">
        <v>159439</v>
      </c>
      <c r="AZ84" s="11">
        <v>140322</v>
      </c>
      <c r="BA84" s="11">
        <v>149162</v>
      </c>
      <c r="BB84" s="11">
        <v>150014</v>
      </c>
      <c r="BC84" s="11">
        <v>148310</v>
      </c>
      <c r="BD84" s="11">
        <v>149163</v>
      </c>
      <c r="BE84" s="11">
        <v>149163</v>
      </c>
      <c r="BF84" s="43">
        <v>152571</v>
      </c>
      <c r="BG84" s="43">
        <v>136329</v>
      </c>
    </row>
    <row r="85" spans="1:59" ht="10.5" customHeight="1" x14ac:dyDescent="0.2">
      <c r="A85" s="11"/>
      <c r="B85" s="14"/>
      <c r="C85" s="11" t="s">
        <v>55</v>
      </c>
      <c r="E85" s="11"/>
      <c r="F85" s="2"/>
      <c r="G85" s="12">
        <v>0</v>
      </c>
      <c r="H85" s="12">
        <v>0</v>
      </c>
      <c r="I85" s="12">
        <v>0</v>
      </c>
      <c r="J85" s="12">
        <v>0</v>
      </c>
      <c r="K85" s="12">
        <v>0</v>
      </c>
      <c r="L85" s="12">
        <v>2331272</v>
      </c>
      <c r="M85" s="12">
        <v>8505812</v>
      </c>
      <c r="N85" s="12">
        <v>13748537</v>
      </c>
      <c r="O85" s="41">
        <f>SUM(Abbeville!O85+Aiken!O85+Allendale!O85+Anderson!O85+Bamberg!O85+Barnwell!O85+Beaufort!O85+Berkeley!O85+Calhoun!O85+Charleston!O85+Cherokee!O85+Chester!O85+Chesterfield!O85+Clarendon!O85+Colleton!O85+Darlington!O85+Dorchester!O85+Dillon!O85+Edgefield!O85+Fairfield!O85+Florence!O85+Georgetown!O85+Greenville!O85+Greenwood!O85+Hampton!O85+Horry!O85+Jasper!O85+Kershaw!O85+Lancaster!O85+Laurens!O85+Lee!O85+Lexington!O85+Marion!O85+Marlboro!O85+McCormick!O85+Newberry!O85+Oconee!O85+Orangeburg!O85+Pickens!O85+Richland!O85+Saluda!O85+Spartanburg!O85+Sumter!O85+Union!O85+Williamsburg!O85+York!O85+AN85)</f>
        <v>16775834</v>
      </c>
      <c r="P85" s="41">
        <f>SUM(Abbeville!P85+Aiken!P85+Allendale!P85+Anderson!P85+Bamberg!P85+Barnwell!P85+Beaufort!P85+Berkeley!P85+Calhoun!P85+Charleston!P85+Cherokee!P85+Chester!P85+Chesterfield!P85+Clarendon!P85+Colleton!P85+Darlington!P85+Dorchester!P85+Dillon!P85+Edgefield!P85+Fairfield!P85+Florence!P85+Georgetown!P85+Greenville!P85+Greenwood!P85+Hampton!P85+Horry!P85+Jasper!P85+Kershaw!P85+Lancaster!P85+Laurens!P85+Lee!P85+Lexington!P85+Marion!P85+Marlboro!P85+McCormick!P85+Newberry!P85+Oconee!P85+Orangeburg!P85+Pickens!P85+Richland!P85+Saluda!P85+Spartanburg!P85+Sumter!P85+Union!P85+Williamsburg!P85+York!P85+AO85)</f>
        <v>18925963</v>
      </c>
      <c r="Q85" s="41">
        <f>SUM(Abbeville!Q85+Aiken!Q85+Allendale!Q85+Anderson!Q85+Bamberg!Q85+Barnwell!Q85+Beaufort!Q85+Berkeley!Q85+Calhoun!Q85+Charleston!Q85+Cherokee!Q85+Chester!Q85+Chesterfield!Q85+Clarendon!Q85+Colleton!Q85+Darlington!Q85+Dorchester!Q85+Dillon!Q85+Edgefield!Q85+Fairfield!Q85+Florence!Q85+Georgetown!Q85+Greenville!Q85+Greenwood!Q85+Hampton!Q85+Horry!Q85+Jasper!Q85+Kershaw!Q85+Lancaster!Q85+Laurens!Q85+Lee!Q85+Lexington!Q85+Marion!Q85+Marlboro!Q85+McCormick!Q85+Newberry!Q85+Oconee!Q85+Orangeburg!Q85+Pickens!Q85+Richland!Q85+Saluda!Q85+Spartanburg!Q85+Sumter!Q85+Union!Q85+Williamsburg!Q85+York!Q85+AP85)</f>
        <v>21295654</v>
      </c>
      <c r="R85" s="41">
        <f>SUM(Abbeville!R85+Aiken!R85+Allendale!R85+Anderson!R85+Bamberg!R85+Barnwell!R85+Beaufort!R85+Berkeley!R85+Calhoun!R85+Charleston!R85+Cherokee!R85+Chester!R85+Chesterfield!R85+Clarendon!R85+Colleton!R85+Darlington!R85+Dorchester!R85+Dillon!R85+Edgefield!R85+Fairfield!R85+Florence!R85+Georgetown!R85+Greenville!R85+Greenwood!R85+Hampton!R85+Horry!R85+Jasper!R85+Kershaw!R85+Lancaster!R85+Laurens!R85+Lee!R85+Lexington!R85+Marion!R85+Marlboro!R85+McCormick!R85+Newberry!R85+Oconee!R85+Orangeburg!R85+Pickens!R85+Richland!R85+Saluda!R85+Spartanburg!R85+Sumter!R85+Union!R85+Williamsburg!R85+York!R85+AQ85)</f>
        <v>20936636</v>
      </c>
      <c r="S85" s="41">
        <f>SUM(Abbeville!S85+Aiken!S85+Allendale!S85+Anderson!S85+Bamberg!S85+Barnwell!S85+Beaufort!S85+Berkeley!S85+Calhoun!S85+Charleston!S85+Cherokee!S85+Chester!S85+Chesterfield!S85+Clarendon!S85+Colleton!S85+Darlington!S85+Dorchester!S85+Dillon!S85+Edgefield!S85+Fairfield!S85+Florence!S85+Georgetown!S85+Greenville!S85+Greenwood!S85+Hampton!S85+Horry!S85+Jasper!S85+Kershaw!S85+Lancaster!S85+Laurens!S85+Lee!S85+Lexington!S85+Marion!S85+Marlboro!S85+McCormick!S85+Newberry!S85+Oconee!S85+Orangeburg!S85+Pickens!S85+Richland!S85+Saluda!S85+Spartanburg!S85+Sumter!S85+Union!S85+Williamsburg!S85+York!S85+AR85)</f>
        <v>20312322</v>
      </c>
      <c r="T85" s="41">
        <f>SUM(Abbeville!T85+Aiken!T85+Allendale!T85+Anderson!T85+Bamberg!T85+Barnwell!T85+Beaufort!T85+Berkeley!T85+Calhoun!T85+Charleston!T85+Cherokee!T85+Chester!T85+Chesterfield!T85+Clarendon!T85+Colleton!T85+Darlington!T85+Dorchester!T85+Dillon!T85+Edgefield!T85+Fairfield!T85+Florence!T85+Georgetown!T85+Greenville!T85+Greenwood!T85+Hampton!T85+Horry!T85+Jasper!T85+Kershaw!T85+Lancaster!T85+Laurens!T85+Lee!T85+Lexington!T85+Marion!T85+Marlboro!T85+McCormick!T85+Newberry!T85+Oconee!T85+Orangeburg!T85+Pickens!T85+Richland!T85+Saluda!T85+Spartanburg!T85+Sumter!T85+Union!T85+Williamsburg!T85+York!T85+AS85)</f>
        <v>23008509</v>
      </c>
      <c r="U85" s="11">
        <f>SUM(Abbeville!U85+Aiken!U85+Allendale!U85+Anderson!U85+Bamberg!U85+Barnwell!U85+Beaufort!U85+Berkeley!U85+Calhoun!U85+Charleston!U85+Cherokee!U85+Chester!U85+Chesterfield!U85+Clarendon!U85+Colleton!U85+Darlington!U85+Dorchester!U85+Dillon!U85+Edgefield!U85+Fairfield!U85+Florence!U85+Georgetown!U85+Greenville!U85+Greenwood!U85+Hampton!U85+Horry!U85+Jasper!U85+Kershaw!U85+Lancaster!U85+Laurens!U85+Lee!U85+Lexington!U85+Marion!U85+Marlboro!U85+McCormick!U85+Newberry!U85+Oconee!U85+Orangeburg!U85+Pickens!U85+Richland!U85+Saluda!U85+Spartanburg!U85+Sumter!U85+Union!U85+Williamsburg!U85+York!U85+AT85)</f>
        <v>23113595</v>
      </c>
      <c r="V85" s="11">
        <f>SUM(Abbeville!V85+Aiken!V85+Allendale!V85+Anderson!V85+Bamberg!V85+Barnwell!V85+Beaufort!V85+Berkeley!V85+Calhoun!V85+Charleston!V85+Cherokee!V85+Chester!V85+Chesterfield!V85+Clarendon!V85+Colleton!V85+Darlington!V85+Dorchester!V85+Dillon!V85+Edgefield!V85+Fairfield!V85+Florence!V85+Georgetown!V85+Greenville!V85+Greenwood!V85+Hampton!V85+Horry!V85+Jasper!V85+Kershaw!V85+Lancaster!V85+Laurens!V85+Lee!V85+Lexington!V85+Marion!V85+Marlboro!V85+McCormick!V85+Newberry!V85+Oconee!V85+Orangeburg!V85+Pickens!V85+Richland!V85+Saluda!V85+Spartanburg!V85+Sumter!V85+Union!V85+Williamsburg!V85+York!V85+AU85)</f>
        <v>22882135</v>
      </c>
      <c r="W85" s="11">
        <f>SUM(Abbeville!W85+Aiken!W85+Allendale!W85+Anderson!W85+Bamberg!W85+Barnwell!W85+Beaufort!W85+Berkeley!W85+Calhoun!W85+Charleston!W85+Cherokee!W85+Chester!W85+Chesterfield!W85+Clarendon!W85+Colleton!W85+Darlington!W85+Dorchester!W85+Dillon!W85+Edgefield!W85+Fairfield!W85+Florence!W85+Georgetown!W85+Greenville!W85+Greenwood!W85+Hampton!W85+Horry!W85+Jasper!W85+Kershaw!W85+Lancaster!W85+Laurens!W85+Lee!W85+Lexington!W85+Marion!W85+Marlboro!W85+McCormick!W85+Newberry!W85+Oconee!W85+Orangeburg!W85+Pickens!W85+Richland!W85+Saluda!W85+Spartanburg!W85+Sumter!W85+Union!W85+Williamsburg!W85+York!W85+AV85)</f>
        <v>25597080</v>
      </c>
      <c r="X85" s="11">
        <f>SUM(Abbeville!X85+Aiken!X85+Allendale!X85+Anderson!X85+Bamberg!X85+Barnwell!X85+Beaufort!X85+Berkeley!X85+Calhoun!X85+Charleston!X85+Cherokee!X85+Chester!X85+Chesterfield!X85+Clarendon!X85+Colleton!X85+Darlington!X85+Dorchester!X85+Dillon!X85+Edgefield!X85+Fairfield!X85+Florence!X85+Georgetown!X85+Greenville!X85+Greenwood!X85+Hampton!X85+Horry!X85+Jasper!X85+Kershaw!X85+Lancaster!X85+Laurens!X85+Lee!X85+Lexington!X85+Marion!X85+Marlboro!X85+McCormick!X85+Newberry!X85+Oconee!X85+Orangeburg!X85+Pickens!X85+Richland!X85+Saluda!X85+Spartanburg!X85+Sumter!X85+Union!X85+Williamsburg!X85+York!X85+AW85)</f>
        <v>27705754</v>
      </c>
      <c r="Y85" s="11">
        <f>SUM(Abbeville!Y85+Aiken!Y85+Allendale!Y85+Anderson!Y85+Bamberg!Y85+Barnwell!Y85+Beaufort!Y85+Berkeley!Y85+Calhoun!Y85+Charleston!Y85+Cherokee!Y85+Chester!Y85+Chesterfield!Y85+Clarendon!Y85+Colleton!Y85+Darlington!Y85+Dorchester!Y85+Dillon!Y85+Edgefield!Y85+Fairfield!Y85+Florence!Y85+Georgetown!Y85+Greenville!Y85+Greenwood!Y85+Hampton!Y85+Horry!Y85+Jasper!Y85+Kershaw!Y85+Lancaster!Y85+Laurens!Y85+Lee!Y85+Lexington!Y85+Marion!Y85+Marlboro!Y85+McCormick!Y85+Newberry!Y85+Oconee!Y85+Orangeburg!Y85+Pickens!Y85+Richland!Y85+Saluda!Y85+Spartanburg!Y85+Sumter!Y85+Union!Y85+Williamsburg!Y85+York!Y85+AX85)</f>
        <v>29577220</v>
      </c>
      <c r="Z85" s="11">
        <f>SUM(Abbeville!Z85+Aiken!Z85+Allendale!Z85+Anderson!Z85+Bamberg!Z85+Barnwell!Z85+Beaufort!Z85+Berkeley!Z85+Calhoun!Z85+Charleston!Z85+Cherokee!Z85+Chester!Z85+Chesterfield!Z85+Clarendon!Z85+Colleton!Z85+Darlington!Z85+Dorchester!Z85+Dillon!Z85+Edgefield!Z85+Fairfield!Z85+Florence!Z85+Georgetown!Z85+Greenville!Z85+Greenwood!Z85+Hampton!Z85+Horry!Z85+Jasper!Z85+Kershaw!Z85+Lancaster!Z85+Laurens!Z85+Lee!Z85+Lexington!Z85+Marion!Z85+Marlboro!Z85+McCormick!Z85+Newberry!Z85+Oconee!Z85+Orangeburg!Z85+Pickens!Z85+Richland!Z85+Saluda!Z85+Spartanburg!Z85+Sumter!Z85+Union!Z85+Williamsburg!Z85+York!Z85+AY85)</f>
        <v>24154747</v>
      </c>
      <c r="AA85" s="11">
        <f>SUM(Abbeville!AA85+Aiken!AA85+Allendale!AA85+Anderson!AA85+Bamberg!AA85+Barnwell!AA85+Beaufort!AA85+Berkeley!AA85+Calhoun!AA85+Charleston!AA85+Cherokee!AA85+Chester!AA85+Chesterfield!AA85+Clarendon!AA85+Colleton!AA85+Darlington!AA85+Dorchester!AA85+Dillon!AA85+Edgefield!AA85+Fairfield!AA85+Florence!AA85+Georgetown!AA85+Greenville!AA85+Greenwood!AA85+Hampton!AA85+Horry!AA85+Jasper!AA85+Kershaw!AA85+Lancaster!AA85+Laurens!AA85+Lee!AA85+Lexington!AA85+Marion!AA85+Marlboro!AA85+McCormick!AA85+Newberry!AA85+Oconee!AA85+Orangeburg!AA85+Pickens!AA85+Richland!AA85+Saluda!AA85+Spartanburg!AA85+Sumter!AA85+Union!AA85+Williamsburg!AA85+York!AA85+AZ85)</f>
        <v>27896847</v>
      </c>
      <c r="AB85" s="11">
        <v>26418756</v>
      </c>
      <c r="AC85" s="11">
        <v>28083983</v>
      </c>
      <c r="AD85" s="11">
        <v>29183011</v>
      </c>
      <c r="AE85" s="11">
        <v>31913032</v>
      </c>
      <c r="AF85" s="11">
        <v>32076857</v>
      </c>
      <c r="AG85" s="41">
        <v>40062060</v>
      </c>
      <c r="AH85" s="41">
        <v>43310739</v>
      </c>
      <c r="AI85" s="13">
        <v>8.5876759857837826E-2</v>
      </c>
      <c r="AJ85" s="13">
        <v>8.1091162062060712E-2</v>
      </c>
      <c r="AL85" s="44" t="s">
        <v>108</v>
      </c>
      <c r="AM85" s="45"/>
      <c r="AN85" s="11">
        <v>418405</v>
      </c>
      <c r="AO85" s="11">
        <v>219468</v>
      </c>
      <c r="AP85" s="11">
        <v>201151</v>
      </c>
      <c r="AQ85" s="11">
        <v>200684</v>
      </c>
      <c r="AR85" s="11">
        <v>159601</v>
      </c>
      <c r="AS85" s="11">
        <v>216150</v>
      </c>
      <c r="AT85" s="11">
        <v>255901</v>
      </c>
      <c r="AU85" s="11">
        <v>250785</v>
      </c>
      <c r="AV85" s="11">
        <v>265178</v>
      </c>
      <c r="AW85" s="11">
        <v>248587</v>
      </c>
      <c r="AX85" s="11">
        <v>292511</v>
      </c>
      <c r="AY85" s="11">
        <v>237213</v>
      </c>
      <c r="AZ85" s="11">
        <v>187721</v>
      </c>
      <c r="BA85" s="11">
        <v>238715</v>
      </c>
      <c r="BB85" s="11">
        <v>257315</v>
      </c>
      <c r="BC85" s="11">
        <v>263955</v>
      </c>
      <c r="BD85" s="11">
        <v>285096</v>
      </c>
      <c r="BE85" s="11">
        <v>296565</v>
      </c>
      <c r="BF85" s="43">
        <v>355721</v>
      </c>
      <c r="BG85" s="43">
        <v>298528</v>
      </c>
    </row>
    <row r="86" spans="1:59" ht="10.5" customHeight="1" x14ac:dyDescent="0.2">
      <c r="A86" s="11"/>
      <c r="B86" s="11"/>
      <c r="C86" s="11" t="s">
        <v>56</v>
      </c>
      <c r="D86" s="11"/>
      <c r="E86" s="11"/>
      <c r="F86" s="2"/>
      <c r="G86" s="12">
        <v>329340426</v>
      </c>
      <c r="H86" s="12">
        <v>322816126</v>
      </c>
      <c r="I86" s="12">
        <v>337534325</v>
      </c>
      <c r="J86" s="12">
        <v>344967580</v>
      </c>
      <c r="K86" s="12">
        <v>416207647</v>
      </c>
      <c r="L86" s="12">
        <v>445192568</v>
      </c>
      <c r="M86" s="12">
        <v>456750630</v>
      </c>
      <c r="N86" s="12">
        <v>640092159</v>
      </c>
      <c r="O86" s="41">
        <f>SUM(Abbeville!O86+Aiken!O86+Allendale!O86+Anderson!O86+Bamberg!O86+Barnwell!O86+Beaufort!O86+Berkeley!O86+Calhoun!O86+Charleston!O86+Cherokee!O86+Chester!O86+Chesterfield!O86+Clarendon!O86+Colleton!O86+Darlington!O86+Dorchester!O86+Dillon!O86+Edgefield!O86+Fairfield!O86+Florence!O86+Georgetown!O86+Greenville!O86+Greenwood!O86+Hampton!O86+Horry!O86+Jasper!O86+Kershaw!O86+Lancaster!O86+Laurens!O86+Lee!O86+Lexington!O86+Marion!O86+Marlboro!O86+McCormick!O86+Newberry!O86+Oconee!O86+Orangeburg!O86+Pickens!O86+Richland!O86+Saluda!O86+Spartanburg!O86+Sumter!O86+Union!O86+Williamsburg!O86+York!O86+AN86)</f>
        <v>841125000</v>
      </c>
      <c r="P86" s="41">
        <f>SUM(Abbeville!P86+Aiken!P86+Allendale!P86+Anderson!P86+Bamberg!P86+Barnwell!P86+Beaufort!P86+Berkeley!P86+Calhoun!P86+Charleston!P86+Cherokee!P86+Chester!P86+Chesterfield!P86+Clarendon!P86+Colleton!P86+Darlington!P86+Dorchester!P86+Dillon!P86+Edgefield!P86+Fairfield!P86+Florence!P86+Georgetown!P86+Greenville!P86+Greenwood!P86+Hampton!P86+Horry!P86+Jasper!P86+Kershaw!P86+Lancaster!P86+Laurens!P86+Lee!P86+Lexington!P86+Marion!P86+Marlboro!P86+McCormick!P86+Newberry!P86+Oconee!P86+Orangeburg!P86+Pickens!P86+Richland!P86+Saluda!P86+Spartanburg!P86+Sumter!P86+Union!P86+Williamsburg!P86+York!P86+AO86)</f>
        <v>848111356</v>
      </c>
      <c r="Q86" s="41">
        <f>SUM(Abbeville!Q86+Aiken!Q86+Allendale!Q86+Anderson!Q86+Bamberg!Q86+Barnwell!Q86+Beaufort!Q86+Berkeley!Q86+Calhoun!Q86+Charleston!Q86+Cherokee!Q86+Chester!Q86+Chesterfield!Q86+Clarendon!Q86+Colleton!Q86+Darlington!Q86+Dorchester!Q86+Dillon!Q86+Edgefield!Q86+Fairfield!Q86+Florence!Q86+Georgetown!Q86+Greenville!Q86+Greenwood!Q86+Hampton!Q86+Horry!Q86+Jasper!Q86+Kershaw!Q86+Lancaster!Q86+Laurens!Q86+Lee!Q86+Lexington!Q86+Marion!Q86+Marlboro!Q86+McCormick!Q86+Newberry!Q86+Oconee!Q86+Orangeburg!Q86+Pickens!Q86+Richland!Q86+Saluda!Q86+Spartanburg!Q86+Sumter!Q86+Union!Q86+Williamsburg!Q86+York!Q86+AP86)</f>
        <v>748735203</v>
      </c>
      <c r="R86" s="41">
        <f>SUM(Abbeville!R86+Aiken!R86+Allendale!R86+Anderson!R86+Bamberg!R86+Barnwell!R86+Beaufort!R86+Berkeley!R86+Calhoun!R86+Charleston!R86+Cherokee!R86+Chester!R86+Chesterfield!R86+Clarendon!R86+Colleton!R86+Darlington!R86+Dorchester!R86+Dillon!R86+Edgefield!R86+Fairfield!R86+Florence!R86+Georgetown!R86+Greenville!R86+Greenwood!R86+Hampton!R86+Horry!R86+Jasper!R86+Kershaw!R86+Lancaster!R86+Laurens!R86+Lee!R86+Lexington!R86+Marion!R86+Marlboro!R86+McCormick!R86+Newberry!R86+Oconee!R86+Orangeburg!R86+Pickens!R86+Richland!R86+Saluda!R86+Spartanburg!R86+Sumter!R86+Union!R86+Williamsburg!R86+York!R86+AQ86)</f>
        <v>717263710</v>
      </c>
      <c r="S86" s="41">
        <f>SUM(Abbeville!S86+Aiken!S86+Allendale!S86+Anderson!S86+Bamberg!S86+Barnwell!S86+Beaufort!S86+Berkeley!S86+Calhoun!S86+Charleston!S86+Cherokee!S86+Chester!S86+Chesterfield!S86+Clarendon!S86+Colleton!S86+Darlington!S86+Dorchester!S86+Dillon!S86+Edgefield!S86+Fairfield!S86+Florence!S86+Georgetown!S86+Greenville!S86+Greenwood!S86+Hampton!S86+Horry!S86+Jasper!S86+Kershaw!S86+Lancaster!S86+Laurens!S86+Lee!S86+Lexington!S86+Marion!S86+Marlboro!S86+McCormick!S86+Newberry!S86+Oconee!S86+Orangeburg!S86+Pickens!S86+Richland!S86+Saluda!S86+Spartanburg!S86+Sumter!S86+Union!S86+Williamsburg!S86+York!S86+AR86)</f>
        <v>660109453</v>
      </c>
      <c r="T86" s="41">
        <f>SUM(Abbeville!T86+Aiken!T86+Allendale!T86+Anderson!T86+Bamberg!T86+Barnwell!T86+Beaufort!T86+Berkeley!T86+Calhoun!T86+Charleston!T86+Cherokee!T86+Chester!T86+Chesterfield!T86+Clarendon!T86+Colleton!T86+Darlington!T86+Dorchester!T86+Dillon!T86+Edgefield!T86+Fairfield!T86+Florence!T86+Georgetown!T86+Greenville!T86+Greenwood!T86+Hampton!T86+Horry!T86+Jasper!T86+Kershaw!T86+Lancaster!T86+Laurens!T86+Lee!T86+Lexington!T86+Marion!T86+Marlboro!T86+McCormick!T86+Newberry!T86+Oconee!T86+Orangeburg!T86+Pickens!T86+Richland!T86+Saluda!T86+Spartanburg!T86+Sumter!T86+Union!T86+Williamsburg!T86+York!T86+AS86)</f>
        <v>589837758</v>
      </c>
      <c r="U86" s="11">
        <f>SUM(Abbeville!U86+Aiken!U86+Allendale!U86+Anderson!U86+Bamberg!U86+Barnwell!U86+Beaufort!U86+Berkeley!U86+Calhoun!U86+Charleston!U86+Cherokee!U86+Chester!U86+Chesterfield!U86+Clarendon!U86+Colleton!U86+Darlington!U86+Dorchester!U86+Dillon!U86+Edgefield!U86+Fairfield!U86+Florence!U86+Georgetown!U86+Greenville!U86+Greenwood!U86+Hampton!U86+Horry!U86+Jasper!U86+Kershaw!U86+Lancaster!U86+Laurens!U86+Lee!U86+Lexington!U86+Marion!U86+Marlboro!U86+McCormick!U86+Newberry!U86+Oconee!U86+Orangeburg!U86+Pickens!U86+Richland!U86+Saluda!U86+Spartanburg!U86+Sumter!U86+Union!U86+Williamsburg!U86+York!U86+AT86)</f>
        <v>610369949</v>
      </c>
      <c r="V86" s="11">
        <f>SUM(Abbeville!V86+Aiken!V86+Allendale!V86+Anderson!V86+Bamberg!V86+Barnwell!V86+Beaufort!V86+Berkeley!V86+Calhoun!V86+Charleston!V86+Cherokee!V86+Chester!V86+Chesterfield!V86+Clarendon!V86+Colleton!V86+Darlington!V86+Dorchester!V86+Dillon!V86+Edgefield!V86+Fairfield!V86+Florence!V86+Georgetown!V86+Greenville!V86+Greenwood!V86+Hampton!V86+Horry!V86+Jasper!V86+Kershaw!V86+Lancaster!V86+Laurens!V86+Lee!V86+Lexington!V86+Marion!V86+Marlboro!V86+McCormick!V86+Newberry!V86+Oconee!V86+Orangeburg!V86+Pickens!V86+Richland!V86+Saluda!V86+Spartanburg!V86+Sumter!V86+Union!V86+Williamsburg!V86+York!V86+AU86)</f>
        <v>709882244</v>
      </c>
      <c r="W86" s="11">
        <f>SUM(Abbeville!W86+Aiken!W86+Allendale!W86+Anderson!W86+Bamberg!W86+Barnwell!W86+Beaufort!W86+Berkeley!W86+Calhoun!W86+Charleston!W86+Cherokee!W86+Chester!W86+Chesterfield!W86+Clarendon!W86+Colleton!W86+Darlington!W86+Dorchester!W86+Dillon!W86+Edgefield!W86+Fairfield!W86+Florence!W86+Georgetown!W86+Greenville!W86+Greenwood!W86+Hampton!W86+Horry!W86+Jasper!W86+Kershaw!W86+Lancaster!W86+Laurens!W86+Lee!W86+Lexington!W86+Marion!W86+Marlboro!W86+McCormick!W86+Newberry!W86+Oconee!W86+Orangeburg!W86+Pickens!W86+Richland!W86+Saluda!W86+Spartanburg!W86+Sumter!W86+Union!W86+Williamsburg!W86+York!W86+AV86)</f>
        <v>723228508</v>
      </c>
      <c r="X86" s="11">
        <f>SUM(Abbeville!X86+Aiken!X86+Allendale!X86+Anderson!X86+Bamberg!X86+Barnwell!X86+Beaufort!X86+Berkeley!X86+Calhoun!X86+Charleston!X86+Cherokee!X86+Chester!X86+Chesterfield!X86+Clarendon!X86+Colleton!X86+Darlington!X86+Dorchester!X86+Dillon!X86+Edgefield!X86+Fairfield!X86+Florence!X86+Georgetown!X86+Greenville!X86+Greenwood!X86+Hampton!X86+Horry!X86+Jasper!X86+Kershaw!X86+Lancaster!X86+Laurens!X86+Lee!X86+Lexington!X86+Marion!X86+Marlboro!X86+McCormick!X86+Newberry!X86+Oconee!X86+Orangeburg!X86+Pickens!X86+Richland!X86+Saluda!X86+Spartanburg!X86+Sumter!X86+Union!X86+Williamsburg!X86+York!X86+AW86)</f>
        <v>721521312</v>
      </c>
      <c r="Y86" s="11">
        <f>SUM(Abbeville!Y86+Aiken!Y86+Allendale!Y86+Anderson!Y86+Bamberg!Y86+Barnwell!Y86+Beaufort!Y86+Berkeley!Y86+Calhoun!Y86+Charleston!Y86+Cherokee!Y86+Chester!Y86+Chesterfield!Y86+Clarendon!Y86+Colleton!Y86+Darlington!Y86+Dorchester!Y86+Dillon!Y86+Edgefield!Y86+Fairfield!Y86+Florence!Y86+Georgetown!Y86+Greenville!Y86+Greenwood!Y86+Hampton!Y86+Horry!Y86+Jasper!Y86+Kershaw!Y86+Lancaster!Y86+Laurens!Y86+Lee!Y86+Lexington!Y86+Marion!Y86+Marlboro!Y86+McCormick!Y86+Newberry!Y86+Oconee!Y86+Orangeburg!Y86+Pickens!Y86+Richland!Y86+Saluda!Y86+Spartanburg!Y86+Sumter!Y86+Union!Y86+Williamsburg!Y86+York!Y86+AX86)</f>
        <v>770285063</v>
      </c>
      <c r="Z86" s="11">
        <f>SUM(Abbeville!Z86+Aiken!Z86+Allendale!Z86+Anderson!Z86+Bamberg!Z86+Barnwell!Z86+Beaufort!Z86+Berkeley!Z86+Calhoun!Z86+Charleston!Z86+Cherokee!Z86+Chester!Z86+Chesterfield!Z86+Clarendon!Z86+Colleton!Z86+Darlington!Z86+Dorchester!Z86+Dillon!Z86+Edgefield!Z86+Fairfield!Z86+Florence!Z86+Georgetown!Z86+Greenville!Z86+Greenwood!Z86+Hampton!Z86+Horry!Z86+Jasper!Z86+Kershaw!Z86+Lancaster!Z86+Laurens!Z86+Lee!Z86+Lexington!Z86+Marion!Z86+Marlboro!Z86+McCormick!Z86+Newberry!Z86+Oconee!Z86+Orangeburg!Z86+Pickens!Z86+Richland!Z86+Saluda!Z86+Spartanburg!Z86+Sumter!Z86+Union!Z86+Williamsburg!Z86+York!Z86+AY86)</f>
        <v>772349542</v>
      </c>
      <c r="AA86" s="11">
        <f>SUM(Abbeville!AA86+Aiken!AA86+Allendale!AA86+Anderson!AA86+Bamberg!AA86+Barnwell!AA86+Beaufort!AA86+Berkeley!AA86+Calhoun!AA86+Charleston!AA86+Cherokee!AA86+Chester!AA86+Chesterfield!AA86+Clarendon!AA86+Colleton!AA86+Darlington!AA86+Dorchester!AA86+Dillon!AA86+Edgefield!AA86+Fairfield!AA86+Florence!AA86+Georgetown!AA86+Greenville!AA86+Greenwood!AA86+Hampton!AA86+Horry!AA86+Jasper!AA86+Kershaw!AA86+Lancaster!AA86+Laurens!AA86+Lee!AA86+Lexington!AA86+Marion!AA86+Marlboro!AA86+McCormick!AA86+Newberry!AA86+Oconee!AA86+Orangeburg!AA86+Pickens!AA86+Richland!AA86+Saluda!AA86+Spartanburg!AA86+Sumter!AA86+Union!AA86+Williamsburg!AA86+York!AA86+AZ86)</f>
        <v>855817129</v>
      </c>
      <c r="AB86" s="11">
        <v>887003722.10000002</v>
      </c>
      <c r="AC86" s="11">
        <v>942355093</v>
      </c>
      <c r="AD86" s="11">
        <v>965365462</v>
      </c>
      <c r="AE86" s="11">
        <v>1070637885</v>
      </c>
      <c r="AF86" s="11">
        <v>1195601434</v>
      </c>
      <c r="AG86" s="41">
        <v>1286225108.8800001</v>
      </c>
      <c r="AH86" s="41">
        <v>1468862459.24</v>
      </c>
      <c r="AI86" s="13">
        <v>8.7700383172867546E-2</v>
      </c>
      <c r="AJ86" s="13">
        <v>0.14199485696483885</v>
      </c>
      <c r="AL86" s="44" t="s">
        <v>109</v>
      </c>
      <c r="AM86" s="45"/>
      <c r="AN86" s="11">
        <v>3801028</v>
      </c>
      <c r="AO86" s="11">
        <v>4683288</v>
      </c>
      <c r="AP86" s="11">
        <v>4942386</v>
      </c>
      <c r="AQ86" s="11">
        <v>8780532</v>
      </c>
      <c r="AR86" s="11">
        <v>5360026</v>
      </c>
      <c r="AS86" s="11">
        <v>3695949</v>
      </c>
      <c r="AT86" s="11">
        <v>4087650</v>
      </c>
      <c r="AU86" s="11">
        <v>5394169</v>
      </c>
      <c r="AV86" s="11">
        <v>4267187</v>
      </c>
      <c r="AW86" s="11">
        <v>8120936</v>
      </c>
      <c r="AX86" s="11">
        <v>19728465</v>
      </c>
      <c r="AY86" s="11">
        <v>39208473</v>
      </c>
      <c r="AZ86" s="11">
        <v>47612575</v>
      </c>
      <c r="BA86" s="11">
        <v>56390334.100000001</v>
      </c>
      <c r="BB86" s="11">
        <v>39193056</v>
      </c>
      <c r="BC86" s="11">
        <v>28841554</v>
      </c>
      <c r="BD86" s="11">
        <v>30392199</v>
      </c>
      <c r="BE86" s="11">
        <v>42546530</v>
      </c>
      <c r="BF86" s="43">
        <v>72112620.879999995</v>
      </c>
      <c r="BG86" s="43">
        <v>53014780.239999995</v>
      </c>
    </row>
    <row r="87" spans="1:59" ht="10.5" customHeight="1" x14ac:dyDescent="0.2">
      <c r="A87" s="11"/>
      <c r="B87" s="11"/>
      <c r="C87" s="11" t="s">
        <v>57</v>
      </c>
      <c r="D87" s="11"/>
      <c r="E87" s="11"/>
      <c r="F87" s="2"/>
      <c r="G87" s="12">
        <v>803005087</v>
      </c>
      <c r="H87" s="12">
        <v>832564471</v>
      </c>
      <c r="I87" s="12">
        <v>858642337</v>
      </c>
      <c r="J87" s="12">
        <v>892510067</v>
      </c>
      <c r="K87" s="12">
        <v>942170022</v>
      </c>
      <c r="L87" s="12">
        <v>1006508468</v>
      </c>
      <c r="M87" s="12">
        <v>1078080282</v>
      </c>
      <c r="N87" s="12">
        <v>1114273990</v>
      </c>
      <c r="O87" s="41">
        <f>SUM(Abbeville!O87+Aiken!O87+Allendale!O87+Anderson!O87+Bamberg!O87+Barnwell!O87+Beaufort!O87+Berkeley!O87+Calhoun!O87+Charleston!O87+Cherokee!O87+Chester!O87+Chesterfield!O87+Clarendon!O87+Colleton!O87+Darlington!O87+Dorchester!O87+Dillon!O87+Edgefield!O87+Fairfield!O87+Florence!O87+Georgetown!O87+Greenville!O87+Greenwood!O87+Hampton!O87+Horry!O87+Jasper!O87+Kershaw!O87+Lancaster!O87+Laurens!O87+Lee!O87+Lexington!O87+Marion!O87+Marlboro!O87+McCormick!O87+Newberry!O87+Oconee!O87+Orangeburg!O87+Pickens!O87+Richland!O87+Saluda!O87+Spartanburg!O87+Sumter!O87+Union!O87+Williamsburg!O87+York!O87+AN87)</f>
        <v>1152028357</v>
      </c>
      <c r="P87" s="41">
        <f>SUM(Abbeville!P87+Aiken!P87+Allendale!P87+Anderson!P87+Bamberg!P87+Barnwell!P87+Beaufort!P87+Berkeley!P87+Calhoun!P87+Charleston!P87+Cherokee!P87+Chester!P87+Chesterfield!P87+Clarendon!P87+Colleton!P87+Darlington!P87+Dorchester!P87+Dillon!P87+Edgefield!P87+Fairfield!P87+Florence!P87+Georgetown!P87+Greenville!P87+Greenwood!P87+Hampton!P87+Horry!P87+Jasper!P87+Kershaw!P87+Lancaster!P87+Laurens!P87+Lee!P87+Lexington!P87+Marion!P87+Marlboro!P87+McCormick!P87+Newberry!P87+Oconee!P87+Orangeburg!P87+Pickens!P87+Richland!P87+Saluda!P87+Spartanburg!P87+Sumter!P87+Union!P87+Williamsburg!P87+York!P87+AO87)</f>
        <v>1088775840</v>
      </c>
      <c r="Q87" s="41">
        <f>SUM(Abbeville!Q87+Aiken!Q87+Allendale!Q87+Anderson!Q87+Bamberg!Q87+Barnwell!Q87+Beaufort!Q87+Berkeley!Q87+Calhoun!Q87+Charleston!Q87+Cherokee!Q87+Chester!Q87+Chesterfield!Q87+Clarendon!Q87+Colleton!Q87+Darlington!Q87+Dorchester!Q87+Dillon!Q87+Edgefield!Q87+Fairfield!Q87+Florence!Q87+Georgetown!Q87+Greenville!Q87+Greenwood!Q87+Hampton!Q87+Horry!Q87+Jasper!Q87+Kershaw!Q87+Lancaster!Q87+Laurens!Q87+Lee!Q87+Lexington!Q87+Marion!Q87+Marlboro!Q87+McCormick!Q87+Newberry!Q87+Oconee!Q87+Orangeburg!Q87+Pickens!Q87+Richland!Q87+Saluda!Q87+Spartanburg!Q87+Sumter!Q87+Union!Q87+Williamsburg!Q87+York!Q87+AP87)</f>
        <v>1032204791</v>
      </c>
      <c r="R87" s="41">
        <f>SUM(Abbeville!R87+Aiken!R87+Allendale!R87+Anderson!R87+Bamberg!R87+Barnwell!R87+Beaufort!R87+Berkeley!R87+Calhoun!R87+Charleston!R87+Cherokee!R87+Chester!R87+Chesterfield!R87+Clarendon!R87+Colleton!R87+Darlington!R87+Dorchester!R87+Dillon!R87+Edgefield!R87+Fairfield!R87+Florence!R87+Georgetown!R87+Greenville!R87+Greenwood!R87+Hampton!R87+Horry!R87+Jasper!R87+Kershaw!R87+Lancaster!R87+Laurens!R87+Lee!R87+Lexington!R87+Marion!R87+Marlboro!R87+McCormick!R87+Newberry!R87+Oconee!R87+Orangeburg!R87+Pickens!R87+Richland!R87+Saluda!R87+Spartanburg!R87+Sumter!R87+Union!R87+Williamsburg!R87+York!R87+AQ87)</f>
        <v>1027981967</v>
      </c>
      <c r="S87" s="41">
        <f>SUM(Abbeville!S87+Aiken!S87+Allendale!S87+Anderson!S87+Bamberg!S87+Barnwell!S87+Beaufort!S87+Berkeley!S87+Calhoun!S87+Charleston!S87+Cherokee!S87+Chester!S87+Chesterfield!S87+Clarendon!S87+Colleton!S87+Darlington!S87+Dorchester!S87+Dillon!S87+Edgefield!S87+Fairfield!S87+Florence!S87+Georgetown!S87+Greenville!S87+Greenwood!S87+Hampton!S87+Horry!S87+Jasper!S87+Kershaw!S87+Lancaster!S87+Laurens!S87+Lee!S87+Lexington!S87+Marion!S87+Marlboro!S87+McCormick!S87+Newberry!S87+Oconee!S87+Orangeburg!S87+Pickens!S87+Richland!S87+Saluda!S87+Spartanburg!S87+Sumter!S87+Union!S87+Williamsburg!S87+York!S87+AR87)</f>
        <v>1093602433</v>
      </c>
      <c r="T87" s="41">
        <f>SUM(Abbeville!T87+Aiken!T87+Allendale!T87+Anderson!T87+Bamberg!T87+Barnwell!T87+Beaufort!T87+Berkeley!T87+Calhoun!T87+Charleston!T87+Cherokee!T87+Chester!T87+Chesterfield!T87+Clarendon!T87+Colleton!T87+Darlington!T87+Dorchester!T87+Dillon!T87+Edgefield!T87+Fairfield!T87+Florence!T87+Georgetown!T87+Greenville!T87+Greenwood!T87+Hampton!T87+Horry!T87+Jasper!T87+Kershaw!T87+Lancaster!T87+Laurens!T87+Lee!T87+Lexington!T87+Marion!T87+Marlboro!T87+McCormick!T87+Newberry!T87+Oconee!T87+Orangeburg!T87+Pickens!T87+Richland!T87+Saluda!T87+Spartanburg!T87+Sumter!T87+Union!T87+Williamsburg!T87+York!T87+AS87)</f>
        <v>1367031099</v>
      </c>
      <c r="U87" s="11">
        <f>SUM(Abbeville!U87+Aiken!U87+Allendale!U87+Anderson!U87+Bamberg!U87+Barnwell!U87+Beaufort!U87+Berkeley!U87+Calhoun!U87+Charleston!U87+Cherokee!U87+Chester!U87+Chesterfield!U87+Clarendon!U87+Colleton!U87+Darlington!U87+Dorchester!U87+Dillon!U87+Edgefield!U87+Fairfield!U87+Florence!U87+Georgetown!U87+Greenville!U87+Greenwood!U87+Hampton!U87+Horry!U87+Jasper!U87+Kershaw!U87+Lancaster!U87+Laurens!U87+Lee!U87+Lexington!U87+Marion!U87+Marlboro!U87+McCormick!U87+Newberry!U87+Oconee!U87+Orangeburg!U87+Pickens!U87+Richland!U87+Saluda!U87+Spartanburg!U87+Sumter!U87+Union!U87+Williamsburg!U87+York!U87+AT87)</f>
        <v>1428268922</v>
      </c>
      <c r="V87" s="11">
        <f>SUM(Abbeville!V87+Aiken!V87+Allendale!V87+Anderson!V87+Bamberg!V87+Barnwell!V87+Beaufort!V87+Berkeley!V87+Calhoun!V87+Charleston!V87+Cherokee!V87+Chester!V87+Chesterfield!V87+Clarendon!V87+Colleton!V87+Darlington!V87+Dorchester!V87+Dillon!V87+Edgefield!V87+Fairfield!V87+Florence!V87+Georgetown!V87+Greenville!V87+Greenwood!V87+Hampton!V87+Horry!V87+Jasper!V87+Kershaw!V87+Lancaster!V87+Laurens!V87+Lee!V87+Lexington!V87+Marion!V87+Marlboro!V87+McCormick!V87+Newberry!V87+Oconee!V87+Orangeburg!V87+Pickens!V87+Richland!V87+Saluda!V87+Spartanburg!V87+Sumter!V87+Union!V87+Williamsburg!V87+York!V87+AU87)</f>
        <v>1525925496</v>
      </c>
      <c r="W87" s="11">
        <f>SUM(Abbeville!W87+Aiken!W87+Allendale!W87+Anderson!W87+Bamberg!W87+Barnwell!W87+Beaufort!W87+Berkeley!W87+Calhoun!W87+Charleston!W87+Cherokee!W87+Chester!W87+Chesterfield!W87+Clarendon!W87+Colleton!W87+Darlington!W87+Dorchester!W87+Dillon!W87+Edgefield!W87+Fairfield!W87+Florence!W87+Georgetown!W87+Greenville!W87+Greenwood!W87+Hampton!W87+Horry!W87+Jasper!W87+Kershaw!W87+Lancaster!W87+Laurens!W87+Lee!W87+Lexington!W87+Marion!W87+Marlboro!W87+McCormick!W87+Newberry!W87+Oconee!W87+Orangeburg!W87+Pickens!W87+Richland!W87+Saluda!W87+Spartanburg!W87+Sumter!W87+Union!W87+Williamsburg!W87+York!W87+AV87)</f>
        <v>1352160493</v>
      </c>
      <c r="X87" s="11">
        <f>SUM(Abbeville!X87+Aiken!X87+Allendale!X87+Anderson!X87+Bamberg!X87+Barnwell!X87+Beaufort!X87+Berkeley!X87+Calhoun!X87+Charleston!X87+Cherokee!X87+Chester!X87+Chesterfield!X87+Clarendon!X87+Colleton!X87+Darlington!X87+Dorchester!X87+Dillon!X87+Edgefield!X87+Fairfield!X87+Florence!X87+Georgetown!X87+Greenville!X87+Greenwood!X87+Hampton!X87+Horry!X87+Jasper!X87+Kershaw!X87+Lancaster!X87+Laurens!X87+Lee!X87+Lexington!X87+Marion!X87+Marlboro!X87+McCormick!X87+Newberry!X87+Oconee!X87+Orangeburg!X87+Pickens!X87+Richland!X87+Saluda!X87+Spartanburg!X87+Sumter!X87+Union!X87+Williamsburg!X87+York!X87+AW87)</f>
        <v>1111018919</v>
      </c>
      <c r="Y87" s="11">
        <f>SUM(Abbeville!Y87+Aiken!Y87+Allendale!Y87+Anderson!Y87+Bamberg!Y87+Barnwell!Y87+Beaufort!Y87+Berkeley!Y87+Calhoun!Y87+Charleston!Y87+Cherokee!Y87+Chester!Y87+Chesterfield!Y87+Clarendon!Y87+Colleton!Y87+Darlington!Y87+Dorchester!Y87+Dillon!Y87+Edgefield!Y87+Fairfield!Y87+Florence!Y87+Georgetown!Y87+Greenville!Y87+Greenwood!Y87+Hampton!Y87+Horry!Y87+Jasper!Y87+Kershaw!Y87+Lancaster!Y87+Laurens!Y87+Lee!Y87+Lexington!Y87+Marion!Y87+Marlboro!Y87+McCormick!Y87+Newberry!Y87+Oconee!Y87+Orangeburg!Y87+Pickens!Y87+Richland!Y87+Saluda!Y87+Spartanburg!Y87+Sumter!Y87+Union!Y87+Williamsburg!Y87+York!Y87+AX87)</f>
        <v>1035007416</v>
      </c>
      <c r="Z87" s="11">
        <f>SUM(Abbeville!Z87+Aiken!Z87+Allendale!Z87+Anderson!Z87+Bamberg!Z87+Barnwell!Z87+Beaufort!Z87+Berkeley!Z87+Calhoun!Z87+Charleston!Z87+Cherokee!Z87+Chester!Z87+Chesterfield!Z87+Clarendon!Z87+Colleton!Z87+Darlington!Z87+Dorchester!Z87+Dillon!Z87+Edgefield!Z87+Fairfield!Z87+Florence!Z87+Georgetown!Z87+Greenville!Z87+Greenwood!Z87+Hampton!Z87+Horry!Z87+Jasper!Z87+Kershaw!Z87+Lancaster!Z87+Laurens!Z87+Lee!Z87+Lexington!Z87+Marion!Z87+Marlboro!Z87+McCormick!Z87+Newberry!Z87+Oconee!Z87+Orangeburg!Z87+Pickens!Z87+Richland!Z87+Saluda!Z87+Spartanburg!Z87+Sumter!Z87+Union!Z87+Williamsburg!Z87+York!Z87+AY87)</f>
        <v>1184599636</v>
      </c>
      <c r="AA87" s="11">
        <f>SUM(Abbeville!AA87+Aiken!AA87+Allendale!AA87+Anderson!AA87+Bamberg!AA87+Barnwell!AA87+Beaufort!AA87+Berkeley!AA87+Calhoun!AA87+Charleston!AA87+Cherokee!AA87+Chester!AA87+Chesterfield!AA87+Clarendon!AA87+Colleton!AA87+Darlington!AA87+Dorchester!AA87+Dillon!AA87+Edgefield!AA87+Fairfield!AA87+Florence!AA87+Georgetown!AA87+Greenville!AA87+Greenwood!AA87+Hampton!AA87+Horry!AA87+Jasper!AA87+Kershaw!AA87+Lancaster!AA87+Laurens!AA87+Lee!AA87+Lexington!AA87+Marion!AA87+Marlboro!AA87+McCormick!AA87+Newberry!AA87+Oconee!AA87+Orangeburg!AA87+Pickens!AA87+Richland!AA87+Saluda!AA87+Spartanburg!AA87+Sumter!AA87+Union!AA87+Williamsburg!AA87+York!AA87+AZ87)</f>
        <v>1274040051</v>
      </c>
      <c r="AB87" s="11">
        <v>1354953695.1800001</v>
      </c>
      <c r="AC87" s="11">
        <v>1497849717</v>
      </c>
      <c r="AD87" s="11">
        <v>1585980779</v>
      </c>
      <c r="AE87" s="11">
        <v>1758206785</v>
      </c>
      <c r="AF87" s="11">
        <v>1796971176</v>
      </c>
      <c r="AG87" s="41">
        <v>1896444921</v>
      </c>
      <c r="AH87" s="41">
        <v>1837691461.1700001</v>
      </c>
      <c r="AI87" s="13">
        <v>5.2102430667752886E-2</v>
      </c>
      <c r="AJ87" s="13">
        <v>-3.098084166821944E-2</v>
      </c>
      <c r="AL87" s="44" t="s">
        <v>110</v>
      </c>
      <c r="AM87" s="45"/>
      <c r="AN87" s="11">
        <v>6114206</v>
      </c>
      <c r="AO87" s="11">
        <v>5671092</v>
      </c>
      <c r="AP87" s="11">
        <v>4829699</v>
      </c>
      <c r="AQ87" s="11">
        <v>2012412</v>
      </c>
      <c r="AR87" s="11">
        <v>4714349</v>
      </c>
      <c r="AS87" s="11">
        <v>5760180</v>
      </c>
      <c r="AT87" s="11">
        <v>5699327</v>
      </c>
      <c r="AU87" s="11">
        <v>5457628</v>
      </c>
      <c r="AV87" s="11">
        <v>19687700</v>
      </c>
      <c r="AW87" s="11">
        <v>38820685</v>
      </c>
      <c r="AX87" s="11">
        <v>54574330</v>
      </c>
      <c r="AY87" s="11">
        <v>26371073</v>
      </c>
      <c r="AZ87" s="11">
        <v>31816511</v>
      </c>
      <c r="BA87" s="11">
        <v>40081392.179999992</v>
      </c>
      <c r="BB87" s="11">
        <v>47053911</v>
      </c>
      <c r="BC87" s="11">
        <v>59407929</v>
      </c>
      <c r="BD87" s="11">
        <v>68317172</v>
      </c>
      <c r="BE87" s="11">
        <v>86792966</v>
      </c>
      <c r="BF87" s="43">
        <v>158041349</v>
      </c>
      <c r="BG87" s="43">
        <v>104740925.16999999</v>
      </c>
    </row>
    <row r="88" spans="1:59" ht="10.5" customHeight="1" x14ac:dyDescent="0.2">
      <c r="A88" s="11"/>
      <c r="B88" s="11"/>
      <c r="C88" s="11" t="s">
        <v>58</v>
      </c>
      <c r="D88" s="11"/>
      <c r="E88" s="11"/>
      <c r="F88" s="2"/>
      <c r="G88" s="12">
        <v>248394588</v>
      </c>
      <c r="H88" s="12">
        <v>258347918</v>
      </c>
      <c r="I88" s="12">
        <v>298870153</v>
      </c>
      <c r="J88" s="12">
        <v>342404939</v>
      </c>
      <c r="K88" s="12">
        <v>347627249</v>
      </c>
      <c r="L88" s="12">
        <v>368392113</v>
      </c>
      <c r="M88" s="12">
        <v>388176753</v>
      </c>
      <c r="N88" s="12">
        <v>435451575</v>
      </c>
      <c r="O88" s="41">
        <f>SUM(Abbeville!O88+Aiken!O88+Allendale!O88+Anderson!O88+Bamberg!O88+Barnwell!O88+Beaufort!O88+Berkeley!O88+Calhoun!O88+Charleston!O88+Cherokee!O88+Chester!O88+Chesterfield!O88+Clarendon!O88+Colleton!O88+Darlington!O88+Dorchester!O88+Dillon!O88+Edgefield!O88+Fairfield!O88+Florence!O88+Georgetown!O88+Greenville!O88+Greenwood!O88+Hampton!O88+Horry!O88+Jasper!O88+Kershaw!O88+Lancaster!O88+Laurens!O88+Lee!O88+Lexington!O88+Marion!O88+Marlboro!O88+McCormick!O88+Newberry!O88+Oconee!O88+Orangeburg!O88+Pickens!O88+Richland!O88+Saluda!O88+Spartanburg!O88+Sumter!O88+Union!O88+Williamsburg!O88+York!O88+AN88)</f>
        <v>486577605</v>
      </c>
      <c r="P88" s="41">
        <f>SUM(Abbeville!P88+Aiken!P88+Allendale!P88+Anderson!P88+Bamberg!P88+Barnwell!P88+Beaufort!P88+Berkeley!P88+Calhoun!P88+Charleston!P88+Cherokee!P88+Chester!P88+Chesterfield!P88+Clarendon!P88+Colleton!P88+Darlington!P88+Dorchester!P88+Dillon!P88+Edgefield!P88+Fairfield!P88+Florence!P88+Georgetown!P88+Greenville!P88+Greenwood!P88+Hampton!P88+Horry!P88+Jasper!P88+Kershaw!P88+Lancaster!P88+Laurens!P88+Lee!P88+Lexington!P88+Marion!P88+Marlboro!P88+McCormick!P88+Newberry!P88+Oconee!P88+Orangeburg!P88+Pickens!P88+Richland!P88+Saluda!P88+Spartanburg!P88+Sumter!P88+Union!P88+Williamsburg!P88+York!P88+AO88)</f>
        <v>476643690</v>
      </c>
      <c r="Q88" s="41">
        <f>SUM(Abbeville!Q88+Aiken!Q88+Allendale!Q88+Anderson!Q88+Bamberg!Q88+Barnwell!Q88+Beaufort!Q88+Berkeley!Q88+Calhoun!Q88+Charleston!Q88+Cherokee!Q88+Chester!Q88+Chesterfield!Q88+Clarendon!Q88+Colleton!Q88+Darlington!Q88+Dorchester!Q88+Dillon!Q88+Edgefield!Q88+Fairfield!Q88+Florence!Q88+Georgetown!Q88+Greenville!Q88+Greenwood!Q88+Hampton!Q88+Horry!Q88+Jasper!Q88+Kershaw!Q88+Lancaster!Q88+Laurens!Q88+Lee!Q88+Lexington!Q88+Marion!Q88+Marlboro!Q88+McCormick!Q88+Newberry!Q88+Oconee!Q88+Orangeburg!Q88+Pickens!Q88+Richland!Q88+Saluda!Q88+Spartanburg!Q88+Sumter!Q88+Union!Q88+Williamsburg!Q88+York!Q88+AP88)</f>
        <v>478198256</v>
      </c>
      <c r="R88" s="41">
        <f>SUM(Abbeville!R88+Aiken!R88+Allendale!R88+Anderson!R88+Bamberg!R88+Barnwell!R88+Beaufort!R88+Berkeley!R88+Calhoun!R88+Charleston!R88+Cherokee!R88+Chester!R88+Chesterfield!R88+Clarendon!R88+Colleton!R88+Darlington!R88+Dorchester!R88+Dillon!R88+Edgefield!R88+Fairfield!R88+Florence!R88+Georgetown!R88+Greenville!R88+Greenwood!R88+Hampton!R88+Horry!R88+Jasper!R88+Kershaw!R88+Lancaster!R88+Laurens!R88+Lee!R88+Lexington!R88+Marion!R88+Marlboro!R88+McCormick!R88+Newberry!R88+Oconee!R88+Orangeburg!R88+Pickens!R88+Richland!R88+Saluda!R88+Spartanburg!R88+Sumter!R88+Union!R88+Williamsburg!R88+York!R88+AQ88)</f>
        <v>476719657</v>
      </c>
      <c r="S88" s="41">
        <f>SUM(Abbeville!S88+Aiken!S88+Allendale!S88+Anderson!S88+Bamberg!S88+Barnwell!S88+Beaufort!S88+Berkeley!S88+Calhoun!S88+Charleston!S88+Cherokee!S88+Chester!S88+Chesterfield!S88+Clarendon!S88+Colleton!S88+Darlington!S88+Dorchester!S88+Dillon!S88+Edgefield!S88+Fairfield!S88+Florence!S88+Georgetown!S88+Greenville!S88+Greenwood!S88+Hampton!S88+Horry!S88+Jasper!S88+Kershaw!S88+Lancaster!S88+Laurens!S88+Lee!S88+Lexington!S88+Marion!S88+Marlboro!S88+McCormick!S88+Newberry!S88+Oconee!S88+Orangeburg!S88+Pickens!S88+Richland!S88+Saluda!S88+Spartanburg!S88+Sumter!S88+Union!S88+Williamsburg!S88+York!S88+AR88)</f>
        <v>527649360</v>
      </c>
      <c r="T88" s="41">
        <f>SUM(Abbeville!T88+Aiken!T88+Allendale!T88+Anderson!T88+Bamberg!T88+Barnwell!T88+Beaufort!T88+Berkeley!T88+Calhoun!T88+Charleston!T88+Cherokee!T88+Chester!T88+Chesterfield!T88+Clarendon!T88+Colleton!T88+Darlington!T88+Dorchester!T88+Dillon!T88+Edgefield!T88+Fairfield!T88+Florence!T88+Georgetown!T88+Greenville!T88+Greenwood!T88+Hampton!T88+Horry!T88+Jasper!T88+Kershaw!T88+Lancaster!T88+Laurens!T88+Lee!T88+Lexington!T88+Marion!T88+Marlboro!T88+McCormick!T88+Newberry!T88+Oconee!T88+Orangeburg!T88+Pickens!T88+Richland!T88+Saluda!T88+Spartanburg!T88+Sumter!T88+Union!T88+Williamsburg!T88+York!T88+AS88)</f>
        <v>529527421</v>
      </c>
      <c r="U88" s="11">
        <f>SUM(Abbeville!U88+Aiken!U88+Allendale!U88+Anderson!U88+Bamberg!U88+Barnwell!U88+Beaufort!U88+Berkeley!U88+Calhoun!U88+Charleston!U88+Cherokee!U88+Chester!U88+Chesterfield!U88+Clarendon!U88+Colleton!U88+Darlington!U88+Dorchester!U88+Dillon!U88+Edgefield!U88+Fairfield!U88+Florence!U88+Georgetown!U88+Greenville!U88+Greenwood!U88+Hampton!U88+Horry!U88+Jasper!U88+Kershaw!U88+Lancaster!U88+Laurens!U88+Lee!U88+Lexington!U88+Marion!U88+Marlboro!U88+McCormick!U88+Newberry!U88+Oconee!U88+Orangeburg!U88+Pickens!U88+Richland!U88+Saluda!U88+Spartanburg!U88+Sumter!U88+Union!U88+Williamsburg!U88+York!U88+AT88)</f>
        <v>551771519</v>
      </c>
      <c r="V88" s="11">
        <f>SUM(Abbeville!V88+Aiken!V88+Allendale!V88+Anderson!V88+Bamberg!V88+Barnwell!V88+Beaufort!V88+Berkeley!V88+Calhoun!V88+Charleston!V88+Cherokee!V88+Chester!V88+Chesterfield!V88+Clarendon!V88+Colleton!V88+Darlington!V88+Dorchester!V88+Dillon!V88+Edgefield!V88+Fairfield!V88+Florence!V88+Georgetown!V88+Greenville!V88+Greenwood!V88+Hampton!V88+Horry!V88+Jasper!V88+Kershaw!V88+Lancaster!V88+Laurens!V88+Lee!V88+Lexington!V88+Marion!V88+Marlboro!V88+McCormick!V88+Newberry!V88+Oconee!V88+Orangeburg!V88+Pickens!V88+Richland!V88+Saluda!V88+Spartanburg!V88+Sumter!V88+Union!V88+Williamsburg!V88+York!V88+AU88)</f>
        <v>579782633</v>
      </c>
      <c r="W88" s="11">
        <f>SUM(Abbeville!W88+Aiken!W88+Allendale!W88+Anderson!W88+Bamberg!W88+Barnwell!W88+Beaufort!W88+Berkeley!W88+Calhoun!W88+Charleston!W88+Cherokee!W88+Chester!W88+Chesterfield!W88+Clarendon!W88+Colleton!W88+Darlington!W88+Dorchester!W88+Dillon!W88+Edgefield!W88+Fairfield!W88+Florence!W88+Georgetown!W88+Greenville!W88+Greenwood!W88+Hampton!W88+Horry!W88+Jasper!W88+Kershaw!W88+Lancaster!W88+Laurens!W88+Lee!W88+Lexington!W88+Marion!W88+Marlboro!W88+McCormick!W88+Newberry!W88+Oconee!W88+Orangeburg!W88+Pickens!W88+Richland!W88+Saluda!W88+Spartanburg!W88+Sumter!W88+Union!W88+Williamsburg!W88+York!W88+AV88)</f>
        <v>509629693</v>
      </c>
      <c r="X88" s="11">
        <f>SUM(Abbeville!X88+Aiken!X88+Allendale!X88+Anderson!X88+Bamberg!X88+Barnwell!X88+Beaufort!X88+Berkeley!X88+Calhoun!X88+Charleston!X88+Cherokee!X88+Chester!X88+Chesterfield!X88+Clarendon!X88+Colleton!X88+Darlington!X88+Dorchester!X88+Dillon!X88+Edgefield!X88+Fairfield!X88+Florence!X88+Georgetown!X88+Greenville!X88+Greenwood!X88+Hampton!X88+Horry!X88+Jasper!X88+Kershaw!X88+Lancaster!X88+Laurens!X88+Lee!X88+Lexington!X88+Marion!X88+Marlboro!X88+McCormick!X88+Newberry!X88+Oconee!X88+Orangeburg!X88+Pickens!X88+Richland!X88+Saluda!X88+Spartanburg!X88+Sumter!X88+Union!X88+Williamsburg!X88+York!X88+AW88)</f>
        <v>423681696</v>
      </c>
      <c r="Y88" s="11">
        <f>SUM(Abbeville!Y88+Aiken!Y88+Allendale!Y88+Anderson!Y88+Bamberg!Y88+Barnwell!Y88+Beaufort!Y88+Berkeley!Y88+Calhoun!Y88+Charleston!Y88+Cherokee!Y88+Chester!Y88+Chesterfield!Y88+Clarendon!Y88+Colleton!Y88+Darlington!Y88+Dorchester!Y88+Dillon!Y88+Edgefield!Y88+Fairfield!Y88+Florence!Y88+Georgetown!Y88+Greenville!Y88+Greenwood!Y88+Hampton!Y88+Horry!Y88+Jasper!Y88+Kershaw!Y88+Lancaster!Y88+Laurens!Y88+Lee!Y88+Lexington!Y88+Marion!Y88+Marlboro!Y88+McCormick!Y88+Newberry!Y88+Oconee!Y88+Orangeburg!Y88+Pickens!Y88+Richland!Y88+Saluda!Y88+Spartanburg!Y88+Sumter!Y88+Union!Y88+Williamsburg!Y88+York!Y88+AX88)</f>
        <v>432723962</v>
      </c>
      <c r="Z88" s="11">
        <f>SUM(Abbeville!Z88+Aiken!Z88+Allendale!Z88+Anderson!Z88+Bamberg!Z88+Barnwell!Z88+Beaufort!Z88+Berkeley!Z88+Calhoun!Z88+Charleston!Z88+Cherokee!Z88+Chester!Z88+Chesterfield!Z88+Clarendon!Z88+Colleton!Z88+Darlington!Z88+Dorchester!Z88+Dillon!Z88+Edgefield!Z88+Fairfield!Z88+Florence!Z88+Georgetown!Z88+Greenville!Z88+Greenwood!Z88+Hampton!Z88+Horry!Z88+Jasper!Z88+Kershaw!Z88+Lancaster!Z88+Laurens!Z88+Lee!Z88+Lexington!Z88+Marion!Z88+Marlboro!Z88+McCormick!Z88+Newberry!Z88+Oconee!Z88+Orangeburg!Z88+Pickens!Z88+Richland!Z88+Saluda!Z88+Spartanburg!Z88+Sumter!Z88+Union!Z88+Williamsburg!Z88+York!Z88+AY88)</f>
        <v>501827700</v>
      </c>
      <c r="AA88" s="11">
        <f>SUM(Abbeville!AA88+Aiken!AA88+Allendale!AA88+Anderson!AA88+Bamberg!AA88+Barnwell!AA88+Beaufort!AA88+Berkeley!AA88+Calhoun!AA88+Charleston!AA88+Cherokee!AA88+Chester!AA88+Chesterfield!AA88+Clarendon!AA88+Colleton!AA88+Darlington!AA88+Dorchester!AA88+Dillon!AA88+Edgefield!AA88+Fairfield!AA88+Florence!AA88+Georgetown!AA88+Greenville!AA88+Greenwood!AA88+Hampton!AA88+Horry!AA88+Jasper!AA88+Kershaw!AA88+Lancaster!AA88+Laurens!AA88+Lee!AA88+Lexington!AA88+Marion!AA88+Marlboro!AA88+McCormick!AA88+Newberry!AA88+Oconee!AA88+Orangeburg!AA88+Pickens!AA88+Richland!AA88+Saluda!AA88+Spartanburg!AA88+Sumter!AA88+Union!AA88+Williamsburg!AA88+York!AA88+AZ88)</f>
        <v>526729113</v>
      </c>
      <c r="AB88" s="11">
        <v>505630531.86000001</v>
      </c>
      <c r="AC88" s="11">
        <v>492251646</v>
      </c>
      <c r="AD88" s="11">
        <v>502926056.19</v>
      </c>
      <c r="AE88" s="11">
        <v>557788661</v>
      </c>
      <c r="AF88" s="11">
        <v>619875246</v>
      </c>
      <c r="AG88" s="41">
        <v>753322425.12</v>
      </c>
      <c r="AH88" s="41">
        <v>654942396.05999994</v>
      </c>
      <c r="AI88" s="13">
        <v>4.4066839309725436E-2</v>
      </c>
      <c r="AJ88" s="13">
        <v>-0.13059484993338499</v>
      </c>
      <c r="AL88" s="44" t="s">
        <v>111</v>
      </c>
      <c r="AM88" s="45"/>
      <c r="AN88" s="11">
        <v>3516258</v>
      </c>
      <c r="AO88" s="11">
        <v>3258831</v>
      </c>
      <c r="AP88" s="11">
        <v>3524288</v>
      </c>
      <c r="AQ88" s="11">
        <v>3358435</v>
      </c>
      <c r="AR88" s="11">
        <v>3723664</v>
      </c>
      <c r="AS88" s="11">
        <v>3866215</v>
      </c>
      <c r="AT88" s="11">
        <v>3982599</v>
      </c>
      <c r="AU88" s="11">
        <v>3896986</v>
      </c>
      <c r="AV88" s="11">
        <v>4067060</v>
      </c>
      <c r="AW88" s="11">
        <v>5070287</v>
      </c>
      <c r="AX88" s="11">
        <v>8015423</v>
      </c>
      <c r="AY88" s="11">
        <v>7475016</v>
      </c>
      <c r="AZ88" s="11">
        <v>7369299</v>
      </c>
      <c r="BA88" s="11">
        <v>8098885.8600000003</v>
      </c>
      <c r="BB88" s="11">
        <v>43636129</v>
      </c>
      <c r="BC88" s="11">
        <v>76390584.189999998</v>
      </c>
      <c r="BD88" s="11">
        <v>91970702</v>
      </c>
      <c r="BE88" s="11">
        <v>114897551</v>
      </c>
      <c r="BF88" s="43">
        <v>211164370.12</v>
      </c>
      <c r="BG88" s="43">
        <v>138119845.06</v>
      </c>
    </row>
    <row r="89" spans="1:59" ht="10.5" customHeight="1" x14ac:dyDescent="0.2">
      <c r="A89" s="11"/>
      <c r="B89" s="11"/>
      <c r="C89" s="11" t="s">
        <v>59</v>
      </c>
      <c r="D89" s="11"/>
      <c r="E89" s="11"/>
      <c r="F89" s="2"/>
      <c r="G89" s="12">
        <v>0</v>
      </c>
      <c r="H89" s="12"/>
      <c r="I89" s="12"/>
      <c r="J89" s="12"/>
      <c r="K89" s="12">
        <v>0</v>
      </c>
      <c r="L89" s="12">
        <v>0</v>
      </c>
      <c r="M89" s="12">
        <v>0</v>
      </c>
      <c r="N89" s="12">
        <v>0</v>
      </c>
      <c r="O89" s="41">
        <v>0</v>
      </c>
      <c r="P89" s="41">
        <v>0</v>
      </c>
      <c r="Q89" s="41">
        <f>SUM(Abbeville!Q89+Aiken!Q89+Allendale!Q89+Anderson!Q89+Bamberg!Q89+Barnwell!Q89+Beaufort!Q89+Berkeley!Q89+Calhoun!Q89+Charleston!Q89+Cherokee!Q89+Chester!Q89+Chesterfield!Q89+Clarendon!Q89+Colleton!Q89+Darlington!Q89+Dorchester!Q89+Dillon!Q89+Edgefield!Q89+Fairfield!Q89+Florence!Q89+Georgetown!Q89+Greenville!Q89+Greenwood!Q89+Hampton!Q89+Horry!Q89+Jasper!Q89+Kershaw!Q89+Lancaster!Q89+Laurens!Q89+Lee!Q89+Lexington!Q89+Marion!Q89+Marlboro!Q89+McCormick!Q89+Newberry!Q89+Oconee!Q89+Orangeburg!Q89+Pickens!Q89+Richland!Q89+Saluda!Q89+Spartanburg!Q89+Sumter!Q89+Union!Q89+Williamsburg!Q89+York!Q89+AP89)</f>
        <v>38982668</v>
      </c>
      <c r="R89" s="41">
        <f>SUM(Abbeville!R89+Aiken!R89+Allendale!R89+Anderson!R89+Bamberg!R89+Barnwell!R89+Beaufort!R89+Berkeley!R89+Calhoun!R89+Charleston!R89+Cherokee!R89+Chester!R89+Chesterfield!R89+Clarendon!R89+Colleton!R89+Darlington!R89+Dorchester!R89+Dillon!R89+Edgefield!R89+Fairfield!R89+Florence!R89+Georgetown!R89+Greenville!R89+Greenwood!R89+Hampton!R89+Horry!R89+Jasper!R89+Kershaw!R89+Lancaster!R89+Laurens!R89+Lee!R89+Lexington!R89+Marion!R89+Marlboro!R89+McCormick!R89+Newberry!R89+Oconee!R89+Orangeburg!R89+Pickens!R89+Richland!R89+Saluda!R89+Spartanburg!R89+Sumter!R89+Union!R89+Williamsburg!R89+York!R89+AQ89)</f>
        <v>54535128</v>
      </c>
      <c r="S89" s="41">
        <f>SUM(Abbeville!S89+Aiken!S89+Allendale!S89+Anderson!S89+Bamberg!S89+Barnwell!S89+Beaufort!S89+Berkeley!S89+Calhoun!S89+Charleston!S89+Cherokee!S89+Chester!S89+Chesterfield!S89+Clarendon!S89+Colleton!S89+Darlington!S89+Dorchester!S89+Dillon!S89+Edgefield!S89+Fairfield!S89+Florence!S89+Georgetown!S89+Greenville!S89+Greenwood!S89+Hampton!S89+Horry!S89+Jasper!S89+Kershaw!S89+Lancaster!S89+Laurens!S89+Lee!S89+Lexington!S89+Marion!S89+Marlboro!S89+McCormick!S89+Newberry!S89+Oconee!S89+Orangeburg!S89+Pickens!S89+Richland!S89+Saluda!S89+Spartanburg!S89+Sumter!S89+Union!S89+Williamsburg!S89+York!S89+AR89)</f>
        <v>88243915</v>
      </c>
      <c r="T89" s="41">
        <f>SUM(Abbeville!T89+Aiken!T89+Allendale!T89+Anderson!T89+Bamberg!T89+Barnwell!T89+Beaufort!T89+Berkeley!T89+Calhoun!T89+Charleston!T89+Cherokee!T89+Chester!T89+Chesterfield!T89+Clarendon!T89+Colleton!T89+Darlington!T89+Dorchester!T89+Dillon!T89+Edgefield!T89+Fairfield!T89+Florence!T89+Georgetown!T89+Greenville!T89+Greenwood!T89+Hampton!T89+Horry!T89+Jasper!T89+Kershaw!T89+Lancaster!T89+Laurens!T89+Lee!T89+Lexington!T89+Marion!T89+Marlboro!T89+McCormick!T89+Newberry!T89+Oconee!T89+Orangeburg!T89+Pickens!T89+Richland!T89+Saluda!T89+Spartanburg!T89+Sumter!T89+Union!T89+Williamsburg!T89+York!T89+AS89)</f>
        <v>59962370</v>
      </c>
      <c r="U89" s="11">
        <f>SUM(Abbeville!U89+Aiken!U89+Allendale!U89+Anderson!U89+Bamberg!U89+Barnwell!U89+Beaufort!U89+Berkeley!U89+Calhoun!U89+Charleston!U89+Cherokee!U89+Chester!U89+Chesterfield!U89+Clarendon!U89+Colleton!U89+Darlington!U89+Dorchester!U89+Dillon!U89+Edgefield!U89+Fairfield!U89+Florence!U89+Georgetown!U89+Greenville!U89+Greenwood!U89+Hampton!U89+Horry!U89+Jasper!U89+Kershaw!U89+Lancaster!U89+Laurens!U89+Lee!U89+Lexington!U89+Marion!U89+Marlboro!U89+McCormick!U89+Newberry!U89+Oconee!U89+Orangeburg!U89+Pickens!U89+Richland!U89+Saluda!U89+Spartanburg!U89+Sumter!U89+Union!U89+Williamsburg!U89+York!U89+AT89)</f>
        <v>58212689</v>
      </c>
      <c r="V89" s="11">
        <f>SUM(Abbeville!V89+Aiken!V89+Allendale!V89+Anderson!V89+Bamberg!V89+Barnwell!V89+Beaufort!V89+Berkeley!V89+Calhoun!V89+Charleston!V89+Cherokee!V89+Chester!V89+Chesterfield!V89+Clarendon!V89+Colleton!V89+Darlington!V89+Dorchester!V89+Dillon!V89+Edgefield!V89+Fairfield!V89+Florence!V89+Georgetown!V89+Greenville!V89+Greenwood!V89+Hampton!V89+Horry!V89+Jasper!V89+Kershaw!V89+Lancaster!V89+Laurens!V89+Lee!V89+Lexington!V89+Marion!V89+Marlboro!V89+McCormick!V89+Newberry!V89+Oconee!V89+Orangeburg!V89+Pickens!V89+Richland!V89+Saluda!V89+Spartanburg!V89+Sumter!V89+Union!V89+Williamsburg!V89+York!V89+AU89)</f>
        <v>48583963</v>
      </c>
      <c r="W89" s="11">
        <f>SUM(Abbeville!W89+Aiken!W89+Allendale!W89+Anderson!W89+Bamberg!W89+Barnwell!W89+Beaufort!W89+Berkeley!W89+Calhoun!W89+Charleston!W89+Cherokee!W89+Chester!W89+Chesterfield!W89+Clarendon!W89+Colleton!W89+Darlington!W89+Dorchester!W89+Dillon!W89+Edgefield!W89+Fairfield!W89+Florence!W89+Georgetown!W89+Greenville!W89+Greenwood!W89+Hampton!W89+Horry!W89+Jasper!W89+Kershaw!W89+Lancaster!W89+Laurens!W89+Lee!W89+Lexington!W89+Marion!W89+Marlboro!W89+McCormick!W89+Newberry!W89+Oconee!W89+Orangeburg!W89+Pickens!W89+Richland!W89+Saluda!W89+Spartanburg!W89+Sumter!W89+Union!W89+Williamsburg!W89+York!W89+AV89)</f>
        <v>44759075</v>
      </c>
      <c r="X89" s="11">
        <f>SUM(Abbeville!X89+Aiken!X89+Allendale!X89+Anderson!X89+Bamberg!X89+Barnwell!X89+Beaufort!X89+Berkeley!X89+Calhoun!X89+Charleston!X89+Cherokee!X89+Chester!X89+Chesterfield!X89+Clarendon!X89+Colleton!X89+Darlington!X89+Dorchester!X89+Dillon!X89+Edgefield!X89+Fairfield!X89+Florence!X89+Georgetown!X89+Greenville!X89+Greenwood!X89+Hampton!X89+Horry!X89+Jasper!X89+Kershaw!X89+Lancaster!X89+Laurens!X89+Lee!X89+Lexington!X89+Marion!X89+Marlboro!X89+McCormick!X89+Newberry!X89+Oconee!X89+Orangeburg!X89+Pickens!X89+Richland!X89+Saluda!X89+Spartanburg!X89+Sumter!X89+Union!X89+Williamsburg!X89+York!X89+AW89)</f>
        <v>40264409</v>
      </c>
      <c r="Y89" s="11">
        <f>SUM(Abbeville!Y89+Aiken!Y89+Allendale!Y89+Anderson!Y89+Bamberg!Y89+Barnwell!Y89+Beaufort!Y89+Berkeley!Y89+Calhoun!Y89+Charleston!Y89+Cherokee!Y89+Chester!Y89+Chesterfield!Y89+Clarendon!Y89+Colleton!Y89+Darlington!Y89+Dorchester!Y89+Dillon!Y89+Edgefield!Y89+Fairfield!Y89+Florence!Y89+Georgetown!Y89+Greenville!Y89+Greenwood!Y89+Hampton!Y89+Horry!Y89+Jasper!Y89+Kershaw!Y89+Lancaster!Y89+Laurens!Y89+Lee!Y89+Lexington!Y89+Marion!Y89+Marlboro!Y89+McCormick!Y89+Newberry!Y89+Oconee!Y89+Orangeburg!Y89+Pickens!Y89+Richland!Y89+Saluda!Y89+Spartanburg!Y89+Sumter!Y89+Union!Y89+Williamsburg!Y89+York!Y89+AX89)</f>
        <v>42735605</v>
      </c>
      <c r="Z89" s="11">
        <f>SUM(Abbeville!Z89+Aiken!Z89+Allendale!Z89+Anderson!Z89+Bamberg!Z89+Barnwell!Z89+Beaufort!Z89+Berkeley!Z89+Calhoun!Z89+Charleston!Z89+Cherokee!Z89+Chester!Z89+Chesterfield!Z89+Clarendon!Z89+Colleton!Z89+Darlington!Z89+Dorchester!Z89+Dillon!Z89+Edgefield!Z89+Fairfield!Z89+Florence!Z89+Georgetown!Z89+Greenville!Z89+Greenwood!Z89+Hampton!Z89+Horry!Z89+Jasper!Z89+Kershaw!Z89+Lancaster!Z89+Laurens!Z89+Lee!Z89+Lexington!Z89+Marion!Z89+Marlboro!Z89+McCormick!Z89+Newberry!Z89+Oconee!Z89+Orangeburg!Z89+Pickens!Z89+Richland!Z89+Saluda!Z89+Spartanburg!Z89+Sumter!Z89+Union!Z89+Williamsburg!Z89+York!Z89+AY89)</f>
        <v>36540431</v>
      </c>
      <c r="AA89" s="11">
        <f>SUM(Abbeville!AA89+Aiken!AA89+Allendale!AA89+Anderson!AA89+Bamberg!AA89+Barnwell!AA89+Beaufort!AA89+Berkeley!AA89+Calhoun!AA89+Charleston!AA89+Cherokee!AA89+Chester!AA89+Chesterfield!AA89+Clarendon!AA89+Colleton!AA89+Darlington!AA89+Dorchester!AA89+Dillon!AA89+Edgefield!AA89+Fairfield!AA89+Florence!AA89+Georgetown!AA89+Greenville!AA89+Greenwood!AA89+Hampton!AA89+Horry!AA89+Jasper!AA89+Kershaw!AA89+Lancaster!AA89+Laurens!AA89+Lee!AA89+Lexington!AA89+Marion!AA89+Marlboro!AA89+McCormick!AA89+Newberry!AA89+Oconee!AA89+Orangeburg!AA89+Pickens!AA89+Richland!AA89+Saluda!AA89+Spartanburg!AA89+Sumter!AA89+Union!AA89+Williamsburg!AA89+York!AA89+AZ89)</f>
        <v>33124166</v>
      </c>
      <c r="AB89" s="11">
        <v>32073697.16</v>
      </c>
      <c r="AC89" s="11">
        <v>50460399</v>
      </c>
      <c r="AD89" s="11">
        <v>43959020</v>
      </c>
      <c r="AE89" s="11">
        <v>27399186</v>
      </c>
      <c r="AF89" s="11">
        <v>18059716</v>
      </c>
      <c r="AG89" s="41">
        <v>7972159</v>
      </c>
      <c r="AH89" s="41">
        <v>7002851</v>
      </c>
      <c r="AI89" s="13">
        <v>-0.22401324187198068</v>
      </c>
      <c r="AJ89" s="13">
        <v>-0.12158663669402479</v>
      </c>
      <c r="AL89" s="44" t="s">
        <v>112</v>
      </c>
      <c r="AM89" s="45"/>
      <c r="AN89" s="11">
        <v>0</v>
      </c>
      <c r="AO89" s="11">
        <v>0</v>
      </c>
      <c r="AP89" s="11">
        <v>35800</v>
      </c>
      <c r="AQ89" s="11">
        <v>31603</v>
      </c>
      <c r="AR89" s="11">
        <v>73413</v>
      </c>
      <c r="AS89" s="11">
        <v>19295</v>
      </c>
      <c r="AT89" s="11">
        <v>20769</v>
      </c>
      <c r="AU89" s="11">
        <v>4300</v>
      </c>
      <c r="AV89" s="11">
        <v>253975</v>
      </c>
      <c r="AW89" s="11">
        <v>304902</v>
      </c>
      <c r="AX89" s="11">
        <v>458728</v>
      </c>
      <c r="AY89" s="11">
        <v>330145</v>
      </c>
      <c r="AZ89" s="11">
        <v>353723</v>
      </c>
      <c r="BA89" s="11">
        <v>464192.16</v>
      </c>
      <c r="BB89" s="11">
        <v>1200341</v>
      </c>
      <c r="BC89" s="11">
        <v>647256</v>
      </c>
      <c r="BD89" s="11">
        <v>665981</v>
      </c>
      <c r="BE89" s="11">
        <v>0</v>
      </c>
      <c r="BF89" s="43">
        <v>731048</v>
      </c>
      <c r="BG89" s="43">
        <v>0</v>
      </c>
    </row>
    <row r="90" spans="1:59"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11"/>
      <c r="AC90" s="11"/>
      <c r="AD90" s="11"/>
      <c r="AE90" s="11"/>
      <c r="AF90" s="11"/>
      <c r="AG90" s="11"/>
      <c r="AH90" s="11"/>
      <c r="AI90" s="13"/>
      <c r="AJ90" s="13"/>
      <c r="AL90" s="44"/>
      <c r="AM90" s="45"/>
      <c r="AN90" s="11"/>
      <c r="AO90" s="11"/>
      <c r="AP90" s="11"/>
      <c r="AQ90" s="11"/>
      <c r="AR90" s="11"/>
      <c r="AS90" s="11"/>
      <c r="AT90" s="11"/>
      <c r="AU90" s="11"/>
      <c r="AV90" s="11"/>
      <c r="AW90" s="11"/>
      <c r="AX90" s="11"/>
      <c r="AY90" s="11"/>
      <c r="AZ90" s="11"/>
      <c r="BA90" s="11"/>
      <c r="BB90" s="11"/>
      <c r="BC90" s="11"/>
      <c r="BD90" s="11"/>
      <c r="BE90" s="11"/>
      <c r="BF90" s="43"/>
      <c r="BG90" s="43"/>
    </row>
    <row r="91" spans="1:59" ht="10.5" customHeight="1" x14ac:dyDescent="0.2">
      <c r="A91" s="11"/>
      <c r="B91" s="11" t="s">
        <v>60</v>
      </c>
      <c r="C91" s="11"/>
      <c r="D91" s="11"/>
      <c r="E91" s="11"/>
      <c r="F91" s="2"/>
      <c r="G91" s="12">
        <v>282469202</v>
      </c>
      <c r="H91" s="12">
        <v>290675888</v>
      </c>
      <c r="I91" s="12">
        <v>294424880</v>
      </c>
      <c r="J91" s="12">
        <v>296385384</v>
      </c>
      <c r="K91" s="12">
        <v>301368854</v>
      </c>
      <c r="L91" s="12">
        <v>333372539</v>
      </c>
      <c r="M91" s="12">
        <v>350168820</v>
      </c>
      <c r="N91" s="12">
        <v>396419129</v>
      </c>
      <c r="O91" s="41">
        <f>SUM(Abbeville!O91+Aiken!O91+Allendale!O91+Anderson!O91+Bamberg!O91+Barnwell!O91+Beaufort!O91+Berkeley!O91+Calhoun!O91+Charleston!O91+Cherokee!O91+Chester!O91+Chesterfield!O91+Clarendon!O91+Colleton!O91+Darlington!O91+Dorchester!O91+Dillon!O91+Edgefield!O91+Fairfield!O91+Florence!O91+Georgetown!O91+Greenville!O91+Greenwood!O91+Hampton!O91+Horry!O91+Jasper!O91+Kershaw!O91+Lancaster!O91+Laurens!O91+Lee!O91+Lexington!O91+Marion!O91+Marlboro!O91+McCormick!O91+Newberry!O91+Oconee!O91+Orangeburg!O91+Pickens!O91+Richland!O91+Saluda!O91+Spartanburg!O91+Sumter!O91+Union!O91+Williamsburg!O91+York!O91+AN91)</f>
        <v>429148729</v>
      </c>
      <c r="P91" s="41">
        <f>SUM(Abbeville!P91+Aiken!P91+Allendale!P91+Anderson!P91+Bamberg!P91+Barnwell!P91+Beaufort!P91+Berkeley!P91+Calhoun!P91+Charleston!P91+Cherokee!P91+Chester!P91+Chesterfield!P91+Clarendon!P91+Colleton!P91+Darlington!P91+Dorchester!P91+Dillon!P91+Edgefield!P91+Fairfield!P91+Florence!P91+Georgetown!P91+Greenville!P91+Greenwood!P91+Hampton!P91+Horry!P91+Jasper!P91+Kershaw!P91+Lancaster!P91+Laurens!P91+Lee!P91+Lexington!P91+Marion!P91+Marlboro!P91+McCormick!P91+Newberry!P91+Oconee!P91+Orangeburg!P91+Pickens!P91+Richland!P91+Saluda!P91+Spartanburg!P91+Sumter!P91+Union!P91+Williamsburg!P91+York!P91+AO91)</f>
        <v>494725846</v>
      </c>
      <c r="Q91" s="41">
        <f>SUM(Abbeville!Q91+Aiken!Q91+Allendale!Q91+Anderson!Q91+Bamberg!Q91+Barnwell!Q91+Beaufort!Q91+Berkeley!Q91+Calhoun!Q91+Charleston!Q91+Cherokee!Q91+Chester!Q91+Chesterfield!Q91+Clarendon!Q91+Colleton!Q91+Darlington!Q91+Dorchester!Q91+Dillon!Q91+Edgefield!Q91+Fairfield!Q91+Florence!Q91+Georgetown!Q91+Greenville!Q91+Greenwood!Q91+Hampton!Q91+Horry!Q91+Jasper!Q91+Kershaw!Q91+Lancaster!Q91+Laurens!Q91+Lee!Q91+Lexington!Q91+Marion!Q91+Marlboro!Q91+McCormick!Q91+Newberry!Q91+Oconee!Q91+Orangeburg!Q91+Pickens!Q91+Richland!Q91+Saluda!Q91+Spartanburg!Q91+Sumter!Q91+Union!Q91+Williamsburg!Q91+York!Q91+AP91)</f>
        <v>553561952</v>
      </c>
      <c r="R91" s="41">
        <f>SUM(Abbeville!R91+Aiken!R91+Allendale!R91+Anderson!R91+Bamberg!R91+Barnwell!R91+Beaufort!R91+Berkeley!R91+Calhoun!R91+Charleston!R91+Cherokee!R91+Chester!R91+Chesterfield!R91+Clarendon!R91+Colleton!R91+Darlington!R91+Dorchester!R91+Dillon!R91+Edgefield!R91+Fairfield!R91+Florence!R91+Georgetown!R91+Greenville!R91+Greenwood!R91+Hampton!R91+Horry!R91+Jasper!R91+Kershaw!R91+Lancaster!R91+Laurens!R91+Lee!R91+Lexington!R91+Marion!R91+Marlboro!R91+McCormick!R91+Newberry!R91+Oconee!R91+Orangeburg!R91+Pickens!R91+Richland!R91+Saluda!R91+Spartanburg!R91+Sumter!R91+Union!R91+Williamsburg!R91+York!R91+AQ91)</f>
        <v>635328652</v>
      </c>
      <c r="S91" s="41">
        <f>SUM(Abbeville!S91+Aiken!S91+Allendale!S91+Anderson!S91+Bamberg!S91+Barnwell!S91+Beaufort!S91+Berkeley!S91+Calhoun!S91+Charleston!S91+Cherokee!S91+Chester!S91+Chesterfield!S91+Clarendon!S91+Colleton!S91+Darlington!S91+Dorchester!S91+Dillon!S91+Edgefield!S91+Fairfield!S91+Florence!S91+Georgetown!S91+Greenville!S91+Greenwood!S91+Hampton!S91+Horry!S91+Jasper!S91+Kershaw!S91+Lancaster!S91+Laurens!S91+Lee!S91+Lexington!S91+Marion!S91+Marlboro!S91+McCormick!S91+Newberry!S91+Oconee!S91+Orangeburg!S91+Pickens!S91+Richland!S91+Saluda!S91+Spartanburg!S91+Sumter!S91+Union!S91+Williamsburg!S91+York!S91+AR91)</f>
        <v>657350340</v>
      </c>
      <c r="T91" s="41">
        <f>SUM(Abbeville!T91+Aiken!T91+Allendale!T91+Anderson!T91+Bamberg!T91+Barnwell!T91+Beaufort!T91+Berkeley!T91+Calhoun!T91+Charleston!T91+Cherokee!T91+Chester!T91+Chesterfield!T91+Clarendon!T91+Colleton!T91+Darlington!T91+Dorchester!T91+Dillon!T91+Edgefield!T91+Fairfield!T91+Florence!T91+Georgetown!T91+Greenville!T91+Greenwood!T91+Hampton!T91+Horry!T91+Jasper!T91+Kershaw!T91+Lancaster!T91+Laurens!T91+Lee!T91+Lexington!T91+Marion!T91+Marlboro!T91+McCormick!T91+Newberry!T91+Oconee!T91+Orangeburg!T91+Pickens!T91+Richland!T91+Saluda!T91+Spartanburg!T91+Sumter!T91+Union!T91+Williamsburg!T91+York!T91+AS91)</f>
        <v>681133875</v>
      </c>
      <c r="U91" s="11">
        <f>SUM(Abbeville!U91+Aiken!U91+Allendale!U91+Anderson!U91+Bamberg!U91+Barnwell!U91+Beaufort!U91+Berkeley!U91+Calhoun!U91+Charleston!U91+Cherokee!U91+Chester!U91+Chesterfield!U91+Clarendon!U91+Colleton!U91+Darlington!U91+Dorchester!U91+Dillon!U91+Edgefield!U91+Fairfield!U91+Florence!U91+Georgetown!U91+Greenville!U91+Greenwood!U91+Hampton!U91+Horry!U91+Jasper!U91+Kershaw!U91+Lancaster!U91+Laurens!U91+Lee!U91+Lexington!U91+Marion!U91+Marlboro!U91+McCormick!U91+Newberry!U91+Oconee!U91+Orangeburg!U91+Pickens!U91+Richland!U91+Saluda!U91+Spartanburg!U91+Sumter!U91+Union!U91+Williamsburg!U91+York!U91+AT91)</f>
        <v>697842235</v>
      </c>
      <c r="V91" s="11">
        <f>SUM(Abbeville!V91+Aiken!V91+Allendale!V91+Anderson!V91+Bamberg!V91+Barnwell!V91+Beaufort!V91+Berkeley!V91+Calhoun!V91+Charleston!V91+Cherokee!V91+Chester!V91+Chesterfield!V91+Clarendon!V91+Colleton!V91+Darlington!V91+Dorchester!V91+Dillon!V91+Edgefield!V91+Fairfield!V91+Florence!V91+Georgetown!V91+Greenville!V91+Greenwood!V91+Hampton!V91+Horry!V91+Jasper!V91+Kershaw!V91+Lancaster!V91+Laurens!V91+Lee!V91+Lexington!V91+Marion!V91+Marlboro!V91+McCormick!V91+Newberry!V91+Oconee!V91+Orangeburg!V91+Pickens!V91+Richland!V91+Saluda!V91+Spartanburg!V91+Sumter!V91+Union!V91+Williamsburg!V91+York!V91+AU91)</f>
        <v>714553010</v>
      </c>
      <c r="W91" s="11">
        <f>SUM(Abbeville!W91+Aiken!W91+Allendale!W91+Anderson!W91+Bamberg!W91+Barnwell!W91+Beaufort!W91+Berkeley!W91+Calhoun!W91+Charleston!W91+Cherokee!W91+Chester!W91+Chesterfield!W91+Clarendon!W91+Colleton!W91+Darlington!W91+Dorchester!W91+Dillon!W91+Edgefield!W91+Fairfield!W91+Florence!W91+Georgetown!W91+Greenville!W91+Greenwood!W91+Hampton!W91+Horry!W91+Jasper!W91+Kershaw!W91+Lancaster!W91+Laurens!W91+Lee!W91+Lexington!W91+Marion!W91+Marlboro!W91+McCormick!W91+Newberry!W91+Oconee!W91+Orangeburg!W91+Pickens!W91+Richland!W91+Saluda!W91+Spartanburg!W91+Sumter!W91+Union!W91+Williamsburg!W91+York!W91+AV91)</f>
        <v>761286747</v>
      </c>
      <c r="X91" s="11">
        <f>SUM(Abbeville!X91+Aiken!X91+Allendale!X91+Anderson!X91+Bamberg!X91+Barnwell!X91+Beaufort!X91+Berkeley!X91+Calhoun!X91+Charleston!X91+Cherokee!X91+Chester!X91+Chesterfield!X91+Clarendon!X91+Colleton!X91+Darlington!X91+Dorchester!X91+Dillon!X91+Edgefield!X91+Fairfield!X91+Florence!X91+Georgetown!X91+Greenville!X91+Greenwood!X91+Hampton!X91+Horry!X91+Jasper!X91+Kershaw!X91+Lancaster!X91+Laurens!X91+Lee!X91+Lexington!X91+Marion!X91+Marlboro!X91+McCormick!X91+Newberry!X91+Oconee!X91+Orangeburg!X91+Pickens!X91+Richland!X91+Saluda!X91+Spartanburg!X91+Sumter!X91+Union!X91+Williamsburg!X91+York!X91+AW91)</f>
        <v>1090619297</v>
      </c>
      <c r="Y91" s="11">
        <f>SUM(Abbeville!Y91+Aiken!Y91+Allendale!Y91+Anderson!Y91+Bamberg!Y91+Barnwell!Y91+Beaufort!Y91+Berkeley!Y91+Calhoun!Y91+Charleston!Y91+Cherokee!Y91+Chester!Y91+Chesterfield!Y91+Clarendon!Y91+Colleton!Y91+Darlington!Y91+Dorchester!Y91+Dillon!Y91+Edgefield!Y91+Fairfield!Y91+Florence!Y91+Georgetown!Y91+Greenville!Y91+Greenwood!Y91+Hampton!Y91+Horry!Y91+Jasper!Y91+Kershaw!Y91+Lancaster!Y91+Laurens!Y91+Lee!Y91+Lexington!Y91+Marion!Y91+Marlboro!Y91+McCormick!Y91+Newberry!Y91+Oconee!Y91+Orangeburg!Y91+Pickens!Y91+Richland!Y91+Saluda!Y91+Spartanburg!Y91+Sumter!Y91+Union!Y91+Williamsburg!Y91+York!Y91+AX91)</f>
        <v>1083762409</v>
      </c>
      <c r="Z91" s="11">
        <f>SUM(Abbeville!Z91+Aiken!Z91+Allendale!Z91+Anderson!Z91+Bamberg!Z91+Barnwell!Z91+Beaufort!Z91+Berkeley!Z91+Calhoun!Z91+Charleston!Z91+Cherokee!Z91+Chester!Z91+Chesterfield!Z91+Clarendon!Z91+Colleton!Z91+Darlington!Z91+Dorchester!Z91+Dillon!Z91+Edgefield!Z91+Fairfield!Z91+Florence!Z91+Georgetown!Z91+Greenville!Z91+Greenwood!Z91+Hampton!Z91+Horry!Z91+Jasper!Z91+Kershaw!Z91+Lancaster!Z91+Laurens!Z91+Lee!Z91+Lexington!Z91+Marion!Z91+Marlboro!Z91+McCormick!Z91+Newberry!Z91+Oconee!Z91+Orangeburg!Z91+Pickens!Z91+Richland!Z91+Saluda!Z91+Spartanburg!Z91+Sumter!Z91+Union!Z91+Williamsburg!Z91+York!Z91+AY91)</f>
        <v>869839381</v>
      </c>
      <c r="AA91" s="11">
        <f>SUM(Abbeville!AA91+Aiken!AA91+Allendale!AA91+Anderson!AA91+Bamberg!AA91+Barnwell!AA91+Beaufort!AA91+Berkeley!AA91+Calhoun!AA91+Charleston!AA91+Cherokee!AA91+Chester!AA91+Chesterfield!AA91+Clarendon!AA91+Colleton!AA91+Darlington!AA91+Dorchester!AA91+Dillon!AA91+Edgefield!AA91+Fairfield!AA91+Florence!AA91+Georgetown!AA91+Greenville!AA91+Greenwood!AA91+Hampton!AA91+Horry!AA91+Jasper!AA91+Kershaw!AA91+Lancaster!AA91+Laurens!AA91+Lee!AA91+Lexington!AA91+Marion!AA91+Marlboro!AA91+McCormick!AA91+Newberry!AA91+Oconee!AA91+Orangeburg!AA91+Pickens!AA91+Richland!AA91+Saluda!AA91+Spartanburg!AA91+Sumter!AA91+Union!AA91+Williamsburg!AA91+York!AA91+AZ91)</f>
        <v>843619151</v>
      </c>
      <c r="AB91" s="11">
        <v>841855049.53999996</v>
      </c>
      <c r="AC91" s="11">
        <v>876681060</v>
      </c>
      <c r="AD91" s="11">
        <v>879998314</v>
      </c>
      <c r="AE91" s="11">
        <v>901391254</v>
      </c>
      <c r="AF91" s="11">
        <v>893297526</v>
      </c>
      <c r="AG91" s="11">
        <v>906736633</v>
      </c>
      <c r="AH91" s="11">
        <v>905841496.35000002</v>
      </c>
      <c r="AI91" s="13">
        <v>1.2284254627459079E-2</v>
      </c>
      <c r="AJ91" s="13">
        <v>-9.8720688833135099E-4</v>
      </c>
      <c r="AL91" s="44" t="s">
        <v>60</v>
      </c>
      <c r="AM91" s="45"/>
      <c r="AN91" s="11">
        <v>4128823</v>
      </c>
      <c r="AO91" s="11">
        <v>5348791</v>
      </c>
      <c r="AP91" s="11">
        <v>5511691</v>
      </c>
      <c r="AQ91" s="11">
        <v>5191400</v>
      </c>
      <c r="AR91" s="11">
        <v>5714619</v>
      </c>
      <c r="AS91" s="11">
        <v>5413592</v>
      </c>
      <c r="AT91" s="11">
        <v>4388707</v>
      </c>
      <c r="AU91" s="11">
        <v>4748471</v>
      </c>
      <c r="AV91" s="11">
        <v>7605549</v>
      </c>
      <c r="AW91" s="11">
        <v>15948410</v>
      </c>
      <c r="AX91" s="11">
        <v>18577340</v>
      </c>
      <c r="AY91" s="11">
        <v>11362284</v>
      </c>
      <c r="AZ91" s="11">
        <v>11591898</v>
      </c>
      <c r="BA91" s="11">
        <v>11883869.539999999</v>
      </c>
      <c r="BB91" s="11">
        <v>17384048</v>
      </c>
      <c r="BC91" s="11">
        <v>14826972</v>
      </c>
      <c r="BD91" s="11">
        <v>19263633</v>
      </c>
      <c r="BE91" s="11">
        <v>16124323</v>
      </c>
      <c r="BF91" s="43">
        <v>31434943</v>
      </c>
      <c r="BG91" s="43">
        <v>15205757.35</v>
      </c>
    </row>
    <row r="92" spans="1:59"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11"/>
      <c r="AC92" s="11"/>
      <c r="AD92" s="11"/>
      <c r="AE92" s="11"/>
      <c r="AF92" s="11"/>
      <c r="AG92" s="11"/>
      <c r="AH92" s="11"/>
      <c r="AI92" s="13"/>
      <c r="AJ92" s="13"/>
      <c r="AL92" s="44"/>
      <c r="AM92" s="45"/>
      <c r="AN92" s="11"/>
      <c r="AO92" s="11"/>
      <c r="AP92" s="11"/>
      <c r="AQ92" s="11"/>
      <c r="AR92" s="11"/>
      <c r="AS92" s="11"/>
      <c r="AT92" s="11"/>
      <c r="AU92" s="11"/>
      <c r="AV92" s="11"/>
      <c r="AW92" s="11"/>
      <c r="AX92" s="11"/>
      <c r="AY92" s="11"/>
      <c r="AZ92" s="11"/>
      <c r="BA92" s="11"/>
      <c r="BB92" s="11"/>
      <c r="BC92" s="11"/>
      <c r="BD92" s="11"/>
      <c r="BE92" s="11"/>
      <c r="BF92" s="43"/>
      <c r="BG92" s="43"/>
    </row>
    <row r="93" spans="1:59" ht="10.5" customHeight="1" x14ac:dyDescent="0.2">
      <c r="A93" s="11"/>
      <c r="B93" s="11" t="s">
        <v>61</v>
      </c>
      <c r="C93" s="11"/>
      <c r="D93" s="11"/>
      <c r="E93" s="11"/>
      <c r="F93" s="2"/>
      <c r="G93" s="12">
        <v>0</v>
      </c>
      <c r="H93" s="12">
        <v>0</v>
      </c>
      <c r="I93" s="12">
        <v>0</v>
      </c>
      <c r="J93" s="12">
        <v>0</v>
      </c>
      <c r="K93" s="12">
        <v>0</v>
      </c>
      <c r="L93" s="12">
        <v>0</v>
      </c>
      <c r="M93" s="12">
        <v>0</v>
      </c>
      <c r="N93" s="12">
        <v>0</v>
      </c>
      <c r="O93" s="41">
        <f>SUM(Abbeville!O93+Aiken!O93+Allendale!O93+Anderson!O93+Bamberg!O93+Barnwell!O93+Beaufort!O93+Berkeley!O93+Calhoun!O93+Charleston!O93+Cherokee!O93+Chester!O93+Chesterfield!O93+Clarendon!O93+Colleton!O93+Darlington!O93+Dorchester!O93+Dillon!O93+Edgefield!O93+Fairfield!O93+Florence!O93+Georgetown!O93+Greenville!O93+Greenwood!O93+Hampton!O93+Horry!O93+Jasper!O93+Kershaw!O93+Lancaster!O93+Laurens!O93+Lee!O93+Lexington!O93+Marion!O93+Marlboro!O93+McCormick!O93+Newberry!O93+Oconee!O93+Orangeburg!O93+Pickens!O93+Richland!O93+Saluda!O93+Spartanburg!O93+Sumter!O93+Union!O93+Williamsburg!O93+York!O93+AN93)</f>
        <v>0</v>
      </c>
      <c r="P93" s="41">
        <f>SUM(Abbeville!P93+Aiken!P93+Allendale!P93+Anderson!P93+Bamberg!P93+Barnwell!P93+Beaufort!P93+Berkeley!P93+Calhoun!P93+Charleston!P93+Cherokee!P93+Chester!P93+Chesterfield!P93+Clarendon!P93+Colleton!P93+Darlington!P93+Dorchester!P93+Dillon!P93+Edgefield!P93+Fairfield!P93+Florence!P93+Georgetown!P93+Greenville!P93+Greenwood!P93+Hampton!P93+Horry!P93+Jasper!P93+Kershaw!P93+Lancaster!P93+Laurens!P93+Lee!P93+Lexington!P93+Marion!P93+Marlboro!P93+McCormick!P93+Newberry!P93+Oconee!P93+Orangeburg!P93+Pickens!P93+Richland!P93+Saluda!P93+Spartanburg!P93+Sumter!P93+Union!P93+Williamsburg!P93+York!P93+AO93)</f>
        <v>0</v>
      </c>
      <c r="Q93" s="41">
        <f>SUM(Abbeville!Q93+Aiken!Q93+Allendale!Q93+Anderson!Q93+Bamberg!Q93+Barnwell!Q93+Beaufort!Q93+Berkeley!Q93+Calhoun!Q93+Charleston!Q93+Cherokee!Q93+Chester!Q93+Chesterfield!Q93+Clarendon!Q93+Colleton!Q93+Darlington!Q93+Dorchester!Q93+Dillon!Q93+Edgefield!Q93+Fairfield!Q93+Florence!Q93+Georgetown!Q93+Greenville!Q93+Greenwood!Q93+Hampton!Q93+Horry!Q93+Jasper!Q93+Kershaw!Q93+Lancaster!Q93+Laurens!Q93+Lee!Q93+Lexington!Q93+Marion!Q93+Marlboro!Q93+McCormick!Q93+Newberry!Q93+Oconee!Q93+Orangeburg!Q93+Pickens!Q93+Richland!Q93+Saluda!Q93+Spartanburg!Q93+Sumter!Q93+Union!Q93+Williamsburg!Q93+York!Q93+AP93)</f>
        <v>0</v>
      </c>
      <c r="R93" s="41">
        <f>SUM(Abbeville!R93+Aiken!R93+Allendale!R93+Anderson!R93+Bamberg!R93+Barnwell!R93+Beaufort!R93+Berkeley!R93+Calhoun!R93+Charleston!R93+Cherokee!R93+Chester!R93+Chesterfield!R93+Clarendon!R93+Colleton!R93+Darlington!R93+Dorchester!R93+Dillon!R93+Edgefield!R93+Fairfield!R93+Florence!R93+Georgetown!R93+Greenville!R93+Greenwood!R93+Hampton!R93+Horry!R93+Jasper!R93+Kershaw!R93+Lancaster!R93+Laurens!R93+Lee!R93+Lexington!R93+Marion!R93+Marlboro!R93+McCormick!R93+Newberry!R93+Oconee!R93+Orangeburg!R93+Pickens!R93+Richland!R93+Saluda!R93+Spartanburg!R93+Sumter!R93+Union!R93+Williamsburg!R93+York!R93+AQ93)</f>
        <v>0</v>
      </c>
      <c r="S93" s="41">
        <f>SUM(Abbeville!S93+Aiken!S93+Allendale!S93+Anderson!S93+Bamberg!S93+Barnwell!S93+Beaufort!S93+Berkeley!S93+Calhoun!S93+Charleston!S93+Cherokee!S93+Chester!S93+Chesterfield!S93+Clarendon!S93+Colleton!S93+Darlington!S93+Dorchester!S93+Dillon!S93+Edgefield!S93+Fairfield!S93+Florence!S93+Georgetown!S93+Greenville!S93+Greenwood!S93+Hampton!S93+Horry!S93+Jasper!S93+Kershaw!S93+Lancaster!S93+Laurens!S93+Lee!S93+Lexington!S93+Marion!S93+Marlboro!S93+McCormick!S93+Newberry!S93+Oconee!S93+Orangeburg!S93+Pickens!S93+Richland!S93+Saluda!S93+Spartanburg!S93+Sumter!S93+Union!S93+Williamsburg!S93+York!S93+AR93)</f>
        <v>0</v>
      </c>
      <c r="T93" s="41">
        <f>SUM(Abbeville!T93+Aiken!T93+Allendale!T93+Anderson!T93+Bamberg!T93+Barnwell!T93+Beaufort!T93+Berkeley!T93+Calhoun!T93+Charleston!T93+Cherokee!T93+Chester!T93+Chesterfield!T93+Clarendon!T93+Colleton!T93+Darlington!T93+Dorchester!T93+Dillon!T93+Edgefield!T93+Fairfield!T93+Florence!T93+Georgetown!T93+Greenville!T93+Greenwood!T93+Hampton!T93+Horry!T93+Jasper!T93+Kershaw!T93+Lancaster!T93+Laurens!T93+Lee!T93+Lexington!T93+Marion!T93+Marlboro!T93+McCormick!T93+Newberry!T93+Oconee!T93+Orangeburg!T93+Pickens!T93+Richland!T93+Saluda!T93+Spartanburg!T93+Sumter!T93+Union!T93+Williamsburg!T93+York!T93+AS93)</f>
        <v>0</v>
      </c>
      <c r="U93" s="11">
        <f>SUM(Abbeville!U93+Aiken!U93+Allendale!U93+Anderson!U93+Bamberg!U93+Barnwell!U93+Beaufort!U93+Berkeley!U93+Calhoun!U93+Charleston!U93+Cherokee!U93+Chester!U93+Chesterfield!U93+Clarendon!U93+Colleton!U93+Darlington!U93+Dorchester!U93+Dillon!U93+Edgefield!U93+Fairfield!U93+Florence!U93+Georgetown!U93+Greenville!U93+Greenwood!U93+Hampton!U93+Horry!U93+Jasper!U93+Kershaw!U93+Lancaster!U93+Laurens!U93+Lee!U93+Lexington!U93+Marion!U93+Marlboro!U93+McCormick!U93+Newberry!U93+Oconee!U93+Orangeburg!U93+Pickens!U93+Richland!U93+Saluda!U93+Spartanburg!U93+Sumter!U93+Union!U93+Williamsburg!U93+York!U93+AT93)</f>
        <v>0</v>
      </c>
      <c r="V93" s="11">
        <f>SUM(Abbeville!V93+Aiken!V93+Allendale!V93+Anderson!V93+Bamberg!V93+Barnwell!V93+Beaufort!V93+Berkeley!V93+Calhoun!V93+Charleston!V93+Cherokee!V93+Chester!V93+Chesterfield!V93+Clarendon!V93+Colleton!V93+Darlington!V93+Dorchester!V93+Dillon!V93+Edgefield!V93+Fairfield!V93+Florence!V93+Georgetown!V93+Greenville!V93+Greenwood!V93+Hampton!V93+Horry!V93+Jasper!V93+Kershaw!V93+Lancaster!V93+Laurens!V93+Lee!V93+Lexington!V93+Marion!V93+Marlboro!V93+McCormick!V93+Newberry!V93+Oconee!V93+Orangeburg!V93+Pickens!V93+Richland!V93+Saluda!V93+Spartanburg!V93+Sumter!V93+Union!V93+Williamsburg!V93+York!V93+AU93)</f>
        <v>0</v>
      </c>
      <c r="W93" s="11">
        <f>SUM(Abbeville!W93+Aiken!W93+Allendale!W93+Anderson!W93+Bamberg!W93+Barnwell!W93+Beaufort!W93+Berkeley!W93+Calhoun!W93+Charleston!W93+Cherokee!W93+Chester!W93+Chesterfield!W93+Clarendon!W93+Colleton!W93+Darlington!W93+Dorchester!W93+Dillon!W93+Edgefield!W93+Fairfield!W93+Florence!W93+Georgetown!W93+Greenville!W93+Greenwood!W93+Hampton!W93+Horry!W93+Jasper!W93+Kershaw!W93+Lancaster!W93+Laurens!W93+Lee!W93+Lexington!W93+Marion!W93+Marlboro!W93+McCormick!W93+Newberry!W93+Oconee!W93+Orangeburg!W93+Pickens!W93+Richland!W93+Saluda!W93+Spartanburg!W93+Sumter!W93+Union!W93+Williamsburg!W93+York!W93+AV93)</f>
        <v>0</v>
      </c>
      <c r="X93" s="11">
        <f>SUM(Abbeville!X93+Aiken!X93+Allendale!X93+Anderson!X93+Bamberg!X93+Barnwell!X93+Beaufort!X93+Berkeley!X93+Calhoun!X93+Charleston!X93+Cherokee!X93+Chester!X93+Chesterfield!X93+Clarendon!X93+Colleton!X93+Darlington!X93+Dorchester!X93+Dillon!X93+Edgefield!X93+Fairfield!X93+Florence!X93+Georgetown!X93+Greenville!X93+Greenwood!X93+Hampton!X93+Horry!X93+Jasper!X93+Kershaw!X93+Lancaster!X93+Laurens!X93+Lee!X93+Lexington!X93+Marion!X93+Marlboro!X93+McCormick!X93+Newberry!X93+Oconee!X93+Orangeburg!X93+Pickens!X93+Richland!X93+Saluda!X93+Spartanburg!X93+Sumter!X93+Union!X93+Williamsburg!X93+York!X93+AW93)</f>
        <v>0</v>
      </c>
      <c r="Y93" s="11">
        <f>SUM(Abbeville!Y93+Aiken!Y93+Allendale!Y93+Anderson!Y93+Bamberg!Y93+Barnwell!Y93+Beaufort!Y93+Berkeley!Y93+Calhoun!Y93+Charleston!Y93+Cherokee!Y93+Chester!Y93+Chesterfield!Y93+Clarendon!Y93+Colleton!Y93+Darlington!Y93+Dorchester!Y93+Dillon!Y93+Edgefield!Y93+Fairfield!Y93+Florence!Y93+Georgetown!Y93+Greenville!Y93+Greenwood!Y93+Hampton!Y93+Horry!Y93+Jasper!Y93+Kershaw!Y93+Lancaster!Y93+Laurens!Y93+Lee!Y93+Lexington!Y93+Marion!Y93+Marlboro!Y93+McCormick!Y93+Newberry!Y93+Oconee!Y93+Orangeburg!Y93+Pickens!Y93+Richland!Y93+Saluda!Y93+Spartanburg!Y93+Sumter!Y93+Union!Y93+Williamsburg!Y93+York!Y93+AX93)</f>
        <v>0</v>
      </c>
      <c r="Z93" s="11">
        <f>SUM(Abbeville!Z93+Aiken!Z93+Allendale!Z93+Anderson!Z93+Bamberg!Z93+Barnwell!Z93+Beaufort!Z93+Berkeley!Z93+Calhoun!Z93+Charleston!Z93+Cherokee!Z93+Chester!Z93+Chesterfield!Z93+Clarendon!Z93+Colleton!Z93+Darlington!Z93+Dorchester!Z93+Dillon!Z93+Edgefield!Z93+Fairfield!Z93+Florence!Z93+Georgetown!Z93+Greenville!Z93+Greenwood!Z93+Hampton!Z93+Horry!Z93+Jasper!Z93+Kershaw!Z93+Lancaster!Z93+Laurens!Z93+Lee!Z93+Lexington!Z93+Marion!Z93+Marlboro!Z93+McCormick!Z93+Newberry!Z93+Oconee!Z93+Orangeburg!Z93+Pickens!Z93+Richland!Z93+Saluda!Z93+Spartanburg!Z93+Sumter!Z93+Union!Z93+Williamsburg!Z93+York!Z93+AY93)</f>
        <v>0</v>
      </c>
      <c r="AA93" s="11">
        <f>SUM(Abbeville!AA93+Aiken!AA93+Allendale!AA93+Anderson!AA93+Bamberg!AA93+Barnwell!AA93+Beaufort!AA93+Berkeley!AA93+Calhoun!AA93+Charleston!AA93+Cherokee!AA93+Chester!AA93+Chesterfield!AA93+Clarendon!AA93+Colleton!AA93+Darlington!AA93+Dorchester!AA93+Dillon!AA93+Edgefield!AA93+Fairfield!AA93+Florence!AA93+Georgetown!AA93+Greenville!AA93+Greenwood!AA93+Hampton!AA93+Horry!AA93+Jasper!AA93+Kershaw!AA93+Lancaster!AA93+Laurens!AA93+Lee!AA93+Lexington!AA93+Marion!AA93+Marlboro!AA93+McCormick!AA93+Newberry!AA93+Oconee!AA93+Orangeburg!AA93+Pickens!AA93+Richland!AA93+Saluda!AA93+Spartanburg!AA93+Sumter!AA93+Union!AA93+Williamsburg!AA93+York!AA93+AZ93)</f>
        <v>0</v>
      </c>
      <c r="AB93" s="11">
        <v>0</v>
      </c>
      <c r="AC93" s="11">
        <v>0</v>
      </c>
      <c r="AD93" s="11">
        <v>0</v>
      </c>
      <c r="AE93" s="11">
        <v>0</v>
      </c>
      <c r="AF93" s="11">
        <v>0</v>
      </c>
      <c r="AG93" s="11">
        <v>0</v>
      </c>
      <c r="AH93" s="11">
        <v>0</v>
      </c>
      <c r="AI93" s="13" t="str">
        <f>IF(AB93&gt;0,((AH93/AB93)^(1/6))-1,"n/a")</f>
        <v>n/a</v>
      </c>
      <c r="AJ93" s="13" t="str">
        <f>IF(AND(AH93&lt;&gt;  0, AG93&lt;&gt;0), (AH93-AG93)/AG93, "n/a")</f>
        <v>n/a</v>
      </c>
      <c r="AL93" s="44" t="s">
        <v>61</v>
      </c>
      <c r="AM93" s="45"/>
      <c r="AN93" s="11">
        <v>0</v>
      </c>
      <c r="AO93" s="11">
        <v>0</v>
      </c>
      <c r="AP93" s="11">
        <v>0</v>
      </c>
      <c r="AQ93" s="11">
        <v>0</v>
      </c>
      <c r="AR93" s="11">
        <v>0</v>
      </c>
      <c r="AS93" s="11">
        <v>0</v>
      </c>
      <c r="AT93" s="11">
        <v>0</v>
      </c>
      <c r="AU93" s="11">
        <v>0</v>
      </c>
      <c r="AV93" s="11">
        <v>0</v>
      </c>
      <c r="AW93" s="11">
        <v>0</v>
      </c>
      <c r="AX93" s="11">
        <v>0</v>
      </c>
      <c r="AY93" s="11">
        <v>0</v>
      </c>
      <c r="AZ93" s="11">
        <v>0</v>
      </c>
      <c r="BA93" s="11">
        <v>0</v>
      </c>
      <c r="BB93" s="11">
        <v>0</v>
      </c>
      <c r="BC93" s="11">
        <v>0</v>
      </c>
      <c r="BD93" s="11">
        <v>0</v>
      </c>
      <c r="BE93" s="11">
        <v>0</v>
      </c>
      <c r="BF93" s="43">
        <v>0</v>
      </c>
      <c r="BG93" s="43">
        <v>0</v>
      </c>
    </row>
    <row r="94" spans="1:59" ht="10.5" customHeight="1" x14ac:dyDescent="0.2">
      <c r="A94" s="11"/>
      <c r="B94" s="11"/>
      <c r="C94" s="11"/>
      <c r="D94" s="11"/>
      <c r="E94" s="11"/>
      <c r="F94" s="2"/>
      <c r="G94" s="46"/>
      <c r="H94" s="46"/>
      <c r="I94" s="46"/>
      <c r="J94" s="46"/>
      <c r="K94" s="46"/>
      <c r="L94" s="46"/>
      <c r="M94" s="46"/>
      <c r="N94" s="46"/>
      <c r="O94" s="46"/>
      <c r="P94" s="46"/>
      <c r="Q94" s="46"/>
      <c r="AD94" s="5"/>
      <c r="AE94" s="5"/>
      <c r="AF94" s="5"/>
      <c r="AG94" s="5"/>
      <c r="AH94" s="5"/>
      <c r="AI94" s="13"/>
      <c r="AJ94" s="13"/>
      <c r="AL94" s="45"/>
      <c r="AM94" s="45"/>
      <c r="AN94"/>
      <c r="AO94"/>
      <c r="AP94"/>
      <c r="AQ94"/>
      <c r="AR94"/>
      <c r="BG94" s="43"/>
    </row>
    <row r="95" spans="1:59" ht="10.5" customHeight="1" x14ac:dyDescent="0.2">
      <c r="A95" s="18"/>
      <c r="B95" s="14"/>
      <c r="C95" s="18"/>
      <c r="D95" s="18"/>
      <c r="E95" s="18"/>
      <c r="F95" s="2"/>
      <c r="G95" s="46"/>
      <c r="H95" s="46"/>
      <c r="I95" s="46"/>
      <c r="J95" s="46"/>
      <c r="K95" s="46"/>
      <c r="L95" s="46"/>
      <c r="M95" s="46"/>
      <c r="N95" s="46"/>
      <c r="O95" s="46"/>
      <c r="P95" s="46"/>
      <c r="Q95" s="46"/>
      <c r="AD95" s="12"/>
      <c r="AE95" s="12"/>
      <c r="AF95" s="12"/>
      <c r="AG95" s="12"/>
      <c r="AH95" s="12"/>
      <c r="AI95" s="13"/>
      <c r="AJ95" s="13"/>
      <c r="AL95" s="45"/>
      <c r="AM95" s="45"/>
      <c r="AN95"/>
      <c r="AO95"/>
      <c r="AP95"/>
      <c r="AQ95"/>
      <c r="AR95"/>
      <c r="BG95" s="43"/>
    </row>
    <row r="96" spans="1:59" ht="10.5" customHeight="1" x14ac:dyDescent="0.2">
      <c r="A96" s="47" t="s">
        <v>113</v>
      </c>
      <c r="B96" s="47"/>
      <c r="C96" s="48"/>
      <c r="D96" s="48"/>
      <c r="E96" s="33"/>
      <c r="F96" s="2"/>
      <c r="G96" s="5">
        <v>3183487036</v>
      </c>
      <c r="H96" s="5">
        <v>3267880321</v>
      </c>
      <c r="I96" s="5">
        <v>3407532065</v>
      </c>
      <c r="J96" s="5">
        <v>3688837531</v>
      </c>
      <c r="K96" s="5">
        <v>4025518470</v>
      </c>
      <c r="L96" s="5">
        <v>4466288305</v>
      </c>
      <c r="M96" s="5">
        <v>4816512183</v>
      </c>
      <c r="N96" s="5">
        <v>5267161585</v>
      </c>
      <c r="O96" s="5">
        <f>SUM(Abbeville!O96+Aiken!O96+Allendale!O96+Anderson!O96+Bamberg!O96+Barnwell!O96+Beaufort!O96+Berkeley!O96+Calhoun!O96+Charleston!O96+Cherokee!O96+Chester!O96+Chesterfield!O96+Clarendon!O96+Colleton!O96+Darlington!O96+Dorchester!O96+Dillon!O96+Edgefield!O96+Fairfield!O96+Florence!O96+Georgetown!O96+Greenville!O96+Greenwood!O96+Hampton!O96+Horry!O96+Jasper!O96+Kershaw!O96+Lancaster!O96+Laurens!O96+Lee!O96+Lexington!O96+Marion!O96+Marlboro!O96+McCormick!O96+Newberry!O96+Oconee!O96+Orangeburg!O96+Pickens!O96+Richland!O96+Saluda!O96+Spartanburg!O96+Sumter!O96+Union!O96+Williamsburg!O96+York!O96+AN96)</f>
        <v>5830810104</v>
      </c>
      <c r="P96" s="5">
        <f>SUM(Abbeville!P96+Aiken!P96+Allendale!P96+Anderson!P96+Bamberg!P96+Barnwell!P96+Beaufort!P96+Berkeley!P96+Calhoun!P96+Charleston!P96+Cherokee!P96+Chester!P96+Chesterfield!P96+Clarendon!P96+Colleton!P96+Darlington!P96+Dorchester!P96+Dillon!P96+Edgefield!P96+Fairfield!P96+Florence!P96+Georgetown!P96+Greenville!P96+Greenwood!P96+Hampton!P96+Horry!P96+Jasper!P96+Kershaw!P96+Lancaster!P96+Laurens!P96+Lee!P96+Lexington!P96+Marion!P96+Marlboro!P96+McCormick!P96+Newberry!P96+Oconee!P96+Orangeburg!P96+Pickens!P96+Richland!P96+Saluda!P96+Spartanburg!P96+Sumter!P96+Union!P96+Williamsburg!P96+York!P96+AO96)</f>
        <v>6546488735</v>
      </c>
      <c r="Q96" s="5">
        <f>SUM(Abbeville!Q96+Aiken!Q96+Allendale!Q96+Anderson!Q96+Bamberg!Q96+Barnwell!Q96+Beaufort!Q96+Berkeley!Q96+Calhoun!Q96+Charleston!Q96+Cherokee!Q96+Chester!Q96+Chesterfield!Q96+Clarendon!Q96+Colleton!Q96+Darlington!Q96+Dorchester!Q96+Dillon!Q96+Edgefield!Q96+Fairfield!Q96+Florence!Q96+Georgetown!Q96+Greenville!Q96+Greenwood!Q96+Hampton!Q96+Horry!Q96+Jasper!Q96+Kershaw!Q96+Lancaster!Q96+Laurens!Q96+Lee!Q96+Lexington!Q96+Marion!Q96+Marlboro!Q96+McCormick!Q96+Newberry!Q96+Oconee!Q96+Orangeburg!Q96+Pickens!Q96+Richland!Q96+Saluda!Q96+Spartanburg!Q96+Sumter!Q96+Union!Q96+Williamsburg!Q96+York!Q96+AP96)</f>
        <v>6381004157</v>
      </c>
      <c r="R96" s="39">
        <f>SUM(Abbeville!R96+Aiken!R96+Allendale!R96+Anderson!R96+Bamberg!R96+Barnwell!R96+Beaufort!R96+Berkeley!R96+Calhoun!R96+Charleston!R96+Cherokee!R96+Chester!R96+Chesterfield!R96+Clarendon!R96+Colleton!R96+Darlington!R96+Dorchester!R96+Dillon!R96+Edgefield!R96+Fairfield!R96+Florence!R96+Georgetown!R96+Greenville!R96+Greenwood!R96+Hampton!R96+Horry!R96+Jasper!R96+Kershaw!R96+Lancaster!R96+Laurens!R96+Lee!R96+Lexington!R96+Marion!R96+Marlboro!R96+McCormick!R96+Newberry!R96+Oconee!R96+Orangeburg!R96+Pickens!R96+Richland!R96+Saluda!R96+Spartanburg!R96+Sumter!R96+Union!R96+Williamsburg!R96+York!R96+AQ96)</f>
        <v>6481000438</v>
      </c>
      <c r="S96" s="39">
        <f>SUM(Abbeville!S96+Aiken!S96+Allendale!S96+Anderson!S96+Bamberg!S96+Barnwell!S96+Beaufort!S96+Berkeley!S96+Calhoun!S96+Charleston!S96+Cherokee!S96+Chester!S96+Chesterfield!S96+Clarendon!S96+Colleton!S96+Darlington!S96+Dorchester!S96+Dillon!S96+Edgefield!S96+Fairfield!S96+Florence!S96+Georgetown!S96+Greenville!S96+Greenwood!S96+Hampton!S96+Horry!S96+Jasper!S96+Kershaw!S96+Lancaster!S96+Laurens!S96+Lee!S96+Lexington!S96+Marion!S96+Marlboro!S96+McCormick!S96+Newberry!S96+Oconee!S96+Orangeburg!S96+Pickens!S96+Richland!S96+Saluda!S96+Spartanburg!S96+Sumter!S96+Union!S96+Williamsburg!S96+York!S96+AR96)</f>
        <v>6819371421</v>
      </c>
      <c r="T96" s="39">
        <f>SUM(Abbeville!T96+Aiken!T96+Allendale!T96+Anderson!T96+Bamberg!T96+Barnwell!T96+Beaufort!T96+Berkeley!T96+Calhoun!T96+Charleston!T96+Cherokee!T96+Chester!T96+Chesterfield!T96+Clarendon!T96+Colleton!T96+Darlington!T96+Dorchester!T96+Dillon!T96+Edgefield!T96+Fairfield!T96+Florence!T96+Georgetown!T96+Greenville!T96+Greenwood!T96+Hampton!T96+Horry!T96+Jasper!T96+Kershaw!T96+Lancaster!T96+Laurens!T96+Lee!T96+Lexington!T96+Marion!T96+Marlboro!T96+McCormick!T96+Newberry!T96+Oconee!T96+Orangeburg!T96+Pickens!T96+Richland!T96+Saluda!T96+Spartanburg!T96+Sumter!T96+Union!T96+Williamsburg!T96+York!T96+AS96)</f>
        <v>7456087186</v>
      </c>
      <c r="U96" s="39">
        <f>SUM(Abbeville!U96+Aiken!U96+Allendale!U96+Anderson!U96+Bamberg!U96+Barnwell!U96+Beaufort!U96+Berkeley!U96+Calhoun!U96+Charleston!U96+Cherokee!U96+Chester!U96+Chesterfield!U96+Clarendon!U96+Colleton!U96+Darlington!U96+Dorchester!U96+Dillon!U96+Edgefield!U96+Fairfield!U96+Florence!U96+Georgetown!U96+Greenville!U96+Greenwood!U96+Hampton!U96+Horry!U96+Jasper!U96+Kershaw!U96+Lancaster!U96+Laurens!U96+Lee!U96+Lexington!U96+Marion!U96+Marlboro!U96+McCormick!U96+Newberry!U96+Oconee!U96+Orangeburg!U96+Pickens!U96+Richland!U96+Saluda!U96+Spartanburg!U96+Sumter!U96+Union!U96+Williamsburg!U96+York!U96+AT96)</f>
        <v>8101160044</v>
      </c>
      <c r="V96" s="8">
        <f>SUM(Abbeville!V96+Aiken!V96+Allendale!V96+Anderson!V96+Bamberg!V96+Barnwell!V96+Beaufort!V96+Berkeley!V96+Calhoun!V96+Charleston!V96+Cherokee!V96+Chester!V96+Chesterfield!V96+Clarendon!V96+Colleton!V96+Darlington!V96+Dorchester!V96+Dillon!V96+Edgefield!V96+Fairfield!V96+Florence!V96+Georgetown!V96+Greenville!V96+Greenwood!V96+Hampton!V96+Horry!V96+Jasper!V96+Kershaw!V96+Lancaster!V96+Laurens!V96+Lee!V96+Lexington!V96+Marion!V96+Marlboro!V96+McCormick!V96+Newberry!V96+Oconee!V96+Orangeburg!V96+Pickens!V96+Richland!V96+Saluda!V96+Spartanburg!V96+Sumter!V96+Union!V96+Williamsburg!V96+York!V96+AU96)</f>
        <v>8462591529</v>
      </c>
      <c r="W96" s="39">
        <f>SUM(Abbeville!W96+Aiken!W96+Allendale!W96+Anderson!W96+Bamberg!W96+Barnwell!W96+Beaufort!W96+Berkeley!W96+Calhoun!W96+Charleston!W96+Cherokee!W96+Chester!W96+Chesterfield!W96+Clarendon!W96+Colleton!W96+Darlington!W96+Dorchester!W96+Dillon!W96+Edgefield!W96+Fairfield!W96+Florence!W96+Georgetown!W96+Greenville!W96+Greenwood!W96+Hampton!W96+Horry!W96+Jasper!W96+Kershaw!W96+Lancaster!W96+Laurens!W96+Lee!W96+Lexington!W96+Marion!W96+Marlboro!W96+McCormick!W96+Newberry!W96+Oconee!W96+Orangeburg!W96+Pickens!W96+Richland!W96+Saluda!W96+Spartanburg!W96+Sumter!W96+Union!W96+Williamsburg!W96+York!W96+AV96)</f>
        <v>8810006794</v>
      </c>
      <c r="X96" s="39">
        <f>SUM(Abbeville!X96+Aiken!X96+Allendale!X96+Anderson!X96+Bamberg!X96+Barnwell!X96+Beaufort!X96+Berkeley!X96+Calhoun!X96+Charleston!X96+Cherokee!X96+Chester!X96+Chesterfield!X96+Clarendon!X96+Colleton!X96+Darlington!X96+Dorchester!X96+Dillon!X96+Edgefield!X96+Fairfield!X96+Florence!X96+Georgetown!X96+Greenville!X96+Greenwood!X96+Hampton!X96+Horry!X96+Jasper!X96+Kershaw!X96+Lancaster!X96+Laurens!X96+Lee!X96+Lexington!X96+Marion!X96+Marlboro!X96+McCormick!X96+Newberry!X96+Oconee!X96+Orangeburg!X96+Pickens!X96+Richland!X96+Saluda!X96+Spartanburg!X96+Sumter!X96+Union!X96+Williamsburg!X96+York!X96+AW96)</f>
        <v>8704095084</v>
      </c>
      <c r="Y96" s="39">
        <f>SUM(Abbeville!Y96+Aiken!Y96+Allendale!Y96+Anderson!Y96+Bamberg!Y96+Barnwell!Y96+Beaufort!Y96+Berkeley!Y96+Calhoun!Y96+Charleston!Y96+Cherokee!Y96+Chester!Y96+Chesterfield!Y96+Clarendon!Y96+Colleton!Y96+Darlington!Y96+Dorchester!Y96+Dillon!Y96+Edgefield!Y96+Fairfield!Y96+Florence!Y96+Georgetown!Y96+Greenville!Y96+Greenwood!Y96+Hampton!Y96+Horry!Y96+Jasper!Y96+Kershaw!Y96+Lancaster!Y96+Laurens!Y96+Lee!Y96+Lexington!Y96+Marion!Y96+Marlboro!Y96+McCormick!Y96+Newberry!Y96+Oconee!Y96+Orangeburg!Y96+Pickens!Y96+Richland!Y96+Saluda!Y96+Spartanburg!Y96+Sumter!Y96+Union!Y96+Williamsburg!Y96+York!Y96+AX96)</f>
        <v>8485491106</v>
      </c>
      <c r="Z96" s="39">
        <f>SUM(Abbeville!Z96+Aiken!Z96+Allendale!Z96+Anderson!Z96+Bamberg!Z96+Barnwell!Z96+Beaufort!Z96+Berkeley!Z96+Calhoun!Z96+Charleston!Z96+Cherokee!Z96+Chester!Z96+Chesterfield!Z96+Clarendon!Z96+Colleton!Z96+Darlington!Z96+Dorchester!Z96+Dillon!Z96+Edgefield!Z96+Fairfield!Z96+Florence!Z96+Georgetown!Z96+Greenville!Z96+Greenwood!Z96+Hampton!Z96+Horry!Z96+Jasper!Z96+Kershaw!Z96+Lancaster!Z96+Laurens!Z96+Lee!Z96+Lexington!Z96+Marion!Z96+Marlboro!Z96+McCormick!Z96+Newberry!Z96+Oconee!Z96+Orangeburg!Z96+Pickens!Z96+Richland!Z96+Saluda!Z96+Spartanburg!Z96+Sumter!Z96+Union!Z96+Williamsburg!Z96+York!Z96+AY96)</f>
        <v>8449232777</v>
      </c>
      <c r="AA96" s="39">
        <f>SUM(Abbeville!AA96+Aiken!AA96+Allendale!AA96+Anderson!AA96+Bamberg!AA96+Barnwell!AA96+Beaufort!AA96+Berkeley!AA96+Calhoun!AA96+Charleston!AA96+Cherokee!AA96+Chester!AA96+Chesterfield!AA96+Clarendon!AA96+Colleton!AA96+Darlington!AA96+Dorchester!AA96+Dillon!AA96+Edgefield!AA96+Fairfield!AA96+Florence!AA96+Georgetown!AA96+Greenville!AA96+Greenwood!AA96+Hampton!AA96+Horry!AA96+Jasper!AA96+Kershaw!AA96+Lancaster!AA96+Laurens!AA96+Lee!AA96+Lexington!AA96+Marion!AA96+Marlboro!AA96+McCormick!AA96+Newberry!AA96+Oconee!AA96+Orangeburg!AA96+Pickens!AA96+Richland!AA96+Saluda!AA96+Spartanburg!AA96+Sumter!AA96+Union!AA96+Williamsburg!AA96+York!AA96+AZ96)</f>
        <v>9005682061</v>
      </c>
      <c r="AB96" s="39">
        <v>9112167939</v>
      </c>
      <c r="AC96" s="39">
        <v>9485481893</v>
      </c>
      <c r="AD96" s="39">
        <v>10072293884</v>
      </c>
      <c r="AE96" s="39">
        <v>11044878817</v>
      </c>
      <c r="AF96" s="39">
        <v>11118098110</v>
      </c>
      <c r="AG96" s="39">
        <v>11844304134</v>
      </c>
      <c r="AH96" s="39">
        <v>12393802131</v>
      </c>
      <c r="AI96" s="10">
        <v>5.2601070034870911E-2</v>
      </c>
      <c r="AJ96" s="10">
        <v>4.6393438633733075E-2</v>
      </c>
      <c r="AL96" s="45"/>
      <c r="AM96" s="45"/>
      <c r="AN96" s="39">
        <v>59749873</v>
      </c>
      <c r="AO96" s="8">
        <v>62014743</v>
      </c>
      <c r="AP96" s="39">
        <v>66377864</v>
      </c>
      <c r="AQ96" s="39">
        <v>60797014</v>
      </c>
      <c r="AR96" s="39">
        <v>56893336</v>
      </c>
      <c r="AS96" s="39">
        <v>59859610</v>
      </c>
      <c r="AT96" s="39">
        <v>60383595</v>
      </c>
      <c r="AU96" s="39">
        <v>65927663</v>
      </c>
      <c r="AV96" s="8">
        <v>82239441</v>
      </c>
      <c r="AW96" s="39">
        <v>116559373</v>
      </c>
      <c r="AX96" s="39">
        <v>151367813</v>
      </c>
      <c r="AY96" s="39">
        <v>213327068</v>
      </c>
      <c r="AZ96" s="39">
        <v>267407733</v>
      </c>
      <c r="BA96" s="39">
        <v>296341588</v>
      </c>
      <c r="BB96" s="39">
        <v>208202600</v>
      </c>
      <c r="BC96" s="39">
        <v>410128065</v>
      </c>
      <c r="BD96" s="39">
        <v>459725192</v>
      </c>
      <c r="BE96" s="39">
        <v>579474455</v>
      </c>
      <c r="BF96" s="40">
        <v>653273142</v>
      </c>
      <c r="BG96" s="40">
        <v>767817654</v>
      </c>
    </row>
    <row r="97" spans="1:59"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5"/>
      <c r="AE97" s="5"/>
      <c r="AF97" s="5"/>
      <c r="AG97" s="5"/>
      <c r="AH97" s="5"/>
      <c r="AI97" s="13"/>
      <c r="AJ97" s="13"/>
      <c r="AL97" s="45"/>
      <c r="AM97" s="45"/>
      <c r="AN97" s="41"/>
      <c r="AO97" s="11"/>
      <c r="AP97" s="41"/>
      <c r="AQ97" s="41"/>
      <c r="AR97" s="41"/>
      <c r="AS97" s="41"/>
      <c r="AT97" s="41"/>
      <c r="AU97" s="41"/>
      <c r="AV97" s="11"/>
      <c r="AW97" s="41"/>
      <c r="AX97" s="41"/>
      <c r="AY97" s="41"/>
      <c r="AZ97" s="41"/>
      <c r="BA97" s="41"/>
      <c r="BB97" s="41"/>
      <c r="BC97" s="41"/>
      <c r="BD97" s="41"/>
      <c r="BE97" s="41"/>
      <c r="BF97" s="43"/>
    </row>
    <row r="98" spans="1:59" ht="10.5" customHeight="1" x14ac:dyDescent="0.2">
      <c r="A98" s="14"/>
      <c r="B98" s="44" t="s">
        <v>64</v>
      </c>
      <c r="C98" s="44"/>
      <c r="D98" s="44"/>
      <c r="E98" s="34"/>
      <c r="F98" s="2"/>
      <c r="G98" s="50">
        <v>1075952672</v>
      </c>
      <c r="H98" s="50">
        <v>1130420721</v>
      </c>
      <c r="I98" s="50">
        <v>1189479970</v>
      </c>
      <c r="J98" s="50">
        <v>1265044415</v>
      </c>
      <c r="K98" s="50">
        <v>1339689997</v>
      </c>
      <c r="L98" s="50">
        <v>1441631731</v>
      </c>
      <c r="M98" s="50">
        <v>1538498189</v>
      </c>
      <c r="N98" s="50">
        <v>1661678461</v>
      </c>
      <c r="O98" s="50">
        <f>SUM(Abbeville!O98+Aiken!O98+Allendale!O98+Anderson!O98+Bamberg!O98+Barnwell!O98+Beaufort!O98+Berkeley!O98+Calhoun!O98+Charleston!O98+Cherokee!O98+Chester!O98+Chesterfield!O98+Clarendon!O98+Colleton!O98+Darlington!O98+Dorchester!O98+Dillon!O98+Edgefield!O98+Fairfield!O98+Florence!O98+Georgetown!O98+Greenville!O98+Greenwood!O98+Hampton!O98+Horry!O98+Jasper!O98+Kershaw!O98+Lancaster!O98+Laurens!O98+Lee!O98+Lexington!O98+Marion!O98+Marlboro!O98+McCormick!O98+Newberry!O98+Oconee!O98+Orangeburg!O98+Pickens!O98+Richland!O98+Saluda!O98+Spartanburg!O98+Sumter!O98+Union!O98+Williamsburg!O98+York!O98+AN98)</f>
        <v>1831901694</v>
      </c>
      <c r="P98" s="50">
        <f>SUM(Abbeville!P98+Aiken!P98+Allendale!P98+Anderson!P98+Bamberg!P98+Barnwell!P98+Beaufort!P98+Berkeley!P98+Calhoun!P98+Charleston!P98+Cherokee!P98+Chester!P98+Chesterfield!P98+Clarendon!P98+Colleton!P98+Darlington!P98+Dorchester!P98+Dillon!P98+Edgefield!P98+Fairfield!P98+Florence!P98+Georgetown!P98+Greenville!P98+Greenwood!P98+Hampton!P98+Horry!P98+Jasper!P98+Kershaw!P98+Lancaster!P98+Laurens!P98+Lee!P98+Lexington!P98+Marion!P98+Marlboro!P98+McCormick!P98+Newberry!P98+Oconee!P98+Orangeburg!P98+Pickens!P98+Richland!P98+Saluda!P98+Spartanburg!P98+Sumter!P98+Union!P98+Williamsburg!P98+York!P98+AO98)</f>
        <v>1900848151</v>
      </c>
      <c r="Q98" s="50">
        <f>SUM(Abbeville!Q98+Aiken!Q98+Allendale!Q98+Anderson!Q98+Bamberg!Q98+Barnwell!Q98+Beaufort!Q98+Berkeley!Q98+Calhoun!Q98+Charleston!Q98+Cherokee!Q98+Chester!Q98+Chesterfield!Q98+Clarendon!Q98+Colleton!Q98+Darlington!Q98+Dorchester!Q98+Dillon!Q98+Edgefield!Q98+Fairfield!Q98+Florence!Q98+Georgetown!Q98+Greenville!Q98+Greenwood!Q98+Hampton!Q98+Horry!Q98+Jasper!Q98+Kershaw!Q98+Lancaster!Q98+Laurens!Q98+Lee!Q98+Lexington!Q98+Marion!Q98+Marlboro!Q98+McCormick!Q98+Newberry!Q98+Oconee!Q98+Orangeburg!Q98+Pickens!Q98+Richland!Q98+Saluda!Q98+Spartanburg!Q98+Sumter!Q98+Union!Q98+Williamsburg!Q98+York!Q98+AP98)</f>
        <v>1988457568</v>
      </c>
      <c r="R98" s="41">
        <f>SUM(Abbeville!R98+Aiken!R98+Allendale!R98+Anderson!R98+Bamberg!R98+Barnwell!R98+Beaufort!R98+Berkeley!R98+Calhoun!R98+Charleston!R98+Cherokee!R98+Chester!R98+Chesterfield!R98+Clarendon!R98+Colleton!R98+Darlington!R98+Dorchester!R98+Dillon!R98+Edgefield!R98+Fairfield!R98+Florence!R98+Georgetown!R98+Greenville!R98+Greenwood!R98+Hampton!R98+Horry!R98+Jasper!R98+Kershaw!R98+Lancaster!R98+Laurens!R98+Lee!R98+Lexington!R98+Marion!R98+Marlboro!R98+McCormick!R98+Newberry!R98+Oconee!R98+Orangeburg!R98+Pickens!R98+Richland!R98+Saluda!R98+Spartanburg!R98+Sumter!R98+Union!R98+Williamsburg!R98+York!R98+AQ98)</f>
        <v>2045325438</v>
      </c>
      <c r="S98" s="41">
        <f>SUM(Abbeville!S98+Aiken!S98+Allendale!S98+Anderson!S98+Bamberg!S98+Barnwell!S98+Beaufort!S98+Berkeley!S98+Calhoun!S98+Charleston!S98+Cherokee!S98+Chester!S98+Chesterfield!S98+Clarendon!S98+Colleton!S98+Darlington!S98+Dorchester!S98+Dillon!S98+Edgefield!S98+Fairfield!S98+Florence!S98+Georgetown!S98+Greenville!S98+Greenwood!S98+Hampton!S98+Horry!S98+Jasper!S98+Kershaw!S98+Lancaster!S98+Laurens!S98+Lee!S98+Lexington!S98+Marion!S98+Marlboro!S98+McCormick!S98+Newberry!S98+Oconee!S98+Orangeburg!S98+Pickens!S98+Richland!S98+Saluda!S98+Spartanburg!S98+Sumter!S98+Union!S98+Williamsburg!S98+York!S98+AR98)</f>
        <v>2200255765</v>
      </c>
      <c r="T98" s="41">
        <f>SUM(Abbeville!T98+Aiken!T98+Allendale!T98+Anderson!T98+Bamberg!T98+Barnwell!T98+Beaufort!T98+Berkeley!T98+Calhoun!T98+Charleston!T98+Cherokee!T98+Chester!T98+Chesterfield!T98+Clarendon!T98+Colleton!T98+Darlington!T98+Dorchester!T98+Dillon!T98+Edgefield!T98+Fairfield!T98+Florence!T98+Georgetown!T98+Greenville!T98+Greenwood!T98+Hampton!T98+Horry!T98+Jasper!T98+Kershaw!T98+Lancaster!T98+Laurens!T98+Lee!T98+Lexington!T98+Marion!T98+Marlboro!T98+McCormick!T98+Newberry!T98+Oconee!T98+Orangeburg!T98+Pickens!T98+Richland!T98+Saluda!T98+Spartanburg!T98+Sumter!T98+Union!T98+Williamsburg!T98+York!T98+AS98)</f>
        <v>2381646539</v>
      </c>
      <c r="U98" s="41">
        <f>SUM(Abbeville!U98+Aiken!U98+Allendale!U98+Anderson!U98+Bamberg!U98+Barnwell!U98+Beaufort!U98+Berkeley!U98+Calhoun!U98+Charleston!U98+Cherokee!U98+Chester!U98+Chesterfield!U98+Clarendon!U98+Colleton!U98+Darlington!U98+Dorchester!U98+Dillon!U98+Edgefield!U98+Fairfield!U98+Florence!U98+Georgetown!U98+Greenville!U98+Greenwood!U98+Hampton!U98+Horry!U98+Jasper!U98+Kershaw!U98+Lancaster!U98+Laurens!U98+Lee!U98+Lexington!U98+Marion!U98+Marlboro!U98+McCormick!U98+Newberry!U98+Oconee!U98+Orangeburg!U98+Pickens!U98+Richland!U98+Saluda!U98+Spartanburg!U98+Sumter!U98+Union!U98+Williamsburg!U98+York!U98+AT98)</f>
        <v>2548464870</v>
      </c>
      <c r="V98" s="11">
        <f>SUM(Abbeville!V98+Aiken!V98+Allendale!V98+Anderson!V98+Bamberg!V98+Barnwell!V98+Beaufort!V98+Berkeley!V98+Calhoun!V98+Charleston!V98+Cherokee!V98+Chester!V98+Chesterfield!V98+Clarendon!V98+Colleton!V98+Darlington!V98+Dorchester!V98+Dillon!V98+Edgefield!V98+Fairfield!V98+Florence!V98+Georgetown!V98+Greenville!V98+Greenwood!V98+Hampton!V98+Horry!V98+Jasper!V98+Kershaw!V98+Lancaster!V98+Laurens!V98+Lee!V98+Lexington!V98+Marion!V98+Marlboro!V98+McCormick!V98+Newberry!V98+Oconee!V98+Orangeburg!V98+Pickens!V98+Richland!V98+Saluda!V98+Spartanburg!V98+Sumter!V98+Union!V98+Williamsburg!V98+York!V98+AU98)</f>
        <v>2765554277</v>
      </c>
      <c r="W98" s="41">
        <f>SUM(Abbeville!W98+Aiken!W98+Allendale!W98+Anderson!W98+Bamberg!W98+Barnwell!W98+Beaufort!W98+Berkeley!W98+Calhoun!W98+Charleston!W98+Cherokee!W98+Chester!W98+Chesterfield!W98+Clarendon!W98+Colleton!W98+Darlington!W98+Dorchester!W98+Dillon!W98+Edgefield!W98+Fairfield!W98+Florence!W98+Georgetown!W98+Greenville!W98+Greenwood!W98+Hampton!W98+Horry!W98+Jasper!W98+Kershaw!W98+Lancaster!W98+Laurens!W98+Lee!W98+Lexington!W98+Marion!W98+Marlboro!W98+McCormick!W98+Newberry!W98+Oconee!W98+Orangeburg!W98+Pickens!W98+Richland!W98+Saluda!W98+Spartanburg!W98+Sumter!W98+Union!W98+Williamsburg!W98+York!W98+AV98)</f>
        <v>2824237173</v>
      </c>
      <c r="X98" s="41">
        <f>SUM(Abbeville!X98+Aiken!X98+Allendale!X98+Anderson!X98+Bamberg!X98+Barnwell!X98+Beaufort!X98+Berkeley!X98+Calhoun!X98+Charleston!X98+Cherokee!X98+Chester!X98+Chesterfield!X98+Clarendon!X98+Colleton!X98+Darlington!X98+Dorchester!X98+Dillon!X98+Edgefield!X98+Fairfield!X98+Florence!X98+Georgetown!X98+Greenville!X98+Greenwood!X98+Hampton!X98+Horry!X98+Jasper!X98+Kershaw!X98+Lancaster!X98+Laurens!X98+Lee!X98+Lexington!X98+Marion!X98+Marlboro!X98+McCormick!X98+Newberry!X98+Oconee!X98+Orangeburg!X98+Pickens!X98+Richland!X98+Saluda!X98+Spartanburg!X98+Sumter!X98+Union!X98+Williamsburg!X98+York!X98+AW98)</f>
        <v>2771429230</v>
      </c>
      <c r="Y98" s="41">
        <f>SUM(Abbeville!Y98+Aiken!Y98+Allendale!Y98+Anderson!Y98+Bamberg!Y98+Barnwell!Y98+Beaufort!Y98+Berkeley!Y98+Calhoun!Y98+Charleston!Y98+Cherokee!Y98+Chester!Y98+Chesterfield!Y98+Clarendon!Y98+Colleton!Y98+Darlington!Y98+Dorchester!Y98+Dillon!Y98+Edgefield!Y98+Fairfield!Y98+Florence!Y98+Georgetown!Y98+Greenville!Y98+Greenwood!Y98+Hampton!Y98+Horry!Y98+Jasper!Y98+Kershaw!Y98+Lancaster!Y98+Laurens!Y98+Lee!Y98+Lexington!Y98+Marion!Y98+Marlboro!Y98+McCormick!Y98+Newberry!Y98+Oconee!Y98+Orangeburg!Y98+Pickens!Y98+Richland!Y98+Saluda!Y98+Spartanburg!Y98+Sumter!Y98+Union!Y98+Williamsburg!Y98+York!Y98+AX98)</f>
        <v>2747231456</v>
      </c>
      <c r="Z98" s="41">
        <f>SUM(Abbeville!Z98+Aiken!Z98+Allendale!Z98+Anderson!Z98+Bamberg!Z98+Barnwell!Z98+Beaufort!Z98+Berkeley!Z98+Calhoun!Z98+Charleston!Z98+Cherokee!Z98+Chester!Z98+Chesterfield!Z98+Clarendon!Z98+Colleton!Z98+Darlington!Z98+Dorchester!Z98+Dillon!Z98+Edgefield!Z98+Fairfield!Z98+Florence!Z98+Georgetown!Z98+Greenville!Z98+Greenwood!Z98+Hampton!Z98+Horry!Z98+Jasper!Z98+Kershaw!Z98+Lancaster!Z98+Laurens!Z98+Lee!Z98+Lexington!Z98+Marion!Z98+Marlboro!Z98+McCormick!Z98+Newberry!Z98+Oconee!Z98+Orangeburg!Z98+Pickens!Z98+Richland!Z98+Saluda!Z98+Spartanburg!Z98+Sumter!Z98+Union!Z98+Williamsburg!Z98+York!Z98+AY98)</f>
        <v>2820962794</v>
      </c>
      <c r="AA98" s="41">
        <f>SUM(Abbeville!AA98+Aiken!AA98+Allendale!AA98+Anderson!AA98+Bamberg!AA98+Barnwell!AA98+Beaufort!AA98+Berkeley!AA98+Calhoun!AA98+Charleston!AA98+Cherokee!AA98+Chester!AA98+Chesterfield!AA98+Clarendon!AA98+Colleton!AA98+Darlington!AA98+Dorchester!AA98+Dillon!AA98+Edgefield!AA98+Fairfield!AA98+Florence!AA98+Georgetown!AA98+Greenville!AA98+Greenwood!AA98+Hampton!AA98+Horry!AA98+Jasper!AA98+Kershaw!AA98+Lancaster!AA98+Laurens!AA98+Lee!AA98+Lexington!AA98+Marion!AA98+Marlboro!AA98+McCormick!AA98+Newberry!AA98+Oconee!AA98+Orangeburg!AA98+Pickens!AA98+Richland!AA98+Saluda!AA98+Spartanburg!AA98+Sumter!AA98+Union!AA98+Williamsburg!AA98+York!AA98+AZ98)</f>
        <v>2997783511</v>
      </c>
      <c r="AB98" s="41">
        <v>3132215987</v>
      </c>
      <c r="AC98" s="41">
        <v>3312987274</v>
      </c>
      <c r="AD98" s="41">
        <v>3451189027</v>
      </c>
      <c r="AE98" s="41">
        <v>3611101519</v>
      </c>
      <c r="AF98" s="41">
        <v>3779710842</v>
      </c>
      <c r="AG98" s="41">
        <v>3905397771</v>
      </c>
      <c r="AH98" s="41">
        <v>3866442012</v>
      </c>
      <c r="AI98" s="13">
        <v>3.5722235098176514E-2</v>
      </c>
      <c r="AJ98" s="13">
        <v>-9.9748505233629887E-3</v>
      </c>
      <c r="AL98" s="44" t="s">
        <v>64</v>
      </c>
      <c r="AM98" s="45"/>
      <c r="AN98" s="41">
        <v>19935502</v>
      </c>
      <c r="AO98" s="11">
        <v>21423866</v>
      </c>
      <c r="AP98" s="41">
        <v>21503199</v>
      </c>
      <c r="AQ98" s="41">
        <v>19662510</v>
      </c>
      <c r="AR98" s="41">
        <v>20614166</v>
      </c>
      <c r="AS98" s="41">
        <v>22057711</v>
      </c>
      <c r="AT98" s="41">
        <v>21125347</v>
      </c>
      <c r="AU98" s="41">
        <v>22957871</v>
      </c>
      <c r="AV98" s="11">
        <v>27413839</v>
      </c>
      <c r="AW98" s="41">
        <v>28492877</v>
      </c>
      <c r="AX98" s="41">
        <v>32937016</v>
      </c>
      <c r="AY98" s="41">
        <v>39480682</v>
      </c>
      <c r="AZ98" s="41">
        <v>48922059</v>
      </c>
      <c r="BA98" s="41">
        <v>59881386</v>
      </c>
      <c r="BB98" s="41">
        <v>78032106</v>
      </c>
      <c r="BC98" s="41">
        <v>92144283</v>
      </c>
      <c r="BD98" s="41">
        <v>99627516</v>
      </c>
      <c r="BE98" s="41">
        <v>123718195</v>
      </c>
      <c r="BF98" s="43">
        <v>132628735</v>
      </c>
      <c r="BG98" s="43">
        <v>139208572</v>
      </c>
    </row>
    <row r="99" spans="1:59" ht="10.5" customHeight="1" x14ac:dyDescent="0.2">
      <c r="A99" s="14"/>
      <c r="B99" s="51" t="s">
        <v>65</v>
      </c>
      <c r="C99" s="44"/>
      <c r="D99" s="44"/>
      <c r="E99" s="34"/>
      <c r="F99" s="2"/>
      <c r="G99" s="50">
        <v>1598817883</v>
      </c>
      <c r="H99" s="50">
        <v>1655298224</v>
      </c>
      <c r="I99" s="50">
        <v>1723953896</v>
      </c>
      <c r="J99" s="50">
        <v>1840784989</v>
      </c>
      <c r="K99" s="50">
        <v>1980146698</v>
      </c>
      <c r="L99" s="50">
        <v>2145585735</v>
      </c>
      <c r="M99" s="50">
        <v>2285714832</v>
      </c>
      <c r="N99" s="50">
        <v>2486367899</v>
      </c>
      <c r="O99" s="50">
        <f>SUM(Abbeville!O99+Aiken!O99+Allendale!O99+Anderson!O99+Bamberg!O99+Barnwell!O99+Beaufort!O99+Berkeley!O99+Calhoun!O99+Charleston!O99+Cherokee!O99+Chester!O99+Chesterfield!O99+Clarendon!O99+Colleton!O99+Darlington!O99+Dorchester!O99+Dillon!O99+Edgefield!O99+Fairfield!O99+Florence!O99+Georgetown!O99+Greenville!O99+Greenwood!O99+Hampton!O99+Horry!O99+Jasper!O99+Kershaw!O99+Lancaster!O99+Laurens!O99+Lee!O99+Lexington!O99+Marion!O99+Marlboro!O99+McCormick!O99+Newberry!O99+Oconee!O99+Orangeburg!O99+Pickens!O99+Richland!O99+Saluda!O99+Spartanburg!O99+Sumter!O99+Union!O99+Williamsburg!O99+York!O99+AN99)</f>
        <v>2712407475</v>
      </c>
      <c r="P99" s="50">
        <f>SUM(Abbeville!P99+Aiken!P99+Allendale!P99+Anderson!P99+Bamberg!P99+Barnwell!P99+Beaufort!P99+Berkeley!P99+Calhoun!P99+Charleston!P99+Cherokee!P99+Chester!P99+Chesterfield!P99+Clarendon!P99+Colleton!P99+Darlington!P99+Dorchester!P99+Dillon!P99+Edgefield!P99+Fairfield!P99+Florence!P99+Georgetown!P99+Greenville!P99+Greenwood!P99+Hampton!P99+Horry!P99+Jasper!P99+Kershaw!P99+Lancaster!P99+Laurens!P99+Lee!P99+Lexington!P99+Marion!P99+Marlboro!P99+McCormick!P99+Newberry!P99+Oconee!P99+Orangeburg!P99+Pickens!P99+Richland!P99+Saluda!P99+Spartanburg!P99+Sumter!P99+Union!P99+Williamsburg!P99+York!P99+AO99)</f>
        <v>2880759805</v>
      </c>
      <c r="Q99" s="50">
        <f>SUM(Abbeville!Q99+Aiken!Q99+Allendale!Q99+Anderson!Q99+Bamberg!Q99+Barnwell!Q99+Beaufort!Q99+Berkeley!Q99+Calhoun!Q99+Charleston!Q99+Cherokee!Q99+Chester!Q99+Chesterfield!Q99+Clarendon!Q99+Colleton!Q99+Darlington!Q99+Dorchester!Q99+Dillon!Q99+Edgefield!Q99+Fairfield!Q99+Florence!Q99+Georgetown!Q99+Greenville!Q99+Greenwood!Q99+Hampton!Q99+Horry!Q99+Jasper!Q99+Kershaw!Q99+Lancaster!Q99+Laurens!Q99+Lee!Q99+Lexington!Q99+Marion!Q99+Marlboro!Q99+McCormick!Q99+Newberry!Q99+Oconee!Q99+Orangeburg!Q99+Pickens!Q99+Richland!Q99+Saluda!Q99+Spartanburg!Q99+Sumter!Q99+Union!Q99+Williamsburg!Q99+York!Q99+AP99)</f>
        <v>2932893933</v>
      </c>
      <c r="R99" s="41">
        <f>SUM(Abbeville!R99+Aiken!R99+Allendale!R99+Anderson!R99+Bamberg!R99+Barnwell!R99+Beaufort!R99+Berkeley!R99+Calhoun!R99+Charleston!R99+Cherokee!R99+Chester!R99+Chesterfield!R99+Clarendon!R99+Colleton!R99+Darlington!R99+Dorchester!R99+Dillon!R99+Edgefield!R99+Fairfield!R99+Florence!R99+Georgetown!R99+Greenville!R99+Greenwood!R99+Hampton!R99+Horry!R99+Jasper!R99+Kershaw!R99+Lancaster!R99+Laurens!R99+Lee!R99+Lexington!R99+Marion!R99+Marlboro!R99+McCormick!R99+Newberry!R99+Oconee!R99+Orangeburg!R99+Pickens!R99+Richland!R99+Saluda!R99+Spartanburg!R99+Sumter!R99+Union!R99+Williamsburg!R99+York!R99+AQ99)</f>
        <v>3000354350</v>
      </c>
      <c r="S99" s="41">
        <f>SUM(Abbeville!S99+Aiken!S99+Allendale!S99+Anderson!S99+Bamberg!S99+Barnwell!S99+Beaufort!S99+Berkeley!S99+Calhoun!S99+Charleston!S99+Cherokee!S99+Chester!S99+Chesterfield!S99+Clarendon!S99+Colleton!S99+Darlington!S99+Dorchester!S99+Dillon!S99+Edgefield!S99+Fairfield!S99+Florence!S99+Georgetown!S99+Greenville!S99+Greenwood!S99+Hampton!S99+Horry!S99+Jasper!S99+Kershaw!S99+Lancaster!S99+Laurens!S99+Lee!S99+Lexington!S99+Marion!S99+Marlboro!S99+McCormick!S99+Newberry!S99+Oconee!S99+Orangeburg!S99+Pickens!S99+Richland!S99+Saluda!S99+Spartanburg!S99+Sumter!S99+Union!S99+Williamsburg!S99+York!S99+AR99)</f>
        <v>3162557663</v>
      </c>
      <c r="T99" s="41">
        <f>SUM(Abbeville!T99+Aiken!T99+Allendale!T99+Anderson!T99+Bamberg!T99+Barnwell!T99+Beaufort!T99+Berkeley!T99+Calhoun!T99+Charleston!T99+Cherokee!T99+Chester!T99+Chesterfield!T99+Clarendon!T99+Colleton!T99+Darlington!T99+Dorchester!T99+Dillon!T99+Edgefield!T99+Fairfield!T99+Florence!T99+Georgetown!T99+Greenville!T99+Greenwood!T99+Hampton!T99+Horry!T99+Jasper!T99+Kershaw!T99+Lancaster!T99+Laurens!T99+Lee!T99+Lexington!T99+Marion!T99+Marlboro!T99+McCormick!T99+Newberry!T99+Oconee!T99+Orangeburg!T99+Pickens!T99+Richland!T99+Saluda!T99+Spartanburg!T99+Sumter!T99+Union!T99+Williamsburg!T99+York!T99+AS99)</f>
        <v>3337013367</v>
      </c>
      <c r="U99" s="41">
        <f>SUM(Abbeville!U99+Aiken!U99+Allendale!U99+Anderson!U99+Bamberg!U99+Barnwell!U99+Beaufort!U99+Berkeley!U99+Calhoun!U99+Charleston!U99+Cherokee!U99+Chester!U99+Chesterfield!U99+Clarendon!U99+Colleton!U99+Darlington!U99+Dorchester!U99+Dillon!U99+Edgefield!U99+Fairfield!U99+Florence!U99+Georgetown!U99+Greenville!U99+Greenwood!U99+Hampton!U99+Horry!U99+Jasper!U99+Kershaw!U99+Lancaster!U99+Laurens!U99+Lee!U99+Lexington!U99+Marion!U99+Marlboro!U99+McCormick!U99+Newberry!U99+Oconee!U99+Orangeburg!U99+Pickens!U99+Richland!U99+Saluda!U99+Spartanburg!U99+Sumter!U99+Union!U99+Williamsburg!U99+York!U99+AT99)</f>
        <v>3507546431</v>
      </c>
      <c r="V99" s="11">
        <f>SUM(Abbeville!V99+Aiken!V99+Allendale!V99+Anderson!V99+Bamberg!V99+Barnwell!V99+Beaufort!V99+Berkeley!V99+Calhoun!V99+Charleston!V99+Cherokee!V99+Chester!V99+Chesterfield!V99+Clarendon!V99+Colleton!V99+Darlington!V99+Dorchester!V99+Dillon!V99+Edgefield!V99+Fairfield!V99+Florence!V99+Georgetown!V99+Greenville!V99+Greenwood!V99+Hampton!V99+Horry!V99+Jasper!V99+Kershaw!V99+Lancaster!V99+Laurens!V99+Lee!V99+Lexington!V99+Marion!V99+Marlboro!V99+McCormick!V99+Newberry!V99+Oconee!V99+Orangeburg!V99+Pickens!V99+Richland!V99+Saluda!V99+Spartanburg!V99+Sumter!V99+Union!V99+Williamsburg!V99+York!V99+AU99)</f>
        <v>3751694831</v>
      </c>
      <c r="W99" s="41">
        <f>SUM(Abbeville!W99+Aiken!W99+Allendale!W99+Anderson!W99+Bamberg!W99+Barnwell!W99+Beaufort!W99+Berkeley!W99+Calhoun!W99+Charleston!W99+Cherokee!W99+Chester!W99+Chesterfield!W99+Clarendon!W99+Colleton!W99+Darlington!W99+Dorchester!W99+Dillon!W99+Edgefield!W99+Fairfield!W99+Florence!W99+Georgetown!W99+Greenville!W99+Greenwood!W99+Hampton!W99+Horry!W99+Jasper!W99+Kershaw!W99+Lancaster!W99+Laurens!W99+Lee!W99+Lexington!W99+Marion!W99+Marlboro!W99+McCormick!W99+Newberry!W99+Oconee!W99+Orangeburg!W99+Pickens!W99+Richland!W99+Saluda!W99+Spartanburg!W99+Sumter!W99+Union!W99+Williamsburg!W99+York!W99+AV99)</f>
        <v>3856430613</v>
      </c>
      <c r="X99" s="41">
        <f>SUM(Abbeville!X99+Aiken!X99+Allendale!X99+Anderson!X99+Bamberg!X99+Barnwell!X99+Beaufort!X99+Berkeley!X99+Calhoun!X99+Charleston!X99+Cherokee!X99+Chester!X99+Chesterfield!X99+Clarendon!X99+Colleton!X99+Darlington!X99+Dorchester!X99+Dillon!X99+Edgefield!X99+Fairfield!X99+Florence!X99+Georgetown!X99+Greenville!X99+Greenwood!X99+Hampton!X99+Horry!X99+Jasper!X99+Kershaw!X99+Lancaster!X99+Laurens!X99+Lee!X99+Lexington!X99+Marion!X99+Marlboro!X99+McCormick!X99+Newberry!X99+Oconee!X99+Orangeburg!X99+Pickens!X99+Richland!X99+Saluda!X99+Spartanburg!X99+Sumter!X99+Union!X99+Williamsburg!X99+York!X99+AW99)</f>
        <v>3790357644</v>
      </c>
      <c r="Y99" s="41">
        <f>SUM(Abbeville!Y99+Aiken!Y99+Allendale!Y99+Anderson!Y99+Bamberg!Y99+Barnwell!Y99+Beaufort!Y99+Berkeley!Y99+Calhoun!Y99+Charleston!Y99+Cherokee!Y99+Chester!Y99+Chesterfield!Y99+Clarendon!Y99+Colleton!Y99+Darlington!Y99+Dorchester!Y99+Dillon!Y99+Edgefield!Y99+Fairfield!Y99+Florence!Y99+Georgetown!Y99+Greenville!Y99+Greenwood!Y99+Hampton!Y99+Horry!Y99+Jasper!Y99+Kershaw!Y99+Lancaster!Y99+Laurens!Y99+Lee!Y99+Lexington!Y99+Marion!Y99+Marlboro!Y99+McCormick!Y99+Newberry!Y99+Oconee!Y99+Orangeburg!Y99+Pickens!Y99+Richland!Y99+Saluda!Y99+Spartanburg!Y99+Sumter!Y99+Union!Y99+Williamsburg!Y99+York!Y99+AX99)</f>
        <v>3688607446</v>
      </c>
      <c r="Z99" s="41">
        <f>SUM(Abbeville!Z99+Aiken!Z99+Allendale!Z99+Anderson!Z99+Bamberg!Z99+Barnwell!Z99+Beaufort!Z99+Berkeley!Z99+Calhoun!Z99+Charleston!Z99+Cherokee!Z99+Chester!Z99+Chesterfield!Z99+Clarendon!Z99+Colleton!Z99+Darlington!Z99+Dorchester!Z99+Dillon!Z99+Edgefield!Z99+Fairfield!Z99+Florence!Z99+Georgetown!Z99+Greenville!Z99+Greenwood!Z99+Hampton!Z99+Horry!Z99+Jasper!Z99+Kershaw!Z99+Lancaster!Z99+Laurens!Z99+Lee!Z99+Lexington!Z99+Marion!Z99+Marlboro!Z99+McCormick!Z99+Newberry!Z99+Oconee!Z99+Orangeburg!Z99+Pickens!Z99+Richland!Z99+Saluda!Z99+Spartanburg!Z99+Sumter!Z99+Union!Z99+Williamsburg!Z99+York!Z99+AY99)</f>
        <v>3745282775</v>
      </c>
      <c r="AA99" s="41">
        <f>SUM(Abbeville!AA99+Aiken!AA99+Allendale!AA99+Anderson!AA99+Bamberg!AA99+Barnwell!AA99+Beaufort!AA99+Berkeley!AA99+Calhoun!AA99+Charleston!AA99+Cherokee!AA99+Chester!AA99+Chesterfield!AA99+Clarendon!AA99+Colleton!AA99+Darlington!AA99+Dorchester!AA99+Dillon!AA99+Edgefield!AA99+Fairfield!AA99+Florence!AA99+Georgetown!AA99+Greenville!AA99+Greenwood!AA99+Hampton!AA99+Horry!AA99+Jasper!AA99+Kershaw!AA99+Lancaster!AA99+Laurens!AA99+Lee!AA99+Lexington!AA99+Marion!AA99+Marlboro!AA99+McCormick!AA99+Newberry!AA99+Oconee!AA99+Orangeburg!AA99+Pickens!AA99+Richland!AA99+Saluda!AA99+Spartanburg!AA99+Sumter!AA99+Union!AA99+Williamsburg!AA99+York!AA99+AZ99)</f>
        <v>3934344103</v>
      </c>
      <c r="AB99" s="41">
        <v>4008139605</v>
      </c>
      <c r="AC99" s="41">
        <v>4151761255</v>
      </c>
      <c r="AD99" s="41">
        <v>4271381652</v>
      </c>
      <c r="AE99" s="41">
        <v>4430101706</v>
      </c>
      <c r="AF99" s="41">
        <v>4601511244</v>
      </c>
      <c r="AG99" s="41">
        <v>4748641249</v>
      </c>
      <c r="AH99" s="41">
        <v>4794619030</v>
      </c>
      <c r="AI99" s="13">
        <v>3.0311492561051701E-2</v>
      </c>
      <c r="AJ99" s="13">
        <v>9.6823024922512938E-3</v>
      </c>
      <c r="AL99" s="44" t="s">
        <v>65</v>
      </c>
      <c r="AM99" s="45"/>
      <c r="AN99" s="41">
        <v>35975738</v>
      </c>
      <c r="AO99" s="11">
        <v>35929016</v>
      </c>
      <c r="AP99" s="41">
        <v>34357265</v>
      </c>
      <c r="AQ99" s="41">
        <v>29974861</v>
      </c>
      <c r="AR99" s="41">
        <v>31773316</v>
      </c>
      <c r="AS99" s="41">
        <v>33635074</v>
      </c>
      <c r="AT99" s="41">
        <v>32851771</v>
      </c>
      <c r="AU99" s="41">
        <v>36423752</v>
      </c>
      <c r="AV99" s="11">
        <v>40664099</v>
      </c>
      <c r="AW99" s="41">
        <v>56113742</v>
      </c>
      <c r="AX99" s="41">
        <v>63898732</v>
      </c>
      <c r="AY99" s="41">
        <v>74080057</v>
      </c>
      <c r="AZ99" s="41">
        <v>78562045</v>
      </c>
      <c r="BA99" s="41">
        <v>88840623</v>
      </c>
      <c r="BB99" s="41">
        <v>101570349</v>
      </c>
      <c r="BC99" s="41">
        <v>116687385</v>
      </c>
      <c r="BD99" s="41">
        <v>125182330</v>
      </c>
      <c r="BE99" s="41">
        <v>158671972</v>
      </c>
      <c r="BF99" s="43">
        <v>176745092</v>
      </c>
      <c r="BG99" s="43">
        <v>167688306</v>
      </c>
    </row>
    <row r="100" spans="1:59" ht="10.5" customHeight="1" x14ac:dyDescent="0.2">
      <c r="A100" s="14"/>
      <c r="B100" s="11" t="s">
        <v>66</v>
      </c>
      <c r="C100" s="44"/>
      <c r="D100" s="44"/>
      <c r="E100" s="34"/>
      <c r="F100" s="2"/>
      <c r="G100" s="50">
        <v>0</v>
      </c>
      <c r="H100" s="50">
        <v>0</v>
      </c>
      <c r="I100" s="50">
        <v>0</v>
      </c>
      <c r="J100" s="50">
        <v>0</v>
      </c>
      <c r="K100" s="50">
        <v>0</v>
      </c>
      <c r="L100" s="50">
        <v>0</v>
      </c>
      <c r="M100" s="50">
        <v>0</v>
      </c>
      <c r="N100" s="50">
        <v>0</v>
      </c>
      <c r="O100" s="50">
        <f>SUM(Abbeville!O100+Aiken!O100+Allendale!O100+Anderson!O100+Bamberg!O100+Barnwell!O100+Beaufort!O100+Berkeley!O100+Calhoun!O100+Charleston!O100+Cherokee!O100+Chester!O100+Chesterfield!O100+Clarendon!O100+Colleton!O100+Darlington!O100+Dorchester!O100+Dillon!O100+Edgefield!O100+Fairfield!O100+Florence!O100+Georgetown!O100+Greenville!O100+Greenwood!O100+Hampton!O100+Horry!O100+Jasper!O100+Kershaw!O100+Lancaster!O100+Laurens!O100+Lee!O100+Lexington!O100+Marion!O100+Marlboro!O100+McCormick!O100+Newberry!O100+Oconee!O100+Orangeburg!O100+Pickens!O100+Richland!O100+Saluda!O100+Spartanburg!O100+Sumter!O100+Union!O100+Williamsburg!O100+York!O100+AN100)</f>
        <v>0</v>
      </c>
      <c r="P100" s="50">
        <f>SUM(Abbeville!P100+Aiken!P100+Allendale!P100+Anderson!P100+Bamberg!P100+Barnwell!P100+Beaufort!P100+Berkeley!P100+Calhoun!P100+Charleston!P100+Cherokee!P100+Chester!P100+Chesterfield!P100+Clarendon!P100+Colleton!P100+Darlington!P100+Dorchester!P100+Dillon!P100+Edgefield!P100+Fairfield!P100+Florence!P100+Georgetown!P100+Greenville!P100+Greenwood!P100+Hampton!P100+Horry!P100+Jasper!P100+Kershaw!P100+Lancaster!P100+Laurens!P100+Lee!P100+Lexington!P100+Marion!P100+Marlboro!P100+McCormick!P100+Newberry!P100+Oconee!P100+Orangeburg!P100+Pickens!P100+Richland!P100+Saluda!P100+Spartanburg!P100+Sumter!P100+Union!P100+Williamsburg!P100+York!P100+AO100)</f>
        <v>0</v>
      </c>
      <c r="Q100" s="50">
        <f>SUM(Abbeville!Q100+Aiken!Q100+Allendale!Q100+Anderson!Q100+Bamberg!Q100+Barnwell!Q100+Beaufort!Q100+Berkeley!Q100+Calhoun!Q100+Charleston!Q100+Cherokee!Q100+Chester!Q100+Chesterfield!Q100+Clarendon!Q100+Colleton!Q100+Darlington!Q100+Dorchester!Q100+Dillon!Q100+Edgefield!Q100+Fairfield!Q100+Florence!Q100+Georgetown!Q100+Greenville!Q100+Greenwood!Q100+Hampton!Q100+Horry!Q100+Jasper!Q100+Kershaw!Q100+Lancaster!Q100+Laurens!Q100+Lee!Q100+Lexington!Q100+Marion!Q100+Marlboro!Q100+McCormick!Q100+Newberry!Q100+Oconee!Q100+Orangeburg!Q100+Pickens!Q100+Richland!Q100+Saluda!Q100+Spartanburg!Q100+Sumter!Q100+Union!Q100+Williamsburg!Q100+York!Q100+AP100)</f>
        <v>0</v>
      </c>
      <c r="R100" s="41">
        <f>SUM(Abbeville!R100+Aiken!R100+Allendale!R100+Anderson!R100+Bamberg!R100+Barnwell!R100+Beaufort!R100+Berkeley!R100+Calhoun!R100+Charleston!R100+Cherokee!R100+Chester!R100+Chesterfield!R100+Clarendon!R100+Colleton!R100+Darlington!R100+Dorchester!R100+Dillon!R100+Edgefield!R100+Fairfield!R100+Florence!R100+Georgetown!R100+Greenville!R100+Greenwood!R100+Hampton!R100+Horry!R100+Jasper!R100+Kershaw!R100+Lancaster!R100+Laurens!R100+Lee!R100+Lexington!R100+Marion!R100+Marlboro!R100+McCormick!R100+Newberry!R100+Oconee!R100+Orangeburg!R100+Pickens!R100+Richland!R100+Saluda!R100+Spartanburg!R100+Sumter!R100+Union!R100+Williamsburg!R100+York!R100+AQ100)</f>
        <v>0</v>
      </c>
      <c r="S100" s="41">
        <f>SUM(Abbeville!S100+Aiken!S100+Allendale!S100+Anderson!S100+Bamberg!S100+Barnwell!S100+Beaufort!S100+Berkeley!S100+Calhoun!S100+Charleston!S100+Cherokee!S100+Chester!S100+Chesterfield!S100+Clarendon!S100+Colleton!S100+Darlington!S100+Dorchester!S100+Dillon!S100+Edgefield!S100+Fairfield!S100+Florence!S100+Georgetown!S100+Greenville!S100+Greenwood!S100+Hampton!S100+Horry!S100+Jasper!S100+Kershaw!S100+Lancaster!S100+Laurens!S100+Lee!S100+Lexington!S100+Marion!S100+Marlboro!S100+McCormick!S100+Newberry!S100+Oconee!S100+Orangeburg!S100+Pickens!S100+Richland!S100+Saluda!S100+Spartanburg!S100+Sumter!S100+Union!S100+Williamsburg!S100+York!S100+AR100)</f>
        <v>0</v>
      </c>
      <c r="T100" s="41">
        <f>SUM(Abbeville!T100+Aiken!T100+Allendale!T100+Anderson!T100+Bamberg!T100+Barnwell!T100+Beaufort!T100+Berkeley!T100+Calhoun!T100+Charleston!T100+Cherokee!T100+Chester!T100+Chesterfield!T100+Clarendon!T100+Colleton!T100+Darlington!T100+Dorchester!T100+Dillon!T100+Edgefield!T100+Fairfield!T100+Florence!T100+Georgetown!T100+Greenville!T100+Greenwood!T100+Hampton!T100+Horry!T100+Jasper!T100+Kershaw!T100+Lancaster!T100+Laurens!T100+Lee!T100+Lexington!T100+Marion!T100+Marlboro!T100+McCormick!T100+Newberry!T100+Oconee!T100+Orangeburg!T100+Pickens!T100+Richland!T100+Saluda!T100+Spartanburg!T100+Sumter!T100+Union!T100+Williamsburg!T100+York!T100+AS100)</f>
        <v>0</v>
      </c>
      <c r="U100" s="41">
        <f>SUM(Abbeville!U100+Aiken!U100+Allendale!U100+Anderson!U100+Bamberg!U100+Barnwell!U100+Beaufort!U100+Berkeley!U100+Calhoun!U100+Charleston!U100+Cherokee!U100+Chester!U100+Chesterfield!U100+Clarendon!U100+Colleton!U100+Darlington!U100+Dorchester!U100+Dillon!U100+Edgefield!U100+Fairfield!U100+Florence!U100+Georgetown!U100+Greenville!U100+Greenwood!U100+Hampton!U100+Horry!U100+Jasper!U100+Kershaw!U100+Lancaster!U100+Laurens!U100+Lee!U100+Lexington!U100+Marion!U100+Marlboro!U100+McCormick!U100+Newberry!U100+Oconee!U100+Orangeburg!U100+Pickens!U100+Richland!U100+Saluda!U100+Spartanburg!U100+Sumter!U100+Union!U100+Williamsburg!U100+York!U100+AT100)</f>
        <v>0</v>
      </c>
      <c r="V100" s="11">
        <f>SUM(Abbeville!V100+Aiken!V100+Allendale!V100+Anderson!V100+Bamberg!V100+Barnwell!V100+Beaufort!V100+Berkeley!V100+Calhoun!V100+Charleston!V100+Cherokee!V100+Chester!V100+Chesterfield!V100+Clarendon!V100+Colleton!V100+Darlington!V100+Dorchester!V100+Dillon!V100+Edgefield!V100+Fairfield!V100+Florence!V100+Georgetown!V100+Greenville!V100+Greenwood!V100+Hampton!V100+Horry!V100+Jasper!V100+Kershaw!V100+Lancaster!V100+Laurens!V100+Lee!V100+Lexington!V100+Marion!V100+Marlboro!V100+McCormick!V100+Newberry!V100+Oconee!V100+Orangeburg!V100+Pickens!V100+Richland!V100+Saluda!V100+Spartanburg!V100+Sumter!V100+Union!V100+Williamsburg!V100+York!V100+AU100)</f>
        <v>0</v>
      </c>
      <c r="W100" s="41">
        <f>SUM(Abbeville!W100+Aiken!W100+Allendale!W100+Anderson!W100+Bamberg!W100+Barnwell!W100+Beaufort!W100+Berkeley!W100+Calhoun!W100+Charleston!W100+Cherokee!W100+Chester!W100+Chesterfield!W100+Clarendon!W100+Colleton!W100+Darlington!W100+Dorchester!W100+Dillon!W100+Edgefield!W100+Fairfield!W100+Florence!W100+Georgetown!W100+Greenville!W100+Greenwood!W100+Hampton!W100+Horry!W100+Jasper!W100+Kershaw!W100+Lancaster!W100+Laurens!W100+Lee!W100+Lexington!W100+Marion!W100+Marlboro!W100+McCormick!W100+Newberry!W100+Oconee!W100+Orangeburg!W100+Pickens!W100+Richland!W100+Saluda!W100+Spartanburg!W100+Sumter!W100+Union!W100+Williamsburg!W100+York!W100+AV100)</f>
        <v>0</v>
      </c>
      <c r="X100" s="41">
        <f>SUM(Abbeville!X100+Aiken!X100+Allendale!X100+Anderson!X100+Bamberg!X100+Barnwell!X100+Beaufort!X100+Berkeley!X100+Calhoun!X100+Charleston!X100+Cherokee!X100+Chester!X100+Chesterfield!X100+Clarendon!X100+Colleton!X100+Darlington!X100+Dorchester!X100+Dillon!X100+Edgefield!X100+Fairfield!X100+Florence!X100+Georgetown!X100+Greenville!X100+Greenwood!X100+Hampton!X100+Horry!X100+Jasper!X100+Kershaw!X100+Lancaster!X100+Laurens!X100+Lee!X100+Lexington!X100+Marion!X100+Marlboro!X100+McCormick!X100+Newberry!X100+Oconee!X100+Orangeburg!X100+Pickens!X100+Richland!X100+Saluda!X100+Spartanburg!X100+Sumter!X100+Union!X100+Williamsburg!X100+York!X100+AW100)</f>
        <v>0</v>
      </c>
      <c r="Y100" s="41">
        <f>SUM(Abbeville!Y100+Aiken!Y100+Allendale!Y100+Anderson!Y100+Bamberg!Y100+Barnwell!Y100+Beaufort!Y100+Berkeley!Y100+Calhoun!Y100+Charleston!Y100+Cherokee!Y100+Chester!Y100+Chesterfield!Y100+Clarendon!Y100+Colleton!Y100+Darlington!Y100+Dorchester!Y100+Dillon!Y100+Edgefield!Y100+Fairfield!Y100+Florence!Y100+Georgetown!Y100+Greenville!Y100+Greenwood!Y100+Hampton!Y100+Horry!Y100+Jasper!Y100+Kershaw!Y100+Lancaster!Y100+Laurens!Y100+Lee!Y100+Lexington!Y100+Marion!Y100+Marlboro!Y100+McCormick!Y100+Newberry!Y100+Oconee!Y100+Orangeburg!Y100+Pickens!Y100+Richland!Y100+Saluda!Y100+Spartanburg!Y100+Sumter!Y100+Union!Y100+Williamsburg!Y100+York!Y100+AX100)</f>
        <v>0</v>
      </c>
      <c r="Z100" s="41">
        <f>SUM(Abbeville!Z100+Aiken!Z100+Allendale!Z100+Anderson!Z100+Bamberg!Z100+Barnwell!Z100+Beaufort!Z100+Berkeley!Z100+Calhoun!Z100+Charleston!Z100+Cherokee!Z100+Chester!Z100+Chesterfield!Z100+Clarendon!Z100+Colleton!Z100+Darlington!Z100+Dorchester!Z100+Dillon!Z100+Edgefield!Z100+Fairfield!Z100+Florence!Z100+Georgetown!Z100+Greenville!Z100+Greenwood!Z100+Hampton!Z100+Horry!Z100+Jasper!Z100+Kershaw!Z100+Lancaster!Z100+Laurens!Z100+Lee!Z100+Lexington!Z100+Marion!Z100+Marlboro!Z100+McCormick!Z100+Newberry!Z100+Oconee!Z100+Orangeburg!Z100+Pickens!Z100+Richland!Z100+Saluda!Z100+Spartanburg!Z100+Sumter!Z100+Union!Z100+Williamsburg!Z100+York!Z100+AY100)</f>
        <v>0</v>
      </c>
      <c r="AA100" s="41">
        <f>SUM(Abbeville!AA100+Aiken!AA100+Allendale!AA100+Anderson!AA100+Bamberg!AA100+Barnwell!AA100+Beaufort!AA100+Berkeley!AA100+Calhoun!AA100+Charleston!AA100+Cherokee!AA100+Chester!AA100+Chesterfield!AA100+Clarendon!AA100+Colleton!AA100+Darlington!AA100+Dorchester!AA100+Dillon!AA100+Edgefield!AA100+Fairfield!AA100+Florence!AA100+Georgetown!AA100+Greenville!AA100+Greenwood!AA100+Hampton!AA100+Horry!AA100+Jasper!AA100+Kershaw!AA100+Lancaster!AA100+Laurens!AA100+Lee!AA100+Lexington!AA100+Marion!AA100+Marlboro!AA100+McCormick!AA100+Newberry!AA100+Oconee!AA100+Orangeburg!AA100+Pickens!AA100+Richland!AA100+Saluda!AA100+Spartanburg!AA100+Sumter!AA100+Union!AA100+Williamsburg!AA100+York!AA100+AZ100)</f>
        <v>0</v>
      </c>
      <c r="AB100" s="41">
        <v>0</v>
      </c>
      <c r="AC100" s="41">
        <v>0</v>
      </c>
      <c r="AD100" s="41">
        <v>0</v>
      </c>
      <c r="AE100" s="41">
        <v>0</v>
      </c>
      <c r="AF100" s="41">
        <v>0</v>
      </c>
      <c r="AG100" s="41">
        <v>0</v>
      </c>
      <c r="AH100" s="41">
        <v>0</v>
      </c>
      <c r="AI100" s="13" t="s">
        <v>246</v>
      </c>
      <c r="AJ100" s="13" t="s">
        <v>246</v>
      </c>
      <c r="AL100" s="44" t="s">
        <v>66</v>
      </c>
      <c r="AM100" s="45"/>
      <c r="AN100" s="41">
        <v>0</v>
      </c>
      <c r="AO100" s="11">
        <v>0</v>
      </c>
      <c r="AP100" s="41">
        <v>0</v>
      </c>
      <c r="AQ100" s="41">
        <v>0</v>
      </c>
      <c r="AR100" s="41">
        <v>0</v>
      </c>
      <c r="AS100" s="41">
        <v>0</v>
      </c>
      <c r="AT100" s="41">
        <v>0</v>
      </c>
      <c r="AU100" s="41">
        <v>0</v>
      </c>
      <c r="AV100" s="11">
        <v>0</v>
      </c>
      <c r="AW100" s="41">
        <v>0</v>
      </c>
      <c r="AX100" s="41">
        <v>0</v>
      </c>
      <c r="AY100" s="41">
        <v>0</v>
      </c>
      <c r="AZ100" s="41">
        <v>0</v>
      </c>
      <c r="BA100" s="41">
        <v>0</v>
      </c>
      <c r="BB100" s="41">
        <v>0</v>
      </c>
      <c r="BC100" s="41">
        <v>0</v>
      </c>
      <c r="BD100" s="41">
        <v>0</v>
      </c>
      <c r="BE100" s="41">
        <v>0</v>
      </c>
      <c r="BF100" s="43">
        <v>0</v>
      </c>
      <c r="BG100" s="43">
        <v>0</v>
      </c>
    </row>
    <row r="101" spans="1:59" ht="10.5" customHeight="1" x14ac:dyDescent="0.2">
      <c r="A101" s="14"/>
      <c r="B101" s="11" t="s">
        <v>67</v>
      </c>
      <c r="C101" s="44"/>
      <c r="D101" s="44"/>
      <c r="E101" s="34"/>
      <c r="F101" s="2"/>
      <c r="G101" s="50">
        <v>0</v>
      </c>
      <c r="H101" s="50">
        <v>0</v>
      </c>
      <c r="I101" s="50">
        <v>0</v>
      </c>
      <c r="J101" s="50">
        <v>0</v>
      </c>
      <c r="K101" s="50">
        <v>0</v>
      </c>
      <c r="L101" s="50">
        <v>0</v>
      </c>
      <c r="M101" s="50">
        <v>0</v>
      </c>
      <c r="N101" s="50">
        <v>0</v>
      </c>
      <c r="O101" s="50">
        <f>SUM(Abbeville!O101+Aiken!O101+Allendale!O101+Anderson!O101+Bamberg!O101+Barnwell!O101+Beaufort!O101+Berkeley!O101+Calhoun!O101+Charleston!O101+Cherokee!O101+Chester!O101+Chesterfield!O101+Clarendon!O101+Colleton!O101+Darlington!O101+Dorchester!O101+Dillon!O101+Edgefield!O101+Fairfield!O101+Florence!O101+Georgetown!O101+Greenville!O101+Greenwood!O101+Hampton!O101+Horry!O101+Jasper!O101+Kershaw!O101+Lancaster!O101+Laurens!O101+Lee!O101+Lexington!O101+Marion!O101+Marlboro!O101+McCormick!O101+Newberry!O101+Oconee!O101+Orangeburg!O101+Pickens!O101+Richland!O101+Saluda!O101+Spartanburg!O101+Sumter!O101+Union!O101+Williamsburg!O101+York!O101+AN101)</f>
        <v>0</v>
      </c>
      <c r="P101" s="50">
        <f>SUM(Abbeville!P101+Aiken!P101+Allendale!P101+Anderson!P101+Bamberg!P101+Barnwell!P101+Beaufort!P101+Berkeley!P101+Calhoun!P101+Charleston!P101+Cherokee!P101+Chester!P101+Chesterfield!P101+Clarendon!P101+Colleton!P101+Darlington!P101+Dorchester!P101+Dillon!P101+Edgefield!P101+Fairfield!P101+Florence!P101+Georgetown!P101+Greenville!P101+Greenwood!P101+Hampton!P101+Horry!P101+Jasper!P101+Kershaw!P101+Lancaster!P101+Laurens!P101+Lee!P101+Lexington!P101+Marion!P101+Marlboro!P101+McCormick!P101+Newberry!P101+Oconee!P101+Orangeburg!P101+Pickens!P101+Richland!P101+Saluda!P101+Spartanburg!P101+Sumter!P101+Union!P101+Williamsburg!P101+York!P101+AO101)</f>
        <v>0</v>
      </c>
      <c r="Q101" s="50">
        <f>SUM(Abbeville!Q101+Aiken!Q101+Allendale!Q101+Anderson!Q101+Bamberg!Q101+Barnwell!Q101+Beaufort!Q101+Berkeley!Q101+Calhoun!Q101+Charleston!Q101+Cherokee!Q101+Chester!Q101+Chesterfield!Q101+Clarendon!Q101+Colleton!Q101+Darlington!Q101+Dorchester!Q101+Dillon!Q101+Edgefield!Q101+Fairfield!Q101+Florence!Q101+Georgetown!Q101+Greenville!Q101+Greenwood!Q101+Hampton!Q101+Horry!Q101+Jasper!Q101+Kershaw!Q101+Lancaster!Q101+Laurens!Q101+Lee!Q101+Lexington!Q101+Marion!Q101+Marlboro!Q101+McCormick!Q101+Newberry!Q101+Oconee!Q101+Orangeburg!Q101+Pickens!Q101+Richland!Q101+Saluda!Q101+Spartanburg!Q101+Sumter!Q101+Union!Q101+Williamsburg!Q101+York!Q101+AP101)</f>
        <v>0</v>
      </c>
      <c r="R101" s="41">
        <f>SUM(Abbeville!R101+Aiken!R101+Allendale!R101+Anderson!R101+Bamberg!R101+Barnwell!R101+Beaufort!R101+Berkeley!R101+Calhoun!R101+Charleston!R101+Cherokee!R101+Chester!R101+Chesterfield!R101+Clarendon!R101+Colleton!R101+Darlington!R101+Dorchester!R101+Dillon!R101+Edgefield!R101+Fairfield!R101+Florence!R101+Georgetown!R101+Greenville!R101+Greenwood!R101+Hampton!R101+Horry!R101+Jasper!R101+Kershaw!R101+Lancaster!R101+Laurens!R101+Lee!R101+Lexington!R101+Marion!R101+Marlboro!R101+McCormick!R101+Newberry!R101+Oconee!R101+Orangeburg!R101+Pickens!R101+Richland!R101+Saluda!R101+Spartanburg!R101+Sumter!R101+Union!R101+Williamsburg!R101+York!R101+AQ101)</f>
        <v>0</v>
      </c>
      <c r="S101" s="41">
        <f>SUM(Abbeville!S101+Aiken!S101+Allendale!S101+Anderson!S101+Bamberg!S101+Barnwell!S101+Beaufort!S101+Berkeley!S101+Calhoun!S101+Charleston!S101+Cherokee!S101+Chester!S101+Chesterfield!S101+Clarendon!S101+Colleton!S101+Darlington!S101+Dorchester!S101+Dillon!S101+Edgefield!S101+Fairfield!S101+Florence!S101+Georgetown!S101+Greenville!S101+Greenwood!S101+Hampton!S101+Horry!S101+Jasper!S101+Kershaw!S101+Lancaster!S101+Laurens!S101+Lee!S101+Lexington!S101+Marion!S101+Marlboro!S101+McCormick!S101+Newberry!S101+Oconee!S101+Orangeburg!S101+Pickens!S101+Richland!S101+Saluda!S101+Spartanburg!S101+Sumter!S101+Union!S101+Williamsburg!S101+York!S101+AR101)</f>
        <v>0</v>
      </c>
      <c r="T101" s="41">
        <f>SUM(Abbeville!T101+Aiken!T101+Allendale!T101+Anderson!T101+Bamberg!T101+Barnwell!T101+Beaufort!T101+Berkeley!T101+Calhoun!T101+Charleston!T101+Cherokee!T101+Chester!T101+Chesterfield!T101+Clarendon!T101+Colleton!T101+Darlington!T101+Dorchester!T101+Dillon!T101+Edgefield!T101+Fairfield!T101+Florence!T101+Georgetown!T101+Greenville!T101+Greenwood!T101+Hampton!T101+Horry!T101+Jasper!T101+Kershaw!T101+Lancaster!T101+Laurens!T101+Lee!T101+Lexington!T101+Marion!T101+Marlboro!T101+McCormick!T101+Newberry!T101+Oconee!T101+Orangeburg!T101+Pickens!T101+Richland!T101+Saluda!T101+Spartanburg!T101+Sumter!T101+Union!T101+Williamsburg!T101+York!T101+AS101)</f>
        <v>0</v>
      </c>
      <c r="U101" s="41">
        <f>SUM(Abbeville!U101+Aiken!U101+Allendale!U101+Anderson!U101+Bamberg!U101+Barnwell!U101+Beaufort!U101+Berkeley!U101+Calhoun!U101+Charleston!U101+Cherokee!U101+Chester!U101+Chesterfield!U101+Clarendon!U101+Colleton!U101+Darlington!U101+Dorchester!U101+Dillon!U101+Edgefield!U101+Fairfield!U101+Florence!U101+Georgetown!U101+Greenville!U101+Greenwood!U101+Hampton!U101+Horry!U101+Jasper!U101+Kershaw!U101+Lancaster!U101+Laurens!U101+Lee!U101+Lexington!U101+Marion!U101+Marlboro!U101+McCormick!U101+Newberry!U101+Oconee!U101+Orangeburg!U101+Pickens!U101+Richland!U101+Saluda!U101+Spartanburg!U101+Sumter!U101+Union!U101+Williamsburg!U101+York!U101+AT101)</f>
        <v>0</v>
      </c>
      <c r="V101" s="11">
        <f>SUM(Abbeville!V101+Aiken!V101+Allendale!V101+Anderson!V101+Bamberg!V101+Barnwell!V101+Beaufort!V101+Berkeley!V101+Calhoun!V101+Charleston!V101+Cherokee!V101+Chester!V101+Chesterfield!V101+Clarendon!V101+Colleton!V101+Darlington!V101+Dorchester!V101+Dillon!V101+Edgefield!V101+Fairfield!V101+Florence!V101+Georgetown!V101+Greenville!V101+Greenwood!V101+Hampton!V101+Horry!V101+Jasper!V101+Kershaw!V101+Lancaster!V101+Laurens!V101+Lee!V101+Lexington!V101+Marion!V101+Marlboro!V101+McCormick!V101+Newberry!V101+Oconee!V101+Orangeburg!V101+Pickens!V101+Richland!V101+Saluda!V101+Spartanburg!V101+Sumter!V101+Union!V101+Williamsburg!V101+York!V101+AU101)</f>
        <v>0</v>
      </c>
      <c r="W101" s="41">
        <f>SUM(Abbeville!W101+Aiken!W101+Allendale!W101+Anderson!W101+Bamberg!W101+Barnwell!W101+Beaufort!W101+Berkeley!W101+Calhoun!W101+Charleston!W101+Cherokee!W101+Chester!W101+Chesterfield!W101+Clarendon!W101+Colleton!W101+Darlington!W101+Dorchester!W101+Dillon!W101+Edgefield!W101+Fairfield!W101+Florence!W101+Georgetown!W101+Greenville!W101+Greenwood!W101+Hampton!W101+Horry!W101+Jasper!W101+Kershaw!W101+Lancaster!W101+Laurens!W101+Lee!W101+Lexington!W101+Marion!W101+Marlboro!W101+McCormick!W101+Newberry!W101+Oconee!W101+Orangeburg!W101+Pickens!W101+Richland!W101+Saluda!W101+Spartanburg!W101+Sumter!W101+Union!W101+Williamsburg!W101+York!W101+AV101)</f>
        <v>0</v>
      </c>
      <c r="X101" s="41">
        <f>SUM(Abbeville!X101+Aiken!X101+Allendale!X101+Anderson!X101+Bamberg!X101+Barnwell!X101+Beaufort!X101+Berkeley!X101+Calhoun!X101+Charleston!X101+Cherokee!X101+Chester!X101+Chesterfield!X101+Clarendon!X101+Colleton!X101+Darlington!X101+Dorchester!X101+Dillon!X101+Edgefield!X101+Fairfield!X101+Florence!X101+Georgetown!X101+Greenville!X101+Greenwood!X101+Hampton!X101+Horry!X101+Jasper!X101+Kershaw!X101+Lancaster!X101+Laurens!X101+Lee!X101+Lexington!X101+Marion!X101+Marlboro!X101+McCormick!X101+Newberry!X101+Oconee!X101+Orangeburg!X101+Pickens!X101+Richland!X101+Saluda!X101+Spartanburg!X101+Sumter!X101+Union!X101+Williamsburg!X101+York!X101+AW101)</f>
        <v>0</v>
      </c>
      <c r="Y101" s="41">
        <f>SUM(Abbeville!Y101+Aiken!Y101+Allendale!Y101+Anderson!Y101+Bamberg!Y101+Barnwell!Y101+Beaufort!Y101+Berkeley!Y101+Calhoun!Y101+Charleston!Y101+Cherokee!Y101+Chester!Y101+Chesterfield!Y101+Clarendon!Y101+Colleton!Y101+Darlington!Y101+Dorchester!Y101+Dillon!Y101+Edgefield!Y101+Fairfield!Y101+Florence!Y101+Georgetown!Y101+Greenville!Y101+Greenwood!Y101+Hampton!Y101+Horry!Y101+Jasper!Y101+Kershaw!Y101+Lancaster!Y101+Laurens!Y101+Lee!Y101+Lexington!Y101+Marion!Y101+Marlboro!Y101+McCormick!Y101+Newberry!Y101+Oconee!Y101+Orangeburg!Y101+Pickens!Y101+Richland!Y101+Saluda!Y101+Spartanburg!Y101+Sumter!Y101+Union!Y101+Williamsburg!Y101+York!Y101+AX101)</f>
        <v>0</v>
      </c>
      <c r="Z101" s="41">
        <f>SUM(Abbeville!Z101+Aiken!Z101+Allendale!Z101+Anderson!Z101+Bamberg!Z101+Barnwell!Z101+Beaufort!Z101+Berkeley!Z101+Calhoun!Z101+Charleston!Z101+Cherokee!Z101+Chester!Z101+Chesterfield!Z101+Clarendon!Z101+Colleton!Z101+Darlington!Z101+Dorchester!Z101+Dillon!Z101+Edgefield!Z101+Fairfield!Z101+Florence!Z101+Georgetown!Z101+Greenville!Z101+Greenwood!Z101+Hampton!Z101+Horry!Z101+Jasper!Z101+Kershaw!Z101+Lancaster!Z101+Laurens!Z101+Lee!Z101+Lexington!Z101+Marion!Z101+Marlboro!Z101+McCormick!Z101+Newberry!Z101+Oconee!Z101+Orangeburg!Z101+Pickens!Z101+Richland!Z101+Saluda!Z101+Spartanburg!Z101+Sumter!Z101+Union!Z101+Williamsburg!Z101+York!Z101+AY101)</f>
        <v>0</v>
      </c>
      <c r="AA101" s="41">
        <f>SUM(Abbeville!AA101+Aiken!AA101+Allendale!AA101+Anderson!AA101+Bamberg!AA101+Barnwell!AA101+Beaufort!AA101+Berkeley!AA101+Calhoun!AA101+Charleston!AA101+Cherokee!AA101+Chester!AA101+Chesterfield!AA101+Clarendon!AA101+Colleton!AA101+Darlington!AA101+Dorchester!AA101+Dillon!AA101+Edgefield!AA101+Fairfield!AA101+Florence!AA101+Georgetown!AA101+Greenville!AA101+Greenwood!AA101+Hampton!AA101+Horry!AA101+Jasper!AA101+Kershaw!AA101+Lancaster!AA101+Laurens!AA101+Lee!AA101+Lexington!AA101+Marion!AA101+Marlboro!AA101+McCormick!AA101+Newberry!AA101+Oconee!AA101+Orangeburg!AA101+Pickens!AA101+Richland!AA101+Saluda!AA101+Spartanburg!AA101+Sumter!AA101+Union!AA101+Williamsburg!AA101+York!AA101+AZ101)</f>
        <v>0</v>
      </c>
      <c r="AB101" s="41">
        <v>0</v>
      </c>
      <c r="AC101" s="41">
        <v>0</v>
      </c>
      <c r="AD101" s="41">
        <v>0</v>
      </c>
      <c r="AE101" s="41">
        <v>0</v>
      </c>
      <c r="AF101" s="41">
        <v>0</v>
      </c>
      <c r="AG101" s="41">
        <v>0</v>
      </c>
      <c r="AH101" s="41">
        <v>0</v>
      </c>
      <c r="AI101" s="13" t="s">
        <v>246</v>
      </c>
      <c r="AJ101" s="13" t="s">
        <v>246</v>
      </c>
      <c r="AL101" s="44" t="s">
        <v>67</v>
      </c>
      <c r="AM101" s="45"/>
      <c r="AN101" s="41">
        <v>0</v>
      </c>
      <c r="AO101" s="11">
        <v>0</v>
      </c>
      <c r="AP101" s="41">
        <v>0</v>
      </c>
      <c r="AQ101" s="41">
        <v>0</v>
      </c>
      <c r="AR101" s="41">
        <v>0</v>
      </c>
      <c r="AS101" s="41">
        <v>0</v>
      </c>
      <c r="AT101" s="41">
        <v>0</v>
      </c>
      <c r="AU101" s="41">
        <v>0</v>
      </c>
      <c r="AV101" s="11">
        <v>0</v>
      </c>
      <c r="AW101" s="41">
        <v>0</v>
      </c>
      <c r="AX101" s="41">
        <v>0</v>
      </c>
      <c r="AY101" s="41">
        <v>0</v>
      </c>
      <c r="AZ101" s="41">
        <v>0</v>
      </c>
      <c r="BA101" s="41">
        <v>0</v>
      </c>
      <c r="BB101" s="41">
        <v>0</v>
      </c>
      <c r="BC101" s="41">
        <v>0</v>
      </c>
      <c r="BD101" s="41">
        <v>0</v>
      </c>
      <c r="BE101" s="41">
        <v>0</v>
      </c>
      <c r="BF101" s="43">
        <v>0</v>
      </c>
      <c r="BG101" s="43">
        <v>0</v>
      </c>
    </row>
    <row r="102" spans="1:59" ht="10.5" customHeight="1" x14ac:dyDescent="0.2">
      <c r="A102" s="14"/>
      <c r="B102" s="11" t="s">
        <v>69</v>
      </c>
      <c r="C102" s="44"/>
      <c r="D102" s="44"/>
      <c r="E102" s="34"/>
      <c r="F102" s="2"/>
      <c r="G102" s="50">
        <v>20473804</v>
      </c>
      <c r="H102" s="50">
        <v>26320822</v>
      </c>
      <c r="I102" s="50">
        <v>29349986</v>
      </c>
      <c r="J102" s="50">
        <v>13129423</v>
      </c>
      <c r="K102" s="50">
        <v>8968005</v>
      </c>
      <c r="L102" s="50">
        <v>8530981</v>
      </c>
      <c r="M102" s="50">
        <v>8627125</v>
      </c>
      <c r="N102" s="50">
        <v>9380879</v>
      </c>
      <c r="O102" s="50">
        <f>SUM(Abbeville!O102+Aiken!O102+Allendale!O102+Anderson!O102+Bamberg!O102+Barnwell!O102+Beaufort!O102+Berkeley!O102+Calhoun!O102+Charleston!O102+Cherokee!O102+Chester!O102+Chesterfield!O102+Clarendon!O102+Colleton!O102+Darlington!O102+Dorchester!O102+Dillon!O102+Edgefield!O102+Fairfield!O102+Florence!O102+Georgetown!O102+Greenville!O102+Greenwood!O102+Hampton!O102+Horry!O102+Jasper!O102+Kershaw!O102+Lancaster!O102+Laurens!O102+Lee!O102+Lexington!O102+Marion!O102+Marlboro!O102+McCormick!O102+Newberry!O102+Oconee!O102+Orangeburg!O102+Pickens!O102+Richland!O102+Saluda!O102+Spartanburg!O102+Sumter!O102+Union!O102+Williamsburg!O102+York!O102+AN102)</f>
        <v>9544389</v>
      </c>
      <c r="P102" s="50">
        <f>SUM(Abbeville!P102+Aiken!P102+Allendale!P102+Anderson!P102+Bamberg!P102+Barnwell!P102+Beaufort!P102+Berkeley!P102+Calhoun!P102+Charleston!P102+Cherokee!P102+Chester!P102+Chesterfield!P102+Clarendon!P102+Colleton!P102+Darlington!P102+Dorchester!P102+Dillon!P102+Edgefield!P102+Fairfield!P102+Florence!P102+Georgetown!P102+Greenville!P102+Greenwood!P102+Hampton!P102+Horry!P102+Jasper!P102+Kershaw!P102+Lancaster!P102+Laurens!P102+Lee!P102+Lexington!P102+Marion!P102+Marlboro!P102+McCormick!P102+Newberry!P102+Oconee!P102+Orangeburg!P102+Pickens!P102+Richland!P102+Saluda!P102+Spartanburg!P102+Sumter!P102+Union!P102+Williamsburg!P102+York!P102+AO102)</f>
        <v>11133992</v>
      </c>
      <c r="Q102" s="50">
        <f>SUM(Abbeville!Q102+Aiken!Q102+Allendale!Q102+Anderson!Q102+Bamberg!Q102+Barnwell!Q102+Beaufort!Q102+Berkeley!Q102+Calhoun!Q102+Charleston!Q102+Cherokee!Q102+Chester!Q102+Chesterfield!Q102+Clarendon!Q102+Colleton!Q102+Darlington!Q102+Dorchester!Q102+Dillon!Q102+Edgefield!Q102+Fairfield!Q102+Florence!Q102+Georgetown!Q102+Greenville!Q102+Greenwood!Q102+Hampton!Q102+Horry!Q102+Jasper!Q102+Kershaw!Q102+Lancaster!Q102+Laurens!Q102+Lee!Q102+Lexington!Q102+Marion!Q102+Marlboro!Q102+McCormick!Q102+Newberry!Q102+Oconee!Q102+Orangeburg!Q102+Pickens!Q102+Richland!Q102+Saluda!Q102+Spartanburg!Q102+Sumter!Q102+Union!Q102+Williamsburg!Q102+York!Q102+AP102)</f>
        <v>12511715</v>
      </c>
      <c r="R102" s="41">
        <f>SUM(Abbeville!R102+Aiken!R102+Allendale!R102+Anderson!R102+Bamberg!R102+Barnwell!R102+Beaufort!R102+Berkeley!R102+Calhoun!R102+Charleston!R102+Cherokee!R102+Chester!R102+Chesterfield!R102+Clarendon!R102+Colleton!R102+Darlington!R102+Dorchester!R102+Dillon!R102+Edgefield!R102+Fairfield!R102+Florence!R102+Georgetown!R102+Greenville!R102+Greenwood!R102+Hampton!R102+Horry!R102+Jasper!R102+Kershaw!R102+Lancaster!R102+Laurens!R102+Lee!R102+Lexington!R102+Marion!R102+Marlboro!R102+McCormick!R102+Newberry!R102+Oconee!R102+Orangeburg!R102+Pickens!R102+Richland!R102+Saluda!R102+Spartanburg!R102+Sumter!R102+Union!R102+Williamsburg!R102+York!R102+AQ102)</f>
        <v>10705064</v>
      </c>
      <c r="S102" s="41">
        <f>SUM(Abbeville!S102+Aiken!S102+Allendale!S102+Anderson!S102+Bamberg!S102+Barnwell!S102+Beaufort!S102+Berkeley!S102+Calhoun!S102+Charleston!S102+Cherokee!S102+Chester!S102+Chesterfield!S102+Clarendon!S102+Colleton!S102+Darlington!S102+Dorchester!S102+Dillon!S102+Edgefield!S102+Fairfield!S102+Florence!S102+Georgetown!S102+Greenville!S102+Greenwood!S102+Hampton!S102+Horry!S102+Jasper!S102+Kershaw!S102+Lancaster!S102+Laurens!S102+Lee!S102+Lexington!S102+Marion!S102+Marlboro!S102+McCormick!S102+Newberry!S102+Oconee!S102+Orangeburg!S102+Pickens!S102+Richland!S102+Saluda!S102+Spartanburg!S102+Sumter!S102+Union!S102+Williamsburg!S102+York!S102+AR102)</f>
        <v>10714662</v>
      </c>
      <c r="T102" s="41">
        <f>SUM(Abbeville!T102+Aiken!T102+Allendale!T102+Anderson!T102+Bamberg!T102+Barnwell!T102+Beaufort!T102+Berkeley!T102+Calhoun!T102+Charleston!T102+Cherokee!T102+Chester!T102+Chesterfield!T102+Clarendon!T102+Colleton!T102+Darlington!T102+Dorchester!T102+Dillon!T102+Edgefield!T102+Fairfield!T102+Florence!T102+Georgetown!T102+Greenville!T102+Greenwood!T102+Hampton!T102+Horry!T102+Jasper!T102+Kershaw!T102+Lancaster!T102+Laurens!T102+Lee!T102+Lexington!T102+Marion!T102+Marlboro!T102+McCormick!T102+Newberry!T102+Oconee!T102+Orangeburg!T102+Pickens!T102+Richland!T102+Saluda!T102+Spartanburg!T102+Sumter!T102+Union!T102+Williamsburg!T102+York!T102+AS102)</f>
        <v>13806200</v>
      </c>
      <c r="U102" s="41">
        <f>SUM(Abbeville!U102+Aiken!U102+Allendale!U102+Anderson!U102+Bamberg!U102+Barnwell!U102+Beaufort!U102+Berkeley!U102+Calhoun!U102+Charleston!U102+Cherokee!U102+Chester!U102+Chesterfield!U102+Clarendon!U102+Colleton!U102+Darlington!U102+Dorchester!U102+Dillon!U102+Edgefield!U102+Fairfield!U102+Florence!U102+Georgetown!U102+Greenville!U102+Greenwood!U102+Hampton!U102+Horry!U102+Jasper!U102+Kershaw!U102+Lancaster!U102+Laurens!U102+Lee!U102+Lexington!U102+Marion!U102+Marlboro!U102+McCormick!U102+Newberry!U102+Oconee!U102+Orangeburg!U102+Pickens!U102+Richland!U102+Saluda!U102+Spartanburg!U102+Sumter!U102+Union!U102+Williamsburg!U102+York!U102+AT102)</f>
        <v>14360420</v>
      </c>
      <c r="V102" s="11">
        <f>SUM(Abbeville!V102+Aiken!V102+Allendale!V102+Anderson!V102+Bamberg!V102+Barnwell!V102+Beaufort!V102+Berkeley!V102+Calhoun!V102+Charleston!V102+Cherokee!V102+Chester!V102+Chesterfield!V102+Clarendon!V102+Colleton!V102+Darlington!V102+Dorchester!V102+Dillon!V102+Edgefield!V102+Fairfield!V102+Florence!V102+Georgetown!V102+Greenville!V102+Greenwood!V102+Hampton!V102+Horry!V102+Jasper!V102+Kershaw!V102+Lancaster!V102+Laurens!V102+Lee!V102+Lexington!V102+Marion!V102+Marlboro!V102+McCormick!V102+Newberry!V102+Oconee!V102+Orangeburg!V102+Pickens!V102+Richland!V102+Saluda!V102+Spartanburg!V102+Sumter!V102+Union!V102+Williamsburg!V102+York!V102+AU102)</f>
        <v>16468602</v>
      </c>
      <c r="W102" s="41">
        <f>SUM(Abbeville!W102+Aiken!W102+Allendale!W102+Anderson!W102+Bamberg!W102+Barnwell!W102+Beaufort!W102+Berkeley!W102+Calhoun!W102+Charleston!W102+Cherokee!W102+Chester!W102+Chesterfield!W102+Clarendon!W102+Colleton!W102+Darlington!W102+Dorchester!W102+Dillon!W102+Edgefield!W102+Fairfield!W102+Florence!W102+Georgetown!W102+Greenville!W102+Greenwood!W102+Hampton!W102+Horry!W102+Jasper!W102+Kershaw!W102+Lancaster!W102+Laurens!W102+Lee!W102+Lexington!W102+Marion!W102+Marlboro!W102+McCormick!W102+Newberry!W102+Oconee!W102+Orangeburg!W102+Pickens!W102+Richland!W102+Saluda!W102+Spartanburg!W102+Sumter!W102+Union!W102+Williamsburg!W102+York!W102+AV102)</f>
        <v>17195958</v>
      </c>
      <c r="X102" s="41">
        <f>SUM(Abbeville!X102+Aiken!X102+Allendale!X102+Anderson!X102+Bamberg!X102+Barnwell!X102+Beaufort!X102+Berkeley!X102+Calhoun!X102+Charleston!X102+Cherokee!X102+Chester!X102+Chesterfield!X102+Clarendon!X102+Colleton!X102+Darlington!X102+Dorchester!X102+Dillon!X102+Edgefield!X102+Fairfield!X102+Florence!X102+Georgetown!X102+Greenville!X102+Greenwood!X102+Hampton!X102+Horry!X102+Jasper!X102+Kershaw!X102+Lancaster!X102+Laurens!X102+Lee!X102+Lexington!X102+Marion!X102+Marlboro!X102+McCormick!X102+Newberry!X102+Oconee!X102+Orangeburg!X102+Pickens!X102+Richland!X102+Saluda!X102+Spartanburg!X102+Sumter!X102+Union!X102+Williamsburg!X102+York!X102+AW102)</f>
        <v>16097827</v>
      </c>
      <c r="Y102" s="41">
        <f>SUM(Abbeville!Y102+Aiken!Y102+Allendale!Y102+Anderson!Y102+Bamberg!Y102+Barnwell!Y102+Beaufort!Y102+Berkeley!Y102+Calhoun!Y102+Charleston!Y102+Cherokee!Y102+Chester!Y102+Chesterfield!Y102+Clarendon!Y102+Colleton!Y102+Darlington!Y102+Dorchester!Y102+Dillon!Y102+Edgefield!Y102+Fairfield!Y102+Florence!Y102+Georgetown!Y102+Greenville!Y102+Greenwood!Y102+Hampton!Y102+Horry!Y102+Jasper!Y102+Kershaw!Y102+Lancaster!Y102+Laurens!Y102+Lee!Y102+Lexington!Y102+Marion!Y102+Marlboro!Y102+McCormick!Y102+Newberry!Y102+Oconee!Y102+Orangeburg!Y102+Pickens!Y102+Richland!Y102+Saluda!Y102+Spartanburg!Y102+Sumter!Y102+Union!Y102+Williamsburg!Y102+York!Y102+AX102)</f>
        <v>17316992</v>
      </c>
      <c r="Z102" s="41">
        <f>SUM(Abbeville!Z102+Aiken!Z102+Allendale!Z102+Anderson!Z102+Bamberg!Z102+Barnwell!Z102+Beaufort!Z102+Berkeley!Z102+Calhoun!Z102+Charleston!Z102+Cherokee!Z102+Chester!Z102+Chesterfield!Z102+Clarendon!Z102+Colleton!Z102+Darlington!Z102+Dorchester!Z102+Dillon!Z102+Edgefield!Z102+Fairfield!Z102+Florence!Z102+Georgetown!Z102+Greenville!Z102+Greenwood!Z102+Hampton!Z102+Horry!Z102+Jasper!Z102+Kershaw!Z102+Lancaster!Z102+Laurens!Z102+Lee!Z102+Lexington!Z102+Marion!Z102+Marlboro!Z102+McCormick!Z102+Newberry!Z102+Oconee!Z102+Orangeburg!Z102+Pickens!Z102+Richland!Z102+Saluda!Z102+Spartanburg!Z102+Sumter!Z102+Union!Z102+Williamsburg!Z102+York!Z102+AY102)</f>
        <v>17848938</v>
      </c>
      <c r="AA102" s="41">
        <f>SUM(Abbeville!AA102+Aiken!AA102+Allendale!AA102+Anderson!AA102+Bamberg!AA102+Barnwell!AA102+Beaufort!AA102+Berkeley!AA102+Calhoun!AA102+Charleston!AA102+Cherokee!AA102+Chester!AA102+Chesterfield!AA102+Clarendon!AA102+Colleton!AA102+Darlington!AA102+Dorchester!AA102+Dillon!AA102+Edgefield!AA102+Fairfield!AA102+Florence!AA102+Georgetown!AA102+Greenville!AA102+Greenwood!AA102+Hampton!AA102+Horry!AA102+Jasper!AA102+Kershaw!AA102+Lancaster!AA102+Laurens!AA102+Lee!AA102+Lexington!AA102+Marion!AA102+Marlboro!AA102+McCormick!AA102+Newberry!AA102+Oconee!AA102+Orangeburg!AA102+Pickens!AA102+Richland!AA102+Saluda!AA102+Spartanburg!AA102+Sumter!AA102+Union!AA102+Williamsburg!AA102+York!AA102+AZ102)</f>
        <v>19263048</v>
      </c>
      <c r="AB102" s="41">
        <v>14890298</v>
      </c>
      <c r="AC102" s="41">
        <v>18572740</v>
      </c>
      <c r="AD102" s="41">
        <v>16886586</v>
      </c>
      <c r="AE102" s="41">
        <v>14658071</v>
      </c>
      <c r="AF102" s="41">
        <v>18992019</v>
      </c>
      <c r="AG102" s="41">
        <v>18843913</v>
      </c>
      <c r="AH102" s="41">
        <v>18466788</v>
      </c>
      <c r="AI102" s="13">
        <v>3.652869385620261E-2</v>
      </c>
      <c r="AJ102" s="13">
        <v>-2.0013093883420072E-2</v>
      </c>
      <c r="AL102" s="44" t="s">
        <v>69</v>
      </c>
      <c r="AM102" s="45"/>
      <c r="AN102" s="41">
        <v>56585</v>
      </c>
      <c r="AO102" s="11">
        <v>4124</v>
      </c>
      <c r="AP102" s="41">
        <v>4124</v>
      </c>
      <c r="AQ102" s="41">
        <v>2400</v>
      </c>
      <c r="AR102" s="41">
        <v>66214</v>
      </c>
      <c r="AS102" s="41">
        <v>102655</v>
      </c>
      <c r="AT102" s="41">
        <v>73782</v>
      </c>
      <c r="AU102" s="41">
        <v>70312</v>
      </c>
      <c r="AV102" s="11">
        <v>77176</v>
      </c>
      <c r="AW102" s="41">
        <v>137603</v>
      </c>
      <c r="AX102" s="41">
        <v>60787</v>
      </c>
      <c r="AY102" s="41">
        <v>55263</v>
      </c>
      <c r="AZ102" s="41">
        <v>0</v>
      </c>
      <c r="BA102" s="41">
        <v>0</v>
      </c>
      <c r="BB102" s="41">
        <v>0</v>
      </c>
      <c r="BC102" s="41">
        <v>0</v>
      </c>
      <c r="BD102" s="41">
        <v>0</v>
      </c>
      <c r="BE102" s="41">
        <v>67310</v>
      </c>
      <c r="BF102" s="43">
        <v>18662</v>
      </c>
      <c r="BG102" s="43">
        <v>931</v>
      </c>
    </row>
    <row r="103" spans="1:59" ht="10.5" customHeight="1" x14ac:dyDescent="0.2">
      <c r="A103" s="14"/>
      <c r="B103" s="11" t="s">
        <v>70</v>
      </c>
      <c r="C103" s="44"/>
      <c r="D103" s="44"/>
      <c r="E103" s="34"/>
      <c r="F103" s="2"/>
      <c r="G103" s="50">
        <v>0</v>
      </c>
      <c r="H103" s="50">
        <v>0</v>
      </c>
      <c r="I103" s="50">
        <v>0</v>
      </c>
      <c r="J103" s="50">
        <v>0</v>
      </c>
      <c r="K103" s="50">
        <v>0</v>
      </c>
      <c r="L103" s="50">
        <v>0</v>
      </c>
      <c r="M103" s="50">
        <v>0</v>
      </c>
      <c r="N103" s="50">
        <v>0</v>
      </c>
      <c r="O103" s="50">
        <f>SUM(Abbeville!O103+Aiken!O103+Allendale!O103+Anderson!O103+Bamberg!O103+Barnwell!O103+Beaufort!O103+Berkeley!O103+Calhoun!O103+Charleston!O103+Cherokee!O103+Chester!O103+Chesterfield!O103+Clarendon!O103+Colleton!O103+Darlington!O103+Dorchester!O103+Dillon!O103+Edgefield!O103+Fairfield!O103+Florence!O103+Georgetown!O103+Greenville!O103+Greenwood!O103+Hampton!O103+Horry!O103+Jasper!O103+Kershaw!O103+Lancaster!O103+Laurens!O103+Lee!O103+Lexington!O103+Marion!O103+Marlboro!O103+McCormick!O103+Newberry!O103+Oconee!O103+Orangeburg!O103+Pickens!O103+Richland!O103+Saluda!O103+Spartanburg!O103+Sumter!O103+Union!O103+Williamsburg!O103+York!O103+AN103)</f>
        <v>0</v>
      </c>
      <c r="P103" s="50">
        <f>SUM(Abbeville!P103+Aiken!P103+Allendale!P103+Anderson!P103+Bamberg!P103+Barnwell!P103+Beaufort!P103+Berkeley!P103+Calhoun!P103+Charleston!P103+Cherokee!P103+Chester!P103+Chesterfield!P103+Clarendon!P103+Colleton!P103+Darlington!P103+Dorchester!P103+Dillon!P103+Edgefield!P103+Fairfield!P103+Florence!P103+Georgetown!P103+Greenville!P103+Greenwood!P103+Hampton!P103+Horry!P103+Jasper!P103+Kershaw!P103+Lancaster!P103+Laurens!P103+Lee!P103+Lexington!P103+Marion!P103+Marlboro!P103+McCormick!P103+Newberry!P103+Oconee!P103+Orangeburg!P103+Pickens!P103+Richland!P103+Saluda!P103+Spartanburg!P103+Sumter!P103+Union!P103+Williamsburg!P103+York!P103+AO103)</f>
        <v>0</v>
      </c>
      <c r="Q103" s="50">
        <f>SUM(Abbeville!Q103+Aiken!Q103+Allendale!Q103+Anderson!Q103+Bamberg!Q103+Barnwell!Q103+Beaufort!Q103+Berkeley!Q103+Calhoun!Q103+Charleston!Q103+Cherokee!Q103+Chester!Q103+Chesterfield!Q103+Clarendon!Q103+Colleton!Q103+Darlington!Q103+Dorchester!Q103+Dillon!Q103+Edgefield!Q103+Fairfield!Q103+Florence!Q103+Georgetown!Q103+Greenville!Q103+Greenwood!Q103+Hampton!Q103+Horry!Q103+Jasper!Q103+Kershaw!Q103+Lancaster!Q103+Laurens!Q103+Lee!Q103+Lexington!Q103+Marion!Q103+Marlboro!Q103+McCormick!Q103+Newberry!Q103+Oconee!Q103+Orangeburg!Q103+Pickens!Q103+Richland!Q103+Saluda!Q103+Spartanburg!Q103+Sumter!Q103+Union!Q103+Williamsburg!Q103+York!Q103+AP103)</f>
        <v>0</v>
      </c>
      <c r="R103" s="41">
        <f>SUM(Abbeville!R103+Aiken!R103+Allendale!R103+Anderson!R103+Bamberg!R103+Barnwell!R103+Beaufort!R103+Berkeley!R103+Calhoun!R103+Charleston!R103+Cherokee!R103+Chester!R103+Chesterfield!R103+Clarendon!R103+Colleton!R103+Darlington!R103+Dorchester!R103+Dillon!R103+Edgefield!R103+Fairfield!R103+Florence!R103+Georgetown!R103+Greenville!R103+Greenwood!R103+Hampton!R103+Horry!R103+Jasper!R103+Kershaw!R103+Lancaster!R103+Laurens!R103+Lee!R103+Lexington!R103+Marion!R103+Marlboro!R103+McCormick!R103+Newberry!R103+Oconee!R103+Orangeburg!R103+Pickens!R103+Richland!R103+Saluda!R103+Spartanburg!R103+Sumter!R103+Union!R103+Williamsburg!R103+York!R103+AQ103)</f>
        <v>0</v>
      </c>
      <c r="S103" s="41">
        <v>0</v>
      </c>
      <c r="T103" s="41">
        <f>SUM(Abbeville!T103+Aiken!T103+Allendale!T103+Anderson!T103+Bamberg!T103+Barnwell!T103+Beaufort!T103+Berkeley!T103+Calhoun!T103+Charleston!T103+Cherokee!T103+Chester!T103+Chesterfield!T103+Clarendon!T103+Colleton!T103+Darlington!T103+Dorchester!T103+Dillon!T103+Edgefield!T103+Fairfield!T103+Florence!T103+Georgetown!T103+Greenville!T103+Greenwood!T103+Hampton!T103+Horry!T103+Jasper!T103+Kershaw!T103+Lancaster!T103+Laurens!T103+Lee!T103+Lexington!T103+Marion!T103+Marlboro!T103+McCormick!T103+Newberry!T103+Oconee!T103+Orangeburg!T103+Pickens!T103+Richland!T103+Saluda!T103+Spartanburg!T103+Sumter!T103+Union!T103+Williamsburg!T103+York!T103+AS103)</f>
        <v>0</v>
      </c>
      <c r="U103" s="41">
        <f>SUM(Abbeville!U103+Aiken!U103+Allendale!U103+Anderson!U103+Bamberg!U103+Barnwell!U103+Beaufort!U103+Berkeley!U103+Calhoun!U103+Charleston!U103+Cherokee!U103+Chester!U103+Chesterfield!U103+Clarendon!U103+Colleton!U103+Darlington!U103+Dorchester!U103+Dillon!U103+Edgefield!U103+Fairfield!U103+Florence!U103+Georgetown!U103+Greenville!U103+Greenwood!U103+Hampton!U103+Horry!U103+Jasper!U103+Kershaw!U103+Lancaster!U103+Laurens!U103+Lee!U103+Lexington!U103+Marion!U103+Marlboro!U103+McCormick!U103+Newberry!U103+Oconee!U103+Orangeburg!U103+Pickens!U103+Richland!U103+Saluda!U103+Spartanburg!U103+Sumter!U103+Union!U103+Williamsburg!U103+York!U103+AT103)</f>
        <v>0</v>
      </c>
      <c r="V103" s="11">
        <f>SUM(Abbeville!V103+Aiken!V103+Allendale!V103+Anderson!V103+Bamberg!V103+Barnwell!V103+Beaufort!V103+Berkeley!V103+Calhoun!V103+Charleston!V103+Cherokee!V103+Chester!V103+Chesterfield!V103+Clarendon!V103+Colleton!V103+Darlington!V103+Dorchester!V103+Dillon!V103+Edgefield!V103+Fairfield!V103+Florence!V103+Georgetown!V103+Greenville!V103+Greenwood!V103+Hampton!V103+Horry!V103+Jasper!V103+Kershaw!V103+Lancaster!V103+Laurens!V103+Lee!V103+Lexington!V103+Marion!V103+Marlboro!V103+McCormick!V103+Newberry!V103+Oconee!V103+Orangeburg!V103+Pickens!V103+Richland!V103+Saluda!V103+Spartanburg!V103+Sumter!V103+Union!V103+Williamsburg!V103+York!V103+AU103)</f>
        <v>0</v>
      </c>
      <c r="W103" s="41">
        <f>SUM(Abbeville!W103+Aiken!W103+Allendale!W103+Anderson!W103+Bamberg!W103+Barnwell!W103+Beaufort!W103+Berkeley!W103+Calhoun!W103+Charleston!W103+Cherokee!W103+Chester!W103+Chesterfield!W103+Clarendon!W103+Colleton!W103+Darlington!W103+Dorchester!W103+Dillon!W103+Edgefield!W103+Fairfield!W103+Florence!W103+Georgetown!W103+Greenville!W103+Greenwood!W103+Hampton!W103+Horry!W103+Jasper!W103+Kershaw!W103+Lancaster!W103+Laurens!W103+Lee!W103+Lexington!W103+Marion!W103+Marlboro!W103+McCormick!W103+Newberry!W103+Oconee!W103+Orangeburg!W103+Pickens!W103+Richland!W103+Saluda!W103+Spartanburg!W103+Sumter!W103+Union!W103+Williamsburg!W103+York!W103+AV103)</f>
        <v>0</v>
      </c>
      <c r="X103" s="41">
        <f>SUM(Abbeville!X103+Aiken!X103+Allendale!X103+Anderson!X103+Bamberg!X103+Barnwell!X103+Beaufort!X103+Berkeley!X103+Calhoun!X103+Charleston!X103+Cherokee!X103+Chester!X103+Chesterfield!X103+Clarendon!X103+Colleton!X103+Darlington!X103+Dorchester!X103+Dillon!X103+Edgefield!X103+Fairfield!X103+Florence!X103+Georgetown!X103+Greenville!X103+Greenwood!X103+Hampton!X103+Horry!X103+Jasper!X103+Kershaw!X103+Lancaster!X103+Laurens!X103+Lee!X103+Lexington!X103+Marion!X103+Marlboro!X103+McCormick!X103+Newberry!X103+Oconee!X103+Orangeburg!X103+Pickens!X103+Richland!X103+Saluda!X103+Spartanburg!X103+Sumter!X103+Union!X103+Williamsburg!X103+York!X103+AW103)</f>
        <v>0</v>
      </c>
      <c r="Y103" s="41">
        <f>SUM(Abbeville!Y103+Aiken!Y103+Allendale!Y103+Anderson!Y103+Bamberg!Y103+Barnwell!Y103+Beaufort!Y103+Berkeley!Y103+Calhoun!Y103+Charleston!Y103+Cherokee!Y103+Chester!Y103+Chesterfield!Y103+Clarendon!Y103+Colleton!Y103+Darlington!Y103+Dorchester!Y103+Dillon!Y103+Edgefield!Y103+Fairfield!Y103+Florence!Y103+Georgetown!Y103+Greenville!Y103+Greenwood!Y103+Hampton!Y103+Horry!Y103+Jasper!Y103+Kershaw!Y103+Lancaster!Y103+Laurens!Y103+Lee!Y103+Lexington!Y103+Marion!Y103+Marlboro!Y103+McCormick!Y103+Newberry!Y103+Oconee!Y103+Orangeburg!Y103+Pickens!Y103+Richland!Y103+Saluda!Y103+Spartanburg!Y103+Sumter!Y103+Union!Y103+Williamsburg!Y103+York!Y103+AX103)</f>
        <v>0</v>
      </c>
      <c r="Z103" s="41">
        <f>SUM(Abbeville!Z103+Aiken!Z103+Allendale!Z103+Anderson!Z103+Bamberg!Z103+Barnwell!Z103+Beaufort!Z103+Berkeley!Z103+Calhoun!Z103+Charleston!Z103+Cherokee!Z103+Chester!Z103+Chesterfield!Z103+Clarendon!Z103+Colleton!Z103+Darlington!Z103+Dorchester!Z103+Dillon!Z103+Edgefield!Z103+Fairfield!Z103+Florence!Z103+Georgetown!Z103+Greenville!Z103+Greenwood!Z103+Hampton!Z103+Horry!Z103+Jasper!Z103+Kershaw!Z103+Lancaster!Z103+Laurens!Z103+Lee!Z103+Lexington!Z103+Marion!Z103+Marlboro!Z103+McCormick!Z103+Newberry!Z103+Oconee!Z103+Orangeburg!Z103+Pickens!Z103+Richland!Z103+Saluda!Z103+Spartanburg!Z103+Sumter!Z103+Union!Z103+Williamsburg!Z103+York!Z103+AY103)</f>
        <v>0</v>
      </c>
      <c r="AA103" s="41">
        <f>SUM(Abbeville!AA103+Aiken!AA103+Allendale!AA103+Anderson!AA103+Bamberg!AA103+Barnwell!AA103+Beaufort!AA103+Berkeley!AA103+Calhoun!AA103+Charleston!AA103+Cherokee!AA103+Chester!AA103+Chesterfield!AA103+Clarendon!AA103+Colleton!AA103+Darlington!AA103+Dorchester!AA103+Dillon!AA103+Edgefield!AA103+Fairfield!AA103+Florence!AA103+Georgetown!AA103+Greenville!AA103+Greenwood!AA103+Hampton!AA103+Horry!AA103+Jasper!AA103+Kershaw!AA103+Lancaster!AA103+Laurens!AA103+Lee!AA103+Lexington!AA103+Marion!AA103+Marlboro!AA103+McCormick!AA103+Newberry!AA103+Oconee!AA103+Orangeburg!AA103+Pickens!AA103+Richland!AA103+Saluda!AA103+Spartanburg!AA103+Sumter!AA103+Union!AA103+Williamsburg!AA103+York!AA103+AZ103)</f>
        <v>0</v>
      </c>
      <c r="AB103" s="41">
        <v>0</v>
      </c>
      <c r="AC103" s="41">
        <v>0</v>
      </c>
      <c r="AD103" s="41">
        <v>0</v>
      </c>
      <c r="AE103" s="41">
        <v>0</v>
      </c>
      <c r="AF103" s="41">
        <v>0</v>
      </c>
      <c r="AG103" s="41">
        <v>0</v>
      </c>
      <c r="AH103" s="41">
        <v>0</v>
      </c>
      <c r="AI103" s="13" t="s">
        <v>246</v>
      </c>
      <c r="AJ103" s="13" t="s">
        <v>246</v>
      </c>
      <c r="AL103" s="44" t="s">
        <v>70</v>
      </c>
      <c r="AM103" s="45"/>
      <c r="AN103" s="41">
        <v>0</v>
      </c>
      <c r="AO103" s="11">
        <v>0</v>
      </c>
      <c r="AP103" s="41">
        <v>0</v>
      </c>
      <c r="AQ103" s="41">
        <v>0</v>
      </c>
      <c r="AR103" s="41">
        <v>0</v>
      </c>
      <c r="AS103" s="41">
        <v>0</v>
      </c>
      <c r="AT103" s="41">
        <v>0</v>
      </c>
      <c r="AU103" s="41">
        <v>0</v>
      </c>
      <c r="AV103" s="11">
        <v>0</v>
      </c>
      <c r="AW103" s="41">
        <v>0</v>
      </c>
      <c r="AX103" s="41">
        <v>0</v>
      </c>
      <c r="AY103" s="41">
        <v>0</v>
      </c>
      <c r="AZ103" s="41">
        <v>0</v>
      </c>
      <c r="BA103" s="41">
        <v>0</v>
      </c>
      <c r="BB103" s="41">
        <v>0</v>
      </c>
      <c r="BC103" s="41">
        <v>0</v>
      </c>
      <c r="BD103" s="41">
        <v>0</v>
      </c>
      <c r="BE103" s="41">
        <v>0</v>
      </c>
      <c r="BF103" s="43">
        <v>0</v>
      </c>
      <c r="BG103" s="43">
        <v>0</v>
      </c>
    </row>
    <row r="104" spans="1:59" ht="10.5" customHeight="1" x14ac:dyDescent="0.2">
      <c r="A104" s="14"/>
      <c r="B104" s="11" t="s">
        <v>71</v>
      </c>
      <c r="C104" s="44"/>
      <c r="D104" s="44"/>
      <c r="E104" s="34"/>
      <c r="F104" s="2"/>
      <c r="G104" s="50">
        <v>12423132</v>
      </c>
      <c r="H104" s="50">
        <v>10756237</v>
      </c>
      <c r="I104" s="50">
        <v>16017931</v>
      </c>
      <c r="J104" s="50">
        <v>15437544</v>
      </c>
      <c r="K104" s="50">
        <v>7023367</v>
      </c>
      <c r="L104" s="50">
        <v>6390086</v>
      </c>
      <c r="M104" s="50">
        <v>8042199</v>
      </c>
      <c r="N104" s="50">
        <v>8845775</v>
      </c>
      <c r="O104" s="50">
        <f>SUM(Abbeville!O104+Aiken!O104+Allendale!O104+Anderson!O104+Bamberg!O104+Barnwell!O104+Beaufort!O104+Berkeley!O104+Calhoun!O104+Charleston!O104+Cherokee!O104+Chester!O104+Chesterfield!O104+Clarendon!O104+Colleton!O104+Darlington!O104+Dorchester!O104+Dillon!O104+Edgefield!O104+Fairfield!O104+Florence!O104+Georgetown!O104+Greenville!O104+Greenwood!O104+Hampton!O104+Horry!O104+Jasper!O104+Kershaw!O104+Lancaster!O104+Laurens!O104+Lee!O104+Lexington!O104+Marion!O104+Marlboro!O104+McCormick!O104+Newberry!O104+Oconee!O104+Orangeburg!O104+Pickens!O104+Richland!O104+Saluda!O104+Spartanburg!O104+Sumter!O104+Union!O104+Williamsburg!O104+York!O104+AN104)</f>
        <v>8430954</v>
      </c>
      <c r="P104" s="50">
        <f>SUM(Abbeville!P104+Aiken!P104+Allendale!P104+Anderson!P104+Bamberg!P104+Barnwell!P104+Beaufort!P104+Berkeley!P104+Calhoun!P104+Charleston!P104+Cherokee!P104+Chester!P104+Chesterfield!P104+Clarendon!P104+Colleton!P104+Darlington!P104+Dorchester!P104+Dillon!P104+Edgefield!P104+Fairfield!P104+Florence!P104+Georgetown!P104+Greenville!P104+Greenwood!P104+Hampton!P104+Horry!P104+Jasper!P104+Kershaw!P104+Lancaster!P104+Laurens!P104+Lee!P104+Lexington!P104+Marion!P104+Marlboro!P104+McCormick!P104+Newberry!P104+Oconee!P104+Orangeburg!P104+Pickens!P104+Richland!P104+Saluda!P104+Spartanburg!P104+Sumter!P104+Union!P104+Williamsburg!P104+York!P104+AO104)</f>
        <v>8927437</v>
      </c>
      <c r="Q104" s="50">
        <f>SUM(Abbeville!Q104+Aiken!Q104+Allendale!Q104+Anderson!Q104+Bamberg!Q104+Barnwell!Q104+Beaufort!Q104+Berkeley!Q104+Calhoun!Q104+Charleston!Q104+Cherokee!Q104+Chester!Q104+Chesterfield!Q104+Clarendon!Q104+Colleton!Q104+Darlington!Q104+Dorchester!Q104+Dillon!Q104+Edgefield!Q104+Fairfield!Q104+Florence!Q104+Georgetown!Q104+Greenville!Q104+Greenwood!Q104+Hampton!Q104+Horry!Q104+Jasper!Q104+Kershaw!Q104+Lancaster!Q104+Laurens!Q104+Lee!Q104+Lexington!Q104+Marion!Q104+Marlboro!Q104+McCormick!Q104+Newberry!Q104+Oconee!Q104+Orangeburg!Q104+Pickens!Q104+Richland!Q104+Saluda!Q104+Spartanburg!Q104+Sumter!Q104+Union!Q104+Williamsburg!Q104+York!Q104+AP104)</f>
        <v>8194205</v>
      </c>
      <c r="R104" s="41">
        <f>SUM(Abbeville!R104+Aiken!R104+Allendale!R104+Anderson!R104+Bamberg!R104+Barnwell!R104+Beaufort!R104+Berkeley!R104+Calhoun!R104+Charleston!R104+Cherokee!R104+Chester!R104+Chesterfield!R104+Clarendon!R104+Colleton!R104+Darlington!R104+Dorchester!R104+Dillon!R104+Edgefield!R104+Fairfield!R104+Florence!R104+Georgetown!R104+Greenville!R104+Greenwood!R104+Hampton!R104+Horry!R104+Jasper!R104+Kershaw!R104+Lancaster!R104+Laurens!R104+Lee!R104+Lexington!R104+Marion!R104+Marlboro!R104+McCormick!R104+Newberry!R104+Oconee!R104+Orangeburg!R104+Pickens!R104+Richland!R104+Saluda!R104+Spartanburg!R104+Sumter!R104+Union!R104+Williamsburg!R104+York!R104+AQ104)</f>
        <v>8261488</v>
      </c>
      <c r="S104" s="41">
        <f>SUM(Abbeville!S104+Aiken!S104+Allendale!S104+Anderson!S104+Bamberg!S104+Barnwell!S104+Beaufort!S104+Berkeley!S104+Calhoun!S104+Charleston!S104+Cherokee!S104+Chester!S104+Chesterfield!S104+Clarendon!S104+Colleton!S104+Darlington!S104+Dorchester!S104+Dillon!S104+Edgefield!S104+Fairfield!S104+Florence!S104+Georgetown!S104+Greenville!S104+Greenwood!S104+Hampton!S104+Horry!S104+Jasper!S104+Kershaw!S104+Lancaster!S104+Laurens!S104+Lee!S104+Lexington!S104+Marion!S104+Marlboro!S104+McCormick!S104+Newberry!S104+Oconee!S104+Orangeburg!S104+Pickens!S104+Richland!S104+Saluda!S104+Spartanburg!S104+Sumter!S104+Union!S104+Williamsburg!S104+York!S104+AR104)</f>
        <v>9657344</v>
      </c>
      <c r="T104" s="41">
        <f>SUM(Abbeville!T104+Aiken!T104+Allendale!T104+Anderson!T104+Bamberg!T104+Barnwell!T104+Beaufort!T104+Berkeley!T104+Calhoun!T104+Charleston!T104+Cherokee!T104+Chester!T104+Chesterfield!T104+Clarendon!T104+Colleton!T104+Darlington!T104+Dorchester!T104+Dillon!T104+Edgefield!T104+Fairfield!T104+Florence!T104+Georgetown!T104+Greenville!T104+Greenwood!T104+Hampton!T104+Horry!T104+Jasper!T104+Kershaw!T104+Lancaster!T104+Laurens!T104+Lee!T104+Lexington!T104+Marion!T104+Marlboro!T104+McCormick!T104+Newberry!T104+Oconee!T104+Orangeburg!T104+Pickens!T104+Richland!T104+Saluda!T104+Spartanburg!T104+Sumter!T104+Union!T104+Williamsburg!T104+York!T104+AS104)</f>
        <v>10132988</v>
      </c>
      <c r="U104" s="41">
        <f>SUM(Abbeville!U104+Aiken!U104+Allendale!U104+Anderson!U104+Bamberg!U104+Barnwell!U104+Beaufort!U104+Berkeley!U104+Calhoun!U104+Charleston!U104+Cherokee!U104+Chester!U104+Chesterfield!U104+Clarendon!U104+Colleton!U104+Darlington!U104+Dorchester!U104+Dillon!U104+Edgefield!U104+Fairfield!U104+Florence!U104+Georgetown!U104+Greenville!U104+Greenwood!U104+Hampton!U104+Horry!U104+Jasper!U104+Kershaw!U104+Lancaster!U104+Laurens!U104+Lee!U104+Lexington!U104+Marion!U104+Marlboro!U104+McCormick!U104+Newberry!U104+Oconee!U104+Orangeburg!U104+Pickens!U104+Richland!U104+Saluda!U104+Spartanburg!U104+Sumter!U104+Union!U104+Williamsburg!U104+York!U104+AT104)</f>
        <v>9351415</v>
      </c>
      <c r="V104" s="11">
        <f>SUM(Abbeville!V104+Aiken!V104+Allendale!V104+Anderson!V104+Bamberg!V104+Barnwell!V104+Beaufort!V104+Berkeley!V104+Calhoun!V104+Charleston!V104+Cherokee!V104+Chester!V104+Chesterfield!V104+Clarendon!V104+Colleton!V104+Darlington!V104+Dorchester!V104+Dillon!V104+Edgefield!V104+Fairfield!V104+Florence!V104+Georgetown!V104+Greenville!V104+Greenwood!V104+Hampton!V104+Horry!V104+Jasper!V104+Kershaw!V104+Lancaster!V104+Laurens!V104+Lee!V104+Lexington!V104+Marion!V104+Marlboro!V104+McCormick!V104+Newberry!V104+Oconee!V104+Orangeburg!V104+Pickens!V104+Richland!V104+Saluda!V104+Spartanburg!V104+Sumter!V104+Union!V104+Williamsburg!V104+York!V104+AU104)</f>
        <v>10214392</v>
      </c>
      <c r="W104" s="41">
        <f>SUM(Abbeville!W104+Aiken!W104+Allendale!W104+Anderson!W104+Bamberg!W104+Barnwell!W104+Beaufort!W104+Berkeley!W104+Calhoun!W104+Charleston!W104+Cherokee!W104+Chester!W104+Chesterfield!W104+Clarendon!W104+Colleton!W104+Darlington!W104+Dorchester!W104+Dillon!W104+Edgefield!W104+Fairfield!W104+Florence!W104+Georgetown!W104+Greenville!W104+Greenwood!W104+Hampton!W104+Horry!W104+Jasper!W104+Kershaw!W104+Lancaster!W104+Laurens!W104+Lee!W104+Lexington!W104+Marion!W104+Marlboro!W104+McCormick!W104+Newberry!W104+Oconee!W104+Orangeburg!W104+Pickens!W104+Richland!W104+Saluda!W104+Spartanburg!W104+Sumter!W104+Union!W104+Williamsburg!W104+York!W104+AV104)</f>
        <v>10222996</v>
      </c>
      <c r="X104" s="41">
        <f>SUM(Abbeville!X104+Aiken!X104+Allendale!X104+Anderson!X104+Bamberg!X104+Barnwell!X104+Beaufort!X104+Berkeley!X104+Calhoun!X104+Charleston!X104+Cherokee!X104+Chester!X104+Chesterfield!X104+Clarendon!X104+Colleton!X104+Darlington!X104+Dorchester!X104+Dillon!X104+Edgefield!X104+Fairfield!X104+Florence!X104+Georgetown!X104+Greenville!X104+Greenwood!X104+Hampton!X104+Horry!X104+Jasper!X104+Kershaw!X104+Lancaster!X104+Laurens!X104+Lee!X104+Lexington!X104+Marion!X104+Marlboro!X104+McCormick!X104+Newberry!X104+Oconee!X104+Orangeburg!X104+Pickens!X104+Richland!X104+Saluda!X104+Spartanburg!X104+Sumter!X104+Union!X104+Williamsburg!X104+York!X104+AW104)</f>
        <v>11075338</v>
      </c>
      <c r="Y104" s="41">
        <f>SUM(Abbeville!Y104+Aiken!Y104+Allendale!Y104+Anderson!Y104+Bamberg!Y104+Barnwell!Y104+Beaufort!Y104+Berkeley!Y104+Calhoun!Y104+Charleston!Y104+Cherokee!Y104+Chester!Y104+Chesterfield!Y104+Clarendon!Y104+Colleton!Y104+Darlington!Y104+Dorchester!Y104+Dillon!Y104+Edgefield!Y104+Fairfield!Y104+Florence!Y104+Georgetown!Y104+Greenville!Y104+Greenwood!Y104+Hampton!Y104+Horry!Y104+Jasper!Y104+Kershaw!Y104+Lancaster!Y104+Laurens!Y104+Lee!Y104+Lexington!Y104+Marion!Y104+Marlboro!Y104+McCormick!Y104+Newberry!Y104+Oconee!Y104+Orangeburg!Y104+Pickens!Y104+Richland!Y104+Saluda!Y104+Spartanburg!Y104+Sumter!Y104+Union!Y104+Williamsburg!Y104+York!Y104+AX104)</f>
        <v>8921864</v>
      </c>
      <c r="Z104" s="41">
        <f>SUM(Abbeville!Z104+Aiken!Z104+Allendale!Z104+Anderson!Z104+Bamberg!Z104+Barnwell!Z104+Beaufort!Z104+Berkeley!Z104+Calhoun!Z104+Charleston!Z104+Cherokee!Z104+Chester!Z104+Chesterfield!Z104+Clarendon!Z104+Colleton!Z104+Darlington!Z104+Dorchester!Z104+Dillon!Z104+Edgefield!Z104+Fairfield!Z104+Florence!Z104+Georgetown!Z104+Greenville!Z104+Greenwood!Z104+Hampton!Z104+Horry!Z104+Jasper!Z104+Kershaw!Z104+Lancaster!Z104+Laurens!Z104+Lee!Z104+Lexington!Z104+Marion!Z104+Marlboro!Z104+McCormick!Z104+Newberry!Z104+Oconee!Z104+Orangeburg!Z104+Pickens!Z104+Richland!Z104+Saluda!Z104+Spartanburg!Z104+Sumter!Z104+Union!Z104+Williamsburg!Z104+York!Z104+AY104)</f>
        <v>8290423</v>
      </c>
      <c r="AA104" s="41">
        <f>SUM(Abbeville!AA104+Aiken!AA104+Allendale!AA104+Anderson!AA104+Bamberg!AA104+Barnwell!AA104+Beaufort!AA104+Berkeley!AA104+Calhoun!AA104+Charleston!AA104+Cherokee!AA104+Chester!AA104+Chesterfield!AA104+Clarendon!AA104+Colleton!AA104+Darlington!AA104+Dorchester!AA104+Dillon!AA104+Edgefield!AA104+Fairfield!AA104+Florence!AA104+Georgetown!AA104+Greenville!AA104+Greenwood!AA104+Hampton!AA104+Horry!AA104+Jasper!AA104+Kershaw!AA104+Lancaster!AA104+Laurens!AA104+Lee!AA104+Lexington!AA104+Marion!AA104+Marlboro!AA104+McCormick!AA104+Newberry!AA104+Oconee!AA104+Orangeburg!AA104+Pickens!AA104+Richland!AA104+Saluda!AA104+Spartanburg!AA104+Sumter!AA104+Union!AA104+Williamsburg!AA104+York!AA104+AZ104)</f>
        <v>8385989</v>
      </c>
      <c r="AB104" s="41">
        <v>8346281</v>
      </c>
      <c r="AC104" s="41">
        <v>7202340</v>
      </c>
      <c r="AD104" s="41">
        <v>7604121</v>
      </c>
      <c r="AE104" s="41">
        <v>6227397</v>
      </c>
      <c r="AF104" s="41">
        <v>6717476</v>
      </c>
      <c r="AG104" s="41">
        <v>7106637</v>
      </c>
      <c r="AH104" s="41">
        <v>5991610</v>
      </c>
      <c r="AI104" s="13">
        <v>-5.3744487719505796E-2</v>
      </c>
      <c r="AJ104" s="13">
        <v>-0.15689938855748506</v>
      </c>
      <c r="AL104" s="44" t="s">
        <v>71</v>
      </c>
      <c r="AM104" s="45"/>
      <c r="AN104" s="41">
        <v>10650</v>
      </c>
      <c r="AO104" s="11">
        <v>9676</v>
      </c>
      <c r="AP104" s="41">
        <v>23973</v>
      </c>
      <c r="AQ104" s="41">
        <v>12899</v>
      </c>
      <c r="AR104" s="41">
        <v>108646</v>
      </c>
      <c r="AS104" s="41">
        <v>125982</v>
      </c>
      <c r="AT104" s="41">
        <v>233854</v>
      </c>
      <c r="AU104" s="41">
        <v>152751</v>
      </c>
      <c r="AV104" s="11">
        <v>34746</v>
      </c>
      <c r="AW104" s="41">
        <v>8969</v>
      </c>
      <c r="AX104" s="41">
        <v>2011</v>
      </c>
      <c r="AY104" s="41">
        <v>3189</v>
      </c>
      <c r="AZ104" s="41">
        <v>11927</v>
      </c>
      <c r="BA104" s="41">
        <v>6590</v>
      </c>
      <c r="BB104" s="41">
        <v>8529</v>
      </c>
      <c r="BC104" s="41">
        <v>6715</v>
      </c>
      <c r="BD104" s="41">
        <v>8703</v>
      </c>
      <c r="BE104" s="41">
        <v>11394</v>
      </c>
      <c r="BF104" s="43">
        <v>265010</v>
      </c>
      <c r="BG104" s="43">
        <v>290957</v>
      </c>
    </row>
    <row r="105" spans="1:59" ht="10.5" customHeight="1" x14ac:dyDescent="0.2">
      <c r="A105" s="14"/>
      <c r="B105" s="51" t="s">
        <v>72</v>
      </c>
      <c r="C105" s="44"/>
      <c r="D105" s="44"/>
      <c r="E105" s="34"/>
      <c r="F105" s="2"/>
      <c r="G105" s="50">
        <v>274193348</v>
      </c>
      <c r="H105" s="50">
        <v>231313164</v>
      </c>
      <c r="I105" s="50">
        <v>238090392</v>
      </c>
      <c r="J105" s="50">
        <v>263547731</v>
      </c>
      <c r="K105" s="50">
        <v>292944457</v>
      </c>
      <c r="L105" s="50">
        <v>342082221</v>
      </c>
      <c r="M105" s="50">
        <v>356141019</v>
      </c>
      <c r="N105" s="50">
        <v>459362096</v>
      </c>
      <c r="O105" s="50">
        <f>SUM(Abbeville!O105+Aiken!O105+Allendale!O105+Anderson!O105+Bamberg!O105+Barnwell!O105+Beaufort!O105+Berkeley!O105+Calhoun!O105+Charleston!O105+Cherokee!O105+Chester!O105+Chesterfield!O105+Clarendon!O105+Colleton!O105+Darlington!O105+Dorchester!O105+Dillon!O105+Edgefield!O105+Fairfield!O105+Florence!O105+Georgetown!O105+Greenville!O105+Greenwood!O105+Hampton!O105+Horry!O105+Jasper!O105+Kershaw!O105+Lancaster!O105+Laurens!O105+Lee!O105+Lexington!O105+Marion!O105+Marlboro!O105+McCormick!O105+Newberry!O105+Oconee!O105+Orangeburg!O105+Pickens!O105+Richland!O105+Saluda!O105+Spartanburg!O105+Sumter!O105+Union!O105+Williamsburg!O105+York!O105+AN105)</f>
        <v>491602860</v>
      </c>
      <c r="P105" s="50">
        <f>SUM(Abbeville!P105+Aiken!P105+Allendale!P105+Anderson!P105+Bamberg!P105+Barnwell!P105+Beaufort!P105+Berkeley!P105+Calhoun!P105+Charleston!P105+Cherokee!P105+Chester!P105+Chesterfield!P105+Clarendon!P105+Colleton!P105+Darlington!P105+Dorchester!P105+Dillon!P105+Edgefield!P105+Fairfield!P105+Florence!P105+Georgetown!P105+Greenville!P105+Greenwood!P105+Hampton!P105+Horry!P105+Jasper!P105+Kershaw!P105+Lancaster!P105+Laurens!P105+Lee!P105+Lexington!P105+Marion!P105+Marlboro!P105+McCormick!P105+Newberry!P105+Oconee!P105+Orangeburg!P105+Pickens!P105+Richland!P105+Saluda!P105+Spartanburg!P105+Sumter!P105+Union!P105+Williamsburg!P105+York!P105+AO105)</f>
        <v>826307443</v>
      </c>
      <c r="Q105" s="50">
        <f>SUM(Abbeville!Q105+Aiken!Q105+Allendale!Q105+Anderson!Q105+Bamberg!Q105+Barnwell!Q105+Beaufort!Q105+Berkeley!Q105+Calhoun!Q105+Charleston!Q105+Cherokee!Q105+Chester!Q105+Chesterfield!Q105+Clarendon!Q105+Colleton!Q105+Darlington!Q105+Dorchester!Q105+Dillon!Q105+Edgefield!Q105+Fairfield!Q105+Florence!Q105+Georgetown!Q105+Greenville!Q105+Greenwood!Q105+Hampton!Q105+Horry!Q105+Jasper!Q105+Kershaw!Q105+Lancaster!Q105+Laurens!Q105+Lee!Q105+Lexington!Q105+Marion!Q105+Marlboro!Q105+McCormick!Q105+Newberry!Q105+Oconee!Q105+Orangeburg!Q105+Pickens!Q105+Richland!Q105+Saluda!Q105+Spartanburg!Q105+Sumter!Q105+Union!Q105+Williamsburg!Q105+York!Q105+AP105)</f>
        <v>602090131</v>
      </c>
      <c r="R105" s="41">
        <f>SUM(Abbeville!R105+Aiken!R105+Allendale!R105+Anderson!R105+Bamberg!R105+Barnwell!R105+Beaufort!R105+Berkeley!R105+Calhoun!R105+Charleston!R105+Cherokee!R105+Chester!R105+Chesterfield!R105+Clarendon!R105+Colleton!R105+Darlington!R105+Dorchester!R105+Dillon!R105+Edgefield!R105+Fairfield!R105+Florence!R105+Georgetown!R105+Greenville!R105+Greenwood!R105+Hampton!R105+Horry!R105+Jasper!R105+Kershaw!R105+Lancaster!R105+Laurens!R105+Lee!R105+Lexington!R105+Marion!R105+Marlboro!R105+McCormick!R105+Newberry!R105+Oconee!R105+Orangeburg!R105+Pickens!R105+Richland!R105+Saluda!R105+Spartanburg!R105+Sumter!R105+Union!R105+Williamsburg!R105+York!R105+AQ105)</f>
        <v>608256430</v>
      </c>
      <c r="S105" s="41">
        <f>SUM(Abbeville!S105+Aiken!S105+Allendale!S105+Anderson!S105+Bamberg!S105+Barnwell!S105+Beaufort!S105+Berkeley!S105+Calhoun!S105+Charleston!S105+Cherokee!S105+Chester!S105+Chesterfield!S105+Clarendon!S105+Colleton!S105+Darlington!S105+Dorchester!S105+Dillon!S105+Edgefield!S105+Fairfield!S105+Florence!S105+Georgetown!S105+Greenville!S105+Greenwood!S105+Hampton!S105+Horry!S105+Jasper!S105+Kershaw!S105+Lancaster!S105+Laurens!S105+Lee!S105+Lexington!S105+Marion!S105+Marlboro!S105+McCormick!S105+Newberry!S105+Oconee!S105+Orangeburg!S105+Pickens!S105+Richland!S105+Saluda!S105+Spartanburg!S105+Sumter!S105+Union!S105+Williamsburg!S105+York!S105+AR105)</f>
        <v>534298327</v>
      </c>
      <c r="T105" s="41">
        <f>SUM(Abbeville!T105+Aiken!T105+Allendale!T105+Anderson!T105+Bamberg!T105+Barnwell!T105+Beaufort!T105+Berkeley!T105+Calhoun!T105+Charleston!T105+Cherokee!T105+Chester!T105+Chesterfield!T105+Clarendon!T105+Colleton!T105+Darlington!T105+Dorchester!T105+Dillon!T105+Edgefield!T105+Fairfield!T105+Florence!T105+Georgetown!T105+Greenville!T105+Greenwood!T105+Hampton!T105+Horry!T105+Jasper!T105+Kershaw!T105+Lancaster!T105+Laurens!T105+Lee!T105+Lexington!T105+Marion!T105+Marlboro!T105+McCormick!T105+Newberry!T105+Oconee!T105+Orangeburg!T105+Pickens!T105+Richland!T105+Saluda!T105+Spartanburg!T105+Sumter!T105+Union!T105+Williamsburg!T105+York!T105+AS105)</f>
        <v>753165312</v>
      </c>
      <c r="U105" s="41">
        <f>SUM(Abbeville!U105+Aiken!U105+Allendale!U105+Anderson!U105+Bamberg!U105+Barnwell!U105+Beaufort!U105+Berkeley!U105+Calhoun!U105+Charleston!U105+Cherokee!U105+Chester!U105+Chesterfield!U105+Clarendon!U105+Colleton!U105+Darlington!U105+Dorchester!U105+Dillon!U105+Edgefield!U105+Fairfield!U105+Florence!U105+Georgetown!U105+Greenville!U105+Greenwood!U105+Hampton!U105+Horry!U105+Jasper!U105+Kershaw!U105+Lancaster!U105+Laurens!U105+Lee!U105+Lexington!U105+Marion!U105+Marlboro!U105+McCormick!U105+Newberry!U105+Oconee!U105+Orangeburg!U105+Pickens!U105+Richland!U105+Saluda!U105+Spartanburg!U105+Sumter!U105+Union!U105+Williamsburg!U105+York!U105+AT105)</f>
        <v>770744465</v>
      </c>
      <c r="V105" s="11">
        <f>SUM(Abbeville!V105+Aiken!V105+Allendale!V105+Anderson!V105+Bamberg!V105+Barnwell!V105+Beaufort!V105+Berkeley!V105+Calhoun!V105+Charleston!V105+Cherokee!V105+Chester!V105+Chesterfield!V105+Clarendon!V105+Colleton!V105+Darlington!V105+Dorchester!V105+Dillon!V105+Edgefield!V105+Fairfield!V105+Florence!V105+Georgetown!V105+Greenville!V105+Greenwood!V105+Hampton!V105+Horry!V105+Jasper!V105+Kershaw!V105+Lancaster!V105+Laurens!V105+Lee!V105+Lexington!V105+Marion!V105+Marlboro!V105+McCormick!V105+Newberry!V105+Oconee!V105+Orangeburg!V105+Pickens!V105+Richland!V105+Saluda!V105+Spartanburg!V105+Sumter!V105+Union!V105+Williamsburg!V105+York!V105+AU105)</f>
        <v>768564521</v>
      </c>
      <c r="W105" s="41">
        <f>SUM(Abbeville!W105+Aiken!W105+Allendale!W105+Anderson!W105+Bamberg!W105+Barnwell!W105+Beaufort!W105+Berkeley!W105+Calhoun!W105+Charleston!W105+Cherokee!W105+Chester!W105+Chesterfield!W105+Clarendon!W105+Colleton!W105+Darlington!W105+Dorchester!W105+Dillon!W105+Edgefield!W105+Fairfield!W105+Florence!W105+Georgetown!W105+Greenville!W105+Greenwood!W105+Hampton!W105+Horry!W105+Jasper!W105+Kershaw!W105+Lancaster!W105+Laurens!W105+Lee!W105+Lexington!W105+Marion!W105+Marlboro!W105+McCormick!W105+Newberry!W105+Oconee!W105+Orangeburg!W105+Pickens!W105+Richland!W105+Saluda!W105+Spartanburg!W105+Sumter!W105+Union!W105+Williamsburg!W105+York!W105+AV105)</f>
        <v>773180213</v>
      </c>
      <c r="X105" s="41">
        <f>SUM(Abbeville!X105+Aiken!X105+Allendale!X105+Anderson!X105+Bamberg!X105+Barnwell!X105+Beaufort!X105+Berkeley!X105+Calhoun!X105+Charleston!X105+Cherokee!X105+Chester!X105+Chesterfield!X105+Clarendon!X105+Colleton!X105+Darlington!X105+Dorchester!X105+Dillon!X105+Edgefield!X105+Fairfield!X105+Florence!X105+Georgetown!X105+Greenville!X105+Greenwood!X105+Hampton!X105+Horry!X105+Jasper!X105+Kershaw!X105+Lancaster!X105+Laurens!X105+Lee!X105+Lexington!X105+Marion!X105+Marlboro!X105+McCormick!X105+Newberry!X105+Oconee!X105+Orangeburg!X105+Pickens!X105+Richland!X105+Saluda!X105+Spartanburg!X105+Sumter!X105+Union!X105+Williamsburg!X105+York!X105+AW105)</f>
        <v>882488977</v>
      </c>
      <c r="Y105" s="41">
        <f>SUM(Abbeville!Y105+Aiken!Y105+Allendale!Y105+Anderson!Y105+Bamberg!Y105+Barnwell!Y105+Beaufort!Y105+Berkeley!Y105+Calhoun!Y105+Charleston!Y105+Cherokee!Y105+Chester!Y105+Chesterfield!Y105+Clarendon!Y105+Colleton!Y105+Darlington!Y105+Dorchester!Y105+Dillon!Y105+Edgefield!Y105+Fairfield!Y105+Florence!Y105+Georgetown!Y105+Greenville!Y105+Greenwood!Y105+Hampton!Y105+Horry!Y105+Jasper!Y105+Kershaw!Y105+Lancaster!Y105+Laurens!Y105+Lee!Y105+Lexington!Y105+Marion!Y105+Marlboro!Y105+McCormick!Y105+Newberry!Y105+Oconee!Y105+Orangeburg!Y105+Pickens!Y105+Richland!Y105+Saluda!Y105+Spartanburg!Y105+Sumter!Y105+Union!Y105+Williamsburg!Y105+York!Y105+AX105)</f>
        <v>971149807</v>
      </c>
      <c r="Z105" s="41">
        <f>SUM(Abbeville!Z105+Aiken!Z105+Allendale!Z105+Anderson!Z105+Bamberg!Z105+Barnwell!Z105+Beaufort!Z105+Berkeley!Z105+Calhoun!Z105+Charleston!Z105+Cherokee!Z105+Chester!Z105+Chesterfield!Z105+Clarendon!Z105+Colleton!Z105+Darlington!Z105+Dorchester!Z105+Dillon!Z105+Edgefield!Z105+Fairfield!Z105+Florence!Z105+Georgetown!Z105+Greenville!Z105+Greenwood!Z105+Hampton!Z105+Horry!Z105+Jasper!Z105+Kershaw!Z105+Lancaster!Z105+Laurens!Z105+Lee!Z105+Lexington!Z105+Marion!Z105+Marlboro!Z105+McCormick!Z105+Newberry!Z105+Oconee!Z105+Orangeburg!Z105+Pickens!Z105+Richland!Z105+Saluda!Z105+Spartanburg!Z105+Sumter!Z105+Union!Z105+Williamsburg!Z105+York!Z105+AY105)</f>
        <v>900771987</v>
      </c>
      <c r="AA105" s="41">
        <f>SUM(Abbeville!AA105+Aiken!AA105+Allendale!AA105+Anderson!AA105+Bamberg!AA105+Barnwell!AA105+Beaufort!AA105+Berkeley!AA105+Calhoun!AA105+Charleston!AA105+Cherokee!AA105+Chester!AA105+Chesterfield!AA105+Clarendon!AA105+Colleton!AA105+Darlington!AA105+Dorchester!AA105+Dillon!AA105+Edgefield!AA105+Fairfield!AA105+Florence!AA105+Georgetown!AA105+Greenville!AA105+Greenwood!AA105+Hampton!AA105+Horry!AA105+Jasper!AA105+Kershaw!AA105+Lancaster!AA105+Laurens!AA105+Lee!AA105+Lexington!AA105+Marion!AA105+Marlboro!AA105+McCormick!AA105+Newberry!AA105+Oconee!AA105+Orangeburg!AA105+Pickens!AA105+Richland!AA105+Saluda!AA105+Spartanburg!AA105+Sumter!AA105+Union!AA105+Williamsburg!AA105+York!AA105+AZ105)</f>
        <v>1120576891</v>
      </c>
      <c r="AB105" s="41">
        <v>945033124</v>
      </c>
      <c r="AC105" s="41">
        <v>1081224591</v>
      </c>
      <c r="AD105" s="41">
        <v>1065501466</v>
      </c>
      <c r="AE105" s="41">
        <v>1554113166</v>
      </c>
      <c r="AF105" s="41">
        <v>1055114668</v>
      </c>
      <c r="AG105" s="41">
        <v>1371863529</v>
      </c>
      <c r="AH105" s="41">
        <v>1459759756</v>
      </c>
      <c r="AI105" s="13">
        <v>7.5158252053526331E-2</v>
      </c>
      <c r="AJ105" s="13">
        <v>6.4070678418042551E-2</v>
      </c>
      <c r="AL105" s="44" t="s">
        <v>114</v>
      </c>
      <c r="AM105" s="45"/>
      <c r="AN105" s="41">
        <v>993769</v>
      </c>
      <c r="AO105" s="11">
        <v>598531</v>
      </c>
      <c r="AP105" s="41">
        <v>1090645</v>
      </c>
      <c r="AQ105" s="41">
        <v>774855</v>
      </c>
      <c r="AR105" s="41">
        <v>678339</v>
      </c>
      <c r="AS105" s="41">
        <v>928787</v>
      </c>
      <c r="AT105" s="41">
        <v>712260</v>
      </c>
      <c r="AU105" s="41">
        <v>714938</v>
      </c>
      <c r="AV105" s="11">
        <v>1410767</v>
      </c>
      <c r="AW105" s="41">
        <v>2905186</v>
      </c>
      <c r="AX105" s="41">
        <v>3150239</v>
      </c>
      <c r="AY105" s="41">
        <v>3292906</v>
      </c>
      <c r="AZ105" s="41">
        <v>38271589</v>
      </c>
      <c r="BA105" s="41">
        <v>4030755</v>
      </c>
      <c r="BB105" s="41">
        <v>8376850</v>
      </c>
      <c r="BC105" s="41">
        <v>31979579</v>
      </c>
      <c r="BD105" s="41">
        <v>13591662</v>
      </c>
      <c r="BE105" s="41">
        <v>17830098</v>
      </c>
      <c r="BF105" s="43">
        <v>20479986</v>
      </c>
      <c r="BG105" s="43">
        <v>134254402</v>
      </c>
    </row>
    <row r="106" spans="1:59" ht="10.5" customHeight="1" x14ac:dyDescent="0.2">
      <c r="A106" s="14"/>
      <c r="B106" s="51" t="s">
        <v>73</v>
      </c>
      <c r="C106" s="44"/>
      <c r="D106" s="44"/>
      <c r="E106" s="34"/>
      <c r="F106" s="2"/>
      <c r="G106" s="50">
        <v>179016656</v>
      </c>
      <c r="H106" s="50">
        <v>198242024</v>
      </c>
      <c r="I106" s="50">
        <v>198330767</v>
      </c>
      <c r="J106" s="50">
        <v>285199984</v>
      </c>
      <c r="K106" s="50">
        <v>389874148</v>
      </c>
      <c r="L106" s="50">
        <v>512078295</v>
      </c>
      <c r="M106" s="50">
        <v>608673116</v>
      </c>
      <c r="N106" s="50">
        <v>623695464</v>
      </c>
      <c r="O106" s="50">
        <f>SUM(Abbeville!O106+Aiken!O106+Allendale!O106+Anderson!O106+Bamberg!O106+Barnwell!O106+Beaufort!O106+Berkeley!O106+Calhoun!O106+Charleston!O106+Cherokee!O106+Chester!O106+Chesterfield!O106+Clarendon!O106+Colleton!O106+Darlington!O106+Dorchester!O106+Dillon!O106+Edgefield!O106+Fairfield!O106+Florence!O106+Georgetown!O106+Greenville!O106+Greenwood!O106+Hampton!O106+Horry!O106+Jasper!O106+Kershaw!O106+Lancaster!O106+Laurens!O106+Lee!O106+Lexington!O106+Marion!O106+Marlboro!O106+McCormick!O106+Newberry!O106+Oconee!O106+Orangeburg!O106+Pickens!O106+Richland!O106+Saluda!O106+Spartanburg!O106+Sumter!O106+Union!O106+Williamsburg!O106+York!O106+AN106)</f>
        <v>752176292</v>
      </c>
      <c r="P106" s="50">
        <f>SUM(Abbeville!P106+Aiken!P106+Allendale!P106+Anderson!P106+Bamberg!P106+Barnwell!P106+Beaufort!P106+Berkeley!P106+Calhoun!P106+Charleston!P106+Cherokee!P106+Chester!P106+Chesterfield!P106+Clarendon!P106+Colleton!P106+Darlington!P106+Dorchester!P106+Dillon!P106+Edgefield!P106+Fairfield!P106+Florence!P106+Georgetown!P106+Greenville!P106+Greenwood!P106+Hampton!P106+Horry!P106+Jasper!P106+Kershaw!P106+Lancaster!P106+Laurens!P106+Lee!P106+Lexington!P106+Marion!P106+Marlboro!P106+McCormick!P106+Newberry!P106+Oconee!P106+Orangeburg!P106+Pickens!P106+Richland!P106+Saluda!P106+Spartanburg!P106+Sumter!P106+Union!P106+Williamsburg!P106+York!P106+AO106)</f>
        <v>881822517</v>
      </c>
      <c r="Q106" s="50">
        <f>SUM(Abbeville!Q106+Aiken!Q106+Allendale!Q106+Anderson!Q106+Bamberg!Q106+Barnwell!Q106+Beaufort!Q106+Berkeley!Q106+Calhoun!Q106+Charleston!Q106+Cherokee!Q106+Chester!Q106+Chesterfield!Q106+Clarendon!Q106+Colleton!Q106+Darlington!Q106+Dorchester!Q106+Dillon!Q106+Edgefield!Q106+Fairfield!Q106+Florence!Q106+Georgetown!Q106+Greenville!Q106+Greenwood!Q106+Hampton!Q106+Horry!Q106+Jasper!Q106+Kershaw!Q106+Lancaster!Q106+Laurens!Q106+Lee!Q106+Lexington!Q106+Marion!Q106+Marlboro!Q106+McCormick!Q106+Newberry!Q106+Oconee!Q106+Orangeburg!Q106+Pickens!Q106+Richland!Q106+Saluda!Q106+Spartanburg!Q106+Sumter!Q106+Union!Q106+Williamsburg!Q106+York!Q106+AP106)</f>
        <v>807132784</v>
      </c>
      <c r="R106" s="41">
        <f>SUM(Abbeville!R106+Aiken!R106+Allendale!R106+Anderson!R106+Bamberg!R106+Barnwell!R106+Beaufort!R106+Berkeley!R106+Calhoun!R106+Charleston!R106+Cherokee!R106+Chester!R106+Chesterfield!R106+Clarendon!R106+Colleton!R106+Darlington!R106+Dorchester!R106+Dillon!R106+Edgefield!R106+Fairfield!R106+Florence!R106+Georgetown!R106+Greenville!R106+Greenwood!R106+Hampton!R106+Horry!R106+Jasper!R106+Kershaw!R106+Lancaster!R106+Laurens!R106+Lee!R106+Lexington!R106+Marion!R106+Marlboro!R106+McCormick!R106+Newberry!R106+Oconee!R106+Orangeburg!R106+Pickens!R106+Richland!R106+Saluda!R106+Spartanburg!R106+Sumter!R106+Union!R106+Williamsburg!R106+York!R106+AQ106)</f>
        <v>764065487</v>
      </c>
      <c r="S106" s="41">
        <f>SUM(Abbeville!S106+Aiken!S106+Allendale!S106+Anderson!S106+Bamberg!S106+Barnwell!S106+Beaufort!S106+Berkeley!S106+Calhoun!S106+Charleston!S106+Cherokee!S106+Chester!S106+Chesterfield!S106+Clarendon!S106+Colleton!S106+Darlington!S106+Dorchester!S106+Dillon!S106+Edgefield!S106+Fairfield!S106+Florence!S106+Georgetown!S106+Greenville!S106+Greenwood!S106+Hampton!S106+Horry!S106+Jasper!S106+Kershaw!S106+Lancaster!S106+Laurens!S106+Lee!S106+Lexington!S106+Marion!S106+Marlboro!S106+McCormick!S106+Newberry!S106+Oconee!S106+Orangeburg!S106+Pickens!S106+Richland!S106+Saluda!S106+Spartanburg!S106+Sumter!S106+Union!S106+Williamsburg!S106+York!S106+AR106)</f>
        <v>849487204</v>
      </c>
      <c r="T106" s="41">
        <f>SUM(Abbeville!T106+Aiken!T106+Allendale!T106+Anderson!T106+Bamberg!T106+Barnwell!T106+Beaufort!T106+Berkeley!T106+Calhoun!T106+Charleston!T106+Cherokee!T106+Chester!T106+Chesterfield!T106+Clarendon!T106+Colleton!T106+Darlington!T106+Dorchester!T106+Dillon!T106+Edgefield!T106+Fairfield!T106+Florence!T106+Georgetown!T106+Greenville!T106+Greenwood!T106+Hampton!T106+Horry!T106+Jasper!T106+Kershaw!T106+Lancaster!T106+Laurens!T106+Lee!T106+Lexington!T106+Marion!T106+Marlboro!T106+McCormick!T106+Newberry!T106+Oconee!T106+Orangeburg!T106+Pickens!T106+Richland!T106+Saluda!T106+Spartanburg!T106+Sumter!T106+Union!T106+Williamsburg!T106+York!T106+AS106)</f>
        <v>902498962</v>
      </c>
      <c r="U106" s="41">
        <f>SUM(Abbeville!U106+Aiken!U106+Allendale!U106+Anderson!U106+Bamberg!U106+Barnwell!U106+Beaufort!U106+Berkeley!U106+Calhoun!U106+Charleston!U106+Cherokee!U106+Chester!U106+Chesterfield!U106+Clarendon!U106+Colleton!U106+Darlington!U106+Dorchester!U106+Dillon!U106+Edgefield!U106+Fairfield!U106+Florence!U106+Georgetown!U106+Greenville!U106+Greenwood!U106+Hampton!U106+Horry!U106+Jasper!U106+Kershaw!U106+Lancaster!U106+Laurens!U106+Lee!U106+Lexington!U106+Marion!U106+Marlboro!U106+McCormick!U106+Newberry!U106+Oconee!U106+Orangeburg!U106+Pickens!U106+Richland!U106+Saluda!U106+Spartanburg!U106+Sumter!U106+Union!U106+Williamsburg!U106+York!U106+AT106)</f>
        <v>1183223096</v>
      </c>
      <c r="V106" s="11">
        <f>SUM(Abbeville!V106+Aiken!V106+Allendale!V106+Anderson!V106+Bamberg!V106+Barnwell!V106+Beaufort!V106+Berkeley!V106+Calhoun!V106+Charleston!V106+Cherokee!V106+Chester!V106+Chesterfield!V106+Clarendon!V106+Colleton!V106+Darlington!V106+Dorchester!V106+Dillon!V106+Edgefield!V106+Fairfield!V106+Florence!V106+Georgetown!V106+Greenville!V106+Greenwood!V106+Hampton!V106+Horry!V106+Jasper!V106+Kershaw!V106+Lancaster!V106+Laurens!V106+Lee!V106+Lexington!V106+Marion!V106+Marlboro!V106+McCormick!V106+Newberry!V106+Oconee!V106+Orangeburg!V106+Pickens!V106+Richland!V106+Saluda!V106+Spartanburg!V106+Sumter!V106+Union!V106+Williamsburg!V106+York!V106+AU106)</f>
        <v>1076052635</v>
      </c>
      <c r="W106" s="41">
        <f>SUM(Abbeville!W106+Aiken!W106+Allendale!W106+Anderson!W106+Bamberg!W106+Barnwell!W106+Beaufort!W106+Berkeley!W106+Calhoun!W106+Charleston!W106+Cherokee!W106+Chester!W106+Chesterfield!W106+Clarendon!W106+Colleton!W106+Darlington!W106+Dorchester!W106+Dillon!W106+Edgefield!W106+Fairfield!W106+Florence!W106+Georgetown!W106+Greenville!W106+Greenwood!W106+Hampton!W106+Horry!W106+Jasper!W106+Kershaw!W106+Lancaster!W106+Laurens!W106+Lee!W106+Lexington!W106+Marion!W106+Marlboro!W106+McCormick!W106+Newberry!W106+Oconee!W106+Orangeburg!W106+Pickens!W106+Richland!W106+Saluda!W106+Spartanburg!W106+Sumter!W106+Union!W106+Williamsburg!W106+York!W106+AV106)</f>
        <v>1238105519</v>
      </c>
      <c r="X106" s="41">
        <f>SUM(Abbeville!X106+Aiken!X106+Allendale!X106+Anderson!X106+Bamberg!X106+Barnwell!X106+Beaufort!X106+Berkeley!X106+Calhoun!X106+Charleston!X106+Cherokee!X106+Chester!X106+Chesterfield!X106+Clarendon!X106+Colleton!X106+Darlington!X106+Dorchester!X106+Dillon!X106+Edgefield!X106+Fairfield!X106+Florence!X106+Georgetown!X106+Greenville!X106+Greenwood!X106+Hampton!X106+Horry!X106+Jasper!X106+Kershaw!X106+Lancaster!X106+Laurens!X106+Lee!X106+Lexington!X106+Marion!X106+Marlboro!X106+McCormick!X106+Newberry!X106+Oconee!X106+Orangeburg!X106+Pickens!X106+Richland!X106+Saluda!X106+Spartanburg!X106+Sumter!X106+Union!X106+Williamsburg!X106+York!X106+AW106)</f>
        <v>1128796632</v>
      </c>
      <c r="Y106" s="41">
        <f>SUM(Abbeville!Y106+Aiken!Y106+Allendale!Y106+Anderson!Y106+Bamberg!Y106+Barnwell!Y106+Beaufort!Y106+Berkeley!Y106+Calhoun!Y106+Charleston!Y106+Cherokee!Y106+Chester!Y106+Chesterfield!Y106+Clarendon!Y106+Colleton!Y106+Darlington!Y106+Dorchester!Y106+Dillon!Y106+Edgefield!Y106+Fairfield!Y106+Florence!Y106+Georgetown!Y106+Greenville!Y106+Greenwood!Y106+Hampton!Y106+Horry!Y106+Jasper!Y106+Kershaw!Y106+Lancaster!Y106+Laurens!Y106+Lee!Y106+Lexington!Y106+Marion!Y106+Marlboro!Y106+McCormick!Y106+Newberry!Y106+Oconee!Y106+Orangeburg!Y106+Pickens!Y106+Richland!Y106+Saluda!Y106+Spartanburg!Y106+Sumter!Y106+Union!Y106+Williamsburg!Y106+York!Y106+AX106)</f>
        <v>923937258</v>
      </c>
      <c r="Z106" s="41">
        <f>SUM(Abbeville!Z106+Aiken!Z106+Allendale!Z106+Anderson!Z106+Bamberg!Z106+Barnwell!Z106+Beaufort!Z106+Berkeley!Z106+Calhoun!Z106+Charleston!Z106+Cherokee!Z106+Chester!Z106+Chesterfield!Z106+Clarendon!Z106+Colleton!Z106+Darlington!Z106+Dorchester!Z106+Dillon!Z106+Edgefield!Z106+Fairfield!Z106+Florence!Z106+Georgetown!Z106+Greenville!Z106+Greenwood!Z106+Hampton!Z106+Horry!Z106+Jasper!Z106+Kershaw!Z106+Lancaster!Z106+Laurens!Z106+Lee!Z106+Lexington!Z106+Marion!Z106+Marlboro!Z106+McCormick!Z106+Newberry!Z106+Oconee!Z106+Orangeburg!Z106+Pickens!Z106+Richland!Z106+Saluda!Z106+Spartanburg!Z106+Sumter!Z106+Union!Z106+Williamsburg!Z106+York!Z106+AY106)</f>
        <v>799278395</v>
      </c>
      <c r="AA106" s="41">
        <f>SUM(Abbeville!AA106+Aiken!AA106+Allendale!AA106+Anderson!AA106+Bamberg!AA106+Barnwell!AA106+Beaufort!AA106+Berkeley!AA106+Calhoun!AA106+Charleston!AA106+Cherokee!AA106+Chester!AA106+Chesterfield!AA106+Clarendon!AA106+Colleton!AA106+Darlington!AA106+Dorchester!AA106+Dillon!AA106+Edgefield!AA106+Fairfield!AA106+Florence!AA106+Georgetown!AA106+Greenville!AA106+Greenwood!AA106+Hampton!AA106+Horry!AA106+Jasper!AA106+Kershaw!AA106+Lancaster!AA106+Laurens!AA106+Lee!AA106+Lexington!AA106+Marion!AA106+Marlboro!AA106+McCormick!AA106+Newberry!AA106+Oconee!AA106+Orangeburg!AA106+Pickens!AA106+Richland!AA106+Saluda!AA106+Spartanburg!AA106+Sumter!AA106+Union!AA106+Williamsburg!AA106+York!AA106+AZ106)</f>
        <v>751600646</v>
      </c>
      <c r="AB106" s="41">
        <v>799662519</v>
      </c>
      <c r="AC106" s="41">
        <v>785640069</v>
      </c>
      <c r="AD106" s="41">
        <v>981547618</v>
      </c>
      <c r="AE106" s="41">
        <v>1108484744</v>
      </c>
      <c r="AF106" s="41">
        <v>1266341451</v>
      </c>
      <c r="AG106" s="41">
        <v>1358100888</v>
      </c>
      <c r="AH106" s="41">
        <v>1298659925</v>
      </c>
      <c r="AI106" s="13">
        <v>8.4171823883939068E-2</v>
      </c>
      <c r="AJ106" s="13">
        <v>-4.3767707925981419E-2</v>
      </c>
      <c r="AL106" s="44" t="s">
        <v>115</v>
      </c>
      <c r="AM106" s="45"/>
      <c r="AN106" s="41">
        <v>1188981</v>
      </c>
      <c r="AO106" s="11">
        <v>2182494</v>
      </c>
      <c r="AP106" s="41">
        <v>6889636</v>
      </c>
      <c r="AQ106" s="41">
        <v>7378321</v>
      </c>
      <c r="AR106" s="41">
        <v>1480735</v>
      </c>
      <c r="AS106" s="41">
        <v>979026</v>
      </c>
      <c r="AT106" s="41">
        <v>1300530</v>
      </c>
      <c r="AU106" s="41">
        <v>3086350</v>
      </c>
      <c r="AV106" s="11">
        <v>3245433</v>
      </c>
      <c r="AW106" s="41">
        <v>3885700</v>
      </c>
      <c r="AX106" s="41">
        <v>11529036</v>
      </c>
      <c r="AY106" s="41">
        <v>33207529</v>
      </c>
      <c r="AZ106" s="41">
        <v>24377181</v>
      </c>
      <c r="BA106" s="41">
        <v>46262502</v>
      </c>
      <c r="BB106" s="41">
        <v>19236003</v>
      </c>
      <c r="BC106" s="41">
        <v>19769167</v>
      </c>
      <c r="BD106" s="41">
        <v>35293038</v>
      </c>
      <c r="BE106" s="41">
        <v>44898605</v>
      </c>
      <c r="BF106" s="43">
        <v>57288246</v>
      </c>
      <c r="BG106" s="43">
        <v>34098379</v>
      </c>
    </row>
    <row r="107" spans="1:59" ht="10.5" customHeight="1" x14ac:dyDescent="0.2">
      <c r="A107" s="14"/>
      <c r="B107" s="51" t="s">
        <v>39</v>
      </c>
      <c r="C107" s="44"/>
      <c r="D107" s="44"/>
      <c r="E107" s="34"/>
      <c r="F107" s="2"/>
      <c r="G107" s="50">
        <v>22609541</v>
      </c>
      <c r="H107" s="50">
        <v>15529129</v>
      </c>
      <c r="I107" s="50">
        <v>12309123</v>
      </c>
      <c r="J107" s="50">
        <v>5693445</v>
      </c>
      <c r="K107" s="50">
        <v>6871798</v>
      </c>
      <c r="L107" s="50">
        <v>9989256</v>
      </c>
      <c r="M107" s="50">
        <v>10815703</v>
      </c>
      <c r="N107" s="50">
        <v>17831011</v>
      </c>
      <c r="O107" s="50">
        <f>SUM(Abbeville!O107+Aiken!O107+Allendale!O107+Anderson!O107+Bamberg!O107+Barnwell!O107+Beaufort!O107+Berkeley!O107+Calhoun!O107+Charleston!O107+Cherokee!O107+Chester!O107+Chesterfield!O107+Clarendon!O107+Colleton!O107+Darlington!O107+Dorchester!O107+Dillon!O107+Edgefield!O107+Fairfield!O107+Florence!O107+Georgetown!O107+Greenville!O107+Greenwood!O107+Hampton!O107+Horry!O107+Jasper!O107+Kershaw!O107+Lancaster!O107+Laurens!O107+Lee!O107+Lexington!O107+Marion!O107+Marlboro!O107+McCormick!O107+Newberry!O107+Oconee!O107+Orangeburg!O107+Pickens!O107+Richland!O107+Saluda!O107+Spartanburg!O107+Sumter!O107+Union!O107+Williamsburg!O107+York!O107+AN107)</f>
        <v>24746440</v>
      </c>
      <c r="P107" s="50">
        <f>SUM(Abbeville!P107+Aiken!P107+Allendale!P107+Anderson!P107+Bamberg!P107+Barnwell!P107+Beaufort!P107+Berkeley!P107+Calhoun!P107+Charleston!P107+Cherokee!P107+Chester!P107+Chesterfield!P107+Clarendon!P107+Colleton!P107+Darlington!P107+Dorchester!P107+Dillon!P107+Edgefield!P107+Fairfield!P107+Florence!P107+Georgetown!P107+Greenville!P107+Greenwood!P107+Hampton!P107+Horry!P107+Jasper!P107+Kershaw!P107+Lancaster!P107+Laurens!P107+Lee!P107+Lexington!P107+Marion!P107+Marlboro!P107+McCormick!P107+Newberry!P107+Oconee!P107+Orangeburg!P107+Pickens!P107+Richland!P107+Saluda!P107+Spartanburg!P107+Sumter!P107+Union!P107+Williamsburg!P107+York!P107+AO107)</f>
        <v>36689390</v>
      </c>
      <c r="Q107" s="50">
        <f>SUM(Abbeville!Q107+Aiken!Q107+Allendale!Q107+Anderson!Q107+Bamberg!Q107+Barnwell!Q107+Beaufort!Q107+Berkeley!Q107+Calhoun!Q107+Charleston!Q107+Cherokee!Q107+Chester!Q107+Chesterfield!Q107+Clarendon!Q107+Colleton!Q107+Darlington!Q107+Dorchester!Q107+Dillon!Q107+Edgefield!Q107+Fairfield!Q107+Florence!Q107+Georgetown!Q107+Greenville!Q107+Greenwood!Q107+Hampton!Q107+Horry!Q107+Jasper!Q107+Kershaw!Q107+Lancaster!Q107+Laurens!Q107+Lee!Q107+Lexington!Q107+Marion!Q107+Marlboro!Q107+McCormick!Q107+Newberry!Q107+Oconee!Q107+Orangeburg!Q107+Pickens!Q107+Richland!Q107+Saluda!Q107+Spartanburg!Q107+Sumter!Q107+Union!Q107+Williamsburg!Q107+York!Q107+AP107)</f>
        <v>29723821</v>
      </c>
      <c r="R107" s="41">
        <f>SUM(Abbeville!R107+Aiken!R107+Allendale!R107+Anderson!R107+Bamberg!R107+Barnwell!R107+Beaufort!R107+Berkeley!R107+Calhoun!R107+Charleston!R107+Cherokee!R107+Chester!R107+Chesterfield!R107+Clarendon!R107+Colleton!R107+Darlington!R107+Dorchester!R107+Dillon!R107+Edgefield!R107+Fairfield!R107+Florence!R107+Georgetown!R107+Greenville!R107+Greenwood!R107+Hampton!R107+Horry!R107+Jasper!R107+Kershaw!R107+Lancaster!R107+Laurens!R107+Lee!R107+Lexington!R107+Marion!R107+Marlboro!R107+McCormick!R107+Newberry!R107+Oconee!R107+Orangeburg!R107+Pickens!R107+Richland!R107+Saluda!R107+Spartanburg!R107+Sumter!R107+Union!R107+Williamsburg!R107+York!R107+AQ107)</f>
        <v>44032181</v>
      </c>
      <c r="S107" s="41">
        <f>SUM(Abbeville!S107+Aiken!S107+Allendale!S107+Anderson!S107+Bamberg!S107+Barnwell!S107+Beaufort!S107+Berkeley!S107+Calhoun!S107+Charleston!S107+Cherokee!S107+Chester!S107+Chesterfield!S107+Clarendon!S107+Colleton!S107+Darlington!S107+Dorchester!S107+Dillon!S107+Edgefield!S107+Fairfield!S107+Florence!S107+Georgetown!S107+Greenville!S107+Greenwood!S107+Hampton!S107+Horry!S107+Jasper!S107+Kershaw!S107+Lancaster!S107+Laurens!S107+Lee!S107+Lexington!S107+Marion!S107+Marlboro!S107+McCormick!S107+Newberry!S107+Oconee!S107+Orangeburg!S107+Pickens!S107+Richland!S107+Saluda!S107+Spartanburg!S107+Sumter!S107+Union!S107+Williamsburg!S107+York!S107+AR107)</f>
        <v>52400456</v>
      </c>
      <c r="T107" s="41">
        <f>SUM(Abbeville!T107+Aiken!T107+Allendale!T107+Anderson!T107+Bamberg!T107+Barnwell!T107+Beaufort!T107+Berkeley!T107+Calhoun!T107+Charleston!T107+Cherokee!T107+Chester!T107+Chesterfield!T107+Clarendon!T107+Colleton!T107+Darlington!T107+Dorchester!T107+Dillon!T107+Edgefield!T107+Fairfield!T107+Florence!T107+Georgetown!T107+Greenville!T107+Greenwood!T107+Hampton!T107+Horry!T107+Jasper!T107+Kershaw!T107+Lancaster!T107+Laurens!T107+Lee!T107+Lexington!T107+Marion!T107+Marlboro!T107+McCormick!T107+Newberry!T107+Oconee!T107+Orangeburg!T107+Pickens!T107+Richland!T107+Saluda!T107+Spartanburg!T107+Sumter!T107+Union!T107+Williamsburg!T107+York!T107+AS107)</f>
        <v>57823818</v>
      </c>
      <c r="U107" s="41">
        <f>SUM(Abbeville!U107+Aiken!U107+Allendale!U107+Anderson!U107+Bamberg!U107+Barnwell!U107+Beaufort!U107+Berkeley!U107+Calhoun!U107+Charleston!U107+Cherokee!U107+Chester!U107+Chesterfield!U107+Clarendon!U107+Colleton!U107+Darlington!U107+Dorchester!U107+Dillon!U107+Edgefield!U107+Fairfield!U107+Florence!U107+Georgetown!U107+Greenville!U107+Greenwood!U107+Hampton!U107+Horry!U107+Jasper!U107+Kershaw!U107+Lancaster!U107+Laurens!U107+Lee!U107+Lexington!U107+Marion!U107+Marlboro!U107+McCormick!U107+Newberry!U107+Oconee!U107+Orangeburg!U107+Pickens!U107+Richland!U107+Saluda!U107+Spartanburg!U107+Sumter!U107+Union!U107+Williamsburg!U107+York!U107+AT107)</f>
        <v>67469347</v>
      </c>
      <c r="V107" s="11">
        <f>SUM(Abbeville!V107+Aiken!V107+Allendale!V107+Anderson!V107+Bamberg!V107+Barnwell!V107+Beaufort!V107+Berkeley!V107+Calhoun!V107+Charleston!V107+Cherokee!V107+Chester!V107+Chesterfield!V107+Clarendon!V107+Colleton!V107+Darlington!V107+Dorchester!V107+Dillon!V107+Edgefield!V107+Fairfield!V107+Florence!V107+Georgetown!V107+Greenville!V107+Greenwood!V107+Hampton!V107+Horry!V107+Jasper!V107+Kershaw!V107+Lancaster!V107+Laurens!V107+Lee!V107+Lexington!V107+Marion!V107+Marlboro!V107+McCormick!V107+Newberry!V107+Oconee!V107+Orangeburg!V107+Pickens!V107+Richland!V107+Saluda!V107+Spartanburg!V107+Sumter!V107+Union!V107+Williamsburg!V107+York!V107+AU107)</f>
        <v>74042271</v>
      </c>
      <c r="W107" s="41">
        <f>SUM(Abbeville!W107+Aiken!W107+Allendale!W107+Anderson!W107+Bamberg!W107+Barnwell!W107+Beaufort!W107+Berkeley!W107+Calhoun!W107+Charleston!W107+Cherokee!W107+Chester!W107+Chesterfield!W107+Clarendon!W107+Colleton!W107+Darlington!W107+Dorchester!W107+Dillon!W107+Edgefield!W107+Fairfield!W107+Florence!W107+Georgetown!W107+Greenville!W107+Greenwood!W107+Hampton!W107+Horry!W107+Jasper!W107+Kershaw!W107+Lancaster!W107+Laurens!W107+Lee!W107+Lexington!W107+Marion!W107+Marlboro!W107+McCormick!W107+Newberry!W107+Oconee!W107+Orangeburg!W107+Pickens!W107+Richland!W107+Saluda!W107+Spartanburg!W107+Sumter!W107+Union!W107+Williamsburg!W107+York!W107+AV107)</f>
        <v>90634322</v>
      </c>
      <c r="X107" s="41">
        <f>SUM(Abbeville!X107+Aiken!X107+Allendale!X107+Anderson!X107+Bamberg!X107+Barnwell!X107+Beaufort!X107+Berkeley!X107+Calhoun!X107+Charleston!X107+Cherokee!X107+Chester!X107+Chesterfield!X107+Clarendon!X107+Colleton!X107+Darlington!X107+Dorchester!X107+Dillon!X107+Edgefield!X107+Fairfield!X107+Florence!X107+Georgetown!X107+Greenville!X107+Greenwood!X107+Hampton!X107+Horry!X107+Jasper!X107+Kershaw!X107+Lancaster!X107+Laurens!X107+Lee!X107+Lexington!X107+Marion!X107+Marlboro!X107+McCormick!X107+Newberry!X107+Oconee!X107+Orangeburg!X107+Pickens!X107+Richland!X107+Saluda!X107+Spartanburg!X107+Sumter!X107+Union!X107+Williamsburg!X107+York!X107+AW107)</f>
        <v>103849436</v>
      </c>
      <c r="Y107" s="41">
        <f>SUM(Abbeville!Y107+Aiken!Y107+Allendale!Y107+Anderson!Y107+Bamberg!Y107+Barnwell!Y107+Beaufort!Y107+Berkeley!Y107+Calhoun!Y107+Charleston!Y107+Cherokee!Y107+Chester!Y107+Chesterfield!Y107+Clarendon!Y107+Colleton!Y107+Darlington!Y107+Dorchester!Y107+Dillon!Y107+Edgefield!Y107+Fairfield!Y107+Florence!Y107+Georgetown!Y107+Greenville!Y107+Greenwood!Y107+Hampton!Y107+Horry!Y107+Jasper!Y107+Kershaw!Y107+Lancaster!Y107+Laurens!Y107+Lee!Y107+Lexington!Y107+Marion!Y107+Marlboro!Y107+McCormick!Y107+Newberry!Y107+Oconee!Y107+Orangeburg!Y107+Pickens!Y107+Richland!Y107+Saluda!Y107+Spartanburg!Y107+Sumter!Y107+Union!Y107+Williamsburg!Y107+York!Y107+AX107)</f>
        <v>128326283</v>
      </c>
      <c r="Z107" s="41">
        <f>SUM(Abbeville!Z107+Aiken!Z107+Allendale!Z107+Anderson!Z107+Bamberg!Z107+Barnwell!Z107+Beaufort!Z107+Berkeley!Z107+Calhoun!Z107+Charleston!Z107+Cherokee!Z107+Chester!Z107+Chesterfield!Z107+Clarendon!Z107+Colleton!Z107+Darlington!Z107+Dorchester!Z107+Dillon!Z107+Edgefield!Z107+Fairfield!Z107+Florence!Z107+Georgetown!Z107+Greenville!Z107+Greenwood!Z107+Hampton!Z107+Horry!Z107+Jasper!Z107+Kershaw!Z107+Lancaster!Z107+Laurens!Z107+Lee!Z107+Lexington!Z107+Marion!Z107+Marlboro!Z107+McCormick!Z107+Newberry!Z107+Oconee!Z107+Orangeburg!Z107+Pickens!Z107+Richland!Z107+Saluda!Z107+Spartanburg!Z107+Sumter!Z107+Union!Z107+Williamsburg!Z107+York!Z107+AY107)</f>
        <v>156797465</v>
      </c>
      <c r="AA107" s="41">
        <f>SUM(Abbeville!AA107+Aiken!AA107+Allendale!AA107+Anderson!AA107+Bamberg!AA107+Barnwell!AA107+Beaufort!AA107+Berkeley!AA107+Calhoun!AA107+Charleston!AA107+Cherokee!AA107+Chester!AA107+Chesterfield!AA107+Clarendon!AA107+Colleton!AA107+Darlington!AA107+Dorchester!AA107+Dillon!AA107+Edgefield!AA107+Fairfield!AA107+Florence!AA107+Georgetown!AA107+Greenville!AA107+Greenwood!AA107+Hampton!AA107+Horry!AA107+Jasper!AA107+Kershaw!AA107+Lancaster!AA107+Laurens!AA107+Lee!AA107+Lexington!AA107+Marion!AA107+Marlboro!AA107+McCormick!AA107+Newberry!AA107+Oconee!AA107+Orangeburg!AA107+Pickens!AA107+Richland!AA107+Saluda!AA107+Spartanburg!AA107+Sumter!AA107+Union!AA107+Williamsburg!AA107+York!AA107+AZ107)</f>
        <v>173727873</v>
      </c>
      <c r="AB107" s="41">
        <v>203880125</v>
      </c>
      <c r="AC107" s="41">
        <v>128093624</v>
      </c>
      <c r="AD107" s="41">
        <v>278183414</v>
      </c>
      <c r="AE107" s="41">
        <v>320192214</v>
      </c>
      <c r="AF107" s="41">
        <v>389710410</v>
      </c>
      <c r="AG107" s="41">
        <v>434350147</v>
      </c>
      <c r="AH107" s="41">
        <v>182045356</v>
      </c>
      <c r="AI107" s="13">
        <v>-1.8702289556449592E-2</v>
      </c>
      <c r="AJ107" s="13">
        <v>-0.58087879730820025</v>
      </c>
      <c r="AL107" s="44" t="s">
        <v>74</v>
      </c>
      <c r="AM107" s="45"/>
      <c r="AN107" s="41">
        <v>1588648</v>
      </c>
      <c r="AO107" s="11">
        <v>1867036</v>
      </c>
      <c r="AP107" s="41">
        <v>2509022</v>
      </c>
      <c r="AQ107" s="41">
        <v>2991168</v>
      </c>
      <c r="AR107" s="41">
        <v>2171920</v>
      </c>
      <c r="AS107" s="41">
        <v>2030375</v>
      </c>
      <c r="AT107" s="41">
        <v>4086051</v>
      </c>
      <c r="AU107" s="41">
        <v>2521689</v>
      </c>
      <c r="AV107" s="11">
        <v>9393381</v>
      </c>
      <c r="AW107" s="41">
        <v>25015296</v>
      </c>
      <c r="AX107" s="41">
        <v>39789992</v>
      </c>
      <c r="AY107" s="41">
        <v>63207442</v>
      </c>
      <c r="AZ107" s="41">
        <v>77262932</v>
      </c>
      <c r="BA107" s="41">
        <v>97319732</v>
      </c>
      <c r="BB107" s="41">
        <v>978763</v>
      </c>
      <c r="BC107" s="41">
        <v>149540936</v>
      </c>
      <c r="BD107" s="41">
        <v>186021943</v>
      </c>
      <c r="BE107" s="41">
        <v>234276881</v>
      </c>
      <c r="BF107" s="43">
        <v>265847411</v>
      </c>
      <c r="BG107" s="43">
        <v>292276107</v>
      </c>
    </row>
    <row r="108" spans="1:59"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12"/>
      <c r="AE108" s="12"/>
      <c r="AF108" s="12"/>
      <c r="AG108" s="12"/>
      <c r="AH108" s="12"/>
      <c r="AI108" s="58"/>
      <c r="AJ108" s="58"/>
      <c r="AN108" s="60"/>
      <c r="AO108" s="60"/>
      <c r="AP108" s="60"/>
      <c r="AQ108" s="60"/>
      <c r="AR108" s="60"/>
    </row>
    <row r="109" spans="1:59"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12"/>
      <c r="AE109" s="12"/>
      <c r="AF109" s="12"/>
      <c r="AG109" s="12"/>
      <c r="AH109" s="12"/>
      <c r="AI109" s="58"/>
      <c r="AJ109" s="58"/>
      <c r="AN109" s="60"/>
      <c r="AO109" s="60"/>
      <c r="AP109" s="60"/>
      <c r="AQ109" s="60"/>
      <c r="AR109" s="60"/>
    </row>
    <row r="110" spans="1:59"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
      <c r="AE110" s="5"/>
      <c r="AF110" s="5"/>
      <c r="AG110" s="5"/>
      <c r="AH110" s="5"/>
      <c r="AI110" s="58"/>
      <c r="AJ110" s="58"/>
      <c r="AN110" s="60"/>
      <c r="AO110" s="60"/>
      <c r="AP110" s="60"/>
      <c r="AQ110" s="60"/>
      <c r="AR110" s="60"/>
    </row>
    <row r="111" spans="1:59"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
      <c r="AE111" s="5"/>
      <c r="AF111" s="5"/>
      <c r="AG111" s="5"/>
      <c r="AH111" s="5"/>
      <c r="AI111" s="58"/>
      <c r="AJ111" s="61"/>
      <c r="AN111" s="60"/>
      <c r="AO111" s="60"/>
      <c r="AP111" s="60"/>
      <c r="AQ111" s="60"/>
      <c r="AR111" s="60"/>
    </row>
    <row r="112" spans="1:59" s="59" customFormat="1" ht="10.5" customHeight="1" x14ac:dyDescent="0.15">
      <c r="A112" s="56" t="s">
        <v>116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
      <c r="AE112" s="5"/>
      <c r="AF112" s="5"/>
      <c r="AG112" s="5"/>
      <c r="AH112" s="5"/>
      <c r="AI112" s="58"/>
      <c r="AJ112" s="61"/>
      <c r="AN112" s="60"/>
      <c r="AO112" s="60"/>
      <c r="AP112" s="60"/>
      <c r="AQ112" s="60"/>
      <c r="AR112" s="60"/>
    </row>
    <row r="113" spans="1:44" s="59" customFormat="1" ht="10.5" customHeight="1" x14ac:dyDescent="0.15">
      <c r="A113" s="26" t="s">
        <v>76</v>
      </c>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
      <c r="AE113" s="5"/>
      <c r="AF113" s="5"/>
      <c r="AG113" s="5"/>
      <c r="AH113" s="5"/>
      <c r="AI113" s="58"/>
      <c r="AJ113" s="61"/>
      <c r="AN113" s="60"/>
      <c r="AO113" s="60"/>
      <c r="AP113" s="60"/>
      <c r="AQ113" s="60"/>
      <c r="AR113" s="60"/>
    </row>
    <row r="114" spans="1:44" s="59" customFormat="1" ht="10.5" customHeight="1" x14ac:dyDescent="0.15">
      <c r="A114" s="56" t="s">
        <v>117</v>
      </c>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
      <c r="AE114" s="5"/>
      <c r="AF114" s="5"/>
      <c r="AG114" s="5"/>
      <c r="AH114" s="5"/>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
      <c r="AE115" s="5"/>
      <c r="AF115" s="5"/>
      <c r="AG115" s="5"/>
      <c r="AH115" s="5"/>
      <c r="AI115" s="58"/>
      <c r="AJ115" s="61"/>
      <c r="AN115" s="60"/>
      <c r="AO115" s="60"/>
      <c r="AP115" s="60"/>
      <c r="AQ115" s="60"/>
      <c r="AR115" s="60"/>
    </row>
    <row r="116" spans="1:44" ht="13.5" customHeight="1" x14ac:dyDescent="0.2">
      <c r="A116" s="32" t="s">
        <v>0</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33"/>
      <c r="AE116" s="33"/>
      <c r="AF116" s="33"/>
      <c r="AG116" s="33"/>
      <c r="AH116" s="33"/>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35"/>
      <c r="AE117" s="35"/>
      <c r="AF117" s="35"/>
      <c r="AG117" s="35"/>
      <c r="AH117" s="3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37" t="s">
        <v>28</v>
      </c>
      <c r="AE118" s="6" t="s">
        <v>29</v>
      </c>
      <c r="AF118" s="6" t="s">
        <v>118</v>
      </c>
      <c r="AG118" s="6" t="s">
        <v>31</v>
      </c>
      <c r="AH118" s="6" t="s">
        <v>119</v>
      </c>
      <c r="AI118" s="7" t="s">
        <v>32</v>
      </c>
      <c r="AJ118" s="7" t="s">
        <v>33</v>
      </c>
    </row>
    <row r="119" spans="1:44" ht="10.5" customHeight="1" x14ac:dyDescent="0.2">
      <c r="A119" s="8" t="s">
        <v>120</v>
      </c>
      <c r="B119" s="8"/>
      <c r="C119" s="8"/>
      <c r="D119" s="8"/>
      <c r="E119" s="8"/>
      <c r="F119" s="9"/>
      <c r="G119" s="5">
        <v>931035263</v>
      </c>
      <c r="H119" s="5">
        <v>1016758642</v>
      </c>
      <c r="I119" s="5">
        <v>1157076853</v>
      </c>
      <c r="J119" s="5">
        <v>1251503688.0699999</v>
      </c>
      <c r="K119" s="5">
        <v>1433855652</v>
      </c>
      <c r="L119" s="5">
        <v>1564440419</v>
      </c>
      <c r="M119" s="5">
        <v>1670754076.8600001</v>
      </c>
      <c r="N119" s="5">
        <f>SUM(Abbeville!N119+Aiken!N119+Allendale!N119+Anderson!N119+Bamberg!N119+Barnwell!N119+Beaufort!N119+Berkeley!N119+Calhoun!N119+Charleston!N119+Cherokee!N119+Chester!N119+Chesterfield!N119+Clarendon!N119+Colleton!N119+Darlington!N119+Dorchester!N119+Dillon!N119+Edgefield!N119+Fairfield!N119+Florence!N119+Georgetown!N119+Greenville!N119+Greenwood!N119+Hampton!N119+Horry!N119+Jasper!N119+Kershaw!N119+Lancaster!N119+Laurens!N119+Lee!N119+Lexington!N119+Marion!N119+Marlboro!N119+McCormick!N119+Newberry!N119+Oconee!N119+Orangeburg!N119+Pickens!N119+Richland!N119+Saluda!N119+Spartanburg!N119+Sumter!N119+Union!N119+Williamsburg!N119+York!N119)</f>
        <v>1848115416.55</v>
      </c>
      <c r="O119" s="5">
        <f>SUM(Abbeville!O119+Aiken!O119+Allendale!O119+Anderson!O119+Bamberg!O119+Barnwell!O119+Beaufort!O119+Berkeley!O119+Calhoun!O119+Charleston!O119+Cherokee!O119+Chester!O119+Chesterfield!O119+Clarendon!O119+Colleton!O119+Darlington!O119+Dorchester!O119+Dillon!O119+Edgefield!O119+Fairfield!O119+Florence!O119+Georgetown!O119+Greenville!O119+Greenwood!O119+Hampton!O119+Horry!O119+Jasper!O119+Kershaw!O119+Lancaster!O119+Laurens!O119+Lee!O119+Lexington!O119+Marion!O119+Marlboro!O119+McCormick!O119+Newberry!O119+Oconee!O119+Orangeburg!O119+Pickens!O119+Richland!O119+Saluda!O119+Spartanburg!O119+Sumter!O119+Union!O119+Williamsburg!O119+York!O119)</f>
        <v>1987135813.0427997</v>
      </c>
      <c r="P119" s="5">
        <f>SUM(Abbeville!P119+Aiken!P119+Allendale!P119+Anderson!P119+Bamberg!P119+Barnwell!P119+Beaufort!P119+Berkeley!P119+Calhoun!P119+Charleston!P119+Cherokee!P119+Chester!P119+Chesterfield!P119+Clarendon!P119+Colleton!P119+Darlington!P119+Dorchester!P119+Dillon!P119+Edgefield!P119+Fairfield!P119+Florence!P119+Georgetown!P119+Greenville!P119+Greenwood!P119+Hampton!P119+Horry!P119+Jasper!P119+Kershaw!P119+Lancaster!P119+Laurens!P119+Lee!P119+Lexington!P119+Marion!P119+Marlboro!P119+McCormick!P119+Newberry!P119+Oconee!P119+Orangeburg!P119+Pickens!P119+Richland!P119+Saluda!P119+Spartanburg!P119+Sumter!P119+Union!P119+Williamsburg!P119+York!P119)</f>
        <v>2080273405</v>
      </c>
      <c r="Q119" s="5">
        <f>SUM(Abbeville!Q119+Aiken!Q119+Allendale!Q119+Anderson!Q119+Bamberg!Q119+Barnwell!Q119+Beaufort!Q119+Berkeley!Q119+Calhoun!Q119+Charleston!Q119+Cherokee!Q119+Chester!Q119+Chesterfield!Q119+Clarendon!Q119+Colleton!Q119+Darlington!Q119+Dorchester!Q119+Dillon!Q119+Edgefield!Q119+Fairfield!Q119+Florence!Q119+Georgetown!Q119+Greenville!Q119+Greenwood!Q119+Hampton!Q119+Horry!Q119+Jasper!Q119+Kershaw!Q119+Lancaster!Q119+Laurens!Q119+Lee!Q119+Lexington!Q119+Marion!Q119+Marlboro!Q119+McCormick!Q119+Newberry!Q119+Oconee!Q119+Orangeburg!Q119+Pickens!Q119+Richland!Q119+Saluda!Q119+Spartanburg!Q119+Sumter!Q119+Union!Q119+Williamsburg!Q119+York!Q119)</f>
        <v>2053686862.0799999</v>
      </c>
      <c r="R119" s="62">
        <f>SUM(Abbeville!R119+Aiken!R119+Allendale!R119+Anderson!R119+Bamberg!R119+Barnwell!R119+Beaufort!R119+Berkeley!R119+Calhoun!R119+Charleston!R119+Cherokee!R119+Chester!R119+Chesterfield!R119+Clarendon!R119+Colleton!R119+Darlington!R119+Dorchester!R119+Dillon!R119+Edgefield!R119+Fairfield!R119+Florence!R119+Georgetown!R119+Greenville!R119+Greenwood!R119+Hampton!R119+Horry!R119+Jasper!R119+Kershaw!R119+Lancaster!R119+Laurens!R119+Lee!R119+Lexington!R119+Marion!R119+Marlboro!R119+McCormick!R119+Newberry!R119+Oconee!R119+Orangeburg!R119+Pickens!R119+Richland!R119+Saluda!R119+Spartanburg!R119+Sumter!R119+Union!R119+Williamsburg!R119+York!R119)</f>
        <v>2217684208.3714223</v>
      </c>
      <c r="S119" s="62">
        <f>SUM(Abbeville!S119+Aiken!S119+Allendale!S119+Anderson!S119+Bamberg!S119+Barnwell!S119+Beaufort!S119+Berkeley!S119+Calhoun!S119+Charleston!S119+Cherokee!S119+Chester!S119+Chesterfield!S119+Clarendon!S119+Colleton!S119+Darlington!S119+Dorchester!S119+Dillon!S119+Edgefield!S119+Fairfield!S119+Florence!S119+Georgetown!S119+Greenville!S119+Greenwood!S119+Hampton!S119+Horry!S119+Jasper!S119+Kershaw!S119+Lancaster!S119+Laurens!S119+Lee!S119+Lexington!S119+Marion!S119+Marlboro!S119+McCormick!S119+Newberry!S119+Oconee!S119+Orangeburg!S119+Pickens!S119+Richland!S119+Saluda!S119+Spartanburg!S119+Sumter!S119+Union!S119+Williamsburg!S119+York!S119)</f>
        <v>2275307420.6256313</v>
      </c>
      <c r="T119" s="62">
        <v>2686973788.7099996</v>
      </c>
      <c r="U119" s="39">
        <f>SUM(Abbeville!U119+Aiken!U119+Allendale!U119+Anderson!U119+Bamberg!U119+Barnwell!U119+Beaufort!U119+Berkeley!U119+Calhoun!U119+Charleston!U119+Cherokee!U119+Chester!U119+Chesterfield!U119+Clarendon!U119+Colleton!U119+Darlington!U119+Dorchester!U119+Dillon!U119+Edgefield!U119+Fairfield!U119+Florence!U119+Georgetown!U119+Greenville!U119+Greenwood!U119+Hampton!U119+Horry!U119+Jasper!U119+Kershaw!U119+Lancaster!U119+Laurens!U119+Lee!U119+Lexington!U119+Marion!U119+Marlboro!U119+McCormick!U119+Newberry!U119+Oconee!U119+Orangeburg!U119+Pickens!U119+Richland!U119+Saluda!U119+Spartanburg!U119+Sumter!U119+Union!U119+Williamsburg!U119+York!U119)</f>
        <v>2938311522.4100003</v>
      </c>
      <c r="V119" s="39">
        <f>SUM(Abbeville!V119+Aiken!V119+Allendale!V119+Anderson!V119+Bamberg!V119+Barnwell!V119+Beaufort!V119+Berkeley!V119+Calhoun!V119+Charleston!V119+Cherokee!V119+Chester!V119+Chesterfield!V119+Clarendon!V119+Colleton!V119+Darlington!V119+Dorchester!V119+Dillon!V119+Edgefield!V119+Fairfield!V119+Florence!V119+Georgetown!V119+Greenville!V119+Greenwood!V119+Hampton!V119+Horry!V119+Jasper!V119+Kershaw!V119+Lancaster!V119+Laurens!V119+Lee!V119+Lexington!V119+Marion!V119+Marlboro!V119+McCormick!V119+Newberry!V119+Oconee!V119+Orangeburg!V119+Pickens!V119+Richland!V119+Saluda!V119+Spartanburg!V119+Sumter!V119+Union!V119+Williamsburg!V119+York!V119)</f>
        <v>3118781238.5200005</v>
      </c>
      <c r="W119" s="62">
        <f>SUM(Abbeville!W119+Aiken!W119+Allendale!W119+Anderson!W119+Bamberg!W119+Barnwell!W119+Beaufort!W119+Berkeley!W119+Calhoun!W119+Charleston!W119+Cherokee!W119+Chester!W119+Chesterfield!W119+Clarendon!W119+Colleton!W119+Darlington!W119+Dorchester!W119+Dillon!W119+Edgefield!W119+Fairfield!W119+Florence!W119+Georgetown!W119+Greenville!W119+Greenwood!W119+Hampton!W119+Horry!W119+Jasper!W119+Kershaw!W119+Lancaster!W119+Laurens!W119+Lee!W119+Lexington!W119+Marion!W119+Marlboro!W119+McCormick!W119+Newberry!W119+Oconee!W119+Orangeburg!W119+Pickens!W119+Richland!W119+Saluda!W119+Spartanburg!W119+Sumter!W119+Union!W119+Williamsburg!W119+York!W119)</f>
        <v>3101911389.3000007</v>
      </c>
      <c r="X119" s="62">
        <f>SUM(Abbeville!X119+Aiken!X119+Allendale!X119+Anderson!X119+Bamberg!X119+Barnwell!X119+Beaufort!X119+Berkeley!X119+Calhoun!X119+Charleston!X119+Cherokee!X119+Chester!X119+Chesterfield!X119+Clarendon!X119+Colleton!X119+Darlington!X119+Dorchester!X119+Dillon!X119+Edgefield!X119+Fairfield!X119+Florence!X119+Georgetown!X119+Greenville!X119+Greenwood!X119+Hampton!X119+Horry!X119+Jasper!X119+Kershaw!X119+Lancaster!X119+Laurens!X119+Lee!X119+Lexington!X119+Marion!X119+Marlboro!X119+McCormick!X119+Newberry!X119+Oconee!X119+Orangeburg!X119+Pickens!X119+Richland!X119+Saluda!X119+Spartanburg!X119+Sumter!X119+Union!X119+Williamsburg!X119+York!X119)</f>
        <v>3261299409.6199999</v>
      </c>
      <c r="Y119" s="62">
        <f>SUM(Abbeville!Y119+Aiken!Y119+Allendale!Y119+Anderson!Y119+Bamberg!Y119+Barnwell!Y119+Beaufort!Y119+Berkeley!Y119+Calhoun!Y119+Charleston!Y119+Cherokee!Y119+Chester!Y119+Chesterfield!Y119+Clarendon!Y119+Colleton!Y119+Darlington!Y119+Dorchester!Y119+Dillon!Y119+Edgefield!Y119+Fairfield!Y119+Florence!Y119+Georgetown!Y119+Greenville!Y119+Greenwood!Y119+Hampton!Y119+Horry!Y119+Jasper!Y119+Kershaw!Y119+Lancaster!Y119+Laurens!Y119+Lee!Y119+Lexington!Y119+Marion!Y119+Marlboro!Y119+McCormick!Y119+Newberry!Y119+Oconee!Y119+Orangeburg!Y119+Pickens!Y119+Richland!Y119+Saluda!Y119+Spartanburg!Y119+Sumter!Y119+Union!Y119+Williamsburg!Y119+York!Y119)</f>
        <v>3244370077.4200001</v>
      </c>
      <c r="Z119" s="62">
        <f>SUM(Abbeville!Z119+Aiken!Z119+Allendale!Z119+Anderson!Z119+Bamberg!Z119+Barnwell!Z119+Beaufort!Z119+Berkeley!Z119+Calhoun!Z119+Charleston!Z119+Cherokee!Z119+Chester!Z119+Chesterfield!Z119+Clarendon!Z119+Colleton!Z119+Darlington!Z119+Dorchester!Z119+Dillon!Z119+Edgefield!Z119+Fairfield!Z119+Florence!Z119+Georgetown!Z119+Greenville!Z119+Greenwood!Z119+Hampton!Z119+Horry!Z119+Jasper!Z119+Kershaw!Z119+Lancaster!Z119+Laurens!Z119+Lee!Z119+Lexington!Z119+Marion!Z119+Marlboro!Z119+McCormick!Z119+Newberry!Z119+Oconee!Z119+Orangeburg!Z119+Pickens!Z119+Richland!Z119+Saluda!Z119+Spartanburg!Z119+Sumter!Z119+Union!Z119+Williamsburg!Z119+York!Z119)</f>
        <v>3666249726.8399987</v>
      </c>
      <c r="AA119" s="62">
        <f>SUM(Abbeville!AA119+Aiken!AA119+Allendale!AA119+Anderson!AA119+Bamberg!AA119+Barnwell!AA119+Beaufort!AA119+Berkeley!AA119+Calhoun!AA119+Charleston!AA119+Cherokee!AA119+Chester!AA119+Chesterfield!AA119+Clarendon!AA119+Colleton!AA119+Darlington!AA119+Dorchester!AA119+Dillon!AA119+Edgefield!AA119+Fairfield!AA119+Florence!AA119+Georgetown!AA119+Greenville!AA119+Greenwood!AA119+Hampton!AA119+Horry!AA119+Jasper!AA119+Kershaw!AA119+Lancaster!AA119+Laurens!AA119+Lee!AA119+Lexington!AA119+Marion!AA119+Marlboro!AA119+McCormick!AA119+Newberry!AA119+Oconee!AA119+Orangeburg!AA119+Pickens!AA119+Richland!AA119+Saluda!AA119+Spartanburg!AA119+Sumter!AA119+Union!AA119+Williamsburg!AA119+York!AA119)</f>
        <v>3803192240.3799992</v>
      </c>
      <c r="AB119" s="62">
        <v>3813666879.29</v>
      </c>
      <c r="AC119" s="62">
        <v>3653238709.0900002</v>
      </c>
      <c r="AD119" s="62">
        <v>4185248583</v>
      </c>
      <c r="AE119" s="62">
        <v>4016511898</v>
      </c>
      <c r="AF119" s="62">
        <v>4672888079</v>
      </c>
      <c r="AG119" s="62">
        <v>4737806277</v>
      </c>
      <c r="AH119" s="62">
        <v>5019030752</v>
      </c>
      <c r="AI119" s="10">
        <v>4.6838091289258976E-2</v>
      </c>
      <c r="AJ119" s="10">
        <v>5.9357529320103943E-2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41"/>
      <c r="AE120" s="41"/>
      <c r="AF120" s="41"/>
      <c r="AG120" s="41"/>
      <c r="AH120" s="41"/>
      <c r="AI120" s="13"/>
      <c r="AJ120" s="13"/>
    </row>
    <row r="121" spans="1:44" ht="10.5" customHeight="1" x14ac:dyDescent="0.2">
      <c r="A121" s="11"/>
      <c r="B121" s="11" t="s">
        <v>35</v>
      </c>
      <c r="C121" s="11"/>
      <c r="D121" s="11"/>
      <c r="E121" s="11"/>
      <c r="F121" s="2"/>
      <c r="G121" s="12">
        <f>SUM(G122,G126:G130)</f>
        <v>682800786</v>
      </c>
      <c r="H121" s="12">
        <v>750877166</v>
      </c>
      <c r="I121" s="12">
        <v>853878887</v>
      </c>
      <c r="J121" s="12">
        <v>944155361.93999994</v>
      </c>
      <c r="K121" s="12">
        <f>SUM(K122,K126:K130)</f>
        <v>1107852835</v>
      </c>
      <c r="L121" s="12">
        <v>1205735455</v>
      </c>
      <c r="M121" s="12">
        <f>SUM(Abbeville!M121+Aiken!M121+Allendale!M121+Anderson!M121+Bamberg!M121+Barnwell!M121+Beaufort!M121+Berkeley!M121+Calhoun!M121+Charleston!M121+Cherokee!M121+Chester!M121+Chesterfield!M121+Clarendon!M121+Colleton!M121+Darlington!M121+Dorchester!M121+Dillon!M121+Edgefield!M121+Fairfield!M121+Florence!M121+Georgetown!M121+Greenville!M121+Greenwood!M121+Hampton!M121+Horry!M121+Jasper!M121+Kershaw!M121+Lancaster!M121+Laurens!M121+Lee!M121+Lexington!M121+Marion!M121+Marlboro!M121+McCormick!M121+Newberry!M121+Oconee!M121+Orangeburg!M121+Pickens!M121+Richland!M121+Saluda!M121+Spartanburg!M121+Sumter!M121+Union!M121+Williamsburg!M121+York!M121)</f>
        <v>1286595558.8600001</v>
      </c>
      <c r="N121" s="12">
        <f>SUM(Abbeville!N121+Aiken!N121+Allendale!N121+Anderson!N121+Bamberg!N121+Barnwell!N121+Beaufort!N121+Berkeley!N121+Calhoun!N121+Charleston!N121+Cherokee!N121+Chester!N121+Chesterfield!N121+Clarendon!N121+Colleton!N121+Darlington!N121+Dorchester!N121+Dillon!N121+Edgefield!N121+Fairfield!N121+Florence!N121+Georgetown!N121+Greenville!N121+Greenwood!N121+Hampton!N121+Horry!N121+Jasper!N121+Kershaw!N121+Lancaster!N121+Laurens!N121+Lee!N121+Lexington!N121+Marion!N121+Marlboro!N121+McCormick!N121+Newberry!N121+Oconee!N121+Orangeburg!N121+Pickens!N121+Richland!N121+Saluda!N121+Spartanburg!N121+Sumter!N121+Union!N121+Williamsburg!N121+York!N121)</f>
        <v>1419114526.1799998</v>
      </c>
      <c r="O121" s="63">
        <f>SUM(Abbeville!O121+Aiken!O121+Allendale!O121+Anderson!O121+Bamberg!O121+Barnwell!O121+Beaufort!O121+Berkeley!O121+Calhoun!O121+Charleston!O121+Cherokee!O121+Chester!O121+Chesterfield!O121+Clarendon!O121+Colleton!O121+Darlington!O121+Dorchester!O121+Dillon!O121+Edgefield!O121+Fairfield!O121+Florence!O121+Georgetown!O121+Greenville!O121+Greenwood!O121+Hampton!O121+Horry!O121+Jasper!O121+Kershaw!O121+Lancaster!O121+Laurens!O121+Lee!O121+Lexington!O121+Marion!O121+Marlboro!O121+McCormick!O121+Newberry!O121+Oconee!O121+Orangeburg!O121+Pickens!O121+Richland!O121+Saluda!O121+Spartanburg!O121+Sumter!O121+Union!O121+Williamsburg!O121+York!O121)</f>
        <v>1497911001.26</v>
      </c>
      <c r="P121" s="63">
        <f>SUM(Abbeville!P121+Aiken!P121+Allendale!P121+Anderson!P121+Bamberg!P121+Barnwell!P121+Beaufort!P121+Berkeley!P121+Calhoun!P121+Charleston!P121+Cherokee!P121+Chester!P121+Chesterfield!P121+Clarendon!P121+Colleton!P121+Darlington!P121+Dorchester!P121+Dillon!P121+Edgefield!P121+Fairfield!P121+Florence!P121+Georgetown!P121+Greenville!P121+Greenwood!P121+Hampton!P121+Horry!P121+Jasper!P121+Kershaw!P121+Lancaster!P121+Laurens!P121+Lee!P121+Lexington!P121+Marion!P121+Marlboro!P121+McCormick!P121+Newberry!P121+Oconee!P121+Orangeburg!P121+Pickens!P121+Richland!P121+Saluda!P121+Spartanburg!P121+Sumter!P121+Union!P121+Williamsburg!P121+York!P121)</f>
        <v>1628482873</v>
      </c>
      <c r="Q121" s="63">
        <f>SUM(Abbeville!Q121+Aiken!Q121+Allendale!Q121+Anderson!Q121+Bamberg!Q121+Barnwell!Q121+Beaufort!Q121+Berkeley!Q121+Calhoun!Q121+Charleston!Q121+Cherokee!Q121+Chester!Q121+Chesterfield!Q121+Clarendon!Q121+Colleton!Q121+Darlington!Q121+Dorchester!Q121+Dillon!Q121+Edgefield!Q121+Fairfield!Q121+Florence!Q121+Georgetown!Q121+Greenville!Q121+Greenwood!Q121+Hampton!Q121+Horry!Q121+Jasper!Q121+Kershaw!Q121+Lancaster!Q121+Laurens!Q121+Lee!Q121+Lexington!Q121+Marion!Q121+Marlboro!Q121+McCormick!Q121+Newberry!Q121+Oconee!Q121+Orangeburg!Q121+Pickens!Q121+Richland!Q121+Saluda!Q121+Spartanburg!Q121+Sumter!Q121+Union!Q121+Williamsburg!Q121+York!Q121)</f>
        <v>1607961144.7600005</v>
      </c>
      <c r="R121" s="63">
        <f>SUM(Abbeville!R121+Aiken!R121+Allendale!R121+Anderson!R121+Bamberg!R121+Barnwell!R121+Beaufort!R121+Berkeley!R121+Calhoun!R121+Charleston!R121+Cherokee!R121+Chester!R121+Chesterfield!R121+Clarendon!R121+Colleton!R121+Darlington!R121+Dorchester!R121+Dillon!R121+Edgefield!R121+Fairfield!R121+Florence!R121+Georgetown!R121+Greenville!R121+Greenwood!R121+Hampton!R121+Horry!R121+Jasper!R121+Kershaw!R121+Lancaster!R121+Laurens!R121+Lee!R121+Lexington!R121+Marion!R121+Marlboro!R121+McCormick!R121+Newberry!R121+Oconee!R121+Orangeburg!R121+Pickens!R121+Richland!R121+Saluda!R121+Spartanburg!R121+Sumter!R121+Union!R121+Williamsburg!R121+York!R121)</f>
        <v>1746745033.3299994</v>
      </c>
      <c r="S121" s="63">
        <f>SUM(Abbeville!S121+Aiken!S121+Allendale!S121+Anderson!S121+Bamberg!S121+Barnwell!S121+Beaufort!S121+Berkeley!S121+Calhoun!S121+Charleston!S121+Cherokee!S121+Chester!S121+Chesterfield!S121+Clarendon!S121+Colleton!S121+Darlington!S121+Dorchester!S121+Dillon!S121+Edgefield!S121+Fairfield!S121+Florence!S121+Georgetown!S121+Greenville!S121+Greenwood!S121+Hampton!S121+Horry!S121+Jasper!S121+Kershaw!S121+Lancaster!S121+Laurens!S121+Lee!S121+Lexington!S121+Marion!S121+Marlboro!S121+McCormick!S121+Newberry!S121+Oconee!S121+Orangeburg!S121+Pickens!S121+Richland!S121+Saluda!S121+Spartanburg!S121+Sumter!S121+Union!S121+Williamsburg!S121+York!S121)</f>
        <v>1759440209.5131907</v>
      </c>
      <c r="T121" s="63">
        <v>2133888562.7300005</v>
      </c>
      <c r="U121" s="41">
        <f>SUM(Abbeville!U121+Aiken!U121+Allendale!U121+Anderson!U121+Bamberg!U121+Barnwell!U121+Beaufort!U121+Berkeley!U121+Calhoun!U121+Charleston!U121+Cherokee!U121+Chester!U121+Chesterfield!U121+Clarendon!U121+Colleton!U121+Darlington!U121+Dorchester!U121+Dillon!U121+Edgefield!U121+Fairfield!U121+Florence!U121+Georgetown!U121+Greenville!U121+Greenwood!U121+Hampton!U121+Horry!U121+Jasper!U121+Kershaw!U121+Lancaster!U121+Laurens!U121+Lee!U121+Lexington!U121+Marion!U121+Marlboro!U121+McCormick!U121+Newberry!U121+Oconee!U121+Orangeburg!U121+Pickens!U121+Richland!U121+Saluda!U121+Spartanburg!U121+Sumter!U121+Union!U121+Williamsburg!U121+York!U121)</f>
        <v>2360742301.7799997</v>
      </c>
      <c r="V121" s="41">
        <f>SUM(Abbeville!V121+Aiken!V121+Allendale!V121+Anderson!V121+Bamberg!V121+Barnwell!V121+Beaufort!V121+Berkeley!V121+Calhoun!V121+Charleston!V121+Cherokee!V121+Chester!V121+Chesterfield!V121+Clarendon!V121+Colleton!V121+Darlington!V121+Dorchester!V121+Dillon!V121+Edgefield!V121+Fairfield!V121+Florence!V121+Georgetown!V121+Greenville!V121+Greenwood!V121+Hampton!V121+Horry!V121+Jasper!V121+Kershaw!V121+Lancaster!V121+Laurens!V121+Lee!V121+Lexington!V121+Marion!V121+Marlboro!V121+McCormick!V121+Newberry!V121+Oconee!V121+Orangeburg!V121+Pickens!V121+Richland!V121+Saluda!V121+Spartanburg!V121+Sumter!V121+Union!V121+Williamsburg!V121+York!V121)</f>
        <v>2495566781.3199997</v>
      </c>
      <c r="W121" s="63">
        <f>SUM(Abbeville!W121+Aiken!W121+Allendale!W121+Anderson!W121+Bamberg!W121+Barnwell!W121+Beaufort!W121+Berkeley!W121+Calhoun!W121+Charleston!W121+Cherokee!W121+Chester!W121+Chesterfield!W121+Clarendon!W121+Colleton!W121+Darlington!W121+Dorchester!W121+Dillon!W121+Edgefield!W121+Fairfield!W121+Florence!W121+Georgetown!W121+Greenville!W121+Greenwood!W121+Hampton!W121+Horry!W121+Jasper!W121+Kershaw!W121+Lancaster!W121+Laurens!W121+Lee!W121+Lexington!W121+Marion!W121+Marlboro!W121+McCormick!W121+Newberry!W121+Oconee!W121+Orangeburg!W121+Pickens!W121+Richland!W121+Saluda!W121+Spartanburg!W121+Sumter!W121+Union!W121+Williamsburg!W121+York!W121)</f>
        <v>2499136051.1699991</v>
      </c>
      <c r="X121" s="63">
        <f>SUM(Abbeville!X121+Aiken!X121+Allendale!X121+Anderson!X121+Bamberg!X121+Barnwell!X121+Beaufort!X121+Berkeley!X121+Calhoun!X121+Charleston!X121+Cherokee!X121+Chester!X121+Chesterfield!X121+Clarendon!X121+Colleton!X121+Darlington!X121+Dorchester!X121+Dillon!X121+Edgefield!X121+Fairfield!X121+Florence!X121+Georgetown!X121+Greenville!X121+Greenwood!X121+Hampton!X121+Horry!X121+Jasper!X121+Kershaw!X121+Lancaster!X121+Laurens!X121+Lee!X121+Lexington!X121+Marion!X121+Marlboro!X121+McCormick!X121+Newberry!X121+Oconee!X121+Orangeburg!X121+Pickens!X121+Richland!X121+Saluda!X121+Spartanburg!X121+Sumter!X121+Union!X121+Williamsburg!X121+York!X121)</f>
        <v>2633454958.4499998</v>
      </c>
      <c r="Y121" s="63">
        <f>SUM(Abbeville!Y121+Aiken!Y121+Allendale!Y121+Anderson!Y121+Bamberg!Y121+Barnwell!Y121+Beaufort!Y121+Berkeley!Y121+Calhoun!Y121+Charleston!Y121+Cherokee!Y121+Chester!Y121+Chesterfield!Y121+Clarendon!Y121+Colleton!Y121+Darlington!Y121+Dorchester!Y121+Dillon!Y121+Edgefield!Y121+Fairfield!Y121+Florence!Y121+Georgetown!Y121+Greenville!Y121+Greenwood!Y121+Hampton!Y121+Horry!Y121+Jasper!Y121+Kershaw!Y121+Lancaster!Y121+Laurens!Y121+Lee!Y121+Lexington!Y121+Marion!Y121+Marlboro!Y121+McCormick!Y121+Newberry!Y121+Oconee!Y121+Orangeburg!Y121+Pickens!Y121+Richland!Y121+Saluda!Y121+Spartanburg!Y121+Sumter!Y121+Union!Y121+Williamsburg!Y121+York!Y121)</f>
        <v>2666902209.5599999</v>
      </c>
      <c r="Z121" s="63">
        <f>SUM(Abbeville!Z121+Aiken!Z121+Allendale!Z121+Anderson!Z121+Bamberg!Z121+Barnwell!Z121+Beaufort!Z121+Berkeley!Z121+Calhoun!Z121+Charleston!Z121+Cherokee!Z121+Chester!Z121+Chesterfield!Z121+Clarendon!Z121+Colleton!Z121+Darlington!Z121+Dorchester!Z121+Dillon!Z121+Edgefield!Z121+Fairfield!Z121+Florence!Z121+Georgetown!Z121+Greenville!Z121+Greenwood!Z121+Hampton!Z121+Horry!Z121+Jasper!Z121+Kershaw!Z121+Lancaster!Z121+Laurens!Z121+Lee!Z121+Lexington!Z121+Marion!Z121+Marlboro!Z121+McCormick!Z121+Newberry!Z121+Oconee!Z121+Orangeburg!Z121+Pickens!Z121+Richland!Z121+Saluda!Z121+Spartanburg!Z121+Sumter!Z121+Union!Z121+Williamsburg!Z121+York!Z121)</f>
        <v>3091761833.309999</v>
      </c>
      <c r="AA121" s="63">
        <f>SUM(Abbeville!AA121+Aiken!AA121+Allendale!AA121+Anderson!AA121+Bamberg!AA121+Barnwell!AA121+Beaufort!AA121+Berkeley!AA121+Calhoun!AA121+Charleston!AA121+Cherokee!AA121+Chester!AA121+Chesterfield!AA121+Clarendon!AA121+Colleton!AA121+Darlington!AA121+Dorchester!AA121+Dillon!AA121+Edgefield!AA121+Fairfield!AA121+Florence!AA121+Georgetown!AA121+Greenville!AA121+Greenwood!AA121+Hampton!AA121+Horry!AA121+Jasper!AA121+Kershaw!AA121+Lancaster!AA121+Laurens!AA121+Lee!AA121+Lexington!AA121+Marion!AA121+Marlboro!AA121+McCormick!AA121+Newberry!AA121+Oconee!AA121+Orangeburg!AA121+Pickens!AA121+Richland!AA121+Saluda!AA121+Spartanburg!AA121+Sumter!AA121+Union!AA121+Williamsburg!AA121+York!AA121)</f>
        <v>3158728633.7800002</v>
      </c>
      <c r="AB121" s="63">
        <v>3170723086</v>
      </c>
      <c r="AC121" s="63">
        <v>2973734183</v>
      </c>
      <c r="AD121" s="63">
        <v>3369785955</v>
      </c>
      <c r="AE121" s="63">
        <v>3206889843</v>
      </c>
      <c r="AF121" s="63">
        <v>3860691036</v>
      </c>
      <c r="AG121" s="63">
        <v>3949908238</v>
      </c>
      <c r="AH121" s="63">
        <v>4191996040</v>
      </c>
      <c r="AI121" s="13">
        <v>4.7636026839054324E-2</v>
      </c>
      <c r="AJ121" s="13">
        <v>6.1289474948050676E-2</v>
      </c>
    </row>
    <row r="122" spans="1:44" ht="10.5" customHeight="1" x14ac:dyDescent="0.2">
      <c r="A122" s="11"/>
      <c r="B122" s="11"/>
      <c r="C122" s="11" t="s">
        <v>36</v>
      </c>
      <c r="D122" s="11"/>
      <c r="E122" s="11"/>
      <c r="F122" s="2"/>
      <c r="G122" s="12">
        <f>SUM(G123:G125)</f>
        <v>437059205</v>
      </c>
      <c r="H122" s="12">
        <v>456678653</v>
      </c>
      <c r="I122" s="12">
        <v>502520345</v>
      </c>
      <c r="J122" s="12">
        <v>549028103.52600002</v>
      </c>
      <c r="K122" s="12">
        <f>SUM(K123:K125)</f>
        <v>661071325</v>
      </c>
      <c r="L122" s="12">
        <v>688113111</v>
      </c>
      <c r="M122" s="12">
        <f>SUM(Abbeville!M122+Aiken!M122+Allendale!M122+Anderson!M122+Bamberg!M122+Barnwell!M122+Beaufort!M122+Berkeley!M122+Calhoun!M122+Charleston!M122+Cherokee!M122+Chester!M122+Chesterfield!M122+Clarendon!M122+Colleton!M122+Darlington!M122+Dorchester!M122+Dillon!M122+Edgefield!M122+Fairfield!M122+Florence!M122+Georgetown!M122+Greenville!M122+Greenwood!M122+Hampton!M122+Horry!M122+Jasper!M122+Kershaw!M122+Lancaster!M122+Laurens!M122+Lee!M122+Lexington!M122+Marion!M122+Marlboro!M122+McCormick!M122+Newberry!M122+Oconee!M122+Orangeburg!M122+Pickens!M122+Richland!M122+Saluda!M122+Spartanburg!M122+Sumter!M122+Union!M122+Williamsburg!M122+York!M122)</f>
        <v>725484222.86000001</v>
      </c>
      <c r="N122" s="12">
        <f>SUM(Abbeville!N122+Aiken!N122+Allendale!N122+Anderson!N122+Bamberg!N122+Barnwell!N122+Beaufort!N122+Berkeley!N122+Calhoun!N122+Charleston!N122+Cherokee!N122+Chester!N122+Chesterfield!N122+Clarendon!N122+Colleton!N122+Darlington!N122+Dorchester!N122+Dillon!N122+Edgefield!N122+Fairfield!N122+Florence!N122+Georgetown!N122+Greenville!N122+Greenwood!N122+Hampton!N122+Horry!N122+Jasper!N122+Kershaw!N122+Lancaster!N122+Laurens!N122+Lee!N122+Lexington!N122+Marion!N122+Marlboro!N122+McCormick!N122+Newberry!N122+Oconee!N122+Orangeburg!N122+Pickens!N122+Richland!N122+Saluda!N122+Spartanburg!N122+Sumter!N122+Union!N122+Williamsburg!N122+York!N122)</f>
        <v>773779050.18000007</v>
      </c>
      <c r="O122" s="12">
        <f>SUM(Abbeville!O122+Aiken!O122+Allendale!O122+Anderson!O122+Bamberg!O122+Barnwell!O122+Beaufort!O122+Berkeley!O122+Calhoun!O122+Charleston!O122+Cherokee!O122+Chester!O122+Chesterfield!O122+Clarendon!O122+Colleton!O122+Darlington!O122+Dorchester!O122+Dillon!O122+Edgefield!O122+Fairfield!O122+Florence!O122+Georgetown!O122+Greenville!O122+Greenwood!O122+Hampton!O122+Horry!O122+Jasper!O122+Kershaw!O122+Lancaster!O122+Laurens!O122+Lee!O122+Lexington!O122+Marion!O122+Marlboro!O122+McCormick!O122+Newberry!O122+Oconee!O122+Orangeburg!O122+Pickens!O122+Richland!O122+Saluda!O122+Spartanburg!O122+Sumter!O122+Union!O122+Williamsburg!O122+York!O122)</f>
        <v>790548216.79999995</v>
      </c>
      <c r="P122" s="12">
        <f>SUM(Abbeville!P122+Aiken!P122+Allendale!P122+Anderson!P122+Bamberg!P122+Barnwell!P122+Beaufort!P122+Berkeley!P122+Calhoun!P122+Charleston!P122+Cherokee!P122+Chester!P122+Chesterfield!P122+Clarendon!P122+Colleton!P122+Darlington!P122+Dorchester!P122+Dillon!P122+Edgefield!P122+Fairfield!P122+Florence!P122+Georgetown!P122+Greenville!P122+Greenwood!P122+Hampton!P122+Horry!P122+Jasper!P122+Kershaw!P122+Lancaster!P122+Laurens!P122+Lee!P122+Lexington!P122+Marion!P122+Marlboro!P122+McCormick!P122+Newberry!P122+Oconee!P122+Orangeburg!P122+Pickens!P122+Richland!P122+Saluda!P122+Spartanburg!P122+Sumter!P122+Union!P122+Williamsburg!P122+York!P122)</f>
        <v>894911536</v>
      </c>
      <c r="Q122" s="12">
        <f>SUM(Abbeville!Q122+Aiken!Q122+Allendale!Q122+Anderson!Q122+Bamberg!Q122+Barnwell!Q122+Beaufort!Q122+Berkeley!Q122+Calhoun!Q122+Charleston!Q122+Cherokee!Q122+Chester!Q122+Chesterfield!Q122+Clarendon!Q122+Colleton!Q122+Darlington!Q122+Dorchester!Q122+Dillon!Q122+Edgefield!Q122+Fairfield!Q122+Florence!Q122+Georgetown!Q122+Greenville!Q122+Greenwood!Q122+Hampton!Q122+Horry!Q122+Jasper!Q122+Kershaw!Q122+Lancaster!Q122+Laurens!Q122+Lee!Q122+Lexington!Q122+Marion!Q122+Marlboro!Q122+McCormick!Q122+Newberry!Q122+Oconee!Q122+Orangeburg!Q122+Pickens!Q122+Richland!Q122+Saluda!Q122+Spartanburg!Q122+Sumter!Q122+Union!Q122+Williamsburg!Q122+York!Q122)</f>
        <v>894412329.77999997</v>
      </c>
      <c r="R122" s="63">
        <f>SUM(Abbeville!R122+Aiken!R122+Allendale!R122+Anderson!R122+Bamberg!R122+Barnwell!R122+Beaufort!R122+Berkeley!R122+Calhoun!R122+Charleston!R122+Cherokee!R122+Chester!R122+Chesterfield!R122+Clarendon!R122+Colleton!R122+Darlington!R122+Dorchester!R122+Dillon!R122+Edgefield!R122+Fairfield!R122+Florence!R122+Georgetown!R122+Greenville!R122+Greenwood!R122+Hampton!R122+Horry!R122+Jasper!R122+Kershaw!R122+Lancaster!R122+Laurens!R122+Lee!R122+Lexington!R122+Marion!R122+Marlboro!R122+McCormick!R122+Newberry!R122+Oconee!R122+Orangeburg!R122+Pickens!R122+Richland!R122+Saluda!R122+Spartanburg!R122+Sumter!R122+Union!R122+Williamsburg!R122+York!R122)</f>
        <v>940283542.5999999</v>
      </c>
      <c r="S122" s="63">
        <f>SUM(Abbeville!S122+Aiken!S122+Allendale!S122+Anderson!S122+Bamberg!S122+Barnwell!S122+Beaufort!S122+Berkeley!S122+Calhoun!S122+Charleston!S122+Cherokee!S122+Chester!S122+Chesterfield!S122+Clarendon!S122+Colleton!S122+Darlington!S122+Dorchester!S122+Dillon!S122+Edgefield!S122+Fairfield!S122+Florence!S122+Georgetown!S122+Greenville!S122+Greenwood!S122+Hampton!S122+Horry!S122+Jasper!S122+Kershaw!S122+Lancaster!S122+Laurens!S122+Lee!S122+Lexington!S122+Marion!S122+Marlboro!S122+McCormick!S122+Newberry!S122+Oconee!S122+Orangeburg!S122+Pickens!S122+Richland!S122+Saluda!S122+Spartanburg!S122+Sumter!S122+Union!S122+Williamsburg!S122+York!S122)</f>
        <v>894911534.39999974</v>
      </c>
      <c r="T122" s="63">
        <f>SUM(Abbeville!T122+Aiken!T122+Allendale!T122+Anderson!T122+Bamberg!T122+Barnwell!T122+Beaufort!T122+Berkeley!T122+Calhoun!T122+Charleston!T122+Cherokee!T122+Chester!T122+Chesterfield!T122+Clarendon!T122+Colleton!T122+Darlington!T122+Dorchester!T122+Dillon!T122+Edgefield!T122+Fairfield!T122+Florence!T122+Georgetown!T122+Greenville!T122+Greenwood!T122+Hampton!T122+Horry!T122+Jasper!T122+Kershaw!T122+Lancaster!T122+Laurens!T122+Lee!T122+Lexington!T122+Marion!T122+Marlboro!T122+McCormick!T122+Newberry!T122+Oconee!T122+Orangeburg!T122+Pickens!T122+Richland!T122+Saluda!T122+Spartanburg!T122+Sumter!T122+Union!T122+Williamsburg!T122+York!T122)</f>
        <v>1034659339.5199997</v>
      </c>
      <c r="U122" s="41">
        <f>SUM(Abbeville!U122+Aiken!U122+Allendale!U122+Anderson!U122+Bamberg!U122+Barnwell!U122+Beaufort!U122+Berkeley!U122+Calhoun!U122+Charleston!U122+Cherokee!U122+Chester!U122+Chesterfield!U122+Clarendon!U122+Colleton!U122+Darlington!U122+Dorchester!U122+Dillon!U122+Edgefield!U122+Fairfield!U122+Florence!U122+Georgetown!U122+Greenville!U122+Greenwood!U122+Hampton!U122+Horry!U122+Jasper!U122+Kershaw!U122+Lancaster!U122+Laurens!U122+Lee!U122+Lexington!U122+Marion!U122+Marlboro!U122+McCormick!U122+Newberry!U122+Oconee!U122+Orangeburg!U122+Pickens!U122+Richland!U122+Saluda!U122+Spartanburg!U122+Sumter!U122+Union!U122+Williamsburg!U122+York!U122)</f>
        <v>1144475982.3099999</v>
      </c>
      <c r="V122" s="41">
        <f>SUM(Abbeville!V122+Aiken!V122+Allendale!V122+Anderson!V122+Bamberg!V122+Barnwell!V122+Beaufort!V122+Berkeley!V122+Calhoun!V122+Charleston!V122+Cherokee!V122+Chester!V122+Chesterfield!V122+Clarendon!V122+Colleton!V122+Darlington!V122+Dorchester!V122+Dillon!V122+Edgefield!V122+Fairfield!V122+Florence!V122+Georgetown!V122+Greenville!V122+Greenwood!V122+Hampton!V122+Horry!V122+Jasper!V122+Kershaw!V122+Lancaster!V122+Laurens!V122+Lee!V122+Lexington!V122+Marion!V122+Marlboro!V122+McCormick!V122+Newberry!V122+Oconee!V122+Orangeburg!V122+Pickens!V122+Richland!V122+Saluda!V122+Spartanburg!V122+Sumter!V122+Union!V122+Williamsburg!V122+York!V122)</f>
        <v>1178419278.0599999</v>
      </c>
      <c r="W122" s="63">
        <f>SUM(Abbeville!W122+Aiken!W122+Allendale!W122+Anderson!W122+Bamberg!W122+Barnwell!W122+Beaufort!W122+Berkeley!W122+Calhoun!W122+Charleston!W122+Cherokee!W122+Chester!W122+Chesterfield!W122+Clarendon!W122+Colleton!W122+Darlington!W122+Dorchester!W122+Dillon!W122+Edgefield!W122+Fairfield!W122+Florence!W122+Georgetown!W122+Greenville!W122+Greenwood!W122+Hampton!W122+Horry!W122+Jasper!W122+Kershaw!W122+Lancaster!W122+Laurens!W122+Lee!W122+Lexington!W122+Marion!W122+Marlboro!W122+McCormick!W122+Newberry!W122+Oconee!W122+Orangeburg!W122+Pickens!W122+Richland!W122+Saluda!W122+Spartanburg!W122+Sumter!W122+Union!W122+Williamsburg!W122+York!W122)</f>
        <v>1248532933.2600002</v>
      </c>
      <c r="X122" s="63">
        <f>SUM(Abbeville!X122+Aiken!X122+Allendale!X122+Anderson!X122+Bamberg!X122+Barnwell!X122+Beaufort!X122+Berkeley!X122+Calhoun!X122+Charleston!X122+Cherokee!X122+Chester!X122+Chesterfield!X122+Clarendon!X122+Colleton!X122+Darlington!X122+Dorchester!X122+Dillon!X122+Edgefield!X122+Fairfield!X122+Florence!X122+Georgetown!X122+Greenville!X122+Greenwood!X122+Hampton!X122+Horry!X122+Jasper!X122+Kershaw!X122+Lancaster!X122+Laurens!X122+Lee!X122+Lexington!X122+Marion!X122+Marlboro!X122+McCormick!X122+Newberry!X122+Oconee!X122+Orangeburg!X122+Pickens!X122+Richland!X122+Saluda!X122+Spartanburg!X122+Sumter!X122+Union!X122+Williamsburg!X122+York!X122)</f>
        <v>1310599946.7000003</v>
      </c>
      <c r="Y122" s="63">
        <f>SUM(Abbeville!Y122+Aiken!Y122+Allendale!Y122+Anderson!Y122+Bamberg!Y122+Barnwell!Y122+Beaufort!Y122+Berkeley!Y122+Calhoun!Y122+Charleston!Y122+Cherokee!Y122+Chester!Y122+Chesterfield!Y122+Clarendon!Y122+Colleton!Y122+Darlington!Y122+Dorchester!Y122+Dillon!Y122+Edgefield!Y122+Fairfield!Y122+Florence!Y122+Georgetown!Y122+Greenville!Y122+Greenwood!Y122+Hampton!Y122+Horry!Y122+Jasper!Y122+Kershaw!Y122+Lancaster!Y122+Laurens!Y122+Lee!Y122+Lexington!Y122+Marion!Y122+Marlboro!Y122+McCormick!Y122+Newberry!Y122+Oconee!Y122+Orangeburg!Y122+Pickens!Y122+Richland!Y122+Saluda!Y122+Spartanburg!Y122+Sumter!Y122+Union!Y122+Williamsburg!Y122+York!Y122)</f>
        <v>1337602779.3500001</v>
      </c>
      <c r="Z122" s="63">
        <f>SUM(Abbeville!Z122+Aiken!Z122+Allendale!Z122+Anderson!Z122+Bamberg!Z122+Barnwell!Z122+Beaufort!Z122+Berkeley!Z122+Calhoun!Z122+Charleston!Z122+Cherokee!Z122+Chester!Z122+Chesterfield!Z122+Clarendon!Z122+Colleton!Z122+Darlington!Z122+Dorchester!Z122+Dillon!Z122+Edgefield!Z122+Fairfield!Z122+Florence!Z122+Georgetown!Z122+Greenville!Z122+Greenwood!Z122+Hampton!Z122+Horry!Z122+Jasper!Z122+Kershaw!Z122+Lancaster!Z122+Laurens!Z122+Lee!Z122+Lexington!Z122+Marion!Z122+Marlboro!Z122+McCormick!Z122+Newberry!Z122+Oconee!Z122+Orangeburg!Z122+Pickens!Z122+Richland!Z122+Saluda!Z122+Spartanburg!Z122+Sumter!Z122+Union!Z122+Williamsburg!Z122+York!Z122)</f>
        <v>1338884936.3999996</v>
      </c>
      <c r="AA122" s="63">
        <f>SUM(Abbeville!AA122+Aiken!AA122+Allendale!AA122+Anderson!AA122+Bamberg!AA122+Barnwell!AA122+Beaufort!AA122+Berkeley!AA122+Calhoun!AA122+Charleston!AA122+Cherokee!AA122+Chester!AA122+Chesterfield!AA122+Clarendon!AA122+Colleton!AA122+Darlington!AA122+Dorchester!AA122+Dillon!AA122+Edgefield!AA122+Fairfield!AA122+Florence!AA122+Georgetown!AA122+Greenville!AA122+Greenwood!AA122+Hampton!AA122+Horry!AA122+Jasper!AA122+Kershaw!AA122+Lancaster!AA122+Laurens!AA122+Lee!AA122+Lexington!AA122+Marion!AA122+Marlboro!AA122+McCormick!AA122+Newberry!AA122+Oconee!AA122+Orangeburg!AA122+Pickens!AA122+Richland!AA122+Saluda!AA122+Spartanburg!AA122+Sumter!AA122+Union!AA122+Williamsburg!AA122+York!AA122)</f>
        <v>1338807319.6700001</v>
      </c>
      <c r="AB122" s="63">
        <v>1420918406</v>
      </c>
      <c r="AC122" s="63">
        <v>1277059862</v>
      </c>
      <c r="AD122" s="63">
        <v>1360788539</v>
      </c>
      <c r="AE122" s="63">
        <v>1423651208</v>
      </c>
      <c r="AF122" s="63">
        <v>1484044045</v>
      </c>
      <c r="AG122" s="63">
        <v>1575214196</v>
      </c>
      <c r="AH122" s="63">
        <v>1633048234</v>
      </c>
      <c r="AI122" s="13">
        <v>2.3461818455426497E-2</v>
      </c>
      <c r="AJ122" s="13">
        <v>3.671503097601591E-2</v>
      </c>
    </row>
    <row r="123" spans="1:44" ht="10.5" customHeight="1" x14ac:dyDescent="0.2">
      <c r="A123" s="11"/>
      <c r="B123" s="11"/>
      <c r="C123" s="11"/>
      <c r="D123" s="11" t="s">
        <v>37</v>
      </c>
      <c r="E123" s="11"/>
      <c r="F123" s="2"/>
      <c r="G123" s="12">
        <v>400341529</v>
      </c>
      <c r="H123" s="12">
        <v>419785074</v>
      </c>
      <c r="I123" s="12">
        <v>452239732</v>
      </c>
      <c r="J123" s="12">
        <v>494238538.59600002</v>
      </c>
      <c r="K123" s="12">
        <v>598603902</v>
      </c>
      <c r="L123" s="12">
        <v>630968590</v>
      </c>
      <c r="M123" s="12">
        <f>SUM(Abbeville!M123+Aiken!M123+Allendale!M123+Anderson!M123+Bamberg!M123+Barnwell!M123+Beaufort!M123+Berkeley!M123+Calhoun!M123+Charleston!M123+Cherokee!M123+Chester!M123+Chesterfield!M123+Clarendon!M123+Colleton!M123+Darlington!M123+Dorchester!M123+Dillon!M123+Edgefield!M123+Fairfield!M123+Florence!M123+Georgetown!M123+Greenville!M123+Greenwood!M123+Hampton!M123+Horry!M123+Jasper!M123+Kershaw!M123+Lancaster!M123+Laurens!M123+Lee!M123+Lexington!M123+Marion!M123+Marlboro!M123+McCormick!M123+Newberry!M123+Oconee!M123+Orangeburg!M123+Pickens!M123+Richland!M123+Saluda!M123+Spartanburg!M123+Sumter!M123+Union!M123+Williamsburg!M123+York!M123)</f>
        <v>662713180</v>
      </c>
      <c r="N123" s="12">
        <f>SUM(Abbeville!N123+Aiken!N123+Allendale!N123+Anderson!N123+Bamberg!N123+Barnwell!N123+Beaufort!N123+Berkeley!N123+Calhoun!N123+Charleston!N123+Cherokee!N123+Chester!N123+Chesterfield!N123+Clarendon!N123+Colleton!N123+Darlington!N123+Dorchester!N123+Dillon!N123+Edgefield!N123+Fairfield!N123+Florence!N123+Georgetown!N123+Greenville!N123+Greenwood!N123+Hampton!N123+Horry!N123+Jasper!N123+Kershaw!N123+Lancaster!N123+Laurens!N123+Lee!N123+Lexington!N123+Marion!N123+Marlboro!N123+McCormick!N123+Newberry!N123+Oconee!N123+Orangeburg!N123+Pickens!N123+Richland!N123+Saluda!N123+Spartanburg!N123+Sumter!N123+Union!N123+Williamsburg!N123+York!N123)</f>
        <v>696853319.81999993</v>
      </c>
      <c r="O123" s="12">
        <f>SUM(Abbeville!O123+Aiken!O123+Allendale!O123+Anderson!O123+Bamberg!O123+Barnwell!O123+Beaufort!O123+Berkeley!O123+Calhoun!O123+Charleston!O123+Cherokee!O123+Chester!O123+Chesterfield!O123+Clarendon!O123+Colleton!O123+Darlington!O123+Dorchester!O123+Dillon!O123+Edgefield!O123+Fairfield!O123+Florence!O123+Georgetown!O123+Greenville!O123+Greenwood!O123+Hampton!O123+Horry!O123+Jasper!O123+Kershaw!O123+Lancaster!O123+Laurens!O123+Lee!O123+Lexington!O123+Marion!O123+Marlboro!O123+McCormick!O123+Newberry!O123+Oconee!O123+Orangeburg!O123+Pickens!O123+Richland!O123+Saluda!O123+Spartanburg!O123+Sumter!O123+Union!O123+Williamsburg!O123+York!O123)</f>
        <v>701492375.95000005</v>
      </c>
      <c r="P123" s="12">
        <f>SUM(Abbeville!P123+Aiken!P123+Allendale!P123+Anderson!P123+Bamberg!P123+Barnwell!P123+Beaufort!P123+Berkeley!P123+Calhoun!P123+Charleston!P123+Cherokee!P123+Chester!P123+Chesterfield!P123+Clarendon!P123+Colleton!P123+Darlington!P123+Dorchester!P123+Dillon!P123+Edgefield!P123+Fairfield!P123+Florence!P123+Georgetown!P123+Greenville!P123+Greenwood!P123+Hampton!P123+Horry!P123+Jasper!P123+Kershaw!P123+Lancaster!P123+Laurens!P123+Lee!P123+Lexington!P123+Marion!P123+Marlboro!P123+McCormick!P123+Newberry!P123+Oconee!P123+Orangeburg!P123+Pickens!P123+Richland!P123+Saluda!P123+Spartanburg!P123+Sumter!P123+Union!P123+Williamsburg!P123+York!P123)</f>
        <v>797245107</v>
      </c>
      <c r="Q123" s="12">
        <f>SUM(Abbeville!Q123+Aiken!Q123+Allendale!Q123+Anderson!Q123+Bamberg!Q123+Barnwell!Q123+Beaufort!Q123+Berkeley!Q123+Calhoun!Q123+Charleston!Q123+Cherokee!Q123+Chester!Q123+Chesterfield!Q123+Clarendon!Q123+Colleton!Q123+Darlington!Q123+Dorchester!Q123+Dillon!Q123+Edgefield!Q123+Fairfield!Q123+Florence!Q123+Georgetown!Q123+Greenville!Q123+Greenwood!Q123+Hampton!Q123+Horry!Q123+Jasper!Q123+Kershaw!Q123+Lancaster!Q123+Laurens!Q123+Lee!Q123+Lexington!Q123+Marion!Q123+Marlboro!Q123+McCormick!Q123+Newberry!Q123+Oconee!Q123+Orangeburg!Q123+Pickens!Q123+Richland!Q123+Saluda!Q123+Spartanburg!Q123+Sumter!Q123+Union!Q123+Williamsburg!Q123+York!Q123)</f>
        <v>785479701.67999995</v>
      </c>
      <c r="R123" s="63">
        <f>SUM(Abbeville!R123+Aiken!R123+Allendale!R123+Anderson!R123+Bamberg!R123+Barnwell!R123+Beaufort!R123+Berkeley!R123+Calhoun!R123+Charleston!R123+Cherokee!R123+Chester!R123+Chesterfield!R123+Clarendon!R123+Colleton!R123+Darlington!R123+Dorchester!R123+Dillon!R123+Edgefield!R123+Fairfield!R123+Florence!R123+Georgetown!R123+Greenville!R123+Greenwood!R123+Hampton!R123+Horry!R123+Jasper!R123+Kershaw!R123+Lancaster!R123+Laurens!R123+Lee!R123+Lexington!R123+Marion!R123+Marlboro!R123+McCormick!R123+Newberry!R123+Oconee!R123+Orangeburg!R123+Pickens!R123+Richland!R123+Saluda!R123+Spartanburg!R123+Sumter!R123+Union!R123+Williamsburg!R123+York!R123)</f>
        <v>817436841.86999989</v>
      </c>
      <c r="S123" s="63">
        <f>SUM(Abbeville!S123+Aiken!S123+Allendale!S123+Anderson!S123+Bamberg!S123+Barnwell!S123+Beaufort!S123+Berkeley!S123+Calhoun!S123+Charleston!S123+Cherokee!S123+Chester!S123+Chesterfield!S123+Clarendon!S123+Colleton!S123+Darlington!S123+Dorchester!S123+Dillon!S123+Edgefield!S123+Fairfield!S123+Florence!S123+Georgetown!S123+Greenville!S123+Greenwood!S123+Hampton!S123+Horry!S123+Jasper!S123+Kershaw!S123+Lancaster!S123+Laurens!S123+Lee!S123+Lexington!S123+Marion!S123+Marlboro!S123+McCormick!S123+Newberry!S123+Oconee!S123+Orangeburg!S123+Pickens!S123+Richland!S123+Saluda!S123+Spartanburg!S123+Sumter!S123+Union!S123+Williamsburg!S123+York!S123)</f>
        <v>797245104.74999988</v>
      </c>
      <c r="T123" s="63">
        <f>SUM(Abbeville!T123+Aiken!T123+Allendale!T123+Anderson!T123+Bamberg!T123+Barnwell!T123+Beaufort!T123+Berkeley!T123+Calhoun!T123+Charleston!T123+Cherokee!T123+Chester!T123+Chesterfield!T123+Clarendon!T123+Colleton!T123+Darlington!T123+Dorchester!T123+Dillon!T123+Edgefield!T123+Fairfield!T123+Florence!T123+Georgetown!T123+Greenville!T123+Greenwood!T123+Hampton!T123+Horry!T123+Jasper!T123+Kershaw!T123+Lancaster!T123+Laurens!T123+Lee!T123+Lexington!T123+Marion!T123+Marlboro!T123+McCormick!T123+Newberry!T123+Oconee!T123+Orangeburg!T123+Pickens!T123+Richland!T123+Saluda!T123+Spartanburg!T123+Sumter!T123+Union!T123+Williamsburg!T123+York!T123)</f>
        <v>912555777.32999992</v>
      </c>
      <c r="U123" s="41">
        <f>SUM(Abbeville!U123+Aiken!U123+Allendale!U123+Anderson!U123+Bamberg!U123+Barnwell!U123+Beaufort!U123+Berkeley!U123+Calhoun!U123+Charleston!U123+Cherokee!U123+Chester!U123+Chesterfield!U123+Clarendon!U123+Colleton!U123+Darlington!U123+Dorchester!U123+Dillon!U123+Edgefield!U123+Fairfield!U123+Florence!U123+Georgetown!U123+Greenville!U123+Greenwood!U123+Hampton!U123+Horry!U123+Jasper!U123+Kershaw!U123+Lancaster!U123+Laurens!U123+Lee!U123+Lexington!U123+Marion!U123+Marlboro!U123+McCormick!U123+Newberry!U123+Oconee!U123+Orangeburg!U123+Pickens!U123+Richland!U123+Saluda!U123+Spartanburg!U123+Sumter!U123+Union!U123+Williamsburg!U123+York!U123)</f>
        <v>1022911746.1899998</v>
      </c>
      <c r="V123" s="41">
        <f>SUM(Abbeville!V123+Aiken!V123+Allendale!V123+Anderson!V123+Bamberg!V123+Barnwell!V123+Beaufort!V123+Berkeley!V123+Calhoun!V123+Charleston!V123+Cherokee!V123+Chester!V123+Chesterfield!V123+Clarendon!V123+Colleton!V123+Darlington!V123+Dorchester!V123+Dillon!V123+Edgefield!V123+Fairfield!V123+Florence!V123+Georgetown!V123+Greenville!V123+Greenwood!V123+Hampton!V123+Horry!V123+Jasper!V123+Kershaw!V123+Lancaster!V123+Laurens!V123+Lee!V123+Lexington!V123+Marion!V123+Marlboro!V123+McCormick!V123+Newberry!V123+Oconee!V123+Orangeburg!V123+Pickens!V123+Richland!V123+Saluda!V123+Spartanburg!V123+Sumter!V123+Union!V123+Williamsburg!V123+York!V123)</f>
        <v>1031380838.0599998</v>
      </c>
      <c r="W123" s="63">
        <f>SUM(Abbeville!W123+Aiken!W123+Allendale!W123+Anderson!W123+Bamberg!W123+Barnwell!W123+Beaufort!W123+Berkeley!W123+Calhoun!W123+Charleston!W123+Cherokee!W123+Chester!W123+Chesterfield!W123+Clarendon!W123+Colleton!W123+Darlington!W123+Dorchester!W123+Dillon!W123+Edgefield!W123+Fairfield!W123+Florence!W123+Georgetown!W123+Greenville!W123+Greenwood!W123+Hampton!W123+Horry!W123+Jasper!W123+Kershaw!W123+Lancaster!W123+Laurens!W123+Lee!W123+Lexington!W123+Marion!W123+Marlboro!W123+McCormick!W123+Newberry!W123+Oconee!W123+Orangeburg!W123+Pickens!W123+Richland!W123+Saluda!W123+Spartanburg!W123+Sumter!W123+Union!W123+Williamsburg!W123+York!W123)</f>
        <v>1100544330.6400001</v>
      </c>
      <c r="X123" s="63">
        <f>SUM(Abbeville!X123+Aiken!X123+Allendale!X123+Anderson!X123+Bamberg!X123+Barnwell!X123+Beaufort!X123+Berkeley!X123+Calhoun!X123+Charleston!X123+Cherokee!X123+Chester!X123+Chesterfield!X123+Clarendon!X123+Colleton!X123+Darlington!X123+Dorchester!X123+Dillon!X123+Edgefield!X123+Fairfield!X123+Florence!X123+Georgetown!X123+Greenville!X123+Greenwood!X123+Hampton!X123+Horry!X123+Jasper!X123+Kershaw!X123+Lancaster!X123+Laurens!X123+Lee!X123+Lexington!X123+Marion!X123+Marlboro!X123+McCormick!X123+Newberry!X123+Oconee!X123+Orangeburg!X123+Pickens!X123+Richland!X123+Saluda!X123+Spartanburg!X123+Sumter!X123+Union!X123+Williamsburg!X123+York!X123)</f>
        <v>1135099916.5900004</v>
      </c>
      <c r="Y123" s="63">
        <f>SUM(Abbeville!Y123+Aiken!Y123+Allendale!Y123+Anderson!Y123+Bamberg!Y123+Barnwell!Y123+Beaufort!Y123+Berkeley!Y123+Calhoun!Y123+Charleston!Y123+Cherokee!Y123+Chester!Y123+Chesterfield!Y123+Clarendon!Y123+Colleton!Y123+Darlington!Y123+Dorchester!Y123+Dillon!Y123+Edgefield!Y123+Fairfield!Y123+Florence!Y123+Georgetown!Y123+Greenville!Y123+Greenwood!Y123+Hampton!Y123+Horry!Y123+Jasper!Y123+Kershaw!Y123+Lancaster!Y123+Laurens!Y123+Lee!Y123+Lexington!Y123+Marion!Y123+Marlboro!Y123+McCormick!Y123+Newberry!Y123+Oconee!Y123+Orangeburg!Y123+Pickens!Y123+Richland!Y123+Saluda!Y123+Spartanburg!Y123+Sumter!Y123+Union!Y123+Williamsburg!Y123+York!Y123)</f>
        <v>1161797814.8400002</v>
      </c>
      <c r="Z123" s="63">
        <f>SUM(Abbeville!Z123+Aiken!Z123+Allendale!Z123+Anderson!Z123+Bamberg!Z123+Barnwell!Z123+Beaufort!Z123+Berkeley!Z123+Calhoun!Z123+Charleston!Z123+Cherokee!Z123+Chester!Z123+Chesterfield!Z123+Clarendon!Z123+Colleton!Z123+Darlington!Z123+Dorchester!Z123+Dillon!Z123+Edgefield!Z123+Fairfield!Z123+Florence!Z123+Georgetown!Z123+Greenville!Z123+Greenwood!Z123+Hampton!Z123+Horry!Z123+Jasper!Z123+Kershaw!Z123+Lancaster!Z123+Laurens!Z123+Lee!Z123+Lexington!Z123+Marion!Z123+Marlboro!Z123+McCormick!Z123+Newberry!Z123+Oconee!Z123+Orangeburg!Z123+Pickens!Z123+Richland!Z123+Saluda!Z123+Spartanburg!Z123+Sumter!Z123+Union!Z123+Williamsburg!Z123+York!Z123)</f>
        <v>1170440750.2199998</v>
      </c>
      <c r="AA123" s="63">
        <f>SUM(Abbeville!AA123+Aiken!AA123+Allendale!AA123+Anderson!AA123+Bamberg!AA123+Barnwell!AA123+Beaufort!AA123+Berkeley!AA123+Calhoun!AA123+Charleston!AA123+Cherokee!AA123+Chester!AA123+Chesterfield!AA123+Clarendon!AA123+Colleton!AA123+Darlington!AA123+Dorchester!AA123+Dillon!AA123+Edgefield!AA123+Fairfield!AA123+Florence!AA123+Georgetown!AA123+Greenville!AA123+Greenwood!AA123+Hampton!AA123+Horry!AA123+Jasper!AA123+Kershaw!AA123+Lancaster!AA123+Laurens!AA123+Lee!AA123+Lexington!AA123+Marion!AA123+Marlboro!AA123+McCormick!AA123+Newberry!AA123+Oconee!AA123+Orangeburg!AA123+Pickens!AA123+Richland!AA123+Saluda!AA123+Spartanburg!AA123+Sumter!AA123+Union!AA123+Williamsburg!AA123+York!AA123)</f>
        <v>1176801408.1599998</v>
      </c>
      <c r="AB123" s="63">
        <v>1246108864</v>
      </c>
      <c r="AC123" s="63">
        <v>1109514703</v>
      </c>
      <c r="AD123" s="63">
        <v>1176703191</v>
      </c>
      <c r="AE123" s="63">
        <v>1231512580</v>
      </c>
      <c r="AF123" s="63">
        <v>1285263468</v>
      </c>
      <c r="AG123" s="63">
        <v>1362238738</v>
      </c>
      <c r="AH123" s="63">
        <v>1423407319</v>
      </c>
      <c r="AI123" s="13">
        <v>2.2418897977959595E-2</v>
      </c>
      <c r="AJ123" s="13">
        <v>4.4902981609380721E-2</v>
      </c>
    </row>
    <row r="124" spans="1:44" ht="10.5" customHeight="1" x14ac:dyDescent="0.2">
      <c r="A124" s="11"/>
      <c r="B124" s="11"/>
      <c r="C124" s="14"/>
      <c r="D124" s="11" t="s">
        <v>90</v>
      </c>
      <c r="E124" s="11"/>
      <c r="F124" s="2"/>
      <c r="G124" s="12">
        <v>0</v>
      </c>
      <c r="H124" s="12">
        <v>5002057</v>
      </c>
      <c r="I124" s="12">
        <v>5296818</v>
      </c>
      <c r="J124" s="12">
        <v>7006575</v>
      </c>
      <c r="K124" s="12">
        <v>8176565</v>
      </c>
      <c r="L124" s="12">
        <v>15787840</v>
      </c>
      <c r="M124" s="12">
        <f>SUM(Abbeville!M124+Aiken!M124+Allendale!M124+Anderson!M124+Bamberg!M124+Barnwell!M124+Beaufort!M124+Berkeley!M124+Calhoun!M124+Charleston!M124+Cherokee!M124+Chester!M124+Chesterfield!M124+Clarendon!M124+Colleton!M124+Darlington!M124+Dorchester!M124+Dillon!M124+Edgefield!M124+Fairfield!M124+Florence!M124+Georgetown!M124+Greenville!M124+Greenwood!M124+Hampton!M124+Horry!M124+Jasper!M124+Kershaw!M124+Lancaster!M124+Laurens!M124+Lee!M124+Lexington!M124+Marion!M124+Marlboro!M124+McCormick!M124+Newberry!M124+Oconee!M124+Orangeburg!M124+Pickens!M124+Richland!M124+Saluda!M124+Spartanburg!M124+Sumter!M124+Union!M124+Williamsburg!M124+York!M124)</f>
        <v>23395016.859999999</v>
      </c>
      <c r="N124" s="12">
        <f>SUM(Abbeville!N124+Aiken!N124+Allendale!N124+Anderson!N124+Bamberg!N124+Barnwell!N124+Beaufort!N124+Berkeley!N124+Calhoun!N124+Charleston!N124+Cherokee!N124+Chester!N124+Chesterfield!N124+Clarendon!N124+Colleton!N124+Darlington!N124+Dorchester!N124+Dillon!N124+Edgefield!N124+Fairfield!N124+Florence!N124+Georgetown!N124+Greenville!N124+Greenwood!N124+Hampton!N124+Horry!N124+Jasper!N124+Kershaw!N124+Lancaster!N124+Laurens!N124+Lee!N124+Lexington!N124+Marion!N124+Marlboro!N124+McCormick!N124+Newberry!N124+Oconee!N124+Orangeburg!N124+Pickens!N124+Richland!N124+Saluda!N124+Spartanburg!N124+Sumter!N124+Union!N124+Williamsburg!N124+York!N124)</f>
        <v>28984608.699999999</v>
      </c>
      <c r="O124" s="12">
        <f>SUM(Abbeville!O124+Aiken!O124+Allendale!O124+Anderson!O124+Bamberg!O124+Barnwell!O124+Beaufort!O124+Berkeley!O124+Calhoun!O124+Charleston!O124+Cherokee!O124+Chester!O124+Chesterfield!O124+Clarendon!O124+Colleton!O124+Darlington!O124+Dorchester!O124+Dillon!O124+Edgefield!O124+Fairfield!O124+Florence!O124+Georgetown!O124+Greenville!O124+Greenwood!O124+Hampton!O124+Horry!O124+Jasper!O124+Kershaw!O124+Lancaster!O124+Laurens!O124+Lee!O124+Lexington!O124+Marion!O124+Marlboro!O124+McCormick!O124+Newberry!O124+Oconee!O124+Orangeburg!O124+Pickens!O124+Richland!O124+Saluda!O124+Spartanburg!O124+Sumter!O124+Union!O124+Williamsburg!O124+York!O124)</f>
        <v>36920880.769999996</v>
      </c>
      <c r="P124" s="12">
        <f>SUM(Abbeville!P124+Aiken!P124+Allendale!P124+Anderson!P124+Bamberg!P124+Barnwell!P124+Beaufort!P124+Berkeley!P124+Calhoun!P124+Charleston!P124+Cherokee!P124+Chester!P124+Chesterfield!P124+Clarendon!P124+Colleton!P124+Darlington!P124+Dorchester!P124+Dillon!P124+Edgefield!P124+Fairfield!P124+Florence!P124+Georgetown!P124+Greenville!P124+Greenwood!P124+Hampton!P124+Horry!P124+Jasper!P124+Kershaw!P124+Lancaster!P124+Laurens!P124+Lee!P124+Lexington!P124+Marion!P124+Marlboro!P124+McCormick!P124+Newberry!P124+Oconee!P124+Orangeburg!P124+Pickens!P124+Richland!P124+Saluda!P124+Spartanburg!P124+Sumter!P124+Union!P124+Williamsburg!P124+York!P124)</f>
        <v>40921240</v>
      </c>
      <c r="Q124" s="12">
        <f>SUM(Abbeville!Q124+Aiken!Q124+Allendale!Q124+Anderson!Q124+Bamberg!Q124+Barnwell!Q124+Beaufort!Q124+Berkeley!Q124+Calhoun!Q124+Charleston!Q124+Cherokee!Q124+Chester!Q124+Chesterfield!Q124+Clarendon!Q124+Colleton!Q124+Darlington!Q124+Dorchester!Q124+Dillon!Q124+Edgefield!Q124+Fairfield!Q124+Florence!Q124+Georgetown!Q124+Greenville!Q124+Greenwood!Q124+Hampton!Q124+Horry!Q124+Jasper!Q124+Kershaw!Q124+Lancaster!Q124+Laurens!Q124+Lee!Q124+Lexington!Q124+Marion!Q124+Marlboro!Q124+McCormick!Q124+Newberry!Q124+Oconee!Q124+Orangeburg!Q124+Pickens!Q124+Richland!Q124+Saluda!Q124+Spartanburg!Q124+Sumter!Q124+Union!Q124+Williamsburg!Q124+York!Q124)</f>
        <v>45247972.359999999</v>
      </c>
      <c r="R124" s="63">
        <f>SUM(Abbeville!R124+Aiken!R124+Allendale!R124+Anderson!R124+Bamberg!R124+Barnwell!R124+Beaufort!R124+Berkeley!R124+Calhoun!R124+Charleston!R124+Cherokee!R124+Chester!R124+Chesterfield!R124+Clarendon!R124+Colleton!R124+Darlington!R124+Dorchester!R124+Dillon!R124+Edgefield!R124+Fairfield!R124+Florence!R124+Georgetown!R124+Greenville!R124+Greenwood!R124+Hampton!R124+Horry!R124+Jasper!R124+Kershaw!R124+Lancaster!R124+Laurens!R124+Lee!R124+Lexington!R124+Marion!R124+Marlboro!R124+McCormick!R124+Newberry!R124+Oconee!R124+Orangeburg!R124+Pickens!R124+Richland!R124+Saluda!R124+Spartanburg!R124+Sumter!R124+Union!R124+Williamsburg!R124+York!R124)</f>
        <v>48565162.160000004</v>
      </c>
      <c r="S124" s="63">
        <f>SUM(Abbeville!S124+Aiken!S124+Allendale!S124+Anderson!S124+Bamberg!S124+Barnwell!S124+Beaufort!S124+Berkeley!S124+Calhoun!S124+Charleston!S124+Cherokee!S124+Chester!S124+Chesterfield!S124+Clarendon!S124+Colleton!S124+Darlington!S124+Dorchester!S124+Dillon!S124+Edgefield!S124+Fairfield!S124+Florence!S124+Georgetown!S124+Greenville!S124+Greenwood!S124+Hampton!S124+Horry!S124+Jasper!S124+Kershaw!S124+Lancaster!S124+Laurens!S124+Lee!S124+Lexington!S124+Marion!S124+Marlboro!S124+McCormick!S124+Newberry!S124+Oconee!S124+Orangeburg!S124+Pickens!S124+Richland!S124+Saluda!S124+Spartanburg!S124+Sumter!S124+Union!S124+Williamsburg!S124+York!S124)</f>
        <v>40921241.900000006</v>
      </c>
      <c r="T124" s="63">
        <f>SUM(Abbeville!T124+Aiken!T124+Allendale!T124+Anderson!T124+Bamberg!T124+Barnwell!T124+Beaufort!T124+Berkeley!T124+Calhoun!T124+Charleston!T124+Cherokee!T124+Chester!T124+Chesterfield!T124+Clarendon!T124+Colleton!T124+Darlington!T124+Dorchester!T124+Dillon!T124+Edgefield!T124+Fairfield!T124+Florence!T124+Georgetown!T124+Greenville!T124+Greenwood!T124+Hampton!T124+Horry!T124+Jasper!T124+Kershaw!T124+Lancaster!T124+Laurens!T124+Lee!T124+Lexington!T124+Marion!T124+Marlboro!T124+McCormick!T124+Newberry!T124+Oconee!T124+Orangeburg!T124+Pickens!T124+Richland!T124+Saluda!T124+Spartanburg!T124+Sumter!T124+Union!T124+Williamsburg!T124+York!T124)</f>
        <v>53615939.410000004</v>
      </c>
      <c r="U124" s="41">
        <f>SUM(Abbeville!U124+Aiken!U124+Allendale!U124+Anderson!U124+Bamberg!U124+Barnwell!U124+Beaufort!U124+Berkeley!U124+Calhoun!U124+Charleston!U124+Cherokee!U124+Chester!U124+Chesterfield!U124+Clarendon!U124+Colleton!U124+Darlington!U124+Dorchester!U124+Dillon!U124+Edgefield!U124+Fairfield!U124+Florence!U124+Georgetown!U124+Greenville!U124+Greenwood!U124+Hampton!U124+Horry!U124+Jasper!U124+Kershaw!U124+Lancaster!U124+Laurens!U124+Lee!U124+Lexington!U124+Marion!U124+Marlboro!U124+McCormick!U124+Newberry!U124+Oconee!U124+Orangeburg!U124+Pickens!U124+Richland!U124+Saluda!U124+Spartanburg!U124+Sumter!U124+Union!U124+Williamsburg!U124+York!U124)</f>
        <v>53481529.530000001</v>
      </c>
      <c r="V124" s="41">
        <f>SUM(Abbeville!V124+Aiken!V124+Allendale!V124+Anderson!V124+Bamberg!V124+Barnwell!V124+Beaufort!V124+Berkeley!V124+Calhoun!V124+Charleston!V124+Cherokee!V124+Chester!V124+Chesterfield!V124+Clarendon!V124+Colleton!V124+Darlington!V124+Dorchester!V124+Dillon!V124+Edgefield!V124+Fairfield!V124+Florence!V124+Georgetown!V124+Greenville!V124+Greenwood!V124+Hampton!V124+Horry!V124+Jasper!V124+Kershaw!V124+Lancaster!V124+Laurens!V124+Lee!V124+Lexington!V124+Marion!V124+Marlboro!V124+McCormick!V124+Newberry!V124+Oconee!V124+Orangeburg!V124+Pickens!V124+Richland!V124+Saluda!V124+Spartanburg!V124+Sumter!V124+Union!V124+Williamsburg!V124+York!V124)</f>
        <v>64597004.760000013</v>
      </c>
      <c r="W124" s="63">
        <f>SUM(Abbeville!W124+Aiken!W124+Allendale!W124+Anderson!W124+Bamberg!W124+Barnwell!W124+Beaufort!W124+Berkeley!W124+Calhoun!W124+Charleston!W124+Cherokee!W124+Chester!W124+Chesterfield!W124+Clarendon!W124+Colleton!W124+Darlington!W124+Dorchester!W124+Dillon!W124+Edgefield!W124+Fairfield!W124+Florence!W124+Georgetown!W124+Greenville!W124+Greenwood!W124+Hampton!W124+Horry!W124+Jasper!W124+Kershaw!W124+Lancaster!W124+Laurens!W124+Lee!W124+Lexington!W124+Marion!W124+Marlboro!W124+McCormick!W124+Newberry!W124+Oconee!W124+Orangeburg!W124+Pickens!W124+Richland!W124+Saluda!W124+Spartanburg!W124+Sumter!W124+Union!W124+Williamsburg!W124+York!W124)</f>
        <v>61691578.190000005</v>
      </c>
      <c r="X124" s="63">
        <f>SUM(Abbeville!X124+Aiken!X124+Allendale!X124+Anderson!X124+Bamberg!X124+Barnwell!X124+Beaufort!X124+Berkeley!X124+Calhoun!X124+Charleston!X124+Cherokee!X124+Chester!X124+Chesterfield!X124+Clarendon!X124+Colleton!X124+Darlington!X124+Dorchester!X124+Dillon!X124+Edgefield!X124+Fairfield!X124+Florence!X124+Georgetown!X124+Greenville!X124+Greenwood!X124+Hampton!X124+Horry!X124+Jasper!X124+Kershaw!X124+Lancaster!X124+Laurens!X124+Lee!X124+Lexington!X124+Marion!X124+Marlboro!X124+McCormick!X124+Newberry!X124+Oconee!X124+Orangeburg!X124+Pickens!X124+Richland!X124+Saluda!X124+Spartanburg!X124+Sumter!X124+Union!X124+Williamsburg!X124+York!X124)</f>
        <v>68787087.359999999</v>
      </c>
      <c r="Y124" s="63">
        <f>SUM(Abbeville!Y124+Aiken!Y124+Allendale!Y124+Anderson!Y124+Bamberg!Y124+Barnwell!Y124+Beaufort!Y124+Berkeley!Y124+Calhoun!Y124+Charleston!Y124+Cherokee!Y124+Chester!Y124+Chesterfield!Y124+Clarendon!Y124+Colleton!Y124+Darlington!Y124+Dorchester!Y124+Dillon!Y124+Edgefield!Y124+Fairfield!Y124+Florence!Y124+Georgetown!Y124+Greenville!Y124+Greenwood!Y124+Hampton!Y124+Horry!Y124+Jasper!Y124+Kershaw!Y124+Lancaster!Y124+Laurens!Y124+Lee!Y124+Lexington!Y124+Marion!Y124+Marlboro!Y124+McCormick!Y124+Newberry!Y124+Oconee!Y124+Orangeburg!Y124+Pickens!Y124+Richland!Y124+Saluda!Y124+Spartanburg!Y124+Sumter!Y124+Union!Y124+Williamsburg!Y124+York!Y124)</f>
        <v>70356969.460000008</v>
      </c>
      <c r="Z124" s="63">
        <f>SUM(Abbeville!Z124+Aiken!Z124+Allendale!Z124+Anderson!Z124+Bamberg!Z124+Barnwell!Z124+Beaufort!Z124+Berkeley!Z124+Calhoun!Z124+Charleston!Z124+Cherokee!Z124+Chester!Z124+Chesterfield!Z124+Clarendon!Z124+Colleton!Z124+Darlington!Z124+Dorchester!Z124+Dillon!Z124+Edgefield!Z124+Fairfield!Z124+Florence!Z124+Georgetown!Z124+Greenville!Z124+Greenwood!Z124+Hampton!Z124+Horry!Z124+Jasper!Z124+Kershaw!Z124+Lancaster!Z124+Laurens!Z124+Lee!Z124+Lexington!Z124+Marion!Z124+Marlboro!Z124+McCormick!Z124+Newberry!Z124+Oconee!Z124+Orangeburg!Z124+Pickens!Z124+Richland!Z124+Saluda!Z124+Spartanburg!Z124+Sumter!Z124+Union!Z124+Williamsburg!Z124+York!Z124)</f>
        <v>69941805.799999997</v>
      </c>
      <c r="AA124" s="63">
        <f>SUM(Abbeville!AA124+Aiken!AA124+Allendale!AA124+Anderson!AA124+Bamberg!AA124+Barnwell!AA124+Beaufort!AA124+Berkeley!AA124+Calhoun!AA124+Charleston!AA124+Cherokee!AA124+Chester!AA124+Chesterfield!AA124+Clarendon!AA124+Colleton!AA124+Darlington!AA124+Dorchester!AA124+Dillon!AA124+Edgefield!AA124+Fairfield!AA124+Florence!AA124+Georgetown!AA124+Greenville!AA124+Greenwood!AA124+Hampton!AA124+Horry!AA124+Jasper!AA124+Kershaw!AA124+Lancaster!AA124+Laurens!AA124+Lee!AA124+Lexington!AA124+Marion!AA124+Marlboro!AA124+McCormick!AA124+Newberry!AA124+Oconee!AA124+Orangeburg!AA124+Pickens!AA124+Richland!AA124+Saluda!AA124+Spartanburg!AA124+Sumter!AA124+Union!AA124+Williamsburg!AA124+York!AA124)</f>
        <v>71759892.260000005</v>
      </c>
      <c r="AB124" s="63">
        <v>86112361</v>
      </c>
      <c r="AC124" s="63">
        <v>88744540</v>
      </c>
      <c r="AD124" s="63">
        <v>104018202</v>
      </c>
      <c r="AE124" s="63">
        <v>110487945</v>
      </c>
      <c r="AF124" s="63">
        <v>120685503</v>
      </c>
      <c r="AG124" s="63">
        <v>128494517</v>
      </c>
      <c r="AH124" s="63">
        <v>129259124</v>
      </c>
      <c r="AI124" s="13">
        <v>7.0038207739224978E-2</v>
      </c>
      <c r="AJ124" s="13">
        <v>5.9505029307982066E-3</v>
      </c>
    </row>
    <row r="125" spans="1:44" ht="10.5" customHeight="1" x14ac:dyDescent="0.2">
      <c r="A125" s="11"/>
      <c r="B125" s="11"/>
      <c r="C125" s="14"/>
      <c r="D125" s="11" t="s">
        <v>39</v>
      </c>
      <c r="E125" s="11"/>
      <c r="F125" s="2"/>
      <c r="G125" s="12">
        <v>36717676</v>
      </c>
      <c r="H125" s="12">
        <v>31212075</v>
      </c>
      <c r="I125" s="12">
        <v>44983795</v>
      </c>
      <c r="J125" s="12">
        <v>47782989.93</v>
      </c>
      <c r="K125" s="12">
        <v>54290858</v>
      </c>
      <c r="L125" s="12">
        <v>41356681</v>
      </c>
      <c r="M125" s="12">
        <f>SUM(Abbeville!M125+Aiken!M125+Allendale!M125+Anderson!M125+Bamberg!M125+Barnwell!M125+Beaufort!M125+Berkeley!M125+Calhoun!M125+Charleston!M125+Cherokee!M125+Chester!M125+Chesterfield!M125+Clarendon!M125+Colleton!M125+Darlington!M125+Dorchester!M125+Dillon!M125+Edgefield!M125+Fairfield!M125+Florence!M125+Georgetown!M125+Greenville!M125+Greenwood!M125+Hampton!M125+Horry!M125+Jasper!M125+Kershaw!M125+Lancaster!M125+Laurens!M125+Lee!M125+Lexington!M125+Marion!M125+Marlboro!M125+McCormick!M125+Newberry!M125+Oconee!M125+Orangeburg!M125+Pickens!M125+Richland!M125+Saluda!M125+Spartanburg!M125+Sumter!M125+Union!M125+Williamsburg!M125+York!M125)</f>
        <v>39376026</v>
      </c>
      <c r="N125" s="12">
        <f>SUM(Abbeville!N125+Aiken!N125+Allendale!N125+Anderson!N125+Bamberg!N125+Barnwell!N125+Beaufort!N125+Berkeley!N125+Calhoun!N125+Charleston!N125+Cherokee!N125+Chester!N125+Chesterfield!N125+Clarendon!N125+Colleton!N125+Darlington!N125+Dorchester!N125+Dillon!N125+Edgefield!N125+Fairfield!N125+Florence!N125+Georgetown!N125+Greenville!N125+Greenwood!N125+Hampton!N125+Horry!N125+Jasper!N125+Kershaw!N125+Lancaster!N125+Laurens!N125+Lee!N125+Lexington!N125+Marion!N125+Marlboro!N125+McCormick!N125+Newberry!N125+Oconee!N125+Orangeburg!N125+Pickens!N125+Richland!N125+Saluda!N125+Spartanburg!N125+Sumter!N125+Union!N125+Williamsburg!N125+York!N125)</f>
        <v>47941121.659999996</v>
      </c>
      <c r="O125" s="12">
        <f>SUM(Abbeville!O125+Aiken!O125+Allendale!O125+Anderson!O125+Bamberg!O125+Barnwell!O125+Beaufort!O125+Berkeley!O125+Calhoun!O125+Charleston!O125+Cherokee!O125+Chester!O125+Chesterfield!O125+Clarendon!O125+Colleton!O125+Darlington!O125+Dorchester!O125+Dillon!O125+Edgefield!O125+Fairfield!O125+Florence!O125+Georgetown!O125+Greenville!O125+Greenwood!O125+Hampton!O125+Horry!O125+Jasper!O125+Kershaw!O125+Lancaster!O125+Laurens!O125+Lee!O125+Lexington!O125+Marion!O125+Marlboro!O125+McCormick!O125+Newberry!O125+Oconee!O125+Orangeburg!O125+Pickens!O125+Richland!O125+Saluda!O125+Spartanburg!O125+Sumter!O125+Union!O125+Williamsburg!O125+York!O125)</f>
        <v>52134960.079999998</v>
      </c>
      <c r="P125" s="12">
        <f>SUM(Abbeville!P125+Aiken!P125+Allendale!P125+Anderson!P125+Bamberg!P125+Barnwell!P125+Beaufort!P125+Berkeley!P125+Calhoun!P125+Charleston!P125+Cherokee!P125+Chester!P125+Chesterfield!P125+Clarendon!P125+Colleton!P125+Darlington!P125+Dorchester!P125+Dillon!P125+Edgefield!P125+Fairfield!P125+Florence!P125+Georgetown!P125+Greenville!P125+Greenwood!P125+Hampton!P125+Horry!P125+Jasper!P125+Kershaw!P125+Lancaster!P125+Laurens!P125+Lee!P125+Lexington!P125+Marion!P125+Marlboro!P125+McCormick!P125+Newberry!P125+Oconee!P125+Orangeburg!P125+Pickens!P125+Richland!P125+Saluda!P125+Spartanburg!P125+Sumter!P125+Union!P125+Williamsburg!P125+York!P125)</f>
        <v>56745189</v>
      </c>
      <c r="Q125" s="12">
        <f>SUM(Abbeville!Q125+Aiken!Q125+Allendale!Q125+Anderson!Q125+Bamberg!Q125+Barnwell!Q125+Beaufort!Q125+Berkeley!Q125+Calhoun!Q125+Charleston!Q125+Cherokee!Q125+Chester!Q125+Chesterfield!Q125+Clarendon!Q125+Colleton!Q125+Darlington!Q125+Dorchester!Q125+Dillon!Q125+Edgefield!Q125+Fairfield!Q125+Florence!Q125+Georgetown!Q125+Greenville!Q125+Greenwood!Q125+Hampton!Q125+Horry!Q125+Jasper!Q125+Kershaw!Q125+Lancaster!Q125+Laurens!Q125+Lee!Q125+Lexington!Q125+Marion!Q125+Marlboro!Q125+McCormick!Q125+Newberry!Q125+Oconee!Q125+Orangeburg!Q125+Pickens!Q125+Richland!Q125+Saluda!Q125+Spartanburg!Q125+Sumter!Q125+Union!Q125+Williamsburg!Q125+York!Q125)</f>
        <v>63684655.740000002</v>
      </c>
      <c r="R125" s="63">
        <f>SUM(Abbeville!R125+Aiken!R125+Allendale!R125+Anderson!R125+Bamberg!R125+Barnwell!R125+Beaufort!R125+Berkeley!R125+Calhoun!R125+Charleston!R125+Cherokee!R125+Chester!R125+Chesterfield!R125+Clarendon!R125+Colleton!R125+Darlington!R125+Dorchester!R125+Dillon!R125+Edgefield!R125+Fairfield!R125+Florence!R125+Georgetown!R125+Greenville!R125+Greenwood!R125+Hampton!R125+Horry!R125+Jasper!R125+Kershaw!R125+Lancaster!R125+Laurens!R125+Lee!R125+Lexington!R125+Marion!R125+Marlboro!R125+McCormick!R125+Newberry!R125+Oconee!R125+Orangeburg!R125+Pickens!R125+Richland!R125+Saluda!R125+Spartanburg!R125+Sumter!R125+Union!R125+Williamsburg!R125+York!R125)</f>
        <v>74281538.570000008</v>
      </c>
      <c r="S125" s="63">
        <f>SUM(Abbeville!S125+Aiken!S125+Allendale!S125+Anderson!S125+Bamberg!S125+Barnwell!S125+Beaufort!S125+Berkeley!S125+Calhoun!S125+Charleston!S125+Cherokee!S125+Chester!S125+Chesterfield!S125+Clarendon!S125+Colleton!S125+Darlington!S125+Dorchester!S125+Dillon!S125+Edgefield!S125+Fairfield!S125+Florence!S125+Georgetown!S125+Greenville!S125+Greenwood!S125+Hampton!S125+Horry!S125+Jasper!S125+Kershaw!S125+Lancaster!S125+Laurens!S125+Lee!S125+Lexington!S125+Marion!S125+Marlboro!S125+McCormick!S125+Newberry!S125+Oconee!S125+Orangeburg!S125+Pickens!S125+Richland!S125+Saluda!S125+Spartanburg!S125+Sumter!S125+Union!S125+Williamsburg!S125+York!S125)</f>
        <v>56745187.750000007</v>
      </c>
      <c r="T125" s="63">
        <f>SUM(Abbeville!T125+Aiken!T125+Allendale!T125+Anderson!T125+Bamberg!T125+Barnwell!T125+Beaufort!T125+Berkeley!T125+Calhoun!T125+Charleston!T125+Cherokee!T125+Chester!T125+Chesterfield!T125+Clarendon!T125+Colleton!T125+Darlington!T125+Dorchester!T125+Dillon!T125+Edgefield!T125+Fairfield!T125+Florence!T125+Georgetown!T125+Greenville!T125+Greenwood!T125+Hampton!T125+Horry!T125+Jasper!T125+Kershaw!T125+Lancaster!T125+Laurens!T125+Lee!T125+Lexington!T125+Marion!T125+Marlboro!T125+McCormick!T125+Newberry!T125+Oconee!T125+Orangeburg!T125+Pickens!T125+Richland!T125+Saluda!T125+Spartanburg!T125+Sumter!T125+Union!T125+Williamsburg!T125+York!T125)</f>
        <v>68487622.780000016</v>
      </c>
      <c r="U125" s="41">
        <f>SUM(Abbeville!U125+Aiken!U125+Allendale!U125+Anderson!U125+Bamberg!U125+Barnwell!U125+Beaufort!U125+Berkeley!U125+Calhoun!U125+Charleston!U125+Cherokee!U125+Chester!U125+Chesterfield!U125+Clarendon!U125+Colleton!U125+Darlington!U125+Dorchester!U125+Dillon!U125+Edgefield!U125+Fairfield!U125+Florence!U125+Georgetown!U125+Greenville!U125+Greenwood!U125+Hampton!U125+Horry!U125+Jasper!U125+Kershaw!U125+Lancaster!U125+Laurens!U125+Lee!U125+Lexington!U125+Marion!U125+Marlboro!U125+McCormick!U125+Newberry!U125+Oconee!U125+Orangeburg!U125+Pickens!U125+Richland!U125+Saluda!U125+Spartanburg!U125+Sumter!U125+Union!U125+Williamsburg!U125+York!U125)</f>
        <v>68082706.590000004</v>
      </c>
      <c r="V125" s="41">
        <f>SUM(Abbeville!V125+Aiken!V125+Allendale!V125+Anderson!V125+Bamberg!V125+Barnwell!V125+Beaufort!V125+Berkeley!V125+Calhoun!V125+Charleston!V125+Cherokee!V125+Chester!V125+Chesterfield!V125+Clarendon!V125+Colleton!V125+Darlington!V125+Dorchester!V125+Dillon!V125+Edgefield!V125+Fairfield!V125+Florence!V125+Georgetown!V125+Greenville!V125+Greenwood!V125+Hampton!V125+Horry!V125+Jasper!V125+Kershaw!V125+Lancaster!V125+Laurens!V125+Lee!V125+Lexington!V125+Marion!V125+Marlboro!V125+McCormick!V125+Newberry!V125+Oconee!V125+Orangeburg!V125+Pickens!V125+Richland!V125+Saluda!V125+Spartanburg!V125+Sumter!V125+Union!V125+Williamsburg!V125+York!V125)</f>
        <v>82441435.239999995</v>
      </c>
      <c r="W125" s="63">
        <f>SUM(Abbeville!W125+Aiken!W125+Allendale!W125+Anderson!W125+Bamberg!W125+Barnwell!W125+Beaufort!W125+Berkeley!W125+Calhoun!W125+Charleston!W125+Cherokee!W125+Chester!W125+Chesterfield!W125+Clarendon!W125+Colleton!W125+Darlington!W125+Dorchester!W125+Dillon!W125+Edgefield!W125+Fairfield!W125+Florence!W125+Georgetown!W125+Greenville!W125+Greenwood!W125+Hampton!W125+Horry!W125+Jasper!W125+Kershaw!W125+Lancaster!W125+Laurens!W125+Lee!W125+Lexington!W125+Marion!W125+Marlboro!W125+McCormick!W125+Newberry!W125+Oconee!W125+Orangeburg!W125+Pickens!W125+Richland!W125+Saluda!W125+Spartanburg!W125+Sumter!W125+Union!W125+Williamsburg!W125+York!W125)</f>
        <v>86297024.429999977</v>
      </c>
      <c r="X125" s="63">
        <f>SUM(Abbeville!X125+Aiken!X125+Allendale!X125+Anderson!X125+Bamberg!X125+Barnwell!X125+Beaufort!X125+Berkeley!X125+Calhoun!X125+Charleston!X125+Cherokee!X125+Chester!X125+Chesterfield!X125+Clarendon!X125+Colleton!X125+Darlington!X125+Dorchester!X125+Dillon!X125+Edgefield!X125+Fairfield!X125+Florence!X125+Georgetown!X125+Greenville!X125+Greenwood!X125+Hampton!X125+Horry!X125+Jasper!X125+Kershaw!X125+Lancaster!X125+Laurens!X125+Lee!X125+Lexington!X125+Marion!X125+Marlboro!X125+McCormick!X125+Newberry!X125+Oconee!X125+Orangeburg!X125+Pickens!X125+Richland!X125+Saluda!X125+Spartanburg!X125+Sumter!X125+Union!X125+Williamsburg!X125+York!X125)</f>
        <v>106712942.74999997</v>
      </c>
      <c r="Y125" s="63">
        <f>SUM(Abbeville!Y125+Aiken!Y125+Allendale!Y125+Anderson!Y125+Bamberg!Y125+Barnwell!Y125+Beaufort!Y125+Berkeley!Y125+Calhoun!Y125+Charleston!Y125+Cherokee!Y125+Chester!Y125+Chesterfield!Y125+Clarendon!Y125+Colleton!Y125+Darlington!Y125+Dorchester!Y125+Dillon!Y125+Edgefield!Y125+Fairfield!Y125+Florence!Y125+Georgetown!Y125+Greenville!Y125+Greenwood!Y125+Hampton!Y125+Horry!Y125+Jasper!Y125+Kershaw!Y125+Lancaster!Y125+Laurens!Y125+Lee!Y125+Lexington!Y125+Marion!Y125+Marlboro!Y125+McCormick!Y125+Newberry!Y125+Oconee!Y125+Orangeburg!Y125+Pickens!Y125+Richland!Y125+Saluda!Y125+Spartanburg!Y125+Sumter!Y125+Union!Y125+Williamsburg!Y125+York!Y125)</f>
        <v>105447995.05000003</v>
      </c>
      <c r="Z125" s="63">
        <f>SUM(Abbeville!Z125+Aiken!Z125+Allendale!Z125+Anderson!Z125+Bamberg!Z125+Barnwell!Z125+Beaufort!Z125+Berkeley!Z125+Calhoun!Z125+Charleston!Z125+Cherokee!Z125+Chester!Z125+Chesterfield!Z125+Clarendon!Z125+Colleton!Z125+Darlington!Z125+Dorchester!Z125+Dillon!Z125+Edgefield!Z125+Fairfield!Z125+Florence!Z125+Georgetown!Z125+Greenville!Z125+Greenwood!Z125+Hampton!Z125+Horry!Z125+Jasper!Z125+Kershaw!Z125+Lancaster!Z125+Laurens!Z125+Lee!Z125+Lexington!Z125+Marion!Z125+Marlboro!Z125+McCormick!Z125+Newberry!Z125+Oconee!Z125+Orangeburg!Z125+Pickens!Z125+Richland!Z125+Saluda!Z125+Spartanburg!Z125+Sumter!Z125+Union!Z125+Williamsburg!Z125+York!Z125)</f>
        <v>98502380.37999998</v>
      </c>
      <c r="AA125" s="63">
        <f>SUM(Abbeville!AA125+Aiken!AA125+Allendale!AA125+Anderson!AA125+Bamberg!AA125+Barnwell!AA125+Beaufort!AA125+Berkeley!AA125+Calhoun!AA125+Charleston!AA125+Cherokee!AA125+Chester!AA125+Chesterfield!AA125+Clarendon!AA125+Colleton!AA125+Darlington!AA125+Dorchester!AA125+Dillon!AA125+Edgefield!AA125+Fairfield!AA125+Florence!AA125+Georgetown!AA125+Greenville!AA125+Greenwood!AA125+Hampton!AA125+Horry!AA125+Jasper!AA125+Kershaw!AA125+Lancaster!AA125+Laurens!AA125+Lee!AA125+Lexington!AA125+Marion!AA125+Marlboro!AA125+McCormick!AA125+Newberry!AA125+Oconee!AA125+Orangeburg!AA125+Pickens!AA125+Richland!AA125+Saluda!AA125+Spartanburg!AA125+Sumter!AA125+Union!AA125+Williamsburg!AA125+York!AA125)</f>
        <v>90246019.24999997</v>
      </c>
      <c r="AB125" s="63">
        <v>88697181</v>
      </c>
      <c r="AC125" s="63">
        <v>78800619</v>
      </c>
      <c r="AD125" s="63">
        <v>80067146</v>
      </c>
      <c r="AE125" s="63">
        <v>81650683</v>
      </c>
      <c r="AF125" s="63">
        <v>78095074</v>
      </c>
      <c r="AG125" s="63">
        <v>84480941</v>
      </c>
      <c r="AH125" s="63">
        <v>80381791</v>
      </c>
      <c r="AI125" s="13">
        <v>-1.6272882019111923E-2</v>
      </c>
      <c r="AJ125" s="13">
        <v>-4.8521594947669916E-2</v>
      </c>
    </row>
    <row r="126" spans="1:44" ht="10.5" customHeight="1" x14ac:dyDescent="0.2">
      <c r="A126" s="11"/>
      <c r="B126" s="14"/>
      <c r="C126" s="11" t="s">
        <v>40</v>
      </c>
      <c r="D126" s="11"/>
      <c r="E126" s="11"/>
      <c r="F126" s="2"/>
      <c r="G126" s="12">
        <v>25228932</v>
      </c>
      <c r="H126" s="12">
        <v>27005803</v>
      </c>
      <c r="I126" s="12">
        <v>33879005</v>
      </c>
      <c r="J126" s="12">
        <v>39571907.510000005</v>
      </c>
      <c r="K126" s="12">
        <v>52216645</v>
      </c>
      <c r="L126" s="12">
        <v>55563217</v>
      </c>
      <c r="M126" s="12">
        <f>SUM(Abbeville!M126+Aiken!M126+Allendale!M126+Anderson!M126+Bamberg!M126+Barnwell!M126+Beaufort!M126+Berkeley!M126+Calhoun!M126+Charleston!M126+Cherokee!M126+Chester!M126+Chesterfield!M126+Clarendon!M126+Colleton!M126+Darlington!M126+Dorchester!M126+Dillon!M126+Edgefield!M126+Fairfield!M126+Florence!M126+Georgetown!M126+Greenville!M126+Greenwood!M126+Hampton!M126+Horry!M126+Jasper!M126+Kershaw!M126+Lancaster!M126+Laurens!M126+Lee!M126+Lexington!M126+Marion!M126+Marlboro!M126+McCormick!M126+Newberry!M126+Oconee!M126+Orangeburg!M126+Pickens!M126+Richland!M126+Saluda!M126+Spartanburg!M126+Sumter!M126+Union!M126+Williamsburg!M126+York!M126)</f>
        <v>70289724</v>
      </c>
      <c r="N126" s="12">
        <f>SUM(Abbeville!N126+Aiken!N126+Allendale!N126+Anderson!N126+Bamberg!N126+Barnwell!N126+Beaufort!N126+Berkeley!N126+Calhoun!N126+Charleston!N126+Cherokee!N126+Chester!N126+Chesterfield!N126+Clarendon!N126+Colleton!N126+Darlington!N126+Dorchester!N126+Dillon!N126+Edgefield!N126+Fairfield!N126+Florence!N126+Georgetown!N126+Greenville!N126+Greenwood!N126+Hampton!N126+Horry!N126+Jasper!N126+Kershaw!N126+Lancaster!N126+Laurens!N126+Lee!N126+Lexington!N126+Marion!N126+Marlboro!N126+McCormick!N126+Newberry!N126+Oconee!N126+Orangeburg!N126+Pickens!N126+Richland!N126+Saluda!N126+Spartanburg!N126+Sumter!N126+Union!N126+Williamsburg!N126+York!N126)</f>
        <v>77561820</v>
      </c>
      <c r="O126" s="12">
        <f>SUM(Abbeville!O126+Aiken!O126+Allendale!O126+Anderson!O126+Bamberg!O126+Barnwell!O126+Beaufort!O126+Berkeley!O126+Calhoun!O126+Charleston!O126+Cherokee!O126+Chester!O126+Chesterfield!O126+Clarendon!O126+Colleton!O126+Darlington!O126+Dorchester!O126+Dillon!O126+Edgefield!O126+Fairfield!O126+Florence!O126+Georgetown!O126+Greenville!O126+Greenwood!O126+Hampton!O126+Horry!O126+Jasper!O126+Kershaw!O126+Lancaster!O126+Laurens!O126+Lee!O126+Lexington!O126+Marion!O126+Marlboro!O126+McCormick!O126+Newberry!O126+Oconee!O126+Orangeburg!O126+Pickens!O126+Richland!O126+Saluda!O126+Spartanburg!O126+Sumter!O126+Union!O126+Williamsburg!O126+York!O126)</f>
        <v>85899053.459999979</v>
      </c>
      <c r="P126" s="12">
        <f>SUM(Abbeville!P126+Aiken!P126+Allendale!P126+Anderson!P126+Bamberg!P126+Barnwell!P126+Beaufort!P126+Berkeley!P126+Calhoun!P126+Charleston!P126+Cherokee!P126+Chester!P126+Chesterfield!P126+Clarendon!P126+Colleton!P126+Darlington!P126+Dorchester!P126+Dillon!P126+Edgefield!P126+Fairfield!P126+Florence!P126+Georgetown!P126+Greenville!P126+Greenwood!P126+Hampton!P126+Horry!P126+Jasper!P126+Kershaw!P126+Lancaster!P126+Laurens!P126+Lee!P126+Lexington!P126+Marion!P126+Marlboro!P126+McCormick!P126+Newberry!P126+Oconee!P126+Orangeburg!P126+Pickens!P126+Richland!P126+Saluda!P126+Spartanburg!P126+Sumter!P126+Union!P126+Williamsburg!P126+York!P126)</f>
        <v>86557669</v>
      </c>
      <c r="Q126" s="12">
        <f>SUM(Abbeville!Q126+Aiken!Q126+Allendale!Q126+Anderson!Q126+Bamberg!Q126+Barnwell!Q126+Beaufort!Q126+Berkeley!Q126+Calhoun!Q126+Charleston!Q126+Cherokee!Q126+Chester!Q126+Chesterfield!Q126+Clarendon!Q126+Colleton!Q126+Darlington!Q126+Dorchester!Q126+Dillon!Q126+Edgefield!Q126+Fairfield!Q126+Florence!Q126+Georgetown!Q126+Greenville!Q126+Greenwood!Q126+Hampton!Q126+Horry!Q126+Jasper!Q126+Kershaw!Q126+Lancaster!Q126+Laurens!Q126+Lee!Q126+Lexington!Q126+Marion!Q126+Marlboro!Q126+McCormick!Q126+Newberry!Q126+Oconee!Q126+Orangeburg!Q126+Pickens!Q126+Richland!Q126+Saluda!Q126+Spartanburg!Q126+Sumter!Q126+Union!Q126+Williamsburg!Q126+York!Q126)</f>
        <v>83038775.979999974</v>
      </c>
      <c r="R126" s="63">
        <f>SUM(Abbeville!R126+Aiken!R126+Allendale!R126+Anderson!R126+Bamberg!R126+Barnwell!R126+Beaufort!R126+Berkeley!R126+Calhoun!R126+Charleston!R126+Cherokee!R126+Chester!R126+Chesterfield!R126+Clarendon!R126+Colleton!R126+Darlington!R126+Dorchester!R126+Dillon!R126+Edgefield!R126+Fairfield!R126+Florence!R126+Georgetown!R126+Greenville!R126+Greenwood!R126+Hampton!R126+Horry!R126+Jasper!R126+Kershaw!R126+Lancaster!R126+Laurens!R126+Lee!R126+Lexington!R126+Marion!R126+Marlboro!R126+McCormick!R126+Newberry!R126+Oconee!R126+Orangeburg!R126+Pickens!R126+Richland!R126+Saluda!R126+Spartanburg!R126+Sumter!R126+Union!R126+Williamsburg!R126+York!R126)</f>
        <v>93015929.730000004</v>
      </c>
      <c r="S126" s="63">
        <f>SUM(Abbeville!S126+Aiken!S126+Allendale!S126+Anderson!S126+Bamberg!S126+Barnwell!S126+Beaufort!S126+Berkeley!S126+Calhoun!S126+Charleston!S126+Cherokee!S126+Chester!S126+Chesterfield!S126+Clarendon!S126+Colleton!S126+Darlington!S126+Dorchester!S126+Dillon!S126+Edgefield!S126+Fairfield!S126+Florence!S126+Georgetown!S126+Greenville!S126+Greenwood!S126+Hampton!S126+Horry!S126+Jasper!S126+Kershaw!S126+Lancaster!S126+Laurens!S126+Lee!S126+Lexington!S126+Marion!S126+Marlboro!S126+McCormick!S126+Newberry!S126+Oconee!S126+Orangeburg!S126+Pickens!S126+Richland!S126+Saluda!S126+Spartanburg!S126+Sumter!S126+Union!S126+Williamsburg!S126+York!S126)</f>
        <v>86557669.289999977</v>
      </c>
      <c r="T126" s="63">
        <f>SUM(Abbeville!T126+Aiken!T126+Allendale!T126+Anderson!T126+Bamberg!T126+Barnwell!T126+Beaufort!T126+Berkeley!T126+Calhoun!T126+Charleston!T126+Cherokee!T126+Chester!T126+Chesterfield!T126+Clarendon!T126+Colleton!T126+Darlington!T126+Dorchester!T126+Dillon!T126+Edgefield!T126+Fairfield!T126+Florence!T126+Georgetown!T126+Greenville!T126+Greenwood!T126+Hampton!T126+Horry!T126+Jasper!T126+Kershaw!T126+Lancaster!T126+Laurens!T126+Lee!T126+Lexington!T126+Marion!T126+Marlboro!T126+McCormick!T126+Newberry!T126+Oconee!T126+Orangeburg!T126+Pickens!T126+Richland!T126+Saluda!T126+Spartanburg!T126+Sumter!T126+Union!T126+Williamsburg!T126+York!T126)</f>
        <v>147850343.16999999</v>
      </c>
      <c r="U126" s="41">
        <f>SUM(Abbeville!U126+Aiken!U126+Allendale!U126+Anderson!U126+Bamberg!U126+Barnwell!U126+Beaufort!U126+Berkeley!U126+Calhoun!U126+Charleston!U126+Cherokee!U126+Chester!U126+Chesterfield!U126+Clarendon!U126+Colleton!U126+Darlington!U126+Dorchester!U126+Dillon!U126+Edgefield!U126+Fairfield!U126+Florence!U126+Georgetown!U126+Greenville!U126+Greenwood!U126+Hampton!U126+Horry!U126+Jasper!U126+Kershaw!U126+Lancaster!U126+Laurens!U126+Lee!U126+Lexington!U126+Marion!U126+Marlboro!U126+McCormick!U126+Newberry!U126+Oconee!U126+Orangeburg!U126+Pickens!U126+Richland!U126+Saluda!U126+Spartanburg!U126+Sumter!U126+Union!U126+Williamsburg!U126+York!U126)</f>
        <v>147782639.79999998</v>
      </c>
      <c r="V126" s="41">
        <f>SUM(Abbeville!V126+Aiken!V126+Allendale!V126+Anderson!V126+Bamberg!V126+Barnwell!V126+Beaufort!V126+Berkeley!V126+Calhoun!V126+Charleston!V126+Cherokee!V126+Chester!V126+Chesterfield!V126+Clarendon!V126+Colleton!V126+Darlington!V126+Dorchester!V126+Dillon!V126+Edgefield!V126+Fairfield!V126+Florence!V126+Georgetown!V126+Greenville!V126+Greenwood!V126+Hampton!V126+Horry!V126+Jasper!V126+Kershaw!V126+Lancaster!V126+Laurens!V126+Lee!V126+Lexington!V126+Marion!V126+Marlboro!V126+McCormick!V126+Newberry!V126+Oconee!V126+Orangeburg!V126+Pickens!V126+Richland!V126+Saluda!V126+Spartanburg!V126+Sumter!V126+Union!V126+Williamsburg!V126+York!V126)</f>
        <v>148108798.03999996</v>
      </c>
      <c r="W126" s="63">
        <f>SUM(Abbeville!W126+Aiken!W126+Allendale!W126+Anderson!W126+Bamberg!W126+Barnwell!W126+Beaufort!W126+Berkeley!W126+Calhoun!W126+Charleston!W126+Cherokee!W126+Chester!W126+Chesterfield!W126+Clarendon!W126+Colleton!W126+Darlington!W126+Dorchester!W126+Dillon!W126+Edgefield!W126+Fairfield!W126+Florence!W126+Georgetown!W126+Greenville!W126+Greenwood!W126+Hampton!W126+Horry!W126+Jasper!W126+Kershaw!W126+Lancaster!W126+Laurens!W126+Lee!W126+Lexington!W126+Marion!W126+Marlboro!W126+McCormick!W126+Newberry!W126+Oconee!W126+Orangeburg!W126+Pickens!W126+Richland!W126+Saluda!W126+Spartanburg!W126+Sumter!W126+Union!W126+Williamsburg!W126+York!W126)</f>
        <v>149190343.22</v>
      </c>
      <c r="X126" s="63">
        <f>SUM(Abbeville!X126+Aiken!X126+Allendale!X126+Anderson!X126+Bamberg!X126+Barnwell!X126+Beaufort!X126+Berkeley!X126+Calhoun!X126+Charleston!X126+Cherokee!X126+Chester!X126+Chesterfield!X126+Clarendon!X126+Colleton!X126+Darlington!X126+Dorchester!X126+Dillon!X126+Edgefield!X126+Fairfield!X126+Florence!X126+Georgetown!X126+Greenville!X126+Greenwood!X126+Hampton!X126+Horry!X126+Jasper!X126+Kershaw!X126+Lancaster!X126+Laurens!X126+Lee!X126+Lexington!X126+Marion!X126+Marlboro!X126+McCormick!X126+Newberry!X126+Oconee!X126+Orangeburg!X126+Pickens!X126+Richland!X126+Saluda!X126+Spartanburg!X126+Sumter!X126+Union!X126+Williamsburg!X126+York!X126)</f>
        <v>141248861.21999997</v>
      </c>
      <c r="Y126" s="63">
        <f>SUM(Abbeville!Y126+Aiken!Y126+Allendale!Y126+Anderson!Y126+Bamberg!Y126+Barnwell!Y126+Beaufort!Y126+Berkeley!Y126+Calhoun!Y126+Charleston!Y126+Cherokee!Y126+Chester!Y126+Chesterfield!Y126+Clarendon!Y126+Colleton!Y126+Darlington!Y126+Dorchester!Y126+Dillon!Y126+Edgefield!Y126+Fairfield!Y126+Florence!Y126+Georgetown!Y126+Greenville!Y126+Greenwood!Y126+Hampton!Y126+Horry!Y126+Jasper!Y126+Kershaw!Y126+Lancaster!Y126+Laurens!Y126+Lee!Y126+Lexington!Y126+Marion!Y126+Marlboro!Y126+McCormick!Y126+Newberry!Y126+Oconee!Y126+Orangeburg!Y126+Pickens!Y126+Richland!Y126+Saluda!Y126+Spartanburg!Y126+Sumter!Y126+Union!Y126+Williamsburg!Y126+York!Y126)</f>
        <v>141925744.21000004</v>
      </c>
      <c r="Z126" s="63">
        <f>SUM(Abbeville!Z126+Aiken!Z126+Allendale!Z126+Anderson!Z126+Bamberg!Z126+Barnwell!Z126+Beaufort!Z126+Berkeley!Z126+Calhoun!Z126+Charleston!Z126+Cherokee!Z126+Chester!Z126+Chesterfield!Z126+Clarendon!Z126+Colleton!Z126+Darlington!Z126+Dorchester!Z126+Dillon!Z126+Edgefield!Z126+Fairfield!Z126+Florence!Z126+Georgetown!Z126+Greenville!Z126+Greenwood!Z126+Hampton!Z126+Horry!Z126+Jasper!Z126+Kershaw!Z126+Lancaster!Z126+Laurens!Z126+Lee!Z126+Lexington!Z126+Marion!Z126+Marlboro!Z126+McCormick!Z126+Newberry!Z126+Oconee!Z126+Orangeburg!Z126+Pickens!Z126+Richland!Z126+Saluda!Z126+Spartanburg!Z126+Sumter!Z126+Union!Z126+Williamsburg!Z126+York!Z126)</f>
        <v>270989765.91000003</v>
      </c>
      <c r="AA126" s="63">
        <f>SUM(Abbeville!AA126+Aiken!AA126+Allendale!AA126+Anderson!AA126+Bamberg!AA126+Barnwell!AA126+Beaufort!AA126+Berkeley!AA126+Calhoun!AA126+Charleston!AA126+Cherokee!AA126+Chester!AA126+Chesterfield!AA126+Clarendon!AA126+Colleton!AA126+Darlington!AA126+Dorchester!AA126+Dillon!AA126+Edgefield!AA126+Fairfield!AA126+Florence!AA126+Georgetown!AA126+Greenville!AA126+Greenwood!AA126+Hampton!AA126+Horry!AA126+Jasper!AA126+Kershaw!AA126+Lancaster!AA126+Laurens!AA126+Lee!AA126+Lexington!AA126+Marion!AA126+Marlboro!AA126+McCormick!AA126+Newberry!AA126+Oconee!AA126+Orangeburg!AA126+Pickens!AA126+Richland!AA126+Saluda!AA126+Spartanburg!AA126+Sumter!AA126+Union!AA126+Williamsburg!AA126+York!AA126)</f>
        <v>280493732.11000001</v>
      </c>
      <c r="AB126" s="63">
        <v>302531826</v>
      </c>
      <c r="AC126" s="63">
        <v>310900415</v>
      </c>
      <c r="AD126" s="63">
        <v>301508193</v>
      </c>
      <c r="AE126" s="63">
        <v>323751640</v>
      </c>
      <c r="AF126" s="63">
        <v>324603847</v>
      </c>
      <c r="AG126" s="63">
        <v>339936006</v>
      </c>
      <c r="AH126" s="63">
        <v>360035247</v>
      </c>
      <c r="AI126" s="13">
        <v>2.9427245785042633E-2</v>
      </c>
      <c r="AJ126" s="13">
        <v>5.912654336475319E-2</v>
      </c>
    </row>
    <row r="127" spans="1:44" ht="10.5" customHeight="1" x14ac:dyDescent="0.2">
      <c r="A127" s="11"/>
      <c r="B127" s="14"/>
      <c r="C127" s="11" t="s">
        <v>41</v>
      </c>
      <c r="D127" s="11"/>
      <c r="E127" s="11"/>
      <c r="F127" s="2"/>
      <c r="G127" s="12">
        <v>0</v>
      </c>
      <c r="H127" s="12">
        <v>0</v>
      </c>
      <c r="I127" s="12">
        <v>0</v>
      </c>
      <c r="J127" s="12">
        <v>0</v>
      </c>
      <c r="K127" s="12">
        <v>9765467</v>
      </c>
      <c r="L127" s="12">
        <v>23531911</v>
      </c>
      <c r="M127" s="12">
        <f>SUM(Abbeville!M127+Aiken!M127+Allendale!M127+Anderson!M127+Bamberg!M127+Barnwell!M127+Beaufort!M127+Berkeley!M127+Calhoun!M127+Charleston!M127+Cherokee!M127+Chester!M127+Chesterfield!M127+Clarendon!M127+Colleton!M127+Darlington!M127+Dorchester!M127+Dillon!M127+Edgefield!M127+Fairfield!M127+Florence!M127+Georgetown!M127+Greenville!M127+Greenwood!M127+Hampton!M127+Horry!M127+Jasper!M127+Kershaw!M127+Lancaster!M127+Laurens!M127+Lee!M127+Lexington!M127+Marion!M127+Marlboro!M127+McCormick!M127+Newberry!M127+Oconee!M127+Orangeburg!M127+Pickens!M127+Richland!M127+Saluda!M127+Spartanburg!M127+Sumter!M127+Union!M127+Williamsburg!M127+York!M127)</f>
        <v>24570019</v>
      </c>
      <c r="N127" s="12">
        <f>SUM(Abbeville!N127+Aiken!N127+Allendale!N127+Anderson!N127+Bamberg!N127+Barnwell!N127+Beaufort!N127+Berkeley!N127+Calhoun!N127+Charleston!N127+Cherokee!N127+Chester!N127+Chesterfield!N127+Clarendon!N127+Colleton!N127+Darlington!N127+Dorchester!N127+Dillon!N127+Edgefield!N127+Fairfield!N127+Florence!N127+Georgetown!N127+Greenville!N127+Greenwood!N127+Hampton!N127+Horry!N127+Jasper!N127+Kershaw!N127+Lancaster!N127+Laurens!N127+Lee!N127+Lexington!N127+Marion!N127+Marlboro!N127+McCormick!N127+Newberry!N127+Oconee!N127+Orangeburg!N127+Pickens!N127+Richland!N127+Saluda!N127+Spartanburg!N127+Sumter!N127+Union!N127+Williamsburg!N127+York!N127)</f>
        <v>25200764</v>
      </c>
      <c r="O127" s="12">
        <f>SUM(Abbeville!O127+Aiken!O127+Allendale!O127+Anderson!O127+Bamberg!O127+Barnwell!O127+Beaufort!O127+Berkeley!O127+Calhoun!O127+Charleston!O127+Cherokee!O127+Chester!O127+Chesterfield!O127+Clarendon!O127+Colleton!O127+Darlington!O127+Dorchester!O127+Dillon!O127+Edgefield!O127+Fairfield!O127+Florence!O127+Georgetown!O127+Greenville!O127+Greenwood!O127+Hampton!O127+Horry!O127+Jasper!O127+Kershaw!O127+Lancaster!O127+Laurens!O127+Lee!O127+Lexington!O127+Marion!O127+Marlboro!O127+McCormick!O127+Newberry!O127+Oconee!O127+Orangeburg!O127+Pickens!O127+Richland!O127+Saluda!O127+Spartanburg!O127+Sumter!O127+Union!O127+Williamsburg!O127+York!O127)</f>
        <v>35137365</v>
      </c>
      <c r="P127" s="12">
        <f>SUM(Abbeville!P127+Aiken!P127+Allendale!P127+Anderson!P127+Bamberg!P127+Barnwell!P127+Beaufort!P127+Berkeley!P127+Calhoun!P127+Charleston!P127+Cherokee!P127+Chester!P127+Chesterfield!P127+Clarendon!P127+Colleton!P127+Darlington!P127+Dorchester!P127+Dillon!P127+Edgefield!P127+Fairfield!P127+Florence!P127+Georgetown!P127+Greenville!P127+Greenwood!P127+Hampton!P127+Horry!P127+Jasper!P127+Kershaw!P127+Lancaster!P127+Laurens!P127+Lee!P127+Lexington!P127+Marion!P127+Marlboro!P127+McCormick!P127+Newberry!P127+Oconee!P127+Orangeburg!P127+Pickens!P127+Richland!P127+Saluda!P127+Spartanburg!P127+Sumter!P127+Union!P127+Williamsburg!P127+York!P127)</f>
        <v>31843617</v>
      </c>
      <c r="Q127" s="12">
        <f>SUM(Abbeville!Q127+Aiken!Q127+Allendale!Q127+Anderson!Q127+Bamberg!Q127+Barnwell!Q127+Beaufort!Q127+Berkeley!Q127+Calhoun!Q127+Charleston!Q127+Cherokee!Q127+Chester!Q127+Chesterfield!Q127+Clarendon!Q127+Colleton!Q127+Darlington!Q127+Dorchester!Q127+Dillon!Q127+Edgefield!Q127+Fairfield!Q127+Florence!Q127+Georgetown!Q127+Greenville!Q127+Greenwood!Q127+Hampton!Q127+Horry!Q127+Jasper!Q127+Kershaw!Q127+Lancaster!Q127+Laurens!Q127+Lee!Q127+Lexington!Q127+Marion!Q127+Marlboro!Q127+McCormick!Q127+Newberry!Q127+Oconee!Q127+Orangeburg!Q127+Pickens!Q127+Richland!Q127+Saluda!Q127+Spartanburg!Q127+Sumter!Q127+Union!Q127+Williamsburg!Q127+York!Q127)</f>
        <v>32322571</v>
      </c>
      <c r="R127" s="63">
        <f>SUM(Abbeville!R127+Aiken!R127+Allendale!R127+Anderson!R127+Bamberg!R127+Barnwell!R127+Beaufort!R127+Berkeley!R127+Calhoun!R127+Charleston!R127+Cherokee!R127+Chester!R127+Chesterfield!R127+Clarendon!R127+Colleton!R127+Darlington!R127+Dorchester!R127+Dillon!R127+Edgefield!R127+Fairfield!R127+Florence!R127+Georgetown!R127+Greenville!R127+Greenwood!R127+Hampton!R127+Horry!R127+Jasper!R127+Kershaw!R127+Lancaster!R127+Laurens!R127+Lee!R127+Lexington!R127+Marion!R127+Marlboro!R127+McCormick!R127+Newberry!R127+Oconee!R127+Orangeburg!R127+Pickens!R127+Richland!R127+Saluda!R127+Spartanburg!R127+Sumter!R127+Union!R127+Williamsburg!R127+York!R127)</f>
        <v>34332507</v>
      </c>
      <c r="S127" s="63">
        <f>SUM(Abbeville!S127+Aiken!S127+Allendale!S127+Anderson!S127+Bamberg!S127+Barnwell!S127+Beaufort!S127+Berkeley!S127+Calhoun!S127+Charleston!S127+Cherokee!S127+Chester!S127+Chesterfield!S127+Clarendon!S127+Colleton!S127+Darlington!S127+Dorchester!S127+Dillon!S127+Edgefield!S127+Fairfield!S127+Florence!S127+Georgetown!S127+Greenville!S127+Greenwood!S127+Hampton!S127+Horry!S127+Jasper!S127+Kershaw!S127+Lancaster!S127+Laurens!S127+Lee!S127+Lexington!S127+Marion!S127+Marlboro!S127+McCormick!S127+Newberry!S127+Oconee!S127+Orangeburg!S127+Pickens!S127+Richland!S127+Saluda!S127+Spartanburg!S127+Sumter!S127+Union!S127+Williamsburg!S127+York!S127)</f>
        <v>35909221</v>
      </c>
      <c r="T127" s="63">
        <f>SUM(Abbeville!T127+Aiken!T127+Allendale!T127+Anderson!T127+Bamberg!T127+Barnwell!T127+Beaufort!T127+Berkeley!T127+Calhoun!T127+Charleston!T127+Cherokee!T127+Chester!T127+Chesterfield!T127+Clarendon!T127+Colleton!T127+Darlington!T127+Dorchester!T127+Dillon!T127+Edgefield!T127+Fairfield!T127+Florence!T127+Georgetown!T127+Greenville!T127+Greenwood!T127+Hampton!T127+Horry!T127+Jasper!T127+Kershaw!T127+Lancaster!T127+Laurens!T127+Lee!T127+Lexington!T127+Marion!T127+Marlboro!T127+McCormick!T127+Newberry!T127+Oconee!T127+Orangeburg!T127+Pickens!T127+Richland!T127+Saluda!T127+Spartanburg!T127+Sumter!T127+Union!T127+Williamsburg!T127+York!T127)</f>
        <v>43892298</v>
      </c>
      <c r="U127" s="41">
        <f>SUM(Abbeville!U127+Aiken!U127+Allendale!U127+Anderson!U127+Bamberg!U127+Barnwell!U127+Beaufort!U127+Berkeley!U127+Calhoun!U127+Charleston!U127+Cherokee!U127+Chester!U127+Chesterfield!U127+Clarendon!U127+Colleton!U127+Darlington!U127+Dorchester!U127+Dillon!U127+Edgefield!U127+Fairfield!U127+Florence!U127+Georgetown!U127+Greenville!U127+Greenwood!U127+Hampton!U127+Horry!U127+Jasper!U127+Kershaw!U127+Lancaster!U127+Laurens!U127+Lee!U127+Lexington!U127+Marion!U127+Marlboro!U127+McCormick!U127+Newberry!U127+Oconee!U127+Orangeburg!U127+Pickens!U127+Richland!U127+Saluda!U127+Spartanburg!U127+Sumter!U127+Union!U127+Williamsburg!U127+York!U127)</f>
        <v>46970450</v>
      </c>
      <c r="V127" s="41">
        <f>SUM(Abbeville!V127+Aiken!V127+Allendale!V127+Anderson!V127+Bamberg!V127+Barnwell!V127+Beaufort!V127+Berkeley!V127+Calhoun!V127+Charleston!V127+Cherokee!V127+Chester!V127+Chesterfield!V127+Clarendon!V127+Colleton!V127+Darlington!V127+Dorchester!V127+Dillon!V127+Edgefield!V127+Fairfield!V127+Florence!V127+Georgetown!V127+Greenville!V127+Greenwood!V127+Hampton!V127+Horry!V127+Jasper!V127+Kershaw!V127+Lancaster!V127+Laurens!V127+Lee!V127+Lexington!V127+Marion!V127+Marlboro!V127+McCormick!V127+Newberry!V127+Oconee!V127+Orangeburg!V127+Pickens!V127+Richland!V127+Saluda!V127+Spartanburg!V127+Sumter!V127+Union!V127+Williamsburg!V127+York!V127)</f>
        <v>56817657.810000002</v>
      </c>
      <c r="W127" s="63">
        <f>SUM(Abbeville!W127+Aiken!W127+Allendale!W127+Anderson!W127+Bamberg!W127+Barnwell!W127+Beaufort!W127+Berkeley!W127+Calhoun!W127+Charleston!W127+Cherokee!W127+Chester!W127+Chesterfield!W127+Clarendon!W127+Colleton!W127+Darlington!W127+Dorchester!W127+Dillon!W127+Edgefield!W127+Fairfield!W127+Florence!W127+Georgetown!W127+Greenville!W127+Greenwood!W127+Hampton!W127+Horry!W127+Jasper!W127+Kershaw!W127+Lancaster!W127+Laurens!W127+Lee!W127+Lexington!W127+Marion!W127+Marlboro!W127+McCormick!W127+Newberry!W127+Oconee!W127+Orangeburg!W127+Pickens!W127+Richland!W127+Saluda!W127+Spartanburg!W127+Sumter!W127+Union!W127+Williamsburg!W127+York!W127)</f>
        <v>56244756</v>
      </c>
      <c r="X127" s="63">
        <f>SUM(Abbeville!X127+Aiken!X127+Allendale!X127+Anderson!X127+Bamberg!X127+Barnwell!X127+Beaufort!X127+Berkeley!X127+Calhoun!X127+Charleston!X127+Cherokee!X127+Chester!X127+Chesterfield!X127+Clarendon!X127+Colleton!X127+Darlington!X127+Dorchester!X127+Dillon!X127+Edgefield!X127+Fairfield!X127+Florence!X127+Georgetown!X127+Greenville!X127+Greenwood!X127+Hampton!X127+Horry!X127+Jasper!X127+Kershaw!X127+Lancaster!X127+Laurens!X127+Lee!X127+Lexington!X127+Marion!X127+Marlboro!X127+McCormick!X127+Newberry!X127+Oconee!X127+Orangeburg!X127+Pickens!X127+Richland!X127+Saluda!X127+Spartanburg!X127+Sumter!X127+Union!X127+Williamsburg!X127+York!X127)</f>
        <v>53764682</v>
      </c>
      <c r="Y127" s="63">
        <f>SUM(Abbeville!Y127+Aiken!Y127+Allendale!Y127+Anderson!Y127+Bamberg!Y127+Barnwell!Y127+Beaufort!Y127+Berkeley!Y127+Calhoun!Y127+Charleston!Y127+Cherokee!Y127+Chester!Y127+Chesterfield!Y127+Clarendon!Y127+Colleton!Y127+Darlington!Y127+Dorchester!Y127+Dillon!Y127+Edgefield!Y127+Fairfield!Y127+Florence!Y127+Georgetown!Y127+Greenville!Y127+Greenwood!Y127+Hampton!Y127+Horry!Y127+Jasper!Y127+Kershaw!Y127+Lancaster!Y127+Laurens!Y127+Lee!Y127+Lexington!Y127+Marion!Y127+Marlboro!Y127+McCormick!Y127+Newberry!Y127+Oconee!Y127+Orangeburg!Y127+Pickens!Y127+Richland!Y127+Saluda!Y127+Spartanburg!Y127+Sumter!Y127+Union!Y127+Williamsburg!Y127+York!Y127)</f>
        <v>57006204</v>
      </c>
      <c r="Z127" s="63">
        <f>SUM(Abbeville!Z127+Aiken!Z127+Allendale!Z127+Anderson!Z127+Bamberg!Z127+Barnwell!Z127+Beaufort!Z127+Berkeley!Z127+Calhoun!Z127+Charleston!Z127+Cherokee!Z127+Chester!Z127+Chesterfield!Z127+Clarendon!Z127+Colleton!Z127+Darlington!Z127+Dorchester!Z127+Dillon!Z127+Edgefield!Z127+Fairfield!Z127+Florence!Z127+Georgetown!Z127+Greenville!Z127+Greenwood!Z127+Hampton!Z127+Horry!Z127+Jasper!Z127+Kershaw!Z127+Lancaster!Z127+Laurens!Z127+Lee!Z127+Lexington!Z127+Marion!Z127+Marlboro!Z127+McCormick!Z127+Newberry!Z127+Oconee!Z127+Orangeburg!Z127+Pickens!Z127+Richland!Z127+Saluda!Z127+Spartanburg!Z127+Sumter!Z127+Union!Z127+Williamsburg!Z127+York!Z127)</f>
        <v>63843516</v>
      </c>
      <c r="AA127" s="63">
        <f>SUM(Abbeville!AA127+Aiken!AA127+Allendale!AA127+Anderson!AA127+Bamberg!AA127+Barnwell!AA127+Beaufort!AA127+Berkeley!AA127+Calhoun!AA127+Charleston!AA127+Cherokee!AA127+Chester!AA127+Chesterfield!AA127+Clarendon!AA127+Colleton!AA127+Darlington!AA127+Dorchester!AA127+Dillon!AA127+Edgefield!AA127+Fairfield!AA127+Florence!AA127+Georgetown!AA127+Greenville!AA127+Greenwood!AA127+Hampton!AA127+Horry!AA127+Jasper!AA127+Kershaw!AA127+Lancaster!AA127+Laurens!AA127+Lee!AA127+Lexington!AA127+Marion!AA127+Marlboro!AA127+McCormick!AA127+Newberry!AA127+Oconee!AA127+Orangeburg!AA127+Pickens!AA127+Richland!AA127+Saluda!AA127+Spartanburg!AA127+Sumter!AA127+Union!AA127+Williamsburg!AA127+York!AA127)</f>
        <v>64554209</v>
      </c>
      <c r="AB127" s="63">
        <v>68130895</v>
      </c>
      <c r="AC127" s="63">
        <v>72825910</v>
      </c>
      <c r="AD127" s="63">
        <v>77191402</v>
      </c>
      <c r="AE127" s="63">
        <v>80604436</v>
      </c>
      <c r="AF127" s="63">
        <v>85254859</v>
      </c>
      <c r="AG127" s="63">
        <v>87869726</v>
      </c>
      <c r="AH127" s="63">
        <v>55133060</v>
      </c>
      <c r="AI127" s="13">
        <v>-3.4665115736937202E-2</v>
      </c>
      <c r="AJ127" s="13">
        <v>-0.37255909959250355</v>
      </c>
    </row>
    <row r="128" spans="1:44" ht="10.5" customHeight="1" x14ac:dyDescent="0.2">
      <c r="A128" s="11"/>
      <c r="B128" s="14"/>
      <c r="C128" s="11" t="s">
        <v>42</v>
      </c>
      <c r="D128" s="11"/>
      <c r="E128" s="11"/>
      <c r="F128" s="2"/>
      <c r="G128" s="12">
        <v>0</v>
      </c>
      <c r="H128" s="12">
        <v>0</v>
      </c>
      <c r="I128" s="12">
        <v>0</v>
      </c>
      <c r="J128" s="12">
        <v>0</v>
      </c>
      <c r="K128" s="12">
        <v>6236111</v>
      </c>
      <c r="L128" s="12">
        <v>9539328</v>
      </c>
      <c r="M128" s="12">
        <f>SUM(Abbeville!M128+Aiken!M128+Allendale!M128+Anderson!M128+Bamberg!M128+Barnwell!M128+Beaufort!M128+Berkeley!M128+Calhoun!M128+Charleston!M128+Cherokee!M128+Chester!M128+Chesterfield!M128+Clarendon!M128+Colleton!M128+Darlington!M128+Dorchester!M128+Dillon!M128+Edgefield!M128+Fairfield!M128+Florence!M128+Georgetown!M128+Greenville!M128+Greenwood!M128+Hampton!M128+Horry!M128+Jasper!M128+Kershaw!M128+Lancaster!M128+Laurens!M128+Lee!M128+Lexington!M128+Marion!M128+Marlboro!M128+McCormick!M128+Newberry!M128+Oconee!M128+Orangeburg!M128+Pickens!M128+Richland!M128+Saluda!M128+Spartanburg!M128+Sumter!M128+Union!M128+Williamsburg!M128+York!M128)</f>
        <v>10719350</v>
      </c>
      <c r="N128" s="12">
        <f>SUM(Abbeville!N128+Aiken!N128+Allendale!N128+Anderson!N128+Bamberg!N128+Barnwell!N128+Beaufort!N128+Berkeley!N128+Calhoun!N128+Charleston!N128+Cherokee!N128+Chester!N128+Chesterfield!N128+Clarendon!N128+Colleton!N128+Darlington!N128+Dorchester!N128+Dillon!N128+Edgefield!N128+Fairfield!N128+Florence!N128+Georgetown!N128+Greenville!N128+Greenwood!N128+Hampton!N128+Horry!N128+Jasper!N128+Kershaw!N128+Lancaster!N128+Laurens!N128+Lee!N128+Lexington!N128+Marion!N128+Marlboro!N128+McCormick!N128+Newberry!N128+Oconee!N128+Orangeburg!N128+Pickens!N128+Richland!N128+Saluda!N128+Spartanburg!N128+Sumter!N128+Union!N128+Williamsburg!N128+York!N128)</f>
        <v>12857544</v>
      </c>
      <c r="O128" s="12">
        <f>SUM(Abbeville!O128+Aiken!O128+Allendale!O128+Anderson!O128+Bamberg!O128+Barnwell!O128+Beaufort!O128+Berkeley!O128+Calhoun!O128+Charleston!O128+Cherokee!O128+Chester!O128+Chesterfield!O128+Clarendon!O128+Colleton!O128+Darlington!O128+Dorchester!O128+Dillon!O128+Edgefield!O128+Fairfield!O128+Florence!O128+Georgetown!O128+Greenville!O128+Greenwood!O128+Hampton!O128+Horry!O128+Jasper!O128+Kershaw!O128+Lancaster!O128+Laurens!O128+Lee!O128+Lexington!O128+Marion!O128+Marlboro!O128+McCormick!O128+Newberry!O128+Oconee!O128+Orangeburg!O128+Pickens!O128+Richland!O128+Saluda!O128+Spartanburg!O128+Sumter!O128+Union!O128+Williamsburg!O128+York!O128)</f>
        <v>12773647</v>
      </c>
      <c r="P128" s="12">
        <f>SUM(Abbeville!P128+Aiken!P128+Allendale!P128+Anderson!P128+Bamberg!P128+Barnwell!P128+Beaufort!P128+Berkeley!P128+Calhoun!P128+Charleston!P128+Cherokee!P128+Chester!P128+Chesterfield!P128+Clarendon!P128+Colleton!P128+Darlington!P128+Dorchester!P128+Dillon!P128+Edgefield!P128+Fairfield!P128+Florence!P128+Georgetown!P128+Greenville!P128+Greenwood!P128+Hampton!P128+Horry!P128+Jasper!P128+Kershaw!P128+Lancaster!P128+Laurens!P128+Lee!P128+Lexington!P128+Marion!P128+Marlboro!P128+McCormick!P128+Newberry!P128+Oconee!P128+Orangeburg!P128+Pickens!P128+Richland!P128+Saluda!P128+Spartanburg!P128+Sumter!P128+Union!P128+Williamsburg!P128+York!P128)</f>
        <v>11875654</v>
      </c>
      <c r="Q128" s="12">
        <f>SUM(Abbeville!Q128+Aiken!Q128+Allendale!Q128+Anderson!Q128+Bamberg!Q128+Barnwell!Q128+Beaufort!Q128+Berkeley!Q128+Calhoun!Q128+Charleston!Q128+Cherokee!Q128+Chester!Q128+Chesterfield!Q128+Clarendon!Q128+Colleton!Q128+Darlington!Q128+Dorchester!Q128+Dillon!Q128+Edgefield!Q128+Fairfield!Q128+Florence!Q128+Georgetown!Q128+Greenville!Q128+Greenwood!Q128+Hampton!Q128+Horry!Q128+Jasper!Q128+Kershaw!Q128+Lancaster!Q128+Laurens!Q128+Lee!Q128+Lexington!Q128+Marion!Q128+Marlboro!Q128+McCormick!Q128+Newberry!Q128+Oconee!Q128+Orangeburg!Q128+Pickens!Q128+Richland!Q128+Saluda!Q128+Spartanburg!Q128+Sumter!Q128+Union!Q128+Williamsburg!Q128+York!Q128)</f>
        <v>12472543</v>
      </c>
      <c r="R128" s="63">
        <f>SUM(Abbeville!R128+Aiken!R128+Allendale!R128+Anderson!R128+Bamberg!R128+Barnwell!R128+Beaufort!R128+Berkeley!R128+Calhoun!R128+Charleston!R128+Cherokee!R128+Chester!R128+Chesterfield!R128+Clarendon!R128+Colleton!R128+Darlington!R128+Dorchester!R128+Dillon!R128+Edgefield!R128+Fairfield!R128+Florence!R128+Georgetown!R128+Greenville!R128+Greenwood!R128+Hampton!R128+Horry!R128+Jasper!R128+Kershaw!R128+Lancaster!R128+Laurens!R128+Lee!R128+Lexington!R128+Marion!R128+Marlboro!R128+McCormick!R128+Newberry!R128+Oconee!R128+Orangeburg!R128+Pickens!R128+Richland!R128+Saluda!R128+Spartanburg!R128+Sumter!R128+Union!R128+Williamsburg!R128+York!R128)</f>
        <v>16320998</v>
      </c>
      <c r="S128" s="63">
        <f>SUM(Abbeville!S128+Aiken!S128+Allendale!S128+Anderson!S128+Bamberg!S128+Barnwell!S128+Beaufort!S128+Berkeley!S128+Calhoun!S128+Charleston!S128+Cherokee!S128+Chester!S128+Chesterfield!S128+Clarendon!S128+Colleton!S128+Darlington!S128+Dorchester!S128+Dillon!S128+Edgefield!S128+Fairfield!S128+Florence!S128+Georgetown!S128+Greenville!S128+Greenwood!S128+Hampton!S128+Horry!S128+Jasper!S128+Kershaw!S128+Lancaster!S128+Laurens!S128+Lee!S128+Lexington!S128+Marion!S128+Marlboro!S128+McCormick!S128+Newberry!S128+Oconee!S128+Orangeburg!S128+Pickens!S128+Richland!S128+Saluda!S128+Spartanburg!S128+Sumter!S128+Union!S128+Williamsburg!S128+York!S128)</f>
        <v>17342043.220266216</v>
      </c>
      <c r="T128" s="63">
        <f>SUM(Abbeville!T128+Aiken!T128+Allendale!T128+Anderson!T128+Bamberg!T128+Barnwell!T128+Beaufort!T128+Berkeley!T128+Calhoun!T128+Charleston!T128+Cherokee!T128+Chester!T128+Chesterfield!T128+Clarendon!T128+Colleton!T128+Darlington!T128+Dorchester!T128+Dillon!T128+Edgefield!T128+Fairfield!T128+Florence!T128+Georgetown!T128+Greenville!T128+Greenwood!T128+Hampton!T128+Horry!T128+Jasper!T128+Kershaw!T128+Lancaster!T128+Laurens!T128+Lee!T128+Lexington!T128+Marion!T128+Marlboro!T128+McCormick!T128+Newberry!T128+Oconee!T128+Orangeburg!T128+Pickens!T128+Richland!T128+Saluda!T128+Spartanburg!T128+Sumter!T128+Union!T128+Williamsburg!T128+York!T128)</f>
        <v>18186300.859999999</v>
      </c>
      <c r="U128" s="41">
        <f>SUM(Abbeville!U128+Aiken!U128+Allendale!U128+Anderson!U128+Bamberg!U128+Barnwell!U128+Beaufort!U128+Berkeley!U128+Calhoun!U128+Charleston!U128+Cherokee!U128+Chester!U128+Chesterfield!U128+Clarendon!U128+Colleton!U128+Darlington!U128+Dorchester!U128+Dillon!U128+Edgefield!U128+Fairfield!U128+Florence!U128+Georgetown!U128+Greenville!U128+Greenwood!U128+Hampton!U128+Horry!U128+Jasper!U128+Kershaw!U128+Lancaster!U128+Laurens!U128+Lee!U128+Lexington!U128+Marion!U128+Marlboro!U128+McCormick!U128+Newberry!U128+Oconee!U128+Orangeburg!U128+Pickens!U128+Richland!U128+Saluda!U128+Spartanburg!U128+Sumter!U128+Union!U128+Williamsburg!U128+York!U128)</f>
        <v>18967455</v>
      </c>
      <c r="V128" s="41">
        <f>SUM(Abbeville!V128+Aiken!V128+Allendale!V128+Anderson!V128+Bamberg!V128+Barnwell!V128+Beaufort!V128+Berkeley!V128+Calhoun!V128+Charleston!V128+Cherokee!V128+Chester!V128+Chesterfield!V128+Clarendon!V128+Colleton!V128+Darlington!V128+Dorchester!V128+Dillon!V128+Edgefield!V128+Fairfield!V128+Florence!V128+Georgetown!V128+Greenville!V128+Greenwood!V128+Hampton!V128+Horry!V128+Jasper!V128+Kershaw!V128+Lancaster!V128+Laurens!V128+Lee!V128+Lexington!V128+Marion!V128+Marlboro!V128+McCormick!V128+Newberry!V128+Oconee!V128+Orangeburg!V128+Pickens!V128+Richland!V128+Saluda!V128+Spartanburg!V128+Sumter!V128+Union!V128+Williamsburg!V128+York!V128)</f>
        <v>19674102.530000001</v>
      </c>
      <c r="W128" s="63">
        <f>SUM(Abbeville!W128+Aiken!W128+Allendale!W128+Anderson!W128+Bamberg!W128+Barnwell!W128+Beaufort!W128+Berkeley!W128+Calhoun!W128+Charleston!W128+Cherokee!W128+Chester!W128+Chesterfield!W128+Clarendon!W128+Colleton!W128+Darlington!W128+Dorchester!W128+Dillon!W128+Edgefield!W128+Fairfield!W128+Florence!W128+Georgetown!W128+Greenville!W128+Greenwood!W128+Hampton!W128+Horry!W128+Jasper!W128+Kershaw!W128+Lancaster!W128+Laurens!W128+Lee!W128+Lexington!W128+Marion!W128+Marlboro!W128+McCormick!W128+Newberry!W128+Oconee!W128+Orangeburg!W128+Pickens!W128+Richland!W128+Saluda!W128+Spartanburg!W128+Sumter!W128+Union!W128+Williamsburg!W128+York!W128)</f>
        <v>18519605.169999998</v>
      </c>
      <c r="X128" s="63">
        <f>SUM(Abbeville!X128+Aiken!X128+Allendale!X128+Anderson!X128+Bamberg!X128+Barnwell!X128+Beaufort!X128+Berkeley!X128+Calhoun!X128+Charleston!X128+Cherokee!X128+Chester!X128+Chesterfield!X128+Clarendon!X128+Colleton!X128+Darlington!X128+Dorchester!X128+Dillon!X128+Edgefield!X128+Fairfield!X128+Florence!X128+Georgetown!X128+Greenville!X128+Greenwood!X128+Hampton!X128+Horry!X128+Jasper!X128+Kershaw!X128+Lancaster!X128+Laurens!X128+Lee!X128+Lexington!X128+Marion!X128+Marlboro!X128+McCormick!X128+Newberry!X128+Oconee!X128+Orangeburg!X128+Pickens!X128+Richland!X128+Saluda!X128+Spartanburg!X128+Sumter!X128+Union!X128+Williamsburg!X128+York!X128)</f>
        <v>18307271</v>
      </c>
      <c r="Y128" s="63">
        <f>SUM(Abbeville!Y128+Aiken!Y128+Allendale!Y128+Anderson!Y128+Bamberg!Y128+Barnwell!Y128+Beaufort!Y128+Berkeley!Y128+Calhoun!Y128+Charleston!Y128+Cherokee!Y128+Chester!Y128+Chesterfield!Y128+Clarendon!Y128+Colleton!Y128+Darlington!Y128+Dorchester!Y128+Dillon!Y128+Edgefield!Y128+Fairfield!Y128+Florence!Y128+Georgetown!Y128+Greenville!Y128+Greenwood!Y128+Hampton!Y128+Horry!Y128+Jasper!Y128+Kershaw!Y128+Lancaster!Y128+Laurens!Y128+Lee!Y128+Lexington!Y128+Marion!Y128+Marlboro!Y128+McCormick!Y128+Newberry!Y128+Oconee!Y128+Orangeburg!Y128+Pickens!Y128+Richland!Y128+Saluda!Y128+Spartanburg!Y128+Sumter!Y128+Union!Y128+Williamsburg!Y128+York!Y128)</f>
        <v>20737542</v>
      </c>
      <c r="Z128" s="63">
        <f>SUM(Abbeville!Z128+Aiken!Z128+Allendale!Z128+Anderson!Z128+Bamberg!Z128+Barnwell!Z128+Beaufort!Z128+Berkeley!Z128+Calhoun!Z128+Charleston!Z128+Cherokee!Z128+Chester!Z128+Chesterfield!Z128+Clarendon!Z128+Colleton!Z128+Darlington!Z128+Dorchester!Z128+Dillon!Z128+Edgefield!Z128+Fairfield!Z128+Florence!Z128+Georgetown!Z128+Greenville!Z128+Greenwood!Z128+Hampton!Z128+Horry!Z128+Jasper!Z128+Kershaw!Z128+Lancaster!Z128+Laurens!Z128+Lee!Z128+Lexington!Z128+Marion!Z128+Marlboro!Z128+McCormick!Z128+Newberry!Z128+Oconee!Z128+Orangeburg!Z128+Pickens!Z128+Richland!Z128+Saluda!Z128+Spartanburg!Z128+Sumter!Z128+Union!Z128+Williamsburg!Z128+York!Z128)</f>
        <v>22839782</v>
      </c>
      <c r="AA128" s="63">
        <f>SUM(Abbeville!AA128+Aiken!AA128+Allendale!AA128+Anderson!AA128+Bamberg!AA128+Barnwell!AA128+Beaufort!AA128+Berkeley!AA128+Calhoun!AA128+Charleston!AA128+Cherokee!AA128+Chester!AA128+Chesterfield!AA128+Clarendon!AA128+Colleton!AA128+Darlington!AA128+Dorchester!AA128+Dillon!AA128+Edgefield!AA128+Fairfield!AA128+Florence!AA128+Georgetown!AA128+Greenville!AA128+Greenwood!AA128+Hampton!AA128+Horry!AA128+Jasper!AA128+Kershaw!AA128+Lancaster!AA128+Laurens!AA128+Lee!AA128+Lexington!AA128+Marion!AA128+Marlboro!AA128+McCormick!AA128+Newberry!AA128+Oconee!AA128+Orangeburg!AA128+Pickens!AA128+Richland!AA128+Saluda!AA128+Spartanburg!AA128+Sumter!AA128+Union!AA128+Williamsburg!AA128+York!AA128)</f>
        <v>23808184</v>
      </c>
      <c r="AB128" s="63">
        <v>26773278</v>
      </c>
      <c r="AC128" s="63">
        <v>28057869</v>
      </c>
      <c r="AD128" s="63">
        <v>31476018</v>
      </c>
      <c r="AE128" s="63">
        <v>33990663</v>
      </c>
      <c r="AF128" s="63">
        <v>35956097</v>
      </c>
      <c r="AG128" s="63">
        <v>35948021</v>
      </c>
      <c r="AH128" s="63">
        <v>28153694</v>
      </c>
      <c r="AI128" s="13">
        <v>8.4142476201789496E-3</v>
      </c>
      <c r="AJ128" s="13">
        <v>-0.21682214439565395</v>
      </c>
    </row>
    <row r="129" spans="1:36" ht="10.5" customHeight="1" x14ac:dyDescent="0.2">
      <c r="A129" s="11"/>
      <c r="B129" s="14"/>
      <c r="C129" s="11" t="s">
        <v>43</v>
      </c>
      <c r="D129" s="11"/>
      <c r="E129" s="11"/>
      <c r="F129" s="2"/>
      <c r="G129" s="12">
        <v>0</v>
      </c>
      <c r="H129" s="12">
        <v>0</v>
      </c>
      <c r="I129" s="12">
        <v>0</v>
      </c>
      <c r="J129" s="12">
        <v>0</v>
      </c>
      <c r="K129" s="12">
        <v>759288</v>
      </c>
      <c r="L129" s="12">
        <v>1633347</v>
      </c>
      <c r="M129" s="12">
        <f>SUM(Abbeville!M129+Aiken!M129+Allendale!M129+Anderson!M129+Bamberg!M129+Barnwell!M129+Beaufort!M129+Berkeley!M129+Calhoun!M129+Charleston!M129+Cherokee!M129+Chester!M129+Chesterfield!M129+Clarendon!M129+Colleton!M129+Darlington!M129+Dorchester!M129+Dillon!M129+Edgefield!M129+Fairfield!M129+Florence!M129+Georgetown!M129+Greenville!M129+Greenwood!M129+Hampton!M129+Horry!M129+Jasper!M129+Kershaw!M129+Lancaster!M129+Laurens!M129+Lee!M129+Lexington!M129+Marion!M129+Marlboro!M129+McCormick!M129+Newberry!M129+Oconee!M129+Orangeburg!M129+Pickens!M129+Richland!M129+Saluda!M129+Spartanburg!M129+Sumter!M129+Union!M129+Williamsburg!M129+York!M129)</f>
        <v>11707048</v>
      </c>
      <c r="N129" s="12">
        <f>SUM(Abbeville!N129+Aiken!N129+Allendale!N129+Anderson!N129+Bamberg!N129+Barnwell!N129+Beaufort!N129+Berkeley!N129+Calhoun!N129+Charleston!N129+Cherokee!N129+Chester!N129+Chesterfield!N129+Clarendon!N129+Colleton!N129+Darlington!N129+Dorchester!N129+Dillon!N129+Edgefield!N129+Fairfield!N129+Florence!N129+Georgetown!N129+Greenville!N129+Greenwood!N129+Hampton!N129+Horry!N129+Jasper!N129+Kershaw!N129+Lancaster!N129+Laurens!N129+Lee!N129+Lexington!N129+Marion!N129+Marlboro!N129+McCormick!N129+Newberry!N129+Oconee!N129+Orangeburg!N129+Pickens!N129+Richland!N129+Saluda!N129+Spartanburg!N129+Sumter!N129+Union!N129+Williamsburg!N129+York!N129)</f>
        <v>22883475</v>
      </c>
      <c r="O129" s="12">
        <f>SUM(Abbeville!O129+Aiken!O129+Allendale!O129+Anderson!O129+Bamberg!O129+Barnwell!O129+Beaufort!O129+Berkeley!O129+Calhoun!O129+Charleston!O129+Cherokee!O129+Chester!O129+Chesterfield!O129+Clarendon!O129+Colleton!O129+Darlington!O129+Dorchester!O129+Dillon!O129+Edgefield!O129+Fairfield!O129+Florence!O129+Georgetown!O129+Greenville!O129+Greenwood!O129+Hampton!O129+Horry!O129+Jasper!O129+Kershaw!O129+Lancaster!O129+Laurens!O129+Lee!O129+Lexington!O129+Marion!O129+Marlboro!O129+McCormick!O129+Newberry!O129+Oconee!O129+Orangeburg!O129+Pickens!O129+Richland!O129+Saluda!O129+Spartanburg!O129+Sumter!O129+Union!O129+Williamsburg!O129+York!O129)</f>
        <v>22122327</v>
      </c>
      <c r="P129" s="12">
        <f>SUM(Abbeville!P129+Aiken!P129+Allendale!P129+Anderson!P129+Bamberg!P129+Barnwell!P129+Beaufort!P129+Berkeley!P129+Calhoun!P129+Charleston!P129+Cherokee!P129+Chester!P129+Chesterfield!P129+Clarendon!P129+Colleton!P129+Darlington!P129+Dorchester!P129+Dillon!P129+Edgefield!P129+Fairfield!P129+Florence!P129+Georgetown!P129+Greenville!P129+Greenwood!P129+Hampton!P129+Horry!P129+Jasper!P129+Kershaw!P129+Lancaster!P129+Laurens!P129+Lee!P129+Lexington!P129+Marion!P129+Marlboro!P129+McCormick!P129+Newberry!P129+Oconee!P129+Orangeburg!P129+Pickens!P129+Richland!P129+Saluda!P129+Spartanburg!P129+Sumter!P129+Union!P129+Williamsburg!P129+York!P129)</f>
        <v>26139176</v>
      </c>
      <c r="Q129" s="12">
        <f>SUM(Abbeville!Q129+Aiken!Q129+Allendale!Q129+Anderson!Q129+Bamberg!Q129+Barnwell!Q129+Beaufort!Q129+Berkeley!Q129+Calhoun!Q129+Charleston!Q129+Cherokee!Q129+Chester!Q129+Chesterfield!Q129+Clarendon!Q129+Colleton!Q129+Darlington!Q129+Dorchester!Q129+Dillon!Q129+Edgefield!Q129+Fairfield!Q129+Florence!Q129+Georgetown!Q129+Greenville!Q129+Greenwood!Q129+Hampton!Q129+Horry!Q129+Jasper!Q129+Kershaw!Q129+Lancaster!Q129+Laurens!Q129+Lee!Q129+Lexington!Q129+Marion!Q129+Marlboro!Q129+McCormick!Q129+Newberry!Q129+Oconee!Q129+Orangeburg!Q129+Pickens!Q129+Richland!Q129+Saluda!Q129+Spartanburg!Q129+Sumter!Q129+Union!Q129+Williamsburg!Q129+York!Q129)</f>
        <v>25794903</v>
      </c>
      <c r="R129" s="63">
        <f>SUM(Abbeville!R129+Aiken!R129+Allendale!R129+Anderson!R129+Bamberg!R129+Barnwell!R129+Beaufort!R129+Berkeley!R129+Calhoun!R129+Charleston!R129+Cherokee!R129+Chester!R129+Chesterfield!R129+Clarendon!R129+Colleton!R129+Darlington!R129+Dorchester!R129+Dillon!R129+Edgefield!R129+Fairfield!R129+Florence!R129+Georgetown!R129+Greenville!R129+Greenwood!R129+Hampton!R129+Horry!R129+Jasper!R129+Kershaw!R129+Lancaster!R129+Laurens!R129+Lee!R129+Lexington!R129+Marion!R129+Marlboro!R129+McCormick!R129+Newberry!R129+Oconee!R129+Orangeburg!R129+Pickens!R129+Richland!R129+Saluda!R129+Spartanburg!R129+Sumter!R129+Union!R129+Williamsburg!R129+York!R129)</f>
        <v>28333633</v>
      </c>
      <c r="S129" s="63">
        <f>SUM(Abbeville!S129+Aiken!S129+Allendale!S129+Anderson!S129+Bamberg!S129+Barnwell!S129+Beaufort!S129+Berkeley!S129+Calhoun!S129+Charleston!S129+Cherokee!S129+Chester!S129+Chesterfield!S129+Clarendon!S129+Colleton!S129+Darlington!S129+Dorchester!S129+Dillon!S129+Edgefield!S129+Fairfield!S129+Florence!S129+Georgetown!S129+Greenville!S129+Greenwood!S129+Hampton!S129+Horry!S129+Jasper!S129+Kershaw!S129+Lancaster!S129+Laurens!S129+Lee!S129+Lexington!S129+Marion!S129+Marlboro!S129+McCormick!S129+Newberry!S129+Oconee!S129+Orangeburg!S129+Pickens!S129+Richland!S127+Saluda!S129+Spartanburg!S129+Sumter!S129+Union!S129+Williamsburg!S129+York!S129)</f>
        <v>41513332</v>
      </c>
      <c r="T129" s="63">
        <f>SUM(Abbeville!T129+Aiken!T129+Allendale!T129+Anderson!T129+Bamberg!T129+Barnwell!T129+Beaufort!T129+Berkeley!T129+Calhoun!T129+Charleston!T129+Cherokee!T129+Chester!T129+Chesterfield!T129+Clarendon!T129+Colleton!T129+Darlington!T129+Dorchester!T129+Dillon!T129+Edgefield!T129+Fairfield!T129+Florence!T129+Georgetown!T129+Greenville!T129+Greenwood!T129+Hampton!T129+Horry!T129+Jasper!T129+Kershaw!T129+Lancaster!T129+Laurens!T129+Lee!T129+Lexington!T129+Marion!T129+Marlboro!T129+McCormick!T129+Newberry!T129+Oconee!T129+Orangeburg!T129+Pickens!T129+Richland!T129+Saluda!T129+Spartanburg!T129+Sumter!T129+Union!T129+Williamsburg!T129+York!T129)</f>
        <v>107109726</v>
      </c>
      <c r="U129" s="41">
        <f>SUM(Abbeville!U129+Aiken!U129+Allendale!U129+Anderson!U129+Bamberg!U129+Barnwell!U129+Beaufort!U129+Berkeley!U129+Calhoun!U129+Charleston!U129+Cherokee!U129+Chester!U129+Chesterfield!U129+Clarendon!U129+Colleton!U129+Darlington!U129+Dorchester!U129+Dillon!U129+Edgefield!U129+Fairfield!U129+Florence!U129+Georgetown!U129+Greenville!U129+Greenwood!U129+Hampton!U129+Horry!U129+Jasper!U129+Kershaw!U129+Lancaster!U129+Laurens!U129+Lee!U129+Lexington!U129+Marion!U129+Marlboro!U129+McCormick!U129+Newberry!U129+Oconee!U129+Orangeburg!U129+Pickens!U129+Richland!U129+Saluda!U129+Spartanburg!U129+Sumter!U129+Union!U129+Williamsburg!U129+York!U129)</f>
        <v>134577779</v>
      </c>
      <c r="V129" s="41">
        <f>SUM(Abbeville!V129+Aiken!V129+Allendale!V129+Anderson!V129+Bamberg!V129+Barnwell!V129+Beaufort!V129+Berkeley!V129+Calhoun!V129+Charleston!V129+Cherokee!V129+Chester!V129+Chesterfield!V129+Clarendon!V129+Colleton!V129+Darlington!V129+Dorchester!V129+Dillon!V129+Edgefield!V129+Fairfield!V129+Florence!V129+Georgetown!V129+Greenville!V129+Greenwood!V129+Hampton!V129+Horry!V129+Jasper!V129+Kershaw!V129+Lancaster!V129+Laurens!V129+Lee!V129+Lexington!V129+Marion!V129+Marlboro!V129+McCormick!V129+Newberry!V129+Oconee!V129+Orangeburg!V129+Pickens!V129+Richland!V129+Saluda!V129+Spartanburg!V129+Sumter!V129+Union!V129+Williamsburg!V129+York!V129)</f>
        <v>217275348.56</v>
      </c>
      <c r="W129" s="63">
        <f>SUM(Abbeville!W129+Aiken!W129+Allendale!W129+Anderson!W129+Bamberg!W129+Barnwell!W129+Beaufort!W129+Berkeley!W129+Calhoun!W129+Charleston!W129+Cherokee!W129+Chester!W129+Chesterfield!W129+Clarendon!W129+Colleton!W129+Darlington!W129+Dorchester!W129+Dillon!W129+Edgefield!W129+Fairfield!W129+Florence!W129+Georgetown!W129+Greenville!W129+Greenwood!W129+Hampton!W129+Horry!W129+Jasper!W129+Kershaw!W129+Lancaster!W129+Laurens!W129+Lee!W129+Lexington!W129+Marion!W129+Marlboro!W129+McCormick!W129+Newberry!W129+Oconee!W129+Orangeburg!W129+Pickens!W129+Richland!W129+Saluda!W129+Spartanburg!W129+Sumter!W129+Union!W129+Williamsburg!W129+York!W129)</f>
        <v>221676894.31</v>
      </c>
      <c r="X129" s="63">
        <f>SUM(Abbeville!X129+Aiken!X129+Allendale!X129+Anderson!X129+Bamberg!X129+Barnwell!X129+Beaufort!X129+Berkeley!X129+Calhoun!X129+Charleston!X129+Cherokee!X129+Chester!X129+Chesterfield!X129+Clarendon!X129+Colleton!X129+Darlington!X129+Dorchester!X129+Dillon!X129+Edgefield!X129+Fairfield!X129+Florence!X129+Georgetown!X129+Greenville!X129+Greenwood!X129+Hampton!X129+Horry!X129+Jasper!X129+Kershaw!X129+Lancaster!X129+Laurens!X129+Lee!X129+Lexington!X129+Marion!X129+Marlboro!X129+McCormick!X129+Newberry!X129+Oconee!X129+Orangeburg!X129+Pickens!X129+Richland!X129+Saluda!X129+Spartanburg!X129+Sumter!X129+Union!X129+Williamsburg!X129+York!X129)</f>
        <v>242935927</v>
      </c>
      <c r="Y129" s="63">
        <f>SUM(Abbeville!Y129+Aiken!Y129+Allendale!Y129+Anderson!Y129+Bamberg!Y129+Barnwell!Y129+Beaufort!Y129+Berkeley!Y129+Calhoun!Y129+Charleston!Y129+Cherokee!Y129+Chester!Y129+Chesterfield!Y129+Clarendon!Y129+Colleton!Y129+Darlington!Y129+Dorchester!Y129+Dillon!Y129+Edgefield!Y129+Fairfield!Y129+Florence!Y129+Georgetown!Y129+Greenville!Y129+Greenwood!Y129+Hampton!Y129+Horry!Y129+Jasper!Y129+Kershaw!Y129+Lancaster!Y129+Laurens!Y129+Lee!Y129+Lexington!Y129+Marion!Y129+Marlboro!Y129+McCormick!Y129+Newberry!Y129+Oconee!Y129+Orangeburg!Y129+Pickens!Y129+Richland!Y129+Saluda!Y129+Spartanburg!Y129+Sumter!Y129+Union!Y129+Williamsburg!Y129+York!Y129)</f>
        <v>268354744</v>
      </c>
      <c r="Z129" s="63">
        <f>SUM(Abbeville!Z129+Aiken!Z129+Allendale!Z129+Anderson!Z129+Bamberg!Z129+Barnwell!Z129+Beaufort!Z129+Berkeley!Z129+Calhoun!Z129+Charleston!Z129+Cherokee!Z129+Chester!Z129+Chesterfield!Z129+Clarendon!Z129+Colleton!Z129+Darlington!Z129+Dorchester!Z129+Dillon!Z129+Edgefield!Z129+Fairfield!Z129+Florence!Z129+Georgetown!Z129+Greenville!Z129+Greenwood!Z129+Hampton!Z129+Horry!Z129+Jasper!Z129+Kershaw!Z129+Lancaster!Z129+Laurens!Z129+Lee!Z129+Lexington!Z129+Marion!Z129+Marlboro!Z129+McCormick!Z129+Newberry!Z129+Oconee!Z129+Orangeburg!Z129+Pickens!Z129+Richland!Z129+Saluda!Z129+Spartanburg!Z129+Sumter!Z129+Union!Z129+Williamsburg!Z129+York!Z129)</f>
        <v>267516450</v>
      </c>
      <c r="AA129" s="63">
        <f>SUM(Abbeville!AA129+Aiken!AA129+Allendale!AA129+Anderson!AA129+Bamberg!AA129+Barnwell!AA129+Beaufort!AA129+Berkeley!AA129+Calhoun!AA129+Charleston!AA129+Cherokee!AA129+Chester!AA129+Chesterfield!AA129+Clarendon!AA129+Colleton!AA129+Darlington!AA129+Dorchester!AA129+Dillon!AA129+Edgefield!AA129+Fairfield!AA129+Florence!AA129+Georgetown!AA129+Greenville!AA129+Greenwood!AA129+Hampton!AA129+Horry!AA129+Jasper!AA129+Kershaw!AA129+Lancaster!AA129+Laurens!AA129+Lee!AA129+Lexington!AA129+Marion!AA129+Marlboro!AA129+McCormick!AA129+Newberry!AA129+Oconee!AA129+Orangeburg!AA129+Pickens!AA129+Richland!AA129+Saluda!AA129+Spartanburg!AA129+Sumter!AA129+Union!AA129+Williamsburg!AA129+York!AA129)</f>
        <v>258138340</v>
      </c>
      <c r="AB129" s="63">
        <v>312972583</v>
      </c>
      <c r="AC129" s="63">
        <v>250395409</v>
      </c>
      <c r="AD129" s="63">
        <v>284017069</v>
      </c>
      <c r="AE129" s="63">
        <v>299017074</v>
      </c>
      <c r="AF129" s="63">
        <v>463629359</v>
      </c>
      <c r="AG129" s="63">
        <v>523253171</v>
      </c>
      <c r="AH129" s="63">
        <v>573184996</v>
      </c>
      <c r="AI129" s="13">
        <v>0.10610940884845399</v>
      </c>
      <c r="AJ129" s="13">
        <v>9.5425747548885859E-2</v>
      </c>
    </row>
    <row r="130" spans="1:36" ht="10.5" customHeight="1" x14ac:dyDescent="0.2">
      <c r="A130" s="11"/>
      <c r="B130" s="14"/>
      <c r="C130" s="11" t="s">
        <v>44</v>
      </c>
      <c r="D130" s="15"/>
      <c r="E130" s="11"/>
      <c r="F130" s="2"/>
      <c r="G130" s="12">
        <v>220512649</v>
      </c>
      <c r="H130" s="12">
        <v>267192710</v>
      </c>
      <c r="I130" s="12">
        <v>317479537</v>
      </c>
      <c r="J130" s="12">
        <v>355555350.90399998</v>
      </c>
      <c r="K130" s="12">
        <v>377803999</v>
      </c>
      <c r="L130" s="12">
        <v>427354541</v>
      </c>
      <c r="M130" s="12">
        <f>SUM(Abbeville!M130+Aiken!M130+Allendale!M130+Anderson!M130+Bamberg!M130+Barnwell!M130+Beaufort!M130+Berkeley!M130+Calhoun!M130+Charleston!M130+Cherokee!M130+Chester!M130+Chesterfield!M130+Clarendon!M130+Colleton!M130+Darlington!M130+Dorchester!M130+Dillon!M130+Edgefield!M130+Fairfield!M130+Florence!M130+Georgetown!M130+Greenville!M130+Greenwood!M130+Hampton!M130+Horry!M130+Jasper!M130+Kershaw!M130+Lancaster!M130+Laurens!M130+Lee!M130+Lexington!M130+Marion!M130+Marlboro!M130+McCormick!M130+Newberry!M130+Oconee!M130+Orangeburg!M130+Pickens!M130+Richland!M130+Saluda!M130+Spartanburg!M130+Sumter!M130+Union!M130+Williamsburg!M130+York!M130)</f>
        <v>443825195</v>
      </c>
      <c r="N130" s="12">
        <f>SUM(Abbeville!N130+Aiken!N130+Allendale!N130+Anderson!N130+Bamberg!N130+Barnwell!N130+Beaufort!N130+Berkeley!N130+Calhoun!N130+Charleston!N130+Cherokee!N130+Chester!N130+Chesterfield!N130+Clarendon!N130+Colleton!N130+Darlington!N130+Dorchester!N130+Dillon!N130+Edgefield!N130+Fairfield!N130+Florence!N130+Georgetown!N130+Greenville!N130+Greenwood!N130+Hampton!N130+Horry!N130+Jasper!N130+Kershaw!N130+Lancaster!N130+Laurens!N130+Lee!N130+Lexington!N130+Marion!N130+Marlboro!N130+McCormick!N130+Newberry!N130+Oconee!N130+Orangeburg!N130+Pickens!N130+Richland!N130+Saluda!N130+Spartanburg!N130+Sumter!N130+Union!N130+Williamsburg!N130+York!N130)</f>
        <v>506831873</v>
      </c>
      <c r="O130" s="12">
        <f>SUM(Abbeville!O130+Aiken!O130+Allendale!O130+Anderson!O130+Bamberg!O130+Barnwell!O130+Beaufort!O130+Berkeley!O130+Calhoun!O130+Charleston!O130+Cherokee!O130+Chester!O130+Chesterfield!O130+Clarendon!O130+Colleton!O130+Darlington!O130+Dorchester!O130+Dillon!O130+Edgefield!O130+Fairfield!O130+Florence!O130+Georgetown!O130+Greenville!O130+Greenwood!O130+Hampton!O130+Horry!O130+Jasper!O130+Kershaw!O130+Lancaster!O130+Laurens!O130+Lee!O130+Lexington!O130+Marion!O130+Marlboro!O130+McCormick!O130+Newberry!O130+Oconee!O130+Orangeburg!O130+Pickens!O130+Richland!O130+Saluda!O130+Spartanburg!O130+Sumter!O130+Union!O130+Williamsburg!O130+York!O130)</f>
        <v>551430392</v>
      </c>
      <c r="P130" s="12">
        <f>SUM(Abbeville!P130+Aiken!P130+Allendale!P130+Anderson!P130+Bamberg!P130+Barnwell!P130+Beaufort!P130+Berkeley!P130+Calhoun!P130+Charleston!P130+Cherokee!P130+Chester!P130+Chesterfield!P130+Clarendon!P130+Colleton!P130+Darlington!P130+Dorchester!P130+Dillon!P130+Edgefield!P130+Fairfield!P130+Florence!P130+Georgetown!P130+Greenville!P130+Greenwood!P130+Hampton!P130+Horry!P130+Jasper!P130+Kershaw!P130+Lancaster!P130+Laurens!P130+Lee!P130+Lexington!P130+Marion!P130+Marlboro!P130+McCormick!P130+Newberry!P130+Oconee!P130+Orangeburg!P130+Pickens!P130+Richland!P130+Saluda!P130+Spartanburg!P130+Sumter!P130+Union!P130+Williamsburg!P130+York!P130)</f>
        <v>577155221</v>
      </c>
      <c r="Q130" s="12">
        <f>SUM(Abbeville!Q130+Aiken!Q130+Allendale!Q130+Anderson!Q130+Bamberg!Q130+Barnwell!Q130+Beaufort!Q130+Berkeley!Q130+Calhoun!Q130+Charleston!Q130+Cherokee!Q130+Chester!Q130+Chesterfield!Q130+Clarendon!Q130+Colleton!Q130+Darlington!Q130+Dorchester!Q130+Dillon!Q130+Edgefield!Q130+Fairfield!Q130+Florence!Q130+Georgetown!Q130+Greenville!Q130+Greenwood!Q130+Hampton!Q130+Horry!Q130+Jasper!Q130+Kershaw!Q130+Lancaster!Q130+Laurens!Q130+Lee!Q130+Lexington!Q130+Marion!Q130+Marlboro!Q130+McCormick!Q130+Newberry!Q130+Oconee!Q130+Orangeburg!Q130+Pickens!Q130+Richland!Q130+Saluda!Q130+Spartanburg!Q130+Sumter!Q130+Union!Q130+Williamsburg!Q130+York!Q130)</f>
        <v>559920022</v>
      </c>
      <c r="R130" s="63">
        <f>SUM(Abbeville!R130+Aiken!R130+Allendale!R130+Anderson!R130+Bamberg!R130+Barnwell!R130+Beaufort!R130+Berkeley!R130+Calhoun!R130+Charleston!R130+Cherokee!R130+Chester!R130+Chesterfield!R130+Clarendon!R130+Colleton!R130+Darlington!R130+Dorchester!R130+Dillon!R130+Edgefield!R130+Fairfield!R130+Florence!R130+Georgetown!R130+Greenville!R130+Greenwood!R130+Hampton!R130+Horry!R130+Jasper!R130+Kershaw!R130+Lancaster!R130+Laurens!R130+Lee!R130+Lexington!R130+Marion!R130+Marlboro!R130+McCormick!R130+Newberry!R130+Oconee!R130+Orangeburg!R130+Pickens!R130+Richland!R130+Saluda!R130+Spartanburg!R130+Sumter!R130+Union!R130+Williamsburg!R130+York!R130)</f>
        <v>634458423</v>
      </c>
      <c r="S130" s="63">
        <f>SUM(Abbeville!S130+Aiken!S130+Allendale!S130+Anderson!S130+Bamberg!S130+Barnwell!S130+Beaufort!S130+Berkeley!S130+Calhoun!S130+Charleston!S130+Cherokee!S130+Chester!S130+Chesterfield!S130+Clarendon!S130+Colleton!S130+Darlington!S130+Dorchester!S130+Dillon!S130+Edgefield!S130+Fairfield!S130+Florence!S130+Georgetown!S130+Greenville!S130+Greenwood!S130+Hampton!S130+Horry!S130+Jasper!S130+Kershaw!S130+Lancaster!S130+Laurens!S130+Lee!S130+Lexington!S130+Marion!S130+Marlboro!S130+McCormick!S130+Newberry!S130+Oconee!S130+Orangeburg!S130+Pickens!S130+Richland!S130+Saluda!S130+Spartanburg!S130+Sumter!S130+Union!S130+Williamsburg!S130+York!S130)</f>
        <v>686190820.60292435</v>
      </c>
      <c r="T130" s="63">
        <f>SUM(Abbeville!T130+Aiken!T130+Allendale!T130+Anderson!T130+Bamberg!T130+Barnwell!T130+Beaufort!T130+Berkeley!T130+Calhoun!T130+Charleston!T130+Cherokee!T130+Chester!T130+Chesterfield!T130+Clarendon!T130+Colleton!T130+Darlington!T130+Dorchester!T130+Dillon!T130+Edgefield!T130+Fairfield!T130+Florence!T130+Georgetown!T130+Greenville!T130+Greenwood!T130+Hampton!T130+Horry!T130+Jasper!T130+Kershaw!T130+Lancaster!T130+Laurens!T130+Lee!T130+Lexington!T130+Marion!T130+Marlboro!T130+McCormick!T130+Newberry!T130+Oconee!T130+Orangeburg!T130+Pickens!T130+Richland!T130+Saluda!T130+Spartanburg!T130+Sumter!T130+Union!T130+Williamsburg!T130+York!T130)</f>
        <v>783200207.03999984</v>
      </c>
      <c r="U130" s="41">
        <f>SUM(Abbeville!U130+Aiken!U130+Allendale!U130+Anderson!U130+Bamberg!U130+Barnwell!U130+Beaufort!U130+Berkeley!U130+Calhoun!U130+Charleston!U130+Cherokee!U130+Chester!U130+Chesterfield!U130+Clarendon!U130+Colleton!U130+Darlington!U130+Dorchester!U130+Dillon!U130+Edgefield!U130+Fairfield!U130+Florence!U130+Georgetown!U130+Greenville!U130+Greenwood!U130+Hampton!U130+Horry!U130+Jasper!U130+Kershaw!U130+Lancaster!U130+Laurens!U130+Lee!U130+Lexington!U130+Marion!U130+Marlboro!U130+McCormick!U130+Newberry!U130+Oconee!U130+Orangeburg!U130+Pickens!U130+Richland!U130+Saluda!U130+Spartanburg!U130+Sumter!U130+Union!U130+Williamsburg!U130+York!U130)</f>
        <v>867967995.67000008</v>
      </c>
      <c r="V130" s="41">
        <f>SUM(Abbeville!V130+Aiken!V130+Allendale!V130+Anderson!V130+Bamberg!V130+Barnwell!V130+Beaufort!V130+Berkeley!V130+Calhoun!V130+Charleston!V130+Cherokee!V130+Chester!V130+Chesterfield!V130+Clarendon!V130+Colleton!V130+Darlington!V130+Dorchester!V130+Dillon!V130+Edgefield!V130+Fairfield!V130+Florence!V130+Georgetown!V130+Greenville!V130+Greenwood!V130+Hampton!V130+Horry!V130+Jasper!V130+Kershaw!V130+Lancaster!V130+Laurens!V130+Lee!V130+Lexington!V130+Marion!V130+Marlboro!V130+McCormick!V130+Newberry!V130+Oconee!V130+Orangeburg!V130+Pickens!V130+Richland!V130+Saluda!V130+Spartanburg!V130+Sumter!V130+Union!V130+Williamsburg!V130+York!V130)</f>
        <v>875271596.32000005</v>
      </c>
      <c r="W130" s="63">
        <f>SUM(Abbeville!W130+Aiken!W130+Allendale!W130+Anderson!W130+Bamberg!W130+Barnwell!W130+Beaufort!W130+Berkeley!W130+Calhoun!W130+Charleston!W130+Cherokee!W130+Chester!W130+Chesterfield!W130+Clarendon!W130+Colleton!W130+Darlington!W130+Dorchester!W130+Dillon!W130+Edgefield!W130+Fairfield!W130+Florence!W130+Georgetown!W130+Greenville!W130+Greenwood!W130+Hampton!W130+Horry!W130+Jasper!W130+Kershaw!W130+Lancaster!W130+Laurens!W130+Lee!W130+Lexington!W130+Marion!W130+Marlboro!W130+McCormick!W130+Newberry!W130+Oconee!W130+Orangeburg!W130+Pickens!W130+Richland!W130+Saluda!W130+Spartanburg!W130+Sumter!W130+Union!W130+Williamsburg!W130+York!W130)</f>
        <v>804971519.21000028</v>
      </c>
      <c r="X130" s="63">
        <f>SUM(Abbeville!X130+Aiken!X130+Allendale!X130+Anderson!X130+Bamberg!X130+Barnwell!X130+Beaufort!X130+Berkeley!X130+Calhoun!X130+Charleston!X130+Cherokee!X130+Chester!X130+Chesterfield!X130+Clarendon!X130+Colleton!X130+Darlington!X130+Dorchester!X130+Dillon!X130+Edgefield!X130+Fairfield!X130+Florence!X130+Georgetown!X130+Greenville!X130+Greenwood!X130+Hampton!X130+Horry!X130+Jasper!X130+Kershaw!X130+Lancaster!X130+Laurens!X130+Lee!X130+Lexington!X130+Marion!X130+Marlboro!X130+McCormick!X130+Newberry!X130+Oconee!X130+Orangeburg!X130+Pickens!X130+Richland!X130+Saluda!X130+Spartanburg!X130+Sumter!X130+Union!X130+Williamsburg!X130+York!X130)</f>
        <v>866598270.52999985</v>
      </c>
      <c r="Y130" s="63">
        <f>SUM(Abbeville!Y130+Aiken!Y130+Allendale!Y130+Anderson!Y130+Bamberg!Y130+Barnwell!Y130+Beaufort!Y130+Berkeley!Y130+Calhoun!Y130+Charleston!Y130+Cherokee!Y130+Chester!Y130+Chesterfield!Y130+Clarendon!Y130+Colleton!Y130+Darlington!Y130+Dorchester!Y130+Dillon!Y130+Edgefield!Y130+Fairfield!Y130+Florence!Y130+Georgetown!Y130+Greenville!Y130+Greenwood!Y130+Hampton!Y130+Horry!Y130+Jasper!Y130+Kershaw!Y130+Lancaster!Y130+Laurens!Y130+Lee!Y130+Lexington!Y130+Marion!Y130+Marlboro!Y130+McCormick!Y130+Newberry!Y130+Oconee!Y130+Orangeburg!Y130+Pickens!Y130+Richland!Y130+Saluda!Y130+Spartanburg!Y130+Sumter!Y130+Union!Y130+Williamsburg!Y130+York!Y130)</f>
        <v>841275196</v>
      </c>
      <c r="Z130" s="63">
        <f>SUM(Abbeville!Z130+Aiken!Z130+Allendale!Z130+Anderson!Z130+Bamberg!Z130+Barnwell!Z130+Beaufort!Z130+Berkeley!Z130+Calhoun!Z130+Charleston!Z130+Cherokee!Z130+Chester!Z130+Chesterfield!Z130+Clarendon!Z130+Colleton!Z130+Darlington!Z130+Dorchester!Z130+Dillon!Z130+Edgefield!Z130+Fairfield!Z130+Florence!Z130+Georgetown!Z130+Greenville!Z130+Greenwood!Z130+Hampton!Z130+Horry!Z130+Jasper!Z130+Kershaw!Z130+Lancaster!Z130+Laurens!Z130+Lee!Z130+Lexington!Z130+Marion!Z130+Marlboro!Z130+McCormick!Z130+Newberry!Z130+Oconee!Z130+Orangeburg!Z130+Pickens!Z130+Richland!Z130+Saluda!Z130+Spartanburg!Z130+Sumter!Z130+Union!Z130+Williamsburg!Z130+York!Z130)</f>
        <v>1127687383</v>
      </c>
      <c r="AA130" s="63">
        <f>SUM(Abbeville!AA130+Aiken!AA130+Allendale!AA130+Anderson!AA130+Bamberg!AA130+Barnwell!AA130+Beaufort!AA130+Berkeley!AA130+Calhoun!AA130+Charleston!AA130+Cherokee!AA130+Chester!AA130+Chesterfield!AA130+Clarendon!AA130+Colleton!AA130+Darlington!AA130+Dorchester!AA130+Dillon!AA130+Edgefield!AA130+Fairfield!AA130+Florence!AA130+Georgetown!AA130+Greenville!AA130+Greenwood!AA130+Hampton!AA130+Horry!AA130+Jasper!AA130+Kershaw!AA130+Lancaster!AA130+Laurens!AA130+Lee!AA130+Lexington!AA130+Marion!AA130+Marlboro!AA130+McCormick!AA130+Newberry!AA130+Oconee!AA130+Orangeburg!AA130+Pickens!AA130+Richland!AA130+Saluda!AA130+Spartanburg!AA130+Sumter!AA130+Union!AA130+Williamsburg!AA130+York!AA130)</f>
        <v>1192926849</v>
      </c>
      <c r="AB130" s="63">
        <v>1039396098</v>
      </c>
      <c r="AC130" s="63">
        <v>1034494718</v>
      </c>
      <c r="AD130" s="63">
        <v>1314804734</v>
      </c>
      <c r="AE130" s="63">
        <v>1045874822</v>
      </c>
      <c r="AF130" s="63">
        <v>1467202829</v>
      </c>
      <c r="AG130" s="63">
        <v>1387687118</v>
      </c>
      <c r="AH130" s="63">
        <v>1542440809</v>
      </c>
      <c r="AI130" s="13">
        <v>6.7999962605240105E-2</v>
      </c>
      <c r="AJ130" s="13">
        <v>0.11151915225893161</v>
      </c>
    </row>
    <row r="131" spans="1:36" ht="10.5" customHeight="1" x14ac:dyDescent="0.2">
      <c r="A131" s="11"/>
      <c r="B131" s="14"/>
      <c r="C131" s="11"/>
      <c r="D131" s="15" t="s">
        <v>45</v>
      </c>
      <c r="E131" s="11"/>
      <c r="F131" s="2"/>
      <c r="G131" s="12">
        <v>19600084</v>
      </c>
      <c r="H131" s="12">
        <v>28407188</v>
      </c>
      <c r="I131" s="12">
        <v>35744344</v>
      </c>
      <c r="J131" s="12">
        <v>34756777.260000005</v>
      </c>
      <c r="K131" s="12">
        <v>39810639</v>
      </c>
      <c r="L131" s="12">
        <v>44852616</v>
      </c>
      <c r="M131" s="12">
        <f>SUM(Abbeville!M131+Aiken!M131+Allendale!M131+Anderson!M131+Bamberg!M131+Barnwell!M131+Beaufort!M131+Berkeley!M131+Calhoun!M131+Charleston!M131+Cherokee!M131+Chester!M131+Chesterfield!M131+Clarendon!M131+Colleton!M131+Darlington!M131+Dorchester!M131+Dillon!M131+Edgefield!M131+Fairfield!M131+Florence!M131+Georgetown!M131+Greenville!M131+Greenwood!M131+Hampton!M131+Horry!M131+Jasper!M131+Kershaw!M131+Lancaster!M131+Laurens!M131+Lee!M131+Lexington!M131+Marion!M131+Marlboro!M131+McCormick!M131+Newberry!M131+Oconee!M131+Orangeburg!M131+Pickens!M131+Richland!M131+Saluda!M131+Spartanburg!M131+Sumter!M131+Union!M131+Williamsburg!M131+York!M131)</f>
        <v>55797695</v>
      </c>
      <c r="N131" s="12">
        <f>SUM(Abbeville!N131+Aiken!N131+Allendale!N131+Anderson!N131+Bamberg!N131+Barnwell!N131+Beaufort!N131+Berkeley!N131+Calhoun!N131+Charleston!N131+Cherokee!N131+Chester!N131+Chesterfield!N131+Clarendon!N131+Colleton!N131+Darlington!N131+Dorchester!N131+Dillon!N131+Edgefield!N131+Fairfield!N131+Florence!N131+Georgetown!N131+Greenville!N131+Greenwood!N131+Hampton!N131+Horry!N131+Jasper!N131+Kershaw!N131+Lancaster!N131+Laurens!N131+Lee!N131+Lexington!N131+Marion!N131+Marlboro!N131+McCormick!N131+Newberry!N131+Oconee!N131+Orangeburg!N131+Pickens!N131+Richland!N131+Saluda!N131+Spartanburg!N131+Sumter!N131+Union!N131+Williamsburg!N131+York!N131)</f>
        <v>59768181</v>
      </c>
      <c r="O131" s="12">
        <f>SUM(Abbeville!O131+Aiken!O131+Allendale!O131+Anderson!O131+Bamberg!O131+Barnwell!O131+Beaufort!O131+Berkeley!O131+Calhoun!O131+Charleston!O131+Cherokee!O131+Chester!O131+Chesterfield!O131+Clarendon!O131+Colleton!O131+Darlington!O131+Dorchester!O131+Dillon!O131+Edgefield!O131+Fairfield!O131+Florence!O131+Georgetown!O131+Greenville!O131+Greenwood!O131+Hampton!O131+Horry!O131+Jasper!O131+Kershaw!O131+Lancaster!O131+Laurens!O131+Lee!O131+Lexington!O131+Marion!O131+Marlboro!O131+McCormick!O131+Newberry!O131+Oconee!O131+Orangeburg!O131+Pickens!O131+Richland!O131+Saluda!O131+Spartanburg!O131+Sumter!O131+Union!O131+Williamsburg!O131+York!O131)</f>
        <v>63338641</v>
      </c>
      <c r="P131" s="12">
        <f>SUM(Abbeville!P131+Aiken!P131+Allendale!P131+Anderson!P131+Bamberg!P131+Barnwell!P131+Beaufort!P131+Berkeley!P131+Calhoun!P131+Charleston!P131+Cherokee!P131+Chester!P131+Chesterfield!P131+Clarendon!P131+Colleton!P131+Darlington!P131+Dorchester!P131+Dillon!P131+Edgefield!P131+Fairfield!P131+Florence!P131+Georgetown!P131+Greenville!P131+Greenwood!P131+Hampton!P131+Horry!P131+Jasper!P131+Kershaw!P131+Lancaster!P131+Laurens!P131+Lee!P131+Lexington!P131+Marion!P131+Marlboro!P131+McCormick!P131+Newberry!P131+Oconee!P131+Orangeburg!P131+Pickens!P131+Richland!P131+Saluda!P131+Spartanburg!P131+Sumter!P131+Union!P131+Williamsburg!P131+York!P131)</f>
        <v>82623857</v>
      </c>
      <c r="Q131" s="12">
        <f>SUM(Abbeville!Q131+Aiken!Q131+Allendale!Q131+Anderson!Q131+Bamberg!Q131+Barnwell!Q131+Beaufort!Q131+Berkeley!Q131+Calhoun!Q131+Charleston!Q131+Cherokee!Q131+Chester!Q131+Chesterfield!Q131+Clarendon!Q131+Colleton!Q131+Darlington!Q131+Dorchester!Q131+Dillon!Q131+Edgefield!Q131+Fairfield!Q131+Florence!Q131+Georgetown!Q131+Greenville!Q131+Greenwood!Q131+Hampton!Q131+Horry!Q131+Jasper!Q131+Kershaw!Q131+Lancaster!Q131+Laurens!Q131+Lee!Q131+Lexington!Q131+Marion!Q131+Marlboro!Q131+McCormick!Q131+Newberry!Q131+Oconee!Q131+Orangeburg!Q131+Pickens!Q131+Richland!Q131+Saluda!Q131+Spartanburg!Q131+Sumter!Q131+Union!Q131+Williamsburg!Q131+York!Q131)</f>
        <v>77278240</v>
      </c>
      <c r="R131" s="63">
        <f>SUM(Abbeville!R131+Aiken!R131+Allendale!R131+Anderson!R131+Bamberg!R131+Barnwell!R131+Beaufort!R131+Berkeley!R131+Calhoun!R131+Charleston!R131+Cherokee!R131+Chester!R131+Chesterfield!R131+Clarendon!R131+Colleton!R131+Darlington!R131+Dorchester!R131+Dillon!R131+Edgefield!R131+Fairfield!R131+Florence!R131+Georgetown!R131+Greenville!R131+Greenwood!R131+Hampton!R131+Horry!R131+Jasper!R131+Kershaw!R131+Lancaster!R131+Laurens!R131+Lee!R131+Lexington!R131+Marion!R131+Marlboro!R131+McCormick!R131+Newberry!R131+Oconee!R131+Orangeburg!R131+Pickens!R131+Richland!R131+Saluda!R131+Spartanburg!R131+Sumter!R131+Union!R131+Williamsburg!R131+York!R131)</f>
        <v>85040074</v>
      </c>
      <c r="S131" s="63">
        <f>SUM(Abbeville!S131+Aiken!S131+Allendale!S131+Anderson!S131+Bamberg!S131+Barnwell!S131+Beaufort!S131+Berkeley!S131+Calhoun!S131+Charleston!S131+Cherokee!S131+Chester!S131+Chesterfield!S131+Clarendon!S131+Colleton!S131+Darlington!S131+Dorchester!S131+Dillon!S131+Edgefield!S131+Fairfield!S131+Florence!S131+Georgetown!S131+Greenville!S131+Greenwood!S131+Hampton!S131+Horry!S131+Jasper!S131+Kershaw!S131+Lancaster!S131+Laurens!S131+Lee!S131+Lexington!S131+Marion!S131+Marlboro!S131+McCormick!S131+Newberry!S131+Oconee!S131+Orangeburg!S131+Pickens!S131+Richland!S131+Saluda!S131+Spartanburg!S131+Sumter!S131+Union!S131+Williamsburg!S131+York!S131)</f>
        <v>99910819.149000004</v>
      </c>
      <c r="T131" s="63">
        <f>SUM(Abbeville!T131+Aiken!T131+Allendale!T131+Anderson!T131+Bamberg!T131+Barnwell!T131+Beaufort!T131+Berkeley!T131+Calhoun!T131+Charleston!T131+Cherokee!T131+Chester!T131+Chesterfield!T131+Clarendon!T131+Colleton!T131+Darlington!T131+Dorchester!T131+Dillon!T131+Edgefield!T131+Fairfield!T131+Florence!T131+Georgetown!T131+Greenville!T131+Greenwood!T131+Hampton!T131+Horry!T131+Jasper!T131+Kershaw!T131+Lancaster!T131+Laurens!T131+Lee!T131+Lexington!T131+Marion!T131+Marlboro!T131+McCormick!T131+Newberry!T131+Oconee!T131+Orangeburg!T131+Pickens!T131+Richland!T131+Saluda!T131+Spartanburg!T131+Sumter!T131+Union!T131+Williamsburg!T131+York!T131)</f>
        <v>130804018.33000001</v>
      </c>
      <c r="U131" s="41">
        <f>SUM(Abbeville!U131+Aiken!U131+Allendale!U131+Anderson!U131+Bamberg!U131+Barnwell!U131+Beaufort!U131+Berkeley!U131+Calhoun!U131+Charleston!U131+Cherokee!U131+Chester!U131+Chesterfield!U131+Clarendon!U131+Colleton!U131+Darlington!U131+Dorchester!U131+Dillon!U131+Edgefield!U131+Fairfield!U131+Florence!U131+Georgetown!U131+Greenville!U131+Greenwood!U131+Hampton!U131+Horry!U131+Jasper!U131+Kershaw!U131+Lancaster!U131+Laurens!U131+Lee!U131+Lexington!U131+Marion!U131+Marlboro!U131+McCormick!U131+Newberry!U131+Oconee!U131+Orangeburg!U131+Pickens!U131+Richland!U131+Saluda!U131+Spartanburg!U131+Sumter!U131+Union!U131+Williamsburg!U131+York!U131)</f>
        <v>126415544</v>
      </c>
      <c r="V131" s="41">
        <f>SUM(Abbeville!V131+Aiken!V131+Allendale!V131+Anderson!V131+Bamberg!V131+Barnwell!V131+Beaufort!V131+Berkeley!V131+Calhoun!V131+Charleston!V131+Cherokee!V131+Chester!V131+Chesterfield!V131+Clarendon!V131+Colleton!V131+Darlington!V131+Dorchester!V131+Dillon!V131+Edgefield!V131+Fairfield!V131+Florence!V131+Georgetown!V131+Greenville!V131+Greenwood!V131+Hampton!V131+Horry!V131+Jasper!V131+Kershaw!V131+Lancaster!V131+Laurens!V131+Lee!V131+Lexington!V131+Marion!V131+Marlboro!V131+McCormick!V131+Newberry!V131+Oconee!V131+Orangeburg!V131+Pickens!V131+Richland!V131+Saluda!V131+Spartanburg!V131+Sumter!V131+Union!V131+Williamsburg!V131+York!V131)</f>
        <v>116532286.35000001</v>
      </c>
      <c r="W131" s="63">
        <f>SUM(Abbeville!W131+Aiken!W131+Allendale!W131+Anderson!W131+Bamberg!W131+Barnwell!W131+Beaufort!W131+Berkeley!W131+Calhoun!W131+Charleston!W131+Cherokee!W131+Chester!W131+Chesterfield!W131+Clarendon!W131+Colleton!W131+Darlington!W131+Dorchester!W131+Dillon!W131+Edgefield!W131+Fairfield!W131+Florence!W131+Georgetown!W131+Greenville!W131+Greenwood!W131+Hampton!W131+Horry!W131+Jasper!W131+Kershaw!W131+Lancaster!W131+Laurens!W131+Lee!W131+Lexington!W131+Marion!W131+Marlboro!W131+McCormick!W131+Newberry!W131+Oconee!W131+Orangeburg!W131+Pickens!W131+Richland!W131+Saluda!W131+Spartanburg!W131+Sumter!W131+Union!W131+Williamsburg!W131+York!W131)</f>
        <v>85211184.039999992</v>
      </c>
      <c r="X131" s="63">
        <f>SUM(Abbeville!X131+Aiken!X131+Allendale!X131+Anderson!X131+Bamberg!X131+Barnwell!X131+Beaufort!X131+Berkeley!X131+Calhoun!X131+Charleston!X131+Cherokee!X131+Chester!X131+Chesterfield!X131+Clarendon!X131+Colleton!X131+Darlington!X131+Dorchester!X131+Dillon!X131+Edgefield!X131+Fairfield!X131+Florence!X131+Georgetown!X131+Greenville!X131+Greenwood!X131+Hampton!X131+Horry!X131+Jasper!X131+Kershaw!X131+Lancaster!X131+Laurens!X131+Lee!X131+Lexington!X131+Marion!X131+Marlboro!X131+McCormick!X131+Newberry!X131+Oconee!X131+Orangeburg!X131+Pickens!X131+Richland!X131+Saluda!X131+Spartanburg!X131+Sumter!X131+Union!X131+Williamsburg!X131+York!X131)</f>
        <v>85421063.200000003</v>
      </c>
      <c r="Y131" s="63">
        <f>SUM(Abbeville!Y131+Aiken!Y131+Allendale!Y131+Anderson!Y131+Bamberg!Y131+Barnwell!Y131+Beaufort!Y131+Berkeley!Y131+Calhoun!Y131+Charleston!Y131+Cherokee!Y131+Chester!Y131+Chesterfield!Y131+Clarendon!Y131+Colleton!Y131+Darlington!Y131+Dorchester!Y131+Dillon!Y131+Edgefield!Y131+Fairfield!Y131+Florence!Y131+Georgetown!Y131+Greenville!Y131+Greenwood!Y131+Hampton!Y131+Horry!Y131+Jasper!Y131+Kershaw!Y131+Lancaster!Y131+Laurens!Y131+Lee!Y131+Lexington!Y131+Marion!Y131+Marlboro!Y131+McCormick!Y131+Newberry!Y131+Oconee!Y131+Orangeburg!Y131+Pickens!Y131+Richland!Y131+Saluda!Y131+Spartanburg!Y131+Sumter!Y131+Union!Y131+Williamsburg!Y131+York!Y131)</f>
        <v>85310351</v>
      </c>
      <c r="Z131" s="63">
        <f>SUM(Abbeville!Z131+Aiken!Z131+Allendale!Z131+Anderson!Z131+Bamberg!Z131+Barnwell!Z131+Beaufort!Z131+Berkeley!Z131+Calhoun!Z131+Charleston!Z131+Cherokee!Z131+Chester!Z131+Chesterfield!Z131+Clarendon!Z131+Colleton!Z131+Darlington!Z131+Dorchester!Z131+Dillon!Z131+Edgefield!Z131+Fairfield!Z131+Florence!Z131+Georgetown!Z131+Greenville!Z131+Greenwood!Z131+Hampton!Z131+Horry!Z131+Jasper!Z131+Kershaw!Z131+Lancaster!Z131+Laurens!Z131+Lee!Z131+Lexington!Z131+Marion!Z131+Marlboro!Z131+McCormick!Z131+Newberry!Z131+Oconee!Z131+Orangeburg!Z131+Pickens!Z131+Richland!Z131+Saluda!Z131+Spartanburg!Z131+Sumter!Z131+Union!Z131+Williamsburg!Z131+York!Z131)</f>
        <v>87271879</v>
      </c>
      <c r="AA131" s="63">
        <f>SUM(Abbeville!AA131+Aiken!AA131+Allendale!AA131+Anderson!AA131+Bamberg!AA131+Barnwell!AA131+Beaufort!AA131+Berkeley!AA131+Calhoun!AA131+Charleston!AA131+Cherokee!AA131+Chester!AA131+Chesterfield!AA131+Clarendon!AA131+Colleton!AA131+Darlington!AA131+Dorchester!AA131+Dillon!AA131+Edgefield!AA131+Fairfield!AA131+Florence!AA131+Georgetown!AA131+Greenville!AA131+Greenwood!AA131+Hampton!AA131+Horry!AA131+Jasper!AA131+Kershaw!AA131+Lancaster!AA131+Laurens!AA131+Lee!AA131+Lexington!AA131+Marion!AA131+Marlboro!AA131+McCormick!AA131+Newberry!AA131+Oconee!AA131+Orangeburg!AA131+Pickens!AA131+Richland!AA131+Saluda!AA131+Spartanburg!AA131+Sumter!AA131+Union!AA131+Williamsburg!AA131+York!AA131)</f>
        <v>99953893</v>
      </c>
      <c r="AB131" s="63">
        <v>101374110</v>
      </c>
      <c r="AC131" s="63">
        <v>115912934</v>
      </c>
      <c r="AD131" s="63">
        <v>127377930</v>
      </c>
      <c r="AE131" s="63">
        <v>137415152</v>
      </c>
      <c r="AF131" s="63">
        <v>145453257</v>
      </c>
      <c r="AG131" s="63">
        <v>150713257</v>
      </c>
      <c r="AH131" s="63">
        <v>169935842</v>
      </c>
      <c r="AI131" s="13">
        <v>8.9915901616400395E-2</v>
      </c>
      <c r="AJ131" s="13">
        <v>0.12754408857344249</v>
      </c>
    </row>
    <row r="132" spans="1:36" ht="10.5" customHeight="1" x14ac:dyDescent="0.2">
      <c r="A132" s="11"/>
      <c r="B132" s="14"/>
      <c r="C132" s="11"/>
      <c r="D132" s="15" t="s">
        <v>46</v>
      </c>
      <c r="E132" s="11"/>
      <c r="F132" s="2"/>
      <c r="G132" s="12">
        <v>163597731</v>
      </c>
      <c r="H132" s="12">
        <v>201197318</v>
      </c>
      <c r="I132" s="12">
        <v>228260019</v>
      </c>
      <c r="J132" s="12">
        <v>252188560.46399999</v>
      </c>
      <c r="K132" s="12">
        <v>267048846</v>
      </c>
      <c r="L132" s="12">
        <v>295453593</v>
      </c>
      <c r="M132" s="12">
        <f>SUM(Abbeville!M132+Aiken!M132+Allendale!M132+Anderson!M132+Bamberg!M132+Barnwell!M132+Beaufort!M132+Berkeley!M132+Calhoun!M132+Charleston!M132+Cherokee!M132+Chester!M132+Chesterfield!M132+Clarendon!M132+Colleton!M132+Darlington!M132+Dorchester!M132+Dillon!M132+Edgefield!M132+Fairfield!M132+Florence!M132+Georgetown!M132+Greenville!M132+Greenwood!M132+Hampton!M132+Horry!M132+Jasper!M132+Kershaw!M132+Lancaster!M132+Laurens!M132+Lee!M132+Lexington!M132+Marion!M132+Marlboro!M132+McCormick!M132+Newberry!M132+Oconee!M132+Orangeburg!M132+Pickens!M132+Richland!M132+Saluda!M132+Spartanburg!M132+Sumter!M132+Union!M132+Williamsburg!M132+York!M132)</f>
        <v>308195897</v>
      </c>
      <c r="N132" s="12">
        <f>SUM(Abbeville!N132+Aiken!N132+Allendale!N132+Anderson!N132+Bamberg!N132+Barnwell!N132+Beaufort!N132+Berkeley!N132+Calhoun!N132+Charleston!N132+Cherokee!N132+Chester!N132+Chesterfield!N132+Clarendon!N132+Colleton!N132+Darlington!N132+Dorchester!N132+Dillon!N132+Edgefield!N132+Fairfield!N132+Florence!N132+Georgetown!N132+Greenville!N132+Greenwood!N132+Hampton!N132+Horry!N132+Jasper!N132+Kershaw!N132+Lancaster!N132+Laurens!N132+Lee!N132+Lexington!N132+Marion!N132+Marlboro!N132+McCormick!N132+Newberry!N132+Oconee!N132+Orangeburg!N132+Pickens!N132+Richland!N132+Saluda!N132+Spartanburg!N132+Sumter!N132+Union!N132+Williamsburg!N132+York!N132)</f>
        <v>345158267</v>
      </c>
      <c r="O132" s="12">
        <f>SUM(Abbeville!O132+Aiken!O132+Allendale!O132+Anderson!O132+Bamberg!O132+Barnwell!O132+Beaufort!O132+Berkeley!O132+Calhoun!O132+Charleston!O132+Cherokee!O132+Chester!O132+Chesterfield!O132+Clarendon!O132+Colleton!O132+Darlington!O132+Dorchester!O132+Dillon!O132+Edgefield!O132+Fairfield!O132+Florence!O132+Georgetown!O132+Greenville!O132+Greenwood!O132+Hampton!O132+Horry!O132+Jasper!O132+Kershaw!O132+Lancaster!O132+Laurens!O132+Lee!O132+Lexington!O132+Marion!O132+Marlboro!O132+McCormick!O132+Newberry!O132+Oconee!O132+Orangeburg!O132+Pickens!O132+Richland!O132+Saluda!O132+Spartanburg!O132+Sumter!O132+Union!O132+Williamsburg!O132+York!O132)</f>
        <v>370719782</v>
      </c>
      <c r="P132" s="12">
        <f>SUM(Abbeville!P132+Aiken!P132+Allendale!P132+Anderson!P132+Bamberg!P132+Barnwell!P132+Beaufort!P132+Berkeley!P132+Calhoun!P132+Charleston!P132+Cherokee!P132+Chester!P132+Chesterfield!P132+Clarendon!P132+Colleton!P132+Darlington!P132+Dorchester!P132+Dillon!P132+Edgefield!P132+Fairfield!P132+Florence!P132+Georgetown!P132+Greenville!P132+Greenwood!P132+Hampton!P132+Horry!P132+Jasper!P132+Kershaw!P132+Lancaster!P132+Laurens!P132+Lee!P132+Lexington!P132+Marion!P132+Marlboro!P132+McCormick!P132+Newberry!P132+Oconee!P132+Orangeburg!P132+Pickens!P132+Richland!P132+Saluda!P132+Spartanburg!P132+Sumter!P132+Union!P132+Williamsburg!P132+York!P132)</f>
        <v>391955527</v>
      </c>
      <c r="Q132" s="12">
        <f>SUM(Abbeville!Q132+Aiken!Q132+Allendale!Q132+Anderson!Q132+Bamberg!Q132+Barnwell!Q132+Beaufort!Q132+Berkeley!Q132+Calhoun!Q132+Charleston!Q132+Cherokee!Q132+Chester!Q132+Chesterfield!Q132+Clarendon!Q132+Colleton!Q132+Darlington!Q132+Dorchester!Q132+Dillon!Q132+Edgefield!Q132+Fairfield!Q132+Florence!Q132+Georgetown!Q132+Greenville!Q132+Greenwood!Q132+Hampton!Q132+Horry!Q132+Jasper!Q132+Kershaw!Q132+Lancaster!Q132+Laurens!Q132+Lee!Q132+Lexington!Q132+Marion!Q132+Marlboro!Q132+McCormick!Q132+Newberry!Q132+Oconee!Q132+Orangeburg!Q132+Pickens!Q132+Richland!Q132+Saluda!Q132+Spartanburg!Q132+Sumter!Q132+Union!Q132+Williamsburg!Q132+York!Q132)</f>
        <v>400813235</v>
      </c>
      <c r="R132" s="63">
        <f>SUM(Abbeville!R132+Aiken!R132+Allendale!R132+Anderson!R132+Bamberg!R132+Barnwell!R132+Beaufort!R132+Berkeley!R132+Calhoun!R132+Charleston!R132+Cherokee!R132+Chester!R132+Chesterfield!R132+Clarendon!R132+Colleton!R132+Darlington!R132+Dorchester!R132+Dillon!R132+Edgefield!R132+Fairfield!R132+Florence!R132+Georgetown!R132+Greenville!R132+Greenwood!R132+Hampton!R132+Horry!R132+Jasper!R132+Kershaw!R132+Lancaster!R132+Laurens!R132+Lee!R132+Lexington!R132+Marion!R132+Marlboro!R132+McCormick!R132+Newberry!R132+Oconee!R132+Orangeburg!R132+Pickens!R132+Richland!R132+Saluda!R132+Spartanburg!R132+Sumter!R132+Union!R132+Williamsburg!R132+York!R132)</f>
        <v>463905619</v>
      </c>
      <c r="S132" s="63">
        <f>SUM(Abbeville!S132+Aiken!S132+Allendale!S132+Anderson!S132+Bamberg!S132+Barnwell!S132+Beaufort!S132+Berkeley!S132+Calhoun!S132+Charleston!S132+Cherokee!S132+Chester!S132+Chesterfield!S132+Clarendon!S132+Colleton!S132+Darlington!S132+Dorchester!S132+Dillon!S132+Edgefield!S132+Fairfield!S132+Florence!S132+Georgetown!S132+Greenville!S132+Greenwood!S132+Hampton!S132+Horry!S132+Jasper!S132+Kershaw!S132+Lancaster!S132+Laurens!S132+Lee!S132+Lexington!S132+Marion!S132+Marlboro!S132+McCormick!S132+Newberry!S132+Oconee!S132+Orangeburg!S132+Pickens!S132+Richland!S132+Saluda!S132+Spartanburg!S132+Sumter!S132+Union!S132+Williamsburg!S132+York!S132)</f>
        <v>474813546.0903194</v>
      </c>
      <c r="T132" s="63">
        <f>SUM(Abbeville!T132+Aiken!T132+Allendale!T132+Anderson!T132+Bamberg!T132+Barnwell!T132+Beaufort!T132+Berkeley!T132+Calhoun!T132+Charleston!T132+Cherokee!T132+Chester!T132+Chesterfield!T132+Clarendon!T132+Colleton!T132+Darlington!T132+Dorchester!T132+Dillon!T132+Edgefield!T132+Fairfield!T132+Florence!T132+Georgetown!T132+Greenville!T132+Greenwood!T132+Hampton!T132+Horry!T132+Jasper!T132+Kershaw!T132+Lancaster!T132+Laurens!T132+Lee!T132+Lexington!T132+Marion!T132+Marlboro!T132+McCormick!T132+Newberry!T132+Oconee!T132+Orangeburg!T132+Pickens!T132+Richland!T132+Saluda!T132+Spartanburg!T132+Sumter!T132+Union!T132+Williamsburg!T132+York!T132)</f>
        <v>507338988</v>
      </c>
      <c r="U132" s="41">
        <f>SUM(Abbeville!U132+Aiken!U132+Allendale!U132+Anderson!U132+Bamberg!U132+Barnwell!U132+Beaufort!U132+Berkeley!U132+Calhoun!U132+Charleston!U132+Cherokee!U132+Chester!U132+Chesterfield!U132+Clarendon!U132+Colleton!U132+Darlington!U132+Dorchester!U132+Dillon!U132+Edgefield!U132+Fairfield!U132+Florence!U132+Georgetown!U132+Greenville!U132+Greenwood!U132+Hampton!U132+Horry!U132+Jasper!U132+Kershaw!U132+Lancaster!U132+Laurens!U132+Lee!U132+Lexington!U132+Marion!U132+Marlboro!U132+McCormick!U132+Newberry!U132+Oconee!U132+Orangeburg!U132+Pickens!U132+Richland!U132+Saluda!U132+Spartanburg!U132+Sumter!U132+Union!U132+Williamsburg!U132+York!U132)</f>
        <v>531143481.45999998</v>
      </c>
      <c r="V132" s="41">
        <f>SUM(Abbeville!V132+Aiken!V132+Allendale!V132+Anderson!V132+Bamberg!V132+Barnwell!V132+Beaufort!V132+Berkeley!V132+Calhoun!V132+Charleston!V132+Cherokee!V132+Chester!V132+Chesterfield!V132+Clarendon!V132+Colleton!V132+Darlington!V132+Dorchester!V132+Dillon!V132+Edgefield!V132+Fairfield!V132+Florence!V132+Georgetown!V132+Greenville!V132+Greenwood!V132+Hampton!V132+Horry!V132+Jasper!V132+Kershaw!V132+Lancaster!V132+Laurens!V132+Lee!V132+Lexington!V132+Marion!V132+Marlboro!V132+McCormick!V132+Newberry!V132+Oconee!V132+Orangeburg!V132+Pickens!V132+Richland!V132+Saluda!V132+Spartanburg!V132+Sumter!V132+Union!V132+Williamsburg!V132+York!V132)</f>
        <v>548079165.13</v>
      </c>
      <c r="W132" s="63">
        <f>SUM(Abbeville!W132+Aiken!W132+Allendale!W132+Anderson!W132+Bamberg!W132+Barnwell!W132+Beaufort!W132+Berkeley!W132+Calhoun!W132+Charleston!W132+Cherokee!W132+Chester!W132+Chesterfield!W132+Clarendon!W132+Colleton!W132+Darlington!W132+Dorchester!W132+Dillon!W132+Edgefield!W132+Fairfield!W132+Florence!W132+Georgetown!W132+Greenville!W132+Greenwood!W132+Hampton!W132+Horry!W132+Jasper!W132+Kershaw!W132+Lancaster!W132+Laurens!W132+Lee!W132+Lexington!W132+Marion!W132+Marlboro!W132+McCormick!W132+Newberry!W132+Oconee!W132+Orangeburg!W132+Pickens!W132+Richland!W132+Saluda!W132+Spartanburg!W132+Sumter!W132+Union!W132+Williamsburg!W132+York!W132)</f>
        <v>550559809.30999994</v>
      </c>
      <c r="X132" s="63">
        <f>SUM(Abbeville!X132+Aiken!X132+Allendale!X132+Anderson!X132+Bamberg!X132+Barnwell!X132+Beaufort!X132+Berkeley!X132+Calhoun!X132+Charleston!X132+Cherokee!X132+Chester!X132+Chesterfield!X132+Clarendon!X132+Colleton!X132+Darlington!X132+Dorchester!X132+Dillon!X132+Edgefield!X132+Fairfield!X132+Florence!X132+Georgetown!X132+Greenville!X132+Greenwood!X132+Hampton!X132+Horry!X132+Jasper!X132+Kershaw!X132+Lancaster!X132+Laurens!X132+Lee!X132+Lexington!X132+Marion!X132+Marlboro!X132+McCormick!X132+Newberry!X132+Oconee!X132+Orangeburg!X132+Pickens!X132+Richland!X132+Saluda!X132+Spartanburg!X132+Sumter!X132+Union!X132+Williamsburg!X132+York!X132)</f>
        <v>564298278.58000004</v>
      </c>
      <c r="Y132" s="63">
        <f>SUM(Abbeville!Y132+Aiken!Y132+Allendale!Y132+Anderson!Y132+Bamberg!Y132+Barnwell!Y132+Beaufort!Y132+Berkeley!Y132+Calhoun!Y132+Charleston!Y132+Cherokee!Y132+Chester!Y132+Chesterfield!Y132+Clarendon!Y132+Colleton!Y132+Darlington!Y132+Dorchester!Y132+Dillon!Y132+Edgefield!Y132+Fairfield!Y132+Florence!Y132+Georgetown!Y132+Greenville!Y132+Greenwood!Y132+Hampton!Y132+Horry!Y132+Jasper!Y132+Kershaw!Y132+Lancaster!Y132+Laurens!Y132+Lee!Y132+Lexington!Y132+Marion!Y132+Marlboro!Y132+McCormick!Y132+Newberry!Y132+Oconee!Y132+Orangeburg!Y132+Pickens!Y132+Richland!Y132+Saluda!Y132+Spartanburg!Y132+Sumter!Y132+Union!Y132+Williamsburg!Y132+York!Y132)</f>
        <v>587550226</v>
      </c>
      <c r="Z132" s="63">
        <f>SUM(Abbeville!Z132+Aiken!Z132+Allendale!Z132+Anderson!Z132+Bamberg!Z132+Barnwell!Z132+Beaufort!Z132+Berkeley!Z132+Calhoun!Z132+Charleston!Z132+Cherokee!Z132+Chester!Z132+Chesterfield!Z132+Clarendon!Z132+Colleton!Z132+Darlington!Z132+Dorchester!Z132+Dillon!Z132+Edgefield!Z132+Fairfield!Z132+Florence!Z132+Georgetown!Z132+Greenville!Z132+Greenwood!Z132+Hampton!Z132+Horry!Z132+Jasper!Z132+Kershaw!Z132+Lancaster!Z132+Laurens!Z132+Lee!Z132+Lexington!Z132+Marion!Z132+Marlboro!Z132+McCormick!Z132+Newberry!Z132+Oconee!Z132+Orangeburg!Z132+Pickens!Z132+Richland!Z132+Saluda!Z132+Spartanburg!Z132+Sumter!Z132+Union!Z132+Williamsburg!Z132+York!Z132)</f>
        <v>518307833</v>
      </c>
      <c r="AA132" s="63">
        <f>SUM(Abbeville!AA132+Aiken!AA132+Allendale!AA132+Anderson!AA132+Bamberg!AA132+Barnwell!AA132+Beaufort!AA132+Berkeley!AA132+Calhoun!AA132+Charleston!AA132+Cherokee!AA132+Chester!AA132+Chesterfield!AA132+Clarendon!AA132+Colleton!AA132+Darlington!AA132+Dorchester!AA132+Dillon!AA132+Edgefield!AA132+Fairfield!AA132+Florence!AA132+Georgetown!AA132+Greenville!AA132+Greenwood!AA132+Hampton!AA132+Horry!AA132+Jasper!AA132+Kershaw!AA132+Lancaster!AA132+Laurens!AA132+Lee!AA132+Lexington!AA132+Marion!AA132+Marlboro!AA132+McCormick!AA132+Newberry!AA132+Oconee!AA132+Orangeburg!AA132+Pickens!AA132+Richland!AA132+Saluda!AA132+Spartanburg!AA132+Sumter!AA132+Union!AA132+Williamsburg!AA132+York!AA132)</f>
        <v>521275358</v>
      </c>
      <c r="AB132" s="63">
        <v>527625171</v>
      </c>
      <c r="AC132" s="63">
        <v>565909173</v>
      </c>
      <c r="AD132" s="63">
        <v>587833802</v>
      </c>
      <c r="AE132" s="63">
        <v>623135506</v>
      </c>
      <c r="AF132" s="63">
        <v>642650058</v>
      </c>
      <c r="AG132" s="63">
        <v>650284182</v>
      </c>
      <c r="AH132" s="63">
        <v>683075007</v>
      </c>
      <c r="AI132" s="13">
        <v>4.3975920155672865E-2</v>
      </c>
      <c r="AJ132" s="13">
        <v>5.042537694696686E-2</v>
      </c>
    </row>
    <row r="133" spans="1:36" ht="10.5" customHeight="1" x14ac:dyDescent="0.2">
      <c r="A133" s="11"/>
      <c r="B133" s="14"/>
      <c r="C133" s="11"/>
      <c r="D133" s="15" t="s">
        <v>47</v>
      </c>
      <c r="E133" s="11"/>
      <c r="F133" s="2"/>
      <c r="G133" s="12">
        <v>0</v>
      </c>
      <c r="H133" s="12">
        <v>0</v>
      </c>
      <c r="I133" s="12">
        <v>0</v>
      </c>
      <c r="J133" s="12">
        <v>0</v>
      </c>
      <c r="K133" s="12">
        <v>997483</v>
      </c>
      <c r="L133" s="12">
        <v>0</v>
      </c>
      <c r="M133" s="12">
        <f>SUM(Abbeville!M133+Aiken!M133+Allendale!M133+Anderson!M133+Bamberg!M133+Barnwell!M133+Beaufort!M133+Berkeley!M133+Calhoun!M133+Charleston!M133+Cherokee!M133+Chester!M133+Chesterfield!M133+Clarendon!M133+Colleton!M133+Darlington!M133+Dorchester!M133+Dillon!M133+Edgefield!M133+Fairfield!M133+Florence!M133+Georgetown!M133+Greenville!M133+Greenwood!M133+Hampton!M133+Horry!M133+Jasper!M133+Kershaw!M133+Lancaster!M133+Laurens!M133+Lee!M133+Lexington!M133+Marion!M133+Marlboro!M133+McCormick!M133+Newberry!M133+Oconee!M133+Orangeburg!M133+Pickens!M133+Richland!M133+Saluda!M133+Spartanburg!M133+Sumter!M133+Union!M133+Williamsburg!M133+York!M133)</f>
        <v>0</v>
      </c>
      <c r="N133" s="12">
        <f>SUM(Abbeville!N133+Aiken!N133+Allendale!N133+Anderson!N133+Bamberg!N133+Barnwell!N133+Beaufort!N133+Berkeley!N133+Calhoun!N133+Charleston!N133+Cherokee!N133+Chester!N133+Chesterfield!N133+Clarendon!N133+Colleton!N133+Darlington!N133+Dorchester!N133+Dillon!N133+Edgefield!N133+Fairfield!N133+Florence!N133+Georgetown!N133+Greenville!N133+Greenwood!N133+Hampton!N133+Horry!N133+Jasper!N133+Kershaw!N133+Lancaster!N133+Laurens!N133+Lee!N133+Lexington!N133+Marion!N133+Marlboro!N133+McCormick!N133+Newberry!N133+Oconee!N133+Orangeburg!N133+Pickens!N133+Richland!N133+Saluda!N133+Spartanburg!N133+Sumter!N133+Union!N133+Williamsburg!N133+York!N133)</f>
        <v>0</v>
      </c>
      <c r="O133" s="12">
        <f>SUM(Abbeville!O133+Aiken!O133+Allendale!O133+Anderson!O133+Bamberg!O133+Barnwell!O133+Beaufort!O133+Berkeley!O133+Calhoun!O133+Charleston!O133+Cherokee!O133+Chester!O133+Chesterfield!O133+Clarendon!O133+Colleton!O133+Darlington!O133+Dorchester!O133+Dillon!O133+Edgefield!O133+Fairfield!O133+Florence!O133+Georgetown!O133+Greenville!O133+Greenwood!O133+Hampton!O133+Horry!O133+Jasper!O133+Kershaw!O133+Lancaster!O133+Laurens!O133+Lee!O133+Lexington!O133+Marion!O133+Marlboro!O133+McCormick!O133+Newberry!O133+Oconee!O133+Orangeburg!O133+Pickens!O133+Richland!O133+Saluda!O133+Spartanburg!O133+Sumter!O133+Union!O133+Williamsburg!O133+York!O133)</f>
        <v>0</v>
      </c>
      <c r="P133" s="12">
        <f>SUM(Abbeville!P133+Aiken!P133+Allendale!P133+Anderson!P133+Bamberg!P133+Barnwell!P133+Beaufort!P133+Berkeley!P133+Calhoun!P133+Charleston!P133+Cherokee!P133+Chester!P133+Chesterfield!P133+Clarendon!P133+Colleton!P133+Darlington!P133+Dorchester!P133+Dillon!P133+Edgefield!P133+Fairfield!P133+Florence!P133+Georgetown!P133+Greenville!P133+Greenwood!P133+Hampton!P133+Horry!P133+Jasper!P133+Kershaw!P133+Lancaster!P133+Laurens!P133+Lee!P133+Lexington!P133+Marion!P133+Marlboro!P133+McCormick!P133+Newberry!P133+Oconee!P133+Orangeburg!P133+Pickens!P133+Richland!P133+Saluda!P133+Spartanburg!P133+Sumter!P133+Union!P133+Williamsburg!P133+York!P133)</f>
        <v>0</v>
      </c>
      <c r="Q133" s="12">
        <f>SUM(Abbeville!Q133+Aiken!Q133+Allendale!Q133+Anderson!Q133+Bamberg!Q133+Barnwell!Q133+Beaufort!Q133+Berkeley!Q133+Calhoun!Q133+Charleston!Q133+Cherokee!Q133+Chester!Q133+Chesterfield!Q133+Clarendon!Q133+Colleton!Q133+Darlington!Q133+Dorchester!Q133+Dillon!Q133+Edgefield!Q133+Fairfield!Q133+Florence!Q133+Georgetown!Q133+Greenville!Q133+Greenwood!Q133+Hampton!Q133+Horry!Q133+Jasper!Q133+Kershaw!Q133+Lancaster!Q133+Laurens!Q133+Lee!Q133+Lexington!Q133+Marion!Q133+Marlboro!Q133+McCormick!Q133+Newberry!Q133+Oconee!Q133+Orangeburg!Q133+Pickens!Q133+Richland!Q133+Saluda!Q133+Spartanburg!Q133+Sumter!Q133+Union!Q133+Williamsburg!Q133+York!Q133)</f>
        <v>0</v>
      </c>
      <c r="R133" s="63">
        <f>SUM(Abbeville!R133+Aiken!R133+Allendale!R133+Anderson!R133+Bamberg!R133+Barnwell!R133+Beaufort!R133+Berkeley!R133+Calhoun!R133+Charleston!R133+Cherokee!R133+Chester!R133+Chesterfield!R133+Clarendon!R133+Colleton!R133+Darlington!R133+Dorchester!R133+Dillon!R133+Edgefield!R133+Fairfield!R133+Florence!R133+Georgetown!R133+Greenville!R133+Greenwood!R133+Hampton!R133+Horry!R133+Jasper!R133+Kershaw!R133+Lancaster!R133+Laurens!R133+Lee!R133+Lexington!R133+Marion!R133+Marlboro!R133+McCormick!R133+Newberry!R133+Oconee!R133+Orangeburg!R133+Pickens!R133+Richland!R133+Saluda!R133+Spartanburg!R133+Sumter!R133+Union!R133+Williamsburg!R133+York!R133)</f>
        <v>0</v>
      </c>
      <c r="S133" s="63">
        <f>SUM(Abbeville!S133+Aiken!S133+Allendale!S133+Anderson!S133+Bamberg!S133+Barnwell!S133+Beaufort!S133+Berkeley!S133+Calhoun!S133+Charleston!S133+Cherokee!S133+Chester!S133+Chesterfield!S133+Clarendon!S133+Colleton!S133+Darlington!S133+Dorchester!S133+Dillon!S133+Edgefield!S133+Fairfield!S133+Florence!S133+Georgetown!S133+Greenville!S133+Greenwood!S133+Hampton!S133+Horry!S133+Jasper!S133+Kershaw!S133+Lancaster!S133+Laurens!S133+Lee!S133+Lexington!S133+Marion!S133+Marlboro!S133+McCormick!S133+Newberry!S133+Oconee!S133+Orangeburg!S133+Pickens!S133+Richland!S133+Saluda!S133+Spartanburg!S133+Sumter!S133+Union!S133+Williamsburg!S133+York!S133)</f>
        <v>0</v>
      </c>
      <c r="T133" s="63">
        <f>SUM(Abbeville!T133+Aiken!T133+Allendale!T133+Anderson!T133+Bamberg!T133+Barnwell!T133+Beaufort!T133+Berkeley!T133+Calhoun!T133+Charleston!T133+Cherokee!T133+Chester!T133+Chesterfield!T133+Clarendon!T133+Colleton!T133+Darlington!T133+Dorchester!T133+Dillon!T133+Edgefield!T133+Fairfield!T133+Florence!T133+Georgetown!T133+Greenville!T133+Greenwood!T133+Hampton!T133+Horry!T133+Jasper!T133+Kershaw!T133+Lancaster!T133+Laurens!T133+Lee!T133+Lexington!T133+Marion!T133+Marlboro!T133+McCormick!T133+Newberry!T133+Oconee!T133+Orangeburg!T133+Pickens!T133+Richland!T133+Saluda!T133+Spartanburg!T133+Sumter!T133+Union!T133+Williamsburg!T133+York!T133)</f>
        <v>0</v>
      </c>
      <c r="U133" s="41">
        <f>SUM(Abbeville!U133+Aiken!U133+Allendale!U133+Anderson!U133+Bamberg!U133+Barnwell!U133+Beaufort!U133+Berkeley!U133+Calhoun!U133+Charleston!U133+Cherokee!U133+Chester!U133+Chesterfield!U133+Clarendon!U133+Colleton!U133+Darlington!U133+Dorchester!U133+Dillon!U133+Edgefield!U133+Fairfield!U133+Florence!U133+Georgetown!U133+Greenville!U133+Greenwood!U133+Hampton!U133+Horry!U133+Jasper!U133+Kershaw!U133+Lancaster!U133+Laurens!U133+Lee!U133+Lexington!U133+Marion!U133+Marlboro!U133+McCormick!U133+Newberry!U133+Oconee!U133+Orangeburg!U133+Pickens!U133+Richland!U133+Saluda!U133+Spartanburg!U133+Sumter!U133+Union!U133+Williamsburg!U133+York!U133)</f>
        <v>0</v>
      </c>
      <c r="V133" s="41">
        <f>SUM(Abbeville!V133+Aiken!V133+Allendale!V133+Anderson!V133+Bamberg!V133+Barnwell!V133+Beaufort!V133+Berkeley!V133+Calhoun!V133+Charleston!V133+Cherokee!V133+Chester!V133+Chesterfield!V133+Clarendon!V133+Colleton!V133+Darlington!V133+Dorchester!V133+Dillon!V133+Edgefield!V133+Fairfield!V133+Florence!V133+Georgetown!V133+Greenville!V133+Greenwood!V133+Hampton!V133+Horry!V133+Jasper!V133+Kershaw!V133+Lancaster!V133+Laurens!V133+Lee!V133+Lexington!V133+Marion!V133+Marlboro!V133+McCormick!V133+Newberry!V133+Oconee!V133+Orangeburg!V133+Pickens!V133+Richland!V133+Saluda!V133+Spartanburg!V133+Sumter!V133+Union!V133+Williamsburg!V133+York!V133)</f>
        <v>0</v>
      </c>
      <c r="W133" s="63">
        <f>SUM(Abbeville!W133+Aiken!W133+Allendale!W133+Anderson!W133+Bamberg!W133+Barnwell!W133+Beaufort!W133+Berkeley!W133+Calhoun!W133+Charleston!W133+Cherokee!W133+Chester!W133+Chesterfield!W133+Clarendon!W133+Colleton!W133+Darlington!W133+Dorchester!W133+Dillon!W133+Edgefield!W133+Fairfield!W133+Florence!W133+Georgetown!W133+Greenville!W133+Greenwood!W133+Hampton!W133+Horry!W133+Jasper!W133+Kershaw!W133+Lancaster!W133+Laurens!W133+Lee!W133+Lexington!W133+Marion!W133+Marlboro!W133+McCormick!W133+Newberry!W133+Oconee!W133+Orangeburg!W133+Pickens!W133+Richland!W133+Saluda!W133+Spartanburg!W133+Sumter!W133+Union!W133+Williamsburg!W133+York!W133)</f>
        <v>0</v>
      </c>
      <c r="X133" s="63">
        <f>SUM(Abbeville!X133+Aiken!X133+Allendale!X133+Anderson!X133+Bamberg!X133+Barnwell!X133+Beaufort!X133+Berkeley!X133+Calhoun!X133+Charleston!X133+Cherokee!X133+Chester!X133+Chesterfield!X133+Clarendon!X133+Colleton!X133+Darlington!X133+Dorchester!X133+Dillon!X133+Edgefield!X133+Fairfield!X133+Florence!X133+Georgetown!X133+Greenville!X133+Greenwood!X133+Hampton!X133+Horry!X133+Jasper!X133+Kershaw!X133+Lancaster!X133+Laurens!X133+Lee!X133+Lexington!X133+Marion!X133+Marlboro!X133+McCormick!X133+Newberry!X133+Oconee!X133+Orangeburg!X133+Pickens!X133+Richland!X133+Saluda!X133+Spartanburg!X133+Sumter!X133+Union!X133+Williamsburg!X133+York!X133)</f>
        <v>0</v>
      </c>
      <c r="Y133" s="63">
        <f>SUM(Abbeville!Y133+Aiken!Y133+Allendale!Y133+Anderson!Y133+Bamberg!Y133+Barnwell!Y133+Beaufort!Y133+Berkeley!Y133+Calhoun!Y133+Charleston!Y133+Cherokee!Y133+Chester!Y133+Chesterfield!Y133+Clarendon!Y133+Colleton!Y133+Darlington!Y133+Dorchester!Y133+Dillon!Y133+Edgefield!Y133+Fairfield!Y133+Florence!Y133+Georgetown!Y133+Greenville!Y133+Greenwood!Y133+Hampton!Y133+Horry!Y133+Jasper!Y133+Kershaw!Y133+Lancaster!Y133+Laurens!Y133+Lee!Y133+Lexington!Y133+Marion!Y133+Marlboro!Y133+McCormick!Y133+Newberry!Y133+Oconee!Y133+Orangeburg!Y133+Pickens!Y133+Richland!Y133+Saluda!Y133+Spartanburg!Y133+Sumter!Y133+Union!Y133+Williamsburg!Y133+York!Y133)</f>
        <v>0</v>
      </c>
      <c r="Z133" s="63">
        <f>SUM(Abbeville!Z133+Aiken!Z133+Allendale!Z133+Anderson!Z133+Bamberg!Z133+Barnwell!Z133+Beaufort!Z133+Berkeley!Z133+Calhoun!Z133+Charleston!Z133+Cherokee!Z133+Chester!Z133+Chesterfield!Z133+Clarendon!Z133+Colleton!Z133+Darlington!Z133+Dorchester!Z133+Dillon!Z133+Edgefield!Z133+Fairfield!Z133+Florence!Z133+Georgetown!Z133+Greenville!Z133+Greenwood!Z133+Hampton!Z133+Horry!Z133+Jasper!Z133+Kershaw!Z133+Lancaster!Z133+Laurens!Z133+Lee!Z133+Lexington!Z133+Marion!Z133+Marlboro!Z133+McCormick!Z133+Newberry!Z133+Oconee!Z133+Orangeburg!Z133+Pickens!Z133+Richland!Z133+Saluda!Z133+Spartanburg!Z133+Sumter!Z133+Union!Z133+Williamsburg!Z133+York!Z133)</f>
        <v>384402370</v>
      </c>
      <c r="AA133" s="63">
        <f>SUM(Abbeville!AA133+Aiken!AA133+Allendale!AA133+Anderson!AA133+Bamberg!AA133+Barnwell!AA133+Beaufort!AA133+Berkeley!AA133+Calhoun!AA133+Charleston!AA133+Cherokee!AA133+Chester!AA133+Chesterfield!AA133+Clarendon!AA133+Colleton!AA133+Darlington!AA133+Dorchester!AA133+Dillon!AA133+Edgefield!AA133+Fairfield!AA133+Florence!AA133+Georgetown!AA133+Greenville!AA133+Greenwood!AA133+Hampton!AA133+Horry!AA133+Jasper!AA133+Kershaw!AA133+Lancaster!AA133+Laurens!AA133+Lee!AA133+Lexington!AA133+Marion!AA133+Marlboro!AA133+McCormick!AA133+Newberry!AA133+Oconee!AA133+Orangeburg!AA133+Pickens!AA133+Richland!AA133+Saluda!AA133+Spartanburg!AA133+Sumter!AA133+Union!AA133+Williamsburg!AA133+York!AA133)</f>
        <v>462275024</v>
      </c>
      <c r="AB133" s="63">
        <v>297757726</v>
      </c>
      <c r="AC133" s="63">
        <v>235127873</v>
      </c>
      <c r="AD133" s="63">
        <v>464506350</v>
      </c>
      <c r="AE133" s="63">
        <v>144154182</v>
      </c>
      <c r="AF133" s="63">
        <v>501892613</v>
      </c>
      <c r="AG133" s="63">
        <v>344365173</v>
      </c>
      <c r="AH133" s="63">
        <v>454430576</v>
      </c>
      <c r="AI133" s="13">
        <v>7.3002542323163944E-2</v>
      </c>
      <c r="AJ133" s="13">
        <v>0.31961827626512046</v>
      </c>
    </row>
    <row r="134" spans="1:36" ht="10.5" customHeight="1" x14ac:dyDescent="0.2">
      <c r="A134" s="11"/>
      <c r="B134" s="11"/>
      <c r="C134" s="11"/>
      <c r="D134" s="11" t="s">
        <v>48</v>
      </c>
      <c r="E134" s="11"/>
      <c r="F134" s="2"/>
      <c r="G134" s="12">
        <v>37314834</v>
      </c>
      <c r="H134" s="12">
        <v>37588204</v>
      </c>
      <c r="I134" s="12">
        <v>53475174</v>
      </c>
      <c r="J134" s="12">
        <v>68610013.179999992</v>
      </c>
      <c r="K134" s="12">
        <v>70944514</v>
      </c>
      <c r="L134" s="12">
        <v>87048332</v>
      </c>
      <c r="M134" s="12">
        <f>SUM(Abbeville!M134+Aiken!M134+Allendale!M134+Anderson!M134+Bamberg!M134+Barnwell!M134+Beaufort!M134+Berkeley!M134+Calhoun!M134+Charleston!M134+Cherokee!M134+Chester!M134+Chesterfield!M134+Clarendon!M134+Colleton!M134+Darlington!M134+Dorchester!M134+Dillon!M134+Edgefield!M134+Fairfield!M134+Florence!M134+Georgetown!M134+Greenville!M134+Greenwood!M134+Hampton!M134+Horry!M134+Jasper!M134+Kershaw!M134+Lancaster!M134+Laurens!M134+Lee!M134+Lexington!M134+Marion!M134+Marlboro!M134+McCormick!M134+Newberry!M134+Oconee!M134+Orangeburg!M134+Pickens!M134+Richland!M134+Saluda!M134+Spartanburg!M134+Sumter!M134+Union!M134+Williamsburg!M134+York!M134)</f>
        <v>79831602</v>
      </c>
      <c r="N134" s="12">
        <f>SUM(Abbeville!N134+Aiken!N134+Allendale!N134+Anderson!N134+Bamberg!N134+Barnwell!N134+Beaufort!N134+Berkeley!N134+Calhoun!N134+Charleston!N134+Cherokee!N134+Chester!N134+Chesterfield!N134+Clarendon!N134+Colleton!N134+Darlington!N134+Dorchester!N134+Dillon!N134+Edgefield!N134+Fairfield!N134+Florence!N134+Georgetown!N134+Greenville!N134+Greenwood!N134+Hampton!N134+Horry!N134+Jasper!N134+Kershaw!N134+Lancaster!N134+Laurens!N134+Lee!N134+Lexington!N134+Marion!N134+Marlboro!N134+McCormick!N134+Newberry!N134+Oconee!N134+Orangeburg!N134+Pickens!N134+Richland!N134+Saluda!N134+Spartanburg!N134+Sumter!N134+Union!N134+Williamsburg!N134+York!N134)</f>
        <v>101905425</v>
      </c>
      <c r="O134" s="12">
        <f>SUM(Abbeville!O134+Aiken!O134+Allendale!O134+Anderson!O134+Bamberg!O134+Barnwell!O134+Beaufort!O134+Berkeley!O134+Calhoun!O134+Charleston!O134+Cherokee!O134+Chester!O134+Chesterfield!O134+Clarendon!O134+Colleton!O134+Darlington!O134+Dorchester!O134+Dillon!O134+Edgefield!O134+Fairfield!O134+Florence!O134+Georgetown!O134+Greenville!O134+Greenwood!O134+Hampton!O134+Horry!O134+Jasper!O134+Kershaw!O134+Lancaster!O134+Laurens!O134+Lee!O134+Lexington!O134+Marion!O134+Marlboro!O134+McCormick!O134+Newberry!O134+Oconee!O134+Orangeburg!O134+Pickens!O134+Richland!O134+Saluda!O134+Spartanburg!O134+Sumter!O134+Union!O134+Williamsburg!O134+York!O134)</f>
        <v>117371969</v>
      </c>
      <c r="P134" s="12">
        <f>SUM(Abbeville!P134+Aiken!P134+Allendale!P134+Anderson!P134+Bamberg!P134+Barnwell!P134+Beaufort!P134+Berkeley!P134+Calhoun!P134+Charleston!P134+Cherokee!P134+Chester!P134+Chesterfield!P134+Clarendon!P134+Colleton!P134+Darlington!P134+Dorchester!P134+Dillon!P134+Edgefield!P134+Fairfield!P134+Florence!P134+Georgetown!P134+Greenville!P134+Greenwood!P134+Hampton!P134+Horry!P134+Jasper!P134+Kershaw!P134+Lancaster!P134+Laurens!P134+Lee!P134+Lexington!P134+Marion!P134+Marlboro!P134+McCormick!P134+Newberry!P134+Oconee!P134+Orangeburg!P134+Pickens!P134+Richland!P134+Saluda!P134+Spartanburg!P134+Sumter!P134+Union!P134+Williamsburg!P134+York!P134)</f>
        <v>102575837</v>
      </c>
      <c r="Q134" s="12">
        <f>SUM(Abbeville!Q134+Aiken!Q134+Allendale!Q134+Anderson!Q134+Bamberg!Q134+Barnwell!Q134+Beaufort!Q134+Berkeley!Q134+Calhoun!Q134+Charleston!Q134+Cherokee!Q134+Chester!Q134+Chesterfield!Q134+Clarendon!Q134+Colleton!Q134+Darlington!Q134+Dorchester!Q134+Dillon!Q134+Edgefield!Q134+Fairfield!Q134+Florence!Q134+Georgetown!Q134+Greenville!Q134+Greenwood!Q134+Hampton!Q134+Horry!Q134+Jasper!Q134+Kershaw!Q134+Lancaster!Q134+Laurens!Q134+Lee!Q134+Lexington!Q134+Marion!Q134+Marlboro!Q134+McCormick!Q134+Newberry!Q134+Oconee!Q134+Orangeburg!Q134+Pickens!Q134+Richland!Q134+Saluda!Q134+Spartanburg!Q134+Sumter!Q134+Union!Q134+Williamsburg!Q134+York!Q134)</f>
        <v>81828547</v>
      </c>
      <c r="R134" s="63">
        <f>SUM(Abbeville!R134+Aiken!R134+Allendale!R134+Anderson!R134+Bamberg!R134+Barnwell!R134+Beaufort!R134+Berkeley!R134+Calhoun!R134+Charleston!R134+Cherokee!R134+Chester!R134+Chesterfield!R134+Clarendon!R134+Colleton!R134+Darlington!R134+Dorchester!R134+Dillon!R134+Edgefield!R134+Fairfield!R134+Florence!R134+Georgetown!R134+Greenville!R134+Greenwood!R134+Hampton!R134+Horry!R134+Jasper!R134+Kershaw!R134+Lancaster!R134+Laurens!R134+Lee!R134+Lexington!R134+Marion!R134+Marlboro!R134+McCormick!R134+Newberry!R134+Oconee!R134+Orangeburg!R134+Pickens!R134+Richland!R134+Saluda!R134+Spartanburg!R134+Sumter!R134+Union!R134+Williamsburg!R134+York!R134)</f>
        <v>85512730</v>
      </c>
      <c r="S134" s="63">
        <f>SUM(Abbeville!S134+Aiken!S134+Allendale!S134+Anderson!S134+Bamberg!S134+Barnwell!S134+Beaufort!S134+Berkeley!S134+Calhoun!S134+Charleston!S134+Cherokee!S134+Chester!S134+Chesterfield!S134+Clarendon!S134+Colleton!S134+Darlington!S134+Dorchester!S134+Dillon!S134+Edgefield!S134+Fairfield!S134+Florence!S134+Georgetown!S134+Greenville!S134+Greenwood!S134+Hampton!S134+Horry!S134+Jasper!S134+Kershaw!S134+Lancaster!S134+Laurens!S134+Lee!S134+Lexington!S134+Marion!S134+Marlboro!S134+McCormick!S134+Newberry!S134+Oconee!S134+Orangeburg!S134+Pickens!S134+Richland!S134+Saluda!S134+Spartanburg!S134+Sumter!S134+Union!S134+Williamsburg!S134+York!S134)</f>
        <v>111466455.36360496</v>
      </c>
      <c r="T134" s="63">
        <f>SUM(Abbeville!T134+Aiken!T134+Allendale!T134+Anderson!T134+Bamberg!T134+Barnwell!T134+Beaufort!T134+Berkeley!T134+Calhoun!T134+Charleston!T134+Cherokee!T134+Chester!T134+Chesterfield!T134+Clarendon!T134+Colleton!T134+Darlington!T134+Dorchester!T134+Dillon!T134+Edgefield!T134+Fairfield!T134+Florence!T134+Georgetown!T134+Greenville!T134+Greenwood!T134+Hampton!T134+Horry!T134+Jasper!T134+Kershaw!T134+Lancaster!T134+Laurens!T134+Lee!T134+Lexington!T134+Marion!T134+Marlboro!T134+McCormick!T134+Newberry!T134+Oconee!T134+Orangeburg!T134+Pickens!T134+Richland!T134+Saluda!T134+Spartanburg!T134+Sumter!T134+Union!T134+Williamsburg!T134+York!T134)</f>
        <v>145057200.71000001</v>
      </c>
      <c r="U134" s="41">
        <f>SUM(Abbeville!U134+Aiken!U134+Allendale!U134+Anderson!U134+Bamberg!U134+Barnwell!U134+Beaufort!U134+Berkeley!U134+Calhoun!U134+Charleston!U134+Cherokee!U134+Chester!U134+Chesterfield!U134+Clarendon!U134+Colleton!U134+Darlington!U134+Dorchester!U134+Dillon!U134+Edgefield!U134+Fairfield!U134+Florence!U134+Georgetown!U134+Greenville!U134+Greenwood!U134+Hampton!U134+Horry!U134+Jasper!U134+Kershaw!U134+Lancaster!U134+Laurens!U134+Lee!U134+Lexington!U134+Marion!U134+Marlboro!U134+McCormick!U134+Newberry!U134+Oconee!U134+Orangeburg!U134+Pickens!U134+Richland!U134+Saluda!U134+Spartanburg!U134+Sumter!U134+Union!U134+Williamsburg!U134+York!U134)</f>
        <v>210408970.20999998</v>
      </c>
      <c r="V134" s="41">
        <f>SUM(Abbeville!V134+Aiken!V134+Allendale!V134+Anderson!V134+Bamberg!V134+Barnwell!V134+Beaufort!V134+Berkeley!V134+Calhoun!V134+Charleston!V134+Cherokee!V134+Chester!V134+Chesterfield!V134+Clarendon!V134+Colleton!V134+Darlington!V134+Dorchester!V134+Dillon!V134+Edgefield!V134+Fairfield!V134+Florence!V134+Georgetown!V134+Greenville!V134+Greenwood!V134+Hampton!V134+Horry!V134+Jasper!V134+Kershaw!V134+Lancaster!V134+Laurens!V134+Lee!V134+Lexington!V134+Marion!V134+Marlboro!V134+McCormick!V134+Newberry!V134+Oconee!V134+Orangeburg!V134+Pickens!V134+Richland!V134+Saluda!V134+Spartanburg!V134+Sumter!V134+Union!V134+Williamsburg!V134+York!V134)</f>
        <v>210660144.84</v>
      </c>
      <c r="W134" s="63">
        <f>SUM(Abbeville!W134+Aiken!W134+Allendale!W134+Anderson!W134+Bamberg!W134+Barnwell!W134+Beaufort!W134+Berkeley!W134+Calhoun!W134+Charleston!W134+Cherokee!W134+Chester!W134+Chesterfield!W134+Clarendon!W134+Colleton!W134+Darlington!W134+Dorchester!W134+Dillon!W134+Edgefield!W134+Fairfield!W134+Florence!W134+Georgetown!W134+Greenville!W134+Greenwood!W134+Hampton!W134+Horry!W134+Jasper!W134+Kershaw!W134+Lancaster!W134+Laurens!W134+Lee!W134+Lexington!W134+Marion!W134+Marlboro!W134+McCormick!W134+Newberry!W134+Oconee!W134+Orangeburg!W134+Pickens!W134+Richland!W134+Saluda!W134+Spartanburg!W134+Sumter!W134+Union!W134+Williamsburg!W134+York!W134)</f>
        <v>169200525.85999998</v>
      </c>
      <c r="X134" s="63">
        <f>SUM(Abbeville!X134+Aiken!X134+Allendale!X134+Anderson!X134+Bamberg!X134+Barnwell!X134+Beaufort!X134+Berkeley!X134+Calhoun!X134+Charleston!X134+Cherokee!X134+Chester!X134+Chesterfield!X134+Clarendon!X134+Colleton!X134+Darlington!X134+Dorchester!X134+Dillon!X134+Edgefield!X134+Fairfield!X134+Florence!X134+Georgetown!X134+Greenville!X134+Greenwood!X134+Hampton!X134+Horry!X134+Jasper!X134+Kershaw!X134+Lancaster!X134+Laurens!X134+Lee!X134+Lexington!X134+Marion!X134+Marlboro!X134+McCormick!X134+Newberry!X134+Oconee!X134+Orangeburg!X134+Pickens!X134+Richland!X134+Saluda!X134+Spartanburg!X134+Sumter!X134+Union!X134+Williamsburg!X134+York!X134)</f>
        <v>216878928.75</v>
      </c>
      <c r="Y134" s="63">
        <f>SUM(Abbeville!Y134+Aiken!Y134+Allendale!Y134+Anderson!Y134+Bamberg!Y134+Barnwell!Y134+Beaufort!Y134+Berkeley!Y134+Calhoun!Y134+Charleston!Y134+Cherokee!Y134+Chester!Y134+Chesterfield!Y134+Clarendon!Y134+Colleton!Y134+Darlington!Y134+Dorchester!Y134+Dillon!Y134+Edgefield!Y134+Fairfield!Y134+Florence!Y134+Georgetown!Y134+Greenville!Y134+Greenwood!Y134+Hampton!Y134+Horry!Y134+Jasper!Y134+Kershaw!Y134+Lancaster!Y134+Laurens!Y134+Lee!Y134+Lexington!Y134+Marion!Y134+Marlboro!Y134+McCormick!Y134+Newberry!Y134+Oconee!Y134+Orangeburg!Y134+Pickens!Y134+Richland!Y134+Saluda!Y134+Spartanburg!Y134+Sumter!Y134+Union!Y134+Williamsburg!Y134+York!Y134)</f>
        <v>168414619</v>
      </c>
      <c r="Z134" s="63">
        <f>SUM(Abbeville!Z134+Aiken!Z134+Allendale!Z134+Anderson!Z134+Bamberg!Z134+Barnwell!Z134+Beaufort!Z134+Berkeley!Z134+Calhoun!Z134+Charleston!Z134+Cherokee!Z134+Chester!Z134+Chesterfield!Z134+Clarendon!Z134+Colleton!Z134+Darlington!Z134+Dorchester!Z134+Dillon!Z134+Edgefield!Z134+Fairfield!Z134+Florence!Z134+Georgetown!Z134+Greenville!Z134+Greenwood!Z134+Hampton!Z134+Horry!Z134+Jasper!Z134+Kershaw!Z134+Lancaster!Z134+Laurens!Z134+Lee!Z134+Lexington!Z134+Marion!Z134+Marlboro!Z134+McCormick!Z134+Newberry!Z134+Oconee!Z134+Orangeburg!Z134+Pickens!Z134+Richland!Z134+Saluda!Z134+Spartanburg!Z134+Sumter!Z134+Union!Z134+Williamsburg!Z134+York!Z134)</f>
        <v>137705301</v>
      </c>
      <c r="AA134" s="63">
        <f>SUM(Abbeville!AA134+Aiken!AA134+Allendale!AA134+Anderson!AA134+Bamberg!AA134+Barnwell!AA134+Beaufort!AA134+Berkeley!AA134+Calhoun!AA134+Charleston!AA134+Cherokee!AA134+Chester!AA134+Chesterfield!AA134+Clarendon!AA134+Colleton!AA134+Darlington!AA134+Dorchester!AA134+Dillon!AA134+Edgefield!AA134+Fairfield!AA134+Florence!AA134+Georgetown!AA134+Greenville!AA134+Greenwood!AA134+Hampton!AA134+Horry!AA134+Jasper!AA134+Kershaw!AA134+Lancaster!AA134+Laurens!AA134+Lee!AA134+Lexington!AA134+Marion!AA134+Marlboro!AA134+McCormick!AA134+Newberry!AA134+Oconee!AA134+Orangeburg!AA134+Pickens!AA134+Richland!AA134+Saluda!AA134+Spartanburg!AA134+Sumter!AA134+Union!AA134+Williamsburg!AA134+York!AA134)</f>
        <v>109422574</v>
      </c>
      <c r="AB134" s="63">
        <v>112639091</v>
      </c>
      <c r="AC134" s="63">
        <v>117544738</v>
      </c>
      <c r="AD134" s="63">
        <v>135086652</v>
      </c>
      <c r="AE134" s="63">
        <v>141169982</v>
      </c>
      <c r="AF134" s="63">
        <v>177206901</v>
      </c>
      <c r="AG134" s="63">
        <v>242324506</v>
      </c>
      <c r="AH134" s="63">
        <v>234999384</v>
      </c>
      <c r="AI134" s="13">
        <v>0.1303933600716165</v>
      </c>
      <c r="AJ134" s="13">
        <v>-3.0228564666918169E-2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f>SUM(G137:G145)</f>
        <v>194752471</v>
      </c>
      <c r="H136" s="12">
        <v>214374194</v>
      </c>
      <c r="I136" s="12">
        <v>235387062</v>
      </c>
      <c r="J136" s="12">
        <v>250393854.88599998</v>
      </c>
      <c r="K136" s="12">
        <f>SUM(K137:K145)</f>
        <v>265283360</v>
      </c>
      <c r="L136" s="12">
        <v>291535228</v>
      </c>
      <c r="M136" s="12">
        <f>SUM(M137:M145)</f>
        <v>303972848</v>
      </c>
      <c r="N136" s="12">
        <f>SUM(N137:N145)</f>
        <v>346372677.37</v>
      </c>
      <c r="O136" s="12">
        <f>SUM(Abbeville!O136+Aiken!O136+Allendale!O136+Anderson!O136+Bamberg!O136+Barnwell!O136+Beaufort!O136+Berkeley!O136+Calhoun!O136+Charleston!O136+Cherokee!O136+Chester!O136+Chesterfield!O136+Clarendon!O136+Colleton!O136+Darlington!O136+Dorchester!O136+Dillon!O136+Edgefield!O136+Fairfield!O136+Florence!O136+Georgetown!O136+Greenville!O136+Greenwood!O136+Hampton!O136+Horry!O136+Jasper!O136+Kershaw!O136+Lancaster!O136+Laurens!O136+Lee!O136+Lexington!O136+Marion!O136+Marlboro!O136+McCormick!O136+Newberry!O136+Oconee!O136+Orangeburg!O136+Pickens!O136+Richland!O136+Saluda!O136+Spartanburg!O136+Sumter!O136+Union!O136+Williamsburg!O136+York!O136)</f>
        <v>367245821.78279996</v>
      </c>
      <c r="P136" s="12">
        <f>SUM(Abbeville!P136+Aiken!P136+Allendale!P136+Anderson!P136+Bamberg!P136+Barnwell!P136+Beaufort!P136+Berkeley!P136+Calhoun!P136+Charleston!P136+Cherokee!P136+Chester!P136+Chesterfield!P136+Clarendon!P136+Colleton!P136+Darlington!P136+Dorchester!P136+Dillon!P136+Edgefield!P136+Fairfield!P136+Florence!P136+Georgetown!P136+Greenville!P136+Greenwood!P136+Hampton!P136+Horry!P136+Jasper!P136+Kershaw!P136+Lancaster!P136+Laurens!P136+Lee!P136+Lexington!P136+Marion!P136+Marlboro!P136+McCormick!P136+Newberry!P136+Oconee!P136+Orangeburg!P136+Pickens!P136+Richland!P136+Saluda!P136+Spartanburg!P136+Sumter!P136+Union!P136+Williamsburg!P136+York!P136)</f>
        <v>351831751</v>
      </c>
      <c r="Q136" s="12">
        <f>SUM(Abbeville!Q136+Aiken!Q136+Allendale!Q136+Anderson!Q136+Bamberg!Q136+Barnwell!Q136+Beaufort!Q136+Berkeley!Q136+Calhoun!Q136+Charleston!Q136+Cherokee!Q136+Chester!Q136+Chesterfield!Q136+Clarendon!Q136+Colleton!Q136+Darlington!Q136+Dorchester!Q136+Dillon!Q136+Edgefield!Q136+Fairfield!Q136+Florence!Q136+Georgetown!Q136+Greenville!Q136+Greenwood!Q136+Hampton!Q136+Horry!Q136+Jasper!Q136+Kershaw!Q136+Lancaster!Q136+Laurens!Q136+Lee!Q136+Lexington!Q136+Marion!Q136+Marlboro!Q136+McCormick!Q136+Newberry!Q136+Oconee!Q136+Orangeburg!Q136+Pickens!Q136+Richland!Q136+Saluda!Q136+Spartanburg!Q136+Sumter!Q136+Union!Q136+Williamsburg!Q136+York!Q136)</f>
        <v>345618173.34748757</v>
      </c>
      <c r="R136" s="63">
        <f>SUM(Abbeville!R136+Aiken!R136+Allendale!R136+Anderson!R136+Bamberg!R136+Barnwell!R136+Beaufort!R136+Berkeley!R136+Calhoun!R136+Charleston!R136+Cherokee!R136+Chester!R136+Chesterfield!R136+Clarendon!R136+Colleton!R136+Darlington!R136+Dorchester!R136+Dillon!R136+Edgefield!R136+Fairfield!R136+Florence!R136+Georgetown!R136+Greenville!R136+Greenwood!R136+Hampton!R136+Horry!R136+Jasper!R136+Kershaw!R136+Lancaster!R136+Laurens!R136+Lee!R136+Lexington!R136+Marion!R136+Marlboro!R136+McCormick!R136+Newberry!R136+Oconee!R136+Orangeburg!R136+Pickens!R136+Richland!R136+Saluda!R136+Spartanburg!R136+Sumter!R136+Union!R136+Williamsburg!R136+York!R136)</f>
        <v>362229316.78000003</v>
      </c>
      <c r="S136" s="63">
        <f>SUM(Abbeville!S136+Aiken!S136+Allendale!S136+Anderson!S136+Bamberg!S136+Barnwell!S136+Beaufort!S136+Berkeley!S136+Calhoun!S136+Charleston!S136+Cherokee!S136+Chester!S136+Chesterfield!S136+Clarendon!S136+Colleton!S136+Darlington!S136+Dorchester!S136+Dillon!S136+Edgefield!S136+Fairfield!S136+Florence!S136+Georgetown!S136+Greenville!S136+Greenwood!S136+Hampton!S136+Horry!S136+Jasper!S136+Kershaw!S136+Lancaster!S136+Laurens!S136+Lee!S136+Lexington!S136+Marion!S136+Marlboro!S136+McCormick!S136+Newberry!S136+Oconee!S136+Orangeburg!S136+Pickens!S136+Richland!S136+Saluda!S136+Spartanburg!S136+Sumter!S136+Union!S136+Williamsburg!S136+York!S136)</f>
        <v>377038433.21849608</v>
      </c>
      <c r="T136" s="63">
        <v>395111302.98000008</v>
      </c>
      <c r="U136" s="41">
        <f>SUM(Abbeville!U136+Aiken!U136+Allendale!U136+Anderson!U136+Bamberg!U136+Barnwell!U136+Beaufort!U136+Berkeley!U136+Calhoun!U136+Charleston!U136+Cherokee!U136+Chester!U136+Chesterfield!U136+Clarendon!U136+Colleton!U136+Darlington!U136+Dorchester!U136+Dillon!U136+Edgefield!U136+Fairfield!U136+Florence!U136+Georgetown!U136+Greenville!U136+Greenwood!U136+Hampton!U136+Horry!U136+Jasper!U136+Kershaw!U136+Lancaster!U136+Laurens!U136+Lee!U136+Lexington!U136+Marion!U136+Marlboro!U136+McCormick!U136+Newberry!U136+Oconee!U136+Orangeburg!U136+Pickens!U136+Richland!U136+Saluda!U136+Spartanburg!U136+Sumter!U136+Union!U136+Williamsburg!U136+York!U136)</f>
        <v>426940692.19999999</v>
      </c>
      <c r="V136" s="41">
        <f>SUM(Abbeville!V136+Aiken!V136+Allendale!V136+Anderson!V136+Bamberg!V136+Barnwell!V136+Beaufort!V136+Berkeley!V136+Calhoun!V136+Charleston!V136+Cherokee!V136+Chester!V136+Chesterfield!V136+Clarendon!V136+Colleton!V136+Darlington!V136+Dorchester!V136+Dillon!V136+Edgefield!V136+Fairfield!V136+Florence!V136+Georgetown!V136+Greenville!V136+Greenwood!V136+Hampton!V136+Horry!V136+Jasper!V136+Kershaw!V136+Lancaster!V136+Laurens!V136+Lee!V136+Lexington!V136+Marion!V136+Marlboro!V136+McCormick!V136+Newberry!V136+Oconee!V136+Orangeburg!V136+Pickens!V136+Richland!V136+Saluda!V136+Spartanburg!V136+Sumter!V136+Union!V136+Williamsburg!V136+York!V136)</f>
        <v>472946405.37</v>
      </c>
      <c r="W136" s="63">
        <f>SUM(Abbeville!W136+Aiken!W136+Allendale!W136+Anderson!W136+Bamberg!W136+Barnwell!W136+Beaufort!W136+Berkeley!W136+Calhoun!W136+Charleston!W136+Cherokee!W136+Chester!W136+Chesterfield!W136+Clarendon!W136+Colleton!W136+Darlington!W136+Dorchester!W136+Dillon!W136+Edgefield!W136+Fairfield!W136+Florence!W136+Georgetown!W136+Greenville!W136+Greenwood!W136+Hampton!W136+Horry!W136+Jasper!W136+Kershaw!W136+Lancaster!W136+Laurens!W136+Lee!W136+Lexington!W136+Marion!W136+Marlboro!W136+McCormick!W136+Newberry!W136+Oconee!W136+Orangeburg!W136+Pickens!W136+Richland!W136+Saluda!W136+Spartanburg!W136+Sumter!W136+Union!W136+Williamsburg!W136+York!W136)</f>
        <v>448292867.71999997</v>
      </c>
      <c r="X136" s="63">
        <f>SUM(Abbeville!X136+Aiken!X136+Allendale!X136+Anderson!X136+Bamberg!X136+Barnwell!X136+Beaufort!X136+Berkeley!X136+Calhoun!X136+Charleston!X136+Cherokee!X136+Chester!X136+Chesterfield!X136+Clarendon!X136+Colleton!X136+Darlington!X136+Dorchester!X136+Dillon!X136+Edgefield!X136+Fairfield!X136+Florence!X136+Georgetown!X136+Greenville!X136+Greenwood!X136+Hampton!X136+Horry!X136+Jasper!X136+Kershaw!X136+Lancaster!X136+Laurens!X136+Lee!X136+Lexington!X136+Marion!X136+Marlboro!X136+McCormick!X136+Newberry!X136+Oconee!X136+Orangeburg!X136+Pickens!X136+Richland!X136+Saluda!X136+Spartanburg!X136+Sumter!X136+Union!X136+Williamsburg!X136+York!X136)</f>
        <v>418578158.12000012</v>
      </c>
      <c r="Y136" s="63">
        <f>SUM(Abbeville!Y136+Aiken!Y136+Allendale!Y136+Anderson!Y136+Bamberg!Y136+Barnwell!Y136+Beaufort!Y136+Berkeley!Y136+Calhoun!Y136+Charleston!Y136+Cherokee!Y136+Chester!Y136+Chesterfield!Y136+Clarendon!Y136+Colleton!Y136+Darlington!Y136+Dorchester!Y136+Dillon!Y136+Edgefield!Y136+Fairfield!Y136+Florence!Y136+Georgetown!Y136+Greenville!Y136+Greenwood!Y136+Hampton!Y136+Horry!Y136+Jasper!Y136+Kershaw!Y136+Lancaster!Y136+Laurens!Y136+Lee!Y136+Lexington!Y136+Marion!Y136+Marlboro!Y136+McCormick!Y136+Newberry!Y136+Oconee!Y136+Orangeburg!Y136+Pickens!Y136+Richland!Y136+Saluda!Y136+Spartanburg!Y136+Sumter!Y136+Union!Y136+Williamsburg!Y136+York!Y136)</f>
        <v>385472997.86000013</v>
      </c>
      <c r="Z136" s="63">
        <f>SUM(Abbeville!Z136+Aiken!Z136+Allendale!Z136+Anderson!Z136+Bamberg!Z136+Barnwell!Z136+Beaufort!Z136+Berkeley!Z136+Calhoun!Z136+Charleston!Z136+Cherokee!Z136+Chester!Z136+Chesterfield!Z136+Clarendon!Z136+Colleton!Z136+Darlington!Z136+Dorchester!Z136+Dillon!Z136+Edgefield!Z136+Fairfield!Z136+Florence!Z136+Georgetown!Z136+Greenville!Z136+Greenwood!Z136+Hampton!Z136+Horry!Z136+Jasper!Z136+Kershaw!Z136+Lancaster!Z136+Laurens!Z136+Lee!Z136+Lexington!Z136+Marion!Z136+Marlboro!Z136+McCormick!Z136+Newberry!Z136+Oconee!Z136+Orangeburg!Z136+Pickens!Z136+Richland!Z136+Saluda!Z136+Spartanburg!Z136+Sumter!Z136+Union!Z136+Williamsburg!Z136+York!Z136)</f>
        <v>383589108.52999997</v>
      </c>
      <c r="AA136" s="63">
        <f>SUM(Abbeville!AA136+Aiken!AA136+Allendale!AA136+Anderson!AA136+Bamberg!AA136+Barnwell!AA136+Beaufort!AA136+Berkeley!AA136+Calhoun!AA136+Charleston!AA136+Cherokee!AA136+Chester!AA136+Chesterfield!AA136+Clarendon!AA136+Colleton!AA136+Darlington!AA136+Dorchester!AA136+Dillon!AA136+Edgefield!AA136+Fairfield!AA136+Florence!AA136+Georgetown!AA136+Greenville!AA136+Greenwood!AA136+Hampton!AA136+Horry!AA136+Jasper!AA136+Kershaw!AA136+Lancaster!AA136+Laurens!AA136+Lee!AA136+Lexington!AA136+Marion!AA136+Marlboro!AA136+McCormick!AA136+Newberry!AA136+Oconee!AA136+Orangeburg!AA136+Pickens!AA136+Richland!AA136+Saluda!AA136+Spartanburg!AA136+Sumter!AA136+Union!AA136+Williamsburg!AA136+York!AA136)</f>
        <v>464145389.60000002</v>
      </c>
      <c r="AB136" s="63">
        <v>450362873.28999996</v>
      </c>
      <c r="AC136" s="63">
        <v>462682918.09000003</v>
      </c>
      <c r="AD136" s="63">
        <v>621583311</v>
      </c>
      <c r="AE136" s="63">
        <v>595278053</v>
      </c>
      <c r="AF136" s="63">
        <v>559511941</v>
      </c>
      <c r="AG136" s="63">
        <v>553986019</v>
      </c>
      <c r="AH136" s="63">
        <v>560962211</v>
      </c>
      <c r="AI136" s="13">
        <v>3.7278009395175449E-2</v>
      </c>
      <c r="AJ136" s="13">
        <v>1.2592722127884603E-2</v>
      </c>
    </row>
    <row r="137" spans="1:36" ht="10.5" customHeight="1" x14ac:dyDescent="0.2">
      <c r="A137" s="11"/>
      <c r="B137" s="11"/>
      <c r="C137" s="11" t="s">
        <v>50</v>
      </c>
      <c r="D137" s="11"/>
      <c r="E137" s="11"/>
      <c r="F137" s="2"/>
      <c r="G137" s="12">
        <v>0</v>
      </c>
      <c r="H137" s="12">
        <v>0</v>
      </c>
      <c r="I137" s="12">
        <v>0</v>
      </c>
      <c r="J137" s="12">
        <v>0</v>
      </c>
      <c r="K137" s="12">
        <v>0</v>
      </c>
      <c r="L137" s="12">
        <v>0</v>
      </c>
      <c r="M137" s="12">
        <f>SUM(Abbeville!M137+Aiken!M137+Allendale!M137+Anderson!M137+Bamberg!M137+Barnwell!M137+Beaufort!M137+Berkeley!M137+Calhoun!M137+Charleston!M137+Cherokee!M137+Chester!M137+Chesterfield!M137+Clarendon!M137+Colleton!M137+Darlington!M137+Dorchester!M137+Dillon!M137+Edgefield!M137+Fairfield!M137+Florence!M137+Georgetown!M137+Greenville!M137+Greenwood!M137+Hampton!M137+Horry!M137+Jasper!M137+Kershaw!M137+Lancaster!M137+Laurens!M137+Lee!M137+Lexington!M137+Marion!M137+Marlboro!M137+McCormick!M137+Newberry!M137+Oconee!M137+Orangeburg!M137+Pickens!M137+Richland!M137+Saluda!M137+Spartanburg!M137+Sumter!M137+Union!M137+Williamsburg!M137+York!M137)</f>
        <v>0</v>
      </c>
      <c r="N137" s="12">
        <f>SUM(Abbeville!N137+Aiken!N137+Allendale!N137+Anderson!N137+Bamberg!N137+Barnwell!N137+Beaufort!N137+Berkeley!N137+Calhoun!N137+Charleston!N137+Cherokee!N137+Chester!N137+Chesterfield!N137+Clarendon!N137+Colleton!N137+Darlington!N137+Dorchester!N137+Dillon!N137+Edgefield!N137+Fairfield!N137+Florence!N137+Georgetown!N137+Greenville!N137+Greenwood!N137+Hampton!N137+Horry!N137+Jasper!N137+Kershaw!N137+Lancaster!N137+Laurens!N137+Lee!N137+Lexington!N137+Marion!N137+Marlboro!N137+McCormick!N137+Newberry!N137+Oconee!N137+Orangeburg!N137+Pickens!N137+Richland!N137+Saluda!N137+Spartanburg!N137+Sumter!N137+Union!N137+Williamsburg!N137+York!N137)</f>
        <v>0</v>
      </c>
      <c r="O137" s="12">
        <f>SUM(Abbeville!O137+Aiken!O137+Allendale!O137+Anderson!O137+Bamberg!O137+Barnwell!O137+Beaufort!O137+Berkeley!O137+Calhoun!O137+Charleston!O137+Cherokee!O137+Chester!O137+Chesterfield!O137+Clarendon!O137+Colleton!O137+Darlington!O137+Dorchester!O137+Dillon!O137+Edgefield!O137+Fairfield!O137+Florence!O137+Georgetown!O137+Greenville!O137+Greenwood!O137+Hampton!O137+Horry!O137+Jasper!O137+Kershaw!O137+Lancaster!O137+Laurens!O137+Lee!O137+Lexington!O137+Marion!O137+Marlboro!O137+McCormick!O137+Newberry!O137+Oconee!O137+Orangeburg!O137+Pickens!O137+Richland!O137+Saluda!O137+Spartanburg!O137+Sumter!O137+Union!O137+Williamsburg!O137+York!O137)</f>
        <v>0</v>
      </c>
      <c r="P137" s="12">
        <f>SUM(Abbeville!P137+Aiken!P137+Allendale!P137+Anderson!P137+Bamberg!P137+Barnwell!P137+Beaufort!P137+Berkeley!P137+Calhoun!P137+Charleston!P137+Cherokee!P137+Chester!P137+Chesterfield!P137+Clarendon!P137+Colleton!P137+Darlington!P137+Dorchester!P137+Dillon!P137+Edgefield!P137+Fairfield!P137+Florence!P137+Georgetown!P137+Greenville!P137+Greenwood!P137+Hampton!P137+Horry!P137+Jasper!P137+Kershaw!P137+Lancaster!P137+Laurens!P137+Lee!P137+Lexington!P137+Marion!P137+Marlboro!P137+McCormick!P137+Newberry!P137+Oconee!P137+Orangeburg!P137+Pickens!P137+Richland!P137+Saluda!P137+Spartanburg!P137+Sumter!P137+Union!P137+Williamsburg!P137+York!P137)</f>
        <v>0</v>
      </c>
      <c r="Q137" s="12">
        <f>SUM(Abbeville!Q137+Aiken!Q137+Allendale!Q137+Anderson!Q137+Bamberg!Q137+Barnwell!Q137+Beaufort!Q137+Berkeley!Q137+Calhoun!Q137+Charleston!Q137+Cherokee!Q137+Chester!Q137+Chesterfield!Q137+Clarendon!Q137+Colleton!Q137+Darlington!Q137+Dorchester!Q137+Dillon!Q137+Edgefield!Q137+Fairfield!Q137+Florence!Q137+Georgetown!Q137+Greenville!Q137+Greenwood!Q137+Hampton!Q137+Horry!Q137+Jasper!Q137+Kershaw!Q137+Lancaster!Q137+Laurens!Q137+Lee!Q137+Lexington!Q137+Marion!Q137+Marlboro!Q137+McCormick!Q137+Newberry!Q137+Oconee!Q137+Orangeburg!Q137+Pickens!Q137+Richland!Q137+Saluda!Q137+Spartanburg!Q137+Sumter!Q137+Union!Q137+Williamsburg!Q137+York!Q137)</f>
        <v>0</v>
      </c>
      <c r="R137" s="63">
        <f>SUM(Abbeville!R137+Aiken!R137+Allendale!R137+Anderson!R137+Bamberg!R137+Barnwell!R137+Beaufort!R137+Berkeley!R137+Calhoun!R137+Charleston!R137+Cherokee!R137+Chester!R137+Chesterfield!R137+Clarendon!R137+Colleton!R137+Darlington!R137+Dorchester!R137+Dillon!R137+Edgefield!R137+Fairfield!R137+Florence!R137+Georgetown!R137+Greenville!R137+Greenwood!R137+Hampton!R137+Horry!R137+Jasper!R137+Kershaw!R137+Lancaster!R137+Laurens!R137+Lee!R137+Lexington!R137+Marion!R137+Marlboro!R137+McCormick!R137+Newberry!R137+Oconee!R137+Orangeburg!R137+Pickens!R137+Richland!R137+Saluda!R137+Spartanburg!R137+Sumter!R137+Union!R137+Williamsburg!R137+York!R137)</f>
        <v>0</v>
      </c>
      <c r="S137" s="63">
        <f>SUM(Abbeville!S137+Aiken!S137+Allendale!S137+Anderson!S137+Bamberg!S137+Barnwell!S137+Beaufort!S137+Berkeley!S137+Calhoun!S137+Charleston!S137+Cherokee!S137+Chester!S137+Chesterfield!S137+Clarendon!S137+Colleton!S137+Darlington!S137+Dorchester!S137+Dillon!S137+Edgefield!S137+Fairfield!S137+Florence!S137+Georgetown!S137+Greenville!S137+Greenwood!S137+Hampton!S137+Horry!S137+Jasper!S137+Kershaw!S137+Lancaster!S137+Laurens!S137+Lee!S137+Lexington!S137+Marion!S137+Marlboro!S137+McCormick!S137+Newberry!S137+Oconee!S137+Orangeburg!S137+Pickens!S137+Richland!S137+Saluda!S137+Spartanburg!S137+Sumter!S137+Union!S137+Williamsburg!S137+York!S137)</f>
        <v>0</v>
      </c>
      <c r="T137" s="63">
        <v>0</v>
      </c>
      <c r="U137" s="41">
        <f>SUM(Abbeville!U137+Aiken!U137+Allendale!U137+Anderson!U137+Bamberg!U137+Barnwell!U137+Beaufort!U137+Berkeley!U137+Calhoun!U137+Charleston!U137+Cherokee!U137+Chester!U137+Chesterfield!U137+Clarendon!U137+Colleton!U137+Darlington!U137+Dorchester!U137+Dillon!U137+Edgefield!U137+Fairfield!U137+Florence!U137+Georgetown!U137+Greenville!U137+Greenwood!U137+Hampton!U137+Horry!U137+Jasper!U137+Kershaw!U137+Lancaster!U137+Laurens!U137+Lee!U137+Lexington!U137+Marion!U137+Marlboro!U137+McCormick!U137+Newberry!U137+Oconee!U137+Orangeburg!U137+Pickens!U137+Richland!U137+Saluda!U137+Spartanburg!U137+Sumter!U137+Union!U137+Williamsburg!U137+York!U137)</f>
        <v>0</v>
      </c>
      <c r="V137" s="41">
        <f>SUM(Abbeville!V137+Aiken!V137+Allendale!V137+Anderson!V137+Bamberg!V137+Barnwell!V137+Beaufort!V137+Berkeley!V137+Calhoun!V137+Charleston!V137+Cherokee!V137+Chester!V137+Chesterfield!V137+Clarendon!V137+Colleton!V137+Darlington!V137+Dorchester!V137+Dillon!V137+Edgefield!V137+Fairfield!V137+Florence!V137+Georgetown!V137+Greenville!V137+Greenwood!V137+Hampton!V137+Horry!V137+Jasper!V137+Kershaw!V137+Lancaster!V137+Laurens!V137+Lee!V137+Lexington!V137+Marion!V137+Marlboro!V137+McCormick!V137+Newberry!V137+Oconee!V137+Orangeburg!V137+Pickens!V137+Richland!V137+Saluda!V137+Spartanburg!V137+Sumter!V137+Union!V137+Williamsburg!V137+York!V137)</f>
        <v>0</v>
      </c>
      <c r="W137" s="63">
        <f>SUM(Abbeville!W137+Aiken!W137+Allendale!W137+Anderson!W137+Bamberg!W137+Barnwell!W137+Beaufort!W137+Berkeley!W137+Calhoun!W137+Charleston!W137+Cherokee!W137+Chester!W137+Chesterfield!W137+Clarendon!W137+Colleton!W137+Darlington!W137+Dorchester!W137+Dillon!W137+Edgefield!W137+Fairfield!W137+Florence!W137+Georgetown!W137+Greenville!W137+Greenwood!W137+Hampton!W137+Horry!W137+Jasper!W137+Kershaw!W137+Lancaster!W137+Laurens!W137+Lee!W137+Lexington!W137+Marion!W137+Marlboro!W137+McCormick!W137+Newberry!W137+Oconee!W137+Orangeburg!W137+Pickens!W137+Richland!W137+Saluda!W137+Spartanburg!W137+Sumter!W137+Union!W137+Williamsburg!W137+York!W137)</f>
        <v>0</v>
      </c>
      <c r="X137" s="63">
        <f>SUM(Abbeville!X137+Aiken!X137+Allendale!X137+Anderson!X137+Bamberg!X137+Barnwell!X137+Beaufort!X137+Berkeley!X137+Calhoun!X137+Charleston!X137+Cherokee!X137+Chester!X137+Chesterfield!X137+Clarendon!X137+Colleton!X137+Darlington!X137+Dorchester!X137+Dillon!X137+Edgefield!X137+Fairfield!X137+Florence!X137+Georgetown!X137+Greenville!X137+Greenwood!X137+Hampton!X137+Horry!X137+Jasper!X137+Kershaw!X137+Lancaster!X137+Laurens!X137+Lee!X137+Lexington!X137+Marion!X137+Marlboro!X137+McCormick!X137+Newberry!X137+Oconee!X137+Orangeburg!X137+Pickens!X137+Richland!X137+Saluda!X137+Spartanburg!X137+Sumter!X137+Union!X137+Williamsburg!X137+York!X137)</f>
        <v>0</v>
      </c>
      <c r="Y137" s="63">
        <f>SUM(Abbeville!Y137+Aiken!Y137+Allendale!Y137+Anderson!Y137+Bamberg!Y137+Barnwell!Y137+Beaufort!Y137+Berkeley!Y137+Calhoun!Y137+Charleston!Y137+Cherokee!Y137+Chester!Y137+Chesterfield!Y137+Clarendon!Y137+Colleton!Y137+Darlington!Y137+Dorchester!Y137+Dillon!Y137+Edgefield!Y137+Fairfield!Y137+Florence!Y137+Georgetown!Y137+Greenville!Y137+Greenwood!Y137+Hampton!Y137+Horry!Y137+Jasper!Y137+Kershaw!Y137+Lancaster!Y137+Laurens!Y137+Lee!Y137+Lexington!Y137+Marion!Y137+Marlboro!Y137+McCormick!Y137+Newberry!Y137+Oconee!Y137+Orangeburg!Y137+Pickens!Y137+Richland!Y137+Saluda!Y137+Spartanburg!Y137+Sumter!Y137+Union!Y137+Williamsburg!Y137+York!Y137)</f>
        <v>0</v>
      </c>
      <c r="Z137" s="63">
        <f>SUM(Abbeville!Z137+Aiken!Z137+Allendale!Z137+Anderson!Z137+Bamberg!Z137+Barnwell!Z137+Beaufort!Z137+Berkeley!Z137+Calhoun!Z137+Charleston!Z137+Cherokee!Z137+Chester!Z137+Chesterfield!Z137+Clarendon!Z137+Colleton!Z137+Darlington!Z137+Dorchester!Z137+Dillon!Z137+Edgefield!Z137+Fairfield!Z137+Florence!Z137+Georgetown!Z137+Greenville!Z137+Greenwood!Z137+Hampton!Z137+Horry!Z137+Jasper!Z137+Kershaw!Z137+Lancaster!Z137+Laurens!Z137+Lee!Z137+Lexington!Z137+Marion!Z137+Marlboro!Z137+McCormick!Z137+Newberry!Z137+Oconee!Z137+Orangeburg!Z137+Pickens!Z137+Richland!Z137+Saluda!Z137+Spartanburg!Z137+Sumter!Z137+Union!Z137+Williamsburg!Z137+York!Z137)</f>
        <v>0</v>
      </c>
      <c r="AA137" s="63">
        <f>SUM(Abbeville!AA137+Aiken!AA137+Allendale!AA137+Anderson!AA137+Bamberg!AA137+Barnwell!AA137+Beaufort!AA137+Berkeley!AA137+Calhoun!AA137+Charleston!AA137+Cherokee!AA137+Chester!AA137+Chesterfield!AA137+Clarendon!AA137+Colleton!AA137+Darlington!AA137+Dorchester!AA137+Dillon!AA137+Edgefield!AA137+Fairfield!AA137+Florence!AA137+Georgetown!AA137+Greenville!AA137+Greenwood!AA137+Hampton!AA137+Horry!AA137+Jasper!AA137+Kershaw!AA137+Lancaster!AA137+Laurens!AA137+Lee!AA137+Lexington!AA137+Marion!AA137+Marlboro!AA137+McCormick!AA137+Newberry!AA137+Oconee!AA137+Orangeburg!AA137+Pickens!AA137+Richland!AA137+Saluda!AA137+Spartanburg!AA137+Sumter!AA137+Union!AA137+Williamsburg!AA137+York!AA137)</f>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13291136</v>
      </c>
      <c r="H138" s="12">
        <v>14759541</v>
      </c>
      <c r="I138" s="12">
        <v>16820774</v>
      </c>
      <c r="J138" s="12">
        <v>17013936.138</v>
      </c>
      <c r="K138" s="12">
        <v>16274171</v>
      </c>
      <c r="L138" s="12">
        <v>16719455</v>
      </c>
      <c r="M138" s="12">
        <f>SUM(Abbeville!M138+Aiken!M138+Allendale!M138+Anderson!M138+Bamberg!M138+Barnwell!M138+Beaufort!M138+Berkeley!M138+Calhoun!M138+Charleston!M138+Cherokee!M138+Chester!M138+Chesterfield!M138+Clarendon!M138+Colleton!M138+Darlington!M138+Dorchester!M138+Dillon!M138+Edgefield!M138+Fairfield!M138+Florence!M138+Georgetown!M138+Greenville!M138+Greenwood!M138+Hampton!M138+Horry!M138+Jasper!M138+Kershaw!M138+Lancaster!M138+Laurens!M138+Lee!M138+Lexington!M138+Marion!M138+Marlboro!M138+McCormick!M138+Newberry!M138+Oconee!M138+Orangeburg!M138+Pickens!M138+Richland!M138+Saluda!M138+Spartanburg!M138+Sumter!M138+Union!M138+Williamsburg!M138+York!M138)</f>
        <v>14515358</v>
      </c>
      <c r="N138" s="12">
        <f>SUM(Abbeville!N138+Aiken!N138+Allendale!N138+Anderson!N138+Bamberg!N138+Barnwell!N138+Beaufort!N138+Berkeley!N138+Calhoun!N138+Charleston!N138+Cherokee!N138+Chester!N138+Chesterfield!N138+Clarendon!N138+Colleton!N138+Darlington!N138+Dorchester!N138+Dillon!N138+Edgefield!N138+Fairfield!N138+Florence!N138+Georgetown!N138+Greenville!N138+Greenwood!N138+Hampton!N138+Horry!N138+Jasper!N138+Kershaw!N138+Lancaster!N138+Laurens!N138+Lee!N138+Lexington!N138+Marion!N138+Marlboro!N138+McCormick!N138+Newberry!N138+Oconee!N138+Orangeburg!N138+Pickens!N138+Richland!N138+Saluda!N138+Spartanburg!N138+Sumter!N138+Union!N138+Williamsburg!N138+York!N138)</f>
        <v>14985931.469999999</v>
      </c>
      <c r="O138" s="12">
        <f>SUM(Abbeville!O138+Aiken!O138+Allendale!O138+Anderson!O138+Bamberg!O138+Barnwell!O138+Beaufort!O138+Berkeley!O138+Calhoun!O138+Charleston!O138+Cherokee!O138+Chester!O138+Chesterfield!O138+Clarendon!O138+Colleton!O138+Darlington!O138+Dorchester!O138+Dillon!O138+Edgefield!O138+Fairfield!O138+Florence!O138+Georgetown!O138+Greenville!O138+Greenwood!O138+Hampton!O138+Horry!O138+Jasper!O138+Kershaw!O138+Lancaster!O138+Laurens!O138+Lee!O138+Lexington!O138+Marion!O138+Marlboro!O138+McCormick!O138+Newberry!O138+Oconee!O138+Orangeburg!O138+Pickens!O138+Richland!O138+Saluda!O138+Spartanburg!O138+Sumter!O138+Union!O138+Williamsburg!O138+York!O138)</f>
        <v>33006035.929999992</v>
      </c>
      <c r="P138" s="12">
        <f>SUM(Abbeville!P138+Aiken!P138+Allendale!P138+Anderson!P138+Bamberg!P138+Barnwell!P138+Beaufort!P138+Berkeley!P138+Calhoun!P138+Charleston!P138+Cherokee!P138+Chester!P138+Chesterfield!P138+Clarendon!P138+Colleton!P138+Darlington!P138+Dorchester!P138+Dillon!P138+Edgefield!P138+Fairfield!P138+Florence!P138+Georgetown!P138+Greenville!P138+Greenwood!P138+Hampton!P138+Horry!P138+Jasper!P138+Kershaw!P138+Lancaster!P138+Laurens!P138+Lee!P138+Lexington!P138+Marion!P138+Marlboro!P138+McCormick!P138+Newberry!P138+Oconee!P138+Orangeburg!P138+Pickens!P138+Richland!P138+Saluda!P138+Spartanburg!P138+Sumter!P138+Union!P138+Williamsburg!P138+York!P138)</f>
        <v>34508315</v>
      </c>
      <c r="Q138" s="12">
        <f>SUM(Abbeville!Q138+Aiken!Q138+Allendale!Q138+Anderson!Q138+Bamberg!Q138+Barnwell!Q138+Beaufort!Q138+Berkeley!Q138+Calhoun!Q138+Charleston!Q138+Cherokee!Q138+Chester!Q138+Chesterfield!Q138+Clarendon!Q138+Colleton!Q138+Darlington!Q138+Dorchester!Q138+Dillon!Q138+Edgefield!Q138+Fairfield!Q138+Florence!Q138+Georgetown!Q138+Greenville!Q138+Greenwood!Q138+Hampton!Q138+Horry!Q138+Jasper!Q138+Kershaw!Q138+Lancaster!Q138+Laurens!Q138+Lee!Q138+Lexington!Q138+Marion!Q138+Marlboro!Q138+McCormick!Q138+Newberry!Q138+Oconee!Q138+Orangeburg!Q138+Pickens!Q138+Richland!Q138+Saluda!Q138+Spartanburg!Q138+Sumter!Q138+Union!Q138+Williamsburg!Q138+York!Q138)</f>
        <v>36349195.190000013</v>
      </c>
      <c r="R138" s="63">
        <f>SUM(Abbeville!R138+Aiken!R138+Allendale!R138+Anderson!R138+Bamberg!R138+Barnwell!R138+Beaufort!R138+Berkeley!R138+Calhoun!R138+Charleston!R138+Cherokee!R138+Chester!R138+Chesterfield!R138+Clarendon!R138+Colleton!R138+Darlington!R138+Dorchester!R138+Dillon!R138+Edgefield!R138+Fairfield!R138+Florence!R138+Georgetown!R138+Greenville!R138+Greenwood!R138+Hampton!R138+Horry!R138+Jasper!R138+Kershaw!R138+Lancaster!R138+Laurens!R138+Lee!R138+Lexington!R138+Marion!R138+Marlboro!R138+McCormick!R138+Newberry!R138+Oconee!R138+Orangeburg!R138+Pickens!R138+Richland!R138+Saluda!R138+Spartanburg!R138+Sumter!R138+Union!R138+Williamsburg!R138+York!R138)</f>
        <v>38111886.240000002</v>
      </c>
      <c r="S138" s="63">
        <f>SUM(Abbeville!S138+Aiken!S138+Allendale!S138+Anderson!S138+Bamberg!S138+Barnwell!S138+Beaufort!S138+Berkeley!S138+Calhoun!S138+Charleston!S138+Cherokee!S138+Chester!S138+Chesterfield!S138+Clarendon!S138+Colleton!S138+Darlington!S138+Dorchester!S138+Dillon!S138+Edgefield!S138+Fairfield!S138+Florence!S138+Georgetown!S138+Greenville!S138+Greenwood!S138+Hampton!S138+Horry!S138+Jasper!S138+Kershaw!S138+Lancaster!S138+Laurens!S138+Lee!S138+Lexington!S138+Marion!S138+Marlboro!S138+McCormick!S138+Newberry!S138+Oconee!S138+Orangeburg!S138+Pickens!S138+Richland!S138+Saluda!S138+Spartanburg!S138+Sumter!S138+Union!S138+Williamsburg!S138+York!S138)</f>
        <v>34922722.16374848</v>
      </c>
      <c r="T138" s="63">
        <v>39055267.230000012</v>
      </c>
      <c r="U138" s="41">
        <f>SUM(Abbeville!U138+Aiken!U138+Allendale!U138+Anderson!U138+Bamberg!U138+Barnwell!U138+Beaufort!U138+Berkeley!U138+Calhoun!U138+Charleston!U138+Cherokee!U138+Chester!U138+Chesterfield!U138+Clarendon!U138+Colleton!U138+Darlington!U138+Dorchester!U138+Dillon!U138+Edgefield!U138+Fairfield!U138+Florence!U138+Georgetown!U138+Greenville!U138+Greenwood!U138+Hampton!U138+Horry!U138+Jasper!U138+Kershaw!U138+Lancaster!U138+Laurens!U138+Lee!U138+Lexington!U138+Marion!U138+Marlboro!U138+McCormick!U138+Newberry!U138+Oconee!U138+Orangeburg!U138+Pickens!U138+Richland!U138+Saluda!U138+Spartanburg!U138+Sumter!U138+Union!U138+Williamsburg!U138+York!U138)</f>
        <v>59788545.530000001</v>
      </c>
      <c r="V138" s="41">
        <f>SUM(Abbeville!V138+Aiken!V138+Allendale!V138+Anderson!V138+Bamberg!V138+Barnwell!V138+Beaufort!V138+Berkeley!V138+Calhoun!V138+Charleston!V138+Cherokee!V138+Chester!V138+Chesterfield!V138+Clarendon!V138+Colleton!V138+Darlington!V138+Dorchester!V138+Dillon!V138+Edgefield!V138+Fairfield!V138+Florence!V138+Georgetown!V138+Greenville!V138+Greenwood!V138+Hampton!V138+Horry!V138+Jasper!V138+Kershaw!V138+Lancaster!V138+Laurens!V138+Lee!V138+Lexington!V138+Marion!V138+Marlboro!V138+McCormick!V138+Newberry!V138+Oconee!V138+Orangeburg!V138+Pickens!V138+Richland!V138+Saluda!V138+Spartanburg!V138+Sumter!V138+Union!V138+Williamsburg!V138+York!V138)</f>
        <v>42332305.339999989</v>
      </c>
      <c r="W138" s="64">
        <f>SUM(Abbeville!W138+Aiken!W138+Allendale!W138+Anderson!W138+Bamberg!W138+Barnwell!W138+Beaufort!W138+Berkeley!W138+Calhoun!W138+Charleston!W138+Cherokee!W138+Chester!W138+Chesterfield!W138+Clarendon!W138+Colleton!W138+Darlington!W138+Dorchester!W138+Dillon!W138+Edgefield!W138+Fairfield!W138+Florence!W138+Georgetown!W138+Greenville!W138+Greenwood!W138+Hampton!W138+Horry!W138+Jasper!W138+Kershaw!W138+Lancaster!W138+Laurens!W138+Lee!W138+Lexington!W138+Marion!W138+Marlboro!W138+McCormick!W138+Newberry!W138+Oconee!W138+Orangeburg!W138+Pickens!W138+Richland!W138+Saluda!W138+Spartanburg!W138+Sumter!W138+Union!W138+Williamsburg!W138+York!W138)</f>
        <v>48744292.350000009</v>
      </c>
      <c r="X138" s="64">
        <f>SUM(Abbeville!X138+Aiken!X138+Allendale!X138+Anderson!X138+Bamberg!X138+Barnwell!X138+Beaufort!X138+Berkeley!X138+Calhoun!X138+Charleston!X138+Cherokee!X138+Chester!X138+Chesterfield!X138+Clarendon!X138+Colleton!X138+Darlington!X138+Dorchester!X138+Dillon!X138+Edgefield!X138+Fairfield!X138+Florence!X138+Georgetown!X138+Greenville!X138+Greenwood!X138+Hampton!X138+Horry!X138+Jasper!X138+Kershaw!X138+Lancaster!X138+Laurens!X138+Lee!X138+Lexington!X138+Marion!X138+Marlboro!X138+McCormick!X138+Newberry!X138+Oconee!X138+Orangeburg!X138+Pickens!X138+Richland!X138+Saluda!X138+Spartanburg!X138+Sumter!X138+Union!X138+Williamsburg!X138+York!X138)</f>
        <v>49583983.109999999</v>
      </c>
      <c r="Y138" s="63">
        <f>SUM(Abbeville!Y138+Aiken!Y138+Allendale!Y138+Anderson!Y138+Bamberg!Y138+Barnwell!Y138+Beaufort!Y138+Berkeley!Y138+Calhoun!Y138+Charleston!Y138+Cherokee!Y138+Chester!Y138+Chesterfield!Y138+Clarendon!Y138+Colleton!Y138+Darlington!Y138+Dorchester!Y138+Dillon!Y138+Edgefield!Y138+Fairfield!Y138+Florence!Y138+Georgetown!Y138+Greenville!Y138+Greenwood!Y138+Hampton!Y138+Horry!Y138+Jasper!Y138+Kershaw!Y138+Lancaster!Y138+Laurens!Y138+Lee!Y138+Lexington!Y138+Marion!Y138+Marlboro!Y138+McCormick!Y138+Newberry!Y138+Oconee!Y138+Orangeburg!Y138+Pickens!Y138+Richland!Y138+Saluda!Y138+Spartanburg!Y138+Sumter!Y138+Union!Y138+Williamsburg!Y138+York!Y138)</f>
        <v>51066483.259999998</v>
      </c>
      <c r="Z138" s="63">
        <f>SUM(Abbeville!Z138+Aiken!Z138+Allendale!Z138+Anderson!Z138+Bamberg!Z138+Barnwell!Z138+Beaufort!Z138+Berkeley!Z138+Calhoun!Z138+Charleston!Z138+Cherokee!Z138+Chester!Z138+Chesterfield!Z138+Clarendon!Z138+Colleton!Z138+Darlington!Z138+Dorchester!Z138+Dillon!Z138+Edgefield!Z138+Fairfield!Z138+Florence!Z138+Georgetown!Z138+Greenville!Z138+Greenwood!Z138+Hampton!Z138+Horry!Z138+Jasper!Z138+Kershaw!Z138+Lancaster!Z138+Laurens!Z138+Lee!Z138+Lexington!Z138+Marion!Z138+Marlboro!Z138+McCormick!Z138+Newberry!Z138+Oconee!Z138+Orangeburg!Z138+Pickens!Z138+Richland!Z138+Saluda!Z138+Spartanburg!Z138+Sumter!Z138+Union!Z138+Williamsburg!Z138+York!Z138)</f>
        <v>51092793.889999993</v>
      </c>
      <c r="AA138" s="63">
        <f>SUM(Abbeville!AA138+Aiken!AA138+Allendale!AA138+Anderson!AA138+Bamberg!AA138+Barnwell!AA138+Beaufort!AA138+Berkeley!AA138+Calhoun!AA138+Charleston!AA138+Cherokee!AA138+Chester!AA138+Chesterfield!AA138+Clarendon!AA138+Colleton!AA138+Darlington!AA138+Dorchester!AA138+Dillon!AA138+Edgefield!AA138+Fairfield!AA138+Florence!AA138+Georgetown!AA138+Greenville!AA138+Greenwood!AA138+Hampton!AA138+Horry!AA138+Jasper!AA138+Kershaw!AA138+Lancaster!AA138+Laurens!AA138+Lee!AA138+Lexington!AA138+Marion!AA138+Marlboro!AA138+McCormick!AA138+Newberry!AA138+Oconee!AA138+Orangeburg!AA138+Pickens!AA138+Richland!AA138+Saluda!AA138+Spartanburg!AA138+Sumter!AA138+Union!AA138+Williamsburg!AA138+York!AA138)</f>
        <v>53646073.420000009</v>
      </c>
      <c r="AB138" s="63">
        <v>57355897</v>
      </c>
      <c r="AC138" s="63">
        <v>62339464</v>
      </c>
      <c r="AD138" s="63">
        <v>63964351</v>
      </c>
      <c r="AE138" s="63">
        <v>65997956</v>
      </c>
      <c r="AF138" s="63">
        <v>66431956</v>
      </c>
      <c r="AG138" s="63">
        <v>67224921</v>
      </c>
      <c r="AH138" s="63">
        <v>68891927</v>
      </c>
      <c r="AI138" s="13">
        <v>3.1015140017087495E-2</v>
      </c>
      <c r="AJ138" s="13">
        <v>2.4797440818115652E-2</v>
      </c>
    </row>
    <row r="139" spans="1:36" ht="10.5" customHeight="1" x14ac:dyDescent="0.2">
      <c r="A139" s="11"/>
      <c r="B139" s="11"/>
      <c r="C139" s="11" t="s">
        <v>52</v>
      </c>
      <c r="D139" s="11"/>
      <c r="E139" s="11"/>
      <c r="F139" s="2"/>
      <c r="G139" s="12">
        <v>0</v>
      </c>
      <c r="H139" s="12">
        <v>0</v>
      </c>
      <c r="I139" s="12">
        <v>0</v>
      </c>
      <c r="J139" s="12">
        <v>0</v>
      </c>
      <c r="K139" s="12">
        <v>0</v>
      </c>
      <c r="L139" s="12">
        <v>0</v>
      </c>
      <c r="M139" s="12">
        <f>SUM(Abbeville!M139+Aiken!M139+Allendale!M139+Anderson!M139+Bamberg!M139+Barnwell!M139+Beaufort!M139+Berkeley!M139+Calhoun!M139+Charleston!M139+Cherokee!M139+Chester!M139+Chesterfield!M139+Clarendon!M139+Colleton!M139+Darlington!M139+Dorchester!M139+Dillon!M139+Edgefield!M139+Fairfield!M139+Florence!M139+Georgetown!M139+Greenville!M139+Greenwood!M139+Hampton!M139+Horry!M139+Jasper!M139+Kershaw!M139+Lancaster!M139+Laurens!M139+Lee!M139+Lexington!M139+Marion!M139+Marlboro!M139+McCormick!M139+Newberry!M139+Oconee!M139+Orangeburg!M139+Pickens!M139+Richland!M139+Saluda!M139+Spartanburg!M139+Sumter!M139+Union!M139+Williamsburg!M139+York!M139)</f>
        <v>0</v>
      </c>
      <c r="N139" s="12">
        <f>SUM(Abbeville!N139+Aiken!N139+Allendale!N139+Anderson!N139+Bamberg!N139+Barnwell!N139+Beaufort!N139+Berkeley!N139+Calhoun!N139+Charleston!N139+Cherokee!N139+Chester!N139+Chesterfield!N139+Clarendon!N139+Colleton!N139+Darlington!N139+Dorchester!N139+Dillon!N139+Edgefield!N139+Fairfield!N139+Florence!N139+Georgetown!N139+Greenville!N139+Greenwood!N139+Hampton!N139+Horry!N139+Jasper!N139+Kershaw!N139+Lancaster!N139+Laurens!N139+Lee!N139+Lexington!N139+Marion!N139+Marlboro!N139+McCormick!N139+Newberry!N139+Oconee!N139+Orangeburg!N139+Pickens!N139+Richland!N139+Saluda!N139+Spartanburg!N139+Sumter!N139+Union!N139+Williamsburg!N139+York!N139)</f>
        <v>0</v>
      </c>
      <c r="O139" s="12">
        <f>SUM(Abbeville!O139+Aiken!O139+Allendale!O139+Anderson!O139+Bamberg!O139+Barnwell!O139+Beaufort!O139+Berkeley!O139+Calhoun!O139+Charleston!O139+Cherokee!O139+Chester!O139+Chesterfield!O139+Clarendon!O139+Colleton!O139+Darlington!O139+Dorchester!O139+Dillon!O139+Edgefield!O139+Fairfield!O139+Florence!O139+Georgetown!O139+Greenville!O139+Greenwood!O139+Hampton!O139+Horry!O139+Jasper!O139+Kershaw!O139+Lancaster!O139+Laurens!O139+Lee!O139+Lexington!O139+Marion!O139+Marlboro!O139+McCormick!O139+Newberry!O139+Oconee!O139+Orangeburg!O139+Pickens!O139+Richland!O139+Saluda!O139+Spartanburg!O139+Sumter!O139+Union!O139+Williamsburg!O139+York!O139)</f>
        <v>0</v>
      </c>
      <c r="P139" s="12">
        <f>SUM(Abbeville!P139+Aiken!P139+Allendale!P139+Anderson!P139+Bamberg!P139+Barnwell!P139+Beaufort!P139+Berkeley!P139+Calhoun!P139+Charleston!P139+Cherokee!P139+Chester!P139+Chesterfield!P139+Clarendon!P139+Colleton!P139+Darlington!P139+Dorchester!P139+Dillon!P139+Edgefield!P139+Fairfield!P139+Florence!P139+Georgetown!P139+Greenville!P139+Greenwood!P139+Hampton!P139+Horry!P139+Jasper!P139+Kershaw!P139+Lancaster!P139+Laurens!P139+Lee!P139+Lexington!P139+Marion!P139+Marlboro!P139+McCormick!P139+Newberry!P139+Oconee!P139+Orangeburg!P139+Pickens!P139+Richland!P139+Saluda!P139+Spartanburg!P139+Sumter!P139+Union!P139+Williamsburg!P139+York!P139)</f>
        <v>0</v>
      </c>
      <c r="Q139" s="12">
        <f>SUM(Abbeville!Q139+Aiken!Q139+Allendale!Q139+Anderson!Q139+Bamberg!Q139+Barnwell!Q139+Beaufort!Q139+Berkeley!Q139+Calhoun!Q139+Charleston!Q139+Cherokee!Q139+Chester!Q139+Chesterfield!Q139+Clarendon!Q139+Colleton!Q139+Darlington!Q139+Dorchester!Q139+Dillon!Q139+Edgefield!Q139+Fairfield!Q139+Florence!Q139+Georgetown!Q139+Greenville!Q139+Greenwood!Q139+Hampton!Q139+Horry!Q139+Jasper!Q139+Kershaw!Q139+Lancaster!Q139+Laurens!Q139+Lee!Q139+Lexington!Q139+Marion!Q139+Marlboro!Q139+McCormick!Q139+Newberry!Q139+Oconee!Q139+Orangeburg!Q139+Pickens!Q139+Richland!Q139+Saluda!Q139+Spartanburg!Q139+Sumter!Q139+Union!Q139+Williamsburg!Q139+York!Q139)</f>
        <v>0</v>
      </c>
      <c r="R139" s="12">
        <f>SUM(Abbeville!R139+Aiken!R139+Allendale!R139+Anderson!R139+Bamberg!R139+Barnwell!R139+Beaufort!R139+Berkeley!R139+Calhoun!R139+Charleston!R139+Cherokee!R139+Chester!R139+Chesterfield!R139+Clarendon!R139+Colleton!R139+Darlington!R139+Dorchester!R139+Dillon!R139+Edgefield!R139+Fairfield!R139+Florence!R139+Georgetown!R139+Greenville!R139+Greenwood!R139+Hampton!R139+Horry!R139+Jasper!R139+Kershaw!R139+Lancaster!R139+Laurens!R139+Lee!R139+Lexington!R139+Marion!R139+Marlboro!R139+McCormick!R139+Newberry!R139+Oconee!R139+Orangeburg!R139+Pickens!R139+Richland!R139+Saluda!R139+Spartanburg!R139+Sumter!R139+Union!R139+Williamsburg!R139+York!R139)</f>
        <v>0</v>
      </c>
      <c r="S139" s="12">
        <f>SUM(Abbeville!S139+Aiken!S139+Allendale!S139+Anderson!S139+Bamberg!S139+Barnwell!S139+Beaufort!S139+Berkeley!S139+Calhoun!S139+Charleston!S139+Cherokee!S139+Chester!S139+Chesterfield!S139+Clarendon!S139+Colleton!S139+Darlington!S139+Dorchester!S139+Dillon!S139+Edgefield!S139+Fairfield!S139+Florence!S139+Georgetown!S139+Greenville!S139+Greenwood!S139+Hampton!S139+Horry!S139+Jasper!S139+Kershaw!S139+Lancaster!S139+Laurens!S139+Lee!S139+Lexington!S139+Marion!S139+Marlboro!S139+McCormick!S139+Newberry!S139+Oconee!S139+Orangeburg!S139+Pickens!S139+Richland!S139+Saluda!S139+Spartanburg!S139+Sumter!S139+Union!S139+Williamsburg!S139+York!S139)</f>
        <v>0</v>
      </c>
      <c r="T139" s="14">
        <v>0</v>
      </c>
      <c r="U139" s="14">
        <f>SUM(Abbeville!U139+Aiken!U139+Allendale!U139+Anderson!U139+Bamberg!U139+Barnwell!U139+Beaufort!U139+Berkeley!U139+Calhoun!U139+Charleston!U139+Cherokee!U139+Chester!U139+Chesterfield!U139+Clarendon!U139+Colleton!U139+Darlington!U139+Dorchester!U139+Dillon!U139+Edgefield!U139+Fairfield!U139+Florence!U139+Georgetown!U139+Greenville!U139+Greenwood!U139+Hampton!U139+Horry!U139+Jasper!U139+Kershaw!U139+Lancaster!U139+Laurens!U139+Lee!U139+Lexington!U139+Marion!U139+Marlboro!U139+McCormick!U139+Newberry!U139+Oconee!U139+Orangeburg!U139+Pickens!U139+Richland!U139+Saluda!U139+Spartanburg!U139+Sumter!U139+Union!U139+Williamsburg!U139+York!U139)</f>
        <v>2702637.44</v>
      </c>
      <c r="V139" s="65">
        <f>SUM(Abbeville!V139+Aiken!V139+Allendale!V139+Anderson!V139+Bamberg!V139+Barnwell!V139+Beaufort!V139+Berkeley!V139+Calhoun!V139+Charleston!V139+Cherokee!V139+Chester!V139+Chesterfield!V139+Clarendon!V139+Colleton!V139+Darlington!V139+Dorchester!V139+Dillon!V139+Edgefield!V139+Fairfield!V139+Florence!V139+Georgetown!V139+Greenville!V139+Greenwood!V139+Hampton!V139+Horry!V139+Jasper!V139+Kershaw!V139+Lancaster!V139+Laurens!V139+Lee!V139+Lexington!V139+Marion!V139+Marlboro!V139+McCormick!V139+Newberry!V139+Oconee!V139+Orangeburg!V139+Pickens!V139+Richland!V139+Saluda!V139+Spartanburg!V139+Sumter!V139+Union!V139+Williamsburg!V139+York!V139)</f>
        <v>0</v>
      </c>
      <c r="W139" s="63">
        <f>SUM(Abbeville!W139+Aiken!W139+Allendale!W139+Anderson!W139+Bamberg!W139+Barnwell!W139+Beaufort!W139+Berkeley!W139+Calhoun!W139+Charleston!W139+Cherokee!W139+Chester!W139+Chesterfield!W139+Clarendon!W139+Colleton!W139+Darlington!W139+Dorchester!W139+Dillon!W139+Edgefield!W139+Fairfield!W139+Florence!W139+Georgetown!W139+Greenville!W139+Greenwood!W139+Hampton!W139+Horry!W139+Jasper!W139+Kershaw!W139+Lancaster!W139+Laurens!W139+Lee!W139+Lexington!W139+Marion!W139+Marlboro!W139+McCormick!W139+Newberry!W139+Oconee!W139+Orangeburg!W139+Pickens!W139+Richland!W139+Saluda!W139+Spartanburg!W139+Sumter!W139+Union!W139+Williamsburg!W139+York!W139)</f>
        <v>0</v>
      </c>
      <c r="X139" s="63">
        <f>SUM(Abbeville!X139+Aiken!X139+Allendale!X139+Anderson!X139+Bamberg!X139+Barnwell!X139+Beaufort!X139+Berkeley!X139+Calhoun!X139+Charleston!X139+Cherokee!X139+Chester!X139+Chesterfield!X139+Clarendon!X139+Colleton!X139+Darlington!X139+Dorchester!X139+Dillon!X139+Edgefield!X139+Fairfield!X139+Florence!X139+Georgetown!X139+Greenville!X139+Greenwood!X139+Hampton!X139+Horry!X139+Jasper!X139+Kershaw!X139+Lancaster!X139+Laurens!X139+Lee!X139+Lexington!X139+Marion!X139+Marlboro!X139+McCormick!X139+Newberry!X139+Oconee!X139+Orangeburg!X139+Pickens!X139+Richland!X139+Saluda!X139+Spartanburg!X139+Sumter!X139+Union!X139+Williamsburg!X139+York!X139)</f>
        <v>0</v>
      </c>
      <c r="Y139" s="63">
        <f>SUM(Abbeville!Y139+Aiken!Y139+Allendale!Y139+Anderson!Y139+Bamberg!Y139+Barnwell!Y139+Beaufort!Y139+Berkeley!Y139+Calhoun!Y139+Charleston!Y139+Cherokee!Y139+Chester!Y139+Chesterfield!Y139+Clarendon!Y139+Colleton!Y139+Darlington!Y139+Dorchester!Y139+Dillon!Y139+Edgefield!Y139+Fairfield!Y139+Florence!Y139+Georgetown!Y139+Greenville!Y139+Greenwood!Y139+Hampton!Y139+Horry!Y139+Jasper!Y139+Kershaw!Y139+Lancaster!Y139+Laurens!Y139+Lee!Y139+Lexington!Y139+Marion!Y139+Marlboro!Y139+McCormick!Y139+Newberry!Y139+Oconee!Y139+Orangeburg!Y139+Pickens!Y139+Richland!Y139+Saluda!Y139+Spartanburg!Y139+Sumter!Y139+Union!Y139+Williamsburg!Y139+York!Y139)</f>
        <v>0</v>
      </c>
      <c r="Z139" s="63">
        <f>SUM(Abbeville!Z139+Aiken!Z139+Allendale!Z139+Anderson!Z139+Bamberg!Z139+Barnwell!Z139+Beaufort!Z139+Berkeley!Z139+Calhoun!Z139+Charleston!Z139+Cherokee!Z139+Chester!Z139+Chesterfield!Z139+Clarendon!Z139+Colleton!Z139+Darlington!Z139+Dorchester!Z139+Dillon!Z139+Edgefield!Z139+Fairfield!Z139+Florence!Z139+Georgetown!Z139+Greenville!Z139+Greenwood!Z139+Hampton!Z139+Horry!Z139+Jasper!Z139+Kershaw!Z139+Lancaster!Z139+Laurens!Z139+Lee!Z139+Lexington!Z139+Marion!Z139+Marlboro!Z139+McCormick!Z139+Newberry!Z139+Oconee!Z139+Orangeburg!Z139+Pickens!Z139+Richland!Z139+Saluda!Z139+Spartanburg!Z139+Sumter!Z139+Union!Z139+Williamsburg!Z139+York!Z139)</f>
        <v>0</v>
      </c>
      <c r="AA139" s="63">
        <f>SUM(Abbeville!AA139+Aiken!AA139+Allendale!AA139+Anderson!AA139+Bamberg!AA139+Barnwell!AA139+Beaufort!AA139+Berkeley!AA139+Calhoun!AA139+Charleston!AA139+Cherokee!AA139+Chester!AA139+Chesterfield!AA139+Clarendon!AA139+Colleton!AA139+Darlington!AA139+Dorchester!AA139+Dillon!AA139+Edgefield!AA139+Fairfield!AA139+Florence!AA139+Georgetown!AA139+Greenville!AA139+Greenwood!AA139+Hampton!AA139+Horry!AA139+Jasper!AA139+Kershaw!AA139+Lancaster!AA139+Laurens!AA139+Lee!AA139+Lexington!AA139+Marion!AA139+Marlboro!AA139+McCormick!AA139+Newberry!AA139+Oconee!AA139+Orangeburg!AA139+Pickens!AA139+Richland!AA139+Saluda!AA139+Spartanburg!AA139+Sumter!AA139+Union!AA139+Williamsburg!AA139+York!AA139)</f>
        <v>0</v>
      </c>
      <c r="AB139" s="63">
        <v>0</v>
      </c>
      <c r="AC139" s="63">
        <v>0</v>
      </c>
      <c r="AD139" s="63">
        <v>0</v>
      </c>
      <c r="AE139" s="63">
        <v>0</v>
      </c>
      <c r="AF139" s="63">
        <v>0</v>
      </c>
      <c r="AG139" s="63">
        <v>0</v>
      </c>
      <c r="AH139" s="63">
        <v>0</v>
      </c>
      <c r="AI139" s="13"/>
      <c r="AJ139" s="13"/>
    </row>
    <row r="140" spans="1:36" ht="10.5" customHeight="1" x14ac:dyDescent="0.2">
      <c r="A140" s="11"/>
      <c r="B140" s="11"/>
      <c r="C140" s="11" t="s">
        <v>53</v>
      </c>
      <c r="D140" s="11"/>
      <c r="E140" s="11"/>
      <c r="F140" s="2"/>
      <c r="G140" s="12">
        <v>0</v>
      </c>
      <c r="H140" s="12">
        <v>0</v>
      </c>
      <c r="I140" s="12">
        <v>0</v>
      </c>
      <c r="J140" s="12">
        <v>0</v>
      </c>
      <c r="K140" s="12">
        <v>0</v>
      </c>
      <c r="L140" s="12">
        <v>0</v>
      </c>
      <c r="M140" s="12">
        <f>SUM(Abbeville!M140+Aiken!M140+Allendale!M140+Anderson!M140+Bamberg!M140+Barnwell!M140+Beaufort!M140+Berkeley!M140+Calhoun!M140+Charleston!M140+Cherokee!M140+Chester!M140+Chesterfield!M140+Clarendon!M140+Colleton!M140+Darlington!M140+Dorchester!M140+Dillon!M140+Edgefield!M140+Fairfield!M140+Florence!M140+Georgetown!M140+Greenville!M140+Greenwood!M140+Hampton!M140+Horry!M140+Jasper!M140+Kershaw!M140+Lancaster!M140+Laurens!M140+Lee!M140+Lexington!M140+Marion!M140+Marlboro!M140+McCormick!M140+Newberry!M140+Oconee!M140+Orangeburg!M140+Pickens!M140+Richland!M140+Saluda!M140+Spartanburg!M140+Sumter!M140+Union!M140+Williamsburg!M140+York!M140)</f>
        <v>0</v>
      </c>
      <c r="N140" s="12">
        <f>SUM(Abbeville!N140+Aiken!N140+Allendale!N140+Anderson!N140+Bamberg!N140+Barnwell!N140+Beaufort!N140+Berkeley!N140+Calhoun!N140+Charleston!N140+Cherokee!N140+Chester!N140+Chesterfield!N140+Clarendon!N140+Colleton!N140+Darlington!N140+Dorchester!N140+Dillon!N140+Edgefield!N140+Fairfield!N140+Florence!N140+Georgetown!N140+Greenville!N140+Greenwood!N140+Hampton!N140+Horry!N140+Jasper!N140+Kershaw!N140+Lancaster!N140+Laurens!N140+Lee!N140+Lexington!N140+Marion!N140+Marlboro!N140+McCormick!N140+Newberry!N140+Oconee!N140+Orangeburg!N140+Pickens!N140+Richland!N140+Saluda!N140+Spartanburg!N140+Sumter!N140+Union!N140+Williamsburg!N140+York!N140)</f>
        <v>0</v>
      </c>
      <c r="O140" s="12">
        <f>SUM(Abbeville!O140+Aiken!O140+Allendale!O140+Anderson!O140+Bamberg!O140+Barnwell!O140+Beaufort!O140+Berkeley!O140+Calhoun!O140+Charleston!O140+Cherokee!O140+Chester!O140+Chesterfield!O140+Clarendon!O140+Colleton!O140+Darlington!O140+Dorchester!O140+Dillon!O140+Edgefield!O140+Fairfield!O140+Florence!O140+Georgetown!O140+Greenville!O140+Greenwood!O140+Hampton!O140+Horry!O140+Jasper!O140+Kershaw!O140+Lancaster!O140+Laurens!O140+Lee!O140+Lexington!O140+Marion!O140+Marlboro!O140+McCormick!O140+Newberry!O140+Oconee!O140+Orangeburg!O140+Pickens!O140+Richland!O140+Saluda!O140+Spartanburg!O140+Sumter!O140+Union!O140+Williamsburg!O140+York!O140)</f>
        <v>0</v>
      </c>
      <c r="P140" s="12">
        <f>SUM(Abbeville!P140+Aiken!P140+Allendale!P140+Anderson!P140+Bamberg!P140+Barnwell!P140+Beaufort!P140+Berkeley!P140+Calhoun!P140+Charleston!P140+Cherokee!P140+Chester!P140+Chesterfield!P140+Clarendon!P140+Colleton!P140+Darlington!P140+Dorchester!P140+Dillon!P140+Edgefield!P140+Fairfield!P140+Florence!P140+Georgetown!P140+Greenville!P140+Greenwood!P140+Hampton!P140+Horry!P140+Jasper!P140+Kershaw!P140+Lancaster!P140+Laurens!P140+Lee!P140+Lexington!P140+Marion!P140+Marlboro!P140+McCormick!P140+Newberry!P140+Oconee!P140+Orangeburg!P140+Pickens!P140+Richland!P140+Saluda!P140+Spartanburg!P140+Sumter!P140+Union!P140+Williamsburg!P140+York!P140)</f>
        <v>0</v>
      </c>
      <c r="Q140" s="12">
        <f>SUM(Abbeville!Q140+Aiken!Q140+Allendale!Q140+Anderson!Q140+Bamberg!Q140+Barnwell!Q140+Beaufort!Q140+Berkeley!Q140+Calhoun!Q140+Charleston!Q140+Cherokee!Q140+Chester!Q140+Chesterfield!Q140+Clarendon!Q140+Colleton!Q140+Darlington!Q140+Dorchester!Q140+Dillon!Q140+Edgefield!Q140+Fairfield!Q140+Florence!Q140+Georgetown!Q140+Greenville!Q140+Greenwood!Q140+Hampton!Q140+Horry!Q140+Jasper!Q140+Kershaw!Q140+Lancaster!Q140+Laurens!Q140+Lee!Q140+Lexington!Q140+Marion!Q140+Marlboro!Q140+McCormick!Q140+Newberry!Q140+Oconee!Q140+Orangeburg!Q140+Pickens!Q140+Richland!Q140+Saluda!Q140+Spartanburg!Q140+Sumter!Q140+Union!Q140+Williamsburg!Q140+York!Q140)</f>
        <v>0</v>
      </c>
      <c r="R140" s="12">
        <f>SUM(Abbeville!R140+Aiken!R140+Allendale!R140+Anderson!R140+Bamberg!R140+Barnwell!R140+Beaufort!R140+Berkeley!R140+Calhoun!R140+Charleston!R140+Cherokee!R140+Chester!R140+Chesterfield!R140+Clarendon!R140+Colleton!R140+Darlington!R140+Dorchester!R140+Dillon!R140+Edgefield!R140+Fairfield!R140+Florence!R140+Georgetown!R140+Greenville!R140+Greenwood!R140+Hampton!R140+Horry!R140+Jasper!R140+Kershaw!R140+Lancaster!R140+Laurens!R140+Lee!R140+Lexington!R140+Marion!R140+Marlboro!R140+McCormick!R140+Newberry!R140+Oconee!R140+Orangeburg!R140+Pickens!R140+Richland!R140+Saluda!R140+Spartanburg!R140+Sumter!R140+Union!R140+Williamsburg!R140+York!R140)</f>
        <v>0</v>
      </c>
      <c r="S140" s="12">
        <f>SUM(Abbeville!S140+Aiken!S140+Allendale!S140+Anderson!S140+Bamberg!S140+Barnwell!S140+Beaufort!S140+Berkeley!S140+Calhoun!S140+Charleston!S140+Cherokee!S140+Chester!S140+Chesterfield!S140+Clarendon!S140+Colleton!S140+Darlington!S140+Dorchester!S140+Dillon!S140+Edgefield!S140+Fairfield!S140+Florence!S140+Georgetown!S140+Greenville!S140+Greenwood!S140+Hampton!S140+Horry!S140+Jasper!S140+Kershaw!S140+Lancaster!S140+Laurens!S140+Lee!S140+Lexington!S140+Marion!S140+Marlboro!S140+McCormick!S140+Newberry!S140+Oconee!S140+Orangeburg!S140+Pickens!S140+Richland!S140+Saluda!S140+Spartanburg!S140+Sumter!S140+Union!S140+Williamsburg!S140+York!S140)</f>
        <v>0</v>
      </c>
      <c r="T140" s="14">
        <v>0</v>
      </c>
      <c r="U140" s="14">
        <f>SUM(Abbeville!U140+Aiken!U140+Allendale!U140+Anderson!U140+Bamberg!U140+Barnwell!U140+Beaufort!U140+Berkeley!U140+Calhoun!U140+Charleston!U140+Cherokee!U140+Chester!U140+Chesterfield!U140+Clarendon!U140+Colleton!U140+Darlington!U140+Dorchester!U140+Dillon!U140+Edgefield!U140+Fairfield!U140+Florence!U140+Georgetown!U140+Greenville!U140+Greenwood!U140+Hampton!U140+Horry!U140+Jasper!U140+Kershaw!U140+Lancaster!U140+Laurens!U140+Lee!U140+Lexington!U140+Marion!U140+Marlboro!U140+McCormick!U140+Newberry!U140+Oconee!U140+Orangeburg!U140+Pickens!U140+Richland!U140+Saluda!U140+Spartanburg!U140+Sumter!U140+Union!U140+Williamsburg!U140+York!U140)</f>
        <v>897130.15</v>
      </c>
      <c r="V140" s="65">
        <f>SUM(Abbeville!V140+Aiken!V140+Allendale!V140+Anderson!V140+Bamberg!V140+Barnwell!V140+Beaufort!V140+Berkeley!V140+Calhoun!V140+Charleston!V140+Cherokee!V140+Chester!V140+Chesterfield!V140+Clarendon!V140+Colleton!V140+Darlington!V140+Dorchester!V140+Dillon!V140+Edgefield!V140+Fairfield!V140+Florence!V140+Georgetown!V140+Greenville!V140+Greenwood!V140+Hampton!V140+Horry!V140+Jasper!V140+Kershaw!V140+Lancaster!V140+Laurens!V140+Lee!V140+Lexington!V140+Marion!V140+Marlboro!V140+McCormick!V140+Newberry!V140+Oconee!V140+Orangeburg!V140+Pickens!V140+Richland!V140+Saluda!V140+Spartanburg!V140+Sumter!V140+Union!V140+Williamsburg!V140+York!V140)</f>
        <v>0</v>
      </c>
      <c r="W140" s="63">
        <f>SUM(Abbeville!W140+Aiken!W140+Allendale!W140+Anderson!W140+Bamberg!W140+Barnwell!W140+Beaufort!W140+Berkeley!W140+Calhoun!W140+Charleston!W140+Cherokee!W140+Chester!W140+Chesterfield!W140+Clarendon!W140+Colleton!W140+Darlington!W140+Dorchester!W140+Dillon!W140+Edgefield!W140+Fairfield!W140+Florence!W140+Georgetown!W140+Greenville!W140+Greenwood!W140+Hampton!W140+Horry!W140+Jasper!W140+Kershaw!W140+Lancaster!W140+Laurens!W140+Lee!W140+Lexington!W140+Marion!W140+Marlboro!W140+McCormick!W140+Newberry!W140+Oconee!W140+Orangeburg!W140+Pickens!W140+Richland!W140+Saluda!W140+Spartanburg!W140+Sumter!W140+Union!W140+Williamsburg!W140+York!W140)</f>
        <v>0</v>
      </c>
      <c r="X140" s="63">
        <f>SUM(Abbeville!X140+Aiken!X140+Allendale!X140+Anderson!X140+Bamberg!X140+Barnwell!X140+Beaufort!X140+Berkeley!X140+Calhoun!X140+Charleston!X140+Cherokee!X140+Chester!X140+Chesterfield!X140+Clarendon!X140+Colleton!X140+Darlington!X140+Dorchester!X140+Dillon!X140+Edgefield!X140+Fairfield!X140+Florence!X140+Georgetown!X140+Greenville!X140+Greenwood!X140+Hampton!X140+Horry!X140+Jasper!X140+Kershaw!X140+Lancaster!X140+Laurens!X140+Lee!X140+Lexington!X140+Marion!X140+Marlboro!X140+McCormick!X140+Newberry!X140+Oconee!X140+Orangeburg!X140+Pickens!X140+Richland!X140+Saluda!X140+Spartanburg!X140+Sumter!X140+Union!X140+Williamsburg!X140+York!X140)</f>
        <v>0</v>
      </c>
      <c r="Y140" s="63">
        <f>SUM(Abbeville!Y140+Aiken!Y140+Allendale!Y140+Anderson!Y140+Bamberg!Y140+Barnwell!Y140+Beaufort!Y140+Berkeley!Y140+Calhoun!Y140+Charleston!Y140+Cherokee!Y140+Chester!Y140+Chesterfield!Y140+Clarendon!Y140+Colleton!Y140+Darlington!Y140+Dorchester!Y140+Dillon!Y140+Edgefield!Y140+Fairfield!Y140+Florence!Y140+Georgetown!Y140+Greenville!Y140+Greenwood!Y140+Hampton!Y140+Horry!Y140+Jasper!Y140+Kershaw!Y140+Lancaster!Y140+Laurens!Y140+Lee!Y140+Lexington!Y140+Marion!Y140+Marlboro!Y140+McCormick!Y140+Newberry!Y140+Oconee!Y140+Orangeburg!Y140+Pickens!Y140+Richland!Y140+Saluda!Y140+Spartanburg!Y140+Sumter!Y140+Union!Y140+Williamsburg!Y140+York!Y140)</f>
        <v>0</v>
      </c>
      <c r="Z140" s="63">
        <f>SUM(Abbeville!Z140+Aiken!Z140+Allendale!Z140+Anderson!Z140+Bamberg!Z140+Barnwell!Z140+Beaufort!Z140+Berkeley!Z140+Calhoun!Z140+Charleston!Z140+Cherokee!Z140+Chester!Z140+Chesterfield!Z140+Clarendon!Z140+Colleton!Z140+Darlington!Z140+Dorchester!Z140+Dillon!Z140+Edgefield!Z140+Fairfield!Z140+Florence!Z140+Georgetown!Z140+Greenville!Z140+Greenwood!Z140+Hampton!Z140+Horry!Z140+Jasper!Z140+Kershaw!Z140+Lancaster!Z140+Laurens!Z140+Lee!Z140+Lexington!Z140+Marion!Z140+Marlboro!Z140+McCormick!Z140+Newberry!Z140+Oconee!Z140+Orangeburg!Z140+Pickens!Z140+Richland!Z140+Saluda!Z140+Spartanburg!Z140+Sumter!Z140+Union!Z140+Williamsburg!Z140+York!Z140)</f>
        <v>0</v>
      </c>
      <c r="AA140" s="63">
        <f>SUM(Abbeville!AA140+Aiken!AA140+Allendale!AA140+Anderson!AA140+Bamberg!AA140+Barnwell!AA140+Beaufort!AA140+Berkeley!AA140+Calhoun!AA140+Charleston!AA140+Cherokee!AA140+Chester!AA140+Chesterfield!AA140+Clarendon!AA140+Colleton!AA140+Darlington!AA140+Dorchester!AA140+Dillon!AA140+Edgefield!AA140+Fairfield!AA140+Florence!AA140+Georgetown!AA140+Greenville!AA140+Greenwood!AA140+Hampton!AA140+Horry!AA140+Jasper!AA140+Kershaw!AA140+Lancaster!AA140+Laurens!AA140+Lee!AA140+Lexington!AA140+Marion!AA140+Marlboro!AA140+McCormick!AA140+Newberry!AA140+Oconee!AA140+Orangeburg!AA140+Pickens!AA140+Richland!AA140+Saluda!AA140+Spartanburg!AA140+Sumter!AA140+Union!AA140+Williamsburg!AA140+York!AA140)</f>
        <v>0</v>
      </c>
      <c r="AB140" s="63">
        <v>0</v>
      </c>
      <c r="AC140" s="63">
        <v>0</v>
      </c>
      <c r="AD140" s="63">
        <v>0</v>
      </c>
      <c r="AE140" s="63">
        <v>0</v>
      </c>
      <c r="AF140" s="63">
        <v>0</v>
      </c>
      <c r="AG140" s="63">
        <v>0</v>
      </c>
      <c r="AH140" s="63">
        <v>0</v>
      </c>
      <c r="AI140" s="13"/>
      <c r="AJ140" s="13"/>
    </row>
    <row r="141" spans="1:36" ht="10.5" customHeight="1" x14ac:dyDescent="0.2">
      <c r="A141" s="11"/>
      <c r="B141" s="11"/>
      <c r="C141" s="11" t="s">
        <v>106</v>
      </c>
      <c r="D141" s="11"/>
      <c r="E141" s="11"/>
      <c r="F141" s="2"/>
      <c r="G141" s="12">
        <v>135490884</v>
      </c>
      <c r="H141" s="12">
        <v>142179605</v>
      </c>
      <c r="I141" s="12">
        <v>155457933</v>
      </c>
      <c r="J141" s="12">
        <v>167929120.85799998</v>
      </c>
      <c r="K141" s="12">
        <v>180133826</v>
      </c>
      <c r="L141" s="12">
        <v>184578033</v>
      </c>
      <c r="M141" s="12">
        <f>SUM(Abbeville!M141+Aiken!M141+Allendale!M141+Anderson!M141+Bamberg!M141+Barnwell!M141+Beaufort!M141+Berkeley!M141+Calhoun!M141+Charleston!M141+Cherokee!M141+Chester!M141+Chesterfield!M141+Clarendon!M141+Colleton!M141+Darlington!M141+Dorchester!M141+Dillon!M141+Edgefield!M141+Fairfield!M141+Florence!M141+Georgetown!M141+Greenville!M141+Greenwood!M141+Hampton!M141+Horry!M141+Jasper!M141+Kershaw!M141+Lancaster!M141+Laurens!M141+Lee!M141+Lexington!M141+Marion!M141+Marlboro!M141+McCormick!M141+Newberry!M141+Oconee!M141+Orangeburg!M141+Pickens!M141+Richland!M141+Saluda!M141+Spartanburg!M141+Sumter!M141+Union!M141+Williamsburg!M141+York!M141)</f>
        <v>193393081</v>
      </c>
      <c r="N141" s="12">
        <f>SUM(Abbeville!N141+Aiken!N141+Allendale!N141+Anderson!N141+Bamberg!N141+Barnwell!N141+Beaufort!N141+Berkeley!N141+Calhoun!N141+Charleston!N141+Cherokee!N141+Chester!N141+Chesterfield!N141+Clarendon!N141+Colleton!N141+Darlington!N141+Dorchester!N141+Dillon!N141+Edgefield!N141+Fairfield!N141+Florence!N141+Georgetown!N141+Greenville!N141+Greenwood!N141+Hampton!N141+Horry!N141+Jasper!N141+Kershaw!N141+Lancaster!N141+Laurens!N141+Lee!N141+Lexington!N141+Marion!N141+Marlboro!N141+McCormick!N141+Newberry!N141+Oconee!N141+Orangeburg!N141+Pickens!N141+Richland!N141+Saluda!N141+Spartanburg!N141+Sumter!N141+Union!N141+Williamsburg!N141+York!N141)</f>
        <v>200842841.92000002</v>
      </c>
      <c r="O141" s="12">
        <f>SUM(Abbeville!O141+Aiken!O141+Allendale!O141+Anderson!O141+Bamberg!O141+Barnwell!O141+Beaufort!O141+Berkeley!O141+Calhoun!O141+Charleston!O141+Cherokee!O141+Chester!O141+Chesterfield!O141+Clarendon!O141+Colleton!O141+Darlington!O141+Dorchester!O141+Dillon!O141+Edgefield!O141+Fairfield!O141+Florence!O141+Georgetown!O141+Greenville!O141+Greenwood!O141+Hampton!O141+Horry!O141+Jasper!O141+Kershaw!O141+Lancaster!O141+Laurens!O141+Lee!O141+Lexington!O141+Marion!O141+Marlboro!O141+McCormick!O141+Newberry!O141+Oconee!O141+Orangeburg!O141+Pickens!O141+Richland!O141+Saluda!O141+Spartanburg!O141+Sumter!O141+Union!O141+Williamsburg!O141+York!O141)</f>
        <v>212016489.56279996</v>
      </c>
      <c r="P141" s="12">
        <f>SUM(Abbeville!P141+Aiken!P141+Allendale!P141+Anderson!P141+Bamberg!P141+Barnwell!P141+Beaufort!P141+Berkeley!P141+Calhoun!P141+Charleston!P141+Cherokee!P141+Chester!P141+Chesterfield!P141+Clarendon!P141+Colleton!P141+Darlington!P141+Dorchester!P141+Dillon!P141+Edgefield!P141+Fairfield!P141+Florence!P141+Georgetown!P141+Greenville!P141+Greenwood!P141+Hampton!P141+Horry!P141+Jasper!P141+Kershaw!P141+Lancaster!P141+Laurens!P141+Lee!P141+Lexington!P141+Marion!P141+Marlboro!P141+McCormick!P141+Newberry!P141+Oconee!P141+Orangeburg!P141+Pickens!P141+Richland!P141+Saluda!P141+Spartanburg!P141+Sumter!P141+Union!P141+Williamsburg!P141+York!P141)</f>
        <v>209440985</v>
      </c>
      <c r="Q141" s="12">
        <f>SUM(Abbeville!Q141+Aiken!Q141+Allendale!Q141+Anderson!Q141+Bamberg!Q141+Barnwell!Q141+Beaufort!Q141+Berkeley!Q141+Calhoun!Q141+Charleston!Q141+Cherokee!Q141+Chester!Q141+Chesterfield!Q141+Clarendon!Q141+Colleton!Q141+Darlington!Q141+Dorchester!Q141+Dillon!Q141+Edgefield!Q141+Fairfield!Q141+Florence!Q141+Georgetown!Q141+Greenville!Q141+Greenwood!Q141+Hampton!Q141+Horry!Q141+Jasper!Q141+Kershaw!Q141+Lancaster!Q141+Laurens!Q141+Lee!Q141+Lexington!Q141+Marion!Q141+Marlboro!Q141+McCormick!Q141+Newberry!Q141+Oconee!Q141+Orangeburg!Q141+Pickens!Q141+Richland!Q141+Saluda!Q141+Spartanburg!Q141+Sumter!Q141+Union!Q141+Williamsburg!Q141+York!Q141)</f>
        <v>206084693.55748761</v>
      </c>
      <c r="R141" s="63">
        <f>SUM(Abbeville!R141+Aiken!R141+Allendale!R141+Anderson!R141+Bamberg!R141+Barnwell!R141+Beaufort!R141+Berkeley!R141+Calhoun!R141+Charleston!R141+Cherokee!R141+Chester!R141+Chesterfield!R141+Clarendon!R141+Colleton!R141+Darlington!R141+Dorchester!R141+Dillon!R141+Edgefield!R141+Fairfield!R141+Florence!R141+Georgetown!R141+Greenville!R141+Greenwood!R141+Hampton!R141+Horry!R141+Jasper!R141+Kershaw!R141+Lancaster!R141+Laurens!R141+Lee!R141+Lexington!R141+Marion!R141+Marlboro!R141+McCormick!R141+Newberry!R141+Oconee!R141+Orangeburg!R141+Pickens!R141+Richland!R141+Saluda!R141+Spartanburg!R141+Sumter!R141+Union!R141+Williamsburg!R141+York!R141)</f>
        <v>210939642.66999999</v>
      </c>
      <c r="S141" s="63">
        <f>SUM(Abbeville!S141+Aiken!S141+Allendale!S141+Anderson!S141+Bamberg!S141+Barnwell!S141+Beaufort!S141+Berkeley!S141+Calhoun!S141+Charleston!S141+Cherokee!S141+Chester!S141+Chesterfield!S141+Clarendon!S141+Colleton!S141+Darlington!S141+Dorchester!S141+Dillon!S141+Edgefield!S141+Fairfield!S141+Florence!S141+Georgetown!S141+Greenville!S141+Greenwood!S141+Hampton!S141+Horry!S141+Jasper!S141+Kershaw!S141+Lancaster!S141+Laurens!S141+Lee!S141+Lexington!S141+Marion!S141+Marlboro!S141+McCormick!S141+Newberry!S141+Oconee!S141+Orangeburg!S141+Pickens!S141+Richland!S141+Saluda!S141+Spartanburg!S141+Sumter!S141+Union!S141+Williamsburg!S141+York!S141)</f>
        <v>216937078.24110052</v>
      </c>
      <c r="T141" s="63">
        <v>228590336.56999999</v>
      </c>
      <c r="U141" s="41">
        <f>SUM(Abbeville!U141+Aiken!U141+Allendale!U141+Anderson!U141+Bamberg!U141+Barnwell!U141+Beaufort!U141+Berkeley!U141+Calhoun!U141+Charleston!U141+Cherokee!U141+Chester!U141+Chesterfield!U141+Clarendon!U141+Colleton!U141+Darlington!U141+Dorchester!U141+Dillon!U141+Edgefield!U141+Fairfield!U141+Florence!U141+Georgetown!U141+Greenville!U141+Greenwood!U141+Hampton!U141+Horry!U141+Jasper!U141+Kershaw!U141+Lancaster!U141+Laurens!U141+Lee!U141+Lexington!U141+Marion!U141+Marlboro!U141+McCormick!U141+Newberry!U141+Oconee!U141+Orangeburg!U141+Pickens!U141+Richland!U141+Saluda!U141+Spartanburg!U141+Sumter!U141+Union!U141+Williamsburg!U141+York!U141)</f>
        <v>229717899.81000003</v>
      </c>
      <c r="V141" s="41">
        <f>SUM(Abbeville!V141+Aiken!V141+Allendale!V141+Anderson!V141+Bamberg!V141+Barnwell!V141+Beaufort!V141+Berkeley!V141+Calhoun!V141+Charleston!V141+Cherokee!V141+Chester!V141+Chesterfield!V141+Clarendon!V141+Colleton!V141+Darlington!V141+Dorchester!V141+Dillon!V141+Edgefield!V141+Fairfield!V141+Florence!V141+Georgetown!V141+Greenville!V141+Greenwood!V141+Hampton!V141+Horry!V141+Jasper!V141+Kershaw!V141+Lancaster!V141+Laurens!V141+Lee!V141+Lexington!V141+Marion!V141+Marlboro!V141+McCormick!V141+Newberry!V141+Oconee!V141+Orangeburg!V141+Pickens!V141+Richland!V141+Saluda!V141+Spartanburg!V141+Sumter!V141+Union!V141+Williamsburg!V141+York!V141)</f>
        <v>266849990.93000001</v>
      </c>
      <c r="W141" s="63">
        <f>SUM(Abbeville!W141+Aiken!W141+Allendale!W141+Anderson!W141+Bamberg!W141+Barnwell!W141+Beaufort!W141+Berkeley!W141+Calhoun!W141+Charleston!W141+Cherokee!W141+Chester!W141+Chesterfield!W141+Clarendon!W141+Colleton!W141+Darlington!W141+Dorchester!W141+Dillon!W141+Edgefield!W141+Fairfield!W141+Florence!W141+Georgetown!W141+Greenville!W141+Greenwood!W141+Hampton!W141+Horry!W141+Jasper!W141+Kershaw!W141+Lancaster!W141+Laurens!W141+Lee!W141+Lexington!W141+Marion!W141+Marlboro!W141+McCormick!W141+Newberry!W141+Oconee!W141+Orangeburg!W141+Pickens!W141+Richland!W141+Saluda!W141+Spartanburg!W141+Sumter!W141+Union!W141+Williamsburg!W141+York!W141)</f>
        <v>258746457.74000004</v>
      </c>
      <c r="X141" s="63">
        <f>SUM(Abbeville!X141+Aiken!X141+Allendale!X141+Anderson!X141+Bamberg!X141+Barnwell!X141+Beaufort!X141+Berkeley!X141+Calhoun!X141+Charleston!X141+Cherokee!X141+Chester!X141+Chesterfield!X141+Clarendon!X141+Colleton!X141+Darlington!X141+Dorchester!X141+Dillon!X141+Edgefield!X141+Fairfield!X141+Florence!X141+Georgetown!X141+Greenville!X141+Greenwood!X141+Hampton!X141+Horry!X141+Jasper!X141+Kershaw!X141+Lancaster!X141+Laurens!X141+Lee!X141+Lexington!X141+Marion!X141+Marlboro!X141+McCormick!X141+Newberry!X141+Oconee!X141+Orangeburg!X141+Pickens!X141+Richland!X141+Saluda!X141+Spartanburg!X141+Sumter!X141+Union!X141+Williamsburg!X141+York!X141)</f>
        <v>224626281.15000004</v>
      </c>
      <c r="Y141" s="63">
        <f>SUM(Abbeville!Y141+Aiken!Y141+Allendale!Y141+Anderson!Y141+Bamberg!Y141+Barnwell!Y141+Beaufort!Y141+Berkeley!Y141+Calhoun!Y141+Charleston!Y141+Cherokee!Y141+Chester!Y141+Chesterfield!Y141+Clarendon!Y141+Colleton!Y141+Darlington!Y141+Dorchester!Y141+Dillon!Y141+Edgefield!Y141+Fairfield!Y141+Florence!Y141+Georgetown!Y141+Greenville!Y141+Greenwood!Y141+Hampton!Y141+Horry!Y141+Jasper!Y141+Kershaw!Y141+Lancaster!Y141+Laurens!Y141+Lee!Y141+Lexington!Y141+Marion!Y141+Marlboro!Y141+McCormick!Y141+Newberry!Y141+Oconee!Y141+Orangeburg!Y141+Pickens!Y141+Richland!Y141+Saluda!Y141+Spartanburg!Y141+Sumter!Y141+Union!Y141+Williamsburg!Y141+York!Y141)</f>
        <v>197868587.71000001</v>
      </c>
      <c r="Z141" s="63">
        <f>SUM(Abbeville!Z141+Aiken!Z141+Allendale!Z141+Anderson!Z141+Bamberg!Z141+Barnwell!Z141+Beaufort!Z141+Berkeley!Z141+Calhoun!Z141+Charleston!Z141+Cherokee!Z141+Chester!Z141+Chesterfield!Z141+Clarendon!Z141+Colleton!Z141+Darlington!Z141+Dorchester!Z141+Dillon!Z141+Edgefield!Z141+Fairfield!Z141+Florence!Z141+Georgetown!Z141+Greenville!Z141+Greenwood!Z141+Hampton!Z141+Horry!Z141+Jasper!Z141+Kershaw!Z141+Lancaster!Z141+Laurens!Z141+Lee!Z141+Lexington!Z141+Marion!Z141+Marlboro!Z141+McCormick!Z141+Newberry!Z141+Oconee!Z141+Orangeburg!Z141+Pickens!Z141+Richland!Z141+Saluda!Z141+Spartanburg!Z141+Sumter!Z141+Union!Z141+Williamsburg!Z141+York!Z141)</f>
        <v>180962366.01000005</v>
      </c>
      <c r="AA141" s="63">
        <f>SUM(Abbeville!AA141+Aiken!AA141+Allendale!AA141+Anderson!AA141+Bamberg!AA141+Barnwell!AA141+Beaufort!AA141+Berkeley!AA141+Calhoun!AA141+Charleston!AA141+Cherokee!AA141+Chester!AA141+Chesterfield!AA141+Clarendon!AA141+Colleton!AA141+Darlington!AA141+Dorchester!AA141+Dillon!AA141+Edgefield!AA141+Fairfield!AA141+Florence!AA141+Georgetown!AA141+Greenville!AA141+Greenwood!AA141+Hampton!AA141+Horry!AA141+Jasper!AA141+Kershaw!AA141+Lancaster!AA141+Laurens!AA141+Lee!AA141+Lexington!AA141+Marion!AA141+Marlboro!AA141+McCormick!AA141+Newberry!AA141+Oconee!AA141+Orangeburg!AA141+Pickens!AA141+Richland!AA141+Saluda!AA141+Spartanburg!AA141+Sumter!AA141+Union!AA141+Williamsburg!AA141+York!AA141)</f>
        <v>213240795.38</v>
      </c>
      <c r="AB141" s="63">
        <v>211860675.47</v>
      </c>
      <c r="AC141" s="63">
        <v>215465211.62</v>
      </c>
      <c r="AD141" s="63">
        <v>226949570</v>
      </c>
      <c r="AE141" s="63">
        <v>234468743</v>
      </c>
      <c r="AF141" s="63">
        <v>234461320</v>
      </c>
      <c r="AG141" s="63">
        <v>248140925</v>
      </c>
      <c r="AH141" s="63">
        <v>237544743</v>
      </c>
      <c r="AI141" s="13">
        <v>1.925420501948194E-2</v>
      </c>
      <c r="AJ141" s="13">
        <v>-4.270227492703995E-2</v>
      </c>
    </row>
    <row r="142" spans="1:36" ht="10.5" customHeight="1" x14ac:dyDescent="0.2">
      <c r="A142" s="11"/>
      <c r="B142" s="14"/>
      <c r="C142" s="11" t="s">
        <v>55</v>
      </c>
      <c r="E142" s="11"/>
      <c r="F142" s="2"/>
      <c r="G142" s="12">
        <v>0</v>
      </c>
      <c r="H142" s="12">
        <v>0</v>
      </c>
      <c r="I142" s="12">
        <v>0</v>
      </c>
      <c r="J142" s="12">
        <v>0</v>
      </c>
      <c r="K142" s="12">
        <v>0</v>
      </c>
      <c r="L142" s="12">
        <v>3086692</v>
      </c>
      <c r="M142" s="12">
        <f>SUM(Abbeville!M142+Aiken!M142+Allendale!M142+Anderson!M142+Bamberg!M142+Barnwell!M142+Beaufort!M142+Berkeley!M142+Calhoun!M142+Charleston!M142+Cherokee!M142+Chester!M142+Chesterfield!M142+Clarendon!M142+Colleton!M142+Darlington!M142+Dorchester!M142+Dillon!M142+Edgefield!M142+Fairfield!M142+Florence!M142+Georgetown!M142+Greenville!M142+Greenwood!M142+Hampton!M142+Horry!M142+Jasper!M142+Kershaw!M142+Lancaster!M142+Laurens!M142+Lee!M142+Lexington!M142+Marion!M142+Marlboro!M142+McCormick!M142+Newberry!M142+Oconee!M142+Orangeburg!M142+Pickens!M142+Richland!M142+Saluda!M142+Spartanburg!M142+Sumter!M142+Union!M142+Williamsburg!M142+York!M142)</f>
        <v>6529484</v>
      </c>
      <c r="N142" s="12">
        <f>SUM(Abbeville!N142+Aiken!N142+Allendale!N142+Anderson!N142+Bamberg!N142+Barnwell!N142+Beaufort!N142+Berkeley!N142+Calhoun!N142+Charleston!N142+Cherokee!N142+Chester!N142+Chesterfield!N142+Clarendon!N142+Colleton!N142+Darlington!N142+Dorchester!N142+Dillon!N142+Edgefield!N142+Fairfield!N142+Florence!N142+Georgetown!N142+Greenville!N142+Greenwood!N142+Hampton!N142+Horry!N142+Jasper!N142+Kershaw!N142+Lancaster!N142+Laurens!N142+Lee!N142+Lexington!N142+Marion!N142+Marlboro!N142+McCormick!N142+Newberry!N142+Oconee!N142+Orangeburg!N142+Pickens!N142+Richland!N142+Saluda!N142+Spartanburg!N142+Sumter!N142+Union!N142+Williamsburg!N142+York!N142)</f>
        <v>10057358.98</v>
      </c>
      <c r="O142" s="12">
        <f>SUM(Abbeville!O142+Aiken!O142+Allendale!O142+Anderson!O142+Bamberg!O142+Barnwell!O142+Beaufort!O142+Berkeley!O142+Calhoun!O142+Charleston!O142+Cherokee!O142+Chester!O142+Chesterfield!O142+Clarendon!O142+Colleton!O142+Darlington!O142+Dorchester!O142+Dillon!O142+Edgefield!O142+Fairfield!O142+Florence!O142+Georgetown!O142+Greenville!O142+Greenwood!O142+Hampton!O142+Horry!O142+Jasper!O142+Kershaw!O142+Lancaster!O142+Laurens!O142+Lee!O142+Lexington!O142+Marion!O142+Marlboro!O142+McCormick!O142+Newberry!O142+Oconee!O142+Orangeburg!O142+Pickens!O142+Richland!O142+Saluda!O142+Spartanburg!O142+Sumter!O142+Union!O142+Williamsburg!O142+York!O142)</f>
        <v>11034560.289999999</v>
      </c>
      <c r="P142" s="12">
        <f>SUM(Abbeville!P142+Aiken!P142+Allendale!P142+Anderson!P142+Bamberg!P142+Barnwell!P142+Beaufort!P142+Berkeley!P142+Calhoun!P142+Charleston!P142+Cherokee!P142+Chester!P142+Chesterfield!P142+Clarendon!P142+Colleton!P142+Darlington!P142+Dorchester!P142+Dillon!P142+Edgefield!P142+Fairfield!P142+Florence!P142+Georgetown!P142+Greenville!P142+Greenwood!P142+Hampton!P142+Horry!P142+Jasper!P142+Kershaw!P142+Lancaster!P142+Laurens!P142+Lee!P142+Lexington!P142+Marion!P142+Marlboro!P142+McCormick!P142+Newberry!P142+Oconee!P142+Orangeburg!P142+Pickens!P142+Richland!P142+Saluda!P142+Spartanburg!P142+Sumter!P142+Union!P142+Williamsburg!P142+York!P142)</f>
        <v>11871119</v>
      </c>
      <c r="Q142" s="12">
        <f>SUM(Abbeville!Q142+Aiken!Q142+Allendale!Q142+Anderson!Q142+Bamberg!Q142+Barnwell!Q142+Beaufort!Q142+Berkeley!Q142+Calhoun!Q142+Charleston!Q142+Cherokee!Q142+Chester!Q142+Chesterfield!Q142+Clarendon!Q142+Colleton!Q142+Darlington!Q142+Dorchester!Q142+Dillon!Q142+Edgefield!Q142+Fairfield!Q142+Florence!Q142+Georgetown!Q142+Greenville!Q142+Greenwood!Q142+Hampton!Q142+Horry!Q142+Jasper!Q142+Kershaw!Q142+Lancaster!Q142+Laurens!Q142+Lee!Q142+Lexington!Q142+Marion!Q142+Marlboro!Q142+McCormick!Q142+Newberry!Q142+Oconee!Q142+Orangeburg!Q142+Pickens!Q142+Richland!Q142+Saluda!Q142+Spartanburg!Q142+Sumter!Q142+Union!Q142+Williamsburg!Q142+York!Q142)</f>
        <v>11847301.6</v>
      </c>
      <c r="R142" s="63">
        <f>SUM(Abbeville!R142+Aiken!R142+Allendale!R142+Anderson!R142+Bamberg!R142+Barnwell!R142+Beaufort!R142+Berkeley!R142+Calhoun!R142+Charleston!R142+Cherokee!R142+Chester!R142+Chesterfield!R142+Clarendon!R142+Colleton!R142+Darlington!R142+Dorchester!R142+Dillon!R142+Edgefield!R142+Fairfield!R142+Florence!R142+Georgetown!R142+Greenville!R142+Greenwood!R142+Hampton!R142+Horry!R142+Jasper!R142+Kershaw!R142+Lancaster!R142+Laurens!R142+Lee!R142+Lexington!R142+Marion!R142+Marlboro!R142+McCormick!R142+Newberry!R142+Oconee!R142+Orangeburg!R142+Pickens!R142+Richland!R142+Saluda!R142+Spartanburg!R142+Sumter!R142+Union!R142+Williamsburg!R142+York!R142)</f>
        <v>12943802.870000001</v>
      </c>
      <c r="S142" s="63">
        <f>SUM(Abbeville!S142+Aiken!S142+Allendale!S142+Anderson!S142+Bamberg!S142+Barnwell!S142+Beaufort!S142+Berkeley!S142+Calhoun!S142+Charleston!S142+Cherokee!S142+Chester!S142+Chesterfield!S142+Clarendon!S142+Colleton!S142+Darlington!S142+Dorchester!S142+Dillon!S142+Edgefield!S142+Fairfield!S142+Florence!S142+Georgetown!S142+Greenville!S142+Greenwood!S142+Hampton!S142+Horry!S142+Jasper!S142+Kershaw!S142+Lancaster!S142+Laurens!S142+Lee!S142+Lexington!S142+Marion!S142+Marlboro!S142+McCormick!S142+Newberry!S142+Oconee!S142+Orangeburg!S142+Pickens!S142+Richland!S142+Saluda!S142+Spartanburg!S142+Sumter!S142+Union!S142+Williamsburg!S142+York!S142)</f>
        <v>11926450.863363367</v>
      </c>
      <c r="T142" s="63">
        <v>13804022.069999998</v>
      </c>
      <c r="U142" s="41">
        <f>SUM(Abbeville!U142+Aiken!U142+Allendale!U142+Anderson!U142+Bamberg!U142+Barnwell!U142+Beaufort!U142+Berkeley!U142+Calhoun!U142+Charleston!U142+Cherokee!U142+Chester!U142+Chesterfield!U142+Clarendon!U142+Colleton!U142+Darlington!U142+Dorchester!U142+Dillon!U142+Edgefield!U142+Fairfield!U142+Florence!U142+Georgetown!U142+Greenville!U142+Greenwood!U142+Hampton!U142+Horry!U142+Jasper!U142+Kershaw!U142+Lancaster!U142+Laurens!U142+Lee!U142+Lexington!U142+Marion!U142+Marlboro!U142+McCormick!U142+Newberry!U142+Oconee!U142+Orangeburg!U142+Pickens!U142+Richland!U142+Saluda!U142+Spartanburg!U142+Sumter!U142+Union!U142+Williamsburg!U142+York!U142)</f>
        <v>16604381.250000002</v>
      </c>
      <c r="V142" s="41">
        <f>SUM(Abbeville!V142+Aiken!V142+Allendale!V142+Anderson!V142+Bamberg!V142+Barnwell!V142+Beaufort!V142+Berkeley!V142+Calhoun!V142+Charleston!V142+Cherokee!V142+Chester!V142+Chesterfield!V142+Clarendon!V142+Colleton!V142+Darlington!V142+Dorchester!V142+Dillon!V142+Edgefield!V142+Fairfield!V142+Florence!V142+Georgetown!V142+Greenville!V142+Greenwood!V142+Hampton!V142+Horry!V142+Jasper!V142+Kershaw!V142+Lancaster!V142+Laurens!V142+Lee!V142+Lexington!V142+Marion!V142+Marlboro!V142+McCormick!V142+Newberry!V142+Oconee!V142+Orangeburg!V142+Pickens!V142+Richland!V142+Saluda!V142+Spartanburg!V142+Sumter!V142+Union!V142+Williamsburg!V142+York!V142)</f>
        <v>15207942.959999997</v>
      </c>
      <c r="W142" s="64">
        <f>SUM(Abbeville!W142+Aiken!W142+Allendale!W142+Anderson!W142+Bamberg!W142+Barnwell!W142+Beaufort!W142+Berkeley!W142+Calhoun!W142+Charleston!W142+Cherokee!W142+Chester!W142+Chesterfield!W142+Clarendon!W142+Colleton!W142+Darlington!W142+Dorchester!W142+Dillon!W142+Edgefield!W142+Fairfield!W142+Florence!W142+Georgetown!W142+Greenville!W142+Greenwood!W142+Hampton!W142+Horry!W142+Jasper!W142+Kershaw!W142+Lancaster!W142+Laurens!W142+Lee!W142+Lexington!W142+Marion!W142+Marlboro!W142+McCormick!W142+Newberry!W142+Oconee!W142+Orangeburg!W142+Pickens!W142+Richland!W142+Saluda!W142+Spartanburg!W142+Sumter!W142+Union!W142+Williamsburg!W142+York!W142)</f>
        <v>15771790.399999999</v>
      </c>
      <c r="X142" s="64">
        <f>SUM(Abbeville!X142+Aiken!X142+Allendale!X142+Anderson!X142+Bamberg!X142+Barnwell!X142+Beaufort!X142+Berkeley!X142+Calhoun!X142+Charleston!X142+Cherokee!X142+Chester!X142+Chesterfield!X142+Clarendon!X142+Colleton!X142+Darlington!X142+Dorchester!X142+Dillon!X142+Edgefield!X142+Fairfield!X142+Florence!X142+Georgetown!X142+Greenville!X142+Greenwood!X142+Hampton!X142+Horry!X142+Jasper!X142+Kershaw!X142+Lancaster!X142+Laurens!X142+Lee!X142+Lexington!X142+Marion!X142+Marlboro!X142+McCormick!X142+Newberry!X142+Oconee!X142+Orangeburg!X142+Pickens!X142+Richland!X142+Saluda!X142+Spartanburg!X142+Sumter!X142+Union!X142+Williamsburg!X142+York!X142)</f>
        <v>15496171.659999998</v>
      </c>
      <c r="Y142" s="63">
        <f>SUM(Abbeville!Y142+Aiken!Y142+Allendale!Y142+Anderson!Y142+Bamberg!Y142+Barnwell!Y142+Beaufort!Y142+Berkeley!Y142+Calhoun!Y142+Charleston!Y142+Cherokee!Y142+Chester!Y142+Chesterfield!Y142+Clarendon!Y142+Colleton!Y142+Darlington!Y142+Dorchester!Y142+Dillon!Y142+Edgefield!Y142+Fairfield!Y142+Florence!Y142+Georgetown!Y142+Greenville!Y142+Greenwood!Y142+Hampton!Y142+Horry!Y142+Jasper!Y142+Kershaw!Y142+Lancaster!Y142+Laurens!Y142+Lee!Y142+Lexington!Y142+Marion!Y142+Marlboro!Y142+McCormick!Y142+Newberry!Y142+Oconee!Y142+Orangeburg!Y142+Pickens!Y142+Richland!Y142+Saluda!Y142+Spartanburg!Y142+Sumter!Y142+Union!Y142+Williamsburg!Y142+York!Y142)</f>
        <v>14728721.889999999</v>
      </c>
      <c r="Z142" s="63">
        <f>SUM(Abbeville!Z142+Aiken!Z142+Allendale!Z142+Anderson!Z142+Bamberg!Z142+Barnwell!Z142+Beaufort!Z142+Berkeley!Z142+Calhoun!Z142+Charleston!Z142+Cherokee!Z142+Chester!Z142+Chesterfield!Z142+Clarendon!Z142+Colleton!Z142+Darlington!Z142+Dorchester!Z142+Dillon!Z142+Edgefield!Z142+Fairfield!Z142+Florence!Z142+Georgetown!Z142+Greenville!Z142+Greenwood!Z142+Hampton!Z142+Horry!Z142+Jasper!Z142+Kershaw!Z142+Lancaster!Z142+Laurens!Z142+Lee!Z142+Lexington!Z142+Marion!Z142+Marlboro!Z142+McCormick!Z142+Newberry!Z142+Oconee!Z142+Orangeburg!Z142+Pickens!Z142+Richland!Z142+Saluda!Z142+Spartanburg!Z142+Sumter!Z142+Union!Z142+Williamsburg!Z142+York!Z142)</f>
        <v>14371949.629999999</v>
      </c>
      <c r="AA142" s="63">
        <f>SUM(Abbeville!AA142+Aiken!AA142+Allendale!AA142+Anderson!AA142+Bamberg!AA142+Barnwell!AA142+Beaufort!AA142+Berkeley!AA142+Calhoun!AA142+Charleston!AA142+Cherokee!AA142+Chester!AA142+Chesterfield!AA142+Clarendon!AA142+Colleton!AA142+Darlington!AA142+Dorchester!AA142+Dillon!AA142+Edgefield!AA142+Fairfield!AA142+Florence!AA142+Georgetown!AA142+Greenville!AA142+Greenwood!AA142+Hampton!AA142+Horry!AA142+Jasper!AA142+Kershaw!AA142+Lancaster!AA142+Laurens!AA142+Lee!AA142+Lexington!AA142+Marion!AA142+Marlboro!AA142+McCormick!AA142+Newberry!AA142+Oconee!AA142+Orangeburg!AA142+Pickens!AA142+Richland!AA142+Saluda!AA142+Spartanburg!AA142+Sumter!AA142+Union!AA142+Williamsburg!AA142+York!AA142)</f>
        <v>14386118.800000003</v>
      </c>
      <c r="AB142" s="63">
        <v>16459172.82</v>
      </c>
      <c r="AC142" s="63">
        <v>17267329.469999999</v>
      </c>
      <c r="AD142" s="63">
        <v>17769834</v>
      </c>
      <c r="AE142" s="63">
        <v>18665784</v>
      </c>
      <c r="AF142" s="63">
        <v>19821461</v>
      </c>
      <c r="AG142" s="63">
        <v>21049824</v>
      </c>
      <c r="AH142" s="63">
        <v>19151748</v>
      </c>
      <c r="AI142" s="13">
        <v>2.5573370247131022E-2</v>
      </c>
      <c r="AJ142" s="13">
        <v>-9.0170635155904386E-2</v>
      </c>
    </row>
    <row r="143" spans="1:36" ht="10.5" customHeight="1" x14ac:dyDescent="0.2">
      <c r="A143" s="11"/>
      <c r="B143" s="11"/>
      <c r="C143" s="11" t="s">
        <v>56</v>
      </c>
      <c r="D143" s="11"/>
      <c r="E143" s="11"/>
      <c r="F143" s="2"/>
      <c r="G143" s="12">
        <v>45970451</v>
      </c>
      <c r="H143" s="12">
        <v>57435048</v>
      </c>
      <c r="I143" s="12">
        <v>63108355</v>
      </c>
      <c r="J143" s="12">
        <v>65450797.890000001</v>
      </c>
      <c r="K143" s="12">
        <v>68875363</v>
      </c>
      <c r="L143" s="12">
        <v>87151048</v>
      </c>
      <c r="M143" s="12">
        <f>SUM(Abbeville!M143+Aiken!M143+Allendale!M143+Anderson!M143+Bamberg!M143+Barnwell!M143+Beaufort!M143+Berkeley!M143+Calhoun!M143+Charleston!M143+Cherokee!M143+Chester!M143+Chesterfield!M143+Clarendon!M143+Colleton!M143+Darlington!M143+Dorchester!M143+Dillon!M143+Edgefield!M143+Fairfield!M143+Florence!M143+Georgetown!M143+Greenville!M143+Greenwood!M143+Hampton!M143+Horry!M143+Jasper!M143+Kershaw!M143+Lancaster!M143+Laurens!M143+Lee!M143+Lexington!M143+Marion!M143+Marlboro!M143+McCormick!M143+Newberry!M143+Oconee!M143+Orangeburg!M143+Pickens!M143+Richland!M143+Saluda!M143+Spartanburg!M143+Sumter!M143+Union!M143+Williamsburg!M143+York!M143)</f>
        <v>89534925</v>
      </c>
      <c r="N143" s="12">
        <f>SUM(Abbeville!N143+Aiken!N143+Allendale!N143+Anderson!N143+Bamberg!N143+Barnwell!N143+Beaufort!N143+Berkeley!N143+Calhoun!N143+Charleston!N143+Cherokee!N143+Chester!N143+Chesterfield!N143+Clarendon!N143+Colleton!N143+Darlington!N143+Dorchester!N143+Dillon!N143+Edgefield!N143+Fairfield!N143+Florence!N143+Georgetown!N143+Greenville!N143+Greenwood!N143+Hampton!N143+Horry!N143+Jasper!N143+Kershaw!N143+Lancaster!N143+Laurens!N143+Lee!N143+Lexington!N143+Marion!N143+Marlboro!N143+McCormick!N143+Newberry!N143+Oconee!N143+Orangeburg!N143+Pickens!N143+Richland!N143+Saluda!N143+Spartanburg!N143+Sumter!N143+Union!N143+Williamsburg!N143+York!N143)</f>
        <v>120486545</v>
      </c>
      <c r="O143" s="12">
        <f>SUM(Abbeville!O143+Aiken!O143+Allendale!O143+Anderson!O143+Bamberg!O143+Barnwell!O143+Beaufort!O143+Berkeley!O143+Calhoun!O143+Charleston!O143+Cherokee!O143+Chester!O143+Chesterfield!O143+Clarendon!O143+Colleton!O143+Darlington!O143+Dorchester!O143+Dillon!O143+Edgefield!O143+Fairfield!O143+Florence!O143+Georgetown!O143+Greenville!O143+Greenwood!O143+Hampton!O143+Horry!O143+Jasper!O143+Kershaw!O143+Lancaster!O143+Laurens!O143+Lee!O143+Lexington!O143+Marion!O143+Marlboro!O143+McCormick!O143+Newberry!O143+Oconee!O143+Orangeburg!O143+Pickens!O143+Richland!O143+Saluda!O143+Spartanburg!O143+Sumter!O143+Union!O143+Williamsburg!O143+York!O143)</f>
        <v>111188736</v>
      </c>
      <c r="P143" s="12">
        <f>SUM(Abbeville!P143+Aiken!P143+Allendale!P143+Anderson!P143+Bamberg!P143+Barnwell!P143+Beaufort!P143+Berkeley!P143+Calhoun!P143+Charleston!P143+Cherokee!P143+Chester!P143+Chesterfield!P143+Clarendon!P143+Colleton!P143+Darlington!P143+Dorchester!P143+Dillon!P143+Edgefield!P143+Fairfield!P143+Florence!P143+Georgetown!P143+Greenville!P143+Greenwood!P143+Hampton!P143+Horry!P143+Jasper!P143+Kershaw!P143+Lancaster!P143+Laurens!P143+Lee!P143+Lexington!P143+Marion!P143+Marlboro!P143+McCormick!P143+Newberry!P143+Oconee!P143+Orangeburg!P143+Pickens!P143+Richland!P143+Saluda!P143+Spartanburg!P143+Sumter!P143+Union!P143+Williamsburg!P143+York!P143)</f>
        <v>96011332</v>
      </c>
      <c r="Q143" s="12">
        <f>SUM(Abbeville!Q143+Aiken!Q143+Allendale!Q143+Anderson!Q143+Bamberg!Q143+Barnwell!Q143+Beaufort!Q143+Berkeley!Q143+Calhoun!Q143+Charleston!Q143+Cherokee!Q143+Chester!Q143+Chesterfield!Q143+Clarendon!Q143+Colleton!Q143+Darlington!Q143+Dorchester!Q143+Dillon!Q143+Edgefield!Q143+Fairfield!Q143+Florence!Q143+Georgetown!Q143+Greenville!Q143+Greenwood!Q143+Hampton!Q143+Horry!Q143+Jasper!Q143+Kershaw!Q143+Lancaster!Q143+Laurens!Q143+Lee!Q143+Lexington!Q143+Marion!Q143+Marlboro!Q143+McCormick!Q143+Newberry!Q143+Oconee!Q143+Orangeburg!Q143+Pickens!Q143+Richland!Q143+Saluda!Q143+Spartanburg!Q143+Sumter!Q143+Union!Q143+Williamsburg!Q143+York!Q143)</f>
        <v>91336983</v>
      </c>
      <c r="R143" s="63">
        <f>SUM(Abbeville!R143+Aiken!R143+Allendale!R143+Anderson!R143+Bamberg!R143+Barnwell!R143+Beaufort!R143+Berkeley!R143+Calhoun!R143+Charleston!R143+Cherokee!R143+Chester!R143+Chesterfield!R143+Clarendon!R143+Colleton!R143+Darlington!R143+Dorchester!R143+Dillon!R143+Edgefield!R143+Fairfield!R143+Florence!R143+Georgetown!R143+Greenville!R143+Greenwood!R143+Hampton!R143+Horry!R143+Jasper!R143+Kershaw!R143+Lancaster!R143+Laurens!R143+Lee!R143+Lexington!R143+Marion!R143+Marlboro!R143+McCormick!R143+Newberry!R143+Oconee!R143+Orangeburg!R143+Pickens!R143+Richland!R143+Saluda!R143+Spartanburg!R143+Sumter!R143+Union!R143+Williamsburg!R143+York!R143)</f>
        <v>100233985</v>
      </c>
      <c r="S143" s="63">
        <f>SUM(Abbeville!S143+Aiken!S143+Allendale!S143+Anderson!S143+Bamberg!S143+Barnwell!S143+Beaufort!S143+Berkeley!S143+Calhoun!S143+Charleston!S143+Cherokee!S143+Chester!S143+Chesterfield!S143+Clarendon!S143+Colleton!S143+Darlington!S143+Dorchester!S143+Dillon!S143+Edgefield!S143+Fairfield!S143+Florence!S143+Georgetown!S143+Greenville!S143+Greenwood!S143+Hampton!S143+Horry!S143+Jasper!S143+Kershaw!S143+Lancaster!S143+Laurens!S143+Lee!S143+Lexington!S143+Marion!S143+Marlboro!S143+McCormick!S143+Newberry!S143+Oconee!S143+Orangeburg!S143+Pickens!S143+Richland!S143+Saluda!S143+Spartanburg!S143+Sumter!S143+Union!S143+Williamsburg!S143+York!S143)</f>
        <v>113252181.95028371</v>
      </c>
      <c r="T143" s="63">
        <v>113661677.11</v>
      </c>
      <c r="U143" s="41">
        <f>SUM(Abbeville!U143+Aiken!U143+Allendale!U143+Anderson!U143+Bamberg!U143+Barnwell!U143+Beaufort!U143+Berkeley!U143+Calhoun!U143+Charleston!U143+Cherokee!U143+Chester!U143+Chesterfield!U143+Clarendon!U143+Colleton!U143+Darlington!U143+Dorchester!U143+Dillon!U143+Edgefield!U143+Fairfield!U143+Florence!U143+Georgetown!U143+Greenville!U143+Greenwood!U143+Hampton!U143+Horry!U143+Jasper!U143+Kershaw!U143+Lancaster!U143+Laurens!U143+Lee!U143+Lexington!U143+Marion!U143+Marlboro!U143+McCormick!U143+Newberry!U143+Oconee!U143+Orangeburg!U143+Pickens!U143+Richland!U143+Saluda!U143+Spartanburg!U143+Sumter!U143+Union!U143+Williamsburg!U143+York!U143)</f>
        <v>117230098.02</v>
      </c>
      <c r="V143" s="41">
        <f>SUM(Abbeville!V143+Aiken!V143+Allendale!V143+Anderson!V143+Bamberg!V143+Barnwell!V143+Beaufort!V143+Berkeley!V143+Calhoun!V143+Charleston!V143+Cherokee!V143+Chester!V143+Chesterfield!V143+Clarendon!V143+Colleton!V143+Darlington!V143+Dorchester!V143+Dillon!V143+Edgefield!V143+Fairfield!V143+Florence!V143+Georgetown!V143+Greenville!V143+Greenwood!V143+Hampton!V143+Horry!V143+Jasper!V143+Kershaw!V143+Lancaster!V143+Laurens!V143+Lee!V143+Lexington!V143+Marion!V143+Marlboro!V143+McCormick!V143+Newberry!V143+Oconee!V143+Orangeburg!V143+Pickens!V143+Richland!V143+Saluda!V143+Spartanburg!V143+Sumter!V143+Union!V143+Williamsburg!V143+York!V143)</f>
        <v>148556166.14000002</v>
      </c>
      <c r="W143" s="63">
        <f>SUM(Abbeville!W143+Aiken!W143+Allendale!W143+Anderson!W143+Bamberg!W143+Barnwell!W143+Beaufort!W143+Berkeley!W143+Calhoun!W143+Charleston!W143+Cherokee!W143+Chester!W143+Chesterfield!W143+Clarendon!W143+Colleton!W143+Darlington!W143+Dorchester!W143+Dillon!W143+Edgefield!W143+Fairfield!W143+Florence!W143+Georgetown!W143+Greenville!W143+Greenwood!W143+Hampton!W143+Horry!W143+Jasper!W143+Kershaw!W143+Lancaster!W143+Laurens!W143+Lee!W143+Lexington!W143+Marion!W143+Marlboro!W143+McCormick!W143+Newberry!W143+Oconee!W143+Orangeburg!W143+Pickens!W143+Richland!W143+Saluda!W143+Spartanburg!W143+Sumter!W143+Union!W143+Williamsburg!W143+York!W143)</f>
        <v>125030327.23</v>
      </c>
      <c r="X143" s="63">
        <f>SUM(Abbeville!X143+Aiken!X143+Allendale!X143+Anderson!X143+Bamberg!X143+Barnwell!X143+Beaufort!X143+Berkeley!X143+Calhoun!X143+Charleston!X143+Cherokee!X143+Chester!X143+Chesterfield!X143+Clarendon!X143+Colleton!X143+Darlington!X143+Dorchester!X143+Dillon!X143+Edgefield!X143+Fairfield!X143+Florence!X143+Georgetown!X143+Greenville!X143+Greenwood!X143+Hampton!X143+Horry!X143+Jasper!X143+Kershaw!X143+Lancaster!X143+Laurens!X143+Lee!X143+Lexington!X143+Marion!X143+Marlboro!X143+McCormick!X143+Newberry!X143+Oconee!X143+Orangeburg!X143+Pickens!X143+Richland!X143+Saluda!X143+Spartanburg!X143+Sumter!X143+Union!X143+Williamsburg!X143+York!X143)</f>
        <v>128871722.2</v>
      </c>
      <c r="Y143" s="63">
        <f>SUM(Abbeville!Y143+Aiken!Y143+Allendale!Y143+Anderson!Y143+Bamberg!Y143+Barnwell!Y143+Beaufort!Y143+Berkeley!Y143+Calhoun!Y143+Charleston!Y143+Cherokee!Y143+Chester!Y143+Chesterfield!Y143+Clarendon!Y143+Colleton!Y143+Darlington!Y143+Dorchester!Y143+Dillon!Y143+Edgefield!Y143+Fairfield!Y143+Florence!Y143+Georgetown!Y143+Greenville!Y143+Greenwood!Y143+Hampton!Y143+Horry!Y143+Jasper!Y143+Kershaw!Y143+Lancaster!Y143+Laurens!Y143+Lee!Y143+Lexington!Y143+Marion!Y143+Marlboro!Y143+McCormick!Y143+Newberry!Y143+Oconee!Y143+Orangeburg!Y143+Pickens!Y143+Richland!Y143+Saluda!Y143+Spartanburg!Y143+Sumter!Y143+Union!Y143+Williamsburg!Y143+York!Y143)</f>
        <v>121809205</v>
      </c>
      <c r="Z143" s="63">
        <f>SUM(Abbeville!Z143+Aiken!Z143+Allendale!Z143+Anderson!Z143+Bamberg!Z143+Barnwell!Z143+Beaufort!Z143+Berkeley!Z143+Calhoun!Z143+Charleston!Z143+Cherokee!Z143+Chester!Z143+Chesterfield!Z143+Clarendon!Z143+Colleton!Z143+Darlington!Z143+Dorchester!Z143+Dillon!Z143+Edgefield!Z143+Fairfield!Z143+Florence!Z143+Georgetown!Z143+Greenville!Z143+Greenwood!Z143+Hampton!Z143+Horry!Z143+Jasper!Z143+Kershaw!Z143+Lancaster!Z143+Laurens!Z143+Lee!Z143+Lexington!Z143+Marion!Z143+Marlboro!Z143+McCormick!Z143+Newberry!Z143+Oconee!Z143+Orangeburg!Z143+Pickens!Z143+Richland!Z143+Saluda!Z143+Spartanburg!Z143+Sumter!Z143+Union!Z143+Williamsburg!Z143+York!Z143)</f>
        <v>137161999</v>
      </c>
      <c r="AA143" s="63">
        <f>SUM(Abbeville!AA143+Aiken!AA143+Allendale!AA143+Anderson!AA143+Bamberg!AA143+Barnwell!AA143+Beaufort!AA143+Berkeley!AA143+Calhoun!AA143+Charleston!AA143+Cherokee!AA143+Chester!AA143+Chesterfield!AA143+Clarendon!AA143+Colleton!AA143+Darlington!AA143+Dorchester!AA143+Dillon!AA143+Edgefield!AA143+Fairfield!AA143+Florence!AA143+Georgetown!AA143+Greenville!AA143+Greenwood!AA143+Hampton!AA143+Horry!AA143+Jasper!AA143+Kershaw!AA143+Lancaster!AA143+Laurens!AA143+Lee!AA143+Lexington!AA143+Marion!AA143+Marlboro!AA143+McCormick!AA143+Newberry!AA143+Oconee!AA143+Orangeburg!AA143+Pickens!AA143+Richland!AA143+Saluda!AA143+Spartanburg!AA143+Sumter!AA143+Union!AA143+Williamsburg!AA143+York!AA143)</f>
        <v>182872402</v>
      </c>
      <c r="AB143" s="63">
        <v>164687128</v>
      </c>
      <c r="AC143" s="63">
        <v>167610913</v>
      </c>
      <c r="AD143" s="63">
        <v>312899556</v>
      </c>
      <c r="AE143" s="63">
        <v>276145570</v>
      </c>
      <c r="AF143" s="63">
        <v>238797204</v>
      </c>
      <c r="AG143" s="63">
        <v>217570349</v>
      </c>
      <c r="AH143" s="63">
        <v>235373793</v>
      </c>
      <c r="AI143" s="13">
        <v>6.1328292575034693E-2</v>
      </c>
      <c r="AJ143" s="13">
        <v>8.1828448048313795E-2</v>
      </c>
    </row>
    <row r="144" spans="1:36" ht="10.5" customHeight="1" x14ac:dyDescent="0.2">
      <c r="A144" s="11"/>
      <c r="B144" s="11"/>
      <c r="C144" s="11" t="s">
        <v>57</v>
      </c>
      <c r="D144" s="11"/>
      <c r="E144" s="11"/>
      <c r="F144" s="2"/>
      <c r="G144" s="12">
        <v>0</v>
      </c>
      <c r="H144" s="12">
        <v>0</v>
      </c>
      <c r="I144" s="12">
        <v>0</v>
      </c>
      <c r="J144" s="12">
        <v>0</v>
      </c>
      <c r="K144" s="12">
        <v>0</v>
      </c>
      <c r="L144" s="12">
        <v>0</v>
      </c>
      <c r="M144" s="12">
        <f>SUM(Abbeville!M144+Aiken!M144+Allendale!M144+Anderson!M144+Bamberg!M144+Barnwell!M144+Beaufort!M144+Berkeley!M144+Calhoun!M144+Charleston!M144+Cherokee!M144+Chester!M144+Chesterfield!M144+Clarendon!M144+Colleton!M144+Darlington!M144+Dorchester!M144+Dillon!M144+Edgefield!M144+Fairfield!M144+Florence!M144+Georgetown!M144+Greenville!M144+Greenwood!M144+Hampton!M144+Horry!M144+Jasper!M144+Kershaw!M144+Lancaster!M144+Laurens!M144+Lee!M144+Lexington!M144+Marion!M144+Marlboro!M144+McCormick!M144+Newberry!M144+Oconee!M144+Orangeburg!M144+Pickens!M144+Richland!M144+Saluda!M144+Spartanburg!M144+Sumter!M144+Union!M144+Williamsburg!M144+York!M144)</f>
        <v>0</v>
      </c>
      <c r="N144" s="12">
        <f>SUM(Abbeville!N144+Aiken!N144+Allendale!N144+Anderson!N144+Bamberg!N144+Barnwell!N144+Beaufort!N144+Berkeley!N144+Calhoun!N144+Charleston!N144+Cherokee!N144+Chester!N144+Chesterfield!N144+Clarendon!N144+Colleton!N144+Darlington!N144+Dorchester!N144+Dillon!N144+Edgefield!N144+Fairfield!N144+Florence!N144+Georgetown!N144+Greenville!N144+Greenwood!N144+Hampton!N144+Horry!N144+Jasper!N144+Kershaw!N144+Lancaster!N144+Laurens!N144+Lee!N144+Lexington!N144+Marion!N144+Marlboro!N144+McCormick!N144+Newberry!N144+Oconee!N144+Orangeburg!N144+Pickens!N144+Richland!N144+Saluda!N144+Spartanburg!N144+Sumter!N144+Union!N144+Williamsburg!N144+York!N144)</f>
        <v>0</v>
      </c>
      <c r="O144" s="12">
        <f>SUM(Abbeville!O144+Aiken!O144+Allendale!O144+Anderson!O144+Bamberg!O144+Barnwell!O144+Beaufort!O144+Berkeley!O144+Calhoun!O144+Charleston!O144+Cherokee!O144+Chester!O144+Chesterfield!O144+Clarendon!O144+Colleton!O144+Darlington!O144+Dorchester!O144+Dillon!O144+Edgefield!O144+Fairfield!O144+Florence!O144+Georgetown!O144+Greenville!O144+Greenwood!O144+Hampton!O144+Horry!O144+Jasper!O144+Kershaw!O144+Lancaster!O144+Laurens!O144+Lee!O144+Lexington!O144+Marion!O144+Marlboro!O144+McCormick!O144+Newberry!O144+Oconee!O144+Orangeburg!O144+Pickens!O144+Richland!O144+Saluda!O144+Spartanburg!O144+Sumter!O144+Union!O144+Williamsburg!O144+York!O144)</f>
        <v>0</v>
      </c>
      <c r="P144" s="12">
        <f>SUM(Abbeville!P144+Aiken!P144+Allendale!P144+Anderson!P144+Bamberg!P144+Barnwell!P144+Beaufort!P144+Berkeley!P144+Calhoun!P144+Charleston!P144+Cherokee!P144+Chester!P144+Chesterfield!P144+Clarendon!P144+Colleton!P144+Darlington!P144+Dorchester!P144+Dillon!P144+Edgefield!P144+Fairfield!P144+Florence!P144+Georgetown!P144+Greenville!P144+Greenwood!P144+Hampton!P144+Horry!P144+Jasper!P144+Kershaw!P144+Lancaster!P144+Laurens!P144+Lee!P144+Lexington!P144+Marion!P144+Marlboro!P144+McCormick!P144+Newberry!P144+Oconee!P144+Orangeburg!P144+Pickens!P144+Richland!P144+Saluda!P144+Spartanburg!P144+Sumter!P144+Union!P144+Williamsburg!P144+York!P144)</f>
        <v>0</v>
      </c>
      <c r="Q144" s="12">
        <f>SUM(Abbeville!Q144+Aiken!Q144+Allendale!Q144+Anderson!Q144+Bamberg!Q144+Barnwell!Q144+Beaufort!Q144+Berkeley!Q144+Calhoun!Q144+Charleston!Q144+Cherokee!Q144+Chester!Q144+Chesterfield!Q144+Clarendon!Q144+Colleton!Q144+Darlington!Q144+Dorchester!Q144+Dillon!Q144+Edgefield!Q144+Fairfield!Q144+Florence!Q144+Georgetown!Q144+Greenville!Q144+Greenwood!Q144+Hampton!Q144+Horry!Q144+Jasper!Q144+Kershaw!Q144+Lancaster!Q144+Laurens!Q144+Lee!Q144+Lexington!Q144+Marion!Q144+Marlboro!Q144+McCormick!Q144+Newberry!Q144+Oconee!Q144+Orangeburg!Q144+Pickens!Q144+Richland!Q144+Saluda!Q144+Spartanburg!Q144+Sumter!Q144+Union!Q144+Williamsburg!Q144+York!Q144)</f>
        <v>0</v>
      </c>
      <c r="R144" s="63">
        <f>SUM(Abbeville!R144+Aiken!R144+Allendale!R144+Anderson!R144+Bamberg!R144+Barnwell!R144+Beaufort!R144+Berkeley!R144+Calhoun!R144+Charleston!R144+Cherokee!R144+Chester!R144+Chesterfield!R144+Clarendon!R144+Colleton!R144+Darlington!R144+Dorchester!R144+Dillon!R144+Edgefield!R144+Fairfield!R144+Florence!R144+Georgetown!R144+Greenville!R144+Greenwood!R144+Hampton!R144+Horry!R144+Jasper!R144+Kershaw!R144+Lancaster!R144+Laurens!R144+Lee!R144+Lexington!R144+Marion!R144+Marlboro!R144+McCormick!R144+Newberry!R144+Oconee!R144+Orangeburg!R144+Pickens!R144+Richland!R144+Saluda!R144+Spartanburg!R144+Sumter!R144+Union!R144+Williamsburg!R144+York!R144)</f>
        <v>0</v>
      </c>
      <c r="S144" s="63">
        <f>SUM(Abbeville!S144+Aiken!S144+Allendale!S144+Anderson!S144+Bamberg!S144+Barnwell!S144+Beaufort!S144+Berkeley!S144+Calhoun!S144+Charleston!S144+Cherokee!S144+Chester!S144+Chesterfield!S144+Clarendon!S144+Colleton!S144+Darlington!S144+Dorchester!S144+Dillon!S144+Edgefield!S144+Fairfield!S144+Florence!S144+Georgetown!S144+Greenville!S144+Greenwood!S144+Hampton!S144+Horry!S144+Jasper!S144+Kershaw!S144+Lancaster!S144+Laurens!S144+Lee!S144+Lexington!S144+Marion!S144+Marlboro!S144+McCormick!S144+Newberry!S144+Oconee!S144+Orangeburg!S144+Pickens!S144+Richland!S144+Saluda!S144+Spartanburg!S144+Sumter!S144+Union!S144+Williamsburg!S144+York!S144)</f>
        <v>0</v>
      </c>
      <c r="T144" s="63">
        <v>0</v>
      </c>
      <c r="U144" s="41">
        <f>SUM(Abbeville!U144+Aiken!U144+Allendale!U144+Anderson!U144+Bamberg!U144+Barnwell!U144+Beaufort!U144+Berkeley!U144+Calhoun!U144+Charleston!U144+Cherokee!U144+Chester!U144+Chesterfield!U144+Clarendon!U144+Colleton!U144+Darlington!U144+Dorchester!U144+Dillon!U144+Edgefield!U144+Fairfield!U144+Florence!U144+Georgetown!U144+Greenville!U144+Greenwood!U144+Hampton!U144+Horry!U144+Jasper!U144+Kershaw!U144+Lancaster!U144+Laurens!U144+Lee!U144+Lexington!U144+Marion!U144+Marlboro!U144+McCormick!U144+Newberry!U144+Oconee!U144+Orangeburg!U144+Pickens!U144+Richland!U144+Saluda!U144+Spartanburg!U144+Sumter!U144+Union!U144+Williamsburg!U144+York!U144)</f>
        <v>0</v>
      </c>
      <c r="V144" s="41">
        <f>SUM(Abbeville!V144+Aiken!V144+Allendale!V144+Anderson!V144+Bamberg!V144+Barnwell!V144+Beaufort!V144+Berkeley!V144+Calhoun!V144+Charleston!V144+Cherokee!V144+Chester!V144+Chesterfield!V144+Clarendon!V144+Colleton!V144+Darlington!V144+Dorchester!V144+Dillon!V144+Edgefield!V144+Fairfield!V144+Florence!V144+Georgetown!V144+Greenville!V144+Greenwood!V144+Hampton!V144+Horry!V144+Jasper!V144+Kershaw!V144+Lancaster!V144+Laurens!V144+Lee!V144+Lexington!V144+Marion!V144+Marlboro!V144+McCormick!V144+Newberry!V144+Oconee!V144+Orangeburg!V144+Pickens!V144+Richland!V144+Saluda!V144+Spartanburg!V144+Sumter!V144+Union!V144+Williamsburg!V144+York!V144)</f>
        <v>0</v>
      </c>
      <c r="W144" s="63">
        <f>SUM(Abbeville!W144+Aiken!W144+Allendale!W144+Anderson!W144+Bamberg!W144+Barnwell!W144+Beaufort!W144+Berkeley!W144+Calhoun!W144+Charleston!W144+Cherokee!W144+Chester!W144+Chesterfield!W144+Clarendon!W144+Colleton!W144+Darlington!W144+Dorchester!W144+Dillon!W144+Edgefield!W144+Fairfield!W144+Florence!W144+Georgetown!W144+Greenville!W144+Greenwood!W144+Hampton!W144+Horry!W144+Jasper!W144+Kershaw!W144+Lancaster!W144+Laurens!W144+Lee!W144+Lexington!W144+Marion!W144+Marlboro!W144+McCormick!W144+Newberry!W144+Oconee!W144+Orangeburg!W144+Pickens!W144+Richland!W144+Saluda!W144+Spartanburg!W144+Sumter!W144+Union!W144+Williamsburg!W144+York!W144)</f>
        <v>0</v>
      </c>
      <c r="X144" s="63">
        <f>SUM(Abbeville!X144+Aiken!X144+Allendale!X144+Anderson!X144+Bamberg!X144+Barnwell!X144+Beaufort!X144+Berkeley!X144+Calhoun!X144+Charleston!X144+Cherokee!X144+Chester!X144+Chesterfield!X144+Clarendon!X144+Colleton!X144+Darlington!X144+Dorchester!X144+Dillon!X144+Edgefield!X144+Fairfield!X144+Florence!X144+Georgetown!X144+Greenville!X144+Greenwood!X144+Hampton!X144+Horry!X144+Jasper!X144+Kershaw!X144+Lancaster!X144+Laurens!X144+Lee!X144+Lexington!X144+Marion!X144+Marlboro!X144+McCormick!X144+Newberry!X144+Oconee!X144+Orangeburg!X144+Pickens!X144+Richland!X144+Saluda!X144+Spartanburg!X144+Sumter!X144+Union!X144+Williamsburg!X144+York!X144)</f>
        <v>0</v>
      </c>
      <c r="Y144" s="63">
        <f>SUM(Abbeville!Y144+Aiken!Y144+Allendale!Y144+Anderson!Y144+Bamberg!Y144+Barnwell!Y144+Beaufort!Y144+Berkeley!Y144+Calhoun!Y144+Charleston!Y144+Cherokee!Y144+Chester!Y144+Chesterfield!Y144+Clarendon!Y144+Colleton!Y144+Darlington!Y144+Dorchester!Y144+Dillon!Y144+Edgefield!Y144+Fairfield!Y144+Florence!Y144+Georgetown!Y144+Greenville!Y144+Greenwood!Y144+Hampton!Y144+Horry!Y144+Jasper!Y144+Kershaw!Y144+Lancaster!Y144+Laurens!Y144+Lee!Y144+Lexington!Y144+Marion!Y144+Marlboro!Y144+McCormick!Y144+Newberry!Y144+Oconee!Y144+Orangeburg!Y144+Pickens!Y144+Richland!Y144+Saluda!Y144+Spartanburg!Y144+Sumter!Y144+Union!Y144+Williamsburg!Y144+York!Y144)</f>
        <v>0</v>
      </c>
      <c r="Z144" s="63">
        <f>SUM(Abbeville!Z144+Aiken!Z144+Allendale!Z144+Anderson!Z144+Bamberg!Z144+Barnwell!Z144+Beaufort!Z144+Berkeley!Z144+Calhoun!Z144+Charleston!Z144+Cherokee!Z144+Chester!Z144+Chesterfield!Z144+Clarendon!Z144+Colleton!Z144+Darlington!Z144+Dorchester!Z144+Dillon!Z144+Edgefield!Z144+Fairfield!Z144+Florence!Z144+Georgetown!Z144+Greenville!Z144+Greenwood!Z144+Hampton!Z144+Horry!Z144+Jasper!Z144+Kershaw!Z144+Lancaster!Z144+Laurens!Z144+Lee!Z144+Lexington!Z144+Marion!Z144+Marlboro!Z144+McCormick!Z144+Newberry!Z144+Oconee!Z144+Orangeburg!Z144+Pickens!Z144+Richland!Z144+Saluda!Z144+Spartanburg!Z144+Sumter!Z144+Union!Z144+Williamsburg!Z144+York!Z144)</f>
        <v>0</v>
      </c>
      <c r="AA144" s="63">
        <f>SUM(Abbeville!AA144+Aiken!AA144+Allendale!AA144+Anderson!AA144+Bamberg!AA144+Barnwell!AA144+Beaufort!AA144+Berkeley!AA144+Calhoun!AA144+Charleston!AA144+Cherokee!AA144+Chester!AA144+Chesterfield!AA144+Clarendon!AA144+Colleton!AA144+Darlington!AA144+Dorchester!AA144+Dillon!AA144+Edgefield!AA144+Fairfield!AA144+Florence!AA144+Georgetown!AA144+Greenville!AA144+Greenwood!AA144+Hampton!AA144+Horry!AA144+Jasper!AA144+Kershaw!AA144+Lancaster!AA144+Laurens!AA144+Lee!AA144+Lexington!AA144+Marion!AA144+Marlboro!AA144+McCormick!AA144+Newberry!AA144+Oconee!AA144+Orangeburg!AA144+Pickens!AA144+Richland!AA144+Saluda!AA144+Spartanburg!AA144+Sumter!AA144+Union!AA144+Williamsburg!AA144+York!AA144)</f>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f>SUM(Abbeville!M145+Aiken!M145+Allendale!M145+Anderson!M145+Bamberg!M145+Barnwell!M145+Beaufort!M145+Berkeley!M145+Calhoun!M145+Charleston!M145+Cherokee!M145+Chester!M145+Chesterfield!M145+Clarendon!M145+Colleton!M145+Darlington!M145+Dorchester!M145+Dillon!M145+Edgefield!M145+Fairfield!M145+Florence!M145+Georgetown!M145+Greenville!M145+Greenwood!M145+Hampton!M145+Horry!M145+Jasper!M145+Kershaw!M145+Lancaster!M145+Laurens!M145+Lee!M145+Lexington!M145+Marion!M145+Marlboro!M145+McCormick!M145+Newberry!M145+Oconee!M145+Orangeburg!M145+Pickens!M145+Richland!M145+Saluda!M145+Spartanburg!M145+Sumter!M145+Union!M145+Williamsburg!M145+York!M145)</f>
        <v>0</v>
      </c>
      <c r="N145" s="12">
        <f>SUM(Abbeville!N145+Aiken!N145+Allendale!N145+Anderson!N145+Bamberg!N145+Barnwell!N145+Beaufort!N145+Berkeley!N145+Calhoun!N145+Charleston!N145+Cherokee!N145+Chester!N145+Chesterfield!N145+Clarendon!N145+Colleton!N145+Darlington!N145+Dorchester!N145+Dillon!N145+Edgefield!N145+Fairfield!N145+Florence!N145+Georgetown!N145+Greenville!N145+Greenwood!N145+Hampton!N145+Horry!N145+Jasper!N145+Kershaw!N145+Lancaster!N145+Laurens!N145+Lee!N145+Lexington!N145+Marion!N145+Marlboro!N145+McCormick!N145+Newberry!N145+Oconee!N145+Orangeburg!N145+Pickens!N145+Richland!N145+Saluda!N145+Spartanburg!N145+Sumter!N145+Union!N145+Williamsburg!N145+York!N145)</f>
        <v>0</v>
      </c>
      <c r="O145" s="12">
        <f>SUM(Abbeville!O145+Aiken!O145+Allendale!O145+Anderson!O145+Bamberg!O145+Barnwell!O145+Beaufort!O145+Berkeley!O145+Calhoun!O145+Charleston!O145+Cherokee!O145+Chester!O145+Chesterfield!O145+Clarendon!O145+Colleton!O145+Darlington!O145+Dorchester!O145+Dillon!O145+Edgefield!O145+Fairfield!O145+Florence!O145+Georgetown!O145+Greenville!O145+Greenwood!O145+Hampton!O145+Horry!O145+Jasper!O145+Kershaw!O145+Lancaster!O145+Laurens!O145+Lee!O145+Lexington!O145+Marion!O145+Marlboro!O145+McCormick!O145+Newberry!O145+Oconee!O145+Orangeburg!O145+Pickens!O145+Richland!O145+Saluda!O145+Spartanburg!O145+Sumter!O145+Union!O145+Williamsburg!O145+York!O145)</f>
        <v>0</v>
      </c>
      <c r="P145" s="12">
        <f>SUM(Abbeville!P145+Aiken!P145+Allendale!P145+Anderson!P145+Bamberg!P145+Barnwell!P145+Beaufort!P145+Berkeley!P145+Calhoun!P145+Charleston!P145+Cherokee!P145+Chester!P145+Chesterfield!P145+Clarendon!P145+Colleton!P145+Darlington!P145+Dorchester!P145+Dillon!P145+Edgefield!P145+Fairfield!P145+Florence!P145+Georgetown!P145+Greenville!P145+Greenwood!P145+Hampton!P145+Horry!P145+Jasper!P145+Kershaw!P145+Lancaster!P145+Laurens!P145+Lee!P145+Lexington!P145+Marion!P145+Marlboro!P145+McCormick!P145+Newberry!P145+Oconee!P145+Orangeburg!P145+Pickens!P145+Richland!P145+Saluda!P145+Spartanburg!P145+Sumter!P145+Union!P145+Williamsburg!P145+York!P145)</f>
        <v>0</v>
      </c>
      <c r="Q145" s="12">
        <f>SUM(Abbeville!Q145+Aiken!Q145+Allendale!Q145+Anderson!Q145+Bamberg!Q145+Barnwell!Q145+Beaufort!Q145+Berkeley!Q145+Calhoun!Q145+Charleston!Q145+Cherokee!Q145+Chester!Q145+Chesterfield!Q145+Clarendon!Q145+Colleton!Q145+Darlington!Q145+Dorchester!Q145+Dillon!Q145+Edgefield!Q145+Fairfield!Q145+Florence!Q145+Georgetown!Q145+Greenville!Q145+Greenwood!Q145+Hampton!Q145+Horry!Q145+Jasper!Q145+Kershaw!Q145+Lancaster!Q145+Laurens!Q145+Lee!Q145+Lexington!Q145+Marion!Q145+Marlboro!Q145+McCormick!Q145+Newberry!Q145+Oconee!Q145+Orangeburg!Q145+Pickens!Q145+Richland!Q145+Saluda!Q145+Spartanburg!Q145+Sumter!Q145+Union!Q145+Williamsburg!Q145+York!Q145)</f>
        <v>0</v>
      </c>
      <c r="R145" s="63">
        <f>SUM(Abbeville!R145+Aiken!R145+Allendale!R145+Anderson!R145+Bamberg!R145+Barnwell!R145+Beaufort!R145+Berkeley!R145+Calhoun!R145+Charleston!R145+Cherokee!R145+Chester!R145+Chesterfield!R145+Clarendon!R145+Colleton!R145+Darlington!R145+Dorchester!R145+Dillon!R145+Edgefield!R145+Fairfield!R145+Florence!R145+Georgetown!R145+Greenville!R145+Greenwood!R145+Hampton!R145+Horry!R145+Jasper!R145+Kershaw!R145+Lancaster!R145+Laurens!R145+Lee!R145+Lexington!R145+Marion!R145+Marlboro!R145+McCormick!R145+Newberry!R145+Oconee!R145+Orangeburg!R145+Pickens!R145+Richland!R145+Saluda!R145+Spartanburg!R145+Sumter!R145+Union!R145+Williamsburg!R145+York!R145)</f>
        <v>0</v>
      </c>
      <c r="S145" s="63">
        <f>SUM(Abbeville!S145+Aiken!S145+Allendale!S145+Anderson!S145+Bamberg!S145+Barnwell!S145+Beaufort!S145+Berkeley!S145+Calhoun!S145+Charleston!S145+Cherokee!S145+Chester!S145+Chesterfield!S145+Clarendon!S145+Colleton!S145+Darlington!S145+Dorchester!S145+Dillon!S145+Edgefield!S145+Fairfield!S145+Florence!S145+Georgetown!S145+Greenville!S145+Greenwood!S145+Hampton!S145+Horry!S145+Jasper!S145+Kershaw!S145+Lancaster!S145+Laurens!S145+Lee!S145+Lexington!S145+Marion!S145+Marlboro!S145+McCormick!S145+Newberry!S145+Oconee!S145+Orangeburg!S145+Pickens!S145+Richland!S145+Saluda!S145+Spartanburg!S145+Sumter!S145+Union!S145+Williamsburg!S145+York!S145)</f>
        <v>0</v>
      </c>
      <c r="T145" s="63">
        <v>0</v>
      </c>
      <c r="U145" s="41">
        <f>SUM(Abbeville!U145+Aiken!U145+Allendale!U145+Anderson!U145+Bamberg!U145+Barnwell!U145+Beaufort!U145+Berkeley!U145+Calhoun!U145+Charleston!U145+Cherokee!U145+Chester!U145+Chesterfield!U145+Clarendon!U145+Colleton!U145+Darlington!U145+Dorchester!U145+Dillon!U145+Edgefield!U145+Fairfield!U145+Florence!U145+Georgetown!U145+Greenville!U145+Greenwood!U145+Hampton!U145+Horry!U145+Jasper!U145+Kershaw!U145+Lancaster!U145+Laurens!U145+Lee!U145+Lexington!U145+Marion!U145+Marlboro!U145+McCormick!U145+Newberry!U145+Oconee!U145+Orangeburg!U145+Pickens!U145+Richland!U145+Saluda!U145+Spartanburg!U145+Sumter!U145+Union!U145+Williamsburg!U145+York!U145)</f>
        <v>4871408</v>
      </c>
      <c r="V145" s="41">
        <f>SUM(Abbeville!V145+Aiken!V145+Allendale!V145+Anderson!V145+Bamberg!V145+Barnwell!V145+Beaufort!V145+Berkeley!V145+Calhoun!V145+Charleston!V145+Cherokee!V145+Chester!V145+Chesterfield!V145+Clarendon!V145+Colleton!V145+Darlington!V145+Dorchester!V145+Dillon!V145+Edgefield!V145+Fairfield!V145+Florence!V145+Georgetown!V145+Greenville!V145+Greenwood!V145+Hampton!V145+Horry!V145+Jasper!V145+Kershaw!V145+Lancaster!V145+Laurens!V145+Lee!V145+Lexington!V145+Marion!V145+Marlboro!V145+McCormick!V145+Newberry!V145+Oconee!V145+Orangeburg!V145+Pickens!V145+Richland!V145+Saluda!V145+Spartanburg!V145+Sumter!V145+Union!V145+Williamsburg!V145+York!V145)</f>
        <v>0</v>
      </c>
      <c r="W145" s="63">
        <f>SUM(Abbeville!W145+Aiken!W145+Allendale!W145+Anderson!W145+Bamberg!W145+Barnwell!W145+Beaufort!W145+Berkeley!W145+Calhoun!W145+Charleston!W145+Cherokee!W145+Chester!W145+Chesterfield!W145+Clarendon!W145+Colleton!W145+Darlington!W145+Dorchester!W145+Dillon!W145+Edgefield!W145+Fairfield!W145+Florence!W145+Georgetown!W145+Greenville!W145+Greenwood!W145+Hampton!W145+Horry!W145+Jasper!W145+Kershaw!W145+Lancaster!W145+Laurens!W145+Lee!W145+Lexington!W145+Marion!W145+Marlboro!W145+McCormick!W145+Newberry!W145+Oconee!W145+Orangeburg!W145+Pickens!W145+Richland!W145+Saluda!W145+Spartanburg!W145+Sumter!W145+Union!W145+Williamsburg!W145+York!W145)</f>
        <v>0</v>
      </c>
      <c r="X145" s="41">
        <f>SUM(Abbeville!X145+Aiken!X145+Allendale!X145+Anderson!X145+Bamberg!X145+Barnwell!X145+Beaufort!X145+Berkeley!X145+Calhoun!X145+Charleston!X145+Cherokee!X145+Chester!X145+Chesterfield!X145+Clarendon!X145+Colleton!X145+Darlington!X145+Dorchester!X145+Dillon!X145+Edgefield!X145+Fairfield!X145+Florence!X145+Georgetown!X145+Greenville!X145+Greenwood!X145+Hampton!X145+Horry!X145+Jasper!X145+Kershaw!X145+Lancaster!X145+Laurens!X145+Lee!X145+Lexington!X145+Marion!X145+Marlboro!X145+McCormick!X145+Newberry!X145+Oconee!X145+Orangeburg!X145+Pickens!X145+Richland!X145+Saluda!X145+Spartanburg!X145+Sumter!X145+Union!X145+Williamsburg!X145+York!X145)</f>
        <v>0</v>
      </c>
      <c r="Y145" s="63">
        <f>SUM(Abbeville!Y145+Aiken!Y145+Allendale!Y145+Anderson!Y145+Bamberg!Y145+Barnwell!Y145+Beaufort!Y145+Berkeley!Y145+Calhoun!Y145+Charleston!Y145+Cherokee!Y145+Chester!Y145+Chesterfield!Y145+Clarendon!Y145+Colleton!Y145+Darlington!Y145+Dorchester!Y145+Dillon!Y145+Edgefield!Y145+Fairfield!Y145+Florence!Y145+Georgetown!Y145+Greenville!Y145+Greenwood!Y145+Hampton!Y145+Horry!Y145+Jasper!Y145+Kershaw!Y145+Lancaster!Y145+Laurens!Y145+Lee!Y145+Lexington!Y145+Marion!Y145+Marlboro!Y145+McCormick!Y145+Newberry!Y145+Oconee!Y145+Orangeburg!Y145+Pickens!Y145+Richland!Y145+Saluda!Y145+Spartanburg!Y145+Sumter!Y145+Union!Y145+Williamsburg!Y145+York!Y145)</f>
        <v>0</v>
      </c>
      <c r="Z145" s="63">
        <f>SUM(Abbeville!Z145+Aiken!Z145+Allendale!Z145+Anderson!Z145+Bamberg!Z145+Barnwell!Z145+Beaufort!Z145+Berkeley!Z145+Calhoun!Z145+Charleston!Z145+Cherokee!Z145+Chester!Z145+Chesterfield!Z145+Clarendon!Z145+Colleton!Z145+Darlington!Z145+Dorchester!Z145+Dillon!Z145+Edgefield!Z145+Fairfield!Z145+Florence!Z145+Georgetown!Z145+Greenville!Z145+Greenwood!Z145+Hampton!Z145+Horry!Z145+Jasper!Z145+Kershaw!Z145+Lancaster!Z145+Laurens!Z145+Lee!Z145+Lexington!Z145+Marion!Z145+Marlboro!Z145+McCormick!Z145+Newberry!Z145+Oconee!Z145+Orangeburg!Z145+Pickens!Z145+Richland!Z145+Saluda!Z145+Spartanburg!Z145+Sumter!Z145+Union!Z145+Williamsburg!Z145+York!Z145)</f>
        <v>0</v>
      </c>
      <c r="AA145" s="63">
        <f>SUM(Abbeville!AA145+Aiken!AA145+Allendale!AA145+Anderson!AA145+Bamberg!AA145+Barnwell!AA145+Beaufort!AA145+Berkeley!AA145+Calhoun!AA145+Charleston!AA145+Cherokee!AA145+Chester!AA145+Chesterfield!AA145+Clarendon!AA145+Colleton!AA145+Darlington!AA145+Dorchester!AA145+Dillon!AA145+Edgefield!AA145+Fairfield!AA145+Florence!AA145+Georgetown!AA145+Greenville!AA145+Greenwood!AA145+Hampton!AA145+Horry!AA145+Jasper!AA145+Kershaw!AA145+Lancaster!AA145+Laurens!AA145+Lee!AA145+Lexington!AA145+Marion!AA145+Marlboro!AA145+McCormick!AA145+Newberry!AA145+Oconee!AA145+Orangeburg!AA145+Pickens!AA145+Richland!AA145+Saluda!AA145+Spartanburg!AA145+Sumter!AA145+Union!AA145+Williamsburg!AA145+York!AA145)</f>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41"/>
      <c r="AE146" s="41"/>
      <c r="AF146" s="41"/>
      <c r="AG146" s="63"/>
      <c r="AH146" s="63"/>
      <c r="AI146" s="13"/>
      <c r="AJ146" s="13"/>
    </row>
    <row r="147" spans="1:36" ht="10.5" customHeight="1" x14ac:dyDescent="0.2">
      <c r="A147" s="11"/>
      <c r="B147" s="11" t="s">
        <v>60</v>
      </c>
      <c r="C147" s="11"/>
      <c r="D147" s="11"/>
      <c r="E147" s="11"/>
      <c r="F147" s="2"/>
      <c r="G147" s="12">
        <v>37034424</v>
      </c>
      <c r="H147" s="12">
        <v>43716783</v>
      </c>
      <c r="I147" s="12">
        <v>51837504</v>
      </c>
      <c r="J147" s="12">
        <v>46736195.447999999</v>
      </c>
      <c r="K147" s="12">
        <v>49354142</v>
      </c>
      <c r="L147" s="12">
        <v>49865849</v>
      </c>
      <c r="M147" s="12">
        <v>68937782</v>
      </c>
      <c r="N147" s="12">
        <v>62284103</v>
      </c>
      <c r="O147" s="12">
        <f>SUM(Abbeville!O147+Aiken!O147+Allendale!O147+Anderson!O147+Bamberg!O147+Barnwell!O147+Beaufort!O147+Berkeley!O147+Calhoun!O147+Charleston!O147+Cherokee!O147+Chester!O147+Chesterfield!O147+Clarendon!O147+Colleton!O147+Darlington!O147+Dorchester!O147+Dillon!O147+Edgefield!O147+Fairfield!O147+Florence!O147+Georgetown!O147+Greenville!O147+Greenwood!O147+Hampton!O147+Horry!O147+Jasper!O147+Kershaw!O147+Lancaster!O147+Laurens!O147+Lee!O147+Lexington!O147+Marion!O147+Marlboro!O147+McCormick!O147+Newberry!O147+Oconee!O147+Orangeburg!O147+Pickens!O147+Richland!O147+Saluda!O147+Spartanburg!O147+Sumter!O147+Union!O147+Williamsburg!O147+York!O147)</f>
        <v>88096660</v>
      </c>
      <c r="P147" s="12">
        <f>SUM(Abbeville!P147+Aiken!P147+Allendale!P147+Anderson!P147+Bamberg!P147+Barnwell!P147+Beaufort!P147+Berkeley!P147+Calhoun!P147+Charleston!P147+Cherokee!P147+Chester!P147+Chesterfield!P147+Clarendon!P147+Colleton!P147+Darlington!P147+Dorchester!P147+Dillon!P147+Edgefield!P147+Fairfield!P147+Florence!P147+Georgetown!P147+Greenville!P147+Greenwood!P147+Hampton!P147+Horry!P147+Jasper!P147+Kershaw!P147+Lancaster!P147+Laurens!P147+Lee!P147+Lexington!P147+Marion!P147+Marlboro!P147+McCormick!P147+Newberry!P147+Oconee!P147+Orangeburg!P147+Pickens!P147+Richland!P147+Saluda!P147+Spartanburg!P147+Sumter!P147+Union!P147+Williamsburg!P147+York!P147)</f>
        <v>74620427</v>
      </c>
      <c r="Q147" s="12">
        <f>SUM(Abbeville!Q147+Aiken!Q147+Allendale!Q147+Anderson!Q147+Bamberg!Q147+Barnwell!Q147+Beaufort!Q147+Berkeley!Q147+Calhoun!Q147+Charleston!Q147+Cherokee!Q147+Chester!Q147+Chesterfield!Q147+Clarendon!Q147+Colleton!Q147+Darlington!Q147+Dorchester!Q147+Dillon!Q147+Edgefield!Q147+Fairfield!Q147+Florence!Q147+Georgetown!Q147+Greenville!Q147+Greenwood!Q147+Hampton!Q147+Horry!Q147+Jasper!Q147+Kershaw!Q147+Lancaster!Q147+Laurens!Q147+Lee!Q147+Lexington!Q147+Marion!Q147+Marlboro!Q147+McCormick!Q147+Newberry!Q147+Oconee!Q147+Orangeburg!Q147+Pickens!Q147+Richland!Q147+Saluda!Q147+Spartanburg!Q147+Sumter!Q147+Union!Q147+Williamsburg!Q147+York!Q147)</f>
        <v>64495427</v>
      </c>
      <c r="R147" s="63">
        <f>SUM(Abbeville!R147+Aiken!R147+Allendale!R147+Anderson!R147+Bamberg!R147+Barnwell!R147+Beaufort!R147+Berkeley!R147+Calhoun!R147+Charleston!R147+Cherokee!R147+Chester!R147+Chesterfield!R147+Clarendon!R147+Colleton!R147+Darlington!R147+Dorchester!R147+Dillon!R147+Edgefield!R147+Fairfield!R147+Florence!R147+Georgetown!R147+Greenville!R147+Greenwood!R147+Hampton!R147+Horry!R147+Jasper!R147+Kershaw!R147+Lancaster!R147+Laurens!R147+Lee!R147+Lexington!R147+Marion!R147+Marlboro!R147+McCormick!R147+Newberry!R147+Oconee!R147+Orangeburg!R147+Pickens!R147+Richland!R147+Saluda!R147+Spartanburg!R147+Sumter!R147+Union!R147+Williamsburg!R147+York!R147)</f>
        <v>76335203</v>
      </c>
      <c r="S147" s="63">
        <f>SUM(Abbeville!S147+Aiken!S147+Allendale!S147+Anderson!S147+Bamberg!S147+Barnwell!S147+Beaufort!S147+Berkeley!S147+Calhoun!S147+Charleston!S147+Cherokee!S147+Chester!S147+Chesterfield!S147+Clarendon!S147+Colleton!S147+Darlington!S147+Dorchester!S147+Dillon!S147+Edgefield!S147+Fairfield!S147+Florence!S147+Georgetown!S147+Greenville!S147+Greenwood!S147+Hampton!S147+Horry!S147+Jasper!S147+Kershaw!S147+Lancaster!S147+Laurens!S147+Lee!S147+Lexington!S147+Marion!S147+Marlboro!S147+McCormick!S147+Newberry!S147+Oconee!S147+Orangeburg!S147+Pickens!S147+Richland!S147+Saluda!S147+Spartanburg!S147+Sumter!S147+Union!S147+Williamsburg!S147+York!S147)</f>
        <v>89805545.836944848</v>
      </c>
      <c r="T147" s="63">
        <v>96380541</v>
      </c>
      <c r="U147" s="41">
        <f>SUM(Abbeville!U147+Aiken!U147+Allendale!U147+Anderson!U147+Bamberg!U147+Barnwell!U147+Beaufort!U147+Berkeley!U147+Calhoun!U147+Charleston!U147+Cherokee!U147+Chester!U147+Chesterfield!U147+Clarendon!U147+Colleton!U147+Darlington!U147+Dorchester!U147+Dillon!U147+Edgefield!U147+Fairfield!U147+Florence!U147+Georgetown!U147+Greenville!U147+Greenwood!U147+Hampton!U147+Horry!U147+Jasper!U147+Kershaw!U147+Lancaster!U147+Laurens!U147+Lee!U147+Lexington!U147+Marion!U147+Marlboro!U147+McCormick!U147+Newberry!U147+Oconee!U147+Orangeburg!U147+Pickens!U147+Richland!U147+Saluda!U147+Spartanburg!U147+Sumter!U147+Union!U147+Williamsburg!U147+York!U147)</f>
        <v>74423589.430000007</v>
      </c>
      <c r="V147" s="41">
        <f>SUM(Abbeville!V147+Aiken!V147+Allendale!V147+Anderson!V147+Bamberg!V147+Barnwell!V147+Beaufort!V147+Berkeley!V147+Calhoun!V147+Charleston!V147+Cherokee!V147+Chester!V147+Chesterfield!V147+Clarendon!V147+Colleton!V147+Darlington!V147+Dorchester!V147+Dillon!V147+Edgefield!V147+Fairfield!V147+Florence!V147+Georgetown!V147+Greenville!V147+Greenwood!V147+Hampton!V147+Horry!V147+Jasper!V147+Kershaw!V147+Lancaster!V147+Laurens!V147+Lee!V147+Lexington!V147+Marion!V147+Marlboro!V147+McCormick!V147+Newberry!V147+Oconee!V147+Orangeburg!V147+Pickens!V147+Richland!V147+Saluda!V147+Spartanburg!V147+Sumter!V147+Union!V147+Williamsburg!V147+York!V147)</f>
        <v>83273508.059999987</v>
      </c>
      <c r="W147" s="63">
        <f>SUM(Abbeville!W147+Aiken!W147+Allendale!W147+Anderson!W147+Bamberg!W147+Barnwell!W147+Beaufort!W147+Berkeley!W147+Calhoun!W147+Charleston!W147+Cherokee!W147+Chester!W147+Chesterfield!W147+Clarendon!W147+Colleton!W147+Darlington!W147+Dorchester!W147+Dillon!W147+Edgefield!W147+Fairfield!W147+Florence!W147+Georgetown!W147+Greenville!W147+Greenwood!W147+Hampton!W147+Horry!W147+Jasper!W147+Kershaw!W147+Lancaster!W147+Laurens!W147+Lee!W147+Lexington!W147+Marion!W147+Marlboro!W147+McCormick!W147+Newberry!W147+Oconee!W147+Orangeburg!W147+Pickens!W147+Richland!W147+Saluda!W147+Spartanburg!W147+Sumter!W147+Union!W147+Williamsburg!W147+York!W147)</f>
        <v>83860065.189999998</v>
      </c>
      <c r="X147" s="63">
        <f>SUM(Abbeville!X147+Aiken!X147+Allendale!X147+Anderson!X147+Bamberg!X147+Barnwell!X147+Beaufort!X147+Berkeley!X147+Calhoun!X147+Charleston!X147+Cherokee!X147+Chester!X147+Chesterfield!X147+Clarendon!X147+Colleton!X147+Darlington!X147+Dorchester!X147+Dillon!X147+Edgefield!X147+Fairfield!X147+Florence!X147+Georgetown!X147+Greenville!X147+Greenwood!X147+Hampton!X147+Horry!X147+Jasper!X147+Kershaw!X147+Lancaster!X147+Laurens!X147+Lee!X147+Lexington!X147+Marion!X147+Marlboro!X147+McCormick!X147+Newberry!X147+Oconee!X147+Orangeburg!X147+Pickens!X147+Richland!X147+Saluda!X147+Spartanburg!X147+Sumter!X147+Union!X147+Williamsburg!X147+York!X147)</f>
        <v>129090443.44</v>
      </c>
      <c r="Y147" s="63">
        <f>SUM(Abbeville!Y147+Aiken!Y147+Allendale!Y147+Anderson!Y147+Bamberg!Y147+Barnwell!Y147+Beaufort!Y147+Berkeley!Y147+Calhoun!Y147+Charleston!Y147+Cherokee!Y147+Chester!Y147+Chesterfield!Y147+Clarendon!Y147+Colleton!Y147+Darlington!Y147+Dorchester!Y147+Dillon!Y147+Edgefield!Y147+Fairfield!Y147+Florence!Y147+Georgetown!Y147+Greenville!Y147+Greenwood!Y147+Hampton!Y147+Horry!Y147+Jasper!Y147+Kershaw!Y147+Lancaster!Y147+Laurens!Y147+Lee!Y147+Lexington!Y147+Marion!Y147+Marlboro!Y147+McCormick!Y147+Newberry!Y147+Oconee!Y147+Orangeburg!Y147+Pickens!Y147+Richland!Y147+Saluda!Y147+Spartanburg!Y147+Sumter!Y147+Union!Y147+Williamsburg!Y147+York!Y147)</f>
        <v>118640672</v>
      </c>
      <c r="Z147" s="63">
        <f>SUM(Abbeville!Z147+Aiken!Z147+Allendale!Z147+Anderson!Z147+Bamberg!Z147+Barnwell!Z147+Beaufort!Z147+Berkeley!Z147+Calhoun!Z147+Charleston!Z147+Cherokee!Z147+Chester!Z147+Chesterfield!Z147+Clarendon!Z147+Colleton!Z147+Darlington!Z147+Dorchester!Z147+Dillon!Z147+Edgefield!Z147+Fairfield!Z147+Florence!Z147+Georgetown!Z147+Greenville!Z147+Greenwood!Z147+Hampton!Z147+Horry!Z147+Jasper!Z147+Kershaw!Z147+Lancaster!Z147+Laurens!Z147+Lee!Z147+Lexington!Z147+Marion!Z147+Marlboro!Z147+McCormick!Z147+Newberry!Z147+Oconee!Z147+Orangeburg!Z147+Pickens!Z147+Richland!Z147+Saluda!Z147+Spartanburg!Z147+Sumter!Z147+Union!Z147+Williamsburg!Z147+York!Z147)</f>
        <v>117736364</v>
      </c>
      <c r="AA147" s="63">
        <f>SUM(Abbeville!AA147+Aiken!AA147+Allendale!AA147+Anderson!AA147+Bamberg!AA147+Barnwell!AA147+Beaufort!AA147+Berkeley!AA147+Calhoun!AA147+Charleston!AA147+Cherokee!AA147+Chester!AA147+Chesterfield!AA147+Clarendon!AA147+Colleton!AA147+Darlington!AA147+Dorchester!AA147+Dillon!AA147+Edgefield!AA147+Fairfield!AA147+Florence!AA147+Georgetown!AA147+Greenville!AA147+Greenwood!AA147+Hampton!AA147+Horry!AA147+Jasper!AA147+Kershaw!AA147+Lancaster!AA147+Laurens!AA147+Lee!AA147+Lexington!AA147+Marion!AA147+Marlboro!AA147+McCormick!AA147+Newberry!AA147+Oconee!AA147+Orangeburg!AA147+Pickens!AA147+Richland!AA147+Saluda!AA147+Spartanburg!AA147+Sumter!AA147+Union!AA147+Williamsburg!AA147+York!AA147)</f>
        <v>112489330</v>
      </c>
      <c r="AB147" s="63">
        <v>124032982</v>
      </c>
      <c r="AC147" s="63">
        <v>153978664</v>
      </c>
      <c r="AD147" s="63">
        <v>102304591</v>
      </c>
      <c r="AE147" s="63">
        <v>108444840</v>
      </c>
      <c r="AF147" s="63">
        <v>160363691</v>
      </c>
      <c r="AG147" s="63">
        <v>155721952</v>
      </c>
      <c r="AH147" s="63">
        <v>172347779</v>
      </c>
      <c r="AI147" s="13">
        <v>5.6358710278746393E-2</v>
      </c>
      <c r="AJ147" s="13">
        <v>0.10676610963623163</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10758503</v>
      </c>
      <c r="H149" s="12">
        <v>7790499</v>
      </c>
      <c r="I149" s="12">
        <v>15973400</v>
      </c>
      <c r="J149" s="12">
        <v>10218275.796</v>
      </c>
      <c r="K149" s="12">
        <v>11365315</v>
      </c>
      <c r="L149" s="12">
        <v>16652580</v>
      </c>
      <c r="M149" s="12">
        <v>11247888</v>
      </c>
      <c r="N149" s="12">
        <v>20344110</v>
      </c>
      <c r="O149" s="12">
        <f>SUM(Abbeville!O149+Aiken!O149+Allendale!O149+Anderson!O149+Bamberg!O149+Barnwell!O149+Beaufort!O149+Berkeley!O149+Calhoun!O149+Charleston!O149+Cherokee!O149+Chester!O149+Chesterfield!O149+Clarendon!O149+Colleton!O149+Darlington!O149+Dorchester!O149+Dillon!O149+Edgefield!O149+Fairfield!O149+Florence!O149+Georgetown!O149+Greenville!O149+Greenwood!O149+Hampton!O149+Horry!O149+Jasper!O149+Kershaw!O149+Lancaster!O149+Laurens!O149+Lee!O149+Lexington!O149+Marion!O149+Marlboro!O149+McCormick!O149+Newberry!O149+Oconee!O149+Orangeburg!O149+Pickens!O149+Richland!O149+Saluda!O149+Spartanburg!O149+Sumter!O149+Union!O149+Williamsburg!O149+York!O149)</f>
        <v>33882330</v>
      </c>
      <c r="P149" s="12">
        <f>SUM(Abbeville!P149+Aiken!P149+Allendale!P149+Anderson!P149+Bamberg!P149+Barnwell!P149+Beaufort!P149+Berkeley!P149+Calhoun!P149+Charleston!P149+Cherokee!P149+Chester!P149+Chesterfield!P149+Clarendon!P149+Colleton!P149+Darlington!P149+Dorchester!P149+Dillon!P149+Edgefield!P149+Fairfield!P149+Florence!P149+Georgetown!P149+Greenville!P149+Greenwood!P149+Hampton!P149+Horry!P149+Jasper!P149+Kershaw!P149+Lancaster!P149+Laurens!P149+Lee!P149+Lexington!P149+Marion!P149+Marlboro!P149+McCormick!P149+Newberry!P149+Oconee!P149+Orangeburg!P149+Pickens!P149+Richland!P149+Saluda!P149+Spartanburg!P149+Sumter!P149+Union!P149+Williamsburg!P149+York!P149)</f>
        <v>25338354</v>
      </c>
      <c r="Q149" s="12">
        <f>SUM(Abbeville!Q149+Aiken!Q149+Allendale!Q149+Anderson!Q149+Bamberg!Q149+Barnwell!Q149+Beaufort!Q149+Berkeley!Q149+Calhoun!Q149+Charleston!Q149+Cherokee!Q149+Chester!Q149+Chesterfield!Q149+Clarendon!Q149+Colleton!Q149+Darlington!Q149+Dorchester!Q149+Dillon!Q149+Edgefield!Q149+Fairfield!Q149+Florence!Q149+Georgetown!Q149+Greenville!Q149+Greenwood!Q149+Hampton!Q149+Horry!Q149+Jasper!Q149+Kershaw!Q149+Lancaster!Q149+Laurens!Q149+Lee!Q149+Lexington!Q149+Marion!Q149+Marlboro!Q149+McCormick!Q149+Newberry!Q149+Oconee!Q149+Orangeburg!Q149+Pickens!Q149+Richland!Q149+Saluda!Q149+Spartanburg!Q149+Sumter!Q149+Union!Q149+Williamsburg!Q149+York!Q149)</f>
        <v>35612117</v>
      </c>
      <c r="R149" s="63">
        <f>SUM(Abbeville!R149+Aiken!R149+Allendale!R149+Anderson!R149+Bamberg!R149+Barnwell!R149+Beaufort!R149+Berkeley!R149+Calhoun!R149+Charleston!R149+Cherokee!R149+Chester!R149+Chesterfield!R149+Clarendon!R149+Colleton!R149+Darlington!R149+Dorchester!R149+Dillon!R149+Edgefield!R149+Fairfield!R149+Florence!R149+Georgetown!R149+Greenville!R149+Greenwood!R149+Hampton!R149+Horry!R149+Jasper!R149+Kershaw!R149+Lancaster!R149+Laurens!R149+Lee!R149+Lexington!R149+Marion!R149+Marlboro!R149+McCormick!R149+Newberry!R149+Oconee!R149+Orangeburg!R149+Pickens!R149+Richland!R149+Saluda!R149+Spartanburg!R149+Sumter!R149+Union!R149+Williamsburg!R149+York!R149)</f>
        <v>32374655</v>
      </c>
      <c r="S149" s="63">
        <f>SUM(Abbeville!S149+Aiken!S149+Allendale!S149+Anderson!S149+Bamberg!S149+Barnwell!S149+Beaufort!S149+Berkeley!S149+Calhoun!S149+Charleston!S149+Cherokee!S149+Chester!S149+Chesterfield!S149+Clarendon!S149+Colleton!S149+Darlington!S149+Dorchester!S149+Dillon!S149+Edgefield!S149+Fairfield!S149+Florence!S149+Georgetown!S149+Greenville!S149+Greenwood!S149+Hampton!S149+Horry!S149+Jasper!S149+Kershaw!S149+Lancaster!S149+Laurens!S149+Lee!S149+Lexington!S149+Marion!S149+Marlboro!S149+McCormick!S149+Newberry!S149+Oconee!S149+Orangeburg!S149+Pickens!S149+Richland!S149+Saluda!S149+Spartanburg!S149+Sumter!S149+Union!S149+Williamsburg!S149+York!S149)</f>
        <v>49023232.056999996</v>
      </c>
      <c r="T149" s="63">
        <v>61593382</v>
      </c>
      <c r="U149" s="41">
        <f>SUM(Abbeville!U149+Aiken!U149+Allendale!U149+Anderson!U149+Bamberg!U149+Barnwell!U149+Beaufort!U149+Berkeley!U149+Calhoun!U149+Charleston!U149+Cherokee!U149+Chester!U149+Chesterfield!U149+Clarendon!U149+Colleton!U149+Darlington!U149+Dorchester!U149+Dillon!U149+Edgefield!U149+Fairfield!U149+Florence!U149+Georgetown!U149+Greenville!U149+Greenwood!U149+Hampton!U149+Horry!U149+Jasper!U149+Kershaw!U149+Lancaster!U149+Laurens!U149+Lee!U149+Lexington!U149+Marion!U149+Marlboro!U149+McCormick!U149+Newberry!U149+Oconee!U149+Orangeburg!U149+Pickens!U149+Richland!U149+Saluda!U149+Spartanburg!U149+Sumter!U149+Union!U149+Williamsburg!U149+York!U149)</f>
        <v>71333531</v>
      </c>
      <c r="V149" s="41">
        <f>SUM(Abbeville!V149+Aiken!V149+Allendale!V149+Anderson!V149+Bamberg!V149+Barnwell!V149+Beaufort!V149+Berkeley!V149+Calhoun!V149+Charleston!V149+Cherokee!V149+Chester!V149+Chesterfield!V149+Clarendon!V149+Colleton!V149+Darlington!V149+Dorchester!V149+Dillon!V149+Edgefield!V149+Fairfield!V149+Florence!V149+Georgetown!V149+Greenville!V149+Greenwood!V149+Hampton!V149+Horry!V149+Jasper!V149+Kershaw!V149+Lancaster!V149+Laurens!V149+Lee!V149+Lexington!V149+Marion!V149+Marlboro!V149+McCormick!V149+Newberry!V149+Oconee!V149+Orangeburg!V149+Pickens!V149+Richland!V149+Saluda!V149+Spartanburg!V149+Sumter!V149+Union!V149+Williamsburg!V149+York!V149)</f>
        <v>66994543.770000003</v>
      </c>
      <c r="W149" s="63">
        <f>SUM(Abbeville!W149+Aiken!W149+Allendale!W149+Anderson!W149+Bamberg!W149+Barnwell!W149+Beaufort!W149+Berkeley!W149+Calhoun!W149+Charleston!W149+Cherokee!W149+Chester!W149+Chesterfield!W149+Clarendon!W149+Colleton!W149+Darlington!W149+Dorchester!W149+Dillon!W149+Edgefield!W149+Fairfield!W149+Florence!W149+Georgetown!W149+Greenville!W149+Greenwood!W149+Hampton!W149+Horry!W149+Jasper!W149+Kershaw!W149+Lancaster!W149+Laurens!W149+Lee!W149+Lexington!W149+Marion!W149+Marlboro!W149+McCormick!W149+Newberry!W149+Oconee!W149+Orangeburg!W149+Pickens!W149+Richland!W149+Saluda!W149+Spartanburg!W149+Sumter!W149+Union!W149+Williamsburg!W149+York!W149)</f>
        <v>70622405.219999999</v>
      </c>
      <c r="X149" s="63">
        <f>SUM(Abbeville!X149+Aiken!X149+Allendale!X149+Anderson!X149+Bamberg!X149+Barnwell!X149+Beaufort!X149+Berkeley!X149+Calhoun!X149+Charleston!X149+Cherokee!X149+Chester!X149+Chesterfield!X149+Clarendon!X149+Colleton!X149+Darlington!X149+Dorchester!X149+Dillon!X149+Edgefield!X149+Fairfield!X149+Florence!X149+Georgetown!X149+Greenville!X149+Greenwood!X149+Hampton!X149+Horry!X149+Jasper!X149+Kershaw!X149+Lancaster!X149+Laurens!X149+Lee!X149+Lexington!X149+Marion!X149+Marlboro!X149+McCormick!X149+Newberry!X149+Oconee!X149+Orangeburg!X149+Pickens!X149+Richland!X149+Saluda!X149+Spartanburg!X149+Sumter!X149+Union!X149+Williamsburg!X149+York!X149)</f>
        <v>80175849.609999999</v>
      </c>
      <c r="Y149" s="63">
        <f>SUM(Abbeville!Y149+Aiken!Y149+Allendale!Y149+Anderson!Y149+Bamberg!Y149+Barnwell!Y149+Beaufort!Y149+Berkeley!Y149+Calhoun!Y149+Charleston!Y149+Cherokee!Y149+Chester!Y149+Chesterfield!Y149+Clarendon!Y149+Colleton!Y149+Darlington!Y149+Dorchester!Y149+Dillon!Y149+Edgefield!Y149+Fairfield!Y149+Florence!Y149+Georgetown!Y149+Greenville!Y149+Greenwood!Y149+Hampton!Y149+Horry!Y149+Jasper!Y149+Kershaw!Y149+Lancaster!Y149+Laurens!Y149+Lee!Y149+Lexington!Y149+Marion!Y149+Marlboro!Y149+McCormick!Y149+Newberry!Y149+Oconee!Y149+Orangeburg!Y149+Pickens!Y149+Richland!Y149+Saluda!Y149+Spartanburg!Y149+Sumter!Y149+Union!Y149+Williamsburg!Y149+York!Y149)</f>
        <v>73354198</v>
      </c>
      <c r="Z149" s="63">
        <f>SUM(Abbeville!Z149+Aiken!Z149+Allendale!Z149+Anderson!Z149+Bamberg!Z149+Barnwell!Z149+Beaufort!Z149+Berkeley!Z149+Calhoun!Z149+Charleston!Z149+Cherokee!Z149+Chester!Z149+Chesterfield!Z149+Clarendon!Z149+Colleton!Z149+Darlington!Z149+Dorchester!Z149+Dillon!Z149+Edgefield!Z149+Fairfield!Z149+Florence!Z149+Georgetown!Z149+Greenville!Z149+Greenwood!Z149+Hampton!Z149+Horry!Z149+Jasper!Z149+Kershaw!Z149+Lancaster!Z149+Laurens!Z149+Lee!Z149+Lexington!Z149+Marion!Z149+Marlboro!Z149+McCormick!Z149+Newberry!Z149+Oconee!Z149+Orangeburg!Z149+Pickens!Z149+Richland!Z149+Saluda!Z149+Spartanburg!Z149+Sumter!Z149+Union!Z149+Williamsburg!Z149+York!Z149)</f>
        <v>73162421</v>
      </c>
      <c r="AA149" s="63">
        <f>SUM(Abbeville!AA149+Aiken!AA149+Allendale!AA149+Anderson!AA149+Bamberg!AA149+Barnwell!AA149+Beaufort!AA149+Berkeley!AA149+Calhoun!AA149+Charleston!AA149+Cherokee!AA149+Chester!AA149+Chesterfield!AA149+Clarendon!AA149+Colleton!AA149+Darlington!AA149+Dorchester!AA149+Dillon!AA149+Edgefield!AA149+Fairfield!AA149+Florence!AA149+Georgetown!AA149+Greenville!AA149+Greenwood!AA149+Hampton!AA149+Horry!AA149+Jasper!AA149+Kershaw!AA149+Lancaster!AA149+Laurens!AA149+Lee!AA149+Lexington!AA149+Marion!AA149+Marlboro!AA149+McCormick!AA149+Newberry!AA149+Oconee!AA149+Orangeburg!AA149+Pickens!AA149+Richland!AA149+Saluda!AA149+Spartanburg!AA149+Sumter!AA149+Union!AA149+Williamsburg!AA149+York!AA149)</f>
        <v>67828887</v>
      </c>
      <c r="AB149" s="63">
        <v>68547938</v>
      </c>
      <c r="AC149" s="63">
        <v>62842944</v>
      </c>
      <c r="AD149" s="63">
        <v>91574726</v>
      </c>
      <c r="AE149" s="63">
        <v>105899162</v>
      </c>
      <c r="AF149" s="63">
        <v>92321411</v>
      </c>
      <c r="AG149" s="63">
        <v>78190068</v>
      </c>
      <c r="AH149" s="63">
        <v>93724722</v>
      </c>
      <c r="AI149" s="13">
        <v>5.3521236245308357E-2</v>
      </c>
      <c r="AJ149" s="13">
        <v>0.19867809809297007</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41"/>
      <c r="AE150" s="41"/>
      <c r="AF150" s="41"/>
      <c r="AG150" s="41"/>
      <c r="AH150" s="41"/>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I151" s="13"/>
      <c r="AJ151" s="13"/>
    </row>
    <row r="152" spans="1:36" ht="10.5" customHeight="1" x14ac:dyDescent="0.2">
      <c r="A152" s="18" t="s">
        <v>121</v>
      </c>
      <c r="B152" s="66"/>
      <c r="C152" s="18"/>
      <c r="D152" s="18"/>
      <c r="E152" s="18"/>
      <c r="F152" s="2"/>
      <c r="G152" s="5">
        <v>938870225</v>
      </c>
      <c r="H152" s="5">
        <v>1023731826</v>
      </c>
      <c r="I152" s="5">
        <v>1087728256</v>
      </c>
      <c r="J152" s="5">
        <v>1149103429.3600001</v>
      </c>
      <c r="K152" s="5">
        <v>1238310697</v>
      </c>
      <c r="L152" s="5">
        <v>1304015214</v>
      </c>
      <c r="M152" s="5">
        <v>1464120527</v>
      </c>
      <c r="N152" s="5">
        <v>1666349926.098</v>
      </c>
      <c r="O152" s="5">
        <f>SUM(Abbeville!O152+Aiken!O152+Allendale!O152+Anderson!O152+Bamberg!O152+Barnwell!O152+Beaufort!O152+Berkeley!O152+Calhoun!O152+Charleston!O152+Cherokee!O152+Chester!O152+Chesterfield!O152+Clarendon!O152+Colleton!O152+Darlington!O152+Dorchester!O152+Dillon!O152+Edgefield!O152+Fairfield!O152+Florence!O152+Georgetown!O152+Greenville!O152+Greenwood!O152+Hampton!O152+Horry!O152+Jasper!O152+Kershaw!O152+Lancaster!O152+Laurens!O152+Lee!O152+Lexington!O152+Marion!O152+Marlboro!O152+McCormick!O152+Newberry!O152+Oconee!O152+Orangeburg!O152+Pickens!O152+Richland!O152+Saluda!O152+Spartanburg!O152+Sumter!O152+Union!O152+Williamsburg!O152+York!O152)</f>
        <v>1737317345</v>
      </c>
      <c r="P152" s="5">
        <f>SUM(Abbeville!P152+Aiken!P152+Allendale!P152+Anderson!P152+Bamberg!P152+Barnwell!P152+Beaufort!P152+Berkeley!P152+Calhoun!P152+Charleston!P152+Cherokee!P152+Chester!P152+Chesterfield!P152+Clarendon!P152+Colleton!P152+Darlington!P152+Dorchester!P152+Dillon!P152+Edgefield!P152+Fairfield!P152+Florence!P152+Georgetown!P152+Greenville!P152+Greenwood!P152+Hampton!P152+Horry!P152+Jasper!P152+Kershaw!P152+Lancaster!P152+Laurens!P152+Lee!P152+Lexington!P152+Marion!P152+Marlboro!P152+McCormick!P152+Newberry!P152+Oconee!P152+Orangeburg!P152+Pickens!P152+Richland!P152+Saluda!P152+Spartanburg!P152+Sumter!P152+Union!P152+Williamsburg!P152+York!P152)</f>
        <v>1911484405</v>
      </c>
      <c r="Q152" s="5">
        <f>SUM(Abbeville!Q152+Aiken!Q152+Allendale!Q152+Anderson!Q152+Bamberg!Q152+Barnwell!Q152+Beaufort!Q152+Berkeley!Q152+Calhoun!Q152+Charleston!Q152+Cherokee!Q152+Chester!Q152+Chesterfield!Q152+Clarendon!Q152+Colleton!Q152+Darlington!Q152+Dorchester!Q152+Dillon!Q152+Edgefield!Q152+Fairfield!Q152+Florence!Q152+Georgetown!Q152+Greenville!Q152+Greenwood!Q152+Hampton!Q152+Horry!Q152+Jasper!Q152+Kershaw!Q152+Lancaster!Q152+Laurens!Q152+Lee!Q152+Lexington!Q152+Marion!Q152+Marlboro!Q152+McCormick!Q152+Newberry!Q152+Oconee!Q152+Orangeburg!Q152+Pickens!Q152+Richland!Q152+Saluda!Q152+Spartanburg!Q152+Sumter!Q152+Union!Q152+Williamsburg!Q152+York!Q152)</f>
        <v>1886179156</v>
      </c>
      <c r="R152" s="62">
        <f>SUM(Abbeville!R152+Aiken!R152+Allendale!R152+Anderson!R152+Bamberg!R152+Barnwell!R152+Beaufort!R152+Berkeley!R152+Calhoun!R152+Charleston!R152+Cherokee!R152+Chester!R152+Chesterfield!R152+Clarendon!R152+Colleton!R152+Darlington!R152+Dorchester!R152+Dillon!R152+Edgefield!R152+Fairfield!R152+Florence!R152+Georgetown!R152+Greenville!R152+Greenwood!R152+Hampton!R152+Horry!R152+Jasper!R152+Kershaw!R152+Lancaster!R152+Laurens!R152+Lee!R152+Lexington!R152+Marion!R152+Marlboro!R152+McCormick!R152+Newberry!R152+Oconee!R152+Orangeburg!R152+Pickens!R152+Richland!R152+Saluda!R152+Spartanburg!R152+Sumter!R152+Union!R152+Williamsburg!R152+York!R152)</f>
        <v>2058741782.782881</v>
      </c>
      <c r="S152" s="62">
        <f>SUM(Abbeville!S152+Aiken!S152+Allendale!S152+Anderson!S152+Bamberg!S152+Barnwell!S152+Beaufort!S152+Berkeley!S152+Calhoun!S152+Charleston!S152+Cherokee!S152+Chester!S152+Chesterfield!S152+Clarendon!S152+Colleton!S152+Darlington!S152+Dorchester!S152+Dillon!S152+Edgefield!S152+Fairfield!S152+Florence!S152+Georgetown!S152+Greenville!S152+Greenwood!S152+Hampton!S152+Horry!S152+Jasper!S152+Kershaw!S152+Lancaster!S152+Laurens!S152+Lee!S152+Lexington!S152+Marion!S152+Marlboro!S152+McCormick!S152+Newberry!S152+Oconee!S152+Orangeburg!S152+Pickens!S152+Richland!S152+Saluda!S152+Spartanburg!S152+Sumter!S152+Union!S152+Williamsburg!S152+York!S152)</f>
        <v>2232357605.8389997</v>
      </c>
      <c r="T152" s="62">
        <v>2512204161.2400002</v>
      </c>
      <c r="U152" s="39">
        <f>SUM(Abbeville!U152+Aiken!U152+Allendale!U152+Anderson!U152+Bamberg!U152+Barnwell!U152+Beaufort!U152+Berkeley!U152+Calhoun!U152+Charleston!U152+Cherokee!U152+Chester!U152+Chesterfield!U152+Clarendon!U152+Colleton!U152+Darlington!U152+Dorchester!U152+Dillon!U152+Edgefield!U152+Fairfield!U152+Florence!U152+Georgetown!U152+Greenville!U152+Greenwood!U152+Hampton!U152+Horry!U152+Jasper!U152+Kershaw!U152+Lancaster!U152+Laurens!U152+Lee!U152+Lexington!U152+Marion!U152+Marlboro!U152+McCormick!U152+Newberry!U152+Oconee!U152+Orangeburg!U152+Pickens!U152+Richland!U152+Saluda!U152+Spartanburg!U152+Sumter!U152+Union!U152+Williamsburg!U152+York!U152)</f>
        <v>2681452765.7399998</v>
      </c>
      <c r="V152" s="39">
        <f>SUM(Abbeville!V152+Aiken!V152+Allendale!V152+Anderson!V152+Bamberg!V152+Barnwell!V152+Beaufort!V152+Berkeley!V152+Calhoun!V152+Charleston!V152+Cherokee!V152+Chester!V152+Chesterfield!V152+Clarendon!V152+Colleton!V152+Darlington!V152+Dorchester!V152+Dillon!V152+Edgefield!V152+Fairfield!V152+Florence!V152+Georgetown!V152+Greenville!V152+Greenwood!V152+Hampton!V152+Horry!V152+Jasper!V152+Kershaw!V152+Lancaster!V152+Laurens!V152+Lee!V152+Lexington!V152+Marion!V152+Marlboro!V152+McCormick!V152+Newberry!V152+Oconee!V152+Orangeburg!V152+Pickens!V152+Richland!V152+Saluda!V152+Spartanburg!V152+Sumter!V152+Union!V152+Williamsburg!V152+York!V152)</f>
        <v>2936634268.5599999</v>
      </c>
      <c r="W152" s="62">
        <f>SUM(Abbeville!W152+Aiken!W152+Allendale!W152+Anderson!W152+Bamberg!W152+Barnwell!W152+Beaufort!W152+Berkeley!W152+Calhoun!W152+Charleston!W152+Cherokee!W152+Chester!W152+Chesterfield!W152+Clarendon!W152+Colleton!W152+Darlington!W152+Dorchester!W152+Dillon!W152+Edgefield!W152+Fairfield!W152+Florence!W152+Georgetown!W152+Greenville!W152+Greenwood!W152+Hampton!W152+Horry!W152+Jasper!W152+Kershaw!W152+Lancaster!W152+Laurens!W152+Lee!W152+Lexington!W152+Marion!W152+Marlboro!W152+McCormick!W152+Newberry!W152+Oconee!W152+Orangeburg!W152+Pickens!W152+Richland!W152+Saluda!W152+Spartanburg!W152+Sumter!W152+Union!W152+Williamsburg!W152+York!W152)</f>
        <v>3258816239.02</v>
      </c>
      <c r="X152" s="62">
        <f>SUM(Abbeville!X152+Aiken!X152+Allendale!X152+Anderson!X152+Bamberg!X152+Barnwell!X152+Beaufort!X152+Berkeley!X152+Calhoun!X152+Charleston!X152+Cherokee!X152+Chester!X152+Chesterfield!X152+Clarendon!X152+Colleton!X152+Darlington!X152+Dorchester!X152+Dillon!X152+Edgefield!X152+Fairfield!X152+Florence!X152+Georgetown!X152+Greenville!X152+Greenwood!X152+Hampton!X152+Horry!X152+Jasper!X152+Kershaw!X152+Lancaster!X152+Laurens!X152+Lee!X152+Lexington!X152+Marion!X152+Marlboro!X152+McCormick!X152+Newberry!X152+Oconee!X152+Orangeburg!X152+Pickens!X152+Richland!X152+Saluda!X152+Spartanburg!X152+Sumter!X152+Union!X152+Williamsburg!X152+York!X152)</f>
        <v>3387095516.2599998</v>
      </c>
      <c r="Y152" s="62">
        <f>SUM(Abbeville!Y152+Aiken!Y152+Allendale!Y152+Anderson!Y152+Bamberg!Y152+Barnwell!Y152+Beaufort!Y152+Berkeley!Y152+Calhoun!Y152+Charleston!Y152+Cherokee!Y152+Chester!Y152+Chesterfield!Y152+Clarendon!Y152+Colleton!Y152+Darlington!Y152+Dorchester!Y152+Dillon!Y152+Edgefield!Y152+Fairfield!Y152+Florence!Y152+Georgetown!Y152+Greenville!Y152+Greenwood!Y152+Hampton!Y152+Horry!Y152+Jasper!Y152+Kershaw!Y152+Lancaster!Y152+Laurens!Y152+Lee!Y152+Lexington!Y152+Marion!Y152+Marlboro!Y152+McCormick!Y152+Newberry!Y152+Oconee!Y152+Orangeburg!Y152+Pickens!Y152+Richland!Y152+Saluda!Y152+Spartanburg!Y152+Sumter!Y152+Union!Y152+Williamsburg!Y152+York!Y152)</f>
        <v>3252976699</v>
      </c>
      <c r="Z152" s="62">
        <f>SUM(Abbeville!Z152+Aiken!Z152+Allendale!Z152+Anderson!Z152+Bamberg!Z152+Barnwell!Z152+Beaufort!Z152+Berkeley!Z152+Calhoun!Z152+Charleston!Z152+Cherokee!Z152+Chester!Z152+Chesterfield!Z152+Clarendon!Z152+Colleton!Z152+Darlington!Z152+Dorchester!Z152+Dillon!Z152+Edgefield!Z152+Fairfield!Z152+Florence!Z152+Georgetown!Z152+Greenville!Z152+Greenwood!Z152+Hampton!Z152+Horry!Z152+Jasper!Z152+Kershaw!Z152+Lancaster!Z152+Laurens!Z152+Lee!Z152+Lexington!Z152+Marion!Z152+Marlboro!Z152+McCormick!Z152+Newberry!Z152+Oconee!Z152+Orangeburg!Z152+Pickens!Z152+Richland!Z152+Saluda!Z152+Spartanburg!Z152+Sumter!Z152+Union!Z152+Williamsburg!Z152+York!Z152)</f>
        <v>3419412025</v>
      </c>
      <c r="AA152" s="62">
        <f>SUM(Abbeville!AA152+Aiken!AA152+Allendale!AA152+Anderson!AA152+Bamberg!AA152+Barnwell!AA152+Beaufort!AA152+Berkeley!AA152+Calhoun!AA152+Charleston!AA152+Cherokee!AA152+Chester!AA152+Chesterfield!AA152+Clarendon!AA152+Colleton!AA152+Darlington!AA152+Dorchester!AA152+Dillon!AA152+Edgefield!AA152+Fairfield!AA152+Florence!AA152+Georgetown!AA152+Greenville!AA152+Greenwood!AA152+Hampton!AA152+Horry!AA152+Jasper!AA152+Kershaw!AA152+Lancaster!AA152+Laurens!AA152+Lee!AA152+Lexington!AA152+Marion!AA152+Marlboro!AA152+McCormick!AA152+Newberry!AA152+Oconee!AA152+Orangeburg!AA152+Pickens!AA152+Richland!AA152+Saluda!AA152+Spartanburg!AA152+Sumter!AA152+Union!AA152+Williamsburg!AA152+York!AA152)</f>
        <v>3567032858</v>
      </c>
      <c r="AB152" s="62">
        <v>3651046612</v>
      </c>
      <c r="AC152" s="62">
        <v>3747012093</v>
      </c>
      <c r="AD152" s="62">
        <v>4112239780</v>
      </c>
      <c r="AE152" s="62">
        <v>4288339523</v>
      </c>
      <c r="AF152" s="62">
        <v>4485381485</v>
      </c>
      <c r="AG152" s="62">
        <v>4855526090</v>
      </c>
      <c r="AH152" s="62">
        <v>4875168090</v>
      </c>
      <c r="AI152" s="10">
        <v>4.9370141624001551E-2</v>
      </c>
      <c r="AJ152" s="10">
        <v>4.0452877064038181E-3</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254623523</v>
      </c>
      <c r="H154" s="12">
        <v>283051951</v>
      </c>
      <c r="I154" s="12">
        <v>307945864</v>
      </c>
      <c r="J154" s="12">
        <v>327260386.58200002</v>
      </c>
      <c r="K154" s="12">
        <v>355791553</v>
      </c>
      <c r="L154" s="12">
        <v>378810703</v>
      </c>
      <c r="M154" s="12">
        <v>428538106</v>
      </c>
      <c r="N154" s="12">
        <v>449574672.22000003</v>
      </c>
      <c r="O154" s="12">
        <f>SUM(Abbeville!O154+Aiken!O154+Allendale!O154+Anderson!O154+Bamberg!O154+Barnwell!O154+Beaufort!O154+Berkeley!O154+Calhoun!O154+Charleston!O154+Cherokee!O154+Chester!O154+Chesterfield!O154+Clarendon!O154+Colleton!O154+Darlington!O154+Dorchester!O154+Dillon!O154+Edgefield!O154+Fairfield!O154+Florence!O154+Georgetown!O154+Greenville!O154+Greenwood!O154+Hampton!O154+Horry!O154+Jasper!O154+Kershaw!O154+Lancaster!O154+Laurens!O154+Lee!O154+Lexington!O154+Marion!O154+Marlboro!O154+McCormick!O154+Newberry!O154+Oconee!O154+Orangeburg!O154+Pickens!O154+Richland!O154+Saluda!O154+Spartanburg!O154+Sumter!O154+Union!O154+Williamsburg!O154+York!O154)</f>
        <v>470350941</v>
      </c>
      <c r="P154" s="12">
        <f>SUM(Abbeville!P154+Aiken!P154+Allendale!P154+Anderson!P154+Bamberg!P154+Barnwell!P154+Beaufort!P154+Berkeley!P154+Calhoun!P154+Charleston!P154+Cherokee!P154+Chester!P154+Chesterfield!P154+Clarendon!P154+Colleton!P154+Darlington!P154+Dorchester!P154+Dillon!P154+Edgefield!P154+Fairfield!P154+Florence!P154+Georgetown!P154+Greenville!P154+Greenwood!P154+Hampton!P154+Horry!P154+Jasper!P154+Kershaw!P154+Lancaster!P154+Laurens!P154+Lee!P154+Lexington!P154+Marion!P154+Marlboro!P154+McCormick!P154+Newberry!P154+Oconee!P154+Orangeburg!P154+Pickens!P154+Richland!P154+Saluda!P154+Spartanburg!P154+Sumter!P154+Union!P154+Williamsburg!P154+York!P154)</f>
        <v>566557623</v>
      </c>
      <c r="Q154" s="12">
        <f>SUM(Abbeville!Q154+Aiken!Q154+Allendale!Q154+Anderson!Q154+Bamberg!Q154+Barnwell!Q154+Beaufort!Q154+Berkeley!Q154+Calhoun!Q154+Charleston!Q154+Cherokee!Q154+Chester!Q154+Chesterfield!Q154+Clarendon!Q154+Colleton!Q154+Darlington!Q154+Dorchester!Q154+Dillon!Q154+Edgefield!Q154+Fairfield!Q154+Florence!Q154+Georgetown!Q154+Greenville!Q154+Greenwood!Q154+Hampton!Q154+Horry!Q154+Jasper!Q154+Kershaw!Q154+Lancaster!Q154+Laurens!Q154+Lee!Q154+Lexington!Q154+Marion!Q154+Marlboro!Q154+McCormick!Q154+Newberry!Q154+Oconee!Q154+Orangeburg!Q154+Pickens!Q154+Richland!Q154+Saluda!Q154+Spartanburg!Q154+Sumter!Q154+Union!Q154+Williamsburg!Q154+York!Q154)</f>
        <v>516433536</v>
      </c>
      <c r="R154" s="63">
        <f>SUM(Abbeville!R154+Aiken!R154+Allendale!R154+Anderson!R154+Bamberg!R154+Barnwell!R154+Beaufort!R154+Berkeley!R154+Calhoun!R154+Charleston!R154+Cherokee!R154+Chester!R154+Chesterfield!R154+Clarendon!R154+Colleton!R154+Darlington!R154+Dorchester!R154+Dillon!R154+Edgefield!R154+Fairfield!R154+Florence!R154+Georgetown!R154+Greenville!R154+Greenwood!R154+Hampton!R154+Horry!R154+Jasper!R154+Kershaw!R154+Lancaster!R154+Laurens!R154+Lee!R154+Lexington!R154+Marion!R154+Marlboro!R154+McCormick!R154+Newberry!R154+Oconee!R154+Orangeburg!R154+Pickens!R154+Richland!R154+Saluda!R154+Spartanburg!R154+Sumter!R154+Union!R154+Williamsburg!R154+York!R154)</f>
        <v>547644341.70649481</v>
      </c>
      <c r="S154" s="63">
        <f>SUM(Abbeville!S154+Aiken!S154+Allendale!S154+Anderson!S154+Bamberg!S154+Barnwell!S154+Beaufort!S154+Berkeley!S154+Calhoun!S154+Charleston!S154+Cherokee!S154+Chester!S154+Chesterfield!S154+Clarendon!S154+Colleton!S154+Darlington!S154+Dorchester!S154+Dillon!S154+Edgefield!S154+Fairfield!S154+Florence!S154+Georgetown!S154+Greenville!S154+Greenwood!S154+Hampton!S154+Horry!S154+Jasper!S154+Kershaw!S154+Lancaster!S154+Laurens!S154+Lee!S154+Lexington!S154+Marion!S154+Marlboro!S154+McCormick!S154+Newberry!S154+Oconee!S154+Orangeburg!S154+Pickens!S154+Richland!S154+Saluda!S154+Spartanburg!S154+Sumter!S154+Union!S154+Williamsburg!S154+York!S154)</f>
        <v>600081641.56400001</v>
      </c>
      <c r="T154" s="63">
        <v>672895964.89999998</v>
      </c>
      <c r="U154" s="41">
        <f>SUM(Abbeville!U154+Aiken!U154+Allendale!U154+Anderson!U154+Bamberg!U154+Barnwell!U154+Beaufort!U154+Berkeley!U154+Calhoun!U154+Charleston!U154+Cherokee!U154+Chester!U154+Chesterfield!U154+Clarendon!U154+Colleton!U154+Darlington!U154+Dorchester!U154+Dillon!U154+Edgefield!U154+Fairfield!U154+Florence!U154+Georgetown!U154+Greenville!U154+Greenwood!U154+Hampton!U154+Horry!U154+Jasper!U154+Kershaw!U154+Lancaster!U154+Laurens!U154+Lee!U154+Lexington!U154+Marion!U154+Marlboro!U154+McCormick!U154+Newberry!U154+Oconee!U154+Orangeburg!U154+Pickens!U154+Richland!U154+Saluda!U154+Spartanburg!U154+Sumter!U154+Union!U154+Williamsburg!U154+York!U154)</f>
        <v>705039162.08000004</v>
      </c>
      <c r="V154" s="41">
        <f>SUM(Abbeville!V154+Aiken!V154+Allendale!V154+Anderson!V154+Bamberg!V154+Barnwell!V154+Beaufort!V154+Berkeley!V154+Calhoun!V154+Charleston!V154+Cherokee!V154+Chester!V154+Chesterfield!V154+Clarendon!V154+Colleton!V154+Darlington!V154+Dorchester!V154+Dillon!V154+Edgefield!V154+Fairfield!V154+Florence!V154+Georgetown!V154+Greenville!V154+Greenwood!V154+Hampton!V154+Horry!V154+Jasper!V154+Kershaw!V154+Lancaster!V154+Laurens!V154+Lee!V154+Lexington!V154+Marion!V154+Marlboro!V154+McCormick!V154+Newberry!V154+Oconee!V154+Orangeburg!V154+Pickens!V154+Richland!V154+Saluda!V154+Spartanburg!V154+Sumter!V154+Union!V154+Williamsburg!V154+York!V154)</f>
        <v>763370867.77999997</v>
      </c>
      <c r="W154" s="63">
        <f>SUM(Abbeville!W154+Aiken!W154+Allendale!W154+Anderson!W154+Bamberg!W154+Barnwell!W154+Beaufort!W154+Berkeley!W154+Calhoun!W154+Charleston!W154+Cherokee!W154+Chester!W154+Chesterfield!W154+Clarendon!W154+Colleton!W154+Darlington!W154+Dorchester!W154+Dillon!W154+Edgefield!W154+Fairfield!W154+Florence!W154+Georgetown!W154+Greenville!W154+Greenwood!W154+Hampton!W154+Horry!W154+Jasper!W154+Kershaw!W154+Lancaster!W154+Laurens!W154+Lee!W154+Lexington!W154+Marion!W154+Marlboro!W154+McCormick!W154+Newberry!W154+Oconee!W154+Orangeburg!W154+Pickens!W154+Richland!W154+Saluda!W154+Spartanburg!W154+Sumter!W154+Union!W154+Williamsburg!W154+York!W154)</f>
        <v>834827739.58000004</v>
      </c>
      <c r="X154" s="63">
        <f>SUM(Abbeville!X154+Aiken!X154+Allendale!X154+Anderson!X154+Bamberg!X154+Barnwell!X154+Beaufort!X154+Berkeley!X154+Calhoun!X154+Charleston!X154+Cherokee!X154+Chester!X154+Chesterfield!X154+Clarendon!X154+Colleton!X154+Darlington!X154+Dorchester!X154+Dillon!X154+Edgefield!X154+Fairfield!X154+Florence!X154+Georgetown!X154+Greenville!X154+Greenwood!X154+Hampton!X154+Horry!X154+Jasper!X154+Kershaw!X154+Lancaster!X154+Laurens!X154+Lee!X154+Lexington!X154+Marion!X154+Marlboro!X154+McCormick!X154+Newberry!X154+Oconee!X154+Orangeburg!X154+Pickens!X154+Richland!X154+Saluda!X154+Spartanburg!X154+Sumter!X154+Union!X154+Williamsburg!X154+York!X154)</f>
        <v>806396191.59000003</v>
      </c>
      <c r="Y154" s="63">
        <f>SUM(Abbeville!Y154+Aiken!Y154+Allendale!Y154+Anderson!Y154+Bamberg!Y154+Barnwell!Y154+Beaufort!Y154+Berkeley!Y154+Calhoun!Y154+Charleston!Y154+Cherokee!Y154+Chester!Y154+Chesterfield!Y154+Clarendon!Y154+Colleton!Y154+Darlington!Y154+Dorchester!Y154+Dillon!Y154+Edgefield!Y154+Fairfield!Y154+Florence!Y154+Georgetown!Y154+Greenville!Y154+Greenwood!Y154+Hampton!Y154+Horry!Y154+Jasper!Y154+Kershaw!Y154+Lancaster!Y154+Laurens!Y154+Lee!Y154+Lexington!Y154+Marion!Y154+Marlboro!Y154+McCormick!Y154+Newberry!Y154+Oconee!Y154+Orangeburg!Y154+Pickens!Y154+Richland!Y154+Saluda!Y154+Spartanburg!Y154+Sumter!Y154+Union!Y154+Williamsburg!Y154+York!Y154)</f>
        <v>762613339</v>
      </c>
      <c r="Z154" s="63">
        <f>SUM(Abbeville!Z154+Aiken!Z154+Allendale!Z154+Anderson!Z154+Bamberg!Z154+Barnwell!Z154+Beaufort!Z154+Berkeley!Z154+Calhoun!Z154+Charleston!Z154+Cherokee!Z154+Chester!Z154+Chesterfield!Z154+Clarendon!Z154+Colleton!Z154+Darlington!Z154+Dorchester!Z154+Dillon!Z154+Edgefield!Z154+Fairfield!Z154+Florence!Z154+Georgetown!Z154+Greenville!Z154+Greenwood!Z154+Hampton!Z154+Horry!Z154+Jasper!Z154+Kershaw!Z154+Lancaster!Z154+Laurens!Z154+Lee!Z154+Lexington!Z154+Marion!Z154+Marlboro!Z154+McCormick!Z154+Newberry!Z154+Oconee!Z154+Orangeburg!Z154+Pickens!Z154+Richland!Z154+Saluda!Z154+Spartanburg!Z154+Sumter!Z154+Union!Z154+Williamsburg!Z154+York!Z154)</f>
        <v>770156073</v>
      </c>
      <c r="AA154" s="63">
        <f>SUM(Abbeville!AA154+Aiken!AA154+Allendale!AA154+Anderson!AA154+Bamberg!AA154+Barnwell!AA154+Beaufort!AA154+Berkeley!AA154+Calhoun!AA154+Charleston!AA154+Cherokee!AA154+Chester!AA154+Chesterfield!AA154+Clarendon!AA154+Colleton!AA154+Darlington!AA154+Dorchester!AA154+Dillon!AA154+Edgefield!AA154+Fairfield!AA154+Florence!AA154+Georgetown!AA154+Greenville!AA154+Greenwood!AA154+Hampton!AA154+Horry!AA154+Jasper!AA154+Kershaw!AA154+Lancaster!AA154+Laurens!AA154+Lee!AA154+Lexington!AA154+Marion!AA154+Marlboro!AA154+McCormick!AA154+Newberry!AA154+Oconee!AA154+Orangeburg!AA154+Pickens!AA154+Richland!AA154+Saluda!AA154+Spartanburg!AA154+Sumter!AA154+Union!AA154+Williamsburg!AA154+York!AA154)</f>
        <v>841161095</v>
      </c>
      <c r="AB154" s="63">
        <v>895738137</v>
      </c>
      <c r="AC154" s="63">
        <v>872193621</v>
      </c>
      <c r="AD154" s="63">
        <v>984282599</v>
      </c>
      <c r="AE154" s="63">
        <v>1028463181</v>
      </c>
      <c r="AF154" s="63">
        <v>1077862657</v>
      </c>
      <c r="AG154" s="63">
        <v>1119349159</v>
      </c>
      <c r="AH154" s="63">
        <v>1180799702</v>
      </c>
      <c r="AI154" s="13">
        <v>4.7126607002520249E-2</v>
      </c>
      <c r="AJ154" s="13">
        <v>5.4898458185199742E-2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f>SUM(Abbeville!O155+Aiken!O155+Allendale!O155+Anderson!O155+Bamberg!O155+Barnwell!O155+Beaufort!O155+Berkeley!O155+Calhoun!O155+Charleston!O155+Cherokee!O155+Chester!O155+Chesterfield!O155+Clarendon!O155+Colleton!O155+Darlington!O155+Dorchester!O155+Dillon!O155+Edgefield!O155+Fairfield!O155+Florence!O155+Georgetown!O155+Greenville!O155+Greenwood!O155+Hampton!O155+Horry!O155+Jasper!O155+Kershaw!O155+Lancaster!O155+Laurens!O155+Lee!O155+Lexington!O155+Marion!O155+Marlboro!O155+McCormick!O155+Newberry!O155+Oconee!O155+Orangeburg!O155+Pickens!O155+Richland!O155+Saluda!O155+Spartanburg!O155+Sumter!O155+Union!O155+Williamsburg!O155+York!O155)</f>
        <v>0</v>
      </c>
      <c r="P155" s="12">
        <f>SUM(Abbeville!P155+Aiken!P155+Allendale!P155+Anderson!P155+Bamberg!P155+Barnwell!P155+Beaufort!P155+Berkeley!P155+Calhoun!P155+Charleston!P155+Cherokee!P155+Chester!P155+Chesterfield!P155+Clarendon!P155+Colleton!P155+Darlington!P155+Dorchester!P155+Dillon!P155+Edgefield!P155+Fairfield!P155+Florence!P155+Georgetown!P155+Greenville!P155+Greenwood!P155+Hampton!P155+Horry!P155+Jasper!P155+Kershaw!P155+Lancaster!P155+Laurens!P155+Lee!P155+Lexington!P155+Marion!P155+Marlboro!P155+McCormick!P155+Newberry!P155+Oconee!P155+Orangeburg!P155+Pickens!P155+Richland!P155+Saluda!P155+Spartanburg!P155+Sumter!P155+Union!P155+Williamsburg!P155+York!P155)</f>
        <v>0</v>
      </c>
      <c r="Q155" s="12">
        <f>SUM(Abbeville!Q155+Aiken!Q155+Allendale!Q155+Anderson!Q155+Bamberg!Q155+Barnwell!Q155+Beaufort!Q155+Berkeley!Q155+Calhoun!Q155+Charleston!Q155+Cherokee!Q155+Chester!Q155+Chesterfield!Q155+Clarendon!Q155+Colleton!Q155+Darlington!Q155+Dorchester!Q155+Dillon!Q155+Edgefield!Q155+Fairfield!Q155+Florence!Q155+Georgetown!Q155+Greenville!Q155+Greenwood!Q155+Hampton!Q155+Horry!Q155+Jasper!Q155+Kershaw!Q155+Lancaster!Q155+Laurens!Q155+Lee!Q155+Lexington!Q155+Marion!Q155+Marlboro!Q155+McCormick!Q155+Newberry!Q155+Oconee!Q155+Orangeburg!Q155+Pickens!Q155+Richland!Q155+Saluda!Q155+Spartanburg!Q155+Sumter!Q155+Union!Q155+Williamsburg!Q155+York!Q155)</f>
        <v>0</v>
      </c>
      <c r="R155" s="63">
        <f>SUM(Abbeville!R155+Aiken!R155+Allendale!R155+Anderson!R155+Bamberg!R155+Barnwell!R155+Beaufort!R155+Berkeley!R155+Calhoun!R155+Charleston!R155+Cherokee!R155+Chester!R155+Chesterfield!R155+Clarendon!R155+Colleton!R155+Darlington!R155+Dorchester!R155+Dillon!R155+Edgefield!R155+Fairfield!R155+Florence!R155+Georgetown!R155+Greenville!R155+Greenwood!R155+Hampton!R155+Horry!R155+Jasper!R155+Kershaw!R155+Lancaster!R155+Laurens!R155+Lee!R155+Lexington!R155+Marion!R155+Marlboro!R155+McCormick!R155+Newberry!R155+Oconee!R155+Orangeburg!R155+Pickens!R155+Richland!R155+Saluda!R155+Spartanburg!R155+Sumter!R155+Union!R155+Williamsburg!R155+York!R155)</f>
        <v>0</v>
      </c>
      <c r="S155" s="63">
        <f>SUM(Abbeville!S155+Aiken!S155+Allendale!S155+Anderson!S155+Bamberg!S155+Barnwell!S155+Beaufort!S155+Berkeley!S155+Calhoun!S155+Charleston!S155+Cherokee!S155+Chester!S155+Chesterfield!S155+Clarendon!S155+Colleton!S155+Darlington!S155+Dorchester!S155+Dillon!S155+Edgefield!S155+Fairfield!S155+Florence!S155+Georgetown!S155+Greenville!S155+Greenwood!S155+Hampton!S155+Horry!S155+Jasper!S155+Kershaw!S155+Lancaster!S155+Laurens!S155+Lee!S155+Lexington!S155+Marion!S155+Marlboro!S155+McCormick!S155+Newberry!S155+Oconee!S155+Orangeburg!S155+Pickens!S155+Richland!S155+Saluda!S155+Spartanburg!S155+Sumter!S155+Union!S155+Williamsburg!S155+York!S155)</f>
        <v>0</v>
      </c>
      <c r="T155" s="63">
        <v>0</v>
      </c>
      <c r="U155" s="41">
        <f>SUM(Abbeville!U155+Aiken!U155+Allendale!U155+Anderson!U155+Bamberg!U155+Barnwell!U155+Beaufort!U155+Berkeley!U155+Calhoun!U155+Charleston!U155+Cherokee!U155+Chester!U155+Chesterfield!U155+Clarendon!U155+Colleton!U155+Darlington!U155+Dorchester!U155+Dillon!U155+Edgefield!U155+Fairfield!U155+Florence!U155+Georgetown!U155+Greenville!U155+Greenwood!U155+Hampton!U155+Horry!U155+Jasper!U155+Kershaw!U155+Lancaster!U155+Laurens!U155+Lee!U155+Lexington!U155+Marion!U155+Marlboro!U155+McCormick!U155+Newberry!U155+Oconee!U155+Orangeburg!U155+Pickens!U155+Richland!U155+Saluda!U155+Spartanburg!U155+Sumter!U155+Union!U155+Williamsburg!U155+York!U155)</f>
        <v>0</v>
      </c>
      <c r="V155" s="41">
        <f>SUM(Abbeville!V155+Aiken!V155+Allendale!V155+Anderson!V155+Bamberg!V155+Barnwell!V155+Beaufort!V155+Berkeley!V155+Calhoun!V155+Charleston!V155+Cherokee!V155+Chester!V155+Chesterfield!V155+Clarendon!V155+Colleton!V155+Darlington!V155+Dorchester!V155+Dillon!V155+Edgefield!V155+Fairfield!V155+Florence!V155+Georgetown!V155+Greenville!V155+Greenwood!V155+Hampton!V155+Horry!V155+Jasper!V155+Kershaw!V155+Lancaster!V155+Laurens!V155+Lee!V155+Lexington!V155+Marion!V155+Marlboro!V155+McCormick!V155+Newberry!V155+Oconee!V155+Orangeburg!V155+Pickens!V155+Richland!V155+Saluda!V155+Spartanburg!V155+Sumter!V155+Union!V155+Williamsburg!V155+York!V155)</f>
        <v>0</v>
      </c>
      <c r="W155" s="63">
        <f>SUM(Abbeville!W155+Aiken!W155+Allendale!W155+Anderson!W155+Bamberg!W155+Barnwell!W155+Beaufort!W155+Berkeley!W155+Calhoun!W155+Charleston!W155+Cherokee!W155+Chester!W155+Chesterfield!W155+Clarendon!W155+Colleton!W155+Darlington!W155+Dorchester!W155+Dillon!W155+Edgefield!W155+Fairfield!W155+Florence!W155+Georgetown!W155+Greenville!W155+Greenwood!W155+Hampton!W155+Horry!W155+Jasper!W155+Kershaw!W155+Lancaster!W155+Laurens!W155+Lee!W155+Lexington!W155+Marion!W155+Marlboro!W155+McCormick!W155+Newberry!W155+Oconee!W155+Orangeburg!W155+Pickens!W155+Richland!W155+Saluda!W155+Spartanburg!W155+Sumter!W155+Union!W155+Williamsburg!W155+York!W155)</f>
        <v>0</v>
      </c>
      <c r="X155" s="63">
        <f>SUM(Abbeville!X155+Aiken!X155+Allendale!X155+Anderson!X155+Bamberg!X155+Barnwell!X155+Beaufort!X155+Berkeley!X155+Calhoun!X155+Charleston!X155+Cherokee!X155+Chester!X155+Chesterfield!X155+Clarendon!X155+Colleton!X155+Darlington!X155+Dorchester!X155+Dillon!X155+Edgefield!X155+Fairfield!X155+Florence!X155+Georgetown!X155+Greenville!X155+Greenwood!X155+Hampton!X155+Horry!X155+Jasper!X155+Kershaw!X155+Lancaster!X155+Laurens!X155+Lee!X155+Lexington!X155+Marion!X155+Marlboro!X155+McCormick!X155+Newberry!X155+Oconee!X155+Orangeburg!X155+Pickens!X155+Richland!X155+Saluda!X155+Spartanburg!X155+Sumter!X155+Union!X155+Williamsburg!X155+York!X155)</f>
        <v>0</v>
      </c>
      <c r="Y155" s="63">
        <f>SUM(Abbeville!Y155+Aiken!Y155+Allendale!Y155+Anderson!Y155+Bamberg!Y155+Barnwell!Y155+Beaufort!Y155+Berkeley!Y155+Calhoun!Y155+Charleston!Y155+Cherokee!Y155+Chester!Y155+Chesterfield!Y155+Clarendon!Y155+Colleton!Y155+Darlington!Y155+Dorchester!Y155+Dillon!Y155+Edgefield!Y155+Fairfield!Y155+Florence!Y155+Georgetown!Y155+Greenville!Y155+Greenwood!Y155+Hampton!Y155+Horry!Y155+Jasper!Y155+Kershaw!Y155+Lancaster!Y155+Laurens!Y155+Lee!Y155+Lexington!Y155+Marion!Y155+Marlboro!Y155+McCormick!Y155+Newberry!Y155+Oconee!Y155+Orangeburg!Y155+Pickens!Y155+Richland!Y155+Saluda!Y155+Spartanburg!Y155+Sumter!Y155+Union!Y155+Williamsburg!Y155+York!Y155)</f>
        <v>0</v>
      </c>
      <c r="Z155" s="63">
        <f>SUM(Abbeville!Z155+Aiken!Z155+Allendale!Z155+Anderson!Z155+Bamberg!Z155+Barnwell!Z155+Beaufort!Z155+Berkeley!Z155+Calhoun!Z155+Charleston!Z155+Cherokee!Z155+Chester!Z155+Chesterfield!Z155+Clarendon!Z155+Colleton!Z155+Darlington!Z155+Dorchester!Z155+Dillon!Z155+Edgefield!Z155+Fairfield!Z155+Florence!Z155+Georgetown!Z155+Greenville!Z155+Greenwood!Z155+Hampton!Z155+Horry!Z155+Jasper!Z155+Kershaw!Z155+Lancaster!Z155+Laurens!Z155+Lee!Z155+Lexington!Z155+Marion!Z155+Marlboro!Z155+McCormick!Z155+Newberry!Z155+Oconee!Z155+Orangeburg!Z155+Pickens!Z155+Richland!Z155+Saluda!Z155+Spartanburg!Z155+Sumter!Z155+Union!Z155+Williamsburg!Z155+York!Z155)</f>
        <v>0</v>
      </c>
      <c r="AA155" s="63">
        <f>SUM(Abbeville!AA155+Aiken!AA155+Allendale!AA155+Anderson!AA155+Bamberg!AA155+Barnwell!AA155+Beaufort!AA155+Berkeley!AA155+Calhoun!AA155+Charleston!AA155+Cherokee!AA155+Chester!AA155+Chesterfield!AA155+Clarendon!AA155+Colleton!AA155+Darlington!AA155+Dorchester!AA155+Dillon!AA155+Edgefield!AA155+Fairfield!AA155+Florence!AA155+Georgetown!AA155+Greenville!AA155+Greenwood!AA155+Hampton!AA155+Horry!AA155+Jasper!AA155+Kershaw!AA155+Lancaster!AA155+Laurens!AA155+Lee!AA155+Lexington!AA155+Marion!AA155+Marlboro!AA155+McCormick!AA155+Newberry!AA155+Oconee!AA155+Orangeburg!AA155+Pickens!AA155+Richland!AA155+Saluda!AA155+Spartanburg!AA155+Sumter!AA155+Union!AA155+Williamsburg!AA155+York!AA155)</f>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211775879</v>
      </c>
      <c r="H156" s="12">
        <v>239176565</v>
      </c>
      <c r="I156" s="12">
        <v>263591887</v>
      </c>
      <c r="J156" s="12">
        <v>280526104.99199998</v>
      </c>
      <c r="K156" s="12">
        <v>305299468</v>
      </c>
      <c r="L156" s="12">
        <v>349746778</v>
      </c>
      <c r="M156" s="12">
        <v>386177889</v>
      </c>
      <c r="N156" s="12">
        <v>425914097.78799999</v>
      </c>
      <c r="O156" s="12">
        <f>SUM(Abbeville!O156+Aiken!O156+Allendale!O156+Anderson!O156+Bamberg!O156+Barnwell!O156+Beaufort!O156+Berkeley!O156+Calhoun!O156+Charleston!O156+Cherokee!O156+Chester!O156+Chesterfield!O156+Clarendon!O156+Colleton!O156+Darlington!O156+Dorchester!O156+Dillon!O156+Edgefield!O156+Fairfield!O156+Florence!O156+Georgetown!O156+Greenville!O156+Greenwood!O156+Hampton!O156+Horry!O156+Jasper!O156+Kershaw!O156+Lancaster!O156+Laurens!O156+Lee!O156+Lexington!O156+Marion!O156+Marlboro!O156+McCormick!O156+Newberry!O156+Oconee!O156+Orangeburg!O156+Pickens!O156+Richland!O156+Saluda!O156+Spartanburg!O156+Sumter!O156+Union!O156+Williamsburg!O156+York!O156)</f>
        <v>461962208</v>
      </c>
      <c r="P156" s="12">
        <f>SUM(Abbeville!P156+Aiken!P156+Allendale!P156+Anderson!P156+Bamberg!P156+Barnwell!P156+Beaufort!P156+Berkeley!P156+Calhoun!P156+Charleston!P156+Cherokee!P156+Chester!P156+Chesterfield!P156+Clarendon!P156+Colleton!P156+Darlington!P156+Dorchester!P156+Dillon!P156+Edgefield!P156+Fairfield!P156+Florence!P156+Georgetown!P156+Greenville!P156+Greenwood!P156+Hampton!P156+Horry!P156+Jasper!P156+Kershaw!P156+Lancaster!P156+Laurens!P156+Lee!P156+Lexington!P156+Marion!P156+Marlboro!P156+McCormick!P156+Newberry!P156+Oconee!P156+Orangeburg!P156+Pickens!P156+Richland!P156+Saluda!P156+Spartanburg!P156+Sumter!P156+Union!P156+Williamsburg!P156+York!P156)</f>
        <v>504109152</v>
      </c>
      <c r="Q156" s="12">
        <f>SUM(Abbeville!Q156+Aiken!Q156+Allendale!Q156+Anderson!Q156+Bamberg!Q156+Barnwell!Q156+Beaufort!Q156+Berkeley!Q156+Calhoun!Q156+Charleston!Q156+Cherokee!Q156+Chester!Q156+Chesterfield!Q156+Clarendon!Q156+Colleton!Q156+Darlington!Q156+Dorchester!Q156+Dillon!Q156+Edgefield!Q156+Fairfield!Q156+Florence!Q156+Georgetown!Q156+Greenville!Q156+Greenwood!Q156+Hampton!Q156+Horry!Q156+Jasper!Q156+Kershaw!Q156+Lancaster!Q156+Laurens!Q156+Lee!Q156+Lexington!Q156+Marion!Q156+Marlboro!Q156+McCormick!Q156+Newberry!Q156+Oconee!Q156+Orangeburg!Q156+Pickens!Q156+Richland!Q156+Saluda!Q156+Spartanburg!Q156+Sumter!Q156+Union!Q156+Williamsburg!Q156+York!Q156)</f>
        <v>520798634</v>
      </c>
      <c r="R156" s="63">
        <f>SUM(Abbeville!R156+Aiken!R156+Allendale!R156+Anderson!R156+Bamberg!R156+Barnwell!R156+Beaufort!R156+Berkeley!R156+Calhoun!R156+Charleston!R156+Cherokee!R156+Chester!R156+Chesterfield!R156+Clarendon!R156+Colleton!R156+Darlington!R156+Dorchester!R156+Dillon!R156+Edgefield!R156+Fairfield!R156+Florence!R156+Georgetown!R156+Greenville!R156+Greenwood!R156+Hampton!R156+Horry!R156+Jasper!R156+Kershaw!R156+Lancaster!R156+Laurens!R156+Lee!R156+Lexington!R156+Marion!R156+Marlboro!R156+McCormick!R156+Newberry!R156+Oconee!R156+Orangeburg!R156+Pickens!R156+Richland!R156+Saluda!R156+Spartanburg!R156+Sumter!R156+Union!R156+Williamsburg!R156+York!R156)</f>
        <v>575792660.32368445</v>
      </c>
      <c r="S156" s="63">
        <f>SUM(Abbeville!S156+Aiken!S156+Allendale!S156+Anderson!S156+Bamberg!S156+Barnwell!S156+Beaufort!S156+Berkeley!S156+Calhoun!S156+Charleston!S156+Cherokee!S156+Chester!S156+Chesterfield!S156+Clarendon!S156+Colleton!S156+Darlington!S156+Dorchester!S156+Dillon!S156+Edgefield!S156+Fairfield!S156+Florence!S156+Georgetown!S156+Greenville!S156+Greenwood!S156+Hampton!S156+Horry!S156+Jasper!S156+Kershaw!S156+Lancaster!S156+Laurens!S156+Lee!S156+Lexington!S156+Marion!S156+Marlboro!S156+McCormick!S156+Newberry!S156+Oconee!S156+Orangeburg!S156+Pickens!S156+Richland!S156+Saluda!S156+Spartanburg!S156+Sumter!S156+Union!S156+Williamsburg!S156+York!S156)</f>
        <v>612390561.87300003</v>
      </c>
      <c r="T156" s="63">
        <v>684378707.79999995</v>
      </c>
      <c r="U156" s="41">
        <f>SUM(Abbeville!U156+Aiken!U156+Allendale!U156+Anderson!U156+Bamberg!U156+Barnwell!U156+Beaufort!U156+Berkeley!U156+Calhoun!U156+Charleston!U156+Cherokee!U156+Chester!U156+Chesterfield!U156+Clarendon!U156+Colleton!U156+Darlington!U156+Dorchester!U156+Dillon!U156+Edgefield!U156+Fairfield!U156+Florence!U156+Georgetown!U156+Greenville!U156+Greenwood!U156+Hampton!U156+Horry!U156+Jasper!U156+Kershaw!U156+Lancaster!U156+Laurens!U156+Lee!U156+Lexington!U156+Marion!U156+Marlboro!U156+McCormick!U156+Newberry!U156+Oconee!U156+Orangeburg!U156+Pickens!U156+Richland!U156+Saluda!U156+Spartanburg!U156+Sumter!U156+Union!U156+Williamsburg!U156+York!U156)</f>
        <v>729192886</v>
      </c>
      <c r="V156" s="41">
        <f>SUM(Abbeville!V156+Aiken!V156+Allendale!V156+Anderson!V156+Bamberg!V156+Barnwell!V156+Beaufort!V156+Berkeley!V156+Calhoun!V156+Charleston!V156+Cherokee!V156+Chester!V156+Chesterfield!V156+Clarendon!V156+Colleton!V156+Darlington!V156+Dorchester!V156+Dillon!V156+Edgefield!V156+Fairfield!V156+Florence!V156+Georgetown!V156+Greenville!V156+Greenwood!V156+Hampton!V156+Horry!V156+Jasper!V156+Kershaw!V156+Lancaster!V156+Laurens!V156+Lee!V156+Lexington!V156+Marion!V156+Marlboro!V156+McCormick!V156+Newberry!V156+Oconee!V156+Orangeburg!V156+Pickens!V156+Richland!V156+Saluda!V156+Spartanburg!V156+Sumter!V156+Union!V156+Williamsburg!V156+York!V156)</f>
        <v>780900376.82000005</v>
      </c>
      <c r="W156" s="63">
        <f>SUM(Abbeville!W156+Aiken!W156+Allendale!W156+Anderson!W156+Bamberg!W156+Barnwell!W156+Beaufort!W156+Berkeley!W156+Calhoun!W156+Charleston!W156+Cherokee!W156+Chester!W156+Chesterfield!W156+Clarendon!W156+Colleton!W156+Darlington!W156+Dorchester!W156+Dillon!W156+Edgefield!W156+Fairfield!W156+Florence!W156+Georgetown!W156+Greenville!W156+Greenwood!W156+Hampton!W156+Horry!W156+Jasper!W156+Kershaw!W156+Lancaster!W156+Laurens!W156+Lee!W156+Lexington!W156+Marion!W156+Marlboro!W156+McCormick!W156+Newberry!W156+Oconee!W156+Orangeburg!W156+Pickens!W156+Richland!W156+Saluda!W156+Spartanburg!W156+Sumter!W156+Union!W156+Williamsburg!W156+York!W156)</f>
        <v>819777731.03999996</v>
      </c>
      <c r="X156" s="63">
        <f>SUM(Abbeville!X156+Aiken!X156+Allendale!X156+Anderson!X156+Bamberg!X156+Barnwell!X156+Beaufort!X156+Berkeley!X156+Calhoun!X156+Charleston!X156+Cherokee!X156+Chester!X156+Chesterfield!X156+Clarendon!X156+Colleton!X156+Darlington!X156+Dorchester!X156+Dillon!X156+Edgefield!X156+Fairfield!X156+Florence!X156+Georgetown!X156+Greenville!X156+Greenwood!X156+Hampton!X156+Horry!X156+Jasper!X156+Kershaw!X156+Lancaster!X156+Laurens!X156+Lee!X156+Lexington!X156+Marion!X156+Marlboro!X156+McCormick!X156+Newberry!X156+Oconee!X156+Orangeburg!X156+Pickens!X156+Richland!X156+Saluda!X156+Spartanburg!X156+Sumter!X156+Union!X156+Williamsburg!X156+York!X156)</f>
        <v>862838452.58999991</v>
      </c>
      <c r="Y156" s="63">
        <f>SUM(Abbeville!Y156+Aiken!Y156+Allendale!Y156+Anderson!Y156+Bamberg!Y156+Barnwell!Y156+Beaufort!Y156+Berkeley!Y156+Calhoun!Y156+Charleston!Y156+Cherokee!Y156+Chester!Y156+Chesterfield!Y156+Clarendon!Y156+Colleton!Y156+Darlington!Y156+Dorchester!Y156+Dillon!Y156+Edgefield!Y156+Fairfield!Y156+Florence!Y156+Georgetown!Y156+Greenville!Y156+Greenwood!Y156+Hampton!Y156+Horry!Y156+Jasper!Y156+Kershaw!Y156+Lancaster!Y156+Laurens!Y156+Lee!Y156+Lexington!Y156+Marion!Y156+Marlboro!Y156+McCormick!Y156+Newberry!Y156+Oconee!Y156+Orangeburg!Y156+Pickens!Y156+Richland!Y156+Saluda!Y156+Spartanburg!Y156+Sumter!Y156+Union!Y156+Williamsburg!Y156+York!Y156)</f>
        <v>857929320</v>
      </c>
      <c r="Z156" s="63">
        <f>SUM(Abbeville!Z156+Aiken!Z156+Allendale!Z156+Anderson!Z156+Bamberg!Z156+Barnwell!Z156+Beaufort!Z156+Berkeley!Z156+Calhoun!Z156+Charleston!Z156+Cherokee!Z156+Chester!Z156+Chesterfield!Z156+Clarendon!Z156+Colleton!Z156+Darlington!Z156+Dorchester!Z156+Dillon!Z156+Edgefield!Z156+Fairfield!Z156+Florence!Z156+Georgetown!Z156+Greenville!Z156+Greenwood!Z156+Hampton!Z156+Horry!Z156+Jasper!Z156+Kershaw!Z156+Lancaster!Z156+Laurens!Z156+Lee!Z156+Lexington!Z156+Marion!Z156+Marlboro!Z156+McCormick!Z156+Newberry!Z156+Oconee!Z156+Orangeburg!Z156+Pickens!Z156+Richland!Z156+Saluda!Z156+Spartanburg!Z156+Sumter!Z156+Union!Z156+Williamsburg!Z156+York!Z156)</f>
        <v>890965082</v>
      </c>
      <c r="AA156" s="63">
        <f>SUM(Abbeville!AA156+Aiken!AA156+Allendale!AA156+Anderson!AA156+Bamberg!AA156+Barnwell!AA156+Beaufort!AA156+Berkeley!AA156+Calhoun!AA156+Charleston!AA156+Cherokee!AA156+Chester!AA156+Chesterfield!AA156+Clarendon!AA156+Colleton!AA156+Darlington!AA156+Dorchester!AA156+Dillon!AA156+Edgefield!AA156+Fairfield!AA156+Florence!AA156+Georgetown!AA156+Greenville!AA156+Greenwood!AA156+Hampton!AA156+Horry!AA156+Jasper!AA156+Kershaw!AA156+Lancaster!AA156+Laurens!AA156+Lee!AA156+Lexington!AA156+Marion!AA156+Marlboro!AA156+McCormick!AA156+Newberry!AA156+Oconee!AA156+Orangeburg!AA156+Pickens!AA156+Richland!AA156+Saluda!AA156+Spartanburg!AA156+Sumter!AA156+Union!AA156+Williamsburg!AA156+York!AA156)</f>
        <v>919404342</v>
      </c>
      <c r="AB156" s="63">
        <v>944226867</v>
      </c>
      <c r="AC156" s="63">
        <v>1025169688</v>
      </c>
      <c r="AD156" s="63">
        <v>1062172678</v>
      </c>
      <c r="AE156" s="63">
        <v>1153925267</v>
      </c>
      <c r="AF156" s="63">
        <v>1184584868</v>
      </c>
      <c r="AG156" s="63">
        <v>1254221085</v>
      </c>
      <c r="AH156" s="63">
        <v>1340142991</v>
      </c>
      <c r="AI156" s="13">
        <v>6.0097468959145806E-2</v>
      </c>
      <c r="AJ156" s="13">
        <v>6.8506188444439994E-2</v>
      </c>
    </row>
    <row r="157" spans="1:36" ht="10.5" customHeight="1" x14ac:dyDescent="0.2">
      <c r="A157" s="11"/>
      <c r="B157" s="19" t="s">
        <v>67</v>
      </c>
      <c r="C157" s="14"/>
      <c r="D157" s="19"/>
      <c r="E157" s="19"/>
      <c r="F157" s="2"/>
      <c r="G157" s="12">
        <v>59196609</v>
      </c>
      <c r="H157" s="12">
        <v>61410750</v>
      </c>
      <c r="I157" s="12">
        <v>66922635</v>
      </c>
      <c r="J157" s="12">
        <v>74900803.457000002</v>
      </c>
      <c r="K157" s="12">
        <v>86458289</v>
      </c>
      <c r="L157" s="12">
        <v>118656814</v>
      </c>
      <c r="M157" s="12">
        <v>132368160</v>
      </c>
      <c r="N157" s="12">
        <v>159185606.78</v>
      </c>
      <c r="O157" s="12">
        <f>SUM(Abbeville!O157+Aiken!O157+Allendale!O157+Anderson!O157+Bamberg!O157+Barnwell!O157+Beaufort!O157+Berkeley!O157+Calhoun!O157+Charleston!O157+Cherokee!O157+Chester!O157+Chesterfield!O157+Clarendon!O157+Colleton!O157+Darlington!O157+Dorchester!O157+Dillon!O157+Edgefield!O157+Fairfield!O157+Florence!O157+Georgetown!O157+Greenville!O157+Greenwood!O157+Hampton!O157+Horry!O157+Jasper!O157+Kershaw!O157+Lancaster!O157+Laurens!O157+Lee!O157+Lexington!O157+Marion!O157+Marlboro!O157+McCormick!O157+Newberry!O157+Oconee!O157+Orangeburg!O157+Pickens!O157+Richland!O157+Saluda!O157+Spartanburg!O157+Sumter!O157+Union!O157+Williamsburg!O157+York!O157)</f>
        <v>150582352</v>
      </c>
      <c r="P157" s="12">
        <f>SUM(Abbeville!P157+Aiken!P157+Allendale!P157+Anderson!P157+Bamberg!P157+Barnwell!P157+Beaufort!P157+Berkeley!P157+Calhoun!P157+Charleston!P157+Cherokee!P157+Chester!P157+Chesterfield!P157+Clarendon!P157+Colleton!P157+Darlington!P157+Dorchester!P157+Dillon!P157+Edgefield!P157+Fairfield!P157+Florence!P157+Georgetown!P157+Greenville!P157+Greenwood!P157+Hampton!P157+Horry!P157+Jasper!P157+Kershaw!P157+Lancaster!P157+Laurens!P157+Lee!P157+Lexington!P157+Marion!P157+Marlboro!P157+McCormick!P157+Newberry!P157+Oconee!P157+Orangeburg!P157+Pickens!P157+Richland!P157+Saluda!P157+Spartanburg!P157+Sumter!P157+Union!P157+Williamsburg!P157+York!P157)</f>
        <v>155219477</v>
      </c>
      <c r="Q157" s="12">
        <f>SUM(Abbeville!Q157+Aiken!Q157+Allendale!Q157+Anderson!Q157+Bamberg!Q157+Barnwell!Q157+Beaufort!Q157+Berkeley!Q157+Calhoun!Q157+Charleston!Q157+Cherokee!Q157+Chester!Q157+Chesterfield!Q157+Clarendon!Q157+Colleton!Q157+Darlington!Q157+Dorchester!Q157+Dillon!Q157+Edgefield!Q157+Fairfield!Q157+Florence!Q157+Georgetown!Q157+Greenville!Q157+Greenwood!Q157+Hampton!Q157+Horry!Q157+Jasper!Q157+Kershaw!Q157+Lancaster!Q157+Laurens!Q157+Lee!Q157+Lexington!Q157+Marion!Q157+Marlboro!Q157+McCormick!Q157+Newberry!Q157+Oconee!Q157+Orangeburg!Q157+Pickens!Q157+Richland!Q157+Saluda!Q157+Spartanburg!Q157+Sumter!Q157+Union!Q157+Williamsburg!Q157+York!Q157)</f>
        <v>170712988</v>
      </c>
      <c r="R157" s="63">
        <f>SUM(Abbeville!R157+Aiken!R157+Allendale!R157+Anderson!R157+Bamberg!R157+Barnwell!R157+Beaufort!R157+Berkeley!R157+Calhoun!R157+Charleston!R157+Cherokee!R157+Chester!R157+Chesterfield!R157+Clarendon!R157+Colleton!R157+Darlington!R157+Dorchester!R157+Dillon!R157+Edgefield!R157+Fairfield!R157+Florence!R157+Georgetown!R157+Greenville!R157+Greenwood!R157+Hampton!R157+Horry!R157+Jasper!R157+Kershaw!R157+Lancaster!R157+Laurens!R157+Lee!R157+Lexington!R157+Marion!R157+Marlboro!R157+McCormick!R157+Newberry!R157+Oconee!R157+Orangeburg!R157+Pickens!R157+Richland!R157+Saluda!R157+Spartanburg!R157+Sumter!R157+Union!R157+Williamsburg!R157+York!R157)</f>
        <v>169615127.25281966</v>
      </c>
      <c r="S157" s="63">
        <f>SUM(Abbeville!S157+Aiken!S157+Allendale!S157+Anderson!S157+Bamberg!S157+Barnwell!S157+Beaufort!S157+Berkeley!S157+Calhoun!S157+Charleston!S157+Cherokee!S157+Chester!S157+Chesterfield!S157+Clarendon!S157+Colleton!S157+Darlington!S157+Dorchester!S157+Dillon!S157+Edgefield!S157+Fairfield!S157+Florence!S157+Georgetown!S157+Greenville!S157+Greenwood!S157+Hampton!S157+Horry!S157+Jasper!S157+Kershaw!S157+Lancaster!S157+Laurens!S157+Lee!S157+Lexington!S157+Marion!S157+Marlboro!S157+McCormick!S157+Newberry!S157+Oconee!S157+Orangeburg!S157+Pickens!S157+Richland!S157+Saluda!S157+Spartanburg!S157+Sumter!S157+Union!S157+Williamsburg!S157+York!S157)</f>
        <v>263739260.77200001</v>
      </c>
      <c r="T157" s="63">
        <v>247520247</v>
      </c>
      <c r="U157" s="41">
        <f>SUM(Abbeville!U157+Aiken!U157+Allendale!U157+Anderson!U157+Bamberg!U157+Barnwell!U157+Beaufort!U157+Berkeley!U157+Calhoun!U157+Charleston!U157+Cherokee!U157+Chester!U157+Chesterfield!U157+Clarendon!U157+Colleton!U157+Darlington!U157+Dorchester!U157+Dillon!U157+Edgefield!U157+Fairfield!U157+Florence!U157+Georgetown!U157+Greenville!U157+Greenwood!U157+Hampton!U157+Horry!U157+Jasper!U157+Kershaw!U157+Lancaster!U157+Laurens!U157+Lee!U157+Lexington!U157+Marion!U157+Marlboro!U157+McCormick!U157+Newberry!U157+Oconee!U157+Orangeburg!U157+Pickens!U157+Richland!U157+Saluda!U157+Spartanburg!U157+Sumter!U157+Union!U157+Williamsburg!U157+York!U157)</f>
        <v>262106079</v>
      </c>
      <c r="V157" s="41">
        <f>SUM(Abbeville!V157+Aiken!V157+Allendale!V157+Anderson!V157+Bamberg!V157+Barnwell!V157+Beaufort!V157+Berkeley!V157+Calhoun!V157+Charleston!V157+Cherokee!V157+Chester!V157+Chesterfield!V157+Clarendon!V157+Colleton!V157+Darlington!V157+Dorchester!V157+Dillon!V157+Edgefield!V157+Fairfield!V157+Florence!V157+Georgetown!V157+Greenville!V157+Greenwood!V157+Hampton!V157+Horry!V157+Jasper!V157+Kershaw!V157+Lancaster!V157+Laurens!V157+Lee!V157+Lexington!V157+Marion!V157+Marlboro!V157+McCormick!V157+Newberry!V157+Oconee!V157+Orangeburg!V157+Pickens!V157+Richland!V157+Saluda!V157+Spartanburg!V157+Sumter!V157+Union!V157+Williamsburg!V157+York!V157)</f>
        <v>310463958.52999997</v>
      </c>
      <c r="W157" s="63">
        <f>SUM(Abbeville!W157+Aiken!W157+Allendale!W157+Anderson!W157+Bamberg!W157+Barnwell!W157+Beaufort!W157+Berkeley!W157+Calhoun!W157+Charleston!W157+Cherokee!W157+Chester!W157+Chesterfield!W157+Clarendon!W157+Colleton!W157+Darlington!W157+Dorchester!W157+Dillon!W157+Edgefield!W157+Fairfield!W157+Florence!W157+Georgetown!W157+Greenville!W157+Greenwood!W157+Hampton!W157+Horry!W157+Jasper!W157+Kershaw!W157+Lancaster!W157+Laurens!W157+Lee!W157+Lexington!W157+Marion!W157+Marlboro!W157+McCormick!W157+Newberry!W157+Oconee!W157+Orangeburg!W157+Pickens!W157+Richland!W157+Saluda!W157+Spartanburg!W157+Sumter!W157+Union!W157+Williamsburg!W157+York!W157)</f>
        <v>318925732.26999998</v>
      </c>
      <c r="X157" s="63">
        <f>SUM(Abbeville!X157+Aiken!X157+Allendale!X157+Anderson!X157+Bamberg!X157+Barnwell!X157+Beaufort!X157+Berkeley!X157+Calhoun!X157+Charleston!X157+Cherokee!X157+Chester!X157+Chesterfield!X157+Clarendon!X157+Colleton!X157+Darlington!X157+Dorchester!X157+Dillon!X157+Edgefield!X157+Fairfield!X157+Florence!X157+Georgetown!X157+Greenville!X157+Greenwood!X157+Hampton!X157+Horry!X157+Jasper!X157+Kershaw!X157+Lancaster!X157+Laurens!X157+Lee!X157+Lexington!X157+Marion!X157+Marlboro!X157+McCormick!X157+Newberry!X157+Oconee!X157+Orangeburg!X157+Pickens!X157+Richland!X157+Saluda!X157+Spartanburg!X157+Sumter!X157+Union!X157+Williamsburg!X157+York!X157)</f>
        <v>314771328.63999999</v>
      </c>
      <c r="Y157" s="63">
        <f>SUM(Abbeville!Y157+Aiken!Y157+Allendale!Y157+Anderson!Y157+Bamberg!Y157+Barnwell!Y157+Beaufort!Y157+Berkeley!Y157+Calhoun!Y157+Charleston!Y157+Cherokee!Y157+Chester!Y157+Chesterfield!Y157+Clarendon!Y157+Colleton!Y157+Darlington!Y157+Dorchester!Y157+Dillon!Y157+Edgefield!Y157+Fairfield!Y157+Florence!Y157+Georgetown!Y157+Greenville!Y157+Greenwood!Y157+Hampton!Y157+Horry!Y157+Jasper!Y157+Kershaw!Y157+Lancaster!Y157+Laurens!Y157+Lee!Y157+Lexington!Y157+Marion!Y157+Marlboro!Y157+McCormick!Y157+Newberry!Y157+Oconee!Y157+Orangeburg!Y157+Pickens!Y157+Richland!Y157+Saluda!Y157+Spartanburg!Y157+Sumter!Y157+Union!Y157+Williamsburg!Y157+York!Y157)</f>
        <v>331209583</v>
      </c>
      <c r="Z157" s="63">
        <f>SUM(Abbeville!Z157+Aiken!Z157+Allendale!Z157+Anderson!Z157+Bamberg!Z157+Barnwell!Z157+Beaufort!Z157+Berkeley!Z157+Calhoun!Z157+Charleston!Z157+Cherokee!Z157+Chester!Z157+Chesterfield!Z157+Clarendon!Z157+Colleton!Z157+Darlington!Z157+Dorchester!Z157+Dillon!Z157+Edgefield!Z157+Fairfield!Z157+Florence!Z157+Georgetown!Z157+Greenville!Z157+Greenwood!Z157+Hampton!Z157+Horry!Z157+Jasper!Z157+Kershaw!Z157+Lancaster!Z157+Laurens!Z157+Lee!Z157+Lexington!Z157+Marion!Z157+Marlboro!Z157+McCormick!Z157+Newberry!Z157+Oconee!Z157+Orangeburg!Z157+Pickens!Z157+Richland!Z157+Saluda!Z157+Spartanburg!Z157+Sumter!Z157+Union!Z157+Williamsburg!Z157+York!Z157)</f>
        <v>413841448</v>
      </c>
      <c r="AA157" s="63">
        <f>SUM(Abbeville!AA157+Aiken!AA157+Allendale!AA157+Anderson!AA157+Bamberg!AA157+Barnwell!AA157+Beaufort!AA157+Berkeley!AA157+Calhoun!AA157+Charleston!AA157+Cherokee!AA157+Chester!AA157+Chesterfield!AA157+Clarendon!AA157+Colleton!AA157+Darlington!AA157+Dorchester!AA157+Dillon!AA157+Edgefield!AA157+Fairfield!AA157+Florence!AA157+Georgetown!AA157+Greenville!AA157+Greenwood!AA157+Hampton!AA157+Horry!AA157+Jasper!AA157+Kershaw!AA157+Lancaster!AA157+Laurens!AA157+Lee!AA157+Lexington!AA157+Marion!AA157+Marlboro!AA157+McCormick!AA157+Newberry!AA157+Oconee!AA157+Orangeburg!AA157+Pickens!AA157+Richland!AA157+Saluda!AA157+Spartanburg!AA157+Sumter!AA157+Union!AA157+Williamsburg!AA157+York!AA157)</f>
        <v>334740606</v>
      </c>
      <c r="AB157" s="63">
        <v>354082832</v>
      </c>
      <c r="AC157" s="63">
        <v>373354936</v>
      </c>
      <c r="AD157" s="63">
        <v>465239232</v>
      </c>
      <c r="AE157" s="63">
        <v>468435109</v>
      </c>
      <c r="AF157" s="63">
        <v>530242498</v>
      </c>
      <c r="AG157" s="63">
        <v>489410979</v>
      </c>
      <c r="AH157" s="63">
        <v>464164250</v>
      </c>
      <c r="AI157" s="13">
        <v>4.615122911792624E-2</v>
      </c>
      <c r="AJ157" s="13">
        <v>-5.1585947359795541E-2</v>
      </c>
    </row>
    <row r="158" spans="1:36" ht="10.5" customHeight="1" x14ac:dyDescent="0.2">
      <c r="A158" s="11"/>
      <c r="B158" s="19" t="s">
        <v>69</v>
      </c>
      <c r="C158" s="14"/>
      <c r="D158" s="19"/>
      <c r="E158" s="19"/>
      <c r="F158" s="2"/>
      <c r="G158" s="12">
        <v>90378195</v>
      </c>
      <c r="H158" s="12">
        <v>96537145</v>
      </c>
      <c r="I158" s="12">
        <v>103138445</v>
      </c>
      <c r="J158" s="12">
        <v>104031528.634</v>
      </c>
      <c r="K158" s="12">
        <v>110460086</v>
      </c>
      <c r="L158" s="12">
        <v>113320561</v>
      </c>
      <c r="M158" s="12">
        <v>118131977</v>
      </c>
      <c r="N158" s="12">
        <v>133484273.19</v>
      </c>
      <c r="O158" s="12">
        <f>SUM(Abbeville!O158+Aiken!O158+Allendale!O158+Anderson!O158+Bamberg!O158+Barnwell!O158+Beaufort!O158+Berkeley!O158+Calhoun!O158+Charleston!O158+Cherokee!O158+Chester!O158+Chesterfield!O158+Clarendon!O158+Colleton!O158+Darlington!O158+Dorchester!O158+Dillon!O158+Edgefield!O158+Fairfield!O158+Florence!O158+Georgetown!O158+Greenville!O158+Greenwood!O158+Hampton!O158+Horry!O158+Jasper!O158+Kershaw!O158+Lancaster!O158+Laurens!O158+Lee!O158+Lexington!O158+Marion!O158+Marlboro!O158+McCormick!O158+Newberry!O158+Oconee!O158+Orangeburg!O158+Pickens!O158+Richland!O158+Saluda!O158+Spartanburg!O158+Sumter!O158+Union!O158+Williamsburg!O158+York!O158)</f>
        <v>143163805</v>
      </c>
      <c r="P158" s="12">
        <f>SUM(Abbeville!P158+Aiken!P158+Allendale!P158+Anderson!P158+Bamberg!P158+Barnwell!P158+Beaufort!P158+Berkeley!P158+Calhoun!P158+Charleston!P158+Cherokee!P158+Chester!P158+Chesterfield!P158+Clarendon!P158+Colleton!P158+Darlington!P158+Dorchester!P158+Dillon!P158+Edgefield!P158+Fairfield!P158+Florence!P158+Georgetown!P158+Greenville!P158+Greenwood!P158+Hampton!P158+Horry!P158+Jasper!P158+Kershaw!P158+Lancaster!P158+Laurens!P158+Lee!P158+Lexington!P158+Marion!P158+Marlboro!P158+McCormick!P158+Newberry!P158+Oconee!P158+Orangeburg!P158+Pickens!P158+Richland!P158+Saluda!P158+Spartanburg!P158+Sumter!P158+Union!P158+Williamsburg!P158+York!P158)</f>
        <v>161326027</v>
      </c>
      <c r="Q158" s="12">
        <f>SUM(Abbeville!Q158+Aiken!Q158+Allendale!Q158+Anderson!Q158+Bamberg!Q158+Barnwell!Q158+Beaufort!Q158+Berkeley!Q158+Calhoun!Q158+Charleston!Q158+Cherokee!Q158+Chester!Q158+Chesterfield!Q158+Clarendon!Q158+Colleton!Q158+Darlington!Q158+Dorchester!Q158+Dillon!Q158+Edgefield!Q158+Fairfield!Q158+Florence!Q158+Georgetown!Q158+Greenville!Q158+Greenwood!Q158+Hampton!Q158+Horry!Q158+Jasper!Q158+Kershaw!Q158+Lancaster!Q158+Laurens!Q158+Lee!Q158+Lexington!Q158+Marion!Q158+Marlboro!Q158+McCormick!Q158+Newberry!Q158+Oconee!Q158+Orangeburg!Q158+Pickens!Q158+Richland!Q158+Saluda!Q158+Spartanburg!Q158+Sumter!Q158+Union!Q158+Williamsburg!Q158+York!Q158)</f>
        <v>158319644</v>
      </c>
      <c r="R158" s="63">
        <f>SUM(Abbeville!R158+Aiken!R158+Allendale!R158+Anderson!R158+Bamberg!R158+Barnwell!R158+Beaufort!R158+Berkeley!R158+Calhoun!R158+Charleston!R158+Cherokee!R158+Chester!R158+Chesterfield!R158+Clarendon!R158+Colleton!R158+Darlington!R158+Dorchester!R158+Dillon!R158+Edgefield!R158+Fairfield!R158+Florence!R158+Georgetown!R158+Greenville!R158+Greenwood!R158+Hampton!R158+Horry!R158+Jasper!R158+Kershaw!R158+Lancaster!R158+Laurens!R158+Lee!R158+Lexington!R158+Marion!R158+Marlboro!R158+McCormick!R158+Newberry!R158+Oconee!R158+Orangeburg!R158+Pickens!R158+Richland!R158+Saluda!R158+Spartanburg!R158+Sumter!R158+Union!R158+Williamsburg!R158+York!R158)</f>
        <v>178009046.53457043</v>
      </c>
      <c r="S158" s="63">
        <f>SUM(Abbeville!S158+Aiken!S158+Allendale!S158+Anderson!S158+Bamberg!S158+Barnwell!S158+Beaufort!S158+Berkeley!S158+Calhoun!S158+Charleston!S158+Cherokee!S158+Chester!S158+Chesterfield!S158+Clarendon!S158+Colleton!S158+Darlington!S158+Dorchester!S158+Dillon!S158+Edgefield!S158+Fairfield!S158+Florence!S158+Georgetown!S158+Greenville!S158+Greenwood!S158+Hampton!S158+Horry!S158+Jasper!S158+Kershaw!S158+Lancaster!S158+Laurens!S158+Lee!S158+Lexington!S158+Marion!S158+Marlboro!S158+McCormick!S158+Newberry!S158+Oconee!S158+Orangeburg!S158+Pickens!S158+Richland!S158+Saluda!S158+Spartanburg!S158+Sumter!S158+Union!S158+Williamsburg!S158+York!S158)</f>
        <v>184508945.49400002</v>
      </c>
      <c r="T158" s="63">
        <v>186170422</v>
      </c>
      <c r="U158" s="41">
        <f>SUM(Abbeville!U158+Aiken!U158+Allendale!U158+Anderson!U158+Bamberg!U158+Barnwell!U158+Beaufort!U158+Berkeley!U158+Calhoun!U158+Charleston!U158+Cherokee!U158+Chester!U158+Chesterfield!U158+Clarendon!U158+Colleton!U158+Darlington!U158+Dorchester!U158+Dillon!U158+Edgefield!U158+Fairfield!U158+Florence!U158+Georgetown!U158+Greenville!U158+Greenwood!U158+Hampton!U158+Horry!U158+Jasper!U158+Kershaw!U158+Lancaster!U158+Laurens!U158+Lee!U158+Lexington!U158+Marion!U158+Marlboro!U158+McCormick!U158+Newberry!U158+Oconee!U158+Orangeburg!U158+Pickens!U158+Richland!U158+Saluda!U158+Spartanburg!U158+Sumter!U158+Union!U158+Williamsburg!U158+York!U158)</f>
        <v>201355735.51999998</v>
      </c>
      <c r="V158" s="41">
        <f>SUM(Abbeville!V158+Aiken!V158+Allendale!V158+Anderson!V158+Bamberg!V158+Barnwell!V158+Beaufort!V158+Berkeley!V158+Calhoun!V158+Charleston!V158+Cherokee!V158+Chester!V158+Chesterfield!V158+Clarendon!V158+Colleton!V158+Darlington!V158+Dorchester!V158+Dillon!V158+Edgefield!V158+Fairfield!V158+Florence!V158+Georgetown!V158+Greenville!V158+Greenwood!V158+Hampton!V158+Horry!V158+Jasper!V158+Kershaw!V158+Lancaster!V158+Laurens!V158+Lee!V158+Lexington!V158+Marion!V158+Marlboro!V158+McCormick!V158+Newberry!V158+Oconee!V158+Orangeburg!V158+Pickens!V158+Richland!V158+Saluda!V158+Spartanburg!V158+Sumter!V158+Union!V158+Williamsburg!V158+York!V158)</f>
        <v>221189571.25</v>
      </c>
      <c r="W158" s="63">
        <f>SUM(Abbeville!W158+Aiken!W158+Allendale!W158+Anderson!W158+Bamberg!W158+Barnwell!W158+Beaufort!W158+Berkeley!W158+Calhoun!W158+Charleston!W158+Cherokee!W158+Chester!W158+Chesterfield!W158+Clarendon!W158+Colleton!W158+Darlington!W158+Dorchester!W158+Dillon!W158+Edgefield!W158+Fairfield!W158+Florence!W158+Georgetown!W158+Greenville!W158+Greenwood!W158+Hampton!W158+Horry!W158+Jasper!W158+Kershaw!W158+Lancaster!W158+Laurens!W158+Lee!W158+Lexington!W158+Marion!W158+Marlboro!W158+McCormick!W158+Newberry!W158+Oconee!W158+Orangeburg!W158+Pickens!W158+Richland!W158+Saluda!W158+Spartanburg!W158+Sumter!W158+Union!W158+Williamsburg!W158+York!W158)</f>
        <v>222517272.88</v>
      </c>
      <c r="X158" s="63">
        <f>SUM(Abbeville!X158+Aiken!X158+Allendale!X158+Anderson!X158+Bamberg!X158+Barnwell!X158+Beaufort!X158+Berkeley!X158+Calhoun!X158+Charleston!X158+Cherokee!X158+Chester!X158+Chesterfield!X158+Clarendon!X158+Colleton!X158+Darlington!X158+Dorchester!X158+Dillon!X158+Edgefield!X158+Fairfield!X158+Florence!X158+Georgetown!X158+Greenville!X158+Greenwood!X158+Hampton!X158+Horry!X158+Jasper!X158+Kershaw!X158+Lancaster!X158+Laurens!X158+Lee!X158+Lexington!X158+Marion!X158+Marlboro!X158+McCormick!X158+Newberry!X158+Oconee!X158+Orangeburg!X158+Pickens!X158+Richland!X158+Saluda!X158+Spartanburg!X158+Sumter!X158+Union!X158+Williamsburg!X158+York!X158)</f>
        <v>218468415.24000001</v>
      </c>
      <c r="Y158" s="63">
        <f>SUM(Abbeville!Y158+Aiken!Y158+Allendale!Y158+Anderson!Y158+Bamberg!Y158+Barnwell!Y158+Beaufort!Y158+Berkeley!Y158+Calhoun!Y158+Charleston!Y158+Cherokee!Y158+Chester!Y158+Chesterfield!Y158+Clarendon!Y158+Colleton!Y158+Darlington!Y158+Dorchester!Y158+Dillon!Y158+Edgefield!Y158+Fairfield!Y158+Florence!Y158+Georgetown!Y158+Greenville!Y158+Greenwood!Y158+Hampton!Y158+Horry!Y158+Jasper!Y158+Kershaw!Y158+Lancaster!Y158+Laurens!Y158+Lee!Y158+Lexington!Y158+Marion!Y158+Marlboro!Y158+McCormick!Y158+Newberry!Y158+Oconee!Y158+Orangeburg!Y158+Pickens!Y158+Richland!Y158+Saluda!Y158+Spartanburg!Y158+Sumter!Y158+Union!Y158+Williamsburg!Y158+York!Y158)</f>
        <v>212131096</v>
      </c>
      <c r="Z158" s="63">
        <f>SUM(Abbeville!Z158+Aiken!Z158+Allendale!Z158+Anderson!Z158+Bamberg!Z158+Barnwell!Z158+Beaufort!Z158+Berkeley!Z158+Calhoun!Z158+Charleston!Z158+Cherokee!Z158+Chester!Z158+Chesterfield!Z158+Clarendon!Z158+Colleton!Z158+Darlington!Z158+Dorchester!Z158+Dillon!Z158+Edgefield!Z158+Fairfield!Z158+Florence!Z158+Georgetown!Z158+Greenville!Z158+Greenwood!Z158+Hampton!Z158+Horry!Z158+Jasper!Z158+Kershaw!Z158+Lancaster!Z158+Laurens!Z158+Lee!Z158+Lexington!Z158+Marion!Z158+Marlboro!Z158+McCormick!Z158+Newberry!Z158+Oconee!Z158+Orangeburg!Z158+Pickens!Z158+Richland!Z158+Saluda!Z158+Spartanburg!Z158+Sumter!Z158+Union!Z158+Williamsburg!Z158+York!Z158)</f>
        <v>228943516</v>
      </c>
      <c r="AA158" s="63">
        <f>SUM(Abbeville!AA158+Aiken!AA158+Allendale!AA158+Anderson!AA158+Bamberg!AA158+Barnwell!AA158+Beaufort!AA158+Berkeley!AA158+Calhoun!AA158+Charleston!AA158+Cherokee!AA158+Chester!AA158+Chesterfield!AA158+Clarendon!AA158+Colleton!AA158+Darlington!AA158+Dorchester!AA158+Dillon!AA158+Edgefield!AA158+Fairfield!AA158+Florence!AA158+Georgetown!AA158+Greenville!AA158+Greenwood!AA158+Hampton!AA158+Horry!AA158+Jasper!AA158+Kershaw!AA158+Lancaster!AA158+Laurens!AA158+Lee!AA158+Lexington!AA158+Marion!AA158+Marlboro!AA158+McCormick!AA158+Newberry!AA158+Oconee!AA158+Orangeburg!AA158+Pickens!AA158+Richland!AA158+Saluda!AA158+Spartanburg!AA158+Sumter!AA158+Union!AA158+Williamsburg!AA158+York!AA158)</f>
        <v>220215116</v>
      </c>
      <c r="AB158" s="63">
        <v>228430003</v>
      </c>
      <c r="AC158" s="63">
        <v>231503905</v>
      </c>
      <c r="AD158" s="63">
        <v>289906858</v>
      </c>
      <c r="AE158" s="63">
        <v>315961481</v>
      </c>
      <c r="AF158" s="63">
        <v>268388368</v>
      </c>
      <c r="AG158" s="63">
        <v>303692837</v>
      </c>
      <c r="AH158" s="63">
        <v>295800309</v>
      </c>
      <c r="AI158" s="13">
        <v>4.4017022095461211E-2</v>
      </c>
      <c r="AJ158" s="13">
        <v>-2.5988522080288644E-2</v>
      </c>
    </row>
    <row r="159" spans="1:36" ht="10.5" customHeight="1" x14ac:dyDescent="0.2">
      <c r="A159" s="11"/>
      <c r="B159" s="19" t="s">
        <v>70</v>
      </c>
      <c r="C159" s="14"/>
      <c r="D159" s="19"/>
      <c r="E159" s="19"/>
      <c r="F159" s="2"/>
      <c r="G159" s="12">
        <v>83500491</v>
      </c>
      <c r="H159" s="12">
        <v>102115584</v>
      </c>
      <c r="I159" s="12">
        <v>121197200</v>
      </c>
      <c r="J159" s="12">
        <v>119716418.029</v>
      </c>
      <c r="K159" s="12">
        <v>126777281</v>
      </c>
      <c r="L159" s="12">
        <v>121267506</v>
      </c>
      <c r="M159" s="12">
        <v>153802734</v>
      </c>
      <c r="N159" s="12">
        <v>155927176.12</v>
      </c>
      <c r="O159" s="12">
        <f>SUM(Abbeville!O159+Aiken!O159+Allendale!O159+Anderson!O159+Bamberg!O159+Barnwell!O159+Beaufort!O159+Berkeley!O159+Calhoun!O159+Charleston!O159+Cherokee!O159+Chester!O159+Chesterfield!O159+Clarendon!O159+Colleton!O159+Darlington!O159+Dorchester!O159+Dillon!O159+Edgefield!O159+Fairfield!O159+Florence!O159+Georgetown!O159+Greenville!O159+Greenwood!O159+Hampton!O159+Horry!O159+Jasper!O159+Kershaw!O159+Lancaster!O159+Laurens!O159+Lee!O159+Lexington!O159+Marion!O159+Marlboro!O159+McCormick!O159+Newberry!O159+Oconee!O159+Orangeburg!O159+Pickens!O159+Richland!O159+Saluda!O159+Spartanburg!O159+Sumter!O159+Union!O159+Williamsburg!O159+York!O159)</f>
        <v>146431772</v>
      </c>
      <c r="P159" s="12">
        <f>SUM(Abbeville!P159+Aiken!P159+Allendale!P159+Anderson!P159+Bamberg!P159+Barnwell!P159+Beaufort!P159+Berkeley!P159+Calhoun!P159+Charleston!P159+Cherokee!P159+Chester!P159+Chesterfield!P159+Clarendon!P159+Colleton!P159+Darlington!P159+Dorchester!P159+Dillon!P159+Edgefield!P159+Fairfield!P159+Florence!P159+Georgetown!P159+Greenville!P159+Greenwood!P159+Hampton!P159+Horry!P159+Jasper!P159+Kershaw!P159+Lancaster!P159+Laurens!P159+Lee!P159+Lexington!P159+Marion!P159+Marlboro!P159+McCormick!P159+Newberry!P159+Oconee!P159+Orangeburg!P159+Pickens!P159+Richland!P159+Saluda!P159+Spartanburg!P159+Sumter!P159+Union!P159+Williamsburg!P159+York!P159)</f>
        <v>167133751</v>
      </c>
      <c r="Q159" s="12">
        <f>SUM(Abbeville!Q159+Aiken!Q159+Allendale!Q159+Anderson!Q159+Bamberg!Q159+Barnwell!Q159+Beaufort!Q159+Berkeley!Q159+Calhoun!Q159+Charleston!Q159+Cherokee!Q159+Chester!Q159+Chesterfield!Q159+Clarendon!Q159+Colleton!Q159+Darlington!Q159+Dorchester!Q159+Dillon!Q159+Edgefield!Q159+Fairfield!Q159+Florence!Q159+Georgetown!Q159+Greenville!Q159+Greenwood!Q159+Hampton!Q159+Horry!Q159+Jasper!Q159+Kershaw!Q159+Lancaster!Q159+Laurens!Q159+Lee!Q159+Lexington!Q159+Marion!Q159+Marlboro!Q159+McCormick!Q159+Newberry!Q159+Oconee!Q159+Orangeburg!Q159+Pickens!Q159+Richland!Q159+Saluda!Q159+Spartanburg!Q159+Sumter!Q159+Union!Q159+Williamsburg!Q159+York!Q159)</f>
        <v>183422821</v>
      </c>
      <c r="R159" s="63">
        <f>SUM(Abbeville!R159+Aiken!R159+Allendale!R159+Anderson!R159+Bamberg!R159+Barnwell!R159+Beaufort!R159+Berkeley!R159+Calhoun!R159+Charleston!R159+Cherokee!R159+Chester!R159+Chesterfield!R159+Clarendon!R159+Colleton!R159+Darlington!R159+Dorchester!R159+Dillon!R159+Edgefield!R159+Fairfield!R159+Florence!R159+Georgetown!R159+Greenville!R159+Greenwood!R159+Hampton!R159+Horry!R159+Jasper!R159+Kershaw!R159+Lancaster!R159+Laurens!R159+Lee!R159+Lexington!R159+Marion!R159+Marlboro!R159+McCormick!R159+Newberry!R159+Oconee!R159+Orangeburg!R159+Pickens!R159+Richland!R159+Saluda!R159+Spartanburg!R159+Sumter!R159+Union!R159+Williamsburg!R159+York!R159)</f>
        <v>209833450.37400052</v>
      </c>
      <c r="S159" s="63">
        <f>SUM(Abbeville!S159+Aiken!S159+Allendale!S159+Anderson!S159+Bamberg!S159+Barnwell!S159+Beaufort!S159+Berkeley!S159+Calhoun!S159+Charleston!S159+Cherokee!S159+Chester!S159+Chesterfield!S159+Clarendon!S159+Colleton!S159+Darlington!S159+Dorchester!S159+Dillon!S159+Edgefield!S159+Fairfield!S159+Florence!S159+Georgetown!S159+Greenville!S159+Greenwood!S159+Hampton!S159+Horry!S159+Jasper!S159+Kershaw!S159+Lancaster!S159+Laurens!S159+Lee!S159+Lexington!S159+Marion!S159+Marlboro!S159+McCormick!S159+Newberry!S159+Oconee!S159+Orangeburg!S159+Pickens!S159+Richland!S159+Saluda!S159+Spartanburg!S159+Sumter!S159+Union!S159+Williamsburg!S159+York!S159)</f>
        <v>197617506.07499999</v>
      </c>
      <c r="T159" s="63">
        <v>213692000.15000001</v>
      </c>
      <c r="U159" s="41">
        <f>SUM(Abbeville!U159+Aiken!U159+Allendale!U159+Anderson!U159+Bamberg!U159+Barnwell!U159+Beaufort!U159+Berkeley!U159+Calhoun!U159+Charleston!U159+Cherokee!U159+Chester!U159+Chesterfield!U159+Clarendon!U159+Colleton!U159+Darlington!U159+Dorchester!U159+Dillon!U159+Edgefield!U159+Fairfield!U159+Florence!U159+Georgetown!U159+Greenville!U159+Greenwood!U159+Hampton!U159+Horry!U159+Jasper!U159+Kershaw!U159+Lancaster!U159+Laurens!U159+Lee!U159+Lexington!U159+Marion!U159+Marlboro!U159+McCormick!U159+Newberry!U159+Oconee!U159+Orangeburg!U159+Pickens!U159+Richland!U159+Saluda!U159+Spartanburg!U159+Sumter!U159+Union!U159+Williamsburg!U159+York!U159)</f>
        <v>210161906.71000001</v>
      </c>
      <c r="V159" s="41">
        <f>SUM(Abbeville!V159+Aiken!V159+Allendale!V159+Anderson!V159+Bamberg!V159+Barnwell!V159+Beaufort!V159+Berkeley!V159+Calhoun!V159+Charleston!V159+Cherokee!V159+Chester!V159+Chesterfield!V159+Clarendon!V159+Colleton!V159+Darlington!V159+Dorchester!V159+Dillon!V159+Edgefield!V159+Fairfield!V159+Florence!V159+Georgetown!V159+Greenville!V159+Greenwood!V159+Hampton!V159+Horry!V159+Jasper!V159+Kershaw!V159+Lancaster!V159+Laurens!V159+Lee!V159+Lexington!V159+Marion!V159+Marlboro!V159+McCormick!V159+Newberry!V159+Oconee!V159+Orangeburg!V159+Pickens!V159+Richland!V159+Saluda!V159+Spartanburg!V159+Sumter!V159+Union!V159+Williamsburg!V159+York!V159)</f>
        <v>255915085.01999998</v>
      </c>
      <c r="W159" s="63">
        <f>SUM(Abbeville!W159+Aiken!W159+Allendale!W159+Anderson!W159+Bamberg!W159+Barnwell!W159+Beaufort!W159+Berkeley!W159+Calhoun!W159+Charleston!W159+Cherokee!W159+Chester!W159+Chesterfield!W159+Clarendon!W159+Colleton!W159+Darlington!W159+Dorchester!W159+Dillon!W159+Edgefield!W159+Fairfield!W159+Florence!W159+Georgetown!W159+Greenville!W159+Greenwood!W159+Hampton!W159+Horry!W159+Jasper!W159+Kershaw!W159+Lancaster!W159+Laurens!W159+Lee!W159+Lexington!W159+Marion!W159+Marlboro!W159+McCormick!W159+Newberry!W159+Oconee!W159+Orangeburg!W159+Pickens!W159+Richland!W159+Saluda!W159+Spartanburg!W159+Sumter!W159+Union!W159+Williamsburg!W159+York!W159)</f>
        <v>251413608.25</v>
      </c>
      <c r="X159" s="63">
        <f>SUM(Abbeville!X159+Aiken!X159+Allendale!X159+Anderson!X159+Bamberg!X159+Barnwell!X159+Beaufort!X159+Berkeley!X159+Calhoun!X159+Charleston!X159+Cherokee!X159+Chester!X159+Chesterfield!X159+Clarendon!X159+Colleton!X159+Darlington!X159+Dorchester!X159+Dillon!X159+Edgefield!X159+Fairfield!X159+Florence!X159+Georgetown!X159+Greenville!X159+Greenwood!X159+Hampton!X159+Horry!X159+Jasper!X159+Kershaw!X159+Lancaster!X159+Laurens!X159+Lee!X159+Lexington!X159+Marion!X159+Marlboro!X159+McCormick!X159+Newberry!X159+Oconee!X159+Orangeburg!X159+Pickens!X159+Richland!X159+Saluda!X159+Spartanburg!X159+Sumter!X159+Union!X159+Williamsburg!X159+York!X159)</f>
        <v>249442587.19999999</v>
      </c>
      <c r="Y159" s="63">
        <f>SUM(Abbeville!Y159+Aiken!Y159+Allendale!Y159+Anderson!Y159+Bamberg!Y159+Barnwell!Y159+Beaufort!Y159+Berkeley!Y159+Calhoun!Y159+Charleston!Y159+Cherokee!Y159+Chester!Y159+Chesterfield!Y159+Clarendon!Y159+Colleton!Y159+Darlington!Y159+Dorchester!Y159+Dillon!Y159+Edgefield!Y159+Fairfield!Y159+Florence!Y159+Georgetown!Y159+Greenville!Y159+Greenwood!Y159+Hampton!Y159+Horry!Y159+Jasper!Y159+Kershaw!Y159+Lancaster!Y159+Laurens!Y159+Lee!Y159+Lexington!Y159+Marion!Y159+Marlboro!Y159+McCormick!Y159+Newberry!Y159+Oconee!Y159+Orangeburg!Y159+Pickens!Y159+Richland!Y159+Saluda!Y159+Spartanburg!Y159+Sumter!Y159+Union!Y159+Williamsburg!Y159+York!Y159)</f>
        <v>252553049</v>
      </c>
      <c r="Z159" s="63">
        <f>SUM(Abbeville!Z159+Aiken!Z159+Allendale!Z159+Anderson!Z159+Bamberg!Z159+Barnwell!Z159+Beaufort!Z159+Berkeley!Z159+Calhoun!Z159+Charleston!Z159+Cherokee!Z159+Chester!Z159+Chesterfield!Z159+Clarendon!Z159+Colleton!Z159+Darlington!Z159+Dorchester!Z159+Dillon!Z159+Edgefield!Z159+Fairfield!Z159+Florence!Z159+Georgetown!Z159+Greenville!Z159+Greenwood!Z159+Hampton!Z159+Horry!Z159+Jasper!Z159+Kershaw!Z159+Lancaster!Z159+Laurens!Z159+Lee!Z159+Lexington!Z159+Marion!Z159+Marlboro!Z159+McCormick!Z159+Newberry!Z159+Oconee!Z159+Orangeburg!Z159+Pickens!Z159+Richland!Z159+Saluda!Z159+Spartanburg!Z159+Sumter!Z159+Union!Z159+Williamsburg!Z159+York!Z159)</f>
        <v>272691515</v>
      </c>
      <c r="AA159" s="63">
        <f>SUM(Abbeville!AA159+Aiken!AA159+Allendale!AA159+Anderson!AA159+Bamberg!AA159+Barnwell!AA159+Beaufort!AA159+Berkeley!AA159+Calhoun!AA159+Charleston!AA159+Cherokee!AA159+Chester!AA159+Chesterfield!AA159+Clarendon!AA159+Colleton!AA159+Darlington!AA159+Dorchester!AA159+Dillon!AA159+Edgefield!AA159+Fairfield!AA159+Florence!AA159+Georgetown!AA159+Greenville!AA159+Greenwood!AA159+Hampton!AA159+Horry!AA159+Jasper!AA159+Kershaw!AA159+Lancaster!AA159+Laurens!AA159+Lee!AA159+Lexington!AA159+Marion!AA159+Marlboro!AA159+McCormick!AA159+Newberry!AA159+Oconee!AA159+Orangeburg!AA159+Pickens!AA159+Richland!AA159+Saluda!AA159+Spartanburg!AA159+Sumter!AA159+Union!AA159+Williamsburg!AA159+York!AA159)</f>
        <v>301344206</v>
      </c>
      <c r="AB159" s="63">
        <v>282143201</v>
      </c>
      <c r="AC159" s="63">
        <v>272670142</v>
      </c>
      <c r="AD159" s="63">
        <v>291916954</v>
      </c>
      <c r="AE159" s="63">
        <v>343963324</v>
      </c>
      <c r="AF159" s="63">
        <v>337914642</v>
      </c>
      <c r="AG159" s="63">
        <v>364885305</v>
      </c>
      <c r="AH159" s="63">
        <v>398013023</v>
      </c>
      <c r="AI159" s="13">
        <v>5.9021105926001072E-2</v>
      </c>
      <c r="AJ159" s="13">
        <v>9.0789400247291402E-2</v>
      </c>
    </row>
    <row r="160" spans="1:36" ht="10.5" customHeight="1" x14ac:dyDescent="0.2">
      <c r="A160" s="11"/>
      <c r="B160" s="19" t="s">
        <v>71</v>
      </c>
      <c r="C160" s="14"/>
      <c r="D160" s="19"/>
      <c r="E160" s="19"/>
      <c r="F160" s="2"/>
      <c r="G160" s="12">
        <v>46677074</v>
      </c>
      <c r="H160" s="12">
        <v>48963148</v>
      </c>
      <c r="I160" s="12">
        <v>51922065</v>
      </c>
      <c r="J160" s="12">
        <v>56375645.001000002</v>
      </c>
      <c r="K160" s="12">
        <v>65933360</v>
      </c>
      <c r="L160" s="12">
        <v>74065541</v>
      </c>
      <c r="M160" s="12">
        <v>75047085</v>
      </c>
      <c r="N160" s="12">
        <v>87555118</v>
      </c>
      <c r="O160" s="12">
        <f>SUM(Abbeville!O160+Aiken!O160+Allendale!O160+Anderson!O160+Bamberg!O160+Barnwell!O160+Beaufort!O160+Berkeley!O160+Calhoun!O160+Charleston!O160+Cherokee!O160+Chester!O160+Chesterfield!O160+Clarendon!O160+Colleton!O160+Darlington!O160+Dorchester!O160+Dillon!O160+Edgefield!O160+Fairfield!O160+Florence!O160+Georgetown!O160+Greenville!O160+Greenwood!O160+Hampton!O160+Horry!O160+Jasper!O160+Kershaw!O160+Lancaster!O160+Laurens!O160+Lee!O160+Lexington!O160+Marion!O160+Marlboro!O160+McCormick!O160+Newberry!O160+Oconee!O160+Orangeburg!O160+Pickens!O160+Richland!O160+Saluda!O160+Spartanburg!O160+Sumter!O160+Union!O160+Williamsburg!O160+York!O160)</f>
        <v>95505570</v>
      </c>
      <c r="P160" s="12">
        <f>SUM(Abbeville!P160+Aiken!P160+Allendale!P160+Anderson!P160+Bamberg!P160+Barnwell!P160+Beaufort!P160+Berkeley!P160+Calhoun!P160+Charleston!P160+Cherokee!P160+Chester!P160+Chesterfield!P160+Clarendon!P160+Colleton!P160+Darlington!P160+Dorchester!P160+Dillon!P160+Edgefield!P160+Fairfield!P160+Florence!P160+Georgetown!P160+Greenville!P160+Greenwood!P160+Hampton!P160+Horry!P160+Jasper!P160+Kershaw!P160+Lancaster!P160+Laurens!P160+Lee!P160+Lexington!P160+Marion!P160+Marlboro!P160+McCormick!P160+Newberry!P160+Oconee!P160+Orangeburg!P160+Pickens!P160+Richland!P160+Saluda!P160+Spartanburg!P160+Sumter!P160+Union!P160+Williamsburg!P160+York!P160)</f>
        <v>100401221</v>
      </c>
      <c r="Q160" s="12">
        <f>SUM(Abbeville!Q160+Aiken!Q160+Allendale!Q160+Anderson!Q160+Bamberg!Q160+Barnwell!Q160+Beaufort!Q160+Berkeley!Q160+Calhoun!Q160+Charleston!Q160+Cherokee!Q160+Chester!Q160+Chesterfield!Q160+Clarendon!Q160+Colleton!Q160+Darlington!Q160+Dorchester!Q160+Dillon!Q160+Edgefield!Q160+Fairfield!Q160+Florence!Q160+Georgetown!Q160+Greenville!Q160+Greenwood!Q160+Hampton!Q160+Horry!Q160+Jasper!Q160+Kershaw!Q160+Lancaster!Q160+Laurens!Q160+Lee!Q160+Lexington!Q160+Marion!Q160+Marlboro!Q160+McCormick!Q160+Newberry!Q160+Oconee!Q160+Orangeburg!Q160+Pickens!Q160+Richland!Q160+Saluda!Q160+Spartanburg!Q160+Sumter!Q160+Union!Q160+Williamsburg!Q160+York!Q160)</f>
        <v>103136591</v>
      </c>
      <c r="R160" s="63">
        <f>SUM(Abbeville!R160+Aiken!R160+Allendale!R160+Anderson!R160+Bamberg!R160+Barnwell!R160+Beaufort!R160+Berkeley!R160+Calhoun!R160+Charleston!R160+Cherokee!R160+Chester!R160+Chesterfield!R160+Clarendon!R160+Colleton!R160+Darlington!R160+Dorchester!R160+Dillon!R160+Edgefield!R160+Fairfield!R160+Florence!R160+Georgetown!R160+Greenville!R160+Greenwood!R160+Hampton!R160+Horry!R160+Jasper!R160+Kershaw!R160+Lancaster!R160+Laurens!R160+Lee!R160+Lexington!R160+Marion!R160+Marlboro!R160+McCormick!R160+Newberry!R160+Oconee!R160+Orangeburg!R160+Pickens!R160+Richland!R160+Saluda!R160+Spartanburg!R160+Sumter!R160+Union!R160+Williamsburg!R160+York!R160)</f>
        <v>106975156.29565564</v>
      </c>
      <c r="S160" s="63">
        <f>SUM(Abbeville!S160+Aiken!S160+Allendale!S160+Anderson!S160+Bamberg!S160+Barnwell!S160+Beaufort!S160+Berkeley!S160+Calhoun!S160+Charleston!S160+Cherokee!S160+Chester!S160+Chesterfield!S160+Clarendon!S160+Colleton!S160+Darlington!S160+Dorchester!S160+Dillon!S160+Edgefield!S160+Fairfield!S160+Florence!S160+Georgetown!S160+Greenville!S160+Greenwood!S160+Hampton!S160+Horry!S160+Jasper!S160+Kershaw!S160+Lancaster!S160+Laurens!S160+Lee!S160+Lexington!S160+Marion!S160+Marlboro!S160+McCormick!S160+Newberry!S160+Oconee!S160+Orangeburg!S160+Pickens!S160+Richland!S160+Saluda!S160+Spartanburg!S160+Sumter!S160+Union!S160+Williamsburg!S160+York!S160)</f>
        <v>112601085.778</v>
      </c>
      <c r="T160" s="63">
        <v>117912239.89</v>
      </c>
      <c r="U160" s="41">
        <f>SUM(Abbeville!U160+Aiken!U160+Allendale!U160+Anderson!U160+Bamberg!U160+Barnwell!U160+Beaufort!U160+Berkeley!U160+Calhoun!U160+Charleston!U160+Cherokee!U160+Chester!U160+Chesterfield!U160+Clarendon!U160+Colleton!U160+Darlington!U160+Dorchester!U160+Dillon!U160+Edgefield!U160+Fairfield!U160+Florence!U160+Georgetown!U160+Greenville!U160+Greenwood!U160+Hampton!U160+Horry!U160+Jasper!U160+Kershaw!U160+Lancaster!U160+Laurens!U160+Lee!U160+Lexington!U160+Marion!U160+Marlboro!U160+McCormick!U160+Newberry!U160+Oconee!U160+Orangeburg!U160+Pickens!U160+Richland!U160+Saluda!U160+Spartanburg!U160+Sumter!U160+Union!U160+Williamsburg!U160+York!U160)</f>
        <v>127778579</v>
      </c>
      <c r="V160" s="41">
        <f>SUM(Abbeville!V160+Aiken!V160+Allendale!V160+Anderson!V160+Bamberg!V160+Barnwell!V160+Beaufort!V160+Berkeley!V160+Calhoun!V160+Charleston!V160+Cherokee!V160+Chester!V160+Chesterfield!V160+Clarendon!V160+Colleton!V160+Darlington!V160+Dorchester!V160+Dillon!V160+Edgefield!V160+Fairfield!V160+Florence!V160+Georgetown!V160+Greenville!V160+Greenwood!V160+Hampton!V160+Horry!V160+Jasper!V160+Kershaw!V160+Lancaster!V160+Laurens!V160+Lee!V160+Lexington!V160+Marion!V160+Marlboro!V160+McCormick!V160+Newberry!V160+Oconee!V160+Orangeburg!V160+Pickens!V160+Richland!V160+Saluda!V160+Spartanburg!V160+Sumter!V160+Union!V160+Williamsburg!V160+York!V160)</f>
        <v>144168393.97</v>
      </c>
      <c r="W160" s="63">
        <f>SUM(Abbeville!W160+Aiken!W160+Allendale!W160+Anderson!W160+Bamberg!W160+Barnwell!W160+Beaufort!W160+Berkeley!W160+Calhoun!W160+Charleston!W160+Cherokee!W160+Chester!W160+Chesterfield!W160+Clarendon!W160+Colleton!W160+Darlington!W160+Dorchester!W160+Dillon!W160+Edgefield!W160+Fairfield!W160+Florence!W160+Georgetown!W160+Greenville!W160+Greenwood!W160+Hampton!W160+Horry!W160+Jasper!W160+Kershaw!W160+Lancaster!W160+Laurens!W160+Lee!W160+Lexington!W160+Marion!W160+Marlboro!W160+McCormick!W160+Newberry!W160+Oconee!W160+Orangeburg!W160+Pickens!W160+Richland!W160+Saluda!W160+Spartanburg!W160+Sumter!W160+Union!W160+Williamsburg!W160+York!W160)</f>
        <v>148626615</v>
      </c>
      <c r="X160" s="63">
        <f>SUM(Abbeville!X160+Aiken!X160+Allendale!X160+Anderson!X160+Bamberg!X160+Barnwell!X160+Beaufort!X160+Berkeley!X160+Calhoun!X160+Charleston!X160+Cherokee!X160+Chester!X160+Chesterfield!X160+Clarendon!X160+Colleton!X160+Darlington!X160+Dorchester!X160+Dillon!X160+Edgefield!X160+Fairfield!X160+Florence!X160+Georgetown!X160+Greenville!X160+Greenwood!X160+Hampton!X160+Horry!X160+Jasper!X160+Kershaw!X160+Lancaster!X160+Laurens!X160+Lee!X160+Lexington!X160+Marion!X160+Marlboro!X160+McCormick!X160+Newberry!X160+Oconee!X160+Orangeburg!X160+Pickens!X160+Richland!X160+Saluda!X160+Spartanburg!X160+Sumter!X160+Union!X160+Williamsburg!X160+York!X160)</f>
        <v>138984198</v>
      </c>
      <c r="Y160" s="63">
        <f>SUM(Abbeville!Y160+Aiken!Y160+Allendale!Y160+Anderson!Y160+Bamberg!Y160+Barnwell!Y160+Beaufort!Y160+Berkeley!Y160+Calhoun!Y160+Charleston!Y160+Cherokee!Y160+Chester!Y160+Chesterfield!Y160+Clarendon!Y160+Colleton!Y160+Darlington!Y160+Dorchester!Y160+Dillon!Y160+Edgefield!Y160+Fairfield!Y160+Florence!Y160+Georgetown!Y160+Greenville!Y160+Greenwood!Y160+Hampton!Y160+Horry!Y160+Jasper!Y160+Kershaw!Y160+Lancaster!Y160+Laurens!Y160+Lee!Y160+Lexington!Y160+Marion!Y160+Marlboro!Y160+McCormick!Y160+Newberry!Y160+Oconee!Y160+Orangeburg!Y160+Pickens!Y160+Richland!Y160+Saluda!Y160+Spartanburg!Y160+Sumter!Y160+Union!Y160+Williamsburg!Y160+York!Y160)</f>
        <v>149674774</v>
      </c>
      <c r="Z160" s="63">
        <f>SUM(Abbeville!Z160+Aiken!Z160+Allendale!Z160+Anderson!Z160+Bamberg!Z160+Barnwell!Z160+Beaufort!Z160+Berkeley!Z160+Calhoun!Z160+Charleston!Z160+Cherokee!Z160+Chester!Z160+Chesterfield!Z160+Clarendon!Z160+Colleton!Z160+Darlington!Z160+Dorchester!Z160+Dillon!Z160+Edgefield!Z160+Fairfield!Z160+Florence!Z160+Georgetown!Z160+Greenville!Z160+Greenwood!Z160+Hampton!Z160+Horry!Z160+Jasper!Z160+Kershaw!Z160+Lancaster!Z160+Laurens!Z160+Lee!Z160+Lexington!Z160+Marion!Z160+Marlboro!Z160+McCormick!Z160+Newberry!Z160+Oconee!Z160+Orangeburg!Z160+Pickens!Z160+Richland!Z160+Saluda!Z160+Spartanburg!Z160+Sumter!Z160+Union!Z160+Williamsburg!Z160+York!Z160)</f>
        <v>167965472</v>
      </c>
      <c r="AA160" s="63">
        <f>SUM(Abbeville!AA160+Aiken!AA160+Allendale!AA160+Anderson!AA160+Bamberg!AA160+Barnwell!AA160+Beaufort!AA160+Berkeley!AA160+Calhoun!AA160+Charleston!AA160+Cherokee!AA160+Chester!AA160+Chesterfield!AA160+Clarendon!AA160+Colleton!AA160+Darlington!AA160+Dorchester!AA160+Dillon!AA160+Edgefield!AA160+Fairfield!AA160+Florence!AA160+Georgetown!AA160+Greenville!AA160+Greenwood!AA160+Hampton!AA160+Horry!AA160+Jasper!AA160+Kershaw!AA160+Lancaster!AA160+Laurens!AA160+Lee!AA160+Lexington!AA160+Marion!AA160+Marlboro!AA160+McCormick!AA160+Newberry!AA160+Oconee!AA160+Orangeburg!AA160+Pickens!AA160+Richland!AA160+Saluda!AA160+Spartanburg!AA160+Sumter!AA160+Union!AA160+Williamsburg!AA160+York!AA160)</f>
        <v>155232748</v>
      </c>
      <c r="AB160" s="63">
        <v>181712434</v>
      </c>
      <c r="AC160" s="63">
        <v>203092214</v>
      </c>
      <c r="AD160" s="63">
        <v>205477941</v>
      </c>
      <c r="AE160" s="63">
        <v>222704380</v>
      </c>
      <c r="AF160" s="63">
        <v>234654345</v>
      </c>
      <c r="AG160" s="63">
        <v>269832261</v>
      </c>
      <c r="AH160" s="63">
        <v>239706194</v>
      </c>
      <c r="AI160" s="13">
        <v>4.7246944151526193E-2</v>
      </c>
      <c r="AJ160" s="13">
        <v>-0.11164738748566466</v>
      </c>
    </row>
    <row r="161" spans="1:38" ht="10.5" customHeight="1" x14ac:dyDescent="0.2">
      <c r="A161" s="11"/>
      <c r="B161" s="19" t="s">
        <v>72</v>
      </c>
      <c r="C161" s="14"/>
      <c r="D161" s="19"/>
      <c r="E161" s="19"/>
      <c r="F161" s="2"/>
      <c r="G161" s="12">
        <v>43981977</v>
      </c>
      <c r="H161" s="12">
        <v>36561604</v>
      </c>
      <c r="I161" s="12">
        <v>38732759</v>
      </c>
      <c r="J161" s="12">
        <v>36825466.413999997</v>
      </c>
      <c r="K161" s="12">
        <v>36588794</v>
      </c>
      <c r="L161" s="12">
        <v>40719094</v>
      </c>
      <c r="M161" s="12">
        <v>41822028</v>
      </c>
      <c r="N161" s="12">
        <v>33616977</v>
      </c>
      <c r="O161" s="12">
        <f>SUM(Abbeville!O161+Aiken!O161+Allendale!O161+Anderson!O161+Bamberg!O161+Barnwell!O161+Beaufort!O161+Berkeley!O161+Calhoun!O161+Charleston!O161+Cherokee!O161+Chester!O161+Chesterfield!O161+Clarendon!O161+Colleton!O161+Darlington!O161+Dorchester!O161+Dillon!O161+Edgefield!O161+Fairfield!O161+Florence!O161+Georgetown!O161+Greenville!O161+Greenwood!O161+Hampton!O161+Horry!O161+Jasper!O161+Kershaw!O161+Lancaster!O161+Laurens!O161+Lee!O161+Lexington!O161+Marion!O161+Marlboro!O161+McCormick!O161+Newberry!O161+Oconee!O161+Orangeburg!O161+Pickens!O161+Richland!O161+Saluda!O161+Spartanburg!O161+Sumter!O161+Union!O161+Williamsburg!O161+York!O161)</f>
        <v>46186312</v>
      </c>
      <c r="P161" s="12">
        <f>SUM(Abbeville!P161+Aiken!P161+Allendale!P161+Anderson!P161+Bamberg!P161+Barnwell!P161+Beaufort!P161+Berkeley!P161+Calhoun!P161+Charleston!P161+Cherokee!P161+Chester!P161+Chesterfield!P161+Clarendon!P161+Colleton!P161+Darlington!P161+Dorchester!P161+Dillon!P161+Edgefield!P161+Fairfield!P161+Florence!P161+Georgetown!P161+Greenville!P161+Greenwood!P161+Hampton!P161+Horry!P161+Jasper!P161+Kershaw!P161+Lancaster!P161+Laurens!P161+Lee!P161+Lexington!P161+Marion!P161+Marlboro!P161+McCormick!P161+Newberry!P161+Oconee!P161+Orangeburg!P161+Pickens!P161+Richland!P161+Saluda!P161+Spartanburg!P161+Sumter!P161+Union!P161+Williamsburg!P161+York!P161)</f>
        <v>77226669</v>
      </c>
      <c r="Q161" s="12">
        <f>SUM(Abbeville!Q161+Aiken!Q161+Allendale!Q161+Anderson!Q161+Bamberg!Q161+Barnwell!Q161+Beaufort!Q161+Berkeley!Q161+Calhoun!Q161+Charleston!Q161+Cherokee!Q161+Chester!Q161+Chesterfield!Q161+Clarendon!Q161+Colleton!Q161+Darlington!Q161+Dorchester!Q161+Dillon!Q161+Edgefield!Q161+Fairfield!Q161+Florence!Q161+Georgetown!Q161+Greenville!Q161+Greenwood!Q161+Hampton!Q161+Horry!Q161+Jasper!Q161+Kershaw!Q161+Lancaster!Q161+Laurens!Q161+Lee!Q161+Lexington!Q161+Marion!Q161+Marlboro!Q161+McCormick!Q161+Newberry!Q161+Oconee!Q161+Orangeburg!Q161+Pickens!Q161+Richland!Q161+Saluda!Q161+Spartanburg!Q161+Sumter!Q161+Union!Q161+Williamsburg!Q161+York!Q161)</f>
        <v>59948610</v>
      </c>
      <c r="R161" s="63">
        <f>SUM(Abbeville!R161+Aiken!R161+Allendale!R161+Anderson!R161+Bamberg!R161+Barnwell!R161+Beaufort!R161+Berkeley!R161+Calhoun!R161+Charleston!R161+Cherokee!R161+Chester!R161+Chesterfield!R161+Clarendon!R161+Colleton!R161+Darlington!R161+Dorchester!R161+Dillon!R161+Edgefield!R161+Fairfield!R161+Florence!R161+Georgetown!R161+Greenville!R161+Greenwood!R161+Hampton!R161+Horry!R161+Jasper!R161+Kershaw!R161+Lancaster!R161+Laurens!R161+Lee!R161+Lexington!R161+Marion!R161+Marlboro!R161+McCormick!R161+Newberry!R161+Oconee!R161+Orangeburg!R161+Pickens!R161+Richland!R161+Saluda!R161+Spartanburg!R161+Sumter!R161+Union!R161+Williamsburg!R161+York!R161)</f>
        <v>54067470</v>
      </c>
      <c r="S161" s="63">
        <f>SUM(Abbeville!S161+Aiken!S161+Allendale!S161+Anderson!S161+Bamberg!S161+Barnwell!S161+Beaufort!S161+Berkeley!S161+Calhoun!S161+Charleston!S161+Cherokee!S161+Chester!S161+Chesterfield!S161+Clarendon!S161+Colleton!S161+Darlington!S161+Dorchester!S161+Dillon!S161+Edgefield!S161+Fairfield!S161+Florence!S161+Georgetown!S161+Greenville!S161+Greenwood!S161+Hampton!S161+Horry!S161+Jasper!S161+Kershaw!S161+Lancaster!S161+Laurens!S161+Lee!S161+Lexington!S161+Marion!S161+Marlboro!S161+McCormick!S161+Newberry!S161+Oconee!S161+Orangeburg!S161+Pickens!S161+Richland!S161+Saluda!S161+Spartanburg!S161+Sumter!S161+Union!S161+Williamsburg!S161+York!S161)</f>
        <v>54349188.383000001</v>
      </c>
      <c r="T161" s="63">
        <v>133069171</v>
      </c>
      <c r="U161" s="41">
        <f>SUM(Abbeville!U161+Aiken!U161+Allendale!U161+Anderson!U161+Bamberg!U161+Barnwell!U161+Beaufort!U161+Berkeley!U161+Calhoun!U161+Charleston!U161+Cherokee!U161+Chester!U161+Chesterfield!U161+Clarendon!U161+Colleton!U161+Darlington!U161+Dorchester!U161+Dillon!U161+Edgefield!U161+Fairfield!U161+Florence!U161+Georgetown!U161+Greenville!U161+Greenwood!U161+Hampton!U161+Horry!U161+Jasper!U161+Kershaw!U161+Lancaster!U161+Laurens!U161+Lee!U161+Lexington!U161+Marion!U161+Marlboro!U161+McCormick!U161+Newberry!U161+Oconee!U161+Orangeburg!U161+Pickens!U161+Richland!U161+Saluda!U161+Spartanburg!U161+Sumter!U161+Union!U161+Williamsburg!U161+York!U161)</f>
        <v>144402751</v>
      </c>
      <c r="V161" s="41">
        <f>SUM(Abbeville!V161+Aiken!V161+Allendale!V161+Anderson!V161+Bamberg!V161+Barnwell!V161+Beaufort!V161+Berkeley!V161+Calhoun!V161+Charleston!V161+Cherokee!V161+Chester!V161+Chesterfield!V161+Clarendon!V161+Colleton!V161+Darlington!V161+Dorchester!V161+Dillon!V161+Edgefield!V161+Fairfield!V161+Florence!V161+Georgetown!V161+Greenville!V161+Greenwood!V161+Hampton!V161+Horry!V161+Jasper!V161+Kershaw!V161+Lancaster!V161+Laurens!V161+Lee!V161+Lexington!V161+Marion!V161+Marlboro!V161+McCormick!V161+Newberry!V161+Oconee!V161+Orangeburg!V161+Pickens!V161+Richland!V161+Saluda!V161+Spartanburg!V161+Sumter!V161+Union!V161+Williamsburg!V161+York!V161)</f>
        <v>172645110</v>
      </c>
      <c r="W161" s="63">
        <f>SUM(Abbeville!W161+Aiken!W161+Allendale!W161+Anderson!W161+Bamberg!W161+Barnwell!W161+Beaufort!W161+Berkeley!W161+Calhoun!W161+Charleston!W161+Cherokee!W161+Chester!W161+Chesterfield!W161+Clarendon!W161+Colleton!W161+Darlington!W161+Dorchester!W161+Dillon!W161+Edgefield!W161+Fairfield!W161+Florence!W161+Georgetown!W161+Greenville!W161+Greenwood!W161+Hampton!W161+Horry!W161+Jasper!W161+Kershaw!W161+Lancaster!W161+Laurens!W161+Lee!W161+Lexington!W161+Marion!W161+Marlboro!W161+McCormick!W161+Newberry!W161+Oconee!W161+Orangeburg!W161+Pickens!W161+Richland!W161+Saluda!W161+Spartanburg!W161+Sumter!W161+Union!W161+Williamsburg!W161+York!W161)</f>
        <v>237581428</v>
      </c>
      <c r="X161" s="63">
        <f>SUM(Abbeville!X161+Aiken!X161+Allendale!X161+Anderson!X161+Bamberg!X161+Barnwell!X161+Beaufort!X161+Berkeley!X161+Calhoun!X161+Charleston!X161+Cherokee!X161+Chester!X161+Chesterfield!X161+Clarendon!X161+Colleton!X161+Darlington!X161+Dorchester!X161+Dillon!X161+Edgefield!X161+Fairfield!X161+Florence!X161+Georgetown!X161+Greenville!X161+Greenwood!X161+Hampton!X161+Horry!X161+Jasper!X161+Kershaw!X161+Lancaster!X161+Laurens!X161+Lee!X161+Lexington!X161+Marion!X161+Marlboro!X161+McCormick!X161+Newberry!X161+Oconee!X161+Orangeburg!X161+Pickens!X161+Richland!X161+Saluda!X161+Spartanburg!X161+Sumter!X161+Union!X161+Williamsburg!X161+York!X161)</f>
        <v>322521025</v>
      </c>
      <c r="Y161" s="63">
        <f>SUM(Abbeville!Y161+Aiken!Y161+Allendale!Y161+Anderson!Y161+Bamberg!Y161+Barnwell!Y161+Beaufort!Y161+Berkeley!Y161+Calhoun!Y161+Charleston!Y161+Cherokee!Y161+Chester!Y161+Chesterfield!Y161+Clarendon!Y161+Colleton!Y161+Darlington!Y161+Dorchester!Y161+Dillon!Y161+Edgefield!Y161+Fairfield!Y161+Florence!Y161+Georgetown!Y161+Greenville!Y161+Greenwood!Y161+Hampton!Y161+Horry!Y161+Jasper!Y161+Kershaw!Y161+Lancaster!Y161+Laurens!Y161+Lee!Y161+Lexington!Y161+Marion!Y161+Marlboro!Y161+McCormick!Y161+Newberry!Y161+Oconee!Y161+Orangeburg!Y161+Pickens!Y161+Richland!Y161+Saluda!Y161+Spartanburg!Y161+Sumter!Y161+Union!Y161+Williamsburg!Y161+York!Y161)</f>
        <v>273047772</v>
      </c>
      <c r="Z161" s="63">
        <f>SUM(Abbeville!Z161+Aiken!Z161+Allendale!Z161+Anderson!Z161+Bamberg!Z161+Barnwell!Z161+Beaufort!Z161+Berkeley!Z161+Calhoun!Z161+Charleston!Z161+Cherokee!Z161+Chester!Z161+Chesterfield!Z161+Clarendon!Z161+Colleton!Z161+Darlington!Z161+Dorchester!Z161+Dillon!Z161+Edgefield!Z161+Fairfield!Z161+Florence!Z161+Georgetown!Z161+Greenville!Z161+Greenwood!Z161+Hampton!Z161+Horry!Z161+Jasper!Z161+Kershaw!Z161+Lancaster!Z161+Laurens!Z161+Lee!Z161+Lexington!Z161+Marion!Z161+Marlboro!Z161+McCormick!Z161+Newberry!Z161+Oconee!Z161+Orangeburg!Z161+Pickens!Z161+Richland!Z161+Saluda!Z161+Spartanburg!Z161+Sumter!Z161+Union!Z161+Williamsburg!Z161+York!Z161)</f>
        <v>282090226</v>
      </c>
      <c r="AA161" s="63">
        <f>SUM(Abbeville!AA161+Aiken!AA161+Allendale!AA161+Anderson!AA161+Bamberg!AA161+Barnwell!AA161+Beaufort!AA161+Berkeley!AA161+Calhoun!AA161+Charleston!AA161+Cherokee!AA161+Chester!AA161+Chesterfield!AA161+Clarendon!AA161+Colleton!AA161+Darlington!AA161+Dorchester!AA161+Dillon!AA161+Edgefield!AA161+Fairfield!AA161+Florence!AA161+Georgetown!AA161+Greenville!AA161+Greenwood!AA161+Hampton!AA161+Horry!AA161+Jasper!AA161+Kershaw!AA161+Lancaster!AA161+Laurens!AA161+Lee!AA161+Lexington!AA161+Marion!AA161+Marlboro!AA161+McCormick!AA161+Newberry!AA161+Oconee!AA161+Orangeburg!AA161+Pickens!AA161+Richland!AA161+Saluda!AA161+Spartanburg!AA161+Sumter!AA161+Union!AA161+Williamsburg!AA161+York!AA161)</f>
        <v>374571229</v>
      </c>
      <c r="AB161" s="63">
        <v>401312517</v>
      </c>
      <c r="AC161" s="63">
        <v>408229077</v>
      </c>
      <c r="AD161" s="63">
        <v>430359180</v>
      </c>
      <c r="AE161" s="63">
        <v>388580749</v>
      </c>
      <c r="AF161" s="63">
        <v>391200124</v>
      </c>
      <c r="AG161" s="63">
        <v>661235187</v>
      </c>
      <c r="AH161" s="63">
        <v>549705856</v>
      </c>
      <c r="AI161" s="13">
        <v>5.3839832148153466E-2</v>
      </c>
      <c r="AJ161" s="13">
        <v>-0.16866817312914717</v>
      </c>
    </row>
    <row r="162" spans="1:38" ht="10.5" customHeight="1" x14ac:dyDescent="0.2">
      <c r="A162" s="11"/>
      <c r="B162" s="19" t="s">
        <v>73</v>
      </c>
      <c r="C162" s="14"/>
      <c r="D162" s="19"/>
      <c r="E162" s="19"/>
      <c r="F162" s="2"/>
      <c r="G162" s="12">
        <v>109908582</v>
      </c>
      <c r="H162" s="12">
        <v>105804948</v>
      </c>
      <c r="I162" s="12">
        <v>85653092</v>
      </c>
      <c r="J162" s="12">
        <v>98684983.560000002</v>
      </c>
      <c r="K162" s="12">
        <v>89916606</v>
      </c>
      <c r="L162" s="12">
        <v>66121655</v>
      </c>
      <c r="M162" s="12">
        <v>86134568</v>
      </c>
      <c r="N162" s="12">
        <v>128790142</v>
      </c>
      <c r="O162" s="12">
        <f>SUM(Abbeville!O162+Aiken!O162+Allendale!O162+Anderson!O162+Bamberg!O162+Barnwell!O162+Beaufort!O162+Berkeley!O162+Calhoun!O162+Charleston!O162+Cherokee!O162+Chester!O162+Chesterfield!O162+Clarendon!O162+Colleton!O162+Darlington!O162+Dorchester!O162+Dillon!O162+Edgefield!O162+Fairfield!O162+Florence!O162+Georgetown!O162+Greenville!O162+Greenwood!O162+Hampton!O162+Horry!O162+Jasper!O162+Kershaw!O162+Lancaster!O162+Laurens!O162+Lee!O162+Lexington!O162+Marion!O162+Marlboro!O162+McCormick!O162+Newberry!O162+Oconee!O162+Orangeburg!O162+Pickens!O162+Richland!O162+Saluda!O162+Spartanburg!O162+Sumter!O162+Union!O162+Williamsburg!O162+York!O162)</f>
        <v>164942648</v>
      </c>
      <c r="P162" s="12">
        <f>SUM(Abbeville!P162+Aiken!P162+Allendale!P162+Anderson!P162+Bamberg!P162+Barnwell!P162+Beaufort!P162+Berkeley!P162+Calhoun!P162+Charleston!P162+Cherokee!P162+Chester!P162+Chesterfield!P162+Clarendon!P162+Colleton!P162+Darlington!P162+Dorchester!P162+Dillon!P162+Edgefield!P162+Fairfield!P162+Florence!P162+Georgetown!P162+Greenville!P162+Greenwood!P162+Hampton!P162+Horry!P162+Jasper!P162+Kershaw!P162+Lancaster!P162+Laurens!P162+Lee!P162+Lexington!P162+Marion!P162+Marlboro!P162+McCormick!P162+Newberry!P162+Oconee!P162+Orangeburg!P162+Pickens!P162+Richland!P162+Saluda!P162+Spartanburg!P162+Sumter!P162+Union!P162+Williamsburg!P162+York!P162)</f>
        <v>127907473</v>
      </c>
      <c r="Q162" s="12">
        <f>SUM(Abbeville!Q162+Aiken!Q162+Allendale!Q162+Anderson!Q162+Bamberg!Q162+Barnwell!Q162+Beaufort!Q162+Berkeley!Q162+Calhoun!Q162+Charleston!Q162+Cherokee!Q162+Chester!Q162+Chesterfield!Q162+Clarendon!Q162+Colleton!Q162+Darlington!Q162+Dorchester!Q162+Dillon!Q162+Edgefield!Q162+Fairfield!Q162+Florence!Q162+Georgetown!Q162+Greenville!Q162+Greenwood!Q162+Hampton!Q162+Horry!Q162+Jasper!Q162+Kershaw!Q162+Lancaster!Q162+Laurens!Q162+Lee!Q162+Lexington!Q162+Marion!Q162+Marlboro!Q162+McCormick!Q162+Newberry!Q162+Oconee!Q162+Orangeburg!Q162+Pickens!Q162+Richland!Q162+Saluda!Q162+Spartanburg!Q162+Sumter!Q162+Union!Q162+Williamsburg!Q162+York!Q162)</f>
        <v>125217150</v>
      </c>
      <c r="R162" s="63">
        <f>SUM(Abbeville!R162+Aiken!R162+Allendale!R162+Anderson!R162+Bamberg!R162+Barnwell!R162+Beaufort!R162+Berkeley!R162+Calhoun!R162+Charleston!R162+Cherokee!R162+Chester!R162+Chesterfield!R162+Clarendon!R162+Colleton!R162+Darlington!R162+Dorchester!R162+Dillon!R162+Edgefield!R162+Fairfield!R162+Florence!R162+Georgetown!R162+Greenville!R162+Greenwood!R162+Hampton!R162+Horry!R162+Jasper!R162+Kershaw!R162+Lancaster!R162+Laurens!R162+Lee!R162+Lexington!R162+Marion!R162+Marlboro!R162+McCormick!R162+Newberry!R162+Oconee!R162+Orangeburg!R162+Pickens!R162+Richland!R162+Saluda!R162+Spartanburg!R162+Sumter!R162+Union!R162+Williamsburg!R162+York!R162)</f>
        <v>158364664.29565564</v>
      </c>
      <c r="S162" s="63">
        <f>SUM(Abbeville!S162+Aiken!S162+Allendale!S162+Anderson!S162+Bamberg!S162+Barnwell!S162+Beaufort!S162+Berkeley!S162+Calhoun!S162+Charleston!S162+Cherokee!S162+Chester!S162+Chesterfield!S162+Clarendon!S162+Colleton!S162+Darlington!S162+Dorchester!S162+Dillon!S162+Edgefield!S162+Fairfield!S162+Florence!S162+Georgetown!S162+Greenville!S162+Greenwood!S162+Hampton!S162+Horry!S162+Jasper!S162+Kershaw!S162+Lancaster!S162+Laurens!S162+Lee!S162+Lexington!S162+Marion!S162+Marlboro!S162+McCormick!S162+Newberry!S162+Oconee!S162+Orangeburg!S162+Pickens!S162+Richland!S162+Saluda!S162+Spartanburg!S162+Sumter!S162+Union!S162+Williamsburg!S162+York!S162)</f>
        <v>150068568</v>
      </c>
      <c r="T162" s="63">
        <v>154629473</v>
      </c>
      <c r="U162" s="41">
        <f>SUM(Abbeville!U162+Aiken!U162+Allendale!U162+Anderson!U162+Bamberg!U162+Barnwell!U162+Beaufort!U162+Berkeley!U162+Calhoun!U162+Charleston!U162+Cherokee!U162+Chester!U162+Chesterfield!U162+Clarendon!U162+Colleton!U162+Darlington!U162+Dorchester!U162+Dillon!U162+Edgefield!U162+Fairfield!U162+Florence!U162+Georgetown!U162+Greenville!U162+Greenwood!U162+Hampton!U162+Horry!U162+Jasper!U162+Kershaw!U162+Lancaster!U162+Laurens!U162+Lee!U162+Lexington!U162+Marion!U162+Marlboro!U162+McCormick!U162+Newberry!U162+Oconee!U162+Orangeburg!U162+Pickens!U162+Richland!U162+Saluda!U162+Spartanburg!U162+Sumter!U162+Union!U162+Williamsburg!U162+York!U162)</f>
        <v>151940376</v>
      </c>
      <c r="V162" s="41">
        <f>SUM(Abbeville!V162+Aiken!V162+Allendale!V162+Anderson!V162+Bamberg!V162+Barnwell!V162+Beaufort!V162+Berkeley!V162+Calhoun!V162+Charleston!V162+Cherokee!V162+Chester!V162+Chesterfield!V162+Clarendon!V162+Colleton!V162+Darlington!V162+Dorchester!V162+Dillon!V162+Edgefield!V162+Fairfield!V162+Florence!V162+Georgetown!V162+Greenville!V162+Greenwood!V162+Hampton!V162+Horry!V162+Jasper!V162+Kershaw!V162+Lancaster!V162+Laurens!V162+Lee!V162+Lexington!V162+Marion!V162+Marlboro!V162+McCormick!V162+Newberry!V162+Oconee!V162+Orangeburg!V162+Pickens!V162+Richland!V162+Saluda!V162+Spartanburg!V162+Sumter!V162+Union!V162+Williamsburg!V162+York!V162)</f>
        <v>156853951.12</v>
      </c>
      <c r="W162" s="63">
        <f>SUM(Abbeville!W162+Aiken!W162+Allendale!W162+Anderson!W162+Bamberg!W162+Barnwell!W162+Beaufort!W162+Berkeley!W162+Calhoun!W162+Charleston!W162+Cherokee!W162+Chester!W162+Chesterfield!W162+Clarendon!W162+Colleton!W162+Darlington!W162+Dorchester!W162+Dillon!W162+Edgefield!W162+Fairfield!W162+Florence!W162+Georgetown!W162+Greenville!W162+Greenwood!W162+Hampton!W162+Horry!W162+Jasper!W162+Kershaw!W162+Lancaster!W162+Laurens!W162+Lee!W162+Lexington!W162+Marion!W162+Marlboro!W162+McCormick!W162+Newberry!W162+Oconee!W162+Orangeburg!W162+Pickens!W162+Richland!W162+Saluda!W162+Spartanburg!W162+Sumter!W162+Union!W162+Williamsburg!W162+York!W162)</f>
        <v>249210238</v>
      </c>
      <c r="X162" s="63">
        <f>SUM(Abbeville!X162+Aiken!X162+Allendale!X162+Anderson!X162+Bamberg!X162+Barnwell!X162+Beaufort!X162+Berkeley!X162+Calhoun!X162+Charleston!X162+Cherokee!X162+Chester!X162+Chesterfield!X162+Clarendon!X162+Colleton!X162+Darlington!X162+Dorchester!X162+Dillon!X162+Edgefield!X162+Fairfield!X162+Florence!X162+Georgetown!X162+Greenville!X162+Greenwood!X162+Hampton!X162+Horry!X162+Jasper!X162+Kershaw!X162+Lancaster!X162+Laurens!X162+Lee!X162+Lexington!X162+Marion!X162+Marlboro!X162+McCormick!X162+Newberry!X162+Oconee!X162+Orangeburg!X162+Pickens!X162+Richland!X162+Saluda!X162+Spartanburg!X162+Sumter!X162+Union!X162+Williamsburg!X162+York!X162)</f>
        <v>278929949</v>
      </c>
      <c r="Y162" s="63">
        <f>SUM(Abbeville!Y162+Aiken!Y162+Allendale!Y162+Anderson!Y162+Bamberg!Y162+Barnwell!Y162+Beaufort!Y162+Berkeley!Y162+Calhoun!Y162+Charleston!Y162+Cherokee!Y162+Chester!Y162+Chesterfield!Y162+Clarendon!Y162+Colleton!Y162+Darlington!Y162+Dorchester!Y162+Dillon!Y162+Edgefield!Y162+Fairfield!Y162+Florence!Y162+Georgetown!Y162+Greenville!Y162+Greenwood!Y162+Hampton!Y162+Horry!Y162+Jasper!Y162+Kershaw!Y162+Lancaster!Y162+Laurens!Y162+Lee!Y162+Lexington!Y162+Marion!Y162+Marlboro!Y162+McCormick!Y162+Newberry!Y162+Oconee!Y162+Orangeburg!Y162+Pickens!Y162+Richland!Y162+Saluda!Y162+Spartanburg!Y162+Sumter!Y162+Union!Y162+Williamsburg!Y162+York!Y162)</f>
        <v>219041132</v>
      </c>
      <c r="Z162" s="63">
        <f>SUM(Abbeville!Z162+Aiken!Z162+Allendale!Z162+Anderson!Z162+Bamberg!Z162+Barnwell!Z162+Beaufort!Z162+Berkeley!Z162+Calhoun!Z162+Charleston!Z162+Cherokee!Z162+Chester!Z162+Chesterfield!Z162+Clarendon!Z162+Colleton!Z162+Darlington!Z162+Dorchester!Z162+Dillon!Z162+Edgefield!Z162+Fairfield!Z162+Florence!Z162+Georgetown!Z162+Greenville!Z162+Greenwood!Z162+Hampton!Z162+Horry!Z162+Jasper!Z162+Kershaw!Z162+Lancaster!Z162+Laurens!Z162+Lee!Z162+Lexington!Z162+Marion!Z162+Marlboro!Z162+McCormick!Z162+Newberry!Z162+Oconee!Z162+Orangeburg!Z162+Pickens!Z162+Richland!Z162+Saluda!Z162+Spartanburg!Z162+Sumter!Z162+Union!Z162+Williamsburg!Z162+York!Z162)</f>
        <v>197633094</v>
      </c>
      <c r="AA162" s="63">
        <f>SUM(Abbeville!AA162+Aiken!AA162+Allendale!AA162+Anderson!AA162+Bamberg!AA162+Barnwell!AA162+Beaufort!AA162+Berkeley!AA162+Calhoun!AA162+Charleston!AA162+Cherokee!AA162+Chester!AA162+Chesterfield!AA162+Clarendon!AA162+Colleton!AA162+Darlington!AA162+Dorchester!AA162+Dillon!AA162+Edgefield!AA162+Fairfield!AA162+Florence!AA162+Georgetown!AA162+Greenville!AA162+Greenwood!AA162+Hampton!AA162+Horry!AA162+Jasper!AA162+Kershaw!AA162+Lancaster!AA162+Laurens!AA162+Lee!AA162+Lexington!AA162+Marion!AA162+Marlboro!AA162+McCormick!AA162+Newberry!AA162+Oconee!AA162+Orangeburg!AA162+Pickens!AA162+Richland!AA162+Saluda!AA162+Spartanburg!AA162+Sumter!AA162+Union!AA162+Williamsburg!AA162+York!AA162)</f>
        <v>237014945</v>
      </c>
      <c r="AB162" s="63">
        <v>228766948</v>
      </c>
      <c r="AC162" s="63">
        <v>238025548</v>
      </c>
      <c r="AD162" s="63">
        <v>247087032</v>
      </c>
      <c r="AE162" s="63">
        <v>206571675</v>
      </c>
      <c r="AF162" s="63">
        <v>245310570</v>
      </c>
      <c r="AG162" s="63">
        <v>192169060</v>
      </c>
      <c r="AH162" s="63">
        <v>210893523</v>
      </c>
      <c r="AI162" s="13">
        <v>-1.3466901405657983E-2</v>
      </c>
      <c r="AJ162" s="13">
        <v>9.7437449087798E-2</v>
      </c>
    </row>
    <row r="163" spans="1:38" ht="10.5" customHeight="1" x14ac:dyDescent="0.2">
      <c r="A163" s="11"/>
      <c r="B163" s="19" t="s">
        <v>39</v>
      </c>
      <c r="C163" s="14"/>
      <c r="D163" s="19"/>
      <c r="E163" s="19"/>
      <c r="F163" s="2"/>
      <c r="G163" s="12">
        <v>38827895</v>
      </c>
      <c r="H163" s="12">
        <v>50110131</v>
      </c>
      <c r="I163" s="12">
        <v>48624309</v>
      </c>
      <c r="J163" s="12">
        <v>50782092.691</v>
      </c>
      <c r="K163" s="12">
        <v>61085260</v>
      </c>
      <c r="L163" s="12">
        <v>41306562</v>
      </c>
      <c r="M163" s="12">
        <v>42097980</v>
      </c>
      <c r="N163" s="12">
        <v>92301863</v>
      </c>
      <c r="O163" s="12">
        <f>SUM(Abbeville!O163+Aiken!O163+Allendale!O163+Anderson!O163+Bamberg!O163+Barnwell!O163+Beaufort!O163+Berkeley!O163+Calhoun!O163+Charleston!O163+Cherokee!O163+Chester!O163+Chesterfield!O163+Clarendon!O163+Colleton!O163+Darlington!O163+Dorchester!O163+Dillon!O163+Edgefield!O163+Fairfield!O163+Florence!O163+Georgetown!O163+Greenville!O163+Greenwood!O163+Hampton!O163+Horry!O163+Jasper!O163+Kershaw!O163+Lancaster!O163+Laurens!O163+Lee!O163+Lexington!O163+Marion!O163+Marlboro!O163+McCormick!O163+Newberry!O163+Oconee!O163+Orangeburg!O163+Pickens!O163+Richland!O163+Saluda!O163+Spartanburg!O163+Sumter!O163+Union!O163+Williamsburg!O163+York!O163)</f>
        <v>58191737</v>
      </c>
      <c r="P163" s="12">
        <f>SUM(Abbeville!P163+Aiken!P163+Allendale!P163+Anderson!P163+Bamberg!P163+Barnwell!P163+Beaufort!P163+Berkeley!P163+Calhoun!P163+Charleston!P163+Cherokee!P163+Chester!P163+Chesterfield!P163+Clarendon!P163+Colleton!P163+Darlington!P163+Dorchester!P163+Dillon!P163+Edgefield!P163+Fairfield!P163+Florence!P163+Georgetown!P163+Greenville!P163+Greenwood!P163+Hampton!P163+Horry!P163+Jasper!P163+Kershaw!P163+Lancaster!P163+Laurens!P163+Lee!P163+Lexington!P163+Marion!P163+Marlboro!P163+McCormick!P163+Newberry!P163+Oconee!P163+Orangeburg!P163+Pickens!P163+Richland!P163+Saluda!P163+Spartanburg!P163+Sumter!P163+Union!P163+Williamsburg!P163+York!P163)</f>
        <v>51603012</v>
      </c>
      <c r="Q163" s="12">
        <f>SUM(Abbeville!Q163+Aiken!Q163+Allendale!Q163+Anderson!Q163+Bamberg!Q163+Barnwell!Q163+Beaufort!Q163+Berkeley!Q163+Calhoun!Q163+Charleston!Q163+Cherokee!Q163+Chester!Q163+Chesterfield!Q163+Clarendon!Q163+Colleton!Q163+Darlington!Q163+Dorchester!Q163+Dillon!Q163+Edgefield!Q163+Fairfield!Q163+Florence!Q163+Georgetown!Q163+Greenville!Q163+Greenwood!Q163+Hampton!Q163+Horry!Q163+Jasper!Q163+Kershaw!Q163+Lancaster!Q163+Laurens!Q163+Lee!Q163+Lexington!Q163+Marion!Q163+Marlboro!Q163+McCormick!Q163+Newberry!Q163+Oconee!Q163+Orangeburg!Q163+Pickens!Q163+Richland!Q163+Saluda!Q163+Spartanburg!Q163+Sumter!Q163+Union!Q163+Williamsburg!Q163+York!Q163)</f>
        <v>48189182</v>
      </c>
      <c r="R163" s="63">
        <f>SUM(Abbeville!R163+Aiken!R163+Allendale!R163+Anderson!R163+Bamberg!R163+Barnwell!R163+Beaufort!R163+Berkeley!R163+Calhoun!R163+Charleston!R163+Cherokee!R163+Chester!R163+Chesterfield!R163+Clarendon!R163+Colleton!R163+Darlington!R163+Dorchester!R163+Dillon!R163+Edgefield!R163+Fairfield!R163+Florence!R163+Georgetown!R163+Greenville!R163+Greenwood!R163+Hampton!R163+Horry!R163+Jasper!R163+Kershaw!R163+Lancaster!R163+Laurens!R163+Lee!R163+Lexington!R163+Marion!R163+Marlboro!R163+McCormick!R163+Newberry!R163+Oconee!R163+Orangeburg!R163+Pickens!R163+Richland!R163+Saluda!R163+Spartanburg!R163+Sumter!R163+Union!R163+Williamsburg!R163+York!R163)</f>
        <v>58439866</v>
      </c>
      <c r="S163" s="63">
        <f>SUM(Abbeville!S163+Aiken!S163+Allendale!S163+Anderson!S163+Bamberg!S163+Barnwell!S163+Beaufort!S163+Berkeley!S163+Calhoun!S163+Charleston!S163+Cherokee!S163+Chester!S163+Chesterfield!S163+Clarendon!S163+Colleton!S163+Darlington!S163+Dorchester!S163+Dillon!S163+Edgefield!S163+Fairfield!S163+Florence!S163+Georgetown!S163+Greenville!S163+Greenwood!S163+Hampton!S163+Horry!S163+Jasper!S163+Kershaw!S163+Lancaster!S163+Laurens!S163+Lee!S163+Lexington!S163+Marion!S163+Marlboro!S163+McCormick!S163+Newberry!S163+Oconee!S163+Orangeburg!S163+Pickens!S163+Richland!S163+Saluda!S163+Spartanburg!S163+Sumter!S163+Union!S163+Williamsburg!S163+York!S163)</f>
        <v>57000847.899999999</v>
      </c>
      <c r="T163" s="63">
        <v>101935935.5</v>
      </c>
      <c r="U163" s="41">
        <f>SUM(Abbeville!U163+Aiken!U163+Allendale!U163+Anderson!U163+Bamberg!U163+Barnwell!U163+Beaufort!U163+Berkeley!U163+Calhoun!U163+Charleston!U163+Cherokee!U163+Chester!U163+Chesterfield!U163+Clarendon!U163+Colleton!U163+Darlington!U163+Dorchester!U163+Dillon!U163+Edgefield!U163+Fairfield!U163+Florence!U163+Georgetown!U163+Greenville!U163+Greenwood!U163+Hampton!U163+Horry!U163+Jasper!U163+Kershaw!U163+Lancaster!U163+Laurens!U163+Lee!U163+Lexington!U163+Marion!U163+Marlboro!U163+McCormick!U163+Newberry!U163+Oconee!U163+Orangeburg!U163+Pickens!U163+Richland!U163+Saluda!U163+Spartanburg!U163+Sumter!U163+Union!U163+Williamsburg!U163+York!U163)</f>
        <v>149475290.43000001</v>
      </c>
      <c r="V163" s="41">
        <f>SUM(Abbeville!V163+Aiken!V163+Allendale!V163+Anderson!V163+Bamberg!V163+Barnwell!V163+Beaufort!V163+Berkeley!V163+Calhoun!V163+Charleston!V163+Cherokee!V163+Chester!V163+Chesterfield!V163+Clarendon!V163+Colleton!V163+Darlington!V163+Dorchester!V163+Dillon!V163+Edgefield!V163+Fairfield!V163+Florence!V163+Georgetown!V163+Greenville!V163+Greenwood!V163+Hampton!V163+Horry!V163+Jasper!V163+Kershaw!V163+Lancaster!V163+Laurens!V163+Lee!V163+Lexington!V163+Marion!V163+Marlboro!V163+McCormick!V163+Newberry!V163+Oconee!V163+Orangeburg!V163+Pickens!V163+Richland!V163+Saluda!V163+Spartanburg!V163+Sumter!V163+Union!V163+Williamsburg!V163+York!V163)</f>
        <v>131126954.06999999</v>
      </c>
      <c r="W163" s="63">
        <f>SUM(Abbeville!W163+Aiken!W163+Allendale!W163+Anderson!W163+Bamberg!W163+Barnwell!W163+Beaufort!W163+Berkeley!W163+Calhoun!W163+Charleston!W163+Cherokee!W163+Chester!W163+Chesterfield!W163+Clarendon!W163+Colleton!W163+Darlington!W163+Dorchester!W163+Dillon!W163+Edgefield!W163+Fairfield!W163+Florence!W163+Georgetown!W163+Greenville!W163+Greenwood!W163+Hampton!W163+Horry!W163+Jasper!W163+Kershaw!W163+Lancaster!W163+Laurens!W163+Lee!W163+Lexington!W163+Marion!W163+Marlboro!W163+McCormick!W163+Newberry!W163+Oconee!W163+Orangeburg!W163+Pickens!W163+Richland!W163+Saluda!W163+Spartanburg!W163+Sumter!W163+Union!W163+Williamsburg!W163+York!W163)</f>
        <v>175935874</v>
      </c>
      <c r="X163" s="63">
        <f>SUM(Abbeville!X163+Aiken!X163+Allendale!X163+Anderson!X163+Bamberg!X163+Barnwell!X163+Beaufort!X163+Berkeley!X163+Calhoun!X163+Charleston!X163+Cherokee!X163+Chester!X163+Chesterfield!X163+Clarendon!X163+Colleton!X163+Darlington!X163+Dorchester!X163+Dillon!X163+Edgefield!X163+Fairfield!X163+Florence!X163+Georgetown!X163+Greenville!X163+Greenwood!X163+Hampton!X163+Horry!X163+Jasper!X163+Kershaw!X163+Lancaster!X163+Laurens!X163+Lee!X163+Lexington!X163+Marion!X163+Marlboro!X163+McCormick!X163+Newberry!X163+Oconee!X163+Orangeburg!X163+Pickens!X163+Richland!X163+Saluda!X163+Spartanburg!X163+Sumter!X163+Union!X163+Williamsburg!X163+York!X163)</f>
        <v>194743369</v>
      </c>
      <c r="Y163" s="63">
        <f>SUM(Abbeville!Y163+Aiken!Y163+Allendale!Y163+Anderson!Y163+Bamberg!Y163+Barnwell!Y163+Beaufort!Y163+Berkeley!Y163+Calhoun!Y163+Charleston!Y163+Cherokee!Y163+Chester!Y163+Chesterfield!Y163+Clarendon!Y163+Colleton!Y163+Darlington!Y163+Dorchester!Y163+Dillon!Y163+Edgefield!Y163+Fairfield!Y163+Florence!Y163+Georgetown!Y163+Greenville!Y163+Greenwood!Y163+Hampton!Y163+Horry!Y163+Jasper!Y163+Kershaw!Y163+Lancaster!Y163+Laurens!Y163+Lee!Y163+Lexington!Y163+Marion!Y163+Marlboro!Y163+McCormick!Y163+Newberry!Y163+Oconee!Y163+Orangeburg!Y163+Pickens!Y163+Richland!Y163+Saluda!Y163+Spartanburg!Y163+Sumter!Y163+Union!Y163+Williamsburg!Y163+York!Y163)</f>
        <v>194776634</v>
      </c>
      <c r="Z163" s="63">
        <f>SUM(Abbeville!Z163+Aiken!Z163+Allendale!Z163+Anderson!Z163+Bamberg!Z163+Barnwell!Z163+Beaufort!Z163+Berkeley!Z163+Calhoun!Z163+Charleston!Z163+Cherokee!Z163+Chester!Z163+Chesterfield!Z163+Clarendon!Z163+Colleton!Z163+Darlington!Z163+Dorchester!Z163+Dillon!Z163+Edgefield!Z163+Fairfield!Z163+Florence!Z163+Georgetown!Z163+Greenville!Z163+Greenwood!Z163+Hampton!Z163+Horry!Z163+Jasper!Z163+Kershaw!Z163+Lancaster!Z163+Laurens!Z163+Lee!Z163+Lexington!Z163+Marion!Z163+Marlboro!Z163+McCormick!Z163+Newberry!Z163+Oconee!Z163+Orangeburg!Z163+Pickens!Z163+Richland!Z163+Saluda!Z163+Spartanburg!Z163+Sumter!Z163+Union!Z163+Williamsburg!Z163+York!Z163)</f>
        <v>195125599</v>
      </c>
      <c r="AA163" s="63">
        <f>SUM(Abbeville!AA163+Aiken!AA163+Allendale!AA163+Anderson!AA163+Bamberg!AA163+Barnwell!AA163+Beaufort!AA163+Berkeley!AA163+Calhoun!AA163+Charleston!AA163+Cherokee!AA163+Chester!AA163+Chesterfield!AA163+Clarendon!AA163+Colleton!AA163+Darlington!AA163+Dorchester!AA163+Dillon!AA163+Edgefield!AA163+Fairfield!AA163+Florence!AA163+Georgetown!AA163+Greenville!AA163+Greenwood!AA163+Hampton!AA163+Horry!AA163+Jasper!AA163+Kershaw!AA163+Lancaster!AA163+Laurens!AA163+Lee!AA163+Lexington!AA163+Marion!AA163+Marlboro!AA163+McCormick!AA163+Newberry!AA163+Oconee!AA163+Orangeburg!AA163+Pickens!AA163+Richland!AA163+Saluda!AA163+Spartanburg!AA163+Sumter!AA163+Union!AA163+Williamsburg!AA163+York!AA163)</f>
        <v>183348571</v>
      </c>
      <c r="AB163" s="63">
        <v>134633673</v>
      </c>
      <c r="AC163" s="63">
        <v>122772962</v>
      </c>
      <c r="AD163" s="63">
        <v>135797306</v>
      </c>
      <c r="AE163" s="63">
        <v>159734357</v>
      </c>
      <c r="AF163" s="63">
        <v>215223413</v>
      </c>
      <c r="AG163" s="63">
        <v>200730217</v>
      </c>
      <c r="AH163" s="63">
        <v>195942242</v>
      </c>
      <c r="AI163" s="13">
        <v>6.4541009449729403E-2</v>
      </c>
      <c r="AJ163" s="13">
        <v>-2.3852786449187171E-2</v>
      </c>
    </row>
    <row r="164" spans="1:38"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52"/>
      <c r="AE164" s="52"/>
      <c r="AF164" s="52"/>
      <c r="AG164" s="52"/>
      <c r="AH164" s="52"/>
      <c r="AI164" s="13"/>
      <c r="AJ164" s="13"/>
    </row>
    <row r="165" spans="1:38"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52"/>
      <c r="AE165" s="52"/>
      <c r="AF165" s="52"/>
      <c r="AG165" s="52"/>
      <c r="AH165" s="52"/>
      <c r="AI165" s="13"/>
      <c r="AJ165" s="13"/>
    </row>
    <row r="166" spans="1:38"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52"/>
      <c r="AE166" s="52"/>
      <c r="AF166" s="52"/>
      <c r="AG166" s="52"/>
      <c r="AH166" s="52"/>
      <c r="AI166" s="13"/>
      <c r="AJ166" s="13"/>
    </row>
    <row r="167" spans="1:38"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52"/>
      <c r="AE167" s="52"/>
      <c r="AF167" s="52"/>
      <c r="AG167" s="52"/>
      <c r="AH167" s="52"/>
      <c r="AI167" s="13"/>
      <c r="AJ167" s="13"/>
    </row>
    <row r="168" spans="1:38" ht="10.5" customHeight="1" x14ac:dyDescent="0.2">
      <c r="A168" s="25"/>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52"/>
      <c r="AE168" s="52"/>
      <c r="AF168" s="52"/>
      <c r="AG168" s="52"/>
      <c r="AH168" s="52"/>
      <c r="AI168" s="13"/>
      <c r="AJ168" s="13"/>
    </row>
    <row r="169" spans="1:38"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52"/>
      <c r="AE169" s="52"/>
      <c r="AF169" s="52"/>
      <c r="AG169" s="52"/>
      <c r="AH169" s="52"/>
      <c r="AI169" s="13"/>
      <c r="AJ169" s="13"/>
    </row>
    <row r="170" spans="1:38" ht="10.5" customHeight="1" x14ac:dyDescent="0.2">
      <c r="A170" s="20" t="s">
        <v>122</v>
      </c>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52"/>
      <c r="AE170" s="52"/>
      <c r="AF170" s="52"/>
      <c r="AG170" s="52"/>
      <c r="AH170" s="52"/>
      <c r="AI170" s="13"/>
      <c r="AJ170" s="13"/>
    </row>
    <row r="171" spans="1:38"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52"/>
      <c r="AE171" s="52"/>
      <c r="AF171" s="52"/>
      <c r="AG171" s="52"/>
      <c r="AH171" s="52"/>
      <c r="AI171" s="13"/>
      <c r="AJ171" s="13"/>
    </row>
    <row r="172" spans="1:38"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52"/>
      <c r="AE172" s="52"/>
      <c r="AF172" s="52"/>
      <c r="AG172" s="52"/>
      <c r="AH172" s="52"/>
      <c r="AI172" s="13"/>
      <c r="AJ172" s="13"/>
    </row>
    <row r="173" spans="1:38" ht="13.5" customHeight="1" x14ac:dyDescent="0.2">
      <c r="A173" s="32" t="s">
        <v>0</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8"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8"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118</v>
      </c>
      <c r="AG175" s="6" t="s">
        <v>31</v>
      </c>
      <c r="AH175" s="6" t="s">
        <v>2</v>
      </c>
      <c r="AI175" s="7" t="s">
        <v>32</v>
      </c>
      <c r="AJ175" s="7" t="s">
        <v>33</v>
      </c>
    </row>
    <row r="176" spans="1:38" ht="10.5" customHeight="1" x14ac:dyDescent="0.2">
      <c r="A176" s="8" t="s">
        <v>124</v>
      </c>
      <c r="B176" s="8"/>
      <c r="C176" s="8"/>
      <c r="D176" s="8"/>
      <c r="E176" s="8"/>
      <c r="F176" s="9"/>
      <c r="G176" s="5">
        <v>582845102</v>
      </c>
      <c r="H176" s="5">
        <v>637087725</v>
      </c>
      <c r="I176" s="5">
        <v>679315262</v>
      </c>
      <c r="J176" s="5">
        <v>751091062</v>
      </c>
      <c r="K176" s="5">
        <v>832133198</v>
      </c>
      <c r="L176" s="5">
        <v>873008905</v>
      </c>
      <c r="M176" s="5">
        <f>SUM(Abbeville!M176+Aiken!M176+Allendale!M176+Anderson!M176+Bamberg!M176+Barnwell!M176+Beaufort!M176+Berkeley!M176+Calhoun!M176+Charleston!M176+Cherokee!M176+Chester!M176+Chesterfield!M176+Clarendon!M176+Colleton!M176+Darlington!M176+Dorchester!M176+Dillon!M176+Edgefield!M176+Fairfield!M176+Florence!M176+Georgetown!M176+Greenville!M176+Greenwood!M176+Hampton!M176+Horry!M176+Jasper!M176+Kershaw!M176+Lancaster!M176+Laurens!M176+Lee!M176+Lexington!M176+Marion!M176+Marlboro!M176+McCormick!M176+Newberry!M176+Oconee!M176+Orangeburg!M176+Pickens!M176+Richland!M176+Saluda!M176+Spartanburg!M176+Sumter!M176+Union!M176+Williamsburg!M176+York!M176)</f>
        <v>913455528</v>
      </c>
      <c r="N176" s="5">
        <f>SUM(Abbeville!N176+Aiken!N176+Allendale!N176+Anderson!N176+Bamberg!N176+Barnwell!N176+Beaufort!N176+Berkeley!N176+Calhoun!N176+Charleston!N176+Cherokee!N176+Chester!N176+Chesterfield!N176+Clarendon!N176+Colleton!N176+Darlington!N176+Dorchester!N176+Dillon!N176+Edgefield!N176+Fairfield!N176+Florence!N176+Georgetown!N176+Greenville!N176+Greenwood!N176+Hampton!N176+Horry!N176+Jasper!N176+Kershaw!N176+Lancaster!N176+Laurens!N176+Lee!N176+Lexington!N176+Marion!N176+Marlboro!N176+McCormick!N176+Newberry!N176+Oconee!N176+Orangeburg!N176+Pickens!N176+Richland!N176+Saluda!N176+Spartanburg!N176+Sumter!N176+Union!N176+Williamsburg!N176+York!N176)</f>
        <v>950589250</v>
      </c>
      <c r="O176" s="5">
        <f>SUM(Abbeville!O176+Aiken!O176+Allendale!O176+Anderson!O176+Bamberg!O176+Barnwell!O176+Beaufort!O176+Berkeley!O176+Calhoun!O176+Charleston!O176+Cherokee!O176+Chester!O176+Chesterfield!O176+Clarendon!O176+Colleton!O176+Darlington!O176+Dorchester!O176+Dillon!O176+Edgefield!O176+Fairfield!O176+Florence!O176+Georgetown!O176+Greenville!O176+Greenwood!O176+Hampton!O176+Horry!O176+Jasper!O176+Kershaw!O176+Lancaster!O176+Laurens!O176+Lee!O176+Lexington!O176+Marion!O176+Marlboro!O176+McCormick!O176+Newberry!O176+Oconee!O176+Orangeburg!O176+Pickens!O176+Richland!O176+Saluda!O176+Spartanburg!O176+Sumter!O176+Union!O176+Williamsburg!O176+York!O176)</f>
        <v>996003865.75979769</v>
      </c>
      <c r="P176" s="5">
        <f>SUM(Abbeville!P176+Aiken!P176+Allendale!P176+Anderson!P176+Bamberg!P176+Barnwell!P176+Beaufort!P176+Berkeley!P176+Calhoun!P176+Charleston!P176+Cherokee!P176+Chester!P176+Chesterfield!P176+Clarendon!P176+Colleton!P176+Darlington!P176+Dorchester!P176+Dillon!P176+Edgefield!P176+Fairfield!P176+Florence!P176+Georgetown!P176+Greenville!P176+Greenwood!P176+Hampton!P176+Horry!P176+Jasper!P176+Kershaw!P176+Lancaster!P176+Laurens!P176+Lee!P176+Lexington!P176+Marion!P176+Marlboro!P176+McCormick!P176+Newberry!P176+Oconee!P176+Orangeburg!P176+Pickens!P176+Richland!P176+Saluda!P176+Spartanburg!P176+Sumter!P176+Union!P176+Williamsburg!P176+York!P176)</f>
        <v>1080797768.4850101</v>
      </c>
      <c r="Q176" s="5">
        <f>SUM(Abbeville!Q176+Aiken!Q176+Allendale!Q176+Anderson!Q176+Bamberg!Q176+Barnwell!Q176+Beaufort!Q176+Berkeley!Q176+Calhoun!Q176+Charleston!Q176+Cherokee!Q176+Chester!Q176+Chesterfield!Q176+Clarendon!Q176+Colleton!Q176+Darlington!Q176+Dorchester!Q176+Dillon!Q176+Edgefield!Q176+Fairfield!Q176+Florence!Q176+Georgetown!Q176+Greenville!Q176+Greenwood!Q176+Hampton!Q176+Horry!Q176+Jasper!Q176+Kershaw!Q176+Lancaster!Q176+Laurens!Q176+Lee!Q176+Lexington!Q176+Marion!Q176+Marlboro!Q176+McCormick!Q176+Newberry!Q176+Oconee!Q176+Orangeburg!Q176+Pickens!Q176+Richland!Q176+Saluda!Q176+Spartanburg!Q176+Sumter!Q176+Union!Q176+Williamsburg!Q176+York!Q176)</f>
        <v>1166108446.7405674</v>
      </c>
      <c r="R176" s="39">
        <f>SUM(Abbeville!R176+Aiken!R176+Allendale!R176+Anderson!R176+Bamberg!R176+Barnwell!R176+Beaufort!R176+Berkeley!R176+Calhoun!R176+Charleston!R176+Cherokee!R176+Chester!R176+Chesterfield!R176+Clarendon!R176+Colleton!R176+Darlington!R176+Dorchester!R176+Dillon!R176+Edgefield!R176+Fairfield!R176+Florence!R176+Georgetown!R176+Greenville!R176+Greenwood!R176+Hampton!R176+Horry!R176+Jasper!R176+Kershaw!R176+Lancaster!R176+Laurens!R176+Lee!R176+Lexington!R176+Marion!R176+Marlboro!R176+McCormick!R176+Newberry!R176+Oconee!R176+Orangeburg!R176+Pickens!R176+Richland!R176+Saluda!R176+Spartanburg!R176+Sumter!R176+Union!R176+Williamsburg!R176+York!R176)</f>
        <v>1273870781</v>
      </c>
      <c r="S176" s="39">
        <f>SUM(Abbeville!S176+Aiken!S176+Allendale!S176+Anderson!S176+Bamberg!S176+Barnwell!S176+Beaufort!S176+Berkeley!S176+Calhoun!S176+Charleston!S176+Cherokee!S176+Chester!S176+Chesterfield!S176+Clarendon!S176+Colleton!S176+Darlington!S176+Dorchester!S176+Dillon!S176+Edgefield!S176+Fairfield!S176+Florence!S176+Georgetown!S176+Greenville!S176+Greenwood!S176+Hampton!S176+Horry!S176+Jasper!S176+Kershaw!S176+Lancaster!S176+Laurens!S176+Lee!S176+Lexington!S176+Marion!S176+Marlboro!S176+McCormick!S176+Newberry!S176+Oconee!S176+Orangeburg!S176+Pickens!S176+Richland!S176+Saluda!S176+Spartanburg!S176+Sumter!S176+Union!S176+Williamsburg!S176+York!S176)</f>
        <v>1351216756</v>
      </c>
      <c r="T176" s="39">
        <f>SUM(Abbeville!T176+Aiken!T176+Allendale!T176+Anderson!T176+Bamberg!T176+Barnwell!T176+Beaufort!T176+Berkeley!T176+Calhoun!T176+Charleston!T176+Cherokee!T176+Chester!T176+Chesterfield!T176+Clarendon!T176+Colleton!T176+Darlington!T176+Dorchester!T176+Dillon!T176+Edgefield!T176+Fairfield!T176+Florence!T176+Georgetown!T176+Greenville!T176+Greenwood!T176+Hampton!T176+Horry!T176+Jasper!T176+Kershaw!T176+Lancaster!T176+Laurens!T176+Lee!T176+Lexington!T176+Marion!T176+Marlboro!T176+McCormick!T176+Newberry!T176+Oconee!T176+Orangeburg!T176+Pickens!T176+Richland!T176+Saluda!T176+Spartanburg!T176+Sumter!T176+Union!T176+Williamsburg!T176+York!T176)</f>
        <v>1583026025.8300002</v>
      </c>
      <c r="U176" s="39">
        <f>SUM(Abbeville!U176+Aiken!U176+Allendale!U176+Anderson!U176+Bamberg!U176+Barnwell!U176+Beaufort!U176+Berkeley!U176+Calhoun!U176+Charleston!U176+Cherokee!U176+Chester!U176+Chesterfield!U176+Clarendon!U176+Colleton!U176+Darlington!U176+Dorchester!U176+Dillon!U176+Edgefield!U176+Fairfield!U176+Florence!U176+Georgetown!U176+Greenville!U176+Greenwood!U176+Hampton!U176+Horry!U176+Jasper!U176+Kershaw!U176+Lancaster!U176+Laurens!U176+Lee!U176+Lexington!U176+Marion!U176+Marlboro!U176+McCormick!U176+Newberry!U176+Oconee!U176+Orangeburg!U176+Pickens!U176+Richland!U176+Saluda!U176+Spartanburg!U176+Sumter!U176+Union!U176+Williamsburg!U176+York!U176)</f>
        <v>1681844890.6800003</v>
      </c>
      <c r="V176" s="39">
        <f>SUM(Abbeville!V176+Aiken!V176+Allendale!V176+Anderson!V176+Bamberg!V176+Barnwell!V176+Beaufort!V176+Berkeley!V176+Calhoun!V176+Charleston!V176+Cherokee!V176+Chester!V176+Chesterfield!V176+Clarendon!V176+Colleton!V176+Darlington!V176+Dorchester!V176+Dillon!V176+Edgefield!V176+Fairfield!V176+Florence!V176+Georgetown!V176+Greenville!V176+Greenwood!V176+Hampton!V176+Horry!V176+Jasper!V176+Kershaw!V176+Lancaster!V176+Laurens!V176+Lee!V176+Lexington!V176+Marion!V176+Marlboro!V176+McCormick!V176+Newberry!V176+Oconee!V176+Orangeburg!V176+Pickens!V176+Richland!V176+Saluda!V176+Spartanburg!V176+Sumter!V176+Union!V176+Williamsburg!V176+York!V176)</f>
        <v>1798086448.6999998</v>
      </c>
      <c r="W176" s="39">
        <f>SUM(Abbeville!W176+Aiken!W176+Allendale!W176+Anderson!W176+Bamberg!W176+Barnwell!W176+Beaufort!W176+Berkeley!W176+Calhoun!W176+Charleston!W176+Cherokee!W176+Chester!W176+Chesterfield!W176+Clarendon!W176+Colleton!W176+Darlington!W176+Dorchester!W176+Dillon!W176+Edgefield!W176+Fairfield!W176+Florence!W176+Georgetown!W176+Greenville!W176+Greenwood!W176+Hampton!W176+Horry!W176+Jasper!W176+Kershaw!W176+Lancaster!W176+Laurens!W176+Lee!W176+Lexington!W176+Marion!W176+Marlboro!W176+McCormick!W176+Newberry!W176+Oconee!W176+Orangeburg!W176+Pickens!W176+Richland!W176+Saluda!W176+Spartanburg!W176+Sumter!W176+Union!W176+Williamsburg!W176+York!W176)</f>
        <v>1778043970.8600001</v>
      </c>
      <c r="X176" s="39">
        <f>SUM(Abbeville!X176+Aiken!X176+Allendale!X176+Anderson!X176+Bamberg!X176+Barnwell!X176+Beaufort!X176+Berkeley!X176+Calhoun!X176+Charleston!X176+Cherokee!X176+Chester!X176+Chesterfield!X176+Clarendon!X176+Colleton!X176+Darlington!X176+Dorchester!X176+Dillon!X176+Edgefield!X176+Fairfield!X176+Florence!X176+Georgetown!X176+Greenville!X176+Greenwood!X176+Hampton!X176+Horry!X176+Jasper!X176+Kershaw!X176+Lancaster!X176+Laurens!X176+Lee!X176+Lexington!X176+Marion!X176+Marlboro!X176+McCormick!X176+Newberry!X176+Oconee!X176+Orangeburg!X176+Pickens!X176+Richland!X176+Saluda!X176+Spartanburg!X176+Sumter!X176+Union!X176+Williamsburg!X176+York!X176)</f>
        <v>1851939141.8399999</v>
      </c>
      <c r="Y176" s="39">
        <f>SUM(Abbeville!Y176+Aiken!Y176+Allendale!Y176+Anderson!Y176+Bamberg!Y176+Barnwell!Y176+Beaufort!Y176+Berkeley!Y176+Calhoun!Y176+Charleston!Y176+Cherokee!Y176+Chester!Y176+Chesterfield!Y176+Clarendon!Y176+Colleton!Y176+Darlington!Y176+Dorchester!Y176+Dillon!Y176+Edgefield!Y176+Fairfield!Y176+Florence!Y176+Georgetown!Y176+Greenville!Y176+Greenwood!Y176+Hampton!Y176+Horry!Y176+Jasper!Y176+Kershaw!Y176+Lancaster!Y176+Laurens!Y176+Lee!Y176+Lexington!Y176+Marion!Y176+Marlboro!Y176+McCormick!Y176+Newberry!Y176+Oconee!Y176+Orangeburg!Y176+Pickens!Y176+Richland!Y176+Saluda!Y176+Spartanburg!Y176+Sumter!Y176+Union!Y176+Williamsburg!Y176+York!Y176)</f>
        <v>1878023726</v>
      </c>
      <c r="Z176" s="39">
        <f>SUM(Abbeville!Z176+Aiken!Z176+Allendale!Z176+Anderson!Z176+Bamberg!Z176+Barnwell!Z176+Beaufort!Z176+Berkeley!Z176+Calhoun!Z176+Charleston!Z176+Cherokee!Z176+Chester!Z176+Chesterfield!Z176+Clarendon!Z176+Colleton!Z176+Darlington!Z176+Dorchester!Z176+Dillon!Z176+Edgefield!Z176+Fairfield!Z176+Florence!Z176+Georgetown!Z176+Greenville!Z176+Greenwood!Z176+Hampton!Z176+Horry!Z176+Jasper!Z176+Kershaw!Z176+Lancaster!Z176+Laurens!Z176+Lee!Z176+Lexington!Z176+Marion!Z176+Marlboro!Z176+McCormick!Z176+Newberry!Z176+Oconee!Z176+Orangeburg!Z176+Pickens!Z176+Richland!Z176+Saluda!Z176+Spartanburg!Z176+Sumter!Z176+Union!Z176+Williamsburg!Z176+York!Z176)</f>
        <v>2058398930</v>
      </c>
      <c r="AA176" s="39">
        <f>SUM(Abbeville!AA176+Aiken!AA176+Allendale!AA176+Anderson!AA176+Bamberg!AA176+Barnwell!AA176+Beaufort!AA176+Berkeley!AA176+Calhoun!AA176+Charleston!AA176+Cherokee!AA176+Chester!AA176+Chesterfield!AA176+Clarendon!AA176+Colleton!AA176+Darlington!AA176+Dorchester!AA176+Dillon!AA176+Edgefield!AA176+Fairfield!AA176+Florence!AA176+Georgetown!AA176+Greenville!AA176+Greenwood!AA176+Hampton!AA176+Horry!AA176+Jasper!AA176+Kershaw!AA176+Lancaster!AA176+Laurens!AA176+Lee!AA176+Lexington!AA176+Marion!AA176+Marlboro!AA176+McCormick!AA176+Newberry!AA176+Oconee!AA176+Orangeburg!AA176+Pickens!AA176+Richland!AA176+Saluda!AA176+Spartanburg!AA176+Sumter!AA176+Union!AA176+Williamsburg!AA176+York!AA176)</f>
        <v>2082112509</v>
      </c>
      <c r="AB176" s="39">
        <v>2307292470</v>
      </c>
      <c r="AC176" s="39">
        <v>2262253198</v>
      </c>
      <c r="AD176" s="39">
        <v>2388478911.6100001</v>
      </c>
      <c r="AE176" s="39">
        <v>2553895672</v>
      </c>
      <c r="AF176" s="39">
        <v>2611613245</v>
      </c>
      <c r="AG176" s="39">
        <v>2584818766</v>
      </c>
      <c r="AH176" s="39">
        <v>2768477167</v>
      </c>
      <c r="AI176" s="10">
        <v>3.0836330302331572E-2</v>
      </c>
      <c r="AJ176" s="10">
        <v>7.1052718827251046E-2</v>
      </c>
      <c r="AL176" s="67"/>
    </row>
    <row r="177" spans="1:39"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9" ht="10.5" customHeight="1" x14ac:dyDescent="0.2">
      <c r="A178" s="11"/>
      <c r="B178" s="11" t="s">
        <v>35</v>
      </c>
      <c r="C178" s="11"/>
      <c r="D178" s="11"/>
      <c r="E178" s="11"/>
      <c r="F178" s="2"/>
      <c r="G178" s="12">
        <f>SUM(G179,G183:G187)</f>
        <v>468898995</v>
      </c>
      <c r="H178" s="12">
        <v>512142471</v>
      </c>
      <c r="I178" s="12">
        <v>553242817</v>
      </c>
      <c r="J178" s="12">
        <v>585535446</v>
      </c>
      <c r="K178" s="12">
        <f>SUM(K179,K183:K187)</f>
        <v>644530185</v>
      </c>
      <c r="L178" s="12">
        <f>SUM(L179,L183:L187)</f>
        <v>695255817</v>
      </c>
      <c r="M178" s="12">
        <f>SUM(Abbeville!M178+Aiken!M178+Allendale!M178+Anderson!M178+Bamberg!M178+Barnwell!M178+Beaufort!M178+Berkeley!M178+Calhoun!M178+Charleston!M178+Cherokee!M178+Chester!M178+Chesterfield!M178+Clarendon!M178+Colleton!M178+Darlington!M178+Dorchester!M178+Dillon!M178+Edgefield!M178+Fairfield!M178+Florence!M178+Georgetown!M178+Greenville!M178+Greenwood!M178+Hampton!M178+Horry!M178+Jasper!M178+Kershaw!M178+Lancaster!M178+Laurens!M178+Lee!M178+Lexington!M178+Marion!M178+Marlboro!M178+McCormick!M178+Newberry!M178+Oconee!M178+Orangeburg!M178+Pickens!M178+Richland!M178+Saluda!M178+Spartanburg!M178+Sumter!M178+Union!M178+Williamsburg!M178+York!M178)</f>
        <v>723828527</v>
      </c>
      <c r="N178" s="12">
        <f>SUM(Abbeville!N178+Aiken!N178+Allendale!N178+Anderson!N178+Bamberg!N178+Barnwell!N178+Beaufort!N178+Berkeley!N178+Calhoun!N178+Charleston!N178+Cherokee!N178+Chester!N178+Chesterfield!N178+Clarendon!N178+Colleton!N178+Darlington!N178+Dorchester!N178+Dillon!N178+Edgefield!N178+Fairfield!N178+Florence!N178+Georgetown!N178+Greenville!N178+Greenwood!N178+Hampton!N178+Horry!N178+Jasper!N178+Kershaw!N178+Lancaster!N178+Laurens!N178+Lee!N178+Lexington!N178+Marion!N178+Marlboro!N178+McCormick!N178+Newberry!N178+Oconee!N178+Orangeburg!N178+Pickens!N178+Richland!N178+Saluda!N178+Spartanburg!N178+Sumter!N178+Union!N178+Williamsburg!N178+York!N178)</f>
        <v>767386936</v>
      </c>
      <c r="O178" s="12">
        <f>SUM(Abbeville!O178+Aiken!O178+Allendale!O178+Anderson!O178+Bamberg!O178+Barnwell!O178+Beaufort!O178+Berkeley!O178+Calhoun!O178+Charleston!O178+Cherokee!O178+Chester!O178+Chesterfield!O178+Clarendon!O178+Colleton!O178+Darlington!O178+Dorchester!O178+Dillon!O178+Edgefield!O178+Fairfield!O178+Florence!O178+Georgetown!O178+Greenville!O178+Greenwood!O178+Hampton!O178+Horry!O178+Jasper!O178+Kershaw!O178+Lancaster!O178+Laurens!O178+Lee!O178+Lexington!O178+Marion!O178+Marlboro!O178+McCormick!O178+Newberry!O178+Oconee!O178+Orangeburg!O178+Pickens!O178+Richland!O178+Saluda!O178+Spartanburg!O178+Sumter!O178+Union!O178+Williamsburg!O178+York!O178)</f>
        <v>834246720.34873164</v>
      </c>
      <c r="P178" s="12">
        <f>SUM(Abbeville!P178+Aiken!P178+Allendale!P178+Anderson!P178+Bamberg!P178+Barnwell!P178+Beaufort!P178+Berkeley!P178+Calhoun!P178+Charleston!P178+Cherokee!P178+Chester!P178+Chesterfield!P178+Clarendon!P178+Colleton!P178+Darlington!P178+Dorchester!P178+Dillon!P178+Edgefield!P178+Fairfield!P178+Florence!P178+Georgetown!P178+Greenville!P178+Greenwood!P178+Hampton!P178+Horry!P178+Jasper!P178+Kershaw!P178+Lancaster!P178+Laurens!P178+Lee!P178+Lexington!P178+Marion!P178+Marlboro!P178+McCormick!P178+Newberry!P178+Oconee!P178+Orangeburg!P178+Pickens!P178+Richland!P178+Saluda!P178+Spartanburg!P178+Sumter!P178+Union!P178+Williamsburg!P178+York!P178)</f>
        <v>896210772.05209732</v>
      </c>
      <c r="Q178" s="12">
        <f>SUM(Abbeville!Q178+Aiken!Q178+Allendale!Q178+Anderson!Q178+Bamberg!Q178+Barnwell!Q178+Beaufort!Q178+Berkeley!Q178+Calhoun!Q178+Charleston!Q178+Cherokee!Q178+Chester!Q178+Chesterfield!Q178+Clarendon!Q178+Colleton!Q178+Darlington!Q178+Dorchester!Q178+Dillon!Q178+Edgefield!Q178+Fairfield!Q178+Florence!Q178+Georgetown!Q178+Greenville!Q178+Greenwood!Q178+Hampton!Q178+Horry!Q178+Jasper!Q178+Kershaw!Q178+Lancaster!Q178+Laurens!Q178+Lee!Q178+Lexington!Q178+Marion!Q178+Marlboro!Q178+McCormick!Q178+Newberry!Q178+Oconee!Q178+Orangeburg!Q178+Pickens!Q178+Richland!Q178+Saluda!Q178+Spartanburg!Q178+Sumter!Q178+Union!Q178+Williamsburg!Q178+York!Q178)</f>
        <v>951787328.00107718</v>
      </c>
      <c r="R178" s="41">
        <f>SUM(Abbeville!R178+Aiken!R178+Allendale!R178+Anderson!R178+Bamberg!R178+Barnwell!R178+Beaufort!R178+Berkeley!R178+Calhoun!R178+Charleston!R178+Cherokee!R178+Chester!R178+Chesterfield!R178+Clarendon!R178+Colleton!R178+Darlington!R178+Dorchester!R178+Dillon!R178+Edgefield!R178+Fairfield!R178+Florence!R178+Georgetown!R178+Greenville!R178+Greenwood!R178+Hampton!R178+Horry!R178+Jasper!R178+Kershaw!R178+Lancaster!R178+Laurens!R178+Lee!R178+Lexington!R178+Marion!R178+Marlboro!R178+McCormick!R178+Newberry!R178+Oconee!R178+Orangeburg!R178+Pickens!R178+Richland!R178+Saluda!R178+Spartanburg!R178+Sumter!R178+Union!R178+Williamsburg!R178+York!R178)</f>
        <v>1037804725</v>
      </c>
      <c r="S178" s="41">
        <f>SUM(Abbeville!S178+Aiken!S178+Allendale!S178+Anderson!S178+Bamberg!S178+Barnwell!S178+Beaufort!S178+Berkeley!S178+Calhoun!S178+Charleston!S178+Cherokee!S178+Chester!S178+Chesterfield!S178+Clarendon!S178+Colleton!S178+Darlington!S178+Dorchester!S178+Dillon!S178+Edgefield!S178+Fairfield!S178+Florence!S178+Georgetown!S178+Greenville!S178+Greenwood!S178+Hampton!S178+Horry!S178+Jasper!S178+Kershaw!S178+Lancaster!S178+Laurens!S178+Lee!S178+Lexington!S178+Marion!S178+Marlboro!S178+McCormick!S178+Newberry!S178+Oconee!S178+Orangeburg!S178+Pickens!S178+Richland!S178+Saluda!S178+Spartanburg!S178+Sumter!S178+Union!S178+Williamsburg!S178+York!S178)</f>
        <v>1129748384</v>
      </c>
      <c r="T178" s="41">
        <f>SUM(Abbeville!T178+Aiken!T178+Allendale!T178+Anderson!T178+Bamberg!T178+Barnwell!T178+Beaufort!T178+Berkeley!T178+Calhoun!T178+Charleston!T178+Cherokee!T178+Chester!T178+Chesterfield!T178+Clarendon!T178+Colleton!T178+Darlington!T178+Dorchester!T178+Dillon!T178+Edgefield!T178+Fairfield!T178+Florence!T178+Georgetown!T178+Greenville!T178+Greenwood!T178+Hampton!T178+Horry!T178+Jasper!T178+Kershaw!T178+Lancaster!T178+Laurens!T178+Lee!T178+Lexington!T178+Marion!T178+Marlboro!T178+McCormick!T178+Newberry!T178+Oconee!T178+Orangeburg!T178+Pickens!T178+Richland!T178+Saluda!T178+Spartanburg!T178+Sumter!T178+Union!T178+Williamsburg!T178+York!T178)</f>
        <v>1342603822.1099999</v>
      </c>
      <c r="U178" s="41">
        <f>SUM(Abbeville!U178+Aiken!U178+Allendale!U178+Anderson!U178+Bamberg!U178+Barnwell!U178+Beaufort!U178+Berkeley!U178+Calhoun!U178+Charleston!U178+Cherokee!U178+Chester!U178+Chesterfield!U178+Clarendon!U178+Colleton!U178+Darlington!U178+Dorchester!U178+Dillon!U178+Edgefield!U178+Fairfield!U178+Florence!U178+Georgetown!U178+Greenville!U178+Greenwood!U178+Hampton!U178+Horry!U178+Jasper!U178+Kershaw!U178+Lancaster!U178+Laurens!U178+Lee!U178+Lexington!U178+Marion!U178+Marlboro!U178+McCormick!U178+Newberry!U178+Oconee!U178+Orangeburg!U178+Pickens!U178+Richland!U178+Saluda!U178+Spartanburg!U178+Sumter!U178+Union!U178+Williamsburg!U178+York!U178)</f>
        <v>1427263653.2000003</v>
      </c>
      <c r="V178" s="41">
        <f>SUM(Abbeville!V178+Aiken!V178+Allendale!V178+Anderson!V178+Bamberg!V178+Barnwell!V178+Beaufort!V178+Berkeley!V178+Calhoun!V178+Charleston!V178+Cherokee!V178+Chester!V178+Chesterfield!V178+Clarendon!V178+Colleton!V178+Darlington!V178+Dorchester!V178+Dillon!V178+Edgefield!V178+Fairfield!V178+Florence!V178+Georgetown!V178+Greenville!V178+Greenwood!V178+Hampton!V178+Horry!V178+Jasper!V178+Kershaw!V178+Lancaster!V178+Laurens!V178+Lee!V178+Lexington!V178+Marion!V178+Marlboro!V178+McCormick!V178+Newberry!V178+Oconee!V178+Orangeburg!V178+Pickens!V178+Richland!V178+Saluda!V178+Spartanburg!V178+Sumter!V178+Union!V178+Williamsburg!V178+York!V178)</f>
        <v>1521485572.9299998</v>
      </c>
      <c r="W178" s="41">
        <f>SUM(Abbeville!W178+Aiken!W178+Allendale!W178+Anderson!W178+Bamberg!W178+Barnwell!W178+Beaufort!W178+Berkeley!W178+Calhoun!W178+Charleston!W178+Cherokee!W178+Chester!W178+Chesterfield!W178+Clarendon!W178+Colleton!W178+Darlington!W178+Dorchester!W178+Dillon!W178+Edgefield!W178+Fairfield!W178+Florence!W178+Georgetown!W178+Greenville!W178+Greenwood!W178+Hampton!W178+Horry!W178+Jasper!W178+Kershaw!W178+Lancaster!W178+Laurens!W178+Lee!W178+Lexington!W178+Marion!W178+Marlboro!W178+McCormick!W178+Newberry!W178+Oconee!W178+Orangeburg!W178+Pickens!W178+Richland!W178+Saluda!W178+Spartanburg!W178+Sumter!W178+Union!W178+Williamsburg!W178+York!W178)</f>
        <v>1509844381.0799999</v>
      </c>
      <c r="X178" s="41">
        <f>SUM(Abbeville!X178+Aiken!X178+Allendale!X178+Anderson!X178+Bamberg!X178+Barnwell!X178+Beaufort!X178+Berkeley!X178+Calhoun!X178+Charleston!X178+Cherokee!X178+Chester!X178+Chesterfield!X178+Clarendon!X178+Colleton!X178+Darlington!X178+Dorchester!X178+Dillon!X178+Edgefield!X178+Fairfield!X178+Florence!X178+Georgetown!X178+Greenville!X178+Greenwood!X178+Hampton!X178+Horry!X178+Jasper!X178+Kershaw!X178+Lancaster!X178+Laurens!X178+Lee!X178+Lexington!X178+Marion!X178+Marlboro!X178+McCormick!X178+Newberry!X178+Oconee!X178+Orangeburg!X178+Pickens!X178+Richland!X178+Saluda!X178+Spartanburg!X178+Sumter!X178+Union!X178+Williamsburg!X178+York!X178)</f>
        <v>1541452315.4299998</v>
      </c>
      <c r="Y178" s="41">
        <f>SUM(Abbeville!Y178+Aiken!Y178+Allendale!Y178+Anderson!Y178+Bamberg!Y178+Barnwell!Y178+Beaufort!Y178+Berkeley!Y178+Calhoun!Y178+Charleston!Y178+Cherokee!Y178+Chester!Y178+Chesterfield!Y178+Clarendon!Y178+Colleton!Y178+Darlington!Y178+Dorchester!Y178+Dillon!Y178+Edgefield!Y178+Fairfield!Y178+Florence!Y178+Georgetown!Y178+Greenville!Y178+Greenwood!Y178+Hampton!Y178+Horry!Y178+Jasper!Y178+Kershaw!Y178+Lancaster!Y178+Laurens!Y178+Lee!Y178+Lexington!Y178+Marion!Y178+Marlboro!Y178+McCormick!Y178+Newberry!Y178+Oconee!Y178+Orangeburg!Y178+Pickens!Y178+Richland!Y178+Saluda!Y178+Spartanburg!Y178+Sumter!Y178+Union!Y178+Williamsburg!Y178+York!Y178)</f>
        <v>1590547628</v>
      </c>
      <c r="Z178" s="41">
        <f>SUM(Abbeville!Z178+Aiken!Z178+Allendale!Z178+Anderson!Z178+Bamberg!Z178+Barnwell!Z178+Beaufort!Z178+Berkeley!Z178+Calhoun!Z178+Charleston!Z178+Cherokee!Z178+Chester!Z178+Chesterfield!Z178+Clarendon!Z178+Colleton!Z178+Darlington!Z178+Dorchester!Z178+Dillon!Z178+Edgefield!Z178+Fairfield!Z178+Florence!Z178+Georgetown!Z178+Greenville!Z178+Greenwood!Z178+Hampton!Z178+Horry!Z178+Jasper!Z178+Kershaw!Z178+Lancaster!Z178+Laurens!Z178+Lee!Z178+Lexington!Z178+Marion!Z178+Marlboro!Z178+McCormick!Z178+Newberry!Z178+Oconee!Z178+Orangeburg!Z178+Pickens!Z178+Richland!Z178+Saluda!Z178+Spartanburg!Z178+Sumter!Z178+Union!Z178+Williamsburg!Z178+York!Z178)</f>
        <v>1756357921</v>
      </c>
      <c r="AA178" s="41">
        <f>SUM(Abbeville!AA178+Aiken!AA178+Allendale!AA178+Anderson!AA178+Bamberg!AA178+Barnwell!AA178+Beaufort!AA178+Berkeley!AA178+Calhoun!AA178+Charleston!AA178+Cherokee!AA178+Chester!AA178+Chesterfield!AA178+Clarendon!AA178+Colleton!AA178+Darlington!AA178+Dorchester!AA178+Dillon!AA178+Edgefield!AA178+Fairfield!AA178+Florence!AA178+Georgetown!AA178+Greenville!AA178+Greenwood!AA178+Hampton!AA178+Horry!AA178+Jasper!AA178+Kershaw!AA178+Lancaster!AA178+Laurens!AA178+Lee!AA178+Lexington!AA178+Marion!AA178+Marlboro!AA178+McCormick!AA178+Newberry!AA178+Oconee!AA178+Orangeburg!AA178+Pickens!AA178+Richland!AA178+Saluda!AA178+Spartanburg!AA178+Sumter!AA178+Union!AA178+Williamsburg!AA178+York!AA178)</f>
        <v>1802923539</v>
      </c>
      <c r="AB178" s="41">
        <v>2013836310</v>
      </c>
      <c r="AC178" s="41">
        <v>1954580142</v>
      </c>
      <c r="AD178" s="41">
        <v>2078973967.6100001</v>
      </c>
      <c r="AE178" s="41">
        <v>2200955990</v>
      </c>
      <c r="AF178" s="41">
        <v>2257048027</v>
      </c>
      <c r="AG178" s="41">
        <v>2234793145</v>
      </c>
      <c r="AH178" s="41">
        <v>2430024835</v>
      </c>
      <c r="AI178" s="13">
        <v>3.1805307518664394E-2</v>
      </c>
      <c r="AJ178" s="13">
        <v>8.7360071976594511E-2</v>
      </c>
    </row>
    <row r="179" spans="1:39" ht="10.5" customHeight="1" x14ac:dyDescent="0.2">
      <c r="A179" s="11"/>
      <c r="B179" s="11"/>
      <c r="C179" s="11" t="s">
        <v>36</v>
      </c>
      <c r="D179" s="11"/>
      <c r="E179" s="11"/>
      <c r="F179" s="2"/>
      <c r="G179" s="12">
        <f>SUM(G180:G182)</f>
        <v>219153020</v>
      </c>
      <c r="H179" s="12">
        <v>231173735</v>
      </c>
      <c r="I179" s="12">
        <v>233682638</v>
      </c>
      <c r="J179" s="12">
        <v>234174328</v>
      </c>
      <c r="K179" s="12">
        <f>SUM(K180:K182)</f>
        <v>242300839</v>
      </c>
      <c r="L179" s="12">
        <f>SUM(L180:L182)</f>
        <v>250631106</v>
      </c>
      <c r="M179" s="12">
        <f>SUM(M180:M182)</f>
        <v>252787779</v>
      </c>
      <c r="N179" s="12">
        <f>SUM(N180:N182)</f>
        <v>268587910</v>
      </c>
      <c r="O179" s="12">
        <f>SUM(Abbeville!O179+Aiken!O179+Allendale!O179+Anderson!O179+Bamberg!O179+Barnwell!O179+Beaufort!O179+Berkeley!O179+Calhoun!O179+Charleston!O179+Cherokee!O179+Chester!O179+Chesterfield!O179+Clarendon!O179+Colleton!O179+Darlington!O179+Dorchester!O179+Dillon!O179+Edgefield!O179+Fairfield!O179+Florence!O179+Georgetown!O179+Greenville!O179+Greenwood!O179+Hampton!O179+Horry!O179+Jasper!O179+Kershaw!O179+Lancaster!O179+Laurens!O179+Lee!O179+Lexington!O179+Marion!O179+Marlboro!O179+McCormick!O179+Newberry!O179+Oconee!O179+Orangeburg!O179+Pickens!O179+Richland!O179+Saluda!O179+Spartanburg!O179+Sumter!O179+Union!O179+Williamsburg!O179+York!O179)</f>
        <v>278631585.70025277</v>
      </c>
      <c r="P179" s="12">
        <f>SUM(Abbeville!P179+Aiken!P179+Allendale!P179+Anderson!P179+Bamberg!P179+Barnwell!P179+Beaufort!P179+Berkeley!P179+Calhoun!P179+Charleston!P179+Cherokee!P179+Chester!P179+Chesterfield!P179+Clarendon!P179+Colleton!P179+Darlington!P179+Dorchester!P179+Dillon!P179+Edgefield!P179+Fairfield!P179+Florence!P179+Georgetown!P179+Greenville!P179+Greenwood!P179+Hampton!P179+Horry!P179+Jasper!P179+Kershaw!P179+Lancaster!P179+Laurens!P179+Lee!P179+Lexington!P179+Marion!P179+Marlboro!P179+McCormick!P179+Newberry!P179+Oconee!P179+Orangeburg!P179+Pickens!P179+Richland!P179+Saluda!P179+Spartanburg!P179+Sumter!P179+Union!P179+Williamsburg!P179+York!P179)</f>
        <v>310829378.57579267</v>
      </c>
      <c r="Q179" s="12">
        <f>SUM(Abbeville!Q179+Aiken!Q179+Allendale!Q179+Anderson!Q179+Bamberg!Q179+Barnwell!Q179+Beaufort!Q179+Berkeley!Q179+Calhoun!Q179+Charleston!Q179+Cherokee!Q179+Chester!Q179+Chesterfield!Q179+Clarendon!Q179+Colleton!Q179+Darlington!Q179+Dorchester!Q179+Dillon!Q179+Edgefield!Q179+Fairfield!Q179+Florence!Q179+Georgetown!Q179+Greenville!Q179+Greenwood!Q179+Hampton!Q179+Horry!Q179+Jasper!Q179+Kershaw!Q179+Lancaster!Q179+Laurens!Q179+Lee!Q179+Lexington!Q179+Marion!Q179+Marlboro!Q179+McCormick!Q179+Newberry!Q179+Oconee!Q179+Orangeburg!Q179+Pickens!Q179+Richland!Q179+Saluda!Q179+Spartanburg!Q179+Sumter!Q179+Union!Q179+Williamsburg!Q179+York!Q179)</f>
        <v>329097321.88720417</v>
      </c>
      <c r="R179" s="41">
        <f>SUM(Abbeville!R179+Aiken!R179+Allendale!R179+Anderson!R179+Bamberg!R179+Barnwell!R179+Beaufort!R179+Berkeley!R179+Calhoun!R179+Charleston!R179+Cherokee!R179+Chester!R179+Chesterfield!R179+Clarendon!R179+Colleton!R179+Darlington!R179+Dorchester!R179+Dillon!R179+Edgefield!R179+Fairfield!R179+Florence!R179+Georgetown!R179+Greenville!R179+Greenwood!R179+Hampton!R179+Horry!R179+Jasper!R179+Kershaw!R179+Lancaster!R179+Laurens!R179+Lee!R179+Lexington!R179+Marion!R179+Marlboro!R179+McCormick!R179+Newberry!R179+Oconee!R179+Orangeburg!R179+Pickens!R179+Richland!R179+Saluda!R179+Spartanburg!R179+Sumter!R179+Union!R179+Williamsburg!R179+York!R179)</f>
        <v>340779381</v>
      </c>
      <c r="S179" s="41">
        <f>SUM(Abbeville!S179+Aiken!S179+Allendale!S179+Anderson!S179+Bamberg!S179+Barnwell!S179+Beaufort!S179+Berkeley!S179+Calhoun!S179+Charleston!S179+Cherokee!S179+Chester!S179+Chesterfield!S179+Clarendon!S179+Colleton!S179+Darlington!S179+Dorchester!S179+Dillon!S179+Edgefield!S179+Fairfield!S179+Florence!S179+Georgetown!S179+Greenville!S179+Greenwood!S179+Hampton!S179+Horry!S179+Jasper!S179+Kershaw!S179+Lancaster!S179+Laurens!S179+Lee!S179+Lexington!S179+Marion!S179+Marlboro!S179+McCormick!S179+Newberry!S179+Oconee!S179+Orangeburg!S179+Pickens!S179+Richland!S179+Saluda!S179+Spartanburg!S179+Sumter!S179+Union!S179+Williamsburg!S179+York!S179)</f>
        <v>364726769</v>
      </c>
      <c r="T179" s="41">
        <f>SUM(Abbeville!T179+Aiken!T179+Allendale!T179+Anderson!T179+Bamberg!T179+Barnwell!T179+Beaufort!T179+Berkeley!T179+Calhoun!T179+Charleston!T179+Cherokee!T179+Chester!T179+Chesterfield!T179+Clarendon!T179+Colleton!T179+Darlington!T179+Dorchester!T179+Dillon!T179+Edgefield!T179+Fairfield!T179+Florence!T179+Georgetown!T179+Greenville!T179+Greenwood!T179+Hampton!T179+Horry!T179+Jasper!T179+Kershaw!T179+Lancaster!T179+Laurens!T179+Lee!T179+Lexington!T179+Marion!T179+Marlboro!T179+McCormick!T179+Newberry!T179+Oconee!T179+Orangeburg!T179+Pickens!T179+Richland!T179+Saluda!T179+Spartanburg!T179+Sumter!T179+Union!T179+Williamsburg!T179+York!T179)</f>
        <v>400334766.94999999</v>
      </c>
      <c r="U179" s="41">
        <f>SUM(Abbeville!U179+Aiken!U179+Allendale!U179+Anderson!U179+Bamberg!U179+Barnwell!U179+Beaufort!U179+Berkeley!U179+Calhoun!U179+Charleston!U179+Cherokee!U179+Chester!U179+Chesterfield!U179+Clarendon!U179+Colleton!U179+Darlington!U179+Dorchester!U179+Dillon!U179+Edgefield!U179+Fairfield!U179+Florence!U179+Georgetown!U179+Greenville!U179+Greenwood!U179+Hampton!U179+Horry!U179+Jasper!U179+Kershaw!U179+Lancaster!U179+Laurens!U179+Lee!U179+Lexington!U179+Marion!U179+Marlboro!U179+McCormick!U179+Newberry!U179+Oconee!U179+Orangeburg!U179+Pickens!U179+Richland!U179+Saluda!U179+Spartanburg!U179+Sumter!U179+Union!U179+Williamsburg!U179+York!U179)</f>
        <v>418991444.78000003</v>
      </c>
      <c r="V179" s="41">
        <f>SUM(Abbeville!V179+Aiken!V179+Allendale!V179+Anderson!V179+Bamberg!V179+Barnwell!V179+Beaufort!V179+Berkeley!V179+Calhoun!V179+Charleston!V179+Cherokee!V179+Chester!V179+Chesterfield!V179+Clarendon!V179+Colleton!V179+Darlington!V179+Dorchester!V179+Dillon!V179+Edgefield!V179+Fairfield!V179+Florence!V179+Georgetown!V179+Greenville!V179+Greenwood!V179+Hampton!V179+Horry!V179+Jasper!V179+Kershaw!V179+Lancaster!V179+Laurens!V179+Lee!V179+Lexington!V179+Marion!V179+Marlboro!V179+McCormick!V179+Newberry!V179+Oconee!V179+Orangeburg!V179+Pickens!V179+Richland!V179+Saluda!V179+Spartanburg!V179+Sumter!V179+Union!V179+Williamsburg!V179+York!V179)</f>
        <v>445308216.61000007</v>
      </c>
      <c r="W179" s="41">
        <f>SUM(Abbeville!W179+Aiken!W179+Allendale!W179+Anderson!W179+Bamberg!W179+Barnwell!W179+Beaufort!W179+Berkeley!W179+Calhoun!W179+Charleston!W179+Cherokee!W179+Chester!W179+Chesterfield!W179+Clarendon!W179+Colleton!W179+Darlington!W179+Dorchester!W179+Dillon!W179+Edgefield!W179+Fairfield!W179+Florence!W179+Georgetown!W179+Greenville!W179+Greenwood!W179+Hampton!W179+Horry!W179+Jasper!W179+Kershaw!W179+Lancaster!W179+Laurens!W179+Lee!W179+Lexington!W179+Marion!W179+Marlboro!W179+McCormick!W179+Newberry!W179+Oconee!W179+Orangeburg!W179+Pickens!W179+Richland!W179+Saluda!W179+Spartanburg!W179+Sumter!W179+Union!W179+Williamsburg!W179+York!W179)</f>
        <v>488962973.04999995</v>
      </c>
      <c r="X179" s="41">
        <f>SUM(Abbeville!X179+Aiken!X179+Allendale!X179+Anderson!X179+Bamberg!X179+Barnwell!X179+Beaufort!X179+Berkeley!X179+Calhoun!X179+Charleston!X179+Cherokee!X179+Chester!X179+Chesterfield!X179+Clarendon!X179+Colleton!X179+Darlington!X179+Dorchester!X179+Dillon!X179+Edgefield!X179+Fairfield!X179+Florence!X179+Georgetown!X179+Greenville!X179+Greenwood!X179+Hampton!X179+Horry!X179+Jasper!X179+Kershaw!X179+Lancaster!X179+Laurens!X179+Lee!X179+Lexington!X179+Marion!X179+Marlboro!X179+McCormick!X179+Newberry!X179+Oconee!X179+Orangeburg!X179+Pickens!X179+Richland!X179+Saluda!X179+Spartanburg!X179+Sumter!X179+Union!X179+Williamsburg!X179+York!X179)</f>
        <v>510577297.06000012</v>
      </c>
      <c r="Y179" s="41">
        <f>SUM(Abbeville!Y179+Aiken!Y179+Allendale!Y179+Anderson!Y179+Bamberg!Y179+Barnwell!Y179+Beaufort!Y179+Berkeley!Y179+Calhoun!Y179+Charleston!Y179+Cherokee!Y179+Chester!Y179+Chesterfield!Y179+Clarendon!Y179+Colleton!Y179+Darlington!Y179+Dorchester!Y179+Dillon!Y179+Edgefield!Y179+Fairfield!Y179+Florence!Y179+Georgetown!Y179+Greenville!Y179+Greenwood!Y179+Hampton!Y179+Horry!Y179+Jasper!Y179+Kershaw!Y179+Lancaster!Y179+Laurens!Y179+Lee!Y179+Lexington!Y179+Marion!Y179+Marlboro!Y179+McCormick!Y179+Newberry!Y179+Oconee!Y179+Orangeburg!Y179+Pickens!Y179+Richland!Y179+Saluda!Y179+Spartanburg!Y179+Sumter!Y179+Union!Y179+Williamsburg!Y179+York!Y179)</f>
        <v>537623650</v>
      </c>
      <c r="Z179" s="41">
        <f>SUM(Abbeville!Z179+Aiken!Z179+Allendale!Z179+Anderson!Z179+Bamberg!Z179+Barnwell!Z179+Beaufort!Z179+Berkeley!Z179+Calhoun!Z179+Charleston!Z179+Cherokee!Z179+Chester!Z179+Chesterfield!Z179+Clarendon!Z179+Colleton!Z179+Darlington!Z179+Dorchester!Z179+Dillon!Z179+Edgefield!Z179+Fairfield!Z179+Florence!Z179+Georgetown!Z179+Greenville!Z179+Greenwood!Z179+Hampton!Z179+Horry!Z179+Jasper!Z179+Kershaw!Z179+Lancaster!Z179+Laurens!Z179+Lee!Z179+Lexington!Z179+Marion!Z179+Marlboro!Z179+McCormick!Z179+Newberry!Z179+Oconee!Z179+Orangeburg!Z179+Pickens!Z179+Richland!Z179+Saluda!Z179+Spartanburg!Z179+Sumter!Z179+Union!Z179+Williamsburg!Z179+York!Z179)</f>
        <v>543998585</v>
      </c>
      <c r="AA179" s="41">
        <f>SUM(Abbeville!AA179+Aiken!AA179+Allendale!AA179+Anderson!AA179+Bamberg!AA179+Barnwell!AA179+Beaufort!AA179+Berkeley!AA179+Calhoun!AA179+Charleston!AA179+Cherokee!AA179+Chester!AA179+Chesterfield!AA179+Clarendon!AA179+Colleton!AA179+Darlington!AA179+Dorchester!AA179+Dillon!AA179+Edgefield!AA179+Fairfield!AA179+Florence!AA179+Georgetown!AA179+Greenville!AA179+Greenwood!AA179+Hampton!AA179+Horry!AA179+Jasper!AA179+Kershaw!AA179+Lancaster!AA179+Laurens!AA179+Lee!AA179+Lexington!AA179+Marion!AA179+Marlboro!AA179+McCormick!AA179+Newberry!AA179+Oconee!AA179+Orangeburg!AA179+Pickens!AA179+Richland!AA179+Saluda!AA179+Spartanburg!AA179+Sumter!AA179+Union!AA179+Williamsburg!AA179+York!AA179)</f>
        <v>559617530</v>
      </c>
      <c r="AB179" s="41">
        <v>595606645</v>
      </c>
      <c r="AC179" s="41">
        <v>595527349</v>
      </c>
      <c r="AD179" s="41">
        <v>605401697</v>
      </c>
      <c r="AE179" s="41">
        <v>622721943</v>
      </c>
      <c r="AF179" s="41">
        <v>636876373</v>
      </c>
      <c r="AG179" s="41">
        <v>668287688</v>
      </c>
      <c r="AH179" s="41">
        <v>707278412</v>
      </c>
      <c r="AI179" s="13">
        <v>2.9054741374514137E-2</v>
      </c>
      <c r="AJ179" s="13">
        <v>5.8344220161661874E-2</v>
      </c>
    </row>
    <row r="180" spans="1:39" ht="10.5" customHeight="1" x14ac:dyDescent="0.2">
      <c r="A180" s="11"/>
      <c r="B180" s="11"/>
      <c r="C180" s="11"/>
      <c r="D180" s="11" t="s">
        <v>37</v>
      </c>
      <c r="E180" s="11"/>
      <c r="F180" s="2"/>
      <c r="G180" s="12">
        <v>206569395</v>
      </c>
      <c r="H180" s="12">
        <v>218793931</v>
      </c>
      <c r="I180" s="12">
        <v>222157876</v>
      </c>
      <c r="J180" s="12">
        <v>221812710</v>
      </c>
      <c r="K180" s="12">
        <v>228566027</v>
      </c>
      <c r="L180" s="12">
        <v>237954156</v>
      </c>
      <c r="M180" s="12">
        <v>240793216</v>
      </c>
      <c r="N180" s="12">
        <v>255918128</v>
      </c>
      <c r="O180" s="12">
        <f>SUM(Abbeville!O180+Aiken!O180+Allendale!O180+Anderson!O180+Bamberg!O180+Barnwell!O180+Beaufort!O180+Berkeley!O180+Calhoun!O180+Charleston!O180+Cherokee!O180+Chester!O180+Chesterfield!O180+Clarendon!O180+Colleton!O180+Darlington!O180+Dorchester!O180+Dillon!O180+Edgefield!O180+Fairfield!O180+Florence!O180+Georgetown!O180+Greenville!O180+Greenwood!O180+Hampton!O180+Horry!O180+Jasper!O180+Kershaw!O180+Lancaster!O180+Laurens!O180+Lee!O180+Lexington!O180+Marion!O180+Marlboro!O180+McCormick!O180+Newberry!O180+Oconee!O180+Orangeburg!O180+Pickens!O180+Richland!O180+Saluda!O180+Spartanburg!O180+Sumter!O180+Union!O180+Williamsburg!O180+York!O180)</f>
        <v>263447574.66402063</v>
      </c>
      <c r="P180" s="12">
        <f>SUM(Abbeville!P180+Aiken!P180+Allendale!P180+Anderson!P180+Bamberg!P180+Barnwell!P180+Beaufort!P180+Berkeley!P180+Calhoun!P180+Charleston!P180+Cherokee!P180+Chester!P180+Chesterfield!P180+Clarendon!P180+Colleton!P180+Darlington!P180+Dorchester!P180+Dillon!P180+Edgefield!P180+Fairfield!P180+Florence!P180+Georgetown!P180+Greenville!P180+Greenwood!P180+Hampton!P180+Horry!P180+Jasper!P180+Kershaw!P180+Lancaster!P180+Laurens!P180+Lee!P180+Lexington!P180+Marion!P180+Marlboro!P180+McCormick!P180+Newberry!P180+Oconee!P180+Orangeburg!P180+Pickens!P180+Richland!P180+Saluda!P180+Spartanburg!P180+Sumter!P180+Union!P180+Williamsburg!P180+York!P180)</f>
        <v>294064710.28304869</v>
      </c>
      <c r="Q180" s="12">
        <f>SUM(Abbeville!Q180+Aiken!Q180+Allendale!Q180+Anderson!Q180+Bamberg!Q180+Barnwell!Q180+Beaufort!Q180+Berkeley!Q180+Calhoun!Q180+Charleston!Q180+Cherokee!Q180+Chester!Q180+Chesterfield!Q180+Clarendon!Q180+Colleton!Q180+Darlington!Q180+Dorchester!Q180+Dillon!Q180+Edgefield!Q180+Fairfield!Q180+Florence!Q180+Georgetown!Q180+Greenville!Q180+Greenwood!Q180+Hampton!Q180+Horry!Q180+Jasper!Q180+Kershaw!Q180+Lancaster!Q180+Laurens!Q180+Lee!Q180+Lexington!Q180+Marion!Q180+Marlboro!Q180+McCormick!Q180+Newberry!Q180+Oconee!Q180+Orangeburg!Q180+Pickens!Q180+Richland!Q180+Saluda!Q180+Spartanburg!Q180+Sumter!Q180+Union!Q180+Williamsburg!Q180+York!Q180)</f>
        <v>311972191.19248325</v>
      </c>
      <c r="R180" s="41">
        <f>SUM(Abbeville!R180+Aiken!R180+Allendale!R180+Anderson!R180+Bamberg!R180+Barnwell!R180+Beaufort!R180+Berkeley!R180+Calhoun!R180+Charleston!R180+Cherokee!R180+Chester!R180+Chesterfield!R180+Clarendon!R180+Colleton!R180+Darlington!R180+Dorchester!R180+Dillon!R180+Edgefield!R180+Fairfield!R180+Florence!R180+Georgetown!R180+Greenville!R180+Greenwood!R180+Hampton!R180+Horry!R180+Jasper!R180+Kershaw!R180+Lancaster!R180+Laurens!R180+Lee!R180+Lexington!R180+Marion!R180+Marlboro!R180+McCormick!R180+Newberry!R180+Oconee!R180+Orangeburg!R180+Pickens!R180+Richland!R180+Saluda!R180+Spartanburg!R180+Sumter!R180+Union!R180+Williamsburg!R180+York!R180)</f>
        <v>323280947</v>
      </c>
      <c r="S180" s="41">
        <f>SUM(Abbeville!S180+Aiken!S180+Allendale!S180+Anderson!S180+Bamberg!S180+Barnwell!S180+Beaufort!S180+Berkeley!S180+Calhoun!S180+Charleston!S180+Cherokee!S180+Chester!S180+Chesterfield!S180+Clarendon!S180+Colleton!S180+Darlington!S180+Dorchester!S180+Dillon!S180+Edgefield!S180+Fairfield!S180+Florence!S180+Georgetown!S180+Greenville!S180+Greenwood!S180+Hampton!S180+Horry!S180+Jasper!S180+Kershaw!S180+Lancaster!S180+Laurens!S180+Lee!S180+Lexington!S180+Marion!S180+Marlboro!S180+McCormick!S180+Newberry!S180+Oconee!S180+Orangeburg!S180+Pickens!S180+Richland!S180+Saluda!S180+Spartanburg!S180+Sumter!S180+Union!S180+Williamsburg!S180+York!S180)</f>
        <v>346815563</v>
      </c>
      <c r="T180" s="41">
        <f>SUM(Abbeville!T180+Aiken!T180+Allendale!T180+Anderson!T180+Bamberg!T180+Barnwell!T180+Beaufort!T180+Berkeley!T180+Calhoun!T180+Charleston!T180+Cherokee!T180+Chester!T180+Chesterfield!T180+Clarendon!T180+Colleton!T180+Darlington!T180+Dorchester!T180+Dillon!T180+Edgefield!T180+Fairfield!T180+Florence!T180+Georgetown!T180+Greenville!T180+Greenwood!T180+Hampton!T180+Horry!T180+Jasper!T180+Kershaw!T180+Lancaster!T180+Laurens!T180+Lee!T180+Lexington!T180+Marion!T180+Marlboro!T180+McCormick!T180+Newberry!T180+Oconee!T180+Orangeburg!T180+Pickens!T180+Richland!T180+Saluda!T180+Spartanburg!T180+Sumter!T180+Union!T180+Williamsburg!T180+York!T180)</f>
        <v>336168955.26999998</v>
      </c>
      <c r="U180" s="41">
        <f>SUM(Abbeville!U180+Aiken!U180+Allendale!U180+Anderson!U180+Bamberg!U180+Barnwell!U180+Beaufort!U180+Berkeley!U180+Calhoun!U180+Charleston!U180+Cherokee!U180+Chester!U180+Chesterfield!U180+Clarendon!U180+Colleton!U180+Darlington!U180+Dorchester!U180+Dillon!U180+Edgefield!U180+Fairfield!U180+Florence!U180+Georgetown!U180+Greenville!U180+Greenwood!U180+Hampton!U180+Horry!U180+Jasper!U180+Kershaw!U180+Lancaster!U180+Laurens!U180+Lee!U180+Lexington!U180+Marion!U180+Marlboro!U180+McCormick!U180+Newberry!U180+Oconee!U180+Orangeburg!U180+Pickens!U180+Richland!U180+Saluda!U180+Spartanburg!U180+Sumter!U180+Union!U180+Williamsburg!U180+York!U180)</f>
        <v>352443760.50000006</v>
      </c>
      <c r="V180" s="41">
        <f>SUM(Abbeville!V180+Aiken!V180+Allendale!V180+Anderson!V180+Bamberg!V180+Barnwell!V180+Beaufort!V180+Berkeley!V180+Calhoun!V180+Charleston!V180+Cherokee!V180+Chester!V180+Chesterfield!V180+Clarendon!V180+Colleton!V180+Darlington!V180+Dorchester!V180+Dillon!V180+Edgefield!V180+Fairfield!V180+Florence!V180+Georgetown!V180+Greenville!V180+Greenwood!V180+Hampton!V180+Horry!V180+Jasper!V180+Kershaw!V180+Lancaster!V180+Laurens!V180+Lee!V180+Lexington!V180+Marion!V180+Marlboro!V180+McCormick!V180+Newberry!V180+Oconee!V180+Orangeburg!V180+Pickens!V180+Richland!V180+Saluda!V180+Spartanburg!V180+Sumter!V180+Union!V180+Williamsburg!V180+York!V180)</f>
        <v>372012453.53999996</v>
      </c>
      <c r="W180" s="41">
        <f>SUM(Abbeville!W180+Aiken!W180+Allendale!W180+Anderson!W180+Bamberg!W180+Barnwell!W180+Beaufort!W180+Berkeley!W180+Calhoun!W180+Charleston!W180+Cherokee!W180+Chester!W180+Chesterfield!W180+Clarendon!W180+Colleton!W180+Darlington!W180+Dorchester!W180+Dillon!W180+Edgefield!W180+Fairfield!W180+Florence!W180+Georgetown!W180+Greenville!W180+Greenwood!W180+Hampton!W180+Horry!W180+Jasper!W180+Kershaw!W180+Lancaster!W180+Laurens!W180+Lee!W180+Lexington!W180+Marion!W180+Marlboro!W180+McCormick!W180+Newberry!W180+Oconee!W180+Orangeburg!W180+Pickens!W180+Richland!W180+Saluda!W180+Spartanburg!W180+Sumter!W180+Union!W180+Williamsburg!W180+York!W180)</f>
        <v>403941814.10999995</v>
      </c>
      <c r="X180" s="41">
        <f>SUM(Abbeville!X180+Aiken!X180+Allendale!X180+Anderson!X180+Bamberg!X180+Barnwell!X180+Beaufort!X180+Berkeley!X180+Calhoun!X180+Charleston!X180+Cherokee!X180+Chester!X180+Chesterfield!X180+Clarendon!X180+Colleton!X180+Darlington!X180+Dorchester!X180+Dillon!X180+Edgefield!X180+Fairfield!X180+Florence!X180+Georgetown!X180+Greenville!X180+Greenwood!X180+Hampton!X180+Horry!X180+Jasper!X180+Kershaw!X180+Lancaster!X180+Laurens!X180+Lee!X180+Lexington!X180+Marion!X180+Marlboro!X180+McCormick!X180+Newberry!X180+Oconee!X180+Orangeburg!X180+Pickens!X180+Richland!X180+Saluda!X180+Spartanburg!X180+Sumter!X180+Union!X180+Williamsburg!X180+York!X180)</f>
        <v>415454043.75999999</v>
      </c>
      <c r="Y180" s="41">
        <f>SUM(Abbeville!Y180+Aiken!Y180+Allendale!Y180+Anderson!Y180+Bamberg!Y180+Barnwell!Y180+Beaufort!Y180+Berkeley!Y180+Calhoun!Y180+Charleston!Y180+Cherokee!Y180+Chester!Y180+Chesterfield!Y180+Clarendon!Y180+Colleton!Y180+Darlington!Y180+Dorchester!Y180+Dillon!Y180+Edgefield!Y180+Fairfield!Y180+Florence!Y180+Georgetown!Y180+Greenville!Y180+Greenwood!Y180+Hampton!Y180+Horry!Y180+Jasper!Y180+Kershaw!Y180+Lancaster!Y180+Laurens!Y180+Lee!Y180+Lexington!Y180+Marion!Y180+Marlboro!Y180+McCormick!Y180+Newberry!Y180+Oconee!Y180+Orangeburg!Y180+Pickens!Y180+Richland!Y180+Saluda!Y180+Spartanburg!Y180+Sumter!Y180+Union!Y180+Williamsburg!Y180+York!Y180)</f>
        <v>437745558</v>
      </c>
      <c r="Z180" s="41">
        <f>SUM(Abbeville!Z180+Aiken!Z180+Allendale!Z180+Anderson!Z180+Bamberg!Z180+Barnwell!Z180+Beaufort!Z180+Berkeley!Z180+Calhoun!Z180+Charleston!Z180+Cherokee!Z180+Chester!Z180+Chesterfield!Z180+Clarendon!Z180+Colleton!Z180+Darlington!Z180+Dorchester!Z180+Dillon!Z180+Edgefield!Z180+Fairfield!Z180+Florence!Z180+Georgetown!Z180+Greenville!Z180+Greenwood!Z180+Hampton!Z180+Horry!Z180+Jasper!Z180+Kershaw!Z180+Lancaster!Z180+Laurens!Z180+Lee!Z180+Lexington!Z180+Marion!Z180+Marlboro!Z180+McCormick!Z180+Newberry!Z180+Oconee!Z180+Orangeburg!Z180+Pickens!Z180+Richland!Z180+Saluda!Z180+Spartanburg!Z180+Sumter!Z180+Union!Z180+Williamsburg!Z180+York!Z180)</f>
        <v>442193246</v>
      </c>
      <c r="AA180" s="41">
        <f>SUM(Abbeville!AA180+Aiken!AA180+Allendale!AA180+Anderson!AA180+Bamberg!AA180+Barnwell!AA180+Beaufort!AA180+Berkeley!AA180+Calhoun!AA180+Charleston!AA180+Cherokee!AA180+Chester!AA180+Chesterfield!AA180+Clarendon!AA180+Colleton!AA180+Darlington!AA180+Dorchester!AA180+Dillon!AA180+Edgefield!AA180+Fairfield!AA180+Florence!AA180+Georgetown!AA180+Greenville!AA180+Greenwood!AA180+Hampton!AA180+Horry!AA180+Jasper!AA180+Kershaw!AA180+Lancaster!AA180+Laurens!AA180+Lee!AA180+Lexington!AA180+Marion!AA180+Marlboro!AA180+McCormick!AA180+Newberry!AA180+Oconee!AA180+Orangeburg!AA180+Pickens!AA180+Richland!AA180+Saluda!AA180+Spartanburg!AA180+Sumter!AA180+Union!AA180+Williamsburg!AA180+York!AA180)</f>
        <v>454604071</v>
      </c>
      <c r="AB180" s="41">
        <v>497553974</v>
      </c>
      <c r="AC180" s="41">
        <v>497818647</v>
      </c>
      <c r="AD180" s="41">
        <v>501814833</v>
      </c>
      <c r="AE180" s="41">
        <v>514551752</v>
      </c>
      <c r="AF180" s="41">
        <v>544486738</v>
      </c>
      <c r="AG180" s="41">
        <v>565770672</v>
      </c>
      <c r="AH180" s="41">
        <v>599180798</v>
      </c>
      <c r="AI180" s="13">
        <v>3.1461323478511272E-2</v>
      </c>
      <c r="AJ180" s="13">
        <v>5.9052417619837316E-2</v>
      </c>
    </row>
    <row r="181" spans="1:39" ht="10.5" customHeight="1" x14ac:dyDescent="0.2">
      <c r="A181" s="11"/>
      <c r="B181" s="11"/>
      <c r="C181" s="14"/>
      <c r="D181" s="11" t="s">
        <v>90</v>
      </c>
      <c r="E181" s="11"/>
      <c r="F181" s="2"/>
      <c r="G181" s="12">
        <v>2210744</v>
      </c>
      <c r="H181" s="12">
        <v>1957455</v>
      </c>
      <c r="I181" s="12">
        <v>1927833</v>
      </c>
      <c r="J181" s="12">
        <v>2186587</v>
      </c>
      <c r="K181" s="12">
        <v>3268340</v>
      </c>
      <c r="L181" s="12">
        <v>3102446</v>
      </c>
      <c r="M181" s="12">
        <v>3144165</v>
      </c>
      <c r="N181" s="12">
        <v>3229346</v>
      </c>
      <c r="O181" s="12">
        <f>SUM(Abbeville!O181+Aiken!O181+Allendale!O181+Anderson!O181+Bamberg!O181+Barnwell!O181+Beaufort!O181+Berkeley!O181+Calhoun!O181+Charleston!O181+Cherokee!O181+Chester!O181+Chesterfield!O181+Clarendon!O181+Colleton!O181+Darlington!O181+Dorchester!O181+Dillon!O181+Edgefield!O181+Fairfield!O181+Florence!O181+Georgetown!O181+Greenville!O181+Greenwood!O181+Hampton!O181+Horry!O181+Jasper!O181+Kershaw!O181+Lancaster!O181+Laurens!O181+Lee!O181+Lexington!O181+Marion!O181+Marlboro!O181+McCormick!O181+Newberry!O181+Oconee!O181+Orangeburg!O181+Pickens!O181+Richland!O181+Saluda!O181+Spartanburg!O181+Sumter!O181+Union!O181+Williamsburg!O181+York!O181)</f>
        <v>2651960.0236</v>
      </c>
      <c r="P181" s="12">
        <f>SUM(Abbeville!P181+Aiken!P181+Allendale!P181+Anderson!P181+Bamberg!P181+Barnwell!P181+Beaufort!P181+Berkeley!P181+Calhoun!P181+Charleston!P181+Cherokee!P181+Chester!P181+Chesterfield!P181+Clarendon!P181+Colleton!P181+Darlington!P181+Dorchester!P181+Dillon!P181+Edgefield!P181+Fairfield!P181+Florence!P181+Georgetown!P181+Greenville!P181+Greenwood!P181+Hampton!P181+Horry!P181+Jasper!P181+Kershaw!P181+Lancaster!P181+Laurens!P181+Lee!P181+Lexington!P181+Marion!P181+Marlboro!P181+McCormick!P181+Newberry!P181+Oconee!P181+Orangeburg!P181+Pickens!P181+Richland!P181+Saluda!P181+Spartanburg!P181+Sumter!P181+Union!P181+Williamsburg!P181+York!P181)</f>
        <v>4093724.292744</v>
      </c>
      <c r="Q181" s="12">
        <f>SUM(Abbeville!Q181+Aiken!Q181+Allendale!Q181+Anderson!Q181+Bamberg!Q181+Barnwell!Q181+Beaufort!Q181+Berkeley!Q181+Calhoun!Q181+Charleston!Q181+Cherokee!Q181+Chester!Q181+Chesterfield!Q181+Clarendon!Q181+Colleton!Q181+Darlington!Q181+Dorchester!Q181+Dillon!Q181+Edgefield!Q181+Fairfield!Q181+Florence!Q181+Georgetown!Q181+Greenville!Q181+Greenwood!Q181+Hampton!Q181+Horry!Q181+Jasper!Q181+Kershaw!Q181+Lancaster!Q181+Laurens!Q181+Lee!Q181+Lexington!Q181+Marion!Q181+Marlboro!Q181+McCormick!Q181+Newberry!Q181+Oconee!Q181+Orangeburg!Q181+Pickens!Q181+Richland!Q181+Saluda!Q181+Spartanburg!Q181+Sumter!Q181+Union!Q181+Williamsburg!Q181+York!Q181)</f>
        <v>4140994.9929058659</v>
      </c>
      <c r="R181" s="41">
        <f>SUM(Abbeville!R181+Aiken!R181+Allendale!R181+Anderson!R181+Bamberg!R181+Barnwell!R181+Beaufort!R181+Berkeley!R181+Calhoun!R181+Charleston!R181+Cherokee!R181+Chester!R181+Chesterfield!R181+Clarendon!R181+Colleton!R181+Darlington!R181+Dorchester!R181+Dillon!R181+Edgefield!R181+Fairfield!R181+Florence!R181+Georgetown!R181+Greenville!R181+Greenwood!R181+Hampton!R181+Horry!R181+Jasper!R181+Kershaw!R181+Lancaster!R181+Laurens!R181+Lee!R181+Lexington!R181+Marion!R181+Marlboro!R181+McCormick!R181+Newberry!R181+Oconee!R181+Orangeburg!R181+Pickens!R181+Richland!R181+Saluda!R181+Spartanburg!R181+Sumter!R181+Union!R181+Williamsburg!R181+York!R181)</f>
        <v>5009188</v>
      </c>
      <c r="S181" s="41">
        <f>SUM(Abbeville!S181+Aiken!S181+Allendale!S181+Anderson!S181+Bamberg!S181+Barnwell!S181+Beaufort!S181+Berkeley!S181+Calhoun!S181+Charleston!S181+Cherokee!S181+Chester!S181+Chesterfield!S181+Clarendon!S181+Colleton!S181+Darlington!S181+Dorchester!S181+Dillon!S181+Edgefield!S181+Fairfield!S181+Florence!S181+Georgetown!S181+Greenville!S181+Greenwood!S181+Hampton!S181+Horry!S181+Jasper!S181+Kershaw!S181+Lancaster!S181+Laurens!S181+Lee!S181+Lexington!S181+Marion!S181+Marlboro!S181+McCormick!S181+Newberry!S181+Oconee!S181+Orangeburg!S181+Pickens!S181+Richland!S181+Saluda!S181+Spartanburg!S181+Sumter!S181+Union!S181+Williamsburg!S181+York!S181)</f>
        <v>4545320</v>
      </c>
      <c r="T181" s="41">
        <f>SUM(Abbeville!T181+Aiken!T181+Allendale!T181+Anderson!T181+Bamberg!T181+Barnwell!T181+Beaufort!T181+Berkeley!T181+Calhoun!T181+Charleston!T181+Cherokee!T181+Chester!T181+Chesterfield!T181+Clarendon!T181+Colleton!T181+Darlington!T181+Dorchester!T181+Dillon!T181+Edgefield!T181+Fairfield!T181+Florence!T181+Georgetown!T181+Greenville!T181+Greenwood!T181+Hampton!T181+Horry!T181+Jasper!T181+Kershaw!T181+Lancaster!T181+Laurens!T181+Lee!T181+Lexington!T181+Marion!T181+Marlboro!T181+McCormick!T181+Newberry!T181+Oconee!T181+Orangeburg!T181+Pickens!T181+Richland!T181+Saluda!T181+Spartanburg!T181+Sumter!T181+Union!T181+Williamsburg!T181+York!T181)</f>
        <v>6384138.8399999999</v>
      </c>
      <c r="U181" s="41">
        <f>SUM(Abbeville!U181+Aiken!U181+Allendale!U181+Anderson!U181+Bamberg!U181+Barnwell!U181+Beaufort!U181+Berkeley!U181+Calhoun!U181+Charleston!U181+Cherokee!U181+Chester!U181+Chesterfield!U181+Clarendon!U181+Colleton!U181+Darlington!U181+Dorchester!U181+Dillon!U181+Edgefield!U181+Fairfield!U181+Florence!U181+Georgetown!U181+Greenville!U181+Greenwood!U181+Hampton!U181+Horry!U181+Jasper!U181+Kershaw!U181+Lancaster!U181+Laurens!U181+Lee!U181+Lexington!U181+Marion!U181+Marlboro!U181+McCormick!U181+Newberry!U181+Oconee!U181+Orangeburg!U181+Pickens!U181+Richland!U181+Saluda!U181+Spartanburg!U181+Sumter!U181+Union!U181+Williamsburg!U181+York!U181)</f>
        <v>8336525.1899999995</v>
      </c>
      <c r="V181" s="41">
        <f>SUM(Abbeville!V181+Aiken!V181+Allendale!V181+Anderson!V181+Bamberg!V181+Barnwell!V181+Beaufort!V181+Berkeley!V181+Calhoun!V181+Charleston!V181+Cherokee!V181+Chester!V181+Chesterfield!V181+Clarendon!V181+Colleton!V181+Darlington!V181+Dorchester!V181+Dillon!V181+Edgefield!V181+Fairfield!V181+Florence!V181+Georgetown!V181+Greenville!V181+Greenwood!V181+Hampton!V181+Horry!V181+Jasper!V181+Kershaw!V181+Lancaster!V181+Laurens!V181+Lee!V181+Lexington!V181+Marion!V181+Marlboro!V181+McCormick!V181+Newberry!V181+Oconee!V181+Orangeburg!V181+Pickens!V181+Richland!V181+Saluda!V181+Spartanburg!V181+Sumter!V181+Union!V181+Williamsburg!V181+York!V181)</f>
        <v>9355995.4499999993</v>
      </c>
      <c r="W181" s="41">
        <f>SUM(Abbeville!W181+Aiken!W181+Allendale!W181+Anderson!W181+Bamberg!W181+Barnwell!W181+Beaufort!W181+Berkeley!W181+Calhoun!W181+Charleston!W181+Cherokee!W181+Chester!W181+Chesterfield!W181+Clarendon!W181+Colleton!W181+Darlington!W181+Dorchester!W181+Dillon!W181+Edgefield!W181+Fairfield!W181+Florence!W181+Georgetown!W181+Greenville!W181+Greenwood!W181+Hampton!W181+Horry!W181+Jasper!W181+Kershaw!W181+Lancaster!W181+Laurens!W181+Lee!W181+Lexington!W181+Marion!W181+Marlboro!W181+McCormick!W181+Newberry!W181+Oconee!W181+Orangeburg!W181+Pickens!W181+Richland!W181+Saluda!W181+Spartanburg!W181+Sumter!W181+Union!W181+Williamsburg!W181+York!W181)</f>
        <v>10409522.259999998</v>
      </c>
      <c r="X181" s="41">
        <f>SUM(Abbeville!X181+Aiken!X181+Allendale!X181+Anderson!X181+Bamberg!X181+Barnwell!X181+Beaufort!X181+Berkeley!X181+Calhoun!X181+Charleston!X181+Cherokee!X181+Chester!X181+Chesterfield!X181+Clarendon!X181+Colleton!X181+Darlington!X181+Dorchester!X181+Dillon!X181+Edgefield!X181+Fairfield!X181+Florence!X181+Georgetown!X181+Greenville!X181+Greenwood!X181+Hampton!X181+Horry!X181+Jasper!X181+Kershaw!X181+Lancaster!X181+Laurens!X181+Lee!X181+Lexington!X181+Marion!X181+Marlboro!X181+McCormick!X181+Newberry!X181+Oconee!X181+Orangeburg!X181+Pickens!X181+Richland!X181+Saluda!X181+Spartanburg!X181+Sumter!X181+Union!X181+Williamsburg!X181+York!X181)</f>
        <v>10642647.029999999</v>
      </c>
      <c r="Y181" s="41">
        <f>SUM(Abbeville!Y181+Aiken!Y181+Allendale!Y181+Anderson!Y181+Bamberg!Y181+Barnwell!Y181+Beaufort!Y181+Berkeley!Y181+Calhoun!Y181+Charleston!Y181+Cherokee!Y181+Chester!Y181+Chesterfield!Y181+Clarendon!Y181+Colleton!Y181+Darlington!Y181+Dorchester!Y181+Dillon!Y181+Edgefield!Y181+Fairfield!Y181+Florence!Y181+Georgetown!Y181+Greenville!Y181+Greenwood!Y181+Hampton!Y181+Horry!Y181+Jasper!Y181+Kershaw!Y181+Lancaster!Y181+Laurens!Y181+Lee!Y181+Lexington!Y181+Marion!Y181+Marlboro!Y181+McCormick!Y181+Newberry!Y181+Oconee!Y181+Orangeburg!Y181+Pickens!Y181+Richland!Y181+Saluda!Y181+Spartanburg!Y181+Sumter!Y181+Union!Y181+Williamsburg!Y181+York!Y181)</f>
        <v>11980939</v>
      </c>
      <c r="Z181" s="41">
        <f>SUM(Abbeville!Z181+Aiken!Z181+Allendale!Z181+Anderson!Z181+Bamberg!Z181+Barnwell!Z181+Beaufort!Z181+Berkeley!Z181+Calhoun!Z181+Charleston!Z181+Cherokee!Z181+Chester!Z181+Chesterfield!Z181+Clarendon!Z181+Colleton!Z181+Darlington!Z181+Dorchester!Z181+Dillon!Z181+Edgefield!Z181+Fairfield!Z181+Florence!Z181+Georgetown!Z181+Greenville!Z181+Greenwood!Z181+Hampton!Z181+Horry!Z181+Jasper!Z181+Kershaw!Z181+Lancaster!Z181+Laurens!Z181+Lee!Z181+Lexington!Z181+Marion!Z181+Marlboro!Z181+McCormick!Z181+Newberry!Z181+Oconee!Z181+Orangeburg!Z181+Pickens!Z181+Richland!Z181+Saluda!Z181+Spartanburg!Z181+Sumter!Z181+Union!Z181+Williamsburg!Z181+York!Z181)</f>
        <v>13622740</v>
      </c>
      <c r="AA181" s="41">
        <f>SUM(Abbeville!AA181+Aiken!AA181+Allendale!AA181+Anderson!AA181+Bamberg!AA181+Barnwell!AA181+Beaufort!AA181+Berkeley!AA181+Calhoun!AA181+Charleston!AA181+Cherokee!AA181+Chester!AA181+Chesterfield!AA181+Clarendon!AA181+Colleton!AA181+Darlington!AA181+Dorchester!AA181+Dillon!AA181+Edgefield!AA181+Fairfield!AA181+Florence!AA181+Georgetown!AA181+Greenville!AA181+Greenwood!AA181+Hampton!AA181+Horry!AA181+Jasper!AA181+Kershaw!AA181+Lancaster!AA181+Laurens!AA181+Lee!AA181+Lexington!AA181+Marion!AA181+Marlboro!AA181+McCormick!AA181+Newberry!AA181+Oconee!AA181+Orangeburg!AA181+Pickens!AA181+Richland!AA181+Saluda!AA181+Spartanburg!AA181+Sumter!AA181+Union!AA181+Williamsburg!AA181+York!AA181)</f>
        <v>13615691</v>
      </c>
      <c r="AB181" s="41">
        <v>16525084</v>
      </c>
      <c r="AC181" s="41">
        <v>16757755</v>
      </c>
      <c r="AD181" s="41">
        <v>15404069</v>
      </c>
      <c r="AE181" s="41">
        <v>15270591</v>
      </c>
      <c r="AF181" s="41">
        <v>16647570</v>
      </c>
      <c r="AG181" s="41">
        <v>15903992</v>
      </c>
      <c r="AH181" s="41">
        <v>17713520</v>
      </c>
      <c r="AI181" s="13">
        <v>1.1642033864005086E-2</v>
      </c>
      <c r="AJ181" s="13">
        <v>0.11377822624659267</v>
      </c>
    </row>
    <row r="182" spans="1:39" ht="10.5" customHeight="1" x14ac:dyDescent="0.2">
      <c r="A182" s="11"/>
      <c r="B182" s="14"/>
      <c r="C182" s="11"/>
      <c r="D182" s="11" t="s">
        <v>39</v>
      </c>
      <c r="E182" s="11"/>
      <c r="F182" s="2"/>
      <c r="G182" s="12">
        <v>10372881</v>
      </c>
      <c r="H182" s="12">
        <v>9998438</v>
      </c>
      <c r="I182" s="12">
        <v>9402166</v>
      </c>
      <c r="J182" s="12">
        <v>10175031</v>
      </c>
      <c r="K182" s="12">
        <v>10466472</v>
      </c>
      <c r="L182" s="12">
        <v>9574504</v>
      </c>
      <c r="M182" s="12">
        <v>8850398</v>
      </c>
      <c r="N182" s="12">
        <v>9440436</v>
      </c>
      <c r="O182" s="12">
        <f>SUM(Abbeville!O182+Aiken!O182+Allendale!O182+Anderson!O182+Bamberg!O182+Barnwell!O182+Beaufort!O182+Berkeley!O182+Calhoun!O182+Charleston!O182+Cherokee!O182+Chester!O182+Chesterfield!O182+Clarendon!O182+Colleton!O182+Darlington!O182+Dorchester!O182+Dillon!O182+Edgefield!O182+Fairfield!O182+Florence!O182+Georgetown!O182+Greenville!O182+Greenwood!O182+Hampton!O182+Horry!O182+Jasper!O182+Kershaw!O182+Lancaster!O182+Laurens!O182+Lee!O182+Lexington!O182+Marion!O182+Marlboro!O182+McCormick!O182+Newberry!O182+Oconee!O182+Orangeburg!O182+Pickens!O182+Richland!O182+Saluda!O182+Spartanburg!O182+Sumter!O182+Union!O182+Williamsburg!O182+York!O182)</f>
        <v>12532051.012632156</v>
      </c>
      <c r="P182" s="12">
        <f>SUM(Abbeville!P182+Aiken!P182+Allendale!P182+Anderson!P182+Bamberg!P182+Barnwell!P182+Beaufort!P182+Berkeley!P182+Calhoun!P182+Charleston!P182+Cherokee!P182+Chester!P182+Chesterfield!P182+Clarendon!P182+Colleton!P182+Darlington!P182+Dorchester!P182+Dillon!P182+Edgefield!P182+Fairfield!P182+Florence!P182+Georgetown!P182+Greenville!P182+Greenwood!P182+Hampton!P182+Horry!P182+Jasper!P182+Kershaw!P182+Lancaster!P182+Laurens!P182+Lee!P182+Lexington!P182+Marion!P182+Marlboro!P182+McCormick!P182+Newberry!P182+Oconee!P182+Orangeburg!P182+Pickens!P182+Richland!P182+Saluda!P182+Spartanburg!P182+Sumter!P182+Union!P182+Williamsburg!P182+York!P182)</f>
        <v>12670943</v>
      </c>
      <c r="Q182" s="12">
        <f>SUM(Abbeville!Q182+Aiken!Q182+Allendale!Q182+Anderson!Q182+Bamberg!Q182+Barnwell!Q182+Beaufort!Q182+Berkeley!Q182+Calhoun!Q182+Charleston!Q182+Cherokee!Q182+Chester!Q182+Chesterfield!Q182+Clarendon!Q182+Colleton!Q182+Darlington!Q182+Dorchester!Q182+Dillon!Q182+Edgefield!Q182+Fairfield!Q182+Florence!Q182+Georgetown!Q182+Greenville!Q182+Greenwood!Q182+Hampton!Q182+Horry!Q182+Jasper!Q182+Kershaw!Q182+Lancaster!Q182+Laurens!Q182+Lee!Q182+Lexington!Q182+Marion!Q182+Marlboro!Q182+McCormick!Q182+Newberry!Q182+Oconee!Q182+Orangeburg!Q182+Pickens!Q182+Richland!Q182+Saluda!Q182+Spartanburg!Q182+Sumter!Q182+Union!Q182+Williamsburg!Q182+York!Q182)</f>
        <v>12984135.701815078</v>
      </c>
      <c r="R182" s="41">
        <f>SUM(Abbeville!R182+Aiken!R182+Allendale!R182+Anderson!R182+Bamberg!R182+Barnwell!R182+Beaufort!R182+Berkeley!R182+Calhoun!R182+Charleston!R182+Cherokee!R182+Chester!R182+Chesterfield!R182+Clarendon!R182+Colleton!R182+Darlington!R182+Dorchester!R182+Dillon!R182+Edgefield!R182+Fairfield!R182+Florence!R182+Georgetown!R182+Greenville!R182+Greenwood!R182+Hampton!R182+Horry!R182+Jasper!R182+Kershaw!R182+Lancaster!R182+Laurens!R182+Lee!R182+Lexington!R182+Marion!R182+Marlboro!R182+McCormick!R182+Newberry!R182+Oconee!R182+Orangeburg!R182+Pickens!R182+Richland!R182+Saluda!R182+Spartanburg!R182+Sumter!R182+Union!R182+Williamsburg!R182+York!R182)</f>
        <v>12489245</v>
      </c>
      <c r="S182" s="41">
        <f>SUM(Abbeville!S182+Aiken!S182+Allendale!S182+Anderson!S182+Bamberg!S182+Barnwell!S182+Beaufort!S182+Berkeley!S182+Calhoun!S182+Charleston!S182+Cherokee!S182+Chester!S182+Chesterfield!S182+Clarendon!S182+Colleton!S182+Darlington!S182+Dorchester!S182+Dillon!S182+Edgefield!S182+Fairfield!S182+Florence!S182+Georgetown!S182+Greenville!S182+Greenwood!S182+Hampton!S182+Horry!S182+Jasper!S182+Kershaw!S182+Lancaster!S182+Laurens!S182+Lee!S182+Lexington!S182+Marion!S182+Marlboro!S182+McCormick!S182+Newberry!S182+Oconee!S182+Orangeburg!S182+Pickens!S182+Richland!S182+Saluda!S182+Spartanburg!S182+Sumter!S182+Union!S182+Williamsburg!S182+York!S182)</f>
        <v>13365886</v>
      </c>
      <c r="T182" s="41">
        <f>SUM(Abbeville!T182+Aiken!T182+Allendale!T182+Anderson!T182+Bamberg!T182+Barnwell!T182+Beaufort!T182+Berkeley!T182+Calhoun!T182+Charleston!T182+Cherokee!T182+Chester!T182+Chesterfield!T182+Clarendon!T182+Colleton!T182+Darlington!T182+Dorchester!T182+Dillon!T182+Edgefield!T182+Fairfield!T182+Florence!T182+Georgetown!T182+Greenville!T182+Greenwood!T182+Hampton!T182+Horry!T182+Jasper!T182+Kershaw!T182+Lancaster!T182+Laurens!T182+Lee!T182+Lexington!T182+Marion!T182+Marlboro!T182+McCormick!T182+Newberry!T182+Oconee!T182+Orangeburg!T182+Pickens!T182+Richland!T182+Saluda!T182+Spartanburg!T182+Sumter!T182+Union!T182+Williamsburg!T182+York!T182)</f>
        <v>57781672.839999996</v>
      </c>
      <c r="U182" s="41">
        <f>SUM(Abbeville!U182+Aiken!U182+Allendale!U182+Anderson!U182+Bamberg!U182+Barnwell!U182+Beaufort!U182+Berkeley!U182+Calhoun!U182+Charleston!U182+Cherokee!U182+Chester!U182+Chesterfield!U182+Clarendon!U182+Colleton!U182+Darlington!U182+Dorchester!U182+Dillon!U182+Edgefield!U182+Fairfield!U182+Florence!U182+Georgetown!U182+Greenville!U182+Greenwood!U182+Hampton!U182+Horry!U182+Jasper!U182+Kershaw!U182+Lancaster!U182+Laurens!U182+Lee!U182+Lexington!U182+Marion!U182+Marlboro!U182+McCormick!U182+Newberry!U182+Oconee!U182+Orangeburg!U182+Pickens!U182+Richland!U182+Saluda!U182+Spartanburg!U182+Sumter!U182+Union!U182+Williamsburg!U182+York!U182)</f>
        <v>58211159.089999996</v>
      </c>
      <c r="V182" s="41">
        <f>SUM(Abbeville!V182+Aiken!V182+Allendale!V182+Anderson!V182+Bamberg!V182+Barnwell!V182+Beaufort!V182+Berkeley!V182+Calhoun!V182+Charleston!V182+Cherokee!V182+Chester!V182+Chesterfield!V182+Clarendon!V182+Colleton!V182+Darlington!V182+Dorchester!V182+Dillon!V182+Edgefield!V182+Fairfield!V182+Florence!V182+Georgetown!V182+Greenville!V182+Greenwood!V182+Hampton!V182+Horry!V182+Jasper!V182+Kershaw!V182+Lancaster!V182+Laurens!V182+Lee!V182+Lexington!V182+Marion!V182+Marlboro!V182+McCormick!V182+Newberry!V182+Oconee!V182+Orangeburg!V182+Pickens!V182+Richland!V182+Saluda!V182+Spartanburg!V182+Sumter!V182+Union!V182+Williamsburg!V182+York!V182)</f>
        <v>63939767.620000005</v>
      </c>
      <c r="W182" s="41">
        <f>SUM(Abbeville!W182+Aiken!W182+Allendale!W182+Anderson!W182+Bamberg!W182+Barnwell!W182+Beaufort!W182+Berkeley!W182+Calhoun!W182+Charleston!W182+Cherokee!W182+Chester!W182+Chesterfield!W182+Clarendon!W182+Colleton!W182+Darlington!W182+Dorchester!W182+Dillon!W182+Edgefield!W182+Fairfield!W182+Florence!W182+Georgetown!W182+Greenville!W182+Greenwood!W182+Hampton!W182+Horry!W182+Jasper!W182+Kershaw!W182+Lancaster!W182+Laurens!W182+Lee!W182+Lexington!W182+Marion!W182+Marlboro!W182+McCormick!W182+Newberry!W182+Oconee!W182+Orangeburg!W182+Pickens!W182+Richland!W182+Saluda!W182+Spartanburg!W182+Sumter!W182+Union!W182+Williamsburg!W182+York!W182)</f>
        <v>74611636.680000007</v>
      </c>
      <c r="X182" s="41">
        <f>SUM(Abbeville!X182+Aiken!X182+Allendale!X182+Anderson!X182+Bamberg!X182+Barnwell!X182+Beaufort!X182+Berkeley!X182+Calhoun!X182+Charleston!X182+Cherokee!X182+Chester!X182+Chesterfield!X182+Clarendon!X182+Colleton!X182+Darlington!X182+Dorchester!X182+Dillon!X182+Edgefield!X182+Fairfield!X182+Florence!X182+Georgetown!X182+Greenville!X182+Greenwood!X182+Hampton!X182+Horry!X182+Jasper!X182+Kershaw!X182+Lancaster!X182+Laurens!X182+Lee!X182+Lexington!X182+Marion!X182+Marlboro!X182+McCormick!X182+Newberry!X182+Oconee!X182+Orangeburg!X182+Pickens!X182+Richland!X182+Saluda!X182+Spartanburg!X182+Sumter!X182+Union!X182+Williamsburg!X182+York!X182)</f>
        <v>84480606.269999996</v>
      </c>
      <c r="Y182" s="41">
        <f>SUM(Abbeville!Y182+Aiken!Y182+Allendale!Y182+Anderson!Y182+Bamberg!Y182+Barnwell!Y182+Beaufort!Y182+Berkeley!Y182+Calhoun!Y182+Charleston!Y182+Cherokee!Y182+Chester!Y182+Chesterfield!Y182+Clarendon!Y182+Colleton!Y182+Darlington!Y182+Dorchester!Y182+Dillon!Y182+Edgefield!Y182+Fairfield!Y182+Florence!Y182+Georgetown!Y182+Greenville!Y182+Greenwood!Y182+Hampton!Y182+Horry!Y182+Jasper!Y182+Kershaw!Y182+Lancaster!Y182+Laurens!Y182+Lee!Y182+Lexington!Y182+Marion!Y182+Marlboro!Y182+McCormick!Y182+Newberry!Y182+Oconee!Y182+Orangeburg!Y182+Pickens!Y182+Richland!Y182+Saluda!Y182+Spartanburg!Y182+Sumter!Y182+Union!Y182+Williamsburg!Y182+York!Y182)</f>
        <v>87897153</v>
      </c>
      <c r="Z182" s="41">
        <f>SUM(Abbeville!Z182+Aiken!Z182+Allendale!Z182+Anderson!Z182+Bamberg!Z182+Barnwell!Z182+Beaufort!Z182+Berkeley!Z182+Calhoun!Z182+Charleston!Z182+Cherokee!Z182+Chester!Z182+Chesterfield!Z182+Clarendon!Z182+Colleton!Z182+Darlington!Z182+Dorchester!Z182+Dillon!Z182+Edgefield!Z182+Fairfield!Z182+Florence!Z182+Georgetown!Z182+Greenville!Z182+Greenwood!Z182+Hampton!Z182+Horry!Z182+Jasper!Z182+Kershaw!Z182+Lancaster!Z182+Laurens!Z182+Lee!Z182+Lexington!Z182+Marion!Z182+Marlboro!Z182+McCormick!Z182+Newberry!Z182+Oconee!Z182+Orangeburg!Z182+Pickens!Z182+Richland!Z182+Saluda!Z182+Spartanburg!Z182+Sumter!Z182+Union!Z182+Williamsburg!Z182+York!Z182)</f>
        <v>88182599</v>
      </c>
      <c r="AA182" s="41">
        <f>SUM(Abbeville!AA182+Aiken!AA182+Allendale!AA182+Anderson!AA182+Bamberg!AA182+Barnwell!AA182+Beaufort!AA182+Berkeley!AA182+Calhoun!AA182+Charleston!AA182+Cherokee!AA182+Chester!AA182+Chesterfield!AA182+Clarendon!AA182+Colleton!AA182+Darlington!AA182+Dorchester!AA182+Dillon!AA182+Edgefield!AA182+Fairfield!AA182+Florence!AA182+Georgetown!AA182+Greenville!AA182+Greenwood!AA182+Hampton!AA182+Horry!AA182+Jasper!AA182+Kershaw!AA182+Lancaster!AA182+Laurens!AA182+Lee!AA182+Lexington!AA182+Marion!AA182+Marlboro!AA182+McCormick!AA182+Newberry!AA182+Oconee!AA182+Orangeburg!AA182+Pickens!AA182+Richland!AA182+Saluda!AA182+Spartanburg!AA182+Sumter!AA182+Union!AA182+Williamsburg!AA182+York!AA182)</f>
        <v>91397768</v>
      </c>
      <c r="AB182" s="41">
        <v>81527587</v>
      </c>
      <c r="AC182" s="41">
        <v>80950947</v>
      </c>
      <c r="AD182" s="41">
        <v>88182795</v>
      </c>
      <c r="AE182" s="41">
        <v>92899600</v>
      </c>
      <c r="AF182" s="41">
        <v>75742065</v>
      </c>
      <c r="AG182" s="41">
        <v>86613024</v>
      </c>
      <c r="AH182" s="41">
        <v>90384094</v>
      </c>
      <c r="AI182" s="13">
        <v>1.733636809330763E-2</v>
      </c>
      <c r="AJ182" s="13">
        <v>4.3539294967925378E-2</v>
      </c>
    </row>
    <row r="183" spans="1:39" ht="10.5" customHeight="1" x14ac:dyDescent="0.2">
      <c r="A183" s="11"/>
      <c r="B183" s="14"/>
      <c r="C183" s="11" t="s">
        <v>40</v>
      </c>
      <c r="D183" s="11"/>
      <c r="E183" s="11"/>
      <c r="F183" s="2"/>
      <c r="G183" s="12">
        <v>16173700</v>
      </c>
      <c r="H183" s="12">
        <v>17927826</v>
      </c>
      <c r="I183" s="12">
        <v>21621474</v>
      </c>
      <c r="J183" s="12">
        <v>24931559</v>
      </c>
      <c r="K183" s="12">
        <v>30756675</v>
      </c>
      <c r="L183" s="12">
        <v>35186798</v>
      </c>
      <c r="M183" s="12">
        <f>SUM(Abbeville!M183+Aiken!M183+Allendale!M183+Anderson!M183+Bamberg!M183+Barnwell!M183+Beaufort!M183+Berkeley!M183+Calhoun!M183+Charleston!M183+Cherokee!M183+Chester!M183+Chesterfield!M183+Clarendon!M183+Colleton!M183+Darlington!M183+Dorchester!M183+Dillon!M183+Edgefield!M183+Fairfield!M183+Florence!M183+Georgetown!M183+Greenville!M183+Greenwood!M183+Hampton!M183+Horry!M183+Jasper!M183+Kershaw!M183+Lancaster!M183+Laurens!M183+Lee!M183+Lexington!M183+Marion!M183+Marlboro!M183+McCormick!M183+Newberry!M183+Oconee!M183+Orangeburg!M183+Pickens!M183+Richland!M183+Saluda!M183+Spartanburg!M183+Sumter!M183+Union!M183+Williamsburg!M183+York!M183)</f>
        <v>42895714</v>
      </c>
      <c r="N183" s="12">
        <f>SUM(Abbeville!N183+Aiken!N183+Allendale!N183+Anderson!N183+Bamberg!N183+Barnwell!N183+Beaufort!N183+Berkeley!N183+Calhoun!N183+Charleston!N183+Cherokee!N183+Chester!N183+Chesterfield!N183+Clarendon!N183+Colleton!N183+Darlington!N183+Dorchester!N183+Dillon!N183+Edgefield!N183+Fairfield!N183+Florence!N183+Georgetown!N183+Greenville!N183+Greenwood!N183+Hampton!N183+Horry!N183+Jasper!N183+Kershaw!N183+Lancaster!N183+Laurens!N183+Lee!N183+Lexington!N183+Marion!N183+Marlboro!N183+McCormick!N183+Newberry!N183+Oconee!N183+Orangeburg!N183+Pickens!N183+Richland!N183+Saluda!N183+Spartanburg!N183+Sumter!N183+Union!N183+Williamsburg!N183+York!N183)</f>
        <v>43242068</v>
      </c>
      <c r="O183" s="12">
        <f>SUM(Abbeville!O183+Aiken!O183+Allendale!O183+Anderson!O183+Bamberg!O183+Barnwell!O183+Beaufort!O183+Berkeley!O183+Calhoun!O183+Charleston!O183+Cherokee!O183+Chester!O183+Chesterfield!O183+Clarendon!O183+Colleton!O183+Darlington!O183+Dorchester!O183+Dillon!O183+Edgefield!O183+Fairfield!O183+Florence!O183+Georgetown!O183+Greenville!O183+Greenwood!O183+Hampton!O183+Horry!O183+Jasper!O183+Kershaw!O183+Lancaster!O183+Laurens!O183+Lee!O183+Lexington!O183+Marion!O183+Marlboro!O183+McCormick!O183+Newberry!O183+Oconee!O183+Orangeburg!O183+Pickens!O183+Richland!O183+Saluda!O183+Spartanburg!O183+Sumter!O183+Union!O183+Williamsburg!O183+York!O183)</f>
        <v>45949600.234312184</v>
      </c>
      <c r="P183" s="12">
        <f>SUM(Abbeville!P183+Aiken!P183+Allendale!P183+Anderson!P183+Bamberg!P183+Barnwell!P183+Beaufort!P183+Berkeley!P183+Calhoun!P183+Charleston!P183+Cherokee!P183+Chester!P183+Chesterfield!P183+Clarendon!P183+Colleton!P183+Darlington!P183+Dorchester!P183+Dillon!P183+Edgefield!P183+Fairfield!P183+Florence!P183+Georgetown!P183+Greenville!P183+Greenwood!P183+Hampton!P183+Horry!P183+Jasper!P183+Kershaw!P183+Lancaster!P183+Laurens!P183+Lee!P183+Lexington!P183+Marion!P183+Marlboro!P183+McCormick!P183+Newberry!P183+Oconee!P183+Orangeburg!P183+Pickens!P183+Richland!P183+Saluda!P183+Spartanburg!P183+Sumter!P183+Union!P183+Williamsburg!P183+York!P183)</f>
        <v>46592303</v>
      </c>
      <c r="Q183" s="12">
        <f>SUM(Abbeville!Q183+Aiken!Q183+Allendale!Q183+Anderson!Q183+Bamberg!Q183+Barnwell!Q183+Beaufort!Q183+Berkeley!Q183+Calhoun!Q183+Charleston!Q183+Cherokee!Q183+Chester!Q183+Chesterfield!Q183+Clarendon!Q183+Colleton!Q183+Darlington!Q183+Dorchester!Q183+Dillon!Q183+Edgefield!Q183+Fairfield!Q183+Florence!Q183+Georgetown!Q183+Greenville!Q183+Greenwood!Q183+Hampton!Q183+Horry!Q183+Jasper!Q183+Kershaw!Q183+Lancaster!Q183+Laurens!Q183+Lee!Q183+Lexington!Q183+Marion!Q183+Marlboro!Q183+McCormick!Q183+Newberry!Q183+Oconee!Q183+Orangeburg!Q183+Pickens!Q183+Richland!Q183+Saluda!Q183+Spartanburg!Q183+Sumter!Q183+Union!Q183+Williamsburg!Q183+York!Q183)</f>
        <v>51627866.016781755</v>
      </c>
      <c r="R183" s="41">
        <f>SUM(Abbeville!R183+Aiken!R183+Allendale!R183+Anderson!R183+Bamberg!R183+Barnwell!R183+Beaufort!R183+Berkeley!R183+Calhoun!R183+Charleston!R183+Cherokee!R183+Chester!R183+Chesterfield!R183+Clarendon!R183+Colleton!R183+Darlington!R183+Dorchester!R183+Dillon!R183+Edgefield!R183+Fairfield!R183+Florence!R183+Georgetown!R183+Greenville!R183+Greenwood!R183+Hampton!R183+Horry!R183+Jasper!R183+Kershaw!R183+Lancaster!R183+Laurens!R183+Lee!R183+Lexington!R183+Marion!R183+Marlboro!R183+McCormick!R183+Newberry!R183+Oconee!R183+Orangeburg!R183+Pickens!R183+Richland!R183+Saluda!R183+Spartanburg!R183+Sumter!R183+Union!R183+Williamsburg!R183+York!R183)</f>
        <v>68041154</v>
      </c>
      <c r="S183" s="41">
        <f>SUM(Abbeville!S183+Aiken!S183+Allendale!S183+Anderson!S183+Bamberg!S183+Barnwell!S183+Beaufort!S183+Berkeley!S183+Calhoun!S183+Charleston!S183+Cherokee!S183+Chester!S183+Chesterfield!S183+Clarendon!S183+Colleton!S183+Darlington!S183+Dorchester!S183+Dillon!S183+Edgefield!S183+Fairfield!S183+Florence!S183+Georgetown!S183+Greenville!S183+Greenwood!S183+Hampton!S183+Horry!S183+Jasper!S183+Kershaw!S183+Lancaster!S183+Laurens!S183+Lee!S183+Lexington!S183+Marion!S183+Marlboro!S183+McCormick!S183+Newberry!S183+Oconee!S183+Orangeburg!S183+Pickens!S183+Richland!S183+Saluda!S183+Spartanburg!S183+Sumter!S183+Union!S183+Williamsburg!S183+York!S183)</f>
        <v>63344630</v>
      </c>
      <c r="T183" s="41">
        <f>SUM(Abbeville!T183+Aiken!T183+Allendale!T183+Anderson!T183+Bamberg!T183+Barnwell!T183+Beaufort!T183+Berkeley!T183+Calhoun!T183+Charleston!T183+Cherokee!T183+Chester!T183+Chesterfield!T183+Clarendon!T183+Colleton!T183+Darlington!T183+Dorchester!T183+Dillon!T183+Edgefield!T183+Fairfield!T183+Florence!T183+Georgetown!T183+Greenville!T183+Greenwood!T183+Hampton!T183+Horry!T183+Jasper!T183+Kershaw!T183+Lancaster!T183+Laurens!T183+Lee!T183+Lexington!T183+Marion!T183+Marlboro!T183+McCormick!T183+Newberry!T183+Oconee!T183+Orangeburg!T183+Pickens!T183+Richland!T183+Saluda!T183+Spartanburg!T183+Sumter!T183+Union!T183+Williamsburg!T183+York!T183)</f>
        <v>83952092.580000013</v>
      </c>
      <c r="U183" s="41">
        <f>SUM(Abbeville!U183+Aiken!U183+Allendale!U183+Anderson!U183+Bamberg!U183+Barnwell!U183+Beaufort!U183+Berkeley!U183+Calhoun!U183+Charleston!U183+Cherokee!U183+Chester!U183+Chesterfield!U183+Clarendon!U183+Colleton!U183+Darlington!U183+Dorchester!U183+Dillon!U183+Edgefield!U183+Fairfield!U183+Florence!U183+Georgetown!U183+Greenville!U183+Greenwood!U183+Hampton!U183+Horry!U183+Jasper!U183+Kershaw!U183+Lancaster!U183+Laurens!U183+Lee!U183+Lexington!U183+Marion!U183+Marlboro!U183+McCormick!U183+Newberry!U183+Oconee!U183+Orangeburg!U183+Pickens!U183+Richland!U183+Saluda!U183+Spartanburg!U183+Sumter!U183+Union!U183+Williamsburg!U183+York!U183)</f>
        <v>89016494.060000002</v>
      </c>
      <c r="V183" s="41">
        <f>SUM(Abbeville!V183+Aiken!V183+Allendale!V183+Anderson!V183+Bamberg!V183+Barnwell!V183+Beaufort!V183+Berkeley!V183+Calhoun!V183+Charleston!V183+Cherokee!V183+Chester!V183+Chesterfield!V183+Clarendon!V183+Colleton!V183+Darlington!V183+Dorchester!V183+Dillon!V183+Edgefield!V183+Fairfield!V183+Florence!V183+Georgetown!V183+Greenville!V183+Greenwood!V183+Hampton!V183+Horry!V183+Jasper!V183+Kershaw!V183+Lancaster!V183+Laurens!V183+Lee!V183+Lexington!V183+Marion!V183+Marlboro!V183+McCormick!V183+Newberry!V183+Oconee!V183+Orangeburg!V183+Pickens!V183+Richland!V183+Saluda!V183+Spartanburg!V183+Sumter!V183+Union!V183+Williamsburg!V183+York!V183)</f>
        <v>92170438.310000002</v>
      </c>
      <c r="W183" s="41">
        <f>SUM(Abbeville!W183+Aiken!W183+Allendale!W183+Anderson!W183+Bamberg!W183+Barnwell!W183+Beaufort!W183+Berkeley!W183+Calhoun!W183+Charleston!W183+Cherokee!W183+Chester!W183+Chesterfield!W183+Clarendon!W183+Colleton!W183+Darlington!W183+Dorchester!W183+Dillon!W183+Edgefield!W183+Fairfield!W183+Florence!W183+Georgetown!W183+Greenville!W183+Greenwood!W183+Hampton!W183+Horry!W183+Jasper!W183+Kershaw!W183+Lancaster!W183+Laurens!W183+Lee!W183+Lexington!W183+Marion!W183+Marlboro!W183+McCormick!W183+Newberry!W183+Oconee!W183+Orangeburg!W183+Pickens!W183+Richland!W183+Saluda!W183+Spartanburg!W183+Sumter!W183+Union!W183+Williamsburg!W183+York!W183)</f>
        <v>86630075.140000001</v>
      </c>
      <c r="X183" s="41">
        <f>SUM(Abbeville!X183+Aiken!X183+Allendale!X183+Anderson!X183+Bamberg!X183+Barnwell!X183+Beaufort!X183+Berkeley!X183+Calhoun!X183+Charleston!X183+Cherokee!X183+Chester!X183+Chesterfield!X183+Clarendon!X183+Colleton!X183+Darlington!X183+Dorchester!X183+Dillon!X183+Edgefield!X183+Fairfield!X183+Florence!X183+Georgetown!X183+Greenville!X183+Greenwood!X183+Hampton!X183+Horry!X183+Jasper!X183+Kershaw!X183+Lancaster!X183+Laurens!X183+Lee!X183+Lexington!X183+Marion!X183+Marlboro!X183+McCormick!X183+Newberry!X183+Oconee!X183+Orangeburg!X183+Pickens!X183+Richland!X183+Saluda!X183+Spartanburg!X183+Sumter!X183+Union!X183+Williamsburg!X183+York!X183)</f>
        <v>101072759.67000002</v>
      </c>
      <c r="Y183" s="41">
        <f>SUM(Abbeville!Y183+Aiken!Y183+Allendale!Y183+Anderson!Y183+Bamberg!Y183+Barnwell!Y183+Beaufort!Y183+Berkeley!Y183+Calhoun!Y183+Charleston!Y183+Cherokee!Y183+Chester!Y183+Chesterfield!Y183+Clarendon!Y183+Colleton!Y183+Darlington!Y183+Dorchester!Y183+Dillon!Y183+Edgefield!Y183+Fairfield!Y183+Florence!Y183+Georgetown!Y183+Greenville!Y183+Greenwood!Y183+Hampton!Y183+Horry!Y183+Jasper!Y183+Kershaw!Y183+Lancaster!Y183+Laurens!Y183+Lee!Y183+Lexington!Y183+Marion!Y183+Marlboro!Y183+McCormick!Y183+Newberry!Y183+Oconee!Y183+Orangeburg!Y183+Pickens!Y183+Richland!Y183+Saluda!Y183+Spartanburg!Y183+Sumter!Y183+Union!Y183+Williamsburg!Y183+York!Y183)</f>
        <v>89717310</v>
      </c>
      <c r="Z183" s="41">
        <f>SUM(Abbeville!Z183+Aiken!Z183+Allendale!Z183+Anderson!Z183+Bamberg!Z183+Barnwell!Z183+Beaufort!Z183+Berkeley!Z183+Calhoun!Z183+Charleston!Z183+Cherokee!Z183+Chester!Z183+Chesterfield!Z183+Clarendon!Z183+Colleton!Z183+Darlington!Z183+Dorchester!Z183+Dillon!Z183+Edgefield!Z183+Fairfield!Z183+Florence!Z183+Georgetown!Z183+Greenville!Z183+Greenwood!Z183+Hampton!Z183+Horry!Z183+Jasper!Z183+Kershaw!Z183+Lancaster!Z183+Laurens!Z183+Lee!Z183+Lexington!Z183+Marion!Z183+Marlboro!Z183+McCormick!Z183+Newberry!Z183+Oconee!Z183+Orangeburg!Z183+Pickens!Z183+Richland!Z183+Saluda!Z183+Spartanburg!Z183+Sumter!Z183+Union!Z183+Williamsburg!Z183+York!Z183)</f>
        <v>87061828</v>
      </c>
      <c r="AA183" s="41">
        <f>SUM(Abbeville!AA183+Aiken!AA183+Allendale!AA183+Anderson!AA183+Bamberg!AA183+Barnwell!AA183+Beaufort!AA183+Berkeley!AA183+Calhoun!AA183+Charleston!AA183+Cherokee!AA183+Chester!AA183+Chesterfield!AA183+Clarendon!AA183+Colleton!AA183+Darlington!AA183+Dorchester!AA183+Dillon!AA183+Edgefield!AA183+Fairfield!AA183+Florence!AA183+Georgetown!AA183+Greenville!AA183+Greenwood!AA183+Hampton!AA183+Horry!AA183+Jasper!AA183+Kershaw!AA183+Lancaster!AA183+Laurens!AA183+Lee!AA183+Lexington!AA183+Marion!AA183+Marlboro!AA183+McCormick!AA183+Newberry!AA183+Oconee!AA183+Orangeburg!AA183+Pickens!AA183+Richland!AA183+Saluda!AA183+Spartanburg!AA183+Sumter!AA183+Union!AA183+Williamsburg!AA183+York!AA183)</f>
        <v>94067059</v>
      </c>
      <c r="AB183" s="41">
        <v>104340679</v>
      </c>
      <c r="AC183" s="41">
        <v>90847906</v>
      </c>
      <c r="AD183" s="41">
        <v>114390063</v>
      </c>
      <c r="AE183" s="41">
        <v>127546163</v>
      </c>
      <c r="AF183" s="41">
        <v>128365412</v>
      </c>
      <c r="AG183" s="41">
        <v>116181435</v>
      </c>
      <c r="AH183" s="41">
        <v>138698387</v>
      </c>
      <c r="AI183" s="13">
        <v>4.8583352865243068E-2</v>
      </c>
      <c r="AJ183" s="13">
        <v>0.19380852026831999</v>
      </c>
      <c r="AM183" s="17"/>
    </row>
    <row r="184" spans="1:39" ht="10.5" customHeight="1" x14ac:dyDescent="0.2">
      <c r="A184" s="11"/>
      <c r="B184" s="14"/>
      <c r="C184" s="11" t="s">
        <v>41</v>
      </c>
      <c r="D184" s="11"/>
      <c r="E184" s="11"/>
      <c r="F184" s="2"/>
      <c r="G184" s="12">
        <v>0</v>
      </c>
      <c r="H184" s="12">
        <v>0</v>
      </c>
      <c r="I184" s="12">
        <v>0</v>
      </c>
      <c r="J184" s="12">
        <v>0</v>
      </c>
      <c r="K184" s="12">
        <v>8873051</v>
      </c>
      <c r="L184" s="12">
        <v>11152662</v>
      </c>
      <c r="M184" s="12">
        <f>SUM(Abbeville!M184+Aiken!M184+Allendale!M184+Anderson!M184+Bamberg!M184+Barnwell!M184+Beaufort!M184+Berkeley!M184+Calhoun!M184+Charleston!M184+Cherokee!M184+Chester!M184+Chesterfield!M184+Clarendon!M184+Colleton!M184+Darlington!M184+Dorchester!M184+Dillon!M184+Edgefield!M184+Fairfield!M184+Florence!M184+Georgetown!M184+Greenville!M184+Greenwood!M184+Hampton!M184+Horry!M184+Jasper!M184+Kershaw!M184+Lancaster!M184+Laurens!M184+Lee!M184+Lexington!M184+Marion!M184+Marlboro!M184+McCormick!M184+Newberry!M184+Oconee!M184+Orangeburg!M184+Pickens!M184+Richland!M184+Saluda!M184+Spartanburg!M184+Sumter!M184+Union!M184+Williamsburg!M184+York!M184)</f>
        <v>12522372</v>
      </c>
      <c r="N184" s="12">
        <f>SUM(Abbeville!N184+Aiken!N184+Allendale!N184+Anderson!N184+Bamberg!N184+Barnwell!N184+Beaufort!N184+Berkeley!N184+Calhoun!N184+Charleston!N184+Cherokee!N184+Chester!N184+Chesterfield!N184+Clarendon!N184+Colleton!N184+Darlington!N184+Dorchester!N184+Dillon!N184+Edgefield!N184+Fairfield!N184+Florence!N184+Georgetown!N184+Greenville!N184+Greenwood!N184+Hampton!N184+Horry!N184+Jasper!N184+Kershaw!N184+Lancaster!N184+Laurens!N184+Lee!N184+Lexington!N184+Marion!N184+Marlboro!N184+McCormick!N184+Newberry!N184+Oconee!N184+Orangeburg!N184+Pickens!N184+Richland!N184+Saluda!N184+Spartanburg!N184+Sumter!N184+Union!N184+Williamsburg!N184+York!N184)</f>
        <v>15231684</v>
      </c>
      <c r="O184" s="12">
        <f>SUM(Abbeville!O184+Aiken!O184+Allendale!O184+Anderson!O184+Bamberg!O184+Barnwell!O184+Beaufort!O184+Berkeley!O184+Calhoun!O184+Charleston!O184+Cherokee!O184+Chester!O184+Chesterfield!O184+Clarendon!O184+Colleton!O184+Darlington!O184+Dorchester!O184+Dillon!O184+Edgefield!O184+Fairfield!O184+Florence!O184+Georgetown!O184+Greenville!O184+Greenwood!O184+Hampton!O184+Horry!O184+Jasper!O184+Kershaw!O184+Lancaster!O184+Laurens!O184+Lee!O184+Lexington!O184+Marion!O184+Marlboro!O184+McCormick!O184+Newberry!O184+Oconee!O184+Orangeburg!O184+Pickens!O184+Richland!O184+Saluda!O184+Spartanburg!O184+Sumter!O184+Union!O184+Williamsburg!O184+York!O184)</f>
        <v>20166242.647512</v>
      </c>
      <c r="P184" s="12">
        <f>SUM(Abbeville!P184+Aiken!P184+Allendale!P184+Anderson!P184+Bamberg!P184+Barnwell!P184+Beaufort!P184+Berkeley!P184+Calhoun!P184+Charleston!P184+Cherokee!P184+Chester!P184+Chesterfield!P184+Clarendon!P184+Colleton!P184+Darlington!P184+Dorchester!P184+Dillon!P184+Edgefield!P184+Fairfield!P184+Florence!P184+Georgetown!P184+Greenville!P184+Greenwood!P184+Hampton!P184+Horry!P184+Jasper!P184+Kershaw!P184+Lancaster!P184+Laurens!P184+Lee!P184+Lexington!P184+Marion!P184+Marlboro!P184+McCormick!P184+Newberry!P184+Oconee!P184+Orangeburg!P184+Pickens!P184+Richland!P184+Saluda!P184+Spartanburg!P184+Sumter!P184+Union!P184+Williamsburg!P184+York!P184)</f>
        <v>26525272</v>
      </c>
      <c r="Q184" s="12">
        <f>SUM(Abbeville!Q184+Aiken!Q184+Allendale!Q184+Anderson!Q184+Bamberg!Q184+Barnwell!Q184+Beaufort!Q184+Berkeley!Q184+Calhoun!Q184+Charleston!Q184+Cherokee!Q184+Chester!Q184+Chesterfield!Q184+Clarendon!Q184+Colleton!Q184+Darlington!Q184+Dorchester!Q184+Dillon!Q184+Edgefield!Q184+Fairfield!Q184+Florence!Q184+Georgetown!Q184+Greenville!Q184+Greenwood!Q184+Hampton!Q184+Horry!Q184+Jasper!Q184+Kershaw!Q184+Lancaster!Q184+Laurens!Q184+Lee!Q184+Lexington!Q184+Marion!Q184+Marlboro!Q184+McCormick!Q184+Newberry!Q184+Oconee!Q184+Orangeburg!Q184+Pickens!Q184+Richland!Q184+Saluda!Q184+Spartanburg!Q184+Sumter!Q184+Union!Q184+Williamsburg!Q184+York!Q184)</f>
        <v>42259537.080960006</v>
      </c>
      <c r="R184" s="41">
        <f>SUM(Abbeville!R184+Aiken!R184+Allendale!R184+Anderson!R184+Bamberg!R184+Barnwell!R184+Beaufort!R184+Berkeley!R184+Calhoun!R184+Charleston!R184+Cherokee!R184+Chester!R184+Chesterfield!R184+Clarendon!R184+Colleton!R184+Darlington!R184+Dorchester!R184+Dillon!R184+Edgefield!R184+Fairfield!R184+Florence!R184+Georgetown!R184+Greenville!R184+Greenwood!R184+Hampton!R184+Horry!R184+Jasper!R184+Kershaw!R184+Lancaster!R184+Laurens!R184+Lee!R184+Lexington!R184+Marion!R184+Marlboro!R184+McCormick!R184+Newberry!R184+Oconee!R184+Orangeburg!R184+Pickens!R184+Richland!R184+Saluda!R184+Spartanburg!R184+Sumter!R184+Union!R184+Williamsburg!R184+York!R184)</f>
        <v>50881301</v>
      </c>
      <c r="S184" s="41">
        <f>SUM(Abbeville!S184+Aiken!S184+Allendale!S184+Anderson!S184+Bamberg!S184+Barnwell!S184+Beaufort!S184+Berkeley!S184+Calhoun!S184+Charleston!S184+Cherokee!S184+Chester!S184+Chesterfield!S184+Clarendon!S184+Colleton!S184+Darlington!S184+Dorchester!S184+Dillon!S184+Edgefield!S184+Fairfield!S184+Florence!S184+Georgetown!S184+Greenville!S184+Greenwood!S184+Hampton!S184+Horry!S184+Jasper!S184+Kershaw!S184+Lancaster!S184+Laurens!S184+Lee!S184+Lexington!S184+Marion!S184+Marlboro!S184+McCormick!S184+Newberry!S184+Oconee!S184+Orangeburg!S184+Pickens!S184+Richland!S184+Saluda!S184+Spartanburg!S184+Sumter!S184+Union!S184+Williamsburg!S184+York!S184)</f>
        <v>63073697</v>
      </c>
      <c r="T184" s="41">
        <f>SUM(Abbeville!T184+Aiken!T184+Allendale!T184+Anderson!T184+Bamberg!T184+Barnwell!T184+Beaufort!T184+Berkeley!T184+Calhoun!T184+Charleston!T184+Cherokee!T184+Chester!T184+Chesterfield!T184+Clarendon!T184+Colleton!T184+Darlington!T184+Dorchester!T184+Dillon!T184+Edgefield!T184+Fairfield!T184+Florence!T184+Georgetown!T184+Greenville!T184+Greenwood!T184+Hampton!T184+Horry!T184+Jasper!T184+Kershaw!T184+Lancaster!T184+Laurens!T184+Lee!T184+Lexington!T184+Marion!T184+Marlboro!T184+McCormick!T184+Newberry!T184+Oconee!T184+Orangeburg!T184+Pickens!T184+Richland!T184+Saluda!T184+Spartanburg!T184+Sumter!T184+Union!T184+Williamsburg!T184+York!T184)</f>
        <v>70875504.370000005</v>
      </c>
      <c r="U184" s="41">
        <f>SUM(Abbeville!U184+Aiken!U184+Allendale!U184+Anderson!U184+Bamberg!U184+Barnwell!U184+Beaufort!U184+Berkeley!U184+Calhoun!U184+Charleston!U184+Cherokee!U184+Chester!U184+Chesterfield!U184+Clarendon!U184+Colleton!U184+Darlington!U184+Dorchester!U184+Dillon!U184+Edgefield!U184+Fairfield!U184+Florence!U184+Georgetown!U184+Greenville!U184+Greenwood!U184+Hampton!U184+Horry!U184+Jasper!U184+Kershaw!U184+Lancaster!U184+Laurens!U184+Lee!U184+Lexington!U184+Marion!U184+Marlboro!U184+McCormick!U184+Newberry!U184+Oconee!U184+Orangeburg!U184+Pickens!U184+Richland!U184+Saluda!U184+Spartanburg!U184+Sumter!U184+Union!U184+Williamsburg!U184+York!U184)</f>
        <v>80285237.210000008</v>
      </c>
      <c r="V184" s="41">
        <f>SUM(Abbeville!V184+Aiken!V184+Allendale!V184+Anderson!V184+Bamberg!V184+Barnwell!V184+Beaufort!V184+Berkeley!V184+Calhoun!V184+Charleston!V184+Cherokee!V184+Chester!V184+Chesterfield!V184+Clarendon!V184+Colleton!V184+Darlington!V184+Dorchester!V184+Dillon!V184+Edgefield!V184+Fairfield!V184+Florence!V184+Georgetown!V184+Greenville!V184+Greenwood!V184+Hampton!V184+Horry!V184+Jasper!V184+Kershaw!V184+Lancaster!V184+Laurens!V184+Lee!V184+Lexington!V184+Marion!V184+Marlboro!V184+McCormick!V184+Newberry!V184+Oconee!V184+Orangeburg!V184+Pickens!V184+Richland!V184+Saluda!V184+Spartanburg!V184+Sumter!V184+Union!V184+Williamsburg!V184+York!V184)</f>
        <v>86238353.519999996</v>
      </c>
      <c r="W184" s="41">
        <f>SUM(Abbeville!W184+Aiken!W184+Allendale!W184+Anderson!W184+Bamberg!W184+Barnwell!W184+Beaufort!W184+Berkeley!W184+Calhoun!W184+Charleston!W184+Cherokee!W184+Chester!W184+Chesterfield!W184+Clarendon!W184+Colleton!W184+Darlington!W184+Dorchester!W184+Dillon!W184+Edgefield!W184+Fairfield!W184+Florence!W184+Georgetown!W184+Greenville!W184+Greenwood!W184+Hampton!W184+Horry!W184+Jasper!W184+Kershaw!W184+Lancaster!W184+Laurens!W184+Lee!W184+Lexington!W184+Marion!W184+Marlboro!W184+McCormick!W184+Newberry!W184+Oconee!W184+Orangeburg!W184+Pickens!W184+Richland!W184+Saluda!W184+Spartanburg!W184+Sumter!W184+Union!W184+Williamsburg!W184+York!W184)</f>
        <v>87190114.150000006</v>
      </c>
      <c r="X184" s="41">
        <f>SUM(Abbeville!X184+Aiken!X184+Allendale!X184+Anderson!X184+Bamberg!X184+Barnwell!X184+Beaufort!X184+Berkeley!X184+Calhoun!X184+Charleston!X184+Cherokee!X184+Chester!X184+Chesterfield!X184+Clarendon!X184+Colleton!X184+Darlington!X184+Dorchester!X184+Dillon!X184+Edgefield!X184+Fairfield!X184+Florence!X184+Georgetown!X184+Greenville!X184+Greenwood!X184+Hampton!X184+Horry!X184+Jasper!X184+Kershaw!X184+Lancaster!X184+Laurens!X184+Lee!X184+Lexington!X184+Marion!X184+Marlboro!X184+McCormick!X184+Newberry!X184+Oconee!X184+Orangeburg!X184+Pickens!X184+Richland!X184+Saluda!X184+Spartanburg!X184+Sumter!X184+Union!X184+Williamsburg!X184+York!X184)</f>
        <v>87936108.180000007</v>
      </c>
      <c r="Y184" s="41">
        <f>SUM(Abbeville!Y184+Aiken!Y184+Allendale!Y184+Anderson!Y184+Bamberg!Y184+Barnwell!Y184+Beaufort!Y184+Berkeley!Y184+Calhoun!Y184+Charleston!Y184+Cherokee!Y184+Chester!Y184+Chesterfield!Y184+Clarendon!Y184+Colleton!Y184+Darlington!Y184+Dorchester!Y184+Dillon!Y184+Edgefield!Y184+Fairfield!Y184+Florence!Y184+Georgetown!Y184+Greenville!Y184+Greenwood!Y184+Hampton!Y184+Horry!Y184+Jasper!Y184+Kershaw!Y184+Lancaster!Y184+Laurens!Y184+Lee!Y184+Lexington!Y184+Marion!Y184+Marlboro!Y184+McCormick!Y184+Newberry!Y184+Oconee!Y184+Orangeburg!Y184+Pickens!Y184+Richland!Y184+Saluda!Y184+Spartanburg!Y184+Sumter!Y184+Union!Y184+Williamsburg!Y184+York!Y184)</f>
        <v>92455979</v>
      </c>
      <c r="Z184" s="41">
        <f>SUM(Abbeville!Z184+Aiken!Z184+Allendale!Z184+Anderson!Z184+Bamberg!Z184+Barnwell!Z184+Beaufort!Z184+Berkeley!Z184+Calhoun!Z184+Charleston!Z184+Cherokee!Z184+Chester!Z184+Chesterfield!Z184+Clarendon!Z184+Colleton!Z184+Darlington!Z184+Dorchester!Z184+Dillon!Z184+Edgefield!Z184+Fairfield!Z184+Florence!Z184+Georgetown!Z184+Greenville!Z184+Greenwood!Z184+Hampton!Z184+Horry!Z184+Jasper!Z184+Kershaw!Z184+Lancaster!Z184+Laurens!Z184+Lee!Z184+Lexington!Z184+Marion!Z184+Marlboro!Z184+McCormick!Z184+Newberry!Z184+Oconee!Z184+Orangeburg!Z184+Pickens!Z184+Richland!Z184+Saluda!Z184+Spartanburg!Z184+Sumter!Z184+Union!Z184+Williamsburg!Z184+York!Z184)</f>
        <v>88302847</v>
      </c>
      <c r="AA184" s="41">
        <f>SUM(Abbeville!AA184+Aiken!AA184+Allendale!AA184+Anderson!AA184+Bamberg!AA184+Barnwell!AA184+Beaufort!AA184+Berkeley!AA184+Calhoun!AA184+Charleston!AA184+Cherokee!AA184+Chester!AA184+Chesterfield!AA184+Clarendon!AA184+Colleton!AA184+Darlington!AA184+Dorchester!AA184+Dillon!AA184+Edgefield!AA184+Fairfield!AA184+Florence!AA184+Georgetown!AA184+Greenville!AA184+Greenwood!AA184+Hampton!AA184+Horry!AA184+Jasper!AA184+Kershaw!AA184+Lancaster!AA184+Laurens!AA184+Lee!AA184+Lexington!AA184+Marion!AA184+Marlboro!AA184+McCormick!AA184+Newberry!AA184+Oconee!AA184+Orangeburg!AA184+Pickens!AA184+Richland!AA184+Saluda!AA184+Spartanburg!AA184+Sumter!AA184+Union!AA184+Williamsburg!AA184+York!AA184)</f>
        <v>105712552</v>
      </c>
      <c r="AB184" s="41">
        <v>111662090</v>
      </c>
      <c r="AC184" s="41">
        <v>123038236</v>
      </c>
      <c r="AD184" s="41">
        <v>134708861</v>
      </c>
      <c r="AE184" s="41">
        <v>144849678</v>
      </c>
      <c r="AF184" s="41">
        <v>138460891</v>
      </c>
      <c r="AG184" s="41">
        <v>136958441</v>
      </c>
      <c r="AH184" s="41">
        <v>141792991</v>
      </c>
      <c r="AI184" s="13">
        <v>4.0618402760369987E-2</v>
      </c>
      <c r="AJ184" s="13">
        <v>3.5299394215505125E-2</v>
      </c>
    </row>
    <row r="185" spans="1:39" ht="10.5" customHeight="1" x14ac:dyDescent="0.2">
      <c r="A185" s="11"/>
      <c r="B185" s="14"/>
      <c r="C185" s="11" t="s">
        <v>42</v>
      </c>
      <c r="D185" s="11"/>
      <c r="E185" s="11"/>
      <c r="F185" s="2"/>
      <c r="G185" s="12">
        <v>0</v>
      </c>
      <c r="H185" s="12">
        <v>0</v>
      </c>
      <c r="I185" s="12">
        <v>0</v>
      </c>
      <c r="J185" s="12">
        <v>0</v>
      </c>
      <c r="K185" s="12">
        <v>2992584</v>
      </c>
      <c r="L185" s="12">
        <v>7787548</v>
      </c>
      <c r="M185" s="12">
        <v>7440338</v>
      </c>
      <c r="N185" s="12">
        <v>7605699</v>
      </c>
      <c r="O185" s="12">
        <f>SUM(Abbeville!O185+Aiken!O185+Allendale!O185+Anderson!O185+Bamberg!O185+Barnwell!O185+Beaufort!O185+Berkeley!O185+Calhoun!O185+Charleston!O185+Cherokee!O185+Chester!O185+Chesterfield!O185+Clarendon!O185+Colleton!O185+Darlington!O185+Dorchester!O185+Dillon!O185+Edgefield!O185+Fairfield!O185+Florence!O185+Georgetown!O185+Greenville!O185+Greenwood!O185+Hampton!O185+Horry!O185+Jasper!O185+Kershaw!O185+Lancaster!O185+Laurens!O185+Lee!O185+Lexington!O185+Marion!O185+Marlboro!O185+McCormick!O185+Newberry!O185+Oconee!O185+Orangeburg!O185+Pickens!O185+Richland!O185+Saluda!O185+Spartanburg!O185+Sumter!O185+Union!O185+Williamsburg!O185+York!O185)</f>
        <v>9556909.615384616</v>
      </c>
      <c r="P185" s="12">
        <f>SUM(Abbeville!P185+Aiken!P185+Allendale!P185+Anderson!P185+Bamberg!P185+Barnwell!P185+Beaufort!P185+Berkeley!P185+Calhoun!P185+Charleston!P185+Cherokee!P185+Chester!P185+Chesterfield!P185+Clarendon!P185+Colleton!P185+Darlington!P185+Dorchester!P185+Dillon!P185+Edgefield!P185+Fairfield!P185+Florence!P185+Georgetown!P185+Greenville!P185+Greenwood!P185+Hampton!P185+Horry!P185+Jasper!P185+Kershaw!P185+Lancaster!P185+Laurens!P185+Lee!P185+Lexington!P185+Marion!P185+Marlboro!P185+McCormick!P185+Newberry!P185+Oconee!P185+Orangeburg!P185+Pickens!P185+Richland!P185+Saluda!P185+Spartanburg!P185+Sumter!P185+Union!P185+Williamsburg!P185+York!P185)</f>
        <v>10375451</v>
      </c>
      <c r="Q185" s="12">
        <f>SUM(Abbeville!Q185+Aiken!Q185+Allendale!Q185+Anderson!Q185+Bamberg!Q185+Barnwell!Q185+Beaufort!Q185+Berkeley!Q185+Calhoun!Q185+Charleston!Q185+Cherokee!Q185+Chester!Q185+Chesterfield!Q185+Clarendon!Q185+Colleton!Q185+Darlington!Q185+Dorchester!Q185+Dillon!Q185+Edgefield!Q185+Fairfield!Q185+Florence!Q185+Georgetown!Q185+Greenville!Q185+Greenwood!Q185+Hampton!Q185+Horry!Q185+Jasper!Q185+Kershaw!Q185+Lancaster!Q185+Laurens!Q185+Lee!Q185+Lexington!Q185+Marion!Q185+Marlboro!Q185+McCormick!Q185+Newberry!Q185+Oconee!Q185+Orangeburg!Q185+Pickens!Q185+Richland!Q185+Saluda!Q185+Spartanburg!Q185+Sumter!Q185+Union!Q185+Williamsburg!Q185+York!Q185)</f>
        <v>13053959.980915261</v>
      </c>
      <c r="R185" s="41">
        <f>SUM(Abbeville!R185+Aiken!R185+Allendale!R185+Anderson!R185+Bamberg!R185+Barnwell!R185+Beaufort!R185+Berkeley!R185+Calhoun!R185+Charleston!R185+Cherokee!R185+Chester!R185+Chesterfield!R185+Clarendon!R185+Colleton!R185+Darlington!R185+Dorchester!R185+Dillon!R185+Edgefield!R185+Fairfield!R185+Florence!R185+Georgetown!R185+Greenville!R185+Greenwood!R185+Hampton!R185+Horry!R185+Jasper!R185+Kershaw!R185+Lancaster!R185+Laurens!R185+Lee!R185+Lexington!R185+Marion!R185+Marlboro!R185+McCormick!R185+Newberry!R185+Oconee!R185+Orangeburg!R185+Pickens!R185+Richland!R185+Saluda!R185+Spartanburg!R185+Sumter!R185+Union!R185+Williamsburg!R185+York!R185)</f>
        <v>14827323</v>
      </c>
      <c r="S185" s="41">
        <f>SUM(Abbeville!S185+Aiken!S185+Allendale!S185+Anderson!S185+Bamberg!S185+Barnwell!S185+Beaufort!S185+Berkeley!S185+Calhoun!S185+Charleston!S185+Cherokee!S185+Chester!S185+Chesterfield!S185+Clarendon!S185+Colleton!S185+Darlington!S185+Dorchester!S185+Dillon!S185+Edgefield!S185+Fairfield!S185+Florence!S185+Georgetown!S185+Greenville!S185+Greenwood!S185+Hampton!S185+Horry!S185+Jasper!S185+Kershaw!S185+Lancaster!S185+Laurens!S185+Lee!S185+Lexington!S185+Marion!S185+Marlboro!S185+McCormick!S185+Newberry!S185+Oconee!S185+Orangeburg!S185+Pickens!S185+Richland!S185+Saluda!S185+Spartanburg!S185+Sumter!S185+Union!S185+Williamsburg!S185+York!S185)</f>
        <v>18264379</v>
      </c>
      <c r="T185" s="41">
        <f>SUM(Abbeville!T185+Aiken!T185+Allendale!T185+Anderson!T185+Bamberg!T185+Barnwell!T185+Beaufort!T185+Berkeley!T185+Calhoun!T185+Charleston!T185+Cherokee!T185+Chester!T185+Chesterfield!T185+Clarendon!T185+Colleton!T185+Darlington!T185+Dorchester!T185+Dillon!T185+Edgefield!T185+Fairfield!T185+Florence!T185+Georgetown!T185+Greenville!T185+Greenwood!T185+Hampton!T185+Horry!T185+Jasper!T185+Kershaw!T185+Lancaster!T185+Laurens!T185+Lee!T185+Lexington!T185+Marion!T185+Marlboro!T185+McCormick!T185+Newberry!T185+Oconee!T185+Orangeburg!T185+Pickens!T185+Richland!T185+Saluda!T185+Spartanburg!T185+Sumter!T185+Union!T185+Williamsburg!T185+York!T185)</f>
        <v>21456492.66</v>
      </c>
      <c r="U185" s="41">
        <f>SUM(Abbeville!U185+Aiken!U185+Allendale!U185+Anderson!U185+Bamberg!U185+Barnwell!U185+Beaufort!U185+Berkeley!U185+Calhoun!U185+Charleston!U185+Cherokee!U185+Chester!U185+Chesterfield!U185+Clarendon!U185+Colleton!U185+Darlington!U185+Dorchester!U185+Dillon!U185+Edgefield!U185+Fairfield!U185+Florence!U185+Georgetown!U185+Greenville!U185+Greenwood!U185+Hampton!U185+Horry!U185+Jasper!U185+Kershaw!U185+Lancaster!U185+Laurens!U185+Lee!U185+Lexington!U185+Marion!U185+Marlboro!U185+McCormick!U185+Newberry!U185+Oconee!U185+Orangeburg!U185+Pickens!U185+Richland!U185+Saluda!U185+Spartanburg!U185+Sumter!U185+Union!U185+Williamsburg!U185+York!U185)</f>
        <v>23068201.529999997</v>
      </c>
      <c r="V185" s="41">
        <f>SUM(Abbeville!V185+Aiken!V185+Allendale!V185+Anderson!V185+Bamberg!V185+Barnwell!V185+Beaufort!V185+Berkeley!V185+Calhoun!V185+Charleston!V185+Cherokee!V185+Chester!V185+Chesterfield!V185+Clarendon!V185+Colleton!V185+Darlington!V185+Dorchester!V185+Dillon!V185+Edgefield!V185+Fairfield!V185+Florence!V185+Georgetown!V185+Greenville!V185+Greenwood!V185+Hampton!V185+Horry!V185+Jasper!V185+Kershaw!V185+Lancaster!V185+Laurens!V185+Lee!V185+Lexington!V185+Marion!V185+Marlboro!V185+McCormick!V185+Newberry!V185+Oconee!V185+Orangeburg!V185+Pickens!V185+Richland!V185+Saluda!V185+Spartanburg!V185+Sumter!V185+Union!V185+Williamsburg!V185+York!V185)</f>
        <v>24178974.140000004</v>
      </c>
      <c r="W185" s="41">
        <f>SUM(Abbeville!W185+Aiken!W185+Allendale!W185+Anderson!W185+Bamberg!W185+Barnwell!W185+Beaufort!W185+Berkeley!W185+Calhoun!W185+Charleston!W185+Cherokee!W185+Chester!W185+Chesterfield!W185+Clarendon!W185+Colleton!W185+Darlington!W185+Dorchester!W185+Dillon!W185+Edgefield!W185+Fairfield!W185+Florence!W185+Georgetown!W185+Greenville!W185+Greenwood!W185+Hampton!W185+Horry!W185+Jasper!W185+Kershaw!W185+Lancaster!W185+Laurens!W185+Lee!W185+Lexington!W185+Marion!W185+Marlboro!W185+McCormick!W185+Newberry!W185+Oconee!W185+Orangeburg!W185+Pickens!W185+Richland!W185+Saluda!W185+Spartanburg!W185+Sumter!W185+Union!W185+Williamsburg!W185+York!W185)</f>
        <v>22622482.300000001</v>
      </c>
      <c r="X185" s="41">
        <f>SUM(Abbeville!X185+Aiken!X185+Allendale!X185+Anderson!X185+Bamberg!X185+Barnwell!X185+Beaufort!X185+Berkeley!X185+Calhoun!X185+Charleston!X185+Cherokee!X185+Chester!X185+Chesterfield!X185+Clarendon!X185+Colleton!X185+Darlington!X185+Dorchester!X185+Dillon!X185+Edgefield!X185+Fairfield!X185+Florence!X185+Georgetown!X185+Greenville!X185+Greenwood!X185+Hampton!X185+Horry!X185+Jasper!X185+Kershaw!X185+Lancaster!X185+Laurens!X185+Lee!X185+Lexington!X185+Marion!X185+Marlboro!X185+McCormick!X185+Newberry!X185+Oconee!X185+Orangeburg!X185+Pickens!X185+Richland!X185+Saluda!X185+Spartanburg!X185+Sumter!X185+Union!X185+Williamsburg!X185+York!X185)</f>
        <v>21348453.859999999</v>
      </c>
      <c r="Y185" s="41">
        <f>SUM(Abbeville!Y185+Aiken!Y185+Allendale!Y185+Anderson!Y185+Bamberg!Y185+Barnwell!Y185+Beaufort!Y185+Berkeley!Y185+Calhoun!Y185+Charleston!Y185+Cherokee!Y185+Chester!Y185+Chesterfield!Y185+Clarendon!Y185+Colleton!Y185+Darlington!Y185+Dorchester!Y185+Dillon!Y185+Edgefield!Y185+Fairfield!Y185+Florence!Y185+Georgetown!Y185+Greenville!Y185+Greenwood!Y185+Hampton!Y185+Horry!Y185+Jasper!Y185+Kershaw!Y185+Lancaster!Y185+Laurens!Y185+Lee!Y185+Lexington!Y185+Marion!Y185+Marlboro!Y185+McCormick!Y185+Newberry!Y185+Oconee!Y185+Orangeburg!Y185+Pickens!Y185+Richland!Y185+Saluda!Y185+Spartanburg!Y185+Sumter!Y185+Union!Y185+Williamsburg!Y185+York!Y185)</f>
        <v>23984025</v>
      </c>
      <c r="Z185" s="41">
        <f>SUM(Abbeville!Z185+Aiken!Z185+Allendale!Z185+Anderson!Z185+Bamberg!Z185+Barnwell!Z185+Beaufort!Z185+Berkeley!Z185+Calhoun!Z185+Charleston!Z185+Cherokee!Z185+Chester!Z185+Chesterfield!Z185+Clarendon!Z185+Colleton!Z185+Darlington!Z185+Dorchester!Z185+Dillon!Z185+Edgefield!Z185+Fairfield!Z185+Florence!Z185+Georgetown!Z185+Greenville!Z185+Greenwood!Z185+Hampton!Z185+Horry!Z185+Jasper!Z185+Kershaw!Z185+Lancaster!Z185+Laurens!Z185+Lee!Z185+Lexington!Z185+Marion!Z185+Marlboro!Z185+McCormick!Z185+Newberry!Z185+Oconee!Z185+Orangeburg!Z185+Pickens!Z185+Richland!Z185+Saluda!Z185+Spartanburg!Z185+Sumter!Z185+Union!Z185+Williamsburg!Z185+York!Z185)</f>
        <v>23671407</v>
      </c>
      <c r="AA185" s="41">
        <f>SUM(Abbeville!AA185+Aiken!AA185+Allendale!AA185+Anderson!AA185+Bamberg!AA185+Barnwell!AA185+Beaufort!AA185+Berkeley!AA185+Calhoun!AA185+Charleston!AA185+Cherokee!AA185+Chester!AA185+Chesterfield!AA185+Clarendon!AA185+Colleton!AA185+Darlington!AA185+Dorchester!AA185+Dillon!AA185+Edgefield!AA185+Fairfield!AA185+Florence!AA185+Georgetown!AA185+Greenville!AA185+Greenwood!AA185+Hampton!AA185+Horry!AA185+Jasper!AA185+Kershaw!AA185+Lancaster!AA185+Laurens!AA185+Lee!AA185+Lexington!AA185+Marion!AA185+Marlboro!AA185+McCormick!AA185+Newberry!AA185+Oconee!AA185+Orangeburg!AA185+Pickens!AA185+Richland!AA185+Saluda!AA185+Spartanburg!AA185+Sumter!AA185+Union!AA185+Williamsburg!AA185+York!AA185)</f>
        <v>33637305</v>
      </c>
      <c r="AB185" s="41">
        <v>37008662</v>
      </c>
      <c r="AC185" s="41">
        <v>39805463</v>
      </c>
      <c r="AD185" s="41">
        <v>46047897</v>
      </c>
      <c r="AE185" s="41">
        <v>47615092</v>
      </c>
      <c r="AF185" s="41">
        <v>47735564</v>
      </c>
      <c r="AG185" s="41">
        <v>49478844</v>
      </c>
      <c r="AH185" s="41">
        <v>56954584</v>
      </c>
      <c r="AI185" s="13">
        <v>7.449454913932807E-2</v>
      </c>
      <c r="AJ185" s="13">
        <v>0.15108962529520698</v>
      </c>
    </row>
    <row r="186" spans="1:39" ht="10.5" customHeight="1" x14ac:dyDescent="0.2">
      <c r="A186" s="11"/>
      <c r="B186" s="14"/>
      <c r="C186" s="11" t="s">
        <v>43</v>
      </c>
      <c r="D186" s="11"/>
      <c r="E186" s="11"/>
      <c r="F186" s="2"/>
      <c r="G186" s="12">
        <v>0</v>
      </c>
      <c r="H186" s="12">
        <v>0</v>
      </c>
      <c r="I186" s="12">
        <v>0</v>
      </c>
      <c r="J186" s="12">
        <v>0</v>
      </c>
      <c r="K186" s="12">
        <v>0</v>
      </c>
      <c r="L186" s="12">
        <v>0</v>
      </c>
      <c r="M186" s="12">
        <v>0</v>
      </c>
      <c r="N186" s="12">
        <v>0</v>
      </c>
      <c r="O186" s="12">
        <f>SUM(Abbeville!O186+Aiken!O186+Allendale!O186+Anderson!O186+Bamberg!O186+Barnwell!O186+Beaufort!O186+Berkeley!O186+Calhoun!O186+Charleston!O186+Cherokee!O186+Chester!O186+Chesterfield!O186+Clarendon!O186+Colleton!O186+Darlington!O186+Dorchester!O186+Dillon!O186+Edgefield!O186+Fairfield!O186+Florence!O186+Georgetown!O186+Greenville!O186+Greenwood!O186+Hampton!O186+Horry!O186+Jasper!O186+Kershaw!O186+Lancaster!O186+Laurens!O186+Lee!O186+Lexington!O186+Marion!O186+Marlboro!O186+McCormick!O186+Newberry!O186+Oconee!O186+Orangeburg!O186+Pickens!O186+Richland!O186+Saluda!O186+Spartanburg!O186+Sumter!O186+Union!O186+Williamsburg!O186+York!O186)</f>
        <v>0</v>
      </c>
      <c r="P186" s="12">
        <f>SUM(Abbeville!P186+Aiken!P186+Allendale!P186+Anderson!P186+Bamberg!P186+Barnwell!P186+Beaufort!P186+Berkeley!P186+Calhoun!P186+Charleston!P186+Cherokee!P186+Chester!P186+Chesterfield!P186+Clarendon!P186+Colleton!P186+Darlington!P186+Dorchester!P186+Dillon!P186+Edgefield!P186+Fairfield!P186+Florence!P186+Georgetown!P186+Greenville!P186+Greenwood!P186+Hampton!P186+Horry!P186+Jasper!P186+Kershaw!P186+Lancaster!P186+Laurens!P186+Lee!P186+Lexington!P186+Marion!P186+Marlboro!P186+McCormick!P186+Newberry!P186+Oconee!P186+Orangeburg!P186+Pickens!P186+Richland!P186+Saluda!P186+Spartanburg!P186+Sumter!P186+Union!P186+Williamsburg!P186+York!P186)</f>
        <v>0</v>
      </c>
      <c r="Q186" s="12">
        <f>SUM(Abbeville!Q186+Aiken!Q186+Allendale!Q186+Anderson!Q186+Bamberg!Q186+Barnwell!Q186+Beaufort!Q186+Berkeley!Q186+Calhoun!Q186+Charleston!Q186+Cherokee!Q186+Chester!Q186+Chesterfield!Q186+Clarendon!Q186+Colleton!Q186+Darlington!Q186+Dorchester!Q186+Dillon!Q186+Edgefield!Q186+Fairfield!Q186+Florence!Q186+Georgetown!Q186+Greenville!Q186+Greenwood!Q186+Hampton!Q186+Horry!Q186+Jasper!Q186+Kershaw!Q186+Lancaster!Q186+Laurens!Q186+Lee!Q186+Lexington!Q186+Marion!Q186+Marlboro!Q186+McCormick!Q186+Newberry!Q186+Oconee!Q186+Orangeburg!Q186+Pickens!Q186+Richland!Q186+Saluda!Q186+Spartanburg!Q186+Sumter!Q186+Union!Q186+Williamsburg!Q186+York!Q186)</f>
        <v>0</v>
      </c>
      <c r="R186" s="41">
        <f>SUM(Abbeville!R186+Aiken!R186+Allendale!R186+Anderson!R186+Bamberg!R186+Barnwell!R186+Beaufort!R186+Berkeley!R186+Calhoun!R186+Charleston!R186+Cherokee!R186+Chester!R186+Chesterfield!R186+Clarendon!R186+Colleton!R186+Darlington!R186+Dorchester!R186+Dillon!R186+Edgefield!R186+Fairfield!R186+Florence!R186+Georgetown!R186+Greenville!R186+Greenwood!R186+Hampton!R186+Horry!R186+Jasper!R186+Kershaw!R186+Lancaster!R186+Laurens!R186+Lee!R186+Lexington!R186+Marion!R186+Marlboro!R186+McCormick!R186+Newberry!R186+Oconee!R186+Orangeburg!R186+Pickens!R186+Richland!R186+Saluda!R186+Spartanburg!R186+Sumter!R186+Union!R186+Williamsburg!R186+York!R186)</f>
        <v>0</v>
      </c>
      <c r="S186" s="41">
        <f>SUM(Abbeville!S186+Aiken!S186+Allendale!S186+Anderson!S186+Bamberg!S186+Barnwell!S186+Beaufort!S186+Berkeley!S186+Calhoun!S186+Charleston!S186+Cherokee!S186+Chester!S186+Chesterfield!S186+Clarendon!S186+Colleton!S186+Darlington!S186+Dorchester!S186+Dillon!S186+Edgefield!S186+Fairfield!S186+Florence!S186+Georgetown!S186+Greenville!S186+Greenwood!S186+Hampton!S186+Horry!S186+Jasper!S186+Kershaw!S186+Lancaster!S186+Laurens!S186+Lee!S186+Lexington!S186+Marion!S186+Marlboro!S186+McCormick!S186+Newberry!S186+Oconee!S186+Orangeburg!S186+Pickens!S186+Richland!S186+Saluda!S186+Spartanburg!S186+Sumter!S186+Union!S186+Williamsburg!S186+York!S186)</f>
        <v>0</v>
      </c>
      <c r="T186" s="41">
        <f>SUM(Abbeville!T186+Aiken!T186+Allendale!T186+Anderson!T186+Bamberg!T186+Barnwell!T186+Beaufort!T186+Berkeley!T186+Calhoun!T186+Charleston!T186+Cherokee!T186+Chester!T186+Chesterfield!T186+Clarendon!T186+Colleton!T186+Darlington!T186+Dorchester!T186+Dillon!T186+Edgefield!T186+Fairfield!T186+Florence!T186+Georgetown!T186+Greenville!T186+Greenwood!T186+Hampton!T186+Horry!T186+Jasper!T186+Kershaw!T186+Lancaster!T186+Laurens!T186+Lee!T186+Lexington!T186+Marion!T186+Marlboro!T186+McCormick!T186+Newberry!T186+Oconee!T186+Orangeburg!T186+Pickens!T186+Richland!T186+Saluda!T186+Spartanburg!T186+Sumter!T186+Union!T186+Williamsburg!T186+York!T186)</f>
        <v>2288257</v>
      </c>
      <c r="U186" s="41">
        <f>SUM(Abbeville!U186+Aiken!U186+Allendale!U186+Anderson!U186+Bamberg!U186+Barnwell!U186+Beaufort!U186+Berkeley!U186+Calhoun!U186+Charleston!U186+Cherokee!U186+Chester!U186+Chesterfield!U186+Clarendon!U186+Colleton!U186+Darlington!U186+Dorchester!U186+Dillon!U186+Edgefield!U186+Fairfield!U186+Florence!U186+Georgetown!U186+Greenville!U186+Greenwood!U186+Hampton!U186+Horry!U186+Jasper!U186+Kershaw!U186+Lancaster!U186+Laurens!U186+Lee!U186+Lexington!U186+Marion!U186+Marlboro!U186+McCormick!U186+Newberry!U186+Oconee!U186+Orangeburg!U186+Pickens!U186+Richland!U186+Saluda!U186+Spartanburg!U186+Sumter!U186+Union!U186+Williamsburg!U186+York!U186)</f>
        <v>7512183</v>
      </c>
      <c r="V186" s="41">
        <f>SUM(Abbeville!V186+Aiken!V186+Allendale!V186+Anderson!V186+Bamberg!V186+Barnwell!V186+Beaufort!V186+Berkeley!V186+Calhoun!V186+Charleston!V186+Cherokee!V186+Chester!V186+Chesterfield!V186+Clarendon!V186+Colleton!V186+Darlington!V186+Dorchester!V186+Dillon!V186+Edgefield!V186+Fairfield!V186+Florence!V186+Georgetown!V186+Greenville!V186+Greenwood!V186+Hampton!V186+Horry!V186+Jasper!V186+Kershaw!V186+Lancaster!V186+Laurens!V186+Lee!V186+Lexington!V186+Marion!V186+Marlboro!V186+McCormick!V186+Newberry!V186+Oconee!V186+Orangeburg!V186+Pickens!V186+Richland!V186+Saluda!V186+Spartanburg!V186+Sumter!V186+Union!V186+Williamsburg!V186+York!V186)</f>
        <v>10179444</v>
      </c>
      <c r="W186" s="41">
        <f>SUM(Abbeville!W186+Aiken!W186+Allendale!W186+Anderson!W186+Bamberg!W186+Barnwell!W186+Beaufort!W186+Berkeley!W186+Calhoun!W186+Charleston!W186+Cherokee!W186+Chester!W186+Chesterfield!W186+Clarendon!W186+Colleton!W186+Darlington!W186+Dorchester!W186+Dillon!W186+Edgefield!W186+Fairfield!W186+Florence!W186+Georgetown!W186+Greenville!W186+Greenwood!W186+Hampton!W186+Horry!W186+Jasper!W186+Kershaw!W186+Lancaster!W186+Laurens!W186+Lee!W186+Lexington!W186+Marion!W186+Marlboro!W186+McCormick!W186+Newberry!W186+Oconee!W186+Orangeburg!W186+Pickens!W186+Richland!W186+Saluda!W186+Spartanburg!W186+Sumter!W186+Union!W186+Williamsburg!W186+York!W186)</f>
        <v>9566941.5399999991</v>
      </c>
      <c r="X186" s="41">
        <f>SUM(Abbeville!X186+Aiken!X186+Allendale!X186+Anderson!X186+Bamberg!X186+Barnwell!X186+Beaufort!X186+Berkeley!X186+Calhoun!X186+Charleston!X186+Cherokee!X186+Chester!X186+Chesterfield!X186+Clarendon!X186+Colleton!X186+Darlington!X186+Dorchester!X186+Dillon!X186+Edgefield!X186+Fairfield!X186+Florence!X186+Georgetown!X186+Greenville!X186+Greenwood!X186+Hampton!X186+Horry!X186+Jasper!X186+Kershaw!X186+Lancaster!X186+Laurens!X186+Lee!X186+Lexington!X186+Marion!X186+Marlboro!X186+McCormick!X186+Newberry!X186+Oconee!X186+Orangeburg!X186+Pickens!X186+Richland!X186+Saluda!X186+Spartanburg!X186+Sumter!X186+Union!X186+Williamsburg!X186+York!X186)</f>
        <v>15928014</v>
      </c>
      <c r="Y186" s="41">
        <f>SUM(Abbeville!Y186+Aiken!Y186+Allendale!Y186+Anderson!Y186+Bamberg!Y186+Barnwell!Y186+Beaufort!Y186+Berkeley!Y186+Calhoun!Y186+Charleston!Y186+Cherokee!Y186+Chester!Y186+Chesterfield!Y186+Clarendon!Y186+Colleton!Y186+Darlington!Y186+Dorchester!Y186+Dillon!Y186+Edgefield!Y186+Fairfield!Y186+Florence!Y186+Georgetown!Y186+Greenville!Y186+Greenwood!Y186+Hampton!Y186+Horry!Y186+Jasper!Y186+Kershaw!Y186+Lancaster!Y186+Laurens!Y186+Lee!Y186+Lexington!Y186+Marion!Y186+Marlboro!Y186+McCormick!Y186+Newberry!Y186+Oconee!Y186+Orangeburg!Y186+Pickens!Y186+Richland!Y186+Saluda!Y186+Spartanburg!Y186+Sumter!Y186+Union!Y186+Williamsburg!Y186+York!Y186)</f>
        <v>8899935</v>
      </c>
      <c r="Z186" s="41">
        <f>SUM(Abbeville!Z186+Aiken!Z186+Allendale!Z186+Anderson!Z186+Bamberg!Z186+Barnwell!Z186+Beaufort!Z186+Berkeley!Z186+Calhoun!Z186+Charleston!Z186+Cherokee!Z186+Chester!Z186+Chesterfield!Z186+Clarendon!Z186+Colleton!Z186+Darlington!Z186+Dorchester!Z186+Dillon!Z186+Edgefield!Z186+Fairfield!Z186+Florence!Z186+Georgetown!Z186+Greenville!Z186+Greenwood!Z186+Hampton!Z186+Horry!Z186+Jasper!Z186+Kershaw!Z186+Lancaster!Z186+Laurens!Z186+Lee!Z186+Lexington!Z186+Marion!Z186+Marlboro!Z186+McCormick!Z186+Newberry!Z186+Oconee!Z186+Orangeburg!Z186+Pickens!Z186+Richland!Z186+Saluda!Z186+Spartanburg!Z186+Sumter!Z186+Union!Z186+Williamsburg!Z186+York!Z186)</f>
        <v>10178878</v>
      </c>
      <c r="AA186" s="41">
        <f>SUM(Abbeville!AA186+Aiken!AA186+Allendale!AA186+Anderson!AA186+Bamberg!AA186+Barnwell!AA186+Beaufort!AA186+Berkeley!AA186+Calhoun!AA186+Charleston!AA186+Cherokee!AA186+Chester!AA186+Chesterfield!AA186+Clarendon!AA186+Colleton!AA186+Darlington!AA186+Dorchester!AA186+Dillon!AA186+Edgefield!AA186+Fairfield!AA186+Florence!AA186+Georgetown!AA186+Greenville!AA186+Greenwood!AA186+Hampton!AA186+Horry!AA186+Jasper!AA186+Kershaw!AA186+Lancaster!AA186+Laurens!AA186+Lee!AA186+Lexington!AA186+Marion!AA186+Marlboro!AA186+McCormick!AA186+Newberry!AA186+Oconee!AA186+Orangeburg!AA186+Pickens!AA186+Richland!AA186+Saluda!AA186+Spartanburg!AA186+Sumter!AA186+Union!AA186+Williamsburg!AA186+York!AA186)</f>
        <v>5966121</v>
      </c>
      <c r="AB186" s="41">
        <v>3913238</v>
      </c>
      <c r="AC186" s="41">
        <v>15509991</v>
      </c>
      <c r="AD186" s="41">
        <v>11954931</v>
      </c>
      <c r="AE186" s="41">
        <v>12449819</v>
      </c>
      <c r="AF186" s="41">
        <v>17850798</v>
      </c>
      <c r="AG186" s="41">
        <v>14625404</v>
      </c>
      <c r="AH186" s="41">
        <v>14230363</v>
      </c>
      <c r="AI186" s="13">
        <v>0.24007119442930902</v>
      </c>
      <c r="AJ186" s="13">
        <v>-2.7010604288264448E-2</v>
      </c>
    </row>
    <row r="187" spans="1:39" ht="10.5" customHeight="1" x14ac:dyDescent="0.2">
      <c r="A187" s="11"/>
      <c r="B187" s="14"/>
      <c r="C187" s="11" t="s">
        <v>44</v>
      </c>
      <c r="D187" s="15"/>
      <c r="E187" s="11"/>
      <c r="F187" s="2"/>
      <c r="G187" s="12">
        <v>233572275</v>
      </c>
      <c r="H187" s="12">
        <v>263040910</v>
      </c>
      <c r="I187" s="12">
        <v>297938705</v>
      </c>
      <c r="J187" s="12">
        <v>326429559</v>
      </c>
      <c r="K187" s="12">
        <v>359607036</v>
      </c>
      <c r="L187" s="12">
        <v>390497703</v>
      </c>
      <c r="M187" s="12">
        <f>SUM(Abbeville!M187+Aiken!M187+Allendale!M187+Anderson!M187+Bamberg!M187+Barnwell!M187+Beaufort!M187+Berkeley!M187+Calhoun!M187+Charleston!M187+Cherokee!M187+Chester!M187+Chesterfield!M187+Clarendon!M187+Colleton!M187+Darlington!M187+Dorchester!M187+Dillon!M187+Edgefield!M187+Fairfield!M187+Florence!M187+Georgetown!M187+Greenville!M187+Greenwood!M187+Hampton!M187+Horry!M187+Jasper!M187+Kershaw!M187+Lancaster!M187+Laurens!M187+Lee!M187+Lexington!M187+Marion!M187+Marlboro!M187+McCormick!M187+Newberry!M187+Oconee!M187+Orangeburg!M187+Pickens!M187+Richland!M187+Saluda!M187+Spartanburg!M187+Sumter!M187+Union!M187+Williamsburg!M187+York!M187)</f>
        <v>408182324</v>
      </c>
      <c r="N187" s="12">
        <f>SUM(Abbeville!N187+Aiken!N187+Allendale!N187+Anderson!N187+Bamberg!N187+Barnwell!N187+Beaufort!N187+Berkeley!N187+Calhoun!N187+Charleston!N187+Cherokee!N187+Chester!N187+Chesterfield!N187+Clarendon!N187+Colleton!N187+Darlington!N187+Dorchester!N187+Dillon!N187+Edgefield!N187+Fairfield!N187+Florence!N187+Georgetown!N187+Greenville!N187+Greenwood!N187+Hampton!N187+Horry!N187+Jasper!N187+Kershaw!N187+Lancaster!N187+Laurens!N187+Lee!N187+Lexington!N187+Marion!N187+Marlboro!N187+McCormick!N187+Newberry!N187+Oconee!N187+Orangeburg!N187+Pickens!N187+Richland!N187+Saluda!N187+Spartanburg!N187+Sumter!N187+Union!N187+Williamsburg!N187+York!N187)</f>
        <v>432719575</v>
      </c>
      <c r="O187" s="12">
        <f>SUM(Abbeville!O187+Aiken!O187+Allendale!O187+Anderson!O187+Bamberg!O187+Barnwell!O187+Beaufort!O187+Berkeley!O187+Calhoun!O187+Charleston!O187+Cherokee!O187+Chester!O187+Chesterfield!O187+Clarendon!O187+Colleton!O187+Darlington!O187+Dorchester!O187+Dillon!O187+Edgefield!O187+Fairfield!O187+Florence!O187+Georgetown!O187+Greenville!O187+Greenwood!O187+Hampton!O187+Horry!O187+Jasper!O187+Kershaw!O187+Lancaster!O187+Laurens!O187+Lee!O187+Lexington!O187+Marion!O187+Marlboro!O187+McCormick!O187+Newberry!O187+Oconee!O187+Orangeburg!O187+Pickens!O187+Richland!O187+Saluda!O187+Spartanburg!O187+Sumter!O187+Union!O187+Williamsburg!O187+York!O187)</f>
        <v>479942382.15127003</v>
      </c>
      <c r="P187" s="12">
        <f>SUM(Abbeville!P187+Aiken!P187+Allendale!P187+Anderson!P187+Bamberg!P187+Barnwell!P187+Beaufort!P187+Berkeley!P187+Calhoun!P187+Charleston!P187+Cherokee!P187+Chester!P187+Chesterfield!P187+Clarendon!P187+Colleton!P187+Darlington!P187+Dorchester!P187+Dillon!P187+Edgefield!P187+Fairfield!P187+Florence!P187+Georgetown!P187+Greenville!P187+Greenwood!P187+Hampton!P187+Horry!P187+Jasper!P187+Kershaw!P187+Lancaster!P187+Laurens!P187+Lee!P187+Lexington!P187+Marion!P187+Marlboro!P187+McCormick!P187+Newberry!P187+Oconee!P187+Orangeburg!P187+Pickens!P187+Richland!P187+Saluda!P187+Spartanburg!P187+Sumter!P187+Union!P187+Williamsburg!P187+York!P187)</f>
        <v>501888367.47630465</v>
      </c>
      <c r="Q187" s="12">
        <f>SUM(Abbeville!Q187+Aiken!Q187+Allendale!Q187+Anderson!Q187+Bamberg!Q187+Barnwell!Q187+Beaufort!Q187+Berkeley!Q187+Calhoun!Q187+Charleston!Q187+Cherokee!Q187+Chester!Q187+Chesterfield!Q187+Clarendon!Q187+Colleton!Q187+Darlington!Q187+Dorchester!Q187+Dillon!Q187+Edgefield!Q187+Fairfield!Q187+Florence!Q187+Georgetown!Q187+Greenville!Q187+Greenwood!Q187+Hampton!Q187+Horry!Q187+Jasper!Q187+Kershaw!Q187+Lancaster!Q187+Laurens!Q187+Lee!Q187+Lexington!Q187+Marion!Q187+Marlboro!Q187+McCormick!Q187+Newberry!Q187+Oconee!Q187+Orangeburg!Q187+Pickens!Q187+Richland!Q187+Saluda!Q187+Spartanburg!Q187+Sumter!Q187+Union!Q187+Williamsburg!Q187+York!Q187)</f>
        <v>515748643.03521591</v>
      </c>
      <c r="R187" s="41">
        <f>SUM(Abbeville!R187+Aiken!R187+Allendale!R187+Anderson!R187+Bamberg!R187+Barnwell!R187+Beaufort!R187+Berkeley!R187+Calhoun!R187+Charleston!R187+Cherokee!R187+Chester!R187+Chesterfield!R187+Clarendon!R187+Colleton!R187+Darlington!R187+Dorchester!R187+Dillon!R187+Edgefield!R187+Fairfield!R187+Florence!R187+Georgetown!R187+Greenville!R187+Greenwood!R187+Hampton!R187+Horry!R187+Jasper!R187+Kershaw!R187+Lancaster!R187+Laurens!R187+Lee!R187+Lexington!R187+Marion!R187+Marlboro!R187+McCormick!R187+Newberry!R187+Oconee!R187+Orangeburg!R187+Pickens!R187+Richland!R187+Saluda!R187+Spartanburg!R187+Sumter!R187+Union!R187+Williamsburg!R187+York!R187)</f>
        <v>563275566</v>
      </c>
      <c r="S187" s="41">
        <f>SUM(Abbeville!S187+Aiken!S187+Allendale!S187+Anderson!S187+Bamberg!S187+Barnwell!S187+Beaufort!S187+Berkeley!S187+Calhoun!S187+Charleston!S187+Cherokee!S187+Chester!S187+Chesterfield!S187+Clarendon!S187+Colleton!S187+Darlington!S187+Dorchester!S187+Dillon!S187+Edgefield!S187+Fairfield!S187+Florence!S187+Georgetown!S187+Greenville!S187+Greenwood!S187+Hampton!S187+Horry!S187+Jasper!S187+Kershaw!S187+Lancaster!S187+Laurens!S187+Lee!S187+Lexington!S187+Marion!S187+Marlboro!S187+McCormick!S187+Newberry!S187+Oconee!S187+Orangeburg!S187+Pickens!S187+Richland!S187+Saluda!S187+Spartanburg!S187+Sumter!S187+Union!S187+Williamsburg!S187+York!S187)</f>
        <v>620338909</v>
      </c>
      <c r="T187" s="41">
        <f>SUM(Abbeville!T187+Aiken!T187+Allendale!T187+Anderson!T187+Bamberg!T187+Barnwell!T187+Beaufort!T187+Berkeley!T187+Calhoun!T187+Charleston!T187+Cherokee!T187+Chester!T187+Chesterfield!T187+Clarendon!T187+Colleton!T187+Darlington!T187+Dorchester!T187+Dillon!T187+Edgefield!T187+Fairfield!T187+Florence!T187+Georgetown!T187+Greenville!T187+Greenwood!T187+Hampton!T187+Horry!T187+Jasper!T187+Kershaw!T187+Lancaster!T187+Laurens!T187+Lee!T187+Lexington!T187+Marion!T187+Marlboro!T187+McCormick!T187+Newberry!T187+Oconee!T187+Orangeburg!T187+Pickens!T187+Richland!T187+Saluda!T187+Spartanburg!T187+Sumter!T187+Union!T187+Williamsburg!T187+York!T187)</f>
        <v>763696708.54999995</v>
      </c>
      <c r="U187" s="41">
        <f>SUM(Abbeville!U187+Aiken!U187+Allendale!U187+Anderson!U187+Bamberg!U187+Barnwell!U187+Beaufort!U187+Berkeley!U187+Calhoun!U187+Charleston!U187+Cherokee!U187+Chester!U187+Chesterfield!U187+Clarendon!U187+Colleton!U187+Darlington!U187+Dorchester!U187+Dillon!U187+Edgefield!U187+Fairfield!U187+Florence!U187+Georgetown!U187+Greenville!U187+Greenwood!U187+Hampton!U187+Horry!U187+Jasper!U187+Kershaw!U187+Lancaster!U187+Laurens!U187+Lee!U187+Lexington!U187+Marion!U187+Marlboro!U187+McCormick!U187+Newberry!U187+Oconee!U187+Orangeburg!U187+Pickens!U187+Richland!U187+Saluda!U187+Spartanburg!U187+Sumter!U187+Union!U187+Williamsburg!U187+York!U187)</f>
        <v>808390092.61999989</v>
      </c>
      <c r="V187" s="41">
        <f>SUM(Abbeville!V187+Aiken!V187+Allendale!V187+Anderson!V187+Bamberg!V187+Barnwell!V187+Beaufort!V187+Berkeley!V187+Calhoun!V187+Charleston!V187+Cherokee!V187+Chester!V187+Chesterfield!V187+Clarendon!V187+Colleton!V187+Darlington!V187+Dorchester!V187+Dillon!V187+Edgefield!V187+Fairfield!V187+Florence!V187+Georgetown!V187+Greenville!V187+Greenwood!V187+Hampton!V187+Horry!V187+Jasper!V187+Kershaw!V187+Lancaster!V187+Laurens!V187+Lee!V187+Lexington!V187+Marion!V187+Marlboro!V187+McCormick!V187+Newberry!V187+Oconee!V187+Orangeburg!V187+Pickens!V187+Richland!V187+Saluda!V187+Spartanburg!V187+Sumter!V187+Union!V187+Williamsburg!V187+York!V187)</f>
        <v>863410146.35000002</v>
      </c>
      <c r="W187" s="41">
        <f>SUM(Abbeville!W187+Aiken!W187+Allendale!W187+Anderson!W187+Bamberg!W187+Barnwell!W187+Beaufort!W187+Berkeley!W187+Calhoun!W187+Charleston!W187+Cherokee!W187+Chester!W187+Chesterfield!W187+Clarendon!W187+Colleton!W187+Darlington!W187+Dorchester!W187+Dillon!W187+Edgefield!W187+Fairfield!W187+Florence!W187+Georgetown!W187+Greenville!W187+Greenwood!W187+Hampton!W187+Horry!W187+Jasper!W187+Kershaw!W187+Lancaster!W187+Laurens!W187+Lee!W187+Lexington!W187+Marion!W187+Marlboro!W187+McCormick!W187+Newberry!W187+Oconee!W187+Orangeburg!W187+Pickens!W187+Richland!W187+Saluda!W187+Spartanburg!W187+Sumter!W187+Union!W187+Williamsburg!W187+York!W187)</f>
        <v>814871794.89999998</v>
      </c>
      <c r="X187" s="41">
        <f>SUM(Abbeville!X187+Aiken!X187+Allendale!X187+Anderson!X187+Bamberg!X187+Barnwell!X187+Beaufort!X187+Berkeley!X187+Calhoun!X187+Charleston!X187+Cherokee!X187+Chester!X187+Chesterfield!X187+Clarendon!X187+Colleton!X187+Darlington!X187+Dorchester!X187+Dillon!X187+Edgefield!X187+Fairfield!X187+Florence!X187+Georgetown!X187+Greenville!X187+Greenwood!X187+Hampton!X187+Horry!X187+Jasper!X187+Kershaw!X187+Lancaster!X187+Laurens!X187+Lee!X187+Lexington!X187+Marion!X187+Marlboro!X187+McCormick!X187+Newberry!X187+Oconee!X187+Orangeburg!X187+Pickens!X187+Richland!X187+Saluda!X187+Spartanburg!X187+Sumter!X187+Union!X187+Williamsburg!X187+York!X187)</f>
        <v>804589682.65999997</v>
      </c>
      <c r="Y187" s="41">
        <f>SUM(Abbeville!Y187+Aiken!Y187+Allendale!Y187+Anderson!Y187+Bamberg!Y187+Barnwell!Y187+Beaufort!Y187+Berkeley!Y187+Calhoun!Y187+Charleston!Y187+Cherokee!Y187+Chester!Y187+Chesterfield!Y187+Clarendon!Y187+Colleton!Y187+Darlington!Y187+Dorchester!Y187+Dillon!Y187+Edgefield!Y187+Fairfield!Y187+Florence!Y187+Georgetown!Y187+Greenville!Y187+Greenwood!Y187+Hampton!Y187+Horry!Y187+Jasper!Y187+Kershaw!Y187+Lancaster!Y187+Laurens!Y187+Lee!Y187+Lexington!Y187+Marion!Y187+Marlboro!Y187+McCormick!Y187+Newberry!Y187+Oconee!Y187+Orangeburg!Y187+Pickens!Y187+Richland!Y187+Saluda!Y187+Spartanburg!Y187+Sumter!Y187+Union!Y187+Williamsburg!Y187+York!Y187)</f>
        <v>837866729</v>
      </c>
      <c r="Z187" s="41">
        <f>SUM(Abbeville!Z187+Aiken!Z187+Allendale!Z187+Anderson!Z187+Bamberg!Z187+Barnwell!Z187+Beaufort!Z187+Berkeley!Z187+Calhoun!Z187+Charleston!Z187+Cherokee!Z187+Chester!Z187+Chesterfield!Z187+Clarendon!Z187+Colleton!Z187+Darlington!Z187+Dorchester!Z187+Dillon!Z187+Edgefield!Z187+Fairfield!Z187+Florence!Z187+Georgetown!Z187+Greenville!Z187+Greenwood!Z187+Hampton!Z187+Horry!Z187+Jasper!Z187+Kershaw!Z187+Lancaster!Z187+Laurens!Z187+Lee!Z187+Lexington!Z187+Marion!Z187+Marlboro!Z187+McCormick!Z187+Newberry!Z187+Oconee!Z187+Orangeburg!Z187+Pickens!Z187+Richland!Z187+Saluda!Z187+Spartanburg!Z187+Sumter!Z187+Union!Z187+Williamsburg!Z187+York!Z187)</f>
        <v>1003144376</v>
      </c>
      <c r="AA187" s="41">
        <f>SUM(Abbeville!AA187+Aiken!AA187+Allendale!AA187+Anderson!AA187+Bamberg!AA187+Barnwell!AA187+Beaufort!AA187+Berkeley!AA187+Calhoun!AA187+Charleston!AA187+Cherokee!AA187+Chester!AA187+Chesterfield!AA187+Clarendon!AA187+Colleton!AA187+Darlington!AA187+Dorchester!AA187+Dillon!AA187+Edgefield!AA187+Fairfield!AA187+Florence!AA187+Georgetown!AA187+Greenville!AA187+Greenwood!AA187+Hampton!AA187+Horry!AA187+Jasper!AA187+Kershaw!AA187+Lancaster!AA187+Laurens!AA187+Lee!AA187+Lexington!AA187+Marion!AA187+Marlboro!AA187+McCormick!AA187+Newberry!AA187+Oconee!AA187+Orangeburg!AA187+Pickens!AA187+Richland!AA187+Saluda!AA187+Spartanburg!AA187+Sumter!AA187+Union!AA187+Williamsburg!AA187+York!AA187)</f>
        <v>1003922972</v>
      </c>
      <c r="AB187" s="41">
        <v>1161304996</v>
      </c>
      <c r="AC187" s="41">
        <v>1089851197</v>
      </c>
      <c r="AD187" s="41">
        <v>1166470518.6100001</v>
      </c>
      <c r="AE187" s="41">
        <v>1245773295</v>
      </c>
      <c r="AF187" s="41">
        <v>1287758989</v>
      </c>
      <c r="AG187" s="41">
        <v>1249261333</v>
      </c>
      <c r="AH187" s="41">
        <v>1371070098</v>
      </c>
      <c r="AI187" s="13">
        <v>2.8061023350163028E-2</v>
      </c>
      <c r="AJ187" s="13">
        <v>9.7504630762473135E-2</v>
      </c>
    </row>
    <row r="188" spans="1:39" ht="10.5" customHeight="1" x14ac:dyDescent="0.2">
      <c r="A188" s="11"/>
      <c r="B188" s="14"/>
      <c r="C188" s="11"/>
      <c r="D188" s="15" t="s">
        <v>45</v>
      </c>
      <c r="E188" s="11"/>
      <c r="F188" s="2"/>
      <c r="G188" s="12">
        <v>119325234</v>
      </c>
      <c r="H188" s="12">
        <v>136381130</v>
      </c>
      <c r="I188" s="12">
        <v>150288594</v>
      </c>
      <c r="J188" s="12">
        <v>162826362</v>
      </c>
      <c r="K188" s="12">
        <v>177998146</v>
      </c>
      <c r="L188" s="12">
        <v>193561569</v>
      </c>
      <c r="M188" s="12">
        <v>209993787</v>
      </c>
      <c r="N188" s="12">
        <v>214644599</v>
      </c>
      <c r="O188" s="12">
        <f>SUM(Abbeville!O188+Aiken!O188+Allendale!O188+Anderson!O188+Bamberg!O188+Barnwell!O188+Beaufort!O188+Berkeley!O188+Calhoun!O188+Charleston!O188+Cherokee!O188+Chester!O188+Chesterfield!O188+Clarendon!O188+Colleton!O188+Darlington!O188+Dorchester!O188+Dillon!O188+Edgefield!O188+Fairfield!O188+Florence!O188+Georgetown!O188+Greenville!O188+Greenwood!O188+Hampton!O188+Horry!O188+Jasper!O188+Kershaw!O188+Lancaster!O188+Laurens!O188+Lee!O188+Lexington!O188+Marion!O188+Marlboro!O188+McCormick!O188+Newberry!O188+Oconee!O188+Orangeburg!O188+Pickens!O188+Richland!O188+Saluda!O188+Spartanburg!O188+Sumter!O188+Union!O188+Williamsburg!O188+York!O188)</f>
        <v>241588972.63022983</v>
      </c>
      <c r="P188" s="12">
        <f>SUM(Abbeville!P188+Aiken!P188+Allendale!P188+Anderson!P188+Bamberg!P188+Barnwell!P188+Beaufort!P188+Berkeley!P188+Calhoun!P188+Charleston!P188+Cherokee!P188+Chester!P188+Chesterfield!P188+Clarendon!P188+Colleton!P188+Darlington!P188+Dorchester!P188+Dillon!P188+Edgefield!P188+Fairfield!P188+Florence!P188+Georgetown!P188+Greenville!P188+Greenwood!P188+Hampton!P188+Horry!P188+Jasper!P188+Kershaw!P188+Lancaster!P188+Laurens!P188+Lee!P188+Lexington!P188+Marion!P188+Marlboro!P188+McCormick!P188+Newberry!P188+Oconee!P188+Orangeburg!P188+Pickens!P188+Richland!P188+Saluda!P188+Spartanburg!P188+Sumter!P188+Union!P188+Williamsburg!P188+York!P188)</f>
        <v>262342744.58458677</v>
      </c>
      <c r="Q188" s="12">
        <f>SUM(Abbeville!Q188+Aiken!Q188+Allendale!Q188+Anderson!Q188+Bamberg!Q188+Barnwell!Q188+Beaufort!Q188+Berkeley!Q188+Calhoun!Q188+Charleston!Q188+Cherokee!Q188+Chester!Q188+Chesterfield!Q188+Clarendon!Q188+Colleton!Q188+Darlington!Q188+Dorchester!Q188+Dillon!Q188+Edgefield!Q188+Fairfield!Q188+Florence!Q188+Georgetown!Q188+Greenville!Q188+Greenwood!Q188+Hampton!Q188+Horry!Q188+Jasper!Q188+Kershaw!Q188+Lancaster!Q188+Laurens!Q188+Lee!Q188+Lexington!Q188+Marion!Q188+Marlboro!Q188+McCormick!Q188+Newberry!Q188+Oconee!Q188+Orangeburg!Q188+Pickens!Q188+Richland!Q188+Saluda!Q188+Spartanburg!Q188+Sumter!Q188+Union!Q188+Williamsburg!Q188+York!Q188)</f>
        <v>277205294.13568604</v>
      </c>
      <c r="R188" s="41">
        <f>SUM(Abbeville!R188+Aiken!R188+Allendale!R188+Anderson!R188+Bamberg!R188+Barnwell!R188+Beaufort!R188+Berkeley!R188+Calhoun!R188+Charleston!R188+Cherokee!R188+Chester!R188+Chesterfield!R188+Clarendon!R188+Colleton!R188+Darlington!R188+Dorchester!R188+Dillon!R188+Edgefield!R188+Fairfield!R188+Florence!R188+Georgetown!R188+Greenville!R188+Greenwood!R188+Hampton!R188+Horry!R188+Jasper!R188+Kershaw!R188+Lancaster!R188+Laurens!R188+Lee!R188+Lexington!R188+Marion!R188+Marlboro!R188+McCormick!R188+Newberry!R188+Oconee!R188+Orangeburg!R188+Pickens!R188+Richland!R188+Saluda!R188+Spartanburg!R188+Sumter!R188+Union!R188+Williamsburg!R188+York!R188)</f>
        <v>297498297</v>
      </c>
      <c r="S188" s="41">
        <f>SUM(Abbeville!S188+Aiken!S188+Allendale!S188+Anderson!S188+Bamberg!S188+Barnwell!S188+Beaufort!S188+Berkeley!S188+Calhoun!S188+Charleston!S188+Cherokee!S188+Chester!S188+Chesterfield!S188+Clarendon!S188+Colleton!S188+Darlington!S188+Dorchester!S188+Dillon!S188+Edgefield!S188+Fairfield!S188+Florence!S188+Georgetown!S188+Greenville!S188+Greenwood!S188+Hampton!S188+Horry!S188+Jasper!S188+Kershaw!S188+Lancaster!S188+Laurens!S188+Lee!S188+Lexington!S188+Marion!S188+Marlboro!S188+McCormick!S188+Newberry!S188+Oconee!S188+Orangeburg!S188+Pickens!S188+Richland!S188+Saluda!S188+Spartanburg!S188+Sumter!S188+Union!S188+Williamsburg!S188+York!S188)</f>
        <v>332186241</v>
      </c>
      <c r="T188" s="41">
        <f>SUM(Abbeville!T188+Aiken!T188+Allendale!T188+Anderson!T188+Bamberg!T188+Barnwell!T188+Beaufort!T188+Berkeley!T188+Calhoun!T188+Charleston!T188+Cherokee!T188+Chester!T188+Chesterfield!T188+Clarendon!T188+Colleton!T188+Darlington!T188+Dorchester!T188+Dillon!T188+Edgefield!T188+Fairfield!T188+Florence!T188+Georgetown!T188+Greenville!T188+Greenwood!T188+Hampton!T188+Horry!T188+Jasper!T188+Kershaw!T188+Lancaster!T188+Laurens!T188+Lee!T188+Lexington!T188+Marion!T188+Marlboro!T188+McCormick!T188+Newberry!T188+Oconee!T188+Orangeburg!T188+Pickens!T188+Richland!T188+Saluda!T188+Spartanburg!T188+Sumter!T188+Union!T188+Williamsburg!T188+York!T188)</f>
        <v>377705410.59000003</v>
      </c>
      <c r="U188" s="41">
        <f>SUM(Abbeville!U188+Aiken!U188+Allendale!U188+Anderson!U188+Bamberg!U188+Barnwell!U188+Beaufort!U188+Berkeley!U188+Calhoun!U188+Charleston!U188+Cherokee!U188+Chester!U188+Chesterfield!U188+Clarendon!U188+Colleton!U188+Darlington!U188+Dorchester!U188+Dillon!U188+Edgefield!U188+Fairfield!U188+Florence!U188+Georgetown!U188+Greenville!U188+Greenwood!U188+Hampton!U188+Horry!U188+Jasper!U188+Kershaw!U188+Lancaster!U188+Laurens!U188+Lee!U188+Lexington!U188+Marion!U188+Marlboro!U188+McCormick!U188+Newberry!U188+Oconee!U188+Orangeburg!U188+Pickens!U188+Richland!U188+Saluda!U188+Spartanburg!U188+Sumter!U188+Union!U188+Williamsburg!U188+York!U188)</f>
        <v>406321671</v>
      </c>
      <c r="V188" s="41">
        <f>SUM(Abbeville!V188+Aiken!V188+Allendale!V188+Anderson!V188+Bamberg!V188+Barnwell!V188+Beaufort!V188+Berkeley!V188+Calhoun!V188+Charleston!V188+Cherokee!V188+Chester!V188+Chesterfield!V188+Clarendon!V188+Colleton!V188+Darlington!V188+Dorchester!V188+Dillon!V188+Edgefield!V188+Fairfield!V188+Florence!V188+Georgetown!V188+Greenville!V188+Greenwood!V188+Hampton!V188+Horry!V188+Jasper!V188+Kershaw!V188+Lancaster!V188+Laurens!V188+Lee!V188+Lexington!V188+Marion!V188+Marlboro!V188+McCormick!V188+Newberry!V188+Oconee!V188+Orangeburg!V188+Pickens!V188+Richland!V188+Saluda!V188+Spartanburg!V188+Sumter!V188+Union!V188+Williamsburg!V188+York!V188)</f>
        <v>423834569.86000001</v>
      </c>
      <c r="W188" s="41">
        <f>SUM(Abbeville!W188+Aiken!W188+Allendale!W188+Anderson!W188+Bamberg!W188+Barnwell!W188+Beaufort!W188+Berkeley!W188+Calhoun!W188+Charleston!W188+Cherokee!W188+Chester!W188+Chesterfield!W188+Clarendon!W188+Colleton!W188+Darlington!W188+Dorchester!W188+Dillon!W188+Edgefield!W188+Fairfield!W188+Florence!W188+Georgetown!W188+Greenville!W188+Greenwood!W188+Hampton!W188+Horry!W188+Jasper!W188+Kershaw!W188+Lancaster!W188+Laurens!W188+Lee!W188+Lexington!W188+Marion!W188+Marlboro!W188+McCormick!W188+Newberry!W188+Oconee!W188+Orangeburg!W188+Pickens!W188+Richland!W188+Saluda!W188+Spartanburg!W188+Sumter!W188+Union!W188+Williamsburg!W188+York!W188)</f>
        <v>413733753.61000001</v>
      </c>
      <c r="X188" s="41">
        <f>SUM(Abbeville!X188+Aiken!X188+Allendale!X188+Anderson!X188+Bamberg!X188+Barnwell!X188+Beaufort!X188+Berkeley!X188+Calhoun!X188+Charleston!X188+Cherokee!X188+Chester!X188+Chesterfield!X188+Clarendon!X188+Colleton!X188+Darlington!X188+Dorchester!X188+Dillon!X188+Edgefield!X188+Fairfield!X188+Florence!X188+Georgetown!X188+Greenville!X188+Greenwood!X188+Hampton!X188+Horry!X188+Jasper!X188+Kershaw!X188+Lancaster!X188+Laurens!X188+Lee!X188+Lexington!X188+Marion!X188+Marlboro!X188+McCormick!X188+Newberry!X188+Oconee!X188+Orangeburg!X188+Pickens!X188+Richland!X188+Saluda!X188+Spartanburg!X188+Sumter!X188+Union!X188+Williamsburg!X188+York!X188)</f>
        <v>399707782.30000001</v>
      </c>
      <c r="Y188" s="41">
        <f>SUM(Abbeville!Y188+Aiken!Y188+Allendale!Y188+Anderson!Y188+Bamberg!Y188+Barnwell!Y188+Beaufort!Y188+Berkeley!Y188+Calhoun!Y188+Charleston!Y188+Cherokee!Y188+Chester!Y188+Chesterfield!Y188+Clarendon!Y188+Colleton!Y188+Darlington!Y188+Dorchester!Y188+Dillon!Y188+Edgefield!Y188+Fairfield!Y188+Florence!Y188+Georgetown!Y188+Greenville!Y188+Greenwood!Y188+Hampton!Y188+Horry!Y188+Jasper!Y188+Kershaw!Y188+Lancaster!Y188+Laurens!Y188+Lee!Y188+Lexington!Y188+Marion!Y188+Marlboro!Y188+McCormick!Y188+Newberry!Y188+Oconee!Y188+Orangeburg!Y188+Pickens!Y188+Richland!Y188+Saluda!Y188+Spartanburg!Y188+Sumter!Y188+Union!Y188+Williamsburg!Y188+York!Y188)</f>
        <v>417648279</v>
      </c>
      <c r="Z188" s="41">
        <f>SUM(Abbeville!Z188+Aiken!Z188+Allendale!Z188+Anderson!Z188+Bamberg!Z188+Barnwell!Z188+Beaufort!Z188+Berkeley!Z188+Calhoun!Z188+Charleston!Z188+Cherokee!Z188+Chester!Z188+Chesterfield!Z188+Clarendon!Z188+Colleton!Z188+Darlington!Z188+Dorchester!Z188+Dillon!Z188+Edgefield!Z188+Fairfield!Z188+Florence!Z188+Georgetown!Z188+Greenville!Z188+Greenwood!Z188+Hampton!Z188+Horry!Z188+Jasper!Z188+Kershaw!Z188+Lancaster!Z188+Laurens!Z188+Lee!Z188+Lexington!Z188+Marion!Z188+Marlboro!Z188+McCormick!Z188+Newberry!Z188+Oconee!Z188+Orangeburg!Z188+Pickens!Z188+Richland!Z188+Saluda!Z188+Spartanburg!Z188+Sumter!Z188+Union!Z188+Williamsburg!Z188+York!Z188)</f>
        <v>411019149</v>
      </c>
      <c r="AA188" s="41">
        <f>SUM(Abbeville!AA188+Aiken!AA188+Allendale!AA188+Anderson!AA188+Bamberg!AA188+Barnwell!AA188+Beaufort!AA188+Berkeley!AA188+Calhoun!AA188+Charleston!AA188+Cherokee!AA188+Chester!AA188+Chesterfield!AA188+Clarendon!AA188+Colleton!AA188+Darlington!AA188+Dorchester!AA188+Dillon!AA188+Edgefield!AA188+Fairfield!AA188+Florence!AA188+Georgetown!AA188+Greenville!AA188+Greenwood!AA188+Hampton!AA188+Horry!AA188+Jasper!AA188+Kershaw!AA188+Lancaster!AA188+Laurens!AA188+Lee!AA188+Lexington!AA188+Marion!AA188+Marlboro!AA188+McCormick!AA188+Newberry!AA188+Oconee!AA188+Orangeburg!AA188+Pickens!AA188+Richland!AA188+Saluda!AA188+Spartanburg!AA188+Sumter!AA188+Union!AA188+Williamsburg!AA188+York!AA188)</f>
        <v>440976105</v>
      </c>
      <c r="AB188" s="41">
        <v>463789498</v>
      </c>
      <c r="AC188" s="41">
        <v>507821074</v>
      </c>
      <c r="AD188" s="41">
        <v>531398773</v>
      </c>
      <c r="AE188" s="41">
        <v>556771393</v>
      </c>
      <c r="AF188" s="41">
        <v>587458137</v>
      </c>
      <c r="AG188" s="41">
        <v>594513444</v>
      </c>
      <c r="AH188" s="41">
        <v>590327629</v>
      </c>
      <c r="AI188" s="13">
        <v>4.1027095359114751E-2</v>
      </c>
      <c r="AJ188" s="13">
        <v>-7.0407406968579838E-3</v>
      </c>
    </row>
    <row r="189" spans="1:39" ht="10.5" customHeight="1" x14ac:dyDescent="0.2">
      <c r="A189" s="11"/>
      <c r="B189" s="14"/>
      <c r="C189" s="11"/>
      <c r="D189" s="15" t="s">
        <v>46</v>
      </c>
      <c r="E189" s="11"/>
      <c r="F189" s="2"/>
      <c r="G189" s="12">
        <v>75969567</v>
      </c>
      <c r="H189" s="12">
        <v>88674411</v>
      </c>
      <c r="I189" s="12">
        <v>100721080</v>
      </c>
      <c r="J189" s="12">
        <v>106798340</v>
      </c>
      <c r="K189" s="12">
        <v>121866547</v>
      </c>
      <c r="L189" s="12">
        <v>132371622</v>
      </c>
      <c r="M189" s="12">
        <v>136295689</v>
      </c>
      <c r="N189" s="12">
        <v>141897482</v>
      </c>
      <c r="O189" s="12">
        <f>SUM(Abbeville!O189+Aiken!O189+Allendale!O189+Anderson!O189+Bamberg!O189+Barnwell!O189+Beaufort!O189+Berkeley!O189+Calhoun!O189+Charleston!O189+Cherokee!O189+Chester!O189+Chesterfield!O189+Clarendon!O189+Colleton!O189+Darlington!O189+Dorchester!O189+Dillon!O189+Edgefield!O189+Fairfield!O189+Florence!O189+Georgetown!O189+Greenville!O189+Greenwood!O189+Hampton!O189+Horry!O189+Jasper!O189+Kershaw!O189+Lancaster!O189+Laurens!O189+Lee!O189+Lexington!O189+Marion!O189+Marlboro!O189+McCormick!O189+Newberry!O189+Oconee!O189+Orangeburg!O189+Pickens!O189+Richland!O189+Saluda!O189+Spartanburg!O189+Sumter!O189+Union!O189+Williamsburg!O189+York!O189)</f>
        <v>148241446.30496249</v>
      </c>
      <c r="P189" s="12">
        <f>SUM(Abbeville!P189+Aiken!P189+Allendale!P189+Anderson!P189+Bamberg!P189+Barnwell!P189+Beaufort!P189+Berkeley!P189+Calhoun!P189+Charleston!P189+Cherokee!P189+Chester!P189+Chesterfield!P189+Clarendon!P189+Colleton!P189+Darlington!P189+Dorchester!P189+Dillon!P189+Edgefield!P189+Fairfield!P189+Florence!P189+Georgetown!P189+Greenville!P189+Greenwood!P189+Hampton!P189+Horry!P189+Jasper!P189+Kershaw!P189+Lancaster!P189+Laurens!P189+Lee!P189+Lexington!P189+Marion!P189+Marlboro!P189+McCormick!P189+Newberry!P189+Oconee!P189+Orangeburg!P189+Pickens!P189+Richland!P189+Saluda!P189+Spartanburg!P189+Sumter!P189+Union!P189+Williamsburg!P189+York!P189)</f>
        <v>157697097.8453851</v>
      </c>
      <c r="Q189" s="12">
        <f>SUM(Abbeville!Q189+Aiken!Q189+Allendale!Q189+Anderson!Q189+Bamberg!Q189+Barnwell!Q189+Beaufort!Q189+Berkeley!Q189+Calhoun!Q189+Charleston!Q189+Cherokee!Q189+Chester!Q189+Chesterfield!Q189+Clarendon!Q189+Colleton!Q189+Darlington!Q189+Dorchester!Q189+Dillon!Q189+Edgefield!Q189+Fairfield!Q189+Florence!Q189+Georgetown!Q189+Greenville!Q189+Greenwood!Q189+Hampton!Q189+Horry!Q189+Jasper!Q189+Kershaw!Q189+Lancaster!Q189+Laurens!Q189+Lee!Q189+Lexington!Q189+Marion!Q189+Marlboro!Q189+McCormick!Q189+Newberry!Q189+Oconee!Q189+Orangeburg!Q189+Pickens!Q189+Richland!Q189+Saluda!Q189+Spartanburg!Q189+Sumter!Q189+Union!Q189+Williamsburg!Q189+York!Q189)</f>
        <v>165245389.36257043</v>
      </c>
      <c r="R189" s="41">
        <f>SUM(Abbeville!R189+Aiken!R189+Allendale!R189+Anderson!R189+Bamberg!R189+Barnwell!R189+Beaufort!R189+Berkeley!R189+Calhoun!R189+Charleston!R189+Cherokee!R189+Chester!R189+Chesterfield!R189+Clarendon!R189+Colleton!R189+Darlington!R189+Dorchester!R189+Dillon!R189+Edgefield!R189+Fairfield!R189+Florence!R189+Georgetown!R189+Greenville!R189+Greenwood!R189+Hampton!R189+Horry!R189+Jasper!R189+Kershaw!R189+Lancaster!R189+Laurens!R189+Lee!R189+Lexington!R189+Marion!R189+Marlboro!R189+McCormick!R189+Newberry!R189+Oconee!R189+Orangeburg!R189+Pickens!R189+Richland!R189+Saluda!R189+Spartanburg!R189+Sumter!R189+Union!R189+Williamsburg!R189+York!R189)</f>
        <v>192584278</v>
      </c>
      <c r="S189" s="41">
        <f>SUM(Abbeville!S189+Aiken!S189+Allendale!S189+Anderson!S189+Bamberg!S189+Barnwell!S189+Beaufort!S189+Berkeley!S189+Calhoun!S189+Charleston!S189+Cherokee!S189+Chester!S189+Chesterfield!S189+Clarendon!S189+Colleton!S189+Darlington!S189+Dorchester!S189+Dillon!S189+Edgefield!S189+Fairfield!S189+Florence!S189+Georgetown!S189+Greenville!S189+Greenwood!S189+Hampton!S189+Horry!S189+Jasper!S189+Kershaw!S189+Lancaster!S189+Laurens!S189+Lee!S189+Lexington!S189+Marion!S189+Marlboro!S189+McCormick!S189+Newberry!S189+Oconee!S189+Orangeburg!S189+Pickens!S189+Richland!S189+Saluda!S189+Spartanburg!S189+Sumter!S189+Union!S189+Williamsburg!S189+York!S189)</f>
        <v>203677827</v>
      </c>
      <c r="T189" s="41">
        <f>SUM(Abbeville!T189+Aiken!T189+Allendale!T189+Anderson!T189+Bamberg!T189+Barnwell!T189+Beaufort!T189+Berkeley!T189+Calhoun!T189+Charleston!T189+Cherokee!T189+Chester!T189+Chesterfield!T189+Clarendon!T189+Colleton!T189+Darlington!T189+Dorchester!T189+Dillon!T189+Edgefield!T189+Fairfield!T189+Florence!T189+Georgetown!T189+Greenville!T189+Greenwood!T189+Hampton!T189+Horry!T189+Jasper!T189+Kershaw!T189+Lancaster!T189+Laurens!T189+Lee!T189+Lexington!T189+Marion!T189+Marlboro!T189+McCormick!T189+Newberry!T189+Oconee!T189+Orangeburg!T189+Pickens!T189+Richland!T189+Saluda!T189+Spartanburg!T189+Sumter!T189+Union!T189+Williamsburg!T189+York!T189)</f>
        <v>269375489</v>
      </c>
      <c r="U189" s="41">
        <f>SUM(Abbeville!U189+Aiken!U189+Allendale!U189+Anderson!U189+Bamberg!U189+Barnwell!U189+Beaufort!U189+Berkeley!U189+Calhoun!U189+Charleston!U189+Cherokee!U189+Chester!U189+Chesterfield!U189+Clarendon!U189+Colleton!U189+Darlington!U189+Dorchester!U189+Dillon!U189+Edgefield!U189+Fairfield!U189+Florence!U189+Georgetown!U189+Greenville!U189+Greenwood!U189+Hampton!U189+Horry!U189+Jasper!U189+Kershaw!U189+Lancaster!U189+Laurens!U189+Lee!U189+Lexington!U189+Marion!U189+Marlboro!U189+McCormick!U189+Newberry!U189+Oconee!U189+Orangeburg!U189+Pickens!U189+Richland!U189+Saluda!U189+Spartanburg!U189+Sumter!U189+Union!U189+Williamsburg!U189+York!U189)</f>
        <v>271080749.56</v>
      </c>
      <c r="V189" s="41">
        <f>SUM(Abbeville!V189+Aiken!V189+Allendale!V189+Anderson!V189+Bamberg!V189+Barnwell!V189+Beaufort!V189+Berkeley!V189+Calhoun!V189+Charleston!V189+Cherokee!V189+Chester!V189+Chesterfield!V189+Clarendon!V189+Colleton!V189+Darlington!V189+Dorchester!V189+Dillon!V189+Edgefield!V189+Fairfield!V189+Florence!V189+Georgetown!V189+Greenville!V189+Greenwood!V189+Hampton!V189+Horry!V189+Jasper!V189+Kershaw!V189+Lancaster!V189+Laurens!V189+Lee!V189+Lexington!V189+Marion!V189+Marlboro!V189+McCormick!V189+Newberry!V189+Oconee!V189+Orangeburg!V189+Pickens!V189+Richland!V189+Saluda!V189+Spartanburg!V189+Sumter!V189+Union!V189+Williamsburg!V189+York!V189)</f>
        <v>289052957.88999999</v>
      </c>
      <c r="W189" s="41">
        <f>SUM(Abbeville!W189+Aiken!W189+Allendale!W189+Anderson!W189+Bamberg!W189+Barnwell!W189+Beaufort!W189+Berkeley!W189+Calhoun!W189+Charleston!W189+Cherokee!W189+Chester!W189+Chesterfield!W189+Clarendon!W189+Colleton!W189+Darlington!W189+Dorchester!W189+Dillon!W189+Edgefield!W189+Fairfield!W189+Florence!W189+Georgetown!W189+Greenville!W189+Greenwood!W189+Hampton!W189+Horry!W189+Jasper!W189+Kershaw!W189+Lancaster!W189+Laurens!W189+Lee!W189+Lexington!W189+Marion!W189+Marlboro!W189+McCormick!W189+Newberry!W189+Oconee!W189+Orangeburg!W189+Pickens!W189+Richland!W189+Saluda!W189+Spartanburg!W189+Sumter!W189+Union!W189+Williamsburg!W189+York!W189)</f>
        <v>279154103.56</v>
      </c>
      <c r="X189" s="41">
        <f>SUM(Abbeville!X189+Aiken!X189+Allendale!X189+Anderson!X189+Bamberg!X189+Barnwell!X189+Beaufort!X189+Berkeley!X189+Calhoun!X189+Charleston!X189+Cherokee!X189+Chester!X189+Chesterfield!X189+Clarendon!X189+Colleton!X189+Darlington!X189+Dorchester!X189+Dillon!X189+Edgefield!X189+Fairfield!X189+Florence!X189+Georgetown!X189+Greenville!X189+Greenwood!X189+Hampton!X189+Horry!X189+Jasper!X189+Kershaw!X189+Lancaster!X189+Laurens!X189+Lee!X189+Lexington!X189+Marion!X189+Marlboro!X189+McCormick!X189+Newberry!X189+Oconee!X189+Orangeburg!X189+Pickens!X189+Richland!X189+Saluda!X189+Spartanburg!X189+Sumter!X189+Union!X189+Williamsburg!X189+York!X189)</f>
        <v>285753535.73000002</v>
      </c>
      <c r="Y189" s="41">
        <f>SUM(Abbeville!Y189+Aiken!Y189+Allendale!Y189+Anderson!Y189+Bamberg!Y189+Barnwell!Y189+Beaufort!Y189+Berkeley!Y189+Calhoun!Y189+Charleston!Y189+Cherokee!Y189+Chester!Y189+Chesterfield!Y189+Clarendon!Y189+Colleton!Y189+Darlington!Y189+Dorchester!Y189+Dillon!Y189+Edgefield!Y189+Fairfield!Y189+Florence!Y189+Georgetown!Y189+Greenville!Y189+Greenwood!Y189+Hampton!Y189+Horry!Y189+Jasper!Y189+Kershaw!Y189+Lancaster!Y189+Laurens!Y189+Lee!Y189+Lexington!Y189+Marion!Y189+Marlboro!Y189+McCormick!Y189+Newberry!Y189+Oconee!Y189+Orangeburg!Y189+Pickens!Y189+Richland!Y189+Saluda!Y189+Spartanburg!Y189+Sumter!Y189+Union!Y189+Williamsburg!Y189+York!Y189)</f>
        <v>293655510</v>
      </c>
      <c r="Z189" s="41">
        <f>SUM(Abbeville!Z189+Aiken!Z189+Allendale!Z189+Anderson!Z189+Bamberg!Z189+Barnwell!Z189+Beaufort!Z189+Berkeley!Z189+Calhoun!Z189+Charleston!Z189+Cherokee!Z189+Chester!Z189+Chesterfield!Z189+Clarendon!Z189+Colleton!Z189+Darlington!Z189+Dorchester!Z189+Dillon!Z189+Edgefield!Z189+Fairfield!Z189+Florence!Z189+Georgetown!Z189+Greenville!Z189+Greenwood!Z189+Hampton!Z189+Horry!Z189+Jasper!Z189+Kershaw!Z189+Lancaster!Z189+Laurens!Z189+Lee!Z189+Lexington!Z189+Marion!Z189+Marlboro!Z189+McCormick!Z189+Newberry!Z189+Oconee!Z189+Orangeburg!Z189+Pickens!Z189+Richland!Z189+Saluda!Z189+Spartanburg!Z189+Sumter!Z189+Union!Z189+Williamsburg!Z189+York!Z189)</f>
        <v>298234270</v>
      </c>
      <c r="AA189" s="41">
        <f>SUM(Abbeville!AA189+Aiken!AA189+Allendale!AA189+Anderson!AA189+Bamberg!AA189+Barnwell!AA189+Beaufort!AA189+Berkeley!AA189+Calhoun!AA189+Charleston!AA189+Cherokee!AA189+Chester!AA189+Chesterfield!AA189+Clarendon!AA189+Colleton!AA189+Darlington!AA189+Dorchester!AA189+Dillon!AA189+Edgefield!AA189+Fairfield!AA189+Florence!AA189+Georgetown!AA189+Greenville!AA189+Greenwood!AA189+Hampton!AA189+Horry!AA189+Jasper!AA189+Kershaw!AA189+Lancaster!AA189+Laurens!AA189+Lee!AA189+Lexington!AA189+Marion!AA189+Marlboro!AA189+McCormick!AA189+Newberry!AA189+Oconee!AA189+Orangeburg!AA189+Pickens!AA189+Richland!AA189+Saluda!AA189+Spartanburg!AA189+Sumter!AA189+Union!AA189+Williamsburg!AA189+York!AA189)</f>
        <v>267080439</v>
      </c>
      <c r="AB189" s="41">
        <v>266363109</v>
      </c>
      <c r="AC189" s="41">
        <v>288159660</v>
      </c>
      <c r="AD189" s="41">
        <v>294484956.61000001</v>
      </c>
      <c r="AE189" s="41">
        <v>323596274</v>
      </c>
      <c r="AF189" s="41">
        <v>310438349</v>
      </c>
      <c r="AG189" s="41">
        <v>327105494</v>
      </c>
      <c r="AH189" s="41">
        <v>312173774</v>
      </c>
      <c r="AI189" s="13">
        <v>2.6802829055703858E-2</v>
      </c>
      <c r="AJ189" s="13">
        <v>-4.5648025710017574E-2</v>
      </c>
    </row>
    <row r="190" spans="1:39" ht="10.5" customHeight="1" x14ac:dyDescent="0.2">
      <c r="A190" s="11"/>
      <c r="B190" s="14"/>
      <c r="C190" s="11"/>
      <c r="D190" s="15" t="s">
        <v>47</v>
      </c>
      <c r="E190" s="11"/>
      <c r="F190" s="2"/>
      <c r="G190" s="12">
        <v>0</v>
      </c>
      <c r="H190" s="12">
        <v>0</v>
      </c>
      <c r="I190" s="12">
        <v>0</v>
      </c>
      <c r="J190" s="12">
        <v>0</v>
      </c>
      <c r="K190" s="12">
        <v>0</v>
      </c>
      <c r="L190" s="12">
        <v>0</v>
      </c>
      <c r="M190" s="12">
        <v>0</v>
      </c>
      <c r="N190" s="12">
        <v>0</v>
      </c>
      <c r="O190" s="12">
        <f>SUM(Abbeville!O190+Aiken!O190+Allendale!O190+Anderson!O190+Bamberg!O190+Barnwell!O190+Beaufort!O190+Berkeley!O190+Calhoun!O190+Charleston!O190+Cherokee!O190+Chester!O190+Chesterfield!O190+Clarendon!O190+Colleton!O190+Darlington!O190+Dorchester!O190+Dillon!O190+Edgefield!O190+Fairfield!O190+Florence!O190+Georgetown!O190+Greenville!O190+Greenwood!O190+Hampton!O190+Horry!O190+Jasper!O190+Kershaw!O190+Lancaster!O190+Laurens!O190+Lee!O190+Lexington!O190+Marion!O190+Marlboro!O190+McCormick!O190+Newberry!O190+Oconee!O190+Orangeburg!O190+Pickens!O190+Richland!O190+Saluda!O190+Spartanburg!O190+Sumter!O190+Union!O190+Williamsburg!O190+York!O190)</f>
        <v>0</v>
      </c>
      <c r="P190" s="12">
        <f>SUM(Abbeville!P190+Aiken!P190+Allendale!P190+Anderson!P190+Bamberg!P190+Barnwell!P190+Beaufort!P190+Berkeley!P190+Calhoun!P190+Charleston!P190+Cherokee!P190+Chester!P190+Chesterfield!P190+Clarendon!P190+Colleton!P190+Darlington!P190+Dorchester!P190+Dillon!P190+Edgefield!P190+Fairfield!P190+Florence!P190+Georgetown!P190+Greenville!P190+Greenwood!P190+Hampton!P190+Horry!P190+Jasper!P190+Kershaw!P190+Lancaster!P190+Laurens!P190+Lee!P190+Lexington!P190+Marion!P190+Marlboro!P190+McCormick!P190+Newberry!P190+Oconee!P190+Orangeburg!P190+Pickens!P190+Richland!P190+Saluda!P190+Spartanburg!P190+Sumter!P190+Union!P190+Williamsburg!P190+York!P190)</f>
        <v>0</v>
      </c>
      <c r="Q190" s="12">
        <f>SUM(Abbeville!Q190+Aiken!Q190+Allendale!Q190+Anderson!Q190+Bamberg!Q190+Barnwell!Q190+Beaufort!Q190+Berkeley!Q190+Calhoun!Q190+Charleston!Q190+Cherokee!Q190+Chester!Q190+Chesterfield!Q190+Clarendon!Q190+Colleton!Q190+Darlington!Q190+Dorchester!Q190+Dillon!Q190+Edgefield!Q190+Fairfield!Q190+Florence!Q190+Georgetown!Q190+Greenville!Q190+Greenwood!Q190+Hampton!Q190+Horry!Q190+Jasper!Q190+Kershaw!Q190+Lancaster!Q190+Laurens!Q190+Lee!Q190+Lexington!Q190+Marion!Q190+Marlboro!Q190+McCormick!Q190+Newberry!Q190+Oconee!Q190+Orangeburg!Q190+Pickens!Q190+Richland!Q190+Saluda!Q190+Spartanburg!Q190+Sumter!Q190+Union!Q190+Williamsburg!Q190+York!Q190)</f>
        <v>0</v>
      </c>
      <c r="R190" s="41">
        <f>SUM(Abbeville!R190+Aiken!R190+Allendale!R190+Anderson!R190+Bamberg!R190+Barnwell!R190+Beaufort!R190+Berkeley!R190+Calhoun!R190+Charleston!R190+Cherokee!R190+Chester!R190+Chesterfield!R190+Clarendon!R190+Colleton!R190+Darlington!R190+Dorchester!R190+Dillon!R190+Edgefield!R190+Fairfield!R190+Florence!R190+Georgetown!R190+Greenville!R190+Greenwood!R190+Hampton!R190+Horry!R190+Jasper!R190+Kershaw!R190+Lancaster!R190+Laurens!R190+Lee!R190+Lexington!R190+Marion!R190+Marlboro!R190+McCormick!R190+Newberry!R190+Oconee!R190+Orangeburg!R190+Pickens!R190+Richland!R190+Saluda!R190+Spartanburg!R190+Sumter!R190+Union!R190+Williamsburg!R190+York!R190)</f>
        <v>0</v>
      </c>
      <c r="S190" s="41">
        <f>SUM(Abbeville!S190+Aiken!S190+Allendale!S190+Anderson!S190+Bamberg!S190+Barnwell!S190+Beaufort!S190+Berkeley!S190+Calhoun!S190+Charleston!S190+Cherokee!S190+Chester!S190+Chesterfield!S190+Clarendon!S190+Colleton!S190+Darlington!S190+Dorchester!S190+Dillon!S190+Edgefield!S190+Fairfield!S190+Florence!S190+Georgetown!S190+Greenville!S190+Greenwood!S190+Hampton!S190+Horry!S190+Jasper!S190+Kershaw!S190+Lancaster!S190+Laurens!S190+Lee!S190+Lexington!S190+Marion!S190+Marlboro!S190+McCormick!S190+Newberry!S190+Oconee!S190+Orangeburg!S190+Pickens!S190+Richland!S190+Saluda!S190+Spartanburg!S190+Sumter!S190+Union!S190+Williamsburg!S190+York!S190)</f>
        <v>0</v>
      </c>
      <c r="T190" s="41">
        <f>SUM(Abbeville!T190+Aiken!T190+Allendale!T190+Anderson!T190+Bamberg!T190+Barnwell!T190+Beaufort!T190+Berkeley!T190+Calhoun!T190+Charleston!T190+Cherokee!T190+Chester!T190+Chesterfield!T190+Clarendon!T190+Colleton!T190+Darlington!T190+Dorchester!T190+Dillon!T190+Edgefield!T190+Fairfield!T190+Florence!T190+Georgetown!T190+Greenville!T190+Greenwood!T190+Hampton!T190+Horry!T190+Jasper!T190+Kershaw!T190+Lancaster!T190+Laurens!T190+Lee!T190+Lexington!T190+Marion!T190+Marlboro!T190+McCormick!T190+Newberry!T190+Oconee!T190+Orangeburg!T190+Pickens!T190+Richland!T190+Saluda!T190+Spartanburg!T190+Sumter!T190+Union!T190+Williamsburg!T190+York!T190)</f>
        <v>0</v>
      </c>
      <c r="U190" s="41">
        <f>SUM(Abbeville!U190+Aiken!U190+Allendale!U190+Anderson!U190+Bamberg!U190+Barnwell!U190+Beaufort!U190+Berkeley!U190+Calhoun!U190+Charleston!U190+Cherokee!U190+Chester!U190+Chesterfield!U190+Clarendon!U190+Colleton!U190+Darlington!U190+Dorchester!U190+Dillon!U190+Edgefield!U190+Fairfield!U190+Florence!U190+Georgetown!U190+Greenville!U190+Greenwood!U190+Hampton!U190+Horry!U190+Jasper!U190+Kershaw!U190+Lancaster!U190+Laurens!U190+Lee!U190+Lexington!U190+Marion!U190+Marlboro!U190+McCormick!U190+Newberry!U190+Oconee!U190+Orangeburg!U190+Pickens!U190+Richland!U190+Saluda!U190+Spartanburg!U190+Sumter!U190+Union!U190+Williamsburg!U190+York!U190)</f>
        <v>0</v>
      </c>
      <c r="V190" s="41">
        <f>SUM(Abbeville!V190+Aiken!V190+Allendale!V190+Anderson!V190+Bamberg!V190+Barnwell!V190+Beaufort!V190+Berkeley!V190+Calhoun!V190+Charleston!V190+Cherokee!V190+Chester!V190+Chesterfield!V190+Clarendon!V190+Colleton!V190+Darlington!V190+Dorchester!V190+Dillon!V190+Edgefield!V190+Fairfield!V190+Florence!V190+Georgetown!V190+Greenville!V190+Greenwood!V190+Hampton!V190+Horry!V190+Jasper!V190+Kershaw!V190+Lancaster!V190+Laurens!V190+Lee!V190+Lexington!V190+Marion!V190+Marlboro!V190+McCormick!V190+Newberry!V190+Oconee!V190+Orangeburg!V190+Pickens!V190+Richland!V190+Saluda!V190+Spartanburg!V190+Sumter!V190+Union!V190+Williamsburg!V190+York!V190)</f>
        <v>0</v>
      </c>
      <c r="W190" s="41">
        <f>SUM(Abbeville!W190+Aiken!W190+Allendale!W190+Anderson!W190+Bamberg!W190+Barnwell!W190+Beaufort!W190+Berkeley!W190+Calhoun!W190+Charleston!W190+Cherokee!W190+Chester!W190+Chesterfield!W190+Clarendon!W190+Colleton!W190+Darlington!W190+Dorchester!W190+Dillon!W190+Edgefield!W190+Fairfield!W190+Florence!W190+Georgetown!W190+Greenville!W190+Greenwood!W190+Hampton!W190+Horry!W190+Jasper!W190+Kershaw!W190+Lancaster!W190+Laurens!W190+Lee!W190+Lexington!W190+Marion!W190+Marlboro!W190+McCormick!W190+Newberry!W190+Oconee!W190+Orangeburg!W190+Pickens!W190+Richland!W190+Saluda!W190+Spartanburg!W190+Sumter!W190+Union!W190+Williamsburg!W190+York!W190)</f>
        <v>0</v>
      </c>
      <c r="X190" s="41">
        <f>SUM(Abbeville!X190+Aiken!X190+Allendale!X190+Anderson!X190+Bamberg!X190+Barnwell!X190+Beaufort!X190+Berkeley!X190+Calhoun!X190+Charleston!X190+Cherokee!X190+Chester!X190+Chesterfield!X190+Clarendon!X190+Colleton!X190+Darlington!X190+Dorchester!X190+Dillon!X190+Edgefield!X190+Fairfield!X190+Florence!X190+Georgetown!X190+Greenville!X190+Greenwood!X190+Hampton!X190+Horry!X190+Jasper!X190+Kershaw!X190+Lancaster!X190+Laurens!X190+Lee!X190+Lexington!X190+Marion!X190+Marlboro!X190+McCormick!X190+Newberry!X190+Oconee!X190+Orangeburg!X190+Pickens!X190+Richland!X190+Saluda!X190+Spartanburg!X190+Sumter!X190+Union!X190+Williamsburg!X190+York!X190)</f>
        <v>0</v>
      </c>
      <c r="Y190" s="41">
        <f>SUM(Abbeville!Y190+Aiken!Y190+Allendale!Y190+Anderson!Y190+Bamberg!Y190+Barnwell!Y190+Beaufort!Y190+Berkeley!Y190+Calhoun!Y190+Charleston!Y190+Cherokee!Y190+Chester!Y190+Chesterfield!Y190+Clarendon!Y190+Colleton!Y190+Darlington!Y190+Dorchester!Y190+Dillon!Y190+Edgefield!Y190+Fairfield!Y190+Florence!Y190+Georgetown!Y190+Greenville!Y190+Greenwood!Y190+Hampton!Y190+Horry!Y190+Jasper!Y190+Kershaw!Y190+Lancaster!Y190+Laurens!Y190+Lee!Y190+Lexington!Y190+Marion!Y190+Marlboro!Y190+McCormick!Y190+Newberry!Y190+Oconee!Y190+Orangeburg!Y190+Pickens!Y190+Richland!Y190+Saluda!Y190+Spartanburg!Y190+Sumter!Y190+Union!Y190+Williamsburg!Y190+York!Y190)</f>
        <v>0</v>
      </c>
      <c r="Z190" s="41">
        <f>SUM(Abbeville!Z190+Aiken!Z190+Allendale!Z190+Anderson!Z190+Bamberg!Z190+Barnwell!Z190+Beaufort!Z190+Berkeley!Z190+Calhoun!Z190+Charleston!Z190+Cherokee!Z190+Chester!Z190+Chesterfield!Z190+Clarendon!Z190+Colleton!Z190+Darlington!Z190+Dorchester!Z190+Dillon!Z190+Edgefield!Z190+Fairfield!Z190+Florence!Z190+Georgetown!Z190+Greenville!Z190+Greenwood!Z190+Hampton!Z190+Horry!Z190+Jasper!Z190+Kershaw!Z190+Lancaster!Z190+Laurens!Z190+Lee!Z190+Lexington!Z190+Marion!Z190+Marlboro!Z190+McCormick!Z190+Newberry!Z190+Oconee!Z190+Orangeburg!Z190+Pickens!Z190+Richland!Z190+Saluda!Z190+Spartanburg!Z190+Sumter!Z190+Union!Z190+Williamsburg!Z190+York!Z190)</f>
        <v>195231113</v>
      </c>
      <c r="AA190" s="41">
        <f>SUM(Abbeville!AA190+Aiken!AA190+Allendale!AA190+Anderson!AA190+Bamberg!AA190+Barnwell!AA190+Beaufort!AA190+Berkeley!AA190+Calhoun!AA190+Charleston!AA190+Cherokee!AA190+Chester!AA190+Chesterfield!AA190+Clarendon!AA190+Colleton!AA190+Darlington!AA190+Dorchester!AA190+Dillon!AA190+Edgefield!AA190+Fairfield!AA190+Florence!AA190+Georgetown!AA190+Greenville!AA190+Greenwood!AA190+Hampton!AA190+Horry!AA190+Jasper!AA190+Kershaw!AA190+Lancaster!AA190+Laurens!AA190+Lee!AA190+Lexington!AA190+Marion!AA190+Marlboro!AA190+McCormick!AA190+Newberry!AA190+Oconee!AA190+Orangeburg!AA190+Pickens!AA190+Richland!AA190+Saluda!AA190+Spartanburg!AA190+Sumter!AA190+Union!AA190+Williamsburg!AA190+York!AA190)</f>
        <v>170034347</v>
      </c>
      <c r="AB190" s="41">
        <v>300682478</v>
      </c>
      <c r="AC190" s="41">
        <v>154450075</v>
      </c>
      <c r="AD190" s="41">
        <v>222301267</v>
      </c>
      <c r="AE190" s="41">
        <v>257922465</v>
      </c>
      <c r="AF190" s="41">
        <v>252803850</v>
      </c>
      <c r="AG190" s="41">
        <v>178945848</v>
      </c>
      <c r="AH190" s="41">
        <v>297485903</v>
      </c>
      <c r="AI190" s="13">
        <v>-1.7797441414348913E-3</v>
      </c>
      <c r="AJ190" s="13">
        <v>0.66243534748009358</v>
      </c>
    </row>
    <row r="191" spans="1:39" ht="10.5" customHeight="1" x14ac:dyDescent="0.2">
      <c r="A191" s="11"/>
      <c r="B191" s="11"/>
      <c r="C191" s="11"/>
      <c r="D191" s="11" t="s">
        <v>48</v>
      </c>
      <c r="E191" s="11"/>
      <c r="F191" s="2"/>
      <c r="G191" s="12">
        <v>38277474</v>
      </c>
      <c r="H191" s="12">
        <v>37985369</v>
      </c>
      <c r="I191" s="12">
        <v>46929031</v>
      </c>
      <c r="J191" s="12">
        <v>56804857</v>
      </c>
      <c r="K191" s="12">
        <v>59742343</v>
      </c>
      <c r="L191" s="12">
        <v>64564512</v>
      </c>
      <c r="M191" s="12">
        <v>61892848</v>
      </c>
      <c r="N191" s="12">
        <v>76177494</v>
      </c>
      <c r="O191" s="12">
        <f>SUM(Abbeville!O191+Aiken!O191+Allendale!O191+Anderson!O191+Bamberg!O191+Barnwell!O191+Beaufort!O191+Berkeley!O191+Calhoun!O191+Charleston!O191+Cherokee!O191+Chester!O191+Chesterfield!O191+Clarendon!O191+Colleton!O191+Darlington!O191+Dorchester!O191+Dillon!O191+Edgefield!O191+Fairfield!O191+Florence!O191+Georgetown!O191+Greenville!O191+Greenwood!O191+Hampton!O191+Horry!O191+Jasper!O191+Kershaw!O191+Lancaster!O191+Laurens!O191+Lee!O191+Lexington!O191+Marion!O191+Marlboro!O191+McCormick!O191+Newberry!O191+Oconee!O191+Orangeburg!O191+Pickens!O191+Richland!O191+Saluda!O191+Spartanburg!O191+Sumter!O191+Union!O191+Williamsburg!O191+York!O191)</f>
        <v>90111963.21607773</v>
      </c>
      <c r="P191" s="12">
        <f>SUM(Abbeville!P191+Aiken!P191+Allendale!P191+Anderson!P191+Bamberg!P191+Barnwell!P191+Beaufort!P191+Berkeley!P191+Calhoun!P191+Charleston!P191+Cherokee!P191+Chester!P191+Chesterfield!P191+Clarendon!P191+Colleton!P191+Darlington!P191+Dorchester!P191+Dillon!P191+Edgefield!P191+Fairfield!P191+Florence!P191+Georgetown!P191+Greenville!P191+Greenwood!P191+Hampton!P191+Horry!P191+Jasper!P191+Kershaw!P191+Lancaster!P191+Laurens!P191+Lee!P191+Lexington!P191+Marion!P191+Marlboro!P191+McCormick!P191+Newberry!P191+Oconee!P191+Orangeburg!P191+Pickens!P191+Richland!P191+Saluda!P191+Spartanburg!P191+Sumter!P191+Union!P191+Williamsburg!P191+York!P191)</f>
        <v>81848525.046332747</v>
      </c>
      <c r="Q191" s="12">
        <f>SUM(Abbeville!Q191+Aiken!Q191+Allendale!Q191+Anderson!Q191+Bamberg!Q191+Barnwell!Q191+Beaufort!Q191+Berkeley!Q191+Calhoun!Q191+Charleston!Q191+Cherokee!Q191+Chester!Q191+Chesterfield!Q191+Clarendon!Q191+Colleton!Q191+Darlington!Q191+Dorchester!Q191+Dillon!Q191+Edgefield!Q191+Fairfield!Q191+Florence!Q191+Georgetown!Q191+Greenville!Q191+Greenwood!Q191+Hampton!Q191+Horry!Q191+Jasper!Q191+Kershaw!Q191+Lancaster!Q191+Laurens!Q191+Lee!Q191+Lexington!Q191+Marion!Q191+Marlboro!Q191+McCormick!Q191+Newberry!Q191+Oconee!Q191+Orangeburg!Q191+Pickens!Q191+Richland!Q191+Saluda!Q191+Spartanburg!Q191+Sumter!Q191+Union!Q191+Williamsburg!Q191+York!Q191)</f>
        <v>73297960.536959425</v>
      </c>
      <c r="R191" s="41">
        <f>SUM(Abbeville!R191+Aiken!R191+Allendale!R191+Anderson!R191+Bamberg!R191+Barnwell!R191+Beaufort!R191+Berkeley!R191+Calhoun!R191+Charleston!R191+Cherokee!R191+Chester!R191+Chesterfield!R191+Clarendon!R191+Colleton!R191+Darlington!R191+Dorchester!R191+Dillon!R191+Edgefield!R191+Fairfield!R191+Florence!R191+Georgetown!R191+Greenville!R191+Greenwood!R191+Hampton!R191+Horry!R191+Jasper!R191+Kershaw!R191+Lancaster!R191+Laurens!R191+Lee!R191+Lexington!R191+Marion!R191+Marlboro!R191+McCormick!R191+Newberry!R191+Oconee!R191+Orangeburg!R191+Pickens!R191+Richland!R191+Saluda!R191+Spartanburg!R191+Sumter!R191+Union!R191+Williamsburg!R191+York!R191)</f>
        <v>73192991</v>
      </c>
      <c r="S191" s="41">
        <f>SUM(Abbeville!S191+Aiken!S191+Allendale!S191+Anderson!S191+Bamberg!S191+Barnwell!S191+Beaufort!S191+Berkeley!S191+Calhoun!S191+Charleston!S191+Cherokee!S191+Chester!S191+Chesterfield!S191+Clarendon!S191+Colleton!S191+Darlington!S191+Dorchester!S191+Dillon!S191+Edgefield!S191+Fairfield!S191+Florence!S191+Georgetown!S191+Greenville!S191+Greenwood!S191+Hampton!S191+Horry!S191+Jasper!S191+Kershaw!S191+Lancaster!S191+Laurens!S191+Lee!S191+Lexington!S191+Marion!S191+Marlboro!S191+McCormick!S191+Newberry!S191+Oconee!S191+Orangeburg!S191+Pickens!S191+Richland!S191+Saluda!S191+Spartanburg!S191+Sumter!S191+Union!S191+Williamsburg!S191+York!S191)</f>
        <v>84474841</v>
      </c>
      <c r="T191" s="41">
        <f>SUM(Abbeville!T191+Aiken!T191+Allendale!T191+Anderson!T191+Bamberg!T191+Barnwell!T191+Beaufort!T191+Berkeley!T191+Calhoun!T191+Charleston!T191+Cherokee!T191+Chester!T191+Chesterfield!T191+Clarendon!T191+Colleton!T191+Darlington!T191+Dorchester!T191+Dillon!T191+Edgefield!T191+Fairfield!T191+Florence!T191+Georgetown!T191+Greenville!T191+Greenwood!T191+Hampton!T191+Horry!T191+Jasper!T191+Kershaw!T191+Lancaster!T191+Laurens!T191+Lee!T191+Lexington!T191+Marion!T191+Marlboro!T191+McCormick!T191+Newberry!T191+Oconee!T191+Orangeburg!T191+Pickens!T191+Richland!T191+Saluda!T191+Spartanburg!T191+Sumter!T191+Union!T191+Williamsburg!T191+York!T191)</f>
        <v>116615808.96000001</v>
      </c>
      <c r="U191" s="41">
        <f>SUM(Abbeville!U191+Aiken!U191+Allendale!U191+Anderson!U191+Bamberg!U191+Barnwell!U191+Beaufort!U191+Berkeley!U191+Calhoun!U191+Charleston!U191+Cherokee!U191+Chester!U191+Chesterfield!U191+Clarendon!U191+Colleton!U191+Darlington!U191+Dorchester!U191+Dillon!U191+Edgefield!U191+Fairfield!U191+Florence!U191+Georgetown!U191+Greenville!U191+Greenwood!U191+Hampton!U191+Horry!U191+Jasper!U191+Kershaw!U191+Lancaster!U191+Laurens!U191+Lee!U191+Lexington!U191+Marion!U191+Marlboro!U191+McCormick!U191+Newberry!U191+Oconee!U191+Orangeburg!U191+Pickens!U191+Richland!U191+Saluda!U191+Spartanburg!U191+Sumter!U191+Union!U191+Williamsburg!U191+York!U191)</f>
        <v>130987672.06</v>
      </c>
      <c r="V191" s="41">
        <f>SUM(Abbeville!V191+Aiken!V191+Allendale!V191+Anderson!V191+Bamberg!V191+Barnwell!V191+Beaufort!V191+Berkeley!V191+Calhoun!V191+Charleston!V191+Cherokee!V191+Chester!V191+Chesterfield!V191+Clarendon!V191+Colleton!V191+Darlington!V191+Dorchester!V191+Dillon!V191+Edgefield!V191+Fairfield!V191+Florence!V191+Georgetown!V191+Greenville!V191+Greenwood!V191+Hampton!V191+Horry!V191+Jasper!V191+Kershaw!V191+Lancaster!V191+Laurens!V191+Lee!V191+Lexington!V191+Marion!V191+Marlboro!V191+McCormick!V191+Newberry!V191+Oconee!V191+Orangeburg!V191+Pickens!V191+Richland!V191+Saluda!V191+Spartanburg!V191+Sumter!V191+Union!V191+Williamsburg!V191+York!V191)</f>
        <v>150522618.59999999</v>
      </c>
      <c r="W191" s="41">
        <f>SUM(Abbeville!W191+Aiken!W191+Allendale!W191+Anderson!W191+Bamberg!W191+Barnwell!W191+Beaufort!W191+Berkeley!W191+Calhoun!W191+Charleston!W191+Cherokee!W191+Chester!W191+Chesterfield!W191+Clarendon!W191+Colleton!W191+Darlington!W191+Dorchester!W191+Dillon!W191+Edgefield!W191+Fairfield!W191+Florence!W191+Georgetown!W191+Greenville!W191+Greenwood!W191+Hampton!W191+Horry!W191+Jasper!W191+Kershaw!W191+Lancaster!W191+Laurens!W191+Lee!W191+Lexington!W191+Marion!W191+Marlboro!W191+McCormick!W191+Newberry!W191+Oconee!W191+Orangeburg!W191+Pickens!W191+Richland!W191+Saluda!W191+Spartanburg!W191+Sumter!W191+Union!W191+Williamsburg!W191+York!W191)</f>
        <v>121983937.73</v>
      </c>
      <c r="X191" s="41">
        <f>SUM(Abbeville!X191+Aiken!X191+Allendale!X191+Anderson!X191+Bamberg!X191+Barnwell!X191+Beaufort!X191+Berkeley!X191+Calhoun!X191+Charleston!X191+Cherokee!X191+Chester!X191+Chesterfield!X191+Clarendon!X191+Colleton!X191+Darlington!X191+Dorchester!X191+Dillon!X191+Edgefield!X191+Fairfield!X191+Florence!X191+Georgetown!X191+Greenville!X191+Greenwood!X191+Hampton!X191+Horry!X191+Jasper!X191+Kershaw!X191+Lancaster!X191+Laurens!X191+Lee!X191+Lexington!X191+Marion!X191+Marlboro!X191+McCormick!X191+Newberry!X191+Oconee!X191+Orangeburg!X191+Pickens!X191+Richland!X191+Saluda!X191+Spartanburg!X191+Sumter!X191+Union!X191+Williamsburg!X191+York!X191)</f>
        <v>119128364.63</v>
      </c>
      <c r="Y191" s="41">
        <f>SUM(Abbeville!Y191+Aiken!Y191+Allendale!Y191+Anderson!Y191+Bamberg!Y191+Barnwell!Y191+Beaufort!Y191+Berkeley!Y191+Calhoun!Y191+Charleston!Y191+Cherokee!Y191+Chester!Y191+Chesterfield!Y191+Clarendon!Y191+Colleton!Y191+Darlington!Y191+Dorchester!Y191+Dillon!Y191+Edgefield!Y191+Fairfield!Y191+Florence!Y191+Georgetown!Y191+Greenville!Y191+Greenwood!Y191+Hampton!Y191+Horry!Y191+Jasper!Y191+Kershaw!Y191+Lancaster!Y191+Laurens!Y191+Lee!Y191+Lexington!Y191+Marion!Y191+Marlboro!Y191+McCormick!Y191+Newberry!Y191+Oconee!Y191+Orangeburg!Y191+Pickens!Y191+Richland!Y191+Saluda!Y191+Spartanburg!Y191+Sumter!Y191+Union!Y191+Williamsburg!Y191+York!Y191)</f>
        <v>126562940</v>
      </c>
      <c r="Z191" s="41">
        <f>SUM(Abbeville!Z191+Aiken!Z191+Allendale!Z191+Anderson!Z191+Bamberg!Z191+Barnwell!Z191+Beaufort!Z191+Berkeley!Z191+Calhoun!Z191+Charleston!Z191+Cherokee!Z191+Chester!Z191+Chesterfield!Z191+Clarendon!Z191+Colleton!Z191+Darlington!Z191+Dorchester!Z191+Dillon!Z191+Edgefield!Z191+Fairfield!Z191+Florence!Z191+Georgetown!Z191+Greenville!Z191+Greenwood!Z191+Hampton!Z191+Horry!Z191+Jasper!Z191+Kershaw!Z191+Lancaster!Z191+Laurens!Z191+Lee!Z191+Lexington!Z191+Marion!Z191+Marlboro!Z191+McCormick!Z191+Newberry!Z191+Oconee!Z191+Orangeburg!Z191+Pickens!Z191+Richland!Z191+Saluda!Z191+Spartanburg!Z191+Sumter!Z191+Union!Z191+Williamsburg!Z191+York!Z191)</f>
        <v>98659844</v>
      </c>
      <c r="AA191" s="41">
        <f>SUM(Abbeville!AA191+Aiken!AA191+Allendale!AA191+Anderson!AA191+Bamberg!AA191+Barnwell!AA191+Beaufort!AA191+Berkeley!AA191+Calhoun!AA191+Charleston!AA191+Cherokee!AA191+Chester!AA191+Chesterfield!AA191+Clarendon!AA191+Colleton!AA191+Darlington!AA191+Dorchester!AA191+Dillon!AA191+Edgefield!AA191+Fairfield!AA191+Florence!AA191+Georgetown!AA191+Greenville!AA191+Greenwood!AA191+Hampton!AA191+Horry!AA191+Jasper!AA191+Kershaw!AA191+Lancaster!AA191+Laurens!AA191+Lee!AA191+Lexington!AA191+Marion!AA191+Marlboro!AA191+McCormick!AA191+Newberry!AA191+Oconee!AA191+Orangeburg!AA191+Pickens!AA191+Richland!AA191+Saluda!AA191+Spartanburg!AA191+Sumter!AA191+Union!AA191+Williamsburg!AA191+York!AA191)</f>
        <v>125832081</v>
      </c>
      <c r="AB191" s="41">
        <v>130469911</v>
      </c>
      <c r="AC191" s="41">
        <v>139420388</v>
      </c>
      <c r="AD191" s="41">
        <v>118285522</v>
      </c>
      <c r="AE191" s="41">
        <v>107483163</v>
      </c>
      <c r="AF191" s="41">
        <v>137058653</v>
      </c>
      <c r="AG191" s="41">
        <v>148696547</v>
      </c>
      <c r="AH191" s="41">
        <v>171082792</v>
      </c>
      <c r="AI191" s="13">
        <v>4.6203079009733861E-2</v>
      </c>
      <c r="AJ191" s="13">
        <v>0.15054986448340324</v>
      </c>
    </row>
    <row r="192" spans="1:39" ht="10.5" customHeight="1" x14ac:dyDescent="0.2">
      <c r="A192" s="11"/>
      <c r="B192" s="11"/>
      <c r="C192" s="11"/>
      <c r="D192" s="11"/>
      <c r="E192" s="11"/>
      <c r="F192" s="2"/>
      <c r="G192" s="12"/>
      <c r="H192" s="12"/>
      <c r="I192" s="12"/>
      <c r="J192" s="12"/>
      <c r="K192" s="12"/>
      <c r="L192" s="12"/>
      <c r="M192" s="12"/>
      <c r="N192" s="12"/>
      <c r="O192" s="12"/>
      <c r="P192" s="12"/>
      <c r="Q192" s="12"/>
      <c r="R192" s="41"/>
      <c r="S192" s="41"/>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58953342</v>
      </c>
      <c r="H193" s="12">
        <v>61210951</v>
      </c>
      <c r="I193" s="12">
        <v>60894301</v>
      </c>
      <c r="J193" s="12">
        <v>77673657</v>
      </c>
      <c r="K193" s="12">
        <f t="shared" ref="K193:Q193" si="14">SUM(K194:K202)</f>
        <v>78430248</v>
      </c>
      <c r="L193" s="12">
        <f t="shared" si="14"/>
        <v>81957022</v>
      </c>
      <c r="M193" s="12">
        <f t="shared" si="14"/>
        <v>89083625</v>
      </c>
      <c r="N193" s="12">
        <f t="shared" si="14"/>
        <v>96659206</v>
      </c>
      <c r="O193" s="12">
        <f t="shared" si="14"/>
        <v>89978009.289292634</v>
      </c>
      <c r="P193" s="12">
        <f t="shared" si="14"/>
        <v>95664048.587202922</v>
      </c>
      <c r="Q193" s="12">
        <f t="shared" si="14"/>
        <v>108596575.70407872</v>
      </c>
      <c r="R193" s="41">
        <f>SUM(R194:R202)</f>
        <v>120802631</v>
      </c>
      <c r="S193" s="41">
        <f>SUM(Abbeville!S193+Aiken!S193+Allendale!S193+Anderson!S193+Bamberg!S193+Barnwell!S193+Beaufort!S193+Berkeley!S193+Calhoun!S193+Charleston!S193+Cherokee!S193+Chester!S193+Chesterfield!S193+Clarendon!S193+Colleton!S193+Darlington!S193+Dorchester!S193+Dillon!S193+Edgefield!S193+Fairfield!S193+Florence!S193+Georgetown!S193+Greenville!S193+Greenwood!S193+Hampton!S193+Horry!S193+Jasper!S193+Kershaw!S193+Lancaster!S193+Laurens!S193+Lee!S193+Lexington!S193+Marion!S193+Marlboro!S193+McCormick!S193+Newberry!S193+Oconee!S193+Orangeburg!S193+Pickens!S193+Richland!S193+Saluda!S193+Spartanburg!S193+Sumter!S193+Union!S193+Williamsburg!S193+York!S193)</f>
        <v>111507534</v>
      </c>
      <c r="T193" s="41">
        <f>SUM(Abbeville!T193+Aiken!T193+Allendale!T193+Anderson!T193+Bamberg!T193+Barnwell!T193+Beaufort!T193+Berkeley!T193+Calhoun!T193+Charleston!T193+Cherokee!T193+Chester!T193+Chesterfield!T193+Clarendon!T193+Colleton!T193+Darlington!T193+Dorchester!T193+Dillon!T193+Edgefield!T193+Fairfield!T193+Florence!T193+Georgetown!T193+Greenville!T193+Greenwood!T193+Hampton!T193+Horry!T193+Jasper!T193+Kershaw!T193+Lancaster!T193+Laurens!T193+Lee!T193+Lexington!T193+Marion!T193+Marlboro!T193+McCormick!T193+Newberry!T193+Oconee!T193+Orangeburg!T193+Pickens!T193+Richland!T193+Saluda!T193+Spartanburg!T193+Sumter!T193+Union!T193+Williamsburg!T193+York!T193)</f>
        <v>127820546.41</v>
      </c>
      <c r="U193" s="41">
        <f>SUM(Abbeville!U193+Aiken!U193+Allendale!U193+Anderson!U193+Bamberg!U193+Barnwell!U193+Beaufort!U193+Berkeley!U193+Calhoun!U193+Charleston!U193+Cherokee!U193+Chester!U193+Chesterfield!U193+Clarendon!U193+Colleton!U193+Darlington!U193+Dorchester!U193+Dillon!U193+Edgefield!U193+Fairfield!U193+Florence!U193+Georgetown!U193+Greenville!U193+Greenwood!U193+Hampton!U193+Horry!U193+Jasper!U193+Kershaw!U193+Lancaster!U193+Laurens!U193+Lee!U193+Lexington!U193+Marion!U193+Marlboro!U193+McCormick!U193+Newberry!U193+Oconee!U193+Orangeburg!U193+Pickens!U193+Richland!U193+Saluda!U193+Spartanburg!U193+Sumter!U193+Union!U193+Williamsburg!U193+York!U193)</f>
        <v>131148272.72</v>
      </c>
      <c r="V193" s="41">
        <f>SUM(Abbeville!V193+Aiken!V193+Allendale!V193+Anderson!V193+Bamberg!V193+Barnwell!V193+Beaufort!V193+Berkeley!V193+Calhoun!V193+Charleston!V193+Cherokee!V193+Chester!V193+Chesterfield!V193+Clarendon!V193+Colleton!V193+Darlington!V193+Dorchester!V193+Dillon!V193+Edgefield!V193+Fairfield!V193+Florence!V193+Georgetown!V193+Greenville!V193+Greenwood!V193+Hampton!V193+Horry!V193+Jasper!V193+Kershaw!V193+Lancaster!V193+Laurens!V193+Lee!V193+Lexington!V193+Marion!V193+Marlboro!V193+McCormick!V193+Newberry!V193+Oconee!V193+Orangeburg!V193+Pickens!V193+Richland!V193+Saluda!V193+Spartanburg!V193+Sumter!V193+Union!V193+Williamsburg!V193+York!V193)</f>
        <v>147303052.78</v>
      </c>
      <c r="W193" s="41">
        <f>SUM(Abbeville!W193+Aiken!W193+Allendale!W193+Anderson!W193+Bamberg!W193+Barnwell!W193+Beaufort!W193+Berkeley!W193+Calhoun!W193+Charleston!W193+Cherokee!W193+Chester!W193+Chesterfield!W193+Clarendon!W193+Colleton!W193+Darlington!W193+Dorchester!W193+Dillon!W193+Edgefield!W193+Fairfield!W193+Florence!W193+Georgetown!W193+Greenville!W193+Greenwood!W193+Hampton!W193+Horry!W193+Jasper!W193+Kershaw!W193+Lancaster!W193+Laurens!W193+Lee!W193+Lexington!W193+Marion!W193+Marlboro!W193+McCormick!W193+Newberry!W193+Oconee!W193+Orangeburg!W193+Pickens!W193+Richland!W193+Saluda!W193+Spartanburg!W193+Sumter!W193+Union!W193+Williamsburg!W193+York!W193)</f>
        <v>129978506</v>
      </c>
      <c r="X193" s="41">
        <f>SUM(Abbeville!X193+Aiken!X193+Allendale!X193+Anderson!X193+Bamberg!X193+Barnwell!X193+Beaufort!X193+Berkeley!X193+Calhoun!X193+Charleston!X193+Cherokee!X193+Chester!X193+Chesterfield!X193+Clarendon!X193+Colleton!X193+Darlington!X193+Dorchester!X193+Dillon!X193+Edgefield!X193+Fairfield!X193+Florence!X193+Georgetown!X193+Greenville!X193+Greenwood!X193+Hampton!X193+Horry!X193+Jasper!X193+Kershaw!X193+Lancaster!X193+Laurens!X193+Lee!X193+Lexington!X193+Marion!X193+Marlboro!X193+McCormick!X193+Newberry!X193+Oconee!X193+Orangeburg!X193+Pickens!X193+Richland!X193+Saluda!X193+Spartanburg!X193+Sumter!X193+Union!X193+Williamsburg!X193+York!X193)</f>
        <v>131951710.90000001</v>
      </c>
      <c r="Y193" s="41">
        <f>SUM(Abbeville!Y193+Aiken!Y193+Allendale!Y193+Anderson!Y193+Bamberg!Y193+Barnwell!Y193+Beaufort!Y193+Berkeley!Y193+Calhoun!Y193+Charleston!Y193+Cherokee!Y193+Chester!Y193+Chesterfield!Y193+Clarendon!Y193+Colleton!Y193+Darlington!Y193+Dorchester!Y193+Dillon!Y193+Edgefield!Y193+Fairfield!Y193+Florence!Y193+Georgetown!Y193+Greenville!Y193+Greenwood!Y193+Hampton!Y193+Horry!Y193+Jasper!Y193+Kershaw!Y193+Lancaster!Y193+Laurens!Y193+Lee!Y193+Lexington!Y193+Marion!Y193+Marlboro!Y193+McCormick!Y193+Newberry!Y193+Oconee!Y193+Orangeburg!Y193+Pickens!Y193+Richland!Y193+Saluda!Y193+Spartanburg!Y193+Sumter!Y193+Union!Y193+Williamsburg!Y193+York!Y193)</f>
        <v>118357382</v>
      </c>
      <c r="Z193" s="41">
        <f>SUM(Abbeville!Z193+Aiken!Z193+Allendale!Z193+Anderson!Z193+Bamberg!Z193+Barnwell!Z193+Beaufort!Z193+Berkeley!Z193+Calhoun!Z193+Charleston!Z193+Cherokee!Z193+Chester!Z193+Chesterfield!Z193+Clarendon!Z193+Colleton!Z193+Darlington!Z193+Dorchester!Z193+Dillon!Z193+Edgefield!Z193+Fairfield!Z193+Florence!Z193+Georgetown!Z193+Greenville!Z193+Greenwood!Z193+Hampton!Z193+Horry!Z193+Jasper!Z193+Kershaw!Z193+Lancaster!Z193+Laurens!Z193+Lee!Z193+Lexington!Z193+Marion!Z193+Marlboro!Z193+McCormick!Z193+Newberry!Z193+Oconee!Z193+Orangeburg!Z193+Pickens!Z193+Richland!Z193+Saluda!Z193+Spartanburg!Z193+Sumter!Z193+Union!Z193+Williamsburg!Z193+York!Z193)</f>
        <v>129412885</v>
      </c>
      <c r="AA193" s="41">
        <f>SUM(Abbeville!AA193+Aiken!AA193+Allendale!AA193+Anderson!AA193+Bamberg!AA193+Barnwell!AA193+Beaufort!AA193+Berkeley!AA193+Calhoun!AA193+Charleston!AA193+Cherokee!AA193+Chester!AA193+Chesterfield!AA193+Clarendon!AA193+Colleton!AA193+Darlington!AA193+Dorchester!AA193+Dillon!AA193+Edgefield!AA193+Fairfield!AA193+Florence!AA193+Georgetown!AA193+Greenville!AA193+Greenwood!AA193+Hampton!AA193+Horry!AA193+Jasper!AA193+Kershaw!AA193+Lancaster!AA193+Laurens!AA193+Lee!AA193+Lexington!AA193+Marion!AA193+Marlboro!AA193+McCormick!AA193+Newberry!AA193+Oconee!AA193+Orangeburg!AA193+Pickens!AA193+Richland!AA193+Saluda!AA193+Spartanburg!AA193+Sumter!AA193+Union!AA193+Williamsburg!AA193+York!AA193)</f>
        <v>124074178</v>
      </c>
      <c r="AB193" s="41">
        <v>129873151</v>
      </c>
      <c r="AC193" s="41">
        <v>134477863</v>
      </c>
      <c r="AD193" s="41">
        <v>133203447</v>
      </c>
      <c r="AE193" s="41">
        <v>143530412</v>
      </c>
      <c r="AF193" s="41">
        <v>152565054</v>
      </c>
      <c r="AG193" s="41">
        <v>156296005</v>
      </c>
      <c r="AH193" s="41">
        <v>150687950</v>
      </c>
      <c r="AI193" s="13">
        <v>2.5084951105041497E-2</v>
      </c>
      <c r="AJ193" s="13">
        <v>-3.5880987489091611E-2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f>SUM(Abbeville!O194+Aiken!O194+Allendale!O194+Anderson!O194+Bamberg!O194+Barnwell!O194+Beaufort!O194+Berkeley!O194+Calhoun!O194+Charleston!O194+Cherokee!O194+Chester!O194+Chesterfield!O194+Clarendon!O194+Colleton!O194+Darlington!O194+Dorchester!O194+Dillon!O194+Edgefield!O194+Fairfield!O194+Florence!O194+Georgetown!O194+Greenville!O194+Greenwood!O194+Hampton!O194+Horry!O194+Jasper!O194+Kershaw!O194+Lancaster!O194+Laurens!O194+Lee!O194+Lexington!O194+Marion!O194+Marlboro!O194+McCormick!O194+Newberry!O194+Oconee!O194+Orangeburg!O194+Pickens!O194+Richland!O194+Saluda!O194+Spartanburg!O194+Sumter!O194+Union!O194+Williamsburg!O194+York!O194)</f>
        <v>0</v>
      </c>
      <c r="P194" s="12">
        <f>SUM(Abbeville!P194+Aiken!P194+Allendale!P194+Anderson!P194+Bamberg!P194+Barnwell!P194+Beaufort!P194+Berkeley!P194+Calhoun!P194+Charleston!P194+Cherokee!P194+Chester!P194+Chesterfield!P194+Clarendon!P194+Colleton!P194+Darlington!P194+Dorchester!P194+Dillon!P194+Edgefield!P194+Fairfield!P194+Florence!P194+Georgetown!P194+Greenville!P194+Greenwood!P194+Hampton!P194+Horry!P194+Jasper!P194+Kershaw!P194+Lancaster!P194+Laurens!P194+Lee!P194+Lexington!P194+Marion!P194+Marlboro!P194+McCormick!P194+Newberry!P194+Oconee!P194+Orangeburg!P194+Pickens!P194+Richland!P194+Saluda!P194+Spartanburg!P194+Sumter!P194+Union!P194+Williamsburg!P194+York!P194)</f>
        <v>0</v>
      </c>
      <c r="Q194" s="12">
        <f>SUM(Abbeville!Q194+Aiken!Q194+Allendale!Q194+Anderson!Q194+Bamberg!Q194+Barnwell!Q194+Beaufort!Q194+Berkeley!Q194+Calhoun!Q194+Charleston!Q194+Cherokee!Q194+Chester!Q194+Chesterfield!Q194+Clarendon!Q194+Colleton!Q194+Darlington!Q194+Dorchester!Q194+Dillon!Q194+Edgefield!Q194+Fairfield!Q194+Florence!Q194+Georgetown!Q194+Greenville!Q194+Greenwood!Q194+Hampton!Q194+Horry!Q194+Jasper!Q194+Kershaw!Q194+Lancaster!Q194+Laurens!Q194+Lee!Q194+Lexington!Q194+Marion!Q194+Marlboro!Q194+McCormick!Q194+Newberry!Q194+Oconee!Q194+Orangeburg!Q194+Pickens!Q194+Richland!Q194+Saluda!Q194+Spartanburg!Q194+Sumter!Q194+Union!Q194+Williamsburg!Q194+York!Q194)</f>
        <v>0</v>
      </c>
      <c r="R194" s="41">
        <f>SUM(Abbeville!R194+Aiken!R194+Allendale!R194+Anderson!R194+Bamberg!R194+Barnwell!R194+Beaufort!R194+Berkeley!R194+Calhoun!R194+Charleston!R194+Cherokee!R194+Chester!R194+Chesterfield!R194+Clarendon!R194+Colleton!R194+Darlington!R194+Dorchester!R194+Dillon!R194+Edgefield!R194+Fairfield!R194+Florence!R194+Georgetown!R194+Greenville!R194+Greenwood!R194+Hampton!R194+Horry!R194+Jasper!R194+Kershaw!R194+Lancaster!R194+Laurens!R194+Lee!R194+Lexington!R194+Marion!R194+Marlboro!R194+McCormick!R194+Newberry!R194+Oconee!R194+Orangeburg!R194+Pickens!R194+Richland!R194+Saluda!R194+Spartanburg!R194+Sumter!R194+Union!R194+Williamsburg!R194+York!R194)</f>
        <v>0</v>
      </c>
      <c r="S194" s="41">
        <f>SUM(Abbeville!S194+Aiken!S194+Allendale!S194+Anderson!S194+Bamberg!S194+Barnwell!S194+Beaufort!S194+Berkeley!S194+Calhoun!S194+Charleston!S194+Cherokee!S194+Chester!S194+Chesterfield!S194+Clarendon!S194+Colleton!S194+Darlington!S194+Dorchester!S194+Dillon!S194+Edgefield!S194+Fairfield!S194+Florence!S194+Georgetown!S194+Greenville!S194+Greenwood!S194+Hampton!S194+Horry!S194+Jasper!S194+Kershaw!S194+Lancaster!S194+Laurens!S194+Lee!S194+Lexington!S194+Marion!S194+Marlboro!S194+McCormick!S194+Newberry!S194+Oconee!S194+Orangeburg!S194+Pickens!S194+Richland!S194+Saluda!S194+Spartanburg!S194+Sumter!S194+Union!S194+Williamsburg!S194+York!S194)</f>
        <v>0</v>
      </c>
      <c r="T194" s="41">
        <f>SUM(Abbeville!T194+Aiken!T194+Allendale!T194+Anderson!T194+Bamberg!T194+Barnwell!T194+Beaufort!T194+Berkeley!T194+Calhoun!T194+Charleston!T194+Cherokee!T194+Chester!T194+Chesterfield!T194+Clarendon!T194+Colleton!T194+Darlington!T194+Dorchester!T194+Dillon!T194+Edgefield!T194+Fairfield!T194+Florence!T194+Georgetown!T194+Greenville!T194+Greenwood!T194+Hampton!T194+Horry!T194+Jasper!T194+Kershaw!T194+Lancaster!T194+Laurens!T194+Lee!T194+Lexington!T194+Marion!T194+Marlboro!T194+McCormick!T194+Newberry!T194+Oconee!T194+Orangeburg!T194+Pickens!T194+Richland!T194+Saluda!T194+Spartanburg!T194+Sumter!T194+Union!T194+Williamsburg!T194+York!T194)</f>
        <v>0</v>
      </c>
      <c r="U194" s="41">
        <f>SUM(Abbeville!U194+Aiken!U194+Allendale!U194+Anderson!U194+Bamberg!U194+Barnwell!U194+Beaufort!U194+Berkeley!U194+Calhoun!U194+Charleston!U194+Cherokee!U194+Chester!U194+Chesterfield!U194+Clarendon!U194+Colleton!U194+Darlington!U194+Dorchester!U194+Dillon!U194+Edgefield!U194+Fairfield!U194+Florence!U194+Georgetown!U194+Greenville!U194+Greenwood!U194+Hampton!U194+Horry!U194+Jasper!U194+Kershaw!U194+Lancaster!U194+Laurens!U194+Lee!U194+Lexington!U194+Marion!U194+Marlboro!U194+McCormick!U194+Newberry!U194+Oconee!U194+Orangeburg!U194+Pickens!U194+Richland!U194+Saluda!U194+Spartanburg!U194+Sumter!U194+Union!U194+Williamsburg!U194+York!U194)</f>
        <v>0</v>
      </c>
      <c r="V194" s="41">
        <f>SUM(Abbeville!V194+Aiken!V194+Allendale!V194+Anderson!V194+Bamberg!V194+Barnwell!V194+Beaufort!V194+Berkeley!V194+Calhoun!V194+Charleston!V194+Cherokee!V194+Chester!V194+Chesterfield!V194+Clarendon!V194+Colleton!V194+Darlington!V194+Dorchester!V194+Dillon!V194+Edgefield!V194+Fairfield!V194+Florence!V194+Georgetown!V194+Greenville!V194+Greenwood!V194+Hampton!V194+Horry!V194+Jasper!V194+Kershaw!V194+Lancaster!V194+Laurens!V194+Lee!V194+Lexington!V194+Marion!V194+Marlboro!V194+McCormick!V194+Newberry!V194+Oconee!V194+Orangeburg!V194+Pickens!V194+Richland!V194+Saluda!V194+Spartanburg!V194+Sumter!V194+Union!V194+Williamsburg!V194+York!V194)</f>
        <v>0</v>
      </c>
      <c r="W194" s="41">
        <f>SUM(Abbeville!W194+Aiken!W194+Allendale!W194+Anderson!W194+Bamberg!W194+Barnwell!W194+Beaufort!W194+Berkeley!W194+Calhoun!W194+Charleston!W194+Cherokee!W194+Chester!W194+Chesterfield!W194+Clarendon!W194+Colleton!W194+Darlington!W194+Dorchester!W194+Dillon!W194+Edgefield!W194+Fairfield!W194+Florence!W194+Georgetown!W194+Greenville!W194+Greenwood!W194+Hampton!W194+Horry!W194+Jasper!W194+Kershaw!W194+Lancaster!W194+Laurens!W194+Lee!W194+Lexington!W194+Marion!W194+Marlboro!W194+McCormick!W194+Newberry!W194+Oconee!W194+Orangeburg!W194+Pickens!W194+Richland!W194+Saluda!W194+Spartanburg!W194+Sumter!W194+Union!W194+Williamsburg!W194+York!W194)</f>
        <v>0</v>
      </c>
      <c r="X194" s="41">
        <f>SUM(Abbeville!X194+Aiken!X194+Allendale!X194+Anderson!X194+Bamberg!X194+Barnwell!X194+Beaufort!X194+Berkeley!X194+Calhoun!X194+Charleston!X194+Cherokee!X194+Chester!X194+Chesterfield!X194+Clarendon!X194+Colleton!X194+Darlington!X194+Dorchester!X194+Dillon!X194+Edgefield!X194+Fairfield!X194+Florence!X194+Georgetown!X194+Greenville!X194+Greenwood!X194+Hampton!X194+Horry!X194+Jasper!X194+Kershaw!X194+Lancaster!X194+Laurens!X194+Lee!X194+Lexington!X194+Marion!X194+Marlboro!X194+McCormick!X194+Newberry!X194+Oconee!X194+Orangeburg!X194+Pickens!X194+Richland!X194+Saluda!X194+Spartanburg!X194+Sumter!X194+Union!X194+Williamsburg!X194+York!X194)</f>
        <v>0</v>
      </c>
      <c r="Y194" s="41">
        <f>SUM(Abbeville!Y194+Aiken!Y194+Allendale!Y194+Anderson!Y194+Bamberg!Y194+Barnwell!Y194+Beaufort!Y194+Berkeley!Y194+Calhoun!Y194+Charleston!Y194+Cherokee!Y194+Chester!Y194+Chesterfield!Y194+Clarendon!Y194+Colleton!Y194+Darlington!Y194+Dorchester!Y194+Dillon!Y194+Edgefield!Y194+Fairfield!Y194+Florence!Y194+Georgetown!Y194+Greenville!Y194+Greenwood!Y194+Hampton!Y194+Horry!Y194+Jasper!Y194+Kershaw!Y194+Lancaster!Y194+Laurens!Y194+Lee!Y194+Lexington!Y194+Marion!Y194+Marlboro!Y194+McCormick!Y194+Newberry!Y194+Oconee!Y194+Orangeburg!Y194+Pickens!Y194+Richland!Y194+Saluda!Y194+Spartanburg!Y194+Sumter!Y194+Union!Y194+Williamsburg!Y194+York!Y194)</f>
        <v>0</v>
      </c>
      <c r="Z194" s="41">
        <f>SUM(Abbeville!Z194+Aiken!Z194+Allendale!Z194+Anderson!Z194+Bamberg!Z194+Barnwell!Z194+Beaufort!Z194+Berkeley!Z194+Calhoun!Z194+Charleston!Z194+Cherokee!Z194+Chester!Z194+Chesterfield!Z194+Clarendon!Z194+Colleton!Z194+Darlington!Z194+Dorchester!Z194+Dillon!Z194+Edgefield!Z194+Fairfield!Z194+Florence!Z194+Georgetown!Z194+Greenville!Z194+Greenwood!Z194+Hampton!Z194+Horry!Z194+Jasper!Z194+Kershaw!Z194+Lancaster!Z194+Laurens!Z194+Lee!Z194+Lexington!Z194+Marion!Z194+Marlboro!Z194+McCormick!Z194+Newberry!Z194+Oconee!Z194+Orangeburg!Z194+Pickens!Z194+Richland!Z194+Saluda!Z194+Spartanburg!Z194+Sumter!Z194+Union!Z194+Williamsburg!Z194+York!Z194)</f>
        <v>0</v>
      </c>
      <c r="AA194" s="41">
        <f>SUM(Abbeville!AA194+Aiken!AA194+Allendale!AA194+Anderson!AA194+Bamberg!AA194+Barnwell!AA194+Beaufort!AA194+Berkeley!AA194+Calhoun!AA194+Charleston!AA194+Cherokee!AA194+Chester!AA194+Chesterfield!AA194+Clarendon!AA194+Colleton!AA194+Darlington!AA194+Dorchester!AA194+Dillon!AA194+Edgefield!AA194+Fairfield!AA194+Florence!AA194+Georgetown!AA194+Greenville!AA194+Greenwood!AA194+Hampton!AA194+Horry!AA194+Jasper!AA194+Kershaw!AA194+Lancaster!AA194+Laurens!AA194+Lee!AA194+Lexington!AA194+Marion!AA194+Marlboro!AA194+McCormick!AA194+Newberry!AA194+Oconee!AA194+Orangeburg!AA194+Pickens!AA194+Richland!AA194+Saluda!AA194+Spartanburg!AA194+Sumter!AA194+Union!AA194+Williamsburg!AA194+York!AA194)</f>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4750026</v>
      </c>
      <c r="H195" s="12">
        <v>4826627</v>
      </c>
      <c r="I195" s="12">
        <v>4950049</v>
      </c>
      <c r="J195" s="12">
        <v>4891171</v>
      </c>
      <c r="K195" s="12">
        <v>5029747</v>
      </c>
      <c r="L195" s="12">
        <v>5165095</v>
      </c>
      <c r="M195" s="12">
        <v>5067108</v>
      </c>
      <c r="N195" s="12">
        <v>5019639</v>
      </c>
      <c r="O195" s="12">
        <f>SUM(Abbeville!O195+Aiken!O195+Allendale!O195+Anderson!O195+Bamberg!O195+Barnwell!O195+Beaufort!O195+Berkeley!O195+Calhoun!O195+Charleston!O195+Cherokee!O195+Chester!O195+Chesterfield!O195+Clarendon!O195+Colleton!O195+Darlington!O195+Dorchester!O195+Dillon!O195+Edgefield!O195+Fairfield!O195+Florence!O195+Georgetown!O195+Greenville!O195+Greenwood!O195+Hampton!O195+Horry!O195+Jasper!O195+Kershaw!O195+Lancaster!O195+Laurens!O195+Lee!O195+Lexington!O195+Marion!O195+Marlboro!O195+McCormick!O195+Newberry!O195+Oconee!O195+Orangeburg!O195+Pickens!O195+Richland!O195+Saluda!O195+Spartanburg!O195+Sumter!O195+Union!O195+Williamsburg!O195+York!O195)</f>
        <v>10858221.561073026</v>
      </c>
      <c r="P195" s="12">
        <f>SUM(Abbeville!P195+Aiken!P195+Allendale!P195+Anderson!P195+Bamberg!P195+Barnwell!P195+Beaufort!P195+Berkeley!P195+Calhoun!P195+Charleston!P195+Cherokee!P195+Chester!P195+Chesterfield!P195+Clarendon!P195+Colleton!P195+Darlington!P195+Dorchester!P195+Dillon!P195+Edgefield!P195+Fairfield!P195+Florence!P195+Georgetown!P195+Greenville!P195+Greenwood!P195+Hampton!P195+Horry!P195+Jasper!P195+Kershaw!P195+Lancaster!P195+Laurens!P195+Lee!P195+Lexington!P195+Marion!P195+Marlboro!P195+McCormick!P195+Newberry!P195+Oconee!P195+Orangeburg!P195+Pickens!P195+Richland!P195+Saluda!P195+Spartanburg!P195+Sumter!P195+Union!P195+Williamsburg!P195+York!P195)</f>
        <v>11028726.299567368</v>
      </c>
      <c r="Q195" s="12">
        <f>SUM(Abbeville!Q195+Aiken!Q195+Allendale!Q195+Anderson!Q195+Bamberg!Q195+Barnwell!Q195+Beaufort!Q195+Berkeley!Q195+Calhoun!Q195+Charleston!Q195+Cherokee!Q195+Chester!Q195+Chesterfield!Q195+Clarendon!Q195+Colleton!Q195+Darlington!Q195+Dorchester!Q195+Dillon!Q195+Edgefield!Q195+Fairfield!Q195+Florence!Q195+Georgetown!Q195+Greenville!Q195+Greenwood!Q195+Hampton!Q195+Horry!Q195+Jasper!Q195+Kershaw!Q195+Lancaster!Q195+Laurens!Q195+Lee!Q195+Lexington!Q195+Marion!Q195+Marlboro!Q195+McCormick!Q195+Newberry!Q195+Oconee!Q195+Orangeburg!Q195+Pickens!Q195+Richland!Q195+Saluda!Q195+Spartanburg!Q195+Sumter!Q195+Union!Q195+Williamsburg!Q195+York!Q195)</f>
        <v>10659057.296432618</v>
      </c>
      <c r="R195" s="41">
        <f>SUM(Abbeville!R195+Aiken!R195+Allendale!R195+Anderson!R195+Bamberg!R195+Barnwell!R195+Beaufort!R195+Berkeley!R195+Calhoun!R195+Charleston!R195+Cherokee!R195+Chester!R195+Chesterfield!R195+Clarendon!R195+Colleton!R195+Darlington!R195+Dorchester!R195+Dillon!R195+Edgefield!R195+Fairfield!R195+Florence!R195+Georgetown!R195+Greenville!R195+Greenwood!R195+Hampton!R195+Horry!R195+Jasper!R195+Kershaw!R195+Lancaster!R195+Laurens!R195+Lee!R195+Lexington!R195+Marion!R195+Marlboro!R195+McCormick!R195+Newberry!R195+Oconee!R195+Orangeburg!R195+Pickens!R195+Richland!R195+Saluda!R195+Spartanburg!R195+Sumter!R195+Union!R195+Williamsburg!R195+York!R195)</f>
        <v>13389398</v>
      </c>
      <c r="S195" s="41">
        <f>SUM(Abbeville!S195+Aiken!S195+Allendale!S195+Anderson!S195+Bamberg!S195+Barnwell!S195+Beaufort!S195+Berkeley!S195+Calhoun!S195+Charleston!S195+Cherokee!S195+Chester!S195+Chesterfield!S195+Clarendon!S195+Colleton!S195+Darlington!S195+Dorchester!S195+Dillon!S195+Edgefield!S195+Fairfield!S195+Florence!S195+Georgetown!S195+Greenville!S195+Greenwood!S195+Hampton!S195+Horry!S195+Jasper!S195+Kershaw!S195+Lancaster!S195+Laurens!S195+Lee!S195+Lexington!S195+Marion!S195+Marlboro!S195+McCormick!S195+Newberry!S195+Oconee!S195+Orangeburg!S195+Pickens!S195+Richland!S195+Saluda!S195+Spartanburg!S195+Sumter!S195+Union!S195+Williamsburg!S195+York!S195)</f>
        <v>13917865</v>
      </c>
      <c r="T195" s="41">
        <f>SUM(Abbeville!T195+Aiken!T195+Allendale!T195+Anderson!T195+Bamberg!T195+Barnwell!T195+Beaufort!T195+Berkeley!T195+Calhoun!T195+Charleston!T195+Cherokee!T195+Chester!T195+Chesterfield!T195+Clarendon!T195+Colleton!T195+Darlington!T195+Dorchester!T195+Dillon!T195+Edgefield!T195+Fairfield!T195+Florence!T195+Georgetown!T195+Greenville!T195+Greenwood!T195+Hampton!T195+Horry!T195+Jasper!T195+Kershaw!T195+Lancaster!T195+Laurens!T195+Lee!T195+Lexington!T195+Marion!T195+Marlboro!T195+McCormick!T195+Newberry!T195+Oconee!T195+Orangeburg!T195+Pickens!T195+Richland!T195+Saluda!T195+Spartanburg!T195+Sumter!T195+Union!T195+Williamsburg!T195+York!T195)</f>
        <v>13468116.939999999</v>
      </c>
      <c r="U195" s="41">
        <f>SUM(Abbeville!U195+Aiken!U195+Allendale!U195+Anderson!U195+Bamberg!U195+Barnwell!U195+Beaufort!U195+Berkeley!U195+Calhoun!U195+Charleston!U195+Cherokee!U195+Chester!U195+Chesterfield!U195+Clarendon!U195+Colleton!U195+Darlington!U195+Dorchester!U195+Dillon!U195+Edgefield!U195+Fairfield!U195+Florence!U195+Georgetown!U195+Greenville!U195+Greenwood!U195+Hampton!U195+Horry!U195+Jasper!U195+Kershaw!U195+Lancaster!U195+Laurens!U195+Lee!U195+Lexington!U195+Marion!U195+Marlboro!U195+McCormick!U195+Newberry!U195+Oconee!U195+Orangeburg!U195+Pickens!U195+Richland!U195+Saluda!U195+Spartanburg!U195+Sumter!U195+Union!U195+Williamsburg!U195+York!U195)</f>
        <v>13788457.23</v>
      </c>
      <c r="V195" s="41">
        <f>SUM(Abbeville!V195+Aiken!V195+Allendale!V195+Anderson!V195+Bamberg!V195+Barnwell!V195+Beaufort!V195+Berkeley!V195+Calhoun!V195+Charleston!V195+Cherokee!V195+Chester!V195+Chesterfield!V195+Clarendon!V195+Colleton!V195+Darlington!V195+Dorchester!V195+Dillon!V195+Edgefield!V195+Fairfield!V195+Florence!V195+Georgetown!V195+Greenville!V195+Greenwood!V195+Hampton!V195+Horry!V195+Jasper!V195+Kershaw!V195+Lancaster!V195+Laurens!V195+Lee!V195+Lexington!V195+Marion!V195+Marlboro!V195+McCormick!V195+Newberry!V195+Oconee!V195+Orangeburg!V195+Pickens!V195+Richland!V195+Saluda!V195+Spartanburg!V195+Sumter!V195+Union!V195+Williamsburg!V195+York!V195)</f>
        <v>14365849.350000001</v>
      </c>
      <c r="W195" s="41">
        <f>SUM(Abbeville!W195+Aiken!W195+Allendale!W195+Anderson!W195+Bamberg!W195+Barnwell!W195+Beaufort!W195+Berkeley!W195+Calhoun!W195+Charleston!W195+Cherokee!W195+Chester!W195+Chesterfield!W195+Clarendon!W195+Colleton!W195+Darlington!W195+Dorchester!W195+Dillon!W195+Edgefield!W195+Fairfield!W195+Florence!W195+Georgetown!W195+Greenville!W195+Greenwood!W195+Hampton!W195+Horry!W195+Jasper!W195+Kershaw!W195+Lancaster!W195+Laurens!W195+Lee!W195+Lexington!W195+Marion!W195+Marlboro!W195+McCormick!W195+Newberry!W195+Oconee!W195+Orangeburg!W195+Pickens!W195+Richland!W195+Saluda!W195+Spartanburg!W195+Sumter!W195+Union!W195+Williamsburg!W195+York!W195)</f>
        <v>15112011.169999998</v>
      </c>
      <c r="X195" s="41">
        <f>SUM(Abbeville!X195+Aiken!X195+Allendale!X195+Anderson!X195+Bamberg!X195+Barnwell!X195+Beaufort!X195+Berkeley!X195+Calhoun!X195+Charleston!X195+Cherokee!X195+Chester!X195+Chesterfield!X195+Clarendon!X195+Colleton!X195+Darlington!X195+Dorchester!X195+Dillon!X195+Edgefield!X195+Fairfield!X195+Florence!X195+Georgetown!X195+Greenville!X195+Greenwood!X195+Hampton!X195+Horry!X195+Jasper!X195+Kershaw!X195+Lancaster!X195+Laurens!X195+Lee!X195+Lexington!X195+Marion!X195+Marlboro!X195+McCormick!X195+Newberry!X195+Oconee!X195+Orangeburg!X195+Pickens!X195+Richland!X195+Saluda!X195+Spartanburg!X195+Sumter!X195+Union!X195+Williamsburg!X195+York!X195)</f>
        <v>15561529.33</v>
      </c>
      <c r="Y195" s="41">
        <f>SUM(Abbeville!Y195+Aiken!Y195+Allendale!Y195+Anderson!Y195+Bamberg!Y195+Barnwell!Y195+Beaufort!Y195+Berkeley!Y195+Calhoun!Y195+Charleston!Y195+Cherokee!Y195+Chester!Y195+Chesterfield!Y195+Clarendon!Y195+Colleton!Y195+Darlington!Y195+Dorchester!Y195+Dillon!Y195+Edgefield!Y195+Fairfield!Y195+Florence!Y195+Georgetown!Y195+Greenville!Y195+Greenwood!Y195+Hampton!Y195+Horry!Y195+Jasper!Y195+Kershaw!Y195+Lancaster!Y195+Laurens!Y195+Lee!Y195+Lexington!Y195+Marion!Y195+Marlboro!Y195+McCormick!Y195+Newberry!Y195+Oconee!Y195+Orangeburg!Y195+Pickens!Y195+Richland!Y195+Saluda!Y195+Spartanburg!Y195+Sumter!Y195+Union!Y195+Williamsburg!Y195+York!Y195)</f>
        <v>15652481</v>
      </c>
      <c r="Z195" s="41">
        <f>SUM(Abbeville!Z195+Aiken!Z195+Allendale!Z195+Anderson!Z195+Bamberg!Z195+Barnwell!Z195+Beaufort!Z195+Berkeley!Z195+Calhoun!Z195+Charleston!Z195+Cherokee!Z195+Chester!Z195+Chesterfield!Z195+Clarendon!Z195+Colleton!Z195+Darlington!Z195+Dorchester!Z195+Dillon!Z195+Edgefield!Z195+Fairfield!Z195+Florence!Z195+Georgetown!Z195+Greenville!Z195+Greenwood!Z195+Hampton!Z195+Horry!Z195+Jasper!Z195+Kershaw!Z195+Lancaster!Z195+Laurens!Z195+Lee!Z195+Lexington!Z195+Marion!Z195+Marlboro!Z195+McCormick!Z195+Newberry!Z195+Oconee!Z195+Orangeburg!Z195+Pickens!Z195+Richland!Z195+Saluda!Z195+Spartanburg!Z195+Sumter!Z195+Union!Z195+Williamsburg!Z195+York!Z195)</f>
        <v>16268333</v>
      </c>
      <c r="AA195" s="41">
        <f>SUM(Abbeville!AA195+Aiken!AA195+Allendale!AA195+Anderson!AA195+Bamberg!AA195+Barnwell!AA195+Beaufort!AA195+Berkeley!AA195+Calhoun!AA195+Charleston!AA195+Cherokee!AA195+Chester!AA195+Chesterfield!AA195+Clarendon!AA195+Colleton!AA195+Darlington!AA195+Dorchester!AA195+Dillon!AA195+Edgefield!AA195+Fairfield!AA195+Florence!AA195+Georgetown!AA195+Greenville!AA195+Greenwood!AA195+Hampton!AA195+Horry!AA195+Jasper!AA195+Kershaw!AA195+Lancaster!AA195+Laurens!AA195+Lee!AA195+Lexington!AA195+Marion!AA195+Marlboro!AA195+McCormick!AA195+Newberry!AA195+Oconee!AA195+Orangeburg!AA195+Pickens!AA195+Richland!AA195+Saluda!AA195+Spartanburg!AA195+Sumter!AA195+Union!AA195+Williamsburg!AA195+York!AA195)</f>
        <v>16218079</v>
      </c>
      <c r="AB195" s="41">
        <v>15841990</v>
      </c>
      <c r="AC195" s="41">
        <v>17237099</v>
      </c>
      <c r="AD195" s="41">
        <v>17433283</v>
      </c>
      <c r="AE195" s="41">
        <v>16096672</v>
      </c>
      <c r="AF195" s="41">
        <v>18094100</v>
      </c>
      <c r="AG195" s="41">
        <v>18098379</v>
      </c>
      <c r="AH195" s="41">
        <v>17861068</v>
      </c>
      <c r="AI195" s="13">
        <v>2.0194430274818487E-2</v>
      </c>
      <c r="AJ195" s="13">
        <v>-1.3112279282028518E-2</v>
      </c>
    </row>
    <row r="196" spans="1:36" ht="10.5" customHeight="1" x14ac:dyDescent="0.2">
      <c r="A196" s="11"/>
      <c r="B196" s="11"/>
      <c r="C196" s="11" t="s">
        <v>52</v>
      </c>
      <c r="D196" s="11"/>
      <c r="E196" s="11"/>
      <c r="F196" s="2"/>
      <c r="G196" s="12">
        <v>0</v>
      </c>
      <c r="H196" s="12">
        <v>0</v>
      </c>
      <c r="I196" s="12">
        <v>0</v>
      </c>
      <c r="J196" s="12">
        <v>0</v>
      </c>
      <c r="K196" s="12">
        <v>0</v>
      </c>
      <c r="L196" s="12">
        <v>0</v>
      </c>
      <c r="M196" s="12">
        <v>0</v>
      </c>
      <c r="N196" s="12">
        <v>0</v>
      </c>
      <c r="O196" s="12">
        <f>SUM(Abbeville!O196+Aiken!O196+Allendale!O196+Anderson!O196+Bamberg!O196+Barnwell!O196+Beaufort!O196+Berkeley!O196+Calhoun!O196+Charleston!O196+Cherokee!O196+Chester!O196+Chesterfield!O196+Clarendon!O196+Colleton!O196+Darlington!O196+Dorchester!O196+Dillon!O196+Edgefield!O196+Fairfield!O196+Florence!O196+Georgetown!O196+Greenville!O196+Greenwood!O196+Hampton!O196+Horry!O196+Jasper!O196+Kershaw!O196+Lancaster!O196+Laurens!O196+Lee!O196+Lexington!O196+Marion!O196+Marlboro!O196+McCormick!O196+Newberry!O196+Oconee!O196+Orangeburg!O196+Pickens!O196+Richland!O196+Saluda!O196+Spartanburg!O196+Sumter!O196+Union!O196+Williamsburg!O196+York!O196)</f>
        <v>0</v>
      </c>
      <c r="P196" s="12">
        <f>SUM(Abbeville!P196+Aiken!P196+Allendale!P196+Anderson!P196+Bamberg!P196+Barnwell!P196+Beaufort!P196+Berkeley!P196+Calhoun!P196+Charleston!P196+Cherokee!P196+Chester!P196+Chesterfield!P196+Clarendon!P196+Colleton!P196+Darlington!P196+Dorchester!P196+Dillon!P196+Edgefield!P196+Fairfield!P196+Florence!P196+Georgetown!P196+Greenville!P196+Greenwood!P196+Hampton!P196+Horry!P196+Jasper!P196+Kershaw!P196+Lancaster!P196+Laurens!P196+Lee!P196+Lexington!P196+Marion!P196+Marlboro!P196+McCormick!P196+Newberry!P196+Oconee!P196+Orangeburg!P196+Pickens!P196+Richland!P196+Saluda!P196+Spartanburg!P196+Sumter!P196+Union!P196+Williamsburg!P196+York!P196)</f>
        <v>0</v>
      </c>
      <c r="Q196" s="12">
        <f>SUM(Abbeville!Q196+Aiken!Q196+Allendale!Q196+Anderson!Q196+Bamberg!Q196+Barnwell!Q196+Beaufort!Q196+Berkeley!Q196+Calhoun!Q196+Charleston!Q196+Cherokee!Q196+Chester!Q196+Chesterfield!Q196+Clarendon!Q196+Colleton!Q196+Darlington!Q196+Dorchester!Q196+Dillon!Q196+Edgefield!Q196+Fairfield!Q196+Florence!Q196+Georgetown!Q196+Greenville!Q196+Greenwood!Q196+Hampton!Q196+Horry!Q196+Jasper!Q196+Kershaw!Q196+Lancaster!Q196+Laurens!Q196+Lee!Q196+Lexington!Q196+Marion!Q196+Marlboro!Q196+McCormick!Q196+Newberry!Q196+Oconee!Q196+Orangeburg!Q196+Pickens!Q196+Richland!Q196+Saluda!Q196+Spartanburg!Q196+Sumter!Q196+Union!Q196+Williamsburg!Q196+York!Q196)</f>
        <v>0</v>
      </c>
      <c r="R196" s="12">
        <f>SUM(Abbeville!R196+Aiken!R196+Allendale!R196+Anderson!R196+Bamberg!R196+Barnwell!R196+Beaufort!R196+Berkeley!R196+Calhoun!R196+Charleston!R196+Cherokee!R196+Chester!R196+Chesterfield!R196+Clarendon!R196+Colleton!R196+Darlington!R196+Dorchester!R196+Dillon!R196+Edgefield!R196+Fairfield!R196+Florence!R196+Georgetown!R196+Greenville!R196+Greenwood!R196+Hampton!R196+Horry!R196+Jasper!R196+Kershaw!R196+Lancaster!R196+Laurens!R196+Lee!R196+Lexington!R196+Marion!R196+Marlboro!R196+McCormick!R196+Newberry!R196+Oconee!R196+Orangeburg!R196+Pickens!R196+Richland!R196+Saluda!R196+Spartanburg!R196+Sumter!R196+Union!R196+Williamsburg!R196+York!R196)</f>
        <v>0</v>
      </c>
      <c r="S196" s="12">
        <f>SUM(Abbeville!S196+Aiken!S196+Allendale!S196+Anderson!S196+Bamberg!S196+Barnwell!S196+Beaufort!S196+Berkeley!S196+Calhoun!S196+Charleston!S196+Cherokee!S196+Chester!S196+Chesterfield!S196+Clarendon!S196+Colleton!S196+Darlington!S196+Dorchester!S196+Dillon!S196+Edgefield!S196+Fairfield!S196+Florence!S196+Georgetown!S196+Greenville!S196+Greenwood!S196+Hampton!S196+Horry!S196+Jasper!S196+Kershaw!S196+Lancaster!S196+Laurens!S196+Lee!S196+Lexington!S196+Marion!S196+Marlboro!S196+McCormick!S196+Newberry!S196+Oconee!S196+Orangeburg!S196+Pickens!S196+Richland!S196+Saluda!S196+Spartanburg!S196+Sumter!S196+Union!S196+Williamsburg!S196+York!S196)</f>
        <v>0</v>
      </c>
      <c r="T196" s="41">
        <f>SUM(Abbeville!T196+Aiken!T196+Allendale!T196+Anderson!T196+Bamberg!T196+Barnwell!T196+Beaufort!T196+Berkeley!T196+Calhoun!T196+Charleston!T196+Cherokee!T196+Chester!T196+Chesterfield!T196+Clarendon!T196+Colleton!T196+Darlington!T196+Dorchester!T196+Dillon!T196+Edgefield!T196+Fairfield!T196+Florence!T196+Georgetown!T196+Greenville!T196+Greenwood!T196+Hampton!T196+Horry!T196+Jasper!T196+Kershaw!T196+Lancaster!T196+Laurens!T196+Lee!T196+Lexington!T196+Marion!T196+Marlboro!T196+McCormick!T196+Newberry!T196+Oconee!T196+Orangeburg!T196+Pickens!T196+Richland!T196+Saluda!T196+Spartanburg!T196+Sumter!T196+Union!T196+Williamsburg!T196+York!T196)</f>
        <v>0</v>
      </c>
      <c r="U196" s="41">
        <f>SUM(Abbeville!U196+Aiken!U196+Allendale!U196+Anderson!U196+Bamberg!U196+Barnwell!U196+Beaufort!U196+Berkeley!U196+Calhoun!U196+Charleston!U196+Cherokee!U196+Chester!U196+Chesterfield!U196+Clarendon!U196+Colleton!U196+Darlington!U196+Dorchester!U196+Dillon!U196+Edgefield!U196+Fairfield!U196+Florence!U196+Georgetown!U196+Greenville!U196+Greenwood!U196+Hampton!U196+Horry!U196+Jasper!U196+Kershaw!U196+Lancaster!U196+Laurens!U196+Lee!U196+Lexington!U196+Marion!U196+Marlboro!U196+McCormick!U196+Newberry!U196+Oconee!U196+Orangeburg!U196+Pickens!U196+Richland!U196+Saluda!U196+Spartanburg!U196+Sumter!U196+Union!U196+Williamsburg!U196+York!U196)</f>
        <v>0</v>
      </c>
      <c r="V196" s="41">
        <f>SUM(Abbeville!V196+Aiken!V196+Allendale!V196+Anderson!V196+Bamberg!V196+Barnwell!V196+Beaufort!V196+Berkeley!V196+Calhoun!V196+Charleston!V196+Cherokee!V196+Chester!V196+Chesterfield!V196+Clarendon!V196+Colleton!V196+Darlington!V196+Dorchester!V196+Dillon!V196+Edgefield!V196+Fairfield!V196+Florence!V196+Georgetown!V196+Greenville!V196+Greenwood!V196+Hampton!V196+Horry!V196+Jasper!V196+Kershaw!V196+Lancaster!V196+Laurens!V196+Lee!V196+Lexington!V196+Marion!V196+Marlboro!V196+McCormick!V196+Newberry!V196+Oconee!V196+Orangeburg!V196+Pickens!V196+Richland!V196+Saluda!V196+Spartanburg!V196+Sumter!V196+Union!V196+Williamsburg!V196+York!V196)</f>
        <v>0</v>
      </c>
      <c r="W196" s="41">
        <f>SUM(Abbeville!W196+Aiken!W196+Allendale!W196+Anderson!W196+Bamberg!W196+Barnwell!W196+Beaufort!W196+Berkeley!W196+Calhoun!W196+Charleston!W196+Cherokee!W196+Chester!W196+Chesterfield!W196+Clarendon!W196+Colleton!W196+Darlington!W196+Dorchester!W196+Dillon!W196+Edgefield!W196+Fairfield!W196+Florence!W196+Georgetown!W196+Greenville!W196+Greenwood!W196+Hampton!W196+Horry!W196+Jasper!W196+Kershaw!W196+Lancaster!W196+Laurens!W196+Lee!W196+Lexington!W196+Marion!W196+Marlboro!W196+McCormick!W196+Newberry!W196+Oconee!W196+Orangeburg!W196+Pickens!W196+Richland!W196+Saluda!W196+Spartanburg!W196+Sumter!W196+Union!W196+Williamsburg!W196+York!W196)</f>
        <v>0</v>
      </c>
      <c r="X196" s="41">
        <f>SUM(Abbeville!X196+Aiken!X196+Allendale!X196+Anderson!X196+Bamberg!X196+Barnwell!X196+Beaufort!X196+Berkeley!X196+Calhoun!X196+Charleston!X196+Cherokee!X196+Chester!X196+Chesterfield!X196+Clarendon!X196+Colleton!X196+Darlington!X196+Dorchester!X196+Dillon!X196+Edgefield!X196+Fairfield!X196+Florence!X196+Georgetown!X196+Greenville!X196+Greenwood!X196+Hampton!X196+Horry!X196+Jasper!X196+Kershaw!X196+Lancaster!X196+Laurens!X196+Lee!X196+Lexington!X196+Marion!X196+Marlboro!X196+McCormick!X196+Newberry!X196+Oconee!X196+Orangeburg!X196+Pickens!X196+Richland!X196+Saluda!X196+Spartanburg!X196+Sumter!X196+Union!X196+Williamsburg!X196+York!X196)</f>
        <v>0</v>
      </c>
      <c r="Y196" s="41">
        <f>SUM(Abbeville!Y196+Aiken!Y196+Allendale!Y196+Anderson!Y196+Bamberg!Y196+Barnwell!Y196+Beaufort!Y196+Berkeley!Y196+Calhoun!Y196+Charleston!Y196+Cherokee!Y196+Chester!Y196+Chesterfield!Y196+Clarendon!Y196+Colleton!Y196+Darlington!Y196+Dorchester!Y196+Dillon!Y196+Edgefield!Y196+Fairfield!Y196+Florence!Y196+Georgetown!Y196+Greenville!Y196+Greenwood!Y196+Hampton!Y196+Horry!Y196+Jasper!Y196+Kershaw!Y196+Lancaster!Y196+Laurens!Y196+Lee!Y196+Lexington!Y196+Marion!Y196+Marlboro!Y196+McCormick!Y196+Newberry!Y196+Oconee!Y196+Orangeburg!Y196+Pickens!Y196+Richland!Y196+Saluda!Y196+Spartanburg!Y196+Sumter!Y196+Union!Y196+Williamsburg!Y196+York!Y196)</f>
        <v>0</v>
      </c>
      <c r="Z196" s="41">
        <f>SUM(Abbeville!Z196+Aiken!Z196+Allendale!Z196+Anderson!Z196+Bamberg!Z196+Barnwell!Z196+Beaufort!Z196+Berkeley!Z196+Calhoun!Z196+Charleston!Z196+Cherokee!Z196+Chester!Z196+Chesterfield!Z196+Clarendon!Z196+Colleton!Z196+Darlington!Z196+Dorchester!Z196+Dillon!Z196+Edgefield!Z196+Fairfield!Z196+Florence!Z196+Georgetown!Z196+Greenville!Z196+Greenwood!Z196+Hampton!Z196+Horry!Z196+Jasper!Z196+Kershaw!Z196+Lancaster!Z196+Laurens!Z196+Lee!Z196+Lexington!Z196+Marion!Z196+Marlboro!Z196+McCormick!Z196+Newberry!Z196+Oconee!Z196+Orangeburg!Z196+Pickens!Z196+Richland!Z196+Saluda!Z196+Spartanburg!Z196+Sumter!Z196+Union!Z196+Williamsburg!Z196+York!Z196)</f>
        <v>0</v>
      </c>
      <c r="AA196" s="41">
        <f>SUM(Abbeville!AA196+Aiken!AA196+Allendale!AA196+Anderson!AA196+Bamberg!AA196+Barnwell!AA196+Beaufort!AA196+Berkeley!AA196+Calhoun!AA196+Charleston!AA196+Cherokee!AA196+Chester!AA196+Chesterfield!AA196+Clarendon!AA196+Colleton!AA196+Darlington!AA196+Dorchester!AA196+Dillon!AA196+Edgefield!AA196+Fairfield!AA196+Florence!AA196+Georgetown!AA196+Greenville!AA196+Greenwood!AA196+Hampton!AA196+Horry!AA196+Jasper!AA196+Kershaw!AA196+Lancaster!AA196+Laurens!AA196+Lee!AA196+Lexington!AA196+Marion!AA196+Marlboro!AA196+McCormick!AA196+Newberry!AA196+Oconee!AA196+Orangeburg!AA196+Pickens!AA196+Richland!AA196+Saluda!AA196+Spartanburg!AA196+Sumter!AA196+Union!AA196+Williamsburg!AA196+York!AA196)</f>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v>0</v>
      </c>
      <c r="H197" s="12">
        <v>0</v>
      </c>
      <c r="I197" s="12">
        <v>0</v>
      </c>
      <c r="J197" s="12">
        <v>0</v>
      </c>
      <c r="K197" s="12">
        <v>0</v>
      </c>
      <c r="L197" s="12">
        <v>0</v>
      </c>
      <c r="M197" s="12">
        <v>0</v>
      </c>
      <c r="N197" s="12">
        <v>0</v>
      </c>
      <c r="O197" s="12">
        <f>SUM(Abbeville!O197+Aiken!O197+Allendale!O197+Anderson!O197+Bamberg!O197+Barnwell!O197+Beaufort!O197+Berkeley!O197+Calhoun!O197+Charleston!O197+Cherokee!O197+Chester!O197+Chesterfield!O197+Clarendon!O197+Colleton!O197+Darlington!O197+Dorchester!O197+Dillon!O197+Edgefield!O197+Fairfield!O197+Florence!O197+Georgetown!O197+Greenville!O197+Greenwood!O197+Hampton!O197+Horry!O197+Jasper!O197+Kershaw!O197+Lancaster!O197+Laurens!O197+Lee!O197+Lexington!O197+Marion!O197+Marlboro!O197+McCormick!O197+Newberry!O197+Oconee!O197+Orangeburg!O197+Pickens!O197+Richland!O197+Saluda!O197+Spartanburg!O197+Sumter!O197+Union!O197+Williamsburg!O197+York!O197)</f>
        <v>0</v>
      </c>
      <c r="P197" s="12">
        <f>SUM(Abbeville!P197+Aiken!P197+Allendale!P197+Anderson!P197+Bamberg!P197+Barnwell!P197+Beaufort!P197+Berkeley!P197+Calhoun!P197+Charleston!P197+Cherokee!P197+Chester!P197+Chesterfield!P197+Clarendon!P197+Colleton!P197+Darlington!P197+Dorchester!P197+Dillon!P197+Edgefield!P197+Fairfield!P197+Florence!P197+Georgetown!P197+Greenville!P197+Greenwood!P197+Hampton!P197+Horry!P197+Jasper!P197+Kershaw!P197+Lancaster!P197+Laurens!P197+Lee!P197+Lexington!P197+Marion!P197+Marlboro!P197+McCormick!P197+Newberry!P197+Oconee!P197+Orangeburg!P197+Pickens!P197+Richland!P197+Saluda!P197+Spartanburg!P197+Sumter!P197+Union!P197+Williamsburg!P197+York!P197)</f>
        <v>0</v>
      </c>
      <c r="Q197" s="12">
        <f>SUM(Abbeville!Q197+Aiken!Q197+Allendale!Q197+Anderson!Q197+Bamberg!Q197+Barnwell!Q197+Beaufort!Q197+Berkeley!Q197+Calhoun!Q197+Charleston!Q197+Cherokee!Q197+Chester!Q197+Chesterfield!Q197+Clarendon!Q197+Colleton!Q197+Darlington!Q197+Dorchester!Q197+Dillon!Q197+Edgefield!Q197+Fairfield!Q197+Florence!Q197+Georgetown!Q197+Greenville!Q197+Greenwood!Q197+Hampton!Q197+Horry!Q197+Jasper!Q197+Kershaw!Q197+Lancaster!Q197+Laurens!Q197+Lee!Q197+Lexington!Q197+Marion!Q197+Marlboro!Q197+McCormick!Q197+Newberry!Q197+Oconee!Q197+Orangeburg!Q197+Pickens!Q197+Richland!Q197+Saluda!Q197+Spartanburg!Q197+Sumter!Q197+Union!Q197+Williamsburg!Q197+York!Q197)</f>
        <v>0</v>
      </c>
      <c r="R197" s="12">
        <f>SUM(Abbeville!R197+Aiken!R197+Allendale!R197+Anderson!R197+Bamberg!R197+Barnwell!R197+Beaufort!R197+Berkeley!R197+Calhoun!R197+Charleston!R197+Cherokee!R197+Chester!R197+Chesterfield!R197+Clarendon!R197+Colleton!R197+Darlington!R197+Dorchester!R197+Dillon!R197+Edgefield!R197+Fairfield!R197+Florence!R197+Georgetown!R197+Greenville!R197+Greenwood!R197+Hampton!R197+Horry!R197+Jasper!R197+Kershaw!R197+Lancaster!R197+Laurens!R197+Lee!R197+Lexington!R197+Marion!R197+Marlboro!R197+McCormick!R197+Newberry!R197+Oconee!R197+Orangeburg!R197+Pickens!R197+Richland!R197+Saluda!R197+Spartanburg!R197+Sumter!R197+Union!R197+Williamsburg!R197+York!R197)</f>
        <v>0</v>
      </c>
      <c r="S197" s="12">
        <f>SUM(Abbeville!S197+Aiken!S197+Allendale!S197+Anderson!S197+Bamberg!S197+Barnwell!S197+Beaufort!S197+Berkeley!S197+Calhoun!S197+Charleston!S197+Cherokee!S197+Chester!S197+Chesterfield!S197+Clarendon!S197+Colleton!S197+Darlington!S197+Dorchester!S197+Dillon!S197+Edgefield!S197+Fairfield!S197+Florence!S197+Georgetown!S197+Greenville!S197+Greenwood!S197+Hampton!S197+Horry!S197+Jasper!S197+Kershaw!S197+Lancaster!S197+Laurens!S197+Lee!S197+Lexington!S197+Marion!S197+Marlboro!S197+McCormick!S197+Newberry!S197+Oconee!S197+Orangeburg!S197+Pickens!S197+Richland!S197+Saluda!S197+Spartanburg!S197+Sumter!S197+Union!S197+Williamsburg!S197+York!S197)</f>
        <v>0</v>
      </c>
      <c r="T197" s="41">
        <f>SUM(Abbeville!T197+Aiken!T197+Allendale!T197+Anderson!T197+Bamberg!T197+Barnwell!T197+Beaufort!T197+Berkeley!T197+Calhoun!T197+Charleston!T197+Cherokee!T197+Chester!T197+Chesterfield!T197+Clarendon!T197+Colleton!T197+Darlington!T197+Dorchester!T197+Dillon!T197+Edgefield!T197+Fairfield!T197+Florence!T197+Georgetown!T197+Greenville!T197+Greenwood!T197+Hampton!T197+Horry!T197+Jasper!T197+Kershaw!T197+Lancaster!T197+Laurens!T197+Lee!T197+Lexington!T197+Marion!T197+Marlboro!T197+McCormick!T197+Newberry!T197+Oconee!T197+Orangeburg!T197+Pickens!T197+Richland!T197+Saluda!T197+Spartanburg!T197+Sumter!T197+Union!T197+Williamsburg!T197+York!T197)</f>
        <v>0</v>
      </c>
      <c r="U197" s="41">
        <f>SUM(Abbeville!U197+Aiken!U197+Allendale!U197+Anderson!U197+Bamberg!U197+Barnwell!U197+Beaufort!U197+Berkeley!U197+Calhoun!U197+Charleston!U197+Cherokee!U197+Chester!U197+Chesterfield!U197+Clarendon!U197+Colleton!U197+Darlington!U197+Dorchester!U197+Dillon!U197+Edgefield!U197+Fairfield!U197+Florence!U197+Georgetown!U197+Greenville!U197+Greenwood!U197+Hampton!U197+Horry!U197+Jasper!U197+Kershaw!U197+Lancaster!U197+Laurens!U197+Lee!U197+Lexington!U197+Marion!U197+Marlboro!U197+McCormick!U197+Newberry!U197+Oconee!U197+Orangeburg!U197+Pickens!U197+Richland!U197+Saluda!U197+Spartanburg!U197+Sumter!U197+Union!U197+Williamsburg!U197+York!U197)</f>
        <v>0</v>
      </c>
      <c r="V197" s="41">
        <f>SUM(Abbeville!V197+Aiken!V197+Allendale!V197+Anderson!V197+Bamberg!V197+Barnwell!V197+Beaufort!V197+Berkeley!V197+Calhoun!V197+Charleston!V197+Cherokee!V197+Chester!V197+Chesterfield!V197+Clarendon!V197+Colleton!V197+Darlington!V197+Dorchester!V197+Dillon!V197+Edgefield!V197+Fairfield!V197+Florence!V197+Georgetown!V197+Greenville!V197+Greenwood!V197+Hampton!V197+Horry!V197+Jasper!V197+Kershaw!V197+Lancaster!V197+Laurens!V197+Lee!V197+Lexington!V197+Marion!V197+Marlboro!V197+McCormick!V197+Newberry!V197+Oconee!V197+Orangeburg!V197+Pickens!V197+Richland!V197+Saluda!V197+Spartanburg!V197+Sumter!V197+Union!V197+Williamsburg!V197+York!V197)</f>
        <v>0</v>
      </c>
      <c r="W197" s="41">
        <f>SUM(Abbeville!W197+Aiken!W197+Allendale!W197+Anderson!W197+Bamberg!W197+Barnwell!W197+Beaufort!W197+Berkeley!W197+Calhoun!W197+Charleston!W197+Cherokee!W197+Chester!W197+Chesterfield!W197+Clarendon!W197+Colleton!W197+Darlington!W197+Dorchester!W197+Dillon!W197+Edgefield!W197+Fairfield!W197+Florence!W197+Georgetown!W197+Greenville!W197+Greenwood!W197+Hampton!W197+Horry!W197+Jasper!W197+Kershaw!W197+Lancaster!W197+Laurens!W197+Lee!W197+Lexington!W197+Marion!W197+Marlboro!W197+McCormick!W197+Newberry!W197+Oconee!W197+Orangeburg!W197+Pickens!W197+Richland!W197+Saluda!W197+Spartanburg!W197+Sumter!W197+Union!W197+Williamsburg!W197+York!W197)</f>
        <v>0</v>
      </c>
      <c r="X197" s="41">
        <f>SUM(Abbeville!X197+Aiken!X197+Allendale!X197+Anderson!X197+Bamberg!X197+Barnwell!X197+Beaufort!X197+Berkeley!X197+Calhoun!X197+Charleston!X197+Cherokee!X197+Chester!X197+Chesterfield!X197+Clarendon!X197+Colleton!X197+Darlington!X197+Dorchester!X197+Dillon!X197+Edgefield!X197+Fairfield!X197+Florence!X197+Georgetown!X197+Greenville!X197+Greenwood!X197+Hampton!X197+Horry!X197+Jasper!X197+Kershaw!X197+Lancaster!X197+Laurens!X197+Lee!X197+Lexington!X197+Marion!X197+Marlboro!X197+McCormick!X197+Newberry!X197+Oconee!X197+Orangeburg!X197+Pickens!X197+Richland!X197+Saluda!X197+Spartanburg!X197+Sumter!X197+Union!X197+Williamsburg!X197+York!X197)</f>
        <v>0</v>
      </c>
      <c r="Y197" s="41">
        <f>SUM(Abbeville!Y197+Aiken!Y197+Allendale!Y197+Anderson!Y197+Bamberg!Y197+Barnwell!Y197+Beaufort!Y197+Berkeley!Y197+Calhoun!Y197+Charleston!Y197+Cherokee!Y197+Chester!Y197+Chesterfield!Y197+Clarendon!Y197+Colleton!Y197+Darlington!Y197+Dorchester!Y197+Dillon!Y197+Edgefield!Y197+Fairfield!Y197+Florence!Y197+Georgetown!Y197+Greenville!Y197+Greenwood!Y197+Hampton!Y197+Horry!Y197+Jasper!Y197+Kershaw!Y197+Lancaster!Y197+Laurens!Y197+Lee!Y197+Lexington!Y197+Marion!Y197+Marlboro!Y197+McCormick!Y197+Newberry!Y197+Oconee!Y197+Orangeburg!Y197+Pickens!Y197+Richland!Y197+Saluda!Y197+Spartanburg!Y197+Sumter!Y197+Union!Y197+Williamsburg!Y197+York!Y197)</f>
        <v>0</v>
      </c>
      <c r="Z197" s="41">
        <f>SUM(Abbeville!Z197+Aiken!Z197+Allendale!Z197+Anderson!Z197+Bamberg!Z197+Barnwell!Z197+Beaufort!Z197+Berkeley!Z197+Calhoun!Z197+Charleston!Z197+Cherokee!Z197+Chester!Z197+Chesterfield!Z197+Clarendon!Z197+Colleton!Z197+Darlington!Z197+Dorchester!Z197+Dillon!Z197+Edgefield!Z197+Fairfield!Z197+Florence!Z197+Georgetown!Z197+Greenville!Z197+Greenwood!Z197+Hampton!Z197+Horry!Z197+Jasper!Z197+Kershaw!Z197+Lancaster!Z197+Laurens!Z197+Lee!Z197+Lexington!Z197+Marion!Z197+Marlboro!Z197+McCormick!Z197+Newberry!Z197+Oconee!Z197+Orangeburg!Z197+Pickens!Z197+Richland!Z197+Saluda!Z197+Spartanburg!Z197+Sumter!Z197+Union!Z197+Williamsburg!Z197+York!Z197)</f>
        <v>0</v>
      </c>
      <c r="AA197" s="41">
        <f>SUM(Abbeville!AA197+Aiken!AA197+Allendale!AA197+Anderson!AA197+Bamberg!AA197+Barnwell!AA197+Beaufort!AA197+Berkeley!AA197+Calhoun!AA197+Charleston!AA197+Cherokee!AA197+Chester!AA197+Chesterfield!AA197+Clarendon!AA197+Colleton!AA197+Darlington!AA197+Dorchester!AA197+Dillon!AA197+Edgefield!AA197+Fairfield!AA197+Florence!AA197+Georgetown!AA197+Greenville!AA197+Greenwood!AA197+Hampton!AA197+Horry!AA197+Jasper!AA197+Kershaw!AA197+Lancaster!AA197+Laurens!AA197+Lee!AA197+Lexington!AA197+Marion!AA197+Marlboro!AA197+McCormick!AA197+Newberry!AA197+Oconee!AA197+Orangeburg!AA197+Pickens!AA197+Richland!AA197+Saluda!AA197+Spartanburg!AA197+Sumter!AA197+Union!AA197+Williamsburg!AA197+York!AA197)</f>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41417674</v>
      </c>
      <c r="H198" s="12">
        <v>42858499</v>
      </c>
      <c r="I198" s="12">
        <v>46491937</v>
      </c>
      <c r="J198" s="12">
        <v>50354023</v>
      </c>
      <c r="K198" s="12">
        <v>53692841</v>
      </c>
      <c r="L198" s="12">
        <v>60149731</v>
      </c>
      <c r="M198" s="12">
        <v>60956935</v>
      </c>
      <c r="N198" s="12">
        <v>62888896</v>
      </c>
      <c r="O198" s="12">
        <f>SUM(Abbeville!O198+Aiken!O198+Allendale!O198+Anderson!O198+Bamberg!O198+Barnwell!O198+Beaufort!O198+Berkeley!O198+Calhoun!O198+Charleston!O198+Cherokee!O198+Chester!O198+Chesterfield!O198+Clarendon!O198+Colleton!O198+Darlington!O198+Dorchester!O198+Dillon!O198+Edgefield!O198+Fairfield!O198+Florence!O198+Georgetown!O198+Greenville!O198+Greenwood!O198+Hampton!O198+Horry!O198+Jasper!O198+Kershaw!O198+Lancaster!O198+Laurens!O198+Lee!O198+Lexington!O198+Marion!O198+Marlboro!O198+McCormick!O198+Newberry!O198+Oconee!O198+Orangeburg!O198+Pickens!O198+Richland!O198+Saluda!O198+Spartanburg!O198+Sumter!O198+Union!O198+Williamsburg!O198+York!O198)</f>
        <v>60813748.44269333</v>
      </c>
      <c r="P198" s="12">
        <f>SUM(Abbeville!P198+Aiken!P198+Allendale!P198+Anderson!P198+Bamberg!P198+Barnwell!P198+Beaufort!P198+Berkeley!P198+Calhoun!P198+Charleston!P198+Cherokee!P198+Chester!P198+Chesterfield!P198+Clarendon!P198+Colleton!P198+Darlington!P198+Dorchester!P198+Dillon!P198+Edgefield!P198+Fairfield!P198+Florence!P198+Georgetown!P198+Greenville!P198+Greenwood!P198+Hampton!P198+Horry!P198+Jasper!P198+Kershaw!P198+Lancaster!P198+Laurens!P198+Lee!P198+Lexington!P198+Marion!P198+Marlboro!P198+McCormick!P198+Newberry!P198+Oconee!P198+Orangeburg!P198+Pickens!P198+Richland!P198+Saluda!P198+Spartanburg!P198+Sumter!P198+Union!P198+Williamsburg!P198+York!P198)</f>
        <v>62027878.533702627</v>
      </c>
      <c r="Q198" s="12">
        <f>SUM(Abbeville!Q198+Aiken!Q198+Allendale!Q198+Anderson!Q198+Bamberg!Q198+Barnwell!Q198+Beaufort!Q198+Berkeley!Q198+Calhoun!Q198+Charleston!Q198+Cherokee!Q198+Chester!Q198+Chesterfield!Q198+Clarendon!Q198+Colleton!Q198+Darlington!Q198+Dorchester!Q198+Dillon!Q198+Edgefield!Q198+Fairfield!Q198+Florence!Q198+Georgetown!Q198+Greenville!Q198+Greenwood!Q198+Hampton!Q198+Horry!Q198+Jasper!Q198+Kershaw!Q198+Lancaster!Q198+Laurens!Q198+Lee!Q198+Lexington!Q198+Marion!Q198+Marlboro!Q198+McCormick!Q198+Newberry!Q198+Oconee!Q198+Orangeburg!Q198+Pickens!Q198+Richland!Q198+Saluda!Q198+Spartanburg!Q198+Sumter!Q198+Union!Q198+Williamsburg!Q198+York!Q198)</f>
        <v>69018799.267662093</v>
      </c>
      <c r="R198" s="41">
        <f>SUM(Abbeville!R198+Aiken!R198+Allendale!R198+Anderson!R198+Bamberg!R198+Barnwell!R198+Beaufort!R198+Berkeley!R198+Calhoun!R198+Charleston!R198+Cherokee!R198+Chester!R198+Chesterfield!R198+Clarendon!R198+Colleton!R198+Darlington!R198+Dorchester!R198+Dillon!R198+Edgefield!R198+Fairfield!R198+Florence!R198+Georgetown!R198+Greenville!R198+Greenwood!R198+Hampton!R198+Horry!R198+Jasper!R198+Kershaw!R198+Lancaster!R198+Laurens!R198+Lee!R198+Lexington!R198+Marion!R198+Marlboro!R198+McCormick!R198+Newberry!R198+Oconee!R198+Orangeburg!R198+Pickens!R198+Richland!R198+Saluda!R198+Spartanburg!R198+Sumter!R198+Union!R198+Williamsburg!R198+York!R198)</f>
        <v>68375463</v>
      </c>
      <c r="S198" s="41">
        <f>SUM(Abbeville!S198+Aiken!S198+Allendale!S198+Anderson!S198+Bamberg!S198+Barnwell!S198+Beaufort!S198+Berkeley!S198+Calhoun!S198+Charleston!S198+Cherokee!S198+Chester!S198+Chesterfield!S198+Clarendon!S198+Colleton!S198+Darlington!S198+Dorchester!S198+Dillon!S198+Edgefield!S198+Fairfield!S198+Florence!S198+Georgetown!S198+Greenville!S198+Greenwood!S198+Hampton!S198+Horry!S198+Jasper!S198+Kershaw!S198+Lancaster!S198+Laurens!S198+Lee!S198+Lexington!S198+Marion!S198+Marlboro!S198+McCormick!S198+Newberry!S198+Oconee!S198+Orangeburg!S198+Pickens!S198+Richland!S198+Saluda!S198+Spartanburg!S198+Sumter!S198+Union!S198+Williamsburg!S198+York!S198)</f>
        <v>72903868</v>
      </c>
      <c r="T198" s="41">
        <f>SUM(Abbeville!T198+Aiken!T198+Allendale!T198+Anderson!T198+Bamberg!T198+Barnwell!T198+Beaufort!T198+Berkeley!T198+Calhoun!T198+Charleston!T198+Cherokee!T198+Chester!T198+Chesterfield!T198+Clarendon!T198+Colleton!T198+Darlington!T198+Dorchester!T198+Dillon!T198+Edgefield!T198+Fairfield!T198+Florence!T198+Georgetown!T198+Greenville!T198+Greenwood!T198+Hampton!T198+Horry!T198+Jasper!T198+Kershaw!T198+Lancaster!T198+Laurens!T198+Lee!T198+Lexington!T198+Marion!T198+Marlboro!T198+McCormick!T198+Newberry!T198+Oconee!T198+Orangeburg!T198+Pickens!T198+Richland!T198+Saluda!T198+Spartanburg!T198+Sumter!T198+Union!T198+Williamsburg!T198+York!T198)</f>
        <v>78032408.75</v>
      </c>
      <c r="U198" s="41">
        <f>SUM(Abbeville!U198+Aiken!U198+Allendale!U198+Anderson!U198+Bamberg!U198+Barnwell!U198+Beaufort!U198+Berkeley!U198+Calhoun!U198+Charleston!U198+Cherokee!U198+Chester!U198+Chesterfield!U198+Clarendon!U198+Colleton!U198+Darlington!U198+Dorchester!U198+Dillon!U198+Edgefield!U198+Fairfield!U198+Florence!U198+Georgetown!U198+Greenville!U198+Greenwood!U198+Hampton!U198+Horry!U198+Jasper!U198+Kershaw!U198+Lancaster!U198+Laurens!U198+Lee!U198+Lexington!U198+Marion!U198+Marlboro!U198+McCormick!U198+Newberry!U198+Oconee!U198+Orangeburg!U198+Pickens!U198+Richland!U198+Saluda!U198+Spartanburg!U198+Sumter!U198+Union!U198+Williamsburg!U198+York!U198)</f>
        <v>82264667.229999989</v>
      </c>
      <c r="V198" s="41">
        <f>SUM(Abbeville!V198+Aiken!V198+Allendale!V198+Anderson!V198+Bamberg!V198+Barnwell!V198+Beaufort!V198+Berkeley!V198+Calhoun!V198+Charleston!V198+Cherokee!V198+Chester!V198+Chesterfield!V198+Clarendon!V198+Colleton!V198+Darlington!V198+Dorchester!V198+Dillon!V198+Edgefield!V198+Fairfield!V198+Florence!V198+Georgetown!V198+Greenville!V198+Greenwood!V198+Hampton!V198+Horry!V198+Jasper!V198+Kershaw!V198+Lancaster!V198+Laurens!V198+Lee!V198+Lexington!V198+Marion!V198+Marlboro!V198+McCormick!V198+Newberry!V198+Oconee!V198+Orangeburg!V198+Pickens!V198+Richland!V198+Saluda!V198+Spartanburg!V198+Sumter!V198+Union!V198+Williamsburg!V198+York!V198)</f>
        <v>89677939.579999983</v>
      </c>
      <c r="W198" s="41">
        <f>SUM(Abbeville!W198+Aiken!W198+Allendale!W198+Anderson!W198+Bamberg!W198+Barnwell!W198+Beaufort!W198+Berkeley!W198+Calhoun!W198+Charleston!W198+Cherokee!W198+Chester!W198+Chesterfield!W198+Clarendon!W198+Colleton!W198+Darlington!W198+Dorchester!W198+Dillon!W198+Edgefield!W198+Fairfield!W198+Florence!W198+Georgetown!W198+Greenville!W198+Greenwood!W198+Hampton!W198+Horry!W198+Jasper!W198+Kershaw!W198+Lancaster!W198+Laurens!W198+Lee!W198+Lexington!W198+Marion!W198+Marlboro!W198+McCormick!W198+Newberry!W198+Oconee!W198+Orangeburg!W198+Pickens!W198+Richland!W198+Saluda!W198+Spartanburg!W198+Sumter!W198+Union!W198+Williamsburg!W198+York!W198)</f>
        <v>86311246.049999982</v>
      </c>
      <c r="X198" s="41">
        <f>SUM(Abbeville!X198+Aiken!X198+Allendale!X198+Anderson!X198+Bamberg!X198+Barnwell!X198+Beaufort!X198+Berkeley!X198+Calhoun!X198+Charleston!X198+Cherokee!X198+Chester!X198+Chesterfield!X198+Clarendon!X198+Colleton!X198+Darlington!X198+Dorchester!X198+Dillon!X198+Edgefield!X198+Fairfield!X198+Florence!X198+Georgetown!X198+Greenville!X198+Greenwood!X198+Hampton!X198+Horry!X198+Jasper!X198+Kershaw!X198+Lancaster!X198+Laurens!X198+Lee!X198+Lexington!X198+Marion!X198+Marlboro!X198+McCormick!X198+Newberry!X198+Oconee!X198+Orangeburg!X198+Pickens!X198+Richland!X198+Saluda!X198+Spartanburg!X198+Sumter!X198+Union!X198+Williamsburg!X198+York!X198)</f>
        <v>77908794.469999999</v>
      </c>
      <c r="Y198" s="41">
        <f>SUM(Abbeville!Y198+Aiken!Y198+Allendale!Y198+Anderson!Y198+Bamberg!Y198+Barnwell!Y198+Beaufort!Y198+Berkeley!Y198+Calhoun!Y198+Charleston!Y198+Cherokee!Y198+Chester!Y198+Chesterfield!Y198+Clarendon!Y198+Colleton!Y198+Darlington!Y198+Dorchester!Y198+Dillon!Y198+Edgefield!Y198+Fairfield!Y198+Florence!Y198+Georgetown!Y198+Greenville!Y198+Greenwood!Y198+Hampton!Y198+Horry!Y198+Jasper!Y198+Kershaw!Y198+Lancaster!Y198+Laurens!Y198+Lee!Y198+Lexington!Y198+Marion!Y198+Marlboro!Y198+McCormick!Y198+Newberry!Y198+Oconee!Y198+Orangeburg!Y198+Pickens!Y198+Richland!Y198+Saluda!Y198+Spartanburg!Y198+Sumter!Y198+Union!Y198+Williamsburg!Y198+York!Y198)</f>
        <v>73825822</v>
      </c>
      <c r="Z198" s="41">
        <f>SUM(Abbeville!Z198+Aiken!Z198+Allendale!Z198+Anderson!Z198+Bamberg!Z198+Barnwell!Z198+Beaufort!Z198+Berkeley!Z198+Calhoun!Z198+Charleston!Z198+Cherokee!Z198+Chester!Z198+Chesterfield!Z198+Clarendon!Z198+Colleton!Z198+Darlington!Z198+Dorchester!Z198+Dillon!Z198+Edgefield!Z198+Fairfield!Z198+Florence!Z198+Georgetown!Z198+Greenville!Z198+Greenwood!Z198+Hampton!Z198+Horry!Z198+Jasper!Z198+Kershaw!Z198+Lancaster!Z198+Laurens!Z198+Lee!Z198+Lexington!Z198+Marion!Z198+Marlboro!Z198+McCormick!Z198+Newberry!Z198+Oconee!Z198+Orangeburg!Z198+Pickens!Z198+Richland!Z198+Saluda!Z198+Spartanburg!Z198+Sumter!Z198+Union!Z198+Williamsburg!Z198+York!Z198)</f>
        <v>75825585</v>
      </c>
      <c r="AA198" s="41">
        <f>SUM(Abbeville!AA198+Aiken!AA198+Allendale!AA198+Anderson!AA198+Bamberg!AA198+Barnwell!AA198+Beaufort!AA198+Berkeley!AA198+Calhoun!AA198+Charleston!AA198+Cherokee!AA198+Chester!AA198+Chesterfield!AA198+Clarendon!AA198+Colleton!AA198+Darlington!AA198+Dorchester!AA198+Dillon!AA198+Edgefield!AA198+Fairfield!AA198+Florence!AA198+Georgetown!AA198+Greenville!AA198+Greenwood!AA198+Hampton!AA198+Horry!AA198+Jasper!AA198+Kershaw!AA198+Lancaster!AA198+Laurens!AA198+Lee!AA198+Lexington!AA198+Marion!AA198+Marlboro!AA198+McCormick!AA198+Newberry!AA198+Oconee!AA198+Orangeburg!AA198+Pickens!AA198+Richland!AA198+Saluda!AA198+Spartanburg!AA198+Sumter!AA198+Union!AA198+Williamsburg!AA198+York!AA198)</f>
        <v>84415527</v>
      </c>
      <c r="AB198" s="41">
        <v>90917394</v>
      </c>
      <c r="AC198" s="41">
        <v>92789558</v>
      </c>
      <c r="AD198" s="41">
        <v>95047182</v>
      </c>
      <c r="AE198" s="41">
        <v>99081133</v>
      </c>
      <c r="AF198" s="41">
        <v>101057544</v>
      </c>
      <c r="AG198" s="41">
        <v>104777557</v>
      </c>
      <c r="AH198" s="41">
        <v>100568397</v>
      </c>
      <c r="AI198" s="13">
        <v>1.6956613124169406E-2</v>
      </c>
      <c r="AJ198" s="13">
        <v>-4.0172343396019439E-2</v>
      </c>
    </row>
    <row r="199" spans="1:36" ht="10.5" customHeight="1" x14ac:dyDescent="0.2">
      <c r="A199" s="11"/>
      <c r="B199" s="14"/>
      <c r="C199" s="11" t="s">
        <v>55</v>
      </c>
      <c r="E199" s="11"/>
      <c r="F199" s="2"/>
      <c r="G199" s="12">
        <v>0</v>
      </c>
      <c r="H199" s="12">
        <v>0</v>
      </c>
      <c r="I199" s="12">
        <v>0</v>
      </c>
      <c r="J199" s="12">
        <v>0</v>
      </c>
      <c r="K199" s="12">
        <v>96896</v>
      </c>
      <c r="L199" s="12">
        <v>361790</v>
      </c>
      <c r="M199" s="12">
        <v>692923</v>
      </c>
      <c r="N199" s="12">
        <v>1177302</v>
      </c>
      <c r="O199" s="12">
        <f>SUM(Abbeville!O199+Aiken!O199+Allendale!O199+Anderson!O199+Bamberg!O199+Barnwell!O199+Beaufort!O199+Berkeley!O199+Calhoun!O199+Charleston!O199+Cherokee!O199+Chester!O199+Chesterfield!O199+Clarendon!O199+Colleton!O199+Darlington!O199+Dorchester!O199+Dillon!O199+Edgefield!O199+Fairfield!O199+Florence!O199+Georgetown!O199+Greenville!O199+Greenwood!O199+Hampton!O199+Horry!O199+Jasper!O199+Kershaw!O199+Lancaster!O199+Laurens!O199+Lee!O199+Lexington!O199+Marion!O199+Marlboro!O199+McCormick!O199+Newberry!O199+Oconee!O199+Orangeburg!O199+Pickens!O199+Richland!O199+Saluda!O199+Spartanburg!O199+Sumter!O199+Union!O199+Williamsburg!O199+York!O199)</f>
        <v>1393917.7073094381</v>
      </c>
      <c r="P199" s="12">
        <f>SUM(Abbeville!P199+Aiken!P199+Allendale!P199+Anderson!P199+Bamberg!P199+Barnwell!P199+Beaufort!P199+Berkeley!P199+Calhoun!P199+Charleston!P199+Cherokee!P199+Chester!P199+Chesterfield!P199+Clarendon!P199+Colleton!P199+Darlington!P199+Dorchester!P199+Dillon!P199+Edgefield!P199+Fairfield!P199+Florence!P199+Georgetown!P199+Greenville!P199+Greenwood!P199+Hampton!P199+Horry!P199+Jasper!P199+Kershaw!P199+Lancaster!P199+Laurens!P199+Lee!P199+Lexington!P199+Marion!P199+Marlboro!P199+McCormick!P199+Newberry!P199+Oconee!P199+Orangeburg!P199+Pickens!P199+Richland!P199+Saluda!P199+Spartanburg!P199+Sumter!P199+Union!P199+Williamsburg!P199+York!P199)</f>
        <v>1524199</v>
      </c>
      <c r="Q199" s="12">
        <f>SUM(Abbeville!Q199+Aiken!Q199+Allendale!Q199+Anderson!Q199+Bamberg!Q199+Barnwell!Q199+Beaufort!Q199+Berkeley!Q199+Calhoun!Q199+Charleston!Q199+Cherokee!Q199+Chester!Q199+Chesterfield!Q199+Clarendon!Q199+Colleton!Q199+Darlington!Q199+Dorchester!Q199+Dillon!Q199+Edgefield!Q199+Fairfield!Q199+Florence!Q199+Georgetown!Q199+Greenville!Q199+Greenwood!Q199+Hampton!Q199+Horry!Q199+Jasper!Q199+Kershaw!Q199+Lancaster!Q199+Laurens!Q199+Lee!Q199+Lexington!Q199+Marion!Q199+Marlboro!Q199+McCormick!Q199+Newberry!Q199+Oconee!Q199+Orangeburg!Q199+Pickens!Q199+Richland!Q199+Saluda!Q199+Spartanburg!Q199+Sumter!Q199+Union!Q199+Williamsburg!Q199+York!Q199)</f>
        <v>1703409</v>
      </c>
      <c r="R199" s="41">
        <f>SUM(Abbeville!R199+Aiken!R199+Allendale!R199+Anderson!R199+Bamberg!R199+Barnwell!R199+Beaufort!R199+Berkeley!R199+Calhoun!R199+Charleston!R199+Cherokee!R199+Chester!R199+Chesterfield!R199+Clarendon!R199+Colleton!R199+Darlington!R199+Dorchester!R199+Dillon!R199+Edgefield!R199+Fairfield!R199+Florence!R199+Georgetown!R199+Greenville!R199+Greenwood!R199+Hampton!R199+Horry!R199+Jasper!R199+Kershaw!R199+Lancaster!R199+Laurens!R199+Lee!R199+Lexington!R199+Marion!R199+Marlboro!R199+McCormick!R199+Newberry!R199+Oconee!R199+Orangeburg!R199+Pickens!R199+Richland!R199+Saluda!R199+Spartanburg!R199+Sumter!R199+Union!R199+Williamsburg!R199+York!R199)</f>
        <v>1954363</v>
      </c>
      <c r="S199" s="41">
        <f>SUM(Abbeville!S199+Aiken!S199+Allendale!S199+Anderson!S199+Bamberg!S199+Barnwell!S199+Beaufort!S199+Berkeley!S199+Calhoun!S199+Charleston!S199+Cherokee!S199+Chester!S199+Chesterfield!S199+Clarendon!S199+Colleton!S199+Darlington!S199+Dorchester!S199+Dillon!S199+Edgefield!S199+Fairfield!S199+Florence!S199+Georgetown!S199+Greenville!S199+Greenwood!S199+Hampton!S199+Horry!S199+Jasper!S199+Kershaw!S199+Lancaster!S199+Laurens!S199+Lee!S199+Lexington!S199+Marion!S199+Marlboro!S199+McCormick!S199+Newberry!S199+Oconee!S199+Orangeburg!S199+Pickens!S199+Richland!S199+Saluda!S199+Spartanburg!S199+Sumter!S199+Union!S199+Williamsburg!S199+York!S199)</f>
        <v>2119504</v>
      </c>
      <c r="T199" s="41">
        <f>SUM(Abbeville!T199+Aiken!T199+Allendale!T199+Anderson!T199+Bamberg!T199+Barnwell!T199+Beaufort!T199+Berkeley!T199+Calhoun!T199+Charleston!T199+Cherokee!T199+Chester!T199+Chesterfield!T199+Clarendon!T199+Colleton!T199+Darlington!T199+Dorchester!T199+Dillon!T199+Edgefield!T199+Fairfield!T199+Florence!T199+Georgetown!T199+Greenville!T199+Greenwood!T199+Hampton!T199+Horry!T199+Jasper!T199+Kershaw!T199+Lancaster!T199+Laurens!T199+Lee!T199+Lexington!T199+Marion!T199+Marlboro!T199+McCormick!T199+Newberry!T199+Oconee!T199+Orangeburg!T199+Pickens!T199+Richland!T199+Saluda!T199+Spartanburg!T199+Sumter!T199+Union!T199+Williamsburg!T199+York!T199)</f>
        <v>2144596.21</v>
      </c>
      <c r="U199" s="41">
        <f>SUM(Abbeville!U199+Aiken!U199+Allendale!U199+Anderson!U199+Bamberg!U199+Barnwell!U199+Beaufort!U199+Berkeley!U199+Calhoun!U199+Charleston!U199+Cherokee!U199+Chester!U199+Chesterfield!U199+Clarendon!U199+Colleton!U199+Darlington!U199+Dorchester!U199+Dillon!U199+Edgefield!U199+Fairfield!U199+Florence!U199+Georgetown!U199+Greenville!U199+Greenwood!U199+Hampton!U199+Horry!U199+Jasper!U199+Kershaw!U199+Lancaster!U199+Laurens!U199+Lee!U199+Lexington!U199+Marion!U199+Marlboro!U199+McCormick!U199+Newberry!U199+Oconee!U199+Orangeburg!U199+Pickens!U199+Richland!U199+Saluda!U199+Spartanburg!U199+Sumter!U199+Union!U199+Williamsburg!U199+York!U199)</f>
        <v>2343011.08</v>
      </c>
      <c r="V199" s="41">
        <f>SUM(Abbeville!V199+Aiken!V199+Allendale!V199+Anderson!V199+Bamberg!V199+Barnwell!V199+Beaufort!V199+Berkeley!V199+Calhoun!V199+Charleston!V199+Cherokee!V199+Chester!V199+Chesterfield!V199+Clarendon!V199+Colleton!V199+Darlington!V199+Dorchester!V199+Dillon!V199+Edgefield!V199+Fairfield!V199+Florence!V199+Georgetown!V199+Greenville!V199+Greenwood!V199+Hampton!V199+Horry!V199+Jasper!V199+Kershaw!V199+Lancaster!V199+Laurens!V199+Lee!V199+Lexington!V199+Marion!V199+Marlboro!V199+McCormick!V199+Newberry!V199+Oconee!V199+Orangeburg!V199+Pickens!V199+Richland!V199+Saluda!V199+Spartanburg!V199+Sumter!V199+Union!V199+Williamsburg!V199+York!V199)</f>
        <v>2281384.83</v>
      </c>
      <c r="W199" s="41">
        <f>SUM(Abbeville!W199+Aiken!W199+Allendale!W199+Anderson!W199+Bamberg!W199+Barnwell!W199+Beaufort!W199+Berkeley!W199+Calhoun!W199+Charleston!W199+Cherokee!W199+Chester!W199+Chesterfield!W199+Clarendon!W199+Colleton!W199+Darlington!W199+Dorchester!W199+Dillon!W199+Edgefield!W199+Fairfield!W199+Florence!W199+Georgetown!W199+Greenville!W199+Greenwood!W199+Hampton!W199+Horry!W199+Jasper!W199+Kershaw!W199+Lancaster!W199+Laurens!W199+Lee!W199+Lexington!W199+Marion!W199+Marlboro!W199+McCormick!W199+Newberry!W199+Oconee!W199+Orangeburg!W199+Pickens!W199+Richland!W199+Saluda!W199+Spartanburg!W199+Sumter!W199+Union!W199+Williamsburg!W199+York!W199)</f>
        <v>2382494.0499999998</v>
      </c>
      <c r="X199" s="41">
        <f>SUM(Abbeville!X199+Aiken!X199+Allendale!X199+Anderson!X199+Bamberg!X199+Barnwell!X199+Beaufort!X199+Berkeley!X199+Calhoun!X199+Charleston!X199+Cherokee!X199+Chester!X199+Chesterfield!X199+Clarendon!X199+Colleton!X199+Darlington!X199+Dorchester!X199+Dillon!X199+Edgefield!X199+Fairfield!X199+Florence!X199+Georgetown!X199+Greenville!X199+Greenwood!X199+Hampton!X199+Horry!X199+Jasper!X199+Kershaw!X199+Lancaster!X199+Laurens!X199+Lee!X199+Lexington!X199+Marion!X199+Marlboro!X199+McCormick!X199+Newberry!X199+Oconee!X199+Orangeburg!X199+Pickens!X199+Richland!X199+Saluda!X199+Spartanburg!X199+Sumter!X199+Union!X199+Williamsburg!X199+York!X199)</f>
        <v>1975760.65</v>
      </c>
      <c r="Y199" s="41">
        <f>SUM(Abbeville!Y199+Aiken!Y199+Allendale!Y199+Anderson!Y199+Bamberg!Y199+Barnwell!Y199+Beaufort!Y199+Berkeley!Y199+Calhoun!Y199+Charleston!Y199+Cherokee!Y199+Chester!Y199+Chesterfield!Y199+Clarendon!Y199+Colleton!Y199+Darlington!Y199+Dorchester!Y199+Dillon!Y199+Edgefield!Y199+Fairfield!Y199+Florence!Y199+Georgetown!Y199+Greenville!Y199+Greenwood!Y199+Hampton!Y199+Horry!Y199+Jasper!Y199+Kershaw!Y199+Lancaster!Y199+Laurens!Y199+Lee!Y199+Lexington!Y199+Marion!Y199+Marlboro!Y199+McCormick!Y199+Newberry!Y199+Oconee!Y199+Orangeburg!Y199+Pickens!Y199+Richland!Y199+Saluda!Y199+Spartanburg!Y199+Sumter!Y199+Union!Y199+Williamsburg!Y199+York!Y199)</f>
        <v>2139272</v>
      </c>
      <c r="Z199" s="41">
        <f>SUM(Abbeville!Z199+Aiken!Z199+Allendale!Z199+Anderson!Z199+Bamberg!Z199+Barnwell!Z199+Beaufort!Z199+Berkeley!Z199+Calhoun!Z199+Charleston!Z199+Cherokee!Z199+Chester!Z199+Chesterfield!Z199+Clarendon!Z199+Colleton!Z199+Darlington!Z199+Dorchester!Z199+Dillon!Z199+Edgefield!Z199+Fairfield!Z199+Florence!Z199+Georgetown!Z199+Greenville!Z199+Greenwood!Z199+Hampton!Z199+Horry!Z199+Jasper!Z199+Kershaw!Z199+Lancaster!Z199+Laurens!Z199+Lee!Z199+Lexington!Z199+Marion!Z199+Marlboro!Z199+McCormick!Z199+Newberry!Z199+Oconee!Z199+Orangeburg!Z199+Pickens!Z199+Richland!Z199+Saluda!Z199+Spartanburg!Z199+Sumter!Z199+Union!Z199+Williamsburg!Z199+York!Z199)</f>
        <v>1581479</v>
      </c>
      <c r="AA199" s="41">
        <f>SUM(Abbeville!AA199+Aiken!AA199+Allendale!AA199+Anderson!AA199+Bamberg!AA199+Barnwell!AA199+Beaufort!AA199+Berkeley!AA199+Calhoun!AA199+Charleston!AA199+Cherokee!AA199+Chester!AA199+Chesterfield!AA199+Clarendon!AA199+Colleton!AA199+Darlington!AA199+Dorchester!AA199+Dillon!AA199+Edgefield!AA199+Fairfield!AA199+Florence!AA199+Georgetown!AA199+Greenville!AA199+Greenwood!AA199+Hampton!AA199+Horry!AA199+Jasper!AA199+Kershaw!AA199+Lancaster!AA199+Laurens!AA199+Lee!AA199+Lexington!AA199+Marion!AA199+Marlboro!AA199+McCormick!AA199+Newberry!AA199+Oconee!AA199+Orangeburg!AA199+Pickens!AA199+Richland!AA199+Saluda!AA199+Spartanburg!AA199+Sumter!AA199+Union!AA199+Williamsburg!AA199+York!AA199)</f>
        <v>1648542</v>
      </c>
      <c r="AB199" s="41">
        <v>1981913</v>
      </c>
      <c r="AC199" s="41">
        <v>1847633</v>
      </c>
      <c r="AD199" s="41">
        <v>1532526</v>
      </c>
      <c r="AE199" s="41">
        <v>1553668</v>
      </c>
      <c r="AF199" s="41">
        <v>1746048</v>
      </c>
      <c r="AG199" s="41">
        <v>2139453</v>
      </c>
      <c r="AH199" s="41">
        <v>2117257</v>
      </c>
      <c r="AI199" s="13">
        <v>1.1070638151324363E-2</v>
      </c>
      <c r="AJ199" s="13">
        <v>-1.0374614445841998E-2</v>
      </c>
    </row>
    <row r="200" spans="1:36" ht="10.5" customHeight="1" x14ac:dyDescent="0.2">
      <c r="A200" s="11"/>
      <c r="B200" s="11"/>
      <c r="C200" s="11" t="s">
        <v>56</v>
      </c>
      <c r="D200" s="11"/>
      <c r="E200" s="11"/>
      <c r="F200" s="2"/>
      <c r="G200" s="12">
        <v>12785642</v>
      </c>
      <c r="H200" s="12">
        <v>13525825</v>
      </c>
      <c r="I200" s="12">
        <v>9452315</v>
      </c>
      <c r="J200" s="12">
        <v>22428463</v>
      </c>
      <c r="K200" s="12">
        <v>19610764</v>
      </c>
      <c r="L200" s="12">
        <v>16280406</v>
      </c>
      <c r="M200" s="12">
        <v>22366659</v>
      </c>
      <c r="N200" s="12">
        <v>27573369</v>
      </c>
      <c r="O200" s="12">
        <f>SUM(Abbeville!O200+Aiken!O200+Allendale!O200+Anderson!O200+Bamberg!O200+Barnwell!O200+Beaufort!O200+Berkeley!O200+Calhoun!O200+Charleston!O200+Cherokee!O200+Chester!O200+Chesterfield!O200+Clarendon!O200+Colleton!O200+Darlington!O200+Dorchester!O200+Dillon!O200+Edgefield!O200+Fairfield!O200+Florence!O200+Georgetown!O200+Greenville!O200+Greenwood!O200+Hampton!O200+Horry!O200+Jasper!O200+Kershaw!O200+Lancaster!O200+Laurens!O200+Lee!O200+Lexington!O200+Marion!O200+Marlboro!O200+McCormick!O200+Newberry!O200+Oconee!O200+Orangeburg!O200+Pickens!O200+Richland!O200+Saluda!O200+Spartanburg!O200+Sumter!O200+Union!O200+Williamsburg!O200+York!O200)</f>
        <v>16912121.578216836</v>
      </c>
      <c r="P200" s="12">
        <f>SUM(Abbeville!P200+Aiken!P200+Allendale!P200+Anderson!P200+Bamberg!P200+Barnwell!P200+Beaufort!P200+Berkeley!P200+Calhoun!P200+Charleston!P200+Cherokee!P200+Chester!P200+Chesterfield!P200+Clarendon!P200+Colleton!P200+Darlington!P200+Dorchester!P200+Dillon!P200+Edgefield!P200+Fairfield!P200+Florence!P200+Georgetown!P200+Greenville!P200+Greenwood!P200+Hampton!P200+Horry!P200+Jasper!P200+Kershaw!P200+Lancaster!P200+Laurens!P200+Lee!P200+Lexington!P200+Marion!P200+Marlboro!P200+McCormick!P200+Newberry!P200+Oconee!P200+Orangeburg!P200+Pickens!P200+Richland!P200+Saluda!P200+Spartanburg!P200+Sumter!P200+Union!P200+Williamsburg!P200+York!P200)</f>
        <v>21083244.753932927</v>
      </c>
      <c r="Q200" s="12">
        <f>SUM(Abbeville!Q200+Aiken!Q200+Allendale!Q200+Anderson!Q200+Bamberg!Q200+Barnwell!Q200+Beaufort!Q200+Berkeley!Q200+Calhoun!Q200+Charleston!Q200+Cherokee!Q200+Chester!Q200+Chesterfield!Q200+Clarendon!Q200+Colleton!Q200+Darlington!Q200+Dorchester!Q200+Dillon!Q200+Edgefield!Q200+Fairfield!Q200+Florence!Q200+Georgetown!Q200+Greenville!Q200+Greenwood!Q200+Hampton!Q200+Horry!Q200+Jasper!Q200+Kershaw!Q200+Lancaster!Q200+Laurens!Q200+Lee!Q200+Lexington!Q200+Marion!Q200+Marlboro!Q200+McCormick!Q200+Newberry!Q200+Oconee!Q200+Orangeburg!Q200+Pickens!Q200+Richland!Q200+Saluda!Q200+Spartanburg!Q200+Sumter!Q200+Union!Q200+Williamsburg!Q200+York!Q200)</f>
        <v>27215310.139984012</v>
      </c>
      <c r="R200" s="41">
        <f>SUM(Abbeville!R200+Aiken!R200+Allendale!R200+Anderson!R200+Bamberg!R200+Barnwell!R200+Beaufort!R200+Berkeley!R200+Calhoun!R200+Charleston!R200+Cherokee!R200+Chester!R200+Chesterfield!R200+Clarendon!R200+Colleton!R200+Darlington!R200+Dorchester!R200+Dillon!R200+Edgefield!R200+Fairfield!R200+Florence!R200+Georgetown!R200+Greenville!R200+Greenwood!R200+Hampton!R200+Horry!R200+Jasper!R200+Kershaw!R200+Lancaster!R200+Laurens!R200+Lee!R200+Lexington!R200+Marion!R200+Marlboro!R200+McCormick!R200+Newberry!R200+Oconee!R200+Orangeburg!R200+Pickens!R200+Richland!R200+Saluda!R200+Spartanburg!R200+Sumter!R200+Union!R200+Williamsburg!R200+York!R200)</f>
        <v>37083407</v>
      </c>
      <c r="S200" s="41">
        <f>SUM(Abbeville!S200+Aiken!S200+Allendale!S200+Anderson!S200+Bamberg!S200+Barnwell!S200+Beaufort!S200+Berkeley!S200+Calhoun!S200+Charleston!S200+Cherokee!S200+Chester!S200+Chesterfield!S200+Clarendon!S200+Colleton!S200+Darlington!S200+Dorchester!S200+Dillon!S200+Edgefield!S200+Fairfield!S200+Florence!S200+Georgetown!S200+Greenville!S200+Greenwood!S200+Hampton!S200+Horry!S200+Jasper!S200+Kershaw!S200+Lancaster!S200+Laurens!S200+Lee!S200+Lexington!S200+Marion!S200+Marlboro!S200+McCormick!S200+Newberry!S200+Oconee!S200+Orangeburg!S200+Pickens!S200+Richland!S200+Saluda!S200+Spartanburg!S200+Sumter!S200+Union!S200+Williamsburg!S200+York!S200)</f>
        <v>22566297</v>
      </c>
      <c r="T200" s="41">
        <f>SUM(Abbeville!T200+Aiken!T200+Allendale!T200+Anderson!T200+Bamberg!T200+Barnwell!T200+Beaufort!T200+Berkeley!T200+Calhoun!T200+Charleston!T200+Cherokee!T200+Chester!T200+Chesterfield!T200+Clarendon!T200+Colleton!T200+Darlington!T200+Dorchester!T200+Dillon!T200+Edgefield!T200+Fairfield!T200+Florence!T200+Georgetown!T200+Greenville!T200+Greenwood!T200+Hampton!T200+Horry!T200+Jasper!T200+Kershaw!T200+Lancaster!T200+Laurens!T200+Lee!T200+Lexington!T200+Marion!T200+Marlboro!T200+McCormick!T200+Newberry!T200+Oconee!T200+Orangeburg!T200+Pickens!T200+Richland!T200+Saluda!T200+Spartanburg!T200+Sumter!T200+Union!T200+Williamsburg!T200+York!T200)</f>
        <v>34175424.510000005</v>
      </c>
      <c r="U200" s="41">
        <f>SUM(Abbeville!U200+Aiken!U200+Allendale!U200+Anderson!U200+Bamberg!U200+Barnwell!U200+Beaufort!U200+Berkeley!U200+Calhoun!U200+Charleston!U200+Cherokee!U200+Chester!U200+Chesterfield!U200+Clarendon!U200+Colleton!U200+Darlington!U200+Dorchester!U200+Dillon!U200+Edgefield!U200+Fairfield!U200+Florence!U200+Georgetown!U200+Greenville!U200+Greenwood!U200+Hampton!U200+Horry!U200+Jasper!U200+Kershaw!U200+Lancaster!U200+Laurens!U200+Lee!U200+Lexington!U200+Marion!U200+Marlboro!U200+McCormick!U200+Newberry!U200+Oconee!U200+Orangeburg!U200+Pickens!U200+Richland!U200+Saluda!U200+Spartanburg!U200+Sumter!U200+Union!U200+Williamsburg!U200+York!U200)</f>
        <v>32752137.18</v>
      </c>
      <c r="V200" s="41">
        <f>SUM(Abbeville!V200+Aiken!V200+Allendale!V200+Anderson!V200+Bamberg!V200+Barnwell!V200+Beaufort!V200+Berkeley!V200+Calhoun!V200+Charleston!V200+Cherokee!V200+Chester!V200+Chesterfield!V200+Clarendon!V200+Colleton!V200+Darlington!V200+Dorchester!V200+Dillon!V200+Edgefield!V200+Fairfield!V200+Florence!V200+Georgetown!V200+Greenville!V200+Greenwood!V200+Hampton!V200+Horry!V200+Jasper!V200+Kershaw!V200+Lancaster!V200+Laurens!V200+Lee!V200+Lexington!V200+Marion!V200+Marlboro!V200+McCormick!V200+Newberry!V200+Oconee!V200+Orangeburg!V200+Pickens!V200+Richland!V200+Saluda!V200+Spartanburg!V200+Sumter!V200+Union!V200+Williamsburg!V200+York!V200)</f>
        <v>40977879.020000003</v>
      </c>
      <c r="W200" s="41">
        <f>SUM(Abbeville!W200+Aiken!W200+Allendale!W200+Anderson!W200+Bamberg!W200+Barnwell!W200+Beaufort!W200+Berkeley!W200+Calhoun!W200+Charleston!W200+Cherokee!W200+Chester!W200+Chesterfield!W200+Clarendon!W200+Colleton!W200+Darlington!W200+Dorchester!W200+Dillon!W200+Edgefield!W200+Fairfield!W200+Florence!W200+Georgetown!W200+Greenville!W200+Greenwood!W200+Hampton!W200+Horry!W200+Jasper!W200+Kershaw!W200+Lancaster!W200+Laurens!W200+Lee!W200+Lexington!W200+Marion!W200+Marlboro!W200+McCormick!W200+Newberry!W200+Oconee!W200+Orangeburg!W200+Pickens!W200+Richland!W200+Saluda!W200+Spartanburg!W200+Sumter!W200+Union!W200+Williamsburg!W200+York!W200)</f>
        <v>26172754.73</v>
      </c>
      <c r="X200" s="41">
        <f>SUM(Abbeville!X200+Aiken!X200+Allendale!X200+Anderson!X200+Bamberg!X200+Barnwell!X200+Beaufort!X200+Berkeley!X200+Calhoun!X200+Charleston!X200+Cherokee!X200+Chester!X200+Chesterfield!X200+Clarendon!X200+Colleton!X200+Darlington!X200+Dorchester!X200+Dillon!X200+Edgefield!X200+Fairfield!X200+Florence!X200+Georgetown!X200+Greenville!X200+Greenwood!X200+Hampton!X200+Horry!X200+Jasper!X200+Kershaw!X200+Lancaster!X200+Laurens!X200+Lee!X200+Lexington!X200+Marion!X200+Marlboro!X200+McCormick!X200+Newberry!X200+Oconee!X200+Orangeburg!X200+Pickens!X200+Richland!X200+Saluda!X200+Spartanburg!X200+Sumter!X200+Union!X200+Williamsburg!X200+York!X200)</f>
        <v>36505626.450000003</v>
      </c>
      <c r="Y200" s="41">
        <f>SUM(Abbeville!Y200+Aiken!Y200+Allendale!Y200+Anderson!Y200+Bamberg!Y200+Barnwell!Y200+Beaufort!Y200+Berkeley!Y200+Calhoun!Y200+Charleston!Y200+Cherokee!Y200+Chester!Y200+Chesterfield!Y200+Clarendon!Y200+Colleton!Y200+Darlington!Y200+Dorchester!Y200+Dillon!Y200+Edgefield!Y200+Fairfield!Y200+Florence!Y200+Georgetown!Y200+Greenville!Y200+Greenwood!Y200+Hampton!Y200+Horry!Y200+Jasper!Y200+Kershaw!Y200+Lancaster!Y200+Laurens!Y200+Lee!Y200+Lexington!Y200+Marion!Y200+Marlboro!Y200+McCormick!Y200+Newberry!Y200+Oconee!Y200+Orangeburg!Y200+Pickens!Y200+Richland!Y200+Saluda!Y200+Spartanburg!Y200+Sumter!Y200+Union!Y200+Williamsburg!Y200+York!Y200)</f>
        <v>26739807</v>
      </c>
      <c r="Z200" s="41">
        <f>SUM(Abbeville!Z200+Aiken!Z200+Allendale!Z200+Anderson!Z200+Bamberg!Z200+Barnwell!Z200+Beaufort!Z200+Berkeley!Z200+Calhoun!Z200+Charleston!Z200+Cherokee!Z200+Chester!Z200+Chesterfield!Z200+Clarendon!Z200+Colleton!Z200+Darlington!Z200+Dorchester!Z200+Dillon!Z200+Edgefield!Z200+Fairfield!Z200+Florence!Z200+Georgetown!Z200+Greenville!Z200+Greenwood!Z200+Hampton!Z200+Horry!Z200+Jasper!Z200+Kershaw!Z200+Lancaster!Z200+Laurens!Z200+Lee!Z200+Lexington!Z200+Marion!Z200+Marlboro!Z200+McCormick!Z200+Newberry!Z200+Oconee!Z200+Orangeburg!Z200+Pickens!Z200+Richland!Z200+Saluda!Z200+Spartanburg!Z200+Sumter!Z200+Union!Z200+Williamsburg!Z200+York!Z200)</f>
        <v>35737488</v>
      </c>
      <c r="AA200" s="41">
        <f>SUM(Abbeville!AA200+Aiken!AA200+Allendale!AA200+Anderson!AA200+Bamberg!AA200+Barnwell!AA200+Beaufort!AA200+Berkeley!AA200+Calhoun!AA200+Charleston!AA200+Cherokee!AA200+Chester!AA200+Chesterfield!AA200+Clarendon!AA200+Colleton!AA200+Darlington!AA200+Dorchester!AA200+Dillon!AA200+Edgefield!AA200+Fairfield!AA200+Florence!AA200+Georgetown!AA200+Greenville!AA200+Greenwood!AA200+Hampton!AA200+Horry!AA200+Jasper!AA200+Kershaw!AA200+Lancaster!AA200+Laurens!AA200+Lee!AA200+Lexington!AA200+Marion!AA200+Marlboro!AA200+McCormick!AA200+Newberry!AA200+Oconee!AA200+Orangeburg!AA200+Pickens!AA200+Richland!AA200+Saluda!AA200+Spartanburg!AA200+Sumter!AA200+Union!AA200+Williamsburg!AA200+York!AA200)</f>
        <v>21792030</v>
      </c>
      <c r="AB200" s="41">
        <v>21131854</v>
      </c>
      <c r="AC200" s="41">
        <v>22603573</v>
      </c>
      <c r="AD200" s="41">
        <v>19190456</v>
      </c>
      <c r="AE200" s="41">
        <v>26798939</v>
      </c>
      <c r="AF200" s="41">
        <v>31667362</v>
      </c>
      <c r="AG200" s="41">
        <v>31280616</v>
      </c>
      <c r="AH200" s="41">
        <v>30141228</v>
      </c>
      <c r="AI200" s="13">
        <v>6.097192055577505E-2</v>
      </c>
      <c r="AJ200" s="13">
        <v>-3.6424730254672737E-2</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f>SUM(Abbeville!O201+Aiken!O201+Allendale!O201+Anderson!O201+Bamberg!O201+Barnwell!O201+Beaufort!O201+Berkeley!O201+Calhoun!O201+Charleston!O201+Cherokee!O201+Chester!O201+Chesterfield!O201+Clarendon!O201+Colleton!O201+Darlington!O201+Dorchester!O201+Dillon!O201+Edgefield!O201+Fairfield!O201+Florence!O201+Georgetown!O201+Greenville!O201+Greenwood!O201+Hampton!O201+Horry!O201+Jasper!O201+Kershaw!O201+Lancaster!O201+Laurens!O201+Lee!O201+Lexington!O201+Marion!O201+Marlboro!O201+McCormick!O201+Newberry!O201+Oconee!O201+Orangeburg!O201+Pickens!O201+Richland!O201+Saluda!O201+Spartanburg!O201+Sumter!O201+Union!O201+Williamsburg!O201+York!O201)</f>
        <v>0</v>
      </c>
      <c r="P201" s="12">
        <f>SUM(Abbeville!P201+Aiken!P201+Allendale!P201+Anderson!P201+Bamberg!P201+Barnwell!P201+Beaufort!P201+Berkeley!P201+Calhoun!P201+Charleston!P201+Cherokee!P201+Chester!P201+Chesterfield!P201+Clarendon!P201+Colleton!P201+Darlington!P201+Dorchester!P201+Dillon!P201+Edgefield!P201+Fairfield!P201+Florence!P201+Georgetown!P201+Greenville!P201+Greenwood!P201+Hampton!P201+Horry!P201+Jasper!P201+Kershaw!P201+Lancaster!P201+Laurens!P201+Lee!P201+Lexington!P201+Marion!P201+Marlboro!P201+McCormick!P201+Newberry!P201+Oconee!P201+Orangeburg!P201+Pickens!P201+Richland!P201+Saluda!P201+Spartanburg!P201+Sumter!P201+Union!P201+Williamsburg!P201+York!P201)</f>
        <v>0</v>
      </c>
      <c r="Q201" s="12">
        <f>SUM(Abbeville!Q201+Aiken!Q201+Allendale!Q201+Anderson!Q201+Bamberg!Q201+Barnwell!Q201+Beaufort!Q201+Berkeley!Q201+Calhoun!Q201+Charleston!Q201+Cherokee!Q201+Chester!Q201+Chesterfield!Q201+Clarendon!Q201+Colleton!Q201+Darlington!Q201+Dorchester!Q201+Dillon!Q201+Edgefield!Q201+Fairfield!Q201+Florence!Q201+Georgetown!Q201+Greenville!Q201+Greenwood!Q201+Hampton!Q201+Horry!Q201+Jasper!Q201+Kershaw!Q201+Lancaster!Q201+Laurens!Q201+Lee!Q201+Lexington!Q201+Marion!Q201+Marlboro!Q201+McCormick!Q201+Newberry!Q201+Oconee!Q201+Orangeburg!Q201+Pickens!Q201+Richland!Q201+Saluda!Q201+Spartanburg!Q201+Sumter!Q201+Union!Q201+Williamsburg!Q201+York!Q201)</f>
        <v>0</v>
      </c>
      <c r="R201" s="41">
        <f>SUM(Abbeville!R201+Aiken!R201+Allendale!R201+Anderson!R201+Bamberg!R201+Barnwell!R201+Beaufort!R201+Berkeley!R201+Calhoun!R201+Charleston!R201+Cherokee!R201+Chester!R201+Chesterfield!R201+Clarendon!R201+Colleton!R201+Darlington!R201+Dorchester!R201+Dillon!R201+Edgefield!R201+Fairfield!R201+Florence!R201+Georgetown!R201+Greenville!R201+Greenwood!R201+Hampton!R201+Horry!R201+Jasper!R201+Kershaw!R201+Lancaster!R201+Laurens!R201+Lee!R201+Lexington!R201+Marion!R201+Marlboro!R201+McCormick!R201+Newberry!R201+Oconee!R201+Orangeburg!R201+Pickens!R201+Richland!R201+Saluda!R201+Spartanburg!R201+Sumter!R201+Union!R201+Williamsburg!R201+York!R201)</f>
        <v>0</v>
      </c>
      <c r="S201" s="41">
        <f>SUM(Abbeville!S201+Aiken!S201+Allendale!S201+Anderson!S201+Bamberg!S201+Barnwell!S201+Beaufort!S201+Berkeley!S201+Calhoun!S201+Charleston!S201+Cherokee!S201+Chester!S201+Chesterfield!S201+Clarendon!S201+Colleton!S201+Darlington!S201+Dorchester!S201+Dillon!S201+Edgefield!S201+Fairfield!S201+Florence!S201+Georgetown!S201+Greenville!S201+Greenwood!S201+Hampton!S201+Horry!S201+Jasper!S201+Kershaw!S201+Lancaster!S201+Laurens!S201+Lee!S201+Lexington!S201+Marion!S201+Marlboro!S201+McCormick!S201+Newberry!S201+Oconee!S201+Orangeburg!S201+Pickens!S201+Richland!S201+Saluda!S201+Spartanburg!S201+Sumter!S201+Union!S201+Williamsburg!S201+York!S201)</f>
        <v>0</v>
      </c>
      <c r="T201" s="41">
        <f>SUM(Abbeville!T201+Aiken!T201+Allendale!T201+Anderson!T201+Bamberg!T201+Barnwell!T201+Beaufort!T201+Berkeley!T201+Calhoun!T201+Charleston!T201+Cherokee!T201+Chester!T201+Chesterfield!T201+Clarendon!T201+Colleton!T201+Darlington!T201+Dorchester!T201+Dillon!T201+Edgefield!T201+Fairfield!T201+Florence!T201+Georgetown!T201+Greenville!T201+Greenwood!T201+Hampton!T201+Horry!T201+Jasper!T201+Kershaw!T201+Lancaster!T201+Laurens!T201+Lee!T201+Lexington!T201+Marion!T201+Marlboro!T201+McCormick!T201+Newberry!T201+Oconee!T201+Orangeburg!T201+Pickens!T201+Richland!T201+Saluda!T201+Spartanburg!T201+Sumter!T201+Union!T201+Williamsburg!T201+York!T201)</f>
        <v>0</v>
      </c>
      <c r="U201" s="41">
        <f>SUM(Abbeville!U201+Aiken!U201+Allendale!U201+Anderson!U201+Bamberg!U201+Barnwell!U201+Beaufort!U201+Berkeley!U201+Calhoun!U201+Charleston!U201+Cherokee!U201+Chester!U201+Chesterfield!U201+Clarendon!U201+Colleton!U201+Darlington!U201+Dorchester!U201+Dillon!U201+Edgefield!U201+Fairfield!U201+Florence!U201+Georgetown!U201+Greenville!U201+Greenwood!U201+Hampton!U201+Horry!U201+Jasper!U201+Kershaw!U201+Lancaster!U201+Laurens!U201+Lee!U201+Lexington!U201+Marion!U201+Marlboro!U201+McCormick!U201+Newberry!U201+Oconee!U201+Orangeburg!U201+Pickens!U201+Richland!U201+Saluda!U201+Spartanburg!U201+Sumter!U201+Union!U201+Williamsburg!U201+York!U201)</f>
        <v>0</v>
      </c>
      <c r="V201" s="41">
        <f>SUM(Abbeville!V201+Aiken!V201+Allendale!V201+Anderson!V201+Bamberg!V201+Barnwell!V201+Beaufort!V201+Berkeley!V201+Calhoun!V201+Charleston!V201+Cherokee!V201+Chester!V201+Chesterfield!V201+Clarendon!V201+Colleton!V201+Darlington!V201+Dorchester!V201+Dillon!V201+Edgefield!V201+Fairfield!V201+Florence!V201+Georgetown!V201+Greenville!V201+Greenwood!V201+Hampton!V201+Horry!V201+Jasper!V201+Kershaw!V201+Lancaster!V201+Laurens!V201+Lee!V201+Lexington!V201+Marion!V201+Marlboro!V201+McCormick!V201+Newberry!V201+Oconee!V201+Orangeburg!V201+Pickens!V201+Richland!V201+Saluda!V201+Spartanburg!V201+Sumter!V201+Union!V201+Williamsburg!V201+York!V201)</f>
        <v>0</v>
      </c>
      <c r="W201" s="41">
        <f>SUM(Abbeville!W201+Aiken!W201+Allendale!W201+Anderson!W201+Bamberg!W201+Barnwell!W201+Beaufort!W201+Berkeley!W201+Calhoun!W201+Charleston!W201+Cherokee!W201+Chester!W201+Chesterfield!W201+Clarendon!W201+Colleton!W201+Darlington!W201+Dorchester!W201+Dillon!W201+Edgefield!W201+Fairfield!W201+Florence!W201+Georgetown!W201+Greenville!W201+Greenwood!W201+Hampton!W201+Horry!W201+Jasper!W201+Kershaw!W201+Lancaster!W201+Laurens!W201+Lee!W201+Lexington!W201+Marion!W201+Marlboro!W201+McCormick!W201+Newberry!W201+Oconee!W201+Orangeburg!W201+Pickens!W201+Richland!W201+Saluda!W201+Spartanburg!W201+Sumter!W201+Union!W201+Williamsburg!W201+York!W201)</f>
        <v>0</v>
      </c>
      <c r="X201" s="41">
        <f>SUM(Abbeville!X201+Aiken!X201+Allendale!X201+Anderson!X201+Bamberg!X201+Barnwell!X201+Beaufort!X201+Berkeley!X201+Calhoun!X201+Charleston!X201+Cherokee!X201+Chester!X201+Chesterfield!X201+Clarendon!X201+Colleton!X201+Darlington!X201+Dorchester!X201+Dillon!X201+Edgefield!X201+Fairfield!X201+Florence!X201+Georgetown!X201+Greenville!X201+Greenwood!X201+Hampton!X201+Horry!X201+Jasper!X201+Kershaw!X201+Lancaster!X201+Laurens!X201+Lee!X201+Lexington!X201+Marion!X201+Marlboro!X201+McCormick!X201+Newberry!X201+Oconee!X201+Orangeburg!X201+Pickens!X201+Richland!X201+Saluda!X201+Spartanburg!X201+Sumter!X201+Union!X201+Williamsburg!X201+York!X201)</f>
        <v>0</v>
      </c>
      <c r="Y201" s="41">
        <f>SUM(Abbeville!Y201+Aiken!Y201+Allendale!Y201+Anderson!Y201+Bamberg!Y201+Barnwell!Y201+Beaufort!Y201+Berkeley!Y201+Calhoun!Y201+Charleston!Y201+Cherokee!Y201+Chester!Y201+Chesterfield!Y201+Clarendon!Y201+Colleton!Y201+Darlington!Y201+Dorchester!Y201+Dillon!Y201+Edgefield!Y201+Fairfield!Y201+Florence!Y201+Georgetown!Y201+Greenville!Y201+Greenwood!Y201+Hampton!Y201+Horry!Y201+Jasper!Y201+Kershaw!Y201+Lancaster!Y201+Laurens!Y201+Lee!Y201+Lexington!Y201+Marion!Y201+Marlboro!Y201+McCormick!Y201+Newberry!Y201+Oconee!Y201+Orangeburg!Y201+Pickens!Y201+Richland!Y201+Saluda!Y201+Spartanburg!Y201+Sumter!Y201+Union!Y201+Williamsburg!Y201+York!Y201)</f>
        <v>0</v>
      </c>
      <c r="Z201" s="41">
        <f>SUM(Abbeville!Z201+Aiken!Z201+Allendale!Z201+Anderson!Z201+Bamberg!Z201+Barnwell!Z201+Beaufort!Z201+Berkeley!Z201+Calhoun!Z201+Charleston!Z201+Cherokee!Z201+Chester!Z201+Chesterfield!Z201+Clarendon!Z201+Colleton!Z201+Darlington!Z201+Dorchester!Z201+Dillon!Z201+Edgefield!Z201+Fairfield!Z201+Florence!Z201+Georgetown!Z201+Greenville!Z201+Greenwood!Z201+Hampton!Z201+Horry!Z201+Jasper!Z201+Kershaw!Z201+Lancaster!Z201+Laurens!Z201+Lee!Z201+Lexington!Z201+Marion!Z201+Marlboro!Z201+McCormick!Z201+Newberry!Z201+Oconee!Z201+Orangeburg!Z201+Pickens!Z201+Richland!Z201+Saluda!Z201+Spartanburg!Z201+Sumter!Z201+Union!Z201+Williamsburg!Z201+York!Z201)</f>
        <v>0</v>
      </c>
      <c r="AA201" s="41">
        <f>SUM(Abbeville!AA201+Aiken!AA201+Allendale!AA201+Anderson!AA201+Bamberg!AA201+Barnwell!AA201+Beaufort!AA201+Berkeley!AA201+Calhoun!AA201+Charleston!AA201+Cherokee!AA201+Chester!AA201+Chesterfield!AA201+Clarendon!AA201+Colleton!AA201+Darlington!AA201+Dorchester!AA201+Dillon!AA201+Edgefield!AA201+Fairfield!AA201+Florence!AA201+Georgetown!AA201+Greenville!AA201+Greenwood!AA201+Hampton!AA201+Horry!AA201+Jasper!AA201+Kershaw!AA201+Lancaster!AA201+Laurens!AA201+Lee!AA201+Lexington!AA201+Marion!AA201+Marlboro!AA201+McCormick!AA201+Newberry!AA201+Oconee!AA201+Orangeburg!AA201+Pickens!AA201+Richland!AA201+Saluda!AA201+Spartanburg!AA201+Sumter!AA201+Union!AA201+Williamsburg!AA201+York!AA201)</f>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f>SUM(Abbeville!O202+Aiken!O202+Allendale!O202+Anderson!O202+Bamberg!O202+Barnwell!O202+Beaufort!O202+Berkeley!O202+Calhoun!O202+Charleston!O202+Cherokee!O202+Chester!O202+Chesterfield!O202+Clarendon!O202+Colleton!O202+Darlington!O202+Dorchester!O202+Dillon!O202+Edgefield!O202+Fairfield!O202+Florence!O202+Georgetown!O202+Greenville!O202+Greenwood!O202+Hampton!O202+Horry!O202+Jasper!O202+Kershaw!O202+Lancaster!O202+Laurens!O202+Lee!O202+Lexington!O202+Marion!O202+Marlboro!O202+McCormick!O202+Newberry!O202+Oconee!O202+Orangeburg!O202+Pickens!O202+Richland!O202+Saluda!O202+Spartanburg!O202+Sumter!O202+Union!O202+Williamsburg!O202+York!O202)</f>
        <v>0</v>
      </c>
      <c r="P202" s="12">
        <f>SUM(Abbeville!P202+Aiken!P202+Allendale!P202+Anderson!P202+Bamberg!P202+Barnwell!P202+Beaufort!P202+Berkeley!P202+Calhoun!P202+Charleston!P202+Cherokee!P202+Chester!P202+Chesterfield!P202+Clarendon!P202+Colleton!P202+Darlington!P202+Dorchester!P202+Dillon!P202+Edgefield!P202+Fairfield!P202+Florence!P202+Georgetown!P202+Greenville!P202+Greenwood!P202+Hampton!P202+Horry!P202+Jasper!P202+Kershaw!P202+Lancaster!P202+Laurens!P202+Lee!P202+Lexington!P202+Marion!P202+Marlboro!P202+McCormick!P202+Newberry!P202+Oconee!P202+Orangeburg!P202+Pickens!P202+Richland!P202+Saluda!P202+Spartanburg!P202+Sumter!P202+Union!P202+Williamsburg!P202+York!P202)</f>
        <v>0</v>
      </c>
      <c r="Q202" s="12">
        <f>SUM(Abbeville!Q202+Aiken!Q202+Allendale!Q202+Anderson!Q202+Bamberg!Q202+Barnwell!Q202+Beaufort!Q202+Berkeley!Q202+Calhoun!Q202+Charleston!Q202+Cherokee!Q202+Chester!Q202+Chesterfield!Q202+Clarendon!Q202+Colleton!Q202+Darlington!Q202+Dorchester!Q202+Dillon!Q202+Edgefield!Q202+Fairfield!Q202+Florence!Q202+Georgetown!Q202+Greenville!Q202+Greenwood!Q202+Hampton!Q202+Horry!Q202+Jasper!Q202+Kershaw!Q202+Lancaster!Q202+Laurens!Q202+Lee!Q202+Lexington!Q202+Marion!Q202+Marlboro!Q202+McCormick!Q202+Newberry!Q202+Oconee!Q202+Orangeburg!Q202+Pickens!Q202+Richland!Q202+Saluda!Q202+Spartanburg!Q202+Sumter!Q202+Union!Q202+Williamsburg!Q202+York!Q202)</f>
        <v>0</v>
      </c>
      <c r="R202" s="41">
        <f>SUM(Abbeville!R202+Aiken!R202+Allendale!R202+Anderson!R202+Bamberg!R202+Barnwell!R202+Beaufort!R202+Berkeley!R202+Calhoun!R202+Charleston!R202+Cherokee!R202+Chester!R202+Chesterfield!R202+Clarendon!R202+Colleton!R202+Darlington!R202+Dorchester!R202+Dillon!R202+Edgefield!R202+Fairfield!R202+Florence!R202+Georgetown!R202+Greenville!R202+Greenwood!R202+Hampton!R202+Horry!R202+Jasper!R202+Kershaw!R202+Lancaster!R202+Laurens!R202+Lee!R202+Lexington!R202+Marion!R202+Marlboro!R202+McCormick!R202+Newberry!R202+Oconee!R202+Orangeburg!R202+Pickens!R202+Richland!R202+Saluda!R202+Spartanburg!R202+Sumter!R202+Union!R202+Williamsburg!R202+York!R202)</f>
        <v>0</v>
      </c>
      <c r="S202" s="41">
        <f>SUM(Abbeville!S202+Aiken!S202+Allendale!S202+Anderson!S202+Bamberg!S202+Barnwell!S202+Beaufort!S202+Berkeley!S202+Calhoun!S202+Charleston!S202+Cherokee!S202+Chester!S202+Chesterfield!S202+Clarendon!S202+Colleton!S202+Darlington!S202+Dorchester!S202+Dillon!S202+Edgefield!S202+Fairfield!S202+Florence!S202+Georgetown!S202+Greenville!S202+Greenwood!S202+Hampton!S202+Horry!S202+Jasper!S202+Kershaw!S202+Lancaster!S202+Laurens!S202+Lee!S202+Lexington!S202+Marion!S202+Marlboro!S202+McCormick!S202+Newberry!S202+Oconee!S202+Orangeburg!S202+Pickens!S202+Richland!S202+Saluda!S202+Spartanburg!S202+Sumter!S202+Union!S202+Williamsburg!S202+York!S202)</f>
        <v>0</v>
      </c>
      <c r="T202" s="41">
        <f>SUM(Abbeville!T202+Aiken!T202+Allendale!T202+Anderson!T202+Bamberg!T202+Barnwell!T202+Beaufort!T202+Berkeley!T202+Calhoun!T202+Charleston!T202+Cherokee!T202+Chester!T202+Chesterfield!T202+Clarendon!T202+Colleton!T202+Darlington!T202+Dorchester!T202+Dillon!T202+Edgefield!T202+Fairfield!T202+Florence!T202+Georgetown!T202+Greenville!T202+Greenwood!T202+Hampton!T202+Horry!T202+Jasper!T202+Kershaw!T202+Lancaster!T202+Laurens!T202+Lee!T202+Lexington!T202+Marion!T202+Marlboro!T202+McCormick!T202+Newberry!T202+Oconee!T202+Orangeburg!T202+Pickens!T202+Richland!T202+Saluda!T202+Spartanburg!T202+Sumter!T202+Union!T202+Williamsburg!T202+York!T202)</f>
        <v>0</v>
      </c>
      <c r="U202" s="41">
        <f>SUM(Abbeville!U202+Aiken!U202+Allendale!U202+Anderson!U202+Bamberg!U202+Barnwell!U202+Beaufort!U202+Berkeley!U202+Calhoun!U202+Charleston!U202+Cherokee!U202+Chester!U202+Chesterfield!U202+Clarendon!U202+Colleton!U202+Darlington!U202+Dorchester!U202+Dillon!U202+Edgefield!U202+Fairfield!U202+Florence!U202+Georgetown!U202+Greenville!U202+Greenwood!U202+Hampton!U202+Horry!U202+Jasper!U202+Kershaw!U202+Lancaster!U202+Laurens!U202+Lee!U202+Lexington!U202+Marion!U202+Marlboro!U202+McCormick!U202+Newberry!U202+Oconee!U202+Orangeburg!U202+Pickens!U202+Richland!U202+Saluda!U202+Spartanburg!U202+Sumter!U202+Union!U202+Williamsburg!U202+York!U202)</f>
        <v>0</v>
      </c>
      <c r="V202" s="41">
        <f>SUM(Abbeville!V202+Aiken!V202+Allendale!V202+Anderson!V202+Bamberg!V202+Barnwell!V202+Beaufort!V202+Berkeley!V202+Calhoun!V202+Charleston!V202+Cherokee!V202+Chester!V202+Chesterfield!V202+Clarendon!V202+Colleton!V202+Darlington!V202+Dorchester!V202+Dillon!V202+Edgefield!V202+Fairfield!V202+Florence!V202+Georgetown!V202+Greenville!V202+Greenwood!V202+Hampton!V202+Horry!V202+Jasper!V202+Kershaw!V202+Lancaster!V202+Laurens!V202+Lee!V202+Lexington!V202+Marion!V202+Marlboro!V202+McCormick!V202+Newberry!V202+Oconee!V202+Orangeburg!V202+Pickens!V202+Richland!V202+Saluda!V202+Spartanburg!V202+Sumter!V202+Union!V202+Williamsburg!V202+York!V202)</f>
        <v>0</v>
      </c>
      <c r="W202" s="41">
        <f>SUM(Abbeville!W202+Aiken!W202+Allendale!W202+Anderson!W202+Bamberg!W202+Barnwell!W202+Beaufort!W202+Berkeley!W202+Calhoun!W202+Charleston!W202+Cherokee!W202+Chester!W202+Chesterfield!W202+Clarendon!W202+Colleton!W202+Darlington!W202+Dorchester!W202+Dillon!W202+Edgefield!W202+Fairfield!W202+Florence!W202+Georgetown!W202+Greenville!W202+Greenwood!W202+Hampton!W202+Horry!W202+Jasper!W202+Kershaw!W202+Lancaster!W202+Laurens!W202+Lee!W202+Lexington!W202+Marion!W202+Marlboro!W202+McCormick!W202+Newberry!W202+Oconee!W202+Orangeburg!W202+Pickens!W202+Richland!W202+Saluda!W202+Spartanburg!W202+Sumter!W202+Union!W202+Williamsburg!W202+York!W202)</f>
        <v>0</v>
      </c>
      <c r="X202" s="41">
        <f>SUM(Abbeville!X202+Aiken!X202+Allendale!X202+Anderson!X202+Bamberg!X202+Barnwell!X202+Beaufort!X202+Berkeley!X202+Calhoun!X202+Charleston!X202+Cherokee!X202+Chester!X202+Chesterfield!X202+Clarendon!X202+Colleton!X202+Darlington!X202+Dorchester!X202+Dillon!X202+Edgefield!X202+Fairfield!X202+Florence!X202+Georgetown!X202+Greenville!X202+Greenwood!X202+Hampton!X202+Horry!X202+Jasper!X202+Kershaw!X202+Lancaster!X202+Laurens!X202+Lee!X202+Lexington!X202+Marion!X202+Marlboro!X202+McCormick!X202+Newberry!X202+Oconee!X202+Orangeburg!X202+Pickens!X202+Richland!X202+Saluda!X202+Spartanburg!X202+Sumter!X202+Union!X202+Williamsburg!X202+York!X202)</f>
        <v>0</v>
      </c>
      <c r="Y202" s="41">
        <f>SUM(Abbeville!Y202+Aiken!Y202+Allendale!Y202+Anderson!Y202+Bamberg!Y202+Barnwell!Y202+Beaufort!Y202+Berkeley!Y202+Calhoun!Y202+Charleston!Y202+Cherokee!Y202+Chester!Y202+Chesterfield!Y202+Clarendon!Y202+Colleton!Y202+Darlington!Y202+Dorchester!Y202+Dillon!Y202+Edgefield!Y202+Fairfield!Y202+Florence!Y202+Georgetown!Y202+Greenville!Y202+Greenwood!Y202+Hampton!Y202+Horry!Y202+Jasper!Y202+Kershaw!Y202+Lancaster!Y202+Laurens!Y202+Lee!Y202+Lexington!Y202+Marion!Y202+Marlboro!Y202+McCormick!Y202+Newberry!Y202+Oconee!Y202+Orangeburg!Y202+Pickens!Y202+Richland!Y202+Saluda!Y202+Spartanburg!Y202+Sumter!Y202+Union!Y202+Williamsburg!Y202+York!Y202)</f>
        <v>0</v>
      </c>
      <c r="Z202" s="41">
        <f>SUM(Abbeville!Z202+Aiken!Z202+Allendale!Z202+Anderson!Z202+Bamberg!Z202+Barnwell!Z202+Beaufort!Z202+Berkeley!Z202+Calhoun!Z202+Charleston!Z202+Cherokee!Z202+Chester!Z202+Chesterfield!Z202+Clarendon!Z202+Colleton!Z202+Darlington!Z202+Dorchester!Z202+Dillon!Z202+Edgefield!Z202+Fairfield!Z202+Florence!Z202+Georgetown!Z202+Greenville!Z202+Greenwood!Z202+Hampton!Z202+Horry!Z202+Jasper!Z202+Kershaw!Z202+Lancaster!Z202+Laurens!Z202+Lee!Z202+Lexington!Z202+Marion!Z202+Marlboro!Z202+McCormick!Z202+Newberry!Z202+Oconee!Z202+Orangeburg!Z202+Pickens!Z202+Richland!Z202+Saluda!Z202+Spartanburg!Z202+Sumter!Z202+Union!Z202+Williamsburg!Z202+York!Z202)</f>
        <v>0</v>
      </c>
      <c r="AA202" s="41">
        <f>SUM(Abbeville!AA202+Aiken!AA202+Allendale!AA202+Anderson!AA202+Bamberg!AA202+Barnwell!AA202+Beaufort!AA202+Berkeley!AA202+Calhoun!AA202+Charleston!AA202+Cherokee!AA202+Chester!AA202+Chesterfield!AA202+Clarendon!AA202+Colleton!AA202+Darlington!AA202+Dorchester!AA202+Dillon!AA202+Edgefield!AA202+Fairfield!AA202+Florence!AA202+Georgetown!AA202+Greenville!AA202+Greenwood!AA202+Hampton!AA202+Horry!AA202+Jasper!AA202+Kershaw!AA202+Lancaster!AA202+Laurens!AA202+Lee!AA202+Lexington!AA202+Marion!AA202+Marlboro!AA202+McCormick!AA202+Newberry!AA202+Oconee!AA202+Orangeburg!AA202+Pickens!AA202+Richland!AA202+Saluda!AA202+Spartanburg!AA202+Sumter!AA202+Union!AA202+Williamsburg!AA202+York!AA202)</f>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35766463</v>
      </c>
      <c r="H204" s="12">
        <v>47176530</v>
      </c>
      <c r="I204" s="12">
        <v>47049848</v>
      </c>
      <c r="J204" s="12">
        <v>69995489</v>
      </c>
      <c r="K204" s="12">
        <v>68766751</v>
      </c>
      <c r="L204" s="12">
        <v>58622755</v>
      </c>
      <c r="M204" s="12">
        <v>58278915</v>
      </c>
      <c r="N204" s="12">
        <v>51593094</v>
      </c>
      <c r="O204" s="12">
        <f>SUM(Abbeville!O204+Aiken!O204+Allendale!O204+Anderson!O204+Bamberg!O204+Barnwell!O204+Beaufort!O204+Berkeley!O204+Calhoun!O204+Charleston!O204+Cherokee!O204+Chester!O204+Chesterfield!O204+Clarendon!O204+Colleton!O204+Darlington!O204+Dorchester!O204+Dillon!O204+Edgefield!O204+Fairfield!O204+Florence!O204+Georgetown!O204+Greenville!O204+Greenwood!O204+Hampton!O204+Horry!O204+Jasper!O204+Kershaw!O204+Lancaster!O204+Laurens!O204+Lee!O204+Lexington!O204+Marion!O204+Marlboro!O204+McCormick!O204+Newberry!O204+Oconee!O204+Orangeburg!O204+Pickens!O204+Richland!O204+Saluda!O204+Spartanburg!O204+Sumter!O204+Union!O204+Williamsburg!O204+York!O204)</f>
        <v>49899659.075248048</v>
      </c>
      <c r="P204" s="12">
        <f>SUM(Abbeville!P204+Aiken!P204+Allendale!P204+Anderson!P204+Bamberg!P204+Barnwell!P204+Beaufort!P204+Berkeley!P204+Calhoun!P204+Charleston!P204+Cherokee!P204+Chester!P204+Chesterfield!P204+Clarendon!P204+Colleton!P204+Darlington!P204+Dorchester!P204+Dillon!P204+Edgefield!P204+Fairfield!P204+Florence!P204+Georgetown!P204+Greenville!P204+Greenwood!P204+Hampton!P204+Horry!P204+Jasper!P204+Kershaw!P204+Lancaster!P204+Laurens!P204+Lee!P204+Lexington!P204+Marion!P204+Marlboro!P204+McCormick!P204+Newberry!P204+Oconee!P204+Orangeburg!P204+Pickens!P204+Richland!P204+Saluda!P204+Spartanburg!P204+Sumter!P204+Union!P204+Williamsburg!P204+York!P204)</f>
        <v>54762850.000970788</v>
      </c>
      <c r="Q204" s="12">
        <f>SUM(Abbeville!Q204+Aiken!Q204+Allendale!Q204+Anderson!Q204+Bamberg!Q204+Barnwell!Q204+Beaufort!Q204+Berkeley!Q204+Calhoun!Q204+Charleston!Q204+Cherokee!Q204+Chester!Q204+Chesterfield!Q204+Clarendon!Q204+Colleton!Q204+Darlington!Q204+Dorchester!Q204+Dillon!Q204+Edgefield!Q204+Fairfield!Q204+Florence!Q204+Georgetown!Q204+Greenville!Q204+Greenwood!Q204+Hampton!Q204+Horry!Q204+Jasper!Q204+Kershaw!Q204+Lancaster!Q204+Laurens!Q204+Lee!Q204+Lexington!Q204+Marion!Q204+Marlboro!Q204+McCormick!Q204+Newberry!Q204+Oconee!Q204+Orangeburg!Q204+Pickens!Q204+Richland!Q204+Saluda!Q204+Spartanburg!Q204+Sumter!Q204+Union!Q204+Williamsburg!Q204+York!Q204)</f>
        <v>69429781.022944674</v>
      </c>
      <c r="R204" s="41">
        <f>SUM(Abbeville!R204+Aiken!R204+Allendale!R204+Anderson!R204+Bamberg!R204+Barnwell!R204+Beaufort!R204+Berkeley!R204+Calhoun!R204+Charleston!R204+Cherokee!R204+Chester!R204+Chesterfield!R204+Clarendon!R204+Colleton!R204+Darlington!R204+Dorchester!R204+Dillon!R204+Edgefield!R204+Fairfield!R204+Florence!R204+Georgetown!R204+Greenville!R204+Greenwood!R204+Hampton!R204+Horry!R204+Jasper!R204+Kershaw!R204+Lancaster!R204+Laurens!R204+Lee!R204+Lexington!R204+Marion!R204+Marlboro!R204+McCormick!R204+Newberry!R204+Oconee!R204+Orangeburg!R204+Pickens!R204+Richland!R204+Saluda!R204+Spartanburg!R204+Sumter!R204+Union!R204+Williamsburg!R204+York!R204)</f>
        <v>72158771</v>
      </c>
      <c r="S204" s="41">
        <f>SUM(Abbeville!S204+Aiken!S204+Allendale!S204+Anderson!S204+Bamberg!S204+Barnwell!S204+Beaufort!S204+Berkeley!S204+Calhoun!S204+Charleston!S204+Cherokee!S204+Chester!S204+Chesterfield!S204+Clarendon!S204+Colleton!S204+Darlington!S204+Dorchester!S204+Dillon!S204+Edgefield!S204+Fairfield!S204+Florence!S204+Georgetown!S204+Greenville!S204+Greenwood!S204+Hampton!S204+Horry!S204+Jasper!S204+Kershaw!S204+Lancaster!S204+Laurens!S204+Lee!S204+Lexington!S204+Marion!S204+Marlboro!S204+McCormick!S204+Newberry!S204+Oconee!S204+Orangeburg!S204+Pickens!S204+Richland!S204+Saluda!S204+Spartanburg!S204+Sumter!S204+Union!S204+Williamsburg!S204+York!S204)</f>
        <v>62071241</v>
      </c>
      <c r="T204" s="41">
        <f>SUM(Abbeville!T204+Aiken!T204+Allendale!T204+Anderson!T204+Bamberg!T204+Barnwell!T204+Beaufort!T204+Berkeley!T204+Calhoun!T204+Charleston!T204+Cherokee!T204+Chester!T204+Chesterfield!T204+Clarendon!T204+Colleton!T204+Darlington!T204+Dorchester!T204+Dillon!T204+Edgefield!T204+Fairfield!T204+Florence!T204+Georgetown!T204+Greenville!T204+Greenwood!T204+Hampton!T204+Horry!T204+Jasper!T204+Kershaw!T204+Lancaster!T204+Laurens!T204+Lee!T204+Lexington!T204+Marion!T204+Marlboro!T204+McCormick!T204+Newberry!T204+Oconee!T204+Orangeburg!T204+Pickens!T204+Richland!T204+Saluda!T204+Spartanburg!T204+Sumter!T204+Union!T204+Williamsburg!T204+York!T204)</f>
        <v>60474513.409999996</v>
      </c>
      <c r="U204" s="41">
        <f>SUM(Abbeville!U204+Aiken!U204+Allendale!U204+Anderson!U204+Bamberg!U204+Barnwell!U204+Beaufort!U204+Berkeley!U204+Calhoun!U204+Charleston!U204+Cherokee!U204+Chester!U204+Chesterfield!U204+Clarendon!U204+Colleton!U204+Darlington!U204+Dorchester!U204+Dillon!U204+Edgefield!U204+Fairfield!U204+Florence!U204+Georgetown!U204+Greenville!U204+Greenwood!U204+Hampton!U204+Horry!U204+Jasper!U204+Kershaw!U204+Lancaster!U204+Laurens!U204+Lee!U204+Lexington!U204+Marion!U204+Marlboro!U204+McCormick!U204+Newberry!U204+Oconee!U204+Orangeburg!U204+Pickens!U204+Richland!U204+Saluda!U204+Spartanburg!U204+Sumter!U204+Union!U204+Williamsburg!U204+York!U204)</f>
        <v>65195746.760000005</v>
      </c>
      <c r="V204" s="41">
        <f>SUM(Abbeville!V204+Aiken!V204+Allendale!V204+Anderson!V204+Bamberg!V204+Barnwell!V204+Beaufort!V204+Berkeley!V204+Calhoun!V204+Charleston!V204+Cherokee!V204+Chester!V204+Chesterfield!V204+Clarendon!V204+Colleton!V204+Darlington!V204+Dorchester!V204+Dillon!V204+Edgefield!V204+Fairfield!V204+Florence!V204+Georgetown!V204+Greenville!V204+Greenwood!V204+Hampton!V204+Horry!V204+Jasper!V204+Kershaw!V204+Lancaster!V204+Laurens!V204+Lee!V204+Lexington!V204+Marion!V204+Marlboro!V204+McCormick!V204+Newberry!V204+Oconee!V204+Orangeburg!V204+Pickens!V204+Richland!V204+Saluda!V204+Spartanburg!V204+Sumter!V204+Union!V204+Williamsburg!V204+York!V204)</f>
        <v>65594012.020000003</v>
      </c>
      <c r="W204" s="41">
        <f>SUM(Abbeville!W204+Aiken!W204+Allendale!W204+Anderson!W204+Bamberg!W204+Barnwell!W204+Beaufort!W204+Berkeley!W204+Calhoun!W204+Charleston!W204+Cherokee!W204+Chester!W204+Chesterfield!W204+Clarendon!W204+Colleton!W204+Darlington!W204+Dorchester!W204+Dillon!W204+Edgefield!W204+Fairfield!W204+Florence!W204+Georgetown!W204+Greenville!W204+Greenwood!W204+Hampton!W204+Horry!W204+Jasper!W204+Kershaw!W204+Lancaster!W204+Laurens!W204+Lee!W204+Lexington!W204+Marion!W204+Marlboro!W204+McCormick!W204+Newberry!W204+Oconee!W204+Orangeburg!W204+Pickens!W204+Richland!W204+Saluda!W204+Spartanburg!W204+Sumter!W204+Union!W204+Williamsburg!W204+York!W204)</f>
        <v>61979258.529999994</v>
      </c>
      <c r="X204" s="41">
        <f>SUM(Abbeville!X204+Aiken!X204+Allendale!X204+Anderson!X204+Bamberg!X204+Barnwell!X204+Beaufort!X204+Berkeley!X204+Calhoun!X204+Charleston!X204+Cherokee!X204+Chester!X204+Chesterfield!X204+Clarendon!X204+Colleton!X204+Darlington!X204+Dorchester!X204+Dillon!X204+Edgefield!X204+Fairfield!X204+Florence!X204+Georgetown!X204+Greenville!X204+Greenwood!X204+Hampton!X204+Horry!X204+Jasper!X204+Kershaw!X204+Lancaster!X204+Laurens!X204+Lee!X204+Lexington!X204+Marion!X204+Marlboro!X204+McCormick!X204+Newberry!X204+Oconee!X204+Orangeburg!X204+Pickens!X204+Richland!X204+Saluda!X204+Spartanburg!X204+Sumter!X204+Union!X204+Williamsburg!X204+York!X204)</f>
        <v>97251605.690000013</v>
      </c>
      <c r="Y204" s="41">
        <f>SUM(Abbeville!Y204+Aiken!Y204+Allendale!Y204+Anderson!Y204+Bamberg!Y204+Barnwell!Y204+Beaufort!Y204+Berkeley!Y204+Calhoun!Y204+Charleston!Y204+Cherokee!Y204+Chester!Y204+Chesterfield!Y204+Clarendon!Y204+Colleton!Y204+Darlington!Y204+Dorchester!Y204+Dillon!Y204+Edgefield!Y204+Fairfield!Y204+Florence!Y204+Georgetown!Y204+Greenville!Y204+Greenwood!Y204+Hampton!Y204+Horry!Y204+Jasper!Y204+Kershaw!Y204+Lancaster!Y204+Laurens!Y204+Lee!Y204+Lexington!Y204+Marion!Y204+Marlboro!Y204+McCormick!Y204+Newberry!Y204+Oconee!Y204+Orangeburg!Y204+Pickens!Y204+Richland!Y204+Saluda!Y204+Spartanburg!Y204+Sumter!Y204+Union!Y204+Williamsburg!Y204+York!Y204)</f>
        <v>97983587</v>
      </c>
      <c r="Z204" s="41">
        <f>SUM(Abbeville!Z204+Aiken!Z204+Allendale!Z204+Anderson!Z204+Bamberg!Z204+Barnwell!Z204+Beaufort!Z204+Berkeley!Z204+Calhoun!Z204+Charleston!Z204+Cherokee!Z204+Chester!Z204+Chesterfield!Z204+Clarendon!Z204+Colleton!Z204+Darlington!Z204+Dorchester!Z204+Dillon!Z204+Edgefield!Z204+Fairfield!Z204+Florence!Z204+Georgetown!Z204+Greenville!Z204+Greenwood!Z204+Hampton!Z204+Horry!Z204+Jasper!Z204+Kershaw!Z204+Lancaster!Z204+Laurens!Z204+Lee!Z204+Lexington!Z204+Marion!Z204+Marlboro!Z204+McCormick!Z204+Newberry!Z204+Oconee!Z204+Orangeburg!Z204+Pickens!Z204+Richland!Z204+Saluda!Z204+Spartanburg!Z204+Sumter!Z204+Union!Z204+Williamsburg!Z204+York!Z204)</f>
        <v>92040321</v>
      </c>
      <c r="AA204" s="41">
        <f>SUM(Abbeville!AA204+Aiken!AA204+Allendale!AA204+Anderson!AA204+Bamberg!AA204+Barnwell!AA204+Beaufort!AA204+Berkeley!AA204+Calhoun!AA204+Charleston!AA204+Cherokee!AA204+Chester!AA204+Chesterfield!AA204+Clarendon!AA204+Colleton!AA204+Darlington!AA204+Dorchester!AA204+Dillon!AA204+Edgefield!AA204+Fairfield!AA204+Florence!AA204+Georgetown!AA204+Greenville!AA204+Greenwood!AA204+Hampton!AA204+Horry!AA204+Jasper!AA204+Kershaw!AA204+Lancaster!AA204+Laurens!AA204+Lee!AA204+Lexington!AA204+Marion!AA204+Marlboro!AA204+McCormick!AA204+Newberry!AA204+Oconee!AA204+Orangeburg!AA204+Pickens!AA204+Richland!AA204+Saluda!AA204+Spartanburg!AA204+Sumter!AA204+Union!AA204+Williamsburg!AA204+York!AA204)</f>
        <v>78567015</v>
      </c>
      <c r="AB204" s="41">
        <v>56496610</v>
      </c>
      <c r="AC204" s="41">
        <v>58064285</v>
      </c>
      <c r="AD204" s="41">
        <v>63677959</v>
      </c>
      <c r="AE204" s="41">
        <v>99683526</v>
      </c>
      <c r="AF204" s="41">
        <v>97232932</v>
      </c>
      <c r="AG204" s="41">
        <v>87415531</v>
      </c>
      <c r="AH204" s="41">
        <v>70004970</v>
      </c>
      <c r="AI204" s="13">
        <v>3.6376955028484481E-2</v>
      </c>
      <c r="AJ204" s="13">
        <v>-0.19917011085821809</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19226302</v>
      </c>
      <c r="H206" s="12">
        <v>16557773</v>
      </c>
      <c r="I206" s="12">
        <v>18128296</v>
      </c>
      <c r="J206" s="12">
        <v>17886470</v>
      </c>
      <c r="K206" s="12">
        <v>40406014</v>
      </c>
      <c r="L206" s="12">
        <v>37173311</v>
      </c>
      <c r="M206" s="12">
        <v>42264461</v>
      </c>
      <c r="N206" s="12">
        <v>34950014</v>
      </c>
      <c r="O206" s="12">
        <f>SUM(Abbeville!O206+Aiken!O206+Allendale!O206+Anderson!O206+Bamberg!O206+Barnwell!O206+Beaufort!O206+Berkeley!O206+Calhoun!O206+Charleston!O206+Cherokee!O206+Chester!O206+Chesterfield!O206+Clarendon!O206+Colleton!O206+Darlington!O206+Dorchester!O206+Dillon!O206+Edgefield!O206+Fairfield!O206+Florence!O206+Georgetown!O206+Greenville!O206+Greenwood!O206+Hampton!O206+Horry!O206+Jasper!O206+Kershaw!O206+Lancaster!O206+Laurens!O206+Lee!O206+Lexington!O206+Marion!O206+Marlboro!O206+McCormick!O206+Newberry!O206+Oconee!O206+Orangeburg!O206+Pickens!O206+Richland!O206+Saluda!O206+Spartanburg!O206+Sumter!O206+Union!O206+Williamsburg!O206+York!O206)</f>
        <v>21879477.046525277</v>
      </c>
      <c r="P206" s="12">
        <f>SUM(Abbeville!P206+Aiken!P206+Allendale!P206+Anderson!P206+Bamberg!P206+Barnwell!P206+Beaufort!P206+Berkeley!P206+Calhoun!P206+Charleston!P206+Cherokee!P206+Chester!P206+Chesterfield!P206+Clarendon!P206+Colleton!P206+Darlington!P206+Dorchester!P206+Dillon!P206+Edgefield!P206+Fairfield!P206+Florence!P206+Georgetown!P206+Greenville!P206+Greenwood!P206+Hampton!P206+Horry!P206+Jasper!P206+Kershaw!P206+Lancaster!P206+Laurens!P206+Lee!P206+Lexington!P206+Marion!P206+Marlboro!P206+McCormick!P206+Newberry!P206+Oconee!P206+Orangeburg!P206+Pickens!P206+Richland!P206+Saluda!P206+Spartanburg!P206+Sumter!P206+Union!P206+Williamsburg!P206+York!P206)</f>
        <v>34160097.844739072</v>
      </c>
      <c r="Q206" s="12">
        <f>SUM(Abbeville!Q206+Aiken!Q206+Allendale!Q206+Anderson!Q206+Bamberg!Q206+Barnwell!Q206+Beaufort!Q206+Berkeley!Q206+Calhoun!Q206+Charleston!Q206+Cherokee!Q206+Chester!Q206+Chesterfield!Q206+Clarendon!Q206+Colleton!Q206+Darlington!Q206+Dorchester!Q206+Dillon!Q206+Edgefield!Q206+Fairfield!Q206+Florence!Q206+Georgetown!Q206+Greenville!Q206+Greenwood!Q206+Hampton!Q206+Horry!Q206+Jasper!Q206+Kershaw!Q206+Lancaster!Q206+Laurens!Q206+Lee!Q206+Lexington!Q206+Marion!Q206+Marlboro!Q206+McCormick!Q206+Newberry!Q206+Oconee!Q206+Orangeburg!Q206+Pickens!Q206+Richland!Q206+Saluda!Q206+Spartanburg!Q206+Sumter!Q206+Union!Q206+Williamsburg!Q206+York!Q206)</f>
        <v>36294761.012466908</v>
      </c>
      <c r="R206" s="41">
        <f>SUM(Abbeville!R206+Aiken!R206+Allendale!R206+Anderson!R206+Bamberg!R206+Barnwell!R206+Beaufort!R206+Berkeley!R206+Calhoun!R206+Charleston!R206+Cherokee!R206+Chester!R206+Chesterfield!R206+Clarendon!R206+Colleton!R206+Darlington!R206+Dorchester!R206+Dillon!R206+Edgefield!R206+Fairfield!R206+Florence!R206+Georgetown!R206+Greenville!R206+Greenwood!R206+Hampton!R206+Horry!R206+Jasper!R206+Kershaw!R206+Lancaster!R206+Laurens!R206+Lee!R206+Lexington!R206+Marion!R206+Marlboro!R206+McCormick!R206+Newberry!R206+Oconee!R206+Orangeburg!R206+Pickens!R206+Richland!R206+Saluda!R206+Spartanburg!R206+Sumter!R206+Union!R206+Williamsburg!R206+York!R206)</f>
        <v>43104655</v>
      </c>
      <c r="S206" s="41">
        <f>SUM(Abbeville!S206+Aiken!S206+Allendale!S206+Anderson!S206+Bamberg!S206+Barnwell!S206+Beaufort!S206+Berkeley!S206+Calhoun!S206+Charleston!S206+Cherokee!S206+Chester!S206+Chesterfield!S206+Clarendon!S206+Colleton!S206+Darlington!S206+Dorchester!S206+Dillon!S206+Edgefield!S206+Fairfield!S206+Florence!S206+Georgetown!S206+Greenville!S206+Greenwood!S206+Hampton!S206+Horry!S206+Jasper!S206+Kershaw!S206+Lancaster!S206+Laurens!S206+Lee!S206+Lexington!S206+Marion!S206+Marlboro!S206+McCormick!S206+Newberry!S206+Oconee!S206+Orangeburg!S206+Pickens!S206+Richland!S206+Saluda!S206+Spartanburg!S206+Sumter!S206+Union!S206+Williamsburg!S206+York!S206)</f>
        <v>47889597</v>
      </c>
      <c r="T206" s="41">
        <f>SUM(Abbeville!T206+Aiken!T206+Allendale!T206+Anderson!T206+Bamberg!T206+Barnwell!T206+Beaufort!T206+Berkeley!T206+Calhoun!T206+Charleston!T206+Cherokee!T206+Chester!T206+Chesterfield!T206+Clarendon!T206+Colleton!T206+Darlington!T206+Dorchester!T206+Dillon!T206+Edgefield!T206+Fairfield!T206+Florence!T206+Georgetown!T206+Greenville!T206+Greenwood!T206+Hampton!T206+Horry!T206+Jasper!T206+Kershaw!T206+Lancaster!T206+Laurens!T206+Lee!T206+Lexington!T206+Marion!T206+Marlboro!T206+McCormick!T206+Newberry!T206+Oconee!T206+Orangeburg!T206+Pickens!T206+Richland!T206+Saluda!T206+Spartanburg!T206+Sumter!T206+Union!T206+Williamsburg!T206+York!T206)</f>
        <v>52127143.899999999</v>
      </c>
      <c r="U206" s="41">
        <f>SUM(Abbeville!U206+Aiken!U206+Allendale!U206+Anderson!U206+Bamberg!U206+Barnwell!U206+Beaufort!U206+Berkeley!U206+Calhoun!U206+Charleston!U206+Cherokee!U206+Chester!U206+Chesterfield!U206+Clarendon!U206+Colleton!U206+Darlington!U206+Dorchester!U206+Dillon!U206+Edgefield!U206+Fairfield!U206+Florence!U206+Georgetown!U206+Greenville!U206+Greenwood!U206+Hampton!U206+Horry!U206+Jasper!U206+Kershaw!U206+Lancaster!U206+Laurens!U206+Lee!U206+Lexington!U206+Marion!U206+Marlboro!U206+McCormick!U206+Newberry!U206+Oconee!U206+Orangeburg!U206+Pickens!U206+Richland!U206+Saluda!U206+Spartanburg!U206+Sumter!U206+Union!U206+Williamsburg!U206+York!U206)</f>
        <v>58237218</v>
      </c>
      <c r="V206" s="41">
        <f>SUM(Abbeville!V206+Aiken!V206+Allendale!V206+Anderson!V206+Bamberg!V206+Barnwell!V206+Beaufort!V206+Berkeley!V206+Calhoun!V206+Charleston!V206+Cherokee!V206+Chester!V206+Chesterfield!V206+Clarendon!V206+Colleton!V206+Darlington!V206+Dorchester!V206+Dillon!V206+Edgefield!V206+Fairfield!V206+Florence!V206+Georgetown!V206+Greenville!V206+Greenwood!V206+Hampton!V206+Horry!V206+Jasper!V206+Kershaw!V206+Lancaster!V206+Laurens!V206+Lee!V206+Lexington!V206+Marion!V206+Marlboro!V206+McCormick!V206+Newberry!V206+Oconee!V206+Orangeburg!V206+Pickens!V206+Richland!V206+Saluda!V206+Spartanburg!V206+Sumter!V206+Union!V206+Williamsburg!V206+York!V206)</f>
        <v>63703810.969999999</v>
      </c>
      <c r="W206" s="41">
        <f>SUM(Abbeville!W206+Aiken!W206+Allendale!W206+Anderson!W206+Bamberg!W206+Barnwell!W206+Beaufort!W206+Berkeley!W206+Calhoun!W206+Charleston!W206+Cherokee!W206+Chester!W206+Chesterfield!W206+Clarendon!W206+Colleton!W206+Darlington!W206+Dorchester!W206+Dillon!W206+Edgefield!W206+Fairfield!W206+Florence!W206+Georgetown!W206+Greenville!W206+Greenwood!W206+Hampton!W206+Horry!W206+Jasper!W206+Kershaw!W206+Lancaster!W206+Laurens!W206+Lee!W206+Lexington!W206+Marion!W206+Marlboro!W206+McCormick!W206+Newberry!W206+Oconee!W206+Orangeburg!W206+Pickens!W206+Richland!W206+Saluda!W206+Spartanburg!W206+Sumter!W206+Union!W206+Williamsburg!W206+York!W206)</f>
        <v>76241825.25</v>
      </c>
      <c r="X206" s="41">
        <f>SUM(Abbeville!X206+Aiken!X206+Allendale!X206+Anderson!X206+Bamberg!X206+Barnwell!X206+Beaufort!X206+Berkeley!X206+Calhoun!X206+Charleston!X206+Cherokee!X206+Chester!X206+Chesterfield!X206+Clarendon!X206+Colleton!X206+Darlington!X206+Dorchester!X206+Dillon!X206+Edgefield!X206+Fairfield!X206+Florence!X206+Georgetown!X206+Greenville!X206+Greenwood!X206+Hampton!X206+Horry!X206+Jasper!X206+Kershaw!X206+Lancaster!X206+Laurens!X206+Lee!X206+Lexington!X206+Marion!X206+Marlboro!X206+McCormick!X206+Newberry!X206+Oconee!X206+Orangeburg!X206+Pickens!X206+Richland!X206+Saluda!X206+Spartanburg!X206+Sumter!X206+Union!X206+Williamsburg!X206+York!X206)</f>
        <v>81283509.819999993</v>
      </c>
      <c r="Y206" s="41">
        <f>SUM(Abbeville!Y206+Aiken!Y206+Allendale!Y206+Anderson!Y206+Bamberg!Y206+Barnwell!Y206+Beaufort!Y206+Berkeley!Y206+Calhoun!Y206+Charleston!Y206+Cherokee!Y206+Chester!Y206+Chesterfield!Y206+Clarendon!Y206+Colleton!Y206+Darlington!Y206+Dorchester!Y206+Dillon!Y206+Edgefield!Y206+Fairfield!Y206+Florence!Y206+Georgetown!Y206+Greenville!Y206+Greenwood!Y206+Hampton!Y206+Horry!Y206+Jasper!Y206+Kershaw!Y206+Lancaster!Y206+Laurens!Y206+Lee!Y206+Lexington!Y206+Marion!Y206+Marlboro!Y206+McCormick!Y206+Newberry!Y206+Oconee!Y206+Orangeburg!Y206+Pickens!Y206+Richland!Y206+Saluda!Y206+Spartanburg!Y206+Sumter!Y206+Union!Y206+Williamsburg!Y206+York!Y206)</f>
        <v>71135129</v>
      </c>
      <c r="Z206" s="41">
        <f>SUM(Abbeville!Z206+Aiken!Z206+Allendale!Z206+Anderson!Z206+Bamberg!Z206+Barnwell!Z206+Beaufort!Z206+Berkeley!Z206+Calhoun!Z206+Charleston!Z206+Cherokee!Z206+Chester!Z206+Chesterfield!Z206+Clarendon!Z206+Colleton!Z206+Darlington!Z206+Dorchester!Z206+Dillon!Z206+Edgefield!Z206+Fairfield!Z206+Florence!Z206+Georgetown!Z206+Greenville!Z206+Greenwood!Z206+Hampton!Z206+Horry!Z206+Jasper!Z206+Kershaw!Z206+Lancaster!Z206+Laurens!Z206+Lee!Z206+Lexington!Z206+Marion!Z206+Marlboro!Z206+McCormick!Z206+Newberry!Z206+Oconee!Z206+Orangeburg!Z206+Pickens!Z206+Richland!Z206+Saluda!Z206+Spartanburg!Z206+Sumter!Z206+Union!Z206+Williamsburg!Z206+York!Z206)</f>
        <v>80587803</v>
      </c>
      <c r="AA206" s="41">
        <f>SUM(Abbeville!AA206+Aiken!AA206+Allendale!AA206+Anderson!AA206+Bamberg!AA206+Barnwell!AA206+Beaufort!AA206+Berkeley!AA206+Calhoun!AA206+Charleston!AA206+Cherokee!AA206+Chester!AA206+Chesterfield!AA206+Clarendon!AA206+Colleton!AA206+Darlington!AA206+Dorchester!AA206+Dillon!AA206+Edgefield!AA206+Fairfield!AA206+Florence!AA206+Georgetown!AA206+Greenville!AA206+Greenwood!AA206+Hampton!AA206+Horry!AA206+Jasper!AA206+Kershaw!AA206+Lancaster!AA206+Laurens!AA206+Lee!AA206+Lexington!AA206+Marion!AA206+Marlboro!AA206+McCormick!AA206+Newberry!AA206+Oconee!AA206+Orangeburg!AA206+Pickens!AA206+Richland!AA206+Saluda!AA206+Spartanburg!AA206+Sumter!AA206+Union!AA206+Williamsburg!AA206+York!AA206)</f>
        <v>76547777</v>
      </c>
      <c r="AB206" s="41">
        <v>107086399</v>
      </c>
      <c r="AC206" s="41">
        <v>115130908</v>
      </c>
      <c r="AD206" s="41">
        <v>112623538</v>
      </c>
      <c r="AE206" s="41">
        <v>109725744</v>
      </c>
      <c r="AF206" s="41">
        <v>104767232</v>
      </c>
      <c r="AG206" s="41">
        <v>106314085</v>
      </c>
      <c r="AH206" s="41">
        <v>117759412</v>
      </c>
      <c r="AI206" s="13">
        <v>1.596064615434023E-2</v>
      </c>
      <c r="AJ206" s="13">
        <v>0.10765579179842445</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63"/>
      <c r="AE207" s="63"/>
      <c r="AF207" s="63"/>
      <c r="AG207" s="63"/>
      <c r="AH207" s="63"/>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63"/>
      <c r="AE208" s="63"/>
      <c r="AF208" s="63"/>
      <c r="AG208" s="63"/>
      <c r="AH208" s="63"/>
      <c r="AI208" s="13"/>
      <c r="AJ208" s="13"/>
    </row>
    <row r="209" spans="1:44" ht="10.5" customHeight="1" x14ac:dyDescent="0.2">
      <c r="A209" s="8" t="s">
        <v>126</v>
      </c>
      <c r="B209" s="18"/>
      <c r="C209" s="18"/>
      <c r="D209" s="18"/>
      <c r="E209" s="18"/>
      <c r="F209" s="2"/>
      <c r="G209" s="5">
        <f>SUM(Abbeville!G209+Aiken!G209+Allendale!G209+Anderson!G209+Bamberg!G209+Barnwell!G209+Beaufort!G209+Berkeley!G209+Calhoun!G209+Charleston!G209+Cherokee!G209+Chester!G209+Chesterfield!G209+Clarendon!G209+Colleton!G209+Darlington!G209+Dorchester!G209+Dillon!G209+Edgefield!G209+Fairfield!G209+Florence!G209+Georgetown!G209+Greenville!G209+Greenwood!G209+Hampton!G209+Horry!G209+Jasper!G209+Kershaw!G209+Lancaster!G209+Laurens!G209+Lee!G209+Lexington!G209+Marion!G209+Marlboro!G209+McCormick!G209+Newberry!G209+Oconee!G209+Orangeburg!G209+Pickens!G209+Richland!G209+Saluda!G209+Spartanburg!G209+Sumter!G209+Union!G209+Williamsburg!G209+York!G209)</f>
        <v>577621198</v>
      </c>
      <c r="H209" s="5">
        <f>SUM(Abbeville!H209+Aiken!H209+Allendale!H209+Anderson!H209+Bamberg!H209+Barnwell!H209+Beaufort!H209+Berkeley!H209+Calhoun!H209+Charleston!H209+Cherokee!H209+Chester!H209+Chesterfield!H209+Clarendon!H209+Colleton!H209+Darlington!H209+Dorchester!H209+Dillon!H209+Edgefield!H209+Fairfield!H209+Florence!H209+Georgetown!H209+Greenville!H209+Greenwood!H209+Hampton!H209+Horry!H209+Jasper!H209+Kershaw!H209+Lancaster!H209+Laurens!H209+Lee!H209+Lexington!H209+Marion!H209+Marlboro!H209+McCormick!H209+Newberry!H209+Oconee!H209+Orangeburg!H209+Pickens!H209+Richland!H209+Saluda!H209+Spartanburg!H209+Sumter!H209+Union!H209+Williamsburg!H209+York!H209)</f>
        <v>600243865</v>
      </c>
      <c r="I209" s="5">
        <f>SUM(Abbeville!I209+Aiken!I209+Allendale!I209+Anderson!I209+Bamberg!I209+Barnwell!I209+Beaufort!I209+Berkeley!I209+Calhoun!I209+Charleston!I209+Cherokee!I209+Chester!I209+Chesterfield!I209+Clarendon!I209+Colleton!I209+Darlington!I209+Dorchester!I209+Dillon!I209+Edgefield!I209+Fairfield!I209+Florence!I209+Georgetown!I209+Greenville!I209+Greenwood!I209+Hampton!I209+Horry!I209+Jasper!I209+Kershaw!I209+Lancaster!I209+Laurens!I209+Lee!I209+Lexington!I209+Marion!I209+Marlboro!I209+McCormick!I209+Newberry!I209+Oconee!I209+Orangeburg!I209+Pickens!I209+Richland!I209+Saluda!I209+Spartanburg!I209+Sumter!I209+Union!I209+Williamsburg!I209+York!I209)</f>
        <v>658168565</v>
      </c>
      <c r="J209" s="5">
        <f>SUM(Abbeville!J209+Aiken!J209+Allendale!J209+Anderson!J209+Bamberg!J209+Barnwell!J209+Beaufort!J209+Berkeley!J209+Calhoun!J209+Charleston!J209+Cherokee!J209+Chester!J209+Chesterfield!J209+Clarendon!J209+Colleton!J209+Darlington!J209+Dorchester!J209+Dillon!J209+Edgefield!J209+Fairfield!J209+Florence!J209+Georgetown!J209+Greenville!J209+Greenwood!J209+Hampton!J209+Horry!J209+Jasper!J209+Kershaw!J209+Lancaster!J209+Laurens!J209+Lee!J209+Lexington!J209+Marion!J209+Marlboro!J209+McCormick!J209+Newberry!J209+Oconee!J209+Orangeburg!J209+Pickens!J209+Richland!J209+Saluda!J209+Spartanburg!J209+Sumter!J209+Union!J209+Williamsburg!J209+York!J209)</f>
        <v>686170772</v>
      </c>
      <c r="K209" s="5">
        <f>SUM(Abbeville!K209+Aiken!K209+Allendale!K209+Anderson!K209+Bamberg!K209+Barnwell!K209+Beaufort!K209+Berkeley!K209+Calhoun!K209+Charleston!K209+Cherokee!K209+Chester!K209+Chesterfield!K209+Clarendon!K209+Colleton!K209+Darlington!K209+Dorchester!K209+Dillon!K209+Edgefield!K209+Fairfield!K209+Florence!K209+Georgetown!K209+Greenville!K209+Greenwood!K209+Hampton!K209+Horry!K209+Jasper!K209+Kershaw!K209+Lancaster!K209+Laurens!K209+Lee!K209+Lexington!K209+Marion!K209+Marlboro!K209+McCormick!K209+Newberry!K209+Oconee!K209+Orangeburg!K209+Pickens!K209+Richland!K209+Saluda!K209+Spartanburg!K209+Sumter!K209+Union!K209+Williamsburg!K209+York!K209)</f>
        <v>738343083</v>
      </c>
      <c r="L209" s="5">
        <f>SUM(Abbeville!L209+Aiken!L209+Allendale!L209+Anderson!L209+Bamberg!L209+Barnwell!L209+Beaufort!L209+Berkeley!L209+Calhoun!L209+Charleston!L209+Cherokee!L209+Chester!L209+Chesterfield!L209+Clarendon!L209+Colleton!L209+Darlington!L209+Dorchester!L209+Dillon!L209+Edgefield!L209+Fairfield!L209+Florence!L209+Georgetown!L209+Greenville!L209+Greenwood!L209+Hampton!L209+Horry!L209+Jasper!L209+Kershaw!L209+Lancaster!L209+Laurens!L209+Lee!L209+Lexington!L209+Marion!L209+Marlboro!L209+McCormick!L209+Newberry!L209+Oconee!L209+Orangeburg!L209+Pickens!L209+Richland!L209+Saluda!L209+Spartanburg!L209+Sumter!L209+Union!L209+Williamsburg!L209+York!L209)</f>
        <v>866997816</v>
      </c>
      <c r="M209" s="5">
        <f>SUM(Abbeville!M209+Aiken!M209+Allendale!M209+Anderson!M209+Bamberg!M209+Barnwell!M209+Beaufort!M209+Berkeley!M209+Calhoun!M209+Charleston!M209+Cherokee!M209+Chester!M209+Chesterfield!M209+Clarendon!M209+Colleton!M209+Darlington!M209+Dorchester!M209+Dillon!M209+Edgefield!M209+Fairfield!M209+Florence!M209+Georgetown!M209+Greenville!M209+Greenwood!M209+Hampton!M209+Horry!M209+Jasper!M209+Kershaw!M209+Lancaster!M209+Laurens!M209+Lee!M209+Lexington!M209+Marion!M209+Marlboro!M209+McCormick!M209+Newberry!M209+Oconee!M209+Orangeburg!M209+Pickens!M209+Richland!M209+Saluda!M209+Spartanburg!M209+Sumter!M209+Union!M209+Williamsburg!M209+York!M209)</f>
        <v>827353172</v>
      </c>
      <c r="N209" s="5">
        <f>SUM(Abbeville!N209+Aiken!N209+Allendale!N209+Anderson!N209+Bamberg!N209+Barnwell!N209+Beaufort!N209+Berkeley!N209+Calhoun!N209+Charleston!N209+Cherokee!N209+Chester!N209+Chesterfield!N209+Clarendon!N209+Colleton!N209+Darlington!N209+Dorchester!N209+Dillon!N209+Edgefield!N209+Fairfield!N209+Florence!N209+Georgetown!N209+Greenville!N209+Greenwood!N209+Hampton!N209+Horry!N209+Jasper!N209+Kershaw!N209+Lancaster!N209+Laurens!N209+Lee!N209+Lexington!N209+Marion!N209+Marlboro!N209+McCormick!N209+Newberry!N209+Oconee!N209+Orangeburg!N209+Pickens!N209+Richland!N209+Saluda!N209+Spartanburg!N209+Sumter!N209+Union!N209+Williamsburg!N209+York!N209)</f>
        <v>909301454</v>
      </c>
      <c r="O209" s="5">
        <f>SUM(Abbeville!O209+Aiken!O209+Allendale!O209+Anderson!O209+Bamberg!O209+Barnwell!O209+Beaufort!O209+Berkeley!O209+Calhoun!O209+Charleston!O209+Cherokee!O209+Chester!O209+Chesterfield!O209+Clarendon!O209+Colleton!O209+Darlington!O209+Dorchester!O209+Dillon!O209+Edgefield!O209+Fairfield!O209+Florence!O209+Georgetown!O209+Greenville!O209+Greenwood!O209+Hampton!O209+Horry!O209+Jasper!O209+Kershaw!O209+Lancaster!O209+Laurens!O209+Lee!O209+Lexington!O209+Marion!O209+Marlboro!O209+McCormick!O209+Newberry!O209+Oconee!O209+Orangeburg!O209+Pickens!O209+Richland!O209+Saluda!O209+Spartanburg!O209+Sumter!O209+Union!O209+Williamsburg!O209+York!O209)</f>
        <v>926241845.64724612</v>
      </c>
      <c r="P209" s="5">
        <f>SUM(Abbeville!P209+Aiken!P209+Allendale!P209+Anderson!P209+Bamberg!P209+Barnwell!P209+Beaufort!P209+Berkeley!P209+Calhoun!P209+Charleston!P209+Cherokee!P209+Chester!P209+Chesterfield!P209+Clarendon!P209+Colleton!P209+Darlington!P209+Dorchester!P209+Dillon!P209+Edgefield!P209+Fairfield!P209+Florence!P209+Georgetown!P209+Greenville!P209+Greenwood!P209+Hampton!P209+Horry!P209+Jasper!P209+Kershaw!P209+Lancaster!P209+Laurens!P209+Lee!P209+Lexington!P209+Marion!P209+Marlboro!P209+McCormick!P209+Newberry!P209+Oconee!P209+Orangeburg!P209+Pickens!P209+Richland!P209+Saluda!P209+Spartanburg!P209+Sumter!P209+Union!P209+Williamsburg!P209+York!P209)</f>
        <v>1047349498.0764821</v>
      </c>
      <c r="Q209" s="5">
        <f>SUM(Abbeville!Q209+Aiken!Q209+Allendale!Q209+Anderson!Q209+Bamberg!Q209+Barnwell!Q209+Beaufort!Q209+Berkeley!Q209+Calhoun!Q209+Charleston!Q209+Cherokee!Q209+Chester!Q209+Chesterfield!Q209+Clarendon!Q209+Colleton!Q209+Darlington!Q209+Dorchester!Q209+Dillon!Q209+Edgefield!Q209+Fairfield!Q209+Florence!Q209+Georgetown!Q209+Greenville!Q209+Greenwood!Q209+Hampton!Q209+Horry!Q209+Jasper!Q209+Kershaw!Q209+Lancaster!Q209+Laurens!Q209+Lee!Q209+Lexington!Q209+Marion!Q209+Marlboro!Q209+McCormick!Q209+Newberry!Q209+Oconee!Q209+Orangeburg!Q209+Pickens!Q209+Richland!Q209+Saluda!Q209+Spartanburg!Q209+Sumter!Q209+Union!Q209+Williamsburg!Q209+York!Q209)</f>
        <v>1083515166.9870915</v>
      </c>
      <c r="R209" s="39">
        <f>SUM(Abbeville!R209+Aiken!R209+Allendale!R209+Anderson!R209+Bamberg!R209+Barnwell!R209+Beaufort!R209+Berkeley!R209+Calhoun!R209+Charleston!R209+Cherokee!R209+Chester!R209+Chesterfield!R209+Clarendon!R209+Colleton!R209+Darlington!R209+Dorchester!R209+Dillon!R209+Edgefield!R209+Fairfield!R209+Florence!R209+Georgetown!R209+Greenville!R209+Greenwood!R209+Hampton!R209+Horry!R209+Jasper!R209+Kershaw!R209+Lancaster!R209+Laurens!R209+Lee!R209+Lexington!R209+Marion!R209+Marlboro!R209+McCormick!R209+Newberry!R209+Oconee!R209+Orangeburg!R209+Pickens!R209+Richland!R209+Saluda!R209+Spartanburg!R209+Sumter!R209+Union!R209+Williamsburg!R209+York!R209)</f>
        <v>1193826165</v>
      </c>
      <c r="S209" s="39">
        <f>SUM(Abbeville!S209+Aiken!S209+Allendale!S209+Anderson!S209+Bamberg!S209+Barnwell!S209+Beaufort!S209+Berkeley!S209+Calhoun!S209+Charleston!S209+Cherokee!S209+Chester!S209+Chesterfield!S209+Clarendon!S209+Colleton!S209+Darlington!S209+Dorchester!S209+Dillon!S209+Edgefield!S209+Fairfield!S209+Florence!S209+Georgetown!S209+Greenville!S209+Greenwood!S209+Hampton!S209+Horry!S209+Jasper!S209+Kershaw!S209+Lancaster!S209+Laurens!S209+Lee!S209+Lexington!S209+Marion!S209+Marlboro!S209+McCormick!S209+Newberry!S209+Oconee!S209+Orangeburg!S209+Pickens!S209+Richland!S209+Saluda!S209+Spartanburg!S209+Sumter!S209+Union!S209+Williamsburg!S209+York!S209)</f>
        <v>1248236933.3777092</v>
      </c>
      <c r="T209" s="39">
        <f>SUM(Abbeville!T209+Aiken!T209+Allendale!T209+Anderson!T209+Bamberg!T209+Barnwell!T209+Beaufort!T209+Berkeley!T209+Calhoun!T209+Charleston!T209+Cherokee!T209+Chester!T209+Chesterfield!T209+Clarendon!T209+Colleton!T209+Darlington!T209+Dorchester!T209+Dillon!T209+Edgefield!T209+Fairfield!T209+Florence!T209+Georgetown!T209+Greenville!T209+Greenwood!T209+Hampton!T209+Horry!T209+Jasper!T209+Kershaw!T209+Lancaster!T209+Laurens!T209+Lee!T209+Lexington!T209+Marion!T209+Marlboro!T209+McCormick!T209+Newberry!T209+Oconee!T209+Orangeburg!T209+Pickens!T209+Richland!T209+Saluda!T209+Spartanburg!T209+Sumter!T209+Union!T209+Williamsburg!T209+York!T209)</f>
        <v>1663027851</v>
      </c>
      <c r="U209" s="39">
        <f>SUM(Abbeville!U209+Aiken!U209+Allendale!U209+Anderson!U209+Bamberg!U209+Barnwell!U209+Beaufort!U209+Berkeley!U209+Calhoun!U209+Charleston!U209+Cherokee!U209+Chester!U209+Chesterfield!U209+Clarendon!U209+Colleton!U209+Darlington!U209+Dorchester!U209+Dillon!U209+Edgefield!U209+Fairfield!U209+Florence!U209+Georgetown!U209+Greenville!U209+Greenwood!U209+Hampton!U209+Horry!U209+Jasper!U209+Kershaw!U209+Lancaster!U209+Laurens!U209+Lee!U209+Lexington!U209+Marion!U209+Marlboro!U209+McCormick!U209+Newberry!U209+Oconee!U209+Orangeburg!U209+Pickens!U209+Richland!U209+Saluda!U209+Spartanburg!U209+Sumter!U209+Union!U209+Williamsburg!U209+York!U209)</f>
        <v>1788774824.4720001</v>
      </c>
      <c r="V209" s="39">
        <f>SUM(Abbeville!V209+Aiken!V209+Allendale!V209+Anderson!V209+Bamberg!V209+Barnwell!V209+Beaufort!V209+Berkeley!V209+Calhoun!V209+Charleston!V209+Cherokee!V209+Chester!V209+Chesterfield!V209+Clarendon!V209+Colleton!V209+Darlington!V209+Dorchester!V209+Dillon!V209+Edgefield!V209+Fairfield!V209+Florence!V209+Georgetown!V209+Greenville!V209+Greenwood!V209+Hampton!V209+Horry!V209+Jasper!V209+Kershaw!V209+Lancaster!V209+Laurens!V209+Lee!V209+Lexington!V209+Marion!V209+Marlboro!V209+McCormick!V209+Newberry!V209+Oconee!V209+Orangeburg!V209+Pickens!V209+Richland!V209+Saluda!V209+Spartanburg!V209+Sumter!V209+Union!V209+Williamsburg!V209+York!V209)</f>
        <v>2027303973.7299998</v>
      </c>
      <c r="W209" s="39">
        <f>SUM(Abbeville!W209+Aiken!W209+Allendale!W209+Anderson!W209+Bamberg!W209+Barnwell!W209+Beaufort!W209+Berkeley!W209+Calhoun!W209+Charleston!W209+Cherokee!W209+Chester!W209+Chesterfield!W209+Clarendon!W209+Colleton!W209+Darlington!W209+Dorchester!W209+Dillon!W209+Edgefield!W209+Fairfield!W209+Florence!W209+Georgetown!W209+Greenville!W209+Greenwood!W209+Hampton!W209+Horry!W209+Jasper!W209+Kershaw!W209+Lancaster!W209+Laurens!W209+Lee!W209+Lexington!W209+Marion!W209+Marlboro!W209+McCormick!W209+Newberry!W209+Oconee!W209+Orangeburg!W209+Pickens!W209+Richland!W209+Saluda!W209+Spartanburg!W209+Sumter!W209+Union!W209+Williamsburg!W209+York!W209)</f>
        <v>2097685043.753</v>
      </c>
      <c r="X209" s="39">
        <f>SUM(Abbeville!X209+Aiken!X209+Allendale!X209+Anderson!X209+Bamberg!X209+Barnwell!X209+Beaufort!X209+Berkeley!X209+Calhoun!X209+Charleston!X209+Cherokee!X209+Chester!X209+Chesterfield!X209+Clarendon!X209+Colleton!X209+Darlington!X209+Dorchester!X209+Dillon!X209+Edgefield!X209+Fairfield!X209+Florence!X209+Georgetown!X209+Greenville!X209+Greenwood!X209+Hampton!X209+Horry!X209+Jasper!X209+Kershaw!X209+Lancaster!X209+Laurens!X209+Lee!X209+Lexington!X209+Marion!X209+Marlboro!X209+McCormick!X209+Newberry!X209+Oconee!X209+Orangeburg!X209+Pickens!X209+Richland!X209+Saluda!X209+Spartanburg!X209+Sumter!X209+Union!X209+Williamsburg!X209+York!X209)</f>
        <v>2021741355.27</v>
      </c>
      <c r="Y209" s="39">
        <f>SUM(Abbeville!Y209+Aiken!Y209+Allendale!Y209+Anderson!Y209+Bamberg!Y209+Barnwell!Y209+Beaufort!Y209+Berkeley!Y209+Calhoun!Y209+Charleston!Y209+Cherokee!Y209+Chester!Y209+Chesterfield!Y209+Clarendon!Y209+Colleton!Y209+Darlington!Y209+Dorchester!Y209+Dillon!Y209+Edgefield!Y209+Fairfield!Y209+Florence!Y209+Georgetown!Y209+Greenville!Y209+Greenwood!Y209+Hampton!Y209+Horry!Y209+Jasper!Y209+Kershaw!Y209+Lancaster!Y209+Laurens!Y209+Lee!Y209+Lexington!Y209+Marion!Y209+Marlboro!Y209+McCormick!Y209+Newberry!Y209+Oconee!Y209+Orangeburg!Y209+Pickens!Y209+Richland!Y209+Saluda!Y209+Spartanburg!Y209+Sumter!Y209+Union!Y209+Williamsburg!Y209+York!Y209)</f>
        <v>2072469884</v>
      </c>
      <c r="Z209" s="39">
        <f>SUM(Abbeville!Z209+Aiken!Z209+Allendale!Z209+Anderson!Z209+Bamberg!Z209+Barnwell!Z209+Beaufort!Z209+Berkeley!Z209+Calhoun!Z209+Charleston!Z209+Cherokee!Z209+Chester!Z209+Chesterfield!Z209+Clarendon!Z209+Colleton!Z209+Darlington!Z209+Dorchester!Z209+Dillon!Z209+Edgefield!Z209+Fairfield!Z209+Florence!Z209+Georgetown!Z209+Greenville!Z209+Greenwood!Z209+Hampton!Z209+Horry!Z209+Jasper!Z209+Kershaw!Z209+Lancaster!Z209+Laurens!Z209+Lee!Z209+Lexington!Z209+Marion!Z209+Marlboro!Z209+McCormick!Z209+Newberry!Z209+Oconee!Z209+Orangeburg!Z209+Pickens!Z209+Richland!Z209+Saluda!Z209+Spartanburg!Z209+Sumter!Z209+Union!Z209+Williamsburg!Z209+York!Z209)</f>
        <v>2159854917</v>
      </c>
      <c r="AA209" s="39">
        <f>SUM(Abbeville!AA209+Aiken!AA209+Allendale!AA209+Anderson!AA209+Bamberg!AA209+Barnwell!AA209+Beaufort!AA209+Berkeley!AA209+Calhoun!AA209+Charleston!AA209+Cherokee!AA209+Chester!AA209+Chesterfield!AA209+Clarendon!AA209+Colleton!AA209+Darlington!AA209+Dorchester!AA209+Dillon!AA209+Edgefield!AA209+Fairfield!AA209+Florence!AA209+Georgetown!AA209+Greenville!AA209+Greenwood!AA209+Hampton!AA209+Horry!AA209+Jasper!AA209+Kershaw!AA209+Lancaster!AA209+Laurens!AA209+Lee!AA209+Lexington!AA209+Marion!AA209+Marlboro!AA209+McCormick!AA209+Newberry!AA209+Oconee!AA209+Orangeburg!AA209+Pickens!AA209+Richland!AA209+Saluda!AA209+Spartanburg!AA209+Sumter!AA209+Union!AA209+Williamsburg!AA209+York!AA209)</f>
        <v>2264357587</v>
      </c>
      <c r="AB209" s="39">
        <v>2247595230</v>
      </c>
      <c r="AC209" s="39">
        <v>2351691314</v>
      </c>
      <c r="AD209" s="39">
        <v>2472324810.1199999</v>
      </c>
      <c r="AE209" s="39">
        <v>2665896515</v>
      </c>
      <c r="AF209" s="39">
        <v>2472669758</v>
      </c>
      <c r="AG209" s="39">
        <v>2578375749</v>
      </c>
      <c r="AH209" s="39">
        <v>2684808312</v>
      </c>
      <c r="AI209" s="10">
        <v>3.0067924180920969E-2</v>
      </c>
      <c r="AJ209" s="10">
        <v>4.1278918730630679E-2</v>
      </c>
    </row>
    <row r="210" spans="1:44" ht="10.5" customHeight="1" x14ac:dyDescent="0.2">
      <c r="A210" s="11"/>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C211" s="19"/>
      <c r="D211" s="19"/>
      <c r="E211" s="14"/>
      <c r="F211" s="2"/>
      <c r="G211" s="12">
        <f>SUM(Abbeville!G211+Aiken!G211+Allendale!G211+Anderson!G211+Bamberg!G211+Barnwell!G211+Beaufort!G211+Berkeley!G211+Calhoun!G211+Charleston!G211+Cherokee!G211+Chester!G211+Chesterfield!G211+Clarendon!G211+Colleton!G211+Darlington!G211+Dorchester!G211+Dillon!G211+Edgefield!G211+Fairfield!G211+Florence!G211+Georgetown!G211+Greenville!G211+Greenwood!G211+Hampton!G211+Horry!G211+Jasper!G211+Kershaw!G211+Lancaster!G211+Laurens!G211+Lee!G211+Lexington!G211+Marion!G211+Marlboro!G211+McCormick!G211+Newberry!G211+Oconee!G211+Orangeburg!G211+Pickens!G211+Richland!G211+Saluda!G211+Spartanburg!G211+Sumter!G211+Union!G211+Williamsburg!G211+York!G211)</f>
        <v>108064620</v>
      </c>
      <c r="H211" s="12">
        <f>SUM(Abbeville!H211+Aiken!H211+Allendale!H211+Anderson!H211+Bamberg!H211+Barnwell!H211+Beaufort!H211+Berkeley!H211+Calhoun!H211+Charleston!H211+Cherokee!H211+Chester!H211+Chesterfield!H211+Clarendon!H211+Colleton!H211+Darlington!H211+Dorchester!H211+Dillon!H211+Edgefield!H211+Fairfield!H211+Florence!H211+Georgetown!H211+Greenville!H211+Greenwood!H211+Hampton!H211+Horry!H211+Jasper!H211+Kershaw!H211+Lancaster!H211+Laurens!H211+Lee!H211+Lexington!H211+Marion!H211+Marlboro!H211+McCormick!H211+Newberry!H211+Oconee!H211+Orangeburg!H211+Pickens!H211+Richland!H211+Saluda!H211+Spartanburg!H211+Sumter!H211+Union!H211+Williamsburg!H211+York!H211)</f>
        <v>113613887</v>
      </c>
      <c r="I211" s="12">
        <f>SUM(Abbeville!I211+Aiken!I211+Allendale!I211+Anderson!I211+Bamberg!I211+Barnwell!I211+Beaufort!I211+Berkeley!I211+Calhoun!I211+Charleston!I211+Cherokee!I211+Chester!I211+Chesterfield!I211+Clarendon!I211+Colleton!I211+Darlington!I211+Dorchester!I211+Dillon!I211+Edgefield!I211+Fairfield!I211+Florence!I211+Georgetown!I211+Greenville!I211+Greenwood!I211+Hampton!I211+Horry!I211+Jasper!I211+Kershaw!I211+Lancaster!I211+Laurens!I211+Lee!I211+Lexington!I211+Marion!I211+Marlboro!I211+McCormick!I211+Newberry!I211+Oconee!I211+Orangeburg!I211+Pickens!I211+Richland!I211+Saluda!I211+Spartanburg!I211+Sumter!I211+Union!I211+Williamsburg!I211+York!I211)</f>
        <v>125116313</v>
      </c>
      <c r="J211" s="12">
        <f>SUM(Abbeville!J211+Aiken!J211+Allendale!J211+Anderson!J211+Bamberg!J211+Barnwell!J211+Beaufort!J211+Berkeley!J211+Calhoun!J211+Charleston!J211+Cherokee!J211+Chester!J211+Chesterfield!J211+Clarendon!J211+Colleton!J211+Darlington!J211+Dorchester!J211+Dillon!J211+Edgefield!J211+Fairfield!J211+Florence!J211+Georgetown!J211+Greenville!J211+Greenwood!J211+Hampton!J211+Horry!J211+Jasper!J211+Kershaw!J211+Lancaster!J211+Laurens!J211+Lee!J211+Lexington!J211+Marion!J211+Marlboro!J211+McCormick!J211+Newberry!J211+Oconee!J211+Orangeburg!J211+Pickens!J211+Richland!J211+Saluda!J211+Spartanburg!J211+Sumter!J211+Union!J211+Williamsburg!J211+York!J211)</f>
        <v>155026577</v>
      </c>
      <c r="K211" s="12">
        <f>SUM(Abbeville!K211+Aiken!K211+Allendale!K211+Anderson!K211+Bamberg!K211+Barnwell!K211+Beaufort!K211+Berkeley!K211+Calhoun!K211+Charleston!K211+Cherokee!K211+Chester!K211+Chesterfield!K211+Clarendon!K211+Colleton!K211+Darlington!K211+Dorchester!K211+Dillon!K211+Edgefield!K211+Fairfield!K211+Florence!K211+Georgetown!K211+Greenville!K211+Greenwood!K211+Hampton!K211+Horry!K211+Jasper!K211+Kershaw!K211+Lancaster!K211+Laurens!K211+Lee!K211+Lexington!K211+Marion!K211+Marlboro!K211+McCormick!K211+Newberry!K211+Oconee!K211+Orangeburg!K211+Pickens!K211+Richland!K211+Saluda!K211+Spartanburg!K211+Sumter!K211+Union!K211+Williamsburg!K211+York!K211)</f>
        <v>146864578</v>
      </c>
      <c r="L211" s="12">
        <f>SUM(Abbeville!L211+Aiken!L211+Allendale!L211+Anderson!L211+Bamberg!L211+Barnwell!L211+Beaufort!L211+Berkeley!L211+Calhoun!L211+Charleston!L211+Cherokee!L211+Chester!L211+Chesterfield!L211+Clarendon!L211+Colleton!L211+Darlington!L211+Dorchester!L211+Dillon!L211+Edgefield!L211+Fairfield!L211+Florence!L211+Georgetown!L211+Greenville!L211+Greenwood!L211+Hampton!L211+Horry!L211+Jasper!L211+Kershaw!L211+Lancaster!L211+Laurens!L211+Lee!L211+Lexington!L211+Marion!L211+Marlboro!L211+McCormick!L211+Newberry!L211+Oconee!L211+Orangeburg!L211+Pickens!L211+Richland!L211+Saluda!L211+Spartanburg!L211+Sumter!L211+Union!L211+Williamsburg!L211+York!L211)</f>
        <v>159851948</v>
      </c>
      <c r="M211" s="12">
        <f>SUM(Abbeville!M211+Aiken!M211+Allendale!M211+Anderson!M211+Bamberg!M211+Barnwell!M211+Beaufort!M211+Berkeley!M211+Calhoun!M211+Charleston!M211+Cherokee!M211+Chester!M211+Chesterfield!M211+Clarendon!M211+Colleton!M211+Darlington!M211+Dorchester!M211+Dillon!M211+Edgefield!M211+Fairfield!M211+Florence!M211+Georgetown!M211+Greenville!M211+Greenwood!M211+Hampton!M211+Horry!M211+Jasper!M211+Kershaw!M211+Lancaster!M211+Laurens!M211+Lee!M211+Lexington!M211+Marion!M211+Marlboro!M211+McCormick!M211+Newberry!M211+Oconee!M211+Orangeburg!M211+Pickens!M211+Richland!M211+Saluda!M211+Spartanburg!M211+Sumter!M211+Union!M211+Williamsburg!M211+York!M211)</f>
        <v>172673269</v>
      </c>
      <c r="N211" s="12">
        <f>SUM(Abbeville!N211+Aiken!N211+Allendale!N211+Anderson!N211+Bamberg!N211+Barnwell!N211+Beaufort!N211+Berkeley!N211+Calhoun!N211+Charleston!N211+Cherokee!N211+Chester!N211+Chesterfield!N211+Clarendon!N211+Colleton!N211+Darlington!N211+Dorchester!N211+Dillon!N211+Edgefield!N211+Fairfield!N211+Florence!N211+Georgetown!N211+Greenville!N211+Greenwood!N211+Hampton!N211+Horry!N211+Jasper!N211+Kershaw!N211+Lancaster!N211+Laurens!N211+Lee!N211+Lexington!N211+Marion!N211+Marlboro!N211+McCormick!N211+Newberry!N211+Oconee!N211+Orangeburg!N211+Pickens!N211+Richland!N211+Saluda!N211+Spartanburg!N211+Sumter!N211+Union!N211+Williamsburg!N211+York!N211)</f>
        <v>194115938</v>
      </c>
      <c r="O211" s="12">
        <f>SUM(Abbeville!O211+Aiken!O211+Allendale!O211+Anderson!O211+Bamberg!O211+Barnwell!O211+Beaufort!O211+Berkeley!O211+Calhoun!O211+Charleston!O211+Cherokee!O211+Chester!O211+Chesterfield!O211+Clarendon!O211+Colleton!O211+Darlington!O211+Dorchester!O211+Dillon!O211+Edgefield!O211+Fairfield!O211+Florence!O211+Georgetown!O211+Greenville!O211+Greenwood!O211+Hampton!O211+Horry!O211+Jasper!O211+Kershaw!O211+Lancaster!O211+Laurens!O211+Lee!O211+Lexington!O211+Marion!O211+Marlboro!O211+McCormick!O211+Newberry!O211+Oconee!O211+Orangeburg!O211+Pickens!O211+Richland!O211+Saluda!O211+Spartanburg!O211+Sumter!O211+Union!O211+Williamsburg!O211+York!O211)</f>
        <v>191291789.84641254</v>
      </c>
      <c r="P211" s="12">
        <f>SUM(Abbeville!P211+Aiken!P211+Allendale!P211+Anderson!P211+Bamberg!P211+Barnwell!P211+Beaufort!P211+Berkeley!P211+Calhoun!P211+Charleston!P211+Cherokee!P211+Chester!P211+Chesterfield!P211+Clarendon!P211+Colleton!P211+Darlington!P211+Dorchester!P211+Dillon!P211+Edgefield!P211+Fairfield!P211+Florence!P211+Georgetown!P211+Greenville!P211+Greenwood!P211+Hampton!P211+Horry!P211+Jasper!P211+Kershaw!P211+Lancaster!P211+Laurens!P211+Lee!P211+Lexington!P211+Marion!P211+Marlboro!P211+McCormick!P211+Newberry!P211+Oconee!P211+Orangeburg!P211+Pickens!P211+Richland!P211+Saluda!P211+Spartanburg!P211+Sumter!P211+Union!P211+Williamsburg!P211+York!P211)</f>
        <v>218209188.48172122</v>
      </c>
      <c r="Q211" s="12">
        <f>SUM(Abbeville!Q211+Aiken!Q211+Allendale!Q211+Anderson!Q211+Bamberg!Q211+Barnwell!Q211+Beaufort!Q211+Berkeley!Q211+Calhoun!Q211+Charleston!Q211+Cherokee!Q211+Chester!Q211+Chesterfield!Q211+Clarendon!Q211+Colleton!Q211+Darlington!Q211+Dorchester!Q211+Dillon!Q211+Edgefield!Q211+Fairfield!Q211+Florence!Q211+Georgetown!Q211+Greenville!Q211+Greenwood!Q211+Hampton!Q211+Horry!Q211+Jasper!Q211+Kershaw!Q211+Lancaster!Q211+Laurens!Q211+Lee!Q211+Lexington!Q211+Marion!Q211+Marlboro!Q211+McCormick!Q211+Newberry!Q211+Oconee!Q211+Orangeburg!Q211+Pickens!Q211+Richland!Q211+Saluda!Q211+Spartanburg!Q211+Sumter!Q211+Union!Q211+Williamsburg!Q211+York!Q211)</f>
        <v>225673469.67753026</v>
      </c>
      <c r="R211" s="41">
        <f>SUM(Abbeville!R211+Aiken!R211+Allendale!R211+Anderson!R211+Bamberg!R211+Barnwell!R211+Beaufort!R211+Berkeley!R211+Calhoun!R211+Charleston!R211+Cherokee!R211+Chester!R211+Chesterfield!R211+Clarendon!R211+Colleton!R211+Darlington!R211+Dorchester!R211+Dillon!R211+Edgefield!R211+Fairfield!R211+Florence!R211+Georgetown!R211+Greenville!R211+Greenwood!R211+Hampton!R211+Horry!R211+Jasper!R211+Kershaw!R211+Lancaster!R211+Laurens!R211+Lee!R211+Lexington!R211+Marion!R211+Marlboro!R211+McCormick!R211+Newberry!R211+Oconee!R211+Orangeburg!R211+Pickens!R211+Richland!R211+Saluda!R211+Spartanburg!R211+Sumter!R211+Union!R211+Williamsburg!R211+York!R211)</f>
        <v>247808354</v>
      </c>
      <c r="S211" s="41">
        <f>SUM(Abbeville!S211+Aiken!S211+Allendale!S211+Anderson!S211+Bamberg!S211+Barnwell!S211+Beaufort!S211+Berkeley!S211+Calhoun!S211+Charleston!S211+Cherokee!S211+Chester!S211+Chesterfield!S211+Clarendon!S211+Colleton!S211+Darlington!S211+Dorchester!S211+Dillon!S211+Edgefield!S211+Fairfield!S211+Florence!S211+Georgetown!S211+Greenville!S211+Greenwood!S211+Hampton!S211+Horry!S211+Jasper!S211+Kershaw!S211+Lancaster!S211+Laurens!S211+Lee!S211+Lexington!S211+Marion!S211+Marlboro!S211+McCormick!S211+Newberry!S211+Oconee!S211+Orangeburg!S211+Pickens!S211+Richland!S211+Saluda!S211+Spartanburg!S211+Sumter!S211+Union!S211+Williamsburg!S211+York!S211)</f>
        <v>272925417.10581172</v>
      </c>
      <c r="T211" s="41">
        <f>SUM(Abbeville!T211+Aiken!T211+Allendale!T211+Anderson!T211+Bamberg!T211+Barnwell!T211+Beaufort!T211+Berkeley!T211+Calhoun!T211+Charleston!T211+Cherokee!T211+Chester!T211+Chesterfield!T211+Clarendon!T211+Colleton!T211+Darlington!T211+Dorchester!T211+Dillon!T211+Edgefield!T211+Fairfield!T211+Florence!T211+Georgetown!T211+Greenville!T211+Greenwood!T211+Hampton!T211+Horry!T211+Jasper!T211+Kershaw!T211+Lancaster!T211+Laurens!T211+Lee!T211+Lexington!T211+Marion!T211+Marlboro!T211+McCormick!T211+Newberry!T211+Oconee!T211+Orangeburg!T211+Pickens!T211+Richland!T211+Saluda!T211+Spartanburg!T211+Sumter!T211+Union!T211+Williamsburg!T211+York!T211)</f>
        <v>378103683.31</v>
      </c>
      <c r="U211" s="41">
        <f>SUM(Abbeville!U211+Aiken!U211+Allendale!U211+Anderson!U211+Bamberg!U211+Barnwell!U211+Beaufort!U211+Berkeley!U211+Calhoun!U211+Charleston!U211+Cherokee!U211+Chester!U211+Chesterfield!U211+Clarendon!U211+Colleton!U211+Darlington!U211+Dorchester!U211+Dillon!U211+Edgefield!U211+Fairfield!U211+Florence!U211+Georgetown!U211+Greenville!U211+Greenwood!U211+Hampton!U211+Horry!U211+Jasper!U211+Kershaw!U211+Lancaster!U211+Laurens!U211+Lee!U211+Lexington!U211+Marion!U211+Marlboro!U211+McCormick!U211+Newberry!U211+Oconee!U211+Orangeburg!U211+Pickens!U211+Richland!U211+Saluda!U211+Spartanburg!U211+Sumter!U211+Union!U211+Williamsburg!U211+York!U211)</f>
        <v>386364567.11000001</v>
      </c>
      <c r="V211" s="41">
        <f>SUM(Abbeville!V211+Aiken!V211+Allendale!V211+Anderson!V211+Bamberg!V211+Barnwell!V211+Beaufort!V211+Berkeley!V211+Calhoun!V211+Charleston!V211+Cherokee!V211+Chester!V211+Chesterfield!V211+Clarendon!V211+Colleton!V211+Darlington!V211+Dorchester!V211+Dillon!V211+Edgefield!V211+Fairfield!V211+Florence!V211+Georgetown!V211+Greenville!V211+Greenwood!V211+Hampton!V211+Horry!V211+Jasper!V211+Kershaw!V211+Lancaster!V211+Laurens!V211+Lee!V211+Lexington!V211+Marion!V211+Marlboro!V211+McCormick!V211+Newberry!V211+Oconee!V211+Orangeburg!V211+Pickens!V211+Richland!V211+Saluda!V211+Spartanburg!V211+Sumter!V211+Union!V211+Williamsburg!V211+York!V211)</f>
        <v>446036442.17768008</v>
      </c>
      <c r="W211" s="41">
        <f>SUM(Abbeville!W211+Aiken!W211+Allendale!W211+Anderson!W211+Bamberg!W211+Barnwell!W211+Beaufort!W211+Berkeley!W211+Calhoun!W211+Charleston!W211+Cherokee!W211+Chester!W211+Chesterfield!W211+Clarendon!W211+Colleton!W211+Darlington!W211+Dorchester!W211+Dillon!W211+Edgefield!W211+Fairfield!W211+Florence!W211+Georgetown!W211+Greenville!W211+Greenwood!W211+Hampton!W211+Horry!W211+Jasper!W211+Kershaw!W211+Lancaster!W211+Laurens!W211+Lee!W211+Lexington!W211+Marion!W211+Marlboro!W211+McCormick!W211+Newberry!W211+Oconee!W211+Orangeburg!W211+Pickens!W211+Richland!W211+Saluda!W211+Spartanburg!W211+Sumter!W211+Union!W211+Williamsburg!W211+York!W211)</f>
        <v>449698553.14999998</v>
      </c>
      <c r="X211" s="41">
        <f>SUM(Abbeville!X211+Aiken!X211+Allendale!X211+Anderson!X211+Bamberg!X211+Barnwell!X211+Beaufort!X211+Berkeley!X211+Calhoun!X211+Charleston!X211+Cherokee!X211+Chester!X211+Chesterfield!X211+Clarendon!X211+Colleton!X211+Darlington!X211+Dorchester!X211+Dillon!X211+Edgefield!X211+Fairfield!X211+Florence!X211+Georgetown!X211+Greenville!X211+Greenwood!X211+Hampton!X211+Horry!X211+Jasper!X211+Kershaw!X211+Lancaster!X211+Laurens!X211+Lee!X211+Lexington!X211+Marion!X211+Marlboro!X211+McCormick!X211+Newberry!X211+Oconee!X211+Orangeburg!X211+Pickens!X211+Richland!X211+Saluda!X211+Spartanburg!X211+Sumter!X211+Union!X211+Williamsburg!X211+York!X211)</f>
        <v>387770711.58000004</v>
      </c>
      <c r="Y211" s="41">
        <f>SUM(Abbeville!Y211+Aiken!Y211+Allendale!Y211+Anderson!Y211+Bamberg!Y211+Barnwell!Y211+Beaufort!Y211+Berkeley!Y211+Calhoun!Y211+Charleston!Y211+Cherokee!Y211+Chester!Y211+Chesterfield!Y211+Clarendon!Y211+Colleton!Y211+Darlington!Y211+Dorchester!Y211+Dillon!Y211+Edgefield!Y211+Fairfield!Y211+Florence!Y211+Georgetown!Y211+Greenville!Y211+Greenwood!Y211+Hampton!Y211+Horry!Y211+Jasper!Y211+Kershaw!Y211+Lancaster!Y211+Laurens!Y211+Lee!Y211+Lexington!Y211+Marion!Y211+Marlboro!Y211+McCormick!Y211+Newberry!Y211+Oconee!Y211+Orangeburg!Y211+Pickens!Y211+Richland!Y211+Saluda!Y211+Spartanburg!Y211+Sumter!Y211+Union!Y211+Williamsburg!Y211+York!Y211)</f>
        <v>383767393</v>
      </c>
      <c r="Z211" s="41">
        <f>SUM(Abbeville!Z211+Aiken!Z211+Allendale!Z211+Anderson!Z211+Bamberg!Z211+Barnwell!Z211+Beaufort!Z211+Berkeley!Z211+Calhoun!Z211+Charleston!Z211+Cherokee!Z211+Chester!Z211+Chesterfield!Z211+Clarendon!Z211+Colleton!Z211+Darlington!Z211+Dorchester!Z211+Dillon!Z211+Edgefield!Z211+Fairfield!Z211+Florence!Z211+Georgetown!Z211+Greenville!Z211+Greenwood!Z211+Hampton!Z211+Horry!Z211+Jasper!Z211+Kershaw!Z211+Lancaster!Z211+Laurens!Z211+Lee!Z211+Lexington!Z211+Marion!Z211+Marlboro!Z211+McCormick!Z211+Newberry!Z211+Oconee!Z211+Orangeburg!Z211+Pickens!Z211+Richland!Z211+Saluda!Z211+Spartanburg!Z211+Sumter!Z211+Union!Z211+Williamsburg!Z211+York!Z211)</f>
        <v>366965567</v>
      </c>
      <c r="AA211" s="41">
        <f>SUM(Abbeville!AA211+Aiken!AA211+Allendale!AA211+Anderson!AA211+Bamberg!AA211+Barnwell!AA211+Beaufort!AA211+Berkeley!AA211+Calhoun!AA211+Charleston!AA211+Cherokee!AA211+Chester!AA211+Chesterfield!AA211+Clarendon!AA211+Colleton!AA211+Darlington!AA211+Dorchester!AA211+Dillon!AA211+Edgefield!AA211+Fairfield!AA211+Florence!AA211+Georgetown!AA211+Greenville!AA211+Greenwood!AA211+Hampton!AA211+Horry!AA211+Jasper!AA211+Kershaw!AA211+Lancaster!AA211+Laurens!AA211+Lee!AA211+Lexington!AA211+Marion!AA211+Marlboro!AA211+McCormick!AA211+Newberry!AA211+Oconee!AA211+Orangeburg!AA211+Pickens!AA211+Richland!AA211+Saluda!AA211+Spartanburg!AA211+Sumter!AA211+Union!AA211+Williamsburg!AA211+York!AA211)</f>
        <v>383981339</v>
      </c>
      <c r="AB211" s="41">
        <v>396718187</v>
      </c>
      <c r="AC211" s="41">
        <v>382423722</v>
      </c>
      <c r="AD211" s="41">
        <v>392586631</v>
      </c>
      <c r="AE211" s="41">
        <v>406014516</v>
      </c>
      <c r="AF211" s="41">
        <v>419866997</v>
      </c>
      <c r="AG211" s="41">
        <v>419210269</v>
      </c>
      <c r="AH211" s="41">
        <v>471527617</v>
      </c>
      <c r="AI211" s="13">
        <v>2.9210410796492559E-2</v>
      </c>
      <c r="AJ211" s="13">
        <v>0.12479977679172739</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f>SUM(Abbeville!O212+Aiken!O212+Allendale!O212+Anderson!O212+Bamberg!O212+Barnwell!O212+Beaufort!O212+Berkeley!O212+Calhoun!O212+Charleston!O212+Cherokee!O212+Chester!O212+Chesterfield!O212+Clarendon!O212+Colleton!O212+Darlington!O212+Dorchester!O212+Dillon!O212+Edgefield!O212+Fairfield!O212+Florence!O212+Georgetown!O212+Greenville!O212+Greenwood!O212+Hampton!O212+Horry!O212+Jasper!O212+Kershaw!O212+Lancaster!O212+Laurens!O212+Lee!O212+Lexington!O212+Marion!O212+Marlboro!O212+McCormick!O212+Newberry!O212+Oconee!O212+Orangeburg!O212+Pickens!O212+Richland!O212+Saluda!O212+Spartanburg!O212+Sumter!O212+Union!O212+Williamsburg!O212+York!O212)</f>
        <v>0</v>
      </c>
      <c r="P212" s="12">
        <f>SUM(Abbeville!P212+Aiken!P212+Allendale!P212+Anderson!P212+Bamberg!P212+Barnwell!P212+Beaufort!P212+Berkeley!P212+Calhoun!P212+Charleston!P212+Cherokee!P212+Chester!P212+Chesterfield!P212+Clarendon!P212+Colleton!P212+Darlington!P212+Dorchester!P212+Dillon!P212+Edgefield!P212+Fairfield!P212+Florence!P212+Georgetown!P212+Greenville!P212+Greenwood!P212+Hampton!P212+Horry!P212+Jasper!P212+Kershaw!P212+Lancaster!P212+Laurens!P212+Lee!P212+Lexington!P212+Marion!P212+Marlboro!P212+McCormick!P212+Newberry!P212+Oconee!P212+Orangeburg!P212+Pickens!P212+Richland!P212+Saluda!P212+Spartanburg!P212+Sumter!P212+Union!P212+Williamsburg!P212+York!P212)</f>
        <v>0</v>
      </c>
      <c r="Q212" s="12">
        <f>SUM(Abbeville!Q212+Aiken!Q212+Allendale!Q212+Anderson!Q212+Bamberg!Q212+Barnwell!Q212+Beaufort!Q212+Berkeley!Q212+Calhoun!Q212+Charleston!Q212+Cherokee!Q212+Chester!Q212+Chesterfield!Q212+Clarendon!Q212+Colleton!Q212+Darlington!Q212+Dorchester!Q212+Dillon!Q212+Edgefield!Q212+Fairfield!Q212+Florence!Q212+Georgetown!Q212+Greenville!Q212+Greenwood!Q212+Hampton!Q212+Horry!Q212+Jasper!Q212+Kershaw!Q212+Lancaster!Q212+Laurens!Q212+Lee!Q212+Lexington!Q212+Marion!Q212+Marlboro!Q212+McCormick!Q212+Newberry!Q212+Oconee!Q212+Orangeburg!Q212+Pickens!Q212+Richland!Q212+Saluda!Q212+Spartanburg!Q212+Sumter!Q212+Union!Q212+Williamsburg!Q212+York!Q212)</f>
        <v>0</v>
      </c>
      <c r="R212" s="41">
        <f>SUM(Abbeville!R212+Aiken!R212+Allendale!R212+Anderson!R212+Bamberg!R212+Barnwell!R212+Beaufort!R212+Berkeley!R212+Calhoun!R212+Charleston!R212+Cherokee!R212+Chester!R212+Chesterfield!R212+Clarendon!R212+Colleton!R212+Darlington!R212+Dorchester!R212+Dillon!R212+Edgefield!R212+Fairfield!R212+Florence!R212+Georgetown!R212+Greenville!R212+Greenwood!R212+Hampton!R212+Horry!R212+Jasper!R212+Kershaw!R212+Lancaster!R212+Laurens!R212+Lee!R212+Lexington!R212+Marion!R212+Marlboro!R212+McCormick!R212+Newberry!R212+Oconee!R212+Orangeburg!R212+Pickens!R212+Richland!R212+Saluda!R212+Spartanburg!R212+Sumter!R212+Union!R212+Williamsburg!R212+York!R212)</f>
        <v>0</v>
      </c>
      <c r="S212" s="41">
        <f>SUM(Abbeville!S212+Aiken!S212+Allendale!S212+Anderson!S212+Bamberg!S212+Barnwell!S212+Beaufort!S212+Berkeley!S212+Calhoun!S212+Charleston!S212+Cherokee!S212+Chester!S212+Chesterfield!S212+Clarendon!S212+Colleton!S212+Darlington!S212+Dorchester!S212+Dillon!S212+Edgefield!S212+Fairfield!S212+Florence!S212+Georgetown!S212+Greenville!S212+Greenwood!S212+Hampton!S212+Horry!S212+Jasper!S212+Kershaw!S212+Lancaster!S212+Laurens!S212+Lee!S212+Lexington!S212+Marion!S212+Marlboro!S212+McCormick!S212+Newberry!S212+Oconee!S212+Orangeburg!S212+Pickens!S212+Richland!S212+Saluda!S212+Spartanburg!S212+Sumter!S212+Union!S212+Williamsburg!S212+York!S212)</f>
        <v>0</v>
      </c>
      <c r="T212" s="41">
        <f>SUM(Abbeville!T212+Aiken!T212+Allendale!T212+Anderson!T212+Bamberg!T212+Barnwell!T212+Beaufort!T212+Berkeley!T212+Calhoun!T212+Charleston!T212+Cherokee!T212+Chester!T212+Chesterfield!T212+Clarendon!T212+Colleton!T212+Darlington!T212+Dorchester!T212+Dillon!T212+Edgefield!T212+Fairfield!T212+Florence!T212+Georgetown!T212+Greenville!T212+Greenwood!T212+Hampton!T212+Horry!T212+Jasper!T212+Kershaw!T212+Lancaster!T212+Laurens!T212+Lee!T212+Lexington!T212+Marion!T212+Marlboro!T212+McCormick!T212+Newberry!T212+Oconee!T212+Orangeburg!T212+Pickens!T212+Richland!T212+Saluda!T212+Spartanburg!T212+Sumter!T212+Union!T212+Williamsburg!T212+York!T212)</f>
        <v>0</v>
      </c>
      <c r="U212" s="41">
        <f>SUM(Abbeville!U212+Aiken!U212+Allendale!U212+Anderson!U212+Bamberg!U212+Barnwell!U212+Beaufort!U212+Berkeley!U212+Calhoun!U212+Charleston!U212+Cherokee!U212+Chester!U212+Chesterfield!U212+Clarendon!U212+Colleton!U212+Darlington!U212+Dorchester!U212+Dillon!U212+Edgefield!U212+Fairfield!U212+Florence!U212+Georgetown!U212+Greenville!U212+Greenwood!U212+Hampton!U212+Horry!U212+Jasper!U212+Kershaw!U212+Lancaster!U212+Laurens!U212+Lee!U212+Lexington!U212+Marion!U212+Marlboro!U212+McCormick!U212+Newberry!U212+Oconee!U212+Orangeburg!U212+Pickens!U212+Richland!U212+Saluda!U212+Spartanburg!U212+Sumter!U212+Union!U212+Williamsburg!U212+York!U212)</f>
        <v>0</v>
      </c>
      <c r="V212" s="41">
        <f>SUM(Abbeville!V212+Aiken!V212+Allendale!V212+Anderson!V212+Bamberg!V212+Barnwell!V212+Beaufort!V212+Berkeley!V212+Calhoun!V212+Charleston!V212+Cherokee!V212+Chester!V212+Chesterfield!V212+Clarendon!V212+Colleton!V212+Darlington!V212+Dorchester!V212+Dillon!V212+Edgefield!V212+Fairfield!V212+Florence!V212+Georgetown!V212+Greenville!V212+Greenwood!V212+Hampton!V212+Horry!V212+Jasper!V212+Kershaw!V212+Lancaster!V212+Laurens!V212+Lee!V212+Lexington!V212+Marion!V212+Marlboro!V212+McCormick!V212+Newberry!V212+Oconee!V212+Orangeburg!V212+Pickens!V212+Richland!V212+Saluda!V212+Spartanburg!V212+Sumter!V212+Union!V212+Williamsburg!V212+York!V212)</f>
        <v>0</v>
      </c>
      <c r="W212" s="41">
        <f>SUM(Abbeville!W212+Aiken!W212+Allendale!W212+Anderson!W212+Bamberg!W212+Barnwell!W212+Beaufort!W212+Berkeley!W212+Calhoun!W212+Charleston!W212+Cherokee!W212+Chester!W212+Chesterfield!W212+Clarendon!W212+Colleton!W212+Darlington!W212+Dorchester!W212+Dillon!W212+Edgefield!W212+Fairfield!W212+Florence!W212+Georgetown!W212+Greenville!W212+Greenwood!W212+Hampton!W212+Horry!W212+Jasper!W212+Kershaw!W212+Lancaster!W212+Laurens!W212+Lee!W212+Lexington!W212+Marion!W212+Marlboro!W212+McCormick!W212+Newberry!W212+Oconee!W212+Orangeburg!W212+Pickens!W212+Richland!W212+Saluda!W212+Spartanburg!W212+Sumter!W212+Union!W212+Williamsburg!W212+York!W212)</f>
        <v>0</v>
      </c>
      <c r="X212" s="41">
        <f>SUM(Abbeville!X212+Aiken!X212+Allendale!X212+Anderson!X212+Bamberg!X212+Barnwell!X212+Beaufort!X212+Berkeley!X212+Calhoun!X212+Charleston!X212+Cherokee!X212+Chester!X212+Chesterfield!X212+Clarendon!X212+Colleton!X212+Darlington!X212+Dorchester!X212+Dillon!X212+Edgefield!X212+Fairfield!X212+Florence!X212+Georgetown!X212+Greenville!X212+Greenwood!X212+Hampton!X212+Horry!X212+Jasper!X212+Kershaw!X212+Lancaster!X212+Laurens!X212+Lee!X212+Lexington!X212+Marion!X212+Marlboro!X212+McCormick!X212+Newberry!X212+Oconee!X212+Orangeburg!X212+Pickens!X212+Richland!X212+Saluda!X212+Spartanburg!X212+Sumter!X212+Union!X212+Williamsburg!X212+York!X212)</f>
        <v>0</v>
      </c>
      <c r="Y212" s="41">
        <f>SUM(Abbeville!Y212+Aiken!Y212+Allendale!Y212+Anderson!Y212+Bamberg!Y212+Barnwell!Y212+Beaufort!Y212+Berkeley!Y212+Calhoun!Y212+Charleston!Y212+Cherokee!Y212+Chester!Y212+Chesterfield!Y212+Clarendon!Y212+Colleton!Y212+Darlington!Y212+Dorchester!Y212+Dillon!Y212+Edgefield!Y212+Fairfield!Y212+Florence!Y212+Georgetown!Y212+Greenville!Y212+Greenwood!Y212+Hampton!Y212+Horry!Y212+Jasper!Y212+Kershaw!Y212+Lancaster!Y212+Laurens!Y212+Lee!Y212+Lexington!Y212+Marion!Y212+Marlboro!Y212+McCormick!Y212+Newberry!Y212+Oconee!Y212+Orangeburg!Y212+Pickens!Y212+Richland!Y212+Saluda!Y212+Spartanburg!Y212+Sumter!Y212+Union!Y212+Williamsburg!Y212+York!Y212)</f>
        <v>0</v>
      </c>
      <c r="Z212" s="41">
        <f>SUM(Abbeville!Z212+Aiken!Z212+Allendale!Z212+Anderson!Z212+Bamberg!Z212+Barnwell!Z212+Beaufort!Z212+Berkeley!Z212+Calhoun!Z212+Charleston!Z212+Cherokee!Z212+Chester!Z212+Chesterfield!Z212+Clarendon!Z212+Colleton!Z212+Darlington!Z212+Dorchester!Z212+Dillon!Z212+Edgefield!Z212+Fairfield!Z212+Florence!Z212+Georgetown!Z212+Greenville!Z212+Greenwood!Z212+Hampton!Z212+Horry!Z212+Jasper!Z212+Kershaw!Z212+Lancaster!Z212+Laurens!Z212+Lee!Z212+Lexington!Z212+Marion!Z212+Marlboro!Z212+McCormick!Z212+Newberry!Z212+Oconee!Z212+Orangeburg!Z212+Pickens!Z212+Richland!Z212+Saluda!Z212+Spartanburg!Z212+Sumter!Z212+Union!Z212+Williamsburg!Z212+York!Z212)</f>
        <v>0</v>
      </c>
      <c r="AA212" s="41">
        <f>SUM(Abbeville!AA212+Aiken!AA212+Allendale!AA212+Anderson!AA212+Bamberg!AA212+Barnwell!AA212+Beaufort!AA212+Berkeley!AA212+Calhoun!AA212+Charleston!AA212+Cherokee!AA212+Chester!AA212+Chesterfield!AA212+Clarendon!AA212+Colleton!AA212+Darlington!AA212+Dorchester!AA212+Dillon!AA212+Edgefield!AA212+Fairfield!AA212+Florence!AA212+Georgetown!AA212+Greenville!AA212+Greenwood!AA212+Hampton!AA212+Horry!AA212+Jasper!AA212+Kershaw!AA212+Lancaster!AA212+Laurens!AA212+Lee!AA212+Lexington!AA212+Marion!AA212+Marlboro!AA212+McCormick!AA212+Newberry!AA212+Oconee!AA212+Orangeburg!AA212+Pickens!AA212+Richland!AA212+Saluda!AA212+Spartanburg!AA212+Sumter!AA212+Union!AA212+Williamsburg!AA212+York!AA212)</f>
        <v>0</v>
      </c>
      <c r="AB212" s="41">
        <v>0</v>
      </c>
      <c r="AC212" s="41">
        <v>0</v>
      </c>
      <c r="AD212" s="41">
        <v>0</v>
      </c>
      <c r="AE212" s="41">
        <v>0</v>
      </c>
      <c r="AF212" s="41">
        <v>0</v>
      </c>
      <c r="AG212" s="41">
        <v>0</v>
      </c>
      <c r="AH212" s="41">
        <v>0</v>
      </c>
      <c r="AI212" s="13" t="s">
        <v>246</v>
      </c>
      <c r="AJ212" s="13" t="s">
        <v>246</v>
      </c>
      <c r="AL212" s="17"/>
    </row>
    <row r="213" spans="1:44" ht="10.5" customHeight="1" x14ac:dyDescent="0.2">
      <c r="A213" s="11"/>
      <c r="B213" s="19" t="s">
        <v>66</v>
      </c>
      <c r="D213" s="19"/>
      <c r="E213" s="14"/>
      <c r="F213" s="2"/>
      <c r="G213" s="12">
        <f>SUM(Abbeville!G213+Aiken!G213+Allendale!G213+Anderson!G213+Bamberg!G213+Barnwell!G213+Beaufort!G213+Berkeley!G213+Calhoun!G213+Charleston!G213+Cherokee!G213+Chester!G213+Chesterfield!G213+Clarendon!G213+Colleton!G213+Darlington!G213+Dorchester!G213+Dillon!G213+Edgefield!G213+Fairfield!G213+Florence!G213+Georgetown!G213+Greenville!G213+Greenwood!G213+Hampton!G213+Horry!G213+Jasper!G213+Kershaw!G213+Lancaster!G213+Laurens!G213+Lee!G213+Lexington!G213+Marion!G213+Marlboro!G213+McCormick!G213+Newberry!G213+Oconee!G213+Orangeburg!G213+Pickens!G213+Richland!G213+Saluda!G213+Spartanburg!G213+Sumter!G213+Union!G213+Williamsburg!G213+York!G213)</f>
        <v>224674362</v>
      </c>
      <c r="H213" s="12">
        <f>SUM(Abbeville!H213+Aiken!H213+Allendale!H213+Anderson!H213+Bamberg!H213+Barnwell!H213+Beaufort!H213+Berkeley!H213+Calhoun!H213+Charleston!H213+Cherokee!H213+Chester!H213+Chesterfield!H213+Clarendon!H213+Colleton!H213+Darlington!H213+Dorchester!H213+Dillon!H213+Edgefield!H213+Fairfield!H213+Florence!H213+Georgetown!H213+Greenville!H213+Greenwood!H213+Hampton!H213+Horry!H213+Jasper!H213+Kershaw!H213+Lancaster!H213+Laurens!H213+Lee!H213+Lexington!H213+Marion!H213+Marlboro!H213+McCormick!H213+Newberry!H213+Oconee!H213+Orangeburg!H213+Pickens!H213+Richland!H213+Saluda!H213+Spartanburg!H213+Sumter!H213+Union!H213+Williamsburg!H213+York!H213)</f>
        <v>242051913</v>
      </c>
      <c r="I213" s="12">
        <f>SUM(Abbeville!I213+Aiken!I213+Allendale!I213+Anderson!I213+Bamberg!I213+Barnwell!I213+Beaufort!I213+Berkeley!I213+Calhoun!I213+Charleston!I213+Cherokee!I213+Chester!I213+Chesterfield!I213+Clarendon!I213+Colleton!I213+Darlington!I213+Dorchester!I213+Dillon!I213+Edgefield!I213+Fairfield!I213+Florence!I213+Georgetown!I213+Greenville!I213+Greenwood!I213+Hampton!I213+Horry!I213+Jasper!I213+Kershaw!I213+Lancaster!I213+Laurens!I213+Lee!I213+Lexington!I213+Marion!I213+Marlboro!I213+McCormick!I213+Newberry!I213+Oconee!I213+Orangeburg!I213+Pickens!I213+Richland!I213+Saluda!I213+Spartanburg!I213+Sumter!I213+Union!I213+Williamsburg!I213+York!I213)</f>
        <v>254368084</v>
      </c>
      <c r="J213" s="12">
        <f>SUM(Abbeville!J213+Aiken!J213+Allendale!J213+Anderson!J213+Bamberg!J213+Barnwell!J213+Beaufort!J213+Berkeley!J213+Calhoun!J213+Charleston!J213+Cherokee!J213+Chester!J213+Chesterfield!J213+Clarendon!J213+Colleton!J213+Darlington!J213+Dorchester!J213+Dillon!J213+Edgefield!J213+Fairfield!J213+Florence!J213+Georgetown!J213+Greenville!J213+Greenwood!J213+Hampton!J213+Horry!J213+Jasper!J213+Kershaw!J213+Lancaster!J213+Laurens!J213+Lee!J213+Lexington!J213+Marion!J213+Marlboro!J213+McCormick!J213+Newberry!J213+Oconee!J213+Orangeburg!J213+Pickens!J213+Richland!J213+Saluda!J213+Spartanburg!J213+Sumter!J213+Union!J213+Williamsburg!J213+York!J213)</f>
        <v>272929184</v>
      </c>
      <c r="K213" s="12">
        <f>SUM(Abbeville!K213+Aiken!K213+Allendale!K213+Anderson!K213+Bamberg!K213+Barnwell!K213+Beaufort!K213+Berkeley!K213+Calhoun!K213+Charleston!K213+Cherokee!K213+Chester!K213+Chesterfield!K213+Clarendon!K213+Colleton!K213+Darlington!K213+Dorchester!K213+Dillon!K213+Edgefield!K213+Fairfield!K213+Florence!K213+Georgetown!K213+Greenville!K213+Greenwood!K213+Hampton!K213+Horry!K213+Jasper!K213+Kershaw!K213+Lancaster!K213+Laurens!K213+Lee!K213+Lexington!K213+Marion!K213+Marlboro!K213+McCormick!K213+Newberry!K213+Oconee!K213+Orangeburg!K213+Pickens!K213+Richland!K213+Saluda!K213+Spartanburg!K213+Sumter!K213+Union!K213+Williamsburg!K213+York!K213)</f>
        <v>293103057</v>
      </c>
      <c r="L213" s="12">
        <f>SUM(Abbeville!L213+Aiken!L213+Allendale!L213+Anderson!L213+Bamberg!L213+Barnwell!L213+Beaufort!L213+Berkeley!L213+Calhoun!L213+Charleston!L213+Cherokee!L213+Chester!L213+Chesterfield!L213+Clarendon!L213+Colleton!L213+Darlington!L213+Dorchester!L213+Dillon!L213+Edgefield!L213+Fairfield!L213+Florence!L213+Georgetown!L213+Greenville!L213+Greenwood!L213+Hampton!L213+Horry!L213+Jasper!L213+Kershaw!L213+Lancaster!L213+Laurens!L213+Lee!L213+Lexington!L213+Marion!L213+Marlboro!L213+McCormick!L213+Newberry!L213+Oconee!L213+Orangeburg!L213+Pickens!L213+Richland!L213+Saluda!L213+Spartanburg!L213+Sumter!L213+Union!L213+Williamsburg!L213+York!L213)</f>
        <v>315383968</v>
      </c>
      <c r="M213" s="12">
        <f>SUM(Abbeville!M213+Aiken!M213+Allendale!M213+Anderson!M213+Bamberg!M213+Barnwell!M213+Beaufort!M213+Berkeley!M213+Calhoun!M213+Charleston!M213+Cherokee!M213+Chester!M213+Chesterfield!M213+Clarendon!M213+Colleton!M213+Darlington!M213+Dorchester!M213+Dillon!M213+Edgefield!M213+Fairfield!M213+Florence!M213+Georgetown!M213+Greenville!M213+Greenwood!M213+Hampton!M213+Horry!M213+Jasper!M213+Kershaw!M213+Lancaster!M213+Laurens!M213+Lee!M213+Lexington!M213+Marion!M213+Marlboro!M213+McCormick!M213+Newberry!M213+Oconee!M213+Orangeburg!M213+Pickens!M213+Richland!M213+Saluda!M213+Spartanburg!M213+Sumter!M213+Union!M213+Williamsburg!M213+York!M213)</f>
        <v>331964239</v>
      </c>
      <c r="N213" s="12">
        <f>SUM(Abbeville!N213+Aiken!N213+Allendale!N213+Anderson!N213+Bamberg!N213+Barnwell!N213+Beaufort!N213+Berkeley!N213+Calhoun!N213+Charleston!N213+Cherokee!N213+Chester!N213+Chesterfield!N213+Clarendon!N213+Colleton!N213+Darlington!N213+Dorchester!N213+Dillon!N213+Edgefield!N213+Fairfield!N213+Florence!N213+Georgetown!N213+Greenville!N213+Greenwood!N213+Hampton!N213+Horry!N213+Jasper!N213+Kershaw!N213+Lancaster!N213+Laurens!N213+Lee!N213+Lexington!N213+Marion!N213+Marlboro!N213+McCormick!N213+Newberry!N213+Oconee!N213+Orangeburg!N213+Pickens!N213+Richland!N213+Saluda!N213+Spartanburg!N213+Sumter!N213+Union!N213+Williamsburg!N213+York!N213)</f>
        <v>380623325</v>
      </c>
      <c r="O213" s="12">
        <f>SUM(Abbeville!O213+Aiken!O213+Allendale!O213+Anderson!O213+Bamberg!O213+Barnwell!O213+Beaufort!O213+Berkeley!O213+Calhoun!O213+Charleston!O213+Cherokee!O213+Chester!O213+Chesterfield!O213+Clarendon!O213+Colleton!O213+Darlington!O213+Dorchester!O213+Dillon!O213+Edgefield!O213+Fairfield!O213+Florence!O213+Georgetown!O213+Greenville!O213+Greenwood!O213+Hampton!O213+Horry!O213+Jasper!O213+Kershaw!O213+Lancaster!O213+Laurens!O213+Lee!O213+Lexington!O213+Marion!O213+Marlboro!O213+McCormick!O213+Newberry!O213+Oconee!O213+Orangeburg!O213+Pickens!O213+Richland!O213+Saluda!O213+Spartanburg!O213+Sumter!O213+Union!O213+Williamsburg!O213+York!O213)</f>
        <v>376997530.26418126</v>
      </c>
      <c r="P213" s="12">
        <f>SUM(Abbeville!P213+Aiken!P213+Allendale!P213+Anderson!P213+Bamberg!P213+Barnwell!P213+Beaufort!P213+Berkeley!P213+Calhoun!P213+Charleston!P213+Cherokee!P213+Chester!P213+Chesterfield!P213+Clarendon!P213+Colleton!P213+Darlington!P213+Dorchester!P213+Dillon!P213+Edgefield!P213+Fairfield!P213+Florence!P213+Georgetown!P213+Greenville!P213+Greenwood!P213+Hampton!P213+Horry!P213+Jasper!P213+Kershaw!P213+Lancaster!P213+Laurens!P213+Lee!P213+Lexington!P213+Marion!P213+Marlboro!P213+McCormick!P213+Newberry!P213+Oconee!P213+Orangeburg!P213+Pickens!P213+Richland!P213+Saluda!P213+Spartanburg!P213+Sumter!P213+Union!P213+Williamsburg!P213+York!P213)</f>
        <v>398418072.36101067</v>
      </c>
      <c r="Q213" s="12">
        <f>SUM(Abbeville!Q213+Aiken!Q213+Allendale!Q213+Anderson!Q213+Bamberg!Q213+Barnwell!Q213+Beaufort!Q213+Berkeley!Q213+Calhoun!Q213+Charleston!Q213+Cherokee!Q213+Chester!Q213+Chesterfield!Q213+Clarendon!Q213+Colleton!Q213+Darlington!Q213+Dorchester!Q213+Dillon!Q213+Edgefield!Q213+Fairfield!Q213+Florence!Q213+Georgetown!Q213+Greenville!Q213+Greenwood!Q213+Hampton!Q213+Horry!Q213+Jasper!Q213+Kershaw!Q213+Lancaster!Q213+Laurens!Q213+Lee!Q213+Lexington!Q213+Marion!Q213+Marlboro!Q213+McCormick!Q213+Newberry!Q213+Oconee!Q213+Orangeburg!Q213+Pickens!Q213+Richland!Q213+Saluda!Q213+Spartanburg!Q213+Sumter!Q213+Union!Q213+Williamsburg!Q213+York!Q213)</f>
        <v>417416406.42298579</v>
      </c>
      <c r="R213" s="41">
        <f>SUM(Abbeville!R213+Aiken!R213+Allendale!R213+Anderson!R213+Bamberg!R213+Barnwell!R213+Beaufort!R213+Berkeley!R213+Calhoun!R213+Charleston!R213+Cherokee!R213+Chester!R213+Chesterfield!R213+Clarendon!R213+Colleton!R213+Darlington!R213+Dorchester!R213+Dillon!R213+Edgefield!R213+Fairfield!R213+Florence!R213+Georgetown!R213+Greenville!R213+Greenwood!R213+Hampton!R213+Horry!R213+Jasper!R213+Kershaw!R213+Lancaster!R213+Laurens!R213+Lee!R213+Lexington!R213+Marion!R213+Marlboro!R213+McCormick!R213+Newberry!R213+Oconee!R213+Orangeburg!R213+Pickens!R213+Richland!R213+Saluda!R213+Spartanburg!R213+Sumter!R213+Union!R213+Williamsburg!R213+York!R213)</f>
        <v>450596698</v>
      </c>
      <c r="S213" s="41">
        <f>SUM(Abbeville!S213+Aiken!S213+Allendale!S213+Anderson!S213+Bamberg!S213+Barnwell!S213+Beaufort!S213+Berkeley!S213+Calhoun!S213+Charleston!S213+Cherokee!S213+Chester!S213+Chesterfield!S213+Clarendon!S213+Colleton!S213+Darlington!S213+Dorchester!S213+Dillon!S213+Edgefield!S213+Fairfield!S213+Florence!S213+Georgetown!S213+Greenville!S213+Greenwood!S213+Hampton!S213+Horry!S213+Jasper!S213+Kershaw!S213+Lancaster!S213+Laurens!S213+Lee!S213+Lexington!S213+Marion!S213+Marlboro!S213+McCormick!S213+Newberry!S213+Oconee!S213+Orangeburg!S213+Pickens!S213+Richland!S213+Saluda!S213+Spartanburg!S213+Sumter!S213+Union!S213+Williamsburg!S213+York!S213)</f>
        <v>478782259.01505405</v>
      </c>
      <c r="T213" s="41">
        <f>SUM(Abbeville!T213+Aiken!T213+Allendale!T213+Anderson!T213+Bamberg!T213+Barnwell!T213+Beaufort!T213+Berkeley!T213+Calhoun!T213+Charleston!T213+Cherokee!T213+Chester!T213+Chesterfield!T213+Clarendon!T213+Colleton!T213+Darlington!T213+Dorchester!T213+Dillon!T213+Edgefield!T213+Fairfield!T213+Florence!T213+Georgetown!T213+Greenville!T213+Greenwood!T213+Hampton!T213+Horry!T213+Jasper!T213+Kershaw!T213+Lancaster!T213+Laurens!T213+Lee!T213+Lexington!T213+Marion!T213+Marlboro!T213+McCormick!T213+Newberry!T213+Oconee!T213+Orangeburg!T213+Pickens!T213+Richland!T213+Saluda!T213+Spartanburg!T213+Sumter!T213+Union!T213+Williamsburg!T213+York!T213)</f>
        <v>520481942.82000005</v>
      </c>
      <c r="U213" s="41">
        <f>SUM(Abbeville!U213+Aiken!U213+Allendale!U213+Anderson!U213+Bamberg!U213+Barnwell!U213+Beaufort!U213+Berkeley!U213+Calhoun!U213+Charleston!U213+Cherokee!U213+Chester!U213+Chesterfield!U213+Clarendon!U213+Colleton!U213+Darlington!U213+Dorchester!U213+Dillon!U213+Edgefield!U213+Fairfield!U213+Florence!U213+Georgetown!U213+Greenville!U213+Greenwood!U213+Hampton!U213+Horry!U213+Jasper!U213+Kershaw!U213+Lancaster!U213+Laurens!U213+Lee!U213+Lexington!U213+Marion!U213+Marlboro!U213+McCormick!U213+Newberry!U213+Oconee!U213+Orangeburg!U213+Pickens!U213+Richland!U213+Saluda!U213+Spartanburg!U213+Sumter!U213+Union!U213+Williamsburg!U213+York!U213)</f>
        <v>528079966.06999999</v>
      </c>
      <c r="V213" s="41">
        <f>SUM(Abbeville!V213+Aiken!V213+Allendale!V213+Anderson!V213+Bamberg!V213+Barnwell!V213+Beaufort!V213+Berkeley!V213+Calhoun!V213+Charleston!V213+Cherokee!V213+Chester!V213+Chesterfield!V213+Clarendon!V213+Colleton!V213+Darlington!V213+Dorchester!V213+Dillon!V213+Edgefield!V213+Fairfield!V213+Florence!V213+Georgetown!V213+Greenville!V213+Greenwood!V213+Hampton!V213+Horry!V213+Jasper!V213+Kershaw!V213+Lancaster!V213+Laurens!V213+Lee!V213+Lexington!V213+Marion!V213+Marlboro!V213+McCormick!V213+Newberry!V213+Oconee!V213+Orangeburg!V213+Pickens!V213+Richland!V213+Saluda!V213+Spartanburg!V213+Sumter!V213+Union!V213+Williamsburg!V213+York!V213)</f>
        <v>574549573.34337318</v>
      </c>
      <c r="W213" s="41">
        <f>SUM(Abbeville!W213+Aiken!W213+Allendale!W213+Anderson!W213+Bamberg!W213+Barnwell!W213+Beaufort!W213+Berkeley!W213+Calhoun!W213+Charleston!W213+Cherokee!W213+Chester!W213+Chesterfield!W213+Clarendon!W213+Colleton!W213+Darlington!W213+Dorchester!W213+Dillon!W213+Edgefield!W213+Fairfield!W213+Florence!W213+Georgetown!W213+Greenville!W213+Greenwood!W213+Hampton!W213+Horry!W213+Jasper!W213+Kershaw!W213+Lancaster!W213+Laurens!W213+Lee!W213+Lexington!W213+Marion!W213+Marlboro!W213+McCormick!W213+Newberry!W213+Oconee!W213+Orangeburg!W213+Pickens!W213+Richland!W213+Saluda!W213+Spartanburg!W213+Sumter!W213+Union!W213+Williamsburg!W213+York!W213)</f>
        <v>600556381.47000003</v>
      </c>
      <c r="X213" s="41">
        <f>SUM(Abbeville!X213+Aiken!X213+Allendale!X213+Anderson!X213+Bamberg!X213+Barnwell!X213+Beaufort!X213+Berkeley!X213+Calhoun!X213+Charleston!X213+Cherokee!X213+Chester!X213+Chesterfield!X213+Clarendon!X213+Colleton!X213+Darlington!X213+Dorchester!X213+Dillon!X213+Edgefield!X213+Fairfield!X213+Florence!X213+Georgetown!X213+Greenville!X213+Greenwood!X213+Hampton!X213+Horry!X213+Jasper!X213+Kershaw!X213+Lancaster!X213+Laurens!X213+Lee!X213+Lexington!X213+Marion!X213+Marlboro!X213+McCormick!X213+Newberry!X213+Oconee!X213+Orangeburg!X213+Pickens!X213+Richland!X213+Saluda!X213+Spartanburg!X213+Sumter!X213+Union!X213+Williamsburg!X213+York!X213)</f>
        <v>631610579.41000009</v>
      </c>
      <c r="Y213" s="41">
        <f>SUM(Abbeville!Y213+Aiken!Y213+Allendale!Y213+Anderson!Y213+Bamberg!Y213+Barnwell!Y213+Beaufort!Y213+Berkeley!Y213+Calhoun!Y213+Charleston!Y213+Cherokee!Y213+Chester!Y213+Chesterfield!Y213+Clarendon!Y213+Colleton!Y213+Darlington!Y213+Dorchester!Y213+Dillon!Y213+Edgefield!Y213+Fairfield!Y213+Florence!Y213+Georgetown!Y213+Greenville!Y213+Greenwood!Y213+Hampton!Y213+Horry!Y213+Jasper!Y213+Kershaw!Y213+Lancaster!Y213+Laurens!Y213+Lee!Y213+Lexington!Y213+Marion!Y213+Marlboro!Y213+McCormick!Y213+Newberry!Y213+Oconee!Y213+Orangeburg!Y213+Pickens!Y213+Richland!Y213+Saluda!Y213+Spartanburg!Y213+Sumter!Y213+Union!Y213+Williamsburg!Y213+York!Y213)</f>
        <v>655165198</v>
      </c>
      <c r="Z213" s="41">
        <f>SUM(Abbeville!Z213+Aiken!Z213+Allendale!Z213+Anderson!Z213+Bamberg!Z213+Barnwell!Z213+Beaufort!Z213+Berkeley!Z213+Calhoun!Z213+Charleston!Z213+Cherokee!Z213+Chester!Z213+Chesterfield!Z213+Clarendon!Z213+Colleton!Z213+Darlington!Z213+Dorchester!Z213+Dillon!Z213+Edgefield!Z213+Fairfield!Z213+Florence!Z213+Georgetown!Z213+Greenville!Z213+Greenwood!Z213+Hampton!Z213+Horry!Z213+Jasper!Z213+Kershaw!Z213+Lancaster!Z213+Laurens!Z213+Lee!Z213+Lexington!Z213+Marion!Z213+Marlboro!Z213+McCormick!Z213+Newberry!Z213+Oconee!Z213+Orangeburg!Z213+Pickens!Z213+Richland!Z213+Saluda!Z213+Spartanburg!Z213+Sumter!Z213+Union!Z213+Williamsburg!Z213+York!Z213)</f>
        <v>689018940</v>
      </c>
      <c r="AA213" s="41">
        <f>SUM(Abbeville!AA213+Aiken!AA213+Allendale!AA213+Anderson!AA213+Bamberg!AA213+Barnwell!AA213+Beaufort!AA213+Berkeley!AA213+Calhoun!AA213+Charleston!AA213+Cherokee!AA213+Chester!AA213+Chesterfield!AA213+Clarendon!AA213+Colleton!AA213+Darlington!AA213+Dorchester!AA213+Dillon!AA213+Edgefield!AA213+Fairfield!AA213+Florence!AA213+Georgetown!AA213+Greenville!AA213+Greenwood!AA213+Hampton!AA213+Horry!AA213+Jasper!AA213+Kershaw!AA213+Lancaster!AA213+Laurens!AA213+Lee!AA213+Lexington!AA213+Marion!AA213+Marlboro!AA213+McCormick!AA213+Newberry!AA213+Oconee!AA213+Orangeburg!AA213+Pickens!AA213+Richland!AA213+Saluda!AA213+Spartanburg!AA213+Sumter!AA213+Union!AA213+Williamsburg!AA213+York!AA213)</f>
        <v>710380696</v>
      </c>
      <c r="AB213" s="41">
        <v>723925948</v>
      </c>
      <c r="AC213" s="41">
        <v>757413977</v>
      </c>
      <c r="AD213" s="41">
        <v>782750403</v>
      </c>
      <c r="AE213" s="41">
        <v>808692634</v>
      </c>
      <c r="AF213" s="41">
        <v>754841802</v>
      </c>
      <c r="AG213" s="41">
        <v>790288584</v>
      </c>
      <c r="AH213" s="41">
        <v>804578646</v>
      </c>
      <c r="AI213" s="13">
        <v>1.776081593701484E-2</v>
      </c>
      <c r="AJ213" s="13">
        <v>1.808208076051368E-2</v>
      </c>
    </row>
    <row r="214" spans="1:44" ht="10.5" customHeight="1" x14ac:dyDescent="0.2">
      <c r="A214" s="11"/>
      <c r="B214" s="19" t="s">
        <v>67</v>
      </c>
      <c r="D214" s="19"/>
      <c r="E214" s="14"/>
      <c r="F214" s="2"/>
      <c r="G214" s="12">
        <f>SUM(Abbeville!G214+Aiken!G214+Allendale!G214+Anderson!G214+Bamberg!G214+Barnwell!G214+Beaufort!G214+Berkeley!G214+Calhoun!G214+Charleston!G214+Cherokee!G214+Chester!G214+Chesterfield!G214+Clarendon!G214+Colleton!G214+Darlington!G214+Dorchester!G214+Dillon!G214+Edgefield!G214+Fairfield!G214+Florence!G214+Georgetown!G214+Greenville!G214+Greenwood!G214+Hampton!G214+Horry!G214+Jasper!G214+Kershaw!G214+Lancaster!G214+Laurens!G214+Lee!G214+Lexington!G214+Marion!G214+Marlboro!G214+McCormick!G214+Newberry!G214+Oconee!G214+Orangeburg!G214+Pickens!G214+Richland!G214+Saluda!G214+Spartanburg!G214+Sumter!G214+Union!G214+Williamsburg!G214+York!G214)</f>
        <v>37850249</v>
      </c>
      <c r="H214" s="12">
        <f>SUM(Abbeville!H214+Aiken!H214+Allendale!H214+Anderson!H214+Bamberg!H214+Barnwell!H214+Beaufort!H214+Berkeley!H214+Calhoun!H214+Charleston!H214+Cherokee!H214+Chester!H214+Chesterfield!H214+Clarendon!H214+Colleton!H214+Darlington!H214+Dorchester!H214+Dillon!H214+Edgefield!H214+Fairfield!H214+Florence!H214+Georgetown!H214+Greenville!H214+Greenwood!H214+Hampton!H214+Horry!H214+Jasper!H214+Kershaw!H214+Lancaster!H214+Laurens!H214+Lee!H214+Lexington!H214+Marion!H214+Marlboro!H214+McCormick!H214+Newberry!H214+Oconee!H214+Orangeburg!H214+Pickens!H214+Richland!H214+Saluda!H214+Spartanburg!H214+Sumter!H214+Union!H214+Williamsburg!H214+York!H214)</f>
        <v>38608471</v>
      </c>
      <c r="I214" s="12">
        <f>SUM(Abbeville!I214+Aiken!I214+Allendale!I214+Anderson!I214+Bamberg!I214+Barnwell!I214+Beaufort!I214+Berkeley!I214+Calhoun!I214+Charleston!I214+Cherokee!I214+Chester!I214+Chesterfield!I214+Clarendon!I214+Colleton!I214+Darlington!I214+Dorchester!I214+Dillon!I214+Edgefield!I214+Fairfield!I214+Florence!I214+Georgetown!I214+Greenville!I214+Greenwood!I214+Hampton!I214+Horry!I214+Jasper!I214+Kershaw!I214+Lancaster!I214+Laurens!I214+Lee!I214+Lexington!I214+Marion!I214+Marlboro!I214+McCormick!I214+Newberry!I214+Oconee!I214+Orangeburg!I214+Pickens!I214+Richland!I214+Saluda!I214+Spartanburg!I214+Sumter!I214+Union!I214+Williamsburg!I214+York!I214)</f>
        <v>50807861</v>
      </c>
      <c r="J214" s="12">
        <f>SUM(Abbeville!J214+Aiken!J214+Allendale!J214+Anderson!J214+Bamberg!J214+Barnwell!J214+Beaufort!J214+Berkeley!J214+Calhoun!J214+Charleston!J214+Cherokee!J214+Chester!J214+Chesterfield!J214+Clarendon!J214+Colleton!J214+Darlington!J214+Dorchester!J214+Dillon!J214+Edgefield!J214+Fairfield!J214+Florence!J214+Georgetown!J214+Greenville!J214+Greenwood!J214+Hampton!J214+Horry!J214+Jasper!J214+Kershaw!J214+Lancaster!J214+Laurens!J214+Lee!J214+Lexington!J214+Marion!J214+Marlboro!J214+McCormick!J214+Newberry!J214+Oconee!J214+Orangeburg!J214+Pickens!J214+Richland!J214+Saluda!J214+Spartanburg!J214+Sumter!J214+Union!J214+Williamsburg!J214+York!J214)</f>
        <v>46400464</v>
      </c>
      <c r="K214" s="12">
        <f>SUM(Abbeville!K214+Aiken!K214+Allendale!K214+Anderson!K214+Bamberg!K214+Barnwell!K214+Beaufort!K214+Berkeley!K214+Calhoun!K214+Charleston!K214+Cherokee!K214+Chester!K214+Chesterfield!K214+Clarendon!K214+Colleton!K214+Darlington!K214+Dorchester!K214+Dillon!K214+Edgefield!K214+Fairfield!K214+Florence!K214+Georgetown!K214+Greenville!K214+Greenwood!K214+Hampton!K214+Horry!K214+Jasper!K214+Kershaw!K214+Lancaster!K214+Laurens!K214+Lee!K214+Lexington!K214+Marion!K214+Marlboro!K214+McCormick!K214+Newberry!K214+Oconee!K214+Orangeburg!K214+Pickens!K214+Richland!K214+Saluda!K214+Spartanburg!K214+Sumter!K214+Union!K214+Williamsburg!K214+York!K214)</f>
        <v>52020938</v>
      </c>
      <c r="L214" s="12">
        <f>SUM(Abbeville!L214+Aiken!L214+Allendale!L214+Anderson!L214+Bamberg!L214+Barnwell!L214+Beaufort!L214+Berkeley!L214+Calhoun!L214+Charleston!L214+Cherokee!L214+Chester!L214+Chesterfield!L214+Clarendon!L214+Colleton!L214+Darlington!L214+Dorchester!L214+Dillon!L214+Edgefield!L214+Fairfield!L214+Florence!L214+Georgetown!L214+Greenville!L214+Greenwood!L214+Hampton!L214+Horry!L214+Jasper!L214+Kershaw!L214+Lancaster!L214+Laurens!L214+Lee!L214+Lexington!L214+Marion!L214+Marlboro!L214+McCormick!L214+Newberry!L214+Oconee!L214+Orangeburg!L214+Pickens!L214+Richland!L214+Saluda!L214+Spartanburg!L214+Sumter!L214+Union!L214+Williamsburg!L214+York!L214)</f>
        <v>63375952</v>
      </c>
      <c r="M214" s="12">
        <f>SUM(Abbeville!M214+Aiken!M214+Allendale!M214+Anderson!M214+Bamberg!M214+Barnwell!M214+Beaufort!M214+Berkeley!M214+Calhoun!M214+Charleston!M214+Cherokee!M214+Chester!M214+Chesterfield!M214+Clarendon!M214+Colleton!M214+Darlington!M214+Dorchester!M214+Dillon!M214+Edgefield!M214+Fairfield!M214+Florence!M214+Georgetown!M214+Greenville!M214+Greenwood!M214+Hampton!M214+Horry!M214+Jasper!M214+Kershaw!M214+Lancaster!M214+Laurens!M214+Lee!M214+Lexington!M214+Marion!M214+Marlboro!M214+McCormick!M214+Newberry!M214+Oconee!M214+Orangeburg!M214+Pickens!M214+Richland!M214+Saluda!M214+Spartanburg!M214+Sumter!M214+Union!M214+Williamsburg!M214+York!M214)</f>
        <v>56450006</v>
      </c>
      <c r="N214" s="12">
        <f>SUM(Abbeville!N214+Aiken!N214+Allendale!N214+Anderson!N214+Bamberg!N214+Barnwell!N214+Beaufort!N214+Berkeley!N214+Calhoun!N214+Charleston!N214+Cherokee!N214+Chester!N214+Chesterfield!N214+Clarendon!N214+Colleton!N214+Darlington!N214+Dorchester!N214+Dillon!N214+Edgefield!N214+Fairfield!N214+Florence!N214+Georgetown!N214+Greenville!N214+Greenwood!N214+Hampton!N214+Horry!N214+Jasper!N214+Kershaw!N214+Lancaster!N214+Laurens!N214+Lee!N214+Lexington!N214+Marion!N214+Marlboro!N214+McCormick!N214+Newberry!N214+Oconee!N214+Orangeburg!N214+Pickens!N214+Richland!N214+Saluda!N214+Spartanburg!N214+Sumter!N214+Union!N214+Williamsburg!N214+York!N214)</f>
        <v>63676657</v>
      </c>
      <c r="O214" s="12">
        <f>SUM(Abbeville!O214+Aiken!O214+Allendale!O214+Anderson!O214+Bamberg!O214+Barnwell!O214+Beaufort!O214+Berkeley!O214+Calhoun!O214+Charleston!O214+Cherokee!O214+Chester!O214+Chesterfield!O214+Clarendon!O214+Colleton!O214+Darlington!O214+Dorchester!O214+Dillon!O214+Edgefield!O214+Fairfield!O214+Florence!O214+Georgetown!O214+Greenville!O214+Greenwood!O214+Hampton!O214+Horry!O214+Jasper!O214+Kershaw!O214+Lancaster!O214+Laurens!O214+Lee!O214+Lexington!O214+Marion!O214+Marlboro!O214+McCormick!O214+Newberry!O214+Oconee!O214+Orangeburg!O214+Pickens!O214+Richland!O214+Saluda!O214+Spartanburg!O214+Sumter!O214+Union!O214+Williamsburg!O214+York!O214)</f>
        <v>69662184.151579082</v>
      </c>
      <c r="P214" s="12">
        <f>SUM(Abbeville!P214+Aiken!P214+Allendale!P214+Anderson!P214+Bamberg!P214+Barnwell!P214+Beaufort!P214+Berkeley!P214+Calhoun!P214+Charleston!P214+Cherokee!P214+Chester!P214+Chesterfield!P214+Clarendon!P214+Colleton!P214+Darlington!P214+Dorchester!P214+Dillon!P214+Edgefield!P214+Fairfield!P214+Florence!P214+Georgetown!P214+Greenville!P214+Greenwood!P214+Hampton!P214+Horry!P214+Jasper!P214+Kershaw!P214+Lancaster!P214+Laurens!P214+Lee!P214+Lexington!P214+Marion!P214+Marlboro!P214+McCormick!P214+Newberry!P214+Oconee!P214+Orangeburg!P214+Pickens!P214+Richland!P214+Saluda!P214+Spartanburg!P214+Sumter!P214+Union!P214+Williamsburg!P214+York!P214)</f>
        <v>74823609.947431475</v>
      </c>
      <c r="Q214" s="12">
        <f>SUM(Abbeville!Q214+Aiken!Q214+Allendale!Q214+Anderson!Q214+Bamberg!Q214+Barnwell!Q214+Beaufort!Q214+Berkeley!Q214+Calhoun!Q214+Charleston!Q214+Cherokee!Q214+Chester!Q214+Chesterfield!Q214+Clarendon!Q214+Colleton!Q214+Darlington!Q214+Dorchester!Q214+Dillon!Q214+Edgefield!Q214+Fairfield!Q214+Florence!Q214+Georgetown!Q214+Greenville!Q214+Greenwood!Q214+Hampton!Q214+Horry!Q214+Jasper!Q214+Kershaw!Q214+Lancaster!Q214+Laurens!Q214+Lee!Q214+Lexington!Q214+Marion!Q214+Marlboro!Q214+McCormick!Q214+Newberry!Q214+Oconee!Q214+Orangeburg!Q214+Pickens!Q214+Richland!Q214+Saluda!Q214+Spartanburg!Q214+Sumter!Q214+Union!Q214+Williamsburg!Q214+York!Q214)</f>
        <v>81934239.937881663</v>
      </c>
      <c r="R214" s="41">
        <f>SUM(Abbeville!R214+Aiken!R214+Allendale!R214+Anderson!R214+Bamberg!R214+Barnwell!R214+Beaufort!R214+Berkeley!R214+Calhoun!R214+Charleston!R214+Cherokee!R214+Chester!R214+Chesterfield!R214+Clarendon!R214+Colleton!R214+Darlington!R214+Dorchester!R214+Dillon!R214+Edgefield!R214+Fairfield!R214+Florence!R214+Georgetown!R214+Greenville!R214+Greenwood!R214+Hampton!R214+Horry!R214+Jasper!R214+Kershaw!R214+Lancaster!R214+Laurens!R214+Lee!R214+Lexington!R214+Marion!R214+Marlboro!R214+McCormick!R214+Newberry!R214+Oconee!R214+Orangeburg!R214+Pickens!R214+Richland!R214+Saluda!R214+Spartanburg!R214+Sumter!R214+Union!R214+Williamsburg!R214+York!R214)</f>
        <v>103435882</v>
      </c>
      <c r="S214" s="41">
        <f>SUM(Abbeville!S214+Aiken!S214+Allendale!S214+Anderson!S214+Bamberg!S214+Barnwell!S214+Beaufort!S214+Berkeley!S214+Calhoun!S214+Charleston!S214+Cherokee!S214+Chester!S214+Chesterfield!S214+Clarendon!S214+Colleton!S214+Darlington!S214+Dorchester!S214+Dillon!S214+Edgefield!S214+Fairfield!S214+Florence!S214+Georgetown!S214+Greenville!S214+Greenwood!S214+Hampton!S214+Horry!S214+Jasper!S214+Kershaw!S214+Lancaster!S214+Laurens!S214+Lee!S214+Lexington!S214+Marion!S214+Marlboro!S214+McCormick!S214+Newberry!S214+Oconee!S214+Orangeburg!S214+Pickens!S214+Richland!S214+Saluda!S214+Spartanburg!S214+Sumter!S214+Union!S214+Williamsburg!S214+York!S214)</f>
        <v>87754532</v>
      </c>
      <c r="T214" s="41">
        <f>SUM(Abbeville!T214+Aiken!T214+Allendale!T214+Anderson!T214+Bamberg!T214+Barnwell!T214+Beaufort!T214+Berkeley!T214+Calhoun!T214+Charleston!T214+Cherokee!T214+Chester!T214+Chesterfield!T214+Clarendon!T214+Colleton!T214+Darlington!T214+Dorchester!T214+Dillon!T214+Edgefield!T214+Fairfield!T214+Florence!T214+Georgetown!T214+Greenville!T214+Greenwood!T214+Hampton!T214+Horry!T214+Jasper!T214+Kershaw!T214+Lancaster!T214+Laurens!T214+Lee!T214+Lexington!T214+Marion!T214+Marlboro!T214+McCormick!T214+Newberry!T214+Oconee!T214+Orangeburg!T214+Pickens!T214+Richland!T214+Saluda!T214+Spartanburg!T214+Sumter!T214+Union!T214+Williamsburg!T214+York!T214)</f>
        <v>85840939.280000001</v>
      </c>
      <c r="U214" s="41">
        <f>SUM(Abbeville!U214+Aiken!U214+Allendale!U214+Anderson!U214+Bamberg!U214+Barnwell!U214+Beaufort!U214+Berkeley!U214+Calhoun!U214+Charleston!U214+Cherokee!U214+Chester!U214+Chesterfield!U214+Clarendon!U214+Colleton!U214+Darlington!U214+Dorchester!U214+Dillon!U214+Edgefield!U214+Fairfield!U214+Florence!U214+Georgetown!U214+Greenville!U214+Greenwood!U214+Hampton!U214+Horry!U214+Jasper!U214+Kershaw!U214+Lancaster!U214+Laurens!U214+Lee!U214+Lexington!U214+Marion!U214+Marlboro!U214+McCormick!U214+Newberry!U214+Oconee!U214+Orangeburg!U214+Pickens!U214+Richland!U214+Saluda!U214+Spartanburg!U214+Sumter!U214+Union!U214+Williamsburg!U214+York!U214)</f>
        <v>94578408</v>
      </c>
      <c r="V214" s="41">
        <f>SUM(Abbeville!V214+Aiken!V214+Allendale!V214+Anderson!V214+Bamberg!V214+Barnwell!V214+Beaufort!V214+Berkeley!V214+Calhoun!V214+Charleston!V214+Cherokee!V214+Chester!V214+Chesterfield!V214+Clarendon!V214+Colleton!V214+Darlington!V214+Dorchester!V214+Dillon!V214+Edgefield!V214+Fairfield!V214+Florence!V214+Georgetown!V214+Greenville!V214+Greenwood!V214+Hampton!V214+Horry!V214+Jasper!V214+Kershaw!V214+Lancaster!V214+Laurens!V214+Lee!V214+Lexington!V214+Marion!V214+Marlboro!V214+McCormick!V214+Newberry!V214+Oconee!V214+Orangeburg!V214+Pickens!V214+Richland!V214+Saluda!V214+Spartanburg!V214+Sumter!V214+Union!V214+Williamsburg!V214+York!V214)</f>
        <v>92641577.000250295</v>
      </c>
      <c r="W214" s="41">
        <f>SUM(Abbeville!W214+Aiken!W214+Allendale!W214+Anderson!W214+Bamberg!W214+Barnwell!W214+Beaufort!W214+Berkeley!W214+Calhoun!W214+Charleston!W214+Cherokee!W214+Chester!W214+Chesterfield!W214+Clarendon!W214+Colleton!W214+Darlington!W214+Dorchester!W214+Dillon!W214+Edgefield!W214+Fairfield!W214+Florence!W214+Georgetown!W214+Greenville!W214+Greenwood!W214+Hampton!W214+Horry!W214+Jasper!W214+Kershaw!W214+Lancaster!W214+Laurens!W214+Lee!W214+Lexington!W214+Marion!W214+Marlboro!W214+McCormick!W214+Newberry!W214+Oconee!W214+Orangeburg!W214+Pickens!W214+Richland!W214+Saluda!W214+Spartanburg!W214+Sumter!W214+Union!W214+Williamsburg!W214+York!W214)</f>
        <v>93090617.120000005</v>
      </c>
      <c r="X214" s="41">
        <f>SUM(Abbeville!X214+Aiken!X214+Allendale!X214+Anderson!X214+Bamberg!X214+Barnwell!X214+Beaufort!X214+Berkeley!X214+Calhoun!X214+Charleston!X214+Cherokee!X214+Chester!X214+Chesterfield!X214+Clarendon!X214+Colleton!X214+Darlington!X214+Dorchester!X214+Dillon!X214+Edgefield!X214+Fairfield!X214+Florence!X214+Georgetown!X214+Greenville!X214+Greenwood!X214+Hampton!X214+Horry!X214+Jasper!X214+Kershaw!X214+Lancaster!X214+Laurens!X214+Lee!X214+Lexington!X214+Marion!X214+Marlboro!X214+McCormick!X214+Newberry!X214+Oconee!X214+Orangeburg!X214+Pickens!X214+Richland!X214+Saluda!X214+Spartanburg!X214+Sumter!X214+Union!X214+Williamsburg!X214+York!X214)</f>
        <v>80171795.429999992</v>
      </c>
      <c r="Y214" s="41">
        <f>SUM(Abbeville!Y214+Aiken!Y214+Allendale!Y214+Anderson!Y214+Bamberg!Y214+Barnwell!Y214+Beaufort!Y214+Berkeley!Y214+Calhoun!Y214+Charleston!Y214+Cherokee!Y214+Chester!Y214+Chesterfield!Y214+Clarendon!Y214+Colleton!Y214+Darlington!Y214+Dorchester!Y214+Dillon!Y214+Edgefield!Y214+Fairfield!Y214+Florence!Y214+Georgetown!Y214+Greenville!Y214+Greenwood!Y214+Hampton!Y214+Horry!Y214+Jasper!Y214+Kershaw!Y214+Lancaster!Y214+Laurens!Y214+Lee!Y214+Lexington!Y214+Marion!Y214+Marlboro!Y214+McCormick!Y214+Newberry!Y214+Oconee!Y214+Orangeburg!Y214+Pickens!Y214+Richland!Y214+Saluda!Y214+Spartanburg!Y214+Sumter!Y214+Union!Y214+Williamsburg!Y214+York!Y214)</f>
        <v>76184826</v>
      </c>
      <c r="Z214" s="41">
        <f>SUM(Abbeville!Z214+Aiken!Z214+Allendale!Z214+Anderson!Z214+Bamberg!Z214+Barnwell!Z214+Beaufort!Z214+Berkeley!Z214+Calhoun!Z214+Charleston!Z214+Cherokee!Z214+Chester!Z214+Chesterfield!Z214+Clarendon!Z214+Colleton!Z214+Darlington!Z214+Dorchester!Z214+Dillon!Z214+Edgefield!Z214+Fairfield!Z214+Florence!Z214+Georgetown!Z214+Greenville!Z214+Greenwood!Z214+Hampton!Z214+Horry!Z214+Jasper!Z214+Kershaw!Z214+Lancaster!Z214+Laurens!Z214+Lee!Z214+Lexington!Z214+Marion!Z214+Marlboro!Z214+McCormick!Z214+Newberry!Z214+Oconee!Z214+Orangeburg!Z214+Pickens!Z214+Richland!Z214+Saluda!Z214+Spartanburg!Z214+Sumter!Z214+Union!Z214+Williamsburg!Z214+York!Z214)</f>
        <v>74045240</v>
      </c>
      <c r="AA214" s="41">
        <f>SUM(Abbeville!AA214+Aiken!AA214+Allendale!AA214+Anderson!AA214+Bamberg!AA214+Barnwell!AA214+Beaufort!AA214+Berkeley!AA214+Calhoun!AA214+Charleston!AA214+Cherokee!AA214+Chester!AA214+Chesterfield!AA214+Clarendon!AA214+Colleton!AA214+Darlington!AA214+Dorchester!AA214+Dillon!AA214+Edgefield!AA214+Fairfield!AA214+Florence!AA214+Georgetown!AA214+Greenville!AA214+Greenwood!AA214+Hampton!AA214+Horry!AA214+Jasper!AA214+Kershaw!AA214+Lancaster!AA214+Laurens!AA214+Lee!AA214+Lexington!AA214+Marion!AA214+Marlboro!AA214+McCormick!AA214+Newberry!AA214+Oconee!AA214+Orangeburg!AA214+Pickens!AA214+Richland!AA214+Saluda!AA214+Spartanburg!AA214+Sumter!AA214+Union!AA214+Williamsburg!AA214+York!AA214)</f>
        <v>90806923</v>
      </c>
      <c r="AB214" s="41">
        <v>85886960</v>
      </c>
      <c r="AC214" s="41">
        <v>96598424</v>
      </c>
      <c r="AD214" s="41">
        <v>104353848</v>
      </c>
      <c r="AE214" s="41">
        <v>114853192</v>
      </c>
      <c r="AF214" s="41">
        <v>117368902</v>
      </c>
      <c r="AG214" s="41">
        <v>108008486</v>
      </c>
      <c r="AH214" s="41">
        <v>97780062</v>
      </c>
      <c r="AI214" s="13">
        <v>2.185007124838223E-2</v>
      </c>
      <c r="AJ214" s="13">
        <v>-9.4700188649991815E-2</v>
      </c>
    </row>
    <row r="215" spans="1:44" ht="10.5" customHeight="1" x14ac:dyDescent="0.2">
      <c r="A215" s="11"/>
      <c r="B215" s="19" t="s">
        <v>69</v>
      </c>
      <c r="D215" s="19"/>
      <c r="E215" s="14"/>
      <c r="F215" s="2"/>
      <c r="G215" s="12">
        <f>SUM(Abbeville!G215+Aiken!G215+Allendale!G215+Anderson!G215+Bamberg!G215+Barnwell!G215+Beaufort!G215+Berkeley!G215+Calhoun!G215+Charleston!G215+Cherokee!G215+Chester!G215+Chesterfield!G215+Clarendon!G215+Colleton!G215+Darlington!G215+Dorchester!G215+Dillon!G215+Edgefield!G215+Fairfield!G215+Florence!G215+Georgetown!G215+Greenville!G215+Greenwood!G215+Hampton!G215+Horry!G215+Jasper!G215+Kershaw!G215+Lancaster!G215+Laurens!G215+Lee!G215+Lexington!G215+Marion!G215+Marlboro!G215+McCormick!G215+Newberry!G215+Oconee!G215+Orangeburg!G215+Pickens!G215+Richland!G215+Saluda!G215+Spartanburg!G215+Sumter!G215+Union!G215+Williamsburg!G215+York!G215)</f>
        <v>2508284</v>
      </c>
      <c r="H215" s="12">
        <f>SUM(Abbeville!H215+Aiken!H215+Allendale!H215+Anderson!H215+Bamberg!H215+Barnwell!H215+Beaufort!H215+Berkeley!H215+Calhoun!H215+Charleston!H215+Cherokee!H215+Chester!H215+Chesterfield!H215+Clarendon!H215+Colleton!H215+Darlington!H215+Dorchester!H215+Dillon!H215+Edgefield!H215+Fairfield!H215+Florence!H215+Georgetown!H215+Greenville!H215+Greenwood!H215+Hampton!H215+Horry!H215+Jasper!H215+Kershaw!H215+Lancaster!H215+Laurens!H215+Lee!H215+Lexington!H215+Marion!H215+Marlboro!H215+McCormick!H215+Newberry!H215+Oconee!H215+Orangeburg!H215+Pickens!H215+Richland!H215+Saluda!H215+Spartanburg!H215+Sumter!H215+Union!H215+Williamsburg!H215+York!H215)</f>
        <v>2123283</v>
      </c>
      <c r="I215" s="12">
        <f>SUM(Abbeville!I215+Aiken!I215+Allendale!I215+Anderson!I215+Bamberg!I215+Barnwell!I215+Beaufort!I215+Berkeley!I215+Calhoun!I215+Charleston!I215+Cherokee!I215+Chester!I215+Chesterfield!I215+Clarendon!I215+Colleton!I215+Darlington!I215+Dorchester!I215+Dillon!I215+Edgefield!I215+Fairfield!I215+Florence!I215+Georgetown!I215+Greenville!I215+Greenwood!I215+Hampton!I215+Horry!I215+Jasper!I215+Kershaw!I215+Lancaster!I215+Laurens!I215+Lee!I215+Lexington!I215+Marion!I215+Marlboro!I215+McCormick!I215+Newberry!I215+Oconee!I215+Orangeburg!I215+Pickens!I215+Richland!I215+Saluda!I215+Spartanburg!I215+Sumter!I215+Union!I215+Williamsburg!I215+York!I215)</f>
        <v>2555973</v>
      </c>
      <c r="J215" s="12">
        <f>SUM(Abbeville!J215+Aiken!J215+Allendale!J215+Anderson!J215+Bamberg!J215+Barnwell!J215+Beaufort!J215+Berkeley!J215+Calhoun!J215+Charleston!J215+Cherokee!J215+Chester!J215+Chesterfield!J215+Clarendon!J215+Colleton!J215+Darlington!J215+Dorchester!J215+Dillon!J215+Edgefield!J215+Fairfield!J215+Florence!J215+Georgetown!J215+Greenville!J215+Greenwood!J215+Hampton!J215+Horry!J215+Jasper!J215+Kershaw!J215+Lancaster!J215+Laurens!J215+Lee!J215+Lexington!J215+Marion!J215+Marlboro!J215+McCormick!J215+Newberry!J215+Oconee!J215+Orangeburg!J215+Pickens!J215+Richland!J215+Saluda!J215+Spartanburg!J215+Sumter!J215+Union!J215+Williamsburg!J215+York!J215)</f>
        <v>2616482</v>
      </c>
      <c r="K215" s="12">
        <f>SUM(Abbeville!K215+Aiken!K215+Allendale!K215+Anderson!K215+Bamberg!K215+Barnwell!K215+Beaufort!K215+Berkeley!K215+Calhoun!K215+Charleston!K215+Cherokee!K215+Chester!K215+Chesterfield!K215+Clarendon!K215+Colleton!K215+Darlington!K215+Dorchester!K215+Dillon!K215+Edgefield!K215+Fairfield!K215+Florence!K215+Georgetown!K215+Greenville!K215+Greenwood!K215+Hampton!K215+Horry!K215+Jasper!K215+Kershaw!K215+Lancaster!K215+Laurens!K215+Lee!K215+Lexington!K215+Marion!K215+Marlboro!K215+McCormick!K215+Newberry!K215+Oconee!K215+Orangeburg!K215+Pickens!K215+Richland!K215+Saluda!K215+Spartanburg!K215+Sumter!K215+Union!K215+Williamsburg!K215+York!K215)</f>
        <v>2353734</v>
      </c>
      <c r="L215" s="12">
        <f>SUM(Abbeville!L215+Aiken!L215+Allendale!L215+Anderson!L215+Bamberg!L215+Barnwell!L215+Beaufort!L215+Berkeley!L215+Calhoun!L215+Charleston!L215+Cherokee!L215+Chester!L215+Chesterfield!L215+Clarendon!L215+Colleton!L215+Darlington!L215+Dorchester!L215+Dillon!L215+Edgefield!L215+Fairfield!L215+Florence!L215+Georgetown!L215+Greenville!L215+Greenwood!L215+Hampton!L215+Horry!L215+Jasper!L215+Kershaw!L215+Lancaster!L215+Laurens!L215+Lee!L215+Lexington!L215+Marion!L215+Marlboro!L215+McCormick!L215+Newberry!L215+Oconee!L215+Orangeburg!L215+Pickens!L215+Richland!L215+Saluda!L215+Spartanburg!L215+Sumter!L215+Union!L215+Williamsburg!L215+York!L215)</f>
        <v>2733028</v>
      </c>
      <c r="M215" s="12">
        <f>SUM(Abbeville!M215+Aiken!M215+Allendale!M215+Anderson!M215+Bamberg!M215+Barnwell!M215+Beaufort!M215+Berkeley!M215+Calhoun!M215+Charleston!M215+Cherokee!M215+Chester!M215+Chesterfield!M215+Clarendon!M215+Colleton!M215+Darlington!M215+Dorchester!M215+Dillon!M215+Edgefield!M215+Fairfield!M215+Florence!M215+Georgetown!M215+Greenville!M215+Greenwood!M215+Hampton!M215+Horry!M215+Jasper!M215+Kershaw!M215+Lancaster!M215+Laurens!M215+Lee!M215+Lexington!M215+Marion!M215+Marlboro!M215+McCormick!M215+Newberry!M215+Oconee!M215+Orangeburg!M215+Pickens!M215+Richland!M215+Saluda!M215+Spartanburg!M215+Sumter!M215+Union!M215+Williamsburg!M215+York!M215)</f>
        <v>2387817</v>
      </c>
      <c r="N215" s="12">
        <f>SUM(Abbeville!N215+Aiken!N215+Allendale!N215+Anderson!N215+Bamberg!N215+Barnwell!N215+Beaufort!N215+Berkeley!N215+Calhoun!N215+Charleston!N215+Cherokee!N215+Chester!N215+Chesterfield!N215+Clarendon!N215+Colleton!N215+Darlington!N215+Dorchester!N215+Dillon!N215+Edgefield!N215+Fairfield!N215+Florence!N215+Georgetown!N215+Greenville!N215+Greenwood!N215+Hampton!N215+Horry!N215+Jasper!N215+Kershaw!N215+Lancaster!N215+Laurens!N215+Lee!N215+Lexington!N215+Marion!N215+Marlboro!N215+McCormick!N215+Newberry!N215+Oconee!N215+Orangeburg!N215+Pickens!N215+Richland!N215+Saluda!N215+Spartanburg!N215+Sumter!N215+Union!N215+Williamsburg!N215+York!N215)</f>
        <v>1905591</v>
      </c>
      <c r="O215" s="12">
        <f>SUM(Abbeville!O215+Aiken!O215+Allendale!O215+Anderson!O215+Bamberg!O215+Barnwell!O215+Beaufort!O215+Berkeley!O215+Calhoun!O215+Charleston!O215+Cherokee!O215+Chester!O215+Chesterfield!O215+Clarendon!O215+Colleton!O215+Darlington!O215+Dorchester!O215+Dillon!O215+Edgefield!O215+Fairfield!O215+Florence!O215+Georgetown!O215+Greenville!O215+Greenwood!O215+Hampton!O215+Horry!O215+Jasper!O215+Kershaw!O215+Lancaster!O215+Laurens!O215+Lee!O215+Lexington!O215+Marion!O215+Marlboro!O215+McCormick!O215+Newberry!O215+Oconee!O215+Orangeburg!O215+Pickens!O215+Richland!O215+Saluda!O215+Spartanburg!O215+Sumter!O215+Union!O215+Williamsburg!O215+York!O215)</f>
        <v>2329384.1056144368</v>
      </c>
      <c r="P215" s="12">
        <f>SUM(Abbeville!P215+Aiken!P215+Allendale!P215+Anderson!P215+Bamberg!P215+Barnwell!P215+Beaufort!P215+Berkeley!P215+Calhoun!P215+Charleston!P215+Cherokee!P215+Chester!P215+Chesterfield!P215+Clarendon!P215+Colleton!P215+Darlington!P215+Dorchester!P215+Dillon!P215+Edgefield!P215+Fairfield!P215+Florence!P215+Georgetown!P215+Greenville!P215+Greenwood!P215+Hampton!P215+Horry!P215+Jasper!P215+Kershaw!P215+Lancaster!P215+Laurens!P215+Lee!P215+Lexington!P215+Marion!P215+Marlboro!P215+McCormick!P215+Newberry!P215+Oconee!P215+Orangeburg!P215+Pickens!P215+Richland!P215+Saluda!P215+Spartanburg!P215+Sumter!P215+Union!P215+Williamsburg!P215+York!P215)</f>
        <v>3025565</v>
      </c>
      <c r="Q215" s="12">
        <f>SUM(Abbeville!Q215+Aiken!Q215+Allendale!Q215+Anderson!Q215+Bamberg!Q215+Barnwell!Q215+Beaufort!Q215+Berkeley!Q215+Calhoun!Q215+Charleston!Q215+Cherokee!Q215+Chester!Q215+Chesterfield!Q215+Clarendon!Q215+Colleton!Q215+Darlington!Q215+Dorchester!Q215+Dillon!Q215+Edgefield!Q215+Fairfield!Q215+Florence!Q215+Georgetown!Q215+Greenville!Q215+Greenwood!Q215+Hampton!Q215+Horry!Q215+Jasper!Q215+Kershaw!Q215+Lancaster!Q215+Laurens!Q215+Lee!Q215+Lexington!Q215+Marion!Q215+Marlboro!Q215+McCormick!Q215+Newberry!Q215+Oconee!Q215+Orangeburg!Q215+Pickens!Q215+Richland!Q215+Saluda!Q215+Spartanburg!Q215+Sumter!Q215+Union!Q215+Williamsburg!Q215+York!Q215)</f>
        <v>2453321.7576190373</v>
      </c>
      <c r="R215" s="41">
        <f>SUM(Abbeville!R215+Aiken!R215+Allendale!R215+Anderson!R215+Bamberg!R215+Barnwell!R215+Beaufort!R215+Berkeley!R215+Calhoun!R215+Charleston!R215+Cherokee!R215+Chester!R215+Chesterfield!R215+Clarendon!R215+Colleton!R215+Darlington!R215+Dorchester!R215+Dillon!R215+Edgefield!R215+Fairfield!R215+Florence!R215+Georgetown!R215+Greenville!R215+Greenwood!R215+Hampton!R215+Horry!R215+Jasper!R215+Kershaw!R215+Lancaster!R215+Laurens!R215+Lee!R215+Lexington!R215+Marion!R215+Marlboro!R215+McCormick!R215+Newberry!R215+Oconee!R215+Orangeburg!R215+Pickens!R215+Richland!R215+Saluda!R215+Spartanburg!R215+Sumter!R215+Union!R215+Williamsburg!R215+York!R215)</f>
        <v>3108285</v>
      </c>
      <c r="S215" s="41">
        <f>SUM(Abbeville!S215+Aiken!S215+Allendale!S215+Anderson!S215+Bamberg!S215+Barnwell!S215+Beaufort!S215+Berkeley!S215+Calhoun!S215+Charleston!S215+Cherokee!S215+Chester!S215+Chesterfield!S215+Clarendon!S215+Colleton!S215+Darlington!S215+Dorchester!S215+Dillon!S215+Edgefield!S215+Fairfield!S215+Florence!S215+Georgetown!S215+Greenville!S215+Greenwood!S215+Hampton!S215+Horry!S215+Jasper!S215+Kershaw!S215+Lancaster!S215+Laurens!S215+Lee!S215+Lexington!S215+Marion!S215+Marlboro!S215+McCormick!S215+Newberry!S215+Oconee!S215+Orangeburg!S215+Pickens!S215+Richland!S215+Saluda!S215+Spartanburg!S215+Sumter!S215+Union!S215+Williamsburg!S215+York!S215)</f>
        <v>3473466</v>
      </c>
      <c r="T215" s="41">
        <f>SUM(Abbeville!T215+Aiken!T215+Allendale!T215+Anderson!T215+Bamberg!T215+Barnwell!T215+Beaufort!T215+Berkeley!T215+Calhoun!T215+Charleston!T215+Cherokee!T215+Chester!T215+Chesterfield!T215+Clarendon!T215+Colleton!T215+Darlington!T215+Dorchester!T215+Dillon!T215+Edgefield!T215+Fairfield!T215+Florence!T215+Georgetown!T215+Greenville!T215+Greenwood!T215+Hampton!T215+Horry!T215+Jasper!T215+Kershaw!T215+Lancaster!T215+Laurens!T215+Lee!T215+Lexington!T215+Marion!T215+Marlboro!T215+McCormick!T215+Newberry!T215+Oconee!T215+Orangeburg!T215+Pickens!T215+Richland!T215+Saluda!T215+Spartanburg!T215+Sumter!T215+Union!T215+Williamsburg!T215+York!T215)</f>
        <v>4960267</v>
      </c>
      <c r="U215" s="41">
        <f>SUM(Abbeville!U215+Aiken!U215+Allendale!U215+Anderson!U215+Bamberg!U215+Barnwell!U215+Beaufort!U215+Berkeley!U215+Calhoun!U215+Charleston!U215+Cherokee!U215+Chester!U215+Chesterfield!U215+Clarendon!U215+Colleton!U215+Darlington!U215+Dorchester!U215+Dillon!U215+Edgefield!U215+Fairfield!U215+Florence!U215+Georgetown!U215+Greenville!U215+Greenwood!U215+Hampton!U215+Horry!U215+Jasper!U215+Kershaw!U215+Lancaster!U215+Laurens!U215+Lee!U215+Lexington!U215+Marion!U215+Marlboro!U215+McCormick!U215+Newberry!U215+Oconee!U215+Orangeburg!U215+Pickens!U215+Richland!U215+Saluda!U215+Spartanburg!U215+Sumter!U215+Union!U215+Williamsburg!U215+York!U215)</f>
        <v>3949139</v>
      </c>
      <c r="V215" s="41">
        <f>SUM(Abbeville!V215+Aiken!V215+Allendale!V215+Anderson!V215+Bamberg!V215+Barnwell!V215+Beaufort!V215+Berkeley!V215+Calhoun!V215+Charleston!V215+Cherokee!V215+Chester!V215+Chesterfield!V215+Clarendon!V215+Colleton!V215+Darlington!V215+Dorchester!V215+Dillon!V215+Edgefield!V215+Fairfield!V215+Florence!V215+Georgetown!V215+Greenville!V215+Greenwood!V215+Hampton!V215+Horry!V215+Jasper!V215+Kershaw!V215+Lancaster!V215+Laurens!V215+Lee!V215+Lexington!V215+Marion!V215+Marlboro!V215+McCormick!V215+Newberry!V215+Oconee!V215+Orangeburg!V215+Pickens!V215+Richland!V215+Saluda!V215+Spartanburg!V215+Sumter!V215+Union!V215+Williamsburg!V215+York!V215)</f>
        <v>3926915</v>
      </c>
      <c r="W215" s="41">
        <f>SUM(Abbeville!W215+Aiken!W215+Allendale!W215+Anderson!W215+Bamberg!W215+Barnwell!W215+Beaufort!W215+Berkeley!W215+Calhoun!W215+Charleston!W215+Cherokee!W215+Chester!W215+Chesterfield!W215+Clarendon!W215+Colleton!W215+Darlington!W215+Dorchester!W215+Dillon!W215+Edgefield!W215+Fairfield!W215+Florence!W215+Georgetown!W215+Greenville!W215+Greenwood!W215+Hampton!W215+Horry!W215+Jasper!W215+Kershaw!W215+Lancaster!W215+Laurens!W215+Lee!W215+Lexington!W215+Marion!W215+Marlboro!W215+McCormick!W215+Newberry!W215+Oconee!W215+Orangeburg!W215+Pickens!W215+Richland!W215+Saluda!W215+Spartanburg!W215+Sumter!W215+Union!W215+Williamsburg!W215+York!W215)</f>
        <v>7002509.3799999999</v>
      </c>
      <c r="X215" s="41">
        <f>SUM(Abbeville!X215+Aiken!X215+Allendale!X215+Anderson!X215+Bamberg!X215+Barnwell!X215+Beaufort!X215+Berkeley!X215+Calhoun!X215+Charleston!X215+Cherokee!X215+Chester!X215+Chesterfield!X215+Clarendon!X215+Colleton!X215+Darlington!X215+Dorchester!X215+Dillon!X215+Edgefield!X215+Fairfield!X215+Florence!X215+Georgetown!X215+Greenville!X215+Greenwood!X215+Hampton!X215+Horry!X215+Jasper!X215+Kershaw!X215+Lancaster!X215+Laurens!X215+Lee!X215+Lexington!X215+Marion!X215+Marlboro!X215+McCormick!X215+Newberry!X215+Oconee!X215+Orangeburg!X215+Pickens!X215+Richland!X215+Saluda!X215+Spartanburg!X215+Sumter!X215+Union!X215+Williamsburg!X215+York!X215)</f>
        <v>10124731.25</v>
      </c>
      <c r="Y215" s="41">
        <f>SUM(Abbeville!Y215+Aiken!Y215+Allendale!Y215+Anderson!Y215+Bamberg!Y215+Barnwell!Y215+Beaufort!Y215+Berkeley!Y215+Calhoun!Y215+Charleston!Y215+Cherokee!Y215+Chester!Y215+Chesterfield!Y215+Clarendon!Y215+Colleton!Y215+Darlington!Y215+Dorchester!Y215+Dillon!Y215+Edgefield!Y215+Fairfield!Y215+Florence!Y215+Georgetown!Y215+Greenville!Y215+Greenwood!Y215+Hampton!Y215+Horry!Y215+Jasper!Y215+Kershaw!Y215+Lancaster!Y215+Laurens!Y215+Lee!Y215+Lexington!Y215+Marion!Y215+Marlboro!Y215+McCormick!Y215+Newberry!Y215+Oconee!Y215+Orangeburg!Y215+Pickens!Y215+Richland!Y215+Saluda!Y215+Spartanburg!Y215+Sumter!Y215+Union!Y215+Williamsburg!Y215+York!Y215)</f>
        <v>9883782</v>
      </c>
      <c r="Z215" s="41">
        <f>SUM(Abbeville!Z215+Aiken!Z215+Allendale!Z215+Anderson!Z215+Bamberg!Z215+Barnwell!Z215+Beaufort!Z215+Berkeley!Z215+Calhoun!Z215+Charleston!Z215+Cherokee!Z215+Chester!Z215+Chesterfield!Z215+Clarendon!Z215+Colleton!Z215+Darlington!Z215+Dorchester!Z215+Dillon!Z215+Edgefield!Z215+Fairfield!Z215+Florence!Z215+Georgetown!Z215+Greenville!Z215+Greenwood!Z215+Hampton!Z215+Horry!Z215+Jasper!Z215+Kershaw!Z215+Lancaster!Z215+Laurens!Z215+Lee!Z215+Lexington!Z215+Marion!Z215+Marlboro!Z215+McCormick!Z215+Newberry!Z215+Oconee!Z215+Orangeburg!Z215+Pickens!Z215+Richland!Z215+Saluda!Z215+Spartanburg!Z215+Sumter!Z215+Union!Z215+Williamsburg!Z215+York!Z215)</f>
        <v>10360836</v>
      </c>
      <c r="AA215" s="41">
        <f>SUM(Abbeville!AA215+Aiken!AA215+Allendale!AA215+Anderson!AA215+Bamberg!AA215+Barnwell!AA215+Beaufort!AA215+Berkeley!AA215+Calhoun!AA215+Charleston!AA215+Cherokee!AA215+Chester!AA215+Chesterfield!AA215+Clarendon!AA215+Colleton!AA215+Darlington!AA215+Dorchester!AA215+Dillon!AA215+Edgefield!AA215+Fairfield!AA215+Florence!AA215+Georgetown!AA215+Greenville!AA215+Greenwood!AA215+Hampton!AA215+Horry!AA215+Jasper!AA215+Kershaw!AA215+Lancaster!AA215+Laurens!AA215+Lee!AA215+Lexington!AA215+Marion!AA215+Marlboro!AA215+McCormick!AA215+Newberry!AA215+Oconee!AA215+Orangeburg!AA215+Pickens!AA215+Richland!AA215+Saluda!AA215+Spartanburg!AA215+Sumter!AA215+Union!AA215+Williamsburg!AA215+York!AA215)</f>
        <v>6429405</v>
      </c>
      <c r="AB215" s="41">
        <v>7155953</v>
      </c>
      <c r="AC215" s="41">
        <v>7564625</v>
      </c>
      <c r="AD215" s="41">
        <v>7262890</v>
      </c>
      <c r="AE215" s="41">
        <v>4331891</v>
      </c>
      <c r="AF215" s="41">
        <v>1631554</v>
      </c>
      <c r="AG215" s="41">
        <v>2721589</v>
      </c>
      <c r="AH215" s="41">
        <v>2661109</v>
      </c>
      <c r="AI215" s="13">
        <v>-0.15199346830678351</v>
      </c>
      <c r="AJ215" s="13">
        <v>-2.222231203903308E-2</v>
      </c>
    </row>
    <row r="216" spans="1:44" ht="10.5" customHeight="1" x14ac:dyDescent="0.2">
      <c r="A216" s="11"/>
      <c r="B216" s="19" t="s">
        <v>70</v>
      </c>
      <c r="D216" s="19"/>
      <c r="E216" s="14"/>
      <c r="F216" s="2"/>
      <c r="G216" s="12">
        <f>SUM(Abbeville!G216+Aiken!G216+Allendale!G216+Anderson!G216+Bamberg!G216+Barnwell!G216+Beaufort!G216+Berkeley!G216+Calhoun!G216+Charleston!G216+Cherokee!G216+Chester!G216+Chesterfield!G216+Clarendon!G216+Colleton!G216+Darlington!G216+Dorchester!G216+Dillon!G216+Edgefield!G216+Fairfield!G216+Florence!G216+Georgetown!G216+Greenville!G216+Greenwood!G216+Hampton!G216+Horry!G216+Jasper!G216+Kershaw!G216+Lancaster!G216+Laurens!G216+Lee!G216+Lexington!G216+Marion!G216+Marlboro!G216+McCormick!G216+Newberry!G216+Oconee!G216+Orangeburg!G216+Pickens!G216+Richland!G216+Saluda!G216+Spartanburg!G216+Sumter!G216+Union!G216+Williamsburg!G216+York!G216)</f>
        <v>75977410</v>
      </c>
      <c r="H216" s="12">
        <f>SUM(Abbeville!H216+Aiken!H216+Allendale!H216+Anderson!H216+Bamberg!H216+Barnwell!H216+Beaufort!H216+Berkeley!H216+Calhoun!H216+Charleston!H216+Cherokee!H216+Chester!H216+Chesterfield!H216+Clarendon!H216+Colleton!H216+Darlington!H216+Dorchester!H216+Dillon!H216+Edgefield!H216+Fairfield!H216+Florence!H216+Georgetown!H216+Greenville!H216+Greenwood!H216+Hampton!H216+Horry!H216+Jasper!H216+Kershaw!H216+Lancaster!H216+Laurens!H216+Lee!H216+Lexington!H216+Marion!H216+Marlboro!H216+McCormick!H216+Newberry!H216+Oconee!H216+Orangeburg!H216+Pickens!H216+Richland!H216+Saluda!H216+Spartanburg!H216+Sumter!H216+Union!H216+Williamsburg!H216+York!H216)</f>
        <v>82640818</v>
      </c>
      <c r="I216" s="12">
        <f>SUM(Abbeville!I216+Aiken!I216+Allendale!I216+Anderson!I216+Bamberg!I216+Barnwell!I216+Beaufort!I216+Berkeley!I216+Calhoun!I216+Charleston!I216+Cherokee!I216+Chester!I216+Chesterfield!I216+Clarendon!I216+Colleton!I216+Darlington!I216+Dorchester!I216+Dillon!I216+Edgefield!I216+Fairfield!I216+Florence!I216+Georgetown!I216+Greenville!I216+Greenwood!I216+Hampton!I216+Horry!I216+Jasper!I216+Kershaw!I216+Lancaster!I216+Laurens!I216+Lee!I216+Lexington!I216+Marion!I216+Marlboro!I216+McCormick!I216+Newberry!I216+Oconee!I216+Orangeburg!I216+Pickens!I216+Richland!I216+Saluda!I216+Spartanburg!I216+Sumter!I216+Union!I216+Williamsburg!I216+York!I216)</f>
        <v>87094225</v>
      </c>
      <c r="J216" s="12">
        <f>SUM(Abbeville!J216+Aiken!J216+Allendale!J216+Anderson!J216+Bamberg!J216+Barnwell!J216+Beaufort!J216+Berkeley!J216+Calhoun!J216+Charleston!J216+Cherokee!J216+Chester!J216+Chesterfield!J216+Clarendon!J216+Colleton!J216+Darlington!J216+Dorchester!J216+Dillon!J216+Edgefield!J216+Fairfield!J216+Florence!J216+Georgetown!J216+Greenville!J216+Greenwood!J216+Hampton!J216+Horry!J216+Jasper!J216+Kershaw!J216+Lancaster!J216+Laurens!J216+Lee!J216+Lexington!J216+Marion!J216+Marlboro!J216+McCormick!J216+Newberry!J216+Oconee!J216+Orangeburg!J216+Pickens!J216+Richland!J216+Saluda!J216+Spartanburg!J216+Sumter!J216+Union!J216+Williamsburg!J216+York!J216)</f>
        <v>84681936</v>
      </c>
      <c r="K216" s="12">
        <f>SUM(Abbeville!K216+Aiken!K216+Allendale!K216+Anderson!K216+Bamberg!K216+Barnwell!K216+Beaufort!K216+Berkeley!K216+Calhoun!K216+Charleston!K216+Cherokee!K216+Chester!K216+Chesterfield!K216+Clarendon!K216+Colleton!K216+Darlington!K216+Dorchester!K216+Dillon!K216+Edgefield!K216+Fairfield!K216+Florence!K216+Georgetown!K216+Greenville!K216+Greenwood!K216+Hampton!K216+Horry!K216+Jasper!K216+Kershaw!K216+Lancaster!K216+Laurens!K216+Lee!K216+Lexington!K216+Marion!K216+Marlboro!K216+McCormick!K216+Newberry!K216+Oconee!K216+Orangeburg!K216+Pickens!K216+Richland!K216+Saluda!K216+Spartanburg!K216+Sumter!K216+Union!K216+Williamsburg!K216+York!K216)</f>
        <v>96870647</v>
      </c>
      <c r="L216" s="12">
        <f>SUM(Abbeville!L216+Aiken!L216+Allendale!L216+Anderson!L216+Bamberg!L216+Barnwell!L216+Beaufort!L216+Berkeley!L216+Calhoun!L216+Charleston!L216+Cherokee!L216+Chester!L216+Chesterfield!L216+Clarendon!L216+Colleton!L216+Darlington!L216+Dorchester!L216+Dillon!L216+Edgefield!L216+Fairfield!L216+Florence!L216+Georgetown!L216+Greenville!L216+Greenwood!L216+Hampton!L216+Horry!L216+Jasper!L216+Kershaw!L216+Lancaster!L216+Laurens!L216+Lee!L216+Lexington!L216+Marion!L216+Marlboro!L216+McCormick!L216+Newberry!L216+Oconee!L216+Orangeburg!L216+Pickens!L216+Richland!L216+Saluda!L216+Spartanburg!L216+Sumter!L216+Union!L216+Williamsburg!L216+York!L216)</f>
        <v>99590519</v>
      </c>
      <c r="M216" s="12">
        <f>SUM(Abbeville!M216+Aiken!M216+Allendale!M216+Anderson!M216+Bamberg!M216+Barnwell!M216+Beaufort!M216+Berkeley!M216+Calhoun!M216+Charleston!M216+Cherokee!M216+Chester!M216+Chesterfield!M216+Clarendon!M216+Colleton!M216+Darlington!M216+Dorchester!M216+Dillon!M216+Edgefield!M216+Fairfield!M216+Florence!M216+Georgetown!M216+Greenville!M216+Greenwood!M216+Hampton!M216+Horry!M216+Jasper!M216+Kershaw!M216+Lancaster!M216+Laurens!M216+Lee!M216+Lexington!M216+Marion!M216+Marlboro!M216+McCormick!M216+Newberry!M216+Oconee!M216+Orangeburg!M216+Pickens!M216+Richland!M216+Saluda!M216+Spartanburg!M216+Sumter!M216+Union!M216+Williamsburg!M216+York!M216)</f>
        <v>100327719</v>
      </c>
      <c r="N216" s="12">
        <f>SUM(Abbeville!N216+Aiken!N216+Allendale!N216+Anderson!N216+Bamberg!N216+Barnwell!N216+Beaufort!N216+Berkeley!N216+Calhoun!N216+Charleston!N216+Cherokee!N216+Chester!N216+Chesterfield!N216+Clarendon!N216+Colleton!N216+Darlington!N216+Dorchester!N216+Dillon!N216+Edgefield!N216+Fairfield!N216+Florence!N216+Georgetown!N216+Greenville!N216+Greenwood!N216+Hampton!N216+Horry!N216+Jasper!N216+Kershaw!N216+Lancaster!N216+Laurens!N216+Lee!N216+Lexington!N216+Marion!N216+Marlboro!N216+McCormick!N216+Newberry!N216+Oconee!N216+Orangeburg!N216+Pickens!N216+Richland!N216+Saluda!N216+Spartanburg!N216+Sumter!N216+Union!N216+Williamsburg!N216+York!N216)</f>
        <v>101757514</v>
      </c>
      <c r="O216" s="12">
        <f>SUM(Abbeville!O216+Aiken!O216+Allendale!O216+Anderson!O216+Bamberg!O216+Barnwell!O216+Beaufort!O216+Berkeley!O216+Calhoun!O216+Charleston!O216+Cherokee!O216+Chester!O216+Chesterfield!O216+Clarendon!O216+Colleton!O216+Darlington!O216+Dorchester!O216+Dillon!O216+Edgefield!O216+Fairfield!O216+Florence!O216+Georgetown!O216+Greenville!O216+Greenwood!O216+Hampton!O216+Horry!O216+Jasper!O216+Kershaw!O216+Lancaster!O216+Laurens!O216+Lee!O216+Lexington!O216+Marion!O216+Marlboro!O216+McCormick!O216+Newberry!O216+Oconee!O216+Orangeburg!O216+Pickens!O216+Richland!O216+Saluda!O216+Spartanburg!O216+Sumter!O216+Union!O216+Williamsburg!O216+York!O216)</f>
        <v>106450090.60601605</v>
      </c>
      <c r="P216" s="12">
        <f>SUM(Abbeville!P216+Aiken!P216+Allendale!P216+Anderson!P216+Bamberg!P216+Barnwell!P216+Beaufort!P216+Berkeley!P216+Calhoun!P216+Charleston!P216+Cherokee!P216+Chester!P216+Chesterfield!P216+Clarendon!P216+Colleton!P216+Darlington!P216+Dorchester!P216+Dillon!P216+Edgefield!P216+Fairfield!P216+Florence!P216+Georgetown!P216+Greenville!P216+Greenwood!P216+Hampton!P216+Horry!P216+Jasper!P216+Kershaw!P216+Lancaster!P216+Laurens!P216+Lee!P216+Lexington!P216+Marion!P216+Marlboro!P216+McCormick!P216+Newberry!P216+Oconee!P216+Orangeburg!P216+Pickens!P216+Richland!P216+Saluda!P216+Spartanburg!P216+Sumter!P216+Union!P216+Williamsburg!P216+York!P216)</f>
        <v>115513146.83687454</v>
      </c>
      <c r="Q216" s="12">
        <f>SUM(Abbeville!Q216+Aiken!Q216+Allendale!Q216+Anderson!Q216+Bamberg!Q216+Barnwell!Q216+Beaufort!Q216+Berkeley!Q216+Calhoun!Q216+Charleston!Q216+Cherokee!Q216+Chester!Q216+Chesterfield!Q216+Clarendon!Q216+Colleton!Q216+Darlington!Q216+Dorchester!Q216+Dillon!Q216+Edgefield!Q216+Fairfield!Q216+Florence!Q216+Georgetown!Q216+Greenville!Q216+Greenwood!Q216+Hampton!Q216+Horry!Q216+Jasper!Q216+Kershaw!Q216+Lancaster!Q216+Laurens!Q216+Lee!Q216+Lexington!Q216+Marion!Q216+Marlboro!Q216+McCormick!Q216+Newberry!Q216+Oconee!Q216+Orangeburg!Q216+Pickens!Q216+Richland!Q216+Saluda!Q216+Spartanburg!Q216+Sumter!Q216+Union!Q216+Williamsburg!Q216+York!Q216)</f>
        <v>126960047.47229391</v>
      </c>
      <c r="R216" s="41">
        <f>SUM(Abbeville!R216+Aiken!R216+Allendale!R216+Anderson!R216+Bamberg!R216+Barnwell!R216+Beaufort!R216+Berkeley!R216+Calhoun!R216+Charleston!R216+Cherokee!R216+Chester!R216+Chesterfield!R216+Clarendon!R216+Colleton!R216+Darlington!R216+Dorchester!R216+Dillon!R216+Edgefield!R216+Fairfield!R216+Florence!R216+Georgetown!R216+Greenville!R216+Greenwood!R216+Hampton!R216+Horry!R216+Jasper!R216+Kershaw!R216+Lancaster!R216+Laurens!R216+Lee!R216+Lexington!R216+Marion!R216+Marlboro!R216+McCormick!R216+Newberry!R216+Oconee!R216+Orangeburg!R216+Pickens!R216+Richland!R216+Saluda!R216+Spartanburg!R216+Sumter!R216+Union!R216+Williamsburg!R216+York!R216)</f>
        <v>142993429</v>
      </c>
      <c r="S216" s="41">
        <f>SUM(Abbeville!S216+Aiken!S216+Allendale!S216+Anderson!S216+Bamberg!S216+Barnwell!S216+Beaufort!S216+Berkeley!S216+Calhoun!S216+Charleston!S216+Cherokee!S216+Chester!S216+Chesterfield!S216+Clarendon!S216+Colleton!S216+Darlington!S216+Dorchester!S216+Dillon!S216+Edgefield!S216+Fairfield!S216+Florence!S216+Georgetown!S216+Greenville!S216+Greenwood!S216+Hampton!S216+Horry!S216+Jasper!S216+Kershaw!S216+Lancaster!S216+Laurens!S216+Lee!S216+Lexington!S216+Marion!S216+Marlboro!S216+McCormick!S216+Newberry!S216+Oconee!S216+Orangeburg!S216+Pickens!S216+Richland!S216+Saluda!S216+Spartanburg!S216+Sumter!S216+Union!S216+Williamsburg!S216+York!S216)</f>
        <v>150218102.06080252</v>
      </c>
      <c r="T216" s="41">
        <f>SUM(Abbeville!T216+Aiken!T216+Allendale!T216+Anderson!T216+Bamberg!T216+Barnwell!T216+Beaufort!T216+Berkeley!T216+Calhoun!T216+Charleston!T216+Cherokee!T216+Chester!T216+Chesterfield!T216+Clarendon!T216+Colleton!T216+Darlington!T216+Dorchester!T216+Dillon!T216+Edgefield!T216+Fairfield!T216+Florence!T216+Georgetown!T216+Greenville!T216+Greenwood!T216+Hampton!T216+Horry!T216+Jasper!T216+Kershaw!T216+Lancaster!T216+Laurens!T216+Lee!T216+Lexington!T216+Marion!T216+Marlboro!T216+McCormick!T216+Newberry!T216+Oconee!T216+Orangeburg!T216+Pickens!T216+Richland!T216+Saluda!T216+Spartanburg!T216+Sumter!T216+Union!T216+Williamsburg!T216+York!T216)</f>
        <v>150249123.68000001</v>
      </c>
      <c r="U216" s="41">
        <f>SUM(Abbeville!U216+Aiken!U216+Allendale!U216+Anderson!U216+Bamberg!U216+Barnwell!U216+Beaufort!U216+Berkeley!U216+Calhoun!U216+Charleston!U216+Cherokee!U216+Chester!U216+Chesterfield!U216+Clarendon!U216+Colleton!U216+Darlington!U216+Dorchester!U216+Dillon!U216+Edgefield!U216+Fairfield!U216+Florence!U216+Georgetown!U216+Greenville!U216+Greenwood!U216+Hampton!U216+Horry!U216+Jasper!U216+Kershaw!U216+Lancaster!U216+Laurens!U216+Lee!U216+Lexington!U216+Marion!U216+Marlboro!U216+McCormick!U216+Newberry!U216+Oconee!U216+Orangeburg!U216+Pickens!U216+Richland!U216+Saluda!U216+Spartanburg!U216+Sumter!U216+Union!U216+Williamsburg!U216+York!U216)</f>
        <v>154131844.36000001</v>
      </c>
      <c r="V216" s="41">
        <f>SUM(Abbeville!V216+Aiken!V216+Allendale!V216+Anderson!V216+Bamberg!V216+Barnwell!V216+Beaufort!V216+Berkeley!V216+Calhoun!V216+Charleston!V216+Cherokee!V216+Chester!V216+Chesterfield!V216+Clarendon!V216+Colleton!V216+Darlington!V216+Dorchester!V216+Dillon!V216+Edgefield!V216+Fairfield!V216+Florence!V216+Georgetown!V216+Greenville!V216+Greenwood!V216+Hampton!V216+Horry!V216+Jasper!V216+Kershaw!V216+Lancaster!V216+Laurens!V216+Lee!V216+Lexington!V216+Marion!V216+Marlboro!V216+McCormick!V216+Newberry!V216+Oconee!V216+Orangeburg!V216+Pickens!V216+Richland!V216+Saluda!V216+Spartanburg!V216+Sumter!V216+Union!V216+Williamsburg!V216+York!V216)</f>
        <v>187965938.44869637</v>
      </c>
      <c r="W216" s="41">
        <f>SUM(Abbeville!W216+Aiken!W216+Allendale!W216+Anderson!W216+Bamberg!W216+Barnwell!W216+Beaufort!W216+Berkeley!W216+Calhoun!W216+Charleston!W216+Cherokee!W216+Chester!W216+Chesterfield!W216+Clarendon!W216+Colleton!W216+Darlington!W216+Dorchester!W216+Dillon!W216+Edgefield!W216+Fairfield!W216+Florence!W216+Georgetown!W216+Greenville!W216+Greenwood!W216+Hampton!W216+Horry!W216+Jasper!W216+Kershaw!W216+Lancaster!W216+Laurens!W216+Lee!W216+Lexington!W216+Marion!W216+Marlboro!W216+McCormick!W216+Newberry!W216+Oconee!W216+Orangeburg!W216+Pickens!W216+Richland!W216+Saluda!W216+Spartanburg!W216+Sumter!W216+Union!W216+Williamsburg!W216+York!W216)</f>
        <v>176938385.11999997</v>
      </c>
      <c r="X216" s="41">
        <f>SUM(Abbeville!X216+Aiken!X216+Allendale!X216+Anderson!X216+Bamberg!X216+Barnwell!X216+Beaufort!X216+Berkeley!X216+Calhoun!X216+Charleston!X216+Cherokee!X216+Chester!X216+Chesterfield!X216+Clarendon!X216+Colleton!X216+Darlington!X216+Dorchester!X216+Dillon!X216+Edgefield!X216+Fairfield!X216+Florence!X216+Georgetown!X216+Greenville!X216+Greenwood!X216+Hampton!X216+Horry!X216+Jasper!X216+Kershaw!X216+Lancaster!X216+Laurens!X216+Lee!X216+Lexington!X216+Marion!X216+Marlboro!X216+McCormick!X216+Newberry!X216+Oconee!X216+Orangeburg!X216+Pickens!X216+Richland!X216+Saluda!X216+Spartanburg!X216+Sumter!X216+Union!X216+Williamsburg!X216+York!X216)</f>
        <v>169095767.43000001</v>
      </c>
      <c r="Y216" s="41">
        <f>SUM(Abbeville!Y216+Aiken!Y216+Allendale!Y216+Anderson!Y216+Bamberg!Y216+Barnwell!Y216+Beaufort!Y216+Berkeley!Y216+Calhoun!Y216+Charleston!Y216+Cherokee!Y216+Chester!Y216+Chesterfield!Y216+Clarendon!Y216+Colleton!Y216+Darlington!Y216+Dorchester!Y216+Dillon!Y216+Edgefield!Y216+Fairfield!Y216+Florence!Y216+Georgetown!Y216+Greenville!Y216+Greenwood!Y216+Hampton!Y216+Horry!Y216+Jasper!Y216+Kershaw!Y216+Lancaster!Y216+Laurens!Y216+Lee!Y216+Lexington!Y216+Marion!Y216+Marlboro!Y216+McCormick!Y216+Newberry!Y216+Oconee!Y216+Orangeburg!Y216+Pickens!Y216+Richland!Y216+Saluda!Y216+Spartanburg!Y216+Sumter!Y216+Union!Y216+Williamsburg!Y216+York!Y216)</f>
        <v>172333927</v>
      </c>
      <c r="Z216" s="41">
        <f>SUM(Abbeville!Z216+Aiken!Z216+Allendale!Z216+Anderson!Z216+Bamberg!Z216+Barnwell!Z216+Beaufort!Z216+Berkeley!Z216+Calhoun!Z216+Charleston!Z216+Cherokee!Z216+Chester!Z216+Chesterfield!Z216+Clarendon!Z216+Colleton!Z216+Darlington!Z216+Dorchester!Z216+Dillon!Z216+Edgefield!Z216+Fairfield!Z216+Florence!Z216+Georgetown!Z216+Greenville!Z216+Greenwood!Z216+Hampton!Z216+Horry!Z216+Jasper!Z216+Kershaw!Z216+Lancaster!Z216+Laurens!Z216+Lee!Z216+Lexington!Z216+Marion!Z216+Marlboro!Z216+McCormick!Z216+Newberry!Z216+Oconee!Z216+Orangeburg!Z216+Pickens!Z216+Richland!Z216+Saluda!Z216+Spartanburg!Z216+Sumter!Z216+Union!Z216+Williamsburg!Z216+York!Z216)</f>
        <v>192544617</v>
      </c>
      <c r="AA216" s="41">
        <f>SUM(Abbeville!AA216+Aiken!AA216+Allendale!AA216+Anderson!AA216+Bamberg!AA216+Barnwell!AA216+Beaufort!AA216+Berkeley!AA216+Calhoun!AA216+Charleston!AA216+Cherokee!AA216+Chester!AA216+Chesterfield!AA216+Clarendon!AA216+Colleton!AA216+Darlington!AA216+Dorchester!AA216+Dillon!AA216+Edgefield!AA216+Fairfield!AA216+Florence!AA216+Georgetown!AA216+Greenville!AA216+Greenwood!AA216+Hampton!AA216+Horry!AA216+Jasper!AA216+Kershaw!AA216+Lancaster!AA216+Laurens!AA216+Lee!AA216+Lexington!AA216+Marion!AA216+Marlboro!AA216+McCormick!AA216+Newberry!AA216+Oconee!AA216+Orangeburg!AA216+Pickens!AA216+Richland!AA216+Saluda!AA216+Spartanburg!AA216+Sumter!AA216+Union!AA216+Williamsburg!AA216+York!AA216)</f>
        <v>199207622</v>
      </c>
      <c r="AB216" s="41">
        <v>198343643</v>
      </c>
      <c r="AC216" s="41">
        <v>198835435</v>
      </c>
      <c r="AD216" s="41">
        <v>220419934</v>
      </c>
      <c r="AE216" s="41">
        <v>241914173</v>
      </c>
      <c r="AF216" s="41">
        <v>238277557</v>
      </c>
      <c r="AG216" s="41">
        <v>254885950</v>
      </c>
      <c r="AH216" s="41">
        <v>241429729</v>
      </c>
      <c r="AI216" s="13">
        <v>3.3305505963484139E-2</v>
      </c>
      <c r="AJ216" s="13">
        <v>-5.2793106093136949E-2</v>
      </c>
    </row>
    <row r="217" spans="1:44" ht="10.5" customHeight="1" x14ac:dyDescent="0.2">
      <c r="A217" s="11"/>
      <c r="B217" s="19" t="s">
        <v>71</v>
      </c>
      <c r="D217" s="19"/>
      <c r="E217" s="14"/>
      <c r="F217" s="2"/>
      <c r="G217" s="12">
        <f>SUM(Abbeville!G217+Aiken!G217+Allendale!G217+Anderson!G217+Bamberg!G217+Barnwell!G217+Beaufort!G217+Berkeley!G217+Calhoun!G217+Charleston!G217+Cherokee!G217+Chester!G217+Chesterfield!G217+Clarendon!G217+Colleton!G217+Darlington!G217+Dorchester!G217+Dillon!G217+Edgefield!G217+Fairfield!G217+Florence!G217+Georgetown!G217+Greenville!G217+Greenwood!G217+Hampton!G217+Horry!G217+Jasper!G217+Kershaw!G217+Lancaster!G217+Laurens!G217+Lee!G217+Lexington!G217+Marion!G217+Marlboro!G217+McCormick!G217+Newberry!G217+Oconee!G217+Orangeburg!G217+Pickens!G217+Richland!G217+Saluda!G217+Spartanburg!G217+Sumter!G217+Union!G217+Williamsburg!G217+York!G217)</f>
        <v>45527134</v>
      </c>
      <c r="H217" s="12">
        <f>SUM(Abbeville!H217+Aiken!H217+Allendale!H217+Anderson!H217+Bamberg!H217+Barnwell!H217+Beaufort!H217+Berkeley!H217+Calhoun!H217+Charleston!H217+Cherokee!H217+Chester!H217+Chesterfield!H217+Clarendon!H217+Colleton!H217+Darlington!H217+Dorchester!H217+Dillon!H217+Edgefield!H217+Fairfield!H217+Florence!H217+Georgetown!H217+Greenville!H217+Greenwood!H217+Hampton!H217+Horry!H217+Jasper!H217+Kershaw!H217+Lancaster!H217+Laurens!H217+Lee!H217+Lexington!H217+Marion!H217+Marlboro!H217+McCormick!H217+Newberry!H217+Oconee!H217+Orangeburg!H217+Pickens!H217+Richland!H217+Saluda!H217+Spartanburg!H217+Sumter!H217+Union!H217+Williamsburg!H217+York!H217)</f>
        <v>46329061</v>
      </c>
      <c r="I217" s="12">
        <f>SUM(Abbeville!I217+Aiken!I217+Allendale!I217+Anderson!I217+Bamberg!I217+Barnwell!I217+Beaufort!I217+Berkeley!I217+Calhoun!I217+Charleston!I217+Cherokee!I217+Chester!I217+Chesterfield!I217+Clarendon!I217+Colleton!I217+Darlington!I217+Dorchester!I217+Dillon!I217+Edgefield!I217+Fairfield!I217+Florence!I217+Georgetown!I217+Greenville!I217+Greenwood!I217+Hampton!I217+Horry!I217+Jasper!I217+Kershaw!I217+Lancaster!I217+Laurens!I217+Lee!I217+Lexington!I217+Marion!I217+Marlboro!I217+McCormick!I217+Newberry!I217+Oconee!I217+Orangeburg!I217+Pickens!I217+Richland!I217+Saluda!I217+Spartanburg!I217+Sumter!I217+Union!I217+Williamsburg!I217+York!I217)</f>
        <v>53931510</v>
      </c>
      <c r="J217" s="12">
        <f>SUM(Abbeville!J217+Aiken!J217+Allendale!J217+Anderson!J217+Bamberg!J217+Barnwell!J217+Beaufort!J217+Berkeley!J217+Calhoun!J217+Charleston!J217+Cherokee!J217+Chester!J217+Chesterfield!J217+Clarendon!J217+Colleton!J217+Darlington!J217+Dorchester!J217+Dillon!J217+Edgefield!J217+Fairfield!J217+Florence!J217+Georgetown!J217+Greenville!J217+Greenwood!J217+Hampton!J217+Horry!J217+Jasper!J217+Kershaw!J217+Lancaster!J217+Laurens!J217+Lee!J217+Lexington!J217+Marion!J217+Marlboro!J217+McCormick!J217+Newberry!J217+Oconee!J217+Orangeburg!J217+Pickens!J217+Richland!J217+Saluda!J217+Spartanburg!J217+Sumter!J217+Union!J217+Williamsburg!J217+York!J217)</f>
        <v>55355546</v>
      </c>
      <c r="K217" s="12">
        <f>SUM(Abbeville!K217+Aiken!K217+Allendale!K217+Anderson!K217+Bamberg!K217+Barnwell!K217+Beaufort!K217+Berkeley!K217+Calhoun!K217+Charleston!K217+Cherokee!K217+Chester!K217+Chesterfield!K217+Clarendon!K217+Colleton!K217+Darlington!K217+Dorchester!K217+Dillon!K217+Edgefield!K217+Fairfield!K217+Florence!K217+Georgetown!K217+Greenville!K217+Greenwood!K217+Hampton!K217+Horry!K217+Jasper!K217+Kershaw!K217+Lancaster!K217+Laurens!K217+Lee!K217+Lexington!K217+Marion!K217+Marlboro!K217+McCormick!K217+Newberry!K217+Oconee!K217+Orangeburg!K217+Pickens!K217+Richland!K217+Saluda!K217+Spartanburg!K217+Sumter!K217+Union!K217+Williamsburg!K217+York!K217)</f>
        <v>65808134</v>
      </c>
      <c r="L217" s="12">
        <f>SUM(Abbeville!L217+Aiken!L217+Allendale!L217+Anderson!L217+Bamberg!L217+Barnwell!L217+Beaufort!L217+Berkeley!L217+Calhoun!L217+Charleston!L217+Cherokee!L217+Chester!L217+Chesterfield!L217+Clarendon!L217+Colleton!L217+Darlington!L217+Dorchester!L217+Dillon!L217+Edgefield!L217+Fairfield!L217+Florence!L217+Georgetown!L217+Greenville!L217+Greenwood!L217+Hampton!L217+Horry!L217+Jasper!L217+Kershaw!L217+Lancaster!L217+Laurens!L217+Lee!L217+Lexington!L217+Marion!L217+Marlboro!L217+McCormick!L217+Newberry!L217+Oconee!L217+Orangeburg!L217+Pickens!L217+Richland!L217+Saluda!L217+Spartanburg!L217+Sumter!L217+Union!L217+Williamsburg!L217+York!L217)</f>
        <v>66472221</v>
      </c>
      <c r="M217" s="12">
        <f>SUM(Abbeville!M217+Aiken!M217+Allendale!M217+Anderson!M217+Bamberg!M217+Barnwell!M217+Beaufort!M217+Berkeley!M217+Calhoun!M217+Charleston!M217+Cherokee!M217+Chester!M217+Chesterfield!M217+Clarendon!M217+Colleton!M217+Darlington!M217+Dorchester!M217+Dillon!M217+Edgefield!M217+Fairfield!M217+Florence!M217+Georgetown!M217+Greenville!M217+Greenwood!M217+Hampton!M217+Horry!M217+Jasper!M217+Kershaw!M217+Lancaster!M217+Laurens!M217+Lee!M217+Lexington!M217+Marion!M217+Marlboro!M217+McCormick!M217+Newberry!M217+Oconee!M217+Orangeburg!M217+Pickens!M217+Richland!M217+Saluda!M217+Spartanburg!M217+Sumter!M217+Union!M217+Williamsburg!M217+York!M217)</f>
        <v>69640190</v>
      </c>
      <c r="N217" s="12">
        <f>SUM(Abbeville!N217+Aiken!N217+Allendale!N217+Anderson!N217+Bamberg!N217+Barnwell!N217+Beaufort!N217+Berkeley!N217+Calhoun!N217+Charleston!N217+Cherokee!N217+Chester!N217+Chesterfield!N217+Clarendon!N217+Colleton!N217+Darlington!N217+Dorchester!N217+Dillon!N217+Edgefield!N217+Fairfield!N217+Florence!N217+Georgetown!N217+Greenville!N217+Greenwood!N217+Hampton!N217+Horry!N217+Jasper!N217+Kershaw!N217+Lancaster!N217+Laurens!N217+Lee!N217+Lexington!N217+Marion!N217+Marlboro!N217+McCormick!N217+Newberry!N217+Oconee!N217+Orangeburg!N217+Pickens!N217+Richland!N217+Saluda!N217+Spartanburg!N217+Sumter!N217+Union!N217+Williamsburg!N217+York!N217)</f>
        <v>80427870</v>
      </c>
      <c r="O217" s="12">
        <f>SUM(Abbeville!O217+Aiken!O217+Allendale!O217+Anderson!O217+Bamberg!O217+Barnwell!O217+Beaufort!O217+Berkeley!O217+Calhoun!O217+Charleston!O217+Cherokee!O217+Chester!O217+Chesterfield!O217+Clarendon!O217+Colleton!O217+Darlington!O217+Dorchester!O217+Dillon!O217+Edgefield!O217+Fairfield!O217+Florence!O217+Georgetown!O217+Greenville!O217+Greenwood!O217+Hampton!O217+Horry!O217+Jasper!O217+Kershaw!O217+Lancaster!O217+Laurens!O217+Lee!O217+Lexington!O217+Marion!O217+Marlboro!O217+McCormick!O217+Newberry!O217+Oconee!O217+Orangeburg!O217+Pickens!O217+Richland!O217+Saluda!O217+Spartanburg!O217+Sumter!O217+Union!O217+Williamsburg!O217+York!O217)</f>
        <v>79387147.989427209</v>
      </c>
      <c r="P217" s="12">
        <f>SUM(Abbeville!P217+Aiken!P217+Allendale!P217+Anderson!P217+Bamberg!P217+Barnwell!P217+Beaufort!P217+Berkeley!P217+Calhoun!P217+Charleston!P217+Cherokee!P217+Chester!P217+Chesterfield!P217+Clarendon!P217+Colleton!P217+Darlington!P217+Dorchester!P217+Dillon!P217+Edgefield!P217+Fairfield!P217+Florence!P217+Georgetown!P217+Greenville!P217+Greenwood!P217+Hampton!P217+Horry!P217+Jasper!P217+Kershaw!P217+Lancaster!P217+Laurens!P217+Lee!P217+Lexington!P217+Marion!P217+Marlboro!P217+McCormick!P217+Newberry!P217+Oconee!P217+Orangeburg!P217+Pickens!P217+Richland!P217+Saluda!P217+Spartanburg!P217+Sumter!P217+Union!P217+Williamsburg!P217+York!P217)</f>
        <v>83626716.552666917</v>
      </c>
      <c r="Q217" s="12">
        <f>SUM(Abbeville!Q217+Aiken!Q217+Allendale!Q217+Anderson!Q217+Bamberg!Q217+Barnwell!Q217+Beaufort!Q217+Berkeley!Q217+Calhoun!Q217+Charleston!Q217+Cherokee!Q217+Chester!Q217+Chesterfield!Q217+Clarendon!Q217+Colleton!Q217+Darlington!Q217+Dorchester!Q217+Dillon!Q217+Edgefield!Q217+Fairfield!Q217+Florence!Q217+Georgetown!Q217+Greenville!Q217+Greenwood!Q217+Hampton!Q217+Horry!Q217+Jasper!Q217+Kershaw!Q217+Lancaster!Q217+Laurens!Q217+Lee!Q217+Lexington!Q217+Marion!Q217+Marlboro!Q217+McCormick!Q217+Newberry!Q217+Oconee!Q217+Orangeburg!Q217+Pickens!Q217+Richland!Q217+Saluda!Q217+Spartanburg!Q217+Sumter!Q217+Union!Q217+Williamsburg!Q217+York!Q217)</f>
        <v>104830425.73139057</v>
      </c>
      <c r="R217" s="41">
        <f>SUM(Abbeville!R217+Aiken!R217+Allendale!R217+Anderson!R217+Bamberg!R217+Barnwell!R217+Beaufort!R217+Berkeley!R217+Calhoun!R217+Charleston!R217+Cherokee!R217+Chester!R217+Chesterfield!R217+Clarendon!R217+Colleton!R217+Darlington!R217+Dorchester!R217+Dillon!R217+Edgefield!R217+Fairfield!R217+Florence!R217+Georgetown!R217+Greenville!R217+Greenwood!R217+Hampton!R217+Horry!R217+Jasper!R217+Kershaw!R217+Lancaster!R217+Laurens!R217+Lee!R217+Lexington!R217+Marion!R217+Marlboro!R217+McCormick!R217+Newberry!R217+Oconee!R217+Orangeburg!R217+Pickens!R217+Richland!R217+Saluda!R217+Spartanburg!R217+Sumter!R217+Union!R217+Williamsburg!R217+York!R217)</f>
        <v>105853912</v>
      </c>
      <c r="S217" s="41">
        <f>SUM(Abbeville!S217+Aiken!S217+Allendale!S217+Anderson!S217+Bamberg!S217+Barnwell!S217+Beaufort!S217+Berkeley!S217+Calhoun!S217+Charleston!S217+Cherokee!S217+Chester!S217+Chesterfield!S217+Clarendon!S217+Colleton!S217+Darlington!S217+Dorchester!S217+Dillon!S217+Edgefield!S217+Fairfield!S217+Florence!S217+Georgetown!S217+Greenville!S217+Greenwood!S217+Hampton!S217+Horry!S217+Jasper!S217+Kershaw!S217+Lancaster!S217+Laurens!S217+Lee!S217+Lexington!S217+Marion!S217+Marlboro!S217+McCormick!S217+Newberry!S217+Oconee!S217+Orangeburg!S217+Pickens!S217+Richland!S217+Saluda!S217+Spartanburg!S217+Sumter!S217+Union!S217+Williamsburg!S217+York!S217)</f>
        <v>110726484.19604084</v>
      </c>
      <c r="T217" s="41">
        <f>SUM(Abbeville!T217+Aiken!T217+Allendale!T217+Anderson!T217+Bamberg!T217+Barnwell!T217+Beaufort!T217+Berkeley!T217+Calhoun!T217+Charleston!T217+Cherokee!T217+Chester!T217+Chesterfield!T217+Clarendon!T217+Colleton!T217+Darlington!T217+Dorchester!T217+Dillon!T217+Edgefield!T217+Fairfield!T217+Florence!T217+Georgetown!T217+Greenville!T217+Greenwood!T217+Hampton!T217+Horry!T217+Jasper!T217+Kershaw!T217+Lancaster!T217+Laurens!T217+Lee!T217+Lexington!T217+Marion!T217+Marlboro!T217+McCormick!T217+Newberry!T217+Oconee!T217+Orangeburg!T217+Pickens!T217+Richland!T217+Saluda!T217+Spartanburg!T217+Sumter!T217+Union!T217+Williamsburg!T217+York!T217)</f>
        <v>154903424.59999999</v>
      </c>
      <c r="U217" s="41">
        <f>SUM(Abbeville!U217+Aiken!U217+Allendale!U217+Anderson!U217+Bamberg!U217+Barnwell!U217+Beaufort!U217+Berkeley!U217+Calhoun!U217+Charleston!U217+Cherokee!U217+Chester!U217+Chesterfield!U217+Clarendon!U217+Colleton!U217+Darlington!U217+Dorchester!U217+Dillon!U217+Edgefield!U217+Fairfield!U217+Florence!U217+Georgetown!U217+Greenville!U217+Greenwood!U217+Hampton!U217+Horry!U217+Jasper!U217+Kershaw!U217+Lancaster!U217+Laurens!U217+Lee!U217+Lexington!U217+Marion!U217+Marlboro!U217+McCormick!U217+Newberry!U217+Oconee!U217+Orangeburg!U217+Pickens!U217+Richland!U217+Saluda!U217+Spartanburg!U217+Sumter!U217+Union!U217+Williamsburg!U217+York!U217)</f>
        <v>169531858.28</v>
      </c>
      <c r="V217" s="41">
        <f>SUM(Abbeville!V217+Aiken!V217+Allendale!V217+Anderson!V217+Bamberg!V217+Barnwell!V217+Beaufort!V217+Berkeley!V217+Calhoun!V217+Charleston!V217+Cherokee!V217+Chester!V217+Chesterfield!V217+Clarendon!V217+Colleton!V217+Darlington!V217+Dorchester!V217+Dillon!V217+Edgefield!V217+Fairfield!V217+Florence!V217+Georgetown!V217+Greenville!V217+Greenwood!V217+Hampton!V217+Horry!V217+Jasper!V217+Kershaw!V217+Lancaster!V217+Laurens!V217+Lee!V217+Lexington!V217+Marion!V217+Marlboro!V217+McCormick!V217+Newberry!V217+Oconee!V217+Orangeburg!V217+Pickens!V217+Richland!V217+Saluda!V217+Spartanburg!V217+Sumter!V217+Union!V217+Williamsburg!V217+York!V217)</f>
        <v>172717292.07999998</v>
      </c>
      <c r="W217" s="41">
        <f>SUM(Abbeville!W217+Aiken!W217+Allendale!W217+Anderson!W217+Bamberg!W217+Barnwell!W217+Beaufort!W217+Berkeley!W217+Calhoun!W217+Charleston!W217+Cherokee!W217+Chester!W217+Chesterfield!W217+Clarendon!W217+Colleton!W217+Darlington!W217+Dorchester!W217+Dillon!W217+Edgefield!W217+Fairfield!W217+Florence!W217+Georgetown!W217+Greenville!W217+Greenwood!W217+Hampton!W217+Horry!W217+Jasper!W217+Kershaw!W217+Lancaster!W217+Laurens!W217+Lee!W217+Lexington!W217+Marion!W217+Marlboro!W217+McCormick!W217+Newberry!W217+Oconee!W217+Orangeburg!W217+Pickens!W217+Richland!W217+Saluda!W217+Spartanburg!W217+Sumter!W217+Union!W217+Williamsburg!W217+York!W217)</f>
        <v>180007790.96000001</v>
      </c>
      <c r="X217" s="41">
        <f>SUM(Abbeville!X217+Aiken!X217+Allendale!X217+Anderson!X217+Bamberg!X217+Barnwell!X217+Beaufort!X217+Berkeley!X217+Calhoun!X217+Charleston!X217+Cherokee!X217+Chester!X217+Chesterfield!X217+Clarendon!X217+Colleton!X217+Darlington!X217+Dorchester!X217+Dillon!X217+Edgefield!X217+Fairfield!X217+Florence!X217+Georgetown!X217+Greenville!X217+Greenwood!X217+Hampton!X217+Horry!X217+Jasper!X217+Kershaw!X217+Lancaster!X217+Laurens!X217+Lee!X217+Lexington!X217+Marion!X217+Marlboro!X217+McCormick!X217+Newberry!X217+Oconee!X217+Orangeburg!X217+Pickens!X217+Richland!X217+Saluda!X217+Spartanburg!X217+Sumter!X217+Union!X217+Williamsburg!X217+York!X217)</f>
        <v>190279234.15000001</v>
      </c>
      <c r="Y217" s="41">
        <f>SUM(Abbeville!Y217+Aiken!Y217+Allendale!Y217+Anderson!Y217+Bamberg!Y217+Barnwell!Y217+Beaufort!Y217+Berkeley!Y217+Calhoun!Y217+Charleston!Y217+Cherokee!Y217+Chester!Y217+Chesterfield!Y217+Clarendon!Y217+Colleton!Y217+Darlington!Y217+Dorchester!Y217+Dillon!Y217+Edgefield!Y217+Fairfield!Y217+Florence!Y217+Georgetown!Y217+Greenville!Y217+Greenwood!Y217+Hampton!Y217+Horry!Y217+Jasper!Y217+Kershaw!Y217+Lancaster!Y217+Laurens!Y217+Lee!Y217+Lexington!Y217+Marion!Y217+Marlboro!Y217+McCormick!Y217+Newberry!Y217+Oconee!Y217+Orangeburg!Y217+Pickens!Y217+Richland!Y217+Saluda!Y217+Spartanburg!Y217+Sumter!Y217+Union!Y217+Williamsburg!Y217+York!Y217)</f>
        <v>204723982</v>
      </c>
      <c r="Z217" s="41">
        <f>SUM(Abbeville!Z217+Aiken!Z217+Allendale!Z217+Anderson!Z217+Bamberg!Z217+Barnwell!Z217+Beaufort!Z217+Berkeley!Z217+Calhoun!Z217+Charleston!Z217+Cherokee!Z217+Chester!Z217+Chesterfield!Z217+Clarendon!Z217+Colleton!Z217+Darlington!Z217+Dorchester!Z217+Dillon!Z217+Edgefield!Z217+Fairfield!Z217+Florence!Z217+Georgetown!Z217+Greenville!Z217+Greenwood!Z217+Hampton!Z217+Horry!Z217+Jasper!Z217+Kershaw!Z217+Lancaster!Z217+Laurens!Z217+Lee!Z217+Lexington!Z217+Marion!Z217+Marlboro!Z217+McCormick!Z217+Newberry!Z217+Oconee!Z217+Orangeburg!Z217+Pickens!Z217+Richland!Z217+Saluda!Z217+Spartanburg!Z217+Sumter!Z217+Union!Z217+Williamsburg!Z217+York!Z217)</f>
        <v>215402046</v>
      </c>
      <c r="AA217" s="41">
        <f>SUM(Abbeville!AA217+Aiken!AA217+Allendale!AA217+Anderson!AA217+Bamberg!AA217+Barnwell!AA217+Beaufort!AA217+Berkeley!AA217+Calhoun!AA217+Charleston!AA217+Cherokee!AA217+Chester!AA217+Chesterfield!AA217+Clarendon!AA217+Colleton!AA217+Darlington!AA217+Dorchester!AA217+Dillon!AA217+Edgefield!AA217+Fairfield!AA217+Florence!AA217+Georgetown!AA217+Greenville!AA217+Greenwood!AA217+Hampton!AA217+Horry!AA217+Jasper!AA217+Kershaw!AA217+Lancaster!AA217+Laurens!AA217+Lee!AA217+Lexington!AA217+Marion!AA217+Marlboro!AA217+McCormick!AA217+Newberry!AA217+Oconee!AA217+Orangeburg!AA217+Pickens!AA217+Richland!AA217+Saluda!AA217+Spartanburg!AA217+Sumter!AA217+Union!AA217+Williamsburg!AA217+York!AA217)</f>
        <v>231003152</v>
      </c>
      <c r="AB217" s="41">
        <v>236425979</v>
      </c>
      <c r="AC217" s="41">
        <v>256539392</v>
      </c>
      <c r="AD217" s="41">
        <v>230820254</v>
      </c>
      <c r="AE217" s="41">
        <v>234719054</v>
      </c>
      <c r="AF217" s="41">
        <v>227525636</v>
      </c>
      <c r="AG217" s="41">
        <v>222848823</v>
      </c>
      <c r="AH217" s="41">
        <v>238722193</v>
      </c>
      <c r="AI217" s="13">
        <v>1.6121864653151352E-3</v>
      </c>
      <c r="AJ217" s="13">
        <v>7.122931943867615E-2</v>
      </c>
    </row>
    <row r="218" spans="1:44" ht="10.5" customHeight="1" x14ac:dyDescent="0.2">
      <c r="A218" s="11"/>
      <c r="B218" s="19" t="s">
        <v>72</v>
      </c>
      <c r="D218" s="19"/>
      <c r="E218" s="14"/>
      <c r="F218" s="2"/>
      <c r="G218" s="12">
        <f>SUM(Abbeville!G218+Aiken!G218+Allendale!G218+Anderson!G218+Bamberg!G218+Barnwell!G218+Beaufort!G218+Berkeley!G218+Calhoun!G218+Charleston!G218+Cherokee!G218+Chester!G218+Chesterfield!G218+Clarendon!G218+Colleton!G218+Darlington!G218+Dorchester!G218+Dillon!G218+Edgefield!G218+Fairfield!G218+Florence!G218+Georgetown!G218+Greenville!G218+Greenwood!G218+Hampton!G218+Horry!G218+Jasper!G218+Kershaw!G218+Lancaster!G218+Laurens!G218+Lee!G218+Lexington!G218+Marion!G218+Marlboro!G218+McCormick!G218+Newberry!G218+Oconee!G218+Orangeburg!G218+Pickens!G218+Richland!G218+Saluda!G218+Spartanburg!G218+Sumter!G218+Union!G218+Williamsburg!G218+York!G218)</f>
        <v>13091545</v>
      </c>
      <c r="H218" s="12">
        <f>SUM(Abbeville!H218+Aiken!H218+Allendale!H218+Anderson!H218+Bamberg!H218+Barnwell!H218+Beaufort!H218+Berkeley!H218+Calhoun!H218+Charleston!H218+Cherokee!H218+Chester!H218+Chesterfield!H218+Clarendon!H218+Colleton!H218+Darlington!H218+Dorchester!H218+Dillon!H218+Edgefield!H218+Fairfield!H218+Florence!H218+Georgetown!H218+Greenville!H218+Greenwood!H218+Hampton!H218+Horry!H218+Jasper!H218+Kershaw!H218+Lancaster!H218+Laurens!H218+Lee!H218+Lexington!H218+Marion!H218+Marlboro!H218+McCormick!H218+Newberry!H218+Oconee!H218+Orangeburg!H218+Pickens!H218+Richland!H218+Saluda!H218+Spartanburg!H218+Sumter!H218+Union!H218+Williamsburg!H218+York!H218)</f>
        <v>12557282</v>
      </c>
      <c r="I218" s="12">
        <f>SUM(Abbeville!I218+Aiken!I218+Allendale!I218+Anderson!I218+Bamberg!I218+Barnwell!I218+Beaufort!I218+Berkeley!I218+Calhoun!I218+Charleston!I218+Cherokee!I218+Chester!I218+Chesterfield!I218+Clarendon!I218+Colleton!I218+Darlington!I218+Dorchester!I218+Dillon!I218+Edgefield!I218+Fairfield!I218+Florence!I218+Georgetown!I218+Greenville!I218+Greenwood!I218+Hampton!I218+Horry!I218+Jasper!I218+Kershaw!I218+Lancaster!I218+Laurens!I218+Lee!I218+Lexington!I218+Marion!I218+Marlboro!I218+McCormick!I218+Newberry!I218+Oconee!I218+Orangeburg!I218+Pickens!I218+Richland!I218+Saluda!I218+Spartanburg!I218+Sumter!I218+Union!I218+Williamsburg!I218+York!I218)</f>
        <v>13874185</v>
      </c>
      <c r="J218" s="12">
        <f>SUM(Abbeville!J218+Aiken!J218+Allendale!J218+Anderson!J218+Bamberg!J218+Barnwell!J218+Beaufort!J218+Berkeley!J218+Calhoun!J218+Charleston!J218+Cherokee!J218+Chester!J218+Chesterfield!J218+Clarendon!J218+Colleton!J218+Darlington!J218+Dorchester!J218+Dillon!J218+Edgefield!J218+Fairfield!J218+Florence!J218+Georgetown!J218+Greenville!J218+Greenwood!J218+Hampton!J218+Horry!J218+Jasper!J218+Kershaw!J218+Lancaster!J218+Laurens!J218+Lee!J218+Lexington!J218+Marion!J218+Marlboro!J218+McCormick!J218+Newberry!J218+Oconee!J218+Orangeburg!J218+Pickens!J218+Richland!J218+Saluda!J218+Spartanburg!J218+Sumter!J218+Union!J218+Williamsburg!J218+York!J218)</f>
        <v>12327525</v>
      </c>
      <c r="K218" s="12">
        <f>SUM(Abbeville!K218+Aiken!K218+Allendale!K218+Anderson!K218+Bamberg!K218+Barnwell!K218+Beaufort!K218+Berkeley!K218+Calhoun!K218+Charleston!K218+Cherokee!K218+Chester!K218+Chesterfield!K218+Clarendon!K218+Colleton!K218+Darlington!K218+Dorchester!K218+Dillon!K218+Edgefield!K218+Fairfield!K218+Florence!K218+Georgetown!K218+Greenville!K218+Greenwood!K218+Hampton!K218+Horry!K218+Jasper!K218+Kershaw!K218+Lancaster!K218+Laurens!K218+Lee!K218+Lexington!K218+Marion!K218+Marlboro!K218+McCormick!K218+Newberry!K218+Oconee!K218+Orangeburg!K218+Pickens!K218+Richland!K218+Saluda!K218+Spartanburg!K218+Sumter!K218+Union!K218+Williamsburg!K218+York!K218)</f>
        <v>12057854</v>
      </c>
      <c r="L218" s="12">
        <f>SUM(Abbeville!L218+Aiken!L218+Allendale!L218+Anderson!L218+Bamberg!L218+Barnwell!L218+Beaufort!L218+Berkeley!L218+Calhoun!L218+Charleston!L218+Cherokee!L218+Chester!L218+Chesterfield!L218+Clarendon!L218+Colleton!L218+Darlington!L218+Dorchester!L218+Dillon!L218+Edgefield!L218+Fairfield!L218+Florence!L218+Georgetown!L218+Greenville!L218+Greenwood!L218+Hampton!L218+Horry!L218+Jasper!L218+Kershaw!L218+Lancaster!L218+Laurens!L218+Lee!L218+Lexington!L218+Marion!L218+Marlboro!L218+McCormick!L218+Newberry!L218+Oconee!L218+Orangeburg!L218+Pickens!L218+Richland!L218+Saluda!L218+Spartanburg!L218+Sumter!L218+Union!L218+Williamsburg!L218+York!L218)</f>
        <v>22353844</v>
      </c>
      <c r="M218" s="12">
        <f>SUM(Abbeville!M218+Aiken!M218+Allendale!M218+Anderson!M218+Bamberg!M218+Barnwell!M218+Beaufort!M218+Berkeley!M218+Calhoun!M218+Charleston!M218+Cherokee!M218+Chester!M218+Chesterfield!M218+Clarendon!M218+Colleton!M218+Darlington!M218+Dorchester!M218+Dillon!M218+Edgefield!M218+Fairfield!M218+Florence!M218+Georgetown!M218+Greenville!M218+Greenwood!M218+Hampton!M218+Horry!M218+Jasper!M218+Kershaw!M218+Lancaster!M218+Laurens!M218+Lee!M218+Lexington!M218+Marion!M218+Marlboro!M218+McCormick!M218+Newberry!M218+Oconee!M218+Orangeburg!M218+Pickens!M218+Richland!M218+Saluda!M218+Spartanburg!M218+Sumter!M218+Union!M218+Williamsburg!M218+York!M218)</f>
        <v>13408354</v>
      </c>
      <c r="N218" s="12">
        <f>SUM(Abbeville!N218+Aiken!N218+Allendale!N218+Anderson!N218+Bamberg!N218+Barnwell!N218+Beaufort!N218+Berkeley!N218+Calhoun!N218+Charleston!N218+Cherokee!N218+Chester!N218+Chesterfield!N218+Clarendon!N218+Colleton!N218+Darlington!N218+Dorchester!N218+Dillon!N218+Edgefield!N218+Fairfield!N218+Florence!N218+Georgetown!N218+Greenville!N218+Greenwood!N218+Hampton!N218+Horry!N218+Jasper!N218+Kershaw!N218+Lancaster!N218+Laurens!N218+Lee!N218+Lexington!N218+Marion!N218+Marlboro!N218+McCormick!N218+Newberry!N218+Oconee!N218+Orangeburg!N218+Pickens!N218+Richland!N218+Saluda!N218+Spartanburg!N218+Sumter!N218+Union!N218+Williamsburg!N218+York!N218)</f>
        <v>13255097</v>
      </c>
      <c r="O218" s="12">
        <f>SUM(Abbeville!O218+Aiken!O218+Allendale!O218+Anderson!O218+Bamberg!O218+Barnwell!O218+Beaufort!O218+Berkeley!O218+Calhoun!O218+Charleston!O218+Cherokee!O218+Chester!O218+Chesterfield!O218+Clarendon!O218+Colleton!O218+Darlington!O218+Dorchester!O218+Dillon!O218+Edgefield!O218+Fairfield!O218+Florence!O218+Georgetown!O218+Greenville!O218+Greenwood!O218+Hampton!O218+Horry!O218+Jasper!O218+Kershaw!O218+Lancaster!O218+Laurens!O218+Lee!O218+Lexington!O218+Marion!O218+Marlboro!O218+McCormick!O218+Newberry!O218+Oconee!O218+Orangeburg!O218+Pickens!O218+Richland!O218+Saluda!O218+Spartanburg!O218+Sumter!O218+Union!O218+Williamsburg!O218+York!O218)</f>
        <v>15784077.320274163</v>
      </c>
      <c r="P218" s="12">
        <f>SUM(Abbeville!P218+Aiken!P218+Allendale!P218+Anderson!P218+Bamberg!P218+Barnwell!P218+Beaufort!P218+Berkeley!P218+Calhoun!P218+Charleston!P218+Cherokee!P218+Chester!P218+Chesterfield!P218+Clarendon!P218+Colleton!P218+Darlington!P218+Dorchester!P218+Dillon!P218+Edgefield!P218+Fairfield!P218+Florence!P218+Georgetown!P218+Greenville!P218+Greenwood!P218+Hampton!P218+Horry!P218+Jasper!P218+Kershaw!P218+Lancaster!P218+Laurens!P218+Lee!P218+Lexington!P218+Marion!P218+Marlboro!P218+McCormick!P218+Newberry!P218+Oconee!P218+Orangeburg!P218+Pickens!P218+Richland!P218+Saluda!P218+Spartanburg!P218+Sumter!P218+Union!P218+Williamsburg!P218+York!P218)</f>
        <v>13194187.18655948</v>
      </c>
      <c r="Q218" s="12">
        <f>SUM(Abbeville!Q218+Aiken!Q218+Allendale!Q218+Anderson!Q218+Bamberg!Q218+Barnwell!Q218+Beaufort!Q218+Berkeley!Q218+Calhoun!Q218+Charleston!Q218+Cherokee!Q218+Chester!Q218+Chesterfield!Q218+Clarendon!Q218+Colleton!Q218+Darlington!Q218+Dorchester!Q218+Dillon!Q218+Edgefield!Q218+Fairfield!Q218+Florence!Q218+Georgetown!Q218+Greenville!Q218+Greenwood!Q218+Hampton!Q218+Horry!Q218+Jasper!Q218+Kershaw!Q218+Lancaster!Q218+Laurens!Q218+Lee!Q218+Lexington!Q218+Marion!Q218+Marlboro!Q218+McCormick!Q218+Newberry!Q218+Oconee!Q218+Orangeburg!Q218+Pickens!Q218+Richland!Q218+Saluda!Q218+Spartanburg!Q218+Sumter!Q218+Union!Q218+Williamsburg!Q218+York!Q218)</f>
        <v>20642487.381693639</v>
      </c>
      <c r="R218" s="41">
        <f>SUM(Abbeville!R218+Aiken!R218+Allendale!R218+Anderson!R218+Bamberg!R218+Barnwell!R218+Beaufort!R218+Berkeley!R218+Calhoun!R218+Charleston!R218+Cherokee!R218+Chester!R218+Chesterfield!R218+Clarendon!R218+Colleton!R218+Darlington!R218+Dorchester!R218+Dillon!R218+Edgefield!R218+Fairfield!R218+Florence!R218+Georgetown!R218+Greenville!R218+Greenwood!R218+Hampton!R218+Horry!R218+Jasper!R218+Kershaw!R218+Lancaster!R218+Laurens!R218+Lee!R218+Lexington!R218+Marion!R218+Marlboro!R218+McCormick!R218+Newberry!R218+Oconee!R218+Orangeburg!R218+Pickens!R218+Richland!R218+Saluda!R218+Spartanburg!R218+Sumter!R218+Union!R218+Williamsburg!R218+York!R218)</f>
        <v>19699534</v>
      </c>
      <c r="S218" s="41">
        <f>SUM(Abbeville!S218+Aiken!S218+Allendale!S218+Anderson!S218+Bamberg!S218+Barnwell!S218+Beaufort!S218+Berkeley!S218+Calhoun!S218+Charleston!S218+Cherokee!S218+Chester!S218+Chesterfield!S218+Clarendon!S218+Colleton!S218+Darlington!S218+Dorchester!S218+Dillon!S218+Edgefield!S218+Fairfield!S218+Florence!S218+Georgetown!S218+Greenville!S218+Greenwood!S218+Hampton!S218+Horry!S218+Jasper!S218+Kershaw!S218+Lancaster!S218+Laurens!S218+Lee!S218+Lexington!S218+Marion!S218+Marlboro!S218+McCormick!S218+Newberry!S218+Oconee!S218+Orangeburg!S218+Pickens!S218+Richland!S218+Saluda!S218+Spartanburg!S218+Sumter!S218+Union!S218+Williamsburg!S218+York!S218)</f>
        <v>21491823</v>
      </c>
      <c r="T218" s="41">
        <f>SUM(Abbeville!T218+Aiken!T218+Allendale!T218+Anderson!T218+Bamberg!T218+Barnwell!T218+Beaufort!T218+Berkeley!T218+Calhoun!T218+Charleston!T218+Cherokee!T218+Chester!T218+Chesterfield!T218+Clarendon!T218+Colleton!T218+Darlington!T218+Dorchester!T218+Dillon!T218+Edgefield!T218+Fairfield!T218+Florence!T218+Georgetown!T218+Greenville!T218+Greenwood!T218+Hampton!T218+Horry!T218+Jasper!T218+Kershaw!T218+Lancaster!T218+Laurens!T218+Lee!T218+Lexington!T218+Marion!T218+Marlboro!T218+McCormick!T218+Newberry!T218+Oconee!T218+Orangeburg!T218+Pickens!T218+Richland!T218+Saluda!T218+Spartanburg!T218+Sumter!T218+Union!T218+Williamsburg!T218+York!T218)</f>
        <v>111788822.73999999</v>
      </c>
      <c r="U218" s="41">
        <f>SUM(Abbeville!U218+Aiken!U218+Allendale!U218+Anderson!U218+Bamberg!U218+Barnwell!U218+Beaufort!U218+Berkeley!U218+Calhoun!U218+Charleston!U218+Cherokee!U218+Chester!U218+Chesterfield!U218+Clarendon!U218+Colleton!U218+Darlington!U218+Dorchester!U218+Dillon!U218+Edgefield!U218+Fairfield!U218+Florence!U218+Georgetown!U218+Greenville!U218+Greenwood!U218+Hampton!U218+Horry!U218+Jasper!U218+Kershaw!U218+Lancaster!U218+Laurens!U218+Lee!U218+Lexington!U218+Marion!U218+Marlboro!U218+McCormick!U218+Newberry!U218+Oconee!U218+Orangeburg!U218+Pickens!U218+Richland!U218+Saluda!U218+Spartanburg!U218+Sumter!U218+Union!U218+Williamsburg!U218+York!U218)</f>
        <v>159350951.23000002</v>
      </c>
      <c r="V218" s="41">
        <f>SUM(Abbeville!V218+Aiken!V218+Allendale!V218+Anderson!V218+Bamberg!V218+Barnwell!V218+Beaufort!V218+Berkeley!V218+Calhoun!V218+Charleston!V218+Cherokee!V218+Chester!V218+Chesterfield!V218+Clarendon!V218+Colleton!V218+Darlington!V218+Dorchester!V218+Dillon!V218+Edgefield!V218+Fairfield!V218+Florence!V218+Georgetown!V218+Greenville!V218+Greenwood!V218+Hampton!V218+Horry!V218+Jasper!V218+Kershaw!V218+Lancaster!V218+Laurens!V218+Lee!V218+Lexington!V218+Marion!V218+Marlboro!V218+McCormick!V218+Newberry!V218+Oconee!V218+Orangeburg!V218+Pickens!V218+Richland!V218+Saluda!V218+Spartanburg!V218+Sumter!V218+Union!V218+Williamsburg!V218+York!V218)</f>
        <v>153601258.15000001</v>
      </c>
      <c r="W218" s="41">
        <f>SUM(Abbeville!W218+Aiken!W218+Allendale!W218+Anderson!W218+Bamberg!W218+Barnwell!W218+Beaufort!W218+Berkeley!W218+Calhoun!W218+Charleston!W218+Cherokee!W218+Chester!W218+Chesterfield!W218+Clarendon!W218+Colleton!W218+Darlington!W218+Dorchester!W218+Dillon!W218+Edgefield!W218+Fairfield!W218+Florence!W218+Georgetown!W218+Greenville!W218+Greenwood!W218+Hampton!W218+Horry!W218+Jasper!W218+Kershaw!W218+Lancaster!W218+Laurens!W218+Lee!W218+Lexington!W218+Marion!W218+Marlboro!W218+McCormick!W218+Newberry!W218+Oconee!W218+Orangeburg!W218+Pickens!W218+Richland!W218+Saluda!W218+Spartanburg!W218+Sumter!W218+Union!W218+Williamsburg!W218+York!W218)</f>
        <v>175726784.43000001</v>
      </c>
      <c r="X218" s="41">
        <f>SUM(Abbeville!X218+Aiken!X218+Allendale!X218+Anderson!X218+Bamberg!X218+Barnwell!X218+Beaufort!X218+Berkeley!X218+Calhoun!X218+Charleston!X218+Cherokee!X218+Chester!X218+Chesterfield!X218+Clarendon!X218+Colleton!X218+Darlington!X218+Dorchester!X218+Dillon!X218+Edgefield!X218+Fairfield!X218+Florence!X218+Georgetown!X218+Greenville!X218+Greenwood!X218+Hampton!X218+Horry!X218+Jasper!X218+Kershaw!X218+Lancaster!X218+Laurens!X218+Lee!X218+Lexington!X218+Marion!X218+Marlboro!X218+McCormick!X218+Newberry!X218+Oconee!X218+Orangeburg!X218+Pickens!X218+Richland!X218+Saluda!X218+Spartanburg!X218+Sumter!X218+Union!X218+Williamsburg!X218+York!X218)</f>
        <v>202497651.63999999</v>
      </c>
      <c r="Y218" s="41">
        <f>SUM(Abbeville!Y218+Aiken!Y218+Allendale!Y218+Anderson!Y218+Bamberg!Y218+Barnwell!Y218+Beaufort!Y218+Berkeley!Y218+Calhoun!Y218+Charleston!Y218+Cherokee!Y218+Chester!Y218+Chesterfield!Y218+Clarendon!Y218+Colleton!Y218+Darlington!Y218+Dorchester!Y218+Dillon!Y218+Edgefield!Y218+Fairfield!Y218+Florence!Y218+Georgetown!Y218+Greenville!Y218+Greenwood!Y218+Hampton!Y218+Horry!Y218+Jasper!Y218+Kershaw!Y218+Lancaster!Y218+Laurens!Y218+Lee!Y218+Lexington!Y218+Marion!Y218+Marlboro!Y218+McCormick!Y218+Newberry!Y218+Oconee!Y218+Orangeburg!Y218+Pickens!Y218+Richland!Y218+Saluda!Y218+Spartanburg!Y218+Sumter!Y218+Union!Y218+Williamsburg!Y218+York!Y218)</f>
        <v>192644195</v>
      </c>
      <c r="Z218" s="41">
        <f>SUM(Abbeville!Z218+Aiken!Z218+Allendale!Z218+Anderson!Z218+Bamberg!Z218+Barnwell!Z218+Beaufort!Z218+Berkeley!Z218+Calhoun!Z218+Charleston!Z218+Cherokee!Z218+Chester!Z218+Chesterfield!Z218+Clarendon!Z218+Colleton!Z218+Darlington!Z218+Dorchester!Z218+Dillon!Z218+Edgefield!Z218+Fairfield!Z218+Florence!Z218+Georgetown!Z218+Greenville!Z218+Greenwood!Z218+Hampton!Z218+Horry!Z218+Jasper!Z218+Kershaw!Z218+Lancaster!Z218+Laurens!Z218+Lee!Z218+Lexington!Z218+Marion!Z218+Marlboro!Z218+McCormick!Z218+Newberry!Z218+Oconee!Z218+Orangeburg!Z218+Pickens!Z218+Richland!Z218+Saluda!Z218+Spartanburg!Z218+Sumter!Z218+Union!Z218+Williamsburg!Z218+York!Z218)</f>
        <v>221967162</v>
      </c>
      <c r="AA218" s="41">
        <f>SUM(Abbeville!AA218+Aiken!AA218+Allendale!AA218+Anderson!AA218+Bamberg!AA218+Barnwell!AA218+Beaufort!AA218+Berkeley!AA218+Calhoun!AA218+Charleston!AA218+Cherokee!AA218+Chester!AA218+Chesterfield!AA218+Clarendon!AA218+Colleton!AA218+Darlington!AA218+Dorchester!AA218+Dillon!AA218+Edgefield!AA218+Fairfield!AA218+Florence!AA218+Georgetown!AA218+Greenville!AA218+Greenwood!AA218+Hampton!AA218+Horry!AA218+Jasper!AA218+Kershaw!AA218+Lancaster!AA218+Laurens!AA218+Lee!AA218+Lexington!AA218+Marion!AA218+Marlboro!AA218+McCormick!AA218+Newberry!AA218+Oconee!AA218+Orangeburg!AA218+Pickens!AA218+Richland!AA218+Saluda!AA218+Spartanburg!AA218+Sumter!AA218+Union!AA218+Williamsburg!AA218+York!AA218)</f>
        <v>206674486</v>
      </c>
      <c r="AB218" s="41">
        <v>244172549</v>
      </c>
      <c r="AC218" s="41">
        <v>287312492</v>
      </c>
      <c r="AD218" s="41">
        <v>252637623</v>
      </c>
      <c r="AE218" s="41">
        <v>246971028</v>
      </c>
      <c r="AF218" s="41">
        <v>195978915</v>
      </c>
      <c r="AG218" s="41">
        <v>212848350</v>
      </c>
      <c r="AH218" s="41">
        <v>249577161</v>
      </c>
      <c r="AI218" s="13">
        <v>3.6554961723234136E-3</v>
      </c>
      <c r="AJ218" s="13">
        <v>0.17255858924910622</v>
      </c>
    </row>
    <row r="219" spans="1:44" ht="10.5" customHeight="1" x14ac:dyDescent="0.2">
      <c r="A219" s="11"/>
      <c r="B219" s="19" t="s">
        <v>73</v>
      </c>
      <c r="D219" s="19"/>
      <c r="E219" s="14"/>
      <c r="F219" s="2"/>
      <c r="G219" s="12">
        <f>SUM(Abbeville!G219+Aiken!G219+Allendale!G219+Anderson!G219+Bamberg!G219+Barnwell!G219+Beaufort!G219+Berkeley!G219+Calhoun!G219+Charleston!G219+Cherokee!G219+Chester!G219+Chesterfield!G219+Clarendon!G219+Colleton!G219+Darlington!G219+Dorchester!G219+Dillon!G219+Edgefield!G219+Fairfield!G219+Florence!G219+Georgetown!G219+Greenville!G219+Greenwood!G219+Hampton!G219+Horry!G219+Jasper!G219+Kershaw!G219+Lancaster!G219+Laurens!G219+Lee!G219+Lexington!G219+Marion!G219+Marlboro!G219+McCormick!G219+Newberry!G219+Oconee!G219+Orangeburg!G219+Pickens!G219+Richland!G219+Saluda!G219+Spartanburg!G219+Sumter!G219+Union!G219+Williamsburg!G219+York!G219)</f>
        <v>38974628</v>
      </c>
      <c r="H219" s="12">
        <f>SUM(Abbeville!H219+Aiken!H219+Allendale!H219+Anderson!H219+Bamberg!H219+Barnwell!H219+Beaufort!H219+Berkeley!H219+Calhoun!H219+Charleston!H219+Cherokee!H219+Chester!H219+Chesterfield!H219+Clarendon!H219+Colleton!H219+Darlington!H219+Dorchester!H219+Dillon!H219+Edgefield!H219+Fairfield!H219+Florence!H219+Georgetown!H219+Greenville!H219+Greenwood!H219+Hampton!H219+Horry!H219+Jasper!H219+Kershaw!H219+Lancaster!H219+Laurens!H219+Lee!H219+Lexington!H219+Marion!H219+Marlboro!H219+McCormick!H219+Newberry!H219+Oconee!H219+Orangeburg!H219+Pickens!H219+Richland!H219+Saluda!H219+Spartanburg!H219+Sumter!H219+Union!H219+Williamsburg!H219+York!H219)</f>
        <v>24136946</v>
      </c>
      <c r="I219" s="12">
        <f>SUM(Abbeville!I219+Aiken!I219+Allendale!I219+Anderson!I219+Bamberg!I219+Barnwell!I219+Beaufort!I219+Berkeley!I219+Calhoun!I219+Charleston!I219+Cherokee!I219+Chester!I219+Chesterfield!I219+Clarendon!I219+Colleton!I219+Darlington!I219+Dorchester!I219+Dillon!I219+Edgefield!I219+Fairfield!I219+Florence!I219+Georgetown!I219+Greenville!I219+Greenwood!I219+Hampton!I219+Horry!I219+Jasper!I219+Kershaw!I219+Lancaster!I219+Laurens!I219+Lee!I219+Lexington!I219+Marion!I219+Marlboro!I219+McCormick!I219+Newberry!I219+Oconee!I219+Orangeburg!I219+Pickens!I219+Richland!I219+Saluda!I219+Spartanburg!I219+Sumter!I219+Union!I219+Williamsburg!I219+York!I219)</f>
        <v>25899558</v>
      </c>
      <c r="J219" s="12">
        <f>SUM(Abbeville!J219+Aiken!J219+Allendale!J219+Anderson!J219+Bamberg!J219+Barnwell!J219+Beaufort!J219+Berkeley!J219+Calhoun!J219+Charleston!J219+Cherokee!J219+Chester!J219+Chesterfield!J219+Clarendon!J219+Colleton!J219+Darlington!J219+Dorchester!J219+Dillon!J219+Edgefield!J219+Fairfield!J219+Florence!J219+Georgetown!J219+Greenville!J219+Greenwood!J219+Hampton!J219+Horry!J219+Jasper!J219+Kershaw!J219+Lancaster!J219+Laurens!J219+Lee!J219+Lexington!J219+Marion!J219+Marlboro!J219+McCormick!J219+Newberry!J219+Oconee!J219+Orangeburg!J219+Pickens!J219+Richland!J219+Saluda!J219+Spartanburg!J219+Sumter!J219+Union!J219+Williamsburg!J219+York!J219)</f>
        <v>20488268</v>
      </c>
      <c r="K219" s="12">
        <f>SUM(Abbeville!K219+Aiken!K219+Allendale!K219+Anderson!K219+Bamberg!K219+Barnwell!K219+Beaufort!K219+Berkeley!K219+Calhoun!K219+Charleston!K219+Cherokee!K219+Chester!K219+Chesterfield!K219+Clarendon!K219+Colleton!K219+Darlington!K219+Dorchester!K219+Dillon!K219+Edgefield!K219+Fairfield!K219+Florence!K219+Georgetown!K219+Greenville!K219+Greenwood!K219+Hampton!K219+Horry!K219+Jasper!K219+Kershaw!K219+Lancaster!K219+Laurens!K219+Lee!K219+Lexington!K219+Marion!K219+Marlboro!K219+McCormick!K219+Newberry!K219+Oconee!K219+Orangeburg!K219+Pickens!K219+Richland!K219+Saluda!K219+Spartanburg!K219+Sumter!K219+Union!K219+Williamsburg!K219+York!K219)</f>
        <v>30980587</v>
      </c>
      <c r="L219" s="12">
        <f>SUM(Abbeville!L219+Aiken!L219+Allendale!L219+Anderson!L219+Bamberg!L219+Barnwell!L219+Beaufort!L219+Berkeley!L219+Calhoun!L219+Charleston!L219+Cherokee!L219+Chester!L219+Chesterfield!L219+Clarendon!L219+Colleton!L219+Darlington!L219+Dorchester!L219+Dillon!L219+Edgefield!L219+Fairfield!L219+Florence!L219+Georgetown!L219+Greenville!L219+Greenwood!L219+Hampton!L219+Horry!L219+Jasper!L219+Kershaw!L219+Lancaster!L219+Laurens!L219+Lee!L219+Lexington!L219+Marion!L219+Marlboro!L219+McCormick!L219+Newberry!L219+Oconee!L219+Orangeburg!L219+Pickens!L219+Richland!L219+Saluda!L219+Spartanburg!L219+Sumter!L219+Union!L219+Williamsburg!L219+York!L219)</f>
        <v>100742455</v>
      </c>
      <c r="M219" s="12">
        <f>SUM(Abbeville!M219+Aiken!M219+Allendale!M219+Anderson!M219+Bamberg!M219+Barnwell!M219+Beaufort!M219+Berkeley!M219+Calhoun!M219+Charleston!M219+Cherokee!M219+Chester!M219+Chesterfield!M219+Clarendon!M219+Colleton!M219+Darlington!M219+Dorchester!M219+Dillon!M219+Edgefield!M219+Fairfield!M219+Florence!M219+Georgetown!M219+Greenville!M219+Greenwood!M219+Hampton!M219+Horry!M219+Jasper!M219+Kershaw!M219+Lancaster!M219+Laurens!M219+Lee!M219+Lexington!M219+Marion!M219+Marlboro!M219+McCormick!M219+Newberry!M219+Oconee!M219+Orangeburg!M219+Pickens!M219+Richland!M219+Saluda!M219+Spartanburg!M219+Sumter!M219+Union!M219+Williamsburg!M219+York!M219)</f>
        <v>43944897</v>
      </c>
      <c r="N219" s="12">
        <f>SUM(Abbeville!N219+Aiken!N219+Allendale!N219+Anderson!N219+Bamberg!N219+Barnwell!N219+Beaufort!N219+Berkeley!N219+Calhoun!N219+Charleston!N219+Cherokee!N219+Chester!N219+Chesterfield!N219+Clarendon!N219+Colleton!N219+Darlington!N219+Dorchester!N219+Dillon!N219+Edgefield!N219+Fairfield!N219+Florence!N219+Georgetown!N219+Greenville!N219+Greenwood!N219+Hampton!N219+Horry!N219+Jasper!N219+Kershaw!N219+Lancaster!N219+Laurens!N219+Lee!N219+Lexington!N219+Marion!N219+Marlboro!N219+McCormick!N219+Newberry!N219+Oconee!N219+Orangeburg!N219+Pickens!N219+Richland!N219+Saluda!N219+Spartanburg!N219+Sumter!N219+Union!N219+Williamsburg!N219+York!N219)</f>
        <v>37513719</v>
      </c>
      <c r="O219" s="12">
        <f>SUM(Abbeville!O219+Aiken!O219+Allendale!O219+Anderson!O219+Bamberg!O219+Barnwell!O219+Beaufort!O219+Berkeley!O219+Calhoun!O219+Charleston!O219+Cherokee!O219+Chester!O219+Chesterfield!O219+Clarendon!O219+Colleton!O219+Darlington!O219+Dorchester!O219+Dillon!O219+Edgefield!O219+Fairfield!O219+Florence!O219+Georgetown!O219+Greenville!O219+Greenwood!O219+Hampton!O219+Horry!O219+Jasper!O219+Kershaw!O219+Lancaster!O219+Laurens!O219+Lee!O219+Lexington!O219+Marion!O219+Marlboro!O219+McCormick!O219+Newberry!O219+Oconee!O219+Orangeburg!O219+Pickens!O219+Richland!O219+Saluda!O219+Spartanburg!O219+Sumter!O219+Union!O219+Williamsburg!O219+York!O219)</f>
        <v>48528597.44155772</v>
      </c>
      <c r="P219" s="12">
        <f>SUM(Abbeville!P219+Aiken!P219+Allendale!P219+Anderson!P219+Bamberg!P219+Barnwell!P219+Beaufort!P219+Berkeley!P219+Calhoun!P219+Charleston!P219+Cherokee!P219+Chester!P219+Chesterfield!P219+Clarendon!P219+Colleton!P219+Darlington!P219+Dorchester!P219+Dillon!P219+Edgefield!P219+Fairfield!P219+Florence!P219+Georgetown!P219+Greenville!P219+Greenwood!P219+Hampton!P219+Horry!P219+Jasper!P219+Kershaw!P219+Lancaster!P219+Laurens!P219+Lee!P219+Lexington!P219+Marion!P219+Marlboro!P219+McCormick!P219+Newberry!P219+Oconee!P219+Orangeburg!P219+Pickens!P219+Richland!P219+Saluda!P219+Spartanburg!P219+Sumter!P219+Union!P219+Williamsburg!P219+York!P219)</f>
        <v>68711182</v>
      </c>
      <c r="Q219" s="12">
        <f>SUM(Abbeville!Q219+Aiken!Q219+Allendale!Q219+Anderson!Q219+Bamberg!Q219+Barnwell!Q219+Beaufort!Q219+Berkeley!Q219+Calhoun!Q219+Charleston!Q219+Cherokee!Q219+Chester!Q219+Chesterfield!Q219+Clarendon!Q219+Colleton!Q219+Darlington!Q219+Dorchester!Q219+Dillon!Q219+Edgefield!Q219+Fairfield!Q219+Florence!Q219+Georgetown!Q219+Greenville!Q219+Greenwood!Q219+Hampton!Q219+Horry!Q219+Jasper!Q219+Kershaw!Q219+Lancaster!Q219+Laurens!Q219+Lee!Q219+Lexington!Q219+Marion!Q219+Marlboro!Q219+McCormick!Q219+Newberry!Q219+Oconee!Q219+Orangeburg!Q219+Pickens!Q219+Richland!Q219+Saluda!Q219+Spartanburg!Q219+Sumter!Q219+Union!Q219+Williamsburg!Q219+York!Q219)</f>
        <v>65490457.834609449</v>
      </c>
      <c r="R219" s="41">
        <f>SUM(Abbeville!R219+Aiken!R219+Allendale!R219+Anderson!R219+Bamberg!R219+Barnwell!R219+Beaufort!R219+Berkeley!R219+Calhoun!R219+Charleston!R219+Cherokee!R219+Chester!R219+Chesterfield!R219+Clarendon!R219+Colleton!R219+Darlington!R219+Dorchester!R219+Dillon!R219+Edgefield!R219+Fairfield!R219+Florence!R219+Georgetown!R219+Greenville!R219+Greenwood!R219+Hampton!R219+Horry!R219+Jasper!R219+Kershaw!R219+Lancaster!R219+Laurens!R219+Lee!R219+Lexington!R219+Marion!R219+Marlboro!R219+McCormick!R219+Newberry!R219+Oconee!R219+Orangeburg!R219+Pickens!R219+Richland!R219+Saluda!R219+Spartanburg!R219+Sumter!R219+Union!R219+Williamsburg!R219+York!R219)</f>
        <v>78869191</v>
      </c>
      <c r="S219" s="41">
        <f>SUM(Abbeville!S219+Aiken!S219+Allendale!S219+Anderson!S219+Bamberg!S219+Barnwell!S219+Beaufort!S219+Berkeley!S219+Calhoun!S219+Charleston!S219+Cherokee!S219+Chester!S219+Chesterfield!S219+Clarendon!S219+Colleton!S219+Darlington!S219+Dorchester!S219+Dillon!S219+Edgefield!S219+Fairfield!S219+Florence!S219+Georgetown!S219+Greenville!S219+Greenwood!S219+Hampton!S219+Horry!S219+Jasper!S219+Kershaw!S219+Lancaster!S219+Laurens!S219+Lee!S219+Lexington!S219+Marion!S219+Marlboro!S219+McCormick!S219+Newberry!S219+Oconee!S219+Orangeburg!S219+Pickens!S219+Richland!S219+Saluda!S219+Spartanburg!S219+Sumter!S219+Union!S219+Williamsburg!S219+York!S219)</f>
        <v>81621329</v>
      </c>
      <c r="T219" s="41">
        <f>SUM(Abbeville!T219+Aiken!T219+Allendale!T219+Anderson!T219+Bamberg!T219+Barnwell!T219+Beaufort!T219+Berkeley!T219+Calhoun!T219+Charleston!T219+Cherokee!T219+Chester!T219+Chesterfield!T219+Clarendon!T219+Colleton!T219+Darlington!T219+Dorchester!T219+Dillon!T219+Edgefield!T219+Fairfield!T219+Florence!T219+Georgetown!T219+Greenville!T219+Greenwood!T219+Hampton!T219+Horry!T219+Jasper!T219+Kershaw!T219+Lancaster!T219+Laurens!T219+Lee!T219+Lexington!T219+Marion!T219+Marlboro!T219+McCormick!T219+Newberry!T219+Oconee!T219+Orangeburg!T219+Pickens!T219+Richland!T219+Saluda!T219+Spartanburg!T219+Sumter!T219+Union!T219+Williamsburg!T219+York!T219)</f>
        <v>179633415.00999999</v>
      </c>
      <c r="U219" s="41">
        <f>SUM(Abbeville!U219+Aiken!U219+Allendale!U219+Anderson!U219+Bamberg!U219+Barnwell!U219+Beaufort!U219+Berkeley!U219+Calhoun!U219+Charleston!U219+Cherokee!U219+Chester!U219+Chesterfield!U219+Clarendon!U219+Colleton!U219+Darlington!U219+Dorchester!U219+Dillon!U219+Edgefield!U219+Fairfield!U219+Florence!U219+Georgetown!U219+Greenville!U219+Greenwood!U219+Hampton!U219+Horry!U219+Jasper!U219+Kershaw!U219+Lancaster!U219+Laurens!U219+Lee!U219+Lexington!U219+Marion!U219+Marlboro!U219+McCormick!U219+Newberry!U219+Oconee!U219+Orangeburg!U219+Pickens!U219+Richland!U219+Saluda!U219+Spartanburg!U219+Sumter!U219+Union!U219+Williamsburg!U219+York!U219)</f>
        <v>202192383.11000001</v>
      </c>
      <c r="V219" s="41">
        <f>SUM(Abbeville!V219+Aiken!V219+Allendale!V219+Anderson!V219+Bamberg!V219+Barnwell!V219+Beaufort!V219+Berkeley!V219+Calhoun!V219+Charleston!V219+Cherokee!V219+Chester!V219+Chesterfield!V219+Clarendon!V219+Colleton!V219+Darlington!V219+Dorchester!V219+Dillon!V219+Edgefield!V219+Fairfield!V219+Florence!V219+Georgetown!V219+Greenville!V219+Greenwood!V219+Hampton!V219+Horry!V219+Jasper!V219+Kershaw!V219+Lancaster!V219+Laurens!V219+Lee!V219+Lexington!V219+Marion!V219+Marlboro!V219+McCormick!V219+Newberry!V219+Oconee!V219+Orangeburg!V219+Pickens!V219+Richland!V219+Saluda!V219+Spartanburg!V219+Sumter!V219+Union!V219+Williamsburg!V219+York!V219)</f>
        <v>299125399.69</v>
      </c>
      <c r="W219" s="41">
        <f>SUM(Abbeville!W219+Aiken!W219+Allendale!W219+Anderson!W219+Bamberg!W219+Barnwell!W219+Beaufort!W219+Berkeley!W219+Calhoun!W219+Charleston!W219+Cherokee!W219+Chester!W219+Chesterfield!W219+Clarendon!W219+Colleton!W219+Darlington!W219+Dorchester!W219+Dillon!W219+Edgefield!W219+Fairfield!W219+Florence!W219+Georgetown!W219+Greenville!W219+Greenwood!W219+Hampton!W219+Horry!W219+Jasper!W219+Kershaw!W219+Lancaster!W219+Laurens!W219+Lee!W219+Lexington!W219+Marion!W219+Marlboro!W219+McCormick!W219+Newberry!W219+Oconee!W219+Orangeburg!W219+Pickens!W219+Richland!W219+Saluda!W219+Spartanburg!W219+Sumter!W219+Union!W219+Williamsburg!W219+York!W219)</f>
        <v>294641226.69</v>
      </c>
      <c r="X219" s="41">
        <f>SUM(Abbeville!X219+Aiken!X219+Allendale!X219+Anderson!X219+Bamberg!X219+Barnwell!X219+Beaufort!X219+Berkeley!X219+Calhoun!X219+Charleston!X219+Cherokee!X219+Chester!X219+Chesterfield!X219+Clarendon!X219+Colleton!X219+Darlington!X219+Dorchester!X219+Dillon!X219+Edgefield!X219+Fairfield!X219+Florence!X219+Georgetown!X219+Greenville!X219+Greenwood!X219+Hampton!X219+Horry!X219+Jasper!X219+Kershaw!X219+Lancaster!X219+Laurens!X219+Lee!X219+Lexington!X219+Marion!X219+Marlboro!X219+McCormick!X219+Newberry!X219+Oconee!X219+Orangeburg!X219+Pickens!X219+Richland!X219+Saluda!X219+Spartanburg!X219+Sumter!X219+Union!X219+Williamsburg!X219+York!X219)</f>
        <v>254394776</v>
      </c>
      <c r="Y219" s="41">
        <f>SUM(Abbeville!Y219+Aiken!Y219+Allendale!Y219+Anderson!Y219+Bamberg!Y219+Barnwell!Y219+Beaufort!Y219+Berkeley!Y219+Calhoun!Y219+Charleston!Y219+Cherokee!Y219+Chester!Y219+Chesterfield!Y219+Clarendon!Y219+Colleton!Y219+Darlington!Y219+Dorchester!Y219+Dillon!Y219+Edgefield!Y219+Fairfield!Y219+Florence!Y219+Georgetown!Y219+Greenville!Y219+Greenwood!Y219+Hampton!Y219+Horry!Y219+Jasper!Y219+Kershaw!Y219+Lancaster!Y219+Laurens!Y219+Lee!Y219+Lexington!Y219+Marion!Y219+Marlboro!Y219+McCormick!Y219+Newberry!Y219+Oconee!Y219+Orangeburg!Y219+Pickens!Y219+Richland!Y219+Saluda!Y219+Spartanburg!Y219+Sumter!Y219+Union!Y219+Williamsburg!Y219+York!Y219)</f>
        <v>286482009</v>
      </c>
      <c r="Z219" s="41">
        <f>SUM(Abbeville!Z219+Aiken!Z219+Allendale!Z219+Anderson!Z219+Bamberg!Z219+Barnwell!Z219+Beaufort!Z219+Berkeley!Z219+Calhoun!Z219+Charleston!Z219+Cherokee!Z219+Chester!Z219+Chesterfield!Z219+Clarendon!Z219+Colleton!Z219+Darlington!Z219+Dorchester!Z219+Dillon!Z219+Edgefield!Z219+Fairfield!Z219+Florence!Z219+Georgetown!Z219+Greenville!Z219+Greenwood!Z219+Hampton!Z219+Horry!Z219+Jasper!Z219+Kershaw!Z219+Lancaster!Z219+Laurens!Z219+Lee!Z219+Lexington!Z219+Marion!Z219+Marlboro!Z219+McCormick!Z219+Newberry!Z219+Oconee!Z219+Orangeburg!Z219+Pickens!Z219+Richland!Z219+Saluda!Z219+Spartanburg!Z219+Sumter!Z219+Union!Z219+Williamsburg!Z219+York!Z219)</f>
        <v>273898047</v>
      </c>
      <c r="AA219" s="41">
        <f>SUM(Abbeville!AA219+Aiken!AA219+Allendale!AA219+Anderson!AA219+Bamberg!AA219+Barnwell!AA219+Beaufort!AA219+Berkeley!AA219+Calhoun!AA219+Charleston!AA219+Cherokee!AA219+Chester!AA219+Chesterfield!AA219+Clarendon!AA219+Colleton!AA219+Darlington!AA219+Dorchester!AA219+Dillon!AA219+Edgefield!AA219+Fairfield!AA219+Florence!AA219+Georgetown!AA219+Greenville!AA219+Greenwood!AA219+Hampton!AA219+Horry!AA219+Jasper!AA219+Kershaw!AA219+Lancaster!AA219+Laurens!AA219+Lee!AA219+Lexington!AA219+Marion!AA219+Marlboro!AA219+McCormick!AA219+Newberry!AA219+Oconee!AA219+Orangeburg!AA219+Pickens!AA219+Richland!AA219+Saluda!AA219+Spartanburg!AA219+Sumter!AA219+Union!AA219+Williamsburg!AA219+York!AA219)</f>
        <v>310932279</v>
      </c>
      <c r="AB219" s="41">
        <v>287148678</v>
      </c>
      <c r="AC219" s="41">
        <v>281060139</v>
      </c>
      <c r="AD219" s="41">
        <v>388952632.12</v>
      </c>
      <c r="AE219" s="41">
        <v>382944101</v>
      </c>
      <c r="AF219" s="41">
        <v>415278004</v>
      </c>
      <c r="AG219" s="41">
        <v>445695836</v>
      </c>
      <c r="AH219" s="41">
        <v>472555604</v>
      </c>
      <c r="AI219" s="13">
        <v>8.6569931692575874E-2</v>
      </c>
      <c r="AJ219" s="13">
        <v>6.0264794576182668E-2</v>
      </c>
    </row>
    <row r="220" spans="1:44" ht="10.5" customHeight="1" x14ac:dyDescent="0.2">
      <c r="A220" s="11"/>
      <c r="B220" s="19" t="s">
        <v>39</v>
      </c>
      <c r="D220" s="19"/>
      <c r="E220" s="14"/>
      <c r="F220" s="2"/>
      <c r="G220" s="12">
        <f>SUM(Abbeville!G220+Aiken!G220+Allendale!G220+Anderson!G220+Bamberg!G220+Barnwell!G220+Beaufort!G220+Berkeley!G220+Calhoun!G220+Charleston!G220+Cherokee!G220+Chester!G220+Chesterfield!G220+Clarendon!G220+Colleton!G220+Darlington!G220+Dorchester!G220+Dillon!G220+Edgefield!G220+Fairfield!G220+Florence!G220+Georgetown!G220+Greenville!G220+Greenwood!G220+Hampton!G220+Horry!G220+Jasper!G220+Kershaw!G220+Lancaster!G220+Laurens!G220+Lee!G220+Lexington!G220+Marion!G220+Marlboro!G220+McCormick!G220+Newberry!G220+Oconee!G220+Orangeburg!G220+Pickens!G220+Richland!G220+Saluda!G220+Spartanburg!G220+Sumter!G220+Union!G220+Williamsburg!G220+York!G220)</f>
        <v>30952966</v>
      </c>
      <c r="H220" s="12">
        <f>SUM(Abbeville!H220+Aiken!H220+Allendale!H220+Anderson!H220+Bamberg!H220+Barnwell!H220+Beaufort!H220+Berkeley!H220+Calhoun!H220+Charleston!H220+Cherokee!H220+Chester!H220+Chesterfield!H220+Clarendon!H220+Colleton!H220+Darlington!H220+Dorchester!H220+Dillon!H220+Edgefield!H220+Fairfield!H220+Florence!H220+Georgetown!H220+Greenville!H220+Greenwood!H220+Hampton!H220+Horry!H220+Jasper!H220+Kershaw!H220+Lancaster!H220+Laurens!H220+Lee!H220+Lexington!H220+Marion!H220+Marlboro!H220+McCormick!H220+Newberry!H220+Oconee!H220+Orangeburg!H220+Pickens!H220+Richland!H220+Saluda!H220+Spartanburg!H220+Sumter!H220+Union!H220+Williamsburg!H220+York!H220)</f>
        <v>38182204</v>
      </c>
      <c r="I220" s="12">
        <f>SUM(Abbeville!I220+Aiken!I220+Allendale!I220+Anderson!I220+Bamberg!I220+Barnwell!I220+Beaufort!I220+Berkeley!I220+Calhoun!I220+Charleston!I220+Cherokee!I220+Chester!I220+Chesterfield!I220+Clarendon!I220+Colleton!I220+Darlington!I220+Dorchester!I220+Dillon!I220+Edgefield!I220+Fairfield!I220+Florence!I220+Georgetown!I220+Greenville!I220+Greenwood!I220+Hampton!I220+Horry!I220+Jasper!I220+Kershaw!I220+Lancaster!I220+Laurens!I220+Lee!I220+Lexington!I220+Marion!I220+Marlboro!I220+McCormick!I220+Newberry!I220+Oconee!I220+Orangeburg!I220+Pickens!I220+Richland!I220+Saluda!I220+Spartanburg!I220+Sumter!I220+Union!I220+Williamsburg!I220+York!I220)</f>
        <v>44520856</v>
      </c>
      <c r="J220" s="12">
        <f>SUM(Abbeville!J220+Aiken!J220+Allendale!J220+Anderson!J220+Bamberg!J220+Barnwell!J220+Beaufort!J220+Berkeley!J220+Calhoun!J220+Charleston!J220+Cherokee!J220+Chester!J220+Chesterfield!J220+Clarendon!J220+Colleton!J220+Darlington!J220+Dorchester!J220+Dillon!J220+Edgefield!J220+Fairfield!J220+Florence!J220+Georgetown!J220+Greenville!J220+Greenwood!J220+Hampton!J220+Horry!J220+Jasper!J220+Kershaw!J220+Lancaster!J220+Laurens!J220+Lee!J220+Lexington!J220+Marion!J220+Marlboro!J220+McCormick!J220+Newberry!J220+Oconee!J220+Orangeburg!J220+Pickens!J220+Richland!J220+Saluda!J220+Spartanburg!J220+Sumter!J220+Union!J220+Williamsburg!J220+York!J220)</f>
        <v>36344790</v>
      </c>
      <c r="K220" s="12">
        <f>SUM(Abbeville!K220+Aiken!K220+Allendale!K220+Anderson!K220+Bamberg!K220+Barnwell!K220+Beaufort!K220+Berkeley!K220+Calhoun!K220+Charleston!K220+Cherokee!K220+Chester!K220+Chesterfield!K220+Clarendon!K220+Colleton!K220+Darlington!K220+Dorchester!K220+Dillon!K220+Edgefield!K220+Fairfield!K220+Florence!K220+Georgetown!K220+Greenville!K220+Greenwood!K220+Hampton!K220+Horry!K220+Jasper!K220+Kershaw!K220+Lancaster!K220+Laurens!K220+Lee!K220+Lexington!K220+Marion!K220+Marlboro!K220+McCormick!K220+Newberry!K220+Oconee!K220+Orangeburg!K220+Pickens!K220+Richland!K220+Saluda!K220+Spartanburg!K220+Sumter!K220+Union!K220+Williamsburg!K220+York!K220)</f>
        <v>38283554</v>
      </c>
      <c r="L220" s="12">
        <f>SUM(Abbeville!L220+Aiken!L220+Allendale!L220+Anderson!L220+Bamberg!L220+Barnwell!L220+Beaufort!L220+Berkeley!L220+Calhoun!L220+Charleston!L220+Cherokee!L220+Chester!L220+Chesterfield!L220+Clarendon!L220+Colleton!L220+Darlington!L220+Dorchester!L220+Dillon!L220+Edgefield!L220+Fairfield!L220+Florence!L220+Georgetown!L220+Greenville!L220+Greenwood!L220+Hampton!L220+Horry!L220+Jasper!L220+Kershaw!L220+Lancaster!L220+Laurens!L220+Lee!L220+Lexington!L220+Marion!L220+Marlboro!L220+McCormick!L220+Newberry!L220+Oconee!L220+Orangeburg!L220+Pickens!L220+Richland!L220+Saluda!L220+Spartanburg!L220+Sumter!L220+Union!L220+Williamsburg!L220+York!L220)</f>
        <v>36493881</v>
      </c>
      <c r="M220" s="12">
        <f>SUM(Abbeville!M220+Aiken!M220+Allendale!M220+Anderson!M220+Bamberg!M220+Barnwell!M220+Beaufort!M220+Berkeley!M220+Calhoun!M220+Charleston!M220+Cherokee!M220+Chester!M220+Chesterfield!M220+Clarendon!M220+Colleton!M220+Darlington!M220+Dorchester!M220+Dillon!M220+Edgefield!M220+Fairfield!M220+Florence!M220+Georgetown!M220+Greenville!M220+Greenwood!M220+Hampton!M220+Horry!M220+Jasper!M220+Kershaw!M220+Lancaster!M220+Laurens!M220+Lee!M220+Lexington!M220+Marion!M220+Marlboro!M220+McCormick!M220+Newberry!M220+Oconee!M220+Orangeburg!M220+Pickens!M220+Richland!M220+Saluda!M220+Spartanburg!M220+Sumter!M220+Union!M220+Williamsburg!M220+York!M220)</f>
        <v>36556681</v>
      </c>
      <c r="N220" s="12">
        <f>SUM(Abbeville!N220+Aiken!N220+Allendale!N220+Anderson!N220+Bamberg!N220+Barnwell!N220+Beaufort!N220+Berkeley!N220+Calhoun!N220+Charleston!N220+Cherokee!N220+Chester!N220+Chesterfield!N220+Clarendon!N220+Colleton!N220+Darlington!N220+Dorchester!N220+Dillon!N220+Edgefield!N220+Fairfield!N220+Florence!N220+Georgetown!N220+Greenville!N220+Greenwood!N220+Hampton!N220+Horry!N220+Jasper!N220+Kershaw!N220+Lancaster!N220+Laurens!N220+Lee!N220+Lexington!N220+Marion!N220+Marlboro!N220+McCormick!N220+Newberry!N220+Oconee!N220+Orangeburg!N220+Pickens!N220+Richland!N220+Saluda!N220+Spartanburg!N220+Sumter!N220+Union!N220+Williamsburg!N220+York!N220)</f>
        <v>36025743</v>
      </c>
      <c r="O220" s="12">
        <f>SUM(Abbeville!O220+Aiken!O220+Allendale!O220+Anderson!O220+Bamberg!O220+Barnwell!O220+Beaufort!O220+Berkeley!O220+Calhoun!O220+Charleston!O220+Cherokee!O220+Chester!O220+Chesterfield!O220+Clarendon!O220+Colleton!O220+Darlington!O220+Dorchester!O220+Dillon!O220+Edgefield!O220+Fairfield!O220+Florence!O220+Georgetown!O220+Greenville!O220+Greenwood!O220+Hampton!O220+Horry!O220+Jasper!O220+Kershaw!O220+Lancaster!O220+Laurens!O220+Lee!O220+Lexington!O220+Marion!O220+Marlboro!O220+McCormick!O220+Newberry!O220+Oconee!O220+Orangeburg!O220+Pickens!O220+Richland!O220+Saluda!O220+Spartanburg!O220+Sumter!O220+Union!O220+Williamsburg!O220+York!O220)</f>
        <v>35811043.922183566</v>
      </c>
      <c r="P220" s="12">
        <f>SUM(Abbeville!P220+Aiken!P220+Allendale!P220+Anderson!P220+Bamberg!P220+Barnwell!P220+Beaufort!P220+Berkeley!P220+Calhoun!P220+Charleston!P220+Cherokee!P220+Chester!P220+Chesterfield!P220+Clarendon!P220+Colleton!P220+Darlington!P220+Dorchester!P220+Dillon!P220+Edgefield!P220+Fairfield!P220+Florence!P220+Georgetown!P220+Greenville!P220+Greenwood!P220+Hampton!P220+Horry!P220+Jasper!P220+Kershaw!P220+Lancaster!P220+Laurens!P220+Lee!P220+Lexington!P220+Marion!P220+Marlboro!P220+McCormick!P220+Newberry!P220+Oconee!P220+Orangeburg!P220+Pickens!P220+Richland!P220+Saluda!P220+Spartanburg!P220+Sumter!P220+Union!P220+Williamsburg!P220+York!P220)</f>
        <v>71827829.710217714</v>
      </c>
      <c r="Q220" s="12">
        <f>SUM(Abbeville!Q220+Aiken!Q220+Allendale!Q220+Anderson!Q220+Bamberg!Q220+Barnwell!Q220+Beaufort!Q220+Berkeley!Q220+Calhoun!Q220+Charleston!Q220+Cherokee!Q220+Chester!Q220+Chesterfield!Q220+Clarendon!Q220+Colleton!Q220+Darlington!Q220+Dorchester!Q220+Dillon!Q220+Edgefield!Q220+Fairfield!Q220+Florence!Q220+Georgetown!Q220+Greenville!Q220+Greenwood!Q220+Hampton!Q220+Horry!Q220+Jasper!Q220+Kershaw!Q220+Lancaster!Q220+Laurens!Q220+Lee!Q220+Lexington!Q220+Marion!Q220+Marlboro!Q220+McCormick!Q220+Newberry!Q220+Oconee!Q220+Orangeburg!Q220+Pickens!Q220+Richland!Q220+Saluda!Q220+Spartanburg!Q220+Sumter!Q220+Union!Q220+Williamsburg!Q220+York!Q220)</f>
        <v>38114310.771087252</v>
      </c>
      <c r="R220" s="41">
        <f>SUM(Abbeville!R220+Aiken!R220+Allendale!R220+Anderson!R220+Bamberg!R220+Barnwell!R220+Beaufort!R220+Berkeley!R220+Calhoun!R220+Charleston!R220+Cherokee!R220+Chester!R220+Chesterfield!R220+Clarendon!R220+Colleton!R220+Darlington!R220+Dorchester!R220+Dillon!R220+Edgefield!R220+Fairfield!R220+Florence!R220+Georgetown!R220+Greenville!R220+Greenwood!R220+Hampton!R220+Horry!R220+Jasper!R220+Kershaw!R220+Lancaster!R220+Laurens!R220+Lee!R220+Lexington!R220+Marion!R220+Marlboro!R220+McCormick!R220+Newberry!R220+Oconee!R220+Orangeburg!R220+Pickens!R220+Richland!R220+Saluda!R220+Spartanburg!R220+Sumter!R220+Union!R220+Williamsburg!R220+York!R220)</f>
        <v>41460880</v>
      </c>
      <c r="S220" s="41">
        <f>SUM(Abbeville!S220+Aiken!S220+Allendale!S220+Anderson!S220+Bamberg!S220+Barnwell!S220+Beaufort!S220+Berkeley!S220+Calhoun!S220+Charleston!S220+Cherokee!S220+Chester!S220+Chesterfield!S220+Clarendon!S220+Colleton!S220+Darlington!S220+Dorchester!S220+Dillon!S220+Edgefield!S220+Fairfield!S220+Florence!S220+Georgetown!S220+Greenville!S220+Greenwood!S220+Hampton!S220+Horry!S220+Jasper!S220+Kershaw!S220+Lancaster!S220+Laurens!S220+Lee!S220+Lexington!S220+Marion!S220+Marlboro!S220+McCormick!S220+Newberry!S220+Oconee!S220+Orangeburg!S220+Pickens!S220+Richland!S220+Saluda!S220+Spartanburg!S220+Sumter!S220+Union!S220+Williamsburg!S220+York!S220)</f>
        <v>41243521</v>
      </c>
      <c r="T220" s="41">
        <f>SUM(Abbeville!T220+Aiken!T220+Allendale!T220+Anderson!T220+Bamberg!T220+Barnwell!T220+Beaufort!T220+Berkeley!T220+Calhoun!T220+Charleston!T220+Cherokee!T220+Chester!T220+Chesterfield!T220+Clarendon!T220+Colleton!T220+Darlington!T220+Dorchester!T220+Dillon!T220+Edgefield!T220+Fairfield!T220+Florence!T220+Georgetown!T220+Greenville!T220+Greenwood!T220+Hampton!T220+Horry!T220+Jasper!T220+Kershaw!T220+Lancaster!T220+Laurens!T220+Lee!T220+Lexington!T220+Marion!T220+Marlboro!T220+McCormick!T220+Newberry!T220+Oconee!T220+Orangeburg!T220+Pickens!T220+Richland!T220+Saluda!T220+Spartanburg!T220+Sumter!T220+Union!T220+Williamsburg!T220+York!T220)</f>
        <v>77066232.560000002</v>
      </c>
      <c r="U220" s="41">
        <f>SUM(Abbeville!U220+Aiken!U220+Allendale!U220+Anderson!U220+Bamberg!U220+Barnwell!U220+Beaufort!U220+Berkeley!U220+Calhoun!U220+Charleston!U220+Cherokee!U220+Chester!U220+Chesterfield!U220+Clarendon!U220+Colleton!U220+Darlington!U220+Dorchester!U220+Dillon!U220+Edgefield!U220+Fairfield!U220+Florence!U220+Georgetown!U220+Greenville!U220+Greenwood!U220+Hampton!U220+Horry!U220+Jasper!U220+Kershaw!U220+Lancaster!U220+Laurens!U220+Lee!U220+Lexington!U220+Marion!U220+Marlboro!U220+McCormick!U220+Newberry!U220+Oconee!U220+Orangeburg!U220+Pickens!U220+Richland!U220+Saluda!U220+Spartanburg!U220+Sumter!U220+Union!U220+Williamsburg!U220+York!U220)</f>
        <v>90595707.311999992</v>
      </c>
      <c r="V220" s="41">
        <f>SUM(Abbeville!V220+Aiken!V220+Allendale!V220+Anderson!V220+Bamberg!V220+Barnwell!V220+Beaufort!V220+Berkeley!V220+Calhoun!V220+Charleston!V220+Cherokee!V220+Chester!V220+Chesterfield!V220+Clarendon!V220+Colleton!V220+Darlington!V220+Dorchester!V220+Dillon!V220+Edgefield!V220+Fairfield!V220+Florence!V220+Georgetown!V220+Greenville!V220+Greenwood!V220+Hampton!V220+Horry!V220+Jasper!V220+Kershaw!V220+Lancaster!V220+Laurens!V220+Lee!V220+Lexington!V220+Marion!V220+Marlboro!V220+McCormick!V220+Newberry!V220+Oconee!V220+Orangeburg!V220+Pickens!V220+Richland!V220+Saluda!V220+Spartanburg!V220+Sumter!V220+Union!V220+Williamsburg!V220+York!V220)</f>
        <v>96739577.839999989</v>
      </c>
      <c r="W220" s="41">
        <f>SUM(Abbeville!W220+Aiken!W220+Allendale!W220+Anderson!W220+Bamberg!W220+Barnwell!W220+Beaufort!W220+Berkeley!W220+Calhoun!W220+Charleston!W220+Cherokee!W220+Chester!W220+Chesterfield!W220+Clarendon!W220+Colleton!W220+Darlington!W220+Dorchester!W220+Dillon!W220+Edgefield!W220+Fairfield!W220+Florence!W220+Georgetown!W220+Greenville!W220+Greenwood!W220+Hampton!W220+Horry!W220+Jasper!W220+Kershaw!W220+Lancaster!W220+Laurens!W220+Lee!W220+Lexington!W220+Marion!W220+Marlboro!W220+McCormick!W220+Newberry!W220+Oconee!W220+Orangeburg!W220+Pickens!W220+Richland!W220+Saluda!W220+Spartanburg!W220+Sumter!W220+Union!W220+Williamsburg!W220+York!W220)</f>
        <v>120022795.433</v>
      </c>
      <c r="X220" s="41">
        <f>SUM(Abbeville!X220+Aiken!X220+Allendale!X220+Anderson!X220+Bamberg!X220+Barnwell!X220+Beaufort!X220+Berkeley!X220+Calhoun!X220+Charleston!X220+Cherokee!X220+Chester!X220+Chesterfield!X220+Clarendon!X220+Colleton!X220+Darlington!X220+Dorchester!X220+Dillon!X220+Edgefield!X220+Fairfield!X220+Florence!X220+Georgetown!X220+Greenville!X220+Greenwood!X220+Hampton!X220+Horry!X220+Jasper!X220+Kershaw!X220+Lancaster!X220+Laurens!X220+Lee!X220+Lexington!X220+Marion!X220+Marlboro!X220+McCormick!X220+Newberry!X220+Oconee!X220+Orangeburg!X220+Pickens!X220+Richland!X220+Saluda!X220+Spartanburg!X220+Sumter!X220+Union!X220+Williamsburg!X220+York!X220)</f>
        <v>95796108.379999995</v>
      </c>
      <c r="Y220" s="41">
        <f>SUM(Abbeville!Y220+Aiken!Y220+Allendale!Y220+Anderson!Y220+Bamberg!Y220+Barnwell!Y220+Beaufort!Y220+Berkeley!Y220+Calhoun!Y220+Charleston!Y220+Cherokee!Y220+Chester!Y220+Chesterfield!Y220+Clarendon!Y220+Colleton!Y220+Darlington!Y220+Dorchester!Y220+Dillon!Y220+Edgefield!Y220+Fairfield!Y220+Florence!Y220+Georgetown!Y220+Greenville!Y220+Greenwood!Y220+Hampton!Y220+Horry!Y220+Jasper!Y220+Kershaw!Y220+Lancaster!Y220+Laurens!Y220+Lee!Y220+Lexington!Y220+Marion!Y220+Marlboro!Y220+McCormick!Y220+Newberry!Y220+Oconee!Y220+Orangeburg!Y220+Pickens!Y220+Richland!Y220+Saluda!Y220+Spartanburg!Y220+Sumter!Y220+Union!Y220+Williamsburg!Y220+York!Y220)</f>
        <v>91284572</v>
      </c>
      <c r="Z220" s="41">
        <f>SUM(Abbeville!Z220+Aiken!Z220+Allendale!Z220+Anderson!Z220+Bamberg!Z220+Barnwell!Z220+Beaufort!Z220+Berkeley!Z220+Calhoun!Z220+Charleston!Z220+Cherokee!Z220+Chester!Z220+Chesterfield!Z220+Clarendon!Z220+Colleton!Z220+Darlington!Z220+Dorchester!Z220+Dillon!Z220+Edgefield!Z220+Fairfield!Z220+Florence!Z220+Georgetown!Z220+Greenville!Z220+Greenwood!Z220+Hampton!Z220+Horry!Z220+Jasper!Z220+Kershaw!Z220+Lancaster!Z220+Laurens!Z220+Lee!Z220+Lexington!Z220+Marion!Z220+Marlboro!Z220+McCormick!Z220+Newberry!Z220+Oconee!Z220+Orangeburg!Z220+Pickens!Z220+Richland!Z220+Saluda!Z220+Spartanburg!Z220+Sumter!Z220+Union!Z220+Williamsburg!Z220+York!Z220)</f>
        <v>115652462</v>
      </c>
      <c r="AA220" s="41">
        <f>SUM(Abbeville!AA220+Aiken!AA220+Allendale!AA220+Anderson!AA220+Bamberg!AA220+Barnwell!AA220+Beaufort!AA220+Berkeley!AA220+Calhoun!AA220+Charleston!AA220+Cherokee!AA220+Chester!AA220+Chesterfield!AA220+Clarendon!AA220+Colleton!AA220+Darlington!AA220+Dorchester!AA220+Dillon!AA220+Edgefield!AA220+Fairfield!AA220+Florence!AA220+Georgetown!AA220+Greenville!AA220+Greenwood!AA220+Hampton!AA220+Horry!AA220+Jasper!AA220+Kershaw!AA220+Lancaster!AA220+Laurens!AA220+Lee!AA220+Lexington!AA220+Marion!AA220+Marlboro!AA220+McCormick!AA220+Newberry!AA220+Oconee!AA220+Orangeburg!AA220+Pickens!AA220+Richland!AA220+Saluda!AA220+Spartanburg!AA220+Sumter!AA220+Union!AA220+Williamsburg!AA220+York!AA220)</f>
        <v>124941685</v>
      </c>
      <c r="AB220" s="41">
        <v>67817333</v>
      </c>
      <c r="AC220" s="41">
        <v>83943108</v>
      </c>
      <c r="AD220" s="41">
        <v>92540595</v>
      </c>
      <c r="AE220" s="41">
        <v>225455926</v>
      </c>
      <c r="AF220" s="41">
        <v>101900391</v>
      </c>
      <c r="AG220" s="41">
        <v>121867862</v>
      </c>
      <c r="AH220" s="41">
        <v>105976191</v>
      </c>
      <c r="AI220" s="13">
        <v>7.7237011917619114E-2</v>
      </c>
      <c r="AJ220" s="13">
        <v>-0.13040083529158819</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12"/>
      <c r="AE222" s="12"/>
      <c r="AF222" s="12"/>
      <c r="AG222" s="12"/>
      <c r="AH222" s="12"/>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12"/>
      <c r="AE223" s="12"/>
      <c r="AF223" s="12"/>
      <c r="AG223" s="12"/>
      <c r="AH223" s="12"/>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12"/>
      <c r="AE224" s="12"/>
      <c r="AF224" s="12"/>
      <c r="AG224" s="12"/>
      <c r="AH224" s="12"/>
      <c r="AI224" s="58"/>
      <c r="AJ224" s="58"/>
      <c r="AN224" s="60"/>
      <c r="AO224" s="60"/>
      <c r="AP224" s="60"/>
      <c r="AQ224" s="60"/>
      <c r="AR224" s="60"/>
    </row>
    <row r="225" spans="1:44" s="59" customFormat="1" ht="10.5" customHeight="1" x14ac:dyDescent="0.15">
      <c r="A225" s="68" t="s">
        <v>127</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12"/>
      <c r="AE225" s="12"/>
      <c r="AF225" s="12"/>
      <c r="AG225" s="12"/>
      <c r="AH225" s="12"/>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12"/>
      <c r="AE226" s="12"/>
      <c r="AF226" s="12"/>
      <c r="AG226" s="12"/>
      <c r="AH226" s="12"/>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12"/>
      <c r="AE227" s="12"/>
      <c r="AF227" s="12"/>
      <c r="AG227" s="12"/>
      <c r="AH227" s="12"/>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12"/>
      <c r="AE228" s="12"/>
      <c r="AF228" s="12"/>
      <c r="AG228" s="12"/>
      <c r="AH228" s="12"/>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12"/>
      <c r="AE229" s="12"/>
      <c r="AF229" s="12"/>
      <c r="AG229" s="12"/>
      <c r="AH229" s="12"/>
      <c r="AI229" s="58"/>
      <c r="AJ229" s="58"/>
      <c r="AN229" s="60"/>
      <c r="AO229" s="60"/>
      <c r="AP229" s="60"/>
      <c r="AQ229" s="60"/>
      <c r="AR229" s="60"/>
    </row>
    <row r="230" spans="1:44" s="59" customFormat="1" ht="13.5" customHeight="1" x14ac:dyDescent="0.2">
      <c r="A230" s="1" t="s">
        <v>0</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t="s">
        <v>5</v>
      </c>
      <c r="H232" s="5" t="s">
        <v>6</v>
      </c>
      <c r="I232" s="5" t="s">
        <v>7</v>
      </c>
      <c r="J232" s="5" t="s">
        <v>8</v>
      </c>
      <c r="K232" s="5" t="s">
        <v>9</v>
      </c>
      <c r="L232" s="5" t="s">
        <v>10</v>
      </c>
      <c r="M232" s="5" t="s">
        <v>11</v>
      </c>
      <c r="N232" s="5" t="s">
        <v>12</v>
      </c>
      <c r="O232" s="5" t="s">
        <v>13</v>
      </c>
      <c r="P232" s="5" t="s">
        <v>14</v>
      </c>
      <c r="Q232" s="5" t="s">
        <v>15</v>
      </c>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118</v>
      </c>
      <c r="AG232" s="6" t="s">
        <v>135</v>
      </c>
      <c r="AH232" s="6" t="s">
        <v>2</v>
      </c>
      <c r="AI232" s="7" t="s">
        <v>32</v>
      </c>
      <c r="AJ232" s="7" t="s">
        <v>33</v>
      </c>
      <c r="AN232" s="60"/>
      <c r="AO232" s="60"/>
      <c r="AP232" s="60"/>
      <c r="AQ232" s="60"/>
      <c r="AR232" s="60"/>
    </row>
    <row r="233" spans="1:44" s="59" customFormat="1" ht="10.5" customHeight="1" x14ac:dyDescent="0.15">
      <c r="A233" s="70" t="s">
        <v>136</v>
      </c>
      <c r="B233" s="14"/>
      <c r="C233" s="14"/>
      <c r="D233" s="14"/>
      <c r="E233" s="14"/>
      <c r="F233" s="14"/>
      <c r="G233" s="12"/>
      <c r="H233" s="12"/>
      <c r="I233" s="12"/>
      <c r="J233" s="12"/>
      <c r="K233" s="12"/>
      <c r="L233" s="12"/>
      <c r="M233" s="12"/>
      <c r="N233" s="12"/>
      <c r="O233" s="12"/>
      <c r="P233" s="12"/>
      <c r="Q233" s="12"/>
      <c r="R233" s="12">
        <v>1458345025.0700002</v>
      </c>
      <c r="S233" s="12">
        <v>1335508062.6599998</v>
      </c>
      <c r="T233" s="12">
        <v>1212671100.25</v>
      </c>
      <c r="U233" s="12">
        <v>1267197873.7700002</v>
      </c>
      <c r="V233" s="12">
        <v>1321724647.29</v>
      </c>
      <c r="W233" s="12">
        <v>1305668861.665</v>
      </c>
      <c r="X233" s="12">
        <v>1289613076.04</v>
      </c>
      <c r="Y233" s="12">
        <v>1254484520.4349997</v>
      </c>
      <c r="Z233" s="12">
        <v>1219355964.8300002</v>
      </c>
      <c r="AA233" s="12">
        <v>1306269549.0699999</v>
      </c>
      <c r="AB233" s="12">
        <v>1393183133.3100002</v>
      </c>
      <c r="AC233" s="12">
        <v>1459041401</v>
      </c>
      <c r="AD233" s="12">
        <v>1292083382</v>
      </c>
      <c r="AE233" s="12">
        <v>1373535928.0412049</v>
      </c>
      <c r="AF233" s="12">
        <v>1382680831.6999998</v>
      </c>
      <c r="AG233" s="12">
        <v>1471730234.2158613</v>
      </c>
      <c r="AH233" s="12">
        <v>1517526054.4299998</v>
      </c>
      <c r="AI233" s="13">
        <v>1.4350368636204536E-2</v>
      </c>
      <c r="AJ233" s="13">
        <v>3.1116993555913828E-2</v>
      </c>
      <c r="AN233" s="60"/>
      <c r="AO233" s="60"/>
      <c r="AP233" s="60"/>
      <c r="AQ233" s="60"/>
      <c r="AR233" s="60"/>
    </row>
    <row r="234" spans="1:44" s="59" customFormat="1" ht="10.5" customHeight="1" x14ac:dyDescent="0.15">
      <c r="A234" s="70" t="s">
        <v>137</v>
      </c>
      <c r="B234" s="56"/>
      <c r="C234" s="56"/>
      <c r="D234" s="56"/>
      <c r="E234" s="56"/>
      <c r="F234" s="56"/>
      <c r="G234" s="69"/>
      <c r="H234" s="69"/>
      <c r="I234" s="69"/>
      <c r="J234" s="69"/>
      <c r="K234" s="69"/>
      <c r="L234" s="69"/>
      <c r="M234" s="69"/>
      <c r="N234" s="69"/>
      <c r="O234" s="69"/>
      <c r="P234" s="69"/>
      <c r="Q234" s="69"/>
      <c r="R234" s="41">
        <v>1399064708.75</v>
      </c>
      <c r="S234" s="11">
        <v>1221120244.8799999</v>
      </c>
      <c r="T234" s="11">
        <v>1043175781.0099999</v>
      </c>
      <c r="U234" s="12">
        <v>1064670070.0449998</v>
      </c>
      <c r="V234" s="12">
        <v>1086164359.0800002</v>
      </c>
      <c r="W234" s="12">
        <v>1104738293.4100001</v>
      </c>
      <c r="X234" s="12">
        <v>1123312227.74</v>
      </c>
      <c r="Y234" s="12">
        <v>1152276348.6000004</v>
      </c>
      <c r="Z234" s="12">
        <v>1181240469.46</v>
      </c>
      <c r="AA234" s="12">
        <v>1243003793.77</v>
      </c>
      <c r="AB234" s="12">
        <v>1304767118.0799999</v>
      </c>
      <c r="AC234" s="12">
        <v>1358975876</v>
      </c>
      <c r="AD234" s="41">
        <v>1180761604</v>
      </c>
      <c r="AE234" s="41">
        <v>1194453886.6004703</v>
      </c>
      <c r="AF234" s="41">
        <v>1242409153.5000002</v>
      </c>
      <c r="AG234" s="41">
        <v>1298518774.0097513</v>
      </c>
      <c r="AH234" s="41">
        <v>1310619424.1500003</v>
      </c>
      <c r="AI234" s="13">
        <v>7.4616108133351844E-4</v>
      </c>
      <c r="AJ234" s="13">
        <v>9.3188103109844937E-3</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41"/>
      <c r="AE235" s="41"/>
      <c r="AF235" s="41"/>
      <c r="AG235" s="41"/>
      <c r="AH235" s="41"/>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41"/>
      <c r="AE237" s="41"/>
      <c r="AF237" s="41"/>
      <c r="AG237" s="41"/>
      <c r="AH237" s="41"/>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D238" s="41"/>
      <c r="AE238" s="41"/>
      <c r="AF238" s="41"/>
      <c r="AG238" s="41"/>
      <c r="AH238" s="41"/>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D239" s="41"/>
      <c r="AE239" s="41"/>
      <c r="AF239" s="41"/>
      <c r="AG239" s="41"/>
      <c r="AH239" s="41"/>
      <c r="AI239" s="4" t="s">
        <v>3</v>
      </c>
      <c r="AJ239" s="4" t="s">
        <v>4</v>
      </c>
      <c r="AK239" s="14"/>
      <c r="AM239" s="41"/>
      <c r="AN239" s="41"/>
      <c r="AO239" s="41"/>
      <c r="AP239" s="41"/>
    </row>
    <row r="240" spans="1:44" s="78" customFormat="1" ht="10.5" customHeight="1" thickBot="1" x14ac:dyDescent="0.25">
      <c r="B240" s="8"/>
      <c r="C240" s="8"/>
      <c r="D240" s="8"/>
      <c r="E240" s="8"/>
      <c r="F240" s="2"/>
      <c r="G240" s="79" t="s">
        <v>5</v>
      </c>
      <c r="H240" s="79" t="s">
        <v>6</v>
      </c>
      <c r="I240" s="79" t="s">
        <v>7</v>
      </c>
      <c r="J240" s="79" t="s">
        <v>8</v>
      </c>
      <c r="K240" s="79" t="s">
        <v>9</v>
      </c>
      <c r="L240" s="79" t="s">
        <v>10</v>
      </c>
      <c r="M240" s="79" t="s">
        <v>11</v>
      </c>
      <c r="N240" s="79" t="s">
        <v>12</v>
      </c>
      <c r="O240" s="79" t="s">
        <v>13</v>
      </c>
      <c r="P240" s="79">
        <v>2001</v>
      </c>
      <c r="Q240" s="79">
        <v>2002</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v>4064995</v>
      </c>
      <c r="Q241" s="11">
        <v>4107795</v>
      </c>
      <c r="R241" s="11">
        <v>4150297</v>
      </c>
      <c r="S241" s="11">
        <v>4210921</v>
      </c>
      <c r="T241" s="11">
        <v>4270150</v>
      </c>
      <c r="U241" s="11">
        <v>4357847</v>
      </c>
      <c r="V241" s="11">
        <v>4444110</v>
      </c>
      <c r="W241" s="11">
        <v>4528996</v>
      </c>
      <c r="X241" s="11">
        <v>4589872</v>
      </c>
      <c r="Y241" s="11">
        <v>4635649</v>
      </c>
      <c r="Z241" s="11">
        <v>4671994</v>
      </c>
      <c r="AA241" s="11">
        <v>4717354</v>
      </c>
      <c r="AB241" s="11">
        <v>4764080</v>
      </c>
      <c r="AC241" s="11">
        <v>4823617</v>
      </c>
      <c r="AD241" s="41">
        <v>4891938</v>
      </c>
      <c r="AE241" s="41">
        <v>4957968</v>
      </c>
      <c r="AF241" s="41">
        <v>5021268</v>
      </c>
      <c r="AG241" s="41">
        <v>5084156</v>
      </c>
      <c r="AH241" s="41">
        <v>5148714</v>
      </c>
      <c r="AI241" s="13">
        <v>1.3024511383590731E-2</v>
      </c>
      <c r="AJ241" s="13">
        <v>1.2697879451377967E-2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v>105018027</v>
      </c>
      <c r="Q242" s="11">
        <v>107795878</v>
      </c>
      <c r="R242" s="11">
        <v>111544456</v>
      </c>
      <c r="S242" s="11">
        <v>118146606</v>
      </c>
      <c r="T242" s="11">
        <v>125551910</v>
      </c>
      <c r="U242" s="11">
        <v>133248360</v>
      </c>
      <c r="V242" s="11">
        <v>143317277</v>
      </c>
      <c r="W242" s="11">
        <v>149285850</v>
      </c>
      <c r="X242" s="11">
        <v>145622107</v>
      </c>
      <c r="Y242" s="11">
        <v>150462929</v>
      </c>
      <c r="Z242" s="11">
        <v>159187413</v>
      </c>
      <c r="AA242" s="11">
        <v>167797548</v>
      </c>
      <c r="AB242" s="11">
        <v>170227230</v>
      </c>
      <c r="AC242" s="11">
        <v>181483113</v>
      </c>
      <c r="AD242" s="41">
        <v>192966848</v>
      </c>
      <c r="AE242" s="41">
        <v>201138764</v>
      </c>
      <c r="AF242" s="41">
        <v>212034057</v>
      </c>
      <c r="AG242" s="41">
        <v>223256914</v>
      </c>
      <c r="AH242" s="41">
        <v>233948386</v>
      </c>
      <c r="AI242" s="13">
        <v>5.4423727463581484E-2</v>
      </c>
      <c r="AJ242" s="13">
        <v>4.7888649038658665E-2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f t="shared" ref="P243:AA243" si="15">P242*1000/P241</f>
        <v>25834.724765959123</v>
      </c>
      <c r="Q243" s="11">
        <f t="shared" si="15"/>
        <v>26241.7861650837</v>
      </c>
      <c r="R243" s="11">
        <f t="shared" si="15"/>
        <v>26876.258735218227</v>
      </c>
      <c r="S243" s="11">
        <f t="shared" si="15"/>
        <v>28057.188914254151</v>
      </c>
      <c r="T243" s="11">
        <f t="shared" si="15"/>
        <v>29402.224746203294</v>
      </c>
      <c r="U243" s="11">
        <f t="shared" si="15"/>
        <v>30576.649432621201</v>
      </c>
      <c r="V243" s="11">
        <f t="shared" si="15"/>
        <v>32248.814048257133</v>
      </c>
      <c r="W243" s="11">
        <f t="shared" si="15"/>
        <v>32962.239313083963</v>
      </c>
      <c r="X243" s="11">
        <f t="shared" si="15"/>
        <v>31726.833994499193</v>
      </c>
      <c r="Y243" s="11">
        <f t="shared" si="15"/>
        <v>32457.791562734797</v>
      </c>
      <c r="Z243" s="11">
        <f t="shared" si="15"/>
        <v>34072.692088217576</v>
      </c>
      <c r="AA243" s="11">
        <f t="shared" si="15"/>
        <v>35570.268417422143</v>
      </c>
      <c r="AB243" s="11">
        <v>35731.396198216651</v>
      </c>
      <c r="AC243" s="11">
        <v>37623.864622750938</v>
      </c>
      <c r="AD243" s="11">
        <v>39445.889951998572</v>
      </c>
      <c r="AE243" s="11">
        <v>40568.790278598004</v>
      </c>
      <c r="AF243" s="11">
        <v>42227.193808416523</v>
      </c>
      <c r="AG243" s="11">
        <v>43912.286326383379</v>
      </c>
      <c r="AH243" s="11">
        <v>45438.217387875884</v>
      </c>
      <c r="AI243" s="13">
        <v>4.0866944101330516E-2</v>
      </c>
      <c r="AJ243" s="13">
        <v>3.4749524316516754E-2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1997977</v>
      </c>
      <c r="S245" s="11">
        <v>2033310</v>
      </c>
      <c r="T245" s="11">
        <v>2068599</v>
      </c>
      <c r="U245" s="11">
        <v>2109097</v>
      </c>
      <c r="V245" s="11">
        <v>2125891</v>
      </c>
      <c r="W245" s="11">
        <v>2142232</v>
      </c>
      <c r="X245" s="11">
        <v>2152745</v>
      </c>
      <c r="Y245" s="11">
        <v>2155668</v>
      </c>
      <c r="Z245" s="11">
        <v>2175523</v>
      </c>
      <c r="AA245" s="11">
        <v>2186878</v>
      </c>
      <c r="AB245" s="11">
        <v>2197876</v>
      </c>
      <c r="AC245" s="11">
        <v>2222426</v>
      </c>
      <c r="AD245" s="11">
        <v>2267837</v>
      </c>
      <c r="AE245" s="11">
        <v>2286054</v>
      </c>
      <c r="AF245" s="11">
        <v>2297079</v>
      </c>
      <c r="AG245" s="11">
        <v>2320880</v>
      </c>
      <c r="AH245" s="11">
        <v>2367685</v>
      </c>
      <c r="AI245" s="13">
        <v>1.2480783787232719E-2</v>
      </c>
      <c r="AJ245" s="13">
        <v>2.0166919444348695E-2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1859765</v>
      </c>
      <c r="S246" s="11">
        <v>1894141</v>
      </c>
      <c r="T246" s="11">
        <v>1929233</v>
      </c>
      <c r="U246" s="11">
        <v>1973337</v>
      </c>
      <c r="V246" s="11">
        <v>2005686</v>
      </c>
      <c r="W246" s="11">
        <v>1996409</v>
      </c>
      <c r="X246" s="11">
        <v>1910670</v>
      </c>
      <c r="Y246" s="11">
        <v>1915045</v>
      </c>
      <c r="Z246" s="11">
        <v>1945900</v>
      </c>
      <c r="AA246" s="11">
        <v>1985618</v>
      </c>
      <c r="AB246" s="11">
        <v>2034404</v>
      </c>
      <c r="AC246" s="11">
        <v>2082941</v>
      </c>
      <c r="AD246" s="41">
        <v>2134087</v>
      </c>
      <c r="AE246" s="41">
        <v>2174301</v>
      </c>
      <c r="AF246" s="41">
        <v>2200602</v>
      </c>
      <c r="AG246" s="41">
        <v>2242438</v>
      </c>
      <c r="AH246" s="41">
        <v>2302573</v>
      </c>
      <c r="AI246" s="13">
        <v>2.0851805274035407E-2</v>
      </c>
      <c r="AJ246" s="13">
        <v>2.6816794934798643E-2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138212</v>
      </c>
      <c r="S247" s="11">
        <v>139169</v>
      </c>
      <c r="T247" s="11">
        <v>139366</v>
      </c>
      <c r="U247" s="11">
        <v>135760</v>
      </c>
      <c r="V247" s="11">
        <v>120205</v>
      </c>
      <c r="W247" s="11">
        <v>145823</v>
      </c>
      <c r="X247" s="11">
        <v>242075</v>
      </c>
      <c r="Y247" s="11">
        <v>240623</v>
      </c>
      <c r="Z247" s="11">
        <v>229623</v>
      </c>
      <c r="AA247" s="11">
        <v>201260</v>
      </c>
      <c r="AB247" s="11">
        <v>163472</v>
      </c>
      <c r="AC247" s="11">
        <v>139485</v>
      </c>
      <c r="AD247" s="41">
        <v>133750</v>
      </c>
      <c r="AE247" s="41">
        <v>111753</v>
      </c>
      <c r="AF247" s="41">
        <v>96477</v>
      </c>
      <c r="AG247" s="41">
        <v>78442</v>
      </c>
      <c r="AH247" s="41">
        <v>65112</v>
      </c>
      <c r="AI247" s="13">
        <v>-0.14223245516802441</v>
      </c>
      <c r="AJ247" s="13">
        <v>-0.16993447387878943</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6.9</v>
      </c>
      <c r="S248" s="81">
        <v>6.8</v>
      </c>
      <c r="T248" s="81">
        <v>6.7</v>
      </c>
      <c r="U248" s="81">
        <v>6.4</v>
      </c>
      <c r="V248" s="81">
        <v>5.7</v>
      </c>
      <c r="W248" s="81">
        <v>6.8</v>
      </c>
      <c r="X248" s="81">
        <v>11.2</v>
      </c>
      <c r="Y248" s="81">
        <v>11.2</v>
      </c>
      <c r="Z248" s="81">
        <v>10.6</v>
      </c>
      <c r="AA248" s="81">
        <v>9.1999999999999993</v>
      </c>
      <c r="AB248" s="81">
        <v>7.4</v>
      </c>
      <c r="AC248" s="81">
        <v>6.3</v>
      </c>
      <c r="AD248" s="82">
        <v>5.9</v>
      </c>
      <c r="AE248" s="82">
        <v>4.9000000000000004</v>
      </c>
      <c r="AF248" s="82">
        <v>4.2</v>
      </c>
      <c r="AG248" s="82">
        <v>3.4</v>
      </c>
      <c r="AH248" s="82">
        <v>2.8</v>
      </c>
      <c r="AI248" s="13">
        <v>-0.14953903424071713</v>
      </c>
      <c r="AJ248" s="13">
        <v>-0.17647058823529416</v>
      </c>
      <c r="AK248" s="78"/>
      <c r="AL248" s="78"/>
      <c r="AM248" s="41"/>
      <c r="AN248" s="41"/>
      <c r="AO248" s="41"/>
      <c r="AP248" s="41"/>
      <c r="AQ248"/>
      <c r="AR248"/>
    </row>
    <row r="249" spans="1:44" ht="10.5" customHeight="1" x14ac:dyDescent="0.2">
      <c r="AD249" s="41"/>
      <c r="AE249" s="41"/>
      <c r="AF249" s="41"/>
      <c r="AG249" s="41"/>
      <c r="AH249" s="41"/>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41"/>
      <c r="AE250" s="41"/>
      <c r="AF250" s="41"/>
      <c r="AG250" s="41"/>
      <c r="AH250" s="41"/>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41"/>
      <c r="AE251" s="41"/>
      <c r="AF251" s="41"/>
      <c r="AG251" s="41"/>
      <c r="AH251" s="41"/>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41"/>
      <c r="AE253" s="41"/>
      <c r="AF253" s="41"/>
      <c r="AG253" s="41"/>
      <c r="AH253" s="41"/>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41"/>
      <c r="AE254" s="41"/>
      <c r="AF254" s="41"/>
      <c r="AG254" s="41"/>
      <c r="AH254" s="41"/>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41"/>
      <c r="AE255" s="41"/>
      <c r="AF255" s="41"/>
      <c r="AG255" s="41"/>
      <c r="AH255" s="41"/>
      <c r="AI255" s="4" t="s">
        <v>3</v>
      </c>
      <c r="AJ255" s="4" t="s">
        <v>4</v>
      </c>
    </row>
    <row r="256" spans="1:44" ht="10.5" customHeight="1" thickBot="1" x14ac:dyDescent="0.25">
      <c r="A256" s="8" t="s">
        <v>149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37" t="s">
        <v>28</v>
      </c>
      <c r="AE256" s="6" t="s">
        <v>29</v>
      </c>
      <c r="AF256" s="6" t="s">
        <v>118</v>
      </c>
      <c r="AG256" s="6" t="s">
        <v>31</v>
      </c>
      <c r="AH256" s="6" t="s">
        <v>2</v>
      </c>
      <c r="AI256" s="7" t="s">
        <v>32</v>
      </c>
      <c r="AJ256" s="7" t="s">
        <v>33</v>
      </c>
    </row>
    <row r="257" spans="1:36" ht="10.5" customHeight="1" x14ac:dyDescent="0.2">
      <c r="A257" s="14"/>
      <c r="B257" s="11" t="s">
        <v>150</v>
      </c>
      <c r="C257" s="8"/>
      <c r="D257" s="8"/>
      <c r="E257" s="8"/>
      <c r="F257" s="2"/>
      <c r="G257" s="86">
        <f t="shared" ref="G257:L257" si="16">SUM(G258:G260)</f>
        <v>1773551310</v>
      </c>
      <c r="H257" s="86">
        <f t="shared" si="16"/>
        <v>1887970989</v>
      </c>
      <c r="I257" s="86">
        <f t="shared" si="16"/>
        <v>2032690479</v>
      </c>
      <c r="J257" s="86">
        <f t="shared" si="16"/>
        <v>1928547632.526</v>
      </c>
      <c r="K257" s="86">
        <f t="shared" si="16"/>
        <v>2142427074</v>
      </c>
      <c r="L257" s="86">
        <f t="shared" si="16"/>
        <v>2277807419</v>
      </c>
      <c r="M257" s="86">
        <f t="shared" ref="M257:AA257" si="17">SUM(M258:M261)</f>
        <v>2435295021.8600001</v>
      </c>
      <c r="N257" s="86">
        <f t="shared" si="17"/>
        <v>2634842254.1800003</v>
      </c>
      <c r="O257" s="86">
        <f t="shared" si="17"/>
        <v>2771124426.5002527</v>
      </c>
      <c r="P257" s="86">
        <f t="shared" si="17"/>
        <v>3110484499.5757928</v>
      </c>
      <c r="Q257" s="86">
        <f t="shared" si="17"/>
        <v>3267014851.6672039</v>
      </c>
      <c r="R257" s="86">
        <f t="shared" si="17"/>
        <v>3642272793.27</v>
      </c>
      <c r="S257" s="86">
        <f t="shared" si="17"/>
        <v>3726195470.7099996</v>
      </c>
      <c r="T257" s="86">
        <f>SUM(T258:T261)</f>
        <v>4194059179.0299993</v>
      </c>
      <c r="U257" s="86">
        <f t="shared" si="17"/>
        <v>4492345977.5900002</v>
      </c>
      <c r="V257" s="86">
        <f>SUM(V258:V261)</f>
        <v>4432596613.6599998</v>
      </c>
      <c r="W257" s="86">
        <f t="shared" si="17"/>
        <v>4725571176.4900007</v>
      </c>
      <c r="X257" s="86">
        <f t="shared" si="17"/>
        <v>4989611315.6999998</v>
      </c>
      <c r="Y257" s="86">
        <f t="shared" si="17"/>
        <v>5130232380</v>
      </c>
      <c r="Z257" s="86">
        <f t="shared" si="17"/>
        <v>5235475726.4299994</v>
      </c>
      <c r="AA257" s="86">
        <f t="shared" si="17"/>
        <v>5365717247.5</v>
      </c>
      <c r="AB257" s="86">
        <v>5665852592.6400003</v>
      </c>
      <c r="AC257" s="86">
        <v>5556652422.0699997</v>
      </c>
      <c r="AD257" s="86">
        <v>5965586932.1099997</v>
      </c>
      <c r="AE257" s="86">
        <v>6248066560.3100004</v>
      </c>
      <c r="AF257" s="86">
        <v>6529661573.1999998</v>
      </c>
      <c r="AG257" s="86">
        <v>6884580901.5699997</v>
      </c>
      <c r="AH257" s="86">
        <v>7244248612.1999998</v>
      </c>
      <c r="AI257" s="13">
        <v>4.1808778287774517E-2</v>
      </c>
      <c r="AJ257" s="13">
        <v>5.224249896576557E-2</v>
      </c>
    </row>
    <row r="258" spans="1:36" ht="10.5" customHeight="1" x14ac:dyDescent="0.2">
      <c r="A258" s="14"/>
      <c r="B258" s="11"/>
      <c r="C258" s="11" t="s">
        <v>151</v>
      </c>
      <c r="D258" s="11"/>
      <c r="E258" s="11"/>
      <c r="F258" s="2"/>
      <c r="G258" s="86">
        <f t="shared" ref="G258:AA258" si="18">G65</f>
        <v>1117339085</v>
      </c>
      <c r="H258" s="86">
        <f t="shared" si="18"/>
        <v>1200118601</v>
      </c>
      <c r="I258" s="86">
        <f t="shared" si="18"/>
        <v>1296487496</v>
      </c>
      <c r="J258" s="86">
        <f t="shared" si="18"/>
        <v>1145345201</v>
      </c>
      <c r="K258" s="86">
        <f t="shared" si="18"/>
        <v>1239054910</v>
      </c>
      <c r="L258" s="86">
        <f t="shared" si="18"/>
        <v>1339063202</v>
      </c>
      <c r="M258" s="86">
        <f t="shared" si="18"/>
        <v>1457023020</v>
      </c>
      <c r="N258" s="86">
        <f t="shared" si="18"/>
        <v>1592475294</v>
      </c>
      <c r="O258" s="86">
        <f t="shared" si="18"/>
        <v>1701944624</v>
      </c>
      <c r="P258" s="86">
        <f t="shared" si="18"/>
        <v>1904743585</v>
      </c>
      <c r="Q258" s="86">
        <f t="shared" si="18"/>
        <v>2043505200</v>
      </c>
      <c r="R258" s="86">
        <f t="shared" si="18"/>
        <v>2167693716</v>
      </c>
      <c r="S258" s="86">
        <f t="shared" si="18"/>
        <v>2256167970</v>
      </c>
      <c r="T258" s="86">
        <f t="shared" si="18"/>
        <v>2455558852</v>
      </c>
      <c r="U258" s="86">
        <f t="shared" si="18"/>
        <v>2663950358</v>
      </c>
      <c r="V258" s="86">
        <f t="shared" si="18"/>
        <v>2505991363</v>
      </c>
      <c r="W258" s="86">
        <f t="shared" si="18"/>
        <v>2697640579</v>
      </c>
      <c r="X258" s="86">
        <f t="shared" si="18"/>
        <v>2830239339</v>
      </c>
      <c r="Y258" s="86">
        <f t="shared" si="18"/>
        <v>2881976793</v>
      </c>
      <c r="Z258" s="86">
        <f t="shared" si="18"/>
        <v>2976713959</v>
      </c>
      <c r="AA258" s="86">
        <f t="shared" si="18"/>
        <v>3078138736</v>
      </c>
      <c r="AB258" s="86">
        <v>3209356684</v>
      </c>
      <c r="AC258" s="86">
        <v>3235350745</v>
      </c>
      <c r="AD258" s="86">
        <v>3538903670</v>
      </c>
      <c r="AE258" s="86">
        <v>3710781061</v>
      </c>
      <c r="AF258" s="86">
        <v>3899090733</v>
      </c>
      <c r="AG258" s="86">
        <v>4097821636</v>
      </c>
      <c r="AH258" s="86">
        <v>4291963659</v>
      </c>
      <c r="AI258" s="13">
        <v>4.9638313767000897E-2</v>
      </c>
      <c r="AJ258" s="13">
        <v>4.7376884658529829E-2</v>
      </c>
    </row>
    <row r="259" spans="1:36" ht="10.5" customHeight="1" x14ac:dyDescent="0.2">
      <c r="A259" s="14"/>
      <c r="B259" s="11"/>
      <c r="C259" s="11" t="s">
        <v>152</v>
      </c>
      <c r="D259" s="11"/>
      <c r="E259" s="11"/>
      <c r="F259" s="2"/>
      <c r="G259" s="86">
        <f>G122</f>
        <v>437059205</v>
      </c>
      <c r="H259" s="86">
        <f t="shared" ref="H259:AA259" si="19">H122</f>
        <v>456678653</v>
      </c>
      <c r="I259" s="86">
        <f t="shared" si="19"/>
        <v>502520345</v>
      </c>
      <c r="J259" s="86">
        <f t="shared" si="19"/>
        <v>549028103.52600002</v>
      </c>
      <c r="K259" s="86">
        <f t="shared" si="19"/>
        <v>661071325</v>
      </c>
      <c r="L259" s="86">
        <f t="shared" si="19"/>
        <v>688113111</v>
      </c>
      <c r="M259" s="86">
        <f t="shared" si="19"/>
        <v>725484222.86000001</v>
      </c>
      <c r="N259" s="86">
        <f t="shared" si="19"/>
        <v>773779050.18000007</v>
      </c>
      <c r="O259" s="86">
        <f t="shared" si="19"/>
        <v>790548216.79999995</v>
      </c>
      <c r="P259" s="86">
        <f t="shared" si="19"/>
        <v>894911536</v>
      </c>
      <c r="Q259" s="86">
        <f t="shared" si="19"/>
        <v>894412329.77999997</v>
      </c>
      <c r="R259" s="86">
        <f t="shared" si="19"/>
        <v>940283542.5999999</v>
      </c>
      <c r="S259" s="86">
        <f t="shared" si="19"/>
        <v>894911534.39999974</v>
      </c>
      <c r="T259" s="86">
        <f t="shared" si="19"/>
        <v>1034659339.5199997</v>
      </c>
      <c r="U259" s="86">
        <f t="shared" si="19"/>
        <v>1144475982.3099999</v>
      </c>
      <c r="V259" s="86">
        <f t="shared" si="19"/>
        <v>1178419278.0599999</v>
      </c>
      <c r="W259" s="86">
        <f t="shared" si="19"/>
        <v>1248532933.2600002</v>
      </c>
      <c r="X259" s="86">
        <f t="shared" si="19"/>
        <v>1310599946.7000003</v>
      </c>
      <c r="Y259" s="86">
        <f t="shared" si="19"/>
        <v>1337602779.3500001</v>
      </c>
      <c r="Z259" s="86">
        <f t="shared" si="19"/>
        <v>1338884936.3999996</v>
      </c>
      <c r="AA259" s="86">
        <f t="shared" si="19"/>
        <v>1338807319.6700001</v>
      </c>
      <c r="AB259" s="86">
        <v>1420918406</v>
      </c>
      <c r="AC259" s="86">
        <v>1277059862</v>
      </c>
      <c r="AD259" s="86">
        <v>1360788539</v>
      </c>
      <c r="AE259" s="86">
        <v>1423651208</v>
      </c>
      <c r="AF259" s="86">
        <v>1484044045</v>
      </c>
      <c r="AG259" s="86">
        <v>1575214196</v>
      </c>
      <c r="AH259" s="86">
        <v>1633048234</v>
      </c>
      <c r="AI259" s="13">
        <v>2.3461818455426497E-2</v>
      </c>
      <c r="AJ259" s="13">
        <v>3.671503097601591E-2</v>
      </c>
    </row>
    <row r="260" spans="1:36" ht="10.5" customHeight="1" x14ac:dyDescent="0.2">
      <c r="A260" s="14"/>
      <c r="B260" s="11"/>
      <c r="C260" s="11" t="s">
        <v>153</v>
      </c>
      <c r="D260" s="11"/>
      <c r="E260" s="11"/>
      <c r="F260" s="2"/>
      <c r="G260" s="86">
        <f>G179</f>
        <v>219153020</v>
      </c>
      <c r="H260" s="86">
        <f t="shared" ref="H260:AA260" si="20">H179</f>
        <v>231173735</v>
      </c>
      <c r="I260" s="86">
        <f t="shared" si="20"/>
        <v>233682638</v>
      </c>
      <c r="J260" s="86">
        <f t="shared" si="20"/>
        <v>234174328</v>
      </c>
      <c r="K260" s="86">
        <f t="shared" si="20"/>
        <v>242300839</v>
      </c>
      <c r="L260" s="86">
        <f t="shared" si="20"/>
        <v>250631106</v>
      </c>
      <c r="M260" s="86">
        <f t="shared" si="20"/>
        <v>252787779</v>
      </c>
      <c r="N260" s="86">
        <f t="shared" si="20"/>
        <v>268587910</v>
      </c>
      <c r="O260" s="86">
        <f t="shared" si="20"/>
        <v>278631585.70025277</v>
      </c>
      <c r="P260" s="86">
        <f t="shared" si="20"/>
        <v>310829378.57579267</v>
      </c>
      <c r="Q260" s="86">
        <f t="shared" si="20"/>
        <v>329097321.88720417</v>
      </c>
      <c r="R260" s="86">
        <f t="shared" si="20"/>
        <v>340779381</v>
      </c>
      <c r="S260" s="86">
        <f t="shared" si="20"/>
        <v>364726769</v>
      </c>
      <c r="T260" s="86">
        <f t="shared" si="20"/>
        <v>400334766.94999999</v>
      </c>
      <c r="U260" s="86">
        <f t="shared" si="20"/>
        <v>418991444.78000003</v>
      </c>
      <c r="V260" s="86">
        <f t="shared" si="20"/>
        <v>445308216.61000007</v>
      </c>
      <c r="W260" s="86">
        <f t="shared" si="20"/>
        <v>488962973.04999995</v>
      </c>
      <c r="X260" s="86">
        <f t="shared" si="20"/>
        <v>510577297.06000012</v>
      </c>
      <c r="Y260" s="86">
        <f t="shared" si="20"/>
        <v>537623650</v>
      </c>
      <c r="Z260" s="86">
        <f t="shared" si="20"/>
        <v>543998585</v>
      </c>
      <c r="AA260" s="86">
        <f t="shared" si="20"/>
        <v>559617530</v>
      </c>
      <c r="AB260" s="86">
        <v>595606645</v>
      </c>
      <c r="AC260" s="86">
        <v>595527349</v>
      </c>
      <c r="AD260" s="86">
        <v>605401697</v>
      </c>
      <c r="AE260" s="86">
        <v>622721943</v>
      </c>
      <c r="AF260" s="86">
        <v>636876373</v>
      </c>
      <c r="AG260" s="86">
        <v>668287688</v>
      </c>
      <c r="AH260" s="86">
        <v>707278412</v>
      </c>
      <c r="AI260" s="13">
        <v>2.9054741374514137E-2</v>
      </c>
      <c r="AJ260" s="13">
        <v>5.8344220161661874E-2</v>
      </c>
    </row>
    <row r="261" spans="1:36" ht="10.5" customHeight="1" x14ac:dyDescent="0.2">
      <c r="A261" s="14"/>
      <c r="B261" s="11"/>
      <c r="C261" s="11" t="s">
        <v>154</v>
      </c>
      <c r="D261" s="11"/>
      <c r="E261" s="11"/>
      <c r="F261" s="2"/>
      <c r="G261" s="86">
        <f>SUM(Abbeville!G261+Aiken!G261+Allendale!G261+Anderson!G261+Bamberg!G261+Barnwell!G261+Beaufort!G261+Berkeley!G261+Calhoun!G261+Charleston!G261+Cherokee!G261+Chester!G261+Chesterfield!G261+Clarendon!G261+Colleton!G261+Darlington!G261+Dorchester!G261+Dillon!G261+Edgefield!G261+Fairfield!G261+Florence!G261+Georgetown!G261+Greenville!G261+Greenwood!G261+Hampton!G261+Horry!G261+Jasper!G261+Kershaw!G261+Lancaster!G261+Laurens!G261+Lee!G261+Lexington!G261+McCormick!G261+Marlboro!G261+Marion!G261+Newberry!G261+Oconee!G261+Orangeburg!G261+Pickens!G261+Richland!G261+Saluda!G261+Spartanburg!G261+Sumter!G261+Union!G261+Williamsburg!G261+York!G261)</f>
        <v>0</v>
      </c>
      <c r="H261" s="86">
        <f>SUM(Abbeville!H261+Aiken!H261+Allendale!H261+Anderson!H261+Bamberg!H261+Barnwell!H261+Beaufort!H261+Berkeley!H261+Calhoun!H261+Charleston!H261+Cherokee!H261+Chester!H261+Chesterfield!H261+Clarendon!H261+Colleton!H261+Darlington!H261+Dorchester!H261+Dillon!H261+Edgefield!H261+Fairfield!H261+Florence!H261+Georgetown!H261+Greenville!H261+Greenwood!H261+Hampton!H261+Horry!H261+Jasper!H261+Kershaw!H261+Lancaster!H261+Laurens!H261+Lee!H261+Lexington!H261+McCormick!H261+Marlboro!H261+Marion!H261+Newberry!H261+Oconee!H261+Orangeburg!H261+Pickens!H261+Richland!H261+Saluda!H261+Spartanburg!H261+Sumter!H261+Union!H261+Williamsburg!H261+York!H261)</f>
        <v>0</v>
      </c>
      <c r="I261" s="86">
        <f>SUM(Abbeville!I261+Aiken!I261+Allendale!I261+Anderson!I261+Bamberg!I261+Barnwell!I261+Beaufort!I261+Berkeley!I261+Calhoun!I261+Charleston!I261+Cherokee!I261+Chester!I261+Chesterfield!I261+Clarendon!I261+Colleton!I261+Darlington!I261+Dorchester!I261+Dillon!I261+Edgefield!I261+Fairfield!I261+Florence!I261+Georgetown!I261+Greenville!I261+Greenwood!I261+Hampton!I261+Horry!I261+Jasper!I261+Kershaw!I261+Lancaster!I261+Laurens!I261+Lee!I261+Lexington!I261+McCormick!I261+Marlboro!I261+Marion!I261+Newberry!I261+Oconee!I261+Orangeburg!I261+Pickens!I261+Richland!I261+Saluda!I261+Spartanburg!I261+Sumter!I261+Union!I261+Williamsburg!I261+York!I261)</f>
        <v>0</v>
      </c>
      <c r="J261" s="86">
        <f>SUM(Abbeville!J261+Aiken!J261+Allendale!J261+Anderson!J261+Bamberg!J261+Barnwell!J261+Beaufort!J261+Berkeley!J261+Calhoun!J261+Charleston!J261+Cherokee!J261+Chester!J261+Chesterfield!J261+Clarendon!J261+Colleton!J261+Darlington!J261+Dorchester!J261+Dillon!J261+Edgefield!J261+Fairfield!J261+Florence!J261+Georgetown!J261+Greenville!J261+Greenwood!J261+Hampton!J261+Horry!J261+Jasper!J261+Kershaw!J261+Lancaster!J261+Laurens!J261+Lee!J261+Lexington!J261+McCormick!J261+Marlboro!J261+Marion!J261+Newberry!J261+Oconee!J261+Orangeburg!J261+Pickens!J261+Richland!J261+Saluda!J261+Spartanburg!J261+Sumter!J261+Union!J261+Williamsburg!J261+York!J261)</f>
        <v>0</v>
      </c>
      <c r="K261" s="86">
        <f>SUM(Abbeville!K261+Aiken!K261+Allendale!K261+Anderson!K261+Bamberg!K261+Barnwell!K261+Beaufort!K261+Berkeley!K261+Calhoun!K261+Charleston!K261+Cherokee!K261+Chester!K261+Chesterfield!K261+Clarendon!K261+Colleton!K261+Darlington!K261+Dorchester!K261+Dillon!K261+Edgefield!K261+Fairfield!K261+Florence!K261+Georgetown!K261+Greenville!K261+Greenwood!K261+Hampton!K261+Horry!K261+Jasper!K261+Kershaw!K261+Lancaster!K261+Laurens!K261+Lee!K261+Lexington!K261+McCormick!K261+Marlboro!K261+Marion!K261+Newberry!K261+Oconee!K261+Orangeburg!K261+Pickens!K261+Richland!K261+Saluda!K261+Spartanburg!K261+Sumter!K261+Union!K261+Williamsburg!K261+York!K261)</f>
        <v>0</v>
      </c>
      <c r="L261" s="86">
        <f>SUM(Abbeville!L261+Aiken!L261+Allendale!L261+Anderson!L261+Bamberg!L261+Barnwell!L261+Beaufort!L261+Berkeley!L261+Calhoun!L261+Charleston!L261+Cherokee!L261+Chester!L261+Chesterfield!L261+Clarendon!L261+Colleton!L261+Darlington!L261+Dorchester!L261+Dillon!L261+Edgefield!L261+Fairfield!L261+Florence!L261+Georgetown!L261+Greenville!L261+Greenwood!L261+Hampton!L261+Horry!L261+Jasper!L261+Kershaw!L261+Lancaster!L261+Laurens!L261+Lee!L261+Lexington!L261+McCormick!L261+Marlboro!L261+Marion!L261+Newberry!L261+Oconee!L261+Orangeburg!L261+Pickens!L261+Richland!L261+Saluda!L261+Spartanburg!L261+Sumter!L261+Union!L261+Williamsburg!L261+York!L261)</f>
        <v>0</v>
      </c>
      <c r="M261" s="86">
        <f>SUM(Abbeville!M261+Aiken!M261+Allendale!M261+Anderson!M261+Bamberg!M261+Barnwell!M261+Beaufort!M261+Berkeley!M261+Calhoun!M261+Charleston!M261+Cherokee!M261+Chester!M261+Chesterfield!M261+Clarendon!M261+Colleton!M261+Darlington!M261+Dorchester!M261+Dillon!M261+Edgefield!M261+Fairfield!M261+Florence!M261+Georgetown!M261+Greenville!M261+Greenwood!M261+Hampton!M261+Horry!M261+Jasper!M261+Kershaw!M261+Lancaster!M261+Laurens!M261+Lee!M261+Lexington!M261+McCormick!M261+Marlboro!M261+Marion!M261+Newberry!M261+Oconee!M261+Orangeburg!M261+Pickens!M261+Richland!M261+Saluda!M261+Spartanburg!M261+Sumter!M261+Union!M261+Williamsburg!M261+York!M261)</f>
        <v>0</v>
      </c>
      <c r="N261" s="86">
        <f>SUM(Abbeville!N261+Aiken!N261+Allendale!N261+Anderson!N261+Bamberg!N261+Barnwell!N261+Beaufort!N261+Berkeley!N261+Calhoun!N261+Charleston!N261+Cherokee!N261+Chester!N261+Chesterfield!N261+Clarendon!N261+Colleton!N261+Darlington!N261+Dorchester!N261+Dillon!N261+Edgefield!N261+Fairfield!N261+Florence!N261+Georgetown!N261+Greenville!N261+Greenwood!N261+Hampton!N261+Horry!N261+Jasper!N261+Kershaw!N261+Lancaster!N261+Laurens!N261+Lee!N261+Lexington!N261+McCormick!N261+Marlboro!N261+Marion!N261+Newberry!N261+Oconee!N261+Orangeburg!N261+Pickens!N261+Richland!N261+Saluda!N261+Spartanburg!N261+Sumter!N261+Union!N261+Williamsburg!N261+York!N261)</f>
        <v>0</v>
      </c>
      <c r="O261" s="86">
        <f>SUM(Abbeville!O261+Aiken!O261+Allendale!O261+Anderson!O261+Bamberg!O261+Barnwell!O261+Beaufort!O261+Berkeley!O261+Calhoun!O261+Charleston!O261+Cherokee!O261+Chester!O261+Chesterfield!O261+Clarendon!O261+Colleton!O261+Darlington!O261+Dorchester!O261+Dillon!O261+Edgefield!O261+Fairfield!O261+Florence!O261+Georgetown!O261+Greenville!O261+Greenwood!O261+Hampton!O261+Horry!O261+Jasper!O261+Kershaw!O261+Lancaster!O261+Laurens!O261+Lee!O261+Lexington!O261+McCormick!O261+Marlboro!O261+Marion!O261+Newberry!O261+Oconee!O261+Orangeburg!O261+Pickens!O261+Richland!O261+Saluda!O261+Spartanburg!O261+Sumter!O261+Union!O261+Williamsburg!O261+York!O261)</f>
        <v>0</v>
      </c>
      <c r="P261" s="86">
        <f>SUM(Abbeville!P261+Aiken!P261+Allendale!P261+Anderson!P261+Bamberg!P261+Barnwell!P261+Beaufort!P261+Berkeley!P261+Calhoun!P261+Charleston!P261+Cherokee!P261+Chester!P261+Chesterfield!P261+Clarendon!P261+Colleton!P261+Darlington!P261+Dorchester!P261+Dillon!P261+Edgefield!P261+Fairfield!P261+Florence!P261+Georgetown!P261+Greenville!P261+Greenwood!P261+Hampton!P261+Horry!P261+Jasper!P261+Kershaw!P261+Lancaster!P261+Laurens!P261+Lee!P261+Lexington!P261+McCormick!P261+Marlboro!P261+Marion!P261+Newberry!P261+Oconee!P261+Orangeburg!P261+Pickens!P261+Richland!P261+Saluda!P261+Spartanburg!P261+Sumter!P261+Union!P261+Williamsburg!P261+York!P261)</f>
        <v>0</v>
      </c>
      <c r="Q261" s="86">
        <f>SUM(Abbeville!Q261+Aiken!Q261+Allendale!Q261+Anderson!Q261+Bamberg!Q261+Barnwell!Q261+Beaufort!Q261+Berkeley!Q261+Calhoun!Q261+Charleston!Q261+Cherokee!Q261+Chester!Q261+Chesterfield!Q261+Clarendon!Q261+Colleton!Q261+Darlington!Q261+Dorchester!Q261+Dillon!Q261+Edgefield!Q261+Fairfield!Q261+Florence!Q261+Georgetown!Q261+Greenville!Q261+Greenwood!Q261+Hampton!Q261+Horry!Q261+Jasper!Q261+Kershaw!Q261+Lancaster!Q261+Laurens!Q261+Lee!Q261+Lexington!Q261+McCormick!Q261+Marlboro!Q261+Marion!Q261+Newberry!Q261+Oconee!Q261+Orangeburg!Q261+Pickens!Q261+Richland!Q261+Saluda!Q261+Spartanburg!Q261+Sumter!Q261+Union!Q261+Williamsburg!Q261+York!Q261)</f>
        <v>0</v>
      </c>
      <c r="R261" s="86">
        <f>SUM(Abbeville!R261+Aiken!R261+Allendale!R261+Anderson!R261+Bamberg!R261+Barnwell!R261+Beaufort!R261+Berkeley!R261+Calhoun!R261+Charleston!R261+Cherokee!R261+Chester!R261+Chesterfield!R261+Clarendon!R261+Colleton!R261+Darlington!R261+Dorchester!R261+Dillon!R261+Edgefield!R261+Fairfield!R261+Florence!R261+Georgetown!R261+Greenville!R261+Greenwood!R261+Hampton!R261+Horry!R261+Jasper!R261+Kershaw!R261+Lancaster!R261+Laurens!R261+Lee!R261+Lexington!R261+McCormick!R261+Marlboro!R261+Marion!R261+Newberry!R261+Oconee!R261+Orangeburg!R261+Pickens!R261+Richland!R261+Saluda!R261+Spartanburg!R261+Sumter!R261+Union!R261+Williamsburg!R261+York!R261)</f>
        <v>193516153.66999993</v>
      </c>
      <c r="S261" s="86">
        <f>SUM(Abbeville!S261+Aiken!S261+Allendale!S261+Anderson!S261+Bamberg!S261+Barnwell!S261+Beaufort!S261+Berkeley!S261+Calhoun!S261+Charleston!S261+Cherokee!S261+Chester!S261+Chesterfield!S261+Clarendon!S261+Colleton!S261+Darlington!S261+Dorchester!S261+Dillon!S261+Edgefield!S261+Fairfield!S261+Florence!S261+Georgetown!S261+Greenville!S261+Greenwood!S261+Hampton!S261+Horry!S261+Jasper!S261+Kershaw!S261+Lancaster!S261+Laurens!S261+Lee!S261+Lexington!S261+McCormick!S261+Marlboro!S261+Marion!S261+Newberry!S261+Oconee!S261+Orangeburg!S261+Pickens!S261+Richland!S261+Saluda!S261+Spartanburg!S261+Sumter!S261+Union!S261+Williamsburg!S261+York!S261)</f>
        <v>210389197.30999997</v>
      </c>
      <c r="T261" s="86">
        <f>SUM(Abbeville!T261+Aiken!T261+Allendale!T261+Anderson!T261+Bamberg!T261+Barnwell!T261+Beaufort!T261+Berkeley!T261+Calhoun!T261+Charleston!T261+Cherokee!T261+Chester!T261+Chesterfield!T261+Clarendon!T261+Colleton!T261+Darlington!T261+Dorchester!T261+Dillon!T261+Edgefield!T261+Fairfield!T261+Florence!T261+Georgetown!T261+Greenville!T261+Greenwood!T261+Hampton!T261+Horry!T261+Jasper!T261+Kershaw!T261+Lancaster!T261+Laurens!T261+Lee!T261+Lexington!T261+McCormick!T261+Marlboro!T261+Marion!T261+Newberry!T261+Oconee!T261+Orangeburg!T261+Pickens!T261+Richland!T261+Saluda!T261+Spartanburg!T261+Sumter!T261+Union!T261+Williamsburg!T261+York!T261)</f>
        <v>303506220.55999994</v>
      </c>
      <c r="U261" s="86">
        <f>SUM(Abbeville!U261+Aiken!U261+Allendale!U261+Anderson!U261+Bamberg!U261+Barnwell!U261+Beaufort!U261+Berkeley!U261+Calhoun!U261+Charleston!U261+Cherokee!U261+Chester!U261+Chesterfield!U261+Clarendon!U261+Colleton!U261+Darlington!U261+Dorchester!U261+Dillon!U261+Edgefield!U261+Fairfield!U261+Florence!U261+Georgetown!U261+Greenville!U261+Greenwood!U261+Hampton!U261+Horry!U261+Jasper!U261+Kershaw!U261+Lancaster!U261+Laurens!U261+Lee!U261+Lexington!U261+McCormick!U261+Marlboro!U261+Marion!U261+Newberry!U261+Oconee!U261+Orangeburg!U261+Pickens!U261+Richland!U261+Saluda!U261+Spartanburg!U261+Sumter!U261+Union!U261+Williamsburg!U261+York!U261)</f>
        <v>264928192.5</v>
      </c>
      <c r="V261" s="86">
        <f>SUM(Abbeville!V261+Aiken!V261+Allendale!V261+Anderson!V261+Bamberg!V261+Barnwell!V261+Beaufort!V261+Berkeley!V261+Calhoun!V261+Charleston!V261+Cherokee!V261+Chester!V261+Chesterfield!V261+Clarendon!V261+Colleton!V261+Darlington!V261+Dorchester!V261+Dillon!V261+Edgefield!V261+Fairfield!V261+Florence!V261+Georgetown!V261+Greenville!V261+Greenwood!V261+Hampton!V261+Horry!V261+Jasper!V261+Kershaw!V261+Lancaster!V261+Laurens!V261+Lee!V261+Lexington!V261+McCormick!V261+Marlboro!V261+Marion!V261+Newberry!V261+Oconee!V261+Orangeburg!V261+Pickens!V261+Richland!V261+Saluda!V261+Spartanburg!V261+Sumter!V261+Union!V261+Williamsburg!V261+York!V261)</f>
        <v>302877755.99000001</v>
      </c>
      <c r="W261" s="86">
        <f>SUM(Abbeville!W261+Aiken!W261+Allendale!W261+Anderson!W261+Bamberg!W261+Barnwell!W261+Beaufort!W261+Berkeley!W261+Calhoun!W261+Charleston!W261+Cherokee!W261+Chester!W261+Chesterfield!W261+Clarendon!W261+Colleton!W261+Darlington!W261+Dorchester!W261+Dillon!W261+Edgefield!W261+Fairfield!W261+Florence!W261+Georgetown!W261+Greenville!W261+Greenwood!W261+Hampton!W261+Horry!W261+Jasper!W261+Kershaw!W261+Lancaster!W261+Laurens!W261+Lee!W261+Lexington!W261+McCormick!W261+Marlboro!W261+Marion!W261+Newberry!W261+Oconee!W261+Orangeburg!W261+Pickens!W261+Richland!W261+Saluda!W261+Spartanburg!W261+Sumter!W261+Union!W261+Williamsburg!W261+York!W261)</f>
        <v>290434691.18000007</v>
      </c>
      <c r="X261" s="86">
        <f>SUM(Abbeville!X261+Aiken!X261+Allendale!X261+Anderson!X261+Bamberg!X261+Barnwell!X261+Beaufort!X261+Berkeley!X261+Calhoun!X261+Charleston!X261+Cherokee!X261+Chester!X261+Chesterfield!X261+Clarendon!X261+Colleton!X261+Darlington!X261+Dorchester!X261+Dillon!X261+Edgefield!X261+Fairfield!X261+Florence!X261+Georgetown!X261+Greenville!X261+Greenwood!X261+Hampton!X261+Horry!X261+Jasper!X261+Kershaw!X261+Lancaster!X261+Laurens!X261+Lee!X261+Lexington!X261+McCormick!X261+Marlboro!X261+Marion!X261+Newberry!X261+Oconee!X261+Orangeburg!X261+Pickens!X261+Richland!X261+Saluda!X261+Spartanburg!X261+Sumter!X261+Union!X261+Williamsburg!X261+York!X261)</f>
        <v>338194732.94</v>
      </c>
      <c r="Y261" s="86">
        <f>SUM(Abbeville!Y261+Aiken!Y261+Allendale!Y261+Anderson!Y261+Bamberg!Y261+Barnwell!Y261+Beaufort!Y261+Berkeley!Y261+Calhoun!Y261+Charleston!Y261+Cherokee!Y261+Chester!Y261+Chesterfield!Y261+Clarendon!Y261+Colleton!Y261+Darlington!Y261+Dorchester!Y261+Dillon!Y261+Edgefield!Y261+Fairfield!Y261+Florence!Y261+Georgetown!Y261+Greenville!Y261+Greenwood!Y261+Hampton!Y261+Horry!Y261+Jasper!Y261+Kershaw!Y261+Lancaster!Y261+Laurens!Y261+Lee!Y261+Lexington!Y261+McCormick!Y261+Marlboro!Y261+Marion!Y261+Newberry!Y261+Oconee!Y261+Orangeburg!Y261+Pickens!Y261+Richland!Y261+Saluda!Y261+Spartanburg!Y261+Sumter!Y261+Union!Y261+Williamsburg!Y261+York!Y261)</f>
        <v>373029157.64999998</v>
      </c>
      <c r="Z261" s="86">
        <f>SUM(Abbeville!Z261+Aiken!Z261+Allendale!Z261+Anderson!Z261+Bamberg!Z261+Barnwell!Z261+Beaufort!Z261+Berkeley!Z261+Calhoun!Z261+Charleston!Z261+Cherokee!Z261+Chester!Z261+Chesterfield!Z261+Clarendon!Z261+Colleton!Z261+Darlington!Z261+Dorchester!Z261+Dillon!Z261+Edgefield!Z261+Fairfield!Z261+Florence!Z261+Georgetown!Z261+Greenville!Z261+Greenwood!Z261+Hampton!Z261+Horry!Z261+Jasper!Z261+Kershaw!Z261+Lancaster!Z261+Laurens!Z261+Lee!Z261+Lexington!Z261+McCormick!Z261+Marlboro!Z261+Marion!Z261+Newberry!Z261+Oconee!Z261+Orangeburg!Z261+Pickens!Z261+Richland!Z261+Saluda!Z261+Spartanburg!Z261+Sumter!Z261+Union!Z261+Williamsburg!Z261+York!Z261)</f>
        <v>375878246.02999997</v>
      </c>
      <c r="AA261" s="86">
        <f>SUM(Abbeville!AA261+Aiken!AA261+Allendale!AA261+Anderson!AA261+Bamberg!AA261+Barnwell!AA261+Beaufort!AA261+Berkeley!AA261+Calhoun!AA261+Charleston!AA261+Cherokee!AA261+Chester!AA261+Chesterfield!AA261+Clarendon!AA261+Colleton!AA261+Darlington!AA261+Dorchester!AA261+Dillon!AA261+Edgefield!AA261+Fairfield!AA261+Florence!AA261+Georgetown!AA261+Greenville!AA261+Greenwood!AA261+Hampton!AA261+Horry!AA261+Jasper!AA261+Kershaw!AA261+Lancaster!AA261+Laurens!AA261+Lee!AA261+Lexington!AA261+McCormick!AA261+Marlboro!AA261+Marion!AA261+Newberry!AA261+Oconee!AA261+Orangeburg!AA261+Pickens!AA261+Richland!AA261+Saluda!AA261+Spartanburg!AA261+Sumter!AA261+Union!AA261+Williamsburg!AA261+York!AA261)</f>
        <v>389153661.83000004</v>
      </c>
      <c r="AB261" s="86">
        <v>439970857.63999999</v>
      </c>
      <c r="AC261" s="86">
        <v>448714466.07000011</v>
      </c>
      <c r="AD261" s="86">
        <v>460493026.10999984</v>
      </c>
      <c r="AE261" s="86">
        <v>490912348.31</v>
      </c>
      <c r="AF261" s="86">
        <v>509650422.19999999</v>
      </c>
      <c r="AG261" s="86">
        <v>543257381.57000005</v>
      </c>
      <c r="AH261" s="86">
        <v>611958307.20000005</v>
      </c>
      <c r="AI261" s="13">
        <v>5.6532807330381463E-2</v>
      </c>
      <c r="AJ261" s="13">
        <v>0.12646109921499099</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41"/>
      <c r="AE262" s="41"/>
      <c r="AF262" s="41"/>
      <c r="AG262" s="41"/>
      <c r="AH262" s="41"/>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41"/>
      <c r="AE263" s="41"/>
      <c r="AF263" s="41"/>
      <c r="AG263" s="41"/>
      <c r="AH263" s="41"/>
      <c r="AI263" s="13"/>
      <c r="AJ263" s="13"/>
    </row>
    <row r="264" spans="1:36" ht="10.5" customHeight="1" thickBot="1" x14ac:dyDescent="0.25">
      <c r="A264" s="88" t="s">
        <v>155</v>
      </c>
      <c r="B264" s="88"/>
      <c r="C264" s="88"/>
      <c r="D264" s="88"/>
      <c r="E264" s="88"/>
      <c r="F264" s="89"/>
      <c r="G264" s="79">
        <v>1992</v>
      </c>
      <c r="H264" s="79" t="s">
        <v>156</v>
      </c>
      <c r="I264" s="79" t="s">
        <v>157</v>
      </c>
      <c r="J264" s="79" t="s">
        <v>158</v>
      </c>
      <c r="K264" s="79">
        <v>1996</v>
      </c>
      <c r="L264" s="79">
        <v>1997</v>
      </c>
      <c r="M264" s="79">
        <v>1998</v>
      </c>
      <c r="N264" s="79">
        <v>1999</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90">
        <v>2016</v>
      </c>
      <c r="AF264" s="90">
        <v>2017</v>
      </c>
      <c r="AG264" s="90">
        <v>2018</v>
      </c>
      <c r="AH264" s="90">
        <v>2019</v>
      </c>
      <c r="AI264" s="91"/>
      <c r="AJ264" s="91"/>
    </row>
    <row r="265" spans="1:36" ht="10.5" customHeight="1" x14ac:dyDescent="0.2">
      <c r="A265" s="14"/>
      <c r="B265" s="14" t="s">
        <v>159</v>
      </c>
      <c r="C265" s="14"/>
      <c r="D265" s="14"/>
      <c r="E265" s="14"/>
      <c r="F265" s="9"/>
      <c r="G265" s="11">
        <v>8682519377.0621738</v>
      </c>
      <c r="H265" s="11">
        <v>9224093006.225399</v>
      </c>
      <c r="I265" s="11">
        <v>9613125849.9065533</v>
      </c>
      <c r="J265" s="11">
        <v>10119213915.882578</v>
      </c>
      <c r="K265" s="11">
        <v>10649829273</v>
      </c>
      <c r="L265" s="11">
        <v>11157180737</v>
      </c>
      <c r="M265" s="11">
        <v>11762368029</v>
      </c>
      <c r="N265" s="11">
        <v>12848921207</v>
      </c>
      <c r="O265" s="11">
        <f>SUM(Abbeville!O265+Aiken!O265+Allendale!O265+Anderson!O265+Bamberg!O265+Barnwell!O265+Beaufort!O265+Berkeley!O265+Calhoun!O265+Charleston!O265+Cherokee!O265+Chester!O265+Chesterfield!O265+Clarendon!O265+Colleton!O265+Darlington!O265+Dorchester!O265+Dillon!O265+Edgefield!O265+Fairfield!O265+Florence!O265+Georgetown!O265+Greenville!O265+Greenwood!O265+Hampton!O265+Horry!O265+Jasper!O265+Kershaw!O265+Lancaster!O265+Laurens!O265+Lee!O265+Lexington!O265+Marion!O265+Marlboro!O265+McCormick!O265+Newberry!O265+Oconee!O265+Orangeburg!O265+Pickens!O265+Richland!O265+Saluda!O265+Spartanburg!O265+Sumter!O265+Union!O265+Williamsburg!O265+York!O265)</f>
        <v>13458465652</v>
      </c>
      <c r="P265" s="11">
        <f>SUM(Abbeville!P265+Aiken!P265+Allendale!P265+Anderson!P265+Bamberg!P265+Barnwell!P265+Beaufort!P265+Berkeley!P265+Calhoun!P265+Charleston!P265+Cherokee!P265+Chester!P265+Chesterfield!P265+Clarendon!P265+Colleton!P265+Darlington!P265+Dorchester!P265+Dillon!P265+Edgefield!P265+Fairfield!P265+Florence!P265+Georgetown!P265+Greenville!P265+Greenwood!P265+Hampton!P265+Horry!P265+Jasper!P265+Kershaw!P265+Lancaster!P265+Laurens!P265+Lee!P265+Lexington!P265+Marion!P265+Marlboro!P265+McCormick!P265+Newberry!P265+Oconee!P265+Orangeburg!P265+Pickens!P265+Richland!P265+Saluda!P265+Spartanburg!P265+Sumter!P265+Union!P265+Williamsburg!P265+York!P265)</f>
        <v>14623633541</v>
      </c>
      <c r="Q265" s="11">
        <f>SUM(Abbeville!Q265+Aiken!Q265+Allendale!Q265+Anderson!Q265+Bamberg!Q265+Barnwell!Q265+Beaufort!Q265+Berkeley!Q265+Calhoun!Q265+Charleston!Q265+Cherokee!Q265+Chester!Q265+Chesterfield!Q265+Clarendon!Q265+Colleton!Q265+Darlington!Q265+Dorchester!Q265+Dillon!Q265+Edgefield!Q265+Fairfield!Q265+Florence!Q265+Georgetown!Q265+Greenville!Q265+Greenwood!Q265+Hampton!Q265+Horry!Q265+Jasper!Q265+Kershaw!Q265+Lancaster!Q265+Laurens!Q265+Lee!Q265+Lexington!Q265+Marion!Q265+Marlboro!Q265+McCormick!Q265+Newberry!Q265+Oconee!Q265+Orangeburg!Q265+Pickens!Q265+Richland!Q265+Saluda!Q265+Spartanburg!Q265+Sumter!Q265+Union!Q265+Williamsburg!Q265+York!Q265)</f>
        <v>14964365206</v>
      </c>
      <c r="R265" s="11">
        <f>SUM(Abbeville!R265+Aiken!R265+Allendale!R265+Anderson!R265+Bamberg!R265+Barnwell!R265+Beaufort!R265+Berkeley!R265+Calhoun!R265+Charleston!R265+Cherokee!R265+Chester!R265+Chesterfield!R265+Clarendon!R265+Colleton!R265+Darlington!R265+Dorchester!R265+Dillon!R265+Edgefield!R265+Fairfield!R265+Florence!R265+Georgetown!R265+Greenville!R265+Greenwood!R265+Hampton!R265+Horry!R265+Jasper!R265+Kershaw!R265+Lancaster!R265+Laurens!R265+Lee!R265+Lexington!R265+Marion!R265+Marlboro!R265+McCormick!R265+Newberry!R265+Oconee!R265+Orangeburg!R265+Pickens!R265+Richland!R265+Saluda!R265+Spartanburg!R265+Sumter!R265+Union!R265+Williamsburg!R265+York!R265)</f>
        <v>15595809758</v>
      </c>
      <c r="S265" s="11">
        <f>SUM(Abbeville!S265+Aiken!S265+Allendale!S266+Anderson!S265+Bamberg!S265+Barnwell!S265+Beaufort!S265+Berkeley!S265+Calhoun!S265+Charleston!S265+Cherokee!S265+Chester!S265+Chesterfield!S265+Clarendon!S265+Colleton!S265+Darlington!S265+Dorchester!S265+Dillon!S265+Edgefield!S265+Fairfield!S265+Florence!S265+Georgetown!S265+Greenville!S265+Greenwood!S265+Hampton!S265+Horry!S265+Jasper!S265+Kershaw!S265+Lancaster!S265+Laurens!S265+Lee!S265+Lexington!S265+McCormick!S265+Marlboro!S265+Marion!S265+Newberry!S265+Oconee!S265+Orangeburg!S265+Pickens!S265+Richland!S265+Saluda!S265+Spartanburg!S265+Sumter!S265+Union!S265+Williamsburg!S265+York!S265)</f>
        <v>16192514457</v>
      </c>
      <c r="T265" s="11">
        <f>SUM(Abbeville!T265+Aiken!T265+Allendale!T265+Anderson!T265+Bamberg!T265+Barnwell!T265+Beaufort!T265+Berkeley!T265+Calhoun!T265+Charleston!T265+Cherokee!T265+Chester!T265+Chesterfield!T265+Clarendon!T265+Colleton!T265+Darlington!T265+Dorchester!T265+Dillon!T265+Edgefield!T265+Fairfield!T265+Florence!T265+Georgetown!T265+Greenville!T265+Greenwood!T265+Hampton!T265+Horry!T265+Jasper!T265+Kershaw!T265+Lancaster!T265+Laurens!T265+Lee!T265+Lexington!T265+McCormick!T265+Marlboro!T265+Marion!T265+Newberry!T265+Oconee!T265+Orangeburg!T265+Pickens!T265+Richland!T265+Saluda!T265+Spartanburg!T265+Sumter!T265+Union!T265+Williamsburg!T265+York!T265)</f>
        <v>18092887350</v>
      </c>
      <c r="U265" s="11">
        <f>SUM(Abbeville!U265+Aiken!U265+Allendale!U265+Anderson!U265+Bamberg!U265+Barnwell!U265+Beaufort!U265+Berkeley!U265+Calhoun!U265+Charleston!U265+Cherokee!U265+Chester!U265+Chesterfield!U265+Clarendon!U265+Colleton!U265+Darlington!U265+Dorchester!U265+Dillon!U265+Edgefield!U265+Fairfield!U265+Florence!U265+Georgetown!U265+Greenville!U265+Greenwood!U265+Hampton!U265+Horry!U265+Jasper!U265+Kershaw!U265+Lancaster!U265+Laurens!U265+Lee!U265+Lexington!U265+McCormick!U265+Marlboro!U265+Marion!U265+Newberry!U265+Oconee!U265+Orangeburg!U265+Pickens!U265+Richland!U265+Saluda!U265+Spartanburg!U265+Sumter!U265+Union!U265+Williamsburg!U265+York!U265)</f>
        <v>19101908265</v>
      </c>
      <c r="V265" s="11">
        <f>SUM(Abbeville!V265+Aiken!V265+Allendale!V265+Anderson!V265+Bamberg!V265+Barnwell!V265+Beaufort!V265+Berkeley!V265+Calhoun!V265+Charleston!V265+Cherokee!V265+Chester!V265+Chesterfield!V265+Clarendon!V265+Colleton!V265+Darlington!V265+Dorchester!V265+Dillon!V265+Edgefield!V265+Fairfield!V265+Florence!V265+Georgetown!V265+Greenville!V265+Greenwood!V265+Hampton!V265+Horry!V265+Jasper!V265+Kershaw!V265+Lancaster!V265+Laurens!V265+Lee!V265+Lexington!V265+McCormick!V265+Marlboro!V265+Marion!V265+Newberry!V265+Oconee!V265+Orangeburg!V265+Pickens!V265+Richland!V265+Saluda!V265+Spartanburg!V265+Sumter!V265+Union!V265+Williamsburg!V265+York!V265)</f>
        <v>19896968801</v>
      </c>
      <c r="W265" s="11">
        <f>SUM(Abbeville!W265+Aiken!W265+Allendale!W265+Anderson!W265+Bamberg!W265+Barnwell!W265+Beaufort!W265+Berkeley!W265+Calhoun!W265+Charleston!W265+Cherokee!W265+Chester!W265+Chesterfield!W265+Clarendon!W265+Colleton!W265+Darlington!W265+Dorchester!W265+Dillon!W265+Edgefield!W265+Fairfield!W265+Florence!W265+Georgetown!W265+Greenville!W265+Greenwood!W265+Hampton!W265+Horry!W265+Jasper!W265+Kershaw!W265+Lancaster!W265+Laurens!W265+Lee!W265+Lexington!W265+McCormick!W265+Marlboro!W265+Marion!W265+Newberry!W265+Oconee!W265+Orangeburg!W265+Pickens!W265+Richland!W265+Saluda!W265+Spartanburg!W265+Sumter!W265+Union!W265+Williamsburg!W265+York!W265)</f>
        <v>21026484625</v>
      </c>
      <c r="X265" s="11">
        <f>SUM(Abbeville!X265+Aiken!X265+Allendale!X265+Anderson!X265+Bamberg!X265+Barnwell!X265+Beaufort!X265+Berkeley!X265+Calhoun!X265+Charleston!X265+Cherokee!X265+Chester!X265+Chesterfield!X265+Clarendon!X265+Colleton!X265+Darlington!X265+Dorchester!X265+Dillon!X265+Edgefield!X265+Fairfield!X265+Florence!X265+Georgetown!X265+Greenville!X265+Greenwood!X265+Hampton!X265+Horry!X265+Jasper!X265+Kershaw!X265+Lancaster!X265+Laurens!X265+Lee!X265+Lexington!X265+McCormick!X265+Marlboro!X265+Marion!X265+Newberry!X265+Oconee!X265+Orangeburg!X265+Pickens!X265+Richland!X265+Saluda!X265+Spartanburg!X265+Sumter!X265+Union!X265+Williamsburg!X265+York!X265)</f>
        <v>21706375114</v>
      </c>
      <c r="Y265" s="86">
        <f>SUM(Abbeville!Y265+Aiken!Y265+Allendale!Y265+Anderson!Y265+Bamberg!Y265+Barnwell!Y265+Beaufort!Y265+Berkeley!Y265+Calhoun!Y265+Charleston!Y265+Cherokee!Y265+Chester!Y265+Chesterfield!Y265+Clarendon!Y265+Colleton!Y265+Darlington!Y265+Dorchester!Y265+Dillon!Y265+Edgefield!Y265+Fairfield!Y265+Florence!Y265+Georgetown!Y265+Greenville!Y265+Greenwood!Y265+Hampton!Y265+Horry!Y265+Jasper!Y265+Kershaw!Y265+Lancaster!Y265+Laurens!Y265+Lee!Y265+Lexington!Y265+McCormick!Y265+Marlboro!Y265+Marion!Y265+Newberry!Y265+Oconee!Y265+Orangeburg!Y265+Pickens!Y265+Richland!Y265+Saluda!Y265+Spartanburg!Y265+Sumter!Y265+Union!Y265+Williamsburg!Y265+York!Y265)</f>
        <v>21790451443</v>
      </c>
      <c r="Z265" s="86">
        <f>SUM(Abbeville!Z265+Aiken!Z265+Allendale!Z265+Anderson!Z265+Bamberg!Z265+Barnwell!Z265+Beaufort!Z265+Berkeley!Z265+Calhoun!Z265+Charleston!Z265+Cherokee!Z265+Chester!Z265+Chesterfield!Z265+Clarendon!Z265+Colleton!Z265+Darlington!Z265+Dorchester!Z265+Dillon!Z265+Edgefield!Z265+Fairfield!Z265+Florence!Z265+Georgetown!Z265+Greenville!Z265+Greenwood!Z265+Hampton!Z265+Horry!Z265+Jasper!Z265+Kershaw!Z265+Lancaster!Z265+Laurens!Z265+Lee!Z265+Lexington!Z265+McCormick!Z265+Marlboro!Z265+Marion!Z265+Newberry!Z265+Oconee!Z265+Orangeburg!Z265+Pickens!Z265+Richland!Z265+Saluda!Z265+Spartanburg!Z265+Sumter!Z265+Union!Z265+Williamsburg!Z265+York!Z265)</f>
        <v>22221098739</v>
      </c>
      <c r="AA265" s="86">
        <f>SUM(Abbeville!AA265+Aiken!AA265+Allendale!AA265+Anderson!AA265+Bamberg!AA265+Barnwell!AA265+Beaufort!AA265+Berkeley!AA265+Calhoun!AA265+Charleston!AA265+Cherokee!AA265+Chester!AA265+Chesterfield!AA265+Clarendon!AA265+Colleton!AA265+Darlington!AA265+Dorchester!AA265+Dillon!AA265+Edgefield!AA265+Fairfield!AA265+Florence!AA265+Georgetown!AA265+Greenville!AA265+Greenwood!AA265+Hampton!AA265+Horry!AA265+Jasper!AA265+Kershaw!AA265+Lancaster!AA265+Laurens!AA265+Lee!AA265+Lexington!AA265+McCormick!AA265+Marlboro!AA265+Marion!AA265+Newberry!AA265+Oconee!AA265+Orangeburg!AA265+Pickens!AA265+Richland!AA265+Saluda!AA265+Spartanburg!AA265+Sumter!AA265+Union!AA265+Williamsburg!AA265+York!AA265)</f>
        <v>22334716116</v>
      </c>
      <c r="AB265" s="86">
        <v>22847302590</v>
      </c>
      <c r="AC265" s="86">
        <v>23131430580</v>
      </c>
      <c r="AD265" s="86">
        <v>23943893505</v>
      </c>
      <c r="AE265" s="86">
        <v>24601634881</v>
      </c>
      <c r="AF265" s="86">
        <v>25564063879</v>
      </c>
      <c r="AG265" s="86">
        <v>26534241787</v>
      </c>
      <c r="AH265" s="86">
        <v>28003337065</v>
      </c>
      <c r="AI265" s="13">
        <v>3.449677804641671E-2</v>
      </c>
      <c r="AJ265" s="13">
        <v>5.5366016854484161E-2</v>
      </c>
    </row>
    <row r="266" spans="1:36" ht="10.5" customHeight="1" x14ac:dyDescent="0.2">
      <c r="A266" s="14"/>
      <c r="B266" s="14"/>
      <c r="C266" s="14" t="s">
        <v>160</v>
      </c>
      <c r="D266" s="14"/>
      <c r="E266" s="14"/>
      <c r="F266" s="2"/>
      <c r="G266" s="11">
        <v>1837026254</v>
      </c>
      <c r="H266" s="11">
        <v>2038522828</v>
      </c>
      <c r="I266" s="11">
        <v>2164706853</v>
      </c>
      <c r="J266" s="11">
        <v>2319461389</v>
      </c>
      <c r="K266" s="11">
        <v>2439094732</v>
      </c>
      <c r="L266" s="11">
        <v>2556198725</v>
      </c>
      <c r="M266" s="11">
        <v>2804354307</v>
      </c>
      <c r="N266" s="11">
        <v>3085227312</v>
      </c>
      <c r="O266" s="11">
        <f>SUM(Abbeville!O266+Aiken!O266+Allendale!O266+Anderson!O266+Bamberg!O266+Barnwell!O266+Beaufort!O266+Berkeley!O266+Calhoun!O266+Charleston!O266+Cherokee!O266+Chester!O266+Chesterfield!O266+Clarendon!O266+Colleton!O266+Darlington!O266+Dorchester!O266+Dillon!O266+Edgefield!O266+Fairfield!O266+Florence!O266+Georgetown!O266+Greenville!O266+Greenwood!O266+Hampton!O266+Horry!O266+Jasper!O266+Kershaw!O266+Lancaster!O266+Laurens!O266+Lee!O266+Lexington!O266+Marion!O266+Marlboro!O266+McCormick!O266+Newberry!O266+Oconee!O266+Orangeburg!O266+Pickens!O266+Richland!O266+Saluda!O266+Spartanburg!O266+Sumter!O266+Union!O266+Williamsburg!O266+York!O266)</f>
        <v>3264431069</v>
      </c>
      <c r="P266" s="11">
        <f>SUM(Abbeville!P266+Aiken!P266+Allendale!P266+Anderson!P266+Bamberg!P266+Barnwell!P266+Beaufort!P266+Berkeley!P266+Calhoun!P266+Charleston!P266+Cherokee!P266+Chester!P266+Chesterfield!P266+Clarendon!P266+Colleton!P266+Darlington!P266+Dorchester!P266+Dillon!P266+Edgefield!P266+Fairfield!P266+Florence!P266+Georgetown!P266+Greenville!P266+Greenwood!P266+Hampton!P266+Horry!P266+Jasper!P266+Kershaw!P266+Lancaster!P266+Laurens!P266+Lee!P266+Lexington!P266+Marion!P266+Marlboro!P266+McCormick!P266+Newberry!P266+Oconee!P266+Orangeburg!P266+Pickens!P266+Richland!P266+Saluda!P266+Spartanburg!P266+Sumter!P266+Union!P266+Williamsburg!P266+York!P266)</f>
        <v>3699779681</v>
      </c>
      <c r="Q266" s="11">
        <f>SUM(Abbeville!Q266+Aiken!Q266+Allendale!Q266+Anderson!Q266+Bamberg!Q266+Barnwell!Q266+Beaufort!Q266+Berkeley!Q266+Calhoun!Q266+Charleston!Q266+Cherokee!Q266+Chester!Q266+Chesterfield!Q266+Clarendon!Q266+Colleton!Q266+Darlington!Q266+Dorchester!Q266+Dillon!Q266+Edgefield!Q266+Fairfield!Q266+Florence!Q266+Georgetown!Q266+Greenville!Q266+Greenwood!Q266+Hampton!Q266+Horry!Q266+Jasper!Q266+Kershaw!Q266+Lancaster!Q266+Laurens!Q266+Lee!Q266+Lexington!Q266+Marion!Q266+Marlboro!Q266+McCormick!Q266+Newberry!Q266+Oconee!Q266+Orangeburg!Q266+Pickens!Q266+Richland!Q266+Saluda!Q266+Spartanburg!Q266+Sumter!Q266+Union!Q266+Williamsburg!Q266+York!Q266)</f>
        <v>3976893938</v>
      </c>
      <c r="R266" s="11">
        <f>SUM(Abbeville!R266+Aiken!R266+Allendale!R266+Anderson!R266+Bamberg!R266+Barnwell!R266+Beaufort!R266+Berkeley!R266+Calhoun!R266+Charleston!R266+Cherokee!R266+Chester!R266+Chesterfield!R266+Clarendon!R266+Colleton!R266+Darlington!R266+Dorchester!R266+Dillon!R266+Edgefield!R266+Fairfield!R266+Florence!R266+Georgetown!R266+Greenville!R266+Greenwood!R266+Hampton!R266+Horry!R266+Jasper!R266+Kershaw!R266+Lancaster!R266+Laurens!R266+Lee!R266+Lexington!R266+Marion!R266+Marlboro!R266+McCormick!R266+Newberry!R266+Oconee!R266+Orangeburg!R266+Pickens!R266+Richland!R266+Saluda!R266+Spartanburg!R266+Sumter!R266+Union!R266+Williamsburg!R266+York!R266)</f>
        <v>4216071993</v>
      </c>
      <c r="S266" s="11">
        <f>SUM(Abbeville!S266+Aiken!S266+Allendale!S267+Anderson!S266+Bamberg!S266+Barnwell!S266+Beaufort!S266+Berkeley!S266+Calhoun!S266+Charleston!S266+Cherokee!S266+Chester!S266+Chesterfield!S266+Clarendon!S266+Colleton!S266+Darlington!S266+Dorchester!S266+Dillon!S266+Edgefield!S266+Fairfield!S266+Florence!S266+Georgetown!S266+Greenville!S266+Greenwood!S266+Hampton!S266+Horry!S266+Jasper!S266+Kershaw!S266+Lancaster!S266+Laurens!S266+Lee!S266+Lexington!S266+McCormick!S266+Marlboro!S266+Marion!S266+Newberry!S266+Oconee!S266+Orangeburg!S266+Pickens!S266+Richland!S266+Saluda!S266+Spartanburg!S266+Sumter!S266+Union!S266+Williamsburg!S266+York!S266)</f>
        <v>4534053450</v>
      </c>
      <c r="T266" s="11">
        <f>SUM(Abbeville!T266+Aiken!T266+Allendale!T266+Anderson!T266+Bamberg!T266+Barnwell!T266+Beaufort!T266+Berkeley!T266+Calhoun!T266+Charleston!T266+Cherokee!T266+Chester!T266+Chesterfield!T266+Clarendon!T266+Colleton!T266+Darlington!T266+Dorchester!T266+Dillon!T266+Edgefield!T266+Fairfield!T266+Florence!T266+Georgetown!T266+Greenville!T266+Greenwood!T266+Hampton!T266+Horry!T266+Jasper!T266+Kershaw!T266+Lancaster!T266+Laurens!T266+Lee!T266+Lexington!T266+McCormick!T266+Marlboro!T266+Marion!T266+Newberry!T266+Oconee!T266+Orangeburg!T266+Pickens!T266+Richland!T266+Saluda!T266+Spartanburg!T266+Sumter!T266+Union!T266+Williamsburg!T266+York!T266)</f>
        <v>5304972421</v>
      </c>
      <c r="U266" s="11">
        <f>SUM(Abbeville!U266+Aiken!U266+Allendale!U266+Anderson!U266+Bamberg!U266+Barnwell!U266+Beaufort!U266+Berkeley!U266+Calhoun!U266+Charleston!U266+Cherokee!U266+Chester!U266+Chesterfield!U266+Clarendon!U266+Colleton!U266+Darlington!U266+Dorchester!U266+Dillon!U266+Edgefield!U266+Fairfield!U266+Florence!U266+Georgetown!U266+Greenville!U266+Greenwood!U266+Hampton!U266+Horry!U266+Jasper!U266+Kershaw!U266+Lancaster!U266+Laurens!U266+Lee!U266+Lexington!U266+McCormick!U266+Marlboro!U266+Marion!U266+Newberry!U266+Oconee!U266+Orangeburg!U266+Pickens!U266+Richland!U266+Saluda!U266+Spartanburg!U266+Sumter!U266+Union!U266+Williamsburg!U266+York!U266)</f>
        <v>5636274748</v>
      </c>
      <c r="V266" s="11">
        <f>SUM(Abbeville!V266+Aiken!V266+Allendale!V266+Anderson!V266+Bamberg!V266+Barnwell!V266+Beaufort!V266+Berkeley!V266+Calhoun!V266+Charleston!V266+Cherokee!V266+Chester!V266+Chesterfield!V266+Clarendon!V266+Colleton!V266+Darlington!V266+Dorchester!V266+Dillon!V266+Edgefield!V266+Fairfield!V266+Florence!V266+Georgetown!V266+Greenville!V266+Greenwood!V266+Hampton!V266+Horry!V266+Jasper!V266+Kershaw!V266+Lancaster!V266+Laurens!V266+Lee!V266+Lexington!V266+McCormick!V266+Marlboro!V266+Marion!V266+Newberry!V266+Oconee!V266+Orangeburg!V266+Pickens!V266+Richland!V266+Saluda!V266+Spartanburg!V266+Sumter!V266+Union!V266+Williamsburg!V266+York!V266)</f>
        <v>6053201977</v>
      </c>
      <c r="W266" s="11">
        <f>SUM(Abbeville!W266+Aiken!W266+Allendale!W266+Anderson!W266+Bamberg!W266+Barnwell!W266+Beaufort!W266+Berkeley!W266+Calhoun!W266+Charleston!W266+Cherokee!W266+Chester!W266+Chesterfield!W266+Clarendon!W266+Colleton!W266+Darlington!W266+Dorchester!W266+Dillon!W266+Edgefield!W266+Fairfield!W266+Florence!W266+Georgetown!W266+Greenville!W266+Greenwood!W266+Hampton!W266+Horry!W266+Jasper!W266+Kershaw!W266+Lancaster!W266+Laurens!W266+Lee!W266+Lexington!W266+McCormick!W266+Marlboro!W266+Marion!W266+Newberry!W266+Oconee!W266+Orangeburg!W266+Pickens!W266+Richland!W266+Saluda!W266+Spartanburg!W266+Sumter!W266+Union!W266+Williamsburg!W266+York!W266)</f>
        <v>6528965854</v>
      </c>
      <c r="X266" s="11">
        <f>SUM(Abbeville!X266+Aiken!X266+Allendale!X266+Anderson!X266+Bamberg!X266+Barnwell!X266+Beaufort!X266+Berkeley!X266+Calhoun!X266+Charleston!X266+Cherokee!X266+Chester!X266+Chesterfield!X266+Clarendon!X266+Colleton!X266+Darlington!X266+Dorchester!X266+Dillon!X266+Edgefield!X266+Fairfield!X266+Florence!X266+Georgetown!X266+Greenville!X266+Greenwood!X266+Hampton!X266+Horry!X266+Jasper!X266+Kershaw!X266+Lancaster!X266+Laurens!X266+Lee!X266+Lexington!X266+McCormick!X266+Marlboro!X266+Marion!X266+Newberry!X266+Oconee!X266+Orangeburg!X266+Pickens!X266+Richland!X266+Saluda!X266+Spartanburg!X266+Sumter!X266+Union!X266+Williamsburg!X266+York!X266)</f>
        <v>6995185875</v>
      </c>
      <c r="Y266" s="86">
        <f>SUM(Abbeville!Y266+Aiken!Y266+Allendale!Y266+Anderson!Y266+Bamberg!Y266+Barnwell!Y266+Beaufort!Y266+Berkeley!Y266+Calhoun!Y266+Charleston!Y266+Cherokee!Y266+Chester!Y266+Chesterfield!Y266+Clarendon!Y266+Colleton!Y266+Darlington!Y266+Dorchester!Y266+Dillon!Y266+Edgefield!Y266+Fairfield!Y266+Florence!Y266+Georgetown!Y266+Greenville!Y266+Greenwood!Y266+Hampton!Y266+Horry!Y266+Jasper!Y266+Kershaw!Y266+Lancaster!Y266+Laurens!Y266+Lee!Y266+Lexington!Y266+McCormick!Y266+Marlboro!Y266+Marion!Y266+Newberry!Y266+Oconee!Y266+Orangeburg!Y266+Pickens!Y266+Richland!Y266+Saluda!Y266+Spartanburg!Y266+Sumter!Y266+Union!Y266+Williamsburg!Y266+York!Y266)</f>
        <v>7259196455</v>
      </c>
      <c r="Z266" s="86">
        <f>SUM(Abbeville!Z266+Aiken!Z266+Allendale!Z266+Anderson!Z266+Bamberg!Z266+Barnwell!Z266+Beaufort!Z266+Berkeley!Z266+Calhoun!Z266+Charleston!Z266+Cherokee!Z266+Chester!Z266+Chesterfield!Z266+Clarendon!Z266+Colleton!Z266+Darlington!Z266+Dorchester!Z266+Dillon!Z266+Edgefield!Z266+Fairfield!Z266+Florence!Z266+Georgetown!Z266+Greenville!Z266+Greenwood!Z266+Hampton!Z266+Horry!Z266+Jasper!Z266+Kershaw!Z266+Lancaster!Z266+Laurens!Z266+Lee!Z266+Lexington!Z266+McCormick!Z266+Marlboro!Z266+Marion!Z266+Newberry!Z266+Oconee!Z266+Orangeburg!Z266+Pickens!Z266+Richland!Z266+Saluda!Z266+Spartanburg!Z266+Sumter!Z266+Union!Z266+Williamsburg!Z266+York!Z266)</f>
        <v>7463851568</v>
      </c>
      <c r="AA266" s="86">
        <f>SUM(Abbeville!AA266+Aiken!AA266+Allendale!AA266+Anderson!AA266+Bamberg!AA266+Barnwell!AA266+Beaufort!AA266+Berkeley!AA266+Calhoun!AA266+Charleston!AA266+Cherokee!AA266+Chester!AA266+Chesterfield!AA266+Clarendon!AA266+Colleton!AA266+Darlington!AA266+Dorchester!AA266+Dillon!AA266+Edgefield!AA266+Fairfield!AA266+Florence!AA266+Georgetown!AA266+Greenville!AA266+Greenwood!AA266+Hampton!AA266+Horry!AA266+Jasper!AA266+Kershaw!AA266+Lancaster!AA266+Laurens!AA266+Lee!AA266+Lexington!AA266+McCormick!AA266+Marlboro!AA266+Marion!AA266+Newberry!AA266+Oconee!AA266+Orangeburg!AA266+Pickens!AA266+Richland!AA266+Saluda!AA266+Spartanburg!AA266+Sumter!AA266+Union!AA266+Williamsburg!AA266+York!AA266)</f>
        <v>7483051832</v>
      </c>
      <c r="AB266" s="86">
        <v>7654035790</v>
      </c>
      <c r="AC266" s="86">
        <v>7688340068</v>
      </c>
      <c r="AD266" s="86">
        <v>7964431689</v>
      </c>
      <c r="AE266" s="86">
        <v>8228927890</v>
      </c>
      <c r="AF266" s="86">
        <v>8592855992</v>
      </c>
      <c r="AG266" s="86">
        <v>9070923061</v>
      </c>
      <c r="AH266" s="86">
        <v>9686460806</v>
      </c>
      <c r="AI266" s="13">
        <v>4.0029774826810804E-2</v>
      </c>
      <c r="AJ266" s="13">
        <v>6.7858336010639883E-2</v>
      </c>
    </row>
    <row r="267" spans="1:36" ht="10.5" customHeight="1" x14ac:dyDescent="0.2">
      <c r="A267" s="14"/>
      <c r="B267" s="14"/>
      <c r="C267" s="14" t="s">
        <v>161</v>
      </c>
      <c r="D267" s="14"/>
      <c r="E267" s="14"/>
      <c r="F267" s="2"/>
      <c r="G267" s="11">
        <v>84447529</v>
      </c>
      <c r="H267" s="11">
        <v>88119723</v>
      </c>
      <c r="I267" s="11">
        <v>88491197</v>
      </c>
      <c r="J267" s="11">
        <v>79497477</v>
      </c>
      <c r="K267" s="11">
        <v>81087558</v>
      </c>
      <c r="L267" s="11">
        <v>83276568</v>
      </c>
      <c r="M267" s="11">
        <v>85146209</v>
      </c>
      <c r="N267" s="11">
        <v>86839487</v>
      </c>
      <c r="O267" s="11">
        <f>SUM(Abbeville!O267+Aiken!O267+Allendale!O267+Anderson!O267+Bamberg!O267+Barnwell!O267+Beaufort!O267+Berkeley!O267+Calhoun!O267+Charleston!O267+Cherokee!O267+Chester!O267+Chesterfield!O267+Clarendon!O267+Colleton!O267+Darlington!O267+Dorchester!O267+Dillon!O267+Edgefield!O267+Fairfield!O267+Florence!O267+Georgetown!O267+Greenville!O267+Greenwood!O267+Hampton!O267+Horry!O267+Jasper!O267+Kershaw!O267+Lancaster!O267+Laurens!O267+Lee!O267+Lexington!O267+Marion!O267+Marlboro!O267+McCormick!O267+Newberry!O267+Oconee!O267+Orangeburg!O267+Pickens!O267+Richland!O267+Saluda!O267+Spartanburg!O267+Sumter!O267+Union!O267+Williamsburg!O267+York!O267)</f>
        <v>87282929</v>
      </c>
      <c r="P267" s="11">
        <f>SUM(Abbeville!P267+Aiken!P267+Allendale!P267+Anderson!P267+Bamberg!P267+Barnwell!P267+Beaufort!P267+Berkeley!P267+Calhoun!P267+Charleston!P267+Cherokee!P267+Chester!P267+Chesterfield!P267+Clarendon!P267+Colleton!P267+Darlington!P267+Dorchester!P267+Dillon!P267+Edgefield!P267+Fairfield!P267+Florence!P267+Georgetown!P267+Greenville!P267+Greenwood!P267+Hampton!P267+Horry!P267+Jasper!P267+Kershaw!P267+Lancaster!P267+Laurens!P267+Lee!P267+Lexington!P267+Marion!P267+Marlboro!P267+McCormick!P267+Newberry!P267+Oconee!P267+Orangeburg!P267+Pickens!P267+Richland!P267+Saluda!P267+Spartanburg!P267+Sumter!P267+Union!P267+Williamsburg!P267+York!P267)</f>
        <v>88792531</v>
      </c>
      <c r="Q267" s="11">
        <f>SUM(Abbeville!Q267+Aiken!Q267+Allendale!Q267+Anderson!Q267+Bamberg!Q267+Barnwell!Q267+Beaufort!Q267+Berkeley!Q267+Calhoun!Q267+Charleston!Q267+Cherokee!Q267+Chester!Q267+Chesterfield!Q267+Clarendon!Q267+Colleton!Q267+Darlington!Q267+Dorchester!Q267+Dillon!Q267+Edgefield!Q267+Fairfield!Q267+Florence!Q267+Georgetown!Q267+Greenville!Q267+Greenwood!Q267+Hampton!Q267+Horry!Q267+Jasper!Q267+Kershaw!Q267+Lancaster!Q267+Laurens!Q267+Lee!Q267+Lexington!Q267+Marion!Q267+Marlboro!Q267+McCormick!Q267+Newberry!Q267+Oconee!Q267+Orangeburg!Q267+Pickens!Q267+Richland!Q267+Saluda!Q267+Spartanburg!Q267+Sumter!Q267+Union!Q267+Williamsburg!Q267+York!Q267)</f>
        <v>89080131</v>
      </c>
      <c r="R267" s="11">
        <f>SUM(Abbeville!R267+Aiken!R267+Allendale!R267+Anderson!R267+Bamberg!R267+Barnwell!R267+Beaufort!R267+Berkeley!R267+Calhoun!R267+Charleston!R267+Cherokee!R267+Chester!R267+Chesterfield!R267+Clarendon!R267+Colleton!R267+Darlington!R267+Dorchester!R267+Dillon!R267+Edgefield!R267+Fairfield!R267+Florence!R267+Georgetown!R267+Greenville!R267+Greenwood!R267+Hampton!R267+Horry!R267+Jasper!R267+Kershaw!R267+Lancaster!R267+Laurens!R267+Lee!R267+Lexington!R267+Marion!R267+Marlboro!R267+McCormick!R267+Newberry!R267+Oconee!R267+Orangeburg!R267+Pickens!R267+Richland!R267+Saluda!R267+Spartanburg!R267+Sumter!R267+Union!R267+Williamsburg!R267+York!R267)</f>
        <v>90053219</v>
      </c>
      <c r="S267" s="11">
        <f>SUM(Abbeville!S267+Aiken!S267+Allendale!S268+Anderson!S267+Bamberg!S267+Barnwell!S267+Beaufort!S267+Berkeley!S267+Calhoun!S267+Charleston!S267+Cherokee!S267+Chester!S267+Chesterfield!S267+Clarendon!S267+Colleton!S267+Darlington!S267+Dorchester!S267+Dillon!S267+Edgefield!S267+Fairfield!S267+Florence!S267+Georgetown!S267+Greenville!S267+Greenwood!S267+Hampton!S267+Horry!S267+Jasper!S267+Kershaw!S267+Lancaster!S267+Laurens!S267+Lee!S267+Lexington!S267+McCormick!S267+Marlboro!S267+Marion!S267+Newberry!S267+Oconee!S267+Orangeburg!S267+Pickens!S267+Richland!S267+Saluda!S267+Spartanburg!S267+Sumter!S267+Union!S267+Williamsburg!S267+York!S267)</f>
        <v>90298990</v>
      </c>
      <c r="T267" s="11">
        <f>SUM(Abbeville!T267+Aiken!T267+Allendale!T267+Anderson!T267+Bamberg!T267+Barnwell!T267+Beaufort!T267+Berkeley!T267+Calhoun!T267+Charleston!T267+Cherokee!T267+Chester!T267+Chesterfield!T267+Clarendon!T267+Colleton!T267+Darlington!T267+Dorchester!T267+Dillon!T267+Edgefield!T267+Fairfield!T267+Florence!T267+Georgetown!T267+Greenville!T267+Greenwood!T267+Hampton!T267+Horry!T267+Jasper!T267+Kershaw!T267+Lancaster!T267+Laurens!T267+Lee!T267+Lexington!T267+McCormick!T267+Marlboro!T267+Marion!T267+Newberry!T267+Oconee!T267+Orangeburg!T267+Pickens!T267+Richland!T267+Saluda!T267+Spartanburg!T267+Sumter!T267+Union!T267+Williamsburg!T267+York!T267)</f>
        <v>92511499</v>
      </c>
      <c r="U267" s="11">
        <f>SUM(Abbeville!U267+Aiken!U267+Allendale!U267+Anderson!U267+Bamberg!U267+Barnwell!U267+Beaufort!U267+Berkeley!U267+Calhoun!U267+Charleston!U267+Cherokee!U267+Chester!U267+Chesterfield!U267+Clarendon!U267+Colleton!U267+Darlington!U267+Dorchester!U267+Dillon!U267+Edgefield!U267+Fairfield!U267+Florence!U267+Georgetown!U267+Greenville!U267+Greenwood!U267+Hampton!U267+Horry!U267+Jasper!U267+Kershaw!U267+Lancaster!U267+Laurens!U267+Lee!U267+Lexington!U267+McCormick!U267+Marlboro!U267+Marion!U267+Newberry!U267+Oconee!U267+Orangeburg!U267+Pickens!U267+Richland!U267+Saluda!U267+Spartanburg!U267+Sumter!U267+Union!U267+Williamsburg!U267+York!U267)</f>
        <v>93443362</v>
      </c>
      <c r="V267" s="11">
        <f>SUM(Abbeville!V267+Aiken!V267+Allendale!V267+Anderson!V267+Bamberg!V267+Barnwell!V267+Beaufort!V267+Berkeley!V267+Calhoun!V267+Charleston!V267+Cherokee!V267+Chester!V267+Chesterfield!V267+Clarendon!V267+Colleton!V267+Darlington!V267+Dorchester!V267+Dillon!V267+Edgefield!V267+Fairfield!V267+Florence!V267+Georgetown!V267+Greenville!V267+Greenwood!V267+Hampton!V267+Horry!V267+Jasper!V267+Kershaw!V267+Lancaster!V267+Laurens!V267+Lee!V267+Lexington!V267+McCormick!V267+Marlboro!V267+Marion!V267+Newberry!V267+Oconee!V267+Orangeburg!V267+Pickens!V267+Richland!V267+Saluda!V267+Spartanburg!V267+Sumter!V267+Union!V267+Williamsburg!V267+York!V267)</f>
        <v>97794133</v>
      </c>
      <c r="W267" s="11">
        <f>SUM(Abbeville!W267+Aiken!W267+Allendale!W267+Anderson!W267+Bamberg!W267+Barnwell!W267+Beaufort!W267+Berkeley!W267+Calhoun!W267+Charleston!W267+Cherokee!W267+Chester!W267+Chesterfield!W267+Clarendon!W267+Colleton!W267+Darlington!W267+Dorchester!W267+Dillon!W267+Edgefield!W267+Fairfield!W267+Florence!W267+Georgetown!W267+Greenville!W267+Greenwood!W267+Hampton!W267+Horry!W267+Jasper!W267+Kershaw!W267+Lancaster!W267+Laurens!W267+Lee!W267+Lexington!W267+McCormick!W267+Marlboro!W267+Marion!W267+Newberry!W267+Oconee!W267+Orangeburg!W267+Pickens!W267+Richland!W267+Saluda!W267+Spartanburg!W267+Sumter!W267+Union!W267+Williamsburg!W267+York!W267)</f>
        <v>104734819</v>
      </c>
      <c r="X267" s="11">
        <f>SUM(Abbeville!X267+Aiken!X267+Allendale!X267+Anderson!X267+Bamberg!X267+Barnwell!X267+Beaufort!X267+Berkeley!X267+Calhoun!X267+Charleston!X267+Cherokee!X267+Chester!X267+Chesterfield!X267+Clarendon!X267+Colleton!X267+Darlington!X267+Dorchester!X267+Dillon!X267+Edgefield!X267+Fairfield!X267+Florence!X267+Georgetown!X267+Greenville!X267+Greenwood!X267+Hampton!X267+Horry!X267+Jasper!X267+Kershaw!X267+Lancaster!X267+Laurens!X267+Lee!X267+Lexington!X267+McCormick!X267+Marlboro!X267+Marion!X267+Newberry!X267+Oconee!X267+Orangeburg!X267+Pickens!X267+Richland!X267+Saluda!X267+Spartanburg!X267+Sumter!X267+Union!X267+Williamsburg!X267+York!X267)</f>
        <v>104737476</v>
      </c>
      <c r="Y267" s="86">
        <f>SUM(Abbeville!Y267+Aiken!Y267+Allendale!Y267+Anderson!Y267+Bamberg!Y267+Barnwell!Y267+Beaufort!Y267+Berkeley!Y267+Calhoun!Y267+Charleston!Y267+Cherokee!Y267+Chester!Y267+Chesterfield!Y267+Clarendon!Y267+Colleton!Y267+Darlington!Y267+Dorchester!Y267+Dillon!Y267+Edgefield!Y267+Fairfield!Y267+Florence!Y267+Georgetown!Y267+Greenville!Y267+Greenwood!Y267+Hampton!Y267+Horry!Y267+Jasper!Y267+Kershaw!Y267+Lancaster!Y267+Laurens!Y267+Lee!Y267+Lexington!Y267+McCormick!Y267+Marlboro!Y267+Marion!Y267+Newberry!Y267+Oconee!Y267+Orangeburg!Y267+Pickens!Y267+Richland!Y267+Saluda!Y267+Spartanburg!Y267+Sumter!Y267+Union!Y267+Williamsburg!Y267+York!Y267)</f>
        <v>103835538</v>
      </c>
      <c r="Z267" s="86">
        <f>SUM(Abbeville!Z267+Aiken!Z267+Allendale!Z267+Anderson!Z267+Bamberg!Z267+Barnwell!Z267+Beaufort!Z267+Berkeley!Z267+Calhoun!Z267+Charleston!Z267+Cherokee!Z267+Chester!Z267+Chesterfield!Z267+Clarendon!Z267+Colleton!Z267+Darlington!Z267+Dorchester!Z267+Dillon!Z267+Edgefield!Z267+Fairfield!Z267+Florence!Z267+Georgetown!Z267+Greenville!Z267+Greenwood!Z267+Hampton!Z267+Horry!Z267+Jasper!Z267+Kershaw!Z267+Lancaster!Z267+Laurens!Z267+Lee!Z267+Lexington!Z267+McCormick!Z267+Marlboro!Z267+Marion!Z267+Newberry!Z267+Oconee!Z267+Orangeburg!Z267+Pickens!Z267+Richland!Z267+Saluda!Z267+Spartanburg!Z267+Sumter!Z267+Union!Z267+Williamsburg!Z267+York!Z267)</f>
        <v>105688751</v>
      </c>
      <c r="AA267" s="86">
        <f>SUM(Abbeville!AA267+Aiken!AA267+Allendale!AA267+Anderson!AA267+Bamberg!AA267+Barnwell!AA267+Beaufort!AA267+Berkeley!AA267+Calhoun!AA267+Charleston!AA267+Cherokee!AA267+Chester!AA267+Chesterfield!AA267+Clarendon!AA267+Colleton!AA267+Darlington!AA267+Dorchester!AA267+Dillon!AA267+Edgefield!AA267+Fairfield!AA267+Florence!AA267+Georgetown!AA267+Greenville!AA267+Greenwood!AA267+Hampton!AA267+Horry!AA267+Jasper!AA267+Kershaw!AA267+Lancaster!AA267+Laurens!AA267+Lee!AA267+Lexington!AA267+McCormick!AA267+Marlboro!AA267+Marion!AA267+Newberry!AA267+Oconee!AA267+Orangeburg!AA267+Pickens!AA267+Richland!AA267+Saluda!AA267+Spartanburg!AA267+Sumter!AA267+Union!AA267+Williamsburg!AA267+York!AA267)</f>
        <v>106215818</v>
      </c>
      <c r="AB267" s="86">
        <v>108410223</v>
      </c>
      <c r="AC267" s="86">
        <v>113700076</v>
      </c>
      <c r="AD267" s="86">
        <v>107327138</v>
      </c>
      <c r="AE267" s="86">
        <v>111206193</v>
      </c>
      <c r="AF267" s="86">
        <v>110849419</v>
      </c>
      <c r="AG267" s="86">
        <v>112623587</v>
      </c>
      <c r="AH267" s="86">
        <v>116875509</v>
      </c>
      <c r="AI267" s="13">
        <v>1.2610002289538791E-2</v>
      </c>
      <c r="AJ267" s="13">
        <v>3.7753388195671658E-2</v>
      </c>
    </row>
    <row r="268" spans="1:36" ht="10.5" customHeight="1" x14ac:dyDescent="0.2">
      <c r="A268" s="14"/>
      <c r="B268" s="14"/>
      <c r="C268" s="14" t="s">
        <v>162</v>
      </c>
      <c r="D268" s="14"/>
      <c r="E268" s="14"/>
      <c r="F268" s="2"/>
      <c r="G268" s="11">
        <v>25881684</v>
      </c>
      <c r="H268" s="11">
        <v>25911806</v>
      </c>
      <c r="I268" s="11">
        <v>24885309</v>
      </c>
      <c r="J268" s="11">
        <v>26402018</v>
      </c>
      <c r="K268" s="11">
        <v>24997848</v>
      </c>
      <c r="L268" s="11">
        <v>25315170</v>
      </c>
      <c r="M268" s="11">
        <v>24610593</v>
      </c>
      <c r="N268" s="11">
        <v>25424878</v>
      </c>
      <c r="O268" s="11">
        <f>SUM(Abbeville!O268+Aiken!O268+Allendale!O268+Anderson!O268+Bamberg!O268+Barnwell!O268+Beaufort!O268+Berkeley!O268+Calhoun!O268+Charleston!O268+Cherokee!O268+Chester!O268+Chesterfield!O268+Clarendon!O268+Colleton!O268+Darlington!O268+Dorchester!O268+Dillon!O268+Edgefield!O268+Fairfield!O268+Florence!O268+Georgetown!O268+Greenville!O268+Greenwood!O268+Hampton!O268+Horry!O268+Jasper!O268+Kershaw!O268+Lancaster!O268+Laurens!O268+Lee!O268+Lexington!O268+Marion!O268+Marlboro!O268+McCormick!O268+Newberry!O268+Oconee!O268+Orangeburg!O268+Pickens!O268+Richland!O268+Saluda!O268+Spartanburg!O268+Sumter!O268+Union!O268+Williamsburg!O268+York!O268)</f>
        <v>24371064</v>
      </c>
      <c r="P268" s="11">
        <f>SUM(Abbeville!P268+Aiken!P268+Allendale!P268+Anderson!P268+Bamberg!P268+Barnwell!P268+Beaufort!P268+Berkeley!P268+Calhoun!P268+Charleston!P268+Cherokee!P268+Chester!P268+Chesterfield!P268+Clarendon!P268+Colleton!P268+Darlington!P268+Dorchester!P268+Dillon!P268+Edgefield!P268+Fairfield!P268+Florence!P268+Georgetown!P268+Greenville!P268+Greenwood!P268+Hampton!P268+Horry!P268+Jasper!P268+Kershaw!P268+Lancaster!P268+Laurens!P268+Lee!P268+Lexington!P268+Marion!P268+Marlboro!P268+McCormick!P268+Newberry!P268+Oconee!P268+Orangeburg!P268+Pickens!P268+Richland!P268+Saluda!P268+Spartanburg!P268+Sumter!P268+Union!P268+Williamsburg!P268+York!P268)</f>
        <v>24101829</v>
      </c>
      <c r="Q268" s="11">
        <f>SUM(Abbeville!Q268+Aiken!Q268+Allendale!Q268+Anderson!Q268+Bamberg!Q268+Barnwell!Q268+Beaufort!Q268+Berkeley!Q268+Calhoun!Q268+Charleston!Q268+Cherokee!Q268+Chester!Q268+Chesterfield!Q268+Clarendon!Q268+Colleton!Q268+Darlington!Q268+Dorchester!Q268+Dillon!Q268+Edgefield!Q268+Fairfield!Q268+Florence!Q268+Georgetown!Q268+Greenville!Q268+Greenwood!Q268+Hampton!Q268+Horry!Q268+Jasper!Q268+Kershaw!Q268+Lancaster!Q268+Laurens!Q268+Lee!Q268+Lexington!Q268+Marion!Q268+Marlboro!Q268+McCormick!Q268+Newberry!Q268+Oconee!Q268+Orangeburg!Q268+Pickens!Q268+Richland!Q268+Saluda!Q268+Spartanburg!Q268+Sumter!Q268+Union!Q268+Williamsburg!Q268+York!Q268)</f>
        <v>23556785</v>
      </c>
      <c r="R268" s="11">
        <f>SUM(Abbeville!R268+Aiken!R268+Allendale!R268+Anderson!R268+Bamberg!R268+Barnwell!R268+Beaufort!R268+Berkeley!R268+Calhoun!R268+Charleston!R268+Cherokee!R268+Chester!R268+Chesterfield!R268+Clarendon!R268+Colleton!R268+Darlington!R268+Dorchester!R268+Dillon!R268+Edgefield!R268+Fairfield!R268+Florence!R268+Georgetown!R268+Greenville!R268+Greenwood!R268+Hampton!R268+Horry!R268+Jasper!R268+Kershaw!R268+Lancaster!R268+Laurens!R268+Lee!R268+Lexington!R268+Marion!R268+Marlboro!R268+McCormick!R268+Newberry!R268+Oconee!R268+Orangeburg!R268+Pickens!R268+Richland!R268+Saluda!R268+Spartanburg!R268+Sumter!R268+Union!R268+Williamsburg!R268+York!R268)</f>
        <v>23319861</v>
      </c>
      <c r="S268" s="11">
        <f>SUM(Abbeville!S268+Aiken!S268+Allendale!S269+Anderson!S268+Bamberg!S268+Barnwell!S268+Beaufort!S268+Berkeley!S268+Calhoun!S268+Charleston!S268+Cherokee!S268+Chester!S268+Chesterfield!S268+Clarendon!S268+Colleton!S268+Darlington!S268+Dorchester!S268+Dillon!S268+Edgefield!S268+Fairfield!S268+Florence!S268+Georgetown!S268+Greenville!S268+Greenwood!S268+Hampton!S268+Horry!S268+Jasper!S268+Kershaw!S268+Lancaster!S268+Laurens!S268+Lee!S268+Lexington!S268+McCormick!S268+Marlboro!S268+Marion!S268+Newberry!S268+Oconee!S268+Orangeburg!S268+Pickens!S268+Richland!S268+Saluda!S268+Spartanburg!S268+Sumter!S268+Union!S268+Williamsburg!S268+York!S268)</f>
        <v>24364330</v>
      </c>
      <c r="T268" s="11">
        <f>SUM(Abbeville!T268+Aiken!T268+Allendale!T268+Anderson!T268+Bamberg!T268+Barnwell!T268+Beaufort!T268+Berkeley!T268+Calhoun!T268+Charleston!T268+Cherokee!T268+Chester!T268+Chesterfield!T268+Clarendon!T268+Colleton!T268+Darlington!T268+Dorchester!T268+Dillon!T268+Edgefield!T268+Fairfield!T268+Florence!T268+Georgetown!T268+Greenville!T268+Greenwood!T268+Hampton!T268+Horry!T268+Jasper!T268+Kershaw!T268+Lancaster!T268+Laurens!T268+Lee!T268+Lexington!T268+McCormick!T268+Marlboro!T268+Marion!T268+Newberry!T268+Oconee!T268+Orangeburg!T268+Pickens!T268+Richland!T268+Saluda!T268+Spartanburg!T268+Sumter!T268+Union!T268+Williamsburg!T268+York!T268)</f>
        <v>21976878</v>
      </c>
      <c r="U268" s="11">
        <f>SUM(Abbeville!U268+Aiken!U268+Allendale!U268+Anderson!U268+Bamberg!U268+Barnwell!U268+Beaufort!U268+Berkeley!U268+Calhoun!U268+Charleston!U268+Cherokee!U268+Chester!U268+Chesterfield!U268+Clarendon!U268+Colleton!U268+Darlington!U268+Dorchester!U268+Dillon!U268+Edgefield!U268+Fairfield!U268+Florence!U268+Georgetown!U268+Greenville!U268+Greenwood!U268+Hampton!U268+Horry!U268+Jasper!U268+Kershaw!U268+Lancaster!U268+Laurens!U268+Lee!U268+Lexington!U268+McCormick!U268+Marlboro!U268+Marion!U268+Newberry!U268+Oconee!U268+Orangeburg!U268+Pickens!U268+Richland!U268+Saluda!U268+Spartanburg!U268+Sumter!U268+Union!U268+Williamsburg!U268+York!U268)</f>
        <v>21300617</v>
      </c>
      <c r="V268" s="11">
        <f>SUM(Abbeville!V268+Aiken!V268+Allendale!V268+Anderson!V268+Bamberg!V268+Barnwell!V268+Beaufort!V268+Berkeley!V268+Calhoun!V268+Charleston!V268+Cherokee!V268+Chester!V268+Chesterfield!V268+Clarendon!V268+Colleton!V268+Darlington!V268+Dorchester!V268+Dillon!V268+Edgefield!V268+Fairfield!V268+Florence!V268+Georgetown!V268+Greenville!V268+Greenwood!V268+Hampton!V268+Horry!V268+Jasper!V268+Kershaw!V268+Lancaster!V268+Laurens!V268+Lee!V268+Lexington!V268+McCormick!V268+Marlboro!V268+Marion!V268+Newberry!V268+Oconee!V268+Orangeburg!V268+Pickens!V268+Richland!V268+Saluda!V268+Spartanburg!V268+Sumter!V268+Union!V268+Williamsburg!V268+York!V268)</f>
        <v>20755072</v>
      </c>
      <c r="W268" s="11">
        <f>SUM(Abbeville!W268+Aiken!W268+Allendale!W268+Anderson!W268+Bamberg!W268+Barnwell!W268+Beaufort!W268+Berkeley!W268+Calhoun!W268+Charleston!W268+Cherokee!W268+Chester!W268+Chesterfield!W268+Clarendon!W268+Colleton!W268+Darlington!W268+Dorchester!W268+Dillon!W268+Edgefield!W268+Fairfield!W268+Florence!W268+Georgetown!W268+Greenville!W268+Greenwood!W268+Hampton!W268+Horry!W268+Jasper!W268+Kershaw!W268+Lancaster!W268+Laurens!W268+Lee!W268+Lexington!W268+McCormick!W268+Marlboro!W268+Marion!W268+Newberry!W268+Oconee!W268+Orangeburg!W268+Pickens!W268+Richland!W268+Saluda!W268+Spartanburg!W268+Sumter!W268+Union!W268+Williamsburg!W268+York!W268)</f>
        <v>26964480</v>
      </c>
      <c r="X268" s="11">
        <f>SUM(Abbeville!X268+Aiken!X268+Allendale!X268+Anderson!X268+Bamberg!X268+Barnwell!X268+Beaufort!X268+Berkeley!X268+Calhoun!X268+Charleston!X268+Cherokee!X268+Chester!X268+Chesterfield!X268+Clarendon!X268+Colleton!X268+Darlington!X268+Dorchester!X268+Dillon!X268+Edgefield!X268+Fairfield!X268+Florence!X268+Georgetown!X268+Greenville!X268+Greenwood!X268+Hampton!X268+Horry!X268+Jasper!X268+Kershaw!X268+Lancaster!X268+Laurens!X268+Lee!X268+Lexington!X268+McCormick!X268+Marlboro!X268+Marion!X268+Newberry!X268+Oconee!X268+Orangeburg!X268+Pickens!X268+Richland!X268+Saluda!X268+Spartanburg!X268+Sumter!X268+Union!X268+Williamsburg!X268+York!X268)</f>
        <v>18987648</v>
      </c>
      <c r="Y268" s="86">
        <f>SUM(Abbeville!Y268+Aiken!Y268+Allendale!Y268+Anderson!Y268+Bamberg!Y268+Barnwell!Y268+Beaufort!Y268+Berkeley!Y268+Calhoun!Y268+Charleston!Y268+Cherokee!Y268+Chester!Y268+Chesterfield!Y268+Clarendon!Y268+Colleton!Y268+Darlington!Y268+Dorchester!Y268+Dillon!Y268+Edgefield!Y268+Fairfield!Y268+Florence!Y268+Georgetown!Y268+Greenville!Y268+Greenwood!Y268+Hampton!Y268+Horry!Y268+Jasper!Y268+Kershaw!Y268+Lancaster!Y268+Laurens!Y268+Lee!Y268+Lexington!Y268+McCormick!Y268+Marlboro!Y268+Marion!Y268+Newberry!Y268+Oconee!Y268+Orangeburg!Y268+Pickens!Y268+Richland!Y268+Saluda!Y268+Spartanburg!Y268+Sumter!Y268+Union!Y268+Williamsburg!Y268+York!Y268)</f>
        <v>24455707</v>
      </c>
      <c r="Z268" s="86">
        <f>SUM(Abbeville!Z268+Aiken!Z268+Allendale!Z268+Anderson!Z268+Bamberg!Z268+Barnwell!Z268+Beaufort!Z268+Berkeley!Z268+Calhoun!Z268+Charleston!Z268+Cherokee!Z268+Chester!Z268+Chesterfield!Z268+Clarendon!Z268+Colleton!Z268+Darlington!Z268+Dorchester!Z268+Dillon!Z268+Edgefield!Z268+Fairfield!Z268+Florence!Z268+Georgetown!Z268+Greenville!Z268+Greenwood!Z268+Hampton!Z268+Horry!Z268+Jasper!Z268+Kershaw!Z268+Lancaster!Z268+Laurens!Z268+Lee!Z268+Lexington!Z268+McCormick!Z268+Marlboro!Z268+Marion!Z268+Newberry!Z268+Oconee!Z268+Orangeburg!Z268+Pickens!Z268+Richland!Z268+Saluda!Z268+Spartanburg!Z268+Sumter!Z268+Union!Z268+Williamsburg!Z268+York!Z268)</f>
        <v>23764934</v>
      </c>
      <c r="AA268" s="86">
        <f>SUM(Abbeville!AA268+Aiken!AA268+Allendale!AA268+Anderson!AA268+Bamberg!AA268+Barnwell!AA268+Beaufort!AA268+Berkeley!AA268+Calhoun!AA268+Charleston!AA268+Cherokee!AA268+Chester!AA268+Chesterfield!AA268+Clarendon!AA268+Colleton!AA268+Darlington!AA268+Dorchester!AA268+Dillon!AA268+Edgefield!AA268+Fairfield!AA268+Florence!AA268+Georgetown!AA268+Greenville!AA268+Greenwood!AA268+Hampton!AA268+Horry!AA268+Jasper!AA268+Kershaw!AA268+Lancaster!AA268+Laurens!AA268+Lee!AA268+Lexington!AA268+McCormick!AA268+Marlboro!AA268+Marion!AA268+Newberry!AA268+Oconee!AA268+Orangeburg!AA268+Pickens!AA268+Richland!AA268+Saluda!AA268+Spartanburg!AA268+Sumter!AA268+Union!AA268+Williamsburg!AA268+York!AA268)</f>
        <v>23390443</v>
      </c>
      <c r="AB268" s="86">
        <v>27651659</v>
      </c>
      <c r="AC268" s="86">
        <v>29109281</v>
      </c>
      <c r="AD268" s="86">
        <v>17988349</v>
      </c>
      <c r="AE268" s="86">
        <v>21840482</v>
      </c>
      <c r="AF268" s="86">
        <v>17916012</v>
      </c>
      <c r="AG268" s="86">
        <v>17344613</v>
      </c>
      <c r="AH268" s="86">
        <v>27279687</v>
      </c>
      <c r="AI268" s="13">
        <v>-2.2546821880176093E-3</v>
      </c>
      <c r="AJ268" s="13">
        <v>0.57280459356458402</v>
      </c>
    </row>
    <row r="269" spans="1:36" ht="10.5" customHeight="1" x14ac:dyDescent="0.2">
      <c r="A269" s="14"/>
      <c r="B269" s="14"/>
      <c r="C269" s="14" t="s">
        <v>163</v>
      </c>
      <c r="D269" s="14"/>
      <c r="E269" s="14"/>
      <c r="F269" s="2"/>
      <c r="G269" s="11">
        <v>2460145510</v>
      </c>
      <c r="H269" s="11">
        <v>2585039274</v>
      </c>
      <c r="I269" s="11">
        <v>2652269229</v>
      </c>
      <c r="J269" s="11">
        <v>2720049028</v>
      </c>
      <c r="K269" s="11">
        <v>2811835640</v>
      </c>
      <c r="L269" s="11">
        <v>2904511502</v>
      </c>
      <c r="M269" s="11">
        <v>3077646760</v>
      </c>
      <c r="N269" s="11">
        <v>3461947317</v>
      </c>
      <c r="O269" s="11">
        <f>SUM(Abbeville!O269+Aiken!O269+Allendale!O269+Anderson!O269+Bamberg!O269+Barnwell!O269+Beaufort!O269+Berkeley!O269+Calhoun!O269+Charleston!O269+Cherokee!O269+Chester!O269+Chesterfield!O269+Clarendon!O269+Colleton!O269+Darlington!O269+Dorchester!O269+Dillon!O269+Edgefield!O269+Fairfield!O269+Florence!O269+Georgetown!O269+Greenville!O269+Greenwood!O269+Hampton!O269+Horry!O269+Jasper!O269+Kershaw!O269+Lancaster!O269+Laurens!O269+Lee!O269+Lexington!O269+Marion!O269+Marlboro!O269+McCormick!O269+Newberry!O269+Oconee!O269+Orangeburg!O269+Pickens!O269+Richland!O269+Saluda!O269+Spartanburg!O269+Sumter!O269+Union!O269+Williamsburg!O269+York!O269)</f>
        <v>3716561440</v>
      </c>
      <c r="P269" s="11">
        <f>SUM(Abbeville!P269+Aiken!P269+Allendale!P269+Anderson!P269+Bamberg!P269+Barnwell!P269+Beaufort!P269+Berkeley!P269+Calhoun!P269+Charleston!P269+Cherokee!P269+Chester!P269+Chesterfield!P269+Clarendon!P269+Colleton!P269+Darlington!P269+Dorchester!P269+Dillon!P269+Edgefield!P269+Fairfield!P269+Florence!P269+Georgetown!P269+Greenville!P269+Greenwood!P269+Hampton!P269+Horry!P269+Jasper!P269+Kershaw!P269+Lancaster!P269+Laurens!P269+Lee!P269+Lexington!P269+Marion!P269+Marlboro!P269+McCormick!P269+Newberry!P269+Oconee!P269+Orangeburg!P269+Pickens!P269+Richland!P269+Saluda!P269+Spartanburg!P269+Sumter!P269+Union!P269+Williamsburg!P269+York!P269)</f>
        <v>4368204628</v>
      </c>
      <c r="Q269" s="11">
        <f>SUM(Abbeville!Q269+Aiken!Q269+Allendale!Q269+Anderson!Q269+Bamberg!Q269+Barnwell!Q269+Beaufort!Q269+Berkeley!Q269+Calhoun!Q269+Charleston!Q269+Cherokee!Q269+Chester!Q269+Chesterfield!Q269+Clarendon!Q269+Colleton!Q269+Darlington!Q269+Dorchester!Q269+Dillon!Q269+Edgefield!Q269+Fairfield!Q269+Florence!Q269+Georgetown!Q269+Greenville!Q269+Greenwood!Q269+Hampton!Q269+Horry!Q269+Jasper!Q269+Kershaw!Q269+Lancaster!Q269+Laurens!Q269+Lee!Q269+Lexington!Q269+Marion!Q269+Marlboro!Q269+McCormick!Q269+Newberry!Q269+Oconee!Q269+Orangeburg!Q269+Pickens!Q269+Richland!Q269+Saluda!Q269+Spartanburg!Q269+Sumter!Q269+Union!Q269+Williamsburg!Q269+York!Q269)</f>
        <v>4521071582</v>
      </c>
      <c r="R269" s="11">
        <f>SUM(Abbeville!R269+Aiken!R269+Allendale!R269+Anderson!R269+Bamberg!R269+Barnwell!R269+Beaufort!R269+Berkeley!R269+Calhoun!R269+Charleston!R269+Cherokee!R269+Chester!R269+Chesterfield!R269+Clarendon!R269+Colleton!R269+Darlington!R269+Dorchester!R269+Dillon!R269+Edgefield!R269+Fairfield!R269+Florence!R269+Georgetown!R269+Greenville!R269+Greenwood!R269+Hampton!R269+Horry!R269+Jasper!R269+Kershaw!R269+Lancaster!R269+Laurens!R269+Lee!R269+Lexington!R269+Marion!R269+Marlboro!R269+McCormick!R269+Newberry!R269+Oconee!R269+Orangeburg!R269+Pickens!R269+Richland!R269+Saluda!R269+Spartanburg!R269+Sumter!R269+Union!R269+Williamsburg!R269+York!R269)</f>
        <v>4830517433</v>
      </c>
      <c r="S269" s="11">
        <f>SUM(Abbeville!S269+Aiken!S269+Allendale!S270+Anderson!S269+Bamberg!S269+Barnwell!S269+Beaufort!S269+Berkeley!S269+Calhoun!S269+Charleston!S269+Cherokee!S269+Chester!S269+Chesterfield!S269+Clarendon!S269+Colleton!S269+Darlington!S269+Dorchester!S269+Dillon!S269+Edgefield!S269+Fairfield!S269+Florence!S269+Georgetown!S269+Greenville!S269+Greenwood!S269+Hampton!S269+Horry!S269+Jasper!S269+Kershaw!S269+Lancaster!S269+Laurens!S269+Lee!S269+Lexington!S269+McCormick!S269+Marlboro!S269+Marion!S269+Newberry!S269+Oconee!S269+Orangeburg!S269+Pickens!S269+Richland!S269+Saluda!S269+Spartanburg!S269+Sumter!S269+Union!S269+Williamsburg!S269+York!S269)</f>
        <v>5338895499</v>
      </c>
      <c r="T269" s="11">
        <f>SUM(Abbeville!T269+Aiken!T269+Allendale!T269+Anderson!T269+Bamberg!T269+Barnwell!T269+Beaufort!T269+Berkeley!T269+Calhoun!T269+Charleston!T269+Cherokee!T269+Chester!T269+Chesterfield!T269+Clarendon!T269+Colleton!T269+Darlington!T269+Dorchester!T269+Dillon!T269+Edgefield!T269+Fairfield!T269+Florence!T269+Georgetown!T269+Greenville!T269+Greenwood!T269+Hampton!T269+Horry!T269+Jasper!T269+Kershaw!T269+Lancaster!T269+Laurens!T269+Lee!T269+Lexington!T269+McCormick!T269+Marlboro!T269+Marion!T269+Newberry!T269+Oconee!T269+Orangeburg!T269+Pickens!T269+Richland!T269+Saluda!T269+Spartanburg!T269+Sumter!T269+Union!T269+Williamsburg!T269+York!T269)</f>
        <v>6458403352</v>
      </c>
      <c r="U269" s="11">
        <f>SUM(Abbeville!U269+Aiken!U269+Allendale!U269+Anderson!U269+Bamberg!U269+Barnwell!U269+Beaufort!U269+Berkeley!U269+Calhoun!U269+Charleston!U269+Cherokee!U269+Chester!U269+Chesterfield!U269+Clarendon!U269+Colleton!U269+Darlington!U269+Dorchester!U269+Dillon!U269+Edgefield!U269+Fairfield!U269+Florence!U269+Georgetown!U269+Greenville!U269+Greenwood!U269+Hampton!U269+Horry!U269+Jasper!U269+Kershaw!U269+Lancaster!U269+Laurens!U269+Lee!U269+Lexington!U269+McCormick!U269+Marlboro!U269+Marion!U269+Newberry!U269+Oconee!U269+Orangeburg!U269+Pickens!U269+Richland!U269+Saluda!U269+Spartanburg!U269+Sumter!U269+Union!U269+Williamsburg!U269+York!U269)</f>
        <v>7102170451</v>
      </c>
      <c r="V269" s="11">
        <f>SUM(Abbeville!V269+Aiken!V269+Allendale!V269+Anderson!V269+Bamberg!V269+Barnwell!V269+Beaufort!V269+Berkeley!V269+Calhoun!V269+Charleston!V269+Cherokee!V269+Chester!V269+Chesterfield!V269+Clarendon!V269+Colleton!V269+Darlington!V269+Dorchester!V269+Dillon!V269+Edgefield!V269+Fairfield!V269+Florence!V269+Georgetown!V269+Greenville!V269+Greenwood!V269+Hampton!V269+Horry!V269+Jasper!V269+Kershaw!V269+Lancaster!V269+Laurens!V269+Lee!V269+Lexington!V269+McCormick!V269+Marlboro!V269+Marion!V269+Newberry!V269+Oconee!V269+Orangeburg!V269+Pickens!V269+Richland!V269+Saluda!V269+Spartanburg!V269+Sumter!V269+Union!V269+Williamsburg!V269+York!V269)</f>
        <v>7432424288</v>
      </c>
      <c r="W269" s="11">
        <f>SUM(Abbeville!W269+Aiken!W269+Allendale!W269+Anderson!W269+Bamberg!W269+Barnwell!W269+Beaufort!W269+Berkeley!W269+Calhoun!W269+Charleston!W269+Cherokee!W269+Chester!W269+Chesterfield!W269+Clarendon!W269+Colleton!W269+Darlington!W269+Dorchester!W269+Dillon!W269+Edgefield!W269+Fairfield!W269+Florence!W269+Georgetown!W269+Greenville!W269+Greenwood!W269+Hampton!W269+Horry!W269+Jasper!W269+Kershaw!W269+Lancaster!W269+Laurens!W269+Lee!W269+Lexington!W269+McCormick!W269+Marlboro!W269+Marion!W269+Newberry!W269+Oconee!W269+Orangeburg!W269+Pickens!W269+Richland!W269+Saluda!W269+Spartanburg!W269+Sumter!W269+Union!W269+Williamsburg!W269+York!W269)</f>
        <v>8041296636</v>
      </c>
      <c r="X269" s="11">
        <f>SUM(Abbeville!X269+Aiken!X269+Allendale!X269+Anderson!X269+Bamberg!X269+Barnwell!X269+Beaufort!X269+Berkeley!X269+Calhoun!X269+Charleston!X269+Cherokee!X269+Chester!X269+Chesterfield!X269+Clarendon!X269+Colleton!X269+Darlington!X269+Dorchester!X269+Dillon!X269+Edgefield!X269+Fairfield!X269+Florence!X269+Georgetown!X269+Greenville!X269+Greenwood!X269+Hampton!X269+Horry!X269+Jasper!X269+Kershaw!X269+Lancaster!X269+Laurens!X269+Lee!X269+Lexington!X269+McCormick!X269+Marlboro!X269+Marion!X269+Newberry!X269+Oconee!X269+Orangeburg!X269+Pickens!X269+Richland!X269+Saluda!X269+Spartanburg!X269+Sumter!X269+Union!X269+Williamsburg!X269+York!X269)</f>
        <v>8407894980</v>
      </c>
      <c r="Y269" s="86">
        <f>SUM(Abbeville!Y269+Aiken!Y269+Allendale!Y269+Anderson!Y269+Bamberg!Y269+Barnwell!Y269+Beaufort!Y269+Berkeley!Y269+Calhoun!Y269+Charleston!Y269+Cherokee!Y269+Chester!Y269+Chesterfield!Y269+Clarendon!Y269+Colleton!Y269+Darlington!Y269+Dorchester!Y269+Dillon!Y269+Edgefield!Y269+Fairfield!Y269+Florence!Y269+Georgetown!Y269+Greenville!Y269+Greenwood!Y269+Hampton!Y269+Horry!Y269+Jasper!Y269+Kershaw!Y269+Lancaster!Y269+Laurens!Y269+Lee!Y269+Lexington!Y269+McCormick!Y269+Marlboro!Y269+Marion!Y269+Newberry!Y269+Oconee!Y269+Orangeburg!Y269+Pickens!Y269+Richland!Y269+Saluda!Y269+Spartanburg!Y269+Sumter!Y269+Union!Y269+Williamsburg!Y269+York!Y269)</f>
        <v>8305998843</v>
      </c>
      <c r="Z269" s="86">
        <f>SUM(Abbeville!Z269+Aiken!Z269+Allendale!Z269+Anderson!Z269+Bamberg!Z269+Barnwell!Z269+Beaufort!Z269+Berkeley!Z269+Calhoun!Z269+Charleston!Z269+Cherokee!Z269+Chester!Z269+Chesterfield!Z269+Clarendon!Z269+Colleton!Z269+Darlington!Z269+Dorchester!Z269+Dillon!Z269+Edgefield!Z269+Fairfield!Z269+Florence!Z269+Georgetown!Z269+Greenville!Z269+Greenwood!Z269+Hampton!Z269+Horry!Z269+Jasper!Z269+Kershaw!Z269+Lancaster!Z269+Laurens!Z269+Lee!Z269+Lexington!Z269+McCormick!Z269+Marlboro!Z269+Marion!Z269+Newberry!Z269+Oconee!Z269+Orangeburg!Z269+Pickens!Z269+Richland!Z269+Saluda!Z269+Spartanburg!Z269+Sumter!Z269+Union!Z269+Williamsburg!Z269+York!Z269)</f>
        <v>8444498176</v>
      </c>
      <c r="AA269" s="86">
        <f>SUM(Abbeville!AA269+Aiken!AA269+Allendale!AA269+Anderson!AA269+Bamberg!AA269+Barnwell!AA269+Beaufort!AA269+Berkeley!AA269+Calhoun!AA269+Charleston!AA269+Cherokee!AA269+Chester!AA269+Chesterfield!AA269+Clarendon!AA269+Colleton!AA269+Darlington!AA269+Dorchester!AA269+Dillon!AA269+Edgefield!AA269+Fairfield!AA269+Florence!AA269+Georgetown!AA269+Greenville!AA269+Greenwood!AA269+Hampton!AA269+Horry!AA269+Jasper!AA269+Kershaw!AA269+Lancaster!AA269+Laurens!AA269+Lee!AA269+Lexington!AA269+McCormick!AA269+Marlboro!AA269+Marion!AA269+Newberry!AA269+Oconee!AA269+Orangeburg!AA269+Pickens!AA269+Richland!AA269+Saluda!AA269+Spartanburg!AA269+Sumter!AA269+Union!AA269+Williamsburg!AA269+York!AA269)</f>
        <v>8373341534</v>
      </c>
      <c r="AB269" s="86">
        <v>8457915217</v>
      </c>
      <c r="AC269" s="86">
        <v>8422118741</v>
      </c>
      <c r="AD269" s="86">
        <v>8670933186</v>
      </c>
      <c r="AE269" s="86">
        <v>8748855262</v>
      </c>
      <c r="AF269" s="86">
        <v>9115536576</v>
      </c>
      <c r="AG269" s="86">
        <v>9526149794</v>
      </c>
      <c r="AH269" s="86">
        <v>10093130361</v>
      </c>
      <c r="AI269" s="13">
        <v>2.9896919617968365E-2</v>
      </c>
      <c r="AJ269" s="13">
        <v>5.9518334191753945E-2</v>
      </c>
    </row>
    <row r="270" spans="1:36" ht="10.5" customHeight="1" x14ac:dyDescent="0.2">
      <c r="A270" s="14"/>
      <c r="B270" s="14"/>
      <c r="C270" s="14" t="s">
        <v>164</v>
      </c>
      <c r="D270" s="14"/>
      <c r="E270" s="14"/>
      <c r="F270" s="2"/>
      <c r="G270" s="11">
        <v>1258702432</v>
      </c>
      <c r="H270" s="11">
        <v>1512156204</v>
      </c>
      <c r="I270" s="11">
        <v>1596936342</v>
      </c>
      <c r="J270" s="11">
        <v>1776153162</v>
      </c>
      <c r="K270" s="11">
        <v>1957388036</v>
      </c>
      <c r="L270" s="11">
        <v>2016491742</v>
      </c>
      <c r="M270" s="11">
        <v>2111239998</v>
      </c>
      <c r="N270" s="11">
        <v>2297835902</v>
      </c>
      <c r="O270" s="11">
        <f>SUM(Abbeville!O270+Aiken!O270+Allendale!O270+Anderson!O270+Bamberg!O270+Barnwell!O270+Beaufort!O270+Berkeley!O270+Calhoun!O270+Charleston!O270+Cherokee!O270+Chester!O270+Chesterfield!O270+Clarendon!O270+Colleton!O270+Darlington!O270+Dorchester!O270+Dillon!O270+Edgefield!O270+Fairfield!O270+Florence!O270+Georgetown!O270+Greenville!O270+Greenwood!O270+Hampton!O270+Horry!O270+Jasper!O270+Kershaw!O270+Lancaster!O270+Laurens!O270+Lee!O270+Lexington!O270+Marion!O270+Marlboro!O270+McCormick!O270+Newberry!O270+Oconee!O270+Orangeburg!O270+Pickens!O270+Richland!O270+Saluda!O270+Spartanburg!O270+Sumter!O270+Union!O270+Williamsburg!O270+York!O270)</f>
        <v>2207688013</v>
      </c>
      <c r="P270" s="11">
        <f>SUM(Abbeville!P270+Aiken!P270+Allendale!P270+Anderson!P270+Bamberg!P270+Barnwell!P270+Beaufort!P270+Berkeley!P270+Calhoun!P270+Charleston!P270+Cherokee!P270+Chester!P270+Chesterfield!P270+Clarendon!P270+Colleton!P270+Darlington!P270+Dorchester!P270+Dillon!P270+Edgefield!P270+Fairfield!P270+Florence!P270+Georgetown!P270+Greenville!P270+Greenwood!P270+Hampton!P270+Horry!P270+Jasper!P270+Kershaw!P270+Lancaster!P270+Laurens!P270+Lee!P270+Lexington!P270+Marion!P270+Marlboro!P270+McCormick!P270+Newberry!P270+Oconee!P270+Orangeburg!P270+Pickens!P270+Richland!P270+Saluda!P270+Spartanburg!P270+Sumter!P270+Union!P270+Williamsburg!P270+York!P270)</f>
        <v>2209728562</v>
      </c>
      <c r="Q270" s="11">
        <f>SUM(Abbeville!Q270+Aiken!Q270+Allendale!Q270+Anderson!Q270+Bamberg!Q270+Barnwell!Q270+Beaufort!Q270+Berkeley!Q270+Calhoun!Q270+Charleston!Q270+Cherokee!Q270+Chester!Q270+Chesterfield!Q270+Clarendon!Q270+Colleton!Q270+Darlington!Q270+Dorchester!Q270+Dillon!Q270+Edgefield!Q270+Fairfield!Q270+Florence!Q270+Georgetown!Q270+Greenville!Q270+Greenwood!Q270+Hampton!Q270+Horry!Q270+Jasper!Q270+Kershaw!Q270+Lancaster!Q270+Laurens!Q270+Lee!Q270+Lexington!Q270+Marion!Q270+Marlboro!Q270+McCormick!Q270+Newberry!Q270+Oconee!Q270+Orangeburg!Q270+Pickens!Q270+Richland!Q270+Saluda!Q270+Spartanburg!Q270+Sumter!Q270+Union!Q270+Williamsburg!Q270+York!Q270)</f>
        <v>2147095451</v>
      </c>
      <c r="R270" s="11">
        <f>SUM(Abbeville!R270+Aiken!R270+Allendale!R270+Anderson!R270+Bamberg!R270+Barnwell!R270+Beaufort!R270+Berkeley!R270+Calhoun!R270+Charleston!R270+Cherokee!R270+Chester!R270+Chesterfield!R270+Clarendon!R270+Colleton!R270+Darlington!R270+Dorchester!R270+Dillon!R270+Edgefield!R270+Fairfield!R270+Florence!R270+Georgetown!R270+Greenville!R270+Greenwood!R270+Hampton!R270+Horry!R270+Jasper!R270+Kershaw!R270+Lancaster!R270+Laurens!R270+Lee!R270+Lexington!R270+Marion!R270+Marlboro!R270+McCormick!R270+Newberry!R270+Oconee!R270+Orangeburg!R270+Pickens!R270+Richland!R270+Saluda!R270+Spartanburg!R270+Sumter!R270+Union!R270+Williamsburg!R270+York!R270)</f>
        <v>2120497898</v>
      </c>
      <c r="S270" s="11">
        <f>SUM(Abbeville!S270+Aiken!S270+Allendale!S271+Anderson!S270+Bamberg!S270+Barnwell!S270+Beaufort!S270+Berkeley!S270+Calhoun!S270+Charleston!S270+Cherokee!S270+Chester!S270+Chesterfield!S270+Clarendon!S270+Colleton!S270+Darlington!S270+Dorchester!S270+Dillon!S270+Edgefield!S270+Fairfield!S270+Florence!S270+Georgetown!S270+Greenville!S270+Greenwood!S270+Hampton!S270+Horry!S270+Jasper!S270+Kershaw!S270+Lancaster!S270+Laurens!S270+Lee!S270+Lexington!S270+McCormick!S270+Marlboro!S270+Marion!S270+Newberry!S270+Oconee!S270+Orangeburg!S270+Pickens!S270+Richland!S270+Saluda!S270+Spartanburg!S270+Sumter!S270+Union!S270+Williamsburg!S270+York!S270)</f>
        <v>2058025300</v>
      </c>
      <c r="T270" s="11">
        <f>SUM(Abbeville!T270+Aiken!T270+Allendale!T270+Anderson!T270+Bamberg!T270+Barnwell!T270+Beaufort!T270+Berkeley!T270+Calhoun!T270+Charleston!T270+Cherokee!T270+Chester!T270+Chesterfield!T270+Clarendon!T270+Colleton!T270+Darlington!T270+Dorchester!T270+Dillon!T270+Edgefield!T270+Fairfield!T270+Florence!T270+Georgetown!T270+Greenville!T270+Greenwood!T270+Hampton!T270+Horry!T270+Jasper!T270+Kershaw!T270+Lancaster!T270+Laurens!T270+Lee!T270+Lexington!T270+McCormick!T270+Marlboro!T270+Marion!T270+Newberry!T270+Oconee!T270+Orangeburg!T270+Pickens!T270+Richland!T270+Saluda!T270+Spartanburg!T270+Sumter!T270+Union!T270+Williamsburg!T270+York!T270)</f>
        <v>1955674220</v>
      </c>
      <c r="U270" s="11">
        <f>SUM(Abbeville!U270+Aiken!U270+Allendale!U270+Anderson!U270+Bamberg!U270+Barnwell!U270+Beaufort!U270+Berkeley!U270+Calhoun!U270+Charleston!U270+Cherokee!U270+Chester!U270+Chesterfield!U270+Clarendon!U270+Colleton!U270+Darlington!U270+Dorchester!U270+Dillon!U270+Edgefield!U270+Fairfield!U270+Florence!U270+Georgetown!U270+Greenville!U270+Greenwood!U270+Hampton!U270+Horry!U270+Jasper!U270+Kershaw!U270+Lancaster!U270+Laurens!U270+Lee!U270+Lexington!U270+McCormick!U270+Marlboro!U270+Marion!U270+Newberry!U270+Oconee!U270+Orangeburg!U270+Pickens!U270+Richland!U270+Saluda!U270+Spartanburg!U270+Sumter!U270+Union!U270+Williamsburg!U270+York!U270)</f>
        <v>1951652358</v>
      </c>
      <c r="V270" s="11">
        <f>SUM(Abbeville!V270+Aiken!V270+Allendale!V270+Anderson!V270+Bamberg!V270+Barnwell!V270+Beaufort!V270+Berkeley!V270+Calhoun!V270+Charleston!V270+Cherokee!V270+Chester!V270+Chesterfield!V270+Clarendon!V270+Colleton!V270+Darlington!V270+Dorchester!V270+Dillon!V270+Edgefield!V270+Fairfield!V270+Florence!V270+Georgetown!V270+Greenville!V270+Greenwood!V270+Hampton!V270+Horry!V270+Jasper!V270+Kershaw!V270+Lancaster!V270+Laurens!V270+Lee!V270+Lexington!V270+McCormick!V270+Marlboro!V270+Marion!V270+Newberry!V270+Oconee!V270+Orangeburg!V270+Pickens!V270+Richland!V270+Saluda!V270+Spartanburg!V270+Sumter!V270+Union!V270+Williamsburg!V270+York!V270)</f>
        <v>1899992907</v>
      </c>
      <c r="W270" s="11">
        <f>SUM(Abbeville!W270+Aiken!W270+Allendale!W270+Anderson!W270+Bamberg!W270+Barnwell!W270+Beaufort!W270+Berkeley!W270+Calhoun!W270+Charleston!W270+Cherokee!W270+Chester!W270+Chesterfield!W270+Clarendon!W270+Colleton!W270+Darlington!W270+Dorchester!W270+Dillon!W270+Edgefield!W270+Fairfield!W270+Florence!W270+Georgetown!W270+Greenville!W270+Greenwood!W270+Hampton!W270+Horry!W270+Jasper!W270+Kershaw!W270+Lancaster!W270+Laurens!W270+Lee!W270+Lexington!W270+McCormick!W270+Marlboro!W270+Marion!W270+Newberry!W270+Oconee!W270+Orangeburg!W270+Pickens!W270+Richland!W270+Saluda!W270+Spartanburg!W270+Sumter!W270+Union!W270+Williamsburg!W270+York!W270)</f>
        <v>1839535797</v>
      </c>
      <c r="X270" s="11">
        <f>SUM(Abbeville!X270+Aiken!X270+Allendale!X270+Anderson!X270+Bamberg!X270+Barnwell!X270+Beaufort!X270+Berkeley!X270+Calhoun!X270+Charleston!X270+Cherokee!X270+Chester!X270+Chesterfield!X270+Clarendon!X270+Colleton!X270+Darlington!X270+Dorchester!X270+Dillon!X270+Edgefield!X270+Fairfield!X270+Florence!X270+Georgetown!X270+Greenville!X270+Greenwood!X270+Hampton!X270+Horry!X270+Jasper!X270+Kershaw!X270+Lancaster!X270+Laurens!X270+Lee!X270+Lexington!X270+McCormick!X270+Marlboro!X270+Marion!X270+Newberry!X270+Oconee!X270+Orangeburg!X270+Pickens!X270+Richland!X270+Saluda!X270+Spartanburg!X270+Sumter!X270+Union!X270+Williamsburg!X270+York!X270)</f>
        <v>1649225836</v>
      </c>
      <c r="Y270" s="86">
        <f>SUM(Abbeville!Y270+Aiken!Y270+Allendale!Y270+Anderson!Y270+Bamberg!Y270+Barnwell!Y270+Beaufort!Y270+Berkeley!Y270+Calhoun!Y270+Charleston!Y270+Cherokee!Y270+Chester!Y270+Chesterfield!Y270+Clarendon!Y270+Colleton!Y270+Darlington!Y270+Dorchester!Y270+Dillon!Y270+Edgefield!Y270+Fairfield!Y270+Florence!Y270+Georgetown!Y270+Greenville!Y270+Greenwood!Y270+Hampton!Y270+Horry!Y270+Jasper!Y270+Kershaw!Y270+Lancaster!Y270+Laurens!Y270+Lee!Y270+Lexington!Y270+McCormick!Y270+Marlboro!Y270+Marion!Y270+Newberry!Y270+Oconee!Y270+Orangeburg!Y270+Pickens!Y270+Richland!Y270+Saluda!Y270+Spartanburg!Y270+Sumter!Y270+Union!Y270+Williamsburg!Y270+York!Y270)</f>
        <v>1585607520</v>
      </c>
      <c r="Z270" s="86">
        <f>SUM(Abbeville!Z270+Aiken!Z270+Allendale!Z270+Anderson!Z270+Bamberg!Z270+Barnwell!Z270+Beaufort!Z270+Berkeley!Z270+Calhoun!Z270+Charleston!Z270+Cherokee!Z270+Chester!Z270+Chesterfield!Z270+Clarendon!Z270+Colleton!Z270+Darlington!Z270+Dorchester!Z270+Dillon!Z270+Edgefield!Z270+Fairfield!Z270+Florence!Z270+Georgetown!Z270+Greenville!Z270+Greenwood!Z270+Hampton!Z270+Horry!Z270+Jasper!Z270+Kershaw!Z270+Lancaster!Z270+Laurens!Z270+Lee!Z270+Lexington!Z270+McCormick!Z270+Marlboro!Z270+Marion!Z270+Newberry!Z270+Oconee!Z270+Orangeburg!Z270+Pickens!Z270+Richland!Z270+Saluda!Z270+Spartanburg!Z270+Sumter!Z270+Union!Z270+Williamsburg!Z270+York!Z270)</f>
        <v>1668790932</v>
      </c>
      <c r="AA270" s="86">
        <f>SUM(Abbeville!AA270+Aiken!AA270+Allendale!AA270+Anderson!AA270+Bamberg!AA270+Barnwell!AA270+Beaufort!AA270+Berkeley!AA270+Calhoun!AA270+Charleston!AA270+Cherokee!AA270+Chester!AA270+Chesterfield!AA270+Clarendon!AA270+Colleton!AA270+Darlington!AA270+Dorchester!AA270+Dillon!AA270+Edgefield!AA270+Fairfield!AA270+Florence!AA270+Georgetown!AA270+Greenville!AA270+Greenwood!AA270+Hampton!AA270+Horry!AA270+Jasper!AA270+Kershaw!AA270+Lancaster!AA270+Laurens!AA270+Lee!AA270+Lexington!AA270+McCormick!AA270+Marlboro!AA270+Marion!AA270+Newberry!AA270+Oconee!AA270+Orangeburg!AA270+Pickens!AA270+Richland!AA270+Saluda!AA270+Spartanburg!AA270+Sumter!AA270+Union!AA270+Williamsburg!AA270+York!AA270)</f>
        <v>1824549118</v>
      </c>
      <c r="AB270" s="86">
        <v>2049979417</v>
      </c>
      <c r="AC270" s="86">
        <v>2179322043</v>
      </c>
      <c r="AD270" s="86">
        <v>2294029774</v>
      </c>
      <c r="AE270" s="86">
        <v>2358883248</v>
      </c>
      <c r="AF270" s="86">
        <v>2358255213</v>
      </c>
      <c r="AG270" s="86">
        <v>2351022169</v>
      </c>
      <c r="AH270" s="86">
        <v>2417748332</v>
      </c>
      <c r="AI270" s="13">
        <v>2.7882799416850235E-2</v>
      </c>
      <c r="AJ270" s="13">
        <v>2.8381766824590076E-2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f>SUM(Abbeville!O271+Aiken!O271+Allendale!O271+Anderson!O271+Bamberg!O271+Barnwell!O271+Beaufort!O271+Berkeley!O271+Calhoun!O271+Charleston!O271+Cherokee!O271+Chester!O271+Chesterfield!O271+Clarendon!O271+Colleton!O271+Darlington!O271+Dorchester!O271+Dillon!O271+Edgefield!O271+Fairfield!O271+Florence!O271+Georgetown!O271+Greenville!O271+Greenwood!O271+Hampton!O271+Horry!O271+Jasper!O271+Kershaw!O271+Lancaster!O271+Laurens!O271+Lee!O271+Lexington!O271+Marion!O271+Marlboro!O271+McCormick!O271+Newberry!O271+Oconee!O271+Orangeburg!O271+Pickens!O271+Richland!O271+Saluda!O271+Spartanburg!O271+Sumter!O271+Union!O271+Williamsburg!O271+York!O271)</f>
        <v>211264035</v>
      </c>
      <c r="P271" s="11">
        <f>SUM(Abbeville!P271+Aiken!P271+Allendale!P271+Anderson!P271+Bamberg!P271+Barnwell!P271+Beaufort!P271+Berkeley!P271+Calhoun!P271+Charleston!P271+Cherokee!P271+Chester!P271+Chesterfield!P271+Clarendon!P271+Colleton!P271+Darlington!P271+Dorchester!P271+Dillon!P271+Edgefield!P271+Fairfield!P271+Florence!P271+Georgetown!P271+Greenville!P271+Greenwood!P271+Hampton!P271+Horry!P271+Jasper!P271+Kershaw!P271+Lancaster!P271+Laurens!P271+Lee!P271+Lexington!P271+Marion!P271+Marlboro!P271+McCormick!P271+Newberry!P271+Oconee!P271+Orangeburg!P271+Pickens!P271+Richland!P271+Saluda!P271+Spartanburg!P271+Sumter!P271+Union!P271+Williamsburg!P271+York!P271)</f>
        <v>223010089</v>
      </c>
      <c r="Q271" s="11">
        <f>SUM(Abbeville!Q271+Aiken!Q271+Allendale!Q271+Anderson!Q271+Bamberg!Q271+Barnwell!Q271+Beaufort!Q271+Berkeley!Q271+Calhoun!Q271+Charleston!Q271+Cherokee!Q271+Chester!Q271+Chesterfield!Q271+Clarendon!Q271+Colleton!Q271+Darlington!Q271+Dorchester!Q271+Dillon!Q271+Edgefield!Q271+Fairfield!Q271+Florence!Q271+Georgetown!Q271+Greenville!Q271+Greenwood!Q271+Hampton!Q271+Horry!Q271+Jasper!Q271+Kershaw!Q271+Lancaster!Q271+Laurens!Q271+Lee!Q271+Lexington!Q271+Marion!Q271+Marlboro!Q271+McCormick!Q271+Newberry!Q271+Oconee!Q271+Orangeburg!Q271+Pickens!Q271+Richland!Q271+Saluda!Q271+Spartanburg!Q271+Sumter!Q271+Union!Q271+Williamsburg!Q271+York!Q271)</f>
        <v>209572819</v>
      </c>
      <c r="R271" s="11">
        <f>SUM(Abbeville!R271+Aiken!R271+Allendale!R271+Anderson!R271+Bamberg!R271+Barnwell!R271+Beaufort!R271+Berkeley!R271+Calhoun!R271+Charleston!R271+Cherokee!R271+Chester!R271+Chesterfield!R271+Clarendon!R271+Colleton!R271+Darlington!R271+Dorchester!R271+Dillon!R271+Edgefield!R271+Fairfield!R271+Florence!R271+Georgetown!R271+Greenville!R271+Greenwood!R271+Hampton!R271+Horry!R271+Jasper!R271+Kershaw!R271+Lancaster!R271+Laurens!R271+Lee!R271+Lexington!R271+Marion!R271+Marlboro!R271+McCormick!R271+Newberry!R271+Oconee!R271+Orangeburg!R271+Pickens!R271+Richland!R271+Saluda!R271+Spartanburg!R271+Sumter!R271+Union!R271+Williamsburg!R271+York!R271)</f>
        <v>388425323</v>
      </c>
      <c r="S271" s="11">
        <f>SUM(Abbeville!S271+Aiken!S271+Allendale!S272+Anderson!S271+Bamberg!S271+Barnwell!S271+Beaufort!S271+Berkeley!S271+Calhoun!S271+Charleston!S271+Cherokee!S271+Chester!S271+Chesterfield!S271+Clarendon!S271+Colleton!S271+Darlington!S271+Dorchester!S271+Dillon!S271+Edgefield!S271+Fairfield!S271+Florence!S271+Georgetown!S271+Greenville!S271+Greenwood!S271+Hampton!S271+Horry!S271+Jasper!S271+Kershaw!S271+Lancaster!S271+Laurens!S271+Lee!S271+Lexington!S271+McCormick!S271+Marlboro!S271+Marion!S271+Newberry!S271+Oconee!S271+Orangeburg!S271+Pickens!S271+Richland!S271+Saluda!S271+Spartanburg!S271+Sumter!S271+Union!S271+Williamsburg!S271+York!S271)</f>
        <v>240695170</v>
      </c>
      <c r="T271" s="11">
        <f>SUM(Abbeville!T271+Aiken!T271+Allendale!T271+Anderson!T271+Bamberg!T271+Barnwell!T271+Beaufort!T271+Berkeley!T271+Calhoun!T271+Charleston!T271+Cherokee!T271+Chester!T271+Chesterfield!T271+Clarendon!T271+Colleton!T271+Darlington!T271+Dorchester!T271+Dillon!T271+Edgefield!T271+Fairfield!T271+Florence!T271+Georgetown!T271+Greenville!T271+Greenwood!T271+Hampton!T271+Horry!T271+Jasper!T271+Kershaw!T271+Lancaster!T271+Laurens!T271+Lee!T271+Lexington!T271+McCormick!T271+Marlboro!T271+Marion!T271+Newberry!T271+Oconee!T271+Orangeburg!T271+Pickens!T271+Richland!T271+Saluda!T271+Spartanburg!T271+Sumter!T271+Union!T271+Williamsburg!T271+York!T271)</f>
        <v>259879264</v>
      </c>
      <c r="U271" s="11">
        <f>SUM(Abbeville!U271+Aiken!U271+Allendale!U271+Anderson!U271+Bamberg!U271+Barnwell!U271+Beaufort!U271+Berkeley!U271+Calhoun!U271+Charleston!U271+Cherokee!U271+Chester!U271+Chesterfield!U271+Clarendon!U271+Colleton!U271+Darlington!U271+Dorchester!U271+Dillon!U271+Edgefield!U271+Fairfield!U271+Florence!U271+Georgetown!U271+Greenville!U271+Greenwood!U271+Hampton!U271+Horry!U271+Jasper!U271+Kershaw!U271+Lancaster!U271+Laurens!U271+Lee!U271+Lexington!U271+McCormick!U271+Marlboro!U271+Marion!U271+Newberry!U271+Oconee!U271+Orangeburg!U271+Pickens!U271+Richland!U271+Saluda!U271+Spartanburg!U271+Sumter!U271+Union!U271+Williamsburg!U271+York!U271)</f>
        <v>293753802</v>
      </c>
      <c r="V271" s="11">
        <f>SUM(Abbeville!V271+Aiken!V271+Allendale!V271+Anderson!V271+Bamberg!V271+Barnwell!V271+Beaufort!V271+Berkeley!V271+Calhoun!V271+Charleston!V271+Cherokee!V271+Chester!V271+Chesterfield!V271+Clarendon!V271+Colleton!V271+Darlington!V271+Dorchester!V271+Dillon!V271+Edgefield!V271+Fairfield!V271+Florence!V271+Georgetown!V271+Greenville!V271+Greenwood!V271+Hampton!V271+Horry!V271+Jasper!V271+Kershaw!V271+Lancaster!V271+Laurens!V271+Lee!V271+Lexington!V271+McCormick!V271+Marlboro!V271+Marion!V271+Newberry!V271+Oconee!V271+Orangeburg!V271+Pickens!V271+Richland!V271+Saluda!V271+Spartanburg!V271+Sumter!V271+Union!V271+Williamsburg!V271+York!V271)</f>
        <v>324640336</v>
      </c>
      <c r="W271" s="11">
        <f>SUM(Abbeville!W271+Aiken!W271+Allendale!W271+Anderson!W271+Bamberg!W271+Barnwell!W271+Beaufort!W271+Berkeley!W271+Calhoun!W271+Charleston!W271+Cherokee!W271+Chester!W271+Chesterfield!W271+Clarendon!W271+Colleton!W271+Darlington!W271+Dorchester!W271+Dillon!W271+Edgefield!W271+Fairfield!W271+Florence!W271+Georgetown!W271+Greenville!W271+Greenwood!W271+Hampton!W271+Horry!W271+Jasper!W271+Kershaw!W271+Lancaster!W271+Laurens!W271+Lee!W271+Lexington!W271+McCormick!W271+Marlboro!W271+Marion!W271+Newberry!W271+Oconee!W271+Orangeburg!W271+Pickens!W271+Richland!W271+Saluda!W271+Spartanburg!W271+Sumter!W271+Union!W271+Williamsburg!W271+York!W271)</f>
        <v>345571173</v>
      </c>
      <c r="X271" s="11">
        <f>SUM(Abbeville!X271+Aiken!X271+Allendale!X271+Anderson!X271+Bamberg!X271+Barnwell!X271+Beaufort!X271+Berkeley!X271+Calhoun!X271+Charleston!X271+Cherokee!X271+Chester!X271+Chesterfield!X271+Clarendon!X271+Colleton!X271+Darlington!X271+Dorchester!X271+Dillon!X271+Edgefield!X271+Fairfield!X271+Florence!X271+Georgetown!X271+Greenville!X271+Greenwood!X271+Hampton!X271+Horry!X271+Jasper!X271+Kershaw!X271+Lancaster!X271+Laurens!X271+Lee!X271+Lexington!X271+McCormick!X271+Marlboro!X271+Marion!X271+Newberry!X271+Oconee!X271+Orangeburg!X271+Pickens!X271+Richland!X271+Saluda!X271+Spartanburg!X271+Sumter!X271+Union!X271+Williamsburg!X271+York!X271)</f>
        <v>356538507</v>
      </c>
      <c r="Y271" s="86">
        <f>SUM(Abbeville!Y271+Aiken!Y271+Allendale!Y271+Anderson!Y271+Bamberg!Y271+Barnwell!Y271+Beaufort!Y271+Berkeley!Y271+Calhoun!Y271+Charleston!Y271+Cherokee!Y271+Chester!Y271+Chesterfield!Y271+Clarendon!Y271+Colleton!Y271+Darlington!Y271+Dorchester!Y271+Dillon!Y271+Edgefield!Y271+Fairfield!Y271+Florence!Y271+Georgetown!Y271+Greenville!Y271+Greenwood!Y271+Hampton!Y271+Horry!Y271+Jasper!Y271+Kershaw!Y271+Lancaster!Y271+Laurens!Y271+Lee!Y271+Lexington!Y271+McCormick!Y271+Marlboro!Y271+Marion!Y271+Newberry!Y271+Oconee!Y271+Orangeburg!Y271+Pickens!Y271+Richland!Y271+Saluda!Y271+Spartanburg!Y271+Sumter!Y271+Union!Y271+Williamsburg!Y271+York!Y271)</f>
        <v>336644891</v>
      </c>
      <c r="Z271" s="86">
        <f>SUM(Abbeville!Z271+Aiken!Z271+Allendale!Z271+Anderson!Z271+Bamberg!Z271+Barnwell!Z271+Beaufort!Z271+Berkeley!Z271+Calhoun!Z271+Charleston!Z271+Cherokee!Z271+Chester!Z271+Chesterfield!Z271+Clarendon!Z271+Colleton!Z271+Darlington!Z271+Dorchester!Z271+Dillon!Z271+Edgefield!Z271+Fairfield!Z271+Florence!Z271+Georgetown!Z271+Greenville!Z271+Greenwood!Z271+Hampton!Z271+Horry!Z271+Jasper!Z271+Kershaw!Z271+Lancaster!Z271+Laurens!Z271+Lee!Z271+Lexington!Z271+McCormick!Z271+Marlboro!Z271+Marion!Z271+Newberry!Z271+Oconee!Z271+Orangeburg!Z271+Pickens!Z271+Richland!Z271+Saluda!Z271+Spartanburg!Z271+Sumter!Z271+Union!Z271+Williamsburg!Z271+York!Z271)</f>
        <v>316844891</v>
      </c>
      <c r="AA271" s="86">
        <f>SUM(Abbeville!AA271+Aiken!AA271+Allendale!AA271+Anderson!AA271+Bamberg!AA271+Barnwell!AA271+Beaufort!AA271+Berkeley!AA271+Calhoun!AA271+Charleston!AA271+Cherokee!AA271+Chester!AA271+Chesterfield!AA271+Clarendon!AA271+Colleton!AA271+Darlington!AA271+Dorchester!AA271+Dillon!AA271+Edgefield!AA271+Fairfield!AA271+Florence!AA271+Georgetown!AA271+Greenville!AA271+Greenwood!AA271+Hampton!AA271+Horry!AA271+Jasper!AA271+Kershaw!AA271+Lancaster!AA271+Laurens!AA271+Lee!AA271+Lexington!AA271+McCormick!AA271+Marlboro!AA271+Marion!AA271+Newberry!AA271+Oconee!AA271+Orangeburg!AA271+Pickens!AA271+Richland!AA271+Saluda!AA271+Spartanburg!AA271+Sumter!AA271+Union!AA271+Williamsburg!AA271+York!AA271)</f>
        <v>300163685</v>
      </c>
      <c r="AB271" s="86">
        <v>298060472</v>
      </c>
      <c r="AC271" s="86">
        <v>299634604</v>
      </c>
      <c r="AD271" s="86">
        <v>312822437</v>
      </c>
      <c r="AE271" s="86">
        <v>323857758</v>
      </c>
      <c r="AF271" s="86">
        <v>342369769</v>
      </c>
      <c r="AG271" s="86">
        <v>346152839</v>
      </c>
      <c r="AH271" s="86">
        <v>374015829</v>
      </c>
      <c r="AI271" s="13">
        <v>3.8558424529393953E-2</v>
      </c>
      <c r="AJ271" s="13">
        <v>8.0493316421998209E-2</v>
      </c>
    </row>
    <row r="272" spans="1:36" ht="10.5" customHeight="1" x14ac:dyDescent="0.2">
      <c r="A272" s="14"/>
      <c r="B272" s="14"/>
      <c r="C272" s="14" t="s">
        <v>166</v>
      </c>
      <c r="D272" s="14"/>
      <c r="E272" s="14"/>
      <c r="F272" s="2"/>
      <c r="G272" s="11">
        <v>1380572427.0621741</v>
      </c>
      <c r="H272" s="11">
        <v>1455619455.225399</v>
      </c>
      <c r="I272" s="11">
        <v>1526459982.9065535</v>
      </c>
      <c r="J272" s="11">
        <v>1605987871.8825784</v>
      </c>
      <c r="K272" s="11">
        <v>1687186977</v>
      </c>
      <c r="L272" s="11">
        <v>1468579460</v>
      </c>
      <c r="M272" s="11">
        <v>1435497546</v>
      </c>
      <c r="N272" s="11">
        <v>1451965431</v>
      </c>
      <c r="O272" s="11">
        <f>SUM(Abbeville!O272+Aiken!O272+Allendale!O272+Anderson!O272+Bamberg!O272+Barnwell!O272+Beaufort!O272+Berkeley!O272+Calhoun!O272+Charleston!O272+Cherokee!O272+Chester!O272+Chesterfield!O272+Clarendon!O272+Colleton!O272+Darlington!O272+Dorchester!O272+Dillon!O272+Edgefield!O272+Fairfield!O272+Florence!O272+Georgetown!O272+Greenville!O272+Greenwood!O272+Hampton!O272+Horry!O272+Jasper!O272+Kershaw!O272+Lancaster!O272+Laurens!O272+Lee!O272+Lexington!O272+Marion!O272+Marlboro!O272+McCormick!O272+Newberry!O272+Oconee!O272+Orangeburg!O272+Pickens!O272+Richland!O272+Saluda!O272+Spartanburg!O272+Sumter!O272+Union!O272+Williamsburg!O272+York!O272)</f>
        <v>1412608389</v>
      </c>
      <c r="P272" s="11">
        <f>SUM(Abbeville!P272+Aiken!P272+Allendale!P272+Anderson!P272+Bamberg!P272+Barnwell!P272+Beaufort!P272+Berkeley!P272+Calhoun!P272+Charleston!P272+Cherokee!P272+Chester!P272+Chesterfield!P272+Clarendon!P272+Colleton!P272+Darlington!P272+Dorchester!P272+Dillon!P272+Edgefield!P272+Fairfield!P272+Florence!P272+Georgetown!P272+Greenville!P272+Greenwood!P272+Hampton!P272+Horry!P272+Jasper!P272+Kershaw!P272+Lancaster!P272+Laurens!P272+Lee!P272+Lexington!P272+Marion!P272+Marlboro!P272+McCormick!P272+Newberry!P272+Oconee!P272+Orangeburg!P272+Pickens!P272+Richland!P272+Saluda!P272+Spartanburg!P272+Sumter!P272+Union!P272+Williamsburg!P272+York!P272)</f>
        <v>1350906592</v>
      </c>
      <c r="Q272" s="11">
        <f>SUM(Abbeville!Q272+Aiken!Q272+Allendale!Q272+Anderson!Q272+Bamberg!Q272+Barnwell!Q272+Beaufort!Q272+Berkeley!Q272+Calhoun!Q272+Charleston!Q272+Cherokee!Q272+Chester!Q272+Chesterfield!Q272+Clarendon!Q272+Colleton!Q272+Darlington!Q272+Dorchester!Q272+Dillon!Q272+Edgefield!Q272+Fairfield!Q272+Florence!Q272+Georgetown!Q272+Greenville!Q272+Greenwood!Q272+Hampton!Q272+Horry!Q272+Jasper!Q272+Kershaw!Q272+Lancaster!Q272+Laurens!Q272+Lee!Q272+Lexington!Q272+Marion!Q272+Marlboro!Q272+McCormick!Q272+Newberry!Q272+Oconee!Q272+Orangeburg!Q272+Pickens!Q272+Richland!Q272+Saluda!Q272+Spartanburg!Q272+Sumter!Q272+Union!Q272+Williamsburg!Q272+York!Q272)</f>
        <v>1281480031</v>
      </c>
      <c r="R272" s="11">
        <f>SUM(Abbeville!R272+Aiken!R272+Allendale!R272+Anderson!R272+Bamberg!R272+Barnwell!R272+Beaufort!R272+Berkeley!R272+Calhoun!R272+Charleston!R272+Cherokee!R272+Chester!R272+Chesterfield!R272+Clarendon!R272+Colleton!R272+Darlington!R272+Dorchester!R272+Dillon!R272+Edgefield!R272+Fairfield!R272+Florence!R272+Georgetown!R272+Greenville!R272+Greenwood!R272+Hampton!R272+Horry!R272+Jasper!R272+Kershaw!R272+Lancaster!R272+Laurens!R272+Lee!R272+Lexington!R272+Marion!R272+Marlboro!R272+McCormick!R272+Newberry!R272+Oconee!R272+Orangeburg!R272+Pickens!R272+Richland!R272+Saluda!R272+Spartanburg!R272+Sumter!R272+Union!R272+Williamsburg!R272+York!R272)</f>
        <v>1230088735</v>
      </c>
      <c r="S272" s="11">
        <f>SUM(Abbeville!S272+Aiken!S272+Allendale!S272+Anderson!S272+Bamberg!S272+Barnwell!S272+Beaufort!S272+Berkeley!S272+Calhoun!S272+Charleston!S272+Cherokee!S272+Chester!S272+Chesterfield!S272+Clarendon!S272+Colleton!S272+Darlington!S272+Dorchester!S272+Dillon!S272+Edgefield!S272+Fairfield!S272+Florence!S272+Georgetown!S272+Greenville!S272+Greenwood!S272+Hampton!S272+Horry!S272+Jasper!S272+Kershaw!S272+Lancaster!S272+Laurens!S272+Lee!S272+Lexington!S272+McCormick!S272+Marlboro!S272+Marion!S272+Newberry!S272+Oconee!S272+Orangeburg!S272+Pickens!S272+Richland!S272+Saluda!S272+Spartanburg!S272+Sumter!S272+Union!S272+Williamsburg!S272+York!S272)</f>
        <v>1154131654</v>
      </c>
      <c r="T272" s="11">
        <f>SUM(Abbeville!T272+Aiken!T272+Allendale!T272+Anderson!T272+Bamberg!T272+Barnwell!T272+Beaufort!T272+Berkeley!T272+Calhoun!T272+Charleston!T272+Cherokee!T272+Chester!T272+Chesterfield!T272+Clarendon!T272+Colleton!T272+Darlington!T272+Dorchester!T272+Dillon!T272+Edgefield!T272+Fairfield!T272+Florence!T272+Georgetown!T272+Greenville!T272+Greenwood!T272+Hampton!T272+Horry!T272+Jasper!T272+Kershaw!T272+Lancaster!T272+Laurens!T272+Lee!T272+Lexington!T272+McCormick!T272+Marlboro!T272+Marion!T272+Newberry!T272+Oconee!T272+Orangeburg!T272+Pickens!T272+Richland!T272+Saluda!T272+Spartanburg!T272+Sumter!T272+Union!T272+Williamsburg!T272+York!T272)</f>
        <v>1123995361</v>
      </c>
      <c r="U272" s="11">
        <f>SUM(Abbeville!U272+Aiken!U272+Allendale!U272+Anderson!U272+Bamberg!U272+Barnwell!U272+Beaufort!U272+Berkeley!U272+Calhoun!U272+Charleston!U272+Cherokee!U272+Chester!U272+Chesterfield!U272+Clarendon!U272+Colleton!U272+Darlington!U272+Dorchester!U272+Dillon!U272+Edgefield!U272+Fairfield!U272+Florence!U272+Georgetown!U272+Greenville!U272+Greenwood!U272+Hampton!U272+Horry!U272+Jasper!U272+Kershaw!U272+Lancaster!U272+Laurens!U272+Lee!U272+Lexington!U272+McCormick!U272+Marlboro!U272+Marion!U272+Newberry!U272+Oconee!U272+Orangeburg!U272+Pickens!U272+Richland!U272+Saluda!U272+Spartanburg!U272+Sumter!U272+Union!U272+Williamsburg!U272+York!U272)</f>
        <v>1070925510</v>
      </c>
      <c r="V272" s="11">
        <f>SUM(Abbeville!V272+Aiken!V272+Allendale!V272+Anderson!V272+Bamberg!V272+Barnwell!V272+Beaufort!V272+Berkeley!V272+Calhoun!V272+Charleston!V272+Cherokee!V272+Chester!V272+Chesterfield!V272+Clarendon!V272+Colleton!V272+Darlington!V272+Dorchester!V272+Dillon!V272+Edgefield!V272+Fairfield!V272+Florence!V272+Georgetown!V272+Greenville!V272+Greenwood!V272+Hampton!V272+Horry!V272+Jasper!V272+Kershaw!V272+Lancaster!V272+Laurens!V272+Lee!V272+Lexington!V272+McCormick!V272+Marlboro!V272+Marion!V272+Newberry!V272+Oconee!V272+Orangeburg!V272+Pickens!V272+Richland!V272+Saluda!V272+Spartanburg!V272+Sumter!V272+Union!V272+Williamsburg!V272+York!V272)</f>
        <v>1040883590</v>
      </c>
      <c r="W272" s="11">
        <f>SUM(Abbeville!W272+Aiken!W272+Allendale!W272+Anderson!W272+Bamberg!W272+Barnwell!W272+Beaufort!W272+Berkeley!W272+Calhoun!W272+Charleston!W272+Cherokee!W272+Chester!W272+Chesterfield!W272+Clarendon!W272+Colleton!W272+Darlington!W272+Dorchester!W272+Dillon!W272+Edgefield!W272+Fairfield!W272+Florence!W272+Georgetown!W272+Greenville!W272+Greenwood!W272+Hampton!W272+Horry!W272+Jasper!W272+Kershaw!W272+Lancaster!W272+Laurens!W272+Lee!W272+Lexington!W272+McCormick!W272+Marlboro!W272+Marion!W272+Newberry!W272+Oconee!W272+Orangeburg!W272+Pickens!W272+Richland!W272+Saluda!W272+Spartanburg!W272+Sumter!W272+Union!W272+Williamsburg!W272+York!W272)</f>
        <v>1022551931</v>
      </c>
      <c r="X272" s="11">
        <f>SUM(Abbeville!X272+Aiken!X272+Allendale!X272+Anderson!X272+Bamberg!X272+Barnwell!X272+Beaufort!X272+Berkeley!X272+Calhoun!X272+Charleston!X272+Cherokee!X272+Chester!X272+Chesterfield!X272+Clarendon!X272+Colleton!X272+Darlington!X272+Dorchester!X272+Dillon!X272+Edgefield!X272+Fairfield!X272+Florence!X272+Georgetown!X272+Greenville!X272+Greenwood!X272+Hampton!X272+Horry!X272+Jasper!X272+Kershaw!X272+Lancaster!X272+Laurens!X272+Lee!X272+Lexington!X272+McCormick!X272+Marlboro!X272+Marion!X272+Newberry!X272+Oconee!X272+Orangeburg!X272+Pickens!X272+Richland!X272+Saluda!X272+Spartanburg!X272+Sumter!X272+Union!X272+Williamsburg!X272+York!X272)</f>
        <v>994239242</v>
      </c>
      <c r="Y272" s="86">
        <f>SUM(Abbeville!Y272+Aiken!Y272+Allendale!Y272+Anderson!Y272+Bamberg!Y272+Barnwell!Y272+Beaufort!Y272+Berkeley!Y272+Calhoun!Y272+Charleston!Y272+Cherokee!Y272+Chester!Y272+Chesterfield!Y272+Clarendon!Y272+Colleton!Y272+Darlington!Y272+Dorchester!Y272+Dillon!Y272+Edgefield!Y272+Fairfield!Y272+Florence!Y272+Georgetown!Y272+Greenville!Y272+Greenwood!Y272+Hampton!Y272+Horry!Y272+Jasper!Y272+Kershaw!Y272+Lancaster!Y272+Laurens!Y272+Lee!Y272+Lexington!Y272+McCormick!Y272+Marlboro!Y272+Marion!Y272+Newberry!Y272+Oconee!Y272+Orangeburg!Y272+Pickens!Y272+Richland!Y272+Saluda!Y272+Spartanburg!Y272+Sumter!Y272+Union!Y272+Williamsburg!Y272+York!Y272)</f>
        <v>971248011</v>
      </c>
      <c r="Z272" s="86">
        <f>SUM(Abbeville!Z272+Aiken!Z272+Allendale!Z272+Anderson!Z272+Bamberg!Z272+Barnwell!Z272+Beaufort!Z272+Berkeley!Z272+Calhoun!Z272+Charleston!Z272+Cherokee!Z272+Chester!Z272+Chesterfield!Z272+Clarendon!Z272+Colleton!Z272+Darlington!Z272+Dorchester!Z272+Dillon!Z272+Edgefield!Z272+Fairfield!Z272+Florence!Z272+Georgetown!Z272+Greenville!Z272+Greenwood!Z272+Hampton!Z272+Horry!Z272+Jasper!Z272+Kershaw!Z272+Lancaster!Z272+Laurens!Z272+Lee!Z272+Lexington!Z272+McCormick!Z272+Marlboro!Z272+Marion!Z272+Newberry!Z272+Oconee!Z272+Orangeburg!Z272+Pickens!Z272+Richland!Z272+Saluda!Z272+Spartanburg!Z272+Sumter!Z272+Union!Z272+Williamsburg!Z272+York!Z272)</f>
        <v>944782440</v>
      </c>
      <c r="AA272" s="86">
        <f>SUM(Abbeville!AA272+Aiken!AA272+Allendale!AA272+Anderson!AA272+Bamberg!AA272+Barnwell!AA272+Beaufort!AA272+Berkeley!AA272+Calhoun!AA272+Charleston!AA272+Cherokee!AA272+Chester!AA272+Chesterfield!AA272+Clarendon!AA272+Colleton!AA272+Darlington!AA272+Dorchester!AA272+Dillon!AA272+Edgefield!AA272+Fairfield!AA272+Florence!AA272+Georgetown!AA272+Greenville!AA272+Greenwood!AA272+Hampton!AA272+Horry!AA272+Jasper!AA272+Kershaw!AA272+Lancaster!AA272+Laurens!AA272+Lee!AA272+Lexington!AA272+McCormick!AA272+Marlboro!AA272+Marion!AA272+Newberry!AA272+Oconee!AA272+Orangeburg!AA272+Pickens!AA272+Richland!AA272+Saluda!AA272+Spartanburg!AA272+Sumter!AA272+Union!AA272+Williamsburg!AA272+York!AA272)</f>
        <v>909989048</v>
      </c>
      <c r="AB272" s="86">
        <v>879542677</v>
      </c>
      <c r="AC272" s="86">
        <v>869952742</v>
      </c>
      <c r="AD272" s="86">
        <v>841233538</v>
      </c>
      <c r="AE272" s="86">
        <v>802654517</v>
      </c>
      <c r="AF272" s="86">
        <v>814237657</v>
      </c>
      <c r="AG272" s="86">
        <v>828495413</v>
      </c>
      <c r="AH272" s="86">
        <v>856692602</v>
      </c>
      <c r="AI272" s="13">
        <v>-4.377544446499182E-3</v>
      </c>
      <c r="AJ272" s="13">
        <v>3.4034212570830495E-2</v>
      </c>
    </row>
    <row r="273" spans="1:43" ht="10.5" customHeight="1" x14ac:dyDescent="0.2">
      <c r="A273" s="14"/>
      <c r="B273" s="14"/>
      <c r="C273" s="14" t="s">
        <v>167</v>
      </c>
      <c r="D273" s="14"/>
      <c r="E273" s="14"/>
      <c r="F273" s="2"/>
      <c r="G273" s="11">
        <v>1021146506</v>
      </c>
      <c r="H273" s="11">
        <v>1019676759</v>
      </c>
      <c r="I273" s="11">
        <v>1061775275</v>
      </c>
      <c r="J273" s="11">
        <v>1096399982</v>
      </c>
      <c r="K273" s="11">
        <v>1130902752</v>
      </c>
      <c r="L273" s="11">
        <v>1195120039</v>
      </c>
      <c r="M273" s="11">
        <v>1221991106</v>
      </c>
      <c r="N273" s="11">
        <v>1254909928</v>
      </c>
      <c r="O273" s="11">
        <f>SUM(Abbeville!O273+Aiken!O273+Allendale!O273+Anderson!O273+Bamberg!O273+Barnwell!O273+Beaufort!O273+Berkeley!O273+Calhoun!O273+Charleston!O273+Cherokee!O273+Chester!O273+Chesterfield!O273+Clarendon!O273+Colleton!O273+Darlington!O273+Dorchester!O273+Dillon!O273+Edgefield!O273+Fairfield!O273+Florence!O273+Georgetown!O273+Greenville!O273+Greenwood!O273+Hampton!O273+Horry!O273+Jasper!O273+Kershaw!O273+Lancaster!O273+Laurens!O273+Lee!O273+Lexington!O273+Marion!O273+Marlboro!O273+McCormick!O273+Newberry!O273+Oconee!O273+Orangeburg!O273+Pickens!O273+Richland!O273+Saluda!O273+Spartanburg!O273+Sumter!O273+Union!O273+Williamsburg!O273+York!O273)</f>
        <v>1310901932</v>
      </c>
      <c r="P273" s="11">
        <f>SUM(Abbeville!P273+Aiken!P273+Allendale!P273+Anderson!P273+Bamberg!P273+Barnwell!P273+Beaufort!P273+Berkeley!P273+Calhoun!P273+Charleston!P273+Cherokee!P273+Chester!P273+Chesterfield!P273+Clarendon!P273+Colleton!P273+Darlington!P273+Dorchester!P273+Dillon!P273+Edgefield!P273+Fairfield!P273+Florence!P273+Georgetown!P273+Greenville!P273+Greenwood!P273+Hampton!P273+Horry!P273+Jasper!P273+Kershaw!P273+Lancaster!P273+Laurens!P273+Lee!P273+Lexington!P273+Marion!P273+Marlboro!P273+McCormick!P273+Newberry!P273+Oconee!P273+Orangeburg!P273+Pickens!P273+Richland!P273+Saluda!P273+Spartanburg!P273+Sumter!P273+Union!P273+Williamsburg!P273+York!P273)</f>
        <v>1347207903</v>
      </c>
      <c r="Q273" s="11">
        <f>SUM(Abbeville!Q273+Aiken!Q273+Allendale!Q273+Anderson!Q273+Bamberg!Q273+Barnwell!Q273+Beaufort!Q273+Berkeley!Q273+Calhoun!Q273+Charleston!Q273+Cherokee!Q273+Chester!Q273+Chesterfield!Q273+Clarendon!Q273+Colleton!Q273+Darlington!Q273+Dorchester!Q273+Dillon!Q273+Edgefield!Q273+Fairfield!Q273+Florence!Q273+Georgetown!Q273+Greenville!Q273+Greenwood!Q273+Hampton!Q273+Horry!Q273+Jasper!Q273+Kershaw!Q273+Lancaster!Q273+Laurens!Q273+Lee!Q273+Lexington!Q273+Marion!Q273+Marlboro!Q273+McCormick!Q273+Newberry!Q273+Oconee!Q273+Orangeburg!Q273+Pickens!Q273+Richland!Q273+Saluda!Q273+Spartanburg!Q273+Sumter!Q273+Union!Q273+Williamsburg!Q273+York!Q273)</f>
        <v>1361458842</v>
      </c>
      <c r="R273" s="11">
        <f>SUM(Abbeville!R273+Aiken!R273+Allendale!R273+Anderson!R273+Bamberg!R273+Barnwell!R273+Beaufort!R273+Berkeley!R273+Calhoun!R273+Charleston!R273+Cherokee!R273+Chester!R273+Chesterfield!R273+Clarendon!R273+Colleton!R273+Darlington!R273+Dorchester!R273+Dillon!R273+Edgefield!R273+Fairfield!R273+Florence!R273+Georgetown!R273+Greenville!R273+Greenwood!R273+Hampton!R273+Horry!R273+Jasper!R273+Kershaw!R273+Lancaster!R273+Laurens!R273+Lee!R273+Lexington!R273+Marion!R273+Marlboro!R273+McCormick!R273+Newberry!R273+Oconee!R273+Orangeburg!R273+Pickens!R273+Richland!R273+Saluda!R273+Spartanburg!R273+Sumter!R273+Union!R273+Williamsburg!R273+York!R273)</f>
        <v>1303039166</v>
      </c>
      <c r="S273" s="11">
        <f>SUM(Abbeville!S273+Aiken!S273+Allendale!S273+Anderson!S273+Bamberg!S273+Barnwell!S273+Beaufort!S273+Berkeley!S273+Calhoun!S273+Charleston!S273+Cherokee!S273+Chester!S273+Chesterfield!S273+Clarendon!S273+Colleton!S273+Darlington!S273+Dorchester!S273+Dillon!S273+Edgefield!S273+Fairfield!S273+Florence!S273+Georgetown!S273+Greenville!S273+Greenwood!S273+Hampton!S273+Horry!S273+Jasper!S273+Kershaw!S273+Lancaster!S273+Laurens!S273+Lee!S273+Lexington!S273+McCormick!S273+Marlboro!S273+Marion!S273+Newberry!S273+Oconee!S273+Orangeburg!S273+Pickens!S273+Richland!S273+Saluda!S273+Spartanburg!S273+Sumter!S273+Union!S273+Williamsburg!S273+York!S273)</f>
        <v>1347756372</v>
      </c>
      <c r="T273" s="11">
        <f>SUM(Abbeville!T273+Aiken!T273+Allendale!T273+Anderson!T273+Bamberg!T273+Barnwell!T273+Beaufort!T273+Berkeley!T273+Calhoun!T273+Charleston!T273+Cherokee!T273+Chester!T273+Chesterfield!T273+Clarendon!T273+Colleton!T273+Darlington!T273+Dorchester!T273+Dillon!T273+Edgefield!T273+Fairfield!T273+Florence!T273+Georgetown!T273+Greenville!T273+Greenwood!T273+Hampton!T273+Horry!T273+Jasper!T273+Kershaw!T273+Lancaster!T273+Laurens!T273+Lee!T273+Lexington!T273+McCormick!T273+Marlboro!T273+Marion!T273+Newberry!T273+Oconee!T273+Orangeburg!T273+Pickens!T273+Richland!T273+Saluda!T273+Spartanburg!T273+Sumter!T273+Union!T273+Williamsburg!T273+York!T273)</f>
        <v>1396733322</v>
      </c>
      <c r="U273" s="11">
        <f>SUM(Abbeville!U273+Aiken!U273+Allendale!U273+Anderson!U273+Bamberg!U273+Barnwell!U273+Beaufort!U273+Berkeley!U273+Calhoun!U273+Charleston!U273+Cherokee!U273+Chester!U273+Chesterfield!U273+Clarendon!U273+Colleton!U273+Darlington!U273+Dorchester!U273+Dillon!U273+Edgefield!U273+Fairfield!U273+Florence!U273+Georgetown!U273+Greenville!U273+Greenwood!U273+Hampton!U273+Horry!U273+Jasper!U273+Kershaw!U273+Lancaster!U273+Laurens!U273+Lee!U273+Lexington!U273+McCormick!U273+Marlboro!U273+Marion!U273+Newberry!U273+Oconee!U273+Orangeburg!U273+Pickens!U273+Richland!U273+Saluda!U273+Spartanburg!U273+Sumter!U273+Union!U273+Williamsburg!U273+York!U273)</f>
        <v>1427884346</v>
      </c>
      <c r="V273" s="11">
        <f>SUM(Abbeville!V273+Aiken!V273+Allendale!V273+Anderson!V273+Bamberg!V273+Barnwell!V273+Beaufort!V273+Berkeley!V273+Calhoun!V273+Charleston!V273+Cherokee!V273+Chester!V273+Chesterfield!V273+Clarendon!V273+Colleton!V273+Darlington!V273+Dorchester!V273+Dillon!V273+Edgefield!V273+Fairfield!V273+Florence!V273+Georgetown!V273+Greenville!V273+Greenwood!V273+Hampton!V273+Horry!V273+Jasper!V273+Kershaw!V273+Lancaster!V273+Laurens!V273+Lee!V273+Lexington!V273+McCormick!V273+Marlboro!V273+Marion!V273+Newberry!V273+Oconee!V273+Orangeburg!V273+Pickens!V273+Richland!V273+Saluda!V273+Spartanburg!V273+Sumter!V273+Union!V273+Williamsburg!V273+York!V273)</f>
        <v>1414419914</v>
      </c>
      <c r="W273" s="11">
        <f>SUM(Abbeville!W273+Aiken!W273+Allendale!W273+Anderson!W273+Bamberg!W273+Barnwell!W273+Beaufort!W273+Berkeley!W273+Calhoun!W273+Charleston!W273+Cherokee!W273+Chester!W273+Chesterfield!W273+Clarendon!W273+Colleton!W273+Darlington!W273+Dorchester!W273+Dillon!W273+Edgefield!W273+Fairfield!W273+Florence!W273+Georgetown!W273+Greenville!W273+Greenwood!W273+Hampton!W273+Horry!W273+Jasper!W273+Kershaw!W273+Lancaster!W273+Laurens!W273+Lee!W273+Lexington!W273+McCormick!W273+Marlboro!W273+Marion!W273+Newberry!W273+Oconee!W273+Orangeburg!W273+Pickens!W273+Richland!W273+Saluda!W273+Spartanburg!W273+Sumter!W273+Union!W273+Williamsburg!W273+York!W273)</f>
        <v>1447947373</v>
      </c>
      <c r="X273" s="11">
        <f>SUM(Abbeville!X273+Aiken!X273+Allendale!X273+Anderson!X273+Bamberg!X273+Barnwell!X273+Beaufort!X273+Berkeley!X273+Calhoun!X273+Charleston!X273+Cherokee!X273+Chester!X273+Chesterfield!X273+Clarendon!X273+Colleton!X273+Darlington!X273+Dorchester!X273+Dillon!X273+Edgefield!X273+Fairfield!X273+Florence!X273+Georgetown!X273+Greenville!X273+Greenwood!X273+Hampton!X273+Horry!X273+Jasper!X273+Kershaw!X273+Lancaster!X273+Laurens!X273+Lee!X273+Lexington!X273+McCormick!X273+Marlboro!X273+Marion!X273+Newberry!X273+Oconee!X273+Orangeburg!X273+Pickens!X273+Richland!X273+Saluda!X273+Spartanburg!X273+Sumter!X273+Union!X273+Williamsburg!X273+York!X273)</f>
        <v>1499660002</v>
      </c>
      <c r="Y273" s="86">
        <f>SUM(Abbeville!Y273+Aiken!Y273+Allendale!Y273+Anderson!Y273+Bamberg!Y273+Barnwell!Y273+Beaufort!Y273+Berkeley!Y273+Calhoun!Y273+Charleston!Y273+Cherokee!Y273+Chester!Y273+Chesterfield!Y273+Clarendon!Y273+Colleton!Y273+Darlington!Y273+Dorchester!Y273+Dillon!Y273+Edgefield!Y273+Fairfield!Y273+Florence!Y273+Georgetown!Y273+Greenville!Y273+Greenwood!Y273+Hampton!Y273+Horry!Y273+Jasper!Y273+Kershaw!Y273+Lancaster!Y273+Laurens!Y273+Lee!Y273+Lexington!Y273+McCormick!Y273+Marlboro!Y273+Marion!Y273+Newberry!Y273+Oconee!Y273+Orangeburg!Y273+Pickens!Y273+Richland!Y273+Saluda!Y273+Spartanburg!Y273+Sumter!Y273+Union!Y273+Williamsburg!Y273+York!Y273)</f>
        <v>1538944985</v>
      </c>
      <c r="Z273" s="86">
        <f>SUM(Abbeville!Z273+Aiken!Z273+Allendale!Z273+Anderson!Z273+Bamberg!Z273+Barnwell!Z273+Beaufort!Z273+Berkeley!Z273+Calhoun!Z273+Charleston!Z273+Cherokee!Z273+Chester!Z273+Chesterfield!Z273+Clarendon!Z273+Colleton!Z273+Darlington!Z273+Dorchester!Z273+Dillon!Z273+Edgefield!Z273+Fairfield!Z273+Florence!Z273+Georgetown!Z273+Greenville!Z273+Greenwood!Z273+Hampton!Z273+Horry!Z273+Jasper!Z273+Kershaw!Z273+Lancaster!Z273+Laurens!Z273+Lee!Z273+Lexington!Z273+McCormick!Z273+Marlboro!Z273+Marion!Z273+Newberry!Z273+Oconee!Z273+Orangeburg!Z273+Pickens!Z273+Richland!Z273+Saluda!Z273+Spartanburg!Z273+Sumter!Z273+Union!Z273+Williamsburg!Z273+York!Z273)</f>
        <v>1556660178</v>
      </c>
      <c r="AA273" s="86">
        <f>SUM(Abbeville!AA273+Aiken!AA273+Allendale!AA273+Anderson!AA273+Bamberg!AA273+Barnwell!AA273+Beaufort!AA273+Berkeley!AA273+Calhoun!AA273+Charleston!AA273+Cherokee!AA273+Chester!AA273+Chesterfield!AA273+Clarendon!AA273+Colleton!AA273+Darlington!AA273+Dorchester!AA273+Dillon!AA273+Edgefield!AA273+Fairfield!AA273+Florence!AA273+Georgetown!AA273+Greenville!AA273+Greenwood!AA273+Hampton!AA273+Horry!AA273+Jasper!AA273+Kershaw!AA273+Lancaster!AA273+Laurens!AA273+Lee!AA273+Lexington!AA273+McCormick!AA273+Marlboro!AA273+Marion!AA273+Newberry!AA273+Oconee!AA273+Orangeburg!AA273+Pickens!AA273+Richland!AA273+Saluda!AA273+Spartanburg!AA273+Sumter!AA273+Union!AA273+Williamsburg!AA273+York!AA273)</f>
        <v>1588002709</v>
      </c>
      <c r="AB273" s="86">
        <v>1607505528</v>
      </c>
      <c r="AC273" s="86">
        <v>1652309363</v>
      </c>
      <c r="AD273" s="86">
        <v>1707991305</v>
      </c>
      <c r="AE273" s="86">
        <v>1778619532</v>
      </c>
      <c r="AF273" s="86">
        <v>1856216785</v>
      </c>
      <c r="AG273" s="86">
        <v>1924538353</v>
      </c>
      <c r="AH273" s="86">
        <v>1890492751</v>
      </c>
      <c r="AI273" s="13">
        <v>2.7394154041455065E-2</v>
      </c>
      <c r="AJ273" s="13">
        <v>-1.7690269433669217E-2</v>
      </c>
    </row>
    <row r="274" spans="1:43" ht="10.5" customHeight="1" x14ac:dyDescent="0.2">
      <c r="A274" s="14"/>
      <c r="B274" s="14"/>
      <c r="C274" s="14" t="s">
        <v>168</v>
      </c>
      <c r="D274" s="14"/>
      <c r="E274" s="14"/>
      <c r="F274" s="2"/>
      <c r="G274" s="11">
        <v>614597035</v>
      </c>
      <c r="H274" s="11">
        <v>499046957</v>
      </c>
      <c r="I274" s="11">
        <v>497601662</v>
      </c>
      <c r="J274" s="11">
        <v>495262988</v>
      </c>
      <c r="K274" s="11">
        <v>517335730</v>
      </c>
      <c r="L274" s="11">
        <v>563713881</v>
      </c>
      <c r="M274" s="11">
        <v>598626907</v>
      </c>
      <c r="N274" s="11">
        <v>642996728</v>
      </c>
      <c r="O274" s="11">
        <f>SUM(Abbeville!O274+Aiken!O274+Allendale!O274+Anderson!O274+Bamberg!O274+Barnwell!O274+Beaufort!O274+Berkeley!O274+Calhoun!O274+Charleston!O274+Cherokee!O274+Chester!O274+Chesterfield!O274+Clarendon!O274+Colleton!O274+Darlington!O274+Dorchester!O274+Dillon!O274+Edgefield!O274+Fairfield!O274+Florence!O274+Georgetown!O274+Greenville!O274+Greenwood!O274+Hampton!O274+Horry!O274+Jasper!O274+Kershaw!O274+Lancaster!O274+Laurens!O274+Lee!O274+Lexington!O274+Marion!O274+Marlboro!O274+McCormick!O274+Newberry!O274+Oconee!O274+Orangeburg!O274+Pickens!O274+Richland!O274+Saluda!O274+Spartanburg!O274+Sumter!O274+Union!O274+Williamsburg!O274+York!O274)</f>
        <v>662513783</v>
      </c>
      <c r="P274" s="11">
        <f>SUM(Abbeville!P274+Aiken!P274+Allendale!P274+Anderson!P274+Bamberg!P274+Barnwell!P274+Beaufort!P274+Berkeley!P274+Calhoun!P274+Charleston!P274+Cherokee!P274+Chester!P274+Chesterfield!P274+Clarendon!P274+Colleton!P274+Darlington!P274+Dorchester!P274+Dillon!P274+Edgefield!P274+Fairfield!P274+Florence!P274+Georgetown!P274+Greenville!P274+Greenwood!P274+Hampton!P274+Horry!P274+Jasper!P274+Kershaw!P274+Lancaster!P274+Laurens!P274+Lee!P274+Lexington!P274+Marion!P274+Marlboro!P274+McCormick!P274+Newberry!P274+Oconee!P274+Orangeburg!P274+Pickens!P274+Richland!P274+Saluda!P274+Spartanburg!P274+Sumter!P274+Union!P274+Williamsburg!P274+York!P274)</f>
        <v>654627902</v>
      </c>
      <c r="Q274" s="11">
        <f>SUM(Abbeville!Q274+Aiken!Q274+Allendale!Q274+Anderson!Q274+Bamberg!Q274+Barnwell!Q274+Beaufort!Q274+Berkeley!Q274+Calhoun!Q274+Charleston!Q274+Cherokee!Q274+Chester!Q274+Chesterfield!Q274+Clarendon!Q274+Colleton!Q274+Darlington!Q274+Dorchester!Q274+Dillon!Q274+Edgefield!Q274+Fairfield!Q274+Florence!Q274+Georgetown!Q274+Greenville!Q274+Greenwood!Q274+Hampton!Q274+Horry!Q274+Jasper!Q274+Kershaw!Q274+Lancaster!Q274+Laurens!Q274+Lee!Q274+Lexington!Q274+Marion!Q274+Marlboro!Q274+McCormick!Q274+Newberry!Q274+Oconee!Q274+Orangeburg!Q274+Pickens!Q274+Richland!Q274+Saluda!Q274+Spartanburg!Q274+Sumter!Q274+Union!Q274+Williamsburg!Q274+York!Q274)</f>
        <v>647852863</v>
      </c>
      <c r="R274" s="11">
        <f>SUM(Abbeville!R274+Aiken!R274+Allendale!R274+Anderson!R274+Bamberg!R274+Barnwell!R274+Beaufort!R274+Berkeley!R274+Calhoun!R274+Charleston!R274+Cherokee!R274+Chester!R274+Chesterfield!R274+Clarendon!R274+Colleton!R274+Darlington!R274+Dorchester!R274+Dillon!R274+Edgefield!R274+Fairfield!R274+Florence!R274+Georgetown!R274+Greenville!R274+Greenwood!R274+Hampton!R274+Horry!R274+Jasper!R274+Kershaw!R274+Lancaster!R274+Laurens!R274+Lee!R274+Lexington!R274+Marion!R274+Marlboro!R274+McCormick!R274+Newberry!R274+Oconee!R274+Orangeburg!R274+Pickens!R274+Richland!R274+Saluda!R274+Spartanburg!R274+Sumter!R274+Union!R274+Williamsburg!R274+York!R274)</f>
        <v>634820707</v>
      </c>
      <c r="S274" s="11">
        <f>SUM(Abbeville!S274+Aiken!S274+Allendale!S274+Anderson!S274+Bamberg!S274+Barnwell!S274+Beaufort!S274+Berkeley!S274+Calhoun!S274+Charleston!S274+Cherokee!S274+Chester!S274+Chesterfield!S274+Clarendon!S274+Colleton!S274+Darlington!S274+Dorchester!S274+Dillon!S274+Edgefield!S274+Fairfield!S274+Florence!S274+Georgetown!S274+Greenville!S274+Greenwood!S274+Hampton!S274+Horry!S274+Jasper!S274+Kershaw!S274+Lancaster!S274+Laurens!S274+Lee!S274+Lexington!S274+McCormick!S274+Marlboro!S274+Marion!S274+Newberry!S274+Oconee!S274+Orangeburg!S274+Pickens!S274+Richland!S274+Saluda!S274+Spartanburg!S274+Sumter!S274+Union!S274+Williamsburg!S274+York!S274)</f>
        <v>656421094</v>
      </c>
      <c r="T274" s="11">
        <f>SUM(Abbeville!T274+Aiken!T274+Allendale!T274+Anderson!T274+Bamberg!T274+Barnwell!T274+Beaufort!T274+Berkeley!T274+Calhoun!T274+Charleston!T274+Cherokee!T274+Chester!T274+Chesterfield!T274+Clarendon!T274+Colleton!T274+Darlington!T274+Dorchester!T274+Dillon!T274+Edgefield!T274+Fairfield!T274+Florence!T274+Georgetown!T274+Greenville!T274+Greenwood!T274+Hampton!T274+Horry!T274+Jasper!T274+Kershaw!T274+Lancaster!T274+Laurens!T274+Lee!T274+Lexington!T274+McCormick!T274+Marlboro!T274+Marion!T274+Newberry!T274+Oconee!T274+Orangeburg!T274+Pickens!T274+Richland!T274+Saluda!T274+Spartanburg!T274+Sumter!T274+Union!T274+Williamsburg!T274+York!T274)</f>
        <v>687420807</v>
      </c>
      <c r="U274" s="11">
        <f>SUM(Abbeville!U274+Aiken!U274+Allendale!U274+Anderson!U274+Bamberg!U274+Barnwell!U274+Beaufort!U274+Berkeley!U274+Calhoun!U274+Charleston!U274+Cherokee!U274+Chester!U274+Chesterfield!U274+Clarendon!U274+Colleton!U274+Darlington!U274+Dorchester!U274+Dillon!U274+Edgefield!U274+Fairfield!U274+Florence!U274+Georgetown!U274+Greenville!U274+Greenwood!U274+Hampton!U274+Horry!U274+Jasper!U274+Kershaw!U274+Lancaster!U274+Laurens!U274+Lee!U274+Lexington!U274+McCormick!U274+Marlboro!U274+Marion!U274+Newberry!U274+Oconee!U274+Orangeburg!U274+Pickens!U274+Richland!U274+Saluda!U274+Spartanburg!U274+Sumter!U274+Union!U274+Williamsburg!U274+York!U274)</f>
        <v>689332275</v>
      </c>
      <c r="V274" s="11">
        <f>SUM(Abbeville!V274+Aiken!V274+Allendale!V274+Anderson!V274+Bamberg!V274+Barnwell!V274+Beaufort!V274+Berkeley!V274+Calhoun!V274+Charleston!V274+Cherokee!V274+Chester!V274+Chesterfield!V274+Clarendon!V274+Colleton!V274+Darlington!V274+Dorchester!V274+Dillon!V274+Edgefield!V274+Fairfield!V274+Florence!V274+Georgetown!V274+Greenville!V274+Greenwood!V274+Hampton!V274+Horry!V274+Jasper!V274+Kershaw!V274+Lancaster!V274+Laurens!V274+Lee!V274+Lexington!V274+McCormick!V274+Marlboro!V274+Marion!V274+Newberry!V274+Oconee!V274+Orangeburg!V274+Pickens!V274+Richland!V274+Saluda!V274+Spartanburg!V274+Sumter!V274+Union!V274+Williamsburg!V274+York!V274)</f>
        <v>733422435</v>
      </c>
      <c r="W274" s="11">
        <f>SUM(Abbeville!W274+Aiken!W274+Allendale!W274+Anderson!W274+Bamberg!W274+Barnwell!W274+Beaufort!W274+Berkeley!W274+Calhoun!W274+Charleston!W274+Cherokee!W274+Chester!W274+Chesterfield!W274+Clarendon!W274+Colleton!W274+Darlington!W274+Dorchester!W274+Dillon!W274+Edgefield!W274+Fairfield!W274+Florence!W274+Georgetown!W274+Greenville!W274+Greenwood!W274+Hampton!W274+Horry!W274+Jasper!W274+Kershaw!W274+Lancaster!W274+Laurens!W274+Lee!W274+Lexington!W274+McCormick!W274+Marlboro!W274+Marion!W274+Newberry!W274+Oconee!W274+Orangeburg!W274+Pickens!W274+Richland!W274+Saluda!W274+Spartanburg!W274+Sumter!W274+Union!W274+Williamsburg!W274+York!W274)</f>
        <v>766690850</v>
      </c>
      <c r="X274" s="11">
        <f>SUM(Abbeville!X274+Aiken!X274+Allendale!X274+Anderson!X274+Bamberg!X274+Barnwell!X274+Beaufort!X274+Berkeley!X274+Calhoun!X274+Charleston!X274+Cherokee!X274+Chester!X274+Chesterfield!X274+Clarendon!X274+Colleton!X274+Darlington!X274+Dorchester!X274+Dillon!X274+Edgefield!X274+Fairfield!X274+Florence!X274+Georgetown!X274+Greenville!X274+Greenwood!X274+Hampton!X274+Horry!X274+Jasper!X274+Kershaw!X274+Lancaster!X274+Laurens!X274+Lee!X274+Lexington!X274+McCormick!X274+Marlboro!X274+Marion!X274+Newberry!X274+Oconee!X274+Orangeburg!X274+Pickens!X274+Richland!X274+Saluda!X274+Spartanburg!X274+Sumter!X274+Union!X274+Williamsburg!X274+York!X274)</f>
        <v>756284596</v>
      </c>
      <c r="Y274" s="86">
        <f>SUM(Abbeville!Y274+Aiken!Y274+Allendale!Y274+Anderson!Y274+Bamberg!Y274+Barnwell!Y274+Beaufort!Y274+Berkeley!Y274+Calhoun!Y274+Charleston!Y274+Cherokee!Y274+Chester!Y274+Chesterfield!Y274+Clarendon!Y274+Colleton!Y274+Darlington!Y274+Dorchester!Y274+Dillon!Y274+Edgefield!Y274+Fairfield!Y274+Florence!Y274+Georgetown!Y274+Greenville!Y274+Greenwood!Y274+Hampton!Y274+Horry!Y274+Jasper!Y274+Kershaw!Y274+Lancaster!Y274+Laurens!Y274+Lee!Y274+Lexington!Y274+McCormick!Y274+Marlboro!Y274+Marion!Y274+Newberry!Y274+Oconee!Y274+Orangeburg!Y274+Pickens!Y274+Richland!Y274+Saluda!Y274+Spartanburg!Y274+Sumter!Y274+Union!Y274+Williamsburg!Y274+York!Y274)</f>
        <v>725561249</v>
      </c>
      <c r="Z274" s="86">
        <f>SUM(Abbeville!Z274+Aiken!Z274+Allendale!Z274+Anderson!Z274+Bamberg!Z274+Barnwell!Z274+Beaufort!Z274+Berkeley!Z274+Calhoun!Z274+Charleston!Z274+Cherokee!Z274+Chester!Z274+Chesterfield!Z274+Clarendon!Z274+Colleton!Z274+Darlington!Z274+Dorchester!Z274+Dillon!Z274+Edgefield!Z274+Fairfield!Z274+Florence!Z274+Georgetown!Z274+Greenville!Z274+Greenwood!Z274+Hampton!Z274+Horry!Z274+Jasper!Z274+Kershaw!Z274+Lancaster!Z274+Laurens!Z274+Lee!Z274+Lexington!Z274+McCormick!Z274+Marlboro!Z274+Marion!Z274+Newberry!Z274+Oconee!Z274+Orangeburg!Z274+Pickens!Z274+Richland!Z274+Saluda!Z274+Spartanburg!Z274+Sumter!Z274+Union!Z274+Williamsburg!Z274+York!Z274)</f>
        <v>689701567</v>
      </c>
      <c r="AA274" s="86">
        <f>SUM(Abbeville!AA274+Aiken!AA274+Allendale!AA274+Anderson!AA274+Bamberg!AA274+Barnwell!AA274+Beaufort!AA274+Berkeley!AA274+Calhoun!AA274+Charleston!AA274+Cherokee!AA274+Chester!AA274+Chesterfield!AA274+Clarendon!AA274+Colleton!AA274+Darlington!AA274+Dorchester!AA274+Dillon!AA274+Edgefield!AA274+Fairfield!AA274+Florence!AA274+Georgetown!AA274+Greenville!AA274+Greenwood!AA274+Hampton!AA274+Horry!AA274+Jasper!AA274+Kershaw!AA274+Lancaster!AA274+Laurens!AA274+Lee!AA274+Lexington!AA274+McCormick!AA274+Marlboro!AA274+Marion!AA274+Newberry!AA274+Oconee!AA274+Orangeburg!AA274+Pickens!AA274+Richland!AA274+Saluda!AA274+Spartanburg!AA274+Sumter!AA274+Union!AA274+Williamsburg!AA274+York!AA274)</f>
        <v>693782182</v>
      </c>
      <c r="AB274" s="86">
        <v>696966123</v>
      </c>
      <c r="AC274" s="86">
        <v>759257245</v>
      </c>
      <c r="AD274" s="86">
        <v>780105227</v>
      </c>
      <c r="AE274" s="86">
        <v>806137803</v>
      </c>
      <c r="AF274" s="86">
        <v>820919621</v>
      </c>
      <c r="AG274" s="86">
        <v>820331092</v>
      </c>
      <c r="AH274" s="86">
        <v>819182594</v>
      </c>
      <c r="AI274" s="13">
        <v>2.7294211779780309E-2</v>
      </c>
      <c r="AJ274" s="13">
        <v>-1.4000420210818975E-3</v>
      </c>
    </row>
    <row r="275" spans="1:43" ht="10.5" customHeight="1" x14ac:dyDescent="0.2">
      <c r="A275" s="8"/>
      <c r="B275" s="8"/>
      <c r="C275" s="11" t="s">
        <v>169</v>
      </c>
      <c r="D275" s="80"/>
      <c r="E275" s="14"/>
      <c r="F275" s="2"/>
      <c r="G275" s="12">
        <v>0</v>
      </c>
      <c r="H275" s="12">
        <v>0</v>
      </c>
      <c r="I275" s="12">
        <v>0</v>
      </c>
      <c r="J275" s="12">
        <v>0</v>
      </c>
      <c r="K275" s="12">
        <v>0</v>
      </c>
      <c r="L275" s="12">
        <v>6418231</v>
      </c>
      <c r="M275" s="12">
        <v>26297471</v>
      </c>
      <c r="N275" s="12">
        <v>45009634</v>
      </c>
      <c r="O275" s="12">
        <f>SUM(Abbeville!O275+Aiken!O275+Allendale!O275+Anderson!O275+Bamberg!O275+Barnwell!O275+Beaufort!O275+Berkeley!O275+Calhoun!O275+Charleston!O275+Cherokee!O275+Chester!O275+Chesterfield!O275+Clarendon!O275+Colleton!O275+Darlington!O275+Dorchester!O275+Dillon!O275+Edgefield!O275+Fairfield!O275+Florence!O275+Georgetown!O275+Greenville!O275+Greenwood!O275+Hampton!O275+Horry!O275+Jasper!O275+Kershaw!O275+Lancaster!O275+Laurens!O275+Lee!O275+Lexington!O275+Marion!O275+Marlboro!O275+McCormick!O275+Newberry!O275+Oconee!O275+Orangeburg!O275+Pickens!O275+Richland!O275+Saluda!O275+Spartanburg!O275+Sumter!O275+Union!O275+Williamsburg!O275+York!O275)</f>
        <v>48793003</v>
      </c>
      <c r="P275" s="12">
        <f>SUM(Abbeville!P275+Aiken!P275+Allendale!P275+Anderson!P275+Bamberg!P275+Barnwell!P275+Beaufort!P275+Berkeley!P275+Calhoun!P275+Charleston!P275+Cherokee!P275+Chester!P275+Chesterfield!P275+Clarendon!P275+Colleton!P275+Darlington!P275+Dorchester!P275+Dillon!P275+Edgefield!P275+Fairfield!P275+Florence!P275+Georgetown!P275+Greenville!P275+Greenwood!P275+Hampton!P275+Horry!P275+Jasper!P275+Kershaw!P275+Lancaster!P275+Laurens!P275+Lee!P275+Lexington!P275+Marion!P275+Marlboro!P275+McCormick!P275+Newberry!P275+Oconee!P275+Orangeburg!P275+Pickens!P275+Richland!P275+Saluda!P275+Spartanburg!P275+Sumter!P275+Union!P275+Williamsburg!P275+York!P275)</f>
        <v>57865722</v>
      </c>
      <c r="Q275" s="12">
        <f>SUM(Abbeville!Q275+Aiken!Q275+Allendale!Q275+Anderson!Q275+Bamberg!Q275+Barnwell!Q275+Beaufort!Q275+Berkeley!Q275+Calhoun!Q275+Charleston!Q275+Cherokee!Q275+Chester!Q275+Chesterfield!Q275+Clarendon!Q275+Colleton!Q275+Darlington!Q275+Dorchester!Q275+Dillon!Q275+Edgefield!Q275+Fairfield!Q275+Florence!Q275+Georgetown!Q275+Greenville!Q275+Greenwood!Q275+Hampton!Q275+Horry!Q275+Jasper!Q275+Kershaw!Q275+Lancaster!Q275+Laurens!Q275+Lee!Q275+Lexington!Q275+Marion!Q275+Marlboro!Q275+McCormick!Q275+Newberry!Q275+Oconee!Q275+Orangeburg!Q275+Pickens!Q275+Richland!Q275+Saluda!Q275+Spartanburg!Q275+Sumter!Q275+Union!Q275+Williamsburg!Q275+York!Q275)</f>
        <v>59193493</v>
      </c>
      <c r="R275" s="12">
        <f>SUM(Abbeville!R275+Aiken!R275+Allendale!R275+Anderson!R275+Bamberg!R275+Barnwell!R275+Beaufort!R275+Berkeley!R275+Calhoun!R275+Charleston!R275+Cherokee!R275+Chester!R275+Chesterfield!R275+Clarendon!R275+Colleton!R275+Darlington!R275+Dorchester!R275+Dillon!R275+Edgefield!R275+Fairfield!R275+Florence!R275+Georgetown!R275+Greenville!R275+Greenwood!R275+Hampton!R275+Horry!R275+Jasper!R275+Kershaw!R275+Lancaster!R275+Laurens!R275+Lee!R275+Lexington!R275+Marion!R275+Marlboro!R275+McCormick!R275+Newberry!R275+Oconee!R275+Orangeburg!R275+Pickens!R275+Richland!R275+Saluda!R275+Spartanburg!R275+Sumter!R275+Union!R275+Williamsburg!R275+York!R275)</f>
        <v>55675202</v>
      </c>
      <c r="S275" s="12">
        <f>SUM(Abbeville!S275+Aiken!S275+Allendale!S275+Anderson!S275+Bamberg!S275+Barnwell!S275+Beaufort!S275+Berkeley!S275+Calhoun!S275+Charleston!S275+Cherokee!S275+Chester!S275+Chesterfield!S275+Clarendon!S275+Colleton!S275+Darlington!S275+Dorchester!S275+Dillon!S275+Edgefield!S275+Fairfield!S275+Florence!S275+Georgetown!S275+Greenville!S275+Greenwood!S275+Hampton!S275+Horry!S275+Jasper!S275+Kershaw!S275+Lancaster!S275+Laurens!S275+Lee!S275+Lexington!S275+McCormick!S275+Marlboro!S275+Marion!S275+Newberry!S275+Oconee!S275+Orangeburg!S275+Pickens!S275+Richland!S275+Saluda!S275+Spartanburg!S275+Sumter!S275+Union!S275+Williamsburg!S275+York!S275)</f>
        <v>53269598</v>
      </c>
      <c r="T275" s="12">
        <f>SUM(Abbeville!T275+Aiken!T275+Allendale!T275+Anderson!T275+Bamberg!T275+Barnwell!T275+Beaufort!T275+Berkeley!T275+Calhoun!T275+Charleston!T275+Cherokee!T275+Chester!T275+Chesterfield!T275+Clarendon!T275+Colleton!T275+Darlington!T275+Dorchester!T275+Dillon!T275+Edgefield!T275+Fairfield!T275+Florence!T275+Georgetown!T275+Greenville!T275+Greenwood!T275+Hampton!T275+Horry!T275+Jasper!T275+Kershaw!T275+Lancaster!T275+Laurens!T275+Lee!T275+Lexington!T275+McCormick!T275+Marlboro!T275+Marion!T275+Newberry!T275+Oconee!T275+Orangeburg!T275+Pickens!T275+Richland!T275+Saluda!T275+Spartanburg!T275+Sumter!T275+Union!T275+Williamsburg!T275+York!T275)</f>
        <v>57262981</v>
      </c>
      <c r="U275" s="12">
        <f>SUM(Abbeville!U275+Aiken!U275+Allendale!U275+Anderson!U275+Bamberg!U275+Barnwell!U275+Beaufort!U275+Berkeley!U275+Calhoun!U275+Charleston!U275+Cherokee!U275+Chester!U275+Chesterfield!U275+Clarendon!U275+Colleton!U275+Darlington!U275+Dorchester!U275+Dillon!U275+Edgefield!U275+Fairfield!U275+Florence!U275+Georgetown!U275+Greenville!U275+Greenwood!U275+Hampton!U275+Horry!U275+Jasper!U275+Kershaw!U275+Lancaster!U275+Laurens!U275+Lee!U275+Lexington!U275+McCormick!U275+Marlboro!U275+Marion!U275+Newberry!U275+Oconee!U275+Orangeburg!U275+Pickens!U275+Richland!U275+Saluda!U275+Spartanburg!U275+Sumter!U275+Union!U275+Williamsburg!U275+York!U275)</f>
        <v>60786371</v>
      </c>
      <c r="V275" s="12">
        <f>SUM(Abbeville!V275+Aiken!V275+Allendale!V275+Anderson!V275+Bamberg!V275+Barnwell!V275+Beaufort!V275+Berkeley!V275+Calhoun!V275+Charleston!V275+Cherokee!V275+Chester!V275+Chesterfield!V275+Clarendon!V275+Colleton!V275+Darlington!V275+Dorchester!V275+Dillon!V275+Edgefield!V275+Fairfield!V275+Florence!V275+Georgetown!V275+Greenville!V275+Greenwood!V275+Hampton!V275+Horry!V275+Jasper!V275+Kershaw!V275+Lancaster!V275+Laurens!V275+Lee!V275+Lexington!V275+McCormick!V275+Marlboro!V275+Marion!V275+Newberry!V275+Oconee!V275+Orangeburg!V275+Pickens!V275+Richland!V275+Saluda!V275+Spartanburg!V275+Sumter!V275+Union!V275+Williamsburg!V275+York!V275)</f>
        <v>65205570</v>
      </c>
      <c r="W275" s="12">
        <f>SUM(Abbeville!W275+Aiken!W275+Allendale!W275+Anderson!W275+Bamberg!W275+Barnwell!W275+Beaufort!W275+Berkeley!W275+Calhoun!W275+Charleston!W275+Cherokee!W275+Chester!W275+Chesterfield!W275+Clarendon!W275+Colleton!W275+Darlington!W275+Dorchester!W275+Dillon!W275+Edgefield!W275+Fairfield!W275+Florence!W275+Georgetown!W275+Greenville!W275+Greenwood!W275+Hampton!W275+Horry!W275+Jasper!W275+Kershaw!W275+Lancaster!W275+Laurens!W275+Lee!W275+Lexington!W275+McCormick!W275+Marlboro!W275+Marion!W275+Newberry!W275+Oconee!W275+Orangeburg!W275+Pickens!W275+Richland!W275+Saluda!W275+Spartanburg!W275+Sumter!W275+Union!W275+Williamsburg!W275+York!W275)</f>
        <v>66134735</v>
      </c>
      <c r="X275" s="12">
        <f>SUM(Abbeville!X275+Aiken!X275+Allendale!X275+Anderson!X275+Bamberg!X275+Barnwell!X275+Beaufort!X275+Berkeley!X275+Calhoun!X275+Charleston!X275+Cherokee!X275+Chester!X275+Chesterfield!X275+Clarendon!X275+Colleton!X275+Darlington!X275+Dorchester!X275+Dillon!X275+Edgefield!X275+Fairfield!X275+Florence!X275+Georgetown!X275+Greenville!X275+Greenwood!X275+Hampton!X275+Horry!X275+Jasper!X275+Kershaw!X275+Lancaster!X275+Laurens!X275+Lee!X275+Lexington!X275+McCormick!X275+Marlboro!X275+Marion!X275+Newberry!X275+Oconee!X275+Orangeburg!X275+Pickens!X275+Richland!X275+Saluda!X275+Spartanburg!X275+Sumter!X275+Union!X275+Williamsburg!X275+York!X275)</f>
        <v>59514767</v>
      </c>
      <c r="Y275" s="86">
        <f>SUM(Abbeville!Y275+Aiken!Y275+Allendale!Y275+Anderson!Y275+Bamberg!Y275+Barnwell!Y275+Beaufort!Y275+Berkeley!Y275+Calhoun!Y275+Charleston!Y275+Cherokee!Y275+Chester!Y275+Chesterfield!Y275+Clarendon!Y275+Colleton!Y275+Darlington!Y275+Dorchester!Y275+Dillon!Y275+Edgefield!Y275+Fairfield!Y275+Florence!Y275+Georgetown!Y275+Greenville!Y275+Greenwood!Y275+Hampton!Y275+Horry!Y275+Jasper!Y275+Kershaw!Y275+Lancaster!Y275+Laurens!Y275+Lee!Y275+Lexington!Y275+McCormick!Y275+Marlboro!Y275+Marion!Y275+Newberry!Y275+Oconee!Y275+Orangeburg!Y275+Pickens!Y275+Richland!Y275+Saluda!Y275+Spartanburg!Y275+Sumter!Y275+Union!Y275+Williamsburg!Y275+York!Y275)</f>
        <v>52068383</v>
      </c>
      <c r="Z275" s="86">
        <f>SUM(Abbeville!Z275+Aiken!Z275+Allendale!Z275+Anderson!Z275+Bamberg!Z275+Barnwell!Z275+Beaufort!Z275+Berkeley!Z275+Calhoun!Z275+Charleston!Z275+Cherokee!Z275+Chester!Z275+Chesterfield!Z275+Clarendon!Z275+Colleton!Z275+Darlington!Z275+Dorchester!Z275+Dillon!Z275+Edgefield!Z275+Fairfield!Z275+Florence!Z275+Georgetown!Z275+Greenville!Z275+Greenwood!Z275+Hampton!Z275+Horry!Z275+Jasper!Z275+Kershaw!Z275+Lancaster!Z275+Laurens!Z275+Lee!Z275+Lexington!Z275+McCormick!Z275+Marlboro!Z275+Marion!Z275+Newberry!Z275+Oconee!Z275+Orangeburg!Z275+Pickens!Z275+Richland!Z275+Saluda!Z275+Spartanburg!Z275+Sumter!Z275+Union!Z275+Williamsburg!Z275+York!Z275)</f>
        <v>46293155</v>
      </c>
      <c r="AA275" s="86">
        <f>SUM(Abbeville!AA275+Aiken!AA275+Allendale!AA275+Anderson!AA275+Bamberg!AA275+Barnwell!AA275+Beaufort!AA275+Berkeley!AA275+Calhoun!AA275+Charleston!AA275+Cherokee!AA275+Chester!AA275+Chesterfield!AA275+Clarendon!AA275+Colleton!AA275+Darlington!AA275+Dorchester!AA275+Dillon!AA275+Edgefield!AA275+Fairfield!AA275+Florence!AA275+Georgetown!AA275+Greenville!AA275+Greenwood!AA275+Hampton!AA275+Horry!AA275+Jasper!AA275+Kershaw!AA275+Lancaster!AA275+Laurens!AA275+Lee!AA275+Lexington!AA275+McCormick!AA275+Marlboro!AA275+Marion!AA275+Newberry!AA275+Oconee!AA275+Orangeburg!AA275+Pickens!AA275+Richland!AA275+Saluda!AA275+Spartanburg!AA275+Sumter!AA275+Union!AA275+Williamsburg!AA275+York!AA275)</f>
        <v>50416033</v>
      </c>
      <c r="AB275" s="86">
        <v>59348847</v>
      </c>
      <c r="AC275" s="86">
        <v>56903335</v>
      </c>
      <c r="AD275" s="86">
        <v>68246300</v>
      </c>
      <c r="AE275" s="86">
        <v>81458127</v>
      </c>
      <c r="AF275" s="86">
        <v>89153072</v>
      </c>
      <c r="AG275" s="86">
        <v>112421784</v>
      </c>
      <c r="AH275" s="86">
        <v>62314304</v>
      </c>
      <c r="AI275" s="13">
        <v>8.1594927521764227E-3</v>
      </c>
      <c r="AJ275" s="13">
        <v>-0.44570970337919563</v>
      </c>
    </row>
    <row r="276" spans="1:43" ht="10.5" customHeight="1" x14ac:dyDescent="0.2">
      <c r="A276" s="8"/>
      <c r="B276" s="8"/>
      <c r="C276" s="11" t="s">
        <v>170</v>
      </c>
      <c r="D276" s="80"/>
      <c r="E276" s="14"/>
      <c r="F276" s="2"/>
      <c r="G276" s="12">
        <v>0</v>
      </c>
      <c r="H276" s="12">
        <v>0</v>
      </c>
      <c r="I276" s="12">
        <v>0</v>
      </c>
      <c r="J276" s="12">
        <v>0</v>
      </c>
      <c r="K276" s="12">
        <v>0</v>
      </c>
      <c r="L276" s="12">
        <v>337555419</v>
      </c>
      <c r="M276" s="12">
        <v>376957132</v>
      </c>
      <c r="N276" s="12">
        <v>496764590</v>
      </c>
      <c r="O276" s="12">
        <f>SUM(Abbeville!O276+Aiken!O276+Allendale!O276+Anderson!O276+Bamberg!O276+Barnwell!O276+Beaufort!O276+Berkeley!O276+Calhoun!O276+Charleston!O276+Cherokee!O276+Chester!O276+Chesterfield!O276+Clarendon!O276+Colleton!O276+Darlington!O276+Dorchester!O276+Dillon!O276+Edgefield!O276+Fairfield!O276+Florence!O276+Georgetown!O276+Greenville!O276+Greenwood!O276+Hampton!O276+Horry!O276+Jasper!O276+Kershaw!O276+Lancaster!O276+Laurens!O276+Lee!O276+Lexington!O276+Marion!O276+Marlboro!O276+McCormick!O276+Newberry!O276+Oconee!O276+Orangeburg!O276+Pickens!O276+Richland!O276+Saluda!O276+Spartanburg!O276+Sumter!O276+Union!O276+Williamsburg!O276+York!O276)</f>
        <v>512049995</v>
      </c>
      <c r="P276" s="12">
        <f>SUM(Abbeville!P276+Aiken!P276+Allendale!P276+Anderson!P276+Bamberg!P276+Barnwell!P276+Beaufort!P276+Berkeley!P276+Calhoun!P276+Charleston!P276+Cherokee!P276+Chester!P276+Chesterfield!P276+Clarendon!P276+Colleton!P276+Darlington!P276+Dorchester!P276+Dillon!P276+Edgefield!P276+Fairfield!P276+Florence!P276+Georgetown!P276+Greenville!P276+Greenwood!P276+Hampton!P276+Horry!P276+Jasper!P276+Kershaw!P276+Lancaster!P276+Laurens!P276+Lee!P276+Lexington!P276+Marion!P276+Marlboro!P276+McCormick!P276+Newberry!P276+Oconee!P276+Orangeburg!P276+Pickens!P276+Richland!P276+Saluda!P276+Spartanburg!P276+Sumter!P276+Union!P276+Williamsburg!P276+York!P276)</f>
        <v>599408102</v>
      </c>
      <c r="Q276" s="12">
        <f>SUM(Abbeville!Q276+Aiken!Q276+Allendale!Q276+Anderson!Q276+Bamberg!Q276+Barnwell!Q276+Beaufort!Q276+Berkeley!Q276+Calhoun!Q276+Charleston!Q276+Cherokee!Q276+Chester!Q276+Chesterfield!Q276+Clarendon!Q276+Colleton!Q276+Darlington!Q276+Dorchester!Q276+Dillon!Q276+Edgefield!Q276+Fairfield!Q276+Florence!Q276+Georgetown!Q276+Greenville!Q276+Greenwood!Q276+Hampton!Q276+Horry!Q276+Jasper!Q276+Kershaw!Q276+Lancaster!Q276+Laurens!Q276+Lee!Q276+Lexington!Q276+Marion!Q276+Marlboro!Q276+McCormick!Q276+Newberry!Q276+Oconee!Q276+Orangeburg!Q276+Pickens!Q276+Richland!Q276+Saluda!Q276+Spartanburg!Q276+Sumter!Q276+Union!Q276+Williamsburg!Q276+York!Q276)</f>
        <v>647109271</v>
      </c>
      <c r="R276" s="12">
        <f>SUM(Abbeville!R276+Aiken!R276+Allendale!R276+Anderson!R276+Bamberg!R276+Barnwell!R276+Beaufort!R276+Berkeley!R276+Calhoun!R276+Charleston!R276+Cherokee!R276+Chester!R276+Chesterfield!R276+Clarendon!R276+Colleton!R276+Darlington!R276+Dorchester!R276+Dillon!R276+Edgefield!R276+Fairfield!R276+Florence!R276+Georgetown!R276+Greenville!R276+Greenwood!R276+Hampton!R276+Horry!R276+Jasper!R276+Kershaw!R276+Lancaster!R276+Laurens!R276+Lee!R276+Lexington!R276+Marion!R276+Marlboro!R276+McCormick!R276+Newberry!R276+Oconee!R276+Orangeburg!R276+Pickens!R276+Richland!R276+Saluda!R276+Spartanburg!R276+Sumter!R276+Union!R276+Williamsburg!R276+York!R276)</f>
        <v>703300221</v>
      </c>
      <c r="S276" s="12">
        <f>SUM(Abbeville!S276+Aiken!S276+Allendale!S277+Anderson!S276+Bamberg!S276+Barnwell!S276+Beaufort!S276+Berkeley!S276+Calhoun!S276+Charleston!S276+Cherokee!S276+Chester!S276+Chesterfield!S276+Clarendon!S276+Colleton!S276+Darlington!S276+Dorchester!S276+Dillon!S276+Edgefield!S276+Fairfield!S276+Florence!S276+Georgetown!S276+Greenville!S276+Greenwood!S276+Hampton!S276+Horry!S276+Jasper!S276+Kershaw!S276+Lancaster!S276+Laurens!S276+Lee!S276+Lexington!S276+McCormick!S276+Marlboro!S276+Marion!S276+Newberry!S276+Oconee!S276+Orangeburg!S276+Pickens!S276+Richland!S276+Saluda!S276+Spartanburg!S276+Sumter!S276+Union!S276+Williamsburg!S276+York!S276)</f>
        <v>717548544</v>
      </c>
      <c r="T276" s="12">
        <f>SUM(Abbeville!T276+Aiken!T276+Allendale!T276+Anderson!T276+Bamberg!T276+Barnwell!T276+Beaufort!T276+Berkeley!T276+Calhoun!T276+Charleston!T276+Cherokee!T276+Chester!T276+Chesterfield!T276+Clarendon!T276+Colleton!T276+Darlington!T276+Dorchester!T276+Dillon!T276+Edgefield!T276+Fairfield!T276+Florence!T276+Georgetown!T276+Greenville!T276+Greenwood!T276+Hampton!T276+Horry!T276+Jasper!T276+Kershaw!T276+Lancaster!T276+Laurens!T276+Lee!T276+Lexington!T276+McCormick!T276+Marlboro!T276+Marion!T276+Newberry!T276+Oconee!T276+Orangeburg!T276+Pickens!T276+Richland!T276+Saluda!T276+Spartanburg!T276+Sumter!T276+Union!T276+Williamsburg!T276+York!T276)</f>
        <v>734057245</v>
      </c>
      <c r="U276" s="12">
        <f>SUM(Abbeville!U276+Aiken!U276+Allendale!U276+Anderson!U276+Bamberg!U276+Barnwell!U276+Beaufort!U276+Berkeley!U276+Calhoun!U276+Charleston!U276+Cherokee!U276+Chester!U276+Chesterfield!U276+Clarendon!U276+Colleton!U276+Darlington!U276+Dorchester!U276+Dillon!U276+Edgefield!U276+Fairfield!U276+Florence!U276+Georgetown!U276+Greenville!U276+Greenwood!U276+Hampton!U276+Horry!U276+Jasper!U276+Kershaw!U276+Lancaster!U276+Laurens!U276+Lee!U276+Lexington!U276+McCormick!U276+Marlboro!U276+Marion!U276+Newberry!U276+Oconee!U276+Orangeburg!U276+Pickens!U276+Richland!U276+Saluda!U276+Spartanburg!U276+Sumter!U276+Union!U276+Williamsburg!U276+York!U276)</f>
        <v>754384425</v>
      </c>
      <c r="V276" s="12">
        <f>SUM(Abbeville!V276+Aiken!V276+Allendale!V276+Anderson!V276+Bamberg!V276+Barnwell!V276+Beaufort!V276+Berkeley!V276+Calhoun!V276+Charleston!V276+Cherokee!V276+Chester!V276+Chesterfield!V276+Clarendon!V276+Colleton!V276+Darlington!V276+Dorchester!V276+Dillon!V276+Edgefield!V276+Fairfield!V276+Florence!V276+Georgetown!V276+Greenville!V276+Greenwood!V276+Hampton!V276+Horry!V276+Jasper!V276+Kershaw!V276+Lancaster!V276+Laurens!V276+Lee!V276+Lexington!V276+McCormick!V276+Marlboro!V276+Marion!V276+Newberry!V276+Oconee!V276+Orangeburg!V276+Pickens!V276+Richland!V276+Saluda!V276+Spartanburg!V276+Sumter!V276+Union!V276+Williamsburg!V276+York!V276)</f>
        <v>814228579</v>
      </c>
      <c r="W276" s="12">
        <f>SUM(Abbeville!W276+Aiken!W276+Allendale!W276+Anderson!W276+Bamberg!W276+Barnwell!W276+Beaufort!W276+Berkeley!W276+Calhoun!W276+Charleston!W276+Cherokee!W276+Chester!W276+Chesterfield!W276+Clarendon!W276+Colleton!W276+Darlington!W276+Dorchester!W276+Dillon!W276+Edgefield!W276+Fairfield!W276+Florence!W276+Georgetown!W276+Greenville!W276+Greenwood!W276+Hampton!W276+Horry!W276+Jasper!W276+Kershaw!W276+Lancaster!W276+Laurens!W276+Lee!W276+Lexington!W276+McCormick!W276+Marlboro!W276+Marion!W276+Newberry!W276+Oconee!W276+Orangeburg!W276+Pickens!W276+Richland!W276+Saluda!W276+Spartanburg!W276+Sumter!W276+Union!W276+Williamsburg!W276+York!W276)</f>
        <v>836090977</v>
      </c>
      <c r="X276" s="12">
        <f>SUM(Abbeville!X276+Aiken!X276+Allendale!X276+Anderson!X276+Bamberg!X276+Barnwell!X276+Beaufort!X276+Berkeley!X276+Calhoun!X276+Charleston!X276+Cherokee!X276+Chester!X276+Chesterfield!X276+Clarendon!X276+Colleton!X276+Darlington!X276+Dorchester!X276+Dillon!X276+Edgefield!X276+Fairfield!X276+Florence!X276+Georgetown!X276+Greenville!X276+Greenwood!X276+Hampton!X276+Horry!X276+Jasper!X276+Kershaw!X276+Lancaster!X276+Laurens!X276+Lee!X276+Lexington!X276+McCormick!X276+Marlboro!X276+Marion!X276+Newberry!X276+Oconee!X276+Orangeburg!X276+Pickens!X276+Richland!X276+Saluda!X276+Spartanburg!X276+Sumter!X276+Union!X276+Williamsburg!X276+York!X276)</f>
        <v>864106185</v>
      </c>
      <c r="Y276" s="86">
        <f>SUM(Abbeville!Y276+Aiken!Y276+Allendale!Y276+Anderson!Y276+Bamberg!Y276+Barnwell!Y276+Beaufort!Y276+Berkeley!Y276+Calhoun!Y276+Charleston!Y276+Cherokee!Y276+Chester!Y276+Chesterfield!Y276+Clarendon!Y276+Colleton!Y276+Darlington!Y276+Dorchester!Y276+Dillon!Y276+Edgefield!Y276+Fairfield!Y276+Florence!Y276+Georgetown!Y276+Greenville!Y276+Greenwood!Y276+Hampton!Y276+Horry!Y276+Jasper!Y276+Kershaw!Y276+Lancaster!Y276+Laurens!Y276+Lee!Y276+Lexington!Y276+McCormick!Y276+Marlboro!Y276+Marion!Y276+Newberry!Y276+Oconee!Y276+Orangeburg!Y276+Pickens!Y276+Richland!Y276+Saluda!Y276+Spartanburg!Y276+Sumter!Y276+Union!Y276+Williamsburg!Y276+York!Y276)</f>
        <v>886889861</v>
      </c>
      <c r="Z276" s="86">
        <f>SUM(Abbeville!Z276+Aiken!Z276+Allendale!Z276+Anderson!Z276+Bamberg!Z276+Barnwell!Z276+Beaufort!Z276+Berkeley!Z276+Calhoun!Z276+Charleston!Z276+Cherokee!Z276+Chester!Z276+Chesterfield!Z276+Clarendon!Z276+Colleton!Z276+Darlington!Z276+Dorchester!Z276+Dillon!Z276+Edgefield!Z276+Fairfield!Z276+Florence!Z276+Georgetown!Z276+Greenville!Z276+Greenwood!Z276+Hampton!Z276+Horry!Z276+Jasper!Z276+Kershaw!Z276+Lancaster!Z276+Laurens!Z276+Lee!Z276+Lexington!Z276+McCormick!Z276+Marlboro!Z276+Marion!Z276+Newberry!Z276+Oconee!Z276+Orangeburg!Z276+Pickens!Z276+Richland!Z276+Saluda!Z276+Spartanburg!Z276+Sumter!Z276+Union!Z276+Williamsburg!Z276+York!Z276)</f>
        <v>960222147</v>
      </c>
      <c r="AA276" s="86">
        <f>SUM(Abbeville!AA276+Aiken!AA276+Allendale!AA276+Anderson!AA276+Bamberg!AA276+Barnwell!AA276+Beaufort!AA276+Berkeley!AA276+Calhoun!AA276+Charleston!AA276+Cherokee!AA276+Chester!AA276+Chesterfield!AA276+Clarendon!AA276+Colleton!AA276+Darlington!AA276+Dorchester!AA276+Dillon!AA276+Edgefield!AA276+Fairfield!AA276+Florence!AA276+Georgetown!AA276+Greenville!AA276+Greenwood!AA276+Hampton!AA276+Horry!AA276+Jasper!AA276+Kershaw!AA276+Lancaster!AA276+Laurens!AA276+Lee!AA276+Lexington!AA276+McCormick!AA276+Marlboro!AA276+Marion!AA276+Newberry!AA276+Oconee!AA276+Orangeburg!AA276+Pickens!AA276+Richland!AA276+Saluda!AA276+Spartanburg!AA276+Sumter!AA276+Union!AA276+Williamsburg!AA276+York!AA276)</f>
        <v>981813714</v>
      </c>
      <c r="AB276" s="86">
        <v>1007886637</v>
      </c>
      <c r="AC276" s="86">
        <v>1060783082</v>
      </c>
      <c r="AD276" s="86">
        <v>1178784562</v>
      </c>
      <c r="AE276" s="86">
        <v>1339194069</v>
      </c>
      <c r="AF276" s="86">
        <v>1445753763</v>
      </c>
      <c r="AG276" s="86">
        <v>1424239082</v>
      </c>
      <c r="AH276" s="86">
        <v>1659144290</v>
      </c>
      <c r="AI276" s="13">
        <v>8.6622628800924639E-2</v>
      </c>
      <c r="AJ276" s="13">
        <v>0.16493383096195643</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41"/>
      <c r="AE277" s="41"/>
      <c r="AF277" s="41"/>
      <c r="AG277" s="41"/>
      <c r="AH277" s="41"/>
      <c r="AI277" s="13"/>
      <c r="AJ277" s="13"/>
    </row>
    <row r="278" spans="1:43" ht="10.5" customHeight="1" x14ac:dyDescent="0.2">
      <c r="A278" s="11"/>
      <c r="B278" s="11"/>
      <c r="C278" s="11"/>
      <c r="D278" s="11"/>
      <c r="E278" s="11"/>
      <c r="F278" s="2"/>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2"/>
      <c r="AE278" s="12"/>
      <c r="AF278" s="12"/>
      <c r="AG278" s="12"/>
      <c r="AH278" s="12"/>
      <c r="AI278" s="13"/>
      <c r="AJ278" s="13"/>
    </row>
    <row r="279" spans="1:43" ht="10.5" customHeight="1" x14ac:dyDescent="0.2">
      <c r="A279" s="8" t="s">
        <v>171</v>
      </c>
      <c r="B279" s="8"/>
      <c r="C279" s="8"/>
      <c r="D279" s="8"/>
      <c r="E279" s="8"/>
      <c r="F279" s="2"/>
      <c r="G279" s="93">
        <v>245.68627450980392</v>
      </c>
      <c r="H279" s="93">
        <v>250.6</v>
      </c>
      <c r="I279" s="93">
        <v>255.2</v>
      </c>
      <c r="J279" s="93">
        <v>260.60000000000002</v>
      </c>
      <c r="K279" s="93">
        <v>260.7</v>
      </c>
      <c r="L279" s="93">
        <v>263</v>
      </c>
      <c r="M279" s="93">
        <v>264.39999999999998</v>
      </c>
      <c r="N279" s="93">
        <v>268.39999999999998</v>
      </c>
      <c r="O279" s="93">
        <v>263.47372973950968</v>
      </c>
      <c r="P279" s="93">
        <v>273.55346029141697</v>
      </c>
      <c r="Q279" s="93">
        <v>284.38609281095074</v>
      </c>
      <c r="R279" s="93">
        <v>283.7</v>
      </c>
      <c r="S279" s="93">
        <v>277.8</v>
      </c>
      <c r="T279" s="93">
        <v>278.5</v>
      </c>
      <c r="U279" s="93">
        <v>290.14999999999998</v>
      </c>
      <c r="V279" s="93">
        <v>297.5621432882632</v>
      </c>
      <c r="W279" s="93">
        <v>298.58999999999997</v>
      </c>
      <c r="X279" s="93">
        <v>295.2</v>
      </c>
      <c r="Y279" s="93">
        <v>296.2</v>
      </c>
      <c r="Z279" s="93">
        <v>303.10000000000002</v>
      </c>
      <c r="AA279" s="93">
        <v>313.10252132067995</v>
      </c>
      <c r="AB279" s="93">
        <v>323.5</v>
      </c>
      <c r="AC279" s="93">
        <v>328.4</v>
      </c>
      <c r="AD279" s="93">
        <v>334</v>
      </c>
      <c r="AE279" s="93">
        <v>338.52407005122757</v>
      </c>
      <c r="AF279" s="93">
        <v>342.4</v>
      </c>
      <c r="AG279" s="93">
        <v>346.83782668160001</v>
      </c>
      <c r="AH279" s="93">
        <v>348.0185738862217</v>
      </c>
      <c r="AI279" s="10">
        <v>1.2250553711814716E-2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69"/>
      <c r="AE280" s="69"/>
      <c r="AF280" s="69"/>
      <c r="AG280" s="69"/>
      <c r="AH280" s="69"/>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69"/>
      <c r="AE281" s="69"/>
      <c r="AF281" s="69"/>
      <c r="AG281" s="69"/>
      <c r="AH281" s="69"/>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69"/>
      <c r="AE282" s="69"/>
      <c r="AF282" s="69"/>
      <c r="AG282" s="69"/>
      <c r="AH282" s="69"/>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69"/>
      <c r="AE283" s="69"/>
      <c r="AF283" s="69"/>
      <c r="AG283" s="69"/>
      <c r="AH283" s="69"/>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69"/>
      <c r="AE284" s="69"/>
      <c r="AF284" s="69"/>
      <c r="AG284" s="69"/>
      <c r="AH284" s="69"/>
      <c r="AI284" s="13"/>
      <c r="AJ284" s="13"/>
    </row>
    <row r="285" spans="1:43" ht="10.5" customHeight="1" x14ac:dyDescent="0.2">
      <c r="AD285" s="69"/>
      <c r="AE285" s="69"/>
      <c r="AF285" s="69"/>
      <c r="AG285" s="69"/>
      <c r="AH285" s="69"/>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Width="0" fitToHeight="0" orientation="landscape" r:id="rId1"/>
  <headerFooter alignWithMargins="0">
    <oddFooter>&amp;C&amp;7&amp;P</oddFooter>
  </headerFooter>
  <rowBreaks count="4" manualBreakCount="4">
    <brk id="57" max="28" man="1"/>
    <brk id="171" max="28" man="1"/>
    <brk id="228" max="28" man="1"/>
    <brk id="286" max="2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E1704-80B0-4A4A-9204-C55BD1D9CE9D}">
  <sheetPr codeName="Sheet18"/>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7109375" hidden="1" customWidth="1"/>
    <col min="19" max="19" width="10.5703125" hidden="1" customWidth="1"/>
    <col min="20" max="21" width="10.71093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240</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116544396</v>
      </c>
      <c r="H5" s="5">
        <v>103701017</v>
      </c>
      <c r="I5" s="5">
        <v>106477042</v>
      </c>
      <c r="J5" s="5">
        <v>167453407</v>
      </c>
      <c r="K5" s="5">
        <f t="shared" ref="K5:Q5" si="0">SUM(K62,K119,K176)</f>
        <v>136744795</v>
      </c>
      <c r="L5" s="5">
        <f t="shared" si="0"/>
        <v>144947380</v>
      </c>
      <c r="M5" s="5">
        <f t="shared" si="0"/>
        <v>168343080</v>
      </c>
      <c r="N5" s="5">
        <f t="shared" si="0"/>
        <v>171791089</v>
      </c>
      <c r="O5" s="5">
        <f t="shared" si="0"/>
        <v>192029049.26999998</v>
      </c>
      <c r="P5" s="5">
        <f t="shared" si="0"/>
        <v>203818110</v>
      </c>
      <c r="Q5" s="5">
        <f t="shared" si="0"/>
        <v>220423285.75999999</v>
      </c>
      <c r="R5" s="5">
        <f t="shared" ref="R5:AA5" si="1">SUM(R62,R119,R176,R233)</f>
        <v>358955782.72000003</v>
      </c>
      <c r="S5" s="5">
        <f t="shared" si="1"/>
        <v>252055774.83500001</v>
      </c>
      <c r="T5" s="5">
        <f t="shared" si="1"/>
        <v>305709593.76999998</v>
      </c>
      <c r="U5" s="5">
        <f t="shared" si="1"/>
        <v>289228958.62</v>
      </c>
      <c r="V5" s="5">
        <f t="shared" si="1"/>
        <v>309910758.41000003</v>
      </c>
      <c r="W5" s="5">
        <f t="shared" si="1"/>
        <v>329464796.23000002</v>
      </c>
      <c r="X5" s="5">
        <f t="shared" si="1"/>
        <v>344120890.88</v>
      </c>
      <c r="Y5" s="5">
        <f t="shared" si="1"/>
        <v>342314441.46930528</v>
      </c>
      <c r="Z5" s="5">
        <f t="shared" si="1"/>
        <v>379919756.47257376</v>
      </c>
      <c r="AA5" s="5">
        <f t="shared" si="1"/>
        <v>570580824.33999991</v>
      </c>
      <c r="AB5" s="5">
        <v>527622628</v>
      </c>
      <c r="AC5" s="5">
        <v>446039672.91679239</v>
      </c>
      <c r="AD5" s="5">
        <v>492101931</v>
      </c>
      <c r="AE5" s="5">
        <v>448284615.35055858</v>
      </c>
      <c r="AF5" s="5">
        <v>466665290</v>
      </c>
      <c r="AG5" s="5">
        <v>433537038.3872965</v>
      </c>
      <c r="AH5" s="5">
        <v>517256701</v>
      </c>
      <c r="AI5" s="10">
        <v>-3.301544025073988E-3</v>
      </c>
      <c r="AJ5" s="10">
        <v>0.19310844333884405</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64982940</v>
      </c>
      <c r="H7" s="12">
        <v>51137353</v>
      </c>
      <c r="I7" s="12">
        <v>52185335</v>
      </c>
      <c r="J7" s="12">
        <v>101533406</v>
      </c>
      <c r="K7" s="12">
        <f t="shared" ref="K7:AA17" si="2">SUM(K64,K121,K178)</f>
        <v>66253454</v>
      </c>
      <c r="L7" s="12">
        <f t="shared" si="2"/>
        <v>71537037</v>
      </c>
      <c r="M7" s="12">
        <f t="shared" si="2"/>
        <v>89441151</v>
      </c>
      <c r="N7" s="12">
        <f t="shared" si="2"/>
        <v>79340752</v>
      </c>
      <c r="O7" s="12">
        <f t="shared" si="2"/>
        <v>83896819.980000004</v>
      </c>
      <c r="P7" s="12">
        <f t="shared" si="2"/>
        <v>99896558</v>
      </c>
      <c r="Q7" s="12">
        <f t="shared" si="2"/>
        <v>121172738.72</v>
      </c>
      <c r="R7" s="12">
        <f t="shared" si="2"/>
        <v>252132505.66</v>
      </c>
      <c r="S7" s="12">
        <f t="shared" si="2"/>
        <v>138659434.53</v>
      </c>
      <c r="T7" s="12">
        <f t="shared" si="2"/>
        <v>186647648.81999999</v>
      </c>
      <c r="U7" s="12">
        <f t="shared" si="2"/>
        <v>161035995.09</v>
      </c>
      <c r="V7" s="12">
        <f t="shared" si="2"/>
        <v>149832163.91</v>
      </c>
      <c r="W7" s="12">
        <f t="shared" si="2"/>
        <v>169489149.94</v>
      </c>
      <c r="X7" s="12">
        <f t="shared" si="2"/>
        <v>180286512.05000001</v>
      </c>
      <c r="Y7" s="12">
        <f t="shared" si="2"/>
        <v>182707332.37</v>
      </c>
      <c r="Z7" s="12">
        <f t="shared" si="2"/>
        <v>208824717.15000001</v>
      </c>
      <c r="AA7" s="12">
        <f t="shared" si="2"/>
        <v>387744628.51999998</v>
      </c>
      <c r="AB7" s="12">
        <v>346066045</v>
      </c>
      <c r="AC7" s="12">
        <v>256301562</v>
      </c>
      <c r="AD7" s="12">
        <v>286769157</v>
      </c>
      <c r="AE7" s="12">
        <v>221649442</v>
      </c>
      <c r="AF7" s="12">
        <v>234139069</v>
      </c>
      <c r="AG7" s="12">
        <v>207393143</v>
      </c>
      <c r="AH7" s="12">
        <v>279284375</v>
      </c>
      <c r="AI7" s="13">
        <v>-3.510229173995727E-2</v>
      </c>
      <c r="AJ7" s="13">
        <v>0.34664228026092453</v>
      </c>
    </row>
    <row r="8" spans="1:36" ht="10.5" customHeight="1" x14ac:dyDescent="0.2">
      <c r="A8" s="11"/>
      <c r="B8" s="11"/>
      <c r="C8" s="11" t="s">
        <v>36</v>
      </c>
      <c r="D8" s="11"/>
      <c r="E8" s="11"/>
      <c r="F8" s="2"/>
      <c r="G8" s="12">
        <v>37168486</v>
      </c>
      <c r="H8" s="12">
        <v>39291907</v>
      </c>
      <c r="I8" s="12">
        <v>39977240</v>
      </c>
      <c r="J8" s="12">
        <v>35045307</v>
      </c>
      <c r="K8" s="12">
        <f t="shared" si="2"/>
        <v>38966087</v>
      </c>
      <c r="L8" s="12">
        <f t="shared" si="2"/>
        <v>44244667</v>
      </c>
      <c r="M8" s="12">
        <f t="shared" si="2"/>
        <v>51040163</v>
      </c>
      <c r="N8" s="12">
        <f t="shared" si="2"/>
        <v>53571794</v>
      </c>
      <c r="O8" s="12">
        <f t="shared" si="2"/>
        <v>56470841.980000004</v>
      </c>
      <c r="P8" s="12">
        <f t="shared" si="2"/>
        <v>61610350</v>
      </c>
      <c r="Q8" s="12">
        <f t="shared" si="2"/>
        <v>66418179.719999999</v>
      </c>
      <c r="R8" s="12">
        <f t="shared" si="2"/>
        <v>71166887.659999996</v>
      </c>
      <c r="S8" s="12">
        <f t="shared" si="2"/>
        <v>72172007.530000001</v>
      </c>
      <c r="T8" s="12">
        <f t="shared" si="2"/>
        <v>85526138.819999993</v>
      </c>
      <c r="U8" s="12">
        <f t="shared" si="2"/>
        <v>95111925.839999989</v>
      </c>
      <c r="V8" s="12">
        <f t="shared" si="2"/>
        <v>92880222.799999997</v>
      </c>
      <c r="W8" s="12">
        <f t="shared" si="2"/>
        <v>99177935.890000001</v>
      </c>
      <c r="X8" s="12">
        <f t="shared" si="2"/>
        <v>111089446.55</v>
      </c>
      <c r="Y8" s="12">
        <f t="shared" si="2"/>
        <v>115559641.37</v>
      </c>
      <c r="Z8" s="12">
        <f t="shared" si="2"/>
        <v>116293254.15000001</v>
      </c>
      <c r="AA8" s="12">
        <f t="shared" si="2"/>
        <v>122172123.52</v>
      </c>
      <c r="AB8" s="12">
        <v>129323849</v>
      </c>
      <c r="AC8" s="12">
        <v>125282475</v>
      </c>
      <c r="AD8" s="12">
        <v>133918027</v>
      </c>
      <c r="AE8" s="12">
        <v>139073932</v>
      </c>
      <c r="AF8" s="12">
        <v>144252527</v>
      </c>
      <c r="AG8" s="12">
        <v>139340758</v>
      </c>
      <c r="AH8" s="12">
        <v>153359840</v>
      </c>
      <c r="AI8" s="13">
        <v>2.8818671627565351E-2</v>
      </c>
      <c r="AJ8" s="13">
        <v>0.10061005983618949</v>
      </c>
    </row>
    <row r="9" spans="1:36" ht="10.5" customHeight="1" x14ac:dyDescent="0.2">
      <c r="A9" s="11"/>
      <c r="B9" s="11"/>
      <c r="C9" s="11"/>
      <c r="D9" s="11" t="s">
        <v>37</v>
      </c>
      <c r="E9" s="11"/>
      <c r="F9" s="2"/>
      <c r="G9" s="12">
        <v>36174529</v>
      </c>
      <c r="H9" s="12">
        <v>38197594</v>
      </c>
      <c r="I9" s="12">
        <v>39072700</v>
      </c>
      <c r="J9" s="12">
        <v>34264567</v>
      </c>
      <c r="K9" s="12">
        <f t="shared" si="2"/>
        <v>37989751</v>
      </c>
      <c r="L9" s="12">
        <f t="shared" si="2"/>
        <v>42996465</v>
      </c>
      <c r="M9" s="12">
        <f t="shared" si="2"/>
        <v>49618930</v>
      </c>
      <c r="N9" s="12">
        <f t="shared" si="2"/>
        <v>52217299</v>
      </c>
      <c r="O9" s="12">
        <f t="shared" si="2"/>
        <v>54469716.460000001</v>
      </c>
      <c r="P9" s="12">
        <f t="shared" si="2"/>
        <v>59159641</v>
      </c>
      <c r="Q9" s="12">
        <f t="shared" si="2"/>
        <v>63999828.359999999</v>
      </c>
      <c r="R9" s="12">
        <f t="shared" si="2"/>
        <v>68117109.680000007</v>
      </c>
      <c r="S9" s="12">
        <f t="shared" si="2"/>
        <v>69546939.319999993</v>
      </c>
      <c r="T9" s="12">
        <f t="shared" si="2"/>
        <v>82681736.019999996</v>
      </c>
      <c r="U9" s="12">
        <f t="shared" si="2"/>
        <v>91976560.519999996</v>
      </c>
      <c r="V9" s="12">
        <f t="shared" si="2"/>
        <v>88808472.150000006</v>
      </c>
      <c r="W9" s="12">
        <f t="shared" si="2"/>
        <v>95112079.760000005</v>
      </c>
      <c r="X9" s="12">
        <f t="shared" si="2"/>
        <v>106266371.19</v>
      </c>
      <c r="Y9" s="12">
        <f t="shared" si="2"/>
        <v>110742123.56</v>
      </c>
      <c r="Z9" s="12">
        <f t="shared" si="2"/>
        <v>111523163.43000001</v>
      </c>
      <c r="AA9" s="12">
        <f t="shared" si="2"/>
        <v>117471574.94999999</v>
      </c>
      <c r="AB9" s="12">
        <v>124962399</v>
      </c>
      <c r="AC9" s="12">
        <v>121158517</v>
      </c>
      <c r="AD9" s="12">
        <v>129633246</v>
      </c>
      <c r="AE9" s="12">
        <v>134250684</v>
      </c>
      <c r="AF9" s="12">
        <v>139302708</v>
      </c>
      <c r="AG9" s="12">
        <v>134360585</v>
      </c>
      <c r="AH9" s="12">
        <v>148480869</v>
      </c>
      <c r="AI9" s="13">
        <v>2.9157534207134184E-2</v>
      </c>
      <c r="AJ9" s="13">
        <v>0.10509245698803708</v>
      </c>
    </row>
    <row r="10" spans="1:36" ht="10.5" customHeight="1" x14ac:dyDescent="0.2">
      <c r="A10" s="11"/>
      <c r="B10" s="11"/>
      <c r="C10" s="14"/>
      <c r="D10" s="11" t="s">
        <v>38</v>
      </c>
      <c r="E10" s="11"/>
      <c r="F10" s="2"/>
      <c r="G10" s="12">
        <v>0</v>
      </c>
      <c r="H10" s="12">
        <v>0</v>
      </c>
      <c r="I10" s="12">
        <v>16482</v>
      </c>
      <c r="J10" s="12">
        <v>26009</v>
      </c>
      <c r="K10" s="12">
        <f t="shared" si="2"/>
        <v>48397</v>
      </c>
      <c r="L10" s="12">
        <f t="shared" si="2"/>
        <v>245173</v>
      </c>
      <c r="M10" s="12">
        <f t="shared" si="2"/>
        <v>384735</v>
      </c>
      <c r="N10" s="12">
        <f t="shared" si="2"/>
        <v>511927</v>
      </c>
      <c r="O10" s="12">
        <f t="shared" si="2"/>
        <v>543564.93999999994</v>
      </c>
      <c r="P10" s="12">
        <f t="shared" si="2"/>
        <v>774979</v>
      </c>
      <c r="Q10" s="12">
        <f t="shared" si="2"/>
        <v>682583.48</v>
      </c>
      <c r="R10" s="12">
        <f t="shared" si="2"/>
        <v>777806.56</v>
      </c>
      <c r="S10" s="12">
        <f t="shared" si="2"/>
        <v>774978.82</v>
      </c>
      <c r="T10" s="12">
        <f t="shared" si="2"/>
        <v>636731.64</v>
      </c>
      <c r="U10" s="12">
        <f t="shared" si="2"/>
        <v>1008312.35</v>
      </c>
      <c r="V10" s="12">
        <f t="shared" si="2"/>
        <v>1291083</v>
      </c>
      <c r="W10" s="12">
        <f t="shared" si="2"/>
        <v>1160439</v>
      </c>
      <c r="X10" s="12">
        <f t="shared" si="2"/>
        <v>1362760.76</v>
      </c>
      <c r="Y10" s="12">
        <f t="shared" si="2"/>
        <v>1448193.9</v>
      </c>
      <c r="Z10" s="12">
        <f t="shared" si="2"/>
        <v>1441913</v>
      </c>
      <c r="AA10" s="12">
        <f t="shared" si="2"/>
        <v>1416251.58</v>
      </c>
      <c r="AB10" s="12">
        <v>1542533</v>
      </c>
      <c r="AC10" s="12">
        <v>1387494</v>
      </c>
      <c r="AD10" s="12">
        <v>1456147</v>
      </c>
      <c r="AE10" s="12">
        <v>1441204</v>
      </c>
      <c r="AF10" s="12">
        <v>1645499</v>
      </c>
      <c r="AG10" s="12">
        <v>1561652</v>
      </c>
      <c r="AH10" s="12">
        <v>1883291</v>
      </c>
      <c r="AI10" s="13">
        <v>3.3825312088403559E-2</v>
      </c>
      <c r="AJ10" s="13">
        <v>0.20596073901227674</v>
      </c>
    </row>
    <row r="11" spans="1:36" ht="10.5" customHeight="1" x14ac:dyDescent="0.2">
      <c r="A11" s="11"/>
      <c r="B11" s="11"/>
      <c r="C11" s="14"/>
      <c r="D11" s="11" t="s">
        <v>39</v>
      </c>
      <c r="E11" s="11"/>
      <c r="F11" s="2"/>
      <c r="G11" s="12">
        <v>993957</v>
      </c>
      <c r="H11" s="12">
        <v>1094313</v>
      </c>
      <c r="I11" s="12">
        <v>888058</v>
      </c>
      <c r="J11" s="12">
        <v>754731</v>
      </c>
      <c r="K11" s="12">
        <f t="shared" si="2"/>
        <v>927939</v>
      </c>
      <c r="L11" s="12">
        <f t="shared" si="2"/>
        <v>1003029</v>
      </c>
      <c r="M11" s="12">
        <f t="shared" si="2"/>
        <v>1036498</v>
      </c>
      <c r="N11" s="12">
        <f t="shared" si="2"/>
        <v>842568</v>
      </c>
      <c r="O11" s="12">
        <f t="shared" si="2"/>
        <v>1457560.58</v>
      </c>
      <c r="P11" s="12">
        <f t="shared" si="2"/>
        <v>1675730</v>
      </c>
      <c r="Q11" s="12">
        <f t="shared" si="2"/>
        <v>1735767.88</v>
      </c>
      <c r="R11" s="12">
        <f t="shared" si="2"/>
        <v>2271971.42</v>
      </c>
      <c r="S11" s="12">
        <f t="shared" si="2"/>
        <v>1850089.3900000001</v>
      </c>
      <c r="T11" s="12">
        <f t="shared" si="2"/>
        <v>2207671.16</v>
      </c>
      <c r="U11" s="12">
        <f t="shared" si="2"/>
        <v>2127052.9699999997</v>
      </c>
      <c r="V11" s="12">
        <f t="shared" si="2"/>
        <v>2780667.65</v>
      </c>
      <c r="W11" s="12">
        <f t="shared" si="2"/>
        <v>2905417.13</v>
      </c>
      <c r="X11" s="12">
        <f t="shared" si="2"/>
        <v>3460314.6</v>
      </c>
      <c r="Y11" s="12">
        <f t="shared" si="2"/>
        <v>3369323.91</v>
      </c>
      <c r="Z11" s="12">
        <f t="shared" si="2"/>
        <v>3328177.7199999997</v>
      </c>
      <c r="AA11" s="12">
        <f t="shared" si="2"/>
        <v>3284296.99</v>
      </c>
      <c r="AB11" s="12">
        <v>2818917</v>
      </c>
      <c r="AC11" s="12">
        <v>2736464</v>
      </c>
      <c r="AD11" s="12">
        <v>2828634</v>
      </c>
      <c r="AE11" s="12">
        <v>3382044</v>
      </c>
      <c r="AF11" s="12">
        <v>3304320</v>
      </c>
      <c r="AG11" s="12">
        <v>3418521</v>
      </c>
      <c r="AH11" s="12">
        <v>2995680</v>
      </c>
      <c r="AI11" s="13">
        <v>1.0187961169347171E-2</v>
      </c>
      <c r="AJ11" s="13">
        <v>-0.12369121032165664</v>
      </c>
    </row>
    <row r="12" spans="1:36" ht="10.5" customHeight="1" x14ac:dyDescent="0.2">
      <c r="A12" s="11"/>
      <c r="B12" s="14"/>
      <c r="C12" s="11" t="s">
        <v>40</v>
      </c>
      <c r="D12" s="11"/>
      <c r="E12" s="11"/>
      <c r="F12" s="2"/>
      <c r="G12" s="12">
        <v>0</v>
      </c>
      <c r="H12" s="12">
        <v>7672</v>
      </c>
      <c r="I12" s="12">
        <v>0</v>
      </c>
      <c r="J12" s="12">
        <v>7000</v>
      </c>
      <c r="K12" s="12">
        <f t="shared" si="2"/>
        <v>9343</v>
      </c>
      <c r="L12" s="12">
        <f t="shared" si="2"/>
        <v>55300</v>
      </c>
      <c r="M12" s="12">
        <f t="shared" si="2"/>
        <v>111154</v>
      </c>
      <c r="N12" s="12">
        <f t="shared" si="2"/>
        <v>118084</v>
      </c>
      <c r="O12" s="12">
        <f t="shared" si="2"/>
        <v>178820</v>
      </c>
      <c r="P12" s="12">
        <f t="shared" si="2"/>
        <v>289962</v>
      </c>
      <c r="Q12" s="12">
        <f t="shared" si="2"/>
        <v>301948</v>
      </c>
      <c r="R12" s="12">
        <f t="shared" si="2"/>
        <v>334919</v>
      </c>
      <c r="S12" s="12">
        <f t="shared" si="2"/>
        <v>419079</v>
      </c>
      <c r="T12" s="12">
        <f t="shared" si="2"/>
        <v>478827</v>
      </c>
      <c r="U12" s="12">
        <f t="shared" si="2"/>
        <v>512136</v>
      </c>
      <c r="V12" s="12">
        <f t="shared" si="2"/>
        <v>638908</v>
      </c>
      <c r="W12" s="12">
        <f t="shared" si="2"/>
        <v>640573</v>
      </c>
      <c r="X12" s="12">
        <f t="shared" si="2"/>
        <v>568294</v>
      </c>
      <c r="Y12" s="12">
        <f t="shared" si="2"/>
        <v>584591</v>
      </c>
      <c r="Z12" s="12">
        <f t="shared" si="2"/>
        <v>801437</v>
      </c>
      <c r="AA12" s="12">
        <f t="shared" si="2"/>
        <v>867178</v>
      </c>
      <c r="AB12" s="12">
        <v>972624</v>
      </c>
      <c r="AC12" s="12">
        <v>1005018</v>
      </c>
      <c r="AD12" s="12">
        <v>1134010</v>
      </c>
      <c r="AE12" s="12">
        <v>1350346</v>
      </c>
      <c r="AF12" s="12">
        <v>1587190</v>
      </c>
      <c r="AG12" s="12">
        <v>0</v>
      </c>
      <c r="AH12" s="12">
        <v>0</v>
      </c>
      <c r="AI12" s="13">
        <v>-1</v>
      </c>
      <c r="AJ12" s="13" t="s">
        <v>246</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0</v>
      </c>
      <c r="T13" s="12">
        <f t="shared" si="2"/>
        <v>595753</v>
      </c>
      <c r="U13" s="12">
        <f t="shared" si="2"/>
        <v>2129102</v>
      </c>
      <c r="V13" s="12">
        <f t="shared" si="2"/>
        <v>2384530</v>
      </c>
      <c r="W13" s="12">
        <f t="shared" si="2"/>
        <v>2386116</v>
      </c>
      <c r="X13" s="12">
        <f t="shared" si="2"/>
        <v>2396337</v>
      </c>
      <c r="Y13" s="12">
        <f t="shared" si="2"/>
        <v>2506093</v>
      </c>
      <c r="Z13" s="12">
        <f t="shared" si="2"/>
        <v>2619983</v>
      </c>
      <c r="AA13" s="12">
        <f t="shared" si="2"/>
        <v>2780634</v>
      </c>
      <c r="AB13" s="12">
        <v>2921454</v>
      </c>
      <c r="AC13" s="12">
        <v>3213855</v>
      </c>
      <c r="AD13" s="12">
        <v>3551131</v>
      </c>
      <c r="AE13" s="12">
        <v>3690982</v>
      </c>
      <c r="AF13" s="12">
        <v>3803946</v>
      </c>
      <c r="AG13" s="12">
        <v>809672</v>
      </c>
      <c r="AH13" s="12">
        <v>1155954</v>
      </c>
      <c r="AI13" s="13">
        <v>-0.14317870845389136</v>
      </c>
      <c r="AJ13" s="13">
        <v>0.42768182671501548</v>
      </c>
    </row>
    <row r="14" spans="1:36" ht="10.5" customHeight="1" x14ac:dyDescent="0.2">
      <c r="A14" s="11"/>
      <c r="B14" s="14"/>
      <c r="C14" s="11" t="s">
        <v>42</v>
      </c>
      <c r="D14" s="11"/>
      <c r="E14" s="11"/>
      <c r="F14" s="2"/>
      <c r="G14" s="12">
        <v>0</v>
      </c>
      <c r="H14" s="12">
        <v>0</v>
      </c>
      <c r="I14" s="12">
        <v>0</v>
      </c>
      <c r="J14" s="12">
        <v>0</v>
      </c>
      <c r="K14" s="12">
        <f t="shared" si="2"/>
        <v>100220</v>
      </c>
      <c r="L14" s="12">
        <f t="shared" si="2"/>
        <v>176759</v>
      </c>
      <c r="M14" s="12">
        <f t="shared" si="2"/>
        <v>182054</v>
      </c>
      <c r="N14" s="12">
        <f t="shared" si="2"/>
        <v>176722</v>
      </c>
      <c r="O14" s="12">
        <f t="shared" si="2"/>
        <v>83145</v>
      </c>
      <c r="P14" s="12">
        <f t="shared" si="2"/>
        <v>184658</v>
      </c>
      <c r="Q14" s="12">
        <f t="shared" si="2"/>
        <v>145717</v>
      </c>
      <c r="R14" s="12">
        <f t="shared" si="2"/>
        <v>256326</v>
      </c>
      <c r="S14" s="12">
        <f t="shared" si="2"/>
        <v>179585</v>
      </c>
      <c r="T14" s="12">
        <f t="shared" si="2"/>
        <v>194756</v>
      </c>
      <c r="U14" s="12">
        <f t="shared" si="2"/>
        <v>203264</v>
      </c>
      <c r="V14" s="12">
        <f t="shared" si="2"/>
        <v>185568.96</v>
      </c>
      <c r="W14" s="12">
        <f t="shared" si="2"/>
        <v>171159</v>
      </c>
      <c r="X14" s="12">
        <f t="shared" si="2"/>
        <v>180733.68</v>
      </c>
      <c r="Y14" s="12">
        <f t="shared" si="2"/>
        <v>205978</v>
      </c>
      <c r="Z14" s="12">
        <f t="shared" si="2"/>
        <v>238138</v>
      </c>
      <c r="AA14" s="12">
        <f t="shared" si="2"/>
        <v>195984</v>
      </c>
      <c r="AB14" s="12">
        <v>230804</v>
      </c>
      <c r="AC14" s="12">
        <v>246855</v>
      </c>
      <c r="AD14" s="12">
        <v>333304</v>
      </c>
      <c r="AE14" s="12">
        <v>446117</v>
      </c>
      <c r="AF14" s="12">
        <v>271649</v>
      </c>
      <c r="AG14" s="12">
        <v>189664</v>
      </c>
      <c r="AH14" s="12">
        <v>70693</v>
      </c>
      <c r="AI14" s="13">
        <v>-0.17897664088060594</v>
      </c>
      <c r="AJ14" s="13">
        <v>-0.62727243968280744</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1621115</v>
      </c>
      <c r="U15" s="12">
        <f t="shared" si="2"/>
        <v>9690864</v>
      </c>
      <c r="V15" s="12">
        <f t="shared" si="2"/>
        <v>9601070</v>
      </c>
      <c r="W15" s="12">
        <f t="shared" si="2"/>
        <v>9505809</v>
      </c>
      <c r="X15" s="12">
        <f t="shared" si="2"/>
        <v>9388705</v>
      </c>
      <c r="Y15" s="12">
        <f t="shared" si="2"/>
        <v>9823505</v>
      </c>
      <c r="Z15" s="12">
        <f t="shared" si="2"/>
        <v>10356875</v>
      </c>
      <c r="AA15" s="12">
        <f t="shared" si="2"/>
        <v>10867238</v>
      </c>
      <c r="AB15" s="12">
        <v>11945213</v>
      </c>
      <c r="AC15" s="12">
        <v>13045977</v>
      </c>
      <c r="AD15" s="12">
        <v>15128858</v>
      </c>
      <c r="AE15" s="12">
        <v>15997750</v>
      </c>
      <c r="AF15" s="12">
        <v>16674005</v>
      </c>
      <c r="AG15" s="12">
        <v>17349741</v>
      </c>
      <c r="AH15" s="12">
        <v>18402011</v>
      </c>
      <c r="AI15" s="13">
        <v>7.4678510259980735E-2</v>
      </c>
      <c r="AJ15" s="13">
        <v>6.0650473110808976E-2</v>
      </c>
    </row>
    <row r="16" spans="1:36" ht="10.5" customHeight="1" x14ac:dyDescent="0.2">
      <c r="A16" s="11"/>
      <c r="B16" s="14"/>
      <c r="C16" s="11" t="s">
        <v>44</v>
      </c>
      <c r="D16" s="15"/>
      <c r="E16" s="11"/>
      <c r="F16" s="2"/>
      <c r="G16" s="12">
        <v>27814454</v>
      </c>
      <c r="H16" s="12">
        <v>11837774</v>
      </c>
      <c r="I16" s="12">
        <v>12208095</v>
      </c>
      <c r="J16" s="12">
        <v>66481099</v>
      </c>
      <c r="K16" s="12">
        <f t="shared" si="2"/>
        <v>27177804</v>
      </c>
      <c r="L16" s="12">
        <f t="shared" si="2"/>
        <v>27060311</v>
      </c>
      <c r="M16" s="12">
        <f t="shared" si="2"/>
        <v>38107780</v>
      </c>
      <c r="N16" s="12">
        <f t="shared" si="2"/>
        <v>25474152</v>
      </c>
      <c r="O16" s="12">
        <f t="shared" si="2"/>
        <v>27164013</v>
      </c>
      <c r="P16" s="12">
        <f t="shared" si="2"/>
        <v>37811588</v>
      </c>
      <c r="Q16" s="12">
        <f t="shared" si="2"/>
        <v>54306894</v>
      </c>
      <c r="R16" s="12">
        <f t="shared" si="2"/>
        <v>180374373</v>
      </c>
      <c r="S16" s="12">
        <f t="shared" si="2"/>
        <v>65888763</v>
      </c>
      <c r="T16" s="12">
        <f t="shared" si="2"/>
        <v>98231059</v>
      </c>
      <c r="U16" s="12">
        <f t="shared" si="2"/>
        <v>53388703.25</v>
      </c>
      <c r="V16" s="12">
        <f t="shared" si="2"/>
        <v>44141864.149999999</v>
      </c>
      <c r="W16" s="12">
        <f t="shared" si="2"/>
        <v>57607557.049999997</v>
      </c>
      <c r="X16" s="12">
        <f t="shared" si="2"/>
        <v>56662995.82</v>
      </c>
      <c r="Y16" s="12">
        <f t="shared" si="2"/>
        <v>54027524</v>
      </c>
      <c r="Z16" s="12">
        <f t="shared" si="2"/>
        <v>78515030</v>
      </c>
      <c r="AA16" s="12">
        <f t="shared" si="2"/>
        <v>250861471</v>
      </c>
      <c r="AB16" s="12">
        <v>200672101</v>
      </c>
      <c r="AC16" s="12">
        <v>113507382</v>
      </c>
      <c r="AD16" s="12">
        <v>132703827</v>
      </c>
      <c r="AE16" s="12">
        <v>61090315</v>
      </c>
      <c r="AF16" s="12">
        <v>67549752</v>
      </c>
      <c r="AG16" s="12">
        <v>49703308</v>
      </c>
      <c r="AH16" s="12">
        <v>106295877</v>
      </c>
      <c r="AI16" s="13">
        <v>-0.1004922621645592</v>
      </c>
      <c r="AJ16" s="13">
        <v>1.138607695890181</v>
      </c>
    </row>
    <row r="17" spans="1:36" ht="10.5" customHeight="1" x14ac:dyDescent="0.2">
      <c r="A17" s="11"/>
      <c r="B17" s="14"/>
      <c r="C17" s="11"/>
      <c r="D17" s="15" t="s">
        <v>45</v>
      </c>
      <c r="E17" s="11"/>
      <c r="F17" s="2"/>
      <c r="G17" s="12">
        <v>2871434</v>
      </c>
      <c r="H17" s="12">
        <v>3023603</v>
      </c>
      <c r="I17" s="12">
        <v>3353446</v>
      </c>
      <c r="J17" s="12">
        <v>3428944</v>
      </c>
      <c r="K17" s="12">
        <f t="shared" si="2"/>
        <v>4050918</v>
      </c>
      <c r="L17" s="12">
        <f t="shared" si="2"/>
        <v>4239581</v>
      </c>
      <c r="M17" s="12">
        <f t="shared" si="2"/>
        <v>4782969</v>
      </c>
      <c r="N17" s="12">
        <f t="shared" si="2"/>
        <v>4591902</v>
      </c>
      <c r="O17" s="12">
        <f t="shared" si="2"/>
        <v>5511486</v>
      </c>
      <c r="P17" s="12">
        <f t="shared" si="2"/>
        <v>6902133</v>
      </c>
      <c r="Q17" s="12">
        <f t="shared" si="2"/>
        <v>7494627</v>
      </c>
      <c r="R17" s="12">
        <f t="shared" si="2"/>
        <v>9032950</v>
      </c>
      <c r="S17" s="12">
        <f t="shared" si="2"/>
        <v>10524277</v>
      </c>
      <c r="T17" s="12">
        <f t="shared" si="2"/>
        <v>12829350</v>
      </c>
      <c r="U17" s="12">
        <f t="shared" si="2"/>
        <v>11884785</v>
      </c>
      <c r="V17" s="12">
        <f t="shared" si="2"/>
        <v>11872510</v>
      </c>
      <c r="W17" s="12">
        <f t="shared" si="2"/>
        <v>10987545</v>
      </c>
      <c r="X17" s="12">
        <f t="shared" si="2"/>
        <v>11046656</v>
      </c>
      <c r="Y17" s="12">
        <f t="shared" si="2"/>
        <v>12794557</v>
      </c>
      <c r="Z17" s="12">
        <f t="shared" ref="W17:AA20" si="3">SUM(Z74,Z131,Z188)</f>
        <v>11355178</v>
      </c>
      <c r="AA17" s="12">
        <f t="shared" si="3"/>
        <v>12358572</v>
      </c>
      <c r="AB17" s="12">
        <v>14727576</v>
      </c>
      <c r="AC17" s="12">
        <v>16111969</v>
      </c>
      <c r="AD17" s="12">
        <v>17361728</v>
      </c>
      <c r="AE17" s="12">
        <v>16508989</v>
      </c>
      <c r="AF17" s="12">
        <v>20065309</v>
      </c>
      <c r="AG17" s="12">
        <v>6191919</v>
      </c>
      <c r="AH17" s="12">
        <v>6826440</v>
      </c>
      <c r="AI17" s="13">
        <v>-0.12028127899989893</v>
      </c>
      <c r="AJ17" s="13">
        <v>0.10247566223007762</v>
      </c>
    </row>
    <row r="18" spans="1:36" ht="10.5" customHeight="1" x14ac:dyDescent="0.2">
      <c r="A18" s="11"/>
      <c r="B18" s="14"/>
      <c r="C18" s="11"/>
      <c r="D18" s="15" t="s">
        <v>46</v>
      </c>
      <c r="E18" s="11"/>
      <c r="F18" s="2"/>
      <c r="G18" s="12">
        <v>8382207</v>
      </c>
      <c r="H18" s="12">
        <v>7030491</v>
      </c>
      <c r="I18" s="12">
        <v>7452055</v>
      </c>
      <c r="J18" s="12">
        <v>9702616</v>
      </c>
      <c r="K18" s="12">
        <f t="shared" ref="K18:V20" si="4">SUM(K75,K132,K189)</f>
        <v>11880596</v>
      </c>
      <c r="L18" s="12">
        <f t="shared" si="4"/>
        <v>12754327</v>
      </c>
      <c r="M18" s="12">
        <f t="shared" si="4"/>
        <v>13942712</v>
      </c>
      <c r="N18" s="12">
        <f t="shared" si="4"/>
        <v>14983862</v>
      </c>
      <c r="O18" s="12">
        <f t="shared" si="4"/>
        <v>15716219</v>
      </c>
      <c r="P18" s="12">
        <f t="shared" si="4"/>
        <v>16939864</v>
      </c>
      <c r="Q18" s="12">
        <f t="shared" si="4"/>
        <v>20783949</v>
      </c>
      <c r="R18" s="12">
        <f t="shared" si="4"/>
        <v>24407803</v>
      </c>
      <c r="S18" s="12">
        <f t="shared" si="4"/>
        <v>36546427</v>
      </c>
      <c r="T18" s="12">
        <f t="shared" si="4"/>
        <v>21029820</v>
      </c>
      <c r="U18" s="12">
        <f t="shared" si="4"/>
        <v>23172292.990000002</v>
      </c>
      <c r="V18" s="12">
        <f t="shared" si="4"/>
        <v>24475942.91</v>
      </c>
      <c r="W18" s="12">
        <f t="shared" si="3"/>
        <v>22308861</v>
      </c>
      <c r="X18" s="12">
        <f t="shared" si="3"/>
        <v>21289602.420000002</v>
      </c>
      <c r="Y18" s="12">
        <f t="shared" si="3"/>
        <v>20665431</v>
      </c>
      <c r="Z18" s="12">
        <f t="shared" si="3"/>
        <v>21353676</v>
      </c>
      <c r="AA18" s="12">
        <f t="shared" si="3"/>
        <v>31324011</v>
      </c>
      <c r="AB18" s="12">
        <v>27624069</v>
      </c>
      <c r="AC18" s="12">
        <v>32354122</v>
      </c>
      <c r="AD18" s="12">
        <v>39299972</v>
      </c>
      <c r="AE18" s="12">
        <v>26258382</v>
      </c>
      <c r="AF18" s="12">
        <v>31594508</v>
      </c>
      <c r="AG18" s="12">
        <v>30155242</v>
      </c>
      <c r="AH18" s="12">
        <v>30585885</v>
      </c>
      <c r="AI18" s="13">
        <v>1.7120092368129614E-2</v>
      </c>
      <c r="AJ18" s="13">
        <v>1.4280866988233753E-2</v>
      </c>
    </row>
    <row r="19" spans="1:36" ht="10.5" customHeight="1" x14ac:dyDescent="0.2">
      <c r="A19" s="11"/>
      <c r="B19" s="14"/>
      <c r="C19" s="11"/>
      <c r="D19" s="15" t="s">
        <v>47</v>
      </c>
      <c r="E19" s="11"/>
      <c r="F19" s="2"/>
      <c r="G19" s="12">
        <v>14461205</v>
      </c>
      <c r="H19" s="12">
        <v>0</v>
      </c>
      <c r="I19" s="12">
        <v>0</v>
      </c>
      <c r="J19" s="12">
        <v>50228969</v>
      </c>
      <c r="K19" s="12">
        <f t="shared" si="4"/>
        <v>7776534</v>
      </c>
      <c r="L19" s="12">
        <f t="shared" si="4"/>
        <v>5117642</v>
      </c>
      <c r="M19" s="12">
        <f t="shared" si="4"/>
        <v>15295510</v>
      </c>
      <c r="N19" s="12">
        <f t="shared" si="4"/>
        <v>0</v>
      </c>
      <c r="O19" s="12">
        <f t="shared" si="4"/>
        <v>0</v>
      </c>
      <c r="P19" s="12">
        <f t="shared" si="4"/>
        <v>7834248</v>
      </c>
      <c r="Q19" s="12">
        <f t="shared" si="4"/>
        <v>20643228</v>
      </c>
      <c r="R19" s="12">
        <f t="shared" si="4"/>
        <v>140486771</v>
      </c>
      <c r="S19" s="12">
        <f t="shared" si="4"/>
        <v>12688283</v>
      </c>
      <c r="T19" s="12">
        <f t="shared" si="4"/>
        <v>57140890</v>
      </c>
      <c r="U19" s="12">
        <f t="shared" si="4"/>
        <v>7465150</v>
      </c>
      <c r="V19" s="12">
        <f t="shared" si="4"/>
        <v>0</v>
      </c>
      <c r="W19" s="12">
        <f t="shared" si="3"/>
        <v>17509878</v>
      </c>
      <c r="X19" s="12">
        <f t="shared" si="3"/>
        <v>16741057</v>
      </c>
      <c r="Y19" s="12">
        <f t="shared" si="3"/>
        <v>13996149</v>
      </c>
      <c r="Z19" s="12">
        <f t="shared" si="3"/>
        <v>7497147</v>
      </c>
      <c r="AA19" s="12">
        <f t="shared" si="3"/>
        <v>197093709</v>
      </c>
      <c r="AB19" s="12">
        <v>152013075</v>
      </c>
      <c r="AC19" s="12">
        <v>57059302</v>
      </c>
      <c r="AD19" s="12">
        <v>70510265</v>
      </c>
      <c r="AE19" s="12">
        <v>8534755</v>
      </c>
      <c r="AF19" s="12">
        <v>5653074</v>
      </c>
      <c r="AG19" s="12">
        <v>1043305</v>
      </c>
      <c r="AH19" s="12">
        <v>59328258</v>
      </c>
      <c r="AI19" s="13">
        <v>-0.14513649811408957</v>
      </c>
      <c r="AJ19" s="13">
        <v>55.865689323831475</v>
      </c>
    </row>
    <row r="20" spans="1:36" ht="10.5" customHeight="1" x14ac:dyDescent="0.2">
      <c r="A20" s="11"/>
      <c r="B20" s="11"/>
      <c r="C20" s="11"/>
      <c r="D20" s="11" t="s">
        <v>48</v>
      </c>
      <c r="E20" s="11"/>
      <c r="F20" s="2"/>
      <c r="G20" s="12">
        <v>2099608</v>
      </c>
      <c r="H20" s="12">
        <v>1783680</v>
      </c>
      <c r="I20" s="12">
        <v>1402594</v>
      </c>
      <c r="J20" s="12">
        <v>3120570</v>
      </c>
      <c r="K20" s="12">
        <f t="shared" si="4"/>
        <v>3469756</v>
      </c>
      <c r="L20" s="12">
        <f t="shared" si="4"/>
        <v>4948761</v>
      </c>
      <c r="M20" s="12">
        <f t="shared" si="4"/>
        <v>4086589</v>
      </c>
      <c r="N20" s="12">
        <f t="shared" si="4"/>
        <v>5898388</v>
      </c>
      <c r="O20" s="12">
        <f t="shared" si="4"/>
        <v>5936308</v>
      </c>
      <c r="P20" s="12">
        <f t="shared" si="4"/>
        <v>6135343</v>
      </c>
      <c r="Q20" s="12">
        <f t="shared" si="4"/>
        <v>5385090</v>
      </c>
      <c r="R20" s="12">
        <f t="shared" si="4"/>
        <v>6446849</v>
      </c>
      <c r="S20" s="12">
        <f t="shared" si="4"/>
        <v>6129776</v>
      </c>
      <c r="T20" s="12">
        <f t="shared" si="4"/>
        <v>7230999</v>
      </c>
      <c r="U20" s="12">
        <f t="shared" si="4"/>
        <v>10866475.26</v>
      </c>
      <c r="V20" s="12">
        <f t="shared" si="4"/>
        <v>7793411.2400000002</v>
      </c>
      <c r="W20" s="12">
        <f t="shared" si="3"/>
        <v>6801273.0499999998</v>
      </c>
      <c r="X20" s="12">
        <f t="shared" si="3"/>
        <v>7585680.4000000004</v>
      </c>
      <c r="Y20" s="12">
        <f t="shared" si="3"/>
        <v>6571387</v>
      </c>
      <c r="Z20" s="12">
        <f t="shared" si="3"/>
        <v>38309029</v>
      </c>
      <c r="AA20" s="12">
        <f t="shared" si="3"/>
        <v>10085179</v>
      </c>
      <c r="AB20" s="12">
        <v>6307381</v>
      </c>
      <c r="AC20" s="12">
        <v>7981989</v>
      </c>
      <c r="AD20" s="12">
        <v>5531862</v>
      </c>
      <c r="AE20" s="12">
        <v>9788189</v>
      </c>
      <c r="AF20" s="12">
        <v>10236861</v>
      </c>
      <c r="AG20" s="12">
        <v>12312842</v>
      </c>
      <c r="AH20" s="12">
        <v>9555294</v>
      </c>
      <c r="AI20" s="13">
        <v>7.1681741085103168E-2</v>
      </c>
      <c r="AJ20" s="13">
        <v>-0.22395706856304987</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45118856</v>
      </c>
      <c r="H22" s="12">
        <v>45719225</v>
      </c>
      <c r="I22" s="12">
        <v>47851909</v>
      </c>
      <c r="J22" s="12">
        <v>58136427</v>
      </c>
      <c r="K22" s="12">
        <f t="shared" ref="K22:AA32" si="5">SUM(K79,K136,K193)</f>
        <v>63706458</v>
      </c>
      <c r="L22" s="12">
        <f t="shared" si="5"/>
        <v>66124955</v>
      </c>
      <c r="M22" s="12">
        <f t="shared" si="5"/>
        <v>71667065</v>
      </c>
      <c r="N22" s="12">
        <f t="shared" si="5"/>
        <v>82303601</v>
      </c>
      <c r="O22" s="12">
        <f t="shared" si="5"/>
        <v>99313629.290000007</v>
      </c>
      <c r="P22" s="12">
        <f t="shared" si="5"/>
        <v>93364598</v>
      </c>
      <c r="Q22" s="12">
        <f t="shared" si="5"/>
        <v>86826479.040000007</v>
      </c>
      <c r="R22" s="12">
        <f t="shared" si="5"/>
        <v>88390266.010000005</v>
      </c>
      <c r="S22" s="12">
        <f t="shared" si="5"/>
        <v>93532122.780000001</v>
      </c>
      <c r="T22" s="12">
        <f t="shared" si="5"/>
        <v>98447266.950000003</v>
      </c>
      <c r="U22" s="12">
        <f t="shared" si="5"/>
        <v>105861574.03</v>
      </c>
      <c r="V22" s="12">
        <f t="shared" si="5"/>
        <v>136935321.5</v>
      </c>
      <c r="W22" s="12">
        <f t="shared" si="5"/>
        <v>135614360.28999999</v>
      </c>
      <c r="X22" s="12">
        <f t="shared" si="5"/>
        <v>123186718.81999999</v>
      </c>
      <c r="Y22" s="12">
        <f t="shared" si="5"/>
        <v>123584693.09930532</v>
      </c>
      <c r="Z22" s="12">
        <f t="shared" si="5"/>
        <v>138005997.32257372</v>
      </c>
      <c r="AA22" s="12">
        <f t="shared" si="5"/>
        <v>148581374.31999999</v>
      </c>
      <c r="AB22" s="12">
        <v>150548232</v>
      </c>
      <c r="AC22" s="12">
        <v>158255464</v>
      </c>
      <c r="AD22" s="12">
        <v>165332874</v>
      </c>
      <c r="AE22" s="12">
        <v>184325545</v>
      </c>
      <c r="AF22" s="12">
        <v>199164564</v>
      </c>
      <c r="AG22" s="12">
        <v>198853648</v>
      </c>
      <c r="AH22" s="12">
        <v>203648535</v>
      </c>
      <c r="AI22" s="13">
        <v>5.1641231566071921E-2</v>
      </c>
      <c r="AJ22" s="13">
        <v>2.4112642881965133E-2</v>
      </c>
    </row>
    <row r="23" spans="1:36" ht="10.5" customHeight="1" x14ac:dyDescent="0.2">
      <c r="A23" s="11"/>
      <c r="B23" s="11"/>
      <c r="C23" s="11" t="s">
        <v>50</v>
      </c>
      <c r="D23" s="11"/>
      <c r="E23" s="11"/>
      <c r="F23" s="2"/>
      <c r="G23" s="12">
        <v>0</v>
      </c>
      <c r="H23" s="12">
        <v>0</v>
      </c>
      <c r="I23" s="12">
        <v>0</v>
      </c>
      <c r="J23" s="12">
        <v>6025589</v>
      </c>
      <c r="K23" s="12">
        <f t="shared" si="5"/>
        <v>6318571</v>
      </c>
      <c r="L23" s="12">
        <f t="shared" si="5"/>
        <v>6449039</v>
      </c>
      <c r="M23" s="12">
        <f t="shared" si="5"/>
        <v>6893261</v>
      </c>
      <c r="N23" s="12">
        <f t="shared" si="5"/>
        <v>7007202</v>
      </c>
      <c r="O23" s="12">
        <f t="shared" si="5"/>
        <v>6920873</v>
      </c>
      <c r="P23" s="12">
        <f t="shared" si="5"/>
        <v>6965418</v>
      </c>
      <c r="Q23" s="12">
        <f t="shared" si="5"/>
        <v>6971558</v>
      </c>
      <c r="R23" s="12">
        <f t="shared" si="5"/>
        <v>6965418</v>
      </c>
      <c r="S23" s="12">
        <f t="shared" si="5"/>
        <v>6965418</v>
      </c>
      <c r="T23" s="12">
        <f t="shared" si="5"/>
        <v>6968854</v>
      </c>
      <c r="U23" s="12">
        <f t="shared" si="5"/>
        <v>6964391</v>
      </c>
      <c r="V23" s="12">
        <f t="shared" si="5"/>
        <v>7415332</v>
      </c>
      <c r="W23" s="12">
        <f t="shared" si="5"/>
        <v>7415332</v>
      </c>
      <c r="X23" s="12">
        <f t="shared" si="5"/>
        <v>7415332</v>
      </c>
      <c r="Y23" s="12">
        <f t="shared" si="5"/>
        <v>7415332</v>
      </c>
      <c r="Z23" s="12">
        <f t="shared" si="5"/>
        <v>7415332</v>
      </c>
      <c r="AA23" s="12">
        <f t="shared" si="5"/>
        <v>7038713</v>
      </c>
      <c r="AB23" s="12">
        <v>7038713</v>
      </c>
      <c r="AC23" s="12">
        <v>7038713</v>
      </c>
      <c r="AD23" s="12">
        <v>7040317</v>
      </c>
      <c r="AE23" s="12">
        <v>7040317</v>
      </c>
      <c r="AF23" s="12">
        <v>7047113</v>
      </c>
      <c r="AG23" s="12">
        <v>7047114</v>
      </c>
      <c r="AH23" s="12">
        <v>7066897</v>
      </c>
      <c r="AI23" s="13">
        <v>6.6624615353694239E-4</v>
      </c>
      <c r="AJ23" s="13">
        <v>2.8072484707924407E-3</v>
      </c>
    </row>
    <row r="24" spans="1:36" ht="10.5" customHeight="1" x14ac:dyDescent="0.2">
      <c r="A24" s="11"/>
      <c r="B24" s="11"/>
      <c r="C24" s="11" t="s">
        <v>51</v>
      </c>
      <c r="D24" s="11"/>
      <c r="E24" s="11"/>
      <c r="F24" s="2"/>
      <c r="G24" s="12">
        <v>178243</v>
      </c>
      <c r="H24" s="12">
        <v>205180</v>
      </c>
      <c r="I24" s="12">
        <v>219890</v>
      </c>
      <c r="J24" s="12">
        <v>455839</v>
      </c>
      <c r="K24" s="12">
        <f t="shared" si="5"/>
        <v>587041</v>
      </c>
      <c r="L24" s="12">
        <f t="shared" si="5"/>
        <v>596157</v>
      </c>
      <c r="M24" s="12">
        <f t="shared" si="5"/>
        <v>827557</v>
      </c>
      <c r="N24" s="12">
        <f t="shared" si="5"/>
        <v>999384</v>
      </c>
      <c r="O24" s="12">
        <f t="shared" si="5"/>
        <v>2094512.12</v>
      </c>
      <c r="P24" s="12">
        <f t="shared" si="5"/>
        <v>2552153</v>
      </c>
      <c r="Q24" s="12">
        <f t="shared" si="5"/>
        <v>2776677.4</v>
      </c>
      <c r="R24" s="12">
        <f t="shared" si="5"/>
        <v>2935140.23</v>
      </c>
      <c r="S24" s="12">
        <f t="shared" si="5"/>
        <v>2979616.7800000003</v>
      </c>
      <c r="T24" s="12">
        <f t="shared" si="5"/>
        <v>2916647.7</v>
      </c>
      <c r="U24" s="12">
        <f t="shared" si="5"/>
        <v>3108540.6399999997</v>
      </c>
      <c r="V24" s="12">
        <f t="shared" si="5"/>
        <v>2710639.17</v>
      </c>
      <c r="W24" s="12">
        <f t="shared" si="5"/>
        <v>2806319.73</v>
      </c>
      <c r="X24" s="12">
        <f t="shared" si="5"/>
        <v>2317457.2199999997</v>
      </c>
      <c r="Y24" s="12">
        <f t="shared" si="5"/>
        <v>3136406.7</v>
      </c>
      <c r="Z24" s="12">
        <f t="shared" si="5"/>
        <v>3706144.9699999997</v>
      </c>
      <c r="AA24" s="12">
        <f t="shared" si="5"/>
        <v>3682893.55</v>
      </c>
      <c r="AB24" s="12">
        <v>3881742</v>
      </c>
      <c r="AC24" s="12">
        <v>4138417</v>
      </c>
      <c r="AD24" s="12">
        <v>4317138</v>
      </c>
      <c r="AE24" s="12">
        <v>4419822</v>
      </c>
      <c r="AF24" s="12">
        <v>4491790</v>
      </c>
      <c r="AG24" s="12">
        <v>3703097</v>
      </c>
      <c r="AH24" s="12">
        <v>4724108</v>
      </c>
      <c r="AI24" s="13">
        <v>3.3274056345583114E-2</v>
      </c>
      <c r="AJ24" s="13">
        <v>0.27571813538775786</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21985014</v>
      </c>
      <c r="W25" s="12">
        <f t="shared" si="5"/>
        <v>22785667</v>
      </c>
      <c r="X25" s="12">
        <f t="shared" si="5"/>
        <v>23913094</v>
      </c>
      <c r="Y25" s="12">
        <f t="shared" si="5"/>
        <v>24205000.259305317</v>
      </c>
      <c r="Z25" s="12">
        <f t="shared" si="5"/>
        <v>24859405.31257372</v>
      </c>
      <c r="AA25" s="12">
        <f t="shared" si="5"/>
        <v>24517858</v>
      </c>
      <c r="AB25" s="12">
        <v>25229319</v>
      </c>
      <c r="AC25" s="12">
        <v>25837564</v>
      </c>
      <c r="AD25" s="12">
        <v>26554017</v>
      </c>
      <c r="AE25" s="12">
        <v>26856063</v>
      </c>
      <c r="AF25" s="12">
        <v>27511244</v>
      </c>
      <c r="AG25" s="12">
        <v>28897387</v>
      </c>
      <c r="AH25" s="12">
        <v>29366016</v>
      </c>
      <c r="AI25" s="13">
        <v>2.562811441810986E-2</v>
      </c>
      <c r="AJ25" s="13">
        <v>1.6217002596117081E-2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3666582</v>
      </c>
      <c r="H27" s="12">
        <v>3870267</v>
      </c>
      <c r="I27" s="12">
        <v>4128825</v>
      </c>
      <c r="J27" s="12">
        <v>4693300</v>
      </c>
      <c r="K27" s="12">
        <f t="shared" si="5"/>
        <v>5006584</v>
      </c>
      <c r="L27" s="12">
        <f t="shared" si="5"/>
        <v>5520007</v>
      </c>
      <c r="M27" s="12">
        <f t="shared" si="5"/>
        <v>5563599</v>
      </c>
      <c r="N27" s="12">
        <f t="shared" si="5"/>
        <v>5951740</v>
      </c>
      <c r="O27" s="12">
        <f t="shared" si="5"/>
        <v>5890314.2000000002</v>
      </c>
      <c r="P27" s="12">
        <f t="shared" si="5"/>
        <v>6020984</v>
      </c>
      <c r="Q27" s="12">
        <f t="shared" si="5"/>
        <v>6026068.0199999996</v>
      </c>
      <c r="R27" s="12">
        <f t="shared" si="5"/>
        <v>6064136.5700000003</v>
      </c>
      <c r="S27" s="12">
        <f t="shared" si="5"/>
        <v>6212014.1899999995</v>
      </c>
      <c r="T27" s="12">
        <f t="shared" si="5"/>
        <v>5185007.5999999996</v>
      </c>
      <c r="U27" s="12">
        <f t="shared" si="5"/>
        <v>7337698.1399999997</v>
      </c>
      <c r="V27" s="12">
        <f t="shared" si="5"/>
        <v>7543144.3300000001</v>
      </c>
      <c r="W27" s="12">
        <f t="shared" si="5"/>
        <v>7777669.5600000005</v>
      </c>
      <c r="X27" s="12">
        <f t="shared" si="5"/>
        <v>6565731.1100000003</v>
      </c>
      <c r="Y27" s="12">
        <f t="shared" si="5"/>
        <v>6318059.7800000003</v>
      </c>
      <c r="Z27" s="12">
        <f t="shared" si="5"/>
        <v>6439964.54</v>
      </c>
      <c r="AA27" s="12">
        <f t="shared" si="5"/>
        <v>8262786.7199999997</v>
      </c>
      <c r="AB27" s="12">
        <v>8051064</v>
      </c>
      <c r="AC27" s="12">
        <v>8471191</v>
      </c>
      <c r="AD27" s="12">
        <v>7878512</v>
      </c>
      <c r="AE27" s="12">
        <v>8570205</v>
      </c>
      <c r="AF27" s="12">
        <v>8498468</v>
      </c>
      <c r="AG27" s="12">
        <v>6801785</v>
      </c>
      <c r="AH27" s="12">
        <v>7089290</v>
      </c>
      <c r="AI27" s="13">
        <v>-2.0979970012100058E-2</v>
      </c>
      <c r="AJ27" s="13">
        <v>4.2269051432822412E-2</v>
      </c>
    </row>
    <row r="28" spans="1:36" ht="10.5" customHeight="1" x14ac:dyDescent="0.2">
      <c r="A28" s="11"/>
      <c r="B28" s="14"/>
      <c r="C28" s="11" t="s">
        <v>55</v>
      </c>
      <c r="E28" s="11"/>
      <c r="F28" s="2"/>
      <c r="G28" s="12">
        <v>0</v>
      </c>
      <c r="H28" s="12">
        <v>0</v>
      </c>
      <c r="I28" s="12">
        <v>0</v>
      </c>
      <c r="J28" s="12">
        <v>0</v>
      </c>
      <c r="K28" s="12">
        <f t="shared" si="5"/>
        <v>0</v>
      </c>
      <c r="L28" s="12">
        <f t="shared" si="5"/>
        <v>109425</v>
      </c>
      <c r="M28" s="12">
        <f t="shared" si="5"/>
        <v>135953</v>
      </c>
      <c r="N28" s="12">
        <f t="shared" si="5"/>
        <v>674589</v>
      </c>
      <c r="O28" s="12">
        <f t="shared" si="5"/>
        <v>482242.97</v>
      </c>
      <c r="P28" s="12">
        <f t="shared" si="5"/>
        <v>553847</v>
      </c>
      <c r="Q28" s="12">
        <f t="shared" si="5"/>
        <v>515160.62</v>
      </c>
      <c r="R28" s="12">
        <f t="shared" si="5"/>
        <v>485599.20999999996</v>
      </c>
      <c r="S28" s="12">
        <f t="shared" si="5"/>
        <v>434573.81</v>
      </c>
      <c r="T28" s="12">
        <f t="shared" si="5"/>
        <v>379597.65</v>
      </c>
      <c r="U28" s="12">
        <f t="shared" si="5"/>
        <v>630877.25</v>
      </c>
      <c r="V28" s="12">
        <f t="shared" si="5"/>
        <v>818693</v>
      </c>
      <c r="W28" s="12">
        <f t="shared" si="5"/>
        <v>830356</v>
      </c>
      <c r="X28" s="12">
        <f t="shared" si="5"/>
        <v>671438</v>
      </c>
      <c r="Y28" s="12">
        <f t="shared" si="5"/>
        <v>649968.36</v>
      </c>
      <c r="Z28" s="12">
        <f t="shared" si="5"/>
        <v>683824.5</v>
      </c>
      <c r="AA28" s="12">
        <f t="shared" si="5"/>
        <v>713444.05</v>
      </c>
      <c r="AB28" s="12">
        <v>800083</v>
      </c>
      <c r="AC28" s="12">
        <v>807659</v>
      </c>
      <c r="AD28" s="12">
        <v>908828</v>
      </c>
      <c r="AE28" s="12">
        <v>901063</v>
      </c>
      <c r="AF28" s="12">
        <v>1032425</v>
      </c>
      <c r="AG28" s="12">
        <v>1172245</v>
      </c>
      <c r="AH28" s="12">
        <v>2099334</v>
      </c>
      <c r="AI28" s="13">
        <v>0.17442264362876192</v>
      </c>
      <c r="AJ28" s="13">
        <v>0.79086624383128101</v>
      </c>
    </row>
    <row r="29" spans="1:36" ht="10.5" customHeight="1" x14ac:dyDescent="0.2">
      <c r="A29" s="11"/>
      <c r="B29" s="11"/>
      <c r="C29" s="11" t="s">
        <v>56</v>
      </c>
      <c r="D29" s="11"/>
      <c r="E29" s="11"/>
      <c r="F29" s="2"/>
      <c r="G29" s="12">
        <v>9907745</v>
      </c>
      <c r="H29" s="12">
        <v>9834156</v>
      </c>
      <c r="I29" s="12">
        <v>10043236</v>
      </c>
      <c r="J29" s="12">
        <v>11029313</v>
      </c>
      <c r="K29" s="12">
        <f t="shared" si="5"/>
        <v>13701246</v>
      </c>
      <c r="L29" s="12">
        <f t="shared" si="5"/>
        <v>12868344</v>
      </c>
      <c r="M29" s="12">
        <f t="shared" si="5"/>
        <v>13446347</v>
      </c>
      <c r="N29" s="12">
        <f t="shared" si="5"/>
        <v>20809271</v>
      </c>
      <c r="O29" s="12">
        <f t="shared" si="5"/>
        <v>32703850</v>
      </c>
      <c r="P29" s="12">
        <f t="shared" si="5"/>
        <v>27443095</v>
      </c>
      <c r="Q29" s="12">
        <f t="shared" si="5"/>
        <v>21141750</v>
      </c>
      <c r="R29" s="12">
        <f t="shared" si="5"/>
        <v>22262197</v>
      </c>
      <c r="S29" s="12">
        <f t="shared" si="5"/>
        <v>22431927</v>
      </c>
      <c r="T29" s="12">
        <f t="shared" si="5"/>
        <v>19906688</v>
      </c>
      <c r="U29" s="12">
        <f t="shared" si="5"/>
        <v>20841011</v>
      </c>
      <c r="V29" s="12">
        <f t="shared" si="5"/>
        <v>24276868</v>
      </c>
      <c r="W29" s="12">
        <f t="shared" si="5"/>
        <v>24548420</v>
      </c>
      <c r="X29" s="12">
        <f t="shared" si="5"/>
        <v>25208754.489999998</v>
      </c>
      <c r="Y29" s="12">
        <f t="shared" si="5"/>
        <v>28515158</v>
      </c>
      <c r="Z29" s="12">
        <f t="shared" si="5"/>
        <v>29356772</v>
      </c>
      <c r="AA29" s="12">
        <f t="shared" si="5"/>
        <v>35922684</v>
      </c>
      <c r="AB29" s="12">
        <v>34284338</v>
      </c>
      <c r="AC29" s="12">
        <v>36523036</v>
      </c>
      <c r="AD29" s="12">
        <v>40938178</v>
      </c>
      <c r="AE29" s="12">
        <v>51121570</v>
      </c>
      <c r="AF29" s="12">
        <v>59333534</v>
      </c>
      <c r="AG29" s="12">
        <v>57599369</v>
      </c>
      <c r="AH29" s="12">
        <v>64482678</v>
      </c>
      <c r="AI29" s="13">
        <v>0.1110268372391976</v>
      </c>
      <c r="AJ29" s="13">
        <v>0.1195032015020859</v>
      </c>
    </row>
    <row r="30" spans="1:36" ht="10.5" customHeight="1" x14ac:dyDescent="0.2">
      <c r="A30" s="11"/>
      <c r="B30" s="11"/>
      <c r="C30" s="11" t="s">
        <v>57</v>
      </c>
      <c r="D30" s="11"/>
      <c r="E30" s="11"/>
      <c r="F30" s="2"/>
      <c r="G30" s="12">
        <v>25380244</v>
      </c>
      <c r="H30" s="12">
        <v>25457883</v>
      </c>
      <c r="I30" s="12">
        <v>26463180</v>
      </c>
      <c r="J30" s="12">
        <v>27340148</v>
      </c>
      <c r="K30" s="12">
        <f t="shared" si="5"/>
        <v>28928802</v>
      </c>
      <c r="L30" s="12">
        <f t="shared" si="5"/>
        <v>31478516</v>
      </c>
      <c r="M30" s="12">
        <f t="shared" si="5"/>
        <v>35009892</v>
      </c>
      <c r="N30" s="12">
        <f t="shared" si="5"/>
        <v>35876349</v>
      </c>
      <c r="O30" s="12">
        <f t="shared" si="5"/>
        <v>37737772</v>
      </c>
      <c r="P30" s="12">
        <f t="shared" si="5"/>
        <v>36297284</v>
      </c>
      <c r="Q30" s="12">
        <f t="shared" si="5"/>
        <v>35175905</v>
      </c>
      <c r="R30" s="12">
        <f t="shared" si="5"/>
        <v>35065133</v>
      </c>
      <c r="S30" s="12">
        <f t="shared" si="5"/>
        <v>37702799</v>
      </c>
      <c r="T30" s="12">
        <f t="shared" si="5"/>
        <v>48429744</v>
      </c>
      <c r="U30" s="12">
        <f t="shared" si="5"/>
        <v>52532150</v>
      </c>
      <c r="V30" s="12">
        <f t="shared" si="5"/>
        <v>56144165</v>
      </c>
      <c r="W30" s="12">
        <f t="shared" si="5"/>
        <v>53031113</v>
      </c>
      <c r="X30" s="12">
        <f t="shared" si="5"/>
        <v>43013992</v>
      </c>
      <c r="Y30" s="12">
        <f t="shared" si="5"/>
        <v>39544325</v>
      </c>
      <c r="Z30" s="12">
        <f t="shared" si="5"/>
        <v>48900136</v>
      </c>
      <c r="AA30" s="12">
        <f t="shared" si="5"/>
        <v>51544911</v>
      </c>
      <c r="AB30" s="12">
        <v>55477745</v>
      </c>
      <c r="AC30" s="12">
        <v>60075484</v>
      </c>
      <c r="AD30" s="12">
        <v>64194313</v>
      </c>
      <c r="AE30" s="12">
        <v>71296190</v>
      </c>
      <c r="AF30" s="12">
        <v>75405008</v>
      </c>
      <c r="AG30" s="12">
        <v>75840289</v>
      </c>
      <c r="AH30" s="12">
        <v>75555511</v>
      </c>
      <c r="AI30" s="13">
        <v>5.2829126509936541E-2</v>
      </c>
      <c r="AJ30" s="13">
        <v>-3.7549698683242098E-3</v>
      </c>
    </row>
    <row r="31" spans="1:36" ht="10.5" customHeight="1" x14ac:dyDescent="0.2">
      <c r="A31" s="11"/>
      <c r="B31" s="11"/>
      <c r="C31" s="11" t="s">
        <v>58</v>
      </c>
      <c r="D31" s="11"/>
      <c r="E31" s="11"/>
      <c r="F31" s="2"/>
      <c r="G31" s="12">
        <v>5986042</v>
      </c>
      <c r="H31" s="12">
        <v>6351739</v>
      </c>
      <c r="I31" s="12">
        <v>6996778</v>
      </c>
      <c r="J31" s="12">
        <v>8592238</v>
      </c>
      <c r="K31" s="12">
        <f t="shared" si="5"/>
        <v>9164214</v>
      </c>
      <c r="L31" s="12">
        <f t="shared" si="5"/>
        <v>9103467</v>
      </c>
      <c r="M31" s="12">
        <f t="shared" si="5"/>
        <v>9790456</v>
      </c>
      <c r="N31" s="12">
        <f t="shared" si="5"/>
        <v>10985066</v>
      </c>
      <c r="O31" s="12">
        <f t="shared" si="5"/>
        <v>13484065</v>
      </c>
      <c r="P31" s="12">
        <f t="shared" si="5"/>
        <v>13531817</v>
      </c>
      <c r="Q31" s="12">
        <f t="shared" si="5"/>
        <v>12220732</v>
      </c>
      <c r="R31" s="12">
        <f t="shared" si="5"/>
        <v>13212768</v>
      </c>
      <c r="S31" s="12">
        <f t="shared" si="5"/>
        <v>13869722</v>
      </c>
      <c r="T31" s="12">
        <f t="shared" si="5"/>
        <v>13501442</v>
      </c>
      <c r="U31" s="12">
        <f t="shared" si="5"/>
        <v>13280675</v>
      </c>
      <c r="V31" s="12">
        <f t="shared" si="5"/>
        <v>14985577</v>
      </c>
      <c r="W31" s="12">
        <f t="shared" si="5"/>
        <v>14447562</v>
      </c>
      <c r="X31" s="12">
        <f t="shared" si="5"/>
        <v>12641771</v>
      </c>
      <c r="Y31" s="12">
        <f t="shared" si="5"/>
        <v>12300401</v>
      </c>
      <c r="Z31" s="12">
        <f t="shared" si="5"/>
        <v>15516522</v>
      </c>
      <c r="AA31" s="12">
        <f t="shared" si="5"/>
        <v>15932706</v>
      </c>
      <c r="AB31" s="12">
        <v>14835358</v>
      </c>
      <c r="AC31" s="12">
        <v>13319730</v>
      </c>
      <c r="AD31" s="12">
        <v>12297676</v>
      </c>
      <c r="AE31" s="12">
        <v>13213746</v>
      </c>
      <c r="AF31" s="12">
        <v>15791096</v>
      </c>
      <c r="AG31" s="12">
        <v>17668564</v>
      </c>
      <c r="AH31" s="12">
        <v>13228499</v>
      </c>
      <c r="AI31" s="13">
        <v>-1.8925269748714224E-2</v>
      </c>
      <c r="AJ31" s="13">
        <v>-0.25129744556490274</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1998628</v>
      </c>
      <c r="R32" s="12">
        <f t="shared" si="5"/>
        <v>1399874</v>
      </c>
      <c r="S32" s="12">
        <f t="shared" si="5"/>
        <v>2936052</v>
      </c>
      <c r="T32" s="12">
        <f t="shared" si="5"/>
        <v>1159286</v>
      </c>
      <c r="U32" s="12">
        <f t="shared" si="5"/>
        <v>1166231</v>
      </c>
      <c r="V32" s="12">
        <f t="shared" si="5"/>
        <v>1055889</v>
      </c>
      <c r="W32" s="12">
        <f t="shared" si="5"/>
        <v>1971921</v>
      </c>
      <c r="X32" s="12">
        <f t="shared" si="5"/>
        <v>1439149</v>
      </c>
      <c r="Y32" s="12">
        <f t="shared" si="5"/>
        <v>1500042</v>
      </c>
      <c r="Z32" s="12">
        <f t="shared" ref="Z32:AA32" si="6">SUM(Z89,Z146,Z203)</f>
        <v>1127896</v>
      </c>
      <c r="AA32" s="12">
        <f t="shared" si="6"/>
        <v>965378</v>
      </c>
      <c r="AB32" s="12">
        <v>949870</v>
      </c>
      <c r="AC32" s="12">
        <v>2043670</v>
      </c>
      <c r="AD32" s="12">
        <v>1203895</v>
      </c>
      <c r="AE32" s="12">
        <v>906569</v>
      </c>
      <c r="AF32" s="12">
        <v>53886</v>
      </c>
      <c r="AG32" s="12">
        <v>123798</v>
      </c>
      <c r="AH32" s="12">
        <v>36202</v>
      </c>
      <c r="AI32" s="13">
        <v>-0.41988860171007214</v>
      </c>
      <c r="AJ32" s="13">
        <v>-0.70757201247193013</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6439987</v>
      </c>
      <c r="H34" s="12">
        <v>6743279</v>
      </c>
      <c r="I34" s="12">
        <v>6437024</v>
      </c>
      <c r="J34" s="12">
        <v>7303276</v>
      </c>
      <c r="K34" s="12">
        <f t="shared" ref="K34:AA34" si="7">SUM(K91,K147,K204)</f>
        <v>6784883</v>
      </c>
      <c r="L34" s="12">
        <f t="shared" si="7"/>
        <v>7285388</v>
      </c>
      <c r="M34" s="12">
        <f t="shared" si="7"/>
        <v>7188901</v>
      </c>
      <c r="N34" s="12">
        <f t="shared" si="7"/>
        <v>10146222</v>
      </c>
      <c r="O34" s="12">
        <f t="shared" si="7"/>
        <v>8818600</v>
      </c>
      <c r="P34" s="12">
        <f t="shared" si="7"/>
        <v>10496941</v>
      </c>
      <c r="Q34" s="12">
        <f t="shared" si="7"/>
        <v>12365971</v>
      </c>
      <c r="R34" s="12">
        <f t="shared" si="7"/>
        <v>14545794</v>
      </c>
      <c r="S34" s="12">
        <f t="shared" si="7"/>
        <v>15217082</v>
      </c>
      <c r="T34" s="12">
        <f t="shared" si="7"/>
        <v>15056458</v>
      </c>
      <c r="U34" s="12">
        <f t="shared" si="7"/>
        <v>16379472</v>
      </c>
      <c r="V34" s="12">
        <f t="shared" si="7"/>
        <v>16901215</v>
      </c>
      <c r="W34" s="12">
        <f t="shared" si="7"/>
        <v>17996134</v>
      </c>
      <c r="X34" s="12">
        <f t="shared" si="7"/>
        <v>32961364.010000002</v>
      </c>
      <c r="Y34" s="12">
        <f t="shared" si="7"/>
        <v>29186950</v>
      </c>
      <c r="Z34" s="12">
        <f t="shared" si="7"/>
        <v>23875184</v>
      </c>
      <c r="AA34" s="12">
        <f t="shared" si="7"/>
        <v>26417606</v>
      </c>
      <c r="AB34" s="12">
        <v>22609281</v>
      </c>
      <c r="AC34" s="12">
        <v>22571119</v>
      </c>
      <c r="AD34" s="12">
        <v>24386951</v>
      </c>
      <c r="AE34" s="12">
        <v>24261085</v>
      </c>
      <c r="AF34" s="12">
        <v>25279484</v>
      </c>
      <c r="AG34" s="12">
        <v>21947422</v>
      </c>
      <c r="AH34" s="12">
        <v>25799670</v>
      </c>
      <c r="AI34" s="13">
        <v>2.2243991551886833E-2</v>
      </c>
      <c r="AJ34" s="13">
        <v>0.17552166263536556</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2613</v>
      </c>
      <c r="H36" s="12">
        <v>101160</v>
      </c>
      <c r="I36" s="12">
        <v>2774</v>
      </c>
      <c r="J36" s="12">
        <v>480298</v>
      </c>
      <c r="K36" s="12">
        <f t="shared" ref="K36:AA36" si="8">SUM(K93,K149,K206)</f>
        <v>0</v>
      </c>
      <c r="L36" s="12">
        <f t="shared" si="8"/>
        <v>0</v>
      </c>
      <c r="M36" s="12">
        <f t="shared" si="8"/>
        <v>45963</v>
      </c>
      <c r="N36" s="12">
        <f t="shared" si="8"/>
        <v>514</v>
      </c>
      <c r="O36" s="12">
        <f t="shared" si="8"/>
        <v>0</v>
      </c>
      <c r="P36" s="12">
        <f t="shared" si="8"/>
        <v>60013</v>
      </c>
      <c r="Q36" s="12">
        <f t="shared" si="8"/>
        <v>58097</v>
      </c>
      <c r="R36" s="12">
        <f t="shared" si="8"/>
        <v>233550</v>
      </c>
      <c r="S36" s="12">
        <f t="shared" si="8"/>
        <v>320544</v>
      </c>
      <c r="T36" s="12">
        <f t="shared" si="8"/>
        <v>558704</v>
      </c>
      <c r="U36" s="12">
        <f t="shared" si="8"/>
        <v>387847</v>
      </c>
      <c r="V36" s="12">
        <f t="shared" si="8"/>
        <v>113433</v>
      </c>
      <c r="W36" s="12">
        <f t="shared" si="8"/>
        <v>143610</v>
      </c>
      <c r="X36" s="12">
        <f t="shared" si="8"/>
        <v>1371837</v>
      </c>
      <c r="Y36" s="12">
        <f t="shared" si="8"/>
        <v>312550</v>
      </c>
      <c r="Z36" s="12">
        <f t="shared" si="8"/>
        <v>2482485</v>
      </c>
      <c r="AA36" s="12">
        <f t="shared" si="8"/>
        <v>620192</v>
      </c>
      <c r="AB36" s="12">
        <v>696396</v>
      </c>
      <c r="AC36" s="12">
        <v>612394</v>
      </c>
      <c r="AD36" s="12">
        <v>7038446</v>
      </c>
      <c r="AE36" s="12">
        <v>8710477</v>
      </c>
      <c r="AF36" s="12">
        <v>3191957</v>
      </c>
      <c r="AG36" s="12">
        <v>1649755</v>
      </c>
      <c r="AH36" s="12">
        <v>2212676</v>
      </c>
      <c r="AI36" s="13">
        <v>0.2124865402560403</v>
      </c>
      <c r="AJ36" s="13">
        <v>0.3412149076681083</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3653667.05</v>
      </c>
      <c r="S38" s="12">
        <f t="shared" si="9"/>
        <v>4326591.5250000004</v>
      </c>
      <c r="T38" s="12">
        <f t="shared" si="9"/>
        <v>4999516</v>
      </c>
      <c r="U38" s="12">
        <f t="shared" si="9"/>
        <v>5564070.5</v>
      </c>
      <c r="V38" s="12">
        <f t="shared" si="9"/>
        <v>6128625</v>
      </c>
      <c r="W38" s="12">
        <f t="shared" si="9"/>
        <v>6221542</v>
      </c>
      <c r="X38" s="12">
        <f t="shared" si="9"/>
        <v>6314459</v>
      </c>
      <c r="Y38" s="12">
        <f t="shared" si="9"/>
        <v>6522916</v>
      </c>
      <c r="Z38" s="12">
        <f t="shared" si="9"/>
        <v>6731373</v>
      </c>
      <c r="AA38" s="12">
        <f t="shared" si="9"/>
        <v>7217023.5</v>
      </c>
      <c r="AB38" s="12">
        <v>7702674</v>
      </c>
      <c r="AC38" s="12">
        <v>8299133.9167923676</v>
      </c>
      <c r="AD38" s="12">
        <v>8574503</v>
      </c>
      <c r="AE38" s="12">
        <v>9338066.3505585901</v>
      </c>
      <c r="AF38" s="12">
        <v>4890216</v>
      </c>
      <c r="AG38" s="12">
        <v>3693070.3872965234</v>
      </c>
      <c r="AH38" s="12">
        <v>6311445</v>
      </c>
      <c r="AI38" s="13">
        <v>-3.2655394611313615E-2</v>
      </c>
      <c r="AJ38" s="13">
        <v>0.70899667163404179</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111366237</v>
      </c>
      <c r="H40" s="5">
        <v>103553425</v>
      </c>
      <c r="I40" s="5">
        <v>107501850</v>
      </c>
      <c r="J40" s="5">
        <v>115775198</v>
      </c>
      <c r="K40" s="5">
        <f t="shared" ref="K40:Q40" si="10">SUM(K96,K152,K209)</f>
        <v>141443479</v>
      </c>
      <c r="L40" s="5">
        <f t="shared" si="10"/>
        <v>147417654</v>
      </c>
      <c r="M40" s="5">
        <f t="shared" si="10"/>
        <v>161145911</v>
      </c>
      <c r="N40" s="5">
        <f t="shared" si="10"/>
        <v>186886808</v>
      </c>
      <c r="O40" s="5">
        <f t="shared" si="10"/>
        <v>182471898</v>
      </c>
      <c r="P40" s="5">
        <f t="shared" si="10"/>
        <v>192575396</v>
      </c>
      <c r="Q40" s="5">
        <f t="shared" si="10"/>
        <v>192181719</v>
      </c>
      <c r="R40" s="5">
        <f t="shared" ref="R40:AA40" si="11">SUM(R96,R152,R209,R234)</f>
        <v>205756255.71000001</v>
      </c>
      <c r="S40" s="5">
        <f t="shared" si="11"/>
        <v>230621303.85499999</v>
      </c>
      <c r="T40" s="5">
        <f t="shared" si="11"/>
        <v>257345090</v>
      </c>
      <c r="U40" s="5">
        <f t="shared" si="11"/>
        <v>301567067.29000002</v>
      </c>
      <c r="V40" s="5">
        <f t="shared" si="11"/>
        <v>329433168.94</v>
      </c>
      <c r="W40" s="5">
        <f t="shared" si="11"/>
        <v>326587025.22000003</v>
      </c>
      <c r="X40" s="5">
        <f t="shared" si="11"/>
        <v>325692952.79000002</v>
      </c>
      <c r="Y40" s="5">
        <f t="shared" si="11"/>
        <v>312518897.5</v>
      </c>
      <c r="Z40" s="5">
        <f t="shared" si="11"/>
        <v>335122561</v>
      </c>
      <c r="AA40" s="5">
        <f t="shared" si="11"/>
        <v>457719423</v>
      </c>
      <c r="AB40" s="5">
        <v>405765701</v>
      </c>
      <c r="AC40" s="5">
        <v>446029240.54028606</v>
      </c>
      <c r="AD40" s="5">
        <v>507163981</v>
      </c>
      <c r="AE40" s="5">
        <v>456559898.88337344</v>
      </c>
      <c r="AF40" s="5">
        <v>467213348</v>
      </c>
      <c r="AG40" s="5">
        <v>437524610.96758604</v>
      </c>
      <c r="AH40" s="5">
        <v>452857625</v>
      </c>
      <c r="AI40" s="10">
        <v>1.8468790326078954E-2</v>
      </c>
      <c r="AJ40" s="10">
        <v>3.5044917812748835E-2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30491743</v>
      </c>
      <c r="H42" s="12">
        <v>33046248</v>
      </c>
      <c r="I42" s="12">
        <v>33913263</v>
      </c>
      <c r="J42" s="12">
        <v>35975960</v>
      </c>
      <c r="K42" s="12">
        <f t="shared" ref="K42:AA51" si="12">SUM(K98,K154,K211)</f>
        <v>40604150</v>
      </c>
      <c r="L42" s="12">
        <f t="shared" si="12"/>
        <v>45824056</v>
      </c>
      <c r="M42" s="12">
        <f t="shared" si="12"/>
        <v>47514305</v>
      </c>
      <c r="N42" s="12">
        <f t="shared" si="12"/>
        <v>51462489</v>
      </c>
      <c r="O42" s="12">
        <f t="shared" si="12"/>
        <v>59145682</v>
      </c>
      <c r="P42" s="12">
        <f t="shared" si="12"/>
        <v>58725809</v>
      </c>
      <c r="Q42" s="12">
        <f t="shared" si="12"/>
        <v>61590333</v>
      </c>
      <c r="R42" s="12">
        <f t="shared" si="12"/>
        <v>64600663</v>
      </c>
      <c r="S42" s="12">
        <f t="shared" si="12"/>
        <v>68331055</v>
      </c>
      <c r="T42" s="12">
        <f t="shared" si="12"/>
        <v>78010733</v>
      </c>
      <c r="U42" s="12">
        <f t="shared" si="12"/>
        <v>80024049.909999996</v>
      </c>
      <c r="V42" s="12">
        <f t="shared" si="12"/>
        <v>88923967.989999995</v>
      </c>
      <c r="W42" s="12">
        <f t="shared" si="12"/>
        <v>115403891.38</v>
      </c>
      <c r="X42" s="12">
        <f t="shared" si="12"/>
        <v>109391637.77</v>
      </c>
      <c r="Y42" s="12">
        <f t="shared" si="12"/>
        <v>97656189</v>
      </c>
      <c r="Z42" s="12">
        <f t="shared" si="12"/>
        <v>99085367</v>
      </c>
      <c r="AA42" s="12">
        <f t="shared" si="12"/>
        <v>112717913</v>
      </c>
      <c r="AB42" s="12">
        <v>112701516</v>
      </c>
      <c r="AC42" s="12">
        <v>116989643</v>
      </c>
      <c r="AD42" s="12">
        <v>124758911</v>
      </c>
      <c r="AE42" s="12">
        <v>135141298</v>
      </c>
      <c r="AF42" s="12">
        <v>140983112</v>
      </c>
      <c r="AG42" s="12">
        <v>141988262</v>
      </c>
      <c r="AH42" s="12">
        <v>143580260</v>
      </c>
      <c r="AI42" s="13">
        <v>4.1184025434746419E-2</v>
      </c>
      <c r="AJ42" s="13">
        <v>1.121218034206236E-2</v>
      </c>
    </row>
    <row r="43" spans="1:36" ht="10.5" customHeight="1" x14ac:dyDescent="0.2">
      <c r="A43" s="11"/>
      <c r="B43" s="19" t="s">
        <v>65</v>
      </c>
      <c r="C43" s="14"/>
      <c r="D43" s="19"/>
      <c r="E43" s="14"/>
      <c r="F43" s="2"/>
      <c r="G43" s="12">
        <v>41426707</v>
      </c>
      <c r="H43" s="12">
        <v>44433328</v>
      </c>
      <c r="I43" s="12">
        <v>46284848</v>
      </c>
      <c r="J43" s="12">
        <v>49338154</v>
      </c>
      <c r="K43" s="12">
        <f t="shared" si="12"/>
        <v>52686640</v>
      </c>
      <c r="L43" s="12">
        <f t="shared" si="12"/>
        <v>56991461</v>
      </c>
      <c r="M43" s="12">
        <f t="shared" si="12"/>
        <v>59914440</v>
      </c>
      <c r="N43" s="12">
        <f t="shared" si="12"/>
        <v>67557306</v>
      </c>
      <c r="O43" s="12">
        <f t="shared" si="12"/>
        <v>72647539</v>
      </c>
      <c r="P43" s="12">
        <f t="shared" si="12"/>
        <v>77188219</v>
      </c>
      <c r="Q43" s="12">
        <f t="shared" si="12"/>
        <v>80380159</v>
      </c>
      <c r="R43" s="12">
        <f t="shared" si="12"/>
        <v>83102907</v>
      </c>
      <c r="S43" s="12">
        <f t="shared" si="12"/>
        <v>87079067</v>
      </c>
      <c r="T43" s="12">
        <f t="shared" si="12"/>
        <v>93842372</v>
      </c>
      <c r="U43" s="12">
        <f t="shared" si="12"/>
        <v>103699695</v>
      </c>
      <c r="V43" s="12">
        <f t="shared" si="12"/>
        <v>113189969</v>
      </c>
      <c r="W43" s="12">
        <f t="shared" si="12"/>
        <v>121234629</v>
      </c>
      <c r="X43" s="12">
        <f t="shared" si="12"/>
        <v>116867328</v>
      </c>
      <c r="Y43" s="12">
        <f t="shared" si="12"/>
        <v>112311677</v>
      </c>
      <c r="Z43" s="12">
        <f t="shared" si="12"/>
        <v>121518146</v>
      </c>
      <c r="AA43" s="12">
        <f t="shared" si="12"/>
        <v>132465914</v>
      </c>
      <c r="AB43" s="12">
        <v>131531239</v>
      </c>
      <c r="AC43" s="12">
        <v>134600021</v>
      </c>
      <c r="AD43" s="12">
        <v>140910458</v>
      </c>
      <c r="AE43" s="12">
        <v>145247434</v>
      </c>
      <c r="AF43" s="12">
        <v>153282117</v>
      </c>
      <c r="AG43" s="12">
        <v>155990155</v>
      </c>
      <c r="AH43" s="12">
        <v>167007159</v>
      </c>
      <c r="AI43" s="13">
        <v>4.0601296965883993E-2</v>
      </c>
      <c r="AJ43" s="13">
        <v>7.0626277664766729E-2</v>
      </c>
    </row>
    <row r="44" spans="1:36" ht="10.5" customHeight="1" x14ac:dyDescent="0.2">
      <c r="A44" s="11"/>
      <c r="B44" s="19" t="s">
        <v>66</v>
      </c>
      <c r="C44" s="14"/>
      <c r="D44" s="19"/>
      <c r="E44" s="14"/>
      <c r="F44" s="2"/>
      <c r="G44" s="12">
        <v>6024803</v>
      </c>
      <c r="H44" s="12">
        <v>6894955</v>
      </c>
      <c r="I44" s="12">
        <v>7715602</v>
      </c>
      <c r="J44" s="12">
        <v>7646872</v>
      </c>
      <c r="K44" s="12">
        <f t="shared" si="12"/>
        <v>8307807</v>
      </c>
      <c r="L44" s="12">
        <f t="shared" si="12"/>
        <v>9743307</v>
      </c>
      <c r="M44" s="12">
        <f t="shared" si="12"/>
        <v>10965871</v>
      </c>
      <c r="N44" s="12">
        <f t="shared" si="12"/>
        <v>31860829</v>
      </c>
      <c r="O44" s="12">
        <f t="shared" si="12"/>
        <v>11338098</v>
      </c>
      <c r="P44" s="12">
        <f t="shared" si="12"/>
        <v>13340753</v>
      </c>
      <c r="Q44" s="12">
        <f t="shared" si="12"/>
        <v>14901954</v>
      </c>
      <c r="R44" s="12">
        <f t="shared" si="12"/>
        <v>18530790</v>
      </c>
      <c r="S44" s="12">
        <f t="shared" si="12"/>
        <v>19533429</v>
      </c>
      <c r="T44" s="12">
        <f t="shared" si="12"/>
        <v>24018802</v>
      </c>
      <c r="U44" s="12">
        <f t="shared" si="12"/>
        <v>29247824.41</v>
      </c>
      <c r="V44" s="12">
        <f t="shared" si="12"/>
        <v>27362085.25</v>
      </c>
      <c r="W44" s="12">
        <f t="shared" si="12"/>
        <v>35289535.979999997</v>
      </c>
      <c r="X44" s="12">
        <f t="shared" si="12"/>
        <v>37944080.840000004</v>
      </c>
      <c r="Y44" s="12">
        <f t="shared" si="12"/>
        <v>33280915</v>
      </c>
      <c r="Z44" s="12">
        <f t="shared" si="12"/>
        <v>32071282</v>
      </c>
      <c r="AA44" s="12">
        <f t="shared" si="12"/>
        <v>36907417</v>
      </c>
      <c r="AB44" s="12">
        <v>40106661</v>
      </c>
      <c r="AC44" s="12">
        <v>37977896</v>
      </c>
      <c r="AD44" s="12">
        <v>41077206</v>
      </c>
      <c r="AE44" s="12">
        <v>40438228</v>
      </c>
      <c r="AF44" s="12">
        <v>44544964</v>
      </c>
      <c r="AG44" s="12">
        <v>30011695</v>
      </c>
      <c r="AH44" s="12">
        <v>32945781</v>
      </c>
      <c r="AI44" s="13">
        <v>-3.2248432701070362E-2</v>
      </c>
      <c r="AJ44" s="13">
        <v>9.776475470645693E-2</v>
      </c>
    </row>
    <row r="45" spans="1:36" ht="10.5" customHeight="1" x14ac:dyDescent="0.2">
      <c r="A45" s="11"/>
      <c r="B45" s="19" t="s">
        <v>67</v>
      </c>
      <c r="C45" s="14"/>
      <c r="D45" s="19"/>
      <c r="E45" s="14"/>
      <c r="F45" s="2"/>
      <c r="G45" s="12">
        <v>3031470</v>
      </c>
      <c r="H45" s="12">
        <v>3473673</v>
      </c>
      <c r="I45" s="12">
        <v>3478298</v>
      </c>
      <c r="J45" s="12">
        <v>3725135</v>
      </c>
      <c r="K45" s="12">
        <f t="shared" si="12"/>
        <v>3444749</v>
      </c>
      <c r="L45" s="12">
        <f t="shared" si="12"/>
        <v>3030403</v>
      </c>
      <c r="M45" s="12">
        <f t="shared" si="12"/>
        <v>3181016</v>
      </c>
      <c r="N45" s="12">
        <f t="shared" si="12"/>
        <v>6334533</v>
      </c>
      <c r="O45" s="12">
        <f t="shared" si="12"/>
        <v>4477601</v>
      </c>
      <c r="P45" s="12">
        <f t="shared" si="12"/>
        <v>6176468</v>
      </c>
      <c r="Q45" s="12">
        <f t="shared" si="12"/>
        <v>4760785</v>
      </c>
      <c r="R45" s="12">
        <f t="shared" si="12"/>
        <v>5355551</v>
      </c>
      <c r="S45" s="12">
        <f t="shared" si="12"/>
        <v>5422612</v>
      </c>
      <c r="T45" s="12">
        <f t="shared" si="12"/>
        <v>4792738</v>
      </c>
      <c r="U45" s="12">
        <f t="shared" si="12"/>
        <v>2819897.69</v>
      </c>
      <c r="V45" s="12">
        <f t="shared" si="12"/>
        <v>4785652</v>
      </c>
      <c r="W45" s="12">
        <f t="shared" si="12"/>
        <v>3167465</v>
      </c>
      <c r="X45" s="12">
        <f t="shared" si="12"/>
        <v>2879829.63</v>
      </c>
      <c r="Y45" s="12">
        <f t="shared" si="12"/>
        <v>4457318</v>
      </c>
      <c r="Z45" s="12">
        <f t="shared" si="12"/>
        <v>31302313</v>
      </c>
      <c r="AA45" s="12">
        <f t="shared" si="12"/>
        <v>5381267</v>
      </c>
      <c r="AB45" s="12">
        <v>5184906</v>
      </c>
      <c r="AC45" s="12">
        <v>5070536</v>
      </c>
      <c r="AD45" s="12">
        <v>5173524</v>
      </c>
      <c r="AE45" s="12">
        <v>14511195</v>
      </c>
      <c r="AF45" s="12">
        <v>9828884</v>
      </c>
      <c r="AG45" s="12">
        <v>6474451</v>
      </c>
      <c r="AH45" s="12">
        <v>11521852</v>
      </c>
      <c r="AI45" s="13">
        <v>0.14234398918090085</v>
      </c>
      <c r="AJ45" s="13">
        <v>0.77958748934851774</v>
      </c>
    </row>
    <row r="46" spans="1:36" ht="10.5" customHeight="1" x14ac:dyDescent="0.2">
      <c r="A46" s="11"/>
      <c r="B46" s="19" t="s">
        <v>69</v>
      </c>
      <c r="C46" s="14"/>
      <c r="D46" s="19"/>
      <c r="E46" s="14"/>
      <c r="F46" s="2"/>
      <c r="G46" s="12">
        <v>2332388</v>
      </c>
      <c r="H46" s="12">
        <v>2346911</v>
      </c>
      <c r="I46" s="12">
        <v>2314404</v>
      </c>
      <c r="J46" s="12">
        <v>1752756</v>
      </c>
      <c r="K46" s="12">
        <f t="shared" si="12"/>
        <v>2545976</v>
      </c>
      <c r="L46" s="12">
        <f t="shared" si="12"/>
        <v>2579504</v>
      </c>
      <c r="M46" s="12">
        <f t="shared" si="12"/>
        <v>2660572</v>
      </c>
      <c r="N46" s="12">
        <f t="shared" si="12"/>
        <v>2922261</v>
      </c>
      <c r="O46" s="12">
        <f t="shared" si="12"/>
        <v>3178407</v>
      </c>
      <c r="P46" s="12">
        <f t="shared" si="12"/>
        <v>3159324</v>
      </c>
      <c r="Q46" s="12">
        <f t="shared" si="12"/>
        <v>4159760</v>
      </c>
      <c r="R46" s="12">
        <f t="shared" si="12"/>
        <v>4595132</v>
      </c>
      <c r="S46" s="12">
        <f t="shared" si="12"/>
        <v>4864122</v>
      </c>
      <c r="T46" s="12">
        <f t="shared" si="12"/>
        <v>1244864</v>
      </c>
      <c r="U46" s="12">
        <f t="shared" si="12"/>
        <v>1280348</v>
      </c>
      <c r="V46" s="12">
        <f t="shared" si="12"/>
        <v>5180694</v>
      </c>
      <c r="W46" s="12">
        <f t="shared" si="12"/>
        <v>4648223</v>
      </c>
      <c r="X46" s="12">
        <f t="shared" si="12"/>
        <v>3979820</v>
      </c>
      <c r="Y46" s="12">
        <f t="shared" si="12"/>
        <v>3398444</v>
      </c>
      <c r="Z46" s="12">
        <f t="shared" si="12"/>
        <v>7015324</v>
      </c>
      <c r="AA46" s="12">
        <f t="shared" si="12"/>
        <v>7544684</v>
      </c>
      <c r="AB46" s="12">
        <v>5969711</v>
      </c>
      <c r="AC46" s="12">
        <v>5988285</v>
      </c>
      <c r="AD46" s="12">
        <v>6739001</v>
      </c>
      <c r="AE46" s="12">
        <v>6708789</v>
      </c>
      <c r="AF46" s="12">
        <v>10535070</v>
      </c>
      <c r="AG46" s="12">
        <v>11546282</v>
      </c>
      <c r="AH46" s="12">
        <v>11540446</v>
      </c>
      <c r="AI46" s="13">
        <v>0.11612168917995702</v>
      </c>
      <c r="AJ46" s="13">
        <v>-5.0544409014087824E-4</v>
      </c>
    </row>
    <row r="47" spans="1:36" ht="10.5" customHeight="1" x14ac:dyDescent="0.2">
      <c r="A47" s="11"/>
      <c r="B47" s="19" t="s">
        <v>70</v>
      </c>
      <c r="C47" s="14"/>
      <c r="D47" s="19"/>
      <c r="E47" s="14"/>
      <c r="F47" s="2"/>
      <c r="G47" s="12">
        <v>1455285</v>
      </c>
      <c r="H47" s="12">
        <v>1808522</v>
      </c>
      <c r="I47" s="12">
        <v>1735323</v>
      </c>
      <c r="J47" s="12">
        <v>1616268</v>
      </c>
      <c r="K47" s="12">
        <f t="shared" si="12"/>
        <v>2474569</v>
      </c>
      <c r="L47" s="12">
        <f t="shared" si="12"/>
        <v>2733047</v>
      </c>
      <c r="M47" s="12">
        <f t="shared" si="12"/>
        <v>3180795</v>
      </c>
      <c r="N47" s="12">
        <f t="shared" si="12"/>
        <v>3399783</v>
      </c>
      <c r="O47" s="12">
        <f t="shared" si="12"/>
        <v>3618959</v>
      </c>
      <c r="P47" s="12">
        <f t="shared" si="12"/>
        <v>4283585</v>
      </c>
      <c r="Q47" s="12">
        <f t="shared" si="12"/>
        <v>5576573</v>
      </c>
      <c r="R47" s="12">
        <f t="shared" si="12"/>
        <v>5520095</v>
      </c>
      <c r="S47" s="12">
        <f t="shared" si="12"/>
        <v>6050313</v>
      </c>
      <c r="T47" s="12">
        <f t="shared" si="12"/>
        <v>655756</v>
      </c>
      <c r="U47" s="12">
        <f t="shared" si="12"/>
        <v>858312.42999999993</v>
      </c>
      <c r="V47" s="12">
        <f t="shared" si="12"/>
        <v>3199202.34</v>
      </c>
      <c r="W47" s="12">
        <f t="shared" si="12"/>
        <v>2211078.12</v>
      </c>
      <c r="X47" s="12">
        <f t="shared" si="12"/>
        <v>2653738.15</v>
      </c>
      <c r="Y47" s="12">
        <f t="shared" si="12"/>
        <v>1963634</v>
      </c>
      <c r="Z47" s="12">
        <f t="shared" si="12"/>
        <v>2516736</v>
      </c>
      <c r="AA47" s="12">
        <f t="shared" si="12"/>
        <v>8106866</v>
      </c>
      <c r="AB47" s="12">
        <v>8557222</v>
      </c>
      <c r="AC47" s="12">
        <v>8621822</v>
      </c>
      <c r="AD47" s="12">
        <v>8903779</v>
      </c>
      <c r="AE47" s="12">
        <v>9662382</v>
      </c>
      <c r="AF47" s="12">
        <v>11074234</v>
      </c>
      <c r="AG47" s="12">
        <v>8625457</v>
      </c>
      <c r="AH47" s="12">
        <v>9839191</v>
      </c>
      <c r="AI47" s="13">
        <v>2.3539086633540318E-2</v>
      </c>
      <c r="AJ47" s="13">
        <v>0.14071532673573123</v>
      </c>
    </row>
    <row r="48" spans="1:36" ht="10.5" customHeight="1" x14ac:dyDescent="0.2">
      <c r="A48" s="11"/>
      <c r="B48" s="19" t="s">
        <v>71</v>
      </c>
      <c r="C48" s="14"/>
      <c r="D48" s="19"/>
      <c r="E48" s="14"/>
      <c r="F48" s="2"/>
      <c r="G48" s="12">
        <v>1049689</v>
      </c>
      <c r="H48" s="12">
        <v>559374</v>
      </c>
      <c r="I48" s="12">
        <v>692628</v>
      </c>
      <c r="J48" s="12">
        <v>762542</v>
      </c>
      <c r="K48" s="12">
        <f t="shared" si="12"/>
        <v>505023</v>
      </c>
      <c r="L48" s="12">
        <f t="shared" si="12"/>
        <v>669689</v>
      </c>
      <c r="M48" s="12">
        <f t="shared" si="12"/>
        <v>627612</v>
      </c>
      <c r="N48" s="12">
        <f t="shared" si="12"/>
        <v>873540</v>
      </c>
      <c r="O48" s="12">
        <f t="shared" si="12"/>
        <v>830544</v>
      </c>
      <c r="P48" s="12">
        <f t="shared" si="12"/>
        <v>1229555</v>
      </c>
      <c r="Q48" s="12">
        <f t="shared" si="12"/>
        <v>1269068</v>
      </c>
      <c r="R48" s="12">
        <f t="shared" si="12"/>
        <v>1522200</v>
      </c>
      <c r="S48" s="12">
        <f t="shared" si="12"/>
        <v>1524765</v>
      </c>
      <c r="T48" s="12">
        <f t="shared" si="12"/>
        <v>2202893</v>
      </c>
      <c r="U48" s="12">
        <f t="shared" si="12"/>
        <v>2106967.4500000002</v>
      </c>
      <c r="V48" s="12">
        <f t="shared" si="12"/>
        <v>2627038.36</v>
      </c>
      <c r="W48" s="12">
        <f t="shared" si="12"/>
        <v>2393265.63</v>
      </c>
      <c r="X48" s="12">
        <f t="shared" si="12"/>
        <v>2584872.98</v>
      </c>
      <c r="Y48" s="12">
        <f t="shared" si="12"/>
        <v>4485633</v>
      </c>
      <c r="Z48" s="12">
        <f t="shared" si="12"/>
        <v>2616852</v>
      </c>
      <c r="AA48" s="12">
        <f t="shared" si="12"/>
        <v>2380578</v>
      </c>
      <c r="AB48" s="12">
        <v>2481006</v>
      </c>
      <c r="AC48" s="12">
        <v>2594321</v>
      </c>
      <c r="AD48" s="12">
        <v>2570058</v>
      </c>
      <c r="AE48" s="12">
        <v>3147361</v>
      </c>
      <c r="AF48" s="12">
        <v>3176964</v>
      </c>
      <c r="AG48" s="12">
        <v>905939</v>
      </c>
      <c r="AH48" s="12">
        <v>780116</v>
      </c>
      <c r="AI48" s="13">
        <v>-0.17537740884416719</v>
      </c>
      <c r="AJ48" s="13">
        <v>-0.13888683454404765</v>
      </c>
    </row>
    <row r="49" spans="1:36" ht="10.5" customHeight="1" x14ac:dyDescent="0.2">
      <c r="A49" s="11"/>
      <c r="B49" s="19" t="s">
        <v>72</v>
      </c>
      <c r="C49" s="14"/>
      <c r="D49" s="19"/>
      <c r="E49" s="14"/>
      <c r="F49" s="2"/>
      <c r="G49" s="12">
        <v>6813677</v>
      </c>
      <c r="H49" s="12">
        <v>6619347</v>
      </c>
      <c r="I49" s="12">
        <v>5821371</v>
      </c>
      <c r="J49" s="12">
        <v>5942386</v>
      </c>
      <c r="K49" s="12">
        <f t="shared" si="12"/>
        <v>6742410</v>
      </c>
      <c r="L49" s="12">
        <f t="shared" si="12"/>
        <v>8130624</v>
      </c>
      <c r="M49" s="12">
        <f t="shared" si="12"/>
        <v>11868248</v>
      </c>
      <c r="N49" s="12">
        <f t="shared" si="12"/>
        <v>8912215</v>
      </c>
      <c r="O49" s="12">
        <f t="shared" si="12"/>
        <v>10030253</v>
      </c>
      <c r="P49" s="12">
        <f t="shared" si="12"/>
        <v>9852961</v>
      </c>
      <c r="Q49" s="12">
        <f t="shared" si="12"/>
        <v>10192734</v>
      </c>
      <c r="R49" s="12">
        <f t="shared" si="12"/>
        <v>10295123</v>
      </c>
      <c r="S49" s="12">
        <f t="shared" si="12"/>
        <v>15962726</v>
      </c>
      <c r="T49" s="12">
        <f t="shared" si="12"/>
        <v>20287485</v>
      </c>
      <c r="U49" s="12">
        <f t="shared" si="12"/>
        <v>26710921.399999999</v>
      </c>
      <c r="V49" s="12">
        <f t="shared" si="12"/>
        <v>22167806</v>
      </c>
      <c r="W49" s="12">
        <f t="shared" si="12"/>
        <v>24614272</v>
      </c>
      <c r="X49" s="12">
        <f t="shared" si="12"/>
        <v>30911699.030000001</v>
      </c>
      <c r="Y49" s="12">
        <f t="shared" si="12"/>
        <v>30060324</v>
      </c>
      <c r="Z49" s="12">
        <f t="shared" si="12"/>
        <v>18850395</v>
      </c>
      <c r="AA49" s="12">
        <f t="shared" si="12"/>
        <v>90672881</v>
      </c>
      <c r="AB49" s="12">
        <v>35814521</v>
      </c>
      <c r="AC49" s="12">
        <v>40472847</v>
      </c>
      <c r="AD49" s="12">
        <v>42395044</v>
      </c>
      <c r="AE49" s="12">
        <v>31372488</v>
      </c>
      <c r="AF49" s="12">
        <v>43205632</v>
      </c>
      <c r="AG49" s="12">
        <v>43222292</v>
      </c>
      <c r="AH49" s="12">
        <v>46027546</v>
      </c>
      <c r="AI49" s="13">
        <v>4.2700973322382429E-2</v>
      </c>
      <c r="AJ49" s="13">
        <v>6.490294406414171E-2</v>
      </c>
    </row>
    <row r="50" spans="1:36" ht="10.5" customHeight="1" x14ac:dyDescent="0.2">
      <c r="A50" s="11"/>
      <c r="B50" s="19" t="s">
        <v>73</v>
      </c>
      <c r="C50" s="14"/>
      <c r="D50" s="19"/>
      <c r="E50" s="14"/>
      <c r="F50" s="2"/>
      <c r="G50" s="12">
        <v>3566120</v>
      </c>
      <c r="H50" s="12">
        <v>2439402</v>
      </c>
      <c r="I50" s="12">
        <v>1977261</v>
      </c>
      <c r="J50" s="12">
        <v>5569588</v>
      </c>
      <c r="K50" s="12">
        <f t="shared" si="12"/>
        <v>21401159</v>
      </c>
      <c r="L50" s="12">
        <f t="shared" si="12"/>
        <v>15173821</v>
      </c>
      <c r="M50" s="12">
        <f t="shared" si="12"/>
        <v>18137045</v>
      </c>
      <c r="N50" s="12">
        <f t="shared" si="12"/>
        <v>10118552</v>
      </c>
      <c r="O50" s="12">
        <f t="shared" si="12"/>
        <v>12951640</v>
      </c>
      <c r="P50" s="12">
        <f t="shared" si="12"/>
        <v>13476485</v>
      </c>
      <c r="Q50" s="12">
        <f t="shared" si="12"/>
        <v>3810669</v>
      </c>
      <c r="R50" s="12">
        <f t="shared" si="12"/>
        <v>7698649</v>
      </c>
      <c r="S50" s="12">
        <f t="shared" si="12"/>
        <v>7960054</v>
      </c>
      <c r="T50" s="12">
        <f t="shared" si="12"/>
        <v>25970230</v>
      </c>
      <c r="U50" s="12">
        <f t="shared" si="12"/>
        <v>50084600</v>
      </c>
      <c r="V50" s="12">
        <f t="shared" si="12"/>
        <v>54646953</v>
      </c>
      <c r="W50" s="12">
        <f t="shared" si="12"/>
        <v>12128953</v>
      </c>
      <c r="X50" s="12">
        <f t="shared" si="12"/>
        <v>12514625</v>
      </c>
      <c r="Y50" s="12">
        <f t="shared" si="12"/>
        <v>18533000</v>
      </c>
      <c r="Z50" s="12">
        <f t="shared" si="12"/>
        <v>8143662</v>
      </c>
      <c r="AA50" s="12">
        <f t="shared" si="12"/>
        <v>51555893</v>
      </c>
      <c r="AB50" s="12">
        <v>53336689</v>
      </c>
      <c r="AC50" s="12">
        <v>83714668</v>
      </c>
      <c r="AD50" s="12">
        <v>123562043</v>
      </c>
      <c r="AE50" s="12">
        <v>55192342</v>
      </c>
      <c r="AF50" s="12">
        <v>32333772</v>
      </c>
      <c r="AG50" s="12">
        <v>28069662</v>
      </c>
      <c r="AH50" s="12">
        <v>14278922</v>
      </c>
      <c r="AI50" s="13">
        <v>-0.19719224051393358</v>
      </c>
      <c r="AJ50" s="13">
        <v>-0.49130409906610206</v>
      </c>
    </row>
    <row r="51" spans="1:36" ht="10.5" customHeight="1" x14ac:dyDescent="0.2">
      <c r="A51" s="11"/>
      <c r="B51" s="19" t="s">
        <v>74</v>
      </c>
      <c r="C51" s="14"/>
      <c r="D51" s="19"/>
      <c r="E51" s="14"/>
      <c r="F51" s="2"/>
      <c r="G51" s="12">
        <v>15174355</v>
      </c>
      <c r="H51" s="12">
        <v>1931665</v>
      </c>
      <c r="I51" s="12">
        <v>3568852</v>
      </c>
      <c r="J51" s="12">
        <v>3445537</v>
      </c>
      <c r="K51" s="12">
        <f t="shared" si="12"/>
        <v>2730996</v>
      </c>
      <c r="L51" s="12">
        <f t="shared" si="12"/>
        <v>2541742</v>
      </c>
      <c r="M51" s="12">
        <f t="shared" si="12"/>
        <v>3096007</v>
      </c>
      <c r="N51" s="12">
        <f t="shared" si="12"/>
        <v>3445300</v>
      </c>
      <c r="O51" s="12">
        <f t="shared" si="12"/>
        <v>4253175</v>
      </c>
      <c r="P51" s="12">
        <f t="shared" si="12"/>
        <v>5142237</v>
      </c>
      <c r="Q51" s="12">
        <f t="shared" si="12"/>
        <v>5539684</v>
      </c>
      <c r="R51" s="12">
        <f t="shared" si="12"/>
        <v>1202122</v>
      </c>
      <c r="S51" s="12">
        <f t="shared" si="12"/>
        <v>10258976</v>
      </c>
      <c r="T51" s="12">
        <f t="shared" si="12"/>
        <v>2383871</v>
      </c>
      <c r="U51" s="12">
        <f t="shared" si="12"/>
        <v>451859</v>
      </c>
      <c r="V51" s="12">
        <f t="shared" si="12"/>
        <v>2719963</v>
      </c>
      <c r="W51" s="12">
        <f t="shared" si="12"/>
        <v>449544.61</v>
      </c>
      <c r="X51" s="12">
        <f t="shared" si="12"/>
        <v>502824.39</v>
      </c>
      <c r="Y51" s="12">
        <f t="shared" si="12"/>
        <v>438265</v>
      </c>
      <c r="Z51" s="12">
        <f t="shared" si="12"/>
        <v>5597984</v>
      </c>
      <c r="AA51" s="12">
        <f t="shared" si="12"/>
        <v>3590901</v>
      </c>
      <c r="AB51" s="12">
        <v>3696512</v>
      </c>
      <c r="AC51" s="12">
        <v>3622847</v>
      </c>
      <c r="AD51" s="12">
        <v>4091660</v>
      </c>
      <c r="AE51" s="12">
        <v>7829928</v>
      </c>
      <c r="AF51" s="12">
        <v>14345475</v>
      </c>
      <c r="AG51" s="12">
        <v>7772187</v>
      </c>
      <c r="AH51" s="12">
        <v>10815966</v>
      </c>
      <c r="AI51" s="13">
        <v>0.19594773002404464</v>
      </c>
      <c r="AJ51" s="13">
        <v>0.39162451958502797</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3333023.71</v>
      </c>
      <c r="S52" s="12">
        <f t="shared" si="13"/>
        <v>3634184.855</v>
      </c>
      <c r="T52" s="12">
        <f t="shared" si="13"/>
        <v>3935346</v>
      </c>
      <c r="U52" s="12">
        <f t="shared" si="13"/>
        <v>4282592</v>
      </c>
      <c r="V52" s="12">
        <f t="shared" si="13"/>
        <v>4629838</v>
      </c>
      <c r="W52" s="12">
        <f t="shared" si="13"/>
        <v>5046167.5</v>
      </c>
      <c r="X52" s="12">
        <f t="shared" si="13"/>
        <v>5462497</v>
      </c>
      <c r="Y52" s="12">
        <f t="shared" si="13"/>
        <v>5933498.5</v>
      </c>
      <c r="Z52" s="12">
        <f t="shared" si="13"/>
        <v>6404500</v>
      </c>
      <c r="AA52" s="12">
        <f t="shared" si="13"/>
        <v>6395109</v>
      </c>
      <c r="AB52" s="12">
        <v>6385718</v>
      </c>
      <c r="AC52" s="12">
        <v>6376354.5402860492</v>
      </c>
      <c r="AD52" s="12">
        <v>6982297</v>
      </c>
      <c r="AE52" s="12">
        <v>7308453.8833734123</v>
      </c>
      <c r="AF52" s="12">
        <v>3903124</v>
      </c>
      <c r="AG52" s="12">
        <v>2918228.9675860126</v>
      </c>
      <c r="AH52" s="12">
        <v>4520386</v>
      </c>
      <c r="AI52" s="13">
        <v>-5.5951519441893027E-2</v>
      </c>
      <c r="AJ52" s="13">
        <v>0.54901690381728596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240</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89533686</v>
      </c>
      <c r="H62" s="5">
        <v>76962757</v>
      </c>
      <c r="I62" s="5">
        <v>79393795</v>
      </c>
      <c r="J62" s="5">
        <v>136280877</v>
      </c>
      <c r="K62" s="5">
        <f>SUM(K64,K79,K91,K93)</f>
        <v>101554691</v>
      </c>
      <c r="L62" s="5">
        <f>SUM(L64,L79,L91,L93)</f>
        <v>105567256</v>
      </c>
      <c r="M62" s="5">
        <f>SUM(M64,M79,M91,M93)</f>
        <v>127163452</v>
      </c>
      <c r="N62" s="5">
        <f>SUM(N64,N79,N91,N93)</f>
        <v>124948993</v>
      </c>
      <c r="O62" s="39">
        <v>144650164</v>
      </c>
      <c r="P62" s="39">
        <v>149885102</v>
      </c>
      <c r="Q62" s="39">
        <v>160986264</v>
      </c>
      <c r="R62" s="39">
        <v>288941754</v>
      </c>
      <c r="S62" s="39">
        <v>177336799</v>
      </c>
      <c r="T62" s="39">
        <v>232746256</v>
      </c>
      <c r="U62" s="8">
        <v>199595527</v>
      </c>
      <c r="V62" s="8">
        <f>SUM(V64,V79,V91,V93)</f>
        <v>213712091</v>
      </c>
      <c r="W62" s="8">
        <f>W64+W79+W91+W93</f>
        <v>231177813</v>
      </c>
      <c r="X62" s="8">
        <f>SUM(X64,X79,X91,X93)</f>
        <v>239500371</v>
      </c>
      <c r="Y62" s="8">
        <f>SUM(Y64+Y79+Y91+Y93)</f>
        <v>235431167.2593053</v>
      </c>
      <c r="Z62" s="8">
        <f>SUM(Z64+Z79+Z91+Z93)</f>
        <v>237897536.31257373</v>
      </c>
      <c r="AA62" s="8">
        <f>SUM(AA64+AA79+AA91+AA93)</f>
        <v>357582882</v>
      </c>
      <c r="AB62" s="39">
        <v>398045358</v>
      </c>
      <c r="AC62" s="39">
        <v>314339273</v>
      </c>
      <c r="AD62" s="39">
        <v>313887407</v>
      </c>
      <c r="AE62" s="39">
        <v>296583558</v>
      </c>
      <c r="AF62" s="39">
        <v>307839247</v>
      </c>
      <c r="AG62" s="39">
        <v>315037595</v>
      </c>
      <c r="AH62" s="39">
        <v>340930962</v>
      </c>
      <c r="AI62" s="10">
        <v>-2.5483986250952939E-2</v>
      </c>
      <c r="AJ62" s="10">
        <v>8.2191355606304695E-2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43634708</v>
      </c>
      <c r="H64" s="12">
        <v>30489856</v>
      </c>
      <c r="I64" s="12">
        <v>31236830</v>
      </c>
      <c r="J64" s="12">
        <v>77962211</v>
      </c>
      <c r="K64" s="12">
        <f>SUM(K65,K69:K73)</f>
        <v>38054082</v>
      </c>
      <c r="L64" s="12">
        <f>SUM(L65,L69:L73)</f>
        <v>39118761</v>
      </c>
      <c r="M64" s="12">
        <f>SUM(M65,M69:M73)</f>
        <v>55603849</v>
      </c>
      <c r="N64" s="12">
        <f>SUM(N65,N69:N73)</f>
        <v>44548458</v>
      </c>
      <c r="O64" s="41">
        <v>46366041</v>
      </c>
      <c r="P64" s="41">
        <v>56094229</v>
      </c>
      <c r="Q64" s="41">
        <v>72832497</v>
      </c>
      <c r="R64" s="41">
        <v>196743212</v>
      </c>
      <c r="S64" s="41">
        <v>79983304</v>
      </c>
      <c r="T64" s="41">
        <v>127162024</v>
      </c>
      <c r="U64" s="11">
        <v>89119167</v>
      </c>
      <c r="V64" s="11">
        <v>70461510</v>
      </c>
      <c r="W64" s="11">
        <v>87564609</v>
      </c>
      <c r="X64" s="11">
        <v>94959574</v>
      </c>
      <c r="Y64" s="11">
        <v>94373866</v>
      </c>
      <c r="Z64" s="11">
        <v>88625021</v>
      </c>
      <c r="AA64" s="11">
        <v>202947976</v>
      </c>
      <c r="AB64" s="41">
        <v>239084099</v>
      </c>
      <c r="AC64" s="41">
        <v>147844893</v>
      </c>
      <c r="AD64" s="41">
        <v>139508639</v>
      </c>
      <c r="AE64" s="41">
        <v>110831184</v>
      </c>
      <c r="AF64" s="41">
        <v>111279943</v>
      </c>
      <c r="AG64" s="39">
        <v>113351172</v>
      </c>
      <c r="AH64" s="41">
        <v>131705131</v>
      </c>
      <c r="AI64" s="13">
        <v>-9.4596851778208757E-2</v>
      </c>
      <c r="AJ64" s="13">
        <v>0.1619212106602656</v>
      </c>
    </row>
    <row r="65" spans="1:36" ht="10.5" customHeight="1" x14ac:dyDescent="0.2">
      <c r="A65" s="11"/>
      <c r="B65" s="11"/>
      <c r="C65" s="11" t="s">
        <v>36</v>
      </c>
      <c r="D65" s="11"/>
      <c r="E65" s="11"/>
      <c r="F65" s="2"/>
      <c r="G65" s="12">
        <v>24074670</v>
      </c>
      <c r="H65" s="12">
        <v>24985519</v>
      </c>
      <c r="I65" s="12">
        <v>26652949</v>
      </c>
      <c r="J65" s="12">
        <v>20133445</v>
      </c>
      <c r="K65" s="12">
        <f>SUM(K66:K68)</f>
        <v>22769490</v>
      </c>
      <c r="L65" s="12">
        <f>SUM(L66:L68)</f>
        <v>25852630</v>
      </c>
      <c r="M65" s="12">
        <f>SUM(M66:M68)</f>
        <v>32464977</v>
      </c>
      <c r="N65" s="12">
        <f>SUM(N66:N68)</f>
        <v>35234696</v>
      </c>
      <c r="O65" s="41">
        <v>36454506</v>
      </c>
      <c r="P65" s="41">
        <v>38823951</v>
      </c>
      <c r="Q65" s="41">
        <v>42672335</v>
      </c>
      <c r="R65" s="41">
        <v>45763904</v>
      </c>
      <c r="S65" s="41">
        <v>47104476</v>
      </c>
      <c r="T65" s="41">
        <v>54385459</v>
      </c>
      <c r="U65" s="11">
        <v>61161919</v>
      </c>
      <c r="V65" s="11">
        <v>53815620</v>
      </c>
      <c r="W65" s="11">
        <v>57156587</v>
      </c>
      <c r="X65" s="11">
        <v>64346076</v>
      </c>
      <c r="Y65" s="11">
        <v>67824539</v>
      </c>
      <c r="Z65" s="11">
        <v>68320304</v>
      </c>
      <c r="AA65" s="11">
        <v>72697469</v>
      </c>
      <c r="AB65" s="41">
        <v>77094921</v>
      </c>
      <c r="AC65" s="41">
        <v>78494106</v>
      </c>
      <c r="AD65" s="41">
        <v>84242991</v>
      </c>
      <c r="AE65" s="41">
        <v>86948572</v>
      </c>
      <c r="AF65" s="41">
        <v>90013775</v>
      </c>
      <c r="AG65" s="41">
        <v>93975749</v>
      </c>
      <c r="AH65" s="41">
        <v>103280774</v>
      </c>
      <c r="AI65" s="13">
        <v>4.9942750795725521E-2</v>
      </c>
      <c r="AJ65" s="13">
        <v>9.9015172520731914E-2</v>
      </c>
    </row>
    <row r="66" spans="1:36" ht="10.5" customHeight="1" x14ac:dyDescent="0.2">
      <c r="A66" s="11"/>
      <c r="B66" s="11"/>
      <c r="C66" s="11"/>
      <c r="D66" s="11" t="s">
        <v>37</v>
      </c>
      <c r="E66" s="11"/>
      <c r="F66" s="2"/>
      <c r="G66" s="12">
        <v>24074670</v>
      </c>
      <c r="H66" s="12">
        <v>24985519</v>
      </c>
      <c r="I66" s="12">
        <v>26652949</v>
      </c>
      <c r="J66" s="12">
        <v>20133445</v>
      </c>
      <c r="K66" s="12">
        <v>22769490</v>
      </c>
      <c r="L66" s="12">
        <v>25842557</v>
      </c>
      <c r="M66" s="12">
        <v>32402800</v>
      </c>
      <c r="N66" s="12">
        <v>35119438</v>
      </c>
      <c r="O66" s="41">
        <v>36159150</v>
      </c>
      <c r="P66" s="41">
        <v>38479863</v>
      </c>
      <c r="Q66" s="41">
        <v>42346167</v>
      </c>
      <c r="R66" s="41">
        <v>45309546</v>
      </c>
      <c r="S66" s="41">
        <v>46674184</v>
      </c>
      <c r="T66" s="41">
        <v>53941336</v>
      </c>
      <c r="U66" s="11">
        <v>60660534</v>
      </c>
      <c r="V66" s="11">
        <v>53224311</v>
      </c>
      <c r="W66" s="11">
        <v>56568606</v>
      </c>
      <c r="X66" s="11">
        <v>63775331</v>
      </c>
      <c r="Y66" s="11">
        <v>67272181</v>
      </c>
      <c r="Z66" s="11">
        <v>67778656</v>
      </c>
      <c r="AA66" s="11">
        <v>72189487</v>
      </c>
      <c r="AB66" s="41">
        <v>76535139</v>
      </c>
      <c r="AC66" s="41">
        <v>77912930</v>
      </c>
      <c r="AD66" s="41">
        <v>83605305</v>
      </c>
      <c r="AE66" s="41">
        <v>86276622</v>
      </c>
      <c r="AF66" s="41">
        <v>89252356</v>
      </c>
      <c r="AG66" s="41">
        <v>93096568</v>
      </c>
      <c r="AH66" s="41">
        <v>103065540</v>
      </c>
      <c r="AI66" s="13">
        <v>5.0853321548949504E-2</v>
      </c>
      <c r="AJ66" s="13">
        <v>0.10708205698839511</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10073</v>
      </c>
      <c r="M68" s="12">
        <v>62177</v>
      </c>
      <c r="N68" s="12">
        <v>115258</v>
      </c>
      <c r="O68" s="41">
        <v>295356</v>
      </c>
      <c r="P68" s="41">
        <v>344088</v>
      </c>
      <c r="Q68" s="41">
        <v>326168</v>
      </c>
      <c r="R68" s="41">
        <v>454358</v>
      </c>
      <c r="S68" s="41">
        <v>430292</v>
      </c>
      <c r="T68" s="41">
        <v>444123</v>
      </c>
      <c r="U68" s="11">
        <v>501385</v>
      </c>
      <c r="V68" s="11">
        <v>591309</v>
      </c>
      <c r="W68" s="11">
        <v>587981</v>
      </c>
      <c r="X68" s="11">
        <v>570745</v>
      </c>
      <c r="Y68" s="11">
        <v>552358</v>
      </c>
      <c r="Z68" s="11">
        <v>541648</v>
      </c>
      <c r="AA68" s="11">
        <v>507982</v>
      </c>
      <c r="AB68" s="41">
        <v>559782</v>
      </c>
      <c r="AC68" s="41">
        <v>581176</v>
      </c>
      <c r="AD68" s="41">
        <v>637686</v>
      </c>
      <c r="AE68" s="41">
        <v>671950</v>
      </c>
      <c r="AF68" s="41">
        <v>761419</v>
      </c>
      <c r="AG68" s="41">
        <v>879181</v>
      </c>
      <c r="AH68" s="41">
        <v>215234</v>
      </c>
      <c r="AI68" s="13">
        <v>-0.14726257338628623</v>
      </c>
      <c r="AJ68" s="13">
        <v>-0.75518806707606279</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19560038</v>
      </c>
      <c r="H73" s="12">
        <v>5504337</v>
      </c>
      <c r="I73" s="12">
        <v>4583881</v>
      </c>
      <c r="J73" s="12">
        <v>57828766</v>
      </c>
      <c r="K73" s="12">
        <f>SUM(K74:K77)</f>
        <v>15284592</v>
      </c>
      <c r="L73" s="12">
        <f>SUM(L74:L77)</f>
        <v>13266131</v>
      </c>
      <c r="M73" s="12">
        <f>SUM(M74:M77)</f>
        <v>23138872</v>
      </c>
      <c r="N73" s="12">
        <f>SUM(N74:N77)</f>
        <v>9313762</v>
      </c>
      <c r="O73" s="41">
        <v>9911535</v>
      </c>
      <c r="P73" s="41">
        <v>17270278</v>
      </c>
      <c r="Q73" s="41">
        <v>30160162</v>
      </c>
      <c r="R73" s="41">
        <v>150979308</v>
      </c>
      <c r="S73" s="41">
        <v>32878828</v>
      </c>
      <c r="T73" s="41">
        <v>72776565</v>
      </c>
      <c r="U73" s="11">
        <v>27957248</v>
      </c>
      <c r="V73" s="11">
        <v>16645890</v>
      </c>
      <c r="W73" s="11">
        <v>30408022</v>
      </c>
      <c r="X73" s="11">
        <v>30613498</v>
      </c>
      <c r="Y73" s="11">
        <v>26549327</v>
      </c>
      <c r="Z73" s="11">
        <v>20304717</v>
      </c>
      <c r="AA73" s="11">
        <v>130250507</v>
      </c>
      <c r="AB73" s="41">
        <v>161989178</v>
      </c>
      <c r="AC73" s="41">
        <v>69350787</v>
      </c>
      <c r="AD73" s="41">
        <v>55265648</v>
      </c>
      <c r="AE73" s="41">
        <v>23882612</v>
      </c>
      <c r="AF73" s="41">
        <v>21266168</v>
      </c>
      <c r="AG73" s="41">
        <v>19375423</v>
      </c>
      <c r="AH73" s="41">
        <v>28424357</v>
      </c>
      <c r="AI73" s="13">
        <v>-0.25177173866471769</v>
      </c>
      <c r="AJ73" s="13">
        <v>0.46703155848520056</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3610546</v>
      </c>
      <c r="H75" s="12">
        <v>4231176</v>
      </c>
      <c r="I75" s="12">
        <v>3770713</v>
      </c>
      <c r="J75" s="12">
        <v>5243247</v>
      </c>
      <c r="K75" s="12">
        <v>5181774</v>
      </c>
      <c r="L75" s="12">
        <v>5059536</v>
      </c>
      <c r="M75" s="12">
        <v>5300273</v>
      </c>
      <c r="N75" s="12">
        <v>5740647</v>
      </c>
      <c r="O75" s="41">
        <v>5786233</v>
      </c>
      <c r="P75" s="41">
        <v>5159062</v>
      </c>
      <c r="Q75" s="41">
        <v>5321066</v>
      </c>
      <c r="R75" s="41">
        <v>5526572</v>
      </c>
      <c r="S75" s="41">
        <v>15276697</v>
      </c>
      <c r="T75" s="41">
        <v>10335739</v>
      </c>
      <c r="U75" s="11">
        <v>12302961</v>
      </c>
      <c r="V75" s="11">
        <v>10828356</v>
      </c>
      <c r="W75" s="11">
        <v>7113921</v>
      </c>
      <c r="X75" s="11">
        <v>7757207</v>
      </c>
      <c r="Y75" s="11">
        <v>6754724</v>
      </c>
      <c r="Z75" s="11">
        <v>7196645</v>
      </c>
      <c r="AA75" s="11">
        <v>8677274</v>
      </c>
      <c r="AB75" s="41">
        <v>6144097</v>
      </c>
      <c r="AC75" s="41">
        <v>6665927</v>
      </c>
      <c r="AD75" s="41">
        <v>6644002</v>
      </c>
      <c r="AE75" s="41">
        <v>6791947</v>
      </c>
      <c r="AF75" s="41">
        <v>7693150</v>
      </c>
      <c r="AG75" s="41">
        <v>8437968</v>
      </c>
      <c r="AH75" s="41">
        <v>6232698</v>
      </c>
      <c r="AI75" s="13">
        <v>2.3891029328335645E-3</v>
      </c>
      <c r="AJ75" s="13">
        <v>-0.26135083707357032</v>
      </c>
    </row>
    <row r="76" spans="1:36" ht="10.5" customHeight="1" x14ac:dyDescent="0.2">
      <c r="A76" s="11"/>
      <c r="B76" s="14"/>
      <c r="C76" s="11"/>
      <c r="D76" s="15" t="s">
        <v>47</v>
      </c>
      <c r="E76" s="11"/>
      <c r="F76" s="2"/>
      <c r="G76" s="12">
        <v>14461205</v>
      </c>
      <c r="H76" s="12">
        <v>0</v>
      </c>
      <c r="I76" s="12">
        <v>0</v>
      </c>
      <c r="J76" s="12">
        <v>50228969</v>
      </c>
      <c r="K76" s="12">
        <v>7776534</v>
      </c>
      <c r="L76" s="12">
        <v>5117642</v>
      </c>
      <c r="M76" s="12">
        <v>15295510</v>
      </c>
      <c r="N76" s="12">
        <v>0</v>
      </c>
      <c r="O76" s="41">
        <v>0</v>
      </c>
      <c r="P76" s="41">
        <v>7834248</v>
      </c>
      <c r="Q76" s="41">
        <v>20643228</v>
      </c>
      <c r="R76" s="41">
        <v>140486771</v>
      </c>
      <c r="S76" s="41">
        <v>12688283</v>
      </c>
      <c r="T76" s="41">
        <v>57140890</v>
      </c>
      <c r="U76" s="11">
        <v>7465150</v>
      </c>
      <c r="V76" s="11">
        <v>0</v>
      </c>
      <c r="W76" s="11">
        <v>17509878</v>
      </c>
      <c r="X76" s="11">
        <v>16741057</v>
      </c>
      <c r="Y76" s="11">
        <v>13996149</v>
      </c>
      <c r="Z76" s="11">
        <v>6949333</v>
      </c>
      <c r="AA76" s="11">
        <v>115031461</v>
      </c>
      <c r="AB76" s="41">
        <v>152013075</v>
      </c>
      <c r="AC76" s="41">
        <v>56624687</v>
      </c>
      <c r="AD76" s="41">
        <v>44450571</v>
      </c>
      <c r="AE76" s="41">
        <v>8534755</v>
      </c>
      <c r="AF76" s="41">
        <v>5653074</v>
      </c>
      <c r="AG76" s="41">
        <v>1043305</v>
      </c>
      <c r="AH76" s="41">
        <v>16153998</v>
      </c>
      <c r="AI76" s="13">
        <v>-0.31177066484513494</v>
      </c>
      <c r="AJ76" s="13">
        <v>14.48348565376376</v>
      </c>
    </row>
    <row r="77" spans="1:36" ht="10.5" customHeight="1" x14ac:dyDescent="0.2">
      <c r="A77" s="11"/>
      <c r="B77" s="11"/>
      <c r="C77" s="11"/>
      <c r="D77" s="11" t="s">
        <v>48</v>
      </c>
      <c r="E77" s="11"/>
      <c r="F77" s="2"/>
      <c r="G77" s="12">
        <v>1488287</v>
      </c>
      <c r="H77" s="12">
        <v>1273161</v>
      </c>
      <c r="I77" s="12">
        <v>813168</v>
      </c>
      <c r="J77" s="12">
        <v>2356550</v>
      </c>
      <c r="K77" s="12">
        <v>2326284</v>
      </c>
      <c r="L77" s="12">
        <v>3088953</v>
      </c>
      <c r="M77" s="12">
        <v>2543089</v>
      </c>
      <c r="N77" s="12">
        <v>3573115</v>
      </c>
      <c r="O77" s="41">
        <v>4125302</v>
      </c>
      <c r="P77" s="41">
        <v>4276968</v>
      </c>
      <c r="Q77" s="41">
        <v>4195868</v>
      </c>
      <c r="R77" s="41">
        <v>4965965</v>
      </c>
      <c r="S77" s="41">
        <v>4913848</v>
      </c>
      <c r="T77" s="41">
        <v>5299936</v>
      </c>
      <c r="U77" s="11">
        <v>8189137</v>
      </c>
      <c r="V77" s="11">
        <v>5817534</v>
      </c>
      <c r="W77" s="11">
        <v>5784223</v>
      </c>
      <c r="X77" s="11">
        <v>6115234</v>
      </c>
      <c r="Y77" s="11">
        <v>5798454</v>
      </c>
      <c r="Z77" s="11">
        <v>6158739</v>
      </c>
      <c r="AA77" s="11">
        <v>6541772</v>
      </c>
      <c r="AB77" s="41">
        <v>3832006</v>
      </c>
      <c r="AC77" s="41">
        <v>6060173</v>
      </c>
      <c r="AD77" s="41">
        <v>4171075</v>
      </c>
      <c r="AE77" s="41">
        <v>8555910</v>
      </c>
      <c r="AF77" s="41">
        <v>7919944</v>
      </c>
      <c r="AG77" s="41">
        <v>9894150</v>
      </c>
      <c r="AH77" s="41">
        <v>6037661</v>
      </c>
      <c r="AI77" s="13">
        <v>7.8715926228635213E-2</v>
      </c>
      <c r="AJ77" s="13">
        <v>-0.38977466482719586</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40386340</v>
      </c>
      <c r="H79" s="12">
        <v>40974388</v>
      </c>
      <c r="I79" s="12">
        <v>42750121</v>
      </c>
      <c r="J79" s="12">
        <v>52541691</v>
      </c>
      <c r="K79" s="12">
        <f>SUM(K80:K89)</f>
        <v>58072885</v>
      </c>
      <c r="L79" s="12">
        <f>SUM(L80:L89)</f>
        <v>59846912</v>
      </c>
      <c r="M79" s="12">
        <f>SUM(M80:M89)</f>
        <v>65242046</v>
      </c>
      <c r="N79" s="12">
        <f>SUM(N80:N89)</f>
        <v>72959167</v>
      </c>
      <c r="O79" s="41">
        <v>90256059</v>
      </c>
      <c r="P79" s="41">
        <v>84201655</v>
      </c>
      <c r="Q79" s="41">
        <v>77558337</v>
      </c>
      <c r="R79" s="41">
        <v>79297131</v>
      </c>
      <c r="S79" s="41">
        <v>84344661</v>
      </c>
      <c r="T79" s="41">
        <v>92136530</v>
      </c>
      <c r="U79" s="11">
        <v>96409862</v>
      </c>
      <c r="V79" s="11">
        <f>SUM(V80:V89)</f>
        <v>127993931</v>
      </c>
      <c r="W79" s="11">
        <f>SUM(W80:W89)</f>
        <v>126067567</v>
      </c>
      <c r="X79" s="11">
        <f>SUM(X80:X89)</f>
        <v>114743752</v>
      </c>
      <c r="Y79" s="11">
        <f>SUM(Y80:Y89)</f>
        <v>114768443.25930531</v>
      </c>
      <c r="Z79" s="11">
        <f>SUM(Z80:Z89)</f>
        <v>128682085.31257372</v>
      </c>
      <c r="AA79" s="11">
        <v>134346497</v>
      </c>
      <c r="AB79" s="41">
        <v>138997844</v>
      </c>
      <c r="AC79" s="41">
        <v>145572479</v>
      </c>
      <c r="AD79" s="41">
        <v>151484475</v>
      </c>
      <c r="AE79" s="41">
        <v>163195115</v>
      </c>
      <c r="AF79" s="41">
        <v>173311337</v>
      </c>
      <c r="AG79" s="41">
        <v>180890081</v>
      </c>
      <c r="AH79" s="41">
        <v>185909980</v>
      </c>
      <c r="AI79" s="13">
        <v>4.9661109595501074E-2</v>
      </c>
      <c r="AJ79" s="13">
        <v>2.7751101510093305E-2</v>
      </c>
    </row>
    <row r="80" spans="1:36" ht="10.5" customHeight="1" x14ac:dyDescent="0.2">
      <c r="A80" s="11"/>
      <c r="B80" s="11"/>
      <c r="C80" s="11" t="s">
        <v>50</v>
      </c>
      <c r="D80" s="11"/>
      <c r="E80" s="11"/>
      <c r="F80" s="2"/>
      <c r="G80" s="12">
        <v>0</v>
      </c>
      <c r="H80" s="12">
        <v>0</v>
      </c>
      <c r="I80" s="12">
        <v>0</v>
      </c>
      <c r="J80" s="12">
        <v>6025589</v>
      </c>
      <c r="K80" s="12">
        <v>6318571</v>
      </c>
      <c r="L80" s="12">
        <v>6449039</v>
      </c>
      <c r="M80" s="12">
        <v>6893261</v>
      </c>
      <c r="N80" s="12">
        <v>7007202</v>
      </c>
      <c r="O80" s="41">
        <v>6920873</v>
      </c>
      <c r="P80" s="41">
        <v>6965418</v>
      </c>
      <c r="Q80" s="41">
        <v>6971558</v>
      </c>
      <c r="R80" s="41">
        <v>6965418</v>
      </c>
      <c r="S80" s="41">
        <v>6965418</v>
      </c>
      <c r="T80" s="41">
        <v>6968854</v>
      </c>
      <c r="U80" s="11">
        <v>6964391</v>
      </c>
      <c r="V80" s="11">
        <v>7415332</v>
      </c>
      <c r="W80" s="11">
        <v>7415332</v>
      </c>
      <c r="X80" s="11">
        <v>7415332</v>
      </c>
      <c r="Y80" s="11">
        <v>7415332</v>
      </c>
      <c r="Z80" s="11">
        <v>7415332</v>
      </c>
      <c r="AA80" s="11">
        <v>7038713</v>
      </c>
      <c r="AB80" s="41">
        <v>7038713</v>
      </c>
      <c r="AC80" s="41">
        <v>7038713</v>
      </c>
      <c r="AD80" s="41">
        <v>7040317</v>
      </c>
      <c r="AE80" s="41">
        <v>7040317</v>
      </c>
      <c r="AF80" s="41">
        <v>7047113</v>
      </c>
      <c r="AG80" s="41">
        <v>7047114</v>
      </c>
      <c r="AH80" s="41">
        <v>7066897</v>
      </c>
      <c r="AI80" s="13">
        <v>6.6624615353694239E-4</v>
      </c>
      <c r="AJ80" s="13">
        <v>2.8072484707924407E-3</v>
      </c>
    </row>
    <row r="81" spans="1:36" ht="10.5" customHeight="1" x14ac:dyDescent="0.2">
      <c r="A81" s="11"/>
      <c r="B81" s="11"/>
      <c r="C81" s="11" t="s">
        <v>51</v>
      </c>
      <c r="D81" s="11"/>
      <c r="E81" s="11"/>
      <c r="F81" s="2"/>
      <c r="G81" s="12">
        <v>0</v>
      </c>
      <c r="H81" s="12">
        <v>0</v>
      </c>
      <c r="I81" s="12">
        <v>0</v>
      </c>
      <c r="J81" s="12">
        <v>214104</v>
      </c>
      <c r="K81" s="12">
        <v>306228</v>
      </c>
      <c r="L81" s="12">
        <v>294965</v>
      </c>
      <c r="M81" s="12">
        <v>494892</v>
      </c>
      <c r="N81" s="12">
        <v>657859</v>
      </c>
      <c r="O81" s="41">
        <v>1434248</v>
      </c>
      <c r="P81" s="41">
        <v>1616880</v>
      </c>
      <c r="Q81" s="41">
        <v>1824670</v>
      </c>
      <c r="R81" s="41">
        <v>1933607</v>
      </c>
      <c r="S81" s="41">
        <v>2041938</v>
      </c>
      <c r="T81" s="41">
        <v>1941717</v>
      </c>
      <c r="U81" s="11">
        <v>2125623</v>
      </c>
      <c r="V81" s="12">
        <v>2158439</v>
      </c>
      <c r="W81" s="11">
        <v>1599680</v>
      </c>
      <c r="X81" s="11">
        <v>1025929</v>
      </c>
      <c r="Y81" s="11">
        <v>1786061</v>
      </c>
      <c r="Z81" s="11">
        <v>2346507</v>
      </c>
      <c r="AA81" s="11">
        <v>2280980</v>
      </c>
      <c r="AB81" s="41">
        <v>2433976</v>
      </c>
      <c r="AC81" s="41">
        <v>2557418</v>
      </c>
      <c r="AD81" s="41">
        <v>2594897</v>
      </c>
      <c r="AE81" s="41">
        <v>2627007</v>
      </c>
      <c r="AF81" s="41">
        <v>2651779</v>
      </c>
      <c r="AG81" s="41">
        <v>2130107</v>
      </c>
      <c r="AH81" s="41">
        <v>2858722</v>
      </c>
      <c r="AI81" s="13">
        <v>2.7170659117098817E-2</v>
      </c>
      <c r="AJ81" s="13">
        <v>0.34205558687896898</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21985014</v>
      </c>
      <c r="W82" s="12">
        <v>22785667</v>
      </c>
      <c r="X82" s="12">
        <v>23913094</v>
      </c>
      <c r="Y82" s="12">
        <v>24205000.259305317</v>
      </c>
      <c r="Z82" s="12">
        <v>24859405.31257372</v>
      </c>
      <c r="AA82" s="12">
        <v>24517858</v>
      </c>
      <c r="AB82" s="41">
        <v>25229319</v>
      </c>
      <c r="AC82" s="41">
        <v>25837564</v>
      </c>
      <c r="AD82" s="41">
        <v>26554017</v>
      </c>
      <c r="AE82" s="41">
        <v>26856063</v>
      </c>
      <c r="AF82" s="41">
        <v>27511244</v>
      </c>
      <c r="AG82" s="41">
        <v>28897387</v>
      </c>
      <c r="AH82" s="41">
        <v>29366016</v>
      </c>
      <c r="AI82" s="13">
        <v>2.562811441810986E-2</v>
      </c>
      <c r="AJ82" s="13">
        <v>1.6217002596117081E-2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179064</v>
      </c>
      <c r="K84" s="12">
        <v>247186</v>
      </c>
      <c r="L84" s="12">
        <v>247122</v>
      </c>
      <c r="M84" s="12">
        <v>223161</v>
      </c>
      <c r="N84" s="12">
        <v>254227</v>
      </c>
      <c r="O84" s="41">
        <v>250897</v>
      </c>
      <c r="P84" s="41">
        <v>301988</v>
      </c>
      <c r="Q84" s="41">
        <v>274253</v>
      </c>
      <c r="R84" s="41">
        <v>301988</v>
      </c>
      <c r="S84" s="41">
        <v>301988</v>
      </c>
      <c r="T84" s="41">
        <v>301988</v>
      </c>
      <c r="U84" s="11">
        <v>301988</v>
      </c>
      <c r="V84" s="11">
        <v>301988</v>
      </c>
      <c r="W84" s="11">
        <v>301988</v>
      </c>
      <c r="X84" s="11">
        <v>301988</v>
      </c>
      <c r="Y84" s="11">
        <v>301988</v>
      </c>
      <c r="Z84" s="11">
        <v>301988</v>
      </c>
      <c r="AA84" s="11">
        <v>301988</v>
      </c>
      <c r="AB84" s="41">
        <v>301988</v>
      </c>
      <c r="AC84" s="41">
        <v>301988</v>
      </c>
      <c r="AD84" s="41">
        <v>301989</v>
      </c>
      <c r="AE84" s="41">
        <v>301988</v>
      </c>
      <c r="AF84" s="41">
        <v>301988</v>
      </c>
      <c r="AG84" s="41">
        <v>301988</v>
      </c>
      <c r="AH84" s="41">
        <v>301988</v>
      </c>
      <c r="AI84" s="13">
        <v>0</v>
      </c>
      <c r="AJ84" s="13">
        <v>0</v>
      </c>
    </row>
    <row r="85" spans="1:36" ht="10.5" customHeight="1" x14ac:dyDescent="0.2">
      <c r="A85" s="11"/>
      <c r="B85" s="14"/>
      <c r="C85" s="11" t="s">
        <v>55</v>
      </c>
      <c r="E85" s="11"/>
      <c r="F85" s="2"/>
      <c r="G85" s="12">
        <v>0</v>
      </c>
      <c r="H85" s="12">
        <v>0</v>
      </c>
      <c r="I85" s="12">
        <v>0</v>
      </c>
      <c r="J85" s="12">
        <v>0</v>
      </c>
      <c r="K85" s="12">
        <v>0</v>
      </c>
      <c r="L85" s="12">
        <v>60707</v>
      </c>
      <c r="M85" s="12">
        <v>9542</v>
      </c>
      <c r="N85" s="12">
        <v>502715</v>
      </c>
      <c r="O85" s="41">
        <v>307162</v>
      </c>
      <c r="P85" s="41">
        <v>325987</v>
      </c>
      <c r="Q85" s="41">
        <v>324346</v>
      </c>
      <c r="R85" s="41">
        <v>258537</v>
      </c>
      <c r="S85" s="41">
        <v>201070</v>
      </c>
      <c r="T85" s="41">
        <v>188394</v>
      </c>
      <c r="U85" s="11">
        <v>363111</v>
      </c>
      <c r="V85" s="11">
        <v>477957</v>
      </c>
      <c r="W85" s="11">
        <v>486660</v>
      </c>
      <c r="X85" s="11">
        <v>380819</v>
      </c>
      <c r="Y85" s="11">
        <v>378077</v>
      </c>
      <c r="Z85" s="11">
        <v>399671</v>
      </c>
      <c r="AA85" s="11">
        <v>428570</v>
      </c>
      <c r="AB85" s="41">
        <v>481172</v>
      </c>
      <c r="AC85" s="41">
        <v>490255</v>
      </c>
      <c r="AD85" s="41">
        <v>548293</v>
      </c>
      <c r="AE85" s="41">
        <v>528568</v>
      </c>
      <c r="AF85" s="41">
        <v>623174</v>
      </c>
      <c r="AG85" s="41">
        <v>742086</v>
      </c>
      <c r="AH85" s="41">
        <v>1581701</v>
      </c>
      <c r="AI85" s="13">
        <v>0.21937515044753009</v>
      </c>
      <c r="AJ85" s="13">
        <v>1.1314254682071889</v>
      </c>
    </row>
    <row r="86" spans="1:36" ht="10.5" customHeight="1" x14ac:dyDescent="0.2">
      <c r="A86" s="11"/>
      <c r="B86" s="11"/>
      <c r="C86" s="11" t="s">
        <v>56</v>
      </c>
      <c r="D86" s="11"/>
      <c r="E86" s="11"/>
      <c r="F86" s="2"/>
      <c r="G86" s="12">
        <v>9020054</v>
      </c>
      <c r="H86" s="12">
        <v>9164766</v>
      </c>
      <c r="I86" s="12">
        <v>9290163</v>
      </c>
      <c r="J86" s="12">
        <v>10190548</v>
      </c>
      <c r="K86" s="12">
        <v>13107884</v>
      </c>
      <c r="L86" s="12">
        <v>12213096</v>
      </c>
      <c r="M86" s="12">
        <v>12820842</v>
      </c>
      <c r="N86" s="12">
        <v>17675749</v>
      </c>
      <c r="O86" s="41">
        <v>30121042</v>
      </c>
      <c r="P86" s="41">
        <v>25162281</v>
      </c>
      <c r="Q86" s="41">
        <v>18768245</v>
      </c>
      <c r="R86" s="41">
        <v>20159806</v>
      </c>
      <c r="S86" s="41">
        <v>20325674</v>
      </c>
      <c r="T86" s="41">
        <v>19645105</v>
      </c>
      <c r="U86" s="11">
        <v>19675693</v>
      </c>
      <c r="V86" s="11">
        <v>23469570</v>
      </c>
      <c r="W86" s="11">
        <v>24027644</v>
      </c>
      <c r="X86" s="11">
        <v>24611678</v>
      </c>
      <c r="Y86" s="11">
        <v>27337217</v>
      </c>
      <c r="Z86" s="11">
        <v>27814628</v>
      </c>
      <c r="AA86" s="11">
        <v>31335393</v>
      </c>
      <c r="AB86" s="41">
        <v>32249703</v>
      </c>
      <c r="AC86" s="41">
        <v>33907657</v>
      </c>
      <c r="AD86" s="41">
        <v>36749078</v>
      </c>
      <c r="AE86" s="41">
        <v>40424667</v>
      </c>
      <c r="AF86" s="41">
        <v>43926049</v>
      </c>
      <c r="AG86" s="41">
        <v>48138748</v>
      </c>
      <c r="AH86" s="41">
        <v>55914444</v>
      </c>
      <c r="AI86" s="13">
        <v>9.605676910330585E-2</v>
      </c>
      <c r="AJ86" s="13">
        <v>0.16152676010601688</v>
      </c>
    </row>
    <row r="87" spans="1:36" ht="10.5" customHeight="1" x14ac:dyDescent="0.2">
      <c r="A87" s="11"/>
      <c r="B87" s="11"/>
      <c r="C87" s="11" t="s">
        <v>57</v>
      </c>
      <c r="D87" s="11"/>
      <c r="E87" s="11"/>
      <c r="F87" s="2"/>
      <c r="G87" s="12">
        <v>25380244</v>
      </c>
      <c r="H87" s="12">
        <v>25457883</v>
      </c>
      <c r="I87" s="12">
        <v>26463180</v>
      </c>
      <c r="J87" s="12">
        <v>27340148</v>
      </c>
      <c r="K87" s="12">
        <v>28928802</v>
      </c>
      <c r="L87" s="12">
        <v>31478516</v>
      </c>
      <c r="M87" s="12">
        <v>35009892</v>
      </c>
      <c r="N87" s="12">
        <v>35876349</v>
      </c>
      <c r="O87" s="41">
        <v>37737772</v>
      </c>
      <c r="P87" s="41">
        <v>36297284</v>
      </c>
      <c r="Q87" s="41">
        <v>35175905</v>
      </c>
      <c r="R87" s="41">
        <v>35065133</v>
      </c>
      <c r="S87" s="41">
        <v>37702799</v>
      </c>
      <c r="T87" s="41">
        <v>48429744</v>
      </c>
      <c r="U87" s="11">
        <v>52532150</v>
      </c>
      <c r="V87" s="11">
        <v>56144165</v>
      </c>
      <c r="W87" s="11">
        <v>53031113</v>
      </c>
      <c r="X87" s="11">
        <v>43013992</v>
      </c>
      <c r="Y87" s="11">
        <v>39544325</v>
      </c>
      <c r="Z87" s="11">
        <v>48900136</v>
      </c>
      <c r="AA87" s="11">
        <v>51544911</v>
      </c>
      <c r="AB87" s="41">
        <v>55477745</v>
      </c>
      <c r="AC87" s="41">
        <v>60075484</v>
      </c>
      <c r="AD87" s="41">
        <v>64194313</v>
      </c>
      <c r="AE87" s="41">
        <v>71296190</v>
      </c>
      <c r="AF87" s="41">
        <v>75405008</v>
      </c>
      <c r="AG87" s="41">
        <v>75840289</v>
      </c>
      <c r="AH87" s="41">
        <v>75555511</v>
      </c>
      <c r="AI87" s="13">
        <v>5.2829126509936541E-2</v>
      </c>
      <c r="AJ87" s="13">
        <v>-3.7549698683242098E-3</v>
      </c>
    </row>
    <row r="88" spans="1:36" ht="10.5" customHeight="1" x14ac:dyDescent="0.2">
      <c r="A88" s="11"/>
      <c r="B88" s="11"/>
      <c r="C88" s="11" t="s">
        <v>58</v>
      </c>
      <c r="D88" s="11"/>
      <c r="E88" s="11"/>
      <c r="F88" s="2"/>
      <c r="G88" s="12">
        <v>5986042</v>
      </c>
      <c r="H88" s="12">
        <v>6351739</v>
      </c>
      <c r="I88" s="12">
        <v>6996778</v>
      </c>
      <c r="J88" s="12">
        <v>8592238</v>
      </c>
      <c r="K88" s="12">
        <v>9164214</v>
      </c>
      <c r="L88" s="12">
        <v>9103467</v>
      </c>
      <c r="M88" s="12">
        <v>9790456</v>
      </c>
      <c r="N88" s="12">
        <v>10985066</v>
      </c>
      <c r="O88" s="41">
        <v>13484065</v>
      </c>
      <c r="P88" s="41">
        <v>13531817</v>
      </c>
      <c r="Q88" s="41">
        <v>12220732</v>
      </c>
      <c r="R88" s="41">
        <v>13212768</v>
      </c>
      <c r="S88" s="41">
        <v>13869722</v>
      </c>
      <c r="T88" s="41">
        <v>13501442</v>
      </c>
      <c r="U88" s="11">
        <v>13280675</v>
      </c>
      <c r="V88" s="11">
        <v>14985577</v>
      </c>
      <c r="W88" s="11">
        <v>14447562</v>
      </c>
      <c r="X88" s="11">
        <v>12641771</v>
      </c>
      <c r="Y88" s="11">
        <v>12300401</v>
      </c>
      <c r="Z88" s="11">
        <v>15516522</v>
      </c>
      <c r="AA88" s="11">
        <v>15932706</v>
      </c>
      <c r="AB88" s="41">
        <v>14835358</v>
      </c>
      <c r="AC88" s="41">
        <v>13319730</v>
      </c>
      <c r="AD88" s="41">
        <v>12297676</v>
      </c>
      <c r="AE88" s="41">
        <v>13213746</v>
      </c>
      <c r="AF88" s="41">
        <v>15791096</v>
      </c>
      <c r="AG88" s="41">
        <v>17668564</v>
      </c>
      <c r="AH88" s="41">
        <v>13228499</v>
      </c>
      <c r="AI88" s="13">
        <v>-1.8925269748714224E-2</v>
      </c>
      <c r="AJ88" s="13">
        <v>-0.25129744556490274</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1998628</v>
      </c>
      <c r="R89" s="41">
        <v>1399874</v>
      </c>
      <c r="S89" s="41">
        <v>2936052</v>
      </c>
      <c r="T89" s="41">
        <v>1159286</v>
      </c>
      <c r="U89" s="11">
        <v>1166231</v>
      </c>
      <c r="V89" s="11">
        <v>1055889</v>
      </c>
      <c r="W89" s="11">
        <v>1971921</v>
      </c>
      <c r="X89" s="11">
        <v>1439149</v>
      </c>
      <c r="Y89" s="11">
        <v>1500042</v>
      </c>
      <c r="Z89" s="11">
        <v>1127896</v>
      </c>
      <c r="AA89" s="11">
        <v>965378</v>
      </c>
      <c r="AB89" s="41">
        <v>949870</v>
      </c>
      <c r="AC89" s="41">
        <v>2043670</v>
      </c>
      <c r="AD89" s="41">
        <v>1203895</v>
      </c>
      <c r="AE89" s="41">
        <v>906569</v>
      </c>
      <c r="AF89" s="41">
        <v>53886</v>
      </c>
      <c r="AG89" s="41">
        <v>123798</v>
      </c>
      <c r="AH89" s="41">
        <v>36202</v>
      </c>
      <c r="AI89" s="13">
        <v>-0.41988860171007214</v>
      </c>
      <c r="AJ89" s="13">
        <v>-0.70757201247193013</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5512638</v>
      </c>
      <c r="H91" s="12">
        <v>5498513</v>
      </c>
      <c r="I91" s="12">
        <v>5406844</v>
      </c>
      <c r="J91" s="12">
        <v>5776975</v>
      </c>
      <c r="K91" s="12">
        <v>5427724</v>
      </c>
      <c r="L91" s="12">
        <v>6601583</v>
      </c>
      <c r="M91" s="12">
        <v>6317557</v>
      </c>
      <c r="N91" s="12">
        <v>7441368</v>
      </c>
      <c r="O91" s="41">
        <v>8028064</v>
      </c>
      <c r="P91" s="41">
        <v>9589218</v>
      </c>
      <c r="Q91" s="41">
        <v>10595430</v>
      </c>
      <c r="R91" s="41">
        <v>12901411</v>
      </c>
      <c r="S91" s="41">
        <v>13008834</v>
      </c>
      <c r="T91" s="41">
        <v>13447702</v>
      </c>
      <c r="U91" s="11">
        <v>14066498</v>
      </c>
      <c r="V91" s="11">
        <v>15256650</v>
      </c>
      <c r="W91" s="11">
        <v>17545637</v>
      </c>
      <c r="X91" s="11">
        <v>29797045</v>
      </c>
      <c r="Y91" s="11">
        <v>26288858</v>
      </c>
      <c r="Z91" s="11">
        <v>20590430</v>
      </c>
      <c r="AA91" s="11">
        <v>20288409</v>
      </c>
      <c r="AB91" s="41">
        <v>19963415</v>
      </c>
      <c r="AC91" s="41">
        <v>20921901</v>
      </c>
      <c r="AD91" s="41">
        <v>22894293</v>
      </c>
      <c r="AE91" s="41">
        <v>22557259</v>
      </c>
      <c r="AF91" s="41">
        <v>23247967</v>
      </c>
      <c r="AG91" s="42">
        <v>20796342</v>
      </c>
      <c r="AH91" s="41">
        <v>23315851</v>
      </c>
      <c r="AI91" s="13">
        <v>2.6209599139183748E-2</v>
      </c>
      <c r="AJ91" s="13">
        <v>0.12115154674798097</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89365427</v>
      </c>
      <c r="H96" s="5">
        <v>78290881</v>
      </c>
      <c r="I96" s="5">
        <v>80117482</v>
      </c>
      <c r="J96" s="5">
        <v>88319873</v>
      </c>
      <c r="K96" s="5">
        <v>110039574</v>
      </c>
      <c r="L96" s="5">
        <v>114783680</v>
      </c>
      <c r="M96" s="5">
        <v>125319441</v>
      </c>
      <c r="N96" s="5">
        <v>125963760</v>
      </c>
      <c r="O96" s="5">
        <v>140662801</v>
      </c>
      <c r="P96" s="5">
        <v>146374333</v>
      </c>
      <c r="Q96" s="5">
        <v>143344641</v>
      </c>
      <c r="R96" s="39">
        <v>150123619</v>
      </c>
      <c r="S96" s="39">
        <v>171744695</v>
      </c>
      <c r="T96" s="39">
        <v>201688810</v>
      </c>
      <c r="U96" s="39">
        <v>241169852</v>
      </c>
      <c r="V96" s="8">
        <v>249094701</v>
      </c>
      <c r="W96" s="39">
        <v>227417083</v>
      </c>
      <c r="X96" s="39">
        <f t="shared" ref="X96:AA96" si="14">SUM(X98:X107)</f>
        <v>228701141</v>
      </c>
      <c r="Y96" s="39">
        <f t="shared" si="14"/>
        <v>223353341</v>
      </c>
      <c r="Z96" s="39">
        <f t="shared" si="14"/>
        <v>236719799</v>
      </c>
      <c r="AA96" s="39">
        <f t="shared" si="14"/>
        <v>246672221</v>
      </c>
      <c r="AB96" s="39">
        <v>250203640</v>
      </c>
      <c r="AC96" s="39">
        <v>288908659</v>
      </c>
      <c r="AD96" s="39">
        <v>353085983</v>
      </c>
      <c r="AE96" s="39">
        <v>331529374</v>
      </c>
      <c r="AF96" s="39">
        <v>325426776</v>
      </c>
      <c r="AG96" s="96">
        <v>330666252</v>
      </c>
      <c r="AH96" s="96">
        <v>325302520</v>
      </c>
      <c r="AI96" s="10">
        <v>4.471773509760002E-2</v>
      </c>
      <c r="AJ96" s="10">
        <v>-1.6220984051314676E-2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23363537</v>
      </c>
      <c r="H98" s="50">
        <v>25276467</v>
      </c>
      <c r="I98" s="50">
        <v>25983192</v>
      </c>
      <c r="J98" s="50">
        <v>28310046</v>
      </c>
      <c r="K98" s="50">
        <v>30445558</v>
      </c>
      <c r="L98" s="50">
        <v>34974654</v>
      </c>
      <c r="M98" s="50">
        <v>36192990</v>
      </c>
      <c r="N98" s="50">
        <v>41255310</v>
      </c>
      <c r="O98" s="50">
        <v>45587007</v>
      </c>
      <c r="P98" s="50">
        <v>47094948</v>
      </c>
      <c r="Q98" s="50">
        <v>48820715</v>
      </c>
      <c r="R98" s="41">
        <v>49266141</v>
      </c>
      <c r="S98" s="41">
        <v>52817817</v>
      </c>
      <c r="T98" s="41">
        <v>63482598</v>
      </c>
      <c r="U98" s="41">
        <v>66083124</v>
      </c>
      <c r="V98" s="11">
        <v>76232461</v>
      </c>
      <c r="W98" s="41">
        <v>79855946</v>
      </c>
      <c r="X98" s="41">
        <v>82532787</v>
      </c>
      <c r="Y98" s="41">
        <v>73836794</v>
      </c>
      <c r="Z98" s="41">
        <v>86499479</v>
      </c>
      <c r="AA98" s="41">
        <v>88996208</v>
      </c>
      <c r="AB98" s="41">
        <v>91216622</v>
      </c>
      <c r="AC98" s="41">
        <v>92705782</v>
      </c>
      <c r="AD98" s="41">
        <v>97079009</v>
      </c>
      <c r="AE98" s="41">
        <v>108966749</v>
      </c>
      <c r="AF98" s="41">
        <v>112646814</v>
      </c>
      <c r="AG98" s="42">
        <v>116169431</v>
      </c>
      <c r="AH98" s="42">
        <v>117581639</v>
      </c>
      <c r="AI98" s="13">
        <v>4.3224042548558383E-2</v>
      </c>
      <c r="AJ98" s="13">
        <v>1.2156451037450635E-2</v>
      </c>
    </row>
    <row r="99" spans="1:44" ht="10.5" customHeight="1" x14ac:dyDescent="0.2">
      <c r="A99" s="14"/>
      <c r="B99" s="51" t="s">
        <v>65</v>
      </c>
      <c r="C99" s="44"/>
      <c r="D99" s="44"/>
      <c r="E99" s="34"/>
      <c r="F99" s="2"/>
      <c r="G99" s="50">
        <v>41426707</v>
      </c>
      <c r="H99" s="50">
        <v>44433328</v>
      </c>
      <c r="I99" s="50">
        <v>46284848</v>
      </c>
      <c r="J99" s="50">
        <v>49338154</v>
      </c>
      <c r="K99" s="50">
        <v>52686640</v>
      </c>
      <c r="L99" s="50">
        <v>56991461</v>
      </c>
      <c r="M99" s="50">
        <v>59914440</v>
      </c>
      <c r="N99" s="50">
        <v>67557306</v>
      </c>
      <c r="O99" s="50">
        <v>72647539</v>
      </c>
      <c r="P99" s="50">
        <v>77188219</v>
      </c>
      <c r="Q99" s="50">
        <v>80380159</v>
      </c>
      <c r="R99" s="41">
        <v>83102907</v>
      </c>
      <c r="S99" s="41">
        <v>87079067</v>
      </c>
      <c r="T99" s="41">
        <v>93842372</v>
      </c>
      <c r="U99" s="41">
        <v>103699695</v>
      </c>
      <c r="V99" s="11">
        <v>113189969</v>
      </c>
      <c r="W99" s="41">
        <v>121234629</v>
      </c>
      <c r="X99" s="41">
        <v>116867328</v>
      </c>
      <c r="Y99" s="41">
        <v>112311677</v>
      </c>
      <c r="Z99" s="41">
        <v>121518146</v>
      </c>
      <c r="AA99" s="41">
        <v>132465914</v>
      </c>
      <c r="AB99" s="41">
        <v>131531239</v>
      </c>
      <c r="AC99" s="41">
        <v>134600021</v>
      </c>
      <c r="AD99" s="41">
        <v>140910458</v>
      </c>
      <c r="AE99" s="41">
        <v>145247434</v>
      </c>
      <c r="AF99" s="41">
        <v>153282117</v>
      </c>
      <c r="AG99" s="42">
        <v>155990155</v>
      </c>
      <c r="AH99" s="42">
        <v>167007159</v>
      </c>
      <c r="AI99" s="13">
        <v>4.0601296965883993E-2</v>
      </c>
      <c r="AJ99" s="13">
        <v>7.0626277664766729E-2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430536</v>
      </c>
      <c r="H102" s="50">
        <v>570581</v>
      </c>
      <c r="I102" s="50">
        <v>643184</v>
      </c>
      <c r="J102" s="50">
        <v>236297</v>
      </c>
      <c r="K102" s="50">
        <v>632781</v>
      </c>
      <c r="L102" s="50">
        <v>509258</v>
      </c>
      <c r="M102" s="50">
        <v>410166</v>
      </c>
      <c r="N102" s="50">
        <v>413406</v>
      </c>
      <c r="O102" s="50">
        <v>590446</v>
      </c>
      <c r="P102" s="50">
        <v>595000</v>
      </c>
      <c r="Q102" s="50">
        <v>734511</v>
      </c>
      <c r="R102" s="41">
        <v>805517</v>
      </c>
      <c r="S102" s="41">
        <v>863471</v>
      </c>
      <c r="T102" s="41">
        <v>932575</v>
      </c>
      <c r="U102" s="41">
        <v>1119979</v>
      </c>
      <c r="V102" s="11">
        <v>1404445</v>
      </c>
      <c r="W102" s="41">
        <v>1623619</v>
      </c>
      <c r="X102" s="41">
        <v>1511573</v>
      </c>
      <c r="Y102" s="41">
        <v>2035713</v>
      </c>
      <c r="Z102" s="41">
        <v>2409204</v>
      </c>
      <c r="AA102" s="41">
        <v>2148800</v>
      </c>
      <c r="AB102" s="41">
        <v>10376</v>
      </c>
      <c r="AC102" s="41">
        <v>33028</v>
      </c>
      <c r="AD102" s="41">
        <v>9989</v>
      </c>
      <c r="AE102" s="41">
        <v>12286</v>
      </c>
      <c r="AF102" s="41">
        <v>2695643</v>
      </c>
      <c r="AG102" s="42">
        <v>3100692</v>
      </c>
      <c r="AH102" s="42">
        <v>2707729</v>
      </c>
      <c r="AI102" s="13">
        <v>1.5279154189368094</v>
      </c>
      <c r="AJ102" s="13">
        <v>-0.12673396777235532</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176702</v>
      </c>
      <c r="H104" s="50">
        <v>75906</v>
      </c>
      <c r="I104" s="50">
        <v>189831</v>
      </c>
      <c r="J104" s="50">
        <v>247017</v>
      </c>
      <c r="K104" s="50">
        <v>0</v>
      </c>
      <c r="L104" s="50">
        <v>19142</v>
      </c>
      <c r="M104" s="50">
        <v>21647</v>
      </c>
      <c r="N104" s="50">
        <v>8982</v>
      </c>
      <c r="O104" s="50">
        <v>0</v>
      </c>
      <c r="P104" s="50">
        <v>0</v>
      </c>
      <c r="Q104" s="50">
        <v>0</v>
      </c>
      <c r="R104" s="41">
        <v>0</v>
      </c>
      <c r="S104" s="41">
        <v>0</v>
      </c>
      <c r="T104" s="41">
        <v>0</v>
      </c>
      <c r="U104" s="41">
        <v>962</v>
      </c>
      <c r="V104" s="11">
        <v>1801</v>
      </c>
      <c r="W104" s="41">
        <v>27555</v>
      </c>
      <c r="X104" s="41">
        <v>2434</v>
      </c>
      <c r="Y104" s="41">
        <v>1166</v>
      </c>
      <c r="Z104" s="41">
        <v>1344</v>
      </c>
      <c r="AA104" s="41">
        <v>23164</v>
      </c>
      <c r="AB104" s="41">
        <v>3068</v>
      </c>
      <c r="AC104" s="41">
        <v>1558</v>
      </c>
      <c r="AD104" s="41">
        <v>1952</v>
      </c>
      <c r="AE104" s="41">
        <v>1577</v>
      </c>
      <c r="AF104" s="41">
        <v>2298</v>
      </c>
      <c r="AG104" s="42">
        <v>6911</v>
      </c>
      <c r="AH104" s="42">
        <v>4791</v>
      </c>
      <c r="AI104" s="13">
        <v>7.711432698806675E-2</v>
      </c>
      <c r="AJ104" s="13">
        <v>-0.30675734336564897</v>
      </c>
    </row>
    <row r="105" spans="1:44" ht="10.5" customHeight="1" x14ac:dyDescent="0.2">
      <c r="A105" s="14"/>
      <c r="B105" s="51" t="s">
        <v>72</v>
      </c>
      <c r="C105" s="44"/>
      <c r="D105" s="44"/>
      <c r="E105" s="34"/>
      <c r="F105" s="2"/>
      <c r="G105" s="50">
        <v>6136010</v>
      </c>
      <c r="H105" s="50">
        <v>5799906</v>
      </c>
      <c r="I105" s="50">
        <v>5695027</v>
      </c>
      <c r="J105" s="50">
        <v>4915157</v>
      </c>
      <c r="K105" s="50">
        <v>5770524</v>
      </c>
      <c r="L105" s="50">
        <v>6968998</v>
      </c>
      <c r="M105" s="50">
        <v>10651845</v>
      </c>
      <c r="N105" s="50">
        <v>7792713</v>
      </c>
      <c r="O105" s="50">
        <v>8571340</v>
      </c>
      <c r="P105" s="50">
        <v>8761101</v>
      </c>
      <c r="Q105" s="50">
        <v>9166112</v>
      </c>
      <c r="R105" s="41">
        <v>9358471</v>
      </c>
      <c r="S105" s="41">
        <v>15231779</v>
      </c>
      <c r="T105" s="41">
        <v>18088366</v>
      </c>
      <c r="U105" s="41">
        <v>21504667</v>
      </c>
      <c r="V105" s="11">
        <v>16554080</v>
      </c>
      <c r="W105" s="41">
        <v>16621180</v>
      </c>
      <c r="X105" s="41">
        <v>15587630</v>
      </c>
      <c r="Y105" s="41">
        <v>16634980</v>
      </c>
      <c r="Z105" s="41">
        <v>17915909</v>
      </c>
      <c r="AA105" s="41">
        <v>17689451</v>
      </c>
      <c r="AB105" s="41">
        <v>16844074</v>
      </c>
      <c r="AC105" s="41">
        <v>21316797</v>
      </c>
      <c r="AD105" s="41">
        <v>22133313</v>
      </c>
      <c r="AE105" s="41">
        <v>23658172</v>
      </c>
      <c r="AF105" s="41">
        <v>25490832</v>
      </c>
      <c r="AG105" s="42">
        <v>27412968</v>
      </c>
      <c r="AH105" s="42">
        <v>28112651</v>
      </c>
      <c r="AI105" s="13">
        <v>8.9120109038400841E-2</v>
      </c>
      <c r="AJ105" s="13">
        <v>2.5523795891054191E-2</v>
      </c>
    </row>
    <row r="106" spans="1:44" ht="10.5" customHeight="1" x14ac:dyDescent="0.2">
      <c r="A106" s="14"/>
      <c r="B106" s="51" t="s">
        <v>73</v>
      </c>
      <c r="C106" s="44"/>
      <c r="D106" s="44"/>
      <c r="E106" s="34"/>
      <c r="F106" s="2"/>
      <c r="G106" s="50">
        <v>3558743</v>
      </c>
      <c r="H106" s="50">
        <v>2038588</v>
      </c>
      <c r="I106" s="50">
        <v>1209839</v>
      </c>
      <c r="J106" s="50">
        <v>5182133</v>
      </c>
      <c r="K106" s="50">
        <v>20385173</v>
      </c>
      <c r="L106" s="50">
        <v>15172521</v>
      </c>
      <c r="M106" s="50">
        <v>18081495</v>
      </c>
      <c r="N106" s="50">
        <v>8621833</v>
      </c>
      <c r="O106" s="50">
        <v>12480331</v>
      </c>
      <c r="P106" s="50">
        <v>11389389</v>
      </c>
      <c r="Q106" s="50">
        <v>2935433</v>
      </c>
      <c r="R106" s="41">
        <v>7454689</v>
      </c>
      <c r="S106" s="41">
        <v>6635646</v>
      </c>
      <c r="T106" s="41">
        <v>25006984</v>
      </c>
      <c r="U106" s="41">
        <v>48539425</v>
      </c>
      <c r="V106" s="11">
        <v>41548444</v>
      </c>
      <c r="W106" s="41">
        <v>7613996</v>
      </c>
      <c r="X106" s="41">
        <v>11920664</v>
      </c>
      <c r="Y106" s="41">
        <v>18326122</v>
      </c>
      <c r="Z106" s="41">
        <v>8098662</v>
      </c>
      <c r="AA106" s="41">
        <v>5111152</v>
      </c>
      <c r="AB106" s="41">
        <v>10367678</v>
      </c>
      <c r="AC106" s="41">
        <v>40075065</v>
      </c>
      <c r="AD106" s="41">
        <v>92761383</v>
      </c>
      <c r="AE106" s="41">
        <v>53494181</v>
      </c>
      <c r="AF106" s="41">
        <v>30919647</v>
      </c>
      <c r="AG106" s="42">
        <v>25940293</v>
      </c>
      <c r="AH106" s="42">
        <v>7349007</v>
      </c>
      <c r="AI106" s="13">
        <v>-5.5740868371343733E-2</v>
      </c>
      <c r="AJ106" s="13">
        <v>-0.71669529715797731</v>
      </c>
    </row>
    <row r="107" spans="1:44" ht="10.5" customHeight="1" x14ac:dyDescent="0.2">
      <c r="A107" s="14"/>
      <c r="B107" s="51" t="s">
        <v>39</v>
      </c>
      <c r="C107" s="44"/>
      <c r="D107" s="44"/>
      <c r="E107" s="34"/>
      <c r="F107" s="2"/>
      <c r="G107" s="50">
        <v>14273192</v>
      </c>
      <c r="H107" s="50">
        <v>96105</v>
      </c>
      <c r="I107" s="50">
        <v>111561</v>
      </c>
      <c r="J107" s="50">
        <v>91069</v>
      </c>
      <c r="K107" s="50">
        <v>118898</v>
      </c>
      <c r="L107" s="50">
        <v>147646</v>
      </c>
      <c r="M107" s="50">
        <v>46858</v>
      </c>
      <c r="N107" s="50">
        <v>314210</v>
      </c>
      <c r="O107" s="50">
        <v>786138</v>
      </c>
      <c r="P107" s="50">
        <v>1345676</v>
      </c>
      <c r="Q107" s="50">
        <v>1307711</v>
      </c>
      <c r="R107" s="41">
        <v>135894</v>
      </c>
      <c r="S107" s="41">
        <v>9116915</v>
      </c>
      <c r="T107" s="41">
        <v>335915</v>
      </c>
      <c r="U107" s="41">
        <v>222000</v>
      </c>
      <c r="V107" s="11">
        <v>163501</v>
      </c>
      <c r="W107" s="41">
        <v>440158</v>
      </c>
      <c r="X107" s="41">
        <v>278725</v>
      </c>
      <c r="Y107" s="41">
        <v>206889</v>
      </c>
      <c r="Z107" s="41">
        <v>277055</v>
      </c>
      <c r="AA107" s="41">
        <v>237532</v>
      </c>
      <c r="AB107" s="41">
        <v>230583</v>
      </c>
      <c r="AC107" s="41">
        <v>176408</v>
      </c>
      <c r="AD107" s="41">
        <v>189879</v>
      </c>
      <c r="AE107" s="41">
        <v>148975</v>
      </c>
      <c r="AF107" s="41">
        <v>389425</v>
      </c>
      <c r="AG107" s="42">
        <v>2045802</v>
      </c>
      <c r="AH107" s="42">
        <v>2539544</v>
      </c>
      <c r="AI107" s="13">
        <v>0.49160813322286545</v>
      </c>
      <c r="AJ107" s="13">
        <v>0.24134398148012368</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240</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19051152</v>
      </c>
      <c r="H119" s="5">
        <v>18586646</v>
      </c>
      <c r="I119" s="5">
        <v>19402021</v>
      </c>
      <c r="J119" s="5">
        <v>22024805</v>
      </c>
      <c r="K119" s="5">
        <f>SUM(K121,K136,K147,K149)</f>
        <v>25773550</v>
      </c>
      <c r="L119" s="5">
        <f>SUM(L121,L136,L147,L149)</f>
        <v>27545240</v>
      </c>
      <c r="M119" s="5">
        <f>SUM(M121,M136,M147,M149)</f>
        <v>29151046</v>
      </c>
      <c r="N119" s="5">
        <f>SUM(N121,N136,N147,N149)</f>
        <v>33168655</v>
      </c>
      <c r="O119" s="5">
        <v>33911804.269999996</v>
      </c>
      <c r="P119" s="5">
        <v>38625235</v>
      </c>
      <c r="Q119" s="5">
        <v>43016161.759999998</v>
      </c>
      <c r="R119" s="62">
        <v>47386558.669999994</v>
      </c>
      <c r="S119" s="62">
        <v>47861895.310000002</v>
      </c>
      <c r="T119" s="62">
        <v>40490873.770000003</v>
      </c>
      <c r="U119" s="39">
        <v>55406200.789999999</v>
      </c>
      <c r="V119" s="39">
        <v>60034225</v>
      </c>
      <c r="W119" s="62">
        <v>64494336</v>
      </c>
      <c r="X119" s="62">
        <v>66217928</v>
      </c>
      <c r="Y119" s="62">
        <v>66727357.210000008</v>
      </c>
      <c r="Z119" s="62">
        <v>103000441.16000001</v>
      </c>
      <c r="AA119" s="62">
        <v>172988511.83999997</v>
      </c>
      <c r="AB119" s="62">
        <v>83816678</v>
      </c>
      <c r="AC119" s="62">
        <v>85564140</v>
      </c>
      <c r="AD119" s="62">
        <v>96059874</v>
      </c>
      <c r="AE119" s="62">
        <v>108051601</v>
      </c>
      <c r="AF119" s="62">
        <v>111771241</v>
      </c>
      <c r="AG119" s="62">
        <v>112446950</v>
      </c>
      <c r="AH119" s="62">
        <v>169009413</v>
      </c>
      <c r="AI119" s="10">
        <v>0.12399248675993002</v>
      </c>
      <c r="AJ119" s="10">
        <v>0.50301464824079267</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14903852</v>
      </c>
      <c r="H121" s="12">
        <v>13568742</v>
      </c>
      <c r="I121" s="12">
        <v>14332398</v>
      </c>
      <c r="J121" s="12">
        <v>15935121</v>
      </c>
      <c r="K121" s="12">
        <f>SUM(K122,K126:K130)</f>
        <v>20319061</v>
      </c>
      <c r="L121" s="12">
        <f>SUM(L122,L126:L130)</f>
        <v>21885971</v>
      </c>
      <c r="M121" s="12">
        <f>SUM(M122,M126:M130)</f>
        <v>23275305</v>
      </c>
      <c r="N121" s="12">
        <f>SUM(N122,N126:N130)</f>
        <v>24261287</v>
      </c>
      <c r="O121" s="63">
        <v>25667275.98</v>
      </c>
      <c r="P121" s="63">
        <v>30599078</v>
      </c>
      <c r="Q121" s="63">
        <v>34717347.719999999</v>
      </c>
      <c r="R121" s="63">
        <v>39082817.659999996</v>
      </c>
      <c r="S121" s="63">
        <v>38170655.530000001</v>
      </c>
      <c r="T121" s="63">
        <v>35780226.82</v>
      </c>
      <c r="U121" s="41">
        <v>45885563.350000001</v>
      </c>
      <c r="V121" s="41">
        <v>52271699</v>
      </c>
      <c r="W121" s="63">
        <v>56676503</v>
      </c>
      <c r="X121" s="63">
        <v>57151562</v>
      </c>
      <c r="Y121" s="63">
        <v>57221586.370000005</v>
      </c>
      <c r="Z121" s="63">
        <v>90798684.150000006</v>
      </c>
      <c r="AA121" s="63">
        <v>155355749.51999998</v>
      </c>
      <c r="AB121" s="63">
        <v>72646736</v>
      </c>
      <c r="AC121" s="63">
        <v>73871581</v>
      </c>
      <c r="AD121" s="63">
        <v>76755398</v>
      </c>
      <c r="AE121" s="63">
        <v>79910159</v>
      </c>
      <c r="AF121" s="63">
        <v>85100591</v>
      </c>
      <c r="AG121" s="63">
        <v>91787126</v>
      </c>
      <c r="AH121" s="63">
        <v>146698482</v>
      </c>
      <c r="AI121" s="13">
        <v>0.12426386511668275</v>
      </c>
      <c r="AJ121" s="13">
        <v>0.59824681731509932</v>
      </c>
    </row>
    <row r="122" spans="1:44" ht="10.5" customHeight="1" x14ac:dyDescent="0.2">
      <c r="A122" s="11"/>
      <c r="B122" s="11"/>
      <c r="C122" s="11" t="s">
        <v>36</v>
      </c>
      <c r="D122" s="11"/>
      <c r="E122" s="11"/>
      <c r="F122" s="2"/>
      <c r="G122" s="12">
        <v>9430938</v>
      </c>
      <c r="H122" s="12">
        <v>10293874</v>
      </c>
      <c r="I122" s="12">
        <v>9889535</v>
      </c>
      <c r="J122" s="12">
        <v>10619633</v>
      </c>
      <c r="K122" s="12">
        <f>SUM(K123:K125)</f>
        <v>12223850</v>
      </c>
      <c r="L122" s="12">
        <f>SUM(L123:L125)</f>
        <v>13145483</v>
      </c>
      <c r="M122" s="12">
        <f>SUM(M123:M125)</f>
        <v>13819296</v>
      </c>
      <c r="N122" s="12">
        <f>SUM(N123:N125)</f>
        <v>13657726</v>
      </c>
      <c r="O122" s="12">
        <v>15005820.98</v>
      </c>
      <c r="P122" s="12">
        <v>17895964</v>
      </c>
      <c r="Q122" s="12">
        <v>18599523.719999999</v>
      </c>
      <c r="R122" s="63">
        <v>20010427.659999996</v>
      </c>
      <c r="S122" s="63">
        <v>17895964.530000001</v>
      </c>
      <c r="T122" s="63">
        <v>23664556.82</v>
      </c>
      <c r="U122" s="41">
        <v>26471176.350000001</v>
      </c>
      <c r="V122" s="41">
        <v>31175721</v>
      </c>
      <c r="W122" s="63">
        <v>34092115</v>
      </c>
      <c r="X122" s="63">
        <v>36080922</v>
      </c>
      <c r="Y122" s="63">
        <v>36583237.370000005</v>
      </c>
      <c r="Z122" s="63">
        <v>37138634.149999999</v>
      </c>
      <c r="AA122" s="63">
        <v>38419892.519999996</v>
      </c>
      <c r="AB122" s="63">
        <v>39746658</v>
      </c>
      <c r="AC122" s="63">
        <v>35527303</v>
      </c>
      <c r="AD122" s="63">
        <v>38218286</v>
      </c>
      <c r="AE122" s="63">
        <v>40435734</v>
      </c>
      <c r="AF122" s="63">
        <v>42090708</v>
      </c>
      <c r="AG122" s="63">
        <v>44567719</v>
      </c>
      <c r="AH122" s="63">
        <v>49826269</v>
      </c>
      <c r="AI122" s="13">
        <v>3.8387915000876127E-2</v>
      </c>
      <c r="AJ122" s="13">
        <v>0.11799010849085635</v>
      </c>
    </row>
    <row r="123" spans="1:44" ht="10.5" customHeight="1" x14ac:dyDescent="0.2">
      <c r="A123" s="11"/>
      <c r="B123" s="11"/>
      <c r="C123" s="11"/>
      <c r="D123" s="11" t="s">
        <v>37</v>
      </c>
      <c r="E123" s="11"/>
      <c r="F123" s="2"/>
      <c r="G123" s="12">
        <v>8467674</v>
      </c>
      <c r="H123" s="12">
        <v>9531172</v>
      </c>
      <c r="I123" s="12">
        <v>9052496</v>
      </c>
      <c r="J123" s="12">
        <v>9865509</v>
      </c>
      <c r="K123" s="12">
        <v>11273469</v>
      </c>
      <c r="L123" s="12">
        <v>12062739</v>
      </c>
      <c r="M123" s="12">
        <v>12735996</v>
      </c>
      <c r="N123" s="12">
        <v>12460396</v>
      </c>
      <c r="O123" s="12">
        <v>13540562.460000001</v>
      </c>
      <c r="P123" s="12">
        <v>16075629</v>
      </c>
      <c r="Q123" s="12">
        <v>16891516.359999999</v>
      </c>
      <c r="R123" s="63">
        <v>17740405.68</v>
      </c>
      <c r="S123" s="63">
        <v>16075629.32</v>
      </c>
      <c r="T123" s="63">
        <v>21519294.02</v>
      </c>
      <c r="U123" s="41">
        <v>24128740.52</v>
      </c>
      <c r="V123" s="41">
        <v>27736209</v>
      </c>
      <c r="W123" s="63">
        <v>30742866</v>
      </c>
      <c r="X123" s="63">
        <v>32249826</v>
      </c>
      <c r="Y123" s="63">
        <v>32853455.559999999</v>
      </c>
      <c r="Z123" s="63">
        <v>33712194.43</v>
      </c>
      <c r="AA123" s="63">
        <v>34740694.949999996</v>
      </c>
      <c r="AB123" s="63">
        <v>36520793</v>
      </c>
      <c r="AC123" s="63">
        <v>32513246</v>
      </c>
      <c r="AD123" s="63">
        <v>35022141</v>
      </c>
      <c r="AE123" s="63">
        <v>36596061</v>
      </c>
      <c r="AF123" s="63">
        <v>38197602</v>
      </c>
      <c r="AG123" s="63">
        <v>40466727</v>
      </c>
      <c r="AH123" s="63">
        <v>45173090</v>
      </c>
      <c r="AI123" s="13">
        <v>3.607199119176574E-2</v>
      </c>
      <c r="AJ123" s="13">
        <v>0.11630204241623</v>
      </c>
    </row>
    <row r="124" spans="1:44" ht="10.5" customHeight="1" x14ac:dyDescent="0.2">
      <c r="A124" s="11"/>
      <c r="B124" s="11"/>
      <c r="C124" s="14"/>
      <c r="D124" s="11" t="s">
        <v>90</v>
      </c>
      <c r="E124" s="11"/>
      <c r="F124" s="2"/>
      <c r="G124" s="12">
        <v>0</v>
      </c>
      <c r="H124" s="12">
        <v>0</v>
      </c>
      <c r="I124" s="12">
        <v>16482</v>
      </c>
      <c r="J124" s="12">
        <v>23009</v>
      </c>
      <c r="K124" s="12">
        <v>48397</v>
      </c>
      <c r="L124" s="12">
        <v>244894</v>
      </c>
      <c r="M124" s="12">
        <v>383908</v>
      </c>
      <c r="N124" s="12">
        <v>510692</v>
      </c>
      <c r="O124" s="12">
        <v>543564.93999999994</v>
      </c>
      <c r="P124" s="12">
        <v>774979</v>
      </c>
      <c r="Q124" s="12">
        <v>682583.48</v>
      </c>
      <c r="R124" s="63">
        <v>776216.56</v>
      </c>
      <c r="S124" s="63">
        <v>774978.82</v>
      </c>
      <c r="T124" s="63">
        <v>636731.64</v>
      </c>
      <c r="U124" s="41">
        <v>1008072.35</v>
      </c>
      <c r="V124" s="41">
        <v>1290722</v>
      </c>
      <c r="W124" s="63">
        <v>1140511</v>
      </c>
      <c r="X124" s="63">
        <v>1343743</v>
      </c>
      <c r="Y124" s="63">
        <v>1431388.9</v>
      </c>
      <c r="Z124" s="63">
        <v>1428334</v>
      </c>
      <c r="AA124" s="63">
        <v>1399226.58</v>
      </c>
      <c r="AB124" s="63">
        <v>1434828</v>
      </c>
      <c r="AC124" s="63">
        <v>1302246</v>
      </c>
      <c r="AD124" s="63">
        <v>1348726</v>
      </c>
      <c r="AE124" s="63">
        <v>1441204</v>
      </c>
      <c r="AF124" s="63">
        <v>1645499</v>
      </c>
      <c r="AG124" s="63">
        <v>1561652</v>
      </c>
      <c r="AH124" s="63">
        <v>1883291</v>
      </c>
      <c r="AI124" s="13">
        <v>4.6372373074056172E-2</v>
      </c>
      <c r="AJ124" s="13">
        <v>0.20596073901227674</v>
      </c>
    </row>
    <row r="125" spans="1:44" ht="10.5" customHeight="1" x14ac:dyDescent="0.2">
      <c r="A125" s="11"/>
      <c r="B125" s="11"/>
      <c r="C125" s="14"/>
      <c r="D125" s="11" t="s">
        <v>39</v>
      </c>
      <c r="E125" s="11"/>
      <c r="F125" s="2"/>
      <c r="G125" s="12">
        <v>963264</v>
      </c>
      <c r="H125" s="12">
        <v>762702</v>
      </c>
      <c r="I125" s="12">
        <v>820557</v>
      </c>
      <c r="J125" s="12">
        <v>731115</v>
      </c>
      <c r="K125" s="12">
        <v>901984</v>
      </c>
      <c r="L125" s="12">
        <v>837850</v>
      </c>
      <c r="M125" s="12">
        <v>699392</v>
      </c>
      <c r="N125" s="12">
        <v>686638</v>
      </c>
      <c r="O125" s="12">
        <v>921693.58</v>
      </c>
      <c r="P125" s="12">
        <v>1045356</v>
      </c>
      <c r="Q125" s="12">
        <v>1025423.88</v>
      </c>
      <c r="R125" s="63">
        <v>1493805.42</v>
      </c>
      <c r="S125" s="63">
        <v>1045356.39</v>
      </c>
      <c r="T125" s="63">
        <v>1508531.16</v>
      </c>
      <c r="U125" s="41">
        <v>1334363.48</v>
      </c>
      <c r="V125" s="41">
        <v>2148790</v>
      </c>
      <c r="W125" s="63">
        <v>2208738</v>
      </c>
      <c r="X125" s="63">
        <v>2487353</v>
      </c>
      <c r="Y125" s="63">
        <v>2298392.91</v>
      </c>
      <c r="Z125" s="63">
        <v>1998105.72</v>
      </c>
      <c r="AA125" s="63">
        <v>2279970.9900000002</v>
      </c>
      <c r="AB125" s="63">
        <v>1791037</v>
      </c>
      <c r="AC125" s="63">
        <v>1711811</v>
      </c>
      <c r="AD125" s="63">
        <v>1847419</v>
      </c>
      <c r="AE125" s="63">
        <v>2398469</v>
      </c>
      <c r="AF125" s="63">
        <v>2247607</v>
      </c>
      <c r="AG125" s="63">
        <v>2539340</v>
      </c>
      <c r="AH125" s="63">
        <v>2769888</v>
      </c>
      <c r="AI125" s="13">
        <v>7.5374189292579885E-2</v>
      </c>
      <c r="AJ125" s="13">
        <v>9.0790520371435091E-2</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0</v>
      </c>
      <c r="Y126" s="63">
        <v>0</v>
      </c>
      <c r="Z126" s="63">
        <v>0</v>
      </c>
      <c r="AA126" s="63">
        <v>0</v>
      </c>
      <c r="AB126" s="63">
        <v>0</v>
      </c>
      <c r="AC126" s="63">
        <v>0</v>
      </c>
      <c r="AD126" s="63">
        <v>0</v>
      </c>
      <c r="AE126" s="63">
        <v>0</v>
      </c>
      <c r="AF126" s="63">
        <v>0</v>
      </c>
      <c r="AG126" s="63">
        <v>0</v>
      </c>
      <c r="AH126" s="63">
        <v>0</v>
      </c>
      <c r="AI126" s="13" t="s">
        <v>246</v>
      </c>
      <c r="AJ126" s="13" t="s">
        <v>246</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607529</v>
      </c>
      <c r="AH127" s="63">
        <v>1143657</v>
      </c>
      <c r="AI127" s="13" t="s">
        <v>246</v>
      </c>
      <c r="AJ127" s="13">
        <v>0.88247310004954493</v>
      </c>
    </row>
    <row r="128" spans="1:44" ht="10.5" customHeight="1" x14ac:dyDescent="0.2">
      <c r="A128" s="11"/>
      <c r="B128" s="14"/>
      <c r="C128" s="11" t="s">
        <v>42</v>
      </c>
      <c r="D128" s="11"/>
      <c r="E128" s="11"/>
      <c r="F128" s="2"/>
      <c r="G128" s="12">
        <v>0</v>
      </c>
      <c r="H128" s="12">
        <v>0</v>
      </c>
      <c r="I128" s="12">
        <v>0</v>
      </c>
      <c r="J128" s="12">
        <v>0</v>
      </c>
      <c r="K128" s="12">
        <v>47310</v>
      </c>
      <c r="L128" s="12">
        <v>47338</v>
      </c>
      <c r="M128" s="12">
        <v>53769</v>
      </c>
      <c r="N128" s="12">
        <v>53176</v>
      </c>
      <c r="O128" s="12">
        <v>52454</v>
      </c>
      <c r="P128" s="12">
        <v>66867</v>
      </c>
      <c r="Q128" s="12">
        <v>65245</v>
      </c>
      <c r="R128" s="63">
        <v>66742</v>
      </c>
      <c r="S128" s="63">
        <v>67940</v>
      </c>
      <c r="T128" s="63">
        <v>0</v>
      </c>
      <c r="U128" s="41">
        <v>0</v>
      </c>
      <c r="V128" s="41">
        <v>0</v>
      </c>
      <c r="W128" s="63">
        <v>0</v>
      </c>
      <c r="X128" s="63">
        <v>0</v>
      </c>
      <c r="Y128" s="63">
        <v>0</v>
      </c>
      <c r="Z128" s="63">
        <v>46877</v>
      </c>
      <c r="AA128" s="63">
        <v>0</v>
      </c>
      <c r="AB128" s="63">
        <v>0</v>
      </c>
      <c r="AC128" s="63">
        <v>0</v>
      </c>
      <c r="AD128" s="63">
        <v>56496</v>
      </c>
      <c r="AE128" s="63">
        <v>61618</v>
      </c>
      <c r="AF128" s="63">
        <v>64222</v>
      </c>
      <c r="AG128" s="63">
        <v>76669</v>
      </c>
      <c r="AH128" s="63">
        <v>67015</v>
      </c>
      <c r="AI128" s="13" t="s">
        <v>246</v>
      </c>
      <c r="AJ128" s="13">
        <v>-0.12591790684631338</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1621115</v>
      </c>
      <c r="U129" s="41">
        <v>9690864</v>
      </c>
      <c r="V129" s="41">
        <v>9601070</v>
      </c>
      <c r="W129" s="63">
        <v>9505809</v>
      </c>
      <c r="X129" s="63">
        <v>9388705</v>
      </c>
      <c r="Y129" s="63">
        <v>9823505</v>
      </c>
      <c r="Z129" s="63">
        <v>10356875</v>
      </c>
      <c r="AA129" s="63">
        <v>10867238</v>
      </c>
      <c r="AB129" s="63">
        <v>11945213</v>
      </c>
      <c r="AC129" s="63">
        <v>13045977</v>
      </c>
      <c r="AD129" s="63">
        <v>15128858</v>
      </c>
      <c r="AE129" s="63">
        <v>15997750</v>
      </c>
      <c r="AF129" s="63">
        <v>16674005</v>
      </c>
      <c r="AG129" s="63">
        <v>17349741</v>
      </c>
      <c r="AH129" s="63">
        <v>18402011</v>
      </c>
      <c r="AI129" s="13">
        <v>7.4678510259980735E-2</v>
      </c>
      <c r="AJ129" s="13">
        <v>6.0650473110808976E-2</v>
      </c>
    </row>
    <row r="130" spans="1:36" ht="10.5" customHeight="1" x14ac:dyDescent="0.2">
      <c r="A130" s="11"/>
      <c r="B130" s="14"/>
      <c r="C130" s="11" t="s">
        <v>44</v>
      </c>
      <c r="D130" s="15"/>
      <c r="E130" s="11"/>
      <c r="F130" s="2"/>
      <c r="G130" s="12">
        <v>5472914</v>
      </c>
      <c r="H130" s="12">
        <v>3274868</v>
      </c>
      <c r="I130" s="12">
        <v>4442863</v>
      </c>
      <c r="J130" s="12">
        <v>5315488</v>
      </c>
      <c r="K130" s="12">
        <v>8047901</v>
      </c>
      <c r="L130" s="12">
        <v>8693150</v>
      </c>
      <c r="M130" s="12">
        <v>9402240</v>
      </c>
      <c r="N130" s="12">
        <v>10550385</v>
      </c>
      <c r="O130" s="12">
        <v>10609001</v>
      </c>
      <c r="P130" s="12">
        <v>12636247</v>
      </c>
      <c r="Q130" s="12">
        <v>16052579</v>
      </c>
      <c r="R130" s="63">
        <v>19005648</v>
      </c>
      <c r="S130" s="63">
        <v>20206751</v>
      </c>
      <c r="T130" s="63">
        <v>10494555</v>
      </c>
      <c r="U130" s="41">
        <v>9723523</v>
      </c>
      <c r="V130" s="41">
        <v>11494908</v>
      </c>
      <c r="W130" s="63">
        <v>13078579</v>
      </c>
      <c r="X130" s="63">
        <v>11681935</v>
      </c>
      <c r="Y130" s="63">
        <v>10814844</v>
      </c>
      <c r="Z130" s="63">
        <v>43256298</v>
      </c>
      <c r="AA130" s="63">
        <v>106068619</v>
      </c>
      <c r="AB130" s="63">
        <v>20954865</v>
      </c>
      <c r="AC130" s="63">
        <v>25298301</v>
      </c>
      <c r="AD130" s="63">
        <v>23351758</v>
      </c>
      <c r="AE130" s="63">
        <v>23415057</v>
      </c>
      <c r="AF130" s="63">
        <v>26271656</v>
      </c>
      <c r="AG130" s="63">
        <v>29185468</v>
      </c>
      <c r="AH130" s="63">
        <v>77259530</v>
      </c>
      <c r="AI130" s="13">
        <v>0.2429238809514418</v>
      </c>
      <c r="AJ130" s="13">
        <v>1.6471917462485097</v>
      </c>
    </row>
    <row r="131" spans="1:36" ht="10.5" customHeight="1" x14ac:dyDescent="0.2">
      <c r="A131" s="11"/>
      <c r="B131" s="14"/>
      <c r="C131" s="11"/>
      <c r="D131" s="15" t="s">
        <v>45</v>
      </c>
      <c r="E131" s="11"/>
      <c r="F131" s="2"/>
      <c r="G131" s="12">
        <v>661943</v>
      </c>
      <c r="H131" s="12">
        <v>644343</v>
      </c>
      <c r="I131" s="12">
        <v>882502</v>
      </c>
      <c r="J131" s="12">
        <v>850974</v>
      </c>
      <c r="K131" s="12">
        <v>1021581</v>
      </c>
      <c r="L131" s="12">
        <v>1099773</v>
      </c>
      <c r="M131" s="12">
        <v>1355963</v>
      </c>
      <c r="N131" s="12">
        <v>1220977</v>
      </c>
      <c r="O131" s="12">
        <v>1525453</v>
      </c>
      <c r="P131" s="12">
        <v>1808173</v>
      </c>
      <c r="Q131" s="12">
        <v>2192251</v>
      </c>
      <c r="R131" s="63">
        <v>2473638</v>
      </c>
      <c r="S131" s="63">
        <v>3280054</v>
      </c>
      <c r="T131" s="63">
        <v>4090586</v>
      </c>
      <c r="U131" s="41">
        <v>2991493</v>
      </c>
      <c r="V131" s="41">
        <v>2344450</v>
      </c>
      <c r="W131" s="63">
        <v>2534874</v>
      </c>
      <c r="X131" s="63">
        <v>2172450</v>
      </c>
      <c r="Y131" s="63">
        <v>2090271</v>
      </c>
      <c r="Z131" s="63">
        <v>2096311</v>
      </c>
      <c r="AA131" s="63">
        <v>2359210</v>
      </c>
      <c r="AB131" s="63">
        <v>2376827</v>
      </c>
      <c r="AC131" s="63">
        <v>2793254</v>
      </c>
      <c r="AD131" s="63">
        <v>3904412</v>
      </c>
      <c r="AE131" s="63">
        <v>4199413</v>
      </c>
      <c r="AF131" s="63">
        <v>5232252</v>
      </c>
      <c r="AG131" s="63">
        <v>5370328</v>
      </c>
      <c r="AH131" s="63">
        <v>6543234</v>
      </c>
      <c r="AI131" s="13">
        <v>0.18385672789093555</v>
      </c>
      <c r="AJ131" s="13">
        <v>0.21840490934631926</v>
      </c>
    </row>
    <row r="132" spans="1:36" ht="10.5" customHeight="1" x14ac:dyDescent="0.2">
      <c r="A132" s="11"/>
      <c r="B132" s="14"/>
      <c r="C132" s="11"/>
      <c r="D132" s="15" t="s">
        <v>46</v>
      </c>
      <c r="E132" s="11"/>
      <c r="F132" s="2"/>
      <c r="G132" s="12">
        <v>4331621</v>
      </c>
      <c r="H132" s="12">
        <v>2264181</v>
      </c>
      <c r="I132" s="12">
        <v>3140169</v>
      </c>
      <c r="J132" s="12">
        <v>3943888</v>
      </c>
      <c r="K132" s="12">
        <v>6223291</v>
      </c>
      <c r="L132" s="12">
        <v>6001367</v>
      </c>
      <c r="M132" s="12">
        <v>6810710</v>
      </c>
      <c r="N132" s="12">
        <v>7342637</v>
      </c>
      <c r="O132" s="12">
        <v>7755099</v>
      </c>
      <c r="P132" s="12">
        <v>9519935</v>
      </c>
      <c r="Q132" s="12">
        <v>13066469</v>
      </c>
      <c r="R132" s="63">
        <v>15557125</v>
      </c>
      <c r="S132" s="63">
        <v>16241282</v>
      </c>
      <c r="T132" s="63">
        <v>5261856</v>
      </c>
      <c r="U132" s="41">
        <v>5966880</v>
      </c>
      <c r="V132" s="41">
        <v>8719247</v>
      </c>
      <c r="W132" s="63">
        <v>10138925</v>
      </c>
      <c r="X132" s="63">
        <v>8675572</v>
      </c>
      <c r="Y132" s="63">
        <v>8528667</v>
      </c>
      <c r="Z132" s="63">
        <v>9453979</v>
      </c>
      <c r="AA132" s="63">
        <v>18697599</v>
      </c>
      <c r="AB132" s="63">
        <v>17028930</v>
      </c>
      <c r="AC132" s="63">
        <v>21269561</v>
      </c>
      <c r="AD132" s="63">
        <v>18930680</v>
      </c>
      <c r="AE132" s="63">
        <v>18465045</v>
      </c>
      <c r="AF132" s="63">
        <v>19829690</v>
      </c>
      <c r="AG132" s="63">
        <v>21449419</v>
      </c>
      <c r="AH132" s="63">
        <v>24064066</v>
      </c>
      <c r="AI132" s="13">
        <v>5.9327569052031848E-2</v>
      </c>
      <c r="AJ132" s="13">
        <v>0.12189826680153901</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399937</v>
      </c>
      <c r="AA133" s="63">
        <v>82062248</v>
      </c>
      <c r="AB133" s="63">
        <v>0</v>
      </c>
      <c r="AC133" s="63">
        <v>0</v>
      </c>
      <c r="AD133" s="63">
        <v>0</v>
      </c>
      <c r="AE133" s="63">
        <v>0</v>
      </c>
      <c r="AF133" s="63">
        <v>0</v>
      </c>
      <c r="AG133" s="63">
        <v>0</v>
      </c>
      <c r="AH133" s="63">
        <v>43174260</v>
      </c>
      <c r="AI133" s="13" t="s">
        <v>246</v>
      </c>
      <c r="AJ133" s="13" t="s">
        <v>246</v>
      </c>
    </row>
    <row r="134" spans="1:36" ht="10.5" customHeight="1" x14ac:dyDescent="0.2">
      <c r="A134" s="11"/>
      <c r="B134" s="11"/>
      <c r="C134" s="11"/>
      <c r="D134" s="11" t="s">
        <v>48</v>
      </c>
      <c r="E134" s="11"/>
      <c r="F134" s="2"/>
      <c r="G134" s="12">
        <v>479350</v>
      </c>
      <c r="H134" s="12">
        <v>366344</v>
      </c>
      <c r="I134" s="12">
        <v>420192</v>
      </c>
      <c r="J134" s="12">
        <v>520626</v>
      </c>
      <c r="K134" s="12">
        <v>803029</v>
      </c>
      <c r="L134" s="12">
        <v>1592010</v>
      </c>
      <c r="M134" s="12">
        <v>1235567</v>
      </c>
      <c r="N134" s="12">
        <v>1986771</v>
      </c>
      <c r="O134" s="12">
        <v>1328449</v>
      </c>
      <c r="P134" s="12">
        <v>1308139</v>
      </c>
      <c r="Q134" s="12">
        <v>793859</v>
      </c>
      <c r="R134" s="63">
        <v>974885</v>
      </c>
      <c r="S134" s="63">
        <v>685415</v>
      </c>
      <c r="T134" s="63">
        <v>1142113</v>
      </c>
      <c r="U134" s="41">
        <v>765150</v>
      </c>
      <c r="V134" s="41">
        <v>431211</v>
      </c>
      <c r="W134" s="63">
        <v>404780</v>
      </c>
      <c r="X134" s="63">
        <v>833913</v>
      </c>
      <c r="Y134" s="63">
        <v>195906</v>
      </c>
      <c r="Z134" s="63">
        <v>31306071</v>
      </c>
      <c r="AA134" s="63">
        <v>2949562</v>
      </c>
      <c r="AB134" s="63">
        <v>1549108</v>
      </c>
      <c r="AC134" s="63">
        <v>1235486</v>
      </c>
      <c r="AD134" s="63">
        <v>516666</v>
      </c>
      <c r="AE134" s="63">
        <v>750599</v>
      </c>
      <c r="AF134" s="63">
        <v>1209714</v>
      </c>
      <c r="AG134" s="63">
        <v>2365721</v>
      </c>
      <c r="AH134" s="63">
        <v>3477970</v>
      </c>
      <c r="AI134" s="13">
        <v>0.14430208468630146</v>
      </c>
      <c r="AJ134" s="13">
        <v>0.470152228432685</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3812255</v>
      </c>
      <c r="H136" s="12">
        <v>3887578</v>
      </c>
      <c r="I136" s="12">
        <v>4185723</v>
      </c>
      <c r="J136" s="12">
        <v>4685684</v>
      </c>
      <c r="K136" s="12">
        <f>SUM(K137:K145)</f>
        <v>4627844</v>
      </c>
      <c r="L136" s="12">
        <f>SUM(L137:L145)</f>
        <v>5200348</v>
      </c>
      <c r="M136" s="12">
        <f>SUM(M137:M145)</f>
        <v>5364442</v>
      </c>
      <c r="N136" s="12">
        <f>SUM(N137:N145)</f>
        <v>8087172</v>
      </c>
      <c r="O136" s="12">
        <v>7777960.29</v>
      </c>
      <c r="P136" s="12">
        <v>7526747</v>
      </c>
      <c r="Q136" s="12">
        <v>7712784.04</v>
      </c>
      <c r="R136" s="63">
        <v>7361985.0100000007</v>
      </c>
      <c r="S136" s="63">
        <v>7718474.7799999993</v>
      </c>
      <c r="T136" s="63">
        <v>4710646.95</v>
      </c>
      <c r="U136" s="41">
        <v>7578464.4399999995</v>
      </c>
      <c r="V136" s="41">
        <v>6894913</v>
      </c>
      <c r="W136" s="63">
        <v>7640387</v>
      </c>
      <c r="X136" s="63">
        <v>6823666</v>
      </c>
      <c r="Y136" s="63">
        <v>7313067.8400000008</v>
      </c>
      <c r="Z136" s="63">
        <v>7317046.0099999998</v>
      </c>
      <c r="AA136" s="63">
        <v>12115971.32</v>
      </c>
      <c r="AB136" s="63">
        <v>9418636</v>
      </c>
      <c r="AC136" s="63">
        <v>10478590</v>
      </c>
      <c r="AD136" s="63">
        <v>11680126</v>
      </c>
      <c r="AE136" s="63">
        <v>18904846</v>
      </c>
      <c r="AF136" s="63">
        <v>23013570</v>
      </c>
      <c r="AG136" s="63">
        <v>17909272</v>
      </c>
      <c r="AH136" s="63">
        <v>17681499</v>
      </c>
      <c r="AI136" s="13">
        <v>0.11067887389743136</v>
      </c>
      <c r="AJ136" s="13">
        <v>-1.2718160738191927E-2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122709</v>
      </c>
      <c r="H138" s="12">
        <v>144992</v>
      </c>
      <c r="I138" s="12">
        <v>157751</v>
      </c>
      <c r="J138" s="12">
        <v>174745</v>
      </c>
      <c r="K138" s="12">
        <v>197783</v>
      </c>
      <c r="L138" s="12">
        <v>224301</v>
      </c>
      <c r="M138" s="12">
        <v>246047</v>
      </c>
      <c r="N138" s="12">
        <v>249274</v>
      </c>
      <c r="O138" s="12">
        <v>570349.12</v>
      </c>
      <c r="P138" s="12">
        <v>703872</v>
      </c>
      <c r="Q138" s="12">
        <v>709074.4</v>
      </c>
      <c r="R138" s="63">
        <v>748790.23</v>
      </c>
      <c r="S138" s="63">
        <v>703871.78</v>
      </c>
      <c r="T138" s="63">
        <v>736990.7</v>
      </c>
      <c r="U138" s="41">
        <v>799028.51</v>
      </c>
      <c r="V138" s="41">
        <v>362255</v>
      </c>
      <c r="W138" s="64">
        <v>1000911</v>
      </c>
      <c r="X138" s="64">
        <v>1007480</v>
      </c>
      <c r="Y138" s="63">
        <v>1073184.7</v>
      </c>
      <c r="Z138" s="63">
        <v>1092539.97</v>
      </c>
      <c r="AA138" s="63">
        <v>1127648.55</v>
      </c>
      <c r="AB138" s="63">
        <v>1220394</v>
      </c>
      <c r="AC138" s="63">
        <v>1272210</v>
      </c>
      <c r="AD138" s="63">
        <v>1395655</v>
      </c>
      <c r="AE138" s="63">
        <v>1462064</v>
      </c>
      <c r="AF138" s="63">
        <v>1498330</v>
      </c>
      <c r="AG138" s="63">
        <v>1560651</v>
      </c>
      <c r="AH138" s="63">
        <v>1843835</v>
      </c>
      <c r="AI138" s="13">
        <v>7.1199427254839298E-2</v>
      </c>
      <c r="AJ138" s="13">
        <v>0.18145248361100591</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2985572</v>
      </c>
      <c r="H141" s="12">
        <v>3131654</v>
      </c>
      <c r="I141" s="12">
        <v>3326955</v>
      </c>
      <c r="J141" s="12">
        <v>3729847</v>
      </c>
      <c r="K141" s="12">
        <v>3918358</v>
      </c>
      <c r="L141" s="12">
        <v>4438054</v>
      </c>
      <c r="M141" s="12">
        <v>4465582</v>
      </c>
      <c r="N141" s="12">
        <v>4770026</v>
      </c>
      <c r="O141" s="12">
        <v>4766299.2</v>
      </c>
      <c r="P141" s="12">
        <v>4662727</v>
      </c>
      <c r="Q141" s="12">
        <v>4657131.0199999996</v>
      </c>
      <c r="R141" s="63">
        <v>4697180.57</v>
      </c>
      <c r="S141" s="63">
        <v>4774127.1899999995</v>
      </c>
      <c r="T141" s="63">
        <v>3555420.5999999996</v>
      </c>
      <c r="U141" s="41">
        <v>5654138.6799999997</v>
      </c>
      <c r="V141" s="41">
        <v>5772028</v>
      </c>
      <c r="W141" s="63">
        <v>6082549</v>
      </c>
      <c r="X141" s="63">
        <v>5134500</v>
      </c>
      <c r="Y141" s="63">
        <v>4996425.78</v>
      </c>
      <c r="Z141" s="63">
        <v>4410568.54</v>
      </c>
      <c r="AA141" s="63">
        <v>6149230.7199999997</v>
      </c>
      <c r="AB141" s="63">
        <v>6045828</v>
      </c>
      <c r="AC141" s="63">
        <v>6292368</v>
      </c>
      <c r="AD141" s="63">
        <v>6103447</v>
      </c>
      <c r="AE141" s="63">
        <v>6417787</v>
      </c>
      <c r="AF141" s="63">
        <v>6296791</v>
      </c>
      <c r="AG141" s="63">
        <v>6475720</v>
      </c>
      <c r="AH141" s="63">
        <v>6751797</v>
      </c>
      <c r="AI141" s="13">
        <v>1.8577155006095802E-2</v>
      </c>
      <c r="AJ141" s="13">
        <v>4.263263390016863E-2</v>
      </c>
    </row>
    <row r="142" spans="1:36" ht="10.5" customHeight="1" x14ac:dyDescent="0.2">
      <c r="A142" s="11"/>
      <c r="B142" s="14"/>
      <c r="C142" s="11" t="s">
        <v>55</v>
      </c>
      <c r="E142" s="11"/>
      <c r="F142" s="2"/>
      <c r="G142" s="12">
        <v>0</v>
      </c>
      <c r="H142" s="12">
        <v>0</v>
      </c>
      <c r="I142" s="12">
        <v>0</v>
      </c>
      <c r="J142" s="12">
        <v>0</v>
      </c>
      <c r="K142" s="12">
        <v>0</v>
      </c>
      <c r="L142" s="12">
        <v>48718</v>
      </c>
      <c r="M142" s="12">
        <v>122366</v>
      </c>
      <c r="N142" s="12">
        <v>171874</v>
      </c>
      <c r="O142" s="12">
        <v>175080.97</v>
      </c>
      <c r="P142" s="12">
        <v>216386</v>
      </c>
      <c r="Q142" s="12">
        <v>177877.62</v>
      </c>
      <c r="R142" s="63">
        <v>211897.21</v>
      </c>
      <c r="S142" s="63">
        <v>216385.81</v>
      </c>
      <c r="T142" s="63">
        <v>170506.65</v>
      </c>
      <c r="U142" s="41">
        <v>252634.25</v>
      </c>
      <c r="V142" s="41">
        <v>326215</v>
      </c>
      <c r="W142" s="64">
        <v>328847</v>
      </c>
      <c r="X142" s="64">
        <v>271406</v>
      </c>
      <c r="Y142" s="63">
        <v>269930.36</v>
      </c>
      <c r="Z142" s="63">
        <v>283664.5</v>
      </c>
      <c r="AA142" s="63">
        <v>284874.05</v>
      </c>
      <c r="AB142" s="63">
        <v>318911</v>
      </c>
      <c r="AC142" s="63">
        <v>316782</v>
      </c>
      <c r="AD142" s="63">
        <v>360162</v>
      </c>
      <c r="AE142" s="63">
        <v>369265</v>
      </c>
      <c r="AF142" s="63">
        <v>401610</v>
      </c>
      <c r="AG142" s="63">
        <v>430159</v>
      </c>
      <c r="AH142" s="63">
        <v>517633</v>
      </c>
      <c r="AI142" s="13">
        <v>8.4073535968888669E-2</v>
      </c>
      <c r="AJ142" s="13">
        <v>0.20335271376398029</v>
      </c>
    </row>
    <row r="143" spans="1:36" ht="10.5" customHeight="1" x14ac:dyDescent="0.2">
      <c r="A143" s="11"/>
      <c r="B143" s="11"/>
      <c r="C143" s="11" t="s">
        <v>56</v>
      </c>
      <c r="D143" s="11"/>
      <c r="E143" s="11"/>
      <c r="F143" s="2"/>
      <c r="G143" s="12">
        <v>703974</v>
      </c>
      <c r="H143" s="12">
        <v>610932</v>
      </c>
      <c r="I143" s="12">
        <v>701017</v>
      </c>
      <c r="J143" s="12">
        <v>781092</v>
      </c>
      <c r="K143" s="12">
        <v>511703</v>
      </c>
      <c r="L143" s="12">
        <v>489275</v>
      </c>
      <c r="M143" s="12">
        <v>530447</v>
      </c>
      <c r="N143" s="12">
        <v>2895998</v>
      </c>
      <c r="O143" s="12">
        <v>2266231</v>
      </c>
      <c r="P143" s="12">
        <v>1943762</v>
      </c>
      <c r="Q143" s="12">
        <v>2168701</v>
      </c>
      <c r="R143" s="63">
        <v>1704117</v>
      </c>
      <c r="S143" s="63">
        <v>2024090</v>
      </c>
      <c r="T143" s="63">
        <v>247729</v>
      </c>
      <c r="U143" s="41">
        <v>872663</v>
      </c>
      <c r="V143" s="41">
        <v>434415</v>
      </c>
      <c r="W143" s="63">
        <v>228080</v>
      </c>
      <c r="X143" s="63">
        <v>410280</v>
      </c>
      <c r="Y143" s="63">
        <v>973527</v>
      </c>
      <c r="Z143" s="63">
        <v>1530273</v>
      </c>
      <c r="AA143" s="63">
        <v>4554218</v>
      </c>
      <c r="AB143" s="63">
        <v>1833503</v>
      </c>
      <c r="AC143" s="63">
        <v>2597230</v>
      </c>
      <c r="AD143" s="63">
        <v>3820862</v>
      </c>
      <c r="AE143" s="63">
        <v>10655730</v>
      </c>
      <c r="AF143" s="63">
        <v>14816839</v>
      </c>
      <c r="AG143" s="63">
        <v>9442742</v>
      </c>
      <c r="AH143" s="63">
        <v>8568234</v>
      </c>
      <c r="AI143" s="13">
        <v>0.29300920192924074</v>
      </c>
      <c r="AJ143" s="13">
        <v>-9.2611658774538155E-2</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335045</v>
      </c>
      <c r="H147" s="12">
        <v>1130326</v>
      </c>
      <c r="I147" s="12">
        <v>883900</v>
      </c>
      <c r="J147" s="12">
        <v>927069</v>
      </c>
      <c r="K147" s="12">
        <v>826645</v>
      </c>
      <c r="L147" s="12">
        <v>458921</v>
      </c>
      <c r="M147" s="12">
        <v>511299</v>
      </c>
      <c r="N147" s="12">
        <v>820196</v>
      </c>
      <c r="O147" s="12">
        <v>466568</v>
      </c>
      <c r="P147" s="12">
        <v>499410</v>
      </c>
      <c r="Q147" s="12">
        <v>586030</v>
      </c>
      <c r="R147" s="63">
        <v>941756</v>
      </c>
      <c r="S147" s="63">
        <v>1972765</v>
      </c>
      <c r="T147" s="63">
        <v>0</v>
      </c>
      <c r="U147" s="41">
        <v>1942173</v>
      </c>
      <c r="V147" s="41">
        <v>867613</v>
      </c>
      <c r="W147" s="63">
        <v>177446</v>
      </c>
      <c r="X147" s="63">
        <v>2191801</v>
      </c>
      <c r="Y147" s="63">
        <v>2152227</v>
      </c>
      <c r="Z147" s="63">
        <v>2809840</v>
      </c>
      <c r="AA147" s="63">
        <v>5163649</v>
      </c>
      <c r="AB147" s="63">
        <v>1398164</v>
      </c>
      <c r="AC147" s="63">
        <v>833157</v>
      </c>
      <c r="AD147" s="63">
        <v>790486</v>
      </c>
      <c r="AE147" s="63">
        <v>1150554</v>
      </c>
      <c r="AF147" s="63">
        <v>978394</v>
      </c>
      <c r="AG147" s="63">
        <v>1151080</v>
      </c>
      <c r="AH147" s="63">
        <v>2483819</v>
      </c>
      <c r="AI147" s="13">
        <v>0.10050910040056982</v>
      </c>
      <c r="AJ147" s="13">
        <v>1.1578161378878966</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0</v>
      </c>
      <c r="I149" s="12">
        <v>0</v>
      </c>
      <c r="J149" s="12">
        <v>476931</v>
      </c>
      <c r="K149" s="12">
        <v>0</v>
      </c>
      <c r="L149" s="12">
        <v>0</v>
      </c>
      <c r="M149" s="12">
        <v>0</v>
      </c>
      <c r="N149" s="12">
        <v>0</v>
      </c>
      <c r="O149" s="12">
        <v>0</v>
      </c>
      <c r="P149" s="12">
        <v>0</v>
      </c>
      <c r="Q149" s="12">
        <v>0</v>
      </c>
      <c r="R149" s="63">
        <v>0</v>
      </c>
      <c r="S149" s="63">
        <v>0</v>
      </c>
      <c r="T149" s="63">
        <v>0</v>
      </c>
      <c r="U149" s="41">
        <v>0</v>
      </c>
      <c r="V149" s="41">
        <v>0</v>
      </c>
      <c r="W149" s="63">
        <v>0</v>
      </c>
      <c r="X149" s="63">
        <v>50899</v>
      </c>
      <c r="Y149" s="63">
        <v>40476</v>
      </c>
      <c r="Z149" s="63">
        <v>2074871</v>
      </c>
      <c r="AA149" s="63">
        <v>353142</v>
      </c>
      <c r="AB149" s="63">
        <v>353142</v>
      </c>
      <c r="AC149" s="63">
        <v>380812</v>
      </c>
      <c r="AD149" s="63">
        <v>6833864</v>
      </c>
      <c r="AE149" s="63">
        <v>8086042</v>
      </c>
      <c r="AF149" s="63">
        <v>2678686</v>
      </c>
      <c r="AG149" s="63">
        <v>1599472</v>
      </c>
      <c r="AH149" s="63">
        <v>2145613</v>
      </c>
      <c r="AI149" s="13">
        <v>0.35082887859132006</v>
      </c>
      <c r="AJ149" s="13">
        <v>0.34145080376524251</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16470061</v>
      </c>
      <c r="H152" s="5">
        <v>17455812</v>
      </c>
      <c r="I152" s="5">
        <v>18262226</v>
      </c>
      <c r="J152" s="5">
        <v>18460382</v>
      </c>
      <c r="K152" s="5">
        <v>23056584</v>
      </c>
      <c r="L152" s="5">
        <v>23629397</v>
      </c>
      <c r="M152" s="5">
        <v>25919061</v>
      </c>
      <c r="N152" s="5">
        <v>30500611</v>
      </c>
      <c r="O152" s="5">
        <v>31425661</v>
      </c>
      <c r="P152" s="5">
        <v>33570740</v>
      </c>
      <c r="Q152" s="5">
        <v>34775803</v>
      </c>
      <c r="R152" s="62">
        <v>37728507</v>
      </c>
      <c r="S152" s="62">
        <v>37854623</v>
      </c>
      <c r="T152" s="62">
        <v>31937305</v>
      </c>
      <c r="U152" s="39">
        <v>35313672</v>
      </c>
      <c r="V152" s="39">
        <v>40678317</v>
      </c>
      <c r="W152" s="62">
        <v>66209804</v>
      </c>
      <c r="X152" s="62">
        <v>65617086</v>
      </c>
      <c r="Y152" s="62">
        <v>54225120</v>
      </c>
      <c r="Z152" s="62">
        <v>67117704</v>
      </c>
      <c r="AA152" s="62">
        <v>178526760</v>
      </c>
      <c r="AB152" s="62">
        <v>123182071</v>
      </c>
      <c r="AC152" s="62">
        <v>121051448</v>
      </c>
      <c r="AD152" s="62">
        <v>118591438</v>
      </c>
      <c r="AE152" s="62">
        <v>83571386</v>
      </c>
      <c r="AF152" s="62">
        <v>97276376</v>
      </c>
      <c r="AG152" s="62">
        <v>101471492</v>
      </c>
      <c r="AH152" s="62">
        <v>121872619</v>
      </c>
      <c r="AI152" s="10">
        <v>-1.7796013275472866E-3</v>
      </c>
      <c r="AJ152" s="10">
        <v>0.20105279421731573</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6013701</v>
      </c>
      <c r="H154" s="12">
        <v>6340270</v>
      </c>
      <c r="I154" s="12">
        <v>5925884</v>
      </c>
      <c r="J154" s="12">
        <v>5838501</v>
      </c>
      <c r="K154" s="12">
        <v>8638256</v>
      </c>
      <c r="L154" s="12">
        <v>9320520</v>
      </c>
      <c r="M154" s="12">
        <v>9775012</v>
      </c>
      <c r="N154" s="12">
        <v>8541682</v>
      </c>
      <c r="O154" s="12">
        <v>11310695</v>
      </c>
      <c r="P154" s="12">
        <v>9309660</v>
      </c>
      <c r="Q154" s="12">
        <v>10594120</v>
      </c>
      <c r="R154" s="63">
        <v>12764481</v>
      </c>
      <c r="S154" s="63">
        <v>12650572</v>
      </c>
      <c r="T154" s="63">
        <v>11218518</v>
      </c>
      <c r="U154" s="41">
        <v>10355318</v>
      </c>
      <c r="V154" s="41">
        <v>8716911</v>
      </c>
      <c r="W154" s="63">
        <v>30999975</v>
      </c>
      <c r="X154" s="63">
        <v>22291301</v>
      </c>
      <c r="Y154" s="63">
        <v>18843369</v>
      </c>
      <c r="Z154" s="63">
        <v>8409823</v>
      </c>
      <c r="AA154" s="63">
        <v>19778806</v>
      </c>
      <c r="AB154" s="63">
        <v>17450062</v>
      </c>
      <c r="AC154" s="63">
        <v>19191010</v>
      </c>
      <c r="AD154" s="63">
        <v>23262132</v>
      </c>
      <c r="AE154" s="63">
        <v>21141587</v>
      </c>
      <c r="AF154" s="63">
        <v>22386585</v>
      </c>
      <c r="AG154" s="63">
        <v>25223489</v>
      </c>
      <c r="AH154" s="63">
        <v>25841490</v>
      </c>
      <c r="AI154" s="13">
        <v>6.7628346375257165E-2</v>
      </c>
      <c r="AJ154" s="13">
        <v>2.4501011735529529E-2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3133997</v>
      </c>
      <c r="H156" s="12">
        <v>3236104</v>
      </c>
      <c r="I156" s="12">
        <v>3290952</v>
      </c>
      <c r="J156" s="12">
        <v>3447402</v>
      </c>
      <c r="K156" s="12">
        <v>4152207</v>
      </c>
      <c r="L156" s="12">
        <v>4892181</v>
      </c>
      <c r="M156" s="12">
        <v>5742529</v>
      </c>
      <c r="N156" s="12">
        <v>5948950</v>
      </c>
      <c r="O156" s="12">
        <v>5948175</v>
      </c>
      <c r="P156" s="12">
        <v>6797239</v>
      </c>
      <c r="Q156" s="12">
        <v>7412297</v>
      </c>
      <c r="R156" s="63">
        <v>10832158</v>
      </c>
      <c r="S156" s="63">
        <v>11065126</v>
      </c>
      <c r="T156" s="63">
        <v>13877702</v>
      </c>
      <c r="U156" s="41">
        <v>18704205</v>
      </c>
      <c r="V156" s="41">
        <v>16071229</v>
      </c>
      <c r="W156" s="63">
        <v>24287969</v>
      </c>
      <c r="X156" s="63">
        <v>25974115</v>
      </c>
      <c r="Y156" s="63">
        <v>20395195</v>
      </c>
      <c r="Z156" s="63">
        <v>19680700</v>
      </c>
      <c r="AA156" s="63">
        <v>23540318</v>
      </c>
      <c r="AB156" s="63">
        <v>26821023</v>
      </c>
      <c r="AC156" s="63">
        <v>24210690</v>
      </c>
      <c r="AD156" s="63">
        <v>26301244</v>
      </c>
      <c r="AE156" s="63">
        <v>24279175</v>
      </c>
      <c r="AF156" s="63">
        <v>27550501</v>
      </c>
      <c r="AG156" s="63">
        <v>28961432</v>
      </c>
      <c r="AH156" s="63">
        <v>32658073</v>
      </c>
      <c r="AI156" s="13">
        <v>3.3362116669961139E-2</v>
      </c>
      <c r="AJ156" s="13">
        <v>0.12764013188298148</v>
      </c>
    </row>
    <row r="157" spans="1:36" ht="10.5" customHeight="1" x14ac:dyDescent="0.2">
      <c r="A157" s="11"/>
      <c r="B157" s="19" t="s">
        <v>67</v>
      </c>
      <c r="C157" s="14"/>
      <c r="D157" s="19"/>
      <c r="E157" s="19"/>
      <c r="F157" s="2"/>
      <c r="G157" s="12">
        <v>2120551</v>
      </c>
      <c r="H157" s="12">
        <v>1740837</v>
      </c>
      <c r="I157" s="12">
        <v>1432642</v>
      </c>
      <c r="J157" s="12">
        <v>1624789</v>
      </c>
      <c r="K157" s="12">
        <v>2166164</v>
      </c>
      <c r="L157" s="12">
        <v>1652091</v>
      </c>
      <c r="M157" s="12">
        <v>1838081</v>
      </c>
      <c r="N157" s="12">
        <v>4891116</v>
      </c>
      <c r="O157" s="12">
        <v>3099587</v>
      </c>
      <c r="P157" s="12">
        <v>4634743</v>
      </c>
      <c r="Q157" s="12">
        <v>3129500</v>
      </c>
      <c r="R157" s="63">
        <v>3591844</v>
      </c>
      <c r="S157" s="63">
        <v>3124278</v>
      </c>
      <c r="T157" s="63">
        <v>2334217</v>
      </c>
      <c r="U157" s="41">
        <v>427715</v>
      </c>
      <c r="V157" s="41">
        <v>2389318</v>
      </c>
      <c r="W157" s="63">
        <v>880701</v>
      </c>
      <c r="X157" s="63">
        <v>392134</v>
      </c>
      <c r="Y157" s="63">
        <v>419473</v>
      </c>
      <c r="Z157" s="63">
        <v>29351571</v>
      </c>
      <c r="AA157" s="63">
        <v>2790725</v>
      </c>
      <c r="AB157" s="63">
        <v>2451544</v>
      </c>
      <c r="AC157" s="63">
        <v>2135834</v>
      </c>
      <c r="AD157" s="63">
        <v>2363455</v>
      </c>
      <c r="AE157" s="63">
        <v>11554959</v>
      </c>
      <c r="AF157" s="63">
        <v>7544580</v>
      </c>
      <c r="AG157" s="63">
        <v>6157819</v>
      </c>
      <c r="AH157" s="63">
        <v>11458281</v>
      </c>
      <c r="AI157" s="13">
        <v>0.29304397808158789</v>
      </c>
      <c r="AJ157" s="13">
        <v>0.86076937305237455</v>
      </c>
    </row>
    <row r="158" spans="1:36" ht="10.5" customHeight="1" x14ac:dyDescent="0.2">
      <c r="A158" s="11"/>
      <c r="B158" s="19" t="s">
        <v>69</v>
      </c>
      <c r="C158" s="14"/>
      <c r="D158" s="19"/>
      <c r="E158" s="19"/>
      <c r="F158" s="2"/>
      <c r="G158" s="12">
        <v>1901852</v>
      </c>
      <c r="H158" s="12">
        <v>1776330</v>
      </c>
      <c r="I158" s="12">
        <v>1671220</v>
      </c>
      <c r="J158" s="12">
        <v>1516459</v>
      </c>
      <c r="K158" s="12">
        <v>1913195</v>
      </c>
      <c r="L158" s="12">
        <v>2070246</v>
      </c>
      <c r="M158" s="12">
        <v>2250406</v>
      </c>
      <c r="N158" s="12">
        <v>2508855</v>
      </c>
      <c r="O158" s="12">
        <v>2582661</v>
      </c>
      <c r="P158" s="12">
        <v>2564324</v>
      </c>
      <c r="Q158" s="12">
        <v>3425249</v>
      </c>
      <c r="R158" s="63">
        <v>3789615</v>
      </c>
      <c r="S158" s="63">
        <v>3999485</v>
      </c>
      <c r="T158" s="63">
        <v>282573</v>
      </c>
      <c r="U158" s="41">
        <v>160369</v>
      </c>
      <c r="V158" s="41">
        <v>3776249</v>
      </c>
      <c r="W158" s="63">
        <v>3021826</v>
      </c>
      <c r="X158" s="63">
        <v>2450510</v>
      </c>
      <c r="Y158" s="63">
        <v>1345011</v>
      </c>
      <c r="Z158" s="63">
        <v>4558606</v>
      </c>
      <c r="AA158" s="63">
        <v>5314196</v>
      </c>
      <c r="AB158" s="63">
        <v>5888624</v>
      </c>
      <c r="AC158" s="63">
        <v>5950518</v>
      </c>
      <c r="AD158" s="63">
        <v>6724307</v>
      </c>
      <c r="AE158" s="63">
        <v>6695823</v>
      </c>
      <c r="AF158" s="63">
        <v>7839427</v>
      </c>
      <c r="AG158" s="63">
        <v>8445590</v>
      </c>
      <c r="AH158" s="63">
        <v>8832717</v>
      </c>
      <c r="AI158" s="13">
        <v>6.9908772727054425E-2</v>
      </c>
      <c r="AJ158" s="13">
        <v>4.5837768586919327E-2</v>
      </c>
    </row>
    <row r="159" spans="1:36" ht="10.5" customHeight="1" x14ac:dyDescent="0.2">
      <c r="A159" s="11"/>
      <c r="B159" s="19" t="s">
        <v>70</v>
      </c>
      <c r="C159" s="14"/>
      <c r="D159" s="19"/>
      <c r="E159" s="19"/>
      <c r="F159" s="2"/>
      <c r="G159" s="12">
        <v>1274001</v>
      </c>
      <c r="H159" s="12">
        <v>1708736</v>
      </c>
      <c r="I159" s="12">
        <v>1600553</v>
      </c>
      <c r="J159" s="12">
        <v>1546466</v>
      </c>
      <c r="K159" s="12">
        <v>1725353</v>
      </c>
      <c r="L159" s="12">
        <v>2279764</v>
      </c>
      <c r="M159" s="12">
        <v>2445495</v>
      </c>
      <c r="N159" s="12">
        <v>2965011</v>
      </c>
      <c r="O159" s="12">
        <v>3129213</v>
      </c>
      <c r="P159" s="12">
        <v>3544813</v>
      </c>
      <c r="Q159" s="12">
        <v>5019217</v>
      </c>
      <c r="R159" s="63">
        <v>4932020</v>
      </c>
      <c r="S159" s="63">
        <v>5473933</v>
      </c>
      <c r="T159" s="63">
        <v>0</v>
      </c>
      <c r="U159" s="41">
        <v>0</v>
      </c>
      <c r="V159" s="41">
        <v>2437155</v>
      </c>
      <c r="W159" s="63">
        <v>63182</v>
      </c>
      <c r="X159" s="63">
        <v>229089</v>
      </c>
      <c r="Y159" s="63">
        <v>237615</v>
      </c>
      <c r="Z159" s="63">
        <v>0</v>
      </c>
      <c r="AA159" s="63">
        <v>7147775</v>
      </c>
      <c r="AB159" s="63">
        <v>7783740</v>
      </c>
      <c r="AC159" s="63">
        <v>7665969</v>
      </c>
      <c r="AD159" s="63">
        <v>7725236</v>
      </c>
      <c r="AE159" s="63">
        <v>9627060</v>
      </c>
      <c r="AF159" s="63">
        <v>8400646</v>
      </c>
      <c r="AG159" s="63">
        <v>8587103</v>
      </c>
      <c r="AH159" s="63">
        <v>9800096</v>
      </c>
      <c r="AI159" s="13">
        <v>3.9139056314061227E-2</v>
      </c>
      <c r="AJ159" s="13">
        <v>0.14125753470058527</v>
      </c>
    </row>
    <row r="160" spans="1:36" ht="10.5" customHeight="1" x14ac:dyDescent="0.2">
      <c r="A160" s="11"/>
      <c r="B160" s="19" t="s">
        <v>71</v>
      </c>
      <c r="C160" s="14"/>
      <c r="D160" s="19"/>
      <c r="E160" s="19"/>
      <c r="F160" s="2"/>
      <c r="G160" s="12">
        <v>474784</v>
      </c>
      <c r="H160" s="12">
        <v>0</v>
      </c>
      <c r="I160" s="12">
        <v>3928</v>
      </c>
      <c r="J160" s="12">
        <v>1975</v>
      </c>
      <c r="K160" s="12">
        <v>58997</v>
      </c>
      <c r="L160" s="12">
        <v>175466</v>
      </c>
      <c r="M160" s="12">
        <v>87442</v>
      </c>
      <c r="N160" s="12">
        <v>236676</v>
      </c>
      <c r="O160" s="12">
        <v>191541</v>
      </c>
      <c r="P160" s="12">
        <v>194757</v>
      </c>
      <c r="Q160" s="12">
        <v>89551</v>
      </c>
      <c r="R160" s="63">
        <v>141810</v>
      </c>
      <c r="S160" s="63">
        <v>39655</v>
      </c>
      <c r="T160" s="63">
        <v>0</v>
      </c>
      <c r="U160" s="41">
        <v>0</v>
      </c>
      <c r="V160" s="41">
        <v>301675</v>
      </c>
      <c r="W160" s="63">
        <v>291722</v>
      </c>
      <c r="X160" s="63">
        <v>232527</v>
      </c>
      <c r="Y160" s="63">
        <v>509124</v>
      </c>
      <c r="Z160" s="63">
        <v>321426</v>
      </c>
      <c r="AA160" s="63">
        <v>118776</v>
      </c>
      <c r="AB160" s="63">
        <v>35234</v>
      </c>
      <c r="AC160" s="63">
        <v>110675</v>
      </c>
      <c r="AD160" s="63">
        <v>236896</v>
      </c>
      <c r="AE160" s="63">
        <v>509938</v>
      </c>
      <c r="AF160" s="63">
        <v>688816</v>
      </c>
      <c r="AG160" s="63">
        <v>740999</v>
      </c>
      <c r="AH160" s="63">
        <v>487024</v>
      </c>
      <c r="AI160" s="13">
        <v>0.54916639969503134</v>
      </c>
      <c r="AJ160" s="13">
        <v>-0.34274675134514354</v>
      </c>
    </row>
    <row r="161" spans="1:41" ht="10.5" customHeight="1" x14ac:dyDescent="0.2">
      <c r="A161" s="11"/>
      <c r="B161" s="19" t="s">
        <v>72</v>
      </c>
      <c r="C161" s="14"/>
      <c r="D161" s="19"/>
      <c r="E161" s="19"/>
      <c r="F161" s="2"/>
      <c r="G161" s="12">
        <v>650012</v>
      </c>
      <c r="H161" s="12">
        <v>817975</v>
      </c>
      <c r="I161" s="12">
        <v>126344</v>
      </c>
      <c r="J161" s="12">
        <v>1009199</v>
      </c>
      <c r="K161" s="12">
        <v>971886</v>
      </c>
      <c r="L161" s="12">
        <v>1048298</v>
      </c>
      <c r="M161" s="12">
        <v>1102156</v>
      </c>
      <c r="N161" s="12">
        <v>1003827</v>
      </c>
      <c r="O161" s="12">
        <v>1458913</v>
      </c>
      <c r="P161" s="12">
        <v>1091860</v>
      </c>
      <c r="Q161" s="12">
        <v>1026622</v>
      </c>
      <c r="R161" s="63">
        <v>936652</v>
      </c>
      <c r="S161" s="63">
        <v>730947</v>
      </c>
      <c r="T161" s="63">
        <v>2199119</v>
      </c>
      <c r="U161" s="41">
        <v>5182316</v>
      </c>
      <c r="V161" s="41">
        <v>4431854</v>
      </c>
      <c r="W161" s="63">
        <v>6664429</v>
      </c>
      <c r="X161" s="63">
        <v>14047410</v>
      </c>
      <c r="Y161" s="63">
        <v>12475333</v>
      </c>
      <c r="Z161" s="63">
        <v>0</v>
      </c>
      <c r="AA161" s="63">
        <v>72463104</v>
      </c>
      <c r="AB161" s="63">
        <v>18447559</v>
      </c>
      <c r="AC161" s="63">
        <v>18440884</v>
      </c>
      <c r="AD161" s="63">
        <v>19544659</v>
      </c>
      <c r="AE161" s="63">
        <v>6842313</v>
      </c>
      <c r="AF161" s="63">
        <v>15232897</v>
      </c>
      <c r="AG161" s="63">
        <v>15809324</v>
      </c>
      <c r="AH161" s="63">
        <v>17914895</v>
      </c>
      <c r="AI161" s="13">
        <v>-4.871357676752619E-3</v>
      </c>
      <c r="AJ161" s="13">
        <v>0.13318539110211164</v>
      </c>
    </row>
    <row r="162" spans="1:41" ht="10.5" customHeight="1" x14ac:dyDescent="0.2">
      <c r="A162" s="11"/>
      <c r="B162" s="19" t="s">
        <v>73</v>
      </c>
      <c r="C162" s="14"/>
      <c r="D162" s="19"/>
      <c r="E162" s="19"/>
      <c r="F162" s="2"/>
      <c r="G162" s="12">
        <v>0</v>
      </c>
      <c r="H162" s="12">
        <v>0</v>
      </c>
      <c r="I162" s="12">
        <v>753412</v>
      </c>
      <c r="J162" s="12">
        <v>121123</v>
      </c>
      <c r="K162" s="12">
        <v>1015986</v>
      </c>
      <c r="L162" s="12">
        <v>1300</v>
      </c>
      <c r="M162" s="12">
        <v>55550</v>
      </c>
      <c r="N162" s="12">
        <v>1496719</v>
      </c>
      <c r="O162" s="12">
        <v>471309</v>
      </c>
      <c r="P162" s="12">
        <v>1881472</v>
      </c>
      <c r="Q162" s="12">
        <v>112831</v>
      </c>
      <c r="R162" s="63">
        <v>0</v>
      </c>
      <c r="S162" s="63">
        <v>0</v>
      </c>
      <c r="T162" s="63">
        <v>0</v>
      </c>
      <c r="U162" s="41">
        <v>260687</v>
      </c>
      <c r="V162" s="41">
        <v>0</v>
      </c>
      <c r="W162" s="63">
        <v>0</v>
      </c>
      <c r="X162" s="63">
        <v>0</v>
      </c>
      <c r="Y162" s="63">
        <v>0</v>
      </c>
      <c r="Z162" s="63">
        <v>0</v>
      </c>
      <c r="AA162" s="63">
        <v>44141953</v>
      </c>
      <c r="AB162" s="63">
        <v>40978432</v>
      </c>
      <c r="AC162" s="63">
        <v>40089545</v>
      </c>
      <c r="AD162" s="63">
        <v>29063182</v>
      </c>
      <c r="AE162" s="63">
        <v>1359424</v>
      </c>
      <c r="AF162" s="63">
        <v>1326493</v>
      </c>
      <c r="AG162" s="63">
        <v>1905681</v>
      </c>
      <c r="AH162" s="63">
        <v>6921004</v>
      </c>
      <c r="AI162" s="13">
        <v>-0.25652056433195847</v>
      </c>
      <c r="AJ162" s="13">
        <v>2.6317746779235351</v>
      </c>
    </row>
    <row r="163" spans="1:41" ht="10.5" customHeight="1" x14ac:dyDescent="0.2">
      <c r="A163" s="11"/>
      <c r="B163" s="19" t="s">
        <v>39</v>
      </c>
      <c r="C163" s="14"/>
      <c r="D163" s="19"/>
      <c r="E163" s="19"/>
      <c r="F163" s="2"/>
      <c r="G163" s="12">
        <v>901163</v>
      </c>
      <c r="H163" s="12">
        <v>1835560</v>
      </c>
      <c r="I163" s="12">
        <v>3457291</v>
      </c>
      <c r="J163" s="12">
        <v>3354468</v>
      </c>
      <c r="K163" s="12">
        <v>2414540</v>
      </c>
      <c r="L163" s="12">
        <v>2189531</v>
      </c>
      <c r="M163" s="12">
        <v>2622390</v>
      </c>
      <c r="N163" s="12">
        <v>2907775</v>
      </c>
      <c r="O163" s="12">
        <v>3233567</v>
      </c>
      <c r="P163" s="12">
        <v>3551872</v>
      </c>
      <c r="Q163" s="12">
        <v>3966416</v>
      </c>
      <c r="R163" s="63">
        <v>739927</v>
      </c>
      <c r="S163" s="63">
        <v>770627</v>
      </c>
      <c r="T163" s="63">
        <v>2025176</v>
      </c>
      <c r="U163" s="41">
        <v>223062</v>
      </c>
      <c r="V163" s="41">
        <v>2553926</v>
      </c>
      <c r="W163" s="63">
        <v>0</v>
      </c>
      <c r="X163" s="63">
        <v>0</v>
      </c>
      <c r="Y163" s="63">
        <v>0</v>
      </c>
      <c r="Z163" s="63">
        <v>4795578</v>
      </c>
      <c r="AA163" s="63">
        <v>3231107</v>
      </c>
      <c r="AB163" s="63">
        <v>3325853</v>
      </c>
      <c r="AC163" s="63">
        <v>3256323</v>
      </c>
      <c r="AD163" s="63">
        <v>3370327</v>
      </c>
      <c r="AE163" s="63">
        <v>1561107</v>
      </c>
      <c r="AF163" s="63">
        <v>6306431</v>
      </c>
      <c r="AG163" s="63">
        <v>5640055</v>
      </c>
      <c r="AH163" s="63">
        <v>7959039</v>
      </c>
      <c r="AI163" s="13">
        <v>0.15653717537028622</v>
      </c>
      <c r="AJ163" s="13">
        <v>0.41116336631469019</v>
      </c>
    </row>
    <row r="164" spans="1:41"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41"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41"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41"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41"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41"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41"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41"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41"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41" ht="13.5" customHeight="1" x14ac:dyDescent="0.2">
      <c r="A173" s="32" t="s">
        <v>240</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c r="AO173" s="16">
        <f>SUM(AO174:AO183)</f>
        <v>0</v>
      </c>
    </row>
    <row r="174" spans="1:41"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41"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41" ht="10.5" customHeight="1" x14ac:dyDescent="0.2">
      <c r="A176" s="8" t="s">
        <v>124</v>
      </c>
      <c r="B176" s="8"/>
      <c r="C176" s="8"/>
      <c r="D176" s="8"/>
      <c r="E176" s="8"/>
      <c r="F176" s="9"/>
      <c r="G176" s="5">
        <v>7959558</v>
      </c>
      <c r="H176" s="5">
        <v>8151614</v>
      </c>
      <c r="I176" s="5">
        <v>7681226</v>
      </c>
      <c r="J176" s="5">
        <v>9147725</v>
      </c>
      <c r="K176" s="5">
        <f>SUM(K178,K193,K204,K206)</f>
        <v>9416554</v>
      </c>
      <c r="L176" s="5">
        <f>SUM(L178,L193,L204,L206)</f>
        <v>11834884</v>
      </c>
      <c r="M176" s="5">
        <f>SUM(M178,M193,M204,M206)</f>
        <v>12028582</v>
      </c>
      <c r="N176" s="5">
        <f>SUM(N178,N193,N204,N206)</f>
        <v>13673441</v>
      </c>
      <c r="O176" s="5">
        <v>13467081</v>
      </c>
      <c r="P176" s="5">
        <v>15307773</v>
      </c>
      <c r="Q176" s="5">
        <v>16420860</v>
      </c>
      <c r="R176" s="39">
        <v>18973803</v>
      </c>
      <c r="S176" s="39">
        <v>22530489</v>
      </c>
      <c r="T176" s="39">
        <v>27472948</v>
      </c>
      <c r="U176" s="39">
        <v>28663160.330000002</v>
      </c>
      <c r="V176" s="39">
        <v>30035817.410000004</v>
      </c>
      <c r="W176" s="39">
        <v>27571105.23</v>
      </c>
      <c r="X176" s="39">
        <v>32088132.880000003</v>
      </c>
      <c r="Y176" s="39">
        <v>33633001</v>
      </c>
      <c r="Z176" s="39">
        <v>32290406</v>
      </c>
      <c r="AA176" s="39">
        <v>32792407</v>
      </c>
      <c r="AB176" s="39">
        <v>38057918</v>
      </c>
      <c r="AC176" s="39">
        <v>37837126</v>
      </c>
      <c r="AD176" s="39">
        <v>73580147</v>
      </c>
      <c r="AE176" s="39">
        <v>34311390</v>
      </c>
      <c r="AF176" s="39">
        <v>42164586</v>
      </c>
      <c r="AG176" s="39">
        <v>2359423</v>
      </c>
      <c r="AH176" s="39">
        <v>1004881</v>
      </c>
      <c r="AI176" s="10">
        <v>-0.45431133243346511</v>
      </c>
      <c r="AJ176" s="10">
        <v>-0.57409883687664309</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6444380</v>
      </c>
      <c r="H178" s="12">
        <v>7078755</v>
      </c>
      <c r="I178" s="12">
        <v>6616107</v>
      </c>
      <c r="J178" s="12">
        <v>7636074</v>
      </c>
      <c r="K178" s="12">
        <f>SUM(K179,K183:K187)</f>
        <v>7880311</v>
      </c>
      <c r="L178" s="12">
        <f>SUM(L179,L183:L187)</f>
        <v>10532305</v>
      </c>
      <c r="M178" s="12">
        <f>SUM(M179,M183:M187)</f>
        <v>10561997</v>
      </c>
      <c r="N178" s="12">
        <f>SUM(N179,N183:N187)</f>
        <v>10531007</v>
      </c>
      <c r="O178" s="12">
        <v>11863503</v>
      </c>
      <c r="P178" s="12">
        <v>13203251</v>
      </c>
      <c r="Q178" s="12">
        <v>13622894</v>
      </c>
      <c r="R178" s="41">
        <v>16306476</v>
      </c>
      <c r="S178" s="41">
        <v>20505475</v>
      </c>
      <c r="T178" s="41">
        <v>23705398</v>
      </c>
      <c r="U178" s="41">
        <v>26031264.740000002</v>
      </c>
      <c r="V178" s="41">
        <v>27098954.910000004</v>
      </c>
      <c r="W178" s="41">
        <v>25248037.940000001</v>
      </c>
      <c r="X178" s="41">
        <v>28175376.050000001</v>
      </c>
      <c r="Y178" s="41">
        <v>31111880</v>
      </c>
      <c r="Z178" s="41">
        <v>29401012</v>
      </c>
      <c r="AA178" s="41">
        <v>29440903</v>
      </c>
      <c r="AB178" s="41">
        <v>34335210</v>
      </c>
      <c r="AC178" s="41">
        <v>34585088</v>
      </c>
      <c r="AD178" s="41">
        <v>70505120</v>
      </c>
      <c r="AE178" s="41">
        <v>30908099</v>
      </c>
      <c r="AF178" s="41">
        <v>37758535</v>
      </c>
      <c r="AG178" s="41">
        <v>2254845</v>
      </c>
      <c r="AH178" s="41">
        <v>880762</v>
      </c>
      <c r="AI178" s="13">
        <v>-0.45693333732559061</v>
      </c>
      <c r="AJ178" s="13">
        <v>-0.60939133288540892</v>
      </c>
    </row>
    <row r="179" spans="1:36" ht="10.5" customHeight="1" x14ac:dyDescent="0.2">
      <c r="A179" s="11"/>
      <c r="B179" s="11"/>
      <c r="C179" s="11" t="s">
        <v>36</v>
      </c>
      <c r="D179" s="11"/>
      <c r="E179" s="11"/>
      <c r="F179" s="2"/>
      <c r="G179" s="12">
        <v>3662878</v>
      </c>
      <c r="H179" s="12">
        <v>4012514</v>
      </c>
      <c r="I179" s="12">
        <v>3434756</v>
      </c>
      <c r="J179" s="12">
        <v>4292229</v>
      </c>
      <c r="K179" s="12">
        <f>SUM(K180:K182)</f>
        <v>3972747</v>
      </c>
      <c r="L179" s="12">
        <f>SUM(L180:L182)</f>
        <v>5246554</v>
      </c>
      <c r="M179" s="12">
        <f>SUM(M180:M182)</f>
        <v>4755890</v>
      </c>
      <c r="N179" s="12">
        <f>SUM(N180:N182)</f>
        <v>4679372</v>
      </c>
      <c r="O179" s="12">
        <v>5010515</v>
      </c>
      <c r="P179" s="12">
        <v>4890435</v>
      </c>
      <c r="Q179" s="12">
        <v>5146321</v>
      </c>
      <c r="R179" s="41">
        <v>5392556</v>
      </c>
      <c r="S179" s="41">
        <v>7171567</v>
      </c>
      <c r="T179" s="41">
        <v>7476123</v>
      </c>
      <c r="U179" s="41">
        <v>7478830.4900000002</v>
      </c>
      <c r="V179" s="41">
        <v>7888881.8000000007</v>
      </c>
      <c r="W179" s="41">
        <v>7929233.8900000006</v>
      </c>
      <c r="X179" s="41">
        <v>10662448.550000001</v>
      </c>
      <c r="Y179" s="41">
        <v>11151865</v>
      </c>
      <c r="Z179" s="41">
        <v>10834316</v>
      </c>
      <c r="AA179" s="41">
        <v>11054762</v>
      </c>
      <c r="AB179" s="41">
        <v>12482270</v>
      </c>
      <c r="AC179" s="41">
        <v>11261066</v>
      </c>
      <c r="AD179" s="41">
        <v>11456750</v>
      </c>
      <c r="AE179" s="41">
        <v>11689626</v>
      </c>
      <c r="AF179" s="41">
        <v>12148044</v>
      </c>
      <c r="AG179" s="41">
        <v>797290</v>
      </c>
      <c r="AH179" s="41">
        <v>252797</v>
      </c>
      <c r="AI179" s="13">
        <v>-0.477908779029113</v>
      </c>
      <c r="AJ179" s="13">
        <v>-0.68292967427159501</v>
      </c>
    </row>
    <row r="180" spans="1:36" ht="10.5" customHeight="1" x14ac:dyDescent="0.2">
      <c r="A180" s="11"/>
      <c r="B180" s="11"/>
      <c r="C180" s="11"/>
      <c r="D180" s="11" t="s">
        <v>37</v>
      </c>
      <c r="E180" s="11"/>
      <c r="F180" s="2"/>
      <c r="G180" s="12">
        <v>3632185</v>
      </c>
      <c r="H180" s="12">
        <v>3680903</v>
      </c>
      <c r="I180" s="12">
        <v>3367255</v>
      </c>
      <c r="J180" s="12">
        <v>4265613</v>
      </c>
      <c r="K180" s="12">
        <v>3946792</v>
      </c>
      <c r="L180" s="12">
        <v>5091169</v>
      </c>
      <c r="M180" s="12">
        <v>4480134</v>
      </c>
      <c r="N180" s="12">
        <v>4637465</v>
      </c>
      <c r="O180" s="12">
        <v>4770004</v>
      </c>
      <c r="P180" s="12">
        <v>4604149</v>
      </c>
      <c r="Q180" s="12">
        <v>4762145</v>
      </c>
      <c r="R180" s="41">
        <v>5067158</v>
      </c>
      <c r="S180" s="41">
        <v>6797126</v>
      </c>
      <c r="T180" s="41">
        <v>7221106</v>
      </c>
      <c r="U180" s="41">
        <v>7187286</v>
      </c>
      <c r="V180" s="41">
        <v>7847952.1500000004</v>
      </c>
      <c r="W180" s="41">
        <v>7800607.7600000007</v>
      </c>
      <c r="X180" s="41">
        <v>10241214.190000001</v>
      </c>
      <c r="Y180" s="41">
        <v>10616487</v>
      </c>
      <c r="Z180" s="41">
        <v>10032313</v>
      </c>
      <c r="AA180" s="41">
        <v>10541393</v>
      </c>
      <c r="AB180" s="41">
        <v>11906467</v>
      </c>
      <c r="AC180" s="41">
        <v>10732341</v>
      </c>
      <c r="AD180" s="41">
        <v>11005800</v>
      </c>
      <c r="AE180" s="41">
        <v>11378001</v>
      </c>
      <c r="AF180" s="41">
        <v>11852750</v>
      </c>
      <c r="AG180" s="41">
        <v>797290</v>
      </c>
      <c r="AH180" s="41">
        <v>242239</v>
      </c>
      <c r="AI180" s="13">
        <v>-0.47751135239985609</v>
      </c>
      <c r="AJ180" s="13">
        <v>-0.69617203276097783</v>
      </c>
    </row>
    <row r="181" spans="1:36" ht="10.5" customHeight="1" x14ac:dyDescent="0.2">
      <c r="A181" s="11"/>
      <c r="B181" s="11"/>
      <c r="C181" s="14"/>
      <c r="D181" s="11" t="s">
        <v>90</v>
      </c>
      <c r="E181" s="11"/>
      <c r="F181" s="2"/>
      <c r="G181" s="12">
        <v>0</v>
      </c>
      <c r="H181" s="12">
        <v>0</v>
      </c>
      <c r="I181" s="12">
        <v>0</v>
      </c>
      <c r="J181" s="12">
        <v>3000</v>
      </c>
      <c r="K181" s="12">
        <v>0</v>
      </c>
      <c r="L181" s="12">
        <v>279</v>
      </c>
      <c r="M181" s="12">
        <v>827</v>
      </c>
      <c r="N181" s="12">
        <v>1235</v>
      </c>
      <c r="O181" s="12">
        <v>0</v>
      </c>
      <c r="P181" s="12">
        <v>0</v>
      </c>
      <c r="Q181" s="12">
        <v>0</v>
      </c>
      <c r="R181" s="41">
        <v>1590</v>
      </c>
      <c r="S181" s="41">
        <v>0</v>
      </c>
      <c r="T181" s="41">
        <v>0</v>
      </c>
      <c r="U181" s="41">
        <v>240</v>
      </c>
      <c r="V181" s="41">
        <v>361</v>
      </c>
      <c r="W181" s="41">
        <v>19928</v>
      </c>
      <c r="X181" s="41">
        <v>19017.759999999998</v>
      </c>
      <c r="Y181" s="41">
        <v>16805</v>
      </c>
      <c r="Z181" s="41">
        <v>13579</v>
      </c>
      <c r="AA181" s="41">
        <v>17025</v>
      </c>
      <c r="AB181" s="41">
        <v>107705</v>
      </c>
      <c r="AC181" s="41">
        <v>85248</v>
      </c>
      <c r="AD181" s="41">
        <v>107421</v>
      </c>
      <c r="AE181" s="41">
        <v>0</v>
      </c>
      <c r="AF181" s="41">
        <v>0</v>
      </c>
      <c r="AG181" s="41">
        <v>0</v>
      </c>
      <c r="AH181" s="41">
        <v>0</v>
      </c>
      <c r="AI181" s="13">
        <v>-1</v>
      </c>
      <c r="AJ181" s="13" t="s">
        <v>246</v>
      </c>
    </row>
    <row r="182" spans="1:36" ht="10.5" customHeight="1" x14ac:dyDescent="0.2">
      <c r="A182" s="11"/>
      <c r="B182" s="14"/>
      <c r="C182" s="11"/>
      <c r="D182" s="11" t="s">
        <v>39</v>
      </c>
      <c r="E182" s="11"/>
      <c r="F182" s="2"/>
      <c r="G182" s="12">
        <v>30693</v>
      </c>
      <c r="H182" s="12">
        <v>331611</v>
      </c>
      <c r="I182" s="12">
        <v>67501</v>
      </c>
      <c r="J182" s="12">
        <v>23616</v>
      </c>
      <c r="K182" s="12">
        <v>25955</v>
      </c>
      <c r="L182" s="12">
        <v>155106</v>
      </c>
      <c r="M182" s="12">
        <v>274929</v>
      </c>
      <c r="N182" s="12">
        <v>40672</v>
      </c>
      <c r="O182" s="12">
        <v>240511</v>
      </c>
      <c r="P182" s="12">
        <v>286286</v>
      </c>
      <c r="Q182" s="12">
        <v>384176</v>
      </c>
      <c r="R182" s="41">
        <v>323808</v>
      </c>
      <c r="S182" s="41">
        <v>374441</v>
      </c>
      <c r="T182" s="41">
        <v>255017</v>
      </c>
      <c r="U182" s="41">
        <v>291304.49</v>
      </c>
      <c r="V182" s="41">
        <v>40568.65</v>
      </c>
      <c r="W182" s="41">
        <v>108698.13</v>
      </c>
      <c r="X182" s="41">
        <v>402216.6</v>
      </c>
      <c r="Y182" s="41">
        <v>518573</v>
      </c>
      <c r="Z182" s="41">
        <v>788424</v>
      </c>
      <c r="AA182" s="41">
        <v>496344</v>
      </c>
      <c r="AB182" s="41">
        <v>468098</v>
      </c>
      <c r="AC182" s="41">
        <v>443477</v>
      </c>
      <c r="AD182" s="41">
        <v>343529</v>
      </c>
      <c r="AE182" s="41">
        <v>311625</v>
      </c>
      <c r="AF182" s="41">
        <v>295294</v>
      </c>
      <c r="AG182" s="41">
        <v>0</v>
      </c>
      <c r="AH182" s="41">
        <v>10558</v>
      </c>
      <c r="AI182" s="13">
        <v>-0.46845405179698962</v>
      </c>
      <c r="AJ182" s="13" t="s">
        <v>246</v>
      </c>
    </row>
    <row r="183" spans="1:36" ht="10.5" customHeight="1" x14ac:dyDescent="0.2">
      <c r="A183" s="11"/>
      <c r="B183" s="14"/>
      <c r="C183" s="11" t="s">
        <v>40</v>
      </c>
      <c r="D183" s="11"/>
      <c r="E183" s="11"/>
      <c r="F183" s="2"/>
      <c r="G183" s="12">
        <v>0</v>
      </c>
      <c r="H183" s="12">
        <v>7672</v>
      </c>
      <c r="I183" s="12">
        <v>0</v>
      </c>
      <c r="J183" s="12">
        <v>7000</v>
      </c>
      <c r="K183" s="12">
        <v>9343</v>
      </c>
      <c r="L183" s="12">
        <v>55300</v>
      </c>
      <c r="M183" s="12">
        <v>111154</v>
      </c>
      <c r="N183" s="12">
        <v>118084</v>
      </c>
      <c r="O183" s="12">
        <v>178820</v>
      </c>
      <c r="P183" s="12">
        <v>289962</v>
      </c>
      <c r="Q183" s="12">
        <v>301948</v>
      </c>
      <c r="R183" s="41">
        <v>334919</v>
      </c>
      <c r="S183" s="41">
        <v>419079</v>
      </c>
      <c r="T183" s="41">
        <v>478827</v>
      </c>
      <c r="U183" s="41">
        <v>512136</v>
      </c>
      <c r="V183" s="41">
        <v>638908</v>
      </c>
      <c r="W183" s="41">
        <v>640573</v>
      </c>
      <c r="X183" s="41">
        <v>568294</v>
      </c>
      <c r="Y183" s="41">
        <v>584591</v>
      </c>
      <c r="Z183" s="41">
        <v>801437</v>
      </c>
      <c r="AA183" s="41">
        <v>867178</v>
      </c>
      <c r="AB183" s="41">
        <v>972624</v>
      </c>
      <c r="AC183" s="41">
        <v>1005018</v>
      </c>
      <c r="AD183" s="41">
        <v>1134010</v>
      </c>
      <c r="AE183" s="41">
        <v>1350346</v>
      </c>
      <c r="AF183" s="41">
        <v>1587190</v>
      </c>
      <c r="AG183" s="41">
        <v>0</v>
      </c>
      <c r="AH183" s="41">
        <v>0</v>
      </c>
      <c r="AI183" s="13">
        <v>-1</v>
      </c>
      <c r="AJ183" s="13" t="s">
        <v>246</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595753</v>
      </c>
      <c r="U184" s="41">
        <v>2129102</v>
      </c>
      <c r="V184" s="41">
        <v>2384530</v>
      </c>
      <c r="W184" s="41">
        <v>2386116</v>
      </c>
      <c r="X184" s="41">
        <v>2396337</v>
      </c>
      <c r="Y184" s="41">
        <v>2506093</v>
      </c>
      <c r="Z184" s="41">
        <v>2619983</v>
      </c>
      <c r="AA184" s="41">
        <v>2780634</v>
      </c>
      <c r="AB184" s="41">
        <v>2921454</v>
      </c>
      <c r="AC184" s="41">
        <v>3213855</v>
      </c>
      <c r="AD184" s="41">
        <v>3551131</v>
      </c>
      <c r="AE184" s="41">
        <v>3690982</v>
      </c>
      <c r="AF184" s="41">
        <v>3803946</v>
      </c>
      <c r="AG184" s="41">
        <v>202143</v>
      </c>
      <c r="AH184" s="41">
        <v>12297</v>
      </c>
      <c r="AI184" s="13">
        <v>-0.59817833079280169</v>
      </c>
      <c r="AJ184" s="13">
        <v>-0.9391668274439382</v>
      </c>
    </row>
    <row r="185" spans="1:36" ht="10.5" customHeight="1" x14ac:dyDescent="0.2">
      <c r="A185" s="11"/>
      <c r="B185" s="14"/>
      <c r="C185" s="11" t="s">
        <v>42</v>
      </c>
      <c r="D185" s="11"/>
      <c r="E185" s="11"/>
      <c r="F185" s="2"/>
      <c r="G185" s="12">
        <v>0</v>
      </c>
      <c r="H185" s="12">
        <v>0</v>
      </c>
      <c r="I185" s="12">
        <v>0</v>
      </c>
      <c r="J185" s="12">
        <v>0</v>
      </c>
      <c r="K185" s="12">
        <v>52910</v>
      </c>
      <c r="L185" s="12">
        <v>129421</v>
      </c>
      <c r="M185" s="12">
        <v>128285</v>
      </c>
      <c r="N185" s="12">
        <v>123546</v>
      </c>
      <c r="O185" s="12">
        <v>30691</v>
      </c>
      <c r="P185" s="12">
        <v>117791</v>
      </c>
      <c r="Q185" s="12">
        <v>80472</v>
      </c>
      <c r="R185" s="41">
        <v>189584</v>
      </c>
      <c r="S185" s="41">
        <v>111645</v>
      </c>
      <c r="T185" s="41">
        <v>194756</v>
      </c>
      <c r="U185" s="41">
        <v>203264</v>
      </c>
      <c r="V185" s="41">
        <v>185568.96</v>
      </c>
      <c r="W185" s="41">
        <v>171159</v>
      </c>
      <c r="X185" s="41">
        <v>180733.68</v>
      </c>
      <c r="Y185" s="41">
        <v>205978</v>
      </c>
      <c r="Z185" s="41">
        <v>191261</v>
      </c>
      <c r="AA185" s="41">
        <v>195984</v>
      </c>
      <c r="AB185" s="41">
        <v>230804</v>
      </c>
      <c r="AC185" s="41">
        <v>246855</v>
      </c>
      <c r="AD185" s="41">
        <v>276808</v>
      </c>
      <c r="AE185" s="41">
        <v>384499</v>
      </c>
      <c r="AF185" s="41">
        <v>207427</v>
      </c>
      <c r="AG185" s="41">
        <v>112995</v>
      </c>
      <c r="AH185" s="41">
        <v>3678</v>
      </c>
      <c r="AI185" s="13">
        <v>-0.49835702787171721</v>
      </c>
      <c r="AJ185" s="13">
        <v>-0.96744988716314884</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2781502</v>
      </c>
      <c r="H187" s="12">
        <v>3058569</v>
      </c>
      <c r="I187" s="12">
        <v>3181351</v>
      </c>
      <c r="J187" s="12">
        <v>3336845</v>
      </c>
      <c r="K187" s="12">
        <v>3845311</v>
      </c>
      <c r="L187" s="12">
        <v>5101030</v>
      </c>
      <c r="M187" s="12">
        <v>5566668</v>
      </c>
      <c r="N187" s="12">
        <v>5610005</v>
      </c>
      <c r="O187" s="12">
        <v>6643477</v>
      </c>
      <c r="P187" s="12">
        <v>7905063</v>
      </c>
      <c r="Q187" s="12">
        <v>8094153</v>
      </c>
      <c r="R187" s="41">
        <v>10389417</v>
      </c>
      <c r="S187" s="41">
        <v>12803184</v>
      </c>
      <c r="T187" s="41">
        <v>14959939</v>
      </c>
      <c r="U187" s="41">
        <v>15707932.25</v>
      </c>
      <c r="V187" s="41">
        <v>16001066.15</v>
      </c>
      <c r="W187" s="41">
        <v>14120956.050000001</v>
      </c>
      <c r="X187" s="41">
        <v>14367562.82</v>
      </c>
      <c r="Y187" s="41">
        <v>16663353</v>
      </c>
      <c r="Z187" s="41">
        <v>14954015</v>
      </c>
      <c r="AA187" s="41">
        <v>14542345</v>
      </c>
      <c r="AB187" s="41">
        <v>17728058</v>
      </c>
      <c r="AC187" s="41">
        <v>18858294</v>
      </c>
      <c r="AD187" s="41">
        <v>54086421</v>
      </c>
      <c r="AE187" s="41">
        <v>13792646</v>
      </c>
      <c r="AF187" s="41">
        <v>20011928</v>
      </c>
      <c r="AG187" s="41">
        <v>1142417</v>
      </c>
      <c r="AH187" s="41">
        <v>611990</v>
      </c>
      <c r="AI187" s="13">
        <v>-0.42937973168803223</v>
      </c>
      <c r="AJ187" s="13">
        <v>-0.46430243947700356</v>
      </c>
    </row>
    <row r="188" spans="1:36" ht="10.5" customHeight="1" x14ac:dyDescent="0.2">
      <c r="A188" s="11"/>
      <c r="B188" s="14"/>
      <c r="C188" s="11"/>
      <c r="D188" s="15" t="s">
        <v>45</v>
      </c>
      <c r="E188" s="11"/>
      <c r="F188" s="2"/>
      <c r="G188" s="12">
        <v>2209491</v>
      </c>
      <c r="H188" s="12">
        <v>2379260</v>
      </c>
      <c r="I188" s="12">
        <v>2470944</v>
      </c>
      <c r="J188" s="12">
        <v>2577970</v>
      </c>
      <c r="K188" s="12">
        <v>3029337</v>
      </c>
      <c r="L188" s="12">
        <v>3139808</v>
      </c>
      <c r="M188" s="12">
        <v>3427006</v>
      </c>
      <c r="N188" s="12">
        <v>3370925</v>
      </c>
      <c r="O188" s="12">
        <v>3986033</v>
      </c>
      <c r="P188" s="12">
        <v>5093960</v>
      </c>
      <c r="Q188" s="12">
        <v>5302376</v>
      </c>
      <c r="R188" s="41">
        <v>6559312</v>
      </c>
      <c r="S188" s="41">
        <v>7244223</v>
      </c>
      <c r="T188" s="41">
        <v>8738764</v>
      </c>
      <c r="U188" s="41">
        <v>8893292</v>
      </c>
      <c r="V188" s="41">
        <v>9528060</v>
      </c>
      <c r="W188" s="41">
        <v>8452671</v>
      </c>
      <c r="X188" s="41">
        <v>8874206</v>
      </c>
      <c r="Y188" s="41">
        <v>10704286</v>
      </c>
      <c r="Z188" s="41">
        <v>9258867</v>
      </c>
      <c r="AA188" s="41">
        <v>9999362</v>
      </c>
      <c r="AB188" s="41">
        <v>12350749</v>
      </c>
      <c r="AC188" s="41">
        <v>13318715</v>
      </c>
      <c r="AD188" s="41">
        <v>13457316</v>
      </c>
      <c r="AE188" s="41">
        <v>12309576</v>
      </c>
      <c r="AF188" s="41">
        <v>14833057</v>
      </c>
      <c r="AG188" s="41">
        <v>821591</v>
      </c>
      <c r="AH188" s="41">
        <v>283206</v>
      </c>
      <c r="AI188" s="13">
        <v>-0.46699061121619134</v>
      </c>
      <c r="AJ188" s="13">
        <v>-0.65529563980131234</v>
      </c>
    </row>
    <row r="189" spans="1:36" ht="10.5" customHeight="1" x14ac:dyDescent="0.2">
      <c r="A189" s="11"/>
      <c r="B189" s="14"/>
      <c r="C189" s="11"/>
      <c r="D189" s="15" t="s">
        <v>46</v>
      </c>
      <c r="E189" s="11"/>
      <c r="F189" s="2"/>
      <c r="G189" s="12">
        <v>440040</v>
      </c>
      <c r="H189" s="12">
        <v>535134</v>
      </c>
      <c r="I189" s="12">
        <v>541173</v>
      </c>
      <c r="J189" s="12">
        <v>515481</v>
      </c>
      <c r="K189" s="12">
        <v>475531</v>
      </c>
      <c r="L189" s="12">
        <v>1693424</v>
      </c>
      <c r="M189" s="12">
        <v>1831729</v>
      </c>
      <c r="N189" s="12">
        <v>1900578</v>
      </c>
      <c r="O189" s="12">
        <v>2174887</v>
      </c>
      <c r="P189" s="12">
        <v>2260867</v>
      </c>
      <c r="Q189" s="12">
        <v>2396414</v>
      </c>
      <c r="R189" s="41">
        <v>3324106</v>
      </c>
      <c r="S189" s="41">
        <v>5028448</v>
      </c>
      <c r="T189" s="41">
        <v>5432225</v>
      </c>
      <c r="U189" s="41">
        <v>4902451.99</v>
      </c>
      <c r="V189" s="41">
        <v>4928339.91</v>
      </c>
      <c r="W189" s="41">
        <v>5056015</v>
      </c>
      <c r="X189" s="41">
        <v>4856823.42</v>
      </c>
      <c r="Y189" s="41">
        <v>5382040</v>
      </c>
      <c r="Z189" s="41">
        <v>4703052</v>
      </c>
      <c r="AA189" s="41">
        <v>3949138</v>
      </c>
      <c r="AB189" s="41">
        <v>4451042</v>
      </c>
      <c r="AC189" s="41">
        <v>4418634</v>
      </c>
      <c r="AD189" s="41">
        <v>13725290</v>
      </c>
      <c r="AE189" s="41">
        <v>1001390</v>
      </c>
      <c r="AF189" s="41">
        <v>4071668</v>
      </c>
      <c r="AG189" s="41">
        <v>267855</v>
      </c>
      <c r="AH189" s="41">
        <v>289121</v>
      </c>
      <c r="AI189" s="13">
        <v>-0.36597995177610698</v>
      </c>
      <c r="AJ189" s="13">
        <v>7.9393701816281192E-2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147877</v>
      </c>
      <c r="AA190" s="41">
        <v>0</v>
      </c>
      <c r="AB190" s="41">
        <v>0</v>
      </c>
      <c r="AC190" s="41">
        <v>434615</v>
      </c>
      <c r="AD190" s="41">
        <v>26059694</v>
      </c>
      <c r="AE190" s="41">
        <v>0</v>
      </c>
      <c r="AF190" s="41">
        <v>0</v>
      </c>
      <c r="AG190" s="41">
        <v>0</v>
      </c>
      <c r="AH190" s="41">
        <v>0</v>
      </c>
      <c r="AI190" s="13" t="s">
        <v>246</v>
      </c>
      <c r="AJ190" s="13" t="s">
        <v>246</v>
      </c>
    </row>
    <row r="191" spans="1:36" ht="10.5" customHeight="1" x14ac:dyDescent="0.2">
      <c r="A191" s="11"/>
      <c r="B191" s="11"/>
      <c r="C191" s="11"/>
      <c r="D191" s="11" t="s">
        <v>48</v>
      </c>
      <c r="E191" s="11"/>
      <c r="F191" s="2"/>
      <c r="G191" s="12">
        <v>131971</v>
      </c>
      <c r="H191" s="12">
        <v>144175</v>
      </c>
      <c r="I191" s="12">
        <v>169234</v>
      </c>
      <c r="J191" s="12">
        <v>243394</v>
      </c>
      <c r="K191" s="12">
        <v>340443</v>
      </c>
      <c r="L191" s="12">
        <v>267798</v>
      </c>
      <c r="M191" s="12">
        <v>307933</v>
      </c>
      <c r="N191" s="12">
        <v>338502</v>
      </c>
      <c r="O191" s="12">
        <v>482557</v>
      </c>
      <c r="P191" s="12">
        <v>550236</v>
      </c>
      <c r="Q191" s="12">
        <v>395363</v>
      </c>
      <c r="R191" s="41">
        <v>505999</v>
      </c>
      <c r="S191" s="41">
        <v>530513</v>
      </c>
      <c r="T191" s="41">
        <v>788950</v>
      </c>
      <c r="U191" s="41">
        <v>1912188.2600000002</v>
      </c>
      <c r="V191" s="41">
        <v>1544666.24</v>
      </c>
      <c r="W191" s="41">
        <v>612270.05000000005</v>
      </c>
      <c r="X191" s="41">
        <v>636533.4</v>
      </c>
      <c r="Y191" s="41">
        <v>577027</v>
      </c>
      <c r="Z191" s="41">
        <v>844219</v>
      </c>
      <c r="AA191" s="41">
        <v>593845</v>
      </c>
      <c r="AB191" s="41">
        <v>926267</v>
      </c>
      <c r="AC191" s="41">
        <v>686330</v>
      </c>
      <c r="AD191" s="41">
        <v>844121</v>
      </c>
      <c r="AE191" s="41">
        <v>481680</v>
      </c>
      <c r="AF191" s="41">
        <v>1107203</v>
      </c>
      <c r="AG191" s="41">
        <v>52971</v>
      </c>
      <c r="AH191" s="41">
        <v>39663</v>
      </c>
      <c r="AI191" s="13">
        <v>-0.40851796096391568</v>
      </c>
      <c r="AJ191" s="13">
        <v>-0.25123180608257351</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920261</v>
      </c>
      <c r="H193" s="12">
        <v>857259</v>
      </c>
      <c r="I193" s="12">
        <v>916065</v>
      </c>
      <c r="J193" s="12">
        <v>909052</v>
      </c>
      <c r="K193" s="12">
        <f>SUM(K194:K202)</f>
        <v>1005729</v>
      </c>
      <c r="L193" s="12">
        <f>SUM(L194:L202)</f>
        <v>1077695</v>
      </c>
      <c r="M193" s="12">
        <f>SUM(M194:M202)</f>
        <v>1060577</v>
      </c>
      <c r="N193" s="12">
        <f>SUM(N194:N202)</f>
        <v>1257262</v>
      </c>
      <c r="O193" s="12">
        <v>1279610</v>
      </c>
      <c r="P193" s="12">
        <v>1636196</v>
      </c>
      <c r="Q193" s="12">
        <v>1555358</v>
      </c>
      <c r="R193" s="41">
        <v>1731150</v>
      </c>
      <c r="S193" s="41">
        <v>1468987</v>
      </c>
      <c r="T193" s="41">
        <v>1600090</v>
      </c>
      <c r="U193" s="41">
        <v>1873247.5899999999</v>
      </c>
      <c r="V193" s="41">
        <v>2046477.4999999998</v>
      </c>
      <c r="W193" s="41">
        <v>1906406.29</v>
      </c>
      <c r="X193" s="41">
        <v>1619300.82</v>
      </c>
      <c r="Y193" s="41">
        <v>1503182</v>
      </c>
      <c r="Z193" s="41">
        <v>2006866</v>
      </c>
      <c r="AA193" s="41">
        <v>2118906</v>
      </c>
      <c r="AB193" s="41">
        <v>2131752</v>
      </c>
      <c r="AC193" s="41">
        <v>2204395</v>
      </c>
      <c r="AD193" s="41">
        <v>2168273</v>
      </c>
      <c r="AE193" s="41">
        <v>2225584</v>
      </c>
      <c r="AF193" s="41">
        <v>2839657</v>
      </c>
      <c r="AG193" s="41">
        <v>54295</v>
      </c>
      <c r="AH193" s="41">
        <v>57056</v>
      </c>
      <c r="AI193" s="13">
        <v>-0.45307542197693196</v>
      </c>
      <c r="AJ193" s="13">
        <v>5.085182797679344E-2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55534</v>
      </c>
      <c r="H195" s="12">
        <v>60188</v>
      </c>
      <c r="I195" s="12">
        <v>62139</v>
      </c>
      <c r="J195" s="12">
        <v>66990</v>
      </c>
      <c r="K195" s="12">
        <v>83030</v>
      </c>
      <c r="L195" s="12">
        <v>76891</v>
      </c>
      <c r="M195" s="12">
        <v>86618</v>
      </c>
      <c r="N195" s="12">
        <v>92251</v>
      </c>
      <c r="O195" s="12">
        <v>89915</v>
      </c>
      <c r="P195" s="12">
        <v>231401</v>
      </c>
      <c r="Q195" s="12">
        <v>242933</v>
      </c>
      <c r="R195" s="41">
        <v>252743</v>
      </c>
      <c r="S195" s="41">
        <v>233807</v>
      </c>
      <c r="T195" s="41">
        <v>237940</v>
      </c>
      <c r="U195" s="41">
        <v>183889.13</v>
      </c>
      <c r="V195" s="41">
        <v>189945.16999999998</v>
      </c>
      <c r="W195" s="41">
        <v>205728.73</v>
      </c>
      <c r="X195" s="41">
        <v>284048.21999999997</v>
      </c>
      <c r="Y195" s="41">
        <v>277161</v>
      </c>
      <c r="Z195" s="41">
        <v>267098</v>
      </c>
      <c r="AA195" s="41">
        <v>274265</v>
      </c>
      <c r="AB195" s="41">
        <v>227372</v>
      </c>
      <c r="AC195" s="41">
        <v>308789</v>
      </c>
      <c r="AD195" s="41">
        <v>326586</v>
      </c>
      <c r="AE195" s="41">
        <v>330751</v>
      </c>
      <c r="AF195" s="41">
        <v>341681</v>
      </c>
      <c r="AG195" s="41">
        <v>12339</v>
      </c>
      <c r="AH195" s="41">
        <v>21551</v>
      </c>
      <c r="AI195" s="13">
        <v>-0.32476479970246408</v>
      </c>
      <c r="AJ195" s="13">
        <v>0.74657589756058029</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681010</v>
      </c>
      <c r="H198" s="12">
        <v>738613</v>
      </c>
      <c r="I198" s="12">
        <v>801870</v>
      </c>
      <c r="J198" s="12">
        <v>784389</v>
      </c>
      <c r="K198" s="12">
        <v>841040</v>
      </c>
      <c r="L198" s="12">
        <v>834831</v>
      </c>
      <c r="M198" s="12">
        <v>874856</v>
      </c>
      <c r="N198" s="12">
        <v>927487</v>
      </c>
      <c r="O198" s="12">
        <v>873118</v>
      </c>
      <c r="P198" s="12">
        <v>1056269</v>
      </c>
      <c r="Q198" s="12">
        <v>1094684</v>
      </c>
      <c r="R198" s="41">
        <v>1064968</v>
      </c>
      <c r="S198" s="41">
        <v>1135899</v>
      </c>
      <c r="T198" s="41">
        <v>1327599</v>
      </c>
      <c r="U198" s="41">
        <v>1381571.4599999997</v>
      </c>
      <c r="V198" s="41">
        <v>1469128.3299999998</v>
      </c>
      <c r="W198" s="41">
        <v>1393132.56</v>
      </c>
      <c r="X198" s="41">
        <v>1129243.1100000001</v>
      </c>
      <c r="Y198" s="41">
        <v>1019646</v>
      </c>
      <c r="Z198" s="41">
        <v>1727408</v>
      </c>
      <c r="AA198" s="41">
        <v>1811568</v>
      </c>
      <c r="AB198" s="41">
        <v>1703248</v>
      </c>
      <c r="AC198" s="41">
        <v>1876835</v>
      </c>
      <c r="AD198" s="41">
        <v>1473076</v>
      </c>
      <c r="AE198" s="41">
        <v>1850430</v>
      </c>
      <c r="AF198" s="41">
        <v>1899689</v>
      </c>
      <c r="AG198" s="41">
        <v>24077</v>
      </c>
      <c r="AH198" s="41">
        <v>35505</v>
      </c>
      <c r="AI198" s="13">
        <v>-0.47539156213433853</v>
      </c>
      <c r="AJ198" s="13">
        <v>0.4746438509781119</v>
      </c>
    </row>
    <row r="199" spans="1:36" ht="10.5" customHeight="1" x14ac:dyDescent="0.2">
      <c r="A199" s="11"/>
      <c r="B199" s="14"/>
      <c r="C199" s="11" t="s">
        <v>55</v>
      </c>
      <c r="E199" s="11"/>
      <c r="F199" s="2"/>
      <c r="G199" s="12">
        <v>0</v>
      </c>
      <c r="H199" s="12">
        <v>0</v>
      </c>
      <c r="I199" s="12">
        <v>0</v>
      </c>
      <c r="J199" s="12">
        <v>0</v>
      </c>
      <c r="K199" s="12">
        <v>0</v>
      </c>
      <c r="L199" s="12">
        <v>0</v>
      </c>
      <c r="M199" s="12">
        <v>4045</v>
      </c>
      <c r="N199" s="12">
        <v>0</v>
      </c>
      <c r="O199" s="12">
        <v>0</v>
      </c>
      <c r="P199" s="12">
        <v>11474</v>
      </c>
      <c r="Q199" s="12">
        <v>12937</v>
      </c>
      <c r="R199" s="41">
        <v>15165</v>
      </c>
      <c r="S199" s="41">
        <v>17118</v>
      </c>
      <c r="T199" s="41">
        <v>20697</v>
      </c>
      <c r="U199" s="41">
        <v>15132</v>
      </c>
      <c r="V199" s="41">
        <v>14521</v>
      </c>
      <c r="W199" s="41">
        <v>14849</v>
      </c>
      <c r="X199" s="41">
        <v>19213</v>
      </c>
      <c r="Y199" s="41">
        <v>1961</v>
      </c>
      <c r="Z199" s="41">
        <v>489</v>
      </c>
      <c r="AA199" s="41">
        <v>0</v>
      </c>
      <c r="AB199" s="41">
        <v>0</v>
      </c>
      <c r="AC199" s="41">
        <v>622</v>
      </c>
      <c r="AD199" s="41">
        <v>373</v>
      </c>
      <c r="AE199" s="41">
        <v>3230</v>
      </c>
      <c r="AF199" s="41">
        <v>7641</v>
      </c>
      <c r="AG199" s="41">
        <v>0</v>
      </c>
      <c r="AH199" s="41">
        <v>0</v>
      </c>
      <c r="AI199" s="13" t="s">
        <v>246</v>
      </c>
      <c r="AJ199" s="13" t="s">
        <v>246</v>
      </c>
    </row>
    <row r="200" spans="1:36" ht="10.5" customHeight="1" x14ac:dyDescent="0.2">
      <c r="A200" s="11"/>
      <c r="B200" s="11"/>
      <c r="C200" s="11" t="s">
        <v>56</v>
      </c>
      <c r="D200" s="11"/>
      <c r="E200" s="11"/>
      <c r="F200" s="2"/>
      <c r="G200" s="12">
        <v>183717</v>
      </c>
      <c r="H200" s="12">
        <v>58458</v>
      </c>
      <c r="I200" s="12">
        <v>52056</v>
      </c>
      <c r="J200" s="12">
        <v>57673</v>
      </c>
      <c r="K200" s="12">
        <v>81659</v>
      </c>
      <c r="L200" s="12">
        <v>165973</v>
      </c>
      <c r="M200" s="12">
        <v>95058</v>
      </c>
      <c r="N200" s="12">
        <v>237524</v>
      </c>
      <c r="O200" s="12">
        <v>316577</v>
      </c>
      <c r="P200" s="12">
        <v>337052</v>
      </c>
      <c r="Q200" s="12">
        <v>204804</v>
      </c>
      <c r="R200" s="41">
        <v>398274</v>
      </c>
      <c r="S200" s="41">
        <v>82163</v>
      </c>
      <c r="T200" s="41">
        <v>13854</v>
      </c>
      <c r="U200" s="41">
        <v>292655</v>
      </c>
      <c r="V200" s="41">
        <v>372883</v>
      </c>
      <c r="W200" s="41">
        <v>292696</v>
      </c>
      <c r="X200" s="41">
        <v>186796.49</v>
      </c>
      <c r="Y200" s="41">
        <v>204414</v>
      </c>
      <c r="Z200" s="41">
        <v>11871</v>
      </c>
      <c r="AA200" s="41">
        <v>33073</v>
      </c>
      <c r="AB200" s="41">
        <v>201132</v>
      </c>
      <c r="AC200" s="41">
        <v>18149</v>
      </c>
      <c r="AD200" s="41">
        <v>368238</v>
      </c>
      <c r="AE200" s="41">
        <v>41173</v>
      </c>
      <c r="AF200" s="41">
        <v>590646</v>
      </c>
      <c r="AG200" s="41">
        <v>17879</v>
      </c>
      <c r="AH200" s="41">
        <v>0</v>
      </c>
      <c r="AI200" s="13">
        <v>-1</v>
      </c>
      <c r="AJ200" s="13" t="s">
        <v>246</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592304</v>
      </c>
      <c r="H204" s="12">
        <v>114440</v>
      </c>
      <c r="I204" s="12">
        <v>146280</v>
      </c>
      <c r="J204" s="12">
        <v>599232</v>
      </c>
      <c r="K204" s="12">
        <v>530514</v>
      </c>
      <c r="L204" s="12">
        <v>224884</v>
      </c>
      <c r="M204" s="12">
        <v>360045</v>
      </c>
      <c r="N204" s="12">
        <v>1884658</v>
      </c>
      <c r="O204" s="12">
        <v>323968</v>
      </c>
      <c r="P204" s="12">
        <v>408313</v>
      </c>
      <c r="Q204" s="12">
        <v>1184511</v>
      </c>
      <c r="R204" s="41">
        <v>702627</v>
      </c>
      <c r="S204" s="41">
        <v>235483</v>
      </c>
      <c r="T204" s="41">
        <v>1608756</v>
      </c>
      <c r="U204" s="41">
        <v>370801</v>
      </c>
      <c r="V204" s="41">
        <v>776952</v>
      </c>
      <c r="W204" s="41">
        <v>273051</v>
      </c>
      <c r="X204" s="41">
        <v>972518.01</v>
      </c>
      <c r="Y204" s="41">
        <v>745865</v>
      </c>
      <c r="Z204" s="41">
        <v>474914</v>
      </c>
      <c r="AA204" s="41">
        <v>965548</v>
      </c>
      <c r="AB204" s="41">
        <v>1247702</v>
      </c>
      <c r="AC204" s="41">
        <v>816061</v>
      </c>
      <c r="AD204" s="41">
        <v>702172</v>
      </c>
      <c r="AE204" s="41">
        <v>553272</v>
      </c>
      <c r="AF204" s="41">
        <v>1053123</v>
      </c>
      <c r="AG204" s="41">
        <v>0</v>
      </c>
      <c r="AH204" s="41">
        <v>0</v>
      </c>
      <c r="AI204" s="13">
        <v>-1</v>
      </c>
      <c r="AJ204" s="13" t="s">
        <v>246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2613</v>
      </c>
      <c r="H206" s="12">
        <v>101160</v>
      </c>
      <c r="I206" s="12">
        <v>2774</v>
      </c>
      <c r="J206" s="12">
        <v>3367</v>
      </c>
      <c r="K206" s="12">
        <v>0</v>
      </c>
      <c r="L206" s="12">
        <v>0</v>
      </c>
      <c r="M206" s="12">
        <v>45963</v>
      </c>
      <c r="N206" s="12">
        <v>514</v>
      </c>
      <c r="O206" s="12">
        <v>0</v>
      </c>
      <c r="P206" s="12">
        <v>60013</v>
      </c>
      <c r="Q206" s="12">
        <v>58097</v>
      </c>
      <c r="R206" s="41">
        <v>233550</v>
      </c>
      <c r="S206" s="41">
        <v>320544</v>
      </c>
      <c r="T206" s="41">
        <v>558704</v>
      </c>
      <c r="U206" s="41">
        <v>387847</v>
      </c>
      <c r="V206" s="41">
        <v>113433</v>
      </c>
      <c r="W206" s="41">
        <v>143610</v>
      </c>
      <c r="X206" s="41">
        <v>1320938</v>
      </c>
      <c r="Y206" s="41">
        <v>272074</v>
      </c>
      <c r="Z206" s="41">
        <v>407614</v>
      </c>
      <c r="AA206" s="41">
        <v>267050</v>
      </c>
      <c r="AB206" s="41">
        <v>343254</v>
      </c>
      <c r="AC206" s="41">
        <v>231582</v>
      </c>
      <c r="AD206" s="41">
        <v>204582</v>
      </c>
      <c r="AE206" s="41">
        <v>624435</v>
      </c>
      <c r="AF206" s="41">
        <v>513271</v>
      </c>
      <c r="AG206" s="41">
        <v>50283</v>
      </c>
      <c r="AH206" s="41">
        <v>67063</v>
      </c>
      <c r="AI206" s="13">
        <v>-0.23825216528417914</v>
      </c>
      <c r="AJ206" s="13">
        <v>0.33371119463834698</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5530749</v>
      </c>
      <c r="H209" s="5">
        <v>7806732</v>
      </c>
      <c r="I209" s="5">
        <v>9122142</v>
      </c>
      <c r="J209" s="5">
        <v>8994943</v>
      </c>
      <c r="K209" s="5">
        <v>8347321</v>
      </c>
      <c r="L209" s="5">
        <v>9004577</v>
      </c>
      <c r="M209" s="5">
        <v>9907409</v>
      </c>
      <c r="N209" s="5">
        <v>30422437</v>
      </c>
      <c r="O209" s="5">
        <v>10383436</v>
      </c>
      <c r="P209" s="5">
        <v>12630323</v>
      </c>
      <c r="Q209" s="5">
        <v>14061275</v>
      </c>
      <c r="R209" s="39">
        <v>14571106</v>
      </c>
      <c r="S209" s="39">
        <v>17387801</v>
      </c>
      <c r="T209" s="39">
        <v>19783629</v>
      </c>
      <c r="U209" s="39">
        <v>20800951.289999999</v>
      </c>
      <c r="V209" s="39">
        <v>35030312.939999998</v>
      </c>
      <c r="W209" s="39">
        <v>27913970.719999999</v>
      </c>
      <c r="X209" s="39">
        <v>25912228.789999999</v>
      </c>
      <c r="Y209" s="39">
        <v>29006938</v>
      </c>
      <c r="Z209" s="39">
        <v>24880558</v>
      </c>
      <c r="AA209" s="39">
        <v>26125333</v>
      </c>
      <c r="AB209" s="39">
        <v>25994272</v>
      </c>
      <c r="AC209" s="39">
        <v>29692779</v>
      </c>
      <c r="AD209" s="39">
        <v>28504263</v>
      </c>
      <c r="AE209" s="39">
        <v>34150685</v>
      </c>
      <c r="AF209" s="39">
        <v>40607072</v>
      </c>
      <c r="AG209" s="39">
        <v>2468638</v>
      </c>
      <c r="AH209" s="39">
        <v>1162100</v>
      </c>
      <c r="AI209" s="10">
        <v>-0.40425422134954669</v>
      </c>
      <c r="AJ209" s="10">
        <v>-0.52925459301849842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1114505</v>
      </c>
      <c r="H211" s="12">
        <v>1429511</v>
      </c>
      <c r="I211" s="12">
        <v>2004187</v>
      </c>
      <c r="J211" s="12">
        <v>1827413</v>
      </c>
      <c r="K211" s="12">
        <v>1520336</v>
      </c>
      <c r="L211" s="12">
        <v>1528882</v>
      </c>
      <c r="M211" s="12">
        <v>1546303</v>
      </c>
      <c r="N211" s="12">
        <v>1665497</v>
      </c>
      <c r="O211" s="12">
        <v>2247980</v>
      </c>
      <c r="P211" s="12">
        <v>2321201</v>
      </c>
      <c r="Q211" s="12">
        <v>2175498</v>
      </c>
      <c r="R211" s="41">
        <v>2570041</v>
      </c>
      <c r="S211" s="41">
        <v>2862666</v>
      </c>
      <c r="T211" s="41">
        <v>3309617</v>
      </c>
      <c r="U211" s="41">
        <v>3585607.9099999997</v>
      </c>
      <c r="V211" s="41">
        <v>3974595.99</v>
      </c>
      <c r="W211" s="41">
        <v>4547970.38</v>
      </c>
      <c r="X211" s="41">
        <v>4567549.7699999996</v>
      </c>
      <c r="Y211" s="41">
        <v>4976026</v>
      </c>
      <c r="Z211" s="41">
        <v>4176065</v>
      </c>
      <c r="AA211" s="41">
        <v>3942899</v>
      </c>
      <c r="AB211" s="41">
        <v>4034832</v>
      </c>
      <c r="AC211" s="41">
        <v>5092851</v>
      </c>
      <c r="AD211" s="41">
        <v>4417770</v>
      </c>
      <c r="AE211" s="41">
        <v>5032962</v>
      </c>
      <c r="AF211" s="41">
        <v>5949713</v>
      </c>
      <c r="AG211" s="41">
        <v>595342</v>
      </c>
      <c r="AH211" s="41">
        <v>157131</v>
      </c>
      <c r="AI211" s="13">
        <v>-0.41779928251442178</v>
      </c>
      <c r="AJ211" s="13">
        <v>-0.7360659923203805</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2890806</v>
      </c>
      <c r="H213" s="12">
        <v>3658851</v>
      </c>
      <c r="I213" s="12">
        <v>4424650</v>
      </c>
      <c r="J213" s="12">
        <v>4199470</v>
      </c>
      <c r="K213" s="12">
        <v>4155600</v>
      </c>
      <c r="L213" s="12">
        <v>4851126</v>
      </c>
      <c r="M213" s="12">
        <v>5223342</v>
      </c>
      <c r="N213" s="12">
        <v>25911879</v>
      </c>
      <c r="O213" s="12">
        <v>5389923</v>
      </c>
      <c r="P213" s="12">
        <v>6543514</v>
      </c>
      <c r="Q213" s="12">
        <v>7489657</v>
      </c>
      <c r="R213" s="41">
        <v>7698632</v>
      </c>
      <c r="S213" s="41">
        <v>8468303</v>
      </c>
      <c r="T213" s="41">
        <v>10141100</v>
      </c>
      <c r="U213" s="41">
        <v>10543619.41</v>
      </c>
      <c r="V213" s="41">
        <v>11290856.25</v>
      </c>
      <c r="W213" s="41">
        <v>11001566.979999999</v>
      </c>
      <c r="X213" s="41">
        <v>11969965.84</v>
      </c>
      <c r="Y213" s="41">
        <v>12885720</v>
      </c>
      <c r="Z213" s="41">
        <v>12390582</v>
      </c>
      <c r="AA213" s="41">
        <v>13367099</v>
      </c>
      <c r="AB213" s="41">
        <v>13285638</v>
      </c>
      <c r="AC213" s="41">
        <v>13767206</v>
      </c>
      <c r="AD213" s="41">
        <v>14775962</v>
      </c>
      <c r="AE213" s="41">
        <v>16159053</v>
      </c>
      <c r="AF213" s="41">
        <v>16994463</v>
      </c>
      <c r="AG213" s="41">
        <v>1050263</v>
      </c>
      <c r="AH213" s="41">
        <v>287708</v>
      </c>
      <c r="AI213" s="13">
        <v>-0.47204741513607607</v>
      </c>
      <c r="AJ213" s="13">
        <v>-0.72606099615048802</v>
      </c>
    </row>
    <row r="214" spans="1:44" ht="10.5" customHeight="1" x14ac:dyDescent="0.2">
      <c r="A214" s="11"/>
      <c r="B214" s="19" t="s">
        <v>67</v>
      </c>
      <c r="D214" s="19"/>
      <c r="E214" s="14"/>
      <c r="F214" s="2"/>
      <c r="G214" s="12">
        <v>910919</v>
      </c>
      <c r="H214" s="12">
        <v>1732836</v>
      </c>
      <c r="I214" s="12">
        <v>2045656</v>
      </c>
      <c r="J214" s="12">
        <v>2100346</v>
      </c>
      <c r="K214" s="12">
        <v>1278585</v>
      </c>
      <c r="L214" s="12">
        <v>1378312</v>
      </c>
      <c r="M214" s="12">
        <v>1342935</v>
      </c>
      <c r="N214" s="12">
        <v>1443417</v>
      </c>
      <c r="O214" s="12">
        <v>1378014</v>
      </c>
      <c r="P214" s="12">
        <v>1541725</v>
      </c>
      <c r="Q214" s="12">
        <v>1631285</v>
      </c>
      <c r="R214" s="41">
        <v>1763707</v>
      </c>
      <c r="S214" s="41">
        <v>2298334</v>
      </c>
      <c r="T214" s="41">
        <v>2458521</v>
      </c>
      <c r="U214" s="41">
        <v>2392182.69</v>
      </c>
      <c r="V214" s="41">
        <v>2396334</v>
      </c>
      <c r="W214" s="41">
        <v>2286764</v>
      </c>
      <c r="X214" s="41">
        <v>2487695.63</v>
      </c>
      <c r="Y214" s="41">
        <v>4037845</v>
      </c>
      <c r="Z214" s="41">
        <v>1950742</v>
      </c>
      <c r="AA214" s="41">
        <v>2590542</v>
      </c>
      <c r="AB214" s="41">
        <v>2733362</v>
      </c>
      <c r="AC214" s="41">
        <v>2934702</v>
      </c>
      <c r="AD214" s="41">
        <v>2810069</v>
      </c>
      <c r="AE214" s="41">
        <v>2956236</v>
      </c>
      <c r="AF214" s="41">
        <v>2284304</v>
      </c>
      <c r="AG214" s="41">
        <v>316632</v>
      </c>
      <c r="AH214" s="41">
        <v>63571</v>
      </c>
      <c r="AI214" s="13">
        <v>-0.46573058251980815</v>
      </c>
      <c r="AJ214" s="13">
        <v>-0.79922749437833196</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5300</v>
      </c>
      <c r="P215" s="12">
        <v>0</v>
      </c>
      <c r="Q215" s="12">
        <v>0</v>
      </c>
      <c r="R215" s="41">
        <v>0</v>
      </c>
      <c r="S215" s="41">
        <v>1166</v>
      </c>
      <c r="T215" s="41">
        <v>29716</v>
      </c>
      <c r="U215" s="41">
        <v>0</v>
      </c>
      <c r="V215" s="41">
        <v>0</v>
      </c>
      <c r="W215" s="41">
        <v>2778</v>
      </c>
      <c r="X215" s="41">
        <v>17737</v>
      </c>
      <c r="Y215" s="41">
        <v>17720</v>
      </c>
      <c r="Z215" s="41">
        <v>47514</v>
      </c>
      <c r="AA215" s="41">
        <v>81688</v>
      </c>
      <c r="AB215" s="41">
        <v>70711</v>
      </c>
      <c r="AC215" s="41">
        <v>4739</v>
      </c>
      <c r="AD215" s="41">
        <v>4705</v>
      </c>
      <c r="AE215" s="41">
        <v>680</v>
      </c>
      <c r="AF215" s="41">
        <v>0</v>
      </c>
      <c r="AG215" s="41">
        <v>0</v>
      </c>
      <c r="AH215" s="41">
        <v>0</v>
      </c>
      <c r="AI215" s="13">
        <v>-1</v>
      </c>
      <c r="AJ215" s="13" t="s">
        <v>246</v>
      </c>
    </row>
    <row r="216" spans="1:44" ht="10.5" customHeight="1" x14ac:dyDescent="0.2">
      <c r="A216" s="11"/>
      <c r="B216" s="19" t="s">
        <v>70</v>
      </c>
      <c r="D216" s="19"/>
      <c r="E216" s="14"/>
      <c r="F216" s="2"/>
      <c r="G216" s="12">
        <v>181284</v>
      </c>
      <c r="H216" s="12">
        <v>99786</v>
      </c>
      <c r="I216" s="12">
        <v>134770</v>
      </c>
      <c r="J216" s="12">
        <v>69802</v>
      </c>
      <c r="K216" s="12">
        <v>749216</v>
      </c>
      <c r="L216" s="12">
        <v>453283</v>
      </c>
      <c r="M216" s="12">
        <v>735300</v>
      </c>
      <c r="N216" s="12">
        <v>434772</v>
      </c>
      <c r="O216" s="12">
        <v>489746</v>
      </c>
      <c r="P216" s="12">
        <v>738772</v>
      </c>
      <c r="Q216" s="12">
        <v>557356</v>
      </c>
      <c r="R216" s="41">
        <v>588075</v>
      </c>
      <c r="S216" s="41">
        <v>576380</v>
      </c>
      <c r="T216" s="41">
        <v>655756</v>
      </c>
      <c r="U216" s="41">
        <v>858312.42999999993</v>
      </c>
      <c r="V216" s="41">
        <v>762047.34</v>
      </c>
      <c r="W216" s="41">
        <v>2147896.12</v>
      </c>
      <c r="X216" s="41">
        <v>2424649.15</v>
      </c>
      <c r="Y216" s="41">
        <v>1726019</v>
      </c>
      <c r="Z216" s="41">
        <v>2516736</v>
      </c>
      <c r="AA216" s="41">
        <v>959091</v>
      </c>
      <c r="AB216" s="41">
        <v>773482</v>
      </c>
      <c r="AC216" s="41">
        <v>955853</v>
      </c>
      <c r="AD216" s="41">
        <v>1178543</v>
      </c>
      <c r="AE216" s="41">
        <v>35322</v>
      </c>
      <c r="AF216" s="41">
        <v>2673588</v>
      </c>
      <c r="AG216" s="41">
        <v>38354</v>
      </c>
      <c r="AH216" s="41">
        <v>39095</v>
      </c>
      <c r="AI216" s="13">
        <v>-0.39194177464814772</v>
      </c>
      <c r="AJ216" s="13">
        <v>1.9320018772487877E-2</v>
      </c>
    </row>
    <row r="217" spans="1:44" ht="10.5" customHeight="1" x14ac:dyDescent="0.2">
      <c r="A217" s="11"/>
      <c r="B217" s="19" t="s">
        <v>71</v>
      </c>
      <c r="D217" s="19"/>
      <c r="E217" s="14"/>
      <c r="F217" s="2"/>
      <c r="G217" s="12">
        <v>398203</v>
      </c>
      <c r="H217" s="12">
        <v>483468</v>
      </c>
      <c r="I217" s="12">
        <v>498869</v>
      </c>
      <c r="J217" s="12">
        <v>513550</v>
      </c>
      <c r="K217" s="12">
        <v>446026</v>
      </c>
      <c r="L217" s="12">
        <v>475081</v>
      </c>
      <c r="M217" s="12">
        <v>518523</v>
      </c>
      <c r="N217" s="12">
        <v>627882</v>
      </c>
      <c r="O217" s="12">
        <v>639003</v>
      </c>
      <c r="P217" s="12">
        <v>1034798</v>
      </c>
      <c r="Q217" s="12">
        <v>1179517</v>
      </c>
      <c r="R217" s="41">
        <v>1380390</v>
      </c>
      <c r="S217" s="41">
        <v>1485110</v>
      </c>
      <c r="T217" s="41">
        <v>2202893</v>
      </c>
      <c r="U217" s="41">
        <v>2106005.4500000002</v>
      </c>
      <c r="V217" s="41">
        <v>2323562.36</v>
      </c>
      <c r="W217" s="41">
        <v>2073988.63</v>
      </c>
      <c r="X217" s="41">
        <v>2349911.98</v>
      </c>
      <c r="Y217" s="41">
        <v>3975343</v>
      </c>
      <c r="Z217" s="41">
        <v>2294082</v>
      </c>
      <c r="AA217" s="41">
        <v>2238638</v>
      </c>
      <c r="AB217" s="41">
        <v>2442704</v>
      </c>
      <c r="AC217" s="41">
        <v>2482088</v>
      </c>
      <c r="AD217" s="41">
        <v>2331210</v>
      </c>
      <c r="AE217" s="41">
        <v>2635846</v>
      </c>
      <c r="AF217" s="41">
        <v>2485850</v>
      </c>
      <c r="AG217" s="41">
        <v>158029</v>
      </c>
      <c r="AH217" s="41">
        <v>288301</v>
      </c>
      <c r="AI217" s="13">
        <v>-0.29962728667211724</v>
      </c>
      <c r="AJ217" s="13">
        <v>0.82435502344506384</v>
      </c>
    </row>
    <row r="218" spans="1:44" ht="10.5" customHeight="1" x14ac:dyDescent="0.2">
      <c r="A218" s="11"/>
      <c r="B218" s="19" t="s">
        <v>72</v>
      </c>
      <c r="D218" s="19"/>
      <c r="E218" s="14"/>
      <c r="F218" s="2"/>
      <c r="G218" s="12">
        <v>27655</v>
      </c>
      <c r="H218" s="12">
        <v>1466</v>
      </c>
      <c r="I218" s="12">
        <v>0</v>
      </c>
      <c r="J218" s="12">
        <v>18030</v>
      </c>
      <c r="K218" s="12">
        <v>0</v>
      </c>
      <c r="L218" s="12">
        <v>113328</v>
      </c>
      <c r="M218" s="12">
        <v>114247</v>
      </c>
      <c r="N218" s="12">
        <v>115675</v>
      </c>
      <c r="O218" s="12">
        <v>0</v>
      </c>
      <c r="P218" s="12">
        <v>0</v>
      </c>
      <c r="Q218" s="12">
        <v>0</v>
      </c>
      <c r="R218" s="41">
        <v>0</v>
      </c>
      <c r="S218" s="41">
        <v>0</v>
      </c>
      <c r="T218" s="41">
        <v>0</v>
      </c>
      <c r="U218" s="41">
        <v>23938.400000000001</v>
      </c>
      <c r="V218" s="41">
        <v>1181872</v>
      </c>
      <c r="W218" s="41">
        <v>1328663</v>
      </c>
      <c r="X218" s="41">
        <v>1276659.03</v>
      </c>
      <c r="Y218" s="41">
        <v>950011</v>
      </c>
      <c r="Z218" s="41">
        <v>934486</v>
      </c>
      <c r="AA218" s="41">
        <v>520326</v>
      </c>
      <c r="AB218" s="41">
        <v>522888</v>
      </c>
      <c r="AC218" s="41">
        <v>715166</v>
      </c>
      <c r="AD218" s="41">
        <v>717072</v>
      </c>
      <c r="AE218" s="41">
        <v>872003</v>
      </c>
      <c r="AF218" s="41">
        <v>2481903</v>
      </c>
      <c r="AG218" s="41">
        <v>0</v>
      </c>
      <c r="AH218" s="41">
        <v>0</v>
      </c>
      <c r="AI218" s="13">
        <v>-1</v>
      </c>
      <c r="AJ218" s="13" t="s">
        <v>246</v>
      </c>
    </row>
    <row r="219" spans="1:44" ht="10.5" customHeight="1" x14ac:dyDescent="0.2">
      <c r="A219" s="11"/>
      <c r="B219" s="19" t="s">
        <v>73</v>
      </c>
      <c r="D219" s="19"/>
      <c r="E219" s="14"/>
      <c r="F219" s="2"/>
      <c r="G219" s="12">
        <v>7377</v>
      </c>
      <c r="H219" s="12">
        <v>400814</v>
      </c>
      <c r="I219" s="12">
        <v>14010</v>
      </c>
      <c r="J219" s="12">
        <v>266332</v>
      </c>
      <c r="K219" s="12">
        <v>0</v>
      </c>
      <c r="L219" s="12">
        <v>0</v>
      </c>
      <c r="M219" s="12">
        <v>0</v>
      </c>
      <c r="N219" s="12">
        <v>0</v>
      </c>
      <c r="O219" s="12">
        <v>0</v>
      </c>
      <c r="P219" s="12">
        <v>205624</v>
      </c>
      <c r="Q219" s="12">
        <v>762405</v>
      </c>
      <c r="R219" s="41">
        <v>243960</v>
      </c>
      <c r="S219" s="41">
        <v>1324408</v>
      </c>
      <c r="T219" s="41">
        <v>963246</v>
      </c>
      <c r="U219" s="41">
        <v>1284488</v>
      </c>
      <c r="V219" s="41">
        <v>13098509</v>
      </c>
      <c r="W219" s="41">
        <v>4514957</v>
      </c>
      <c r="X219" s="41">
        <v>593961</v>
      </c>
      <c r="Y219" s="41">
        <v>206878</v>
      </c>
      <c r="Z219" s="41">
        <v>45000</v>
      </c>
      <c r="AA219" s="41">
        <v>2302788</v>
      </c>
      <c r="AB219" s="41">
        <v>1990579</v>
      </c>
      <c r="AC219" s="41">
        <v>3550058</v>
      </c>
      <c r="AD219" s="41">
        <v>1737478</v>
      </c>
      <c r="AE219" s="41">
        <v>338737</v>
      </c>
      <c r="AF219" s="41">
        <v>87632</v>
      </c>
      <c r="AG219" s="41">
        <v>223688</v>
      </c>
      <c r="AH219" s="41">
        <v>8911</v>
      </c>
      <c r="AI219" s="13">
        <v>-0.59403259002119135</v>
      </c>
      <c r="AJ219" s="13">
        <v>-0.9601632631164837</v>
      </c>
    </row>
    <row r="220" spans="1:44" ht="10.5" customHeight="1" x14ac:dyDescent="0.2">
      <c r="A220" s="11"/>
      <c r="B220" s="19" t="s">
        <v>74</v>
      </c>
      <c r="D220" s="19"/>
      <c r="E220" s="14"/>
      <c r="F220" s="2"/>
      <c r="G220" s="12">
        <v>0</v>
      </c>
      <c r="H220" s="12">
        <v>0</v>
      </c>
      <c r="I220" s="12">
        <v>0</v>
      </c>
      <c r="J220" s="12">
        <v>0</v>
      </c>
      <c r="K220" s="12">
        <v>197558</v>
      </c>
      <c r="L220" s="12">
        <v>204565</v>
      </c>
      <c r="M220" s="12">
        <v>426759</v>
      </c>
      <c r="N220" s="12">
        <v>223315</v>
      </c>
      <c r="O220" s="12">
        <v>233470</v>
      </c>
      <c r="P220" s="12">
        <v>244689</v>
      </c>
      <c r="Q220" s="12">
        <v>265557</v>
      </c>
      <c r="R220" s="41">
        <v>326301</v>
      </c>
      <c r="S220" s="41">
        <v>371434</v>
      </c>
      <c r="T220" s="41">
        <v>22780</v>
      </c>
      <c r="U220" s="41">
        <v>6797</v>
      </c>
      <c r="V220" s="41">
        <v>2536</v>
      </c>
      <c r="W220" s="41">
        <v>9386.61</v>
      </c>
      <c r="X220" s="41">
        <v>224099.39</v>
      </c>
      <c r="Y220" s="41">
        <v>231376</v>
      </c>
      <c r="Z220" s="41">
        <v>525351</v>
      </c>
      <c r="AA220" s="41">
        <v>122262</v>
      </c>
      <c r="AB220" s="41">
        <v>140076</v>
      </c>
      <c r="AC220" s="41">
        <v>190116</v>
      </c>
      <c r="AD220" s="41">
        <v>531454</v>
      </c>
      <c r="AE220" s="41">
        <v>6119846</v>
      </c>
      <c r="AF220" s="41">
        <v>7649619</v>
      </c>
      <c r="AG220" s="41">
        <v>86330</v>
      </c>
      <c r="AH220" s="41">
        <v>317383</v>
      </c>
      <c r="AI220" s="13">
        <v>0.14604935627793902</v>
      </c>
      <c r="AJ220" s="13">
        <v>2.6763929109232016</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241</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240</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3653667.05</v>
      </c>
      <c r="S233" s="12">
        <v>4326591.5250000004</v>
      </c>
      <c r="T233" s="12">
        <v>4999516</v>
      </c>
      <c r="U233" s="12">
        <v>5564070.5</v>
      </c>
      <c r="V233" s="12">
        <v>6128625</v>
      </c>
      <c r="W233" s="12">
        <v>6221542</v>
      </c>
      <c r="X233" s="12">
        <v>6314459</v>
      </c>
      <c r="Y233" s="12">
        <v>6522916</v>
      </c>
      <c r="Z233" s="12">
        <v>6731373</v>
      </c>
      <c r="AA233" s="12">
        <v>7217023.5</v>
      </c>
      <c r="AB233" s="12">
        <v>7702674</v>
      </c>
      <c r="AC233" s="12">
        <v>8299133.9167923676</v>
      </c>
      <c r="AD233" s="12">
        <v>8574503</v>
      </c>
      <c r="AE233" s="12">
        <v>9338066.3505585901</v>
      </c>
      <c r="AF233" s="12">
        <v>4890216</v>
      </c>
      <c r="AG233" s="12">
        <v>3693070.3872965234</v>
      </c>
      <c r="AH233" s="12">
        <v>6311445</v>
      </c>
      <c r="AI233" s="71">
        <v>-3.2655394611313615E-2</v>
      </c>
      <c r="AJ233" s="13">
        <v>0.70899667163404179</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3333023.71</v>
      </c>
      <c r="S234" s="11">
        <v>3634184.855</v>
      </c>
      <c r="T234" s="11">
        <v>3935346</v>
      </c>
      <c r="U234" s="12">
        <v>4282592</v>
      </c>
      <c r="V234" s="12">
        <v>4629838</v>
      </c>
      <c r="W234" s="12">
        <v>5046167.5</v>
      </c>
      <c r="X234" s="12">
        <v>5462497</v>
      </c>
      <c r="Y234" s="12">
        <v>5933498.5</v>
      </c>
      <c r="Z234" s="12">
        <v>6404500</v>
      </c>
      <c r="AA234" s="12">
        <v>6395109</v>
      </c>
      <c r="AB234" s="12">
        <v>6385718</v>
      </c>
      <c r="AC234" s="12">
        <v>6376354.5402860492</v>
      </c>
      <c r="AD234" s="12">
        <v>6982297</v>
      </c>
      <c r="AE234" s="12">
        <v>7308453.8833734123</v>
      </c>
      <c r="AF234" s="12">
        <v>3903124</v>
      </c>
      <c r="AG234" s="12">
        <v>2918228.9675860126</v>
      </c>
      <c r="AH234" s="12">
        <v>4520386</v>
      </c>
      <c r="AI234" s="71">
        <v>-5.5951519441893027E-2</v>
      </c>
      <c r="AJ234" s="13">
        <v>0.54901690381728596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104119</v>
      </c>
      <c r="S241" s="11">
        <v>107337</v>
      </c>
      <c r="T241" s="11">
        <v>113235</v>
      </c>
      <c r="U241" s="11">
        <v>120136</v>
      </c>
      <c r="V241" s="11">
        <v>126324</v>
      </c>
      <c r="W241" s="11">
        <v>130593</v>
      </c>
      <c r="X241" s="11">
        <v>133560</v>
      </c>
      <c r="Y241" s="11">
        <v>137030</v>
      </c>
      <c r="Z241" s="11">
        <v>140149</v>
      </c>
      <c r="AA241" s="11">
        <v>142608</v>
      </c>
      <c r="AB241" s="41">
        <v>145538</v>
      </c>
      <c r="AC241" s="41">
        <v>148748</v>
      </c>
      <c r="AD241" s="41">
        <v>152809</v>
      </c>
      <c r="AE241" s="41">
        <v>156173</v>
      </c>
      <c r="AF241" s="41">
        <v>158988</v>
      </c>
      <c r="AG241" s="41">
        <v>160718</v>
      </c>
      <c r="AH241" s="41">
        <v>162809</v>
      </c>
      <c r="AI241" s="13">
        <v>1.8865838504473986E-2</v>
      </c>
      <c r="AJ241" s="13">
        <v>1.3010365982652846E-2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2637856</v>
      </c>
      <c r="S242" s="11">
        <v>2845516</v>
      </c>
      <c r="T242" s="11">
        <v>3284959</v>
      </c>
      <c r="U242" s="11">
        <v>3531949</v>
      </c>
      <c r="V242" s="11">
        <v>3933706</v>
      </c>
      <c r="W242" s="11">
        <v>4164725</v>
      </c>
      <c r="X242" s="11">
        <v>4183420</v>
      </c>
      <c r="Y242" s="11">
        <v>4369325</v>
      </c>
      <c r="Z242" s="11">
        <v>4666991</v>
      </c>
      <c r="AA242" s="11">
        <v>4794516</v>
      </c>
      <c r="AB242" s="41">
        <v>4883913</v>
      </c>
      <c r="AC242" s="41">
        <v>5222172</v>
      </c>
      <c r="AD242" s="41">
        <v>5459278</v>
      </c>
      <c r="AE242" s="41">
        <v>5644415</v>
      </c>
      <c r="AF242" s="41">
        <v>5923222</v>
      </c>
      <c r="AG242" s="41">
        <v>6304617</v>
      </c>
      <c r="AH242" s="41">
        <v>6663106</v>
      </c>
      <c r="AI242" s="13">
        <v>5.3136828771721545E-2</v>
      </c>
      <c r="AJ242" s="13">
        <v>5.6861344630450984E-2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29399.588799360725</v>
      </c>
      <c r="V243" s="11">
        <f t="shared" ref="V243:AA243" si="15">V242*1000/V241</f>
        <v>31139.815078686552</v>
      </c>
      <c r="W243" s="11">
        <f t="shared" si="15"/>
        <v>31890.874702319419</v>
      </c>
      <c r="X243" s="11">
        <f t="shared" si="15"/>
        <v>31322.401916741539</v>
      </c>
      <c r="Y243" s="11">
        <f t="shared" si="15"/>
        <v>31885.900897613661</v>
      </c>
      <c r="Z243" s="11">
        <f t="shared" si="15"/>
        <v>33300.209063211296</v>
      </c>
      <c r="AA243" s="11">
        <f t="shared" si="15"/>
        <v>33620.245708515649</v>
      </c>
      <c r="AB243" s="11">
        <v>33557.648174359958</v>
      </c>
      <c r="AC243" s="11">
        <v>35107.510689219351</v>
      </c>
      <c r="AD243" s="11">
        <v>35726.154873076848</v>
      </c>
      <c r="AE243" s="11">
        <v>36142.066810524229</v>
      </c>
      <c r="AF243" s="11">
        <v>37255.780310463684</v>
      </c>
      <c r="AG243" s="11">
        <v>39227.821401460948</v>
      </c>
      <c r="AH243" s="11">
        <v>40925.907044450862</v>
      </c>
      <c r="AI243" s="13">
        <v>3.3636411166313884E-2</v>
      </c>
      <c r="AJ243" s="13">
        <v>4.3287788674562303E-2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51002</v>
      </c>
      <c r="S245" s="11">
        <v>53223</v>
      </c>
      <c r="T245" s="11">
        <v>56737</v>
      </c>
      <c r="U245" s="11">
        <v>60523</v>
      </c>
      <c r="V245" s="11">
        <v>62138</v>
      </c>
      <c r="W245" s="11">
        <v>63518</v>
      </c>
      <c r="X245" s="11">
        <v>64044</v>
      </c>
      <c r="Y245" s="11">
        <v>65563</v>
      </c>
      <c r="Z245" s="11">
        <v>67330</v>
      </c>
      <c r="AA245" s="11">
        <v>68327</v>
      </c>
      <c r="AB245" s="41">
        <v>68858</v>
      </c>
      <c r="AC245" s="41">
        <v>70276</v>
      </c>
      <c r="AD245" s="41">
        <v>72661</v>
      </c>
      <c r="AE245" s="41">
        <v>72954</v>
      </c>
      <c r="AF245" s="41">
        <v>73776</v>
      </c>
      <c r="AG245" s="41">
        <v>75968</v>
      </c>
      <c r="AH245" s="41">
        <v>77887</v>
      </c>
      <c r="AI245" s="13">
        <v>2.0747743801091012E-2</v>
      </c>
      <c r="AJ245" s="13">
        <v>2.5260636057287279E-2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48413</v>
      </c>
      <c r="S246" s="11">
        <v>50523</v>
      </c>
      <c r="T246" s="11">
        <v>53739</v>
      </c>
      <c r="U246" s="11">
        <v>57459</v>
      </c>
      <c r="V246" s="11">
        <v>59419</v>
      </c>
      <c r="W246" s="11">
        <v>59928</v>
      </c>
      <c r="X246" s="11">
        <v>57801</v>
      </c>
      <c r="Y246" s="11">
        <v>59321</v>
      </c>
      <c r="Z246" s="11">
        <v>61361</v>
      </c>
      <c r="AA246" s="11">
        <v>63096</v>
      </c>
      <c r="AB246" s="41">
        <v>64419</v>
      </c>
      <c r="AC246" s="41">
        <v>66286</v>
      </c>
      <c r="AD246" s="41">
        <v>68727</v>
      </c>
      <c r="AE246" s="41">
        <v>69685</v>
      </c>
      <c r="AF246" s="41">
        <v>70981</v>
      </c>
      <c r="AG246" s="41">
        <v>73709</v>
      </c>
      <c r="AH246" s="41">
        <v>76013</v>
      </c>
      <c r="AI246" s="13">
        <v>2.7966548642840428E-2</v>
      </c>
      <c r="AJ246" s="13">
        <v>3.1258055325672579E-2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2589</v>
      </c>
      <c r="S247" s="11">
        <v>2700</v>
      </c>
      <c r="T247" s="11">
        <v>2998</v>
      </c>
      <c r="U247" s="11">
        <v>3064</v>
      </c>
      <c r="V247" s="11">
        <v>2719</v>
      </c>
      <c r="W247" s="11">
        <v>63518</v>
      </c>
      <c r="X247" s="11">
        <v>6243</v>
      </c>
      <c r="Y247" s="11">
        <v>6242</v>
      </c>
      <c r="Z247" s="11">
        <v>5969</v>
      </c>
      <c r="AA247" s="11">
        <v>5231</v>
      </c>
      <c r="AB247" s="41">
        <v>4439</v>
      </c>
      <c r="AC247" s="41">
        <v>3990</v>
      </c>
      <c r="AD247" s="41">
        <v>3934</v>
      </c>
      <c r="AE247" s="41">
        <v>3269</v>
      </c>
      <c r="AF247" s="41">
        <v>2795</v>
      </c>
      <c r="AG247" s="41">
        <v>2259</v>
      </c>
      <c r="AH247" s="41">
        <v>1874</v>
      </c>
      <c r="AI247" s="13">
        <v>-0.13387466911537482</v>
      </c>
      <c r="AJ247" s="13">
        <v>-0.17042939353696326</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5.0999999999999996</v>
      </c>
      <c r="S248" s="81">
        <v>5.0999999999999996</v>
      </c>
      <c r="T248" s="81">
        <v>5.3</v>
      </c>
      <c r="U248" s="81">
        <v>4.4000000000000004</v>
      </c>
      <c r="V248" s="81">
        <v>4.4000000000000004</v>
      </c>
      <c r="W248" s="81">
        <v>5.7</v>
      </c>
      <c r="X248" s="81">
        <v>9.6999999999999993</v>
      </c>
      <c r="Y248" s="81">
        <v>9.5</v>
      </c>
      <c r="Z248" s="81">
        <v>8.9</v>
      </c>
      <c r="AA248" s="81">
        <v>7.7</v>
      </c>
      <c r="AB248" s="82">
        <v>6.4</v>
      </c>
      <c r="AC248" s="82">
        <v>5.7</v>
      </c>
      <c r="AD248" s="82">
        <v>5.4</v>
      </c>
      <c r="AE248" s="82">
        <v>4.5</v>
      </c>
      <c r="AF248" s="82">
        <v>3.8</v>
      </c>
      <c r="AG248" s="82">
        <v>3</v>
      </c>
      <c r="AH248" s="82">
        <v>2.4</v>
      </c>
      <c r="AI248" s="13">
        <v>-0.1508093352175236</v>
      </c>
      <c r="AJ248" s="13">
        <v>-0.20000000000000004</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37168486</v>
      </c>
      <c r="H257" s="86">
        <f>SUM(H258:H260)</f>
        <v>39291907</v>
      </c>
      <c r="I257" s="86">
        <f>SUM(I258:I260)</f>
        <v>39977240</v>
      </c>
      <c r="J257" s="86">
        <f>SUM(J258:J260)</f>
        <v>35045307</v>
      </c>
      <c r="K257" s="86">
        <f>SUM(K258:K260)</f>
        <v>38966087</v>
      </c>
      <c r="L257" s="86">
        <f t="shared" ref="L257:Q257" si="16">SUM(L258:L260)</f>
        <v>44244667</v>
      </c>
      <c r="M257" s="86">
        <f t="shared" si="16"/>
        <v>51040163</v>
      </c>
      <c r="N257" s="86">
        <f t="shared" si="16"/>
        <v>53571794</v>
      </c>
      <c r="O257" s="86">
        <f t="shared" si="16"/>
        <v>56470841.980000004</v>
      </c>
      <c r="P257" s="86">
        <f t="shared" si="16"/>
        <v>61610350</v>
      </c>
      <c r="Q257" s="86">
        <f t="shared" si="16"/>
        <v>66418179.719999999</v>
      </c>
      <c r="R257" s="86">
        <f>SUM(R258:R261)</f>
        <v>72500167.729999989</v>
      </c>
      <c r="S257" s="86">
        <f t="shared" ref="S257:AA257" si="17">SUM(S258:S261)</f>
        <v>73539231.260000005</v>
      </c>
      <c r="T257" s="86">
        <f t="shared" si="17"/>
        <v>87233372.139999986</v>
      </c>
      <c r="U257" s="86">
        <f t="shared" si="17"/>
        <v>96919127.899999991</v>
      </c>
      <c r="V257" s="86">
        <f t="shared" si="17"/>
        <v>94641184.799999997</v>
      </c>
      <c r="W257" s="86">
        <f t="shared" si="17"/>
        <v>101069968.89</v>
      </c>
      <c r="X257" s="86">
        <f t="shared" si="17"/>
        <v>113111105.55</v>
      </c>
      <c r="Y257" s="86">
        <f t="shared" si="17"/>
        <v>117574046.84</v>
      </c>
      <c r="Z257" s="86">
        <f t="shared" si="17"/>
        <v>118309741.41000001</v>
      </c>
      <c r="AA257" s="86">
        <f t="shared" si="17"/>
        <v>124232357.94</v>
      </c>
      <c r="AB257" s="86">
        <v>131410526.42</v>
      </c>
      <c r="AC257" s="86">
        <v>127386649.59999999</v>
      </c>
      <c r="AD257" s="86">
        <v>136042676.99000001</v>
      </c>
      <c r="AE257" s="86">
        <v>141274821.55000001</v>
      </c>
      <c r="AF257" s="86">
        <v>146524261.69</v>
      </c>
      <c r="AG257" s="86">
        <v>141702647.94999999</v>
      </c>
      <c r="AH257" s="86">
        <v>156197537.59999999</v>
      </c>
      <c r="AI257" s="13">
        <v>2.921791711123789E-2</v>
      </c>
      <c r="AJ257" s="13">
        <v>0.10229088771237749</v>
      </c>
    </row>
    <row r="258" spans="1:36" ht="10.5" customHeight="1" x14ac:dyDescent="0.2">
      <c r="A258" s="14"/>
      <c r="B258" s="11"/>
      <c r="C258" s="11" t="s">
        <v>151</v>
      </c>
      <c r="D258" s="11"/>
      <c r="E258" s="11"/>
      <c r="F258" s="2"/>
      <c r="G258" s="86">
        <f t="shared" ref="G258:AA258" si="18">G65</f>
        <v>24074670</v>
      </c>
      <c r="H258" s="86">
        <f t="shared" si="18"/>
        <v>24985519</v>
      </c>
      <c r="I258" s="86">
        <f t="shared" si="18"/>
        <v>26652949</v>
      </c>
      <c r="J258" s="86">
        <f t="shared" si="18"/>
        <v>20133445</v>
      </c>
      <c r="K258" s="86">
        <f t="shared" si="18"/>
        <v>22769490</v>
      </c>
      <c r="L258" s="86">
        <f t="shared" si="18"/>
        <v>25852630</v>
      </c>
      <c r="M258" s="86">
        <f t="shared" si="18"/>
        <v>32464977</v>
      </c>
      <c r="N258" s="86">
        <f t="shared" si="18"/>
        <v>35234696</v>
      </c>
      <c r="O258" s="86">
        <f t="shared" si="18"/>
        <v>36454506</v>
      </c>
      <c r="P258" s="86">
        <f t="shared" si="18"/>
        <v>38823951</v>
      </c>
      <c r="Q258" s="86">
        <f t="shared" si="18"/>
        <v>42672335</v>
      </c>
      <c r="R258" s="86">
        <f t="shared" si="18"/>
        <v>45763904</v>
      </c>
      <c r="S258" s="86">
        <f t="shared" si="18"/>
        <v>47104476</v>
      </c>
      <c r="T258" s="86">
        <f t="shared" si="18"/>
        <v>54385459</v>
      </c>
      <c r="U258" s="86">
        <f t="shared" si="18"/>
        <v>61161919</v>
      </c>
      <c r="V258" s="86">
        <f t="shared" si="18"/>
        <v>53815620</v>
      </c>
      <c r="W258" s="86">
        <f t="shared" si="18"/>
        <v>57156587</v>
      </c>
      <c r="X258" s="86">
        <f t="shared" si="18"/>
        <v>64346076</v>
      </c>
      <c r="Y258" s="86">
        <f t="shared" si="18"/>
        <v>67824539</v>
      </c>
      <c r="Z258" s="86">
        <f t="shared" si="18"/>
        <v>68320304</v>
      </c>
      <c r="AA258" s="86">
        <f t="shared" si="18"/>
        <v>72697469</v>
      </c>
      <c r="AB258" s="86">
        <v>77094921</v>
      </c>
      <c r="AC258" s="86">
        <v>78494106</v>
      </c>
      <c r="AD258" s="86">
        <v>84242991</v>
      </c>
      <c r="AE258" s="86">
        <v>86948572</v>
      </c>
      <c r="AF258" s="86">
        <v>90013775</v>
      </c>
      <c r="AG258" s="86">
        <v>93975749</v>
      </c>
      <c r="AH258" s="86">
        <v>103280774</v>
      </c>
      <c r="AI258" s="13">
        <v>4.9942750795725521E-2</v>
      </c>
      <c r="AJ258" s="13">
        <v>9.9015172520731914E-2</v>
      </c>
    </row>
    <row r="259" spans="1:36" ht="10.5" customHeight="1" x14ac:dyDescent="0.2">
      <c r="A259" s="14"/>
      <c r="B259" s="11"/>
      <c r="C259" s="11" t="s">
        <v>152</v>
      </c>
      <c r="D259" s="11"/>
      <c r="E259" s="11"/>
      <c r="F259" s="2"/>
      <c r="G259" s="86">
        <f t="shared" ref="G259:AA259" si="19">G122</f>
        <v>9430938</v>
      </c>
      <c r="H259" s="86">
        <f t="shared" si="19"/>
        <v>10293874</v>
      </c>
      <c r="I259" s="86">
        <f t="shared" si="19"/>
        <v>9889535</v>
      </c>
      <c r="J259" s="86">
        <f t="shared" si="19"/>
        <v>10619633</v>
      </c>
      <c r="K259" s="86">
        <f t="shared" si="19"/>
        <v>12223850</v>
      </c>
      <c r="L259" s="86">
        <f t="shared" si="19"/>
        <v>13145483</v>
      </c>
      <c r="M259" s="86">
        <f t="shared" si="19"/>
        <v>13819296</v>
      </c>
      <c r="N259" s="86">
        <f t="shared" si="19"/>
        <v>13657726</v>
      </c>
      <c r="O259" s="86">
        <f t="shared" si="19"/>
        <v>15005820.98</v>
      </c>
      <c r="P259" s="86">
        <f t="shared" si="19"/>
        <v>17895964</v>
      </c>
      <c r="Q259" s="86">
        <f t="shared" si="19"/>
        <v>18599523.719999999</v>
      </c>
      <c r="R259" s="86">
        <f t="shared" si="19"/>
        <v>20010427.659999996</v>
      </c>
      <c r="S259" s="86">
        <f t="shared" si="19"/>
        <v>17895964.530000001</v>
      </c>
      <c r="T259" s="86">
        <f t="shared" si="19"/>
        <v>23664556.82</v>
      </c>
      <c r="U259" s="86">
        <f t="shared" si="19"/>
        <v>26471176.350000001</v>
      </c>
      <c r="V259" s="86">
        <f t="shared" si="19"/>
        <v>31175721</v>
      </c>
      <c r="W259" s="86">
        <f t="shared" si="19"/>
        <v>34092115</v>
      </c>
      <c r="X259" s="86">
        <f t="shared" si="19"/>
        <v>36080922</v>
      </c>
      <c r="Y259" s="86">
        <f t="shared" si="19"/>
        <v>36583237.370000005</v>
      </c>
      <c r="Z259" s="86">
        <f t="shared" si="19"/>
        <v>37138634.149999999</v>
      </c>
      <c r="AA259" s="86">
        <f t="shared" si="19"/>
        <v>38419892.519999996</v>
      </c>
      <c r="AB259" s="86">
        <v>39746658</v>
      </c>
      <c r="AC259" s="86">
        <v>35527303</v>
      </c>
      <c r="AD259" s="86">
        <v>38218286</v>
      </c>
      <c r="AE259" s="86">
        <v>40435734</v>
      </c>
      <c r="AF259" s="86">
        <v>42090708</v>
      </c>
      <c r="AG259" s="86">
        <v>44567719</v>
      </c>
      <c r="AH259" s="86">
        <v>49826269</v>
      </c>
      <c r="AI259" s="13">
        <v>3.8387915000876127E-2</v>
      </c>
      <c r="AJ259" s="13">
        <v>0.11799010849085635</v>
      </c>
    </row>
    <row r="260" spans="1:36" ht="10.5" customHeight="1" x14ac:dyDescent="0.2">
      <c r="A260" s="14"/>
      <c r="B260" s="11"/>
      <c r="C260" s="11" t="s">
        <v>153</v>
      </c>
      <c r="D260" s="11"/>
      <c r="E260" s="11"/>
      <c r="F260" s="2"/>
      <c r="G260" s="86">
        <f t="shared" ref="G260:AA260" si="20">G179</f>
        <v>3662878</v>
      </c>
      <c r="H260" s="86">
        <f t="shared" si="20"/>
        <v>4012514</v>
      </c>
      <c r="I260" s="86">
        <f t="shared" si="20"/>
        <v>3434756</v>
      </c>
      <c r="J260" s="86">
        <f t="shared" si="20"/>
        <v>4292229</v>
      </c>
      <c r="K260" s="86">
        <f t="shared" si="20"/>
        <v>3972747</v>
      </c>
      <c r="L260" s="86">
        <f t="shared" si="20"/>
        <v>5246554</v>
      </c>
      <c r="M260" s="86">
        <f t="shared" si="20"/>
        <v>4755890</v>
      </c>
      <c r="N260" s="86">
        <f t="shared" si="20"/>
        <v>4679372</v>
      </c>
      <c r="O260" s="86">
        <f t="shared" si="20"/>
        <v>5010515</v>
      </c>
      <c r="P260" s="86">
        <f t="shared" si="20"/>
        <v>4890435</v>
      </c>
      <c r="Q260" s="86">
        <f t="shared" si="20"/>
        <v>5146321</v>
      </c>
      <c r="R260" s="86">
        <f t="shared" si="20"/>
        <v>5392556</v>
      </c>
      <c r="S260" s="86">
        <f t="shared" si="20"/>
        <v>7171567</v>
      </c>
      <c r="T260" s="86">
        <f t="shared" si="20"/>
        <v>7476123</v>
      </c>
      <c r="U260" s="86">
        <f t="shared" si="20"/>
        <v>7478830.4900000002</v>
      </c>
      <c r="V260" s="86">
        <f t="shared" si="20"/>
        <v>7888881.8000000007</v>
      </c>
      <c r="W260" s="86">
        <f t="shared" si="20"/>
        <v>7929233.8900000006</v>
      </c>
      <c r="X260" s="86">
        <f t="shared" si="20"/>
        <v>10662448.550000001</v>
      </c>
      <c r="Y260" s="86">
        <f t="shared" si="20"/>
        <v>11151865</v>
      </c>
      <c r="Z260" s="86">
        <f t="shared" si="20"/>
        <v>10834316</v>
      </c>
      <c r="AA260" s="86">
        <f t="shared" si="20"/>
        <v>11054762</v>
      </c>
      <c r="AB260" s="86">
        <v>12482270</v>
      </c>
      <c r="AC260" s="86">
        <v>11261066</v>
      </c>
      <c r="AD260" s="86">
        <v>11456750</v>
      </c>
      <c r="AE260" s="86">
        <v>11689626</v>
      </c>
      <c r="AF260" s="86">
        <v>12148044</v>
      </c>
      <c r="AG260" s="86">
        <v>797290</v>
      </c>
      <c r="AH260" s="86">
        <v>252797</v>
      </c>
      <c r="AI260" s="13">
        <v>-0.477908779029113</v>
      </c>
      <c r="AJ260" s="13">
        <v>-0.68292967427159501</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1333280.07</v>
      </c>
      <c r="S261" s="86">
        <v>1367223.73</v>
      </c>
      <c r="T261" s="86">
        <v>1707233.32</v>
      </c>
      <c r="U261" s="86">
        <v>1807202.06</v>
      </c>
      <c r="V261" s="86">
        <v>1760962</v>
      </c>
      <c r="W261" s="86">
        <v>1892033</v>
      </c>
      <c r="X261" s="86">
        <v>2021659</v>
      </c>
      <c r="Y261" s="86">
        <v>2014405.4700000002</v>
      </c>
      <c r="Z261" s="86">
        <v>2016487.26</v>
      </c>
      <c r="AA261" s="86">
        <v>2060234.42</v>
      </c>
      <c r="AB261" s="41">
        <v>2086677.42</v>
      </c>
      <c r="AC261" s="41">
        <v>2104174.6</v>
      </c>
      <c r="AD261" s="41">
        <v>2124649.9900000002</v>
      </c>
      <c r="AE261" s="41">
        <v>2200889.5500000003</v>
      </c>
      <c r="AF261" s="41">
        <v>2271734.6900000004</v>
      </c>
      <c r="AG261" s="41">
        <v>2361889.9499999997</v>
      </c>
      <c r="AH261" s="41">
        <v>2837697.5999999996</v>
      </c>
      <c r="AI261" s="13">
        <v>5.257196713341572E-2</v>
      </c>
      <c r="AJ261" s="13">
        <v>0.20145208289658031</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172916310</v>
      </c>
      <c r="H265" s="11">
        <v>185533970</v>
      </c>
      <c r="I265" s="11">
        <v>193826213.3505843</v>
      </c>
      <c r="J265" s="11">
        <v>199192495.62276873</v>
      </c>
      <c r="K265" s="11">
        <v>209731083</v>
      </c>
      <c r="L265" s="11">
        <v>218244240</v>
      </c>
      <c r="M265" s="11">
        <v>223097893</v>
      </c>
      <c r="N265" s="11">
        <v>248520573</v>
      </c>
      <c r="O265" s="11">
        <v>253780960</v>
      </c>
      <c r="P265" s="11">
        <v>264882102</v>
      </c>
      <c r="Q265" s="11">
        <v>276386469</v>
      </c>
      <c r="R265" s="11">
        <v>299112245</v>
      </c>
      <c r="S265" s="11">
        <v>297091310</v>
      </c>
      <c r="T265" s="11">
        <v>406185200</v>
      </c>
      <c r="U265" s="11">
        <v>409096261</v>
      </c>
      <c r="V265" s="11">
        <v>465035615</v>
      </c>
      <c r="W265" s="11">
        <v>495841985</v>
      </c>
      <c r="X265" s="11">
        <v>498259528</v>
      </c>
      <c r="Y265" s="86">
        <v>506298334</v>
      </c>
      <c r="Z265" s="86">
        <v>515990967</v>
      </c>
      <c r="AA265" s="86">
        <v>526454870</v>
      </c>
      <c r="AB265" s="86">
        <v>537575591</v>
      </c>
      <c r="AC265" s="86">
        <v>545967825</v>
      </c>
      <c r="AD265" s="86">
        <v>547292086</v>
      </c>
      <c r="AE265" s="86">
        <v>580725002</v>
      </c>
      <c r="AF265" s="86">
        <v>598944605</v>
      </c>
      <c r="AG265" s="86">
        <v>625159050</v>
      </c>
      <c r="AH265" s="86">
        <v>698201350</v>
      </c>
      <c r="AI265" s="13">
        <v>4.4536267687827147E-2</v>
      </c>
      <c r="AJ265" s="13">
        <v>0.11683794707922728</v>
      </c>
    </row>
    <row r="266" spans="1:36" ht="10.5" customHeight="1" x14ac:dyDescent="0.2">
      <c r="A266" s="14"/>
      <c r="B266" s="14"/>
      <c r="C266" s="14" t="s">
        <v>160</v>
      </c>
      <c r="D266" s="14"/>
      <c r="E266" s="14"/>
      <c r="F266" s="2"/>
      <c r="G266" s="11">
        <v>54993214</v>
      </c>
      <c r="H266" s="11">
        <v>58777970</v>
      </c>
      <c r="I266" s="11">
        <v>61592730</v>
      </c>
      <c r="J266" s="11">
        <v>63780040</v>
      </c>
      <c r="K266" s="11">
        <v>67969906</v>
      </c>
      <c r="L266" s="11">
        <v>68381757</v>
      </c>
      <c r="M266" s="11">
        <v>66580610</v>
      </c>
      <c r="N266" s="11">
        <v>82281150</v>
      </c>
      <c r="O266" s="11">
        <v>86157720</v>
      </c>
      <c r="P266" s="11">
        <v>88373860</v>
      </c>
      <c r="Q266" s="11">
        <v>95148800</v>
      </c>
      <c r="R266" s="11">
        <v>98035680</v>
      </c>
      <c r="S266" s="11">
        <v>102180860</v>
      </c>
      <c r="T266" s="11">
        <v>153791198</v>
      </c>
      <c r="U266" s="11">
        <v>153791198</v>
      </c>
      <c r="V266" s="11">
        <v>183177410</v>
      </c>
      <c r="W266" s="11">
        <v>209121450</v>
      </c>
      <c r="X266" s="11">
        <v>227796390</v>
      </c>
      <c r="Y266" s="86">
        <v>231300990</v>
      </c>
      <c r="Z266" s="86">
        <v>235116720</v>
      </c>
      <c r="AA266" s="86">
        <v>237065550</v>
      </c>
      <c r="AB266" s="86">
        <v>241903190</v>
      </c>
      <c r="AC266" s="86">
        <v>248426030</v>
      </c>
      <c r="AD266" s="86">
        <v>247579200</v>
      </c>
      <c r="AE266" s="86">
        <v>257995180</v>
      </c>
      <c r="AF266" s="86">
        <v>270025200</v>
      </c>
      <c r="AG266" s="86">
        <v>285336100</v>
      </c>
      <c r="AH266" s="86">
        <v>323984630</v>
      </c>
      <c r="AI266" s="13">
        <v>4.9898065100205002E-2</v>
      </c>
      <c r="AJ266" s="13">
        <v>0.13544914225714869</v>
      </c>
    </row>
    <row r="267" spans="1:36" ht="10.5" customHeight="1" x14ac:dyDescent="0.2">
      <c r="A267" s="14"/>
      <c r="B267" s="14"/>
      <c r="C267" s="14" t="s">
        <v>161</v>
      </c>
      <c r="D267" s="14"/>
      <c r="E267" s="14"/>
      <c r="F267" s="2"/>
      <c r="G267" s="11">
        <v>1376193</v>
      </c>
      <c r="H267" s="11">
        <v>1381042</v>
      </c>
      <c r="I267" s="11">
        <v>1299040</v>
      </c>
      <c r="J267" s="11">
        <v>1227850</v>
      </c>
      <c r="K267" s="11">
        <v>1291806</v>
      </c>
      <c r="L267" s="11">
        <v>1271210</v>
      </c>
      <c r="M267" s="11">
        <v>1175440</v>
      </c>
      <c r="N267" s="11">
        <v>1327280</v>
      </c>
      <c r="O267" s="11">
        <v>1353760</v>
      </c>
      <c r="P267" s="11">
        <v>1345670</v>
      </c>
      <c r="Q267" s="11">
        <v>1382920</v>
      </c>
      <c r="R267" s="11">
        <v>1550860</v>
      </c>
      <c r="S267" s="11">
        <v>1357840</v>
      </c>
      <c r="T267" s="11">
        <v>1331200</v>
      </c>
      <c r="U267" s="11">
        <v>1331200</v>
      </c>
      <c r="V267" s="11">
        <v>1367956</v>
      </c>
      <c r="W267" s="11">
        <v>1474423</v>
      </c>
      <c r="X267" s="11">
        <v>1629220</v>
      </c>
      <c r="Y267" s="86">
        <v>1424160</v>
      </c>
      <c r="Z267" s="86">
        <v>1416110</v>
      </c>
      <c r="AA267" s="86">
        <v>1421830</v>
      </c>
      <c r="AB267" s="86">
        <v>1438510</v>
      </c>
      <c r="AC267" s="86">
        <v>1451130</v>
      </c>
      <c r="AD267" s="86">
        <v>1423180</v>
      </c>
      <c r="AE267" s="86">
        <v>1418340</v>
      </c>
      <c r="AF267" s="86">
        <v>1417020</v>
      </c>
      <c r="AG267" s="86">
        <v>1414520</v>
      </c>
      <c r="AH267" s="86">
        <v>1456920</v>
      </c>
      <c r="AI267" s="13">
        <v>2.1217080923900955E-3</v>
      </c>
      <c r="AJ267" s="13">
        <v>2.9974832451997852E-2</v>
      </c>
    </row>
    <row r="268" spans="1:36" ht="10.5" customHeight="1" x14ac:dyDescent="0.2">
      <c r="A268" s="14"/>
      <c r="B268" s="14"/>
      <c r="C268" s="14" t="s">
        <v>162</v>
      </c>
      <c r="D268" s="14"/>
      <c r="E268" s="14"/>
      <c r="F268" s="2"/>
      <c r="G268" s="11">
        <v>762711</v>
      </c>
      <c r="H268" s="11">
        <v>796597</v>
      </c>
      <c r="I268" s="11">
        <v>756390</v>
      </c>
      <c r="J268" s="11">
        <v>661460</v>
      </c>
      <c r="K268" s="11">
        <v>718431</v>
      </c>
      <c r="L268" s="11">
        <v>713348</v>
      </c>
      <c r="M268" s="11">
        <v>677200</v>
      </c>
      <c r="N268" s="11">
        <v>686890</v>
      </c>
      <c r="O268" s="11">
        <v>692590</v>
      </c>
      <c r="P268" s="11">
        <v>699020</v>
      </c>
      <c r="Q268" s="11">
        <v>693770</v>
      </c>
      <c r="R268" s="11">
        <v>640950</v>
      </c>
      <c r="S268" s="11">
        <v>644580</v>
      </c>
      <c r="T268" s="11">
        <v>631475</v>
      </c>
      <c r="U268" s="11">
        <v>631475</v>
      </c>
      <c r="V268" s="11">
        <v>449182</v>
      </c>
      <c r="W268" s="11">
        <v>233871</v>
      </c>
      <c r="X268" s="11">
        <v>458460</v>
      </c>
      <c r="Y268" s="86">
        <v>770080</v>
      </c>
      <c r="Z268" s="86">
        <v>775280</v>
      </c>
      <c r="AA268" s="86">
        <v>764170</v>
      </c>
      <c r="AB268" s="86">
        <v>725440</v>
      </c>
      <c r="AC268" s="86">
        <v>755430</v>
      </c>
      <c r="AD268" s="86">
        <v>787890</v>
      </c>
      <c r="AE268" s="86">
        <v>782480</v>
      </c>
      <c r="AF268" s="86">
        <v>743900</v>
      </c>
      <c r="AG268" s="86">
        <v>749340</v>
      </c>
      <c r="AH268" s="86">
        <v>695050</v>
      </c>
      <c r="AI268" s="13">
        <v>-7.1070549002065775E-3</v>
      </c>
      <c r="AJ268" s="13">
        <v>-7.2450423038940934E-2</v>
      </c>
    </row>
    <row r="269" spans="1:36" ht="10.5" customHeight="1" x14ac:dyDescent="0.2">
      <c r="A269" s="14"/>
      <c r="B269" s="14"/>
      <c r="C269" s="14" t="s">
        <v>163</v>
      </c>
      <c r="D269" s="14"/>
      <c r="E269" s="14"/>
      <c r="F269" s="2"/>
      <c r="G269" s="11">
        <v>40131628</v>
      </c>
      <c r="H269" s="11">
        <v>44735331</v>
      </c>
      <c r="I269" s="11">
        <v>45441890</v>
      </c>
      <c r="J269" s="11">
        <v>46774160</v>
      </c>
      <c r="K269" s="11">
        <v>47304267</v>
      </c>
      <c r="L269" s="11">
        <v>48746035</v>
      </c>
      <c r="M269" s="11">
        <v>48792000</v>
      </c>
      <c r="N269" s="11">
        <v>52141530</v>
      </c>
      <c r="O269" s="11">
        <v>54840650</v>
      </c>
      <c r="P269" s="11">
        <v>57632190</v>
      </c>
      <c r="Q269" s="11">
        <v>58968880</v>
      </c>
      <c r="R269" s="11">
        <v>78865720</v>
      </c>
      <c r="S269" s="11">
        <v>75152150</v>
      </c>
      <c r="T269" s="11">
        <v>132173837</v>
      </c>
      <c r="U269" s="11">
        <v>132173837</v>
      </c>
      <c r="V269" s="11">
        <v>155381814</v>
      </c>
      <c r="W269" s="11">
        <v>161617077</v>
      </c>
      <c r="X269" s="11">
        <v>149134641</v>
      </c>
      <c r="Y269" s="86">
        <v>152184580</v>
      </c>
      <c r="Z269" s="86">
        <v>153931753</v>
      </c>
      <c r="AA269" s="86">
        <v>157000791</v>
      </c>
      <c r="AB269" s="86">
        <v>157728181</v>
      </c>
      <c r="AC269" s="86">
        <v>155976041</v>
      </c>
      <c r="AD269" s="86">
        <v>151331850</v>
      </c>
      <c r="AE269" s="86">
        <v>167723230</v>
      </c>
      <c r="AF269" s="86">
        <v>169938730</v>
      </c>
      <c r="AG269" s="86">
        <v>175069720</v>
      </c>
      <c r="AH269" s="86">
        <v>195803720</v>
      </c>
      <c r="AI269" s="13">
        <v>3.6697235944720408E-2</v>
      </c>
      <c r="AJ269" s="13">
        <v>0.1184328163659598</v>
      </c>
    </row>
    <row r="270" spans="1:36" ht="10.5" customHeight="1" x14ac:dyDescent="0.2">
      <c r="A270" s="14"/>
      <c r="B270" s="14"/>
      <c r="C270" s="14" t="s">
        <v>164</v>
      </c>
      <c r="D270" s="14"/>
      <c r="E270" s="14"/>
      <c r="F270" s="2"/>
      <c r="G270" s="11">
        <v>25936044</v>
      </c>
      <c r="H270" s="11">
        <v>29610910</v>
      </c>
      <c r="I270" s="11">
        <v>35535980</v>
      </c>
      <c r="J270" s="11">
        <v>38199200</v>
      </c>
      <c r="K270" s="11">
        <v>41519965</v>
      </c>
      <c r="L270" s="11">
        <v>42088550</v>
      </c>
      <c r="M270" s="11">
        <v>45141793</v>
      </c>
      <c r="N270" s="11">
        <v>49374490</v>
      </c>
      <c r="O270" s="11">
        <v>46684705</v>
      </c>
      <c r="P270" s="11">
        <v>52652153</v>
      </c>
      <c r="Q270" s="11">
        <v>52615030</v>
      </c>
      <c r="R270" s="11">
        <v>53091420</v>
      </c>
      <c r="S270" s="11">
        <v>51305100</v>
      </c>
      <c r="T270" s="11">
        <v>51479130</v>
      </c>
      <c r="U270" s="11">
        <v>53035290</v>
      </c>
      <c r="V270" s="11">
        <v>51126468</v>
      </c>
      <c r="W270" s="11">
        <v>51815239</v>
      </c>
      <c r="X270" s="11">
        <v>45453943</v>
      </c>
      <c r="Y270" s="86">
        <v>43201312</v>
      </c>
      <c r="Z270" s="86">
        <v>47741503</v>
      </c>
      <c r="AA270" s="86">
        <v>52980226</v>
      </c>
      <c r="AB270" s="86">
        <v>58616458</v>
      </c>
      <c r="AC270" s="86">
        <v>62985580</v>
      </c>
      <c r="AD270" s="86">
        <v>67488390</v>
      </c>
      <c r="AE270" s="86">
        <v>68498712</v>
      </c>
      <c r="AF270" s="86">
        <v>66902651</v>
      </c>
      <c r="AG270" s="86">
        <v>68330472</v>
      </c>
      <c r="AH270" s="86">
        <v>71693247</v>
      </c>
      <c r="AI270" s="13">
        <v>3.4133117483412745E-2</v>
      </c>
      <c r="AJ270" s="13">
        <v>4.9213402184606597E-2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2229060</v>
      </c>
      <c r="P271" s="11">
        <v>2243409</v>
      </c>
      <c r="Q271" s="11">
        <v>2199490</v>
      </c>
      <c r="R271" s="11">
        <v>1379095</v>
      </c>
      <c r="S271" s="11">
        <v>2739710</v>
      </c>
      <c r="T271" s="11">
        <v>3452610</v>
      </c>
      <c r="U271" s="11">
        <v>3971755</v>
      </c>
      <c r="V271" s="11">
        <v>4275181</v>
      </c>
      <c r="W271" s="11">
        <v>4606518</v>
      </c>
      <c r="X271" s="11">
        <v>3930245</v>
      </c>
      <c r="Y271" s="86">
        <v>3550230</v>
      </c>
      <c r="Z271" s="86">
        <v>4143810</v>
      </c>
      <c r="AA271" s="86">
        <v>4147296</v>
      </c>
      <c r="AB271" s="86">
        <v>4192220</v>
      </c>
      <c r="AC271" s="86">
        <v>4036640</v>
      </c>
      <c r="AD271" s="86">
        <v>4349710</v>
      </c>
      <c r="AE271" s="86">
        <v>4561005</v>
      </c>
      <c r="AF271" s="86">
        <v>4343690</v>
      </c>
      <c r="AG271" s="86">
        <v>2710820</v>
      </c>
      <c r="AH271" s="86">
        <v>3236170</v>
      </c>
      <c r="AI271" s="13">
        <v>-4.2222691339272256E-2</v>
      </c>
      <c r="AJ271" s="13">
        <v>0.19379744874244695</v>
      </c>
    </row>
    <row r="272" spans="1:36" ht="10.5" customHeight="1" x14ac:dyDescent="0.2">
      <c r="A272" s="14"/>
      <c r="B272" s="14"/>
      <c r="C272" s="14" t="s">
        <v>166</v>
      </c>
      <c r="D272" s="14"/>
      <c r="E272" s="14"/>
      <c r="F272" s="2"/>
      <c r="G272" s="11">
        <v>33467280</v>
      </c>
      <c r="H272" s="11">
        <v>33259530</v>
      </c>
      <c r="I272" s="11">
        <v>30959753.350584306</v>
      </c>
      <c r="J272" s="11">
        <v>28895835.622768741</v>
      </c>
      <c r="K272" s="11">
        <v>30470418</v>
      </c>
      <c r="L272" s="11">
        <v>30276890</v>
      </c>
      <c r="M272" s="11">
        <v>29158018</v>
      </c>
      <c r="N272" s="11">
        <v>27562790</v>
      </c>
      <c r="O272" s="11">
        <v>27830660</v>
      </c>
      <c r="P272" s="11">
        <v>27733980</v>
      </c>
      <c r="Q272" s="11">
        <v>28054040</v>
      </c>
      <c r="R272" s="11">
        <v>27497420</v>
      </c>
      <c r="S272" s="11">
        <v>25907480</v>
      </c>
      <c r="T272" s="11">
        <v>23799750</v>
      </c>
      <c r="U272" s="11">
        <v>21177560</v>
      </c>
      <c r="V272" s="11">
        <v>21733020</v>
      </c>
      <c r="W272" s="11">
        <v>21853990</v>
      </c>
      <c r="X272" s="11">
        <v>20567940</v>
      </c>
      <c r="Y272" s="86">
        <v>20663890</v>
      </c>
      <c r="Z272" s="86">
        <v>20152720</v>
      </c>
      <c r="AA272" s="86">
        <v>20170800</v>
      </c>
      <c r="AB272" s="86">
        <v>20020570</v>
      </c>
      <c r="AC272" s="86">
        <v>19936910</v>
      </c>
      <c r="AD272" s="86">
        <v>20504520</v>
      </c>
      <c r="AE272" s="86">
        <v>19714260</v>
      </c>
      <c r="AF272" s="86">
        <v>20481220</v>
      </c>
      <c r="AG272" s="86">
        <v>21844600</v>
      </c>
      <c r="AH272" s="86">
        <v>23954410</v>
      </c>
      <c r="AI272" s="13">
        <v>3.0350153424739013E-2</v>
      </c>
      <c r="AJ272" s="13">
        <v>9.6582679472272323E-2</v>
      </c>
    </row>
    <row r="273" spans="1:43" ht="10.5" customHeight="1" x14ac:dyDescent="0.2">
      <c r="A273" s="14"/>
      <c r="B273" s="14"/>
      <c r="C273" s="14" t="s">
        <v>167</v>
      </c>
      <c r="D273" s="14"/>
      <c r="E273" s="14"/>
      <c r="F273" s="2"/>
      <c r="G273" s="11">
        <v>10418410</v>
      </c>
      <c r="H273" s="11">
        <v>10721330</v>
      </c>
      <c r="I273" s="11">
        <v>11749190</v>
      </c>
      <c r="J273" s="11">
        <v>12707170</v>
      </c>
      <c r="K273" s="11">
        <v>13514100</v>
      </c>
      <c r="L273" s="11">
        <v>14342160</v>
      </c>
      <c r="M273" s="11">
        <v>14568370</v>
      </c>
      <c r="N273" s="11">
        <v>15330990</v>
      </c>
      <c r="O273" s="11">
        <v>16806890</v>
      </c>
      <c r="P273" s="11">
        <v>15904340</v>
      </c>
      <c r="Q273" s="11">
        <v>18534280</v>
      </c>
      <c r="R273" s="11">
        <v>16897410</v>
      </c>
      <c r="S273" s="11">
        <v>17153500</v>
      </c>
      <c r="T273" s="11">
        <v>17210490</v>
      </c>
      <c r="U273" s="11">
        <v>18500510</v>
      </c>
      <c r="V273" s="11">
        <v>19095730</v>
      </c>
      <c r="W273" s="11">
        <v>19523389</v>
      </c>
      <c r="X273" s="11">
        <v>20247891</v>
      </c>
      <c r="Y273" s="86">
        <v>23344680</v>
      </c>
      <c r="Z273" s="86">
        <v>22785367</v>
      </c>
      <c r="AA273" s="86">
        <v>23946226</v>
      </c>
      <c r="AB273" s="86">
        <v>24473199</v>
      </c>
      <c r="AC273" s="86">
        <v>24971820</v>
      </c>
      <c r="AD273" s="86">
        <v>25394740</v>
      </c>
      <c r="AE273" s="86">
        <v>27205980</v>
      </c>
      <c r="AF273" s="86">
        <v>27506390</v>
      </c>
      <c r="AG273" s="86">
        <v>30928180</v>
      </c>
      <c r="AH273" s="86">
        <v>36396400</v>
      </c>
      <c r="AI273" s="13">
        <v>6.8385408375505108E-2</v>
      </c>
      <c r="AJ273" s="13">
        <v>0.17680380804819423</v>
      </c>
    </row>
    <row r="274" spans="1:43" ht="10.5" customHeight="1" x14ac:dyDescent="0.2">
      <c r="A274" s="14"/>
      <c r="B274" s="14"/>
      <c r="C274" s="14" t="s">
        <v>168</v>
      </c>
      <c r="D274" s="14"/>
      <c r="E274" s="14"/>
      <c r="F274" s="2"/>
      <c r="G274" s="11">
        <v>5830830</v>
      </c>
      <c r="H274" s="11">
        <v>6251260</v>
      </c>
      <c r="I274" s="11">
        <v>6491240</v>
      </c>
      <c r="J274" s="11">
        <v>6946780</v>
      </c>
      <c r="K274" s="11">
        <v>6942190</v>
      </c>
      <c r="L274" s="11">
        <v>7537850</v>
      </c>
      <c r="M274" s="11">
        <v>8695890</v>
      </c>
      <c r="N274" s="11">
        <v>10276820</v>
      </c>
      <c r="O274" s="11">
        <v>7238170</v>
      </c>
      <c r="P274" s="11">
        <v>7113630</v>
      </c>
      <c r="Q274" s="11">
        <v>5868631</v>
      </c>
      <c r="R274" s="11">
        <v>6755500</v>
      </c>
      <c r="S274" s="11">
        <v>6510000</v>
      </c>
      <c r="T274" s="11">
        <v>7240690</v>
      </c>
      <c r="U274" s="11">
        <v>7579429</v>
      </c>
      <c r="V274" s="11">
        <v>7964853</v>
      </c>
      <c r="W274" s="11">
        <v>7990559</v>
      </c>
      <c r="X274" s="11">
        <v>8116421</v>
      </c>
      <c r="Y274" s="86">
        <v>7741859</v>
      </c>
      <c r="Z274" s="86">
        <v>7705146</v>
      </c>
      <c r="AA274" s="86">
        <v>7259971</v>
      </c>
      <c r="AB274" s="86">
        <v>8054160</v>
      </c>
      <c r="AC274" s="86">
        <v>7511254</v>
      </c>
      <c r="AD274" s="86">
        <v>8216844</v>
      </c>
      <c r="AE274" s="86">
        <v>8986417</v>
      </c>
      <c r="AF274" s="86">
        <v>11879699</v>
      </c>
      <c r="AG274" s="86">
        <v>13933939</v>
      </c>
      <c r="AH274" s="86">
        <v>12759339</v>
      </c>
      <c r="AI274" s="13">
        <v>7.9695572753965216E-2</v>
      </c>
      <c r="AJ274" s="13">
        <v>-8.4297771075357797E-2</v>
      </c>
    </row>
    <row r="275" spans="1:43" ht="10.5" customHeight="1" x14ac:dyDescent="0.2">
      <c r="A275" s="8"/>
      <c r="B275" s="8"/>
      <c r="C275" s="11" t="s">
        <v>169</v>
      </c>
      <c r="D275" s="80"/>
      <c r="E275" s="14"/>
      <c r="F275" s="2"/>
      <c r="G275" s="12">
        <v>0</v>
      </c>
      <c r="H275" s="12">
        <v>0</v>
      </c>
      <c r="I275" s="12">
        <v>0</v>
      </c>
      <c r="J275" s="12">
        <v>0</v>
      </c>
      <c r="K275" s="12">
        <v>0</v>
      </c>
      <c r="L275" s="12">
        <v>78830</v>
      </c>
      <c r="M275" s="12">
        <v>349740</v>
      </c>
      <c r="N275" s="12">
        <v>645310</v>
      </c>
      <c r="O275" s="12">
        <v>669000</v>
      </c>
      <c r="P275" s="12">
        <v>801250</v>
      </c>
      <c r="Q275" s="12">
        <v>893800</v>
      </c>
      <c r="R275" s="12">
        <v>802060</v>
      </c>
      <c r="S275" s="12">
        <v>1163190</v>
      </c>
      <c r="T275" s="12">
        <v>706830</v>
      </c>
      <c r="U275" s="12">
        <v>761580</v>
      </c>
      <c r="V275" s="12">
        <v>1116821</v>
      </c>
      <c r="W275" s="12">
        <v>1114901</v>
      </c>
      <c r="X275" s="12">
        <v>952616</v>
      </c>
      <c r="Y275" s="86">
        <v>784483</v>
      </c>
      <c r="Z275" s="86">
        <v>726543</v>
      </c>
      <c r="AA275" s="86">
        <v>783940</v>
      </c>
      <c r="AB275" s="86">
        <v>811013</v>
      </c>
      <c r="AC275" s="86">
        <v>885568</v>
      </c>
      <c r="AD275" s="86">
        <v>881688</v>
      </c>
      <c r="AE275" s="86">
        <v>911852</v>
      </c>
      <c r="AF275" s="86">
        <v>1326403</v>
      </c>
      <c r="AG275" s="86">
        <v>1620739</v>
      </c>
      <c r="AH275" s="86">
        <v>909129</v>
      </c>
      <c r="AI275" s="13">
        <v>1.9216117026726209E-2</v>
      </c>
      <c r="AJ275" s="13">
        <v>-0.43906514250598028</v>
      </c>
    </row>
    <row r="276" spans="1:43" ht="10.5" customHeight="1" x14ac:dyDescent="0.2">
      <c r="A276" s="8"/>
      <c r="B276" s="8"/>
      <c r="C276" s="11" t="s">
        <v>170</v>
      </c>
      <c r="D276" s="80"/>
      <c r="E276" s="14"/>
      <c r="F276" s="2"/>
      <c r="G276" s="12">
        <v>0</v>
      </c>
      <c r="H276" s="12">
        <v>0</v>
      </c>
      <c r="I276" s="12">
        <v>0</v>
      </c>
      <c r="J276" s="12">
        <v>0</v>
      </c>
      <c r="K276" s="12">
        <v>0</v>
      </c>
      <c r="L276" s="12">
        <v>4807610</v>
      </c>
      <c r="M276" s="12">
        <v>7958832</v>
      </c>
      <c r="N276" s="12">
        <v>8893323</v>
      </c>
      <c r="O276" s="12">
        <v>9277755</v>
      </c>
      <c r="P276" s="12">
        <v>10382600</v>
      </c>
      <c r="Q276" s="12">
        <v>12026828</v>
      </c>
      <c r="R276" s="12">
        <v>13596130</v>
      </c>
      <c r="S276" s="12">
        <v>12976900</v>
      </c>
      <c r="T276" s="12">
        <v>14367990</v>
      </c>
      <c r="U276" s="12">
        <v>16142427</v>
      </c>
      <c r="V276" s="12">
        <v>19347180</v>
      </c>
      <c r="W276" s="12">
        <v>16490568</v>
      </c>
      <c r="X276" s="12">
        <v>19971761</v>
      </c>
      <c r="Y276" s="86">
        <v>21332070</v>
      </c>
      <c r="Z276" s="86">
        <v>21496015</v>
      </c>
      <c r="AA276" s="86">
        <v>20914070</v>
      </c>
      <c r="AB276" s="86">
        <v>19612650</v>
      </c>
      <c r="AC276" s="86">
        <v>19031422</v>
      </c>
      <c r="AD276" s="86">
        <v>19334074</v>
      </c>
      <c r="AE276" s="86">
        <v>22927546</v>
      </c>
      <c r="AF276" s="86">
        <v>24379702</v>
      </c>
      <c r="AG276" s="86">
        <v>23220620</v>
      </c>
      <c r="AH276" s="86">
        <v>27312335</v>
      </c>
      <c r="AI276" s="13">
        <v>5.6745544512848189E-2</v>
      </c>
      <c r="AJ276" s="13">
        <v>0.17621041126378192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229.70588235294119</v>
      </c>
      <c r="H279" s="93">
        <v>234.3</v>
      </c>
      <c r="I279" s="93">
        <v>239.6</v>
      </c>
      <c r="J279" s="93">
        <v>252.1</v>
      </c>
      <c r="K279" s="93">
        <v>256.5</v>
      </c>
      <c r="L279" s="93">
        <v>278</v>
      </c>
      <c r="M279" s="93">
        <v>280.72500000000002</v>
      </c>
      <c r="N279" s="93">
        <v>280.10000000000002</v>
      </c>
      <c r="O279" s="93">
        <v>300.67500000000001</v>
      </c>
      <c r="P279" s="93">
        <v>314.02</v>
      </c>
      <c r="Q279" s="93">
        <v>334.95238095238091</v>
      </c>
      <c r="R279" s="93">
        <v>346.05714285714294</v>
      </c>
      <c r="S279" s="93">
        <v>307.42380952380961</v>
      </c>
      <c r="T279" s="93">
        <v>329.93200000000002</v>
      </c>
      <c r="U279" s="93">
        <v>338.07368421052621</v>
      </c>
      <c r="V279" s="93">
        <v>357.67200000000014</v>
      </c>
      <c r="W279" s="93">
        <v>357.03600000000012</v>
      </c>
      <c r="X279" s="93">
        <v>361.65</v>
      </c>
      <c r="Y279" s="93">
        <v>357.02692307692308</v>
      </c>
      <c r="Z279" s="93">
        <v>352.5</v>
      </c>
      <c r="AA279" s="93">
        <v>360.2</v>
      </c>
      <c r="AB279" s="93">
        <v>344.04413312672784</v>
      </c>
      <c r="AC279" s="93">
        <v>350.23248014590649</v>
      </c>
      <c r="AD279" s="93">
        <v>354.8673381485039</v>
      </c>
      <c r="AE279" s="93">
        <v>355.31959195224243</v>
      </c>
      <c r="AF279" s="93">
        <v>349.39041181905475</v>
      </c>
      <c r="AG279" s="93">
        <v>360.99753425748577</v>
      </c>
      <c r="AH279" s="93">
        <v>359.62235652839507</v>
      </c>
      <c r="AI279" s="10">
        <v>7.4080595877092925E-3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7799C-D136-499A-9EBB-717DCAA012C0}">
  <sheetPr codeName="Sheet20"/>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855468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242</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26678241</v>
      </c>
      <c r="H5" s="5">
        <v>28504115</v>
      </c>
      <c r="I5" s="5">
        <v>34757618</v>
      </c>
      <c r="J5" s="5">
        <v>33009009</v>
      </c>
      <c r="K5" s="5">
        <f t="shared" ref="K5:Q5" si="0">SUM(K62,K119,K176)</f>
        <v>34542173</v>
      </c>
      <c r="L5" s="5">
        <f t="shared" si="0"/>
        <v>36284587</v>
      </c>
      <c r="M5" s="5">
        <f t="shared" si="0"/>
        <v>56521237</v>
      </c>
      <c r="N5" s="5">
        <f t="shared" si="0"/>
        <v>41128358</v>
      </c>
      <c r="O5" s="5">
        <f t="shared" si="0"/>
        <v>45647731.230000004</v>
      </c>
      <c r="P5" s="5">
        <f t="shared" si="0"/>
        <v>47183947</v>
      </c>
      <c r="Q5" s="5">
        <f t="shared" si="0"/>
        <v>47671877</v>
      </c>
      <c r="R5" s="5">
        <f t="shared" ref="R5:AA5" si="1">SUM(R62,R119,R176,R233)</f>
        <v>62273393</v>
      </c>
      <c r="S5" s="5">
        <f t="shared" si="1"/>
        <v>61574651.129999995</v>
      </c>
      <c r="T5" s="5">
        <f t="shared" si="1"/>
        <v>65624820</v>
      </c>
      <c r="U5" s="5">
        <f t="shared" si="1"/>
        <v>67117853</v>
      </c>
      <c r="V5" s="5">
        <f t="shared" si="1"/>
        <v>66291660</v>
      </c>
      <c r="W5" s="5">
        <f t="shared" si="1"/>
        <v>74920122.5</v>
      </c>
      <c r="X5" s="5">
        <f t="shared" si="1"/>
        <v>76624901</v>
      </c>
      <c r="Y5" s="5">
        <f t="shared" si="1"/>
        <v>74669028.842337728</v>
      </c>
      <c r="Z5" s="5">
        <f t="shared" si="1"/>
        <v>76382377.482263312</v>
      </c>
      <c r="AA5" s="5">
        <f t="shared" si="1"/>
        <v>79432808.430000007</v>
      </c>
      <c r="AB5" s="5">
        <v>78573052.859999999</v>
      </c>
      <c r="AC5" s="5">
        <v>82822861.000197351</v>
      </c>
      <c r="AD5" s="5">
        <v>78023149</v>
      </c>
      <c r="AE5" s="5">
        <v>78822459.527101547</v>
      </c>
      <c r="AF5" s="5">
        <v>81460023.370000005</v>
      </c>
      <c r="AG5" s="5">
        <v>89468494.608223975</v>
      </c>
      <c r="AH5" s="5">
        <v>133454221.2</v>
      </c>
      <c r="AI5" s="10">
        <v>9.2302970285878638E-2</v>
      </c>
      <c r="AJ5" s="10">
        <v>0.4916336950161766</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12056228</v>
      </c>
      <c r="H7" s="12">
        <v>12785430</v>
      </c>
      <c r="I7" s="12">
        <v>13203781</v>
      </c>
      <c r="J7" s="12">
        <v>14553589</v>
      </c>
      <c r="K7" s="12">
        <f t="shared" ref="K7:AA17" si="2">SUM(K64,K121,K178)</f>
        <v>15240744</v>
      </c>
      <c r="L7" s="12">
        <f t="shared" si="2"/>
        <v>15654768</v>
      </c>
      <c r="M7" s="12">
        <f t="shared" si="2"/>
        <v>35435132</v>
      </c>
      <c r="N7" s="12">
        <f t="shared" si="2"/>
        <v>18270785</v>
      </c>
      <c r="O7" s="12">
        <f t="shared" si="2"/>
        <v>19154560.52</v>
      </c>
      <c r="P7" s="12">
        <f t="shared" si="2"/>
        <v>18053679</v>
      </c>
      <c r="Q7" s="12">
        <f t="shared" si="2"/>
        <v>19194191</v>
      </c>
      <c r="R7" s="12">
        <f t="shared" si="2"/>
        <v>21327766</v>
      </c>
      <c r="S7" s="12">
        <f t="shared" si="2"/>
        <v>21124884.359999999</v>
      </c>
      <c r="T7" s="12">
        <f t="shared" si="2"/>
        <v>22912244</v>
      </c>
      <c r="U7" s="12">
        <f t="shared" si="2"/>
        <v>25119812</v>
      </c>
      <c r="V7" s="12">
        <f t="shared" si="2"/>
        <v>23441208</v>
      </c>
      <c r="W7" s="12">
        <f t="shared" si="2"/>
        <v>28340333</v>
      </c>
      <c r="X7" s="12">
        <f t="shared" si="2"/>
        <v>29182813</v>
      </c>
      <c r="Y7" s="12">
        <f t="shared" si="2"/>
        <v>25659100</v>
      </c>
      <c r="Z7" s="12">
        <f t="shared" si="2"/>
        <v>26590042</v>
      </c>
      <c r="AA7" s="12">
        <f t="shared" si="2"/>
        <v>30203018</v>
      </c>
      <c r="AB7" s="12">
        <v>27596105</v>
      </c>
      <c r="AC7" s="12">
        <v>28788460</v>
      </c>
      <c r="AD7" s="12">
        <v>27588019</v>
      </c>
      <c r="AE7" s="12">
        <v>28227356</v>
      </c>
      <c r="AF7" s="12">
        <v>26585563</v>
      </c>
      <c r="AG7" s="12">
        <v>29698954</v>
      </c>
      <c r="AH7" s="12">
        <v>91554025</v>
      </c>
      <c r="AI7" s="13">
        <v>0.22125102775873562</v>
      </c>
      <c r="AJ7" s="13">
        <v>2.0827356747985131</v>
      </c>
    </row>
    <row r="8" spans="1:36" ht="10.5" customHeight="1" x14ac:dyDescent="0.2">
      <c r="A8" s="11"/>
      <c r="B8" s="11"/>
      <c r="C8" s="11" t="s">
        <v>36</v>
      </c>
      <c r="D8" s="11"/>
      <c r="E8" s="11"/>
      <c r="F8" s="2"/>
      <c r="G8" s="12">
        <v>8130335</v>
      </c>
      <c r="H8" s="12">
        <v>8514316</v>
      </c>
      <c r="I8" s="12">
        <v>9263620</v>
      </c>
      <c r="J8" s="12">
        <v>9604583</v>
      </c>
      <c r="K8" s="12">
        <f t="shared" si="2"/>
        <v>10066030</v>
      </c>
      <c r="L8" s="12">
        <f t="shared" si="2"/>
        <v>9722551</v>
      </c>
      <c r="M8" s="12">
        <f t="shared" si="2"/>
        <v>10861673</v>
      </c>
      <c r="N8" s="12">
        <f t="shared" si="2"/>
        <v>12036396</v>
      </c>
      <c r="O8" s="12">
        <f t="shared" si="2"/>
        <v>12271536.52</v>
      </c>
      <c r="P8" s="12">
        <f t="shared" si="2"/>
        <v>13080811</v>
      </c>
      <c r="Q8" s="12">
        <f t="shared" si="2"/>
        <v>13405354</v>
      </c>
      <c r="R8" s="12">
        <f t="shared" si="2"/>
        <v>14736939</v>
      </c>
      <c r="S8" s="12">
        <f t="shared" si="2"/>
        <v>13945705.359999999</v>
      </c>
      <c r="T8" s="12">
        <f t="shared" si="2"/>
        <v>15134088</v>
      </c>
      <c r="U8" s="12">
        <f t="shared" si="2"/>
        <v>16843913</v>
      </c>
      <c r="V8" s="12">
        <f t="shared" si="2"/>
        <v>15781309</v>
      </c>
      <c r="W8" s="12">
        <f t="shared" si="2"/>
        <v>16147474</v>
      </c>
      <c r="X8" s="12">
        <f t="shared" si="2"/>
        <v>17689785</v>
      </c>
      <c r="Y8" s="12">
        <f t="shared" si="2"/>
        <v>17214933</v>
      </c>
      <c r="Z8" s="12">
        <f t="shared" si="2"/>
        <v>17682624</v>
      </c>
      <c r="AA8" s="12">
        <f t="shared" si="2"/>
        <v>17596906</v>
      </c>
      <c r="AB8" s="12">
        <v>18391584</v>
      </c>
      <c r="AC8" s="12">
        <v>17001828</v>
      </c>
      <c r="AD8" s="12">
        <v>17371099</v>
      </c>
      <c r="AE8" s="12">
        <v>17396465</v>
      </c>
      <c r="AF8" s="12">
        <v>17659318</v>
      </c>
      <c r="AG8" s="12">
        <v>18183901</v>
      </c>
      <c r="AH8" s="12">
        <v>20675328</v>
      </c>
      <c r="AI8" s="13">
        <v>1.9699513662887469E-2</v>
      </c>
      <c r="AJ8" s="13">
        <v>0.13701278949989884</v>
      </c>
    </row>
    <row r="9" spans="1:36" ht="10.5" customHeight="1" x14ac:dyDescent="0.2">
      <c r="A9" s="11"/>
      <c r="B9" s="11"/>
      <c r="C9" s="11"/>
      <c r="D9" s="11" t="s">
        <v>37</v>
      </c>
      <c r="E9" s="11"/>
      <c r="F9" s="2"/>
      <c r="G9" s="12">
        <v>7782757</v>
      </c>
      <c r="H9" s="12">
        <v>8315112</v>
      </c>
      <c r="I9" s="12">
        <v>9045432</v>
      </c>
      <c r="J9" s="12">
        <v>9308696</v>
      </c>
      <c r="K9" s="12">
        <f t="shared" si="2"/>
        <v>9808324</v>
      </c>
      <c r="L9" s="12">
        <f t="shared" si="2"/>
        <v>9517720</v>
      </c>
      <c r="M9" s="12">
        <f t="shared" si="2"/>
        <v>10535704</v>
      </c>
      <c r="N9" s="12">
        <f t="shared" si="2"/>
        <v>11619474</v>
      </c>
      <c r="O9" s="12">
        <f t="shared" si="2"/>
        <v>11834203.870000001</v>
      </c>
      <c r="P9" s="12">
        <f t="shared" si="2"/>
        <v>12614928</v>
      </c>
      <c r="Q9" s="12">
        <f t="shared" si="2"/>
        <v>12790915</v>
      </c>
      <c r="R9" s="12">
        <f t="shared" si="2"/>
        <v>14012725</v>
      </c>
      <c r="S9" s="12">
        <f t="shared" si="2"/>
        <v>13481400.82</v>
      </c>
      <c r="T9" s="12">
        <f t="shared" si="2"/>
        <v>14387174</v>
      </c>
      <c r="U9" s="12">
        <f t="shared" si="2"/>
        <v>16255148</v>
      </c>
      <c r="V9" s="12">
        <f t="shared" si="2"/>
        <v>15196708</v>
      </c>
      <c r="W9" s="12">
        <f t="shared" si="2"/>
        <v>15521175</v>
      </c>
      <c r="X9" s="12">
        <f t="shared" si="2"/>
        <v>16320166</v>
      </c>
      <c r="Y9" s="12">
        <f t="shared" si="2"/>
        <v>16588351</v>
      </c>
      <c r="Z9" s="12">
        <f t="shared" si="2"/>
        <v>17059262</v>
      </c>
      <c r="AA9" s="12">
        <f t="shared" si="2"/>
        <v>16982720</v>
      </c>
      <c r="AB9" s="12">
        <v>17710895</v>
      </c>
      <c r="AC9" s="12">
        <v>16475612</v>
      </c>
      <c r="AD9" s="12">
        <v>16882849</v>
      </c>
      <c r="AE9" s="12">
        <v>16795280</v>
      </c>
      <c r="AF9" s="12">
        <v>17168780</v>
      </c>
      <c r="AG9" s="12">
        <v>17613671</v>
      </c>
      <c r="AH9" s="12">
        <v>20124379</v>
      </c>
      <c r="AI9" s="13">
        <v>2.1520288399316856E-2</v>
      </c>
      <c r="AJ9" s="13">
        <v>0.14254314163129311</v>
      </c>
    </row>
    <row r="10" spans="1:36" ht="10.5" customHeight="1" x14ac:dyDescent="0.2">
      <c r="A10" s="11"/>
      <c r="B10" s="11"/>
      <c r="C10" s="14"/>
      <c r="D10" s="11" t="s">
        <v>38</v>
      </c>
      <c r="E10" s="11"/>
      <c r="F10" s="2"/>
      <c r="G10" s="12">
        <v>0</v>
      </c>
      <c r="H10" s="12">
        <v>0</v>
      </c>
      <c r="I10" s="12">
        <v>0</v>
      </c>
      <c r="J10" s="12">
        <v>0</v>
      </c>
      <c r="K10" s="12">
        <f t="shared" si="2"/>
        <v>0</v>
      </c>
      <c r="L10" s="12">
        <f t="shared" si="2"/>
        <v>0</v>
      </c>
      <c r="M10" s="12">
        <f t="shared" si="2"/>
        <v>5945</v>
      </c>
      <c r="N10" s="12">
        <f t="shared" si="2"/>
        <v>24948</v>
      </c>
      <c r="O10" s="12">
        <f t="shared" si="2"/>
        <v>22090.080000000002</v>
      </c>
      <c r="P10" s="12">
        <f t="shared" si="2"/>
        <v>44527</v>
      </c>
      <c r="Q10" s="12">
        <f t="shared" si="2"/>
        <v>45574</v>
      </c>
      <c r="R10" s="12">
        <f t="shared" si="2"/>
        <v>120766</v>
      </c>
      <c r="S10" s="12">
        <f t="shared" si="2"/>
        <v>37329.449999999997</v>
      </c>
      <c r="T10" s="12">
        <f t="shared" si="2"/>
        <v>65007</v>
      </c>
      <c r="U10" s="12">
        <f t="shared" si="2"/>
        <v>15874</v>
      </c>
      <c r="V10" s="12">
        <f t="shared" si="2"/>
        <v>9994</v>
      </c>
      <c r="W10" s="12">
        <f t="shared" si="2"/>
        <v>60978</v>
      </c>
      <c r="X10" s="12">
        <f t="shared" si="2"/>
        <v>117806</v>
      </c>
      <c r="Y10" s="12">
        <f t="shared" si="2"/>
        <v>232141</v>
      </c>
      <c r="Z10" s="12">
        <f t="shared" si="2"/>
        <v>86130</v>
      </c>
      <c r="AA10" s="12">
        <f t="shared" si="2"/>
        <v>173912</v>
      </c>
      <c r="AB10" s="12">
        <v>70025</v>
      </c>
      <c r="AC10" s="12">
        <v>147302</v>
      </c>
      <c r="AD10" s="12">
        <v>110177</v>
      </c>
      <c r="AE10" s="12">
        <v>224154</v>
      </c>
      <c r="AF10" s="12">
        <v>103575</v>
      </c>
      <c r="AG10" s="12">
        <v>87382</v>
      </c>
      <c r="AH10" s="12">
        <v>192566</v>
      </c>
      <c r="AI10" s="13">
        <v>0.18364394821904395</v>
      </c>
      <c r="AJ10" s="13">
        <v>1.2037261678606579</v>
      </c>
    </row>
    <row r="11" spans="1:36" ht="10.5" customHeight="1" x14ac:dyDescent="0.2">
      <c r="A11" s="11"/>
      <c r="B11" s="11"/>
      <c r="C11" s="14"/>
      <c r="D11" s="11" t="s">
        <v>39</v>
      </c>
      <c r="E11" s="11"/>
      <c r="F11" s="2"/>
      <c r="G11" s="12">
        <v>347578</v>
      </c>
      <c r="H11" s="12">
        <v>199204</v>
      </c>
      <c r="I11" s="12">
        <v>218188</v>
      </c>
      <c r="J11" s="12">
        <v>295887</v>
      </c>
      <c r="K11" s="12">
        <f t="shared" si="2"/>
        <v>257706</v>
      </c>
      <c r="L11" s="12">
        <f t="shared" si="2"/>
        <v>204831</v>
      </c>
      <c r="M11" s="12">
        <f t="shared" si="2"/>
        <v>320024</v>
      </c>
      <c r="N11" s="12">
        <f t="shared" si="2"/>
        <v>391974</v>
      </c>
      <c r="O11" s="12">
        <f t="shared" si="2"/>
        <v>415242.57</v>
      </c>
      <c r="P11" s="12">
        <f t="shared" si="2"/>
        <v>421356</v>
      </c>
      <c r="Q11" s="12">
        <f t="shared" si="2"/>
        <v>568865</v>
      </c>
      <c r="R11" s="12">
        <f t="shared" si="2"/>
        <v>603448</v>
      </c>
      <c r="S11" s="12">
        <f t="shared" si="2"/>
        <v>426975.08999999997</v>
      </c>
      <c r="T11" s="12">
        <f t="shared" si="2"/>
        <v>681907</v>
      </c>
      <c r="U11" s="12">
        <f t="shared" si="2"/>
        <v>572891</v>
      </c>
      <c r="V11" s="12">
        <f t="shared" si="2"/>
        <v>574607</v>
      </c>
      <c r="W11" s="12">
        <f t="shared" si="2"/>
        <v>565321</v>
      </c>
      <c r="X11" s="12">
        <f t="shared" si="2"/>
        <v>1251813</v>
      </c>
      <c r="Y11" s="12">
        <f t="shared" si="2"/>
        <v>394441</v>
      </c>
      <c r="Z11" s="12">
        <f t="shared" si="2"/>
        <v>537232</v>
      </c>
      <c r="AA11" s="12">
        <f t="shared" si="2"/>
        <v>440274</v>
      </c>
      <c r="AB11" s="12">
        <v>610664</v>
      </c>
      <c r="AC11" s="12">
        <v>378914</v>
      </c>
      <c r="AD11" s="12">
        <v>378073</v>
      </c>
      <c r="AE11" s="12">
        <v>377031</v>
      </c>
      <c r="AF11" s="12">
        <v>386963</v>
      </c>
      <c r="AG11" s="12">
        <v>482848</v>
      </c>
      <c r="AH11" s="12">
        <v>358383</v>
      </c>
      <c r="AI11" s="13">
        <v>-8.4993497462970358E-2</v>
      </c>
      <c r="AJ11" s="13">
        <v>-0.25777263238120485</v>
      </c>
    </row>
    <row r="12" spans="1:36" ht="10.5" customHeight="1" x14ac:dyDescent="0.2">
      <c r="A12" s="11"/>
      <c r="B12" s="14"/>
      <c r="C12" s="11" t="s">
        <v>40</v>
      </c>
      <c r="D12" s="11"/>
      <c r="E12" s="11"/>
      <c r="F12" s="2"/>
      <c r="G12" s="12">
        <v>466664</v>
      </c>
      <c r="H12" s="12">
        <v>689626</v>
      </c>
      <c r="I12" s="12">
        <v>701105</v>
      </c>
      <c r="J12" s="12">
        <v>639865</v>
      </c>
      <c r="K12" s="12">
        <f t="shared" si="2"/>
        <v>621363</v>
      </c>
      <c r="L12" s="12">
        <f t="shared" si="2"/>
        <v>912092</v>
      </c>
      <c r="M12" s="12">
        <f t="shared" si="2"/>
        <v>707332</v>
      </c>
      <c r="N12" s="12">
        <f t="shared" si="2"/>
        <v>617883</v>
      </c>
      <c r="O12" s="12">
        <f t="shared" si="2"/>
        <v>687635</v>
      </c>
      <c r="P12" s="12">
        <f t="shared" si="2"/>
        <v>665212</v>
      </c>
      <c r="Q12" s="12">
        <f t="shared" si="2"/>
        <v>871022</v>
      </c>
      <c r="R12" s="12">
        <f t="shared" si="2"/>
        <v>846712</v>
      </c>
      <c r="S12" s="12">
        <f t="shared" si="2"/>
        <v>828303</v>
      </c>
      <c r="T12" s="12">
        <f t="shared" si="2"/>
        <v>962145</v>
      </c>
      <c r="U12" s="12">
        <f t="shared" si="2"/>
        <v>1451237</v>
      </c>
      <c r="V12" s="12">
        <f t="shared" si="2"/>
        <v>1124630</v>
      </c>
      <c r="W12" s="12">
        <f t="shared" si="2"/>
        <v>1293713</v>
      </c>
      <c r="X12" s="12">
        <f t="shared" si="2"/>
        <v>1119839</v>
      </c>
      <c r="Y12" s="12">
        <f t="shared" si="2"/>
        <v>1220774</v>
      </c>
      <c r="Z12" s="12">
        <f t="shared" si="2"/>
        <v>1166823</v>
      </c>
      <c r="AA12" s="12">
        <f t="shared" si="2"/>
        <v>1228841</v>
      </c>
      <c r="AB12" s="12">
        <v>1410644</v>
      </c>
      <c r="AC12" s="12">
        <v>1546808</v>
      </c>
      <c r="AD12" s="12">
        <v>2095523</v>
      </c>
      <c r="AE12" s="12">
        <v>2615957</v>
      </c>
      <c r="AF12" s="12">
        <v>2180404</v>
      </c>
      <c r="AG12" s="12">
        <v>2234239</v>
      </c>
      <c r="AH12" s="12">
        <v>2408005</v>
      </c>
      <c r="AI12" s="13">
        <v>9.321771284765501E-2</v>
      </c>
      <c r="AJ12" s="13">
        <v>7.7774132489854486E-2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0</v>
      </c>
      <c r="T13" s="12">
        <f t="shared" si="2"/>
        <v>0</v>
      </c>
      <c r="U13" s="12">
        <f t="shared" si="2"/>
        <v>0</v>
      </c>
      <c r="V13" s="12">
        <f t="shared" si="2"/>
        <v>0</v>
      </c>
      <c r="W13" s="12">
        <f t="shared" si="2"/>
        <v>0</v>
      </c>
      <c r="X13" s="12">
        <f t="shared" si="2"/>
        <v>28855</v>
      </c>
      <c r="Y13" s="12">
        <f t="shared" si="2"/>
        <v>0</v>
      </c>
      <c r="Z13" s="12">
        <f t="shared" si="2"/>
        <v>38895</v>
      </c>
      <c r="AA13" s="12">
        <f t="shared" si="2"/>
        <v>91765</v>
      </c>
      <c r="AB13" s="12">
        <v>67894</v>
      </c>
      <c r="AC13" s="12">
        <v>74872</v>
      </c>
      <c r="AD13" s="12">
        <v>30386</v>
      </c>
      <c r="AE13" s="12">
        <v>81664</v>
      </c>
      <c r="AF13" s="12">
        <v>79923</v>
      </c>
      <c r="AG13" s="12">
        <v>140903</v>
      </c>
      <c r="AH13" s="12">
        <v>111201</v>
      </c>
      <c r="AI13" s="13">
        <v>8.5707612164438451E-2</v>
      </c>
      <c r="AJ13" s="13">
        <v>-0.21079749898866595</v>
      </c>
    </row>
    <row r="14" spans="1:36" ht="10.5" customHeight="1" x14ac:dyDescent="0.2">
      <c r="A14" s="11"/>
      <c r="B14" s="14"/>
      <c r="C14" s="11" t="s">
        <v>42</v>
      </c>
      <c r="D14" s="11"/>
      <c r="E14" s="11"/>
      <c r="F14" s="2"/>
      <c r="G14" s="12">
        <v>0</v>
      </c>
      <c r="H14" s="12">
        <v>0</v>
      </c>
      <c r="I14" s="12">
        <v>0</v>
      </c>
      <c r="J14" s="12">
        <v>0</v>
      </c>
      <c r="K14" s="12">
        <f t="shared" si="2"/>
        <v>0</v>
      </c>
      <c r="L14" s="12">
        <f t="shared" si="2"/>
        <v>0</v>
      </c>
      <c r="M14" s="12">
        <f t="shared" si="2"/>
        <v>0</v>
      </c>
      <c r="N14" s="12">
        <f t="shared" si="2"/>
        <v>763125</v>
      </c>
      <c r="O14" s="12">
        <f t="shared" si="2"/>
        <v>791205</v>
      </c>
      <c r="P14" s="12">
        <f t="shared" si="2"/>
        <v>42599</v>
      </c>
      <c r="Q14" s="12">
        <f t="shared" si="2"/>
        <v>39420</v>
      </c>
      <c r="R14" s="12">
        <f t="shared" si="2"/>
        <v>30190</v>
      </c>
      <c r="S14" s="12">
        <f t="shared" si="2"/>
        <v>1126</v>
      </c>
      <c r="T14" s="12">
        <f t="shared" si="2"/>
        <v>34077</v>
      </c>
      <c r="U14" s="12">
        <f t="shared" si="2"/>
        <v>0</v>
      </c>
      <c r="V14" s="12">
        <f t="shared" si="2"/>
        <v>0</v>
      </c>
      <c r="W14" s="12">
        <f t="shared" si="2"/>
        <v>0</v>
      </c>
      <c r="X14" s="12">
        <f t="shared" si="2"/>
        <v>1702</v>
      </c>
      <c r="Y14" s="12">
        <f t="shared" si="2"/>
        <v>32378</v>
      </c>
      <c r="Z14" s="12">
        <f t="shared" si="2"/>
        <v>36621</v>
      </c>
      <c r="AA14" s="12">
        <f t="shared" si="2"/>
        <v>10585</v>
      </c>
      <c r="AB14" s="12">
        <v>13342</v>
      </c>
      <c r="AC14" s="12">
        <v>15520</v>
      </c>
      <c r="AD14" s="12">
        <v>14992</v>
      </c>
      <c r="AE14" s="12">
        <v>165320</v>
      </c>
      <c r="AF14" s="12">
        <v>172778</v>
      </c>
      <c r="AG14" s="12">
        <v>36392</v>
      </c>
      <c r="AH14" s="12">
        <v>17731</v>
      </c>
      <c r="AI14" s="13">
        <v>4.8540916348913665E-2</v>
      </c>
      <c r="AJ14" s="13">
        <v>-0.51277753352385136</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0</v>
      </c>
      <c r="AD15" s="12">
        <v>0</v>
      </c>
      <c r="AE15" s="12">
        <v>0</v>
      </c>
      <c r="AF15" s="12">
        <v>0</v>
      </c>
      <c r="AG15" s="12">
        <v>390951</v>
      </c>
      <c r="AH15" s="12">
        <v>75344</v>
      </c>
      <c r="AI15" s="13" t="s">
        <v>246</v>
      </c>
      <c r="AJ15" s="13">
        <v>-0.80728019623942637</v>
      </c>
    </row>
    <row r="16" spans="1:36" ht="10.5" customHeight="1" x14ac:dyDescent="0.2">
      <c r="A16" s="11"/>
      <c r="B16" s="14"/>
      <c r="C16" s="11" t="s">
        <v>44</v>
      </c>
      <c r="D16" s="15"/>
      <c r="E16" s="11"/>
      <c r="F16" s="2"/>
      <c r="G16" s="12">
        <v>3459229</v>
      </c>
      <c r="H16" s="12">
        <v>3581488</v>
      </c>
      <c r="I16" s="12">
        <v>3239056</v>
      </c>
      <c r="J16" s="12">
        <v>4309141</v>
      </c>
      <c r="K16" s="12">
        <f t="shared" si="2"/>
        <v>4553351</v>
      </c>
      <c r="L16" s="12">
        <f t="shared" si="2"/>
        <v>5020125</v>
      </c>
      <c r="M16" s="12">
        <f t="shared" si="2"/>
        <v>23866127</v>
      </c>
      <c r="N16" s="12">
        <f t="shared" si="2"/>
        <v>4853381</v>
      </c>
      <c r="O16" s="12">
        <f t="shared" si="2"/>
        <v>5404184</v>
      </c>
      <c r="P16" s="12">
        <f t="shared" si="2"/>
        <v>4265057</v>
      </c>
      <c r="Q16" s="12">
        <f t="shared" si="2"/>
        <v>4878395</v>
      </c>
      <c r="R16" s="12">
        <f t="shared" si="2"/>
        <v>5713925</v>
      </c>
      <c r="S16" s="12">
        <f t="shared" si="2"/>
        <v>6349750</v>
      </c>
      <c r="T16" s="12">
        <f t="shared" si="2"/>
        <v>6781934</v>
      </c>
      <c r="U16" s="12">
        <f t="shared" si="2"/>
        <v>6824662</v>
      </c>
      <c r="V16" s="12">
        <f t="shared" si="2"/>
        <v>6535269</v>
      </c>
      <c r="W16" s="12">
        <f t="shared" si="2"/>
        <v>10899146</v>
      </c>
      <c r="X16" s="12">
        <f t="shared" si="2"/>
        <v>10342632</v>
      </c>
      <c r="Y16" s="12">
        <f t="shared" si="2"/>
        <v>7191015</v>
      </c>
      <c r="Z16" s="12">
        <f t="shared" si="2"/>
        <v>7665079</v>
      </c>
      <c r="AA16" s="12">
        <f t="shared" si="2"/>
        <v>11274921</v>
      </c>
      <c r="AB16" s="12">
        <v>7712641</v>
      </c>
      <c r="AC16" s="12">
        <v>10149432</v>
      </c>
      <c r="AD16" s="12">
        <v>8076019</v>
      </c>
      <c r="AE16" s="12">
        <v>7967950</v>
      </c>
      <c r="AF16" s="12">
        <v>6493140</v>
      </c>
      <c r="AG16" s="12">
        <v>8712568</v>
      </c>
      <c r="AH16" s="12">
        <v>68266416</v>
      </c>
      <c r="AI16" s="13">
        <v>0.43824872498565748</v>
      </c>
      <c r="AJ16" s="13">
        <v>6.8353954884484116</v>
      </c>
    </row>
    <row r="17" spans="1:36" ht="10.5" customHeight="1" x14ac:dyDescent="0.2">
      <c r="A17" s="11"/>
      <c r="B17" s="14"/>
      <c r="C17" s="11"/>
      <c r="D17" s="15" t="s">
        <v>45</v>
      </c>
      <c r="E17" s="11"/>
      <c r="F17" s="2"/>
      <c r="G17" s="12">
        <v>281617</v>
      </c>
      <c r="H17" s="12">
        <v>387963</v>
      </c>
      <c r="I17" s="12">
        <v>488071</v>
      </c>
      <c r="J17" s="12">
        <v>777627</v>
      </c>
      <c r="K17" s="12">
        <f t="shared" si="2"/>
        <v>497388</v>
      </c>
      <c r="L17" s="12">
        <f t="shared" si="2"/>
        <v>725852</v>
      </c>
      <c r="M17" s="12">
        <f t="shared" si="2"/>
        <v>732242</v>
      </c>
      <c r="N17" s="12">
        <f t="shared" si="2"/>
        <v>821910</v>
      </c>
      <c r="O17" s="12">
        <f t="shared" si="2"/>
        <v>757177</v>
      </c>
      <c r="P17" s="12">
        <f t="shared" si="2"/>
        <v>695399</v>
      </c>
      <c r="Q17" s="12">
        <f t="shared" si="2"/>
        <v>843214</v>
      </c>
      <c r="R17" s="12">
        <f t="shared" si="2"/>
        <v>746520</v>
      </c>
      <c r="S17" s="12">
        <f t="shared" si="2"/>
        <v>1325477</v>
      </c>
      <c r="T17" s="12">
        <f t="shared" si="2"/>
        <v>1189839</v>
      </c>
      <c r="U17" s="12">
        <f t="shared" si="2"/>
        <v>1291020</v>
      </c>
      <c r="V17" s="12">
        <f t="shared" si="2"/>
        <v>1226705</v>
      </c>
      <c r="W17" s="12">
        <f t="shared" si="2"/>
        <v>1198551</v>
      </c>
      <c r="X17" s="12">
        <f t="shared" si="2"/>
        <v>1126479</v>
      </c>
      <c r="Y17" s="12">
        <f t="shared" si="2"/>
        <v>1119842</v>
      </c>
      <c r="Z17" s="12">
        <f t="shared" ref="W17:AA20" si="3">SUM(Z74,Z131,Z188)</f>
        <v>1148927</v>
      </c>
      <c r="AA17" s="12">
        <f t="shared" si="3"/>
        <v>1087827</v>
      </c>
      <c r="AB17" s="12">
        <v>1198283</v>
      </c>
      <c r="AC17" s="12">
        <v>1453633</v>
      </c>
      <c r="AD17" s="12">
        <v>1423694</v>
      </c>
      <c r="AE17" s="12">
        <v>1491159</v>
      </c>
      <c r="AF17" s="12">
        <v>1499594</v>
      </c>
      <c r="AG17" s="12">
        <v>1808543</v>
      </c>
      <c r="AH17" s="12">
        <v>1716741</v>
      </c>
      <c r="AI17" s="13">
        <v>6.1754793092267724E-2</v>
      </c>
      <c r="AJ17" s="13">
        <v>-5.0760197573405774E-2</v>
      </c>
    </row>
    <row r="18" spans="1:36" ht="10.5" customHeight="1" x14ac:dyDescent="0.2">
      <c r="A18" s="11"/>
      <c r="B18" s="14"/>
      <c r="C18" s="11"/>
      <c r="D18" s="15" t="s">
        <v>46</v>
      </c>
      <c r="E18" s="11"/>
      <c r="F18" s="2"/>
      <c r="G18" s="12">
        <v>2340854</v>
      </c>
      <c r="H18" s="12">
        <v>2177310</v>
      </c>
      <c r="I18" s="12">
        <v>1949220</v>
      </c>
      <c r="J18" s="12">
        <v>2794393</v>
      </c>
      <c r="K18" s="12">
        <f t="shared" ref="K18:V20" si="4">SUM(K75,K132,K189)</f>
        <v>2890151</v>
      </c>
      <c r="L18" s="12">
        <f t="shared" si="4"/>
        <v>2890067</v>
      </c>
      <c r="M18" s="12">
        <f t="shared" si="4"/>
        <v>2757092</v>
      </c>
      <c r="N18" s="12">
        <f t="shared" si="4"/>
        <v>3098963</v>
      </c>
      <c r="O18" s="12">
        <f t="shared" si="4"/>
        <v>3404685</v>
      </c>
      <c r="P18" s="12">
        <f t="shared" si="4"/>
        <v>2777587</v>
      </c>
      <c r="Q18" s="12">
        <f t="shared" si="4"/>
        <v>3086349</v>
      </c>
      <c r="R18" s="12">
        <f t="shared" si="4"/>
        <v>3896816</v>
      </c>
      <c r="S18" s="12">
        <f t="shared" si="4"/>
        <v>3719954</v>
      </c>
      <c r="T18" s="12">
        <f t="shared" si="4"/>
        <v>4138949</v>
      </c>
      <c r="U18" s="12">
        <f t="shared" si="4"/>
        <v>4220039</v>
      </c>
      <c r="V18" s="12">
        <f t="shared" si="4"/>
        <v>4202984</v>
      </c>
      <c r="W18" s="12">
        <f t="shared" si="3"/>
        <v>4747651</v>
      </c>
      <c r="X18" s="12">
        <f t="shared" si="3"/>
        <v>4740028</v>
      </c>
      <c r="Y18" s="12">
        <f t="shared" si="3"/>
        <v>4772406</v>
      </c>
      <c r="Z18" s="12">
        <f t="shared" si="3"/>
        <v>4748729</v>
      </c>
      <c r="AA18" s="12">
        <f t="shared" si="3"/>
        <v>4139574</v>
      </c>
      <c r="AB18" s="12">
        <v>5702519</v>
      </c>
      <c r="AC18" s="12">
        <v>7734575</v>
      </c>
      <c r="AD18" s="12">
        <v>6190069</v>
      </c>
      <c r="AE18" s="12">
        <v>5111319</v>
      </c>
      <c r="AF18" s="12">
        <v>3017511</v>
      </c>
      <c r="AG18" s="12">
        <v>5837905</v>
      </c>
      <c r="AH18" s="12">
        <v>5935798</v>
      </c>
      <c r="AI18" s="13">
        <v>6.7046207760503851E-3</v>
      </c>
      <c r="AJ18" s="13">
        <v>1.6768515417774014E-2</v>
      </c>
    </row>
    <row r="19" spans="1:36" ht="10.5" customHeight="1" x14ac:dyDescent="0.2">
      <c r="A19" s="11"/>
      <c r="B19" s="14"/>
      <c r="C19" s="11"/>
      <c r="D19" s="15" t="s">
        <v>47</v>
      </c>
      <c r="E19" s="11"/>
      <c r="F19" s="2"/>
      <c r="G19" s="12">
        <v>0</v>
      </c>
      <c r="H19" s="12">
        <v>601891</v>
      </c>
      <c r="I19" s="12">
        <v>0</v>
      </c>
      <c r="J19" s="12">
        <v>0</v>
      </c>
      <c r="K19" s="12">
        <f t="shared" si="4"/>
        <v>0</v>
      </c>
      <c r="L19" s="12">
        <f t="shared" si="4"/>
        <v>0</v>
      </c>
      <c r="M19" s="12">
        <f t="shared" si="4"/>
        <v>0</v>
      </c>
      <c r="N19" s="12">
        <f t="shared" si="4"/>
        <v>0</v>
      </c>
      <c r="O19" s="12">
        <f t="shared" si="4"/>
        <v>0</v>
      </c>
      <c r="P19" s="12">
        <f t="shared" si="4"/>
        <v>0</v>
      </c>
      <c r="Q19" s="12">
        <f t="shared" si="4"/>
        <v>0</v>
      </c>
      <c r="R19" s="12">
        <f t="shared" si="4"/>
        <v>0</v>
      </c>
      <c r="S19" s="12">
        <f t="shared" si="4"/>
        <v>0</v>
      </c>
      <c r="T19" s="12">
        <f t="shared" si="4"/>
        <v>0</v>
      </c>
      <c r="U19" s="12">
        <f t="shared" si="4"/>
        <v>0</v>
      </c>
      <c r="V19" s="12">
        <f t="shared" si="4"/>
        <v>0</v>
      </c>
      <c r="W19" s="12">
        <f t="shared" si="3"/>
        <v>443248</v>
      </c>
      <c r="X19" s="12">
        <f t="shared" si="3"/>
        <v>1750422</v>
      </c>
      <c r="Y19" s="12">
        <f t="shared" si="3"/>
        <v>0</v>
      </c>
      <c r="Z19" s="12">
        <f t="shared" si="3"/>
        <v>750000</v>
      </c>
      <c r="AA19" s="12">
        <f t="shared" si="3"/>
        <v>5102000</v>
      </c>
      <c r="AB19" s="12">
        <v>0</v>
      </c>
      <c r="AC19" s="12">
        <v>0</v>
      </c>
      <c r="AD19" s="12">
        <v>0</v>
      </c>
      <c r="AE19" s="12">
        <v>137000</v>
      </c>
      <c r="AF19" s="12">
        <v>423000</v>
      </c>
      <c r="AG19" s="12">
        <v>0</v>
      </c>
      <c r="AH19" s="12">
        <v>59737088</v>
      </c>
      <c r="AI19" s="13" t="s">
        <v>246</v>
      </c>
      <c r="AJ19" s="13" t="s">
        <v>246</v>
      </c>
    </row>
    <row r="20" spans="1:36" ht="10.5" customHeight="1" x14ac:dyDescent="0.2">
      <c r="A20" s="11"/>
      <c r="B20" s="11"/>
      <c r="C20" s="11"/>
      <c r="D20" s="11" t="s">
        <v>48</v>
      </c>
      <c r="E20" s="11"/>
      <c r="F20" s="2"/>
      <c r="G20" s="12">
        <v>836758</v>
      </c>
      <c r="H20" s="12">
        <v>414324</v>
      </c>
      <c r="I20" s="12">
        <v>801765</v>
      </c>
      <c r="J20" s="12">
        <v>737121</v>
      </c>
      <c r="K20" s="12">
        <f t="shared" si="4"/>
        <v>1165812</v>
      </c>
      <c r="L20" s="12">
        <f t="shared" si="4"/>
        <v>1404206</v>
      </c>
      <c r="M20" s="12">
        <f t="shared" si="4"/>
        <v>20376793</v>
      </c>
      <c r="N20" s="12">
        <f t="shared" si="4"/>
        <v>932508</v>
      </c>
      <c r="O20" s="12">
        <f t="shared" si="4"/>
        <v>1242322</v>
      </c>
      <c r="P20" s="12">
        <f t="shared" si="4"/>
        <v>792071</v>
      </c>
      <c r="Q20" s="12">
        <f t="shared" si="4"/>
        <v>948832</v>
      </c>
      <c r="R20" s="12">
        <f t="shared" si="4"/>
        <v>1070589</v>
      </c>
      <c r="S20" s="12">
        <f t="shared" si="4"/>
        <v>1304319</v>
      </c>
      <c r="T20" s="12">
        <f t="shared" si="4"/>
        <v>1453146</v>
      </c>
      <c r="U20" s="12">
        <f t="shared" si="4"/>
        <v>1313603</v>
      </c>
      <c r="V20" s="12">
        <f t="shared" si="4"/>
        <v>1105580</v>
      </c>
      <c r="W20" s="12">
        <f t="shared" si="3"/>
        <v>4509696</v>
      </c>
      <c r="X20" s="12">
        <f t="shared" si="3"/>
        <v>2725703</v>
      </c>
      <c r="Y20" s="12">
        <f t="shared" si="3"/>
        <v>1298767</v>
      </c>
      <c r="Z20" s="12">
        <f t="shared" si="3"/>
        <v>1017423</v>
      </c>
      <c r="AA20" s="12">
        <f t="shared" si="3"/>
        <v>945520</v>
      </c>
      <c r="AB20" s="12">
        <v>811839</v>
      </c>
      <c r="AC20" s="12">
        <v>961224</v>
      </c>
      <c r="AD20" s="12">
        <v>462256</v>
      </c>
      <c r="AE20" s="12">
        <v>1228472</v>
      </c>
      <c r="AF20" s="12">
        <v>1553035</v>
      </c>
      <c r="AG20" s="12">
        <v>1066120</v>
      </c>
      <c r="AH20" s="12">
        <v>876789</v>
      </c>
      <c r="AI20" s="13">
        <v>1.2910011483959094E-2</v>
      </c>
      <c r="AJ20" s="13">
        <v>-0.17758882677372154</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10949121</v>
      </c>
      <c r="H22" s="12">
        <v>11914820</v>
      </c>
      <c r="I22" s="12">
        <v>17984886</v>
      </c>
      <c r="J22" s="12">
        <v>15036255</v>
      </c>
      <c r="K22" s="12">
        <f t="shared" ref="K22:AA32" si="5">SUM(K79,K136,K193)</f>
        <v>15504172</v>
      </c>
      <c r="L22" s="12">
        <f t="shared" si="5"/>
        <v>16919714</v>
      </c>
      <c r="M22" s="12">
        <f t="shared" si="5"/>
        <v>17175910</v>
      </c>
      <c r="N22" s="12">
        <f t="shared" si="5"/>
        <v>16873062</v>
      </c>
      <c r="O22" s="12">
        <f t="shared" si="5"/>
        <v>21830244.710000001</v>
      </c>
      <c r="P22" s="12">
        <f t="shared" si="5"/>
        <v>22552352</v>
      </c>
      <c r="Q22" s="12">
        <f t="shared" si="5"/>
        <v>22978135</v>
      </c>
      <c r="R22" s="12">
        <f t="shared" si="5"/>
        <v>21467489</v>
      </c>
      <c r="S22" s="12">
        <f t="shared" si="5"/>
        <v>21233247.77</v>
      </c>
      <c r="T22" s="12">
        <f t="shared" si="5"/>
        <v>23074939</v>
      </c>
      <c r="U22" s="12">
        <f t="shared" si="5"/>
        <v>24471444</v>
      </c>
      <c r="V22" s="12">
        <f t="shared" si="5"/>
        <v>27642266</v>
      </c>
      <c r="W22" s="12">
        <f t="shared" si="5"/>
        <v>27052390</v>
      </c>
      <c r="X22" s="12">
        <f t="shared" si="5"/>
        <v>23387451</v>
      </c>
      <c r="Y22" s="12">
        <f t="shared" si="5"/>
        <v>22526361.842337731</v>
      </c>
      <c r="Z22" s="12">
        <f t="shared" si="5"/>
        <v>23608099.482263312</v>
      </c>
      <c r="AA22" s="12">
        <f t="shared" si="5"/>
        <v>22712519</v>
      </c>
      <c r="AB22" s="12">
        <v>22905710</v>
      </c>
      <c r="AC22" s="12">
        <v>24511466</v>
      </c>
      <c r="AD22" s="12">
        <v>24506603</v>
      </c>
      <c r="AE22" s="12">
        <v>24304067</v>
      </c>
      <c r="AF22" s="12">
        <v>25971740</v>
      </c>
      <c r="AG22" s="12">
        <v>26547474</v>
      </c>
      <c r="AH22" s="12">
        <v>26766646</v>
      </c>
      <c r="AI22" s="13">
        <v>2.6301663583264467E-2</v>
      </c>
      <c r="AJ22" s="13">
        <v>8.2558513853333085E-3</v>
      </c>
    </row>
    <row r="23" spans="1:36" ht="10.5" customHeight="1" x14ac:dyDescent="0.2">
      <c r="A23" s="11"/>
      <c r="B23" s="11"/>
      <c r="C23" s="11" t="s">
        <v>50</v>
      </c>
      <c r="D23" s="11"/>
      <c r="E23" s="11"/>
      <c r="F23" s="2"/>
      <c r="G23" s="12">
        <v>0</v>
      </c>
      <c r="H23" s="12">
        <v>0</v>
      </c>
      <c r="I23" s="12">
        <v>0</v>
      </c>
      <c r="J23" s="12">
        <v>1211717</v>
      </c>
      <c r="K23" s="12">
        <f t="shared" si="5"/>
        <v>1585979</v>
      </c>
      <c r="L23" s="12">
        <f t="shared" si="5"/>
        <v>1471716</v>
      </c>
      <c r="M23" s="12">
        <f t="shared" si="5"/>
        <v>1553034</v>
      </c>
      <c r="N23" s="12">
        <f t="shared" si="5"/>
        <v>1553034</v>
      </c>
      <c r="O23" s="12">
        <f t="shared" si="5"/>
        <v>1553034</v>
      </c>
      <c r="P23" s="12">
        <f t="shared" si="5"/>
        <v>1553034</v>
      </c>
      <c r="Q23" s="12">
        <f t="shared" si="5"/>
        <v>1553034</v>
      </c>
      <c r="R23" s="12">
        <f t="shared" si="5"/>
        <v>1553034</v>
      </c>
      <c r="S23" s="12">
        <f t="shared" si="5"/>
        <v>1553034</v>
      </c>
      <c r="T23" s="12">
        <f t="shared" si="5"/>
        <v>1553034</v>
      </c>
      <c r="U23" s="12">
        <f t="shared" si="5"/>
        <v>1553034</v>
      </c>
      <c r="V23" s="12">
        <f t="shared" si="5"/>
        <v>1553034</v>
      </c>
      <c r="W23" s="12">
        <f t="shared" si="5"/>
        <v>1553034</v>
      </c>
      <c r="X23" s="12">
        <f t="shared" si="5"/>
        <v>1553034</v>
      </c>
      <c r="Y23" s="12">
        <f t="shared" si="5"/>
        <v>1553034</v>
      </c>
      <c r="Z23" s="12">
        <f t="shared" si="5"/>
        <v>1553034</v>
      </c>
      <c r="AA23" s="12">
        <f t="shared" si="5"/>
        <v>1553034</v>
      </c>
      <c r="AB23" s="12">
        <v>1553034</v>
      </c>
      <c r="AC23" s="12">
        <v>1553034</v>
      </c>
      <c r="AD23" s="12">
        <v>1553034</v>
      </c>
      <c r="AE23" s="12">
        <v>1553034</v>
      </c>
      <c r="AF23" s="12">
        <v>1553034</v>
      </c>
      <c r="AG23" s="12">
        <v>1553034</v>
      </c>
      <c r="AH23" s="12">
        <v>1553034</v>
      </c>
      <c r="AI23" s="13">
        <v>0</v>
      </c>
      <c r="AJ23" s="13">
        <v>0</v>
      </c>
    </row>
    <row r="24" spans="1:36" ht="10.5" customHeight="1" x14ac:dyDescent="0.2">
      <c r="A24" s="11"/>
      <c r="B24" s="11"/>
      <c r="C24" s="11" t="s">
        <v>51</v>
      </c>
      <c r="D24" s="11"/>
      <c r="E24" s="11"/>
      <c r="F24" s="2"/>
      <c r="G24" s="12">
        <v>101545</v>
      </c>
      <c r="H24" s="12">
        <v>104631</v>
      </c>
      <c r="I24" s="12">
        <v>107782</v>
      </c>
      <c r="J24" s="12">
        <v>299942</v>
      </c>
      <c r="K24" s="12">
        <f t="shared" si="5"/>
        <v>298449</v>
      </c>
      <c r="L24" s="12">
        <f t="shared" si="5"/>
        <v>311599</v>
      </c>
      <c r="M24" s="12">
        <f t="shared" si="5"/>
        <v>328669</v>
      </c>
      <c r="N24" s="12">
        <f t="shared" si="5"/>
        <v>343275</v>
      </c>
      <c r="O24" s="12">
        <f t="shared" si="5"/>
        <v>742056.19</v>
      </c>
      <c r="P24" s="12">
        <f t="shared" si="5"/>
        <v>871386</v>
      </c>
      <c r="Q24" s="12">
        <f t="shared" si="5"/>
        <v>827941</v>
      </c>
      <c r="R24" s="12">
        <f t="shared" si="5"/>
        <v>904094</v>
      </c>
      <c r="S24" s="12">
        <f t="shared" si="5"/>
        <v>950354.37</v>
      </c>
      <c r="T24" s="12">
        <f t="shared" si="5"/>
        <v>956600</v>
      </c>
      <c r="U24" s="12">
        <f t="shared" si="5"/>
        <v>979208</v>
      </c>
      <c r="V24" s="12">
        <f t="shared" si="5"/>
        <v>982681</v>
      </c>
      <c r="W24" s="12">
        <f t="shared" si="5"/>
        <v>997454</v>
      </c>
      <c r="X24" s="12">
        <f t="shared" si="5"/>
        <v>1014177</v>
      </c>
      <c r="Y24" s="12">
        <f t="shared" si="5"/>
        <v>1022232</v>
      </c>
      <c r="Z24" s="12">
        <f t="shared" si="5"/>
        <v>1037382</v>
      </c>
      <c r="AA24" s="12">
        <f t="shared" si="5"/>
        <v>1048370</v>
      </c>
      <c r="AB24" s="12">
        <v>1069585</v>
      </c>
      <c r="AC24" s="12">
        <v>1075101</v>
      </c>
      <c r="AD24" s="12">
        <v>1046750</v>
      </c>
      <c r="AE24" s="12">
        <v>1083109</v>
      </c>
      <c r="AF24" s="12">
        <v>1093153</v>
      </c>
      <c r="AG24" s="12">
        <v>1103826</v>
      </c>
      <c r="AH24" s="12">
        <v>1274491</v>
      </c>
      <c r="AI24" s="13">
        <v>2.9643569586047747E-2</v>
      </c>
      <c r="AJ24" s="13">
        <v>0.15461223055082957</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1838892</v>
      </c>
      <c r="W25" s="12">
        <f t="shared" si="5"/>
        <v>2472262</v>
      </c>
      <c r="X25" s="12">
        <f t="shared" si="5"/>
        <v>2661832</v>
      </c>
      <c r="Y25" s="12">
        <f t="shared" si="5"/>
        <v>2709379.8423377317</v>
      </c>
      <c r="Z25" s="12">
        <f t="shared" si="5"/>
        <v>2813039.4822633136</v>
      </c>
      <c r="AA25" s="12">
        <f t="shared" si="5"/>
        <v>2950734</v>
      </c>
      <c r="AB25" s="12">
        <v>3049744</v>
      </c>
      <c r="AC25" s="12">
        <v>3132887</v>
      </c>
      <c r="AD25" s="12">
        <v>3228539</v>
      </c>
      <c r="AE25" s="12">
        <v>3264614</v>
      </c>
      <c r="AF25" s="12">
        <v>3343763</v>
      </c>
      <c r="AG25" s="12">
        <v>3488615</v>
      </c>
      <c r="AH25" s="12">
        <v>3587704</v>
      </c>
      <c r="AI25" s="13">
        <v>2.7445678637899151E-2</v>
      </c>
      <c r="AJ25" s="13">
        <v>2.8403535500477983E-2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661108</v>
      </c>
      <c r="W26" s="12">
        <f t="shared" si="5"/>
        <v>27738</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839555</v>
      </c>
      <c r="H27" s="12">
        <v>918161</v>
      </c>
      <c r="I27" s="12">
        <v>1008198</v>
      </c>
      <c r="J27" s="12">
        <v>1095123</v>
      </c>
      <c r="K27" s="12">
        <f t="shared" si="5"/>
        <v>1168104</v>
      </c>
      <c r="L27" s="12">
        <f t="shared" si="5"/>
        <v>1208220</v>
      </c>
      <c r="M27" s="12">
        <f t="shared" si="5"/>
        <v>1258681</v>
      </c>
      <c r="N27" s="12">
        <f t="shared" si="5"/>
        <v>323022</v>
      </c>
      <c r="O27" s="12">
        <f t="shared" si="5"/>
        <v>1615493.58</v>
      </c>
      <c r="P27" s="12">
        <f t="shared" si="5"/>
        <v>1679328</v>
      </c>
      <c r="Q27" s="12">
        <f t="shared" si="5"/>
        <v>1651494</v>
      </c>
      <c r="R27" s="12">
        <f t="shared" si="5"/>
        <v>1745839</v>
      </c>
      <c r="S27" s="12">
        <f t="shared" si="5"/>
        <v>1744825.04</v>
      </c>
      <c r="T27" s="12">
        <f t="shared" si="5"/>
        <v>1593365</v>
      </c>
      <c r="U27" s="12">
        <f t="shared" si="5"/>
        <v>1891059</v>
      </c>
      <c r="V27" s="12">
        <f t="shared" si="5"/>
        <v>2048290</v>
      </c>
      <c r="W27" s="12">
        <f t="shared" si="5"/>
        <v>1664619</v>
      </c>
      <c r="X27" s="12">
        <f t="shared" si="5"/>
        <v>1629766</v>
      </c>
      <c r="Y27" s="12">
        <f t="shared" si="5"/>
        <v>1280168</v>
      </c>
      <c r="Z27" s="12">
        <f t="shared" si="5"/>
        <v>1221238</v>
      </c>
      <c r="AA27" s="12">
        <f t="shared" si="5"/>
        <v>1424446</v>
      </c>
      <c r="AB27" s="12">
        <v>1399543</v>
      </c>
      <c r="AC27" s="12">
        <v>1929547</v>
      </c>
      <c r="AD27" s="12">
        <v>1924269</v>
      </c>
      <c r="AE27" s="12">
        <v>1425892</v>
      </c>
      <c r="AF27" s="12">
        <v>1408947</v>
      </c>
      <c r="AG27" s="12">
        <v>1625868</v>
      </c>
      <c r="AH27" s="12">
        <v>1611474</v>
      </c>
      <c r="AI27" s="13">
        <v>2.377890364066948E-2</v>
      </c>
      <c r="AJ27" s="13">
        <v>-8.8531172272287781E-3</v>
      </c>
    </row>
    <row r="28" spans="1:36" ht="10.5" customHeight="1" x14ac:dyDescent="0.2">
      <c r="A28" s="11"/>
      <c r="B28" s="14"/>
      <c r="C28" s="11" t="s">
        <v>55</v>
      </c>
      <c r="E28" s="11"/>
      <c r="F28" s="2"/>
      <c r="G28" s="12">
        <v>0</v>
      </c>
      <c r="H28" s="12">
        <v>0</v>
      </c>
      <c r="I28" s="12">
        <v>0</v>
      </c>
      <c r="J28" s="12">
        <v>0</v>
      </c>
      <c r="K28" s="12">
        <f t="shared" si="5"/>
        <v>0</v>
      </c>
      <c r="L28" s="12">
        <f t="shared" si="5"/>
        <v>11305</v>
      </c>
      <c r="M28" s="12">
        <f t="shared" si="5"/>
        <v>37883</v>
      </c>
      <c r="N28" s="12">
        <f t="shared" si="5"/>
        <v>50504</v>
      </c>
      <c r="O28" s="12">
        <f t="shared" si="5"/>
        <v>77672.94</v>
      </c>
      <c r="P28" s="12">
        <f t="shared" si="5"/>
        <v>62278</v>
      </c>
      <c r="Q28" s="12">
        <f t="shared" si="5"/>
        <v>111367</v>
      </c>
      <c r="R28" s="12">
        <f t="shared" si="5"/>
        <v>175440</v>
      </c>
      <c r="S28" s="12">
        <f t="shared" si="5"/>
        <v>143007.35999999999</v>
      </c>
      <c r="T28" s="12">
        <f t="shared" si="5"/>
        <v>193313</v>
      </c>
      <c r="U28" s="12">
        <f t="shared" si="5"/>
        <v>185402</v>
      </c>
      <c r="V28" s="12">
        <f t="shared" si="5"/>
        <v>195881</v>
      </c>
      <c r="W28" s="12">
        <f t="shared" si="5"/>
        <v>213349</v>
      </c>
      <c r="X28" s="12">
        <f t="shared" si="5"/>
        <v>225549</v>
      </c>
      <c r="Y28" s="12">
        <f t="shared" si="5"/>
        <v>238208</v>
      </c>
      <c r="Z28" s="12">
        <f t="shared" si="5"/>
        <v>242072</v>
      </c>
      <c r="AA28" s="12">
        <f t="shared" si="5"/>
        <v>275453</v>
      </c>
      <c r="AB28" s="12">
        <v>343230</v>
      </c>
      <c r="AC28" s="12">
        <v>370777</v>
      </c>
      <c r="AD28" s="12">
        <v>370815</v>
      </c>
      <c r="AE28" s="12">
        <v>360930</v>
      </c>
      <c r="AF28" s="12">
        <v>369553</v>
      </c>
      <c r="AG28" s="12">
        <v>308180</v>
      </c>
      <c r="AH28" s="12">
        <v>331160</v>
      </c>
      <c r="AI28" s="13">
        <v>-5.9487580052557387E-3</v>
      </c>
      <c r="AJ28" s="13">
        <v>7.4566811603608285E-2</v>
      </c>
    </row>
    <row r="29" spans="1:36" ht="10.5" customHeight="1" x14ac:dyDescent="0.2">
      <c r="A29" s="11"/>
      <c r="B29" s="11"/>
      <c r="C29" s="11" t="s">
        <v>56</v>
      </c>
      <c r="D29" s="11"/>
      <c r="E29" s="11"/>
      <c r="F29" s="2"/>
      <c r="G29" s="12">
        <v>2528516</v>
      </c>
      <c r="H29" s="12">
        <v>3142652</v>
      </c>
      <c r="I29" s="12">
        <v>8178109</v>
      </c>
      <c r="J29" s="12">
        <v>3252788</v>
      </c>
      <c r="K29" s="12">
        <f t="shared" si="5"/>
        <v>3527532</v>
      </c>
      <c r="L29" s="12">
        <f t="shared" si="5"/>
        <v>4232470</v>
      </c>
      <c r="M29" s="12">
        <f t="shared" si="5"/>
        <v>3766504</v>
      </c>
      <c r="N29" s="12">
        <f t="shared" si="5"/>
        <v>4799859</v>
      </c>
      <c r="O29" s="12">
        <f t="shared" si="5"/>
        <v>6751157</v>
      </c>
      <c r="P29" s="12">
        <f t="shared" si="5"/>
        <v>7526670</v>
      </c>
      <c r="Q29" s="12">
        <f t="shared" si="5"/>
        <v>8642497</v>
      </c>
      <c r="R29" s="12">
        <f t="shared" si="5"/>
        <v>6931983</v>
      </c>
      <c r="S29" s="12">
        <f t="shared" si="5"/>
        <v>5715869</v>
      </c>
      <c r="T29" s="12">
        <f t="shared" si="5"/>
        <v>5783152</v>
      </c>
      <c r="U29" s="12">
        <f t="shared" si="5"/>
        <v>5988193</v>
      </c>
      <c r="V29" s="12">
        <f t="shared" si="5"/>
        <v>6265484</v>
      </c>
      <c r="W29" s="12">
        <f t="shared" si="5"/>
        <v>7455588</v>
      </c>
      <c r="X29" s="12">
        <f t="shared" si="5"/>
        <v>6039962</v>
      </c>
      <c r="Y29" s="12">
        <f t="shared" si="5"/>
        <v>6341743</v>
      </c>
      <c r="Z29" s="12">
        <f t="shared" si="5"/>
        <v>6340742</v>
      </c>
      <c r="AA29" s="12">
        <f t="shared" si="5"/>
        <v>5615622</v>
      </c>
      <c r="AB29" s="12">
        <v>6125405</v>
      </c>
      <c r="AC29" s="12">
        <v>7045942</v>
      </c>
      <c r="AD29" s="12">
        <v>6398304</v>
      </c>
      <c r="AE29" s="12">
        <v>5840581</v>
      </c>
      <c r="AF29" s="12">
        <v>6195293</v>
      </c>
      <c r="AG29" s="12">
        <v>6550787</v>
      </c>
      <c r="AH29" s="12">
        <v>7297529</v>
      </c>
      <c r="AI29" s="13">
        <v>2.9611781644552249E-2</v>
      </c>
      <c r="AJ29" s="13">
        <v>0.11399271568439029</v>
      </c>
    </row>
    <row r="30" spans="1:36" ht="10.5" customHeight="1" x14ac:dyDescent="0.2">
      <c r="A30" s="11"/>
      <c r="B30" s="11"/>
      <c r="C30" s="11" t="s">
        <v>57</v>
      </c>
      <c r="D30" s="11"/>
      <c r="E30" s="11"/>
      <c r="F30" s="2"/>
      <c r="G30" s="12">
        <v>5971336</v>
      </c>
      <c r="H30" s="12">
        <v>6077491</v>
      </c>
      <c r="I30" s="12">
        <v>6579844</v>
      </c>
      <c r="J30" s="12">
        <v>6909702</v>
      </c>
      <c r="K30" s="12">
        <f t="shared" si="5"/>
        <v>6594978</v>
      </c>
      <c r="L30" s="12">
        <f t="shared" si="5"/>
        <v>7105965</v>
      </c>
      <c r="M30" s="12">
        <f t="shared" si="5"/>
        <v>7667532</v>
      </c>
      <c r="N30" s="12">
        <f t="shared" si="5"/>
        <v>7741489</v>
      </c>
      <c r="O30" s="12">
        <f t="shared" si="5"/>
        <v>7887885</v>
      </c>
      <c r="P30" s="12">
        <f t="shared" si="5"/>
        <v>7530391</v>
      </c>
      <c r="Q30" s="12">
        <f t="shared" si="5"/>
        <v>7009526</v>
      </c>
      <c r="R30" s="12">
        <f t="shared" si="5"/>
        <v>6920167</v>
      </c>
      <c r="S30" s="12">
        <f t="shared" si="5"/>
        <v>7592136</v>
      </c>
      <c r="T30" s="12">
        <f t="shared" si="5"/>
        <v>9637877</v>
      </c>
      <c r="U30" s="12">
        <f t="shared" si="5"/>
        <v>9923035</v>
      </c>
      <c r="V30" s="12">
        <f t="shared" si="5"/>
        <v>10251699</v>
      </c>
      <c r="W30" s="12">
        <f t="shared" si="5"/>
        <v>9178419</v>
      </c>
      <c r="X30" s="12">
        <f t="shared" si="5"/>
        <v>7249382</v>
      </c>
      <c r="Y30" s="12">
        <f t="shared" si="5"/>
        <v>6417633</v>
      </c>
      <c r="Z30" s="12">
        <f t="shared" si="5"/>
        <v>7424291</v>
      </c>
      <c r="AA30" s="12">
        <f t="shared" si="5"/>
        <v>6762216</v>
      </c>
      <c r="AB30" s="12">
        <v>6813326</v>
      </c>
      <c r="AC30" s="12">
        <v>7342766</v>
      </c>
      <c r="AD30" s="12">
        <v>7731702</v>
      </c>
      <c r="AE30" s="12">
        <v>8448792</v>
      </c>
      <c r="AF30" s="12">
        <v>8894557</v>
      </c>
      <c r="AG30" s="12">
        <v>8511817</v>
      </c>
      <c r="AH30" s="12">
        <v>8367324</v>
      </c>
      <c r="AI30" s="13">
        <v>3.4835303113979199E-2</v>
      </c>
      <c r="AJ30" s="13">
        <v>-1.6975576425104066E-2</v>
      </c>
    </row>
    <row r="31" spans="1:36" ht="10.5" customHeight="1" x14ac:dyDescent="0.2">
      <c r="A31" s="11"/>
      <c r="B31" s="11"/>
      <c r="C31" s="11" t="s">
        <v>58</v>
      </c>
      <c r="D31" s="11"/>
      <c r="E31" s="11"/>
      <c r="F31" s="2"/>
      <c r="G31" s="12">
        <v>1508169</v>
      </c>
      <c r="H31" s="12">
        <v>1671885</v>
      </c>
      <c r="I31" s="12">
        <v>2110953</v>
      </c>
      <c r="J31" s="12">
        <v>2266983</v>
      </c>
      <c r="K31" s="12">
        <f t="shared" si="5"/>
        <v>2329130</v>
      </c>
      <c r="L31" s="12">
        <f t="shared" si="5"/>
        <v>2578439</v>
      </c>
      <c r="M31" s="12">
        <f t="shared" si="5"/>
        <v>2563607</v>
      </c>
      <c r="N31" s="12">
        <f t="shared" si="5"/>
        <v>2061879</v>
      </c>
      <c r="O31" s="12">
        <f t="shared" si="5"/>
        <v>3202946</v>
      </c>
      <c r="P31" s="12">
        <f t="shared" si="5"/>
        <v>3329265</v>
      </c>
      <c r="Q31" s="12">
        <f t="shared" si="5"/>
        <v>2902059</v>
      </c>
      <c r="R31" s="12">
        <f t="shared" si="5"/>
        <v>2944454</v>
      </c>
      <c r="S31" s="12">
        <f t="shared" si="5"/>
        <v>3248141</v>
      </c>
      <c r="T31" s="12">
        <f t="shared" si="5"/>
        <v>3099334</v>
      </c>
      <c r="U31" s="12">
        <f t="shared" si="5"/>
        <v>3577308</v>
      </c>
      <c r="V31" s="12">
        <f t="shared" si="5"/>
        <v>3529448</v>
      </c>
      <c r="W31" s="12">
        <f t="shared" si="5"/>
        <v>3103210</v>
      </c>
      <c r="X31" s="12">
        <f t="shared" si="5"/>
        <v>2726049</v>
      </c>
      <c r="Y31" s="12">
        <f t="shared" si="5"/>
        <v>2607162</v>
      </c>
      <c r="Z31" s="12">
        <f t="shared" si="5"/>
        <v>2807707</v>
      </c>
      <c r="AA31" s="12">
        <f t="shared" si="5"/>
        <v>2879821</v>
      </c>
      <c r="AB31" s="12">
        <v>2374130</v>
      </c>
      <c r="AC31" s="12">
        <v>1776900</v>
      </c>
      <c r="AD31" s="12">
        <v>2074411</v>
      </c>
      <c r="AE31" s="12">
        <v>2230712</v>
      </c>
      <c r="AF31" s="12">
        <v>3034685</v>
      </c>
      <c r="AG31" s="12">
        <v>3200823</v>
      </c>
      <c r="AH31" s="12">
        <v>2743930</v>
      </c>
      <c r="AI31" s="13">
        <v>2.4420094261950576E-2</v>
      </c>
      <c r="AJ31" s="13">
        <v>-0.14274235095161464</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280217</v>
      </c>
      <c r="R32" s="12">
        <f t="shared" si="5"/>
        <v>292478</v>
      </c>
      <c r="S32" s="12">
        <f t="shared" si="5"/>
        <v>285881</v>
      </c>
      <c r="T32" s="12">
        <f t="shared" si="5"/>
        <v>258264</v>
      </c>
      <c r="U32" s="12">
        <f t="shared" si="5"/>
        <v>374205</v>
      </c>
      <c r="V32" s="12">
        <f t="shared" si="5"/>
        <v>315749</v>
      </c>
      <c r="W32" s="12">
        <f t="shared" si="5"/>
        <v>386717</v>
      </c>
      <c r="X32" s="12">
        <f t="shared" si="5"/>
        <v>287700</v>
      </c>
      <c r="Y32" s="12">
        <f t="shared" si="5"/>
        <v>356802</v>
      </c>
      <c r="Z32" s="12">
        <f t="shared" ref="Z32:AA32" si="6">SUM(Z89,Z146,Z203)</f>
        <v>168594</v>
      </c>
      <c r="AA32" s="12">
        <f t="shared" si="6"/>
        <v>202823</v>
      </c>
      <c r="AB32" s="12">
        <v>177713</v>
      </c>
      <c r="AC32" s="12">
        <v>284512</v>
      </c>
      <c r="AD32" s="12">
        <v>178779</v>
      </c>
      <c r="AE32" s="12">
        <v>96403</v>
      </c>
      <c r="AF32" s="12">
        <v>78755</v>
      </c>
      <c r="AG32" s="12">
        <v>204524</v>
      </c>
      <c r="AH32" s="12">
        <v>0</v>
      </c>
      <c r="AI32" s="13">
        <v>-1</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3477132</v>
      </c>
      <c r="H34" s="12">
        <v>3596467</v>
      </c>
      <c r="I34" s="12">
        <v>3354257</v>
      </c>
      <c r="J34" s="12">
        <v>3212396</v>
      </c>
      <c r="K34" s="12">
        <f t="shared" ref="K34:AA34" si="7">SUM(K91,K147,K204)</f>
        <v>3637175</v>
      </c>
      <c r="L34" s="12">
        <f t="shared" si="7"/>
        <v>3408637</v>
      </c>
      <c r="M34" s="12">
        <f t="shared" si="7"/>
        <v>3546429</v>
      </c>
      <c r="N34" s="12">
        <f t="shared" si="7"/>
        <v>5636903</v>
      </c>
      <c r="O34" s="12">
        <f t="shared" si="7"/>
        <v>4351995</v>
      </c>
      <c r="P34" s="12">
        <f t="shared" si="7"/>
        <v>6148347</v>
      </c>
      <c r="Q34" s="12">
        <f t="shared" si="7"/>
        <v>5128149</v>
      </c>
      <c r="R34" s="12">
        <f t="shared" si="7"/>
        <v>5433294</v>
      </c>
      <c r="S34" s="12">
        <f t="shared" si="7"/>
        <v>4414514</v>
      </c>
      <c r="T34" s="12">
        <f t="shared" si="7"/>
        <v>4021339</v>
      </c>
      <c r="U34" s="12">
        <f t="shared" si="7"/>
        <v>4324658</v>
      </c>
      <c r="V34" s="12">
        <f t="shared" si="7"/>
        <v>4376885</v>
      </c>
      <c r="W34" s="12">
        <f t="shared" si="7"/>
        <v>5505915</v>
      </c>
      <c r="X34" s="12">
        <f t="shared" si="7"/>
        <v>7056545</v>
      </c>
      <c r="Y34" s="12">
        <f t="shared" si="7"/>
        <v>8426894</v>
      </c>
      <c r="Z34" s="12">
        <f t="shared" si="7"/>
        <v>7315595</v>
      </c>
      <c r="AA34" s="12">
        <f t="shared" si="7"/>
        <v>5521998</v>
      </c>
      <c r="AB34" s="12">
        <v>4996919</v>
      </c>
      <c r="AC34" s="12">
        <v>5066102</v>
      </c>
      <c r="AD34" s="12">
        <v>5659780</v>
      </c>
      <c r="AE34" s="12">
        <v>5305973</v>
      </c>
      <c r="AF34" s="12">
        <v>4340622</v>
      </c>
      <c r="AG34" s="12">
        <v>6040551</v>
      </c>
      <c r="AH34" s="12">
        <v>4410880</v>
      </c>
      <c r="AI34" s="13">
        <v>-2.0576570543007988E-2</v>
      </c>
      <c r="AJ34" s="13">
        <v>-0.26978846797254091</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195760</v>
      </c>
      <c r="H36" s="12">
        <v>207398</v>
      </c>
      <c r="I36" s="12">
        <v>214694</v>
      </c>
      <c r="J36" s="12">
        <v>206769</v>
      </c>
      <c r="K36" s="12">
        <f t="shared" ref="K36:AA36" si="8">SUM(K93,K149,K206)</f>
        <v>160082</v>
      </c>
      <c r="L36" s="12">
        <f t="shared" si="8"/>
        <v>301468</v>
      </c>
      <c r="M36" s="12">
        <f t="shared" si="8"/>
        <v>363766</v>
      </c>
      <c r="N36" s="12">
        <f t="shared" si="8"/>
        <v>347608</v>
      </c>
      <c r="O36" s="12">
        <f t="shared" si="8"/>
        <v>310931</v>
      </c>
      <c r="P36" s="12">
        <f t="shared" si="8"/>
        <v>429569</v>
      </c>
      <c r="Q36" s="12">
        <f t="shared" si="8"/>
        <v>371402</v>
      </c>
      <c r="R36" s="12">
        <f t="shared" si="8"/>
        <v>456117</v>
      </c>
      <c r="S36" s="12">
        <f t="shared" si="8"/>
        <v>322628</v>
      </c>
      <c r="T36" s="12">
        <f t="shared" si="8"/>
        <v>246271</v>
      </c>
      <c r="U36" s="12">
        <f t="shared" si="8"/>
        <v>162583</v>
      </c>
      <c r="V36" s="12">
        <f t="shared" si="8"/>
        <v>122616</v>
      </c>
      <c r="W36" s="12">
        <f t="shared" si="8"/>
        <v>224250</v>
      </c>
      <c r="X36" s="12">
        <f t="shared" si="8"/>
        <v>112308</v>
      </c>
      <c r="Y36" s="12">
        <f t="shared" si="8"/>
        <v>206593</v>
      </c>
      <c r="Z36" s="12">
        <f t="shared" si="8"/>
        <v>54265</v>
      </c>
      <c r="AA36" s="12">
        <f t="shared" si="8"/>
        <v>50926</v>
      </c>
      <c r="AB36" s="12">
        <v>0</v>
      </c>
      <c r="AC36" s="12">
        <v>127853</v>
      </c>
      <c r="AD36" s="12">
        <v>96565</v>
      </c>
      <c r="AE36" s="12">
        <v>0</v>
      </c>
      <c r="AF36" s="12">
        <v>53349</v>
      </c>
      <c r="AG36" s="12">
        <v>166496</v>
      </c>
      <c r="AH36" s="12">
        <v>248162</v>
      </c>
      <c r="AI36" s="13" t="s">
        <v>246</v>
      </c>
      <c r="AJ36" s="13">
        <v>0.49049827022871423</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13588727</v>
      </c>
      <c r="S38" s="12">
        <f t="shared" si="9"/>
        <v>14479377</v>
      </c>
      <c r="T38" s="12">
        <f t="shared" si="9"/>
        <v>15370027</v>
      </c>
      <c r="U38" s="12">
        <f t="shared" si="9"/>
        <v>13039356</v>
      </c>
      <c r="V38" s="12">
        <f t="shared" si="9"/>
        <v>10708685</v>
      </c>
      <c r="W38" s="12">
        <f t="shared" si="9"/>
        <v>13797234.5</v>
      </c>
      <c r="X38" s="12">
        <f t="shared" si="9"/>
        <v>16885784</v>
      </c>
      <c r="Y38" s="12">
        <f t="shared" si="9"/>
        <v>17850080</v>
      </c>
      <c r="Z38" s="12">
        <f t="shared" si="9"/>
        <v>18814376</v>
      </c>
      <c r="AA38" s="12">
        <f t="shared" si="9"/>
        <v>20944347.43</v>
      </c>
      <c r="AB38" s="12">
        <v>23074318.859999999</v>
      </c>
      <c r="AC38" s="12">
        <v>24328980.000197344</v>
      </c>
      <c r="AD38" s="12">
        <v>20172182</v>
      </c>
      <c r="AE38" s="12">
        <v>20985063.527101543</v>
      </c>
      <c r="AF38" s="12">
        <v>24508749.369999997</v>
      </c>
      <c r="AG38" s="12">
        <v>27015019.608223978</v>
      </c>
      <c r="AH38" s="12">
        <v>10474508.199999999</v>
      </c>
      <c r="AI38" s="13">
        <v>-0.12333407729145063</v>
      </c>
      <c r="AJ38" s="13">
        <v>-0.6122709384667141</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34797876</v>
      </c>
      <c r="H40" s="5">
        <v>39318507</v>
      </c>
      <c r="I40" s="5">
        <v>33772762</v>
      </c>
      <c r="J40" s="5">
        <v>31511012</v>
      </c>
      <c r="K40" s="5">
        <f t="shared" ref="K40:Q40" si="10">SUM(K96,K152,K209)</f>
        <v>35130470</v>
      </c>
      <c r="L40" s="5">
        <f t="shared" si="10"/>
        <v>34966180</v>
      </c>
      <c r="M40" s="5">
        <f t="shared" si="10"/>
        <v>34302299</v>
      </c>
      <c r="N40" s="5">
        <f t="shared" si="10"/>
        <v>38114181</v>
      </c>
      <c r="O40" s="5">
        <f t="shared" si="10"/>
        <v>45117600</v>
      </c>
      <c r="P40" s="5">
        <f t="shared" si="10"/>
        <v>45262232</v>
      </c>
      <c r="Q40" s="5">
        <f t="shared" si="10"/>
        <v>45433585</v>
      </c>
      <c r="R40" s="5">
        <f t="shared" ref="R40:AA40" si="11">SUM(R96,R152,R209,R234)</f>
        <v>60211987</v>
      </c>
      <c r="S40" s="5">
        <f t="shared" si="11"/>
        <v>61086486.5</v>
      </c>
      <c r="T40" s="5">
        <f t="shared" si="11"/>
        <v>63637068</v>
      </c>
      <c r="U40" s="5">
        <f t="shared" si="11"/>
        <v>64387286.5</v>
      </c>
      <c r="V40" s="5">
        <f t="shared" si="11"/>
        <v>77868238</v>
      </c>
      <c r="W40" s="5">
        <f t="shared" si="11"/>
        <v>75006854</v>
      </c>
      <c r="X40" s="5">
        <f t="shared" si="11"/>
        <v>73080663</v>
      </c>
      <c r="Y40" s="5">
        <f t="shared" si="11"/>
        <v>73495745</v>
      </c>
      <c r="Z40" s="5">
        <f t="shared" si="11"/>
        <v>76611187</v>
      </c>
      <c r="AA40" s="5">
        <f t="shared" si="11"/>
        <v>75447406.450000003</v>
      </c>
      <c r="AB40" s="5">
        <v>79239593.900000006</v>
      </c>
      <c r="AC40" s="5">
        <v>77911620.031497478</v>
      </c>
      <c r="AD40" s="5">
        <v>75296960</v>
      </c>
      <c r="AE40" s="5">
        <v>80022933.976786345</v>
      </c>
      <c r="AF40" s="5">
        <v>79206895.810000002</v>
      </c>
      <c r="AG40" s="5">
        <v>89889696.74127467</v>
      </c>
      <c r="AH40" s="5">
        <v>87598045.549999997</v>
      </c>
      <c r="AI40" s="10">
        <v>1.685422135347836E-2</v>
      </c>
      <c r="AJ40" s="10">
        <v>-2.5494036295067562E-2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8630259</v>
      </c>
      <c r="H42" s="12">
        <v>9755985</v>
      </c>
      <c r="I42" s="12">
        <v>10282551</v>
      </c>
      <c r="J42" s="12">
        <v>11824435</v>
      </c>
      <c r="K42" s="12">
        <f t="shared" ref="K42:AA51" si="12">SUM(K98,K154,K211)</f>
        <v>11719092</v>
      </c>
      <c r="L42" s="12">
        <f t="shared" si="12"/>
        <v>12079640</v>
      </c>
      <c r="M42" s="12">
        <f t="shared" si="12"/>
        <v>12268877</v>
      </c>
      <c r="N42" s="12">
        <f t="shared" si="12"/>
        <v>14035665</v>
      </c>
      <c r="O42" s="12">
        <f t="shared" si="12"/>
        <v>15155434</v>
      </c>
      <c r="P42" s="12">
        <f t="shared" si="12"/>
        <v>15304777</v>
      </c>
      <c r="Q42" s="12">
        <f t="shared" si="12"/>
        <v>15190515</v>
      </c>
      <c r="R42" s="12">
        <f t="shared" si="12"/>
        <v>15383770</v>
      </c>
      <c r="S42" s="12">
        <f t="shared" si="12"/>
        <v>16009677</v>
      </c>
      <c r="T42" s="12">
        <f t="shared" si="12"/>
        <v>16864582</v>
      </c>
      <c r="U42" s="12">
        <f t="shared" si="12"/>
        <v>17465158</v>
      </c>
      <c r="V42" s="12">
        <f t="shared" si="12"/>
        <v>18970044</v>
      </c>
      <c r="W42" s="12">
        <f t="shared" si="12"/>
        <v>19900797</v>
      </c>
      <c r="X42" s="12">
        <f t="shared" si="12"/>
        <v>19374064</v>
      </c>
      <c r="Y42" s="12">
        <f t="shared" si="12"/>
        <v>19488901</v>
      </c>
      <c r="Z42" s="12">
        <f t="shared" si="12"/>
        <v>21908124</v>
      </c>
      <c r="AA42" s="12">
        <f t="shared" si="12"/>
        <v>20568923</v>
      </c>
      <c r="AB42" s="12">
        <v>21741818</v>
      </c>
      <c r="AC42" s="12">
        <v>21864416</v>
      </c>
      <c r="AD42" s="12">
        <v>25384341</v>
      </c>
      <c r="AE42" s="12">
        <v>23343571</v>
      </c>
      <c r="AF42" s="12">
        <v>23003833</v>
      </c>
      <c r="AG42" s="12">
        <v>27921794</v>
      </c>
      <c r="AH42" s="12">
        <v>23444442</v>
      </c>
      <c r="AI42" s="13">
        <v>1.2645275320228189E-2</v>
      </c>
      <c r="AJ42" s="13">
        <v>-0.16035330681115978</v>
      </c>
    </row>
    <row r="43" spans="1:36" ht="10.5" customHeight="1" x14ac:dyDescent="0.2">
      <c r="A43" s="11"/>
      <c r="B43" s="19" t="s">
        <v>65</v>
      </c>
      <c r="C43" s="14"/>
      <c r="D43" s="19"/>
      <c r="E43" s="14"/>
      <c r="F43" s="2"/>
      <c r="G43" s="12">
        <v>9431093</v>
      </c>
      <c r="H43" s="12">
        <v>10188872</v>
      </c>
      <c r="I43" s="12">
        <v>10828905</v>
      </c>
      <c r="J43" s="12">
        <v>11372852</v>
      </c>
      <c r="K43" s="12">
        <f t="shared" si="12"/>
        <v>12425075</v>
      </c>
      <c r="L43" s="12">
        <f t="shared" si="12"/>
        <v>13334432</v>
      </c>
      <c r="M43" s="12">
        <f t="shared" si="12"/>
        <v>13483987</v>
      </c>
      <c r="N43" s="12">
        <f t="shared" si="12"/>
        <v>14813873</v>
      </c>
      <c r="O43" s="12">
        <f t="shared" si="12"/>
        <v>16082680</v>
      </c>
      <c r="P43" s="12">
        <f t="shared" si="12"/>
        <v>17295495</v>
      </c>
      <c r="Q43" s="12">
        <f t="shared" si="12"/>
        <v>17343358</v>
      </c>
      <c r="R43" s="12">
        <f t="shared" si="12"/>
        <v>17533469</v>
      </c>
      <c r="S43" s="12">
        <f t="shared" si="12"/>
        <v>17856778</v>
      </c>
      <c r="T43" s="12">
        <f t="shared" si="12"/>
        <v>18671632</v>
      </c>
      <c r="U43" s="12">
        <f t="shared" si="12"/>
        <v>19625836</v>
      </c>
      <c r="V43" s="12">
        <f t="shared" si="12"/>
        <v>21441307</v>
      </c>
      <c r="W43" s="12">
        <f t="shared" si="12"/>
        <v>24821673</v>
      </c>
      <c r="X43" s="12">
        <f t="shared" si="12"/>
        <v>21316199</v>
      </c>
      <c r="Y43" s="12">
        <f t="shared" si="12"/>
        <v>20071090</v>
      </c>
      <c r="Z43" s="12">
        <f t="shared" si="12"/>
        <v>20031191</v>
      </c>
      <c r="AA43" s="12">
        <f t="shared" si="12"/>
        <v>20024797</v>
      </c>
      <c r="AB43" s="12">
        <v>19685219</v>
      </c>
      <c r="AC43" s="12">
        <v>19404702</v>
      </c>
      <c r="AD43" s="12">
        <v>19207105</v>
      </c>
      <c r="AE43" s="12">
        <v>20333633</v>
      </c>
      <c r="AF43" s="12">
        <v>21139824</v>
      </c>
      <c r="AG43" s="12">
        <v>21701835</v>
      </c>
      <c r="AH43" s="12">
        <v>21395083</v>
      </c>
      <c r="AI43" s="13">
        <v>1.397898484846416E-2</v>
      </c>
      <c r="AJ43" s="13">
        <v>-1.4134841592888343E-2</v>
      </c>
    </row>
    <row r="44" spans="1:36" ht="10.5" customHeight="1" x14ac:dyDescent="0.2">
      <c r="A44" s="11"/>
      <c r="B44" s="19" t="s">
        <v>66</v>
      </c>
      <c r="C44" s="14"/>
      <c r="D44" s="19"/>
      <c r="E44" s="14"/>
      <c r="F44" s="2"/>
      <c r="G44" s="12">
        <v>1641898</v>
      </c>
      <c r="H44" s="12">
        <v>1726511</v>
      </c>
      <c r="I44" s="12">
        <v>1794167</v>
      </c>
      <c r="J44" s="12">
        <v>1836263</v>
      </c>
      <c r="K44" s="12">
        <f t="shared" si="12"/>
        <v>2225939</v>
      </c>
      <c r="L44" s="12">
        <f t="shared" si="12"/>
        <v>2688790</v>
      </c>
      <c r="M44" s="12">
        <f t="shared" si="12"/>
        <v>2709947</v>
      </c>
      <c r="N44" s="12">
        <f t="shared" si="12"/>
        <v>2884228</v>
      </c>
      <c r="O44" s="12">
        <f t="shared" si="12"/>
        <v>2822088</v>
      </c>
      <c r="P44" s="12">
        <f t="shared" si="12"/>
        <v>3030976</v>
      </c>
      <c r="Q44" s="12">
        <f t="shared" si="12"/>
        <v>3343658</v>
      </c>
      <c r="R44" s="12">
        <f t="shared" si="12"/>
        <v>3719929</v>
      </c>
      <c r="S44" s="12">
        <f t="shared" si="12"/>
        <v>3672506</v>
      </c>
      <c r="T44" s="12">
        <f t="shared" si="12"/>
        <v>4727541</v>
      </c>
      <c r="U44" s="12">
        <f t="shared" si="12"/>
        <v>5066556</v>
      </c>
      <c r="V44" s="12">
        <f t="shared" si="12"/>
        <v>4879168</v>
      </c>
      <c r="W44" s="12">
        <f t="shared" si="12"/>
        <v>5323481</v>
      </c>
      <c r="X44" s="12">
        <f t="shared" si="12"/>
        <v>4708037</v>
      </c>
      <c r="Y44" s="12">
        <f t="shared" si="12"/>
        <v>4945706</v>
      </c>
      <c r="Z44" s="12">
        <f t="shared" si="12"/>
        <v>5116199</v>
      </c>
      <c r="AA44" s="12">
        <f t="shared" si="12"/>
        <v>4955061</v>
      </c>
      <c r="AB44" s="12">
        <v>5499540</v>
      </c>
      <c r="AC44" s="12">
        <v>5832357</v>
      </c>
      <c r="AD44" s="12">
        <v>4041082</v>
      </c>
      <c r="AE44" s="12">
        <v>5971979</v>
      </c>
      <c r="AF44" s="12">
        <v>5851737</v>
      </c>
      <c r="AG44" s="12">
        <v>7676643</v>
      </c>
      <c r="AH44" s="12">
        <v>10257667</v>
      </c>
      <c r="AI44" s="13">
        <v>0.10948228387690406</v>
      </c>
      <c r="AJ44" s="13">
        <v>0.33621779728456824</v>
      </c>
    </row>
    <row r="45" spans="1:36" ht="10.5" customHeight="1" x14ac:dyDescent="0.2">
      <c r="A45" s="11"/>
      <c r="B45" s="19" t="s">
        <v>67</v>
      </c>
      <c r="C45" s="14"/>
      <c r="D45" s="19"/>
      <c r="E45" s="14"/>
      <c r="F45" s="2"/>
      <c r="G45" s="12">
        <v>405564</v>
      </c>
      <c r="H45" s="12">
        <v>426035</v>
      </c>
      <c r="I45" s="12">
        <v>450840</v>
      </c>
      <c r="J45" s="12">
        <v>669852</v>
      </c>
      <c r="K45" s="12">
        <f t="shared" si="12"/>
        <v>668973</v>
      </c>
      <c r="L45" s="12">
        <f t="shared" si="12"/>
        <v>602714</v>
      </c>
      <c r="M45" s="12">
        <f t="shared" si="12"/>
        <v>493039</v>
      </c>
      <c r="N45" s="12">
        <f t="shared" si="12"/>
        <v>1274396</v>
      </c>
      <c r="O45" s="12">
        <f t="shared" si="12"/>
        <v>688456</v>
      </c>
      <c r="P45" s="12">
        <f t="shared" si="12"/>
        <v>1868249</v>
      </c>
      <c r="Q45" s="12">
        <f t="shared" si="12"/>
        <v>1431182</v>
      </c>
      <c r="R45" s="12">
        <f t="shared" si="12"/>
        <v>2127642</v>
      </c>
      <c r="S45" s="12">
        <f t="shared" si="12"/>
        <v>2265852</v>
      </c>
      <c r="T45" s="12">
        <f t="shared" si="12"/>
        <v>755899</v>
      </c>
      <c r="U45" s="12">
        <f t="shared" si="12"/>
        <v>1907264</v>
      </c>
      <c r="V45" s="12">
        <f t="shared" si="12"/>
        <v>1431901</v>
      </c>
      <c r="W45" s="12">
        <f t="shared" si="12"/>
        <v>1313447</v>
      </c>
      <c r="X45" s="12">
        <f t="shared" si="12"/>
        <v>920479</v>
      </c>
      <c r="Y45" s="12">
        <f t="shared" si="12"/>
        <v>1869797</v>
      </c>
      <c r="Z45" s="12">
        <f t="shared" si="12"/>
        <v>1227978</v>
      </c>
      <c r="AA45" s="12">
        <f t="shared" si="12"/>
        <v>487166</v>
      </c>
      <c r="AB45" s="12">
        <v>1420642</v>
      </c>
      <c r="AC45" s="12">
        <v>1580212</v>
      </c>
      <c r="AD45" s="12">
        <v>0</v>
      </c>
      <c r="AE45" s="12">
        <v>638246</v>
      </c>
      <c r="AF45" s="12">
        <v>0</v>
      </c>
      <c r="AG45" s="12">
        <v>1197487</v>
      </c>
      <c r="AH45" s="12">
        <v>221219</v>
      </c>
      <c r="AI45" s="13">
        <v>-0.2665177152325533</v>
      </c>
      <c r="AJ45" s="13">
        <v>-0.81526396528730583</v>
      </c>
    </row>
    <row r="46" spans="1:36" ht="10.5" customHeight="1" x14ac:dyDescent="0.2">
      <c r="A46" s="11"/>
      <c r="B46" s="19" t="s">
        <v>69</v>
      </c>
      <c r="C46" s="14"/>
      <c r="D46" s="19"/>
      <c r="E46" s="14"/>
      <c r="F46" s="2"/>
      <c r="G46" s="12">
        <v>772083</v>
      </c>
      <c r="H46" s="12">
        <v>657666</v>
      </c>
      <c r="I46" s="12">
        <v>727772</v>
      </c>
      <c r="J46" s="12">
        <v>602248</v>
      </c>
      <c r="K46" s="12">
        <f t="shared" si="12"/>
        <v>620710</v>
      </c>
      <c r="L46" s="12">
        <f t="shared" si="12"/>
        <v>982413</v>
      </c>
      <c r="M46" s="12">
        <f t="shared" si="12"/>
        <v>616021</v>
      </c>
      <c r="N46" s="12">
        <f t="shared" si="12"/>
        <v>501850</v>
      </c>
      <c r="O46" s="12">
        <f t="shared" si="12"/>
        <v>563351</v>
      </c>
      <c r="P46" s="12">
        <f t="shared" si="12"/>
        <v>565656</v>
      </c>
      <c r="Q46" s="12">
        <f t="shared" si="12"/>
        <v>1165998</v>
      </c>
      <c r="R46" s="12">
        <f t="shared" si="12"/>
        <v>2087618</v>
      </c>
      <c r="S46" s="12">
        <f t="shared" si="12"/>
        <v>1848218</v>
      </c>
      <c r="T46" s="12">
        <f t="shared" si="12"/>
        <v>1337031</v>
      </c>
      <c r="U46" s="12">
        <f t="shared" si="12"/>
        <v>1632176</v>
      </c>
      <c r="V46" s="12">
        <f t="shared" si="12"/>
        <v>1623048</v>
      </c>
      <c r="W46" s="12">
        <f t="shared" si="12"/>
        <v>1504553</v>
      </c>
      <c r="X46" s="12">
        <f t="shared" si="12"/>
        <v>1460202</v>
      </c>
      <c r="Y46" s="12">
        <f t="shared" si="12"/>
        <v>1437652</v>
      </c>
      <c r="Z46" s="12">
        <f t="shared" si="12"/>
        <v>1495856</v>
      </c>
      <c r="AA46" s="12">
        <f t="shared" si="12"/>
        <v>1841045</v>
      </c>
      <c r="AB46" s="12">
        <v>1736036</v>
      </c>
      <c r="AC46" s="12">
        <v>1969217</v>
      </c>
      <c r="AD46" s="12">
        <v>1599728</v>
      </c>
      <c r="AE46" s="12">
        <v>1640379</v>
      </c>
      <c r="AF46" s="12">
        <v>2022413</v>
      </c>
      <c r="AG46" s="12">
        <v>2961450</v>
      </c>
      <c r="AH46" s="12">
        <v>3432407</v>
      </c>
      <c r="AI46" s="13">
        <v>0.12031463335941517</v>
      </c>
      <c r="AJ46" s="13">
        <v>0.15902919178105321</v>
      </c>
    </row>
    <row r="47" spans="1:36" ht="10.5" customHeight="1" x14ac:dyDescent="0.2">
      <c r="A47" s="11"/>
      <c r="B47" s="19" t="s">
        <v>70</v>
      </c>
      <c r="C47" s="14"/>
      <c r="D47" s="19"/>
      <c r="E47" s="14"/>
      <c r="F47" s="2"/>
      <c r="G47" s="12">
        <v>788952</v>
      </c>
      <c r="H47" s="12">
        <v>504907</v>
      </c>
      <c r="I47" s="12">
        <v>772433</v>
      </c>
      <c r="J47" s="12">
        <v>1090660</v>
      </c>
      <c r="K47" s="12">
        <f t="shared" si="12"/>
        <v>842679</v>
      </c>
      <c r="L47" s="12">
        <f t="shared" si="12"/>
        <v>606780</v>
      </c>
      <c r="M47" s="12">
        <f t="shared" si="12"/>
        <v>584993</v>
      </c>
      <c r="N47" s="12">
        <f t="shared" si="12"/>
        <v>791243</v>
      </c>
      <c r="O47" s="12">
        <f t="shared" si="12"/>
        <v>704708</v>
      </c>
      <c r="P47" s="12">
        <f t="shared" si="12"/>
        <v>811624</v>
      </c>
      <c r="Q47" s="12">
        <f t="shared" si="12"/>
        <v>914131</v>
      </c>
      <c r="R47" s="12">
        <f t="shared" si="12"/>
        <v>819654</v>
      </c>
      <c r="S47" s="12">
        <f t="shared" si="12"/>
        <v>793677</v>
      </c>
      <c r="T47" s="12">
        <f t="shared" si="12"/>
        <v>895068</v>
      </c>
      <c r="U47" s="12">
        <f t="shared" si="12"/>
        <v>710810</v>
      </c>
      <c r="V47" s="12">
        <f t="shared" si="12"/>
        <v>663048</v>
      </c>
      <c r="W47" s="12">
        <f t="shared" si="12"/>
        <v>1104153</v>
      </c>
      <c r="X47" s="12">
        <f t="shared" si="12"/>
        <v>818324</v>
      </c>
      <c r="Y47" s="12">
        <f t="shared" si="12"/>
        <v>490549</v>
      </c>
      <c r="Z47" s="12">
        <f t="shared" si="12"/>
        <v>989464</v>
      </c>
      <c r="AA47" s="12">
        <f t="shared" si="12"/>
        <v>996355</v>
      </c>
      <c r="AB47" s="12">
        <v>1397806</v>
      </c>
      <c r="AC47" s="12">
        <v>1603788</v>
      </c>
      <c r="AD47" s="12">
        <v>409761</v>
      </c>
      <c r="AE47" s="12">
        <v>872360</v>
      </c>
      <c r="AF47" s="12">
        <v>1060924</v>
      </c>
      <c r="AG47" s="12">
        <v>781380</v>
      </c>
      <c r="AH47" s="12">
        <v>812236</v>
      </c>
      <c r="AI47" s="13">
        <v>-8.6505600678874917E-2</v>
      </c>
      <c r="AJ47" s="13">
        <v>3.9489109012260361E-2</v>
      </c>
    </row>
    <row r="48" spans="1:36" ht="10.5" customHeight="1" x14ac:dyDescent="0.2">
      <c r="A48" s="11"/>
      <c r="B48" s="19" t="s">
        <v>71</v>
      </c>
      <c r="C48" s="14"/>
      <c r="D48" s="19"/>
      <c r="E48" s="14"/>
      <c r="F48" s="2"/>
      <c r="G48" s="12">
        <v>169551</v>
      </c>
      <c r="H48" s="12">
        <v>254483</v>
      </c>
      <c r="I48" s="12">
        <v>259177</v>
      </c>
      <c r="J48" s="12">
        <v>271039</v>
      </c>
      <c r="K48" s="12">
        <f t="shared" si="12"/>
        <v>272104</v>
      </c>
      <c r="L48" s="12">
        <f t="shared" si="12"/>
        <v>280931</v>
      </c>
      <c r="M48" s="12">
        <f t="shared" si="12"/>
        <v>254993</v>
      </c>
      <c r="N48" s="12">
        <f t="shared" si="12"/>
        <v>297138</v>
      </c>
      <c r="O48" s="12">
        <f t="shared" si="12"/>
        <v>266813</v>
      </c>
      <c r="P48" s="12">
        <f t="shared" si="12"/>
        <v>310416</v>
      </c>
      <c r="Q48" s="12">
        <f t="shared" si="12"/>
        <v>376039</v>
      </c>
      <c r="R48" s="12">
        <f t="shared" si="12"/>
        <v>450548</v>
      </c>
      <c r="S48" s="12">
        <f t="shared" si="12"/>
        <v>484517</v>
      </c>
      <c r="T48" s="12">
        <f t="shared" si="12"/>
        <v>487655</v>
      </c>
      <c r="U48" s="12">
        <f t="shared" si="12"/>
        <v>560830</v>
      </c>
      <c r="V48" s="12">
        <f t="shared" si="12"/>
        <v>566375</v>
      </c>
      <c r="W48" s="12">
        <f t="shared" si="12"/>
        <v>563353</v>
      </c>
      <c r="X48" s="12">
        <f t="shared" si="12"/>
        <v>698263</v>
      </c>
      <c r="Y48" s="12">
        <f t="shared" si="12"/>
        <v>635953</v>
      </c>
      <c r="Z48" s="12">
        <f t="shared" si="12"/>
        <v>606711</v>
      </c>
      <c r="AA48" s="12">
        <f t="shared" si="12"/>
        <v>495818</v>
      </c>
      <c r="AB48" s="12">
        <v>599699</v>
      </c>
      <c r="AC48" s="12">
        <v>544397</v>
      </c>
      <c r="AD48" s="12">
        <v>295362</v>
      </c>
      <c r="AE48" s="12">
        <v>465229</v>
      </c>
      <c r="AF48" s="12">
        <v>543226</v>
      </c>
      <c r="AG48" s="12">
        <v>370415</v>
      </c>
      <c r="AH48" s="12">
        <v>157025</v>
      </c>
      <c r="AI48" s="13">
        <v>-0.20015485520340903</v>
      </c>
      <c r="AJ48" s="13">
        <v>-0.57608358192837761</v>
      </c>
    </row>
    <row r="49" spans="1:36" ht="10.5" customHeight="1" x14ac:dyDescent="0.2">
      <c r="A49" s="11"/>
      <c r="B49" s="19" t="s">
        <v>72</v>
      </c>
      <c r="C49" s="14"/>
      <c r="D49" s="19"/>
      <c r="E49" s="14"/>
      <c r="F49" s="2"/>
      <c r="G49" s="12">
        <v>2206949</v>
      </c>
      <c r="H49" s="12">
        <v>2221249</v>
      </c>
      <c r="I49" s="12">
        <v>2121820</v>
      </c>
      <c r="J49" s="12">
        <v>2011297</v>
      </c>
      <c r="K49" s="12">
        <f t="shared" si="12"/>
        <v>2066377</v>
      </c>
      <c r="L49" s="12">
        <f t="shared" si="12"/>
        <v>2005924</v>
      </c>
      <c r="M49" s="12">
        <f t="shared" si="12"/>
        <v>1983687</v>
      </c>
      <c r="N49" s="12">
        <f t="shared" si="12"/>
        <v>1880594</v>
      </c>
      <c r="O49" s="12">
        <f t="shared" si="12"/>
        <v>1841987</v>
      </c>
      <c r="P49" s="12">
        <f t="shared" si="12"/>
        <v>1868177</v>
      </c>
      <c r="Q49" s="12">
        <f t="shared" si="12"/>
        <v>1879558</v>
      </c>
      <c r="R49" s="12">
        <f t="shared" si="12"/>
        <v>1849276</v>
      </c>
      <c r="S49" s="12">
        <f t="shared" si="12"/>
        <v>1858242</v>
      </c>
      <c r="T49" s="12">
        <f t="shared" si="12"/>
        <v>1881271</v>
      </c>
      <c r="U49" s="12">
        <f t="shared" si="12"/>
        <v>1835731</v>
      </c>
      <c r="V49" s="12">
        <f t="shared" si="12"/>
        <v>14126258</v>
      </c>
      <c r="W49" s="12">
        <f t="shared" si="12"/>
        <v>3002394</v>
      </c>
      <c r="X49" s="12">
        <f t="shared" si="12"/>
        <v>2836425</v>
      </c>
      <c r="Y49" s="12">
        <f t="shared" si="12"/>
        <v>2565702</v>
      </c>
      <c r="Z49" s="12">
        <f t="shared" si="12"/>
        <v>2464085</v>
      </c>
      <c r="AA49" s="12">
        <f t="shared" si="12"/>
        <v>2438664</v>
      </c>
      <c r="AB49" s="12">
        <v>2672968</v>
      </c>
      <c r="AC49" s="12">
        <v>2211728</v>
      </c>
      <c r="AD49" s="12">
        <v>2186110</v>
      </c>
      <c r="AE49" s="12">
        <v>2049135</v>
      </c>
      <c r="AF49" s="12">
        <v>2376409</v>
      </c>
      <c r="AG49" s="12">
        <v>1369192</v>
      </c>
      <c r="AH49" s="12">
        <v>3939209</v>
      </c>
      <c r="AI49" s="13">
        <v>6.6766111193543809E-2</v>
      </c>
      <c r="AJ49" s="13">
        <v>1.8770318552839924</v>
      </c>
    </row>
    <row r="50" spans="1:36" ht="10.5" customHeight="1" x14ac:dyDescent="0.2">
      <c r="A50" s="11"/>
      <c r="B50" s="19" t="s">
        <v>73</v>
      </c>
      <c r="C50" s="14"/>
      <c r="D50" s="19"/>
      <c r="E50" s="14"/>
      <c r="F50" s="2"/>
      <c r="G50" s="12">
        <v>10356828</v>
      </c>
      <c r="H50" s="12">
        <v>13065887</v>
      </c>
      <c r="I50" s="12">
        <v>6161240</v>
      </c>
      <c r="J50" s="12">
        <v>1454793</v>
      </c>
      <c r="K50" s="12">
        <f t="shared" si="12"/>
        <v>3748439</v>
      </c>
      <c r="L50" s="12">
        <f t="shared" si="12"/>
        <v>1528312</v>
      </c>
      <c r="M50" s="12">
        <f t="shared" si="12"/>
        <v>1080087</v>
      </c>
      <c r="N50" s="12">
        <f t="shared" si="12"/>
        <v>848515</v>
      </c>
      <c r="O50" s="12">
        <f t="shared" si="12"/>
        <v>6404624</v>
      </c>
      <c r="P50" s="12">
        <f t="shared" si="12"/>
        <v>3499525</v>
      </c>
      <c r="Q50" s="12">
        <f t="shared" si="12"/>
        <v>2933308</v>
      </c>
      <c r="R50" s="12">
        <f t="shared" si="12"/>
        <v>1747417</v>
      </c>
      <c r="S50" s="12">
        <f t="shared" si="12"/>
        <v>1106761</v>
      </c>
      <c r="T50" s="12">
        <f t="shared" si="12"/>
        <v>1637057</v>
      </c>
      <c r="U50" s="12">
        <f t="shared" si="12"/>
        <v>1849259</v>
      </c>
      <c r="V50" s="12">
        <f t="shared" si="12"/>
        <v>243223</v>
      </c>
      <c r="W50" s="12">
        <f t="shared" si="12"/>
        <v>82170</v>
      </c>
      <c r="X50" s="12">
        <f t="shared" si="12"/>
        <v>12895</v>
      </c>
      <c r="Y50" s="12">
        <f t="shared" si="12"/>
        <v>130591</v>
      </c>
      <c r="Z50" s="12">
        <f t="shared" si="12"/>
        <v>90739</v>
      </c>
      <c r="AA50" s="12">
        <f t="shared" si="12"/>
        <v>2391154</v>
      </c>
      <c r="AB50" s="12">
        <v>2466665</v>
      </c>
      <c r="AC50" s="12">
        <v>108237</v>
      </c>
      <c r="AD50" s="12">
        <v>81007</v>
      </c>
      <c r="AE50" s="12">
        <v>1099989</v>
      </c>
      <c r="AF50" s="12">
        <v>333957</v>
      </c>
      <c r="AG50" s="12">
        <v>876133</v>
      </c>
      <c r="AH50" s="12">
        <v>12017054</v>
      </c>
      <c r="AI50" s="13">
        <v>0.30201096049234333</v>
      </c>
      <c r="AJ50" s="13">
        <v>12.716015719074615</v>
      </c>
    </row>
    <row r="51" spans="1:36" ht="10.5" customHeight="1" x14ac:dyDescent="0.2">
      <c r="A51" s="11"/>
      <c r="B51" s="19" t="s">
        <v>74</v>
      </c>
      <c r="C51" s="14"/>
      <c r="D51" s="19"/>
      <c r="E51" s="14"/>
      <c r="F51" s="2"/>
      <c r="G51" s="12">
        <v>394699</v>
      </c>
      <c r="H51" s="12">
        <v>516912</v>
      </c>
      <c r="I51" s="12">
        <v>373857</v>
      </c>
      <c r="J51" s="12">
        <v>377573</v>
      </c>
      <c r="K51" s="12">
        <f t="shared" si="12"/>
        <v>541082</v>
      </c>
      <c r="L51" s="12">
        <f t="shared" si="12"/>
        <v>856244</v>
      </c>
      <c r="M51" s="12">
        <f t="shared" si="12"/>
        <v>826668</v>
      </c>
      <c r="N51" s="12">
        <f t="shared" si="12"/>
        <v>786679</v>
      </c>
      <c r="O51" s="12">
        <f t="shared" si="12"/>
        <v>587459</v>
      </c>
      <c r="P51" s="12">
        <f t="shared" si="12"/>
        <v>707337</v>
      </c>
      <c r="Q51" s="12">
        <f t="shared" si="12"/>
        <v>855838</v>
      </c>
      <c r="R51" s="12">
        <f t="shared" si="12"/>
        <v>1115365</v>
      </c>
      <c r="S51" s="12">
        <f t="shared" si="12"/>
        <v>1670360</v>
      </c>
      <c r="T51" s="12">
        <f t="shared" si="12"/>
        <v>2716834</v>
      </c>
      <c r="U51" s="12">
        <f t="shared" si="12"/>
        <v>1775902</v>
      </c>
      <c r="V51" s="12">
        <f t="shared" si="12"/>
        <v>3670835</v>
      </c>
      <c r="W51" s="12">
        <f t="shared" si="12"/>
        <v>3747665</v>
      </c>
      <c r="X51" s="12">
        <f t="shared" si="12"/>
        <v>3902470</v>
      </c>
      <c r="Y51" s="12">
        <f t="shared" si="12"/>
        <v>3955096</v>
      </c>
      <c r="Z51" s="12">
        <f t="shared" si="12"/>
        <v>3904729</v>
      </c>
      <c r="AA51" s="12">
        <f t="shared" si="12"/>
        <v>1626702</v>
      </c>
      <c r="AB51" s="12">
        <v>1551869</v>
      </c>
      <c r="AC51" s="12">
        <v>1403457</v>
      </c>
      <c r="AD51" s="12">
        <v>106907</v>
      </c>
      <c r="AE51" s="12">
        <v>807434</v>
      </c>
      <c r="AF51" s="12">
        <v>194499</v>
      </c>
      <c r="AG51" s="12">
        <v>1997851</v>
      </c>
      <c r="AH51" s="12">
        <v>2339335</v>
      </c>
      <c r="AI51" s="13">
        <v>7.0794734171902185E-2</v>
      </c>
      <c r="AJ51" s="13">
        <v>0.17092565962126305</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13377299</v>
      </c>
      <c r="S52" s="12">
        <f t="shared" si="13"/>
        <v>13519898.5</v>
      </c>
      <c r="T52" s="12">
        <f t="shared" si="13"/>
        <v>13662498</v>
      </c>
      <c r="U52" s="12">
        <f t="shared" si="13"/>
        <v>11957764.5</v>
      </c>
      <c r="V52" s="12">
        <f t="shared" si="13"/>
        <v>10253031</v>
      </c>
      <c r="W52" s="12">
        <f t="shared" si="13"/>
        <v>13643168</v>
      </c>
      <c r="X52" s="12">
        <f t="shared" si="13"/>
        <v>17033305</v>
      </c>
      <c r="Y52" s="12">
        <f t="shared" si="13"/>
        <v>17904708</v>
      </c>
      <c r="Z52" s="12">
        <f t="shared" si="13"/>
        <v>18776111</v>
      </c>
      <c r="AA52" s="12">
        <f t="shared" si="13"/>
        <v>19621721.449999999</v>
      </c>
      <c r="AB52" s="12">
        <v>20467331.899999999</v>
      </c>
      <c r="AC52" s="12">
        <v>21389109.031497482</v>
      </c>
      <c r="AD52" s="12">
        <v>21985557</v>
      </c>
      <c r="AE52" s="12">
        <v>22800978.976786353</v>
      </c>
      <c r="AF52" s="12">
        <v>22680073.810000002</v>
      </c>
      <c r="AG52" s="12">
        <v>23035516.741274673</v>
      </c>
      <c r="AH52" s="12">
        <v>9582368.5500000007</v>
      </c>
      <c r="AI52" s="13">
        <v>-0.11881193495461484</v>
      </c>
      <c r="AJ52" s="13">
        <v>-0.58401764294566638</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242</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19459133</v>
      </c>
      <c r="H62" s="5">
        <v>20408512</v>
      </c>
      <c r="I62" s="5">
        <v>22158698</v>
      </c>
      <c r="J62" s="5">
        <v>23331691</v>
      </c>
      <c r="K62" s="5">
        <f>SUM(K64,K79,K91,K93)</f>
        <v>24357707</v>
      </c>
      <c r="L62" s="5">
        <f>SUM(L64,L79,L91,L93)</f>
        <v>25209571</v>
      </c>
      <c r="M62" s="5">
        <f>SUM(M64,M79,M91,M93)</f>
        <v>45522621</v>
      </c>
      <c r="N62" s="5">
        <f>SUM(N64,N79,N91,N93)</f>
        <v>27921663</v>
      </c>
      <c r="O62" s="39">
        <v>30363976</v>
      </c>
      <c r="P62" s="39">
        <v>33904698</v>
      </c>
      <c r="Q62" s="39">
        <v>35095660</v>
      </c>
      <c r="R62" s="39">
        <v>34153320</v>
      </c>
      <c r="S62" s="39">
        <v>33714751</v>
      </c>
      <c r="T62" s="39">
        <v>35250666</v>
      </c>
      <c r="U62" s="8">
        <v>37664095</v>
      </c>
      <c r="V62" s="8">
        <f>SUM(V64,V79,V91,V93)</f>
        <v>39972855</v>
      </c>
      <c r="W62" s="8">
        <f>W64+W79+W91+W93</f>
        <v>43504872</v>
      </c>
      <c r="X62" s="8">
        <f>SUM(X64,X79,X91,X93)</f>
        <v>43247400</v>
      </c>
      <c r="Y62" s="8">
        <f>SUM(Y64+Y79+Y91+Y93)</f>
        <v>40162707.842337728</v>
      </c>
      <c r="Z62" s="8">
        <f>SUM(Z64+Z79+Z91+Z93)</f>
        <v>41006016.482263312</v>
      </c>
      <c r="AA62" s="8">
        <f>SUM(AA64+AA79+AA91+AA93)</f>
        <v>43811927</v>
      </c>
      <c r="AB62" s="39">
        <v>38728815</v>
      </c>
      <c r="AC62" s="39">
        <v>39385798</v>
      </c>
      <c r="AD62" s="39">
        <v>40875545</v>
      </c>
      <c r="AE62" s="39">
        <v>42089637</v>
      </c>
      <c r="AF62" s="39">
        <v>41484267</v>
      </c>
      <c r="AG62" s="39">
        <v>43715486</v>
      </c>
      <c r="AH62" s="39">
        <v>105987224</v>
      </c>
      <c r="AI62" s="10">
        <v>0.18268716782877137</v>
      </c>
      <c r="AJ62" s="10">
        <v>1.4244777697313029</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7309694</v>
      </c>
      <c r="H64" s="12">
        <v>8291349</v>
      </c>
      <c r="I64" s="12">
        <v>8743854</v>
      </c>
      <c r="J64" s="12">
        <v>8325572</v>
      </c>
      <c r="K64" s="12">
        <f>SUM(K65,K69:K73)</f>
        <v>8955327</v>
      </c>
      <c r="L64" s="12">
        <f>SUM(L65,L69:L73)</f>
        <v>8779797</v>
      </c>
      <c r="M64" s="12">
        <f>SUM(M65,M69:M73)</f>
        <v>28613509</v>
      </c>
      <c r="N64" s="12">
        <f>SUM(N65,N69:N73)</f>
        <v>9639365</v>
      </c>
      <c r="O64" s="41">
        <v>10189927</v>
      </c>
      <c r="P64" s="41">
        <v>10498517</v>
      </c>
      <c r="Q64" s="41">
        <v>10976886</v>
      </c>
      <c r="R64" s="41">
        <v>11502140</v>
      </c>
      <c r="S64" s="41">
        <v>11729709</v>
      </c>
      <c r="T64" s="41">
        <v>12021475</v>
      </c>
      <c r="U64" s="11">
        <v>13349415</v>
      </c>
      <c r="V64" s="11">
        <v>12129199</v>
      </c>
      <c r="W64" s="11">
        <v>16611072</v>
      </c>
      <c r="X64" s="11">
        <v>16502094</v>
      </c>
      <c r="Y64" s="11">
        <v>13544752</v>
      </c>
      <c r="Z64" s="11">
        <v>13582528</v>
      </c>
      <c r="AA64" s="11">
        <v>18442347</v>
      </c>
      <c r="AB64" s="41">
        <v>14417753</v>
      </c>
      <c r="AC64" s="41">
        <v>13776630</v>
      </c>
      <c r="AD64" s="41">
        <v>14494895</v>
      </c>
      <c r="AE64" s="41">
        <v>15161981</v>
      </c>
      <c r="AF64" s="41">
        <v>13497091</v>
      </c>
      <c r="AG64" s="39">
        <v>15480661</v>
      </c>
      <c r="AH64" s="41">
        <v>77314964</v>
      </c>
      <c r="AI64" s="13">
        <v>0.3230035092689183</v>
      </c>
      <c r="AJ64" s="13">
        <v>3.9942934607249652</v>
      </c>
    </row>
    <row r="65" spans="1:36" ht="10.5" customHeight="1" x14ac:dyDescent="0.2">
      <c r="A65" s="11"/>
      <c r="B65" s="11"/>
      <c r="C65" s="11" t="s">
        <v>36</v>
      </c>
      <c r="D65" s="11"/>
      <c r="E65" s="11"/>
      <c r="F65" s="2"/>
      <c r="G65" s="12">
        <v>5435543</v>
      </c>
      <c r="H65" s="12">
        <v>6041469</v>
      </c>
      <c r="I65" s="12">
        <v>7114411</v>
      </c>
      <c r="J65" s="12">
        <v>6679582</v>
      </c>
      <c r="K65" s="12">
        <f>SUM(K66:K68)</f>
        <v>6989523</v>
      </c>
      <c r="L65" s="12">
        <f>SUM(L66:L68)</f>
        <v>6713469</v>
      </c>
      <c r="M65" s="12">
        <f>SUM(M66:M68)</f>
        <v>7263832</v>
      </c>
      <c r="N65" s="12">
        <f>SUM(N66:N68)</f>
        <v>7880504</v>
      </c>
      <c r="O65" s="41">
        <v>8292030</v>
      </c>
      <c r="P65" s="41">
        <v>8845212</v>
      </c>
      <c r="Q65" s="41">
        <v>9080243</v>
      </c>
      <c r="R65" s="41">
        <v>9659718</v>
      </c>
      <c r="S65" s="41">
        <v>9752109</v>
      </c>
      <c r="T65" s="41">
        <v>9930137</v>
      </c>
      <c r="U65" s="11">
        <v>11157577</v>
      </c>
      <c r="V65" s="11">
        <v>9678242</v>
      </c>
      <c r="W65" s="11">
        <v>9887237</v>
      </c>
      <c r="X65" s="11">
        <v>10306463</v>
      </c>
      <c r="Y65" s="11">
        <v>10364341</v>
      </c>
      <c r="Z65" s="11">
        <v>10715835</v>
      </c>
      <c r="AA65" s="11">
        <v>10614738</v>
      </c>
      <c r="AB65" s="41">
        <v>11359685</v>
      </c>
      <c r="AC65" s="41">
        <v>11228868</v>
      </c>
      <c r="AD65" s="41">
        <v>11818480</v>
      </c>
      <c r="AE65" s="41">
        <v>11653213</v>
      </c>
      <c r="AF65" s="41">
        <v>11772674</v>
      </c>
      <c r="AG65" s="41">
        <v>12092336</v>
      </c>
      <c r="AH65" s="41">
        <v>14495164</v>
      </c>
      <c r="AI65" s="13">
        <v>4.1460510923453597E-2</v>
      </c>
      <c r="AJ65" s="13">
        <v>0.19870668496144997</v>
      </c>
    </row>
    <row r="66" spans="1:36" ht="10.5" customHeight="1" x14ac:dyDescent="0.2">
      <c r="A66" s="11"/>
      <c r="B66" s="11"/>
      <c r="C66" s="11"/>
      <c r="D66" s="11" t="s">
        <v>37</v>
      </c>
      <c r="E66" s="11"/>
      <c r="F66" s="2"/>
      <c r="G66" s="12">
        <v>5435543</v>
      </c>
      <c r="H66" s="12">
        <v>6041469</v>
      </c>
      <c r="I66" s="12">
        <v>7114411</v>
      </c>
      <c r="J66" s="12">
        <v>6679582</v>
      </c>
      <c r="K66" s="12">
        <v>6989523</v>
      </c>
      <c r="L66" s="12">
        <v>6704758</v>
      </c>
      <c r="M66" s="12">
        <v>7230088</v>
      </c>
      <c r="N66" s="12">
        <v>7794509</v>
      </c>
      <c r="O66" s="41">
        <v>8180594</v>
      </c>
      <c r="P66" s="41">
        <v>8714324</v>
      </c>
      <c r="Q66" s="41">
        <v>8949080</v>
      </c>
      <c r="R66" s="41">
        <v>9537893</v>
      </c>
      <c r="S66" s="41">
        <v>9636770</v>
      </c>
      <c r="T66" s="41">
        <v>9816168</v>
      </c>
      <c r="U66" s="11">
        <v>11010886</v>
      </c>
      <c r="V66" s="11">
        <v>9511228</v>
      </c>
      <c r="W66" s="11">
        <v>9710675</v>
      </c>
      <c r="X66" s="11">
        <v>10133884</v>
      </c>
      <c r="Y66" s="11">
        <v>10233942</v>
      </c>
      <c r="Z66" s="11">
        <v>10558963</v>
      </c>
      <c r="AA66" s="11">
        <v>10466957</v>
      </c>
      <c r="AB66" s="41">
        <v>11200605</v>
      </c>
      <c r="AC66" s="41">
        <v>11052356</v>
      </c>
      <c r="AD66" s="41">
        <v>11638254</v>
      </c>
      <c r="AE66" s="41">
        <v>11443307</v>
      </c>
      <c r="AF66" s="41">
        <v>11566338</v>
      </c>
      <c r="AG66" s="41">
        <v>11828626</v>
      </c>
      <c r="AH66" s="41">
        <v>14358244</v>
      </c>
      <c r="AI66" s="13">
        <v>4.226136938504399E-2</v>
      </c>
      <c r="AJ66" s="13">
        <v>0.21385560757437086</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8711</v>
      </c>
      <c r="M68" s="12">
        <v>33744</v>
      </c>
      <c r="N68" s="12">
        <v>85995</v>
      </c>
      <c r="O68" s="41">
        <v>111436</v>
      </c>
      <c r="P68" s="41">
        <v>130888</v>
      </c>
      <c r="Q68" s="41">
        <v>131163</v>
      </c>
      <c r="R68" s="41">
        <v>121825</v>
      </c>
      <c r="S68" s="41">
        <v>115339</v>
      </c>
      <c r="T68" s="41">
        <v>113969</v>
      </c>
      <c r="U68" s="11">
        <v>146691</v>
      </c>
      <c r="V68" s="11">
        <v>167014</v>
      </c>
      <c r="W68" s="11">
        <v>176562</v>
      </c>
      <c r="X68" s="11">
        <v>172579</v>
      </c>
      <c r="Y68" s="11">
        <v>130399</v>
      </c>
      <c r="Z68" s="11">
        <v>156872</v>
      </c>
      <c r="AA68" s="11">
        <v>147781</v>
      </c>
      <c r="AB68" s="41">
        <v>159080</v>
      </c>
      <c r="AC68" s="41">
        <v>176512</v>
      </c>
      <c r="AD68" s="41">
        <v>180226</v>
      </c>
      <c r="AE68" s="41">
        <v>209906</v>
      </c>
      <c r="AF68" s="41">
        <v>206336</v>
      </c>
      <c r="AG68" s="41">
        <v>263710</v>
      </c>
      <c r="AH68" s="41">
        <v>136920</v>
      </c>
      <c r="AI68" s="13">
        <v>-2.4691779592820651E-2</v>
      </c>
      <c r="AJ68" s="13">
        <v>-0.4807932956656934</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1874151</v>
      </c>
      <c r="H73" s="12">
        <v>2249880</v>
      </c>
      <c r="I73" s="12">
        <v>1629443</v>
      </c>
      <c r="J73" s="12">
        <v>1645990</v>
      </c>
      <c r="K73" s="12">
        <f>SUM(K74:K77)</f>
        <v>1965804</v>
      </c>
      <c r="L73" s="12">
        <f>SUM(L74:L77)</f>
        <v>2066328</v>
      </c>
      <c r="M73" s="12">
        <f>SUM(M74:M77)</f>
        <v>21349677</v>
      </c>
      <c r="N73" s="12">
        <f>SUM(N74:N77)</f>
        <v>1758861</v>
      </c>
      <c r="O73" s="41">
        <v>1897897</v>
      </c>
      <c r="P73" s="41">
        <v>1653305</v>
      </c>
      <c r="Q73" s="41">
        <v>1896643</v>
      </c>
      <c r="R73" s="41">
        <v>1842422</v>
      </c>
      <c r="S73" s="41">
        <v>1977600</v>
      </c>
      <c r="T73" s="41">
        <v>2091338</v>
      </c>
      <c r="U73" s="11">
        <v>2191838</v>
      </c>
      <c r="V73" s="11">
        <v>2450957</v>
      </c>
      <c r="W73" s="11">
        <v>6723835</v>
      </c>
      <c r="X73" s="11">
        <v>6195631</v>
      </c>
      <c r="Y73" s="11">
        <v>3180411</v>
      </c>
      <c r="Z73" s="11">
        <v>2866693</v>
      </c>
      <c r="AA73" s="11">
        <v>7827609</v>
      </c>
      <c r="AB73" s="41">
        <v>3058068</v>
      </c>
      <c r="AC73" s="41">
        <v>2547762</v>
      </c>
      <c r="AD73" s="41">
        <v>2676415</v>
      </c>
      <c r="AE73" s="41">
        <v>3508768</v>
      </c>
      <c r="AF73" s="41">
        <v>1724417</v>
      </c>
      <c r="AG73" s="41">
        <v>3388325</v>
      </c>
      <c r="AH73" s="41">
        <v>62819800</v>
      </c>
      <c r="AI73" s="13">
        <v>0.65491198762426683</v>
      </c>
      <c r="AJ73" s="13">
        <v>17.540075110858609</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1746775</v>
      </c>
      <c r="H75" s="12">
        <v>1479892</v>
      </c>
      <c r="I75" s="12">
        <v>1200280</v>
      </c>
      <c r="J75" s="12">
        <v>1261232</v>
      </c>
      <c r="K75" s="12">
        <v>1501031</v>
      </c>
      <c r="L75" s="12">
        <v>1571372</v>
      </c>
      <c r="M75" s="12">
        <v>1541720</v>
      </c>
      <c r="N75" s="12">
        <v>1698447</v>
      </c>
      <c r="O75" s="41">
        <v>1802333</v>
      </c>
      <c r="P75" s="41">
        <v>1535045</v>
      </c>
      <c r="Q75" s="41">
        <v>1515424</v>
      </c>
      <c r="R75" s="41">
        <v>1553949</v>
      </c>
      <c r="S75" s="41">
        <v>1679721</v>
      </c>
      <c r="T75" s="41">
        <v>1851678</v>
      </c>
      <c r="U75" s="11">
        <v>1878749</v>
      </c>
      <c r="V75" s="11">
        <v>1946128</v>
      </c>
      <c r="W75" s="11">
        <v>2329081</v>
      </c>
      <c r="X75" s="11">
        <v>2196525</v>
      </c>
      <c r="Y75" s="11">
        <v>2290433</v>
      </c>
      <c r="Z75" s="11">
        <v>2230635</v>
      </c>
      <c r="AA75" s="11">
        <v>2281765</v>
      </c>
      <c r="AB75" s="41">
        <v>2667452</v>
      </c>
      <c r="AC75" s="41">
        <v>2096638</v>
      </c>
      <c r="AD75" s="41">
        <v>2301041</v>
      </c>
      <c r="AE75" s="41">
        <v>2305299</v>
      </c>
      <c r="AF75" s="41">
        <v>536730</v>
      </c>
      <c r="AG75" s="41">
        <v>2767549</v>
      </c>
      <c r="AH75" s="41">
        <v>2569876</v>
      </c>
      <c r="AI75" s="13">
        <v>-6.1917617043533157E-3</v>
      </c>
      <c r="AJ75" s="13">
        <v>-7.1425293644304041E-2</v>
      </c>
    </row>
    <row r="76" spans="1:36" ht="10.5" customHeight="1" x14ac:dyDescent="0.2">
      <c r="A76" s="11"/>
      <c r="B76" s="14"/>
      <c r="C76" s="11"/>
      <c r="D76" s="15" t="s">
        <v>47</v>
      </c>
      <c r="E76" s="11"/>
      <c r="F76" s="2"/>
      <c r="G76" s="12">
        <v>0</v>
      </c>
      <c r="H76" s="12">
        <v>601891</v>
      </c>
      <c r="I76" s="12">
        <v>0</v>
      </c>
      <c r="J76" s="12">
        <v>0</v>
      </c>
      <c r="K76" s="12">
        <v>0</v>
      </c>
      <c r="L76" s="12">
        <v>0</v>
      </c>
      <c r="M76" s="12">
        <v>0</v>
      </c>
      <c r="N76" s="12">
        <v>0</v>
      </c>
      <c r="O76" s="41">
        <v>0</v>
      </c>
      <c r="P76" s="41">
        <v>0</v>
      </c>
      <c r="Q76" s="41">
        <v>0</v>
      </c>
      <c r="R76" s="41">
        <v>0</v>
      </c>
      <c r="S76" s="41">
        <v>0</v>
      </c>
      <c r="T76" s="41">
        <v>0</v>
      </c>
      <c r="U76" s="11">
        <v>0</v>
      </c>
      <c r="V76" s="11">
        <v>0</v>
      </c>
      <c r="W76" s="11">
        <v>443248</v>
      </c>
      <c r="X76" s="11">
        <v>1750422</v>
      </c>
      <c r="Y76" s="11">
        <v>0</v>
      </c>
      <c r="Z76" s="11">
        <v>0</v>
      </c>
      <c r="AA76" s="11">
        <v>5102000</v>
      </c>
      <c r="AB76" s="41">
        <v>0</v>
      </c>
      <c r="AC76" s="41">
        <v>0</v>
      </c>
      <c r="AD76" s="41">
        <v>0</v>
      </c>
      <c r="AE76" s="41">
        <v>137000</v>
      </c>
      <c r="AF76" s="41">
        <v>423000</v>
      </c>
      <c r="AG76" s="41">
        <v>0</v>
      </c>
      <c r="AH76" s="41">
        <v>59737088</v>
      </c>
      <c r="AI76" s="13" t="s">
        <v>246</v>
      </c>
      <c r="AJ76" s="13" t="s">
        <v>246</v>
      </c>
    </row>
    <row r="77" spans="1:36" ht="10.5" customHeight="1" x14ac:dyDescent="0.2">
      <c r="A77" s="11"/>
      <c r="B77" s="11"/>
      <c r="C77" s="11"/>
      <c r="D77" s="11" t="s">
        <v>48</v>
      </c>
      <c r="E77" s="11"/>
      <c r="F77" s="2"/>
      <c r="G77" s="12">
        <v>127376</v>
      </c>
      <c r="H77" s="12">
        <v>168097</v>
      </c>
      <c r="I77" s="12">
        <v>429163</v>
      </c>
      <c r="J77" s="12">
        <v>384758</v>
      </c>
      <c r="K77" s="12">
        <v>464773</v>
      </c>
      <c r="L77" s="12">
        <v>494956</v>
      </c>
      <c r="M77" s="12">
        <v>19807957</v>
      </c>
      <c r="N77" s="12">
        <v>60414</v>
      </c>
      <c r="O77" s="41">
        <v>95564</v>
      </c>
      <c r="P77" s="41">
        <v>118260</v>
      </c>
      <c r="Q77" s="41">
        <v>381219</v>
      </c>
      <c r="R77" s="41">
        <v>288473</v>
      </c>
      <c r="S77" s="41">
        <v>297879</v>
      </c>
      <c r="T77" s="41">
        <v>239660</v>
      </c>
      <c r="U77" s="11">
        <v>313089</v>
      </c>
      <c r="V77" s="11">
        <v>504829</v>
      </c>
      <c r="W77" s="11">
        <v>3951506</v>
      </c>
      <c r="X77" s="11">
        <v>2248684</v>
      </c>
      <c r="Y77" s="11">
        <v>889978</v>
      </c>
      <c r="Z77" s="11">
        <v>636058</v>
      </c>
      <c r="AA77" s="11">
        <v>443844</v>
      </c>
      <c r="AB77" s="41">
        <v>390616</v>
      </c>
      <c r="AC77" s="41">
        <v>451124</v>
      </c>
      <c r="AD77" s="41">
        <v>375374</v>
      </c>
      <c r="AE77" s="41">
        <v>1066469</v>
      </c>
      <c r="AF77" s="41">
        <v>764687</v>
      </c>
      <c r="AG77" s="41">
        <v>620776</v>
      </c>
      <c r="AH77" s="41">
        <v>512836</v>
      </c>
      <c r="AI77" s="13">
        <v>4.6416902182344399E-2</v>
      </c>
      <c r="AJ77" s="13">
        <v>-0.17387914481229944</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9726693</v>
      </c>
      <c r="H79" s="12">
        <v>10053291</v>
      </c>
      <c r="I79" s="12">
        <v>10898902</v>
      </c>
      <c r="J79" s="12">
        <v>12905681</v>
      </c>
      <c r="K79" s="12">
        <f>SUM(K80:K89)</f>
        <v>13289077</v>
      </c>
      <c r="L79" s="12">
        <f>SUM(L80:L89)</f>
        <v>14170443</v>
      </c>
      <c r="M79" s="12">
        <f>SUM(M80:M89)</f>
        <v>14683921</v>
      </c>
      <c r="N79" s="12">
        <f>SUM(N80:N89)</f>
        <v>15098828</v>
      </c>
      <c r="O79" s="41">
        <v>17480017</v>
      </c>
      <c r="P79" s="41">
        <v>19471174</v>
      </c>
      <c r="Q79" s="41">
        <v>19807840</v>
      </c>
      <c r="R79" s="41">
        <v>18212612</v>
      </c>
      <c r="S79" s="41">
        <v>17926570</v>
      </c>
      <c r="T79" s="41">
        <v>19294315</v>
      </c>
      <c r="U79" s="11">
        <v>20551503</v>
      </c>
      <c r="V79" s="11">
        <f>SUM(V80:V89)</f>
        <v>23803455</v>
      </c>
      <c r="W79" s="11">
        <f>SUM(W80:W89)</f>
        <v>22204924</v>
      </c>
      <c r="X79" s="11">
        <f>SUM(X80:X89)</f>
        <v>19817695</v>
      </c>
      <c r="Y79" s="11">
        <f>SUM(Y80:Y89)</f>
        <v>19344033.842337731</v>
      </c>
      <c r="Z79" s="11">
        <f>SUM(Z80:Z89)</f>
        <v>20445855.482263312</v>
      </c>
      <c r="AA79" s="11">
        <v>20004023</v>
      </c>
      <c r="AB79" s="41">
        <v>19488623</v>
      </c>
      <c r="AC79" s="41">
        <v>20597539</v>
      </c>
      <c r="AD79" s="41">
        <v>20798235</v>
      </c>
      <c r="AE79" s="41">
        <v>22087664</v>
      </c>
      <c r="AF79" s="41">
        <v>23842704</v>
      </c>
      <c r="AG79" s="41">
        <v>24221059</v>
      </c>
      <c r="AH79" s="41">
        <v>24580541</v>
      </c>
      <c r="AI79" s="13">
        <v>3.9445476944769187E-2</v>
      </c>
      <c r="AJ79" s="13">
        <v>1.4841712742617901E-2</v>
      </c>
    </row>
    <row r="80" spans="1:36" ht="10.5" customHeight="1" x14ac:dyDescent="0.2">
      <c r="A80" s="11"/>
      <c r="B80" s="11"/>
      <c r="C80" s="11" t="s">
        <v>50</v>
      </c>
      <c r="D80" s="11"/>
      <c r="E80" s="11"/>
      <c r="F80" s="2"/>
      <c r="G80" s="12">
        <v>0</v>
      </c>
      <c r="H80" s="12">
        <v>0</v>
      </c>
      <c r="I80" s="12">
        <v>0</v>
      </c>
      <c r="J80" s="12">
        <v>1211717</v>
      </c>
      <c r="K80" s="12">
        <v>1585979</v>
      </c>
      <c r="L80" s="12">
        <v>1471716</v>
      </c>
      <c r="M80" s="12">
        <v>1553034</v>
      </c>
      <c r="N80" s="12">
        <v>1553034</v>
      </c>
      <c r="O80" s="41">
        <v>1553034</v>
      </c>
      <c r="P80" s="41">
        <v>1553034</v>
      </c>
      <c r="Q80" s="41">
        <v>1553034</v>
      </c>
      <c r="R80" s="41">
        <v>1553034</v>
      </c>
      <c r="S80" s="41">
        <v>1553034</v>
      </c>
      <c r="T80" s="41">
        <v>1553034</v>
      </c>
      <c r="U80" s="11">
        <v>1553034</v>
      </c>
      <c r="V80" s="11">
        <v>1553034</v>
      </c>
      <c r="W80" s="11">
        <v>1553034</v>
      </c>
      <c r="X80" s="11">
        <v>1553034</v>
      </c>
      <c r="Y80" s="11">
        <v>1553034</v>
      </c>
      <c r="Z80" s="11">
        <v>1553034</v>
      </c>
      <c r="AA80" s="11">
        <v>1553034</v>
      </c>
      <c r="AB80" s="41">
        <v>1553034</v>
      </c>
      <c r="AC80" s="41">
        <v>1553034</v>
      </c>
      <c r="AD80" s="41">
        <v>1553034</v>
      </c>
      <c r="AE80" s="41">
        <v>1553034</v>
      </c>
      <c r="AF80" s="41">
        <v>1553034</v>
      </c>
      <c r="AG80" s="41">
        <v>1553034</v>
      </c>
      <c r="AH80" s="41">
        <v>1553034</v>
      </c>
      <c r="AI80" s="13">
        <v>0</v>
      </c>
      <c r="AJ80" s="13">
        <v>0</v>
      </c>
    </row>
    <row r="81" spans="1:36" ht="10.5" customHeight="1" x14ac:dyDescent="0.2">
      <c r="A81" s="11"/>
      <c r="B81" s="11"/>
      <c r="C81" s="11" t="s">
        <v>51</v>
      </c>
      <c r="D81" s="11"/>
      <c r="E81" s="11"/>
      <c r="F81" s="2"/>
      <c r="G81" s="12">
        <v>0</v>
      </c>
      <c r="H81" s="12">
        <v>0</v>
      </c>
      <c r="I81" s="12">
        <v>0</v>
      </c>
      <c r="J81" s="12">
        <v>189405</v>
      </c>
      <c r="K81" s="12">
        <v>187394</v>
      </c>
      <c r="L81" s="12">
        <v>188250</v>
      </c>
      <c r="M81" s="12">
        <v>205193</v>
      </c>
      <c r="N81" s="12">
        <v>216847</v>
      </c>
      <c r="O81" s="41">
        <v>400098</v>
      </c>
      <c r="P81" s="41">
        <v>508089</v>
      </c>
      <c r="Q81" s="41">
        <v>525982</v>
      </c>
      <c r="R81" s="41">
        <v>568563</v>
      </c>
      <c r="S81" s="41">
        <v>584216</v>
      </c>
      <c r="T81" s="41">
        <v>604839</v>
      </c>
      <c r="U81" s="11">
        <v>613681</v>
      </c>
      <c r="V81" s="12">
        <v>609801</v>
      </c>
      <c r="W81" s="11">
        <v>610562</v>
      </c>
      <c r="X81" s="11">
        <v>616052</v>
      </c>
      <c r="Y81" s="11">
        <v>617686</v>
      </c>
      <c r="Z81" s="11">
        <v>618921</v>
      </c>
      <c r="AA81" s="11">
        <v>620855</v>
      </c>
      <c r="AB81" s="41">
        <v>632366</v>
      </c>
      <c r="AC81" s="41">
        <v>629044</v>
      </c>
      <c r="AD81" s="41">
        <v>628288</v>
      </c>
      <c r="AE81" s="41">
        <v>629056</v>
      </c>
      <c r="AF81" s="41">
        <v>630951</v>
      </c>
      <c r="AG81" s="41">
        <v>633006</v>
      </c>
      <c r="AH81" s="41">
        <v>774056</v>
      </c>
      <c r="AI81" s="13">
        <v>3.42701204587057E-2</v>
      </c>
      <c r="AJ81" s="13">
        <v>0.22282569201555752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1838892</v>
      </c>
      <c r="W82" s="12">
        <v>2472262</v>
      </c>
      <c r="X82" s="12">
        <v>2661832</v>
      </c>
      <c r="Y82" s="12">
        <v>2709379.8423377317</v>
      </c>
      <c r="Z82" s="12">
        <v>2813039.4822633136</v>
      </c>
      <c r="AA82" s="12">
        <v>2950734</v>
      </c>
      <c r="AB82" s="41">
        <v>3049744</v>
      </c>
      <c r="AC82" s="41">
        <v>3132887</v>
      </c>
      <c r="AD82" s="41">
        <v>3228539</v>
      </c>
      <c r="AE82" s="41">
        <v>3264614</v>
      </c>
      <c r="AF82" s="41">
        <v>3343763</v>
      </c>
      <c r="AG82" s="41">
        <v>3488615</v>
      </c>
      <c r="AH82" s="41">
        <v>3587704</v>
      </c>
      <c r="AI82" s="13">
        <v>2.7445678637899151E-2</v>
      </c>
      <c r="AJ82" s="13">
        <v>2.8403535500477983E-2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661108</v>
      </c>
      <c r="W83" s="12">
        <v>27738</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56168</v>
      </c>
      <c r="K84" s="12">
        <v>56168</v>
      </c>
      <c r="L84" s="12">
        <v>56168</v>
      </c>
      <c r="M84" s="12">
        <v>56168</v>
      </c>
      <c r="N84" s="12">
        <v>56168</v>
      </c>
      <c r="O84" s="41">
        <v>128217</v>
      </c>
      <c r="P84" s="41">
        <v>56168</v>
      </c>
      <c r="Q84" s="41">
        <v>56168</v>
      </c>
      <c r="R84" s="41">
        <v>56168</v>
      </c>
      <c r="S84" s="41">
        <v>56168</v>
      </c>
      <c r="T84" s="41">
        <v>56168</v>
      </c>
      <c r="U84" s="11">
        <v>56168</v>
      </c>
      <c r="V84" s="11">
        <v>57813</v>
      </c>
      <c r="W84" s="11">
        <v>56168</v>
      </c>
      <c r="X84" s="11">
        <v>56168</v>
      </c>
      <c r="Y84" s="11">
        <v>56168</v>
      </c>
      <c r="Z84" s="11">
        <v>56168</v>
      </c>
      <c r="AA84" s="11">
        <v>68567</v>
      </c>
      <c r="AB84" s="41">
        <v>56168</v>
      </c>
      <c r="AC84" s="41">
        <v>43771</v>
      </c>
      <c r="AD84" s="41">
        <v>56168</v>
      </c>
      <c r="AE84" s="41">
        <v>40482</v>
      </c>
      <c r="AF84" s="41">
        <v>56168</v>
      </c>
      <c r="AG84" s="41">
        <v>56168</v>
      </c>
      <c r="AH84" s="41">
        <v>56168</v>
      </c>
      <c r="AI84" s="13">
        <v>0</v>
      </c>
      <c r="AJ84" s="13">
        <v>0</v>
      </c>
    </row>
    <row r="85" spans="1:36" ht="10.5" customHeight="1" x14ac:dyDescent="0.2">
      <c r="A85" s="11"/>
      <c r="B85" s="14"/>
      <c r="C85" s="11" t="s">
        <v>55</v>
      </c>
      <c r="E85" s="11"/>
      <c r="F85" s="2"/>
      <c r="G85" s="12">
        <v>0</v>
      </c>
      <c r="H85" s="12">
        <v>0</v>
      </c>
      <c r="I85" s="12">
        <v>0</v>
      </c>
      <c r="J85" s="12">
        <v>0</v>
      </c>
      <c r="K85" s="12">
        <v>0</v>
      </c>
      <c r="L85" s="12">
        <v>7001</v>
      </c>
      <c r="M85" s="12">
        <v>28446</v>
      </c>
      <c r="N85" s="12">
        <v>32619</v>
      </c>
      <c r="O85" s="41">
        <v>39397</v>
      </c>
      <c r="P85" s="41">
        <v>37139</v>
      </c>
      <c r="Q85" s="41">
        <v>72721</v>
      </c>
      <c r="R85" s="41">
        <v>112012</v>
      </c>
      <c r="S85" s="41">
        <v>117868</v>
      </c>
      <c r="T85" s="41">
        <v>118473</v>
      </c>
      <c r="U85" s="11">
        <v>112968</v>
      </c>
      <c r="V85" s="11">
        <v>122115</v>
      </c>
      <c r="W85" s="11">
        <v>139270</v>
      </c>
      <c r="X85" s="11">
        <v>149362</v>
      </c>
      <c r="Y85" s="11">
        <v>158276</v>
      </c>
      <c r="Z85" s="11">
        <v>161948</v>
      </c>
      <c r="AA85" s="11">
        <v>184538</v>
      </c>
      <c r="AB85" s="41">
        <v>232517</v>
      </c>
      <c r="AC85" s="41">
        <v>250616</v>
      </c>
      <c r="AD85" s="41">
        <v>251360</v>
      </c>
      <c r="AE85" s="41">
        <v>245900</v>
      </c>
      <c r="AF85" s="41">
        <v>252243</v>
      </c>
      <c r="AG85" s="41">
        <v>206049</v>
      </c>
      <c r="AH85" s="41">
        <v>239504</v>
      </c>
      <c r="AI85" s="13">
        <v>4.9466574348597803E-3</v>
      </c>
      <c r="AJ85" s="13">
        <v>0.16236429198879879</v>
      </c>
    </row>
    <row r="86" spans="1:36" ht="10.5" customHeight="1" x14ac:dyDescent="0.2">
      <c r="A86" s="11"/>
      <c r="B86" s="11"/>
      <c r="C86" s="11" t="s">
        <v>56</v>
      </c>
      <c r="D86" s="11"/>
      <c r="E86" s="11"/>
      <c r="F86" s="2"/>
      <c r="G86" s="12">
        <v>2247188</v>
      </c>
      <c r="H86" s="12">
        <v>2303915</v>
      </c>
      <c r="I86" s="12">
        <v>2208105</v>
      </c>
      <c r="J86" s="12">
        <v>2271706</v>
      </c>
      <c r="K86" s="12">
        <v>2535428</v>
      </c>
      <c r="L86" s="12">
        <v>2762904</v>
      </c>
      <c r="M86" s="12">
        <v>2609941</v>
      </c>
      <c r="N86" s="12">
        <v>3436792</v>
      </c>
      <c r="O86" s="41">
        <v>4268440</v>
      </c>
      <c r="P86" s="41">
        <v>6457088</v>
      </c>
      <c r="Q86" s="41">
        <v>7408133</v>
      </c>
      <c r="R86" s="41">
        <v>5765736</v>
      </c>
      <c r="S86" s="41">
        <v>4489126</v>
      </c>
      <c r="T86" s="41">
        <v>3966326</v>
      </c>
      <c r="U86" s="11">
        <v>4341104</v>
      </c>
      <c r="V86" s="11">
        <v>4863796</v>
      </c>
      <c r="W86" s="11">
        <v>4677544</v>
      </c>
      <c r="X86" s="11">
        <v>4518116</v>
      </c>
      <c r="Y86" s="11">
        <v>4867893</v>
      </c>
      <c r="Z86" s="11">
        <v>4842153</v>
      </c>
      <c r="AA86" s="11">
        <v>4781435</v>
      </c>
      <c r="AB86" s="41">
        <v>4599625</v>
      </c>
      <c r="AC86" s="41">
        <v>5584009</v>
      </c>
      <c r="AD86" s="41">
        <v>5095954</v>
      </c>
      <c r="AE86" s="41">
        <v>5578671</v>
      </c>
      <c r="AF86" s="41">
        <v>5998548</v>
      </c>
      <c r="AG86" s="41">
        <v>6367023</v>
      </c>
      <c r="AH86" s="41">
        <v>7258821</v>
      </c>
      <c r="AI86" s="13">
        <v>7.900620837991057E-2</v>
      </c>
      <c r="AJ86" s="13">
        <v>0.1400651450450234</v>
      </c>
    </row>
    <row r="87" spans="1:36" ht="10.5" customHeight="1" x14ac:dyDescent="0.2">
      <c r="A87" s="11"/>
      <c r="B87" s="11"/>
      <c r="C87" s="11" t="s">
        <v>57</v>
      </c>
      <c r="D87" s="11"/>
      <c r="E87" s="11"/>
      <c r="F87" s="2"/>
      <c r="G87" s="12">
        <v>5971336</v>
      </c>
      <c r="H87" s="12">
        <v>6077491</v>
      </c>
      <c r="I87" s="12">
        <v>6579844</v>
      </c>
      <c r="J87" s="12">
        <v>6909702</v>
      </c>
      <c r="K87" s="12">
        <v>6594978</v>
      </c>
      <c r="L87" s="12">
        <v>7105965</v>
      </c>
      <c r="M87" s="12">
        <v>7667532</v>
      </c>
      <c r="N87" s="12">
        <v>7741489</v>
      </c>
      <c r="O87" s="41">
        <v>7887885</v>
      </c>
      <c r="P87" s="41">
        <v>7530391</v>
      </c>
      <c r="Q87" s="41">
        <v>7009526</v>
      </c>
      <c r="R87" s="41">
        <v>6920167</v>
      </c>
      <c r="S87" s="41">
        <v>7592136</v>
      </c>
      <c r="T87" s="41">
        <v>9637877</v>
      </c>
      <c r="U87" s="11">
        <v>9923035</v>
      </c>
      <c r="V87" s="11">
        <v>10251699</v>
      </c>
      <c r="W87" s="11">
        <v>9178419</v>
      </c>
      <c r="X87" s="11">
        <v>7249382</v>
      </c>
      <c r="Y87" s="11">
        <v>6417633</v>
      </c>
      <c r="Z87" s="11">
        <v>7424291</v>
      </c>
      <c r="AA87" s="11">
        <v>6762216</v>
      </c>
      <c r="AB87" s="41">
        <v>6813326</v>
      </c>
      <c r="AC87" s="41">
        <v>7342766</v>
      </c>
      <c r="AD87" s="41">
        <v>7731702</v>
      </c>
      <c r="AE87" s="41">
        <v>8448792</v>
      </c>
      <c r="AF87" s="41">
        <v>8894557</v>
      </c>
      <c r="AG87" s="41">
        <v>8511817</v>
      </c>
      <c r="AH87" s="41">
        <v>8367324</v>
      </c>
      <c r="AI87" s="13">
        <v>3.4835303113979199E-2</v>
      </c>
      <c r="AJ87" s="13">
        <v>-1.6975576425104066E-2</v>
      </c>
    </row>
    <row r="88" spans="1:36" ht="10.5" customHeight="1" x14ac:dyDescent="0.2">
      <c r="A88" s="11"/>
      <c r="B88" s="11"/>
      <c r="C88" s="11" t="s">
        <v>58</v>
      </c>
      <c r="D88" s="11"/>
      <c r="E88" s="11"/>
      <c r="F88" s="2"/>
      <c r="G88" s="12">
        <v>1508169</v>
      </c>
      <c r="H88" s="12">
        <v>1671885</v>
      </c>
      <c r="I88" s="12">
        <v>2110953</v>
      </c>
      <c r="J88" s="12">
        <v>2266983</v>
      </c>
      <c r="K88" s="12">
        <v>2329130</v>
      </c>
      <c r="L88" s="12">
        <v>2578439</v>
      </c>
      <c r="M88" s="12">
        <v>2563607</v>
      </c>
      <c r="N88" s="12">
        <v>2061879</v>
      </c>
      <c r="O88" s="41">
        <v>3202946</v>
      </c>
      <c r="P88" s="41">
        <v>3329265</v>
      </c>
      <c r="Q88" s="41">
        <v>2902059</v>
      </c>
      <c r="R88" s="41">
        <v>2944454</v>
      </c>
      <c r="S88" s="41">
        <v>3248141</v>
      </c>
      <c r="T88" s="41">
        <v>3099334</v>
      </c>
      <c r="U88" s="11">
        <v>3577308</v>
      </c>
      <c r="V88" s="11">
        <v>3529448</v>
      </c>
      <c r="W88" s="11">
        <v>3103210</v>
      </c>
      <c r="X88" s="11">
        <v>2726049</v>
      </c>
      <c r="Y88" s="11">
        <v>2607162</v>
      </c>
      <c r="Z88" s="11">
        <v>2807707</v>
      </c>
      <c r="AA88" s="11">
        <v>2879821</v>
      </c>
      <c r="AB88" s="41">
        <v>2374130</v>
      </c>
      <c r="AC88" s="41">
        <v>1776900</v>
      </c>
      <c r="AD88" s="41">
        <v>2074411</v>
      </c>
      <c r="AE88" s="41">
        <v>2230712</v>
      </c>
      <c r="AF88" s="41">
        <v>3034685</v>
      </c>
      <c r="AG88" s="41">
        <v>3200823</v>
      </c>
      <c r="AH88" s="41">
        <v>2743930</v>
      </c>
      <c r="AI88" s="13">
        <v>2.4420094261950576E-2</v>
      </c>
      <c r="AJ88" s="13">
        <v>-0.14274235095161464</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280217</v>
      </c>
      <c r="R89" s="41">
        <v>292478</v>
      </c>
      <c r="S89" s="41">
        <v>285881</v>
      </c>
      <c r="T89" s="41">
        <v>258264</v>
      </c>
      <c r="U89" s="11">
        <v>374205</v>
      </c>
      <c r="V89" s="11">
        <v>315749</v>
      </c>
      <c r="W89" s="11">
        <v>386717</v>
      </c>
      <c r="X89" s="11">
        <v>287700</v>
      </c>
      <c r="Y89" s="11">
        <v>356802</v>
      </c>
      <c r="Z89" s="11">
        <v>168594</v>
      </c>
      <c r="AA89" s="11">
        <v>202823</v>
      </c>
      <c r="AB89" s="41">
        <v>177713</v>
      </c>
      <c r="AC89" s="41">
        <v>284512</v>
      </c>
      <c r="AD89" s="41">
        <v>178779</v>
      </c>
      <c r="AE89" s="41">
        <v>96403</v>
      </c>
      <c r="AF89" s="41">
        <v>78755</v>
      </c>
      <c r="AG89" s="41">
        <v>204524</v>
      </c>
      <c r="AH89" s="41">
        <v>0</v>
      </c>
      <c r="AI89" s="13">
        <v>-1</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2422746</v>
      </c>
      <c r="H91" s="12">
        <v>2063872</v>
      </c>
      <c r="I91" s="12">
        <v>2515942</v>
      </c>
      <c r="J91" s="12">
        <v>2100438</v>
      </c>
      <c r="K91" s="12">
        <v>2113303</v>
      </c>
      <c r="L91" s="12">
        <v>2259331</v>
      </c>
      <c r="M91" s="12">
        <v>2225191</v>
      </c>
      <c r="N91" s="12">
        <v>3183470</v>
      </c>
      <c r="O91" s="41">
        <v>2694032</v>
      </c>
      <c r="P91" s="41">
        <v>3935007</v>
      </c>
      <c r="Q91" s="41">
        <v>4310934</v>
      </c>
      <c r="R91" s="41">
        <v>4438568</v>
      </c>
      <c r="S91" s="41">
        <v>4058472</v>
      </c>
      <c r="T91" s="41">
        <v>3934876</v>
      </c>
      <c r="U91" s="11">
        <v>3763177</v>
      </c>
      <c r="V91" s="11">
        <v>4040201</v>
      </c>
      <c r="W91" s="11">
        <v>4688876</v>
      </c>
      <c r="X91" s="11">
        <v>6927611</v>
      </c>
      <c r="Y91" s="11">
        <v>7273922</v>
      </c>
      <c r="Z91" s="11">
        <v>6977633</v>
      </c>
      <c r="AA91" s="11">
        <v>5365557</v>
      </c>
      <c r="AB91" s="41">
        <v>4822439</v>
      </c>
      <c r="AC91" s="41">
        <v>5011629</v>
      </c>
      <c r="AD91" s="41">
        <v>5582415</v>
      </c>
      <c r="AE91" s="41">
        <v>4839992</v>
      </c>
      <c r="AF91" s="41">
        <v>4144472</v>
      </c>
      <c r="AG91" s="42">
        <v>4013766</v>
      </c>
      <c r="AH91" s="41">
        <v>4091719</v>
      </c>
      <c r="AI91" s="13">
        <v>-2.7014183114155266E-2</v>
      </c>
      <c r="AJ91" s="13">
        <v>1.9421411213309394E-2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28191871</v>
      </c>
      <c r="H96" s="5">
        <v>30967187</v>
      </c>
      <c r="I96" s="5">
        <v>22819925</v>
      </c>
      <c r="J96" s="5">
        <v>22655228</v>
      </c>
      <c r="K96" s="5">
        <v>24274890</v>
      </c>
      <c r="L96" s="5">
        <v>25289094</v>
      </c>
      <c r="M96" s="5">
        <v>25567215</v>
      </c>
      <c r="N96" s="5">
        <v>28956272</v>
      </c>
      <c r="O96" s="5">
        <v>33821620</v>
      </c>
      <c r="P96" s="5">
        <v>35386938</v>
      </c>
      <c r="Q96" s="5">
        <v>34867272</v>
      </c>
      <c r="R96" s="39">
        <v>33286023</v>
      </c>
      <c r="S96" s="39">
        <v>33923695</v>
      </c>
      <c r="T96" s="39">
        <v>35797361</v>
      </c>
      <c r="U96" s="39">
        <v>37782591</v>
      </c>
      <c r="V96" s="8">
        <v>53345977</v>
      </c>
      <c r="W96" s="39">
        <v>45919431</v>
      </c>
      <c r="X96" s="39">
        <f t="shared" ref="X96:AA96" si="14">SUM(X98:X107)</f>
        <v>42262700</v>
      </c>
      <c r="Y96" s="39">
        <f t="shared" si="14"/>
        <v>41536126</v>
      </c>
      <c r="Z96" s="39">
        <f t="shared" si="14"/>
        <v>43065956</v>
      </c>
      <c r="AA96" s="39">
        <f t="shared" si="14"/>
        <v>41618241</v>
      </c>
      <c r="AB96" s="39">
        <v>42276768</v>
      </c>
      <c r="AC96" s="39">
        <v>39865425</v>
      </c>
      <c r="AD96" s="39">
        <v>40284740</v>
      </c>
      <c r="AE96" s="39">
        <v>42094420</v>
      </c>
      <c r="AF96" s="39">
        <v>41249897</v>
      </c>
      <c r="AG96" s="96">
        <v>44290025</v>
      </c>
      <c r="AH96" s="96">
        <v>57164062</v>
      </c>
      <c r="AI96" s="10">
        <v>5.1566842813820957E-2</v>
      </c>
      <c r="AJ96" s="10">
        <v>0.29067576728620043</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6279882</v>
      </c>
      <c r="H98" s="50">
        <v>7599439</v>
      </c>
      <c r="I98" s="50">
        <v>8272847</v>
      </c>
      <c r="J98" s="50">
        <v>9140736</v>
      </c>
      <c r="K98" s="50">
        <v>9731675</v>
      </c>
      <c r="L98" s="50">
        <v>9773533</v>
      </c>
      <c r="M98" s="50">
        <v>9966951</v>
      </c>
      <c r="N98" s="50">
        <v>11755128</v>
      </c>
      <c r="O98" s="50">
        <v>12677541</v>
      </c>
      <c r="P98" s="50">
        <v>12974649</v>
      </c>
      <c r="Q98" s="50">
        <v>12722565</v>
      </c>
      <c r="R98" s="41">
        <v>12704290</v>
      </c>
      <c r="S98" s="41">
        <v>13096989</v>
      </c>
      <c r="T98" s="41">
        <v>13725996</v>
      </c>
      <c r="U98" s="41">
        <v>14486076</v>
      </c>
      <c r="V98" s="11">
        <v>16082457</v>
      </c>
      <c r="W98" s="41">
        <v>16450834</v>
      </c>
      <c r="X98" s="41">
        <v>15997131</v>
      </c>
      <c r="Y98" s="41">
        <v>16565823</v>
      </c>
      <c r="Z98" s="41">
        <v>18177055</v>
      </c>
      <c r="AA98" s="41">
        <v>16893985</v>
      </c>
      <c r="AB98" s="41">
        <v>17966922</v>
      </c>
      <c r="AC98" s="41">
        <v>18303398</v>
      </c>
      <c r="AD98" s="41">
        <v>18971258</v>
      </c>
      <c r="AE98" s="41">
        <v>18564796</v>
      </c>
      <c r="AF98" s="41">
        <v>17299557</v>
      </c>
      <c r="AG98" s="42">
        <v>20026318</v>
      </c>
      <c r="AH98" s="42">
        <v>19442751</v>
      </c>
      <c r="AI98" s="13">
        <v>1.3243917404154315E-2</v>
      </c>
      <c r="AJ98" s="13">
        <v>-2.9140004667857565E-2</v>
      </c>
    </row>
    <row r="99" spans="1:44" ht="10.5" customHeight="1" x14ac:dyDescent="0.2">
      <c r="A99" s="14"/>
      <c r="B99" s="51" t="s">
        <v>65</v>
      </c>
      <c r="C99" s="44"/>
      <c r="D99" s="44"/>
      <c r="E99" s="34"/>
      <c r="F99" s="2"/>
      <c r="G99" s="50">
        <v>9431093</v>
      </c>
      <c r="H99" s="50">
        <v>10188872</v>
      </c>
      <c r="I99" s="50">
        <v>10828905</v>
      </c>
      <c r="J99" s="50">
        <v>11372852</v>
      </c>
      <c r="K99" s="50">
        <v>12425075</v>
      </c>
      <c r="L99" s="50">
        <v>13334432</v>
      </c>
      <c r="M99" s="50">
        <v>13483987</v>
      </c>
      <c r="N99" s="50">
        <v>14813873</v>
      </c>
      <c r="O99" s="50">
        <v>16082680</v>
      </c>
      <c r="P99" s="50">
        <v>17295495</v>
      </c>
      <c r="Q99" s="50">
        <v>17343358</v>
      </c>
      <c r="R99" s="41">
        <v>17533469</v>
      </c>
      <c r="S99" s="41">
        <v>17856778</v>
      </c>
      <c r="T99" s="41">
        <v>18671632</v>
      </c>
      <c r="U99" s="41">
        <v>19625836</v>
      </c>
      <c r="V99" s="11">
        <v>21441307</v>
      </c>
      <c r="W99" s="41">
        <v>24821673</v>
      </c>
      <c r="X99" s="41">
        <v>21316199</v>
      </c>
      <c r="Y99" s="41">
        <v>20071090</v>
      </c>
      <c r="Z99" s="41">
        <v>20031191</v>
      </c>
      <c r="AA99" s="41">
        <v>20024797</v>
      </c>
      <c r="AB99" s="41">
        <v>19685219</v>
      </c>
      <c r="AC99" s="41">
        <v>19404702</v>
      </c>
      <c r="AD99" s="41">
        <v>19207105</v>
      </c>
      <c r="AE99" s="41">
        <v>20333633</v>
      </c>
      <c r="AF99" s="41">
        <v>21139824</v>
      </c>
      <c r="AG99" s="42">
        <v>21701835</v>
      </c>
      <c r="AH99" s="42">
        <v>21395083</v>
      </c>
      <c r="AI99" s="13">
        <v>1.397898484846416E-2</v>
      </c>
      <c r="AJ99" s="13">
        <v>-1.4134841592888343E-2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154707</v>
      </c>
      <c r="H102" s="50">
        <v>149024</v>
      </c>
      <c r="I102" s="50">
        <v>167388</v>
      </c>
      <c r="J102" s="50">
        <v>0</v>
      </c>
      <c r="K102" s="50">
        <v>0</v>
      </c>
      <c r="L102" s="50">
        <v>17104</v>
      </c>
      <c r="M102" s="50">
        <v>87820</v>
      </c>
      <c r="N102" s="50">
        <v>43594</v>
      </c>
      <c r="O102" s="50">
        <v>6602</v>
      </c>
      <c r="P102" s="50">
        <v>0</v>
      </c>
      <c r="Q102" s="50">
        <v>0</v>
      </c>
      <c r="R102" s="41">
        <v>10861</v>
      </c>
      <c r="S102" s="41">
        <v>34066</v>
      </c>
      <c r="T102" s="41">
        <v>40899</v>
      </c>
      <c r="U102" s="41">
        <v>0</v>
      </c>
      <c r="V102" s="11">
        <v>0</v>
      </c>
      <c r="W102" s="41">
        <v>9572</v>
      </c>
      <c r="X102" s="41">
        <v>0</v>
      </c>
      <c r="Y102" s="41">
        <v>0</v>
      </c>
      <c r="Z102" s="41">
        <v>0</v>
      </c>
      <c r="AA102" s="41">
        <v>0</v>
      </c>
      <c r="AB102" s="41">
        <v>0</v>
      </c>
      <c r="AC102" s="41">
        <v>0</v>
      </c>
      <c r="AD102" s="41">
        <v>0</v>
      </c>
      <c r="AE102" s="41">
        <v>0</v>
      </c>
      <c r="AF102" s="41">
        <v>0</v>
      </c>
      <c r="AG102" s="42">
        <v>0</v>
      </c>
      <c r="AH102" s="42">
        <v>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2016</v>
      </c>
      <c r="H104" s="50">
        <v>69073</v>
      </c>
      <c r="I104" s="50">
        <v>66313</v>
      </c>
      <c r="J104" s="50">
        <v>79198</v>
      </c>
      <c r="K104" s="50">
        <v>48723</v>
      </c>
      <c r="L104" s="50">
        <v>1891</v>
      </c>
      <c r="M104" s="50">
        <v>0</v>
      </c>
      <c r="N104" s="50">
        <v>0</v>
      </c>
      <c r="O104" s="50">
        <v>2556</v>
      </c>
      <c r="P104" s="50">
        <v>0</v>
      </c>
      <c r="Q104" s="50">
        <v>77561</v>
      </c>
      <c r="R104" s="41">
        <v>73829</v>
      </c>
      <c r="S104" s="41">
        <v>90313</v>
      </c>
      <c r="T104" s="41">
        <v>3310</v>
      </c>
      <c r="U104" s="41">
        <v>0</v>
      </c>
      <c r="V104" s="11">
        <v>0</v>
      </c>
      <c r="W104" s="41">
        <v>0</v>
      </c>
      <c r="X104" s="41">
        <v>103640</v>
      </c>
      <c r="Y104" s="41">
        <v>137568</v>
      </c>
      <c r="Z104" s="41">
        <v>152860</v>
      </c>
      <c r="AA104" s="41">
        <v>9402</v>
      </c>
      <c r="AB104" s="41">
        <v>5188</v>
      </c>
      <c r="AC104" s="41">
        <v>28608</v>
      </c>
      <c r="AD104" s="41">
        <v>44896</v>
      </c>
      <c r="AE104" s="41">
        <v>45</v>
      </c>
      <c r="AF104" s="41">
        <v>0</v>
      </c>
      <c r="AG104" s="42">
        <v>0</v>
      </c>
      <c r="AH104" s="42">
        <v>0</v>
      </c>
      <c r="AI104" s="13">
        <v>-1</v>
      </c>
      <c r="AJ104" s="13" t="s">
        <v>246</v>
      </c>
    </row>
    <row r="105" spans="1:44" ht="10.5" customHeight="1" x14ac:dyDescent="0.2">
      <c r="A105" s="14"/>
      <c r="B105" s="51" t="s">
        <v>72</v>
      </c>
      <c r="C105" s="44"/>
      <c r="D105" s="44"/>
      <c r="E105" s="34"/>
      <c r="F105" s="2"/>
      <c r="G105" s="50">
        <v>2129352</v>
      </c>
      <c r="H105" s="50">
        <v>2102776</v>
      </c>
      <c r="I105" s="50">
        <v>2033302</v>
      </c>
      <c r="J105" s="50">
        <v>1978134</v>
      </c>
      <c r="K105" s="50">
        <v>1945819</v>
      </c>
      <c r="L105" s="50">
        <v>1915513</v>
      </c>
      <c r="M105" s="50">
        <v>1925267</v>
      </c>
      <c r="N105" s="50">
        <v>1835250</v>
      </c>
      <c r="O105" s="50">
        <v>1772835</v>
      </c>
      <c r="P105" s="50">
        <v>1770393</v>
      </c>
      <c r="Q105" s="50">
        <v>1771263</v>
      </c>
      <c r="R105" s="41">
        <v>1766197</v>
      </c>
      <c r="S105" s="41">
        <v>1776124</v>
      </c>
      <c r="T105" s="41">
        <v>1763535</v>
      </c>
      <c r="U105" s="41">
        <v>1765899</v>
      </c>
      <c r="V105" s="11">
        <v>13509837</v>
      </c>
      <c r="W105" s="41">
        <v>2349058</v>
      </c>
      <c r="X105" s="41">
        <v>2249749</v>
      </c>
      <c r="Y105" s="41">
        <v>2184325</v>
      </c>
      <c r="Z105" s="41">
        <v>2087641</v>
      </c>
      <c r="AA105" s="41">
        <v>2063350</v>
      </c>
      <c r="AB105" s="41">
        <v>2005225</v>
      </c>
      <c r="AC105" s="41">
        <v>1874093</v>
      </c>
      <c r="AD105" s="41">
        <v>1873567</v>
      </c>
      <c r="AE105" s="41">
        <v>2016286</v>
      </c>
      <c r="AF105" s="41">
        <v>2332060</v>
      </c>
      <c r="AG105" s="42">
        <v>1299772</v>
      </c>
      <c r="AH105" s="42">
        <v>3868157</v>
      </c>
      <c r="AI105" s="13">
        <v>0.1157241418900079</v>
      </c>
      <c r="AJ105" s="13">
        <v>1.9760273340247367</v>
      </c>
    </row>
    <row r="106" spans="1:44" ht="10.5" customHeight="1" x14ac:dyDescent="0.2">
      <c r="A106" s="14"/>
      <c r="B106" s="51" t="s">
        <v>73</v>
      </c>
      <c r="C106" s="44"/>
      <c r="D106" s="44"/>
      <c r="E106" s="34"/>
      <c r="F106" s="2"/>
      <c r="G106" s="50">
        <v>10193556</v>
      </c>
      <c r="H106" s="50">
        <v>10825048</v>
      </c>
      <c r="I106" s="50">
        <v>1351196</v>
      </c>
      <c r="J106" s="50">
        <v>34028</v>
      </c>
      <c r="K106" s="50">
        <v>87236</v>
      </c>
      <c r="L106" s="50">
        <v>222248</v>
      </c>
      <c r="M106" s="50">
        <v>26379</v>
      </c>
      <c r="N106" s="50">
        <v>470591</v>
      </c>
      <c r="O106" s="50">
        <v>3252446</v>
      </c>
      <c r="P106" s="50">
        <v>3340950</v>
      </c>
      <c r="Q106" s="50">
        <v>2930710</v>
      </c>
      <c r="R106" s="41">
        <v>1189128</v>
      </c>
      <c r="S106" s="41">
        <v>341943</v>
      </c>
      <c r="T106" s="41">
        <v>301339</v>
      </c>
      <c r="U106" s="41">
        <v>300366</v>
      </c>
      <c r="V106" s="11">
        <v>243223</v>
      </c>
      <c r="W106" s="41">
        <v>82170</v>
      </c>
      <c r="X106" s="41">
        <v>12895</v>
      </c>
      <c r="Y106" s="41">
        <v>130591</v>
      </c>
      <c r="Z106" s="41">
        <v>90739</v>
      </c>
      <c r="AA106" s="41">
        <v>2391154</v>
      </c>
      <c r="AB106" s="41">
        <v>2466665</v>
      </c>
      <c r="AC106" s="41">
        <v>108237</v>
      </c>
      <c r="AD106" s="41">
        <v>81007</v>
      </c>
      <c r="AE106" s="41">
        <v>1099989</v>
      </c>
      <c r="AF106" s="41">
        <v>333957</v>
      </c>
      <c r="AG106" s="42">
        <v>876133</v>
      </c>
      <c r="AH106" s="42">
        <v>12017054</v>
      </c>
      <c r="AI106" s="13">
        <v>0.30201096049234333</v>
      </c>
      <c r="AJ106" s="13">
        <v>12.716015719074615</v>
      </c>
    </row>
    <row r="107" spans="1:44" ht="10.5" customHeight="1" x14ac:dyDescent="0.2">
      <c r="A107" s="14"/>
      <c r="B107" s="51" t="s">
        <v>39</v>
      </c>
      <c r="C107" s="44"/>
      <c r="D107" s="44"/>
      <c r="E107" s="34"/>
      <c r="F107" s="2"/>
      <c r="G107" s="50">
        <v>1265</v>
      </c>
      <c r="H107" s="50">
        <v>32955</v>
      </c>
      <c r="I107" s="50">
        <v>99974</v>
      </c>
      <c r="J107" s="50">
        <v>50280</v>
      </c>
      <c r="K107" s="50">
        <v>36362</v>
      </c>
      <c r="L107" s="50">
        <v>24373</v>
      </c>
      <c r="M107" s="50">
        <v>76811</v>
      </c>
      <c r="N107" s="50">
        <v>37836</v>
      </c>
      <c r="O107" s="50">
        <v>26960</v>
      </c>
      <c r="P107" s="50">
        <v>5451</v>
      </c>
      <c r="Q107" s="50">
        <v>21815</v>
      </c>
      <c r="R107" s="41">
        <v>8249</v>
      </c>
      <c r="S107" s="41">
        <v>727482</v>
      </c>
      <c r="T107" s="41">
        <v>1290650</v>
      </c>
      <c r="U107" s="41">
        <v>1604414</v>
      </c>
      <c r="V107" s="11">
        <v>2069153</v>
      </c>
      <c r="W107" s="41">
        <v>2206124</v>
      </c>
      <c r="X107" s="41">
        <v>2583086</v>
      </c>
      <c r="Y107" s="41">
        <v>2446729</v>
      </c>
      <c r="Z107" s="41">
        <v>2526470</v>
      </c>
      <c r="AA107" s="41">
        <v>235553</v>
      </c>
      <c r="AB107" s="41">
        <v>147549</v>
      </c>
      <c r="AC107" s="41">
        <v>146387</v>
      </c>
      <c r="AD107" s="41">
        <v>106907</v>
      </c>
      <c r="AE107" s="41">
        <v>79671</v>
      </c>
      <c r="AF107" s="41">
        <v>144499</v>
      </c>
      <c r="AG107" s="42">
        <v>385967</v>
      </c>
      <c r="AH107" s="42">
        <v>441017</v>
      </c>
      <c r="AI107" s="13">
        <v>0.20019876819829951</v>
      </c>
      <c r="AJ107" s="13">
        <v>0.14262877396254084</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242</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5471030</v>
      </c>
      <c r="H119" s="5">
        <v>6397506</v>
      </c>
      <c r="I119" s="5">
        <v>10865638</v>
      </c>
      <c r="J119" s="5">
        <v>7674208</v>
      </c>
      <c r="K119" s="5">
        <f>SUM(K121,K136,K147,K149)</f>
        <v>7869185</v>
      </c>
      <c r="L119" s="5">
        <f>SUM(L121,L136,L147,L149)</f>
        <v>8775170</v>
      </c>
      <c r="M119" s="5">
        <f>SUM(M121,M136,M147,M149)</f>
        <v>8320983</v>
      </c>
      <c r="N119" s="5">
        <f>SUM(N121,N136,N147,N149)</f>
        <v>10389566</v>
      </c>
      <c r="O119" s="5">
        <v>12948071.23</v>
      </c>
      <c r="P119" s="5">
        <v>10378330</v>
      </c>
      <c r="Q119" s="5">
        <v>10009607</v>
      </c>
      <c r="R119" s="62">
        <v>12548275</v>
      </c>
      <c r="S119" s="62">
        <v>10531870.129999999</v>
      </c>
      <c r="T119" s="62">
        <v>12657863</v>
      </c>
      <c r="U119" s="39">
        <v>13621598</v>
      </c>
      <c r="V119" s="39">
        <v>12958382</v>
      </c>
      <c r="W119" s="62">
        <v>13786156</v>
      </c>
      <c r="X119" s="62">
        <v>13523459</v>
      </c>
      <c r="Y119" s="62">
        <v>13098180</v>
      </c>
      <c r="Z119" s="62">
        <v>13886688</v>
      </c>
      <c r="AA119" s="62">
        <v>11822449</v>
      </c>
      <c r="AB119" s="62">
        <v>14241606</v>
      </c>
      <c r="AC119" s="62">
        <v>15901251</v>
      </c>
      <c r="AD119" s="62">
        <v>14613718</v>
      </c>
      <c r="AE119" s="62">
        <v>12003870</v>
      </c>
      <c r="AF119" s="62">
        <v>12040732</v>
      </c>
      <c r="AG119" s="62">
        <v>13168329</v>
      </c>
      <c r="AH119" s="62">
        <v>13138046</v>
      </c>
      <c r="AI119" s="10">
        <v>-1.3352616356373193E-2</v>
      </c>
      <c r="AJ119" s="10">
        <v>-2.2996843411187554E-3</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3632901</v>
      </c>
      <c r="H121" s="12">
        <v>3273229</v>
      </c>
      <c r="I121" s="12">
        <v>3137600</v>
      </c>
      <c r="J121" s="12">
        <v>4929200</v>
      </c>
      <c r="K121" s="12">
        <f>SUM(K122,K126:K130)</f>
        <v>4994203</v>
      </c>
      <c r="L121" s="12">
        <f>SUM(L122,L126:L130)</f>
        <v>5529044</v>
      </c>
      <c r="M121" s="12">
        <f>SUM(M122,M126:M130)</f>
        <v>5352189</v>
      </c>
      <c r="N121" s="12">
        <f>SUM(N122,N126:N130)</f>
        <v>7312895</v>
      </c>
      <c r="O121" s="63">
        <v>7278642.5199999996</v>
      </c>
      <c r="P121" s="63">
        <v>6199804</v>
      </c>
      <c r="Q121" s="63">
        <v>6794652</v>
      </c>
      <c r="R121" s="63">
        <v>8449072</v>
      </c>
      <c r="S121" s="63">
        <v>7332964.3599999994</v>
      </c>
      <c r="T121" s="63">
        <v>9021839</v>
      </c>
      <c r="U121" s="41">
        <v>9903658</v>
      </c>
      <c r="V121" s="41">
        <v>9425809</v>
      </c>
      <c r="W121" s="63">
        <v>9727488</v>
      </c>
      <c r="X121" s="63">
        <v>10429950</v>
      </c>
      <c r="Y121" s="63">
        <v>10023373</v>
      </c>
      <c r="Z121" s="63">
        <v>10839380</v>
      </c>
      <c r="AA121" s="63">
        <v>9346819</v>
      </c>
      <c r="AB121" s="63">
        <v>10782065</v>
      </c>
      <c r="AC121" s="63">
        <v>12222131</v>
      </c>
      <c r="AD121" s="63">
        <v>10911369</v>
      </c>
      <c r="AE121" s="63">
        <v>10006359</v>
      </c>
      <c r="AF121" s="63">
        <v>10085530</v>
      </c>
      <c r="AG121" s="63">
        <v>11093550</v>
      </c>
      <c r="AH121" s="63">
        <v>11092676</v>
      </c>
      <c r="AI121" s="13">
        <v>4.7447148716730503E-3</v>
      </c>
      <c r="AJ121" s="13">
        <v>-7.8784518932172295E-5</v>
      </c>
    </row>
    <row r="122" spans="1:44" ht="10.5" customHeight="1" x14ac:dyDescent="0.2">
      <c r="A122" s="11"/>
      <c r="B122" s="11"/>
      <c r="C122" s="11" t="s">
        <v>36</v>
      </c>
      <c r="D122" s="11"/>
      <c r="E122" s="11"/>
      <c r="F122" s="2"/>
      <c r="G122" s="12">
        <v>2104729</v>
      </c>
      <c r="H122" s="12">
        <v>1953100</v>
      </c>
      <c r="I122" s="12">
        <v>1653618</v>
      </c>
      <c r="J122" s="12">
        <v>2343830</v>
      </c>
      <c r="K122" s="12">
        <f>SUM(K123:K125)</f>
        <v>2477821</v>
      </c>
      <c r="L122" s="12">
        <f>SUM(L123:L125)</f>
        <v>2492045</v>
      </c>
      <c r="M122" s="12">
        <f>SUM(M123:M125)</f>
        <v>2996184</v>
      </c>
      <c r="N122" s="12">
        <f>SUM(N123:N125)</f>
        <v>3701132</v>
      </c>
      <c r="O122" s="12">
        <v>3414789.52</v>
      </c>
      <c r="P122" s="12">
        <v>3728150</v>
      </c>
      <c r="Q122" s="12">
        <v>3958119</v>
      </c>
      <c r="R122" s="63">
        <v>4730849</v>
      </c>
      <c r="S122" s="63">
        <v>3728150.36</v>
      </c>
      <c r="T122" s="63">
        <v>4802178</v>
      </c>
      <c r="U122" s="41">
        <v>5436268</v>
      </c>
      <c r="V122" s="41">
        <v>5828958</v>
      </c>
      <c r="W122" s="63">
        <v>6037809</v>
      </c>
      <c r="X122" s="63">
        <v>6893675</v>
      </c>
      <c r="Y122" s="63">
        <v>6596992</v>
      </c>
      <c r="Z122" s="63">
        <v>6684015</v>
      </c>
      <c r="AA122" s="63">
        <v>6641335</v>
      </c>
      <c r="AB122" s="63">
        <v>6696997</v>
      </c>
      <c r="AC122" s="63">
        <v>5467810</v>
      </c>
      <c r="AD122" s="63">
        <v>5452364</v>
      </c>
      <c r="AE122" s="63">
        <v>5401540</v>
      </c>
      <c r="AF122" s="63">
        <v>5602550</v>
      </c>
      <c r="AG122" s="63">
        <v>5806673</v>
      </c>
      <c r="AH122" s="63">
        <v>5907378</v>
      </c>
      <c r="AI122" s="13">
        <v>-2.0692434761082068E-2</v>
      </c>
      <c r="AJ122" s="13">
        <v>1.7342977639691438E-2</v>
      </c>
    </row>
    <row r="123" spans="1:44" ht="10.5" customHeight="1" x14ac:dyDescent="0.2">
      <c r="A123" s="11"/>
      <c r="B123" s="11"/>
      <c r="C123" s="11"/>
      <c r="D123" s="11" t="s">
        <v>37</v>
      </c>
      <c r="E123" s="11"/>
      <c r="F123" s="2"/>
      <c r="G123" s="12">
        <v>1830275</v>
      </c>
      <c r="H123" s="12">
        <v>1791042</v>
      </c>
      <c r="I123" s="12">
        <v>1475909</v>
      </c>
      <c r="J123" s="12">
        <v>2103942</v>
      </c>
      <c r="K123" s="12">
        <v>2259141</v>
      </c>
      <c r="L123" s="12">
        <v>2344365</v>
      </c>
      <c r="M123" s="12">
        <v>2747789</v>
      </c>
      <c r="N123" s="12">
        <v>3405275</v>
      </c>
      <c r="O123" s="12">
        <v>3145170.87</v>
      </c>
      <c r="P123" s="12">
        <v>3421059</v>
      </c>
      <c r="Q123" s="12">
        <v>3533996</v>
      </c>
      <c r="R123" s="63">
        <v>4171078</v>
      </c>
      <c r="S123" s="63">
        <v>3421058.82</v>
      </c>
      <c r="T123" s="63">
        <v>4218051</v>
      </c>
      <c r="U123" s="41">
        <v>5037177</v>
      </c>
      <c r="V123" s="41">
        <v>5447757</v>
      </c>
      <c r="W123" s="63">
        <v>5608684</v>
      </c>
      <c r="X123" s="63">
        <v>5948086</v>
      </c>
      <c r="Y123" s="63">
        <v>6156207</v>
      </c>
      <c r="Z123" s="63">
        <v>6260520</v>
      </c>
      <c r="AA123" s="63">
        <v>6235331</v>
      </c>
      <c r="AB123" s="63">
        <v>6252748</v>
      </c>
      <c r="AC123" s="63">
        <v>5146496</v>
      </c>
      <c r="AD123" s="63">
        <v>5146495</v>
      </c>
      <c r="AE123" s="63">
        <v>5028442</v>
      </c>
      <c r="AF123" s="63">
        <v>5341379</v>
      </c>
      <c r="AG123" s="63">
        <v>5530970</v>
      </c>
      <c r="AH123" s="63">
        <v>5515153</v>
      </c>
      <c r="AI123" s="13">
        <v>-2.0702964458047091E-2</v>
      </c>
      <c r="AJ123" s="13">
        <v>-2.8597153844623999E-3</v>
      </c>
    </row>
    <row r="124" spans="1:44" ht="10.5" customHeight="1" x14ac:dyDescent="0.2">
      <c r="A124" s="11"/>
      <c r="B124" s="11"/>
      <c r="C124" s="14"/>
      <c r="D124" s="11" t="s">
        <v>90</v>
      </c>
      <c r="E124" s="11"/>
      <c r="F124" s="2"/>
      <c r="G124" s="12">
        <v>0</v>
      </c>
      <c r="H124" s="12">
        <v>0</v>
      </c>
      <c r="I124" s="12">
        <v>0</v>
      </c>
      <c r="J124" s="12">
        <v>0</v>
      </c>
      <c r="K124" s="12">
        <v>0</v>
      </c>
      <c r="L124" s="12">
        <v>0</v>
      </c>
      <c r="M124" s="12">
        <v>3006</v>
      </c>
      <c r="N124" s="12">
        <v>18592</v>
      </c>
      <c r="O124" s="12">
        <v>16147.08</v>
      </c>
      <c r="P124" s="12">
        <v>37329</v>
      </c>
      <c r="Q124" s="12">
        <v>37735</v>
      </c>
      <c r="R124" s="63">
        <v>117205</v>
      </c>
      <c r="S124" s="63">
        <v>37329.449999999997</v>
      </c>
      <c r="T124" s="63">
        <v>65007</v>
      </c>
      <c r="U124" s="41">
        <v>12120</v>
      </c>
      <c r="V124" s="41">
        <v>9111</v>
      </c>
      <c r="W124" s="63">
        <v>59858</v>
      </c>
      <c r="X124" s="63">
        <v>115098</v>
      </c>
      <c r="Y124" s="63">
        <v>225151</v>
      </c>
      <c r="Z124" s="63">
        <v>86130</v>
      </c>
      <c r="AA124" s="63">
        <v>172466</v>
      </c>
      <c r="AB124" s="63">
        <v>68775</v>
      </c>
      <c r="AC124" s="63">
        <v>146002</v>
      </c>
      <c r="AD124" s="63">
        <v>109322</v>
      </c>
      <c r="AE124" s="63">
        <v>223224</v>
      </c>
      <c r="AF124" s="63">
        <v>102644</v>
      </c>
      <c r="AG124" s="63">
        <v>85882</v>
      </c>
      <c r="AH124" s="63">
        <v>191550</v>
      </c>
      <c r="AI124" s="13">
        <v>0.18615631736841576</v>
      </c>
      <c r="AJ124" s="13">
        <v>1.2303858782981301</v>
      </c>
    </row>
    <row r="125" spans="1:44" ht="10.5" customHeight="1" x14ac:dyDescent="0.2">
      <c r="A125" s="11"/>
      <c r="B125" s="11"/>
      <c r="C125" s="14"/>
      <c r="D125" s="11" t="s">
        <v>39</v>
      </c>
      <c r="E125" s="11"/>
      <c r="F125" s="2"/>
      <c r="G125" s="12">
        <v>274454</v>
      </c>
      <c r="H125" s="12">
        <v>162058</v>
      </c>
      <c r="I125" s="12">
        <v>177709</v>
      </c>
      <c r="J125" s="12">
        <v>239888</v>
      </c>
      <c r="K125" s="12">
        <v>218680</v>
      </c>
      <c r="L125" s="12">
        <v>147680</v>
      </c>
      <c r="M125" s="12">
        <v>245389</v>
      </c>
      <c r="N125" s="12">
        <v>277265</v>
      </c>
      <c r="O125" s="12">
        <v>253471.57</v>
      </c>
      <c r="P125" s="12">
        <v>269762</v>
      </c>
      <c r="Q125" s="12">
        <v>386388</v>
      </c>
      <c r="R125" s="63">
        <v>442566</v>
      </c>
      <c r="S125" s="63">
        <v>269762.08999999997</v>
      </c>
      <c r="T125" s="63">
        <v>519120</v>
      </c>
      <c r="U125" s="41">
        <v>386971</v>
      </c>
      <c r="V125" s="41">
        <v>372090</v>
      </c>
      <c r="W125" s="63">
        <v>369267</v>
      </c>
      <c r="X125" s="63">
        <v>830491</v>
      </c>
      <c r="Y125" s="63">
        <v>215634</v>
      </c>
      <c r="Z125" s="63">
        <v>337365</v>
      </c>
      <c r="AA125" s="63">
        <v>233538</v>
      </c>
      <c r="AB125" s="63">
        <v>375474</v>
      </c>
      <c r="AC125" s="63">
        <v>175312</v>
      </c>
      <c r="AD125" s="63">
        <v>196547</v>
      </c>
      <c r="AE125" s="63">
        <v>149874</v>
      </c>
      <c r="AF125" s="63">
        <v>158527</v>
      </c>
      <c r="AG125" s="63">
        <v>189821</v>
      </c>
      <c r="AH125" s="63">
        <v>200675</v>
      </c>
      <c r="AI125" s="13">
        <v>-9.9150516825713741E-2</v>
      </c>
      <c r="AJ125" s="13">
        <v>5.7180185543222302E-2</v>
      </c>
    </row>
    <row r="126" spans="1:44" ht="10.5" customHeight="1" x14ac:dyDescent="0.2">
      <c r="A126" s="11"/>
      <c r="B126" s="14"/>
      <c r="C126" s="11" t="s">
        <v>40</v>
      </c>
      <c r="D126" s="11"/>
      <c r="E126" s="11"/>
      <c r="F126" s="2"/>
      <c r="G126" s="12">
        <v>304352</v>
      </c>
      <c r="H126" s="12">
        <v>454313</v>
      </c>
      <c r="I126" s="12">
        <v>404870</v>
      </c>
      <c r="J126" s="12">
        <v>446627</v>
      </c>
      <c r="K126" s="12">
        <v>453681</v>
      </c>
      <c r="L126" s="12">
        <v>731093</v>
      </c>
      <c r="M126" s="12">
        <v>500000</v>
      </c>
      <c r="N126" s="12">
        <v>500000</v>
      </c>
      <c r="O126" s="12">
        <v>560000</v>
      </c>
      <c r="P126" s="12">
        <v>479763</v>
      </c>
      <c r="Q126" s="12">
        <v>594419</v>
      </c>
      <c r="R126" s="63">
        <v>501482</v>
      </c>
      <c r="S126" s="63">
        <v>479763</v>
      </c>
      <c r="T126" s="63">
        <v>560428</v>
      </c>
      <c r="U126" s="41">
        <v>1043700</v>
      </c>
      <c r="V126" s="41">
        <v>695592</v>
      </c>
      <c r="W126" s="63">
        <v>779850</v>
      </c>
      <c r="X126" s="63">
        <v>567369</v>
      </c>
      <c r="Y126" s="63">
        <v>586478</v>
      </c>
      <c r="Z126" s="63">
        <v>593468</v>
      </c>
      <c r="AA126" s="63">
        <v>653205</v>
      </c>
      <c r="AB126" s="63">
        <v>817276</v>
      </c>
      <c r="AC126" s="63">
        <v>962587</v>
      </c>
      <c r="AD126" s="63">
        <v>1676434</v>
      </c>
      <c r="AE126" s="63">
        <v>1851844</v>
      </c>
      <c r="AF126" s="63">
        <v>1444910</v>
      </c>
      <c r="AG126" s="63">
        <v>1570121</v>
      </c>
      <c r="AH126" s="63">
        <v>1588843</v>
      </c>
      <c r="AI126" s="13">
        <v>0.11716856387433228</v>
      </c>
      <c r="AJ126" s="13">
        <v>1.1923921786919606E-2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74159</v>
      </c>
      <c r="AH127" s="63">
        <v>41112</v>
      </c>
      <c r="AI127" s="13" t="s">
        <v>246</v>
      </c>
      <c r="AJ127" s="13">
        <v>-0.44562359255114009</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763125</v>
      </c>
      <c r="O128" s="12">
        <v>779075</v>
      </c>
      <c r="P128" s="12">
        <v>0</v>
      </c>
      <c r="Q128" s="12">
        <v>0</v>
      </c>
      <c r="R128" s="63">
        <v>0</v>
      </c>
      <c r="S128" s="63">
        <v>0</v>
      </c>
      <c r="T128" s="63">
        <v>0</v>
      </c>
      <c r="U128" s="41">
        <v>0</v>
      </c>
      <c r="V128" s="41">
        <v>0</v>
      </c>
      <c r="W128" s="63">
        <v>0</v>
      </c>
      <c r="X128" s="63">
        <v>0</v>
      </c>
      <c r="Y128" s="63">
        <v>0</v>
      </c>
      <c r="Z128" s="63">
        <v>0</v>
      </c>
      <c r="AA128" s="63">
        <v>0</v>
      </c>
      <c r="AB128" s="63">
        <v>0</v>
      </c>
      <c r="AC128" s="63">
        <v>0</v>
      </c>
      <c r="AD128" s="63">
        <v>0</v>
      </c>
      <c r="AE128" s="63">
        <v>152065</v>
      </c>
      <c r="AF128" s="63">
        <v>155939</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390951</v>
      </c>
      <c r="AH129" s="63">
        <v>75344</v>
      </c>
      <c r="AI129" s="13" t="s">
        <v>246</v>
      </c>
      <c r="AJ129" s="13">
        <v>-0.80728019623942637</v>
      </c>
    </row>
    <row r="130" spans="1:36" ht="10.5" customHeight="1" x14ac:dyDescent="0.2">
      <c r="A130" s="11"/>
      <c r="B130" s="14"/>
      <c r="C130" s="11" t="s">
        <v>44</v>
      </c>
      <c r="D130" s="15"/>
      <c r="E130" s="11"/>
      <c r="F130" s="2"/>
      <c r="G130" s="12">
        <v>1223820</v>
      </c>
      <c r="H130" s="12">
        <v>865816</v>
      </c>
      <c r="I130" s="12">
        <v>1079112</v>
      </c>
      <c r="J130" s="12">
        <v>2138743</v>
      </c>
      <c r="K130" s="12">
        <v>2062701</v>
      </c>
      <c r="L130" s="12">
        <v>2305906</v>
      </c>
      <c r="M130" s="12">
        <v>1856005</v>
      </c>
      <c r="N130" s="12">
        <v>2348638</v>
      </c>
      <c r="O130" s="12">
        <v>2524778</v>
      </c>
      <c r="P130" s="12">
        <v>1991891</v>
      </c>
      <c r="Q130" s="12">
        <v>2242114</v>
      </c>
      <c r="R130" s="63">
        <v>3216741</v>
      </c>
      <c r="S130" s="63">
        <v>3125051</v>
      </c>
      <c r="T130" s="63">
        <v>3659233</v>
      </c>
      <c r="U130" s="41">
        <v>3423690</v>
      </c>
      <c r="V130" s="41">
        <v>2901259</v>
      </c>
      <c r="W130" s="63">
        <v>2909829</v>
      </c>
      <c r="X130" s="63">
        <v>2968906</v>
      </c>
      <c r="Y130" s="63">
        <v>2839903</v>
      </c>
      <c r="Z130" s="63">
        <v>3561897</v>
      </c>
      <c r="AA130" s="63">
        <v>2052279</v>
      </c>
      <c r="AB130" s="63">
        <v>3267792</v>
      </c>
      <c r="AC130" s="63">
        <v>5791734</v>
      </c>
      <c r="AD130" s="63">
        <v>3782571</v>
      </c>
      <c r="AE130" s="63">
        <v>2600910</v>
      </c>
      <c r="AF130" s="63">
        <v>2882131</v>
      </c>
      <c r="AG130" s="63">
        <v>3251646</v>
      </c>
      <c r="AH130" s="63">
        <v>3479999</v>
      </c>
      <c r="AI130" s="13">
        <v>1.0541419859386281E-2</v>
      </c>
      <c r="AJ130" s="13">
        <v>7.0226894317524116E-2</v>
      </c>
    </row>
    <row r="131" spans="1:36" ht="10.5" customHeight="1" x14ac:dyDescent="0.2">
      <c r="A131" s="11"/>
      <c r="B131" s="14"/>
      <c r="C131" s="11"/>
      <c r="D131" s="15" t="s">
        <v>45</v>
      </c>
      <c r="E131" s="11"/>
      <c r="F131" s="2"/>
      <c r="G131" s="12">
        <v>73563</v>
      </c>
      <c r="H131" s="12">
        <v>84721</v>
      </c>
      <c r="I131" s="12">
        <v>74157</v>
      </c>
      <c r="J131" s="12">
        <v>355441</v>
      </c>
      <c r="K131" s="12">
        <v>184981</v>
      </c>
      <c r="L131" s="12">
        <v>251523</v>
      </c>
      <c r="M131" s="12">
        <v>254396</v>
      </c>
      <c r="N131" s="12">
        <v>302392</v>
      </c>
      <c r="O131" s="12">
        <v>217469</v>
      </c>
      <c r="P131" s="12">
        <v>238103</v>
      </c>
      <c r="Q131" s="12">
        <v>239456</v>
      </c>
      <c r="R131" s="63">
        <v>206381</v>
      </c>
      <c r="S131" s="63">
        <v>239118</v>
      </c>
      <c r="T131" s="63">
        <v>336702</v>
      </c>
      <c r="U131" s="41">
        <v>406217</v>
      </c>
      <c r="V131" s="41">
        <v>332600</v>
      </c>
      <c r="W131" s="63">
        <v>240170</v>
      </c>
      <c r="X131" s="63">
        <v>228337</v>
      </c>
      <c r="Y131" s="63">
        <v>205474</v>
      </c>
      <c r="Z131" s="63">
        <v>240916</v>
      </c>
      <c r="AA131" s="63">
        <v>183765</v>
      </c>
      <c r="AB131" s="63">
        <v>247409</v>
      </c>
      <c r="AC131" s="63">
        <v>247250</v>
      </c>
      <c r="AD131" s="63">
        <v>325001</v>
      </c>
      <c r="AE131" s="63">
        <v>381463</v>
      </c>
      <c r="AF131" s="63">
        <v>330405</v>
      </c>
      <c r="AG131" s="63">
        <v>542401</v>
      </c>
      <c r="AH131" s="63">
        <v>517952</v>
      </c>
      <c r="AI131" s="13">
        <v>0.13104270612931557</v>
      </c>
      <c r="AJ131" s="13">
        <v>-4.507550686669088E-2</v>
      </c>
    </row>
    <row r="132" spans="1:36" ht="10.5" customHeight="1" x14ac:dyDescent="0.2">
      <c r="A132" s="11"/>
      <c r="B132" s="14"/>
      <c r="C132" s="11"/>
      <c r="D132" s="15" t="s">
        <v>46</v>
      </c>
      <c r="E132" s="11"/>
      <c r="F132" s="2"/>
      <c r="G132" s="12">
        <v>510904</v>
      </c>
      <c r="H132" s="12">
        <v>587390</v>
      </c>
      <c r="I132" s="12">
        <v>709587</v>
      </c>
      <c r="J132" s="12">
        <v>1516893</v>
      </c>
      <c r="K132" s="12">
        <v>1367530</v>
      </c>
      <c r="L132" s="12">
        <v>1295878</v>
      </c>
      <c r="M132" s="12">
        <v>1200928</v>
      </c>
      <c r="N132" s="12">
        <v>1383108</v>
      </c>
      <c r="O132" s="12">
        <v>1583320</v>
      </c>
      <c r="P132" s="12">
        <v>1170574</v>
      </c>
      <c r="Q132" s="12">
        <v>1495862</v>
      </c>
      <c r="R132" s="63">
        <v>2262778</v>
      </c>
      <c r="S132" s="63">
        <v>1955421</v>
      </c>
      <c r="T132" s="63">
        <v>2174308</v>
      </c>
      <c r="U132" s="41">
        <v>2196718</v>
      </c>
      <c r="V132" s="41">
        <v>2103179</v>
      </c>
      <c r="W132" s="63">
        <v>2246999</v>
      </c>
      <c r="X132" s="63">
        <v>2417596</v>
      </c>
      <c r="Y132" s="63">
        <v>2325111</v>
      </c>
      <c r="Z132" s="63">
        <v>2336358</v>
      </c>
      <c r="AA132" s="63">
        <v>1452786</v>
      </c>
      <c r="AB132" s="63">
        <v>2609851</v>
      </c>
      <c r="AC132" s="63">
        <v>5200616</v>
      </c>
      <c r="AD132" s="63">
        <v>3432568</v>
      </c>
      <c r="AE132" s="63">
        <v>2184249</v>
      </c>
      <c r="AF132" s="63">
        <v>1971179</v>
      </c>
      <c r="AG132" s="63">
        <v>2572377</v>
      </c>
      <c r="AH132" s="63">
        <v>2854681</v>
      </c>
      <c r="AI132" s="13">
        <v>1.5056722579529946E-2</v>
      </c>
      <c r="AJ132" s="13">
        <v>0.10974441149178367</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750000</v>
      </c>
      <c r="AA133" s="63">
        <v>0</v>
      </c>
      <c r="AB133" s="63">
        <v>0</v>
      </c>
      <c r="AC133" s="63">
        <v>0</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639353</v>
      </c>
      <c r="H134" s="12">
        <v>193705</v>
      </c>
      <c r="I134" s="12">
        <v>295368</v>
      </c>
      <c r="J134" s="12">
        <v>266409</v>
      </c>
      <c r="K134" s="12">
        <v>510190</v>
      </c>
      <c r="L134" s="12">
        <v>758505</v>
      </c>
      <c r="M134" s="12">
        <v>400681</v>
      </c>
      <c r="N134" s="12">
        <v>663138</v>
      </c>
      <c r="O134" s="12">
        <v>723989</v>
      </c>
      <c r="P134" s="12">
        <v>583214</v>
      </c>
      <c r="Q134" s="12">
        <v>506796</v>
      </c>
      <c r="R134" s="63">
        <v>747582</v>
      </c>
      <c r="S134" s="63">
        <v>930512</v>
      </c>
      <c r="T134" s="63">
        <v>1148223</v>
      </c>
      <c r="U134" s="41">
        <v>820755</v>
      </c>
      <c r="V134" s="41">
        <v>465480</v>
      </c>
      <c r="W134" s="63">
        <v>422660</v>
      </c>
      <c r="X134" s="63">
        <v>322973</v>
      </c>
      <c r="Y134" s="63">
        <v>309318</v>
      </c>
      <c r="Z134" s="63">
        <v>234623</v>
      </c>
      <c r="AA134" s="63">
        <v>415728</v>
      </c>
      <c r="AB134" s="63">
        <v>410532</v>
      </c>
      <c r="AC134" s="63">
        <v>343868</v>
      </c>
      <c r="AD134" s="63">
        <v>25002</v>
      </c>
      <c r="AE134" s="63">
        <v>35198</v>
      </c>
      <c r="AF134" s="63">
        <v>580547</v>
      </c>
      <c r="AG134" s="63">
        <v>136868</v>
      </c>
      <c r="AH134" s="63">
        <v>107366</v>
      </c>
      <c r="AI134" s="13">
        <v>-0.20031314046987225</v>
      </c>
      <c r="AJ134" s="13">
        <v>-0.21555074962737819</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992819</v>
      </c>
      <c r="H136" s="12">
        <v>1637131</v>
      </c>
      <c r="I136" s="12">
        <v>6827942</v>
      </c>
      <c r="J136" s="12">
        <v>1892906</v>
      </c>
      <c r="K136" s="12">
        <f>SUM(K137:K145)</f>
        <v>1926437</v>
      </c>
      <c r="L136" s="12">
        <f>SUM(L137:L145)</f>
        <v>2429216</v>
      </c>
      <c r="M136" s="12">
        <f>SUM(M137:M145)</f>
        <v>2165190</v>
      </c>
      <c r="N136" s="12">
        <f>SUM(N137:N145)</f>
        <v>1340283</v>
      </c>
      <c r="O136" s="12">
        <v>3784007.71</v>
      </c>
      <c r="P136" s="12">
        <v>2691494</v>
      </c>
      <c r="Q136" s="12">
        <v>2811038</v>
      </c>
      <c r="R136" s="63">
        <v>2878035</v>
      </c>
      <c r="S136" s="63">
        <v>2846702.7700000005</v>
      </c>
      <c r="T136" s="63">
        <v>3433891</v>
      </c>
      <c r="U136" s="41">
        <v>3539990</v>
      </c>
      <c r="V136" s="41">
        <v>3444906</v>
      </c>
      <c r="W136" s="63">
        <v>3971234</v>
      </c>
      <c r="X136" s="63">
        <v>3017686</v>
      </c>
      <c r="Y136" s="63">
        <v>3005461</v>
      </c>
      <c r="Z136" s="63">
        <v>2994848</v>
      </c>
      <c r="AA136" s="63">
        <v>2419173</v>
      </c>
      <c r="AB136" s="63">
        <v>3285061</v>
      </c>
      <c r="AC136" s="63">
        <v>3624647</v>
      </c>
      <c r="AD136" s="63">
        <v>3558819</v>
      </c>
      <c r="AE136" s="63">
        <v>1943723</v>
      </c>
      <c r="AF136" s="63">
        <v>1886665</v>
      </c>
      <c r="AG136" s="63">
        <v>1920433</v>
      </c>
      <c r="AH136" s="63">
        <v>1898026</v>
      </c>
      <c r="AI136" s="13">
        <v>-8.7373406351384131E-2</v>
      </c>
      <c r="AJ136" s="13">
        <v>-1.1667681194813878E-2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68517</v>
      </c>
      <c r="H138" s="12">
        <v>70951</v>
      </c>
      <c r="I138" s="12">
        <v>73877</v>
      </c>
      <c r="J138" s="12">
        <v>75253</v>
      </c>
      <c r="K138" s="12">
        <v>75924</v>
      </c>
      <c r="L138" s="12">
        <v>88353</v>
      </c>
      <c r="M138" s="12">
        <v>90061</v>
      </c>
      <c r="N138" s="12">
        <v>94360</v>
      </c>
      <c r="O138" s="12">
        <v>278258.19</v>
      </c>
      <c r="P138" s="12">
        <v>296619</v>
      </c>
      <c r="Q138" s="12">
        <v>236335</v>
      </c>
      <c r="R138" s="63">
        <v>267877</v>
      </c>
      <c r="S138" s="63">
        <v>296619.37</v>
      </c>
      <c r="T138" s="63">
        <v>284905</v>
      </c>
      <c r="U138" s="41">
        <v>332615</v>
      </c>
      <c r="V138" s="41">
        <v>338529</v>
      </c>
      <c r="W138" s="64">
        <v>350327</v>
      </c>
      <c r="X138" s="64">
        <v>361373</v>
      </c>
      <c r="Y138" s="63">
        <v>367238</v>
      </c>
      <c r="Z138" s="63">
        <v>380162</v>
      </c>
      <c r="AA138" s="63">
        <v>388955</v>
      </c>
      <c r="AB138" s="63">
        <v>398768</v>
      </c>
      <c r="AC138" s="63">
        <v>408435</v>
      </c>
      <c r="AD138" s="63">
        <v>413862</v>
      </c>
      <c r="AE138" s="63">
        <v>417369</v>
      </c>
      <c r="AF138" s="63">
        <v>425906</v>
      </c>
      <c r="AG138" s="63">
        <v>434825</v>
      </c>
      <c r="AH138" s="63">
        <v>462404</v>
      </c>
      <c r="AI138" s="13">
        <v>2.4983514400121809E-2</v>
      </c>
      <c r="AJ138" s="13">
        <v>6.3425516012188807E-2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683469</v>
      </c>
      <c r="H141" s="12">
        <v>743593</v>
      </c>
      <c r="I141" s="12">
        <v>810954</v>
      </c>
      <c r="J141" s="12">
        <v>859688</v>
      </c>
      <c r="K141" s="12">
        <v>924300</v>
      </c>
      <c r="L141" s="12">
        <v>934506</v>
      </c>
      <c r="M141" s="12">
        <v>978718</v>
      </c>
      <c r="N141" s="12">
        <v>146480</v>
      </c>
      <c r="O141" s="12">
        <v>1196833.58</v>
      </c>
      <c r="P141" s="12">
        <v>1319616</v>
      </c>
      <c r="Q141" s="12">
        <v>1304149</v>
      </c>
      <c r="R141" s="63">
        <v>1423190</v>
      </c>
      <c r="S141" s="63">
        <v>1335769.04</v>
      </c>
      <c r="T141" s="63">
        <v>1377242</v>
      </c>
      <c r="U141" s="41">
        <v>1507003</v>
      </c>
      <c r="V141" s="41">
        <v>1662123</v>
      </c>
      <c r="W141" s="63">
        <v>1561116</v>
      </c>
      <c r="X141" s="63">
        <v>1366296</v>
      </c>
      <c r="Y141" s="63">
        <v>1179136</v>
      </c>
      <c r="Z141" s="63">
        <v>1076507</v>
      </c>
      <c r="AA141" s="63">
        <v>1111720</v>
      </c>
      <c r="AB141" s="63">
        <v>1254775</v>
      </c>
      <c r="AC141" s="63">
        <v>1634118</v>
      </c>
      <c r="AD141" s="63">
        <v>1723152</v>
      </c>
      <c r="AE141" s="63">
        <v>1172495</v>
      </c>
      <c r="AF141" s="63">
        <v>1174748</v>
      </c>
      <c r="AG141" s="63">
        <v>1351016</v>
      </c>
      <c r="AH141" s="63">
        <v>1335169</v>
      </c>
      <c r="AI141" s="13">
        <v>1.0404016286256867E-2</v>
      </c>
      <c r="AJ141" s="13">
        <v>-1.1729690840078874E-2</v>
      </c>
    </row>
    <row r="142" spans="1:36" ht="10.5" customHeight="1" x14ac:dyDescent="0.2">
      <c r="A142" s="11"/>
      <c r="B142" s="14"/>
      <c r="C142" s="11" t="s">
        <v>55</v>
      </c>
      <c r="E142" s="11"/>
      <c r="F142" s="2"/>
      <c r="G142" s="12">
        <v>0</v>
      </c>
      <c r="H142" s="12">
        <v>0</v>
      </c>
      <c r="I142" s="12">
        <v>0</v>
      </c>
      <c r="J142" s="12">
        <v>0</v>
      </c>
      <c r="K142" s="12">
        <v>0</v>
      </c>
      <c r="L142" s="12">
        <v>4304</v>
      </c>
      <c r="M142" s="12">
        <v>9211</v>
      </c>
      <c r="N142" s="12">
        <v>17515</v>
      </c>
      <c r="O142" s="12">
        <v>27748.94</v>
      </c>
      <c r="P142" s="12">
        <v>25139</v>
      </c>
      <c r="Q142" s="12">
        <v>38646</v>
      </c>
      <c r="R142" s="63">
        <v>63428</v>
      </c>
      <c r="S142" s="63">
        <v>25139.360000000001</v>
      </c>
      <c r="T142" s="63">
        <v>66053</v>
      </c>
      <c r="U142" s="41">
        <v>72434</v>
      </c>
      <c r="V142" s="41">
        <v>73766</v>
      </c>
      <c r="W142" s="64">
        <v>74079</v>
      </c>
      <c r="X142" s="64">
        <v>76187</v>
      </c>
      <c r="Y142" s="63">
        <v>79932</v>
      </c>
      <c r="Z142" s="63">
        <v>80124</v>
      </c>
      <c r="AA142" s="63">
        <v>90915</v>
      </c>
      <c r="AB142" s="63">
        <v>110713</v>
      </c>
      <c r="AC142" s="63">
        <v>120161</v>
      </c>
      <c r="AD142" s="63">
        <v>119455</v>
      </c>
      <c r="AE142" s="63">
        <v>115030</v>
      </c>
      <c r="AF142" s="63">
        <v>117310</v>
      </c>
      <c r="AG142" s="63">
        <v>102131</v>
      </c>
      <c r="AH142" s="63">
        <v>91656</v>
      </c>
      <c r="AI142" s="13">
        <v>-3.0992704401870075E-2</v>
      </c>
      <c r="AJ142" s="13">
        <v>-0.10256435362426687</v>
      </c>
    </row>
    <row r="143" spans="1:36" ht="10.5" customHeight="1" x14ac:dyDescent="0.2">
      <c r="A143" s="11"/>
      <c r="B143" s="11"/>
      <c r="C143" s="11" t="s">
        <v>56</v>
      </c>
      <c r="D143" s="11"/>
      <c r="E143" s="11"/>
      <c r="F143" s="2"/>
      <c r="G143" s="12">
        <v>240833</v>
      </c>
      <c r="H143" s="12">
        <v>822587</v>
      </c>
      <c r="I143" s="12">
        <v>5943111</v>
      </c>
      <c r="J143" s="12">
        <v>957965</v>
      </c>
      <c r="K143" s="12">
        <v>926213</v>
      </c>
      <c r="L143" s="12">
        <v>1402053</v>
      </c>
      <c r="M143" s="12">
        <v>1087200</v>
      </c>
      <c r="N143" s="12">
        <v>1081928</v>
      </c>
      <c r="O143" s="12">
        <v>2281167</v>
      </c>
      <c r="P143" s="12">
        <v>1050120</v>
      </c>
      <c r="Q143" s="12">
        <v>1231908</v>
      </c>
      <c r="R143" s="63">
        <v>1123540</v>
      </c>
      <c r="S143" s="63">
        <v>1189175</v>
      </c>
      <c r="T143" s="63">
        <v>1705691</v>
      </c>
      <c r="U143" s="41">
        <v>1627938</v>
      </c>
      <c r="V143" s="41">
        <v>1370488</v>
      </c>
      <c r="W143" s="63">
        <v>1985712</v>
      </c>
      <c r="X143" s="63">
        <v>1213830</v>
      </c>
      <c r="Y143" s="63">
        <v>1379155</v>
      </c>
      <c r="Z143" s="63">
        <v>1458055</v>
      </c>
      <c r="AA143" s="63">
        <v>827583</v>
      </c>
      <c r="AB143" s="63">
        <v>1520805</v>
      </c>
      <c r="AC143" s="63">
        <v>1461933</v>
      </c>
      <c r="AD143" s="63">
        <v>1302350</v>
      </c>
      <c r="AE143" s="63">
        <v>238829</v>
      </c>
      <c r="AF143" s="63">
        <v>168701</v>
      </c>
      <c r="AG143" s="63">
        <v>32461</v>
      </c>
      <c r="AH143" s="63">
        <v>8797</v>
      </c>
      <c r="AI143" s="13">
        <v>-0.5763145889081005</v>
      </c>
      <c r="AJ143" s="13">
        <v>-0.72899787437232366</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718331</v>
      </c>
      <c r="H147" s="12">
        <v>1370526</v>
      </c>
      <c r="I147" s="12">
        <v>769096</v>
      </c>
      <c r="J147" s="12">
        <v>729102</v>
      </c>
      <c r="K147" s="12">
        <v>876772</v>
      </c>
      <c r="L147" s="12">
        <v>608050</v>
      </c>
      <c r="M147" s="12">
        <v>543652</v>
      </c>
      <c r="N147" s="12">
        <v>1499383</v>
      </c>
      <c r="O147" s="12">
        <v>1630317</v>
      </c>
      <c r="P147" s="12">
        <v>1134196</v>
      </c>
      <c r="Q147" s="12">
        <v>106392</v>
      </c>
      <c r="R147" s="63">
        <v>840184</v>
      </c>
      <c r="S147" s="63">
        <v>204990</v>
      </c>
      <c r="T147" s="63">
        <v>86463</v>
      </c>
      <c r="U147" s="41">
        <v>87186</v>
      </c>
      <c r="V147" s="41">
        <v>86999</v>
      </c>
      <c r="W147" s="63">
        <v>86766</v>
      </c>
      <c r="X147" s="63">
        <v>75823</v>
      </c>
      <c r="Y147" s="63">
        <v>69346</v>
      </c>
      <c r="Z147" s="63">
        <v>52460</v>
      </c>
      <c r="AA147" s="63">
        <v>56457</v>
      </c>
      <c r="AB147" s="63">
        <v>174480</v>
      </c>
      <c r="AC147" s="63">
        <v>54473</v>
      </c>
      <c r="AD147" s="63">
        <v>77365</v>
      </c>
      <c r="AE147" s="63">
        <v>53788</v>
      </c>
      <c r="AF147" s="63">
        <v>68537</v>
      </c>
      <c r="AG147" s="63">
        <v>154346</v>
      </c>
      <c r="AH147" s="63">
        <v>147344</v>
      </c>
      <c r="AI147" s="13">
        <v>-2.7780187446071469E-2</v>
      </c>
      <c r="AJ147" s="13">
        <v>-4.5365607142394362E-2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126979</v>
      </c>
      <c r="H149" s="12">
        <v>116620</v>
      </c>
      <c r="I149" s="12">
        <v>131000</v>
      </c>
      <c r="J149" s="12">
        <v>123000</v>
      </c>
      <c r="K149" s="12">
        <v>71773</v>
      </c>
      <c r="L149" s="12">
        <v>208860</v>
      </c>
      <c r="M149" s="12">
        <v>259952</v>
      </c>
      <c r="N149" s="12">
        <v>237005</v>
      </c>
      <c r="O149" s="12">
        <v>255104</v>
      </c>
      <c r="P149" s="12">
        <v>352836</v>
      </c>
      <c r="Q149" s="12">
        <v>297525</v>
      </c>
      <c r="R149" s="63">
        <v>380984</v>
      </c>
      <c r="S149" s="63">
        <v>147213</v>
      </c>
      <c r="T149" s="63">
        <v>115670</v>
      </c>
      <c r="U149" s="41">
        <v>90764</v>
      </c>
      <c r="V149" s="41">
        <v>668</v>
      </c>
      <c r="W149" s="63">
        <v>668</v>
      </c>
      <c r="X149" s="63">
        <v>0</v>
      </c>
      <c r="Y149" s="63">
        <v>0</v>
      </c>
      <c r="Z149" s="63">
        <v>0</v>
      </c>
      <c r="AA149" s="63">
        <v>0</v>
      </c>
      <c r="AB149" s="63">
        <v>0</v>
      </c>
      <c r="AC149" s="63">
        <v>0</v>
      </c>
      <c r="AD149" s="63">
        <v>66165</v>
      </c>
      <c r="AE149" s="63">
        <v>0</v>
      </c>
      <c r="AF149" s="63">
        <v>0</v>
      </c>
      <c r="AG149" s="63">
        <v>0</v>
      </c>
      <c r="AH149" s="63">
        <v>0</v>
      </c>
      <c r="AI149" s="13" t="s">
        <v>246</v>
      </c>
      <c r="AJ149" s="13" t="s">
        <v>246</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4628202</v>
      </c>
      <c r="H152" s="5">
        <v>6581086</v>
      </c>
      <c r="I152" s="5">
        <v>9360758</v>
      </c>
      <c r="J152" s="5">
        <v>7264818</v>
      </c>
      <c r="K152" s="5">
        <v>9041440</v>
      </c>
      <c r="L152" s="5">
        <v>8097427</v>
      </c>
      <c r="M152" s="5">
        <v>7120010</v>
      </c>
      <c r="N152" s="5">
        <v>7365329</v>
      </c>
      <c r="O152" s="5">
        <v>9451453</v>
      </c>
      <c r="P152" s="5">
        <v>8004359</v>
      </c>
      <c r="Q152" s="5">
        <v>8583932</v>
      </c>
      <c r="R152" s="62">
        <v>11386397</v>
      </c>
      <c r="S152" s="62">
        <v>11568421</v>
      </c>
      <c r="T152" s="62">
        <v>12041992</v>
      </c>
      <c r="U152" s="39">
        <v>12010788</v>
      </c>
      <c r="V152" s="39">
        <v>11777039</v>
      </c>
      <c r="W152" s="62">
        <v>11838332</v>
      </c>
      <c r="X152" s="62">
        <v>11205498</v>
      </c>
      <c r="Y152" s="62">
        <v>12467920</v>
      </c>
      <c r="Z152" s="62">
        <v>11812160</v>
      </c>
      <c r="AA152" s="62">
        <v>11493699</v>
      </c>
      <c r="AB152" s="62">
        <v>13629406</v>
      </c>
      <c r="AC152" s="62">
        <v>14163739</v>
      </c>
      <c r="AD152" s="62">
        <v>11428865</v>
      </c>
      <c r="AE152" s="62">
        <v>11333354</v>
      </c>
      <c r="AF152" s="62">
        <v>11527373</v>
      </c>
      <c r="AG152" s="62">
        <v>16964179</v>
      </c>
      <c r="AH152" s="62">
        <v>17240913</v>
      </c>
      <c r="AI152" s="10">
        <v>3.9953422689390505E-2</v>
      </c>
      <c r="AJ152" s="10">
        <v>1.6312843669003964E-2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2085907</v>
      </c>
      <c r="H154" s="12">
        <v>1756839</v>
      </c>
      <c r="I154" s="12">
        <v>1676824</v>
      </c>
      <c r="J154" s="12">
        <v>2394364</v>
      </c>
      <c r="K154" s="12">
        <v>1783996</v>
      </c>
      <c r="L154" s="12">
        <v>2055323</v>
      </c>
      <c r="M154" s="12">
        <v>2042477</v>
      </c>
      <c r="N154" s="12">
        <v>2055019</v>
      </c>
      <c r="O154" s="12">
        <v>2040512</v>
      </c>
      <c r="P154" s="12">
        <v>1981544</v>
      </c>
      <c r="Q154" s="12">
        <v>2104211</v>
      </c>
      <c r="R154" s="63">
        <v>2311565</v>
      </c>
      <c r="S154" s="63">
        <v>2412924</v>
      </c>
      <c r="T154" s="63">
        <v>2422999</v>
      </c>
      <c r="U154" s="41">
        <v>2333141</v>
      </c>
      <c r="V154" s="41">
        <v>2504299</v>
      </c>
      <c r="W154" s="63">
        <v>2476691</v>
      </c>
      <c r="X154" s="63">
        <v>2522685</v>
      </c>
      <c r="Y154" s="63">
        <v>2616513</v>
      </c>
      <c r="Z154" s="63">
        <v>2584664</v>
      </c>
      <c r="AA154" s="63">
        <v>2743084</v>
      </c>
      <c r="AB154" s="63">
        <v>2757567</v>
      </c>
      <c r="AC154" s="63">
        <v>2794615</v>
      </c>
      <c r="AD154" s="63">
        <v>5970877</v>
      </c>
      <c r="AE154" s="63">
        <v>3803717</v>
      </c>
      <c r="AF154" s="63">
        <v>4631290</v>
      </c>
      <c r="AG154" s="63">
        <v>4772364</v>
      </c>
      <c r="AH154" s="63">
        <v>2886342</v>
      </c>
      <c r="AI154" s="13">
        <v>7.6358702328831463E-3</v>
      </c>
      <c r="AJ154" s="13">
        <v>-0.39519659439221316</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892994</v>
      </c>
      <c r="H156" s="12">
        <v>995651</v>
      </c>
      <c r="I156" s="12">
        <v>1021760</v>
      </c>
      <c r="J156" s="12">
        <v>1181623</v>
      </c>
      <c r="K156" s="12">
        <v>1505034</v>
      </c>
      <c r="L156" s="12">
        <v>1854717</v>
      </c>
      <c r="M156" s="12">
        <v>1830918</v>
      </c>
      <c r="N156" s="12">
        <v>1986638</v>
      </c>
      <c r="O156" s="12">
        <v>1988129</v>
      </c>
      <c r="P156" s="12">
        <v>2084089</v>
      </c>
      <c r="Q156" s="12">
        <v>2371247</v>
      </c>
      <c r="R156" s="63">
        <v>2539241</v>
      </c>
      <c r="S156" s="63">
        <v>2638838</v>
      </c>
      <c r="T156" s="63">
        <v>3416244</v>
      </c>
      <c r="U156" s="41">
        <v>3991351</v>
      </c>
      <c r="V156" s="41">
        <v>3824126</v>
      </c>
      <c r="W156" s="63">
        <v>3767066</v>
      </c>
      <c r="X156" s="63">
        <v>3708371</v>
      </c>
      <c r="Y156" s="63">
        <v>3973284</v>
      </c>
      <c r="Z156" s="63">
        <v>3980223</v>
      </c>
      <c r="AA156" s="63">
        <v>3895740</v>
      </c>
      <c r="AB156" s="63">
        <v>4247109</v>
      </c>
      <c r="AC156" s="63">
        <v>4825506</v>
      </c>
      <c r="AD156" s="63">
        <v>3360040</v>
      </c>
      <c r="AE156" s="63">
        <v>3908774</v>
      </c>
      <c r="AF156" s="63">
        <v>4278143</v>
      </c>
      <c r="AG156" s="63">
        <v>6134661</v>
      </c>
      <c r="AH156" s="63">
        <v>8754436</v>
      </c>
      <c r="AI156" s="13">
        <v>0.12812128695558411</v>
      </c>
      <c r="AJ156" s="13">
        <v>0.42704478698985976</v>
      </c>
    </row>
    <row r="157" spans="1:36" ht="10.5" customHeight="1" x14ac:dyDescent="0.2">
      <c r="A157" s="11"/>
      <c r="B157" s="19" t="s">
        <v>67</v>
      </c>
      <c r="C157" s="14"/>
      <c r="D157" s="19"/>
      <c r="E157" s="19"/>
      <c r="F157" s="2"/>
      <c r="G157" s="12">
        <v>362858</v>
      </c>
      <c r="H157" s="12">
        <v>379035</v>
      </c>
      <c r="I157" s="12">
        <v>400571</v>
      </c>
      <c r="J157" s="12">
        <v>619966</v>
      </c>
      <c r="K157" s="12">
        <v>614627</v>
      </c>
      <c r="L157" s="12">
        <v>548613</v>
      </c>
      <c r="M157" s="12">
        <v>442112</v>
      </c>
      <c r="N157" s="12">
        <v>1222273</v>
      </c>
      <c r="O157" s="12">
        <v>634150</v>
      </c>
      <c r="P157" s="12">
        <v>1835552</v>
      </c>
      <c r="Q157" s="12">
        <v>1396372</v>
      </c>
      <c r="R157" s="63">
        <v>2090362</v>
      </c>
      <c r="S157" s="63">
        <v>2226393</v>
      </c>
      <c r="T157" s="63">
        <v>755899</v>
      </c>
      <c r="U157" s="41">
        <v>1907264</v>
      </c>
      <c r="V157" s="41">
        <v>1123316</v>
      </c>
      <c r="W157" s="63">
        <v>1313447</v>
      </c>
      <c r="X157" s="63">
        <v>920479</v>
      </c>
      <c r="Y157" s="63">
        <v>1755129</v>
      </c>
      <c r="Z157" s="63">
        <v>1227978</v>
      </c>
      <c r="AA157" s="63">
        <v>487166</v>
      </c>
      <c r="AB157" s="63">
        <v>1420642</v>
      </c>
      <c r="AC157" s="63">
        <v>1580212</v>
      </c>
      <c r="AD157" s="63">
        <v>0</v>
      </c>
      <c r="AE157" s="63">
        <v>638246</v>
      </c>
      <c r="AF157" s="63">
        <v>0</v>
      </c>
      <c r="AG157" s="63">
        <v>1197487</v>
      </c>
      <c r="AH157" s="63">
        <v>221219</v>
      </c>
      <c r="AI157" s="13">
        <v>-0.2665177152325533</v>
      </c>
      <c r="AJ157" s="13">
        <v>-0.81526396528730583</v>
      </c>
    </row>
    <row r="158" spans="1:36" ht="10.5" customHeight="1" x14ac:dyDescent="0.2">
      <c r="A158" s="11"/>
      <c r="B158" s="19" t="s">
        <v>69</v>
      </c>
      <c r="C158" s="14"/>
      <c r="D158" s="19"/>
      <c r="E158" s="19"/>
      <c r="F158" s="2"/>
      <c r="G158" s="12">
        <v>617376</v>
      </c>
      <c r="H158" s="12">
        <v>508642</v>
      </c>
      <c r="I158" s="12">
        <v>560384</v>
      </c>
      <c r="J158" s="12">
        <v>602248</v>
      </c>
      <c r="K158" s="12">
        <v>620710</v>
      </c>
      <c r="L158" s="12">
        <v>965309</v>
      </c>
      <c r="M158" s="12">
        <v>528201</v>
      </c>
      <c r="N158" s="12">
        <v>458256</v>
      </c>
      <c r="O158" s="12">
        <v>556749</v>
      </c>
      <c r="P158" s="12">
        <v>565656</v>
      </c>
      <c r="Q158" s="12">
        <v>1165998</v>
      </c>
      <c r="R158" s="63">
        <v>2076757</v>
      </c>
      <c r="S158" s="63">
        <v>1814152</v>
      </c>
      <c r="T158" s="63">
        <v>1296132</v>
      </c>
      <c r="U158" s="41">
        <v>1432501</v>
      </c>
      <c r="V158" s="41">
        <v>1623048</v>
      </c>
      <c r="W158" s="63">
        <v>1494981</v>
      </c>
      <c r="X158" s="63">
        <v>1460202</v>
      </c>
      <c r="Y158" s="63">
        <v>1437652</v>
      </c>
      <c r="Z158" s="63">
        <v>1495856</v>
      </c>
      <c r="AA158" s="63">
        <v>1841045</v>
      </c>
      <c r="AB158" s="63">
        <v>1736036</v>
      </c>
      <c r="AC158" s="63">
        <v>1969217</v>
      </c>
      <c r="AD158" s="63">
        <v>1599728</v>
      </c>
      <c r="AE158" s="63">
        <v>1640379</v>
      </c>
      <c r="AF158" s="63">
        <v>2022413</v>
      </c>
      <c r="AG158" s="63">
        <v>2961450</v>
      </c>
      <c r="AH158" s="63">
        <v>3432407</v>
      </c>
      <c r="AI158" s="13">
        <v>0.12031463335941517</v>
      </c>
      <c r="AJ158" s="13">
        <v>0.15902919178105321</v>
      </c>
    </row>
    <row r="159" spans="1:36" ht="10.5" customHeight="1" x14ac:dyDescent="0.2">
      <c r="A159" s="11"/>
      <c r="B159" s="19" t="s">
        <v>70</v>
      </c>
      <c r="C159" s="14"/>
      <c r="D159" s="19"/>
      <c r="E159" s="19"/>
      <c r="F159" s="2"/>
      <c r="G159" s="12">
        <v>81900</v>
      </c>
      <c r="H159" s="12">
        <v>98757</v>
      </c>
      <c r="I159" s="12">
        <v>462268</v>
      </c>
      <c r="J159" s="12">
        <v>630092</v>
      </c>
      <c r="K159" s="12">
        <v>123377</v>
      </c>
      <c r="L159" s="12">
        <v>270341</v>
      </c>
      <c r="M159" s="12">
        <v>248480</v>
      </c>
      <c r="N159" s="12">
        <v>363582</v>
      </c>
      <c r="O159" s="12">
        <v>318885</v>
      </c>
      <c r="P159" s="12">
        <v>368327</v>
      </c>
      <c r="Q159" s="12">
        <v>362107</v>
      </c>
      <c r="R159" s="63">
        <v>342911</v>
      </c>
      <c r="S159" s="63">
        <v>323546</v>
      </c>
      <c r="T159" s="63">
        <v>895068</v>
      </c>
      <c r="U159" s="41">
        <v>284383</v>
      </c>
      <c r="V159" s="41">
        <v>364048</v>
      </c>
      <c r="W159" s="63">
        <v>346882</v>
      </c>
      <c r="X159" s="63">
        <v>353352</v>
      </c>
      <c r="Y159" s="63">
        <v>348587</v>
      </c>
      <c r="Z159" s="63">
        <v>356259</v>
      </c>
      <c r="AA159" s="63">
        <v>356617</v>
      </c>
      <c r="AB159" s="63">
        <v>886355</v>
      </c>
      <c r="AC159" s="63">
        <v>971235</v>
      </c>
      <c r="AD159" s="63">
        <v>0</v>
      </c>
      <c r="AE159" s="63">
        <v>207279</v>
      </c>
      <c r="AF159" s="63">
        <v>158939</v>
      </c>
      <c r="AG159" s="63">
        <v>0</v>
      </c>
      <c r="AH159" s="63">
        <v>0</v>
      </c>
      <c r="AI159" s="13">
        <v>-1</v>
      </c>
      <c r="AJ159" s="13" t="s">
        <v>246</v>
      </c>
    </row>
    <row r="160" spans="1:36" ht="10.5" customHeight="1" x14ac:dyDescent="0.2">
      <c r="A160" s="11"/>
      <c r="B160" s="19" t="s">
        <v>71</v>
      </c>
      <c r="C160" s="14"/>
      <c r="D160" s="19"/>
      <c r="E160" s="19"/>
      <c r="F160" s="2"/>
      <c r="G160" s="12">
        <v>138234</v>
      </c>
      <c r="H160" s="12">
        <v>147858</v>
      </c>
      <c r="I160" s="12">
        <v>157170</v>
      </c>
      <c r="J160" s="12">
        <v>160159</v>
      </c>
      <c r="K160" s="12">
        <v>189684</v>
      </c>
      <c r="L160" s="12">
        <v>215434</v>
      </c>
      <c r="M160" s="12">
        <v>191548</v>
      </c>
      <c r="N160" s="12">
        <v>209848</v>
      </c>
      <c r="O160" s="12">
        <v>191998</v>
      </c>
      <c r="P160" s="12">
        <v>210946</v>
      </c>
      <c r="Q160" s="12">
        <v>239081</v>
      </c>
      <c r="R160" s="63">
        <v>277077</v>
      </c>
      <c r="S160" s="63">
        <v>362754</v>
      </c>
      <c r="T160" s="63">
        <v>393643</v>
      </c>
      <c r="U160" s="41">
        <v>465238</v>
      </c>
      <c r="V160" s="41">
        <v>437722</v>
      </c>
      <c r="W160" s="63">
        <v>453781</v>
      </c>
      <c r="X160" s="63">
        <v>408048</v>
      </c>
      <c r="Y160" s="63">
        <v>447398</v>
      </c>
      <c r="Z160" s="63">
        <v>412477</v>
      </c>
      <c r="AA160" s="63">
        <v>403584</v>
      </c>
      <c r="AB160" s="63">
        <v>509634</v>
      </c>
      <c r="AC160" s="63">
        <v>451506</v>
      </c>
      <c r="AD160" s="63">
        <v>185677</v>
      </c>
      <c r="AE160" s="63">
        <v>407196</v>
      </c>
      <c r="AF160" s="63">
        <v>386588</v>
      </c>
      <c r="AG160" s="63">
        <v>286333</v>
      </c>
      <c r="AH160" s="63">
        <v>48191</v>
      </c>
      <c r="AI160" s="13">
        <v>-0.3250298130498307</v>
      </c>
      <c r="AJ160" s="13">
        <v>-0.83169596239343702</v>
      </c>
    </row>
    <row r="161" spans="1:36" ht="10.5" customHeight="1" x14ac:dyDescent="0.2">
      <c r="A161" s="11"/>
      <c r="B161" s="19" t="s">
        <v>72</v>
      </c>
      <c r="C161" s="14"/>
      <c r="D161" s="19"/>
      <c r="E161" s="19"/>
      <c r="F161" s="2"/>
      <c r="G161" s="12">
        <v>77597</v>
      </c>
      <c r="H161" s="12">
        <v>65369</v>
      </c>
      <c r="I161" s="12">
        <v>51586</v>
      </c>
      <c r="J161" s="12">
        <v>30282</v>
      </c>
      <c r="K161" s="12">
        <v>87084</v>
      </c>
      <c r="L161" s="12">
        <v>73866</v>
      </c>
      <c r="M161" s="12">
        <v>58420</v>
      </c>
      <c r="N161" s="12">
        <v>45344</v>
      </c>
      <c r="O161" s="12">
        <v>69152</v>
      </c>
      <c r="P161" s="12">
        <v>97784</v>
      </c>
      <c r="Q161" s="12">
        <v>108295</v>
      </c>
      <c r="R161" s="63">
        <v>83079</v>
      </c>
      <c r="S161" s="63">
        <v>82118</v>
      </c>
      <c r="T161" s="63">
        <v>100105</v>
      </c>
      <c r="U161" s="41">
        <v>52201</v>
      </c>
      <c r="V161" s="41">
        <v>598790</v>
      </c>
      <c r="W161" s="63">
        <v>636378</v>
      </c>
      <c r="X161" s="63">
        <v>586676</v>
      </c>
      <c r="Y161" s="63">
        <v>381377</v>
      </c>
      <c r="Z161" s="63">
        <v>376444</v>
      </c>
      <c r="AA161" s="63">
        <v>375314</v>
      </c>
      <c r="AB161" s="63">
        <v>667743</v>
      </c>
      <c r="AC161" s="63">
        <v>314378</v>
      </c>
      <c r="AD161" s="63">
        <v>312543</v>
      </c>
      <c r="AE161" s="63">
        <v>0</v>
      </c>
      <c r="AF161" s="63">
        <v>0</v>
      </c>
      <c r="AG161" s="63">
        <v>0</v>
      </c>
      <c r="AH161" s="63">
        <v>0</v>
      </c>
      <c r="AI161" s="13">
        <v>-1</v>
      </c>
      <c r="AJ161" s="13" t="s">
        <v>246</v>
      </c>
    </row>
    <row r="162" spans="1:36" ht="10.5" customHeight="1" x14ac:dyDescent="0.2">
      <c r="A162" s="11"/>
      <c r="B162" s="19" t="s">
        <v>73</v>
      </c>
      <c r="C162" s="14"/>
      <c r="D162" s="19"/>
      <c r="E162" s="19"/>
      <c r="F162" s="2"/>
      <c r="G162" s="12">
        <v>42920</v>
      </c>
      <c r="H162" s="12">
        <v>2238125</v>
      </c>
      <c r="I162" s="12">
        <v>4810044</v>
      </c>
      <c r="J162" s="12">
        <v>1384862</v>
      </c>
      <c r="K162" s="12">
        <v>3634282</v>
      </c>
      <c r="L162" s="12">
        <v>1306064</v>
      </c>
      <c r="M162" s="12">
        <v>1053708</v>
      </c>
      <c r="N162" s="12">
        <v>306053</v>
      </c>
      <c r="O162" s="12">
        <v>3091379</v>
      </c>
      <c r="P162" s="12">
        <v>158575</v>
      </c>
      <c r="Q162" s="12">
        <v>2598</v>
      </c>
      <c r="R162" s="63">
        <v>558289</v>
      </c>
      <c r="S162" s="63">
        <v>764818</v>
      </c>
      <c r="T162" s="63">
        <v>1335718</v>
      </c>
      <c r="U162" s="41">
        <v>1544709</v>
      </c>
      <c r="V162" s="41">
        <v>0</v>
      </c>
      <c r="W162" s="63">
        <v>0</v>
      </c>
      <c r="X162" s="63">
        <v>0</v>
      </c>
      <c r="Y162" s="63">
        <v>0</v>
      </c>
      <c r="Z162" s="63">
        <v>0</v>
      </c>
      <c r="AA162" s="63">
        <v>0</v>
      </c>
      <c r="AB162" s="63">
        <v>0</v>
      </c>
      <c r="AC162" s="63">
        <v>0</v>
      </c>
      <c r="AD162" s="63">
        <v>0</v>
      </c>
      <c r="AE162" s="63">
        <v>0</v>
      </c>
      <c r="AF162" s="63">
        <v>0</v>
      </c>
      <c r="AG162" s="63">
        <v>0</v>
      </c>
      <c r="AH162" s="63">
        <v>0</v>
      </c>
      <c r="AI162" s="13" t="s">
        <v>246</v>
      </c>
      <c r="AJ162" s="13" t="s">
        <v>246</v>
      </c>
    </row>
    <row r="163" spans="1:36" ht="10.5" customHeight="1" x14ac:dyDescent="0.2">
      <c r="A163" s="11"/>
      <c r="B163" s="19" t="s">
        <v>39</v>
      </c>
      <c r="C163" s="14"/>
      <c r="D163" s="19"/>
      <c r="E163" s="19"/>
      <c r="F163" s="2"/>
      <c r="G163" s="12">
        <v>328416</v>
      </c>
      <c r="H163" s="12">
        <v>390810</v>
      </c>
      <c r="I163" s="12">
        <v>220151</v>
      </c>
      <c r="J163" s="12">
        <v>261222</v>
      </c>
      <c r="K163" s="12">
        <v>482646</v>
      </c>
      <c r="L163" s="12">
        <v>807760</v>
      </c>
      <c r="M163" s="12">
        <v>724146</v>
      </c>
      <c r="N163" s="12">
        <v>718316</v>
      </c>
      <c r="O163" s="12">
        <v>560499</v>
      </c>
      <c r="P163" s="12">
        <v>701886</v>
      </c>
      <c r="Q163" s="12">
        <v>834023</v>
      </c>
      <c r="R163" s="63">
        <v>1107116</v>
      </c>
      <c r="S163" s="63">
        <v>942878</v>
      </c>
      <c r="T163" s="63">
        <v>1426184</v>
      </c>
      <c r="U163" s="41">
        <v>0</v>
      </c>
      <c r="V163" s="41">
        <v>1301690</v>
      </c>
      <c r="W163" s="63">
        <v>1349106</v>
      </c>
      <c r="X163" s="63">
        <v>1245685</v>
      </c>
      <c r="Y163" s="63">
        <v>1507980</v>
      </c>
      <c r="Z163" s="63">
        <v>1378259</v>
      </c>
      <c r="AA163" s="63">
        <v>1391149</v>
      </c>
      <c r="AB163" s="63">
        <v>1404320</v>
      </c>
      <c r="AC163" s="63">
        <v>1257070</v>
      </c>
      <c r="AD163" s="63">
        <v>0</v>
      </c>
      <c r="AE163" s="63">
        <v>727763</v>
      </c>
      <c r="AF163" s="63">
        <v>50000</v>
      </c>
      <c r="AG163" s="63">
        <v>1611884</v>
      </c>
      <c r="AH163" s="63">
        <v>1898318</v>
      </c>
      <c r="AI163" s="13">
        <v>5.1519055825845594E-2</v>
      </c>
      <c r="AJ163" s="13">
        <v>0.17770137305165881</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242</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1748078</v>
      </c>
      <c r="H176" s="5">
        <v>1698097</v>
      </c>
      <c r="I176" s="5">
        <v>1733282</v>
      </c>
      <c r="J176" s="5">
        <v>2003110</v>
      </c>
      <c r="K176" s="5">
        <f>SUM(K178,K193,K204,K206)</f>
        <v>2315281</v>
      </c>
      <c r="L176" s="5">
        <f>SUM(L178,L193,L204,L206)</f>
        <v>2299846</v>
      </c>
      <c r="M176" s="5">
        <f>SUM(M178,M193,M204,M206)</f>
        <v>2677633</v>
      </c>
      <c r="N176" s="5">
        <f>SUM(N178,N193,N204,N206)</f>
        <v>2817129</v>
      </c>
      <c r="O176" s="5">
        <v>2335684</v>
      </c>
      <c r="P176" s="5">
        <v>2900919</v>
      </c>
      <c r="Q176" s="5">
        <v>2566610</v>
      </c>
      <c r="R176" s="39">
        <v>1983071</v>
      </c>
      <c r="S176" s="39">
        <v>2848653</v>
      </c>
      <c r="T176" s="39">
        <v>2346264</v>
      </c>
      <c r="U176" s="39">
        <v>2792804</v>
      </c>
      <c r="V176" s="39">
        <v>2651738</v>
      </c>
      <c r="W176" s="39">
        <v>3831860</v>
      </c>
      <c r="X176" s="39">
        <v>2968258</v>
      </c>
      <c r="Y176" s="39">
        <v>3558061</v>
      </c>
      <c r="Z176" s="39">
        <v>2675297</v>
      </c>
      <c r="AA176" s="39">
        <v>2854085</v>
      </c>
      <c r="AB176" s="39">
        <v>2528313</v>
      </c>
      <c r="AC176" s="39">
        <v>3206832</v>
      </c>
      <c r="AD176" s="39">
        <v>2361704</v>
      </c>
      <c r="AE176" s="39">
        <v>3743889</v>
      </c>
      <c r="AF176" s="39">
        <v>3426275</v>
      </c>
      <c r="AG176" s="39">
        <v>5569660</v>
      </c>
      <c r="AH176" s="39">
        <v>3854443</v>
      </c>
      <c r="AI176" s="10">
        <v>7.2807493368618248E-2</v>
      </c>
      <c r="AJ176" s="10">
        <v>-0.30795721821439731</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1113633</v>
      </c>
      <c r="H178" s="12">
        <v>1220852</v>
      </c>
      <c r="I178" s="12">
        <v>1322327</v>
      </c>
      <c r="J178" s="12">
        <v>1298817</v>
      </c>
      <c r="K178" s="12">
        <f>SUM(K179,K183:K187)</f>
        <v>1291214</v>
      </c>
      <c r="L178" s="12">
        <f>SUM(L179,L183:L187)</f>
        <v>1345927</v>
      </c>
      <c r="M178" s="12">
        <f>SUM(M179,M183:M187)</f>
        <v>1469434</v>
      </c>
      <c r="N178" s="12">
        <f>SUM(N179,N183:N187)</f>
        <v>1318525</v>
      </c>
      <c r="O178" s="12">
        <v>1685991</v>
      </c>
      <c r="P178" s="12">
        <v>1355358</v>
      </c>
      <c r="Q178" s="12">
        <v>1422653</v>
      </c>
      <c r="R178" s="41">
        <v>1376554</v>
      </c>
      <c r="S178" s="41">
        <v>2062211</v>
      </c>
      <c r="T178" s="41">
        <v>1868930</v>
      </c>
      <c r="U178" s="41">
        <v>1866739</v>
      </c>
      <c r="V178" s="41">
        <v>1886200</v>
      </c>
      <c r="W178" s="41">
        <v>2001773</v>
      </c>
      <c r="X178" s="41">
        <v>2250769</v>
      </c>
      <c r="Y178" s="41">
        <v>2090975</v>
      </c>
      <c r="Z178" s="41">
        <v>2168134</v>
      </c>
      <c r="AA178" s="41">
        <v>2413852</v>
      </c>
      <c r="AB178" s="41">
        <v>2396287</v>
      </c>
      <c r="AC178" s="41">
        <v>2789699</v>
      </c>
      <c r="AD178" s="41">
        <v>2181755</v>
      </c>
      <c r="AE178" s="41">
        <v>3059016</v>
      </c>
      <c r="AF178" s="41">
        <v>3002942</v>
      </c>
      <c r="AG178" s="41">
        <v>3124743</v>
      </c>
      <c r="AH178" s="41">
        <v>3146385</v>
      </c>
      <c r="AI178" s="13">
        <v>4.6434794842527216E-2</v>
      </c>
      <c r="AJ178" s="13">
        <v>6.9260095950290949E-3</v>
      </c>
    </row>
    <row r="179" spans="1:36" ht="10.5" customHeight="1" x14ac:dyDescent="0.2">
      <c r="A179" s="11"/>
      <c r="B179" s="11"/>
      <c r="C179" s="11" t="s">
        <v>36</v>
      </c>
      <c r="D179" s="11"/>
      <c r="E179" s="11"/>
      <c r="F179" s="2"/>
      <c r="G179" s="12">
        <v>590063</v>
      </c>
      <c r="H179" s="12">
        <v>519747</v>
      </c>
      <c r="I179" s="12">
        <v>495591</v>
      </c>
      <c r="J179" s="12">
        <v>581171</v>
      </c>
      <c r="K179" s="12">
        <f>SUM(K180:K182)</f>
        <v>598686</v>
      </c>
      <c r="L179" s="12">
        <f>SUM(L180:L182)</f>
        <v>517037</v>
      </c>
      <c r="M179" s="12">
        <f>SUM(M180:M182)</f>
        <v>601657</v>
      </c>
      <c r="N179" s="12">
        <f>SUM(N180:N182)</f>
        <v>454760</v>
      </c>
      <c r="O179" s="12">
        <v>564717</v>
      </c>
      <c r="P179" s="12">
        <v>507449</v>
      </c>
      <c r="Q179" s="12">
        <v>366992</v>
      </c>
      <c r="R179" s="41">
        <v>346372</v>
      </c>
      <c r="S179" s="41">
        <v>465446</v>
      </c>
      <c r="T179" s="41">
        <v>401773</v>
      </c>
      <c r="U179" s="41">
        <v>250068</v>
      </c>
      <c r="V179" s="41">
        <v>274109</v>
      </c>
      <c r="W179" s="41">
        <v>222428</v>
      </c>
      <c r="X179" s="41">
        <v>489647</v>
      </c>
      <c r="Y179" s="41">
        <v>253600</v>
      </c>
      <c r="Z179" s="41">
        <v>282774</v>
      </c>
      <c r="AA179" s="41">
        <v>340833</v>
      </c>
      <c r="AB179" s="41">
        <v>334902</v>
      </c>
      <c r="AC179" s="41">
        <v>305150</v>
      </c>
      <c r="AD179" s="41">
        <v>100255</v>
      </c>
      <c r="AE179" s="41">
        <v>341712</v>
      </c>
      <c r="AF179" s="41">
        <v>284094</v>
      </c>
      <c r="AG179" s="41">
        <v>284892</v>
      </c>
      <c r="AH179" s="41">
        <v>272786</v>
      </c>
      <c r="AI179" s="13">
        <v>-3.3613792990594971E-2</v>
      </c>
      <c r="AJ179" s="13">
        <v>-4.2493295705039104E-2</v>
      </c>
    </row>
    <row r="180" spans="1:36" ht="10.5" customHeight="1" x14ac:dyDescent="0.2">
      <c r="A180" s="11"/>
      <c r="B180" s="11"/>
      <c r="C180" s="11"/>
      <c r="D180" s="11" t="s">
        <v>37</v>
      </c>
      <c r="E180" s="11"/>
      <c r="F180" s="2"/>
      <c r="G180" s="12">
        <v>516939</v>
      </c>
      <c r="H180" s="12">
        <v>482601</v>
      </c>
      <c r="I180" s="12">
        <v>455112</v>
      </c>
      <c r="J180" s="12">
        <v>525172</v>
      </c>
      <c r="K180" s="12">
        <v>559660</v>
      </c>
      <c r="L180" s="12">
        <v>468597</v>
      </c>
      <c r="M180" s="12">
        <v>557827</v>
      </c>
      <c r="N180" s="12">
        <v>419690</v>
      </c>
      <c r="O180" s="12">
        <v>508439</v>
      </c>
      <c r="P180" s="12">
        <v>479545</v>
      </c>
      <c r="Q180" s="12">
        <v>307839</v>
      </c>
      <c r="R180" s="41">
        <v>303754</v>
      </c>
      <c r="S180" s="41">
        <v>423572</v>
      </c>
      <c r="T180" s="41">
        <v>352955</v>
      </c>
      <c r="U180" s="41">
        <v>207085</v>
      </c>
      <c r="V180" s="41">
        <v>237723</v>
      </c>
      <c r="W180" s="41">
        <v>201816</v>
      </c>
      <c r="X180" s="41">
        <v>238196</v>
      </c>
      <c r="Y180" s="41">
        <v>198202</v>
      </c>
      <c r="Z180" s="41">
        <v>239779</v>
      </c>
      <c r="AA180" s="41">
        <v>280432</v>
      </c>
      <c r="AB180" s="41">
        <v>257542</v>
      </c>
      <c r="AC180" s="41">
        <v>276760</v>
      </c>
      <c r="AD180" s="41">
        <v>98100</v>
      </c>
      <c r="AE180" s="41">
        <v>323531</v>
      </c>
      <c r="AF180" s="41">
        <v>261063</v>
      </c>
      <c r="AG180" s="41">
        <v>254075</v>
      </c>
      <c r="AH180" s="41">
        <v>250982</v>
      </c>
      <c r="AI180" s="13">
        <v>-4.29103213080817E-3</v>
      </c>
      <c r="AJ180" s="13">
        <v>-1.2173570796024796E-2</v>
      </c>
    </row>
    <row r="181" spans="1:36" ht="10.5" customHeight="1" x14ac:dyDescent="0.2">
      <c r="A181" s="11"/>
      <c r="B181" s="11"/>
      <c r="C181" s="14"/>
      <c r="D181" s="11" t="s">
        <v>90</v>
      </c>
      <c r="E181" s="11"/>
      <c r="F181" s="2"/>
      <c r="G181" s="12">
        <v>0</v>
      </c>
      <c r="H181" s="12">
        <v>0</v>
      </c>
      <c r="I181" s="12">
        <v>0</v>
      </c>
      <c r="J181" s="12">
        <v>0</v>
      </c>
      <c r="K181" s="12">
        <v>0</v>
      </c>
      <c r="L181" s="12">
        <v>0</v>
      </c>
      <c r="M181" s="12">
        <v>2939</v>
      </c>
      <c r="N181" s="12">
        <v>6356</v>
      </c>
      <c r="O181" s="12">
        <v>5943</v>
      </c>
      <c r="P181" s="12">
        <v>7198</v>
      </c>
      <c r="Q181" s="12">
        <v>7839</v>
      </c>
      <c r="R181" s="41">
        <v>3561</v>
      </c>
      <c r="S181" s="41">
        <v>0</v>
      </c>
      <c r="T181" s="41">
        <v>0</v>
      </c>
      <c r="U181" s="41">
        <v>3754</v>
      </c>
      <c r="V181" s="41">
        <v>883</v>
      </c>
      <c r="W181" s="41">
        <v>1120</v>
      </c>
      <c r="X181" s="41">
        <v>2708</v>
      </c>
      <c r="Y181" s="41">
        <v>6990</v>
      </c>
      <c r="Z181" s="41">
        <v>0</v>
      </c>
      <c r="AA181" s="41">
        <v>1446</v>
      </c>
      <c r="AB181" s="41">
        <v>1250</v>
      </c>
      <c r="AC181" s="41">
        <v>1300</v>
      </c>
      <c r="AD181" s="41">
        <v>855</v>
      </c>
      <c r="AE181" s="41">
        <v>930</v>
      </c>
      <c r="AF181" s="41">
        <v>931</v>
      </c>
      <c r="AG181" s="41">
        <v>1500</v>
      </c>
      <c r="AH181" s="41">
        <v>1016</v>
      </c>
      <c r="AI181" s="13">
        <v>-3.3955165859580694E-2</v>
      </c>
      <c r="AJ181" s="13">
        <v>-0.32266666666666666</v>
      </c>
    </row>
    <row r="182" spans="1:36" ht="10.5" customHeight="1" x14ac:dyDescent="0.2">
      <c r="A182" s="11"/>
      <c r="B182" s="14"/>
      <c r="C182" s="11"/>
      <c r="D182" s="11" t="s">
        <v>39</v>
      </c>
      <c r="E182" s="11"/>
      <c r="F182" s="2"/>
      <c r="G182" s="12">
        <v>73124</v>
      </c>
      <c r="H182" s="12">
        <v>37146</v>
      </c>
      <c r="I182" s="12">
        <v>40479</v>
      </c>
      <c r="J182" s="12">
        <v>55999</v>
      </c>
      <c r="K182" s="12">
        <v>39026</v>
      </c>
      <c r="L182" s="12">
        <v>48440</v>
      </c>
      <c r="M182" s="12">
        <v>40891</v>
      </c>
      <c r="N182" s="12">
        <v>28714</v>
      </c>
      <c r="O182" s="12">
        <v>50335</v>
      </c>
      <c r="P182" s="12">
        <v>20706</v>
      </c>
      <c r="Q182" s="12">
        <v>51314</v>
      </c>
      <c r="R182" s="41">
        <v>39057</v>
      </c>
      <c r="S182" s="41">
        <v>41874</v>
      </c>
      <c r="T182" s="41">
        <v>48818</v>
      </c>
      <c r="U182" s="41">
        <v>39229</v>
      </c>
      <c r="V182" s="41">
        <v>35503</v>
      </c>
      <c r="W182" s="41">
        <v>19492</v>
      </c>
      <c r="X182" s="41">
        <v>248743</v>
      </c>
      <c r="Y182" s="41">
        <v>48408</v>
      </c>
      <c r="Z182" s="41">
        <v>42995</v>
      </c>
      <c r="AA182" s="41">
        <v>58955</v>
      </c>
      <c r="AB182" s="41">
        <v>76110</v>
      </c>
      <c r="AC182" s="41">
        <v>27090</v>
      </c>
      <c r="AD182" s="41">
        <v>1300</v>
      </c>
      <c r="AE182" s="41">
        <v>17251</v>
      </c>
      <c r="AF182" s="41">
        <v>22100</v>
      </c>
      <c r="AG182" s="41">
        <v>29317</v>
      </c>
      <c r="AH182" s="41">
        <v>20788</v>
      </c>
      <c r="AI182" s="13">
        <v>-0.19450688792757487</v>
      </c>
      <c r="AJ182" s="13">
        <v>-0.29092335504997102</v>
      </c>
    </row>
    <row r="183" spans="1:36" ht="10.5" customHeight="1" x14ac:dyDescent="0.2">
      <c r="A183" s="11"/>
      <c r="B183" s="14"/>
      <c r="C183" s="11" t="s">
        <v>40</v>
      </c>
      <c r="D183" s="11"/>
      <c r="E183" s="11"/>
      <c r="F183" s="2"/>
      <c r="G183" s="12">
        <v>162312</v>
      </c>
      <c r="H183" s="12">
        <v>235313</v>
      </c>
      <c r="I183" s="12">
        <v>296235</v>
      </c>
      <c r="J183" s="12">
        <v>193238</v>
      </c>
      <c r="K183" s="12">
        <v>167682</v>
      </c>
      <c r="L183" s="12">
        <v>180999</v>
      </c>
      <c r="M183" s="12">
        <v>207332</v>
      </c>
      <c r="N183" s="12">
        <v>117883</v>
      </c>
      <c r="O183" s="12">
        <v>127635</v>
      </c>
      <c r="P183" s="12">
        <v>185449</v>
      </c>
      <c r="Q183" s="12">
        <v>276603</v>
      </c>
      <c r="R183" s="41">
        <v>345230</v>
      </c>
      <c r="S183" s="41">
        <v>348540</v>
      </c>
      <c r="T183" s="41">
        <v>401717</v>
      </c>
      <c r="U183" s="41">
        <v>407537</v>
      </c>
      <c r="V183" s="41">
        <v>429038</v>
      </c>
      <c r="W183" s="41">
        <v>513863</v>
      </c>
      <c r="X183" s="41">
        <v>552470</v>
      </c>
      <c r="Y183" s="41">
        <v>634296</v>
      </c>
      <c r="Z183" s="41">
        <v>573355</v>
      </c>
      <c r="AA183" s="41">
        <v>575636</v>
      </c>
      <c r="AB183" s="41">
        <v>593368</v>
      </c>
      <c r="AC183" s="41">
        <v>584221</v>
      </c>
      <c r="AD183" s="41">
        <v>419089</v>
      </c>
      <c r="AE183" s="41">
        <v>764113</v>
      </c>
      <c r="AF183" s="41">
        <v>735494</v>
      </c>
      <c r="AG183" s="41">
        <v>664118</v>
      </c>
      <c r="AH183" s="41">
        <v>819162</v>
      </c>
      <c r="AI183" s="13">
        <v>5.5214975520013088E-2</v>
      </c>
      <c r="AJ183" s="13">
        <v>0.23345851189095915</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0</v>
      </c>
      <c r="W184" s="41">
        <v>0</v>
      </c>
      <c r="X184" s="41">
        <v>28855</v>
      </c>
      <c r="Y184" s="41">
        <v>0</v>
      </c>
      <c r="Z184" s="41">
        <v>38895</v>
      </c>
      <c r="AA184" s="41">
        <v>91765</v>
      </c>
      <c r="AB184" s="41">
        <v>67894</v>
      </c>
      <c r="AC184" s="41">
        <v>74872</v>
      </c>
      <c r="AD184" s="41">
        <v>30386</v>
      </c>
      <c r="AE184" s="41">
        <v>81664</v>
      </c>
      <c r="AF184" s="41">
        <v>79923</v>
      </c>
      <c r="AG184" s="41">
        <v>66744</v>
      </c>
      <c r="AH184" s="41">
        <v>70089</v>
      </c>
      <c r="AI184" s="13">
        <v>5.317118904728968E-3</v>
      </c>
      <c r="AJ184" s="13">
        <v>5.0116864437252787E-2</v>
      </c>
    </row>
    <row r="185" spans="1:36" ht="10.5" customHeight="1" x14ac:dyDescent="0.2">
      <c r="A185" s="11"/>
      <c r="B185" s="14"/>
      <c r="C185" s="11" t="s">
        <v>42</v>
      </c>
      <c r="D185" s="11"/>
      <c r="E185" s="11"/>
      <c r="F185" s="2"/>
      <c r="G185" s="12">
        <v>0</v>
      </c>
      <c r="H185" s="12">
        <v>0</v>
      </c>
      <c r="I185" s="12">
        <v>0</v>
      </c>
      <c r="J185" s="12">
        <v>0</v>
      </c>
      <c r="K185" s="12">
        <v>0</v>
      </c>
      <c r="L185" s="12">
        <v>0</v>
      </c>
      <c r="M185" s="12">
        <v>0</v>
      </c>
      <c r="N185" s="12">
        <v>0</v>
      </c>
      <c r="O185" s="12">
        <v>12130</v>
      </c>
      <c r="P185" s="12">
        <v>42599</v>
      </c>
      <c r="Q185" s="12">
        <v>39420</v>
      </c>
      <c r="R185" s="41">
        <v>30190</v>
      </c>
      <c r="S185" s="41">
        <v>1126</v>
      </c>
      <c r="T185" s="41">
        <v>34077</v>
      </c>
      <c r="U185" s="41">
        <v>0</v>
      </c>
      <c r="V185" s="41">
        <v>0</v>
      </c>
      <c r="W185" s="41">
        <v>0</v>
      </c>
      <c r="X185" s="41">
        <v>1702</v>
      </c>
      <c r="Y185" s="41">
        <v>32378</v>
      </c>
      <c r="Z185" s="41">
        <v>36621</v>
      </c>
      <c r="AA185" s="41">
        <v>10585</v>
      </c>
      <c r="AB185" s="41">
        <v>13342</v>
      </c>
      <c r="AC185" s="41">
        <v>15520</v>
      </c>
      <c r="AD185" s="41">
        <v>14992</v>
      </c>
      <c r="AE185" s="41">
        <v>13255</v>
      </c>
      <c r="AF185" s="41">
        <v>16839</v>
      </c>
      <c r="AG185" s="41">
        <v>36392</v>
      </c>
      <c r="AH185" s="41">
        <v>17731</v>
      </c>
      <c r="AI185" s="13">
        <v>4.8540916348913665E-2</v>
      </c>
      <c r="AJ185" s="13">
        <v>-0.51277753352385136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361258</v>
      </c>
      <c r="H187" s="12">
        <v>465792</v>
      </c>
      <c r="I187" s="12">
        <v>530501</v>
      </c>
      <c r="J187" s="12">
        <v>524408</v>
      </c>
      <c r="K187" s="12">
        <v>524846</v>
      </c>
      <c r="L187" s="12">
        <v>647891</v>
      </c>
      <c r="M187" s="12">
        <v>660445</v>
      </c>
      <c r="N187" s="12">
        <v>745882</v>
      </c>
      <c r="O187" s="12">
        <v>981509</v>
      </c>
      <c r="P187" s="12">
        <v>619861</v>
      </c>
      <c r="Q187" s="12">
        <v>739638</v>
      </c>
      <c r="R187" s="41">
        <v>654762</v>
      </c>
      <c r="S187" s="41">
        <v>1247099</v>
      </c>
      <c r="T187" s="41">
        <v>1031363</v>
      </c>
      <c r="U187" s="41">
        <v>1209134</v>
      </c>
      <c r="V187" s="41">
        <v>1183053</v>
      </c>
      <c r="W187" s="41">
        <v>1265482</v>
      </c>
      <c r="X187" s="41">
        <v>1178095</v>
      </c>
      <c r="Y187" s="41">
        <v>1170701</v>
      </c>
      <c r="Z187" s="41">
        <v>1236489</v>
      </c>
      <c r="AA187" s="41">
        <v>1395033</v>
      </c>
      <c r="AB187" s="41">
        <v>1386781</v>
      </c>
      <c r="AC187" s="41">
        <v>1809936</v>
      </c>
      <c r="AD187" s="41">
        <v>1617033</v>
      </c>
      <c r="AE187" s="41">
        <v>1858272</v>
      </c>
      <c r="AF187" s="41">
        <v>1886592</v>
      </c>
      <c r="AG187" s="41">
        <v>2072597</v>
      </c>
      <c r="AH187" s="41">
        <v>1966617</v>
      </c>
      <c r="AI187" s="13">
        <v>5.9949849903577324E-2</v>
      </c>
      <c r="AJ187" s="13">
        <v>-5.113391556583359E-2</v>
      </c>
    </row>
    <row r="188" spans="1:36" ht="10.5" customHeight="1" x14ac:dyDescent="0.2">
      <c r="A188" s="11"/>
      <c r="B188" s="14"/>
      <c r="C188" s="11"/>
      <c r="D188" s="15" t="s">
        <v>45</v>
      </c>
      <c r="E188" s="11"/>
      <c r="F188" s="2"/>
      <c r="G188" s="12">
        <v>208054</v>
      </c>
      <c r="H188" s="12">
        <v>303242</v>
      </c>
      <c r="I188" s="12">
        <v>413914</v>
      </c>
      <c r="J188" s="12">
        <v>422186</v>
      </c>
      <c r="K188" s="12">
        <v>312407</v>
      </c>
      <c r="L188" s="12">
        <v>474329</v>
      </c>
      <c r="M188" s="12">
        <v>477846</v>
      </c>
      <c r="N188" s="12">
        <v>519518</v>
      </c>
      <c r="O188" s="12">
        <v>539708</v>
      </c>
      <c r="P188" s="12">
        <v>457296</v>
      </c>
      <c r="Q188" s="12">
        <v>603758</v>
      </c>
      <c r="R188" s="41">
        <v>540139</v>
      </c>
      <c r="S188" s="41">
        <v>1086359</v>
      </c>
      <c r="T188" s="41">
        <v>853137</v>
      </c>
      <c r="U188" s="41">
        <v>884803</v>
      </c>
      <c r="V188" s="41">
        <v>894105</v>
      </c>
      <c r="W188" s="41">
        <v>958381</v>
      </c>
      <c r="X188" s="41">
        <v>898142</v>
      </c>
      <c r="Y188" s="41">
        <v>914368</v>
      </c>
      <c r="Z188" s="41">
        <v>908011</v>
      </c>
      <c r="AA188" s="41">
        <v>904062</v>
      </c>
      <c r="AB188" s="41">
        <v>950874</v>
      </c>
      <c r="AC188" s="41">
        <v>1206383</v>
      </c>
      <c r="AD188" s="41">
        <v>1098693</v>
      </c>
      <c r="AE188" s="41">
        <v>1109696</v>
      </c>
      <c r="AF188" s="41">
        <v>1169189</v>
      </c>
      <c r="AG188" s="41">
        <v>1266142</v>
      </c>
      <c r="AH188" s="41">
        <v>1198789</v>
      </c>
      <c r="AI188" s="13">
        <v>3.936948649638583E-2</v>
      </c>
      <c r="AJ188" s="13">
        <v>-5.3195455170115202E-2</v>
      </c>
    </row>
    <row r="189" spans="1:36" ht="10.5" customHeight="1" x14ac:dyDescent="0.2">
      <c r="A189" s="11"/>
      <c r="B189" s="14"/>
      <c r="C189" s="11"/>
      <c r="D189" s="15" t="s">
        <v>46</v>
      </c>
      <c r="E189" s="11"/>
      <c r="F189" s="2"/>
      <c r="G189" s="12">
        <v>83175</v>
      </c>
      <c r="H189" s="12">
        <v>110028</v>
      </c>
      <c r="I189" s="12">
        <v>39353</v>
      </c>
      <c r="J189" s="12">
        <v>16268</v>
      </c>
      <c r="K189" s="12">
        <v>21590</v>
      </c>
      <c r="L189" s="12">
        <v>22817</v>
      </c>
      <c r="M189" s="12">
        <v>14444</v>
      </c>
      <c r="N189" s="12">
        <v>17408</v>
      </c>
      <c r="O189" s="12">
        <v>19032</v>
      </c>
      <c r="P189" s="12">
        <v>71968</v>
      </c>
      <c r="Q189" s="12">
        <v>75063</v>
      </c>
      <c r="R189" s="41">
        <v>80089</v>
      </c>
      <c r="S189" s="41">
        <v>84812</v>
      </c>
      <c r="T189" s="41">
        <v>112963</v>
      </c>
      <c r="U189" s="41">
        <v>144572</v>
      </c>
      <c r="V189" s="41">
        <v>153677</v>
      </c>
      <c r="W189" s="41">
        <v>171571</v>
      </c>
      <c r="X189" s="41">
        <v>125907</v>
      </c>
      <c r="Y189" s="41">
        <v>156862</v>
      </c>
      <c r="Z189" s="41">
        <v>181736</v>
      </c>
      <c r="AA189" s="41">
        <v>405023</v>
      </c>
      <c r="AB189" s="41">
        <v>425216</v>
      </c>
      <c r="AC189" s="41">
        <v>437321</v>
      </c>
      <c r="AD189" s="41">
        <v>456460</v>
      </c>
      <c r="AE189" s="41">
        <v>621771</v>
      </c>
      <c r="AF189" s="41">
        <v>509602</v>
      </c>
      <c r="AG189" s="41">
        <v>497979</v>
      </c>
      <c r="AH189" s="41">
        <v>511241</v>
      </c>
      <c r="AI189" s="13">
        <v>3.1183637103618489E-2</v>
      </c>
      <c r="AJ189" s="13">
        <v>2.6631645109532733E-2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0</v>
      </c>
      <c r="AC190" s="41">
        <v>0</v>
      </c>
      <c r="AD190" s="41">
        <v>0</v>
      </c>
      <c r="AE190" s="41">
        <v>0</v>
      </c>
      <c r="AF190" s="41">
        <v>0</v>
      </c>
      <c r="AG190" s="41">
        <v>0</v>
      </c>
      <c r="AH190" s="41">
        <v>0</v>
      </c>
      <c r="AI190" s="13" t="s">
        <v>246</v>
      </c>
      <c r="AJ190" s="13" t="s">
        <v>246</v>
      </c>
    </row>
    <row r="191" spans="1:36" ht="10.5" customHeight="1" x14ac:dyDescent="0.2">
      <c r="A191" s="11"/>
      <c r="B191" s="11"/>
      <c r="C191" s="11"/>
      <c r="D191" s="11" t="s">
        <v>48</v>
      </c>
      <c r="E191" s="11"/>
      <c r="F191" s="2"/>
      <c r="G191" s="12">
        <v>70029</v>
      </c>
      <c r="H191" s="12">
        <v>52522</v>
      </c>
      <c r="I191" s="12">
        <v>77234</v>
      </c>
      <c r="J191" s="12">
        <v>85954</v>
      </c>
      <c r="K191" s="12">
        <v>190849</v>
      </c>
      <c r="L191" s="12">
        <v>150745</v>
      </c>
      <c r="M191" s="12">
        <v>168155</v>
      </c>
      <c r="N191" s="12">
        <v>208956</v>
      </c>
      <c r="O191" s="12">
        <v>422769</v>
      </c>
      <c r="P191" s="12">
        <v>90597</v>
      </c>
      <c r="Q191" s="12">
        <v>60817</v>
      </c>
      <c r="R191" s="41">
        <v>34534</v>
      </c>
      <c r="S191" s="41">
        <v>75928</v>
      </c>
      <c r="T191" s="41">
        <v>65263</v>
      </c>
      <c r="U191" s="41">
        <v>179759</v>
      </c>
      <c r="V191" s="41">
        <v>135271</v>
      </c>
      <c r="W191" s="41">
        <v>135530</v>
      </c>
      <c r="X191" s="41">
        <v>154046</v>
      </c>
      <c r="Y191" s="41">
        <v>99471</v>
      </c>
      <c r="Z191" s="41">
        <v>146742</v>
      </c>
      <c r="AA191" s="41">
        <v>85948</v>
      </c>
      <c r="AB191" s="41">
        <v>10691</v>
      </c>
      <c r="AC191" s="41">
        <v>166232</v>
      </c>
      <c r="AD191" s="41">
        <v>61880</v>
      </c>
      <c r="AE191" s="41">
        <v>126805</v>
      </c>
      <c r="AF191" s="41">
        <v>207801</v>
      </c>
      <c r="AG191" s="41">
        <v>308476</v>
      </c>
      <c r="AH191" s="41">
        <v>256587</v>
      </c>
      <c r="AI191" s="13">
        <v>0.69838463914983651</v>
      </c>
      <c r="AJ191" s="13">
        <v>-0.16821081704897625</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229609</v>
      </c>
      <c r="H193" s="12">
        <v>224398</v>
      </c>
      <c r="I193" s="12">
        <v>258042</v>
      </c>
      <c r="J193" s="12">
        <v>237668</v>
      </c>
      <c r="K193" s="12">
        <f>SUM(K194:K202)</f>
        <v>288658</v>
      </c>
      <c r="L193" s="12">
        <f>SUM(L194:L202)</f>
        <v>320055</v>
      </c>
      <c r="M193" s="12">
        <f>SUM(M194:M202)</f>
        <v>326799</v>
      </c>
      <c r="N193" s="12">
        <f>SUM(N194:N202)</f>
        <v>433951</v>
      </c>
      <c r="O193" s="12">
        <v>566220</v>
      </c>
      <c r="P193" s="12">
        <v>389684</v>
      </c>
      <c r="Q193" s="12">
        <v>359257</v>
      </c>
      <c r="R193" s="41">
        <v>376842</v>
      </c>
      <c r="S193" s="41">
        <v>459975</v>
      </c>
      <c r="T193" s="41">
        <v>346733</v>
      </c>
      <c r="U193" s="41">
        <v>379951</v>
      </c>
      <c r="V193" s="41">
        <v>393905</v>
      </c>
      <c r="W193" s="41">
        <v>876232</v>
      </c>
      <c r="X193" s="41">
        <v>552070</v>
      </c>
      <c r="Y193" s="41">
        <v>176867</v>
      </c>
      <c r="Z193" s="41">
        <v>167396</v>
      </c>
      <c r="AA193" s="41">
        <v>289323</v>
      </c>
      <c r="AB193" s="41">
        <v>132026</v>
      </c>
      <c r="AC193" s="41">
        <v>289280</v>
      </c>
      <c r="AD193" s="41">
        <v>149549</v>
      </c>
      <c r="AE193" s="41">
        <v>272680</v>
      </c>
      <c r="AF193" s="41">
        <v>242371</v>
      </c>
      <c r="AG193" s="41">
        <v>405982</v>
      </c>
      <c r="AH193" s="41">
        <v>288079</v>
      </c>
      <c r="AI193" s="13">
        <v>0.1388731544313897</v>
      </c>
      <c r="AJ193" s="13">
        <v>-0.29041435334571486</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33028</v>
      </c>
      <c r="H195" s="12">
        <v>33680</v>
      </c>
      <c r="I195" s="12">
        <v>33905</v>
      </c>
      <c r="J195" s="12">
        <v>35284</v>
      </c>
      <c r="K195" s="12">
        <v>35131</v>
      </c>
      <c r="L195" s="12">
        <v>34996</v>
      </c>
      <c r="M195" s="12">
        <v>33415</v>
      </c>
      <c r="N195" s="12">
        <v>32068</v>
      </c>
      <c r="O195" s="12">
        <v>63700</v>
      </c>
      <c r="P195" s="12">
        <v>66678</v>
      </c>
      <c r="Q195" s="12">
        <v>65624</v>
      </c>
      <c r="R195" s="41">
        <v>67654</v>
      </c>
      <c r="S195" s="41">
        <v>69519</v>
      </c>
      <c r="T195" s="41">
        <v>66856</v>
      </c>
      <c r="U195" s="41">
        <v>32912</v>
      </c>
      <c r="V195" s="41">
        <v>34351</v>
      </c>
      <c r="W195" s="41">
        <v>36565</v>
      </c>
      <c r="X195" s="41">
        <v>36752</v>
      </c>
      <c r="Y195" s="41">
        <v>37308</v>
      </c>
      <c r="Z195" s="41">
        <v>38299</v>
      </c>
      <c r="AA195" s="41">
        <v>38560</v>
      </c>
      <c r="AB195" s="41">
        <v>38451</v>
      </c>
      <c r="AC195" s="41">
        <v>37622</v>
      </c>
      <c r="AD195" s="41">
        <v>4600</v>
      </c>
      <c r="AE195" s="41">
        <v>36684</v>
      </c>
      <c r="AF195" s="41">
        <v>36296</v>
      </c>
      <c r="AG195" s="41">
        <v>35995</v>
      </c>
      <c r="AH195" s="41">
        <v>38031</v>
      </c>
      <c r="AI195" s="13">
        <v>-1.8288400953877515E-3</v>
      </c>
      <c r="AJ195" s="13">
        <v>5.6563411584942352E-2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156086</v>
      </c>
      <c r="H198" s="12">
        <v>174568</v>
      </c>
      <c r="I198" s="12">
        <v>197244</v>
      </c>
      <c r="J198" s="12">
        <v>179267</v>
      </c>
      <c r="K198" s="12">
        <v>187636</v>
      </c>
      <c r="L198" s="12">
        <v>217546</v>
      </c>
      <c r="M198" s="12">
        <v>223795</v>
      </c>
      <c r="N198" s="12">
        <v>120374</v>
      </c>
      <c r="O198" s="12">
        <v>290443</v>
      </c>
      <c r="P198" s="12">
        <v>303544</v>
      </c>
      <c r="Q198" s="12">
        <v>291177</v>
      </c>
      <c r="R198" s="41">
        <v>266481</v>
      </c>
      <c r="S198" s="41">
        <v>352888</v>
      </c>
      <c r="T198" s="41">
        <v>159955</v>
      </c>
      <c r="U198" s="41">
        <v>327888</v>
      </c>
      <c r="V198" s="41">
        <v>328354</v>
      </c>
      <c r="W198" s="41">
        <v>47335</v>
      </c>
      <c r="X198" s="41">
        <v>207302</v>
      </c>
      <c r="Y198" s="41">
        <v>44864</v>
      </c>
      <c r="Z198" s="41">
        <v>88563</v>
      </c>
      <c r="AA198" s="41">
        <v>244159</v>
      </c>
      <c r="AB198" s="41">
        <v>88600</v>
      </c>
      <c r="AC198" s="41">
        <v>251658</v>
      </c>
      <c r="AD198" s="41">
        <v>144949</v>
      </c>
      <c r="AE198" s="41">
        <v>212915</v>
      </c>
      <c r="AF198" s="41">
        <v>178031</v>
      </c>
      <c r="AG198" s="41">
        <v>218684</v>
      </c>
      <c r="AH198" s="41">
        <v>220137</v>
      </c>
      <c r="AI198" s="13">
        <v>0.16379517853347614</v>
      </c>
      <c r="AJ198" s="13">
        <v>6.644290391615299E-3</v>
      </c>
    </row>
    <row r="199" spans="1:36" ht="10.5" customHeight="1" x14ac:dyDescent="0.2">
      <c r="A199" s="11"/>
      <c r="B199" s="14"/>
      <c r="C199" s="11" t="s">
        <v>55</v>
      </c>
      <c r="E199" s="11"/>
      <c r="F199" s="2"/>
      <c r="G199" s="12">
        <v>0</v>
      </c>
      <c r="H199" s="12">
        <v>0</v>
      </c>
      <c r="I199" s="12">
        <v>0</v>
      </c>
      <c r="J199" s="12">
        <v>0</v>
      </c>
      <c r="K199" s="12">
        <v>0</v>
      </c>
      <c r="L199" s="12">
        <v>0</v>
      </c>
      <c r="M199" s="12">
        <v>226</v>
      </c>
      <c r="N199" s="12">
        <v>370</v>
      </c>
      <c r="O199" s="12">
        <v>10527</v>
      </c>
      <c r="P199" s="12">
        <v>0</v>
      </c>
      <c r="Q199" s="12">
        <v>0</v>
      </c>
      <c r="R199" s="41">
        <v>0</v>
      </c>
      <c r="S199" s="41">
        <v>0</v>
      </c>
      <c r="T199" s="41">
        <v>8787</v>
      </c>
      <c r="U199" s="41">
        <v>0</v>
      </c>
      <c r="V199" s="41">
        <v>0</v>
      </c>
      <c r="W199" s="41">
        <v>0</v>
      </c>
      <c r="X199" s="41">
        <v>0</v>
      </c>
      <c r="Y199" s="41">
        <v>0</v>
      </c>
      <c r="Z199" s="41">
        <v>0</v>
      </c>
      <c r="AA199" s="41">
        <v>0</v>
      </c>
      <c r="AB199" s="41">
        <v>0</v>
      </c>
      <c r="AC199" s="41">
        <v>0</v>
      </c>
      <c r="AD199" s="41">
        <v>0</v>
      </c>
      <c r="AE199" s="41">
        <v>0</v>
      </c>
      <c r="AF199" s="41">
        <v>0</v>
      </c>
      <c r="AG199" s="41">
        <v>0</v>
      </c>
      <c r="AH199" s="41">
        <v>0</v>
      </c>
      <c r="AI199" s="13" t="s">
        <v>246</v>
      </c>
      <c r="AJ199" s="13" t="s">
        <v>246</v>
      </c>
    </row>
    <row r="200" spans="1:36" ht="10.5" customHeight="1" x14ac:dyDescent="0.2">
      <c r="A200" s="11"/>
      <c r="B200" s="11"/>
      <c r="C200" s="11" t="s">
        <v>56</v>
      </c>
      <c r="D200" s="11"/>
      <c r="E200" s="11"/>
      <c r="F200" s="2"/>
      <c r="G200" s="12">
        <v>40495</v>
      </c>
      <c r="H200" s="12">
        <v>16150</v>
      </c>
      <c r="I200" s="12">
        <v>26893</v>
      </c>
      <c r="J200" s="12">
        <v>23117</v>
      </c>
      <c r="K200" s="12">
        <v>65891</v>
      </c>
      <c r="L200" s="12">
        <v>67513</v>
      </c>
      <c r="M200" s="12">
        <v>69363</v>
      </c>
      <c r="N200" s="12">
        <v>281139</v>
      </c>
      <c r="O200" s="12">
        <v>201550</v>
      </c>
      <c r="P200" s="12">
        <v>19462</v>
      </c>
      <c r="Q200" s="12">
        <v>2456</v>
      </c>
      <c r="R200" s="41">
        <v>42707</v>
      </c>
      <c r="S200" s="41">
        <v>37568</v>
      </c>
      <c r="T200" s="41">
        <v>111135</v>
      </c>
      <c r="U200" s="41">
        <v>19151</v>
      </c>
      <c r="V200" s="41">
        <v>31200</v>
      </c>
      <c r="W200" s="41">
        <v>792332</v>
      </c>
      <c r="X200" s="41">
        <v>308016</v>
      </c>
      <c r="Y200" s="41">
        <v>94695</v>
      </c>
      <c r="Z200" s="41">
        <v>40534</v>
      </c>
      <c r="AA200" s="41">
        <v>6604</v>
      </c>
      <c r="AB200" s="41">
        <v>4975</v>
      </c>
      <c r="AC200" s="41">
        <v>0</v>
      </c>
      <c r="AD200" s="41">
        <v>0</v>
      </c>
      <c r="AE200" s="41">
        <v>23081</v>
      </c>
      <c r="AF200" s="41">
        <v>28044</v>
      </c>
      <c r="AG200" s="41">
        <v>151303</v>
      </c>
      <c r="AH200" s="41">
        <v>29911</v>
      </c>
      <c r="AI200" s="13">
        <v>0.34846488406102116</v>
      </c>
      <c r="AJ200" s="13">
        <v>-0.80231059529553284</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336055</v>
      </c>
      <c r="H204" s="12">
        <v>162069</v>
      </c>
      <c r="I204" s="12">
        <v>69219</v>
      </c>
      <c r="J204" s="12">
        <v>382856</v>
      </c>
      <c r="K204" s="12">
        <v>647100</v>
      </c>
      <c r="L204" s="12">
        <v>541256</v>
      </c>
      <c r="M204" s="12">
        <v>777586</v>
      </c>
      <c r="N204" s="12">
        <v>954050</v>
      </c>
      <c r="O204" s="12">
        <v>27646</v>
      </c>
      <c r="P204" s="12">
        <v>1079144</v>
      </c>
      <c r="Q204" s="12">
        <v>710823</v>
      </c>
      <c r="R204" s="41">
        <v>154542</v>
      </c>
      <c r="S204" s="41">
        <v>151052</v>
      </c>
      <c r="T204" s="41">
        <v>0</v>
      </c>
      <c r="U204" s="41">
        <v>474295</v>
      </c>
      <c r="V204" s="41">
        <v>249685</v>
      </c>
      <c r="W204" s="41">
        <v>730273</v>
      </c>
      <c r="X204" s="41">
        <v>53111</v>
      </c>
      <c r="Y204" s="41">
        <v>1083626</v>
      </c>
      <c r="Z204" s="41">
        <v>285502</v>
      </c>
      <c r="AA204" s="41">
        <v>99984</v>
      </c>
      <c r="AB204" s="41">
        <v>0</v>
      </c>
      <c r="AC204" s="41">
        <v>0</v>
      </c>
      <c r="AD204" s="41">
        <v>0</v>
      </c>
      <c r="AE204" s="41">
        <v>412193</v>
      </c>
      <c r="AF204" s="41">
        <v>127613</v>
      </c>
      <c r="AG204" s="41">
        <v>1872439</v>
      </c>
      <c r="AH204" s="41">
        <v>171817</v>
      </c>
      <c r="AI204" s="13" t="s">
        <v>246</v>
      </c>
      <c r="AJ204" s="13">
        <v>-0.90823893328434202</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68781</v>
      </c>
      <c r="H206" s="12">
        <v>90778</v>
      </c>
      <c r="I206" s="12">
        <v>83694</v>
      </c>
      <c r="J206" s="12">
        <v>83769</v>
      </c>
      <c r="K206" s="12">
        <v>88309</v>
      </c>
      <c r="L206" s="12">
        <v>92608</v>
      </c>
      <c r="M206" s="12">
        <v>103814</v>
      </c>
      <c r="N206" s="12">
        <v>110603</v>
      </c>
      <c r="O206" s="12">
        <v>55827</v>
      </c>
      <c r="P206" s="12">
        <v>76733</v>
      </c>
      <c r="Q206" s="12">
        <v>73877</v>
      </c>
      <c r="R206" s="41">
        <v>75133</v>
      </c>
      <c r="S206" s="41">
        <v>175415</v>
      </c>
      <c r="T206" s="41">
        <v>130601</v>
      </c>
      <c r="U206" s="41">
        <v>71819</v>
      </c>
      <c r="V206" s="41">
        <v>121948</v>
      </c>
      <c r="W206" s="41">
        <v>223582</v>
      </c>
      <c r="X206" s="41">
        <v>112308</v>
      </c>
      <c r="Y206" s="41">
        <v>206593</v>
      </c>
      <c r="Z206" s="41">
        <v>54265</v>
      </c>
      <c r="AA206" s="41">
        <v>50926</v>
      </c>
      <c r="AB206" s="41">
        <v>0</v>
      </c>
      <c r="AC206" s="41">
        <v>127853</v>
      </c>
      <c r="AD206" s="41">
        <v>30400</v>
      </c>
      <c r="AE206" s="41">
        <v>0</v>
      </c>
      <c r="AF206" s="41">
        <v>53349</v>
      </c>
      <c r="AG206" s="41">
        <v>166496</v>
      </c>
      <c r="AH206" s="41">
        <v>248162</v>
      </c>
      <c r="AI206" s="13" t="s">
        <v>246</v>
      </c>
      <c r="AJ206" s="13">
        <v>0.49049827022871423</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1977803</v>
      </c>
      <c r="H209" s="5">
        <v>1770234</v>
      </c>
      <c r="I209" s="5">
        <v>1592079</v>
      </c>
      <c r="J209" s="5">
        <v>1590966</v>
      </c>
      <c r="K209" s="5">
        <v>1814140</v>
      </c>
      <c r="L209" s="5">
        <v>1579659</v>
      </c>
      <c r="M209" s="5">
        <v>1615074</v>
      </c>
      <c r="N209" s="5">
        <v>1792580</v>
      </c>
      <c r="O209" s="5">
        <v>1844527</v>
      </c>
      <c r="P209" s="5">
        <v>1870935</v>
      </c>
      <c r="Q209" s="5">
        <v>1982381</v>
      </c>
      <c r="R209" s="39">
        <v>2162268</v>
      </c>
      <c r="S209" s="39">
        <v>2074472</v>
      </c>
      <c r="T209" s="39">
        <v>2135217</v>
      </c>
      <c r="U209" s="39">
        <v>2636143</v>
      </c>
      <c r="V209" s="39">
        <v>2492191</v>
      </c>
      <c r="W209" s="39">
        <v>3605923</v>
      </c>
      <c r="X209" s="39">
        <v>2579160</v>
      </c>
      <c r="Y209" s="39">
        <v>1586991</v>
      </c>
      <c r="Z209" s="39">
        <v>2956960</v>
      </c>
      <c r="AA209" s="39">
        <v>2713745</v>
      </c>
      <c r="AB209" s="39">
        <v>2866088</v>
      </c>
      <c r="AC209" s="39">
        <v>2493347</v>
      </c>
      <c r="AD209" s="39">
        <v>1597798</v>
      </c>
      <c r="AE209" s="39">
        <v>3794181</v>
      </c>
      <c r="AF209" s="39">
        <v>3749552</v>
      </c>
      <c r="AG209" s="39">
        <v>5599976</v>
      </c>
      <c r="AH209" s="39">
        <v>3610702</v>
      </c>
      <c r="AI209" s="10">
        <v>3.9242791894454676E-2</v>
      </c>
      <c r="AJ209" s="10">
        <v>-0.35522902241009602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264470</v>
      </c>
      <c r="H211" s="12">
        <v>399707</v>
      </c>
      <c r="I211" s="12">
        <v>332880</v>
      </c>
      <c r="J211" s="12">
        <v>289335</v>
      </c>
      <c r="K211" s="12">
        <v>203421</v>
      </c>
      <c r="L211" s="12">
        <v>250784</v>
      </c>
      <c r="M211" s="12">
        <v>259449</v>
      </c>
      <c r="N211" s="12">
        <v>225518</v>
      </c>
      <c r="O211" s="12">
        <v>437381</v>
      </c>
      <c r="P211" s="12">
        <v>348584</v>
      </c>
      <c r="Q211" s="12">
        <v>363739</v>
      </c>
      <c r="R211" s="41">
        <v>367915</v>
      </c>
      <c r="S211" s="41">
        <v>499764</v>
      </c>
      <c r="T211" s="41">
        <v>715587</v>
      </c>
      <c r="U211" s="41">
        <v>645941</v>
      </c>
      <c r="V211" s="41">
        <v>383288</v>
      </c>
      <c r="W211" s="41">
        <v>973272</v>
      </c>
      <c r="X211" s="41">
        <v>854248</v>
      </c>
      <c r="Y211" s="41">
        <v>306565</v>
      </c>
      <c r="Z211" s="41">
        <v>1146405</v>
      </c>
      <c r="AA211" s="41">
        <v>931854</v>
      </c>
      <c r="AB211" s="41">
        <v>1017329</v>
      </c>
      <c r="AC211" s="41">
        <v>766403</v>
      </c>
      <c r="AD211" s="41">
        <v>442206</v>
      </c>
      <c r="AE211" s="41">
        <v>975058</v>
      </c>
      <c r="AF211" s="41">
        <v>1072986</v>
      </c>
      <c r="AG211" s="41">
        <v>3123112</v>
      </c>
      <c r="AH211" s="41">
        <v>1115349</v>
      </c>
      <c r="AI211" s="13">
        <v>1.5449257231725744E-2</v>
      </c>
      <c r="AJ211" s="13">
        <v>-0.64287255788457154</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748904</v>
      </c>
      <c r="H213" s="12">
        <v>730860</v>
      </c>
      <c r="I213" s="12">
        <v>772407</v>
      </c>
      <c r="J213" s="12">
        <v>654640</v>
      </c>
      <c r="K213" s="12">
        <v>720905</v>
      </c>
      <c r="L213" s="12">
        <v>834073</v>
      </c>
      <c r="M213" s="12">
        <v>879029</v>
      </c>
      <c r="N213" s="12">
        <v>897590</v>
      </c>
      <c r="O213" s="12">
        <v>833959</v>
      </c>
      <c r="P213" s="12">
        <v>946887</v>
      </c>
      <c r="Q213" s="12">
        <v>972411</v>
      </c>
      <c r="R213" s="41">
        <v>1180688</v>
      </c>
      <c r="S213" s="41">
        <v>1033668</v>
      </c>
      <c r="T213" s="41">
        <v>1311297</v>
      </c>
      <c r="U213" s="41">
        <v>1075205</v>
      </c>
      <c r="V213" s="41">
        <v>1055042</v>
      </c>
      <c r="W213" s="41">
        <v>1556415</v>
      </c>
      <c r="X213" s="41">
        <v>999666</v>
      </c>
      <c r="Y213" s="41">
        <v>972422</v>
      </c>
      <c r="Z213" s="41">
        <v>1135976</v>
      </c>
      <c r="AA213" s="41">
        <v>1059321</v>
      </c>
      <c r="AB213" s="41">
        <v>1252431</v>
      </c>
      <c r="AC213" s="41">
        <v>1006851</v>
      </c>
      <c r="AD213" s="41">
        <v>681042</v>
      </c>
      <c r="AE213" s="41">
        <v>2063205</v>
      </c>
      <c r="AF213" s="41">
        <v>1573594</v>
      </c>
      <c r="AG213" s="41">
        <v>1541982</v>
      </c>
      <c r="AH213" s="41">
        <v>1503231</v>
      </c>
      <c r="AI213" s="13">
        <v>3.0889190419996604E-2</v>
      </c>
      <c r="AJ213" s="13">
        <v>-2.5130643548368269E-2</v>
      </c>
    </row>
    <row r="214" spans="1:44" ht="10.5" customHeight="1" x14ac:dyDescent="0.2">
      <c r="A214" s="11"/>
      <c r="B214" s="19" t="s">
        <v>67</v>
      </c>
      <c r="D214" s="19"/>
      <c r="E214" s="14"/>
      <c r="F214" s="2"/>
      <c r="G214" s="12">
        <v>42706</v>
      </c>
      <c r="H214" s="12">
        <v>47000</v>
      </c>
      <c r="I214" s="12">
        <v>50269</v>
      </c>
      <c r="J214" s="12">
        <v>49886</v>
      </c>
      <c r="K214" s="12">
        <v>54346</v>
      </c>
      <c r="L214" s="12">
        <v>54101</v>
      </c>
      <c r="M214" s="12">
        <v>50927</v>
      </c>
      <c r="N214" s="12">
        <v>52123</v>
      </c>
      <c r="O214" s="12">
        <v>54306</v>
      </c>
      <c r="P214" s="12">
        <v>32697</v>
      </c>
      <c r="Q214" s="12">
        <v>34810</v>
      </c>
      <c r="R214" s="41">
        <v>37280</v>
      </c>
      <c r="S214" s="41">
        <v>39459</v>
      </c>
      <c r="T214" s="41">
        <v>0</v>
      </c>
      <c r="U214" s="41">
        <v>0</v>
      </c>
      <c r="V214" s="41">
        <v>308585</v>
      </c>
      <c r="W214" s="41">
        <v>0</v>
      </c>
      <c r="X214" s="41">
        <v>0</v>
      </c>
      <c r="Y214" s="41">
        <v>114668</v>
      </c>
      <c r="Z214" s="41">
        <v>0</v>
      </c>
      <c r="AA214" s="41">
        <v>0</v>
      </c>
      <c r="AB214" s="41">
        <v>0</v>
      </c>
      <c r="AC214" s="41">
        <v>0</v>
      </c>
      <c r="AD214" s="41">
        <v>0</v>
      </c>
      <c r="AE214" s="41">
        <v>0</v>
      </c>
      <c r="AF214" s="41">
        <v>0</v>
      </c>
      <c r="AG214" s="41">
        <v>0</v>
      </c>
      <c r="AH214" s="41">
        <v>0</v>
      </c>
      <c r="AI214" s="13" t="s">
        <v>246</v>
      </c>
      <c r="AJ214" s="13" t="s">
        <v>246</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199675</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707052</v>
      </c>
      <c r="H216" s="12">
        <v>406150</v>
      </c>
      <c r="I216" s="12">
        <v>310165</v>
      </c>
      <c r="J216" s="12">
        <v>460568</v>
      </c>
      <c r="K216" s="12">
        <v>719302</v>
      </c>
      <c r="L216" s="12">
        <v>336439</v>
      </c>
      <c r="M216" s="12">
        <v>336513</v>
      </c>
      <c r="N216" s="12">
        <v>427661</v>
      </c>
      <c r="O216" s="12">
        <v>385823</v>
      </c>
      <c r="P216" s="12">
        <v>443297</v>
      </c>
      <c r="Q216" s="12">
        <v>552024</v>
      </c>
      <c r="R216" s="41">
        <v>476743</v>
      </c>
      <c r="S216" s="41">
        <v>470131</v>
      </c>
      <c r="T216" s="41">
        <v>0</v>
      </c>
      <c r="U216" s="41">
        <v>426427</v>
      </c>
      <c r="V216" s="41">
        <v>299000</v>
      </c>
      <c r="W216" s="41">
        <v>757271</v>
      </c>
      <c r="X216" s="41">
        <v>464972</v>
      </c>
      <c r="Y216" s="41">
        <v>141962</v>
      </c>
      <c r="Z216" s="41">
        <v>633205</v>
      </c>
      <c r="AA216" s="41">
        <v>639738</v>
      </c>
      <c r="AB216" s="41">
        <v>511451</v>
      </c>
      <c r="AC216" s="41">
        <v>632553</v>
      </c>
      <c r="AD216" s="41">
        <v>409761</v>
      </c>
      <c r="AE216" s="41">
        <v>665081</v>
      </c>
      <c r="AF216" s="41">
        <v>901985</v>
      </c>
      <c r="AG216" s="41">
        <v>781380</v>
      </c>
      <c r="AH216" s="41">
        <v>812236</v>
      </c>
      <c r="AI216" s="13">
        <v>8.0139132290438786E-2</v>
      </c>
      <c r="AJ216" s="13">
        <v>3.9489109012260361E-2</v>
      </c>
    </row>
    <row r="217" spans="1:44" ht="10.5" customHeight="1" x14ac:dyDescent="0.2">
      <c r="A217" s="11"/>
      <c r="B217" s="19" t="s">
        <v>71</v>
      </c>
      <c r="D217" s="19"/>
      <c r="E217" s="14"/>
      <c r="F217" s="2"/>
      <c r="G217" s="12">
        <v>29301</v>
      </c>
      <c r="H217" s="12">
        <v>37552</v>
      </c>
      <c r="I217" s="12">
        <v>35694</v>
      </c>
      <c r="J217" s="12">
        <v>31682</v>
      </c>
      <c r="K217" s="12">
        <v>33697</v>
      </c>
      <c r="L217" s="12">
        <v>63606</v>
      </c>
      <c r="M217" s="12">
        <v>63445</v>
      </c>
      <c r="N217" s="12">
        <v>87290</v>
      </c>
      <c r="O217" s="12">
        <v>72259</v>
      </c>
      <c r="P217" s="12">
        <v>99470</v>
      </c>
      <c r="Q217" s="12">
        <v>59397</v>
      </c>
      <c r="R217" s="41">
        <v>99642</v>
      </c>
      <c r="S217" s="41">
        <v>31450</v>
      </c>
      <c r="T217" s="41">
        <v>90702</v>
      </c>
      <c r="U217" s="41">
        <v>95592</v>
      </c>
      <c r="V217" s="41">
        <v>128653</v>
      </c>
      <c r="W217" s="41">
        <v>109572</v>
      </c>
      <c r="X217" s="41">
        <v>186575</v>
      </c>
      <c r="Y217" s="41">
        <v>50987</v>
      </c>
      <c r="Z217" s="41">
        <v>41374</v>
      </c>
      <c r="AA217" s="41">
        <v>82832</v>
      </c>
      <c r="AB217" s="41">
        <v>84877</v>
      </c>
      <c r="AC217" s="41">
        <v>64283</v>
      </c>
      <c r="AD217" s="41">
        <v>64789</v>
      </c>
      <c r="AE217" s="41">
        <v>57988</v>
      </c>
      <c r="AF217" s="41">
        <v>156638</v>
      </c>
      <c r="AG217" s="41">
        <v>84082</v>
      </c>
      <c r="AH217" s="41">
        <v>108834</v>
      </c>
      <c r="AI217" s="13">
        <v>4.2307257448817026E-2</v>
      </c>
      <c r="AJ217" s="13">
        <v>0.29437929640113225</v>
      </c>
    </row>
    <row r="218" spans="1:44" ht="10.5" customHeight="1" x14ac:dyDescent="0.2">
      <c r="A218" s="11"/>
      <c r="B218" s="19" t="s">
        <v>72</v>
      </c>
      <c r="D218" s="19"/>
      <c r="E218" s="14"/>
      <c r="F218" s="2"/>
      <c r="G218" s="12">
        <v>0</v>
      </c>
      <c r="H218" s="12">
        <v>53104</v>
      </c>
      <c r="I218" s="12">
        <v>36932</v>
      </c>
      <c r="J218" s="12">
        <v>2881</v>
      </c>
      <c r="K218" s="12">
        <v>33474</v>
      </c>
      <c r="L218" s="12">
        <v>16545</v>
      </c>
      <c r="M218" s="12">
        <v>0</v>
      </c>
      <c r="N218" s="12">
        <v>0</v>
      </c>
      <c r="O218" s="12">
        <v>0</v>
      </c>
      <c r="P218" s="12">
        <v>0</v>
      </c>
      <c r="Q218" s="12">
        <v>0</v>
      </c>
      <c r="R218" s="41">
        <v>0</v>
      </c>
      <c r="S218" s="41">
        <v>0</v>
      </c>
      <c r="T218" s="41">
        <v>17631</v>
      </c>
      <c r="U218" s="41">
        <v>17631</v>
      </c>
      <c r="V218" s="41">
        <v>17631</v>
      </c>
      <c r="W218" s="41">
        <v>16958</v>
      </c>
      <c r="X218" s="41">
        <v>0</v>
      </c>
      <c r="Y218" s="41">
        <v>0</v>
      </c>
      <c r="Z218" s="41">
        <v>0</v>
      </c>
      <c r="AA218" s="41">
        <v>0</v>
      </c>
      <c r="AB218" s="41">
        <v>0</v>
      </c>
      <c r="AC218" s="41">
        <v>23257</v>
      </c>
      <c r="AD218" s="41">
        <v>0</v>
      </c>
      <c r="AE218" s="41">
        <v>32849</v>
      </c>
      <c r="AF218" s="41">
        <v>44349</v>
      </c>
      <c r="AG218" s="41">
        <v>69420</v>
      </c>
      <c r="AH218" s="41">
        <v>71052</v>
      </c>
      <c r="AI218" s="13" t="s">
        <v>246</v>
      </c>
      <c r="AJ218" s="13">
        <v>2.3509075194468453E-2</v>
      </c>
    </row>
    <row r="219" spans="1:44" ht="10.5" customHeight="1" x14ac:dyDescent="0.2">
      <c r="A219" s="11"/>
      <c r="B219" s="19" t="s">
        <v>73</v>
      </c>
      <c r="D219" s="19"/>
      <c r="E219" s="14"/>
      <c r="F219" s="2"/>
      <c r="G219" s="12">
        <v>120352</v>
      </c>
      <c r="H219" s="12">
        <v>2714</v>
      </c>
      <c r="I219" s="12">
        <v>0</v>
      </c>
      <c r="J219" s="12">
        <v>35903</v>
      </c>
      <c r="K219" s="12">
        <v>26921</v>
      </c>
      <c r="L219" s="12">
        <v>0</v>
      </c>
      <c r="M219" s="12">
        <v>0</v>
      </c>
      <c r="N219" s="12">
        <v>71871</v>
      </c>
      <c r="O219" s="12">
        <v>60799</v>
      </c>
      <c r="P219" s="12">
        <v>0</v>
      </c>
      <c r="Q219" s="12">
        <v>0</v>
      </c>
      <c r="R219" s="41">
        <v>0</v>
      </c>
      <c r="S219" s="41">
        <v>0</v>
      </c>
      <c r="T219" s="41">
        <v>0</v>
      </c>
      <c r="U219" s="41">
        <v>4184</v>
      </c>
      <c r="V219" s="41">
        <v>0</v>
      </c>
      <c r="W219" s="41">
        <v>0</v>
      </c>
      <c r="X219" s="41">
        <v>0</v>
      </c>
      <c r="Y219" s="41">
        <v>0</v>
      </c>
      <c r="Z219" s="41">
        <v>0</v>
      </c>
      <c r="AA219" s="41">
        <v>0</v>
      </c>
      <c r="AB219" s="41">
        <v>0</v>
      </c>
      <c r="AC219" s="41">
        <v>0</v>
      </c>
      <c r="AD219" s="41">
        <v>0</v>
      </c>
      <c r="AE219" s="41">
        <v>0</v>
      </c>
      <c r="AF219" s="41">
        <v>0</v>
      </c>
      <c r="AG219" s="41">
        <v>0</v>
      </c>
      <c r="AH219" s="41">
        <v>0</v>
      </c>
      <c r="AI219" s="13" t="s">
        <v>246</v>
      </c>
      <c r="AJ219" s="13" t="s">
        <v>246</v>
      </c>
    </row>
    <row r="220" spans="1:44" ht="10.5" customHeight="1" x14ac:dyDescent="0.2">
      <c r="A220" s="11"/>
      <c r="B220" s="19" t="s">
        <v>74</v>
      </c>
      <c r="D220" s="19"/>
      <c r="E220" s="14"/>
      <c r="F220" s="2"/>
      <c r="G220" s="12">
        <v>65018</v>
      </c>
      <c r="H220" s="12">
        <v>93147</v>
      </c>
      <c r="I220" s="12">
        <v>53732</v>
      </c>
      <c r="J220" s="12">
        <v>66071</v>
      </c>
      <c r="K220" s="12">
        <v>22074</v>
      </c>
      <c r="L220" s="12">
        <v>24111</v>
      </c>
      <c r="M220" s="12">
        <v>25711</v>
      </c>
      <c r="N220" s="12">
        <v>30527</v>
      </c>
      <c r="O220" s="12">
        <v>0</v>
      </c>
      <c r="P220" s="12">
        <v>0</v>
      </c>
      <c r="Q220" s="12">
        <v>0</v>
      </c>
      <c r="R220" s="41">
        <v>0</v>
      </c>
      <c r="S220" s="41">
        <v>0</v>
      </c>
      <c r="T220" s="41">
        <v>0</v>
      </c>
      <c r="U220" s="41">
        <v>171488</v>
      </c>
      <c r="V220" s="41">
        <v>299992</v>
      </c>
      <c r="W220" s="41">
        <v>192435</v>
      </c>
      <c r="X220" s="41">
        <v>73699</v>
      </c>
      <c r="Y220" s="41">
        <v>387</v>
      </c>
      <c r="Z220" s="41">
        <v>0</v>
      </c>
      <c r="AA220" s="41">
        <v>0</v>
      </c>
      <c r="AB220" s="41">
        <v>0</v>
      </c>
      <c r="AC220" s="41">
        <v>0</v>
      </c>
      <c r="AD220" s="41">
        <v>0</v>
      </c>
      <c r="AE220" s="41">
        <v>0</v>
      </c>
      <c r="AF220" s="41">
        <v>0</v>
      </c>
      <c r="AG220" s="41">
        <v>0</v>
      </c>
      <c r="AH220" s="41">
        <v>0</v>
      </c>
      <c r="AI220" s="13" t="s">
        <v>246</v>
      </c>
      <c r="AJ220" s="13" t="s">
        <v>246</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243</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242</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13588727</v>
      </c>
      <c r="S233" s="12">
        <v>14479377</v>
      </c>
      <c r="T233" s="12">
        <v>15370027</v>
      </c>
      <c r="U233" s="12">
        <v>13039356</v>
      </c>
      <c r="V233" s="12">
        <v>10708685</v>
      </c>
      <c r="W233" s="12">
        <v>13797234.5</v>
      </c>
      <c r="X233" s="12">
        <v>16885784</v>
      </c>
      <c r="Y233" s="12">
        <v>17850080</v>
      </c>
      <c r="Z233" s="12">
        <v>18814376</v>
      </c>
      <c r="AA233" s="12">
        <v>20944347.43</v>
      </c>
      <c r="AB233" s="12">
        <v>23074318.859999999</v>
      </c>
      <c r="AC233" s="12">
        <v>24328980.000197344</v>
      </c>
      <c r="AD233" s="12">
        <v>20172182</v>
      </c>
      <c r="AE233" s="12">
        <v>20985063.527101543</v>
      </c>
      <c r="AF233" s="12">
        <v>24508749.369999997</v>
      </c>
      <c r="AG233" s="12">
        <v>27015019.608223978</v>
      </c>
      <c r="AH233" s="12">
        <v>10474508.199999999</v>
      </c>
      <c r="AI233" s="71">
        <v>-0.12333407729145063</v>
      </c>
      <c r="AJ233" s="13">
        <v>-0.6122709384667141</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13377299</v>
      </c>
      <c r="S234" s="11">
        <v>13519898.5</v>
      </c>
      <c r="T234" s="11">
        <v>13662498</v>
      </c>
      <c r="U234" s="12">
        <v>11957764.5</v>
      </c>
      <c r="V234" s="12">
        <v>10253031</v>
      </c>
      <c r="W234" s="12">
        <v>13643168</v>
      </c>
      <c r="X234" s="12">
        <v>17033305</v>
      </c>
      <c r="Y234" s="12">
        <v>17904708</v>
      </c>
      <c r="Z234" s="12">
        <v>18776111</v>
      </c>
      <c r="AA234" s="12">
        <v>19621721.449999999</v>
      </c>
      <c r="AB234" s="12">
        <v>20467331.899999999</v>
      </c>
      <c r="AC234" s="12">
        <v>21389109.031497482</v>
      </c>
      <c r="AD234" s="12">
        <v>21985557</v>
      </c>
      <c r="AE234" s="12">
        <v>22800978.976786353</v>
      </c>
      <c r="AF234" s="12">
        <v>22680073.810000002</v>
      </c>
      <c r="AG234" s="12">
        <v>23035516.741274673</v>
      </c>
      <c r="AH234" s="12">
        <v>9582368.5500000007</v>
      </c>
      <c r="AI234" s="71">
        <v>-0.11881193495461484</v>
      </c>
      <c r="AJ234" s="13">
        <v>-0.58401764294566638</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25404</v>
      </c>
      <c r="S241" s="11">
        <v>25819</v>
      </c>
      <c r="T241" s="11">
        <v>26196</v>
      </c>
      <c r="U241" s="11">
        <v>26135</v>
      </c>
      <c r="V241" s="11">
        <v>26493</v>
      </c>
      <c r="W241" s="11">
        <v>26774</v>
      </c>
      <c r="X241" s="11">
        <v>27032</v>
      </c>
      <c r="Y241" s="11">
        <v>26963</v>
      </c>
      <c r="Z241" s="11">
        <v>26891</v>
      </c>
      <c r="AA241" s="11">
        <v>26559</v>
      </c>
      <c r="AB241" s="41">
        <v>26567</v>
      </c>
      <c r="AC241" s="41">
        <v>26651</v>
      </c>
      <c r="AD241" s="41">
        <v>26782</v>
      </c>
      <c r="AE241" s="41">
        <v>26626</v>
      </c>
      <c r="AF241" s="41">
        <v>26837</v>
      </c>
      <c r="AG241" s="41">
        <v>27132</v>
      </c>
      <c r="AH241" s="41">
        <v>27260</v>
      </c>
      <c r="AI241" s="13">
        <v>4.3009865017209492E-3</v>
      </c>
      <c r="AJ241" s="13">
        <v>4.7176765443019313E-3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550127</v>
      </c>
      <c r="S242" s="11">
        <v>609825</v>
      </c>
      <c r="T242" s="11">
        <v>619825</v>
      </c>
      <c r="U242" s="11">
        <v>621911</v>
      </c>
      <c r="V242" s="11">
        <v>671004</v>
      </c>
      <c r="W242" s="11">
        <v>702958</v>
      </c>
      <c r="X242" s="11">
        <v>700869</v>
      </c>
      <c r="Y242" s="11">
        <v>728224</v>
      </c>
      <c r="Z242" s="11">
        <v>737623</v>
      </c>
      <c r="AA242" s="11">
        <v>772217</v>
      </c>
      <c r="AB242" s="41">
        <v>769807</v>
      </c>
      <c r="AC242" s="41">
        <v>806733</v>
      </c>
      <c r="AD242" s="41">
        <v>850437</v>
      </c>
      <c r="AE242" s="41">
        <v>895923</v>
      </c>
      <c r="AF242" s="41">
        <v>956043</v>
      </c>
      <c r="AG242" s="41">
        <v>968856</v>
      </c>
      <c r="AH242" s="41">
        <v>1016640</v>
      </c>
      <c r="AI242" s="13">
        <v>4.7444183724225875E-2</v>
      </c>
      <c r="AJ242" s="13">
        <v>4.9320022789764426E-2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23796.097187679356</v>
      </c>
      <c r="V243" s="11">
        <f t="shared" ref="V243:AA243" si="15">V242*1000/V241</f>
        <v>25327.59596874646</v>
      </c>
      <c r="W243" s="11">
        <f t="shared" si="15"/>
        <v>26255.247628296107</v>
      </c>
      <c r="X243" s="11">
        <f t="shared" si="15"/>
        <v>25927.382361645457</v>
      </c>
      <c r="Y243" s="11">
        <f t="shared" si="15"/>
        <v>27008.2705930349</v>
      </c>
      <c r="Z243" s="11">
        <f t="shared" si="15"/>
        <v>27430.106727157785</v>
      </c>
      <c r="AA243" s="11">
        <f t="shared" si="15"/>
        <v>29075.529952181936</v>
      </c>
      <c r="AB243" s="11">
        <v>28976.060526216734</v>
      </c>
      <c r="AC243" s="11">
        <v>30270.271284379574</v>
      </c>
      <c r="AD243" s="11">
        <v>31754.051228437009</v>
      </c>
      <c r="AE243" s="11">
        <v>33648.426350184032</v>
      </c>
      <c r="AF243" s="11">
        <v>35624.063792525245</v>
      </c>
      <c r="AG243" s="11">
        <v>35708.978328173376</v>
      </c>
      <c r="AH243" s="11">
        <v>37294.203961848863</v>
      </c>
      <c r="AI243" s="13">
        <v>4.295843357954432E-2</v>
      </c>
      <c r="AJ243" s="13">
        <v>4.4392914832424343E-2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10553</v>
      </c>
      <c r="S245" s="11">
        <v>10887</v>
      </c>
      <c r="T245" s="11">
        <v>11168</v>
      </c>
      <c r="U245" s="11">
        <v>11067</v>
      </c>
      <c r="V245" s="11">
        <v>10975</v>
      </c>
      <c r="W245" s="11">
        <v>10934</v>
      </c>
      <c r="X245" s="11">
        <v>11151</v>
      </c>
      <c r="Y245" s="11">
        <v>10986</v>
      </c>
      <c r="Z245" s="11">
        <v>10962</v>
      </c>
      <c r="AA245" s="11">
        <v>10658</v>
      </c>
      <c r="AB245" s="41">
        <v>10550</v>
      </c>
      <c r="AC245" s="41">
        <v>10552</v>
      </c>
      <c r="AD245" s="41">
        <v>10660</v>
      </c>
      <c r="AE245" s="41">
        <v>10514</v>
      </c>
      <c r="AF245" s="41">
        <v>10524</v>
      </c>
      <c r="AG245" s="41">
        <v>10569</v>
      </c>
      <c r="AH245" s="41">
        <v>10714</v>
      </c>
      <c r="AI245" s="13">
        <v>2.5742138695183936E-3</v>
      </c>
      <c r="AJ245" s="13">
        <v>1.3719367962910399E-2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10029</v>
      </c>
      <c r="S246" s="11">
        <v>10252</v>
      </c>
      <c r="T246" s="11">
        <v>10366</v>
      </c>
      <c r="U246" s="11">
        <v>10213</v>
      </c>
      <c r="V246" s="11">
        <v>10281</v>
      </c>
      <c r="W246" s="11">
        <v>10199</v>
      </c>
      <c r="X246" s="11">
        <v>10019</v>
      </c>
      <c r="Y246" s="11">
        <v>9893</v>
      </c>
      <c r="Z246" s="11">
        <v>9888</v>
      </c>
      <c r="AA246" s="11">
        <v>9674</v>
      </c>
      <c r="AB246" s="41">
        <v>9723</v>
      </c>
      <c r="AC246" s="41">
        <v>9862</v>
      </c>
      <c r="AD246" s="41">
        <v>9991</v>
      </c>
      <c r="AE246" s="41">
        <v>9931</v>
      </c>
      <c r="AF246" s="41">
        <v>10052</v>
      </c>
      <c r="AG246" s="41">
        <v>10206</v>
      </c>
      <c r="AH246" s="41">
        <v>10424</v>
      </c>
      <c r="AI246" s="13">
        <v>1.1670344407932687E-2</v>
      </c>
      <c r="AJ246" s="13">
        <v>2.1359984322947285E-2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524</v>
      </c>
      <c r="S247" s="11">
        <v>635</v>
      </c>
      <c r="T247" s="11">
        <v>802</v>
      </c>
      <c r="U247" s="11">
        <v>854</v>
      </c>
      <c r="V247" s="11">
        <v>694</v>
      </c>
      <c r="W247" s="11">
        <v>10934</v>
      </c>
      <c r="X247" s="11">
        <v>1132</v>
      </c>
      <c r="Y247" s="11">
        <v>1093</v>
      </c>
      <c r="Z247" s="11">
        <v>1074</v>
      </c>
      <c r="AA247" s="11">
        <v>984</v>
      </c>
      <c r="AB247" s="41">
        <v>827</v>
      </c>
      <c r="AC247" s="41">
        <v>690</v>
      </c>
      <c r="AD247" s="41">
        <v>669</v>
      </c>
      <c r="AE247" s="41">
        <v>583</v>
      </c>
      <c r="AF247" s="41">
        <v>472</v>
      </c>
      <c r="AG247" s="41">
        <v>363</v>
      </c>
      <c r="AH247" s="41">
        <v>290</v>
      </c>
      <c r="AI247" s="13">
        <v>-0.1602524449432281</v>
      </c>
      <c r="AJ247" s="13">
        <v>-0.20110192837465565</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5</v>
      </c>
      <c r="S248" s="81">
        <v>5.8</v>
      </c>
      <c r="T248" s="81">
        <v>7.2</v>
      </c>
      <c r="U248" s="81">
        <v>6.3</v>
      </c>
      <c r="V248" s="81">
        <v>6.3</v>
      </c>
      <c r="W248" s="81">
        <v>6.7</v>
      </c>
      <c r="X248" s="81">
        <v>10.199999999999999</v>
      </c>
      <c r="Y248" s="81">
        <v>9.9</v>
      </c>
      <c r="Z248" s="81">
        <v>9.8000000000000007</v>
      </c>
      <c r="AA248" s="81">
        <v>9.1999999999999993</v>
      </c>
      <c r="AB248" s="82">
        <v>7.8</v>
      </c>
      <c r="AC248" s="82">
        <v>6.5</v>
      </c>
      <c r="AD248" s="82">
        <v>6.3</v>
      </c>
      <c r="AE248" s="82">
        <v>5.5</v>
      </c>
      <c r="AF248" s="82">
        <v>4.5</v>
      </c>
      <c r="AG248" s="82">
        <v>3.4</v>
      </c>
      <c r="AH248" s="82">
        <v>2.7</v>
      </c>
      <c r="AI248" s="13">
        <v>-0.16206269258079609</v>
      </c>
      <c r="AJ248" s="13">
        <v>-0.20588235294117641</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8130335</v>
      </c>
      <c r="H257" s="86">
        <f>SUM(H258:H260)</f>
        <v>8514316</v>
      </c>
      <c r="I257" s="86">
        <f>SUM(I258:I260)</f>
        <v>9263620</v>
      </c>
      <c r="J257" s="86">
        <f>SUM(J258:J260)</f>
        <v>9604583</v>
      </c>
      <c r="K257" s="86">
        <f>SUM(K258:K260)</f>
        <v>10066030</v>
      </c>
      <c r="L257" s="86">
        <f t="shared" ref="L257:Q257" si="16">SUM(L258:L260)</f>
        <v>9722551</v>
      </c>
      <c r="M257" s="86">
        <f t="shared" si="16"/>
        <v>10861673</v>
      </c>
      <c r="N257" s="86">
        <f t="shared" si="16"/>
        <v>12036396</v>
      </c>
      <c r="O257" s="86">
        <f t="shared" si="16"/>
        <v>12271536.52</v>
      </c>
      <c r="P257" s="86">
        <f t="shared" si="16"/>
        <v>13080811</v>
      </c>
      <c r="Q257" s="86">
        <f t="shared" si="16"/>
        <v>13405354</v>
      </c>
      <c r="R257" s="86">
        <f>SUM(R258:R261)</f>
        <v>14736939</v>
      </c>
      <c r="S257" s="86">
        <f t="shared" ref="S257:AA257" si="17">SUM(S258:S261)</f>
        <v>13945705.359999999</v>
      </c>
      <c r="T257" s="86">
        <f t="shared" si="17"/>
        <v>15134088</v>
      </c>
      <c r="U257" s="86">
        <f t="shared" si="17"/>
        <v>16843913</v>
      </c>
      <c r="V257" s="86">
        <f t="shared" si="17"/>
        <v>15781309</v>
      </c>
      <c r="W257" s="86">
        <f t="shared" si="17"/>
        <v>16147474</v>
      </c>
      <c r="X257" s="86">
        <f t="shared" si="17"/>
        <v>17689785</v>
      </c>
      <c r="Y257" s="86">
        <f t="shared" si="17"/>
        <v>17214933</v>
      </c>
      <c r="Z257" s="86">
        <f t="shared" si="17"/>
        <v>17682624</v>
      </c>
      <c r="AA257" s="86">
        <f t="shared" si="17"/>
        <v>17596906</v>
      </c>
      <c r="AB257" s="86">
        <v>18391584</v>
      </c>
      <c r="AC257" s="86">
        <v>17001828</v>
      </c>
      <c r="AD257" s="86">
        <v>17371099</v>
      </c>
      <c r="AE257" s="86">
        <v>17396465</v>
      </c>
      <c r="AF257" s="86">
        <v>17659318</v>
      </c>
      <c r="AG257" s="86">
        <v>18183901</v>
      </c>
      <c r="AH257" s="86">
        <v>20675328</v>
      </c>
      <c r="AI257" s="13">
        <v>1.9699513662887469E-2</v>
      </c>
      <c r="AJ257" s="13">
        <v>0.13701278949989884</v>
      </c>
    </row>
    <row r="258" spans="1:36" ht="10.5" customHeight="1" x14ac:dyDescent="0.2">
      <c r="A258" s="14"/>
      <c r="B258" s="11"/>
      <c r="C258" s="11" t="s">
        <v>151</v>
      </c>
      <c r="D258" s="11"/>
      <c r="E258" s="11"/>
      <c r="F258" s="2"/>
      <c r="G258" s="86">
        <f t="shared" ref="G258:AA258" si="18">G65</f>
        <v>5435543</v>
      </c>
      <c r="H258" s="86">
        <f t="shared" si="18"/>
        <v>6041469</v>
      </c>
      <c r="I258" s="86">
        <f t="shared" si="18"/>
        <v>7114411</v>
      </c>
      <c r="J258" s="86">
        <f t="shared" si="18"/>
        <v>6679582</v>
      </c>
      <c r="K258" s="86">
        <f t="shared" si="18"/>
        <v>6989523</v>
      </c>
      <c r="L258" s="86">
        <f t="shared" si="18"/>
        <v>6713469</v>
      </c>
      <c r="M258" s="86">
        <f t="shared" si="18"/>
        <v>7263832</v>
      </c>
      <c r="N258" s="86">
        <f t="shared" si="18"/>
        <v>7880504</v>
      </c>
      <c r="O258" s="86">
        <f t="shared" si="18"/>
        <v>8292030</v>
      </c>
      <c r="P258" s="86">
        <f t="shared" si="18"/>
        <v>8845212</v>
      </c>
      <c r="Q258" s="86">
        <f t="shared" si="18"/>
        <v>9080243</v>
      </c>
      <c r="R258" s="86">
        <f t="shared" si="18"/>
        <v>9659718</v>
      </c>
      <c r="S258" s="86">
        <f t="shared" si="18"/>
        <v>9752109</v>
      </c>
      <c r="T258" s="86">
        <f t="shared" si="18"/>
        <v>9930137</v>
      </c>
      <c r="U258" s="86">
        <f t="shared" si="18"/>
        <v>11157577</v>
      </c>
      <c r="V258" s="86">
        <f t="shared" si="18"/>
        <v>9678242</v>
      </c>
      <c r="W258" s="86">
        <f t="shared" si="18"/>
        <v>9887237</v>
      </c>
      <c r="X258" s="86">
        <f t="shared" si="18"/>
        <v>10306463</v>
      </c>
      <c r="Y258" s="86">
        <f t="shared" si="18"/>
        <v>10364341</v>
      </c>
      <c r="Z258" s="86">
        <f t="shared" si="18"/>
        <v>10715835</v>
      </c>
      <c r="AA258" s="86">
        <f t="shared" si="18"/>
        <v>10614738</v>
      </c>
      <c r="AB258" s="86">
        <v>11359685</v>
      </c>
      <c r="AC258" s="86">
        <v>11228868</v>
      </c>
      <c r="AD258" s="86">
        <v>11818480</v>
      </c>
      <c r="AE258" s="86">
        <v>11653213</v>
      </c>
      <c r="AF258" s="86">
        <v>11772674</v>
      </c>
      <c r="AG258" s="86">
        <v>12092336</v>
      </c>
      <c r="AH258" s="86">
        <v>14495164</v>
      </c>
      <c r="AI258" s="13">
        <v>4.1460510923453597E-2</v>
      </c>
      <c r="AJ258" s="13">
        <v>0.19870668496144997</v>
      </c>
    </row>
    <row r="259" spans="1:36" ht="10.5" customHeight="1" x14ac:dyDescent="0.2">
      <c r="A259" s="14"/>
      <c r="B259" s="11"/>
      <c r="C259" s="11" t="s">
        <v>152</v>
      </c>
      <c r="D259" s="11"/>
      <c r="E259" s="11"/>
      <c r="F259" s="2"/>
      <c r="G259" s="86">
        <f t="shared" ref="G259:AA259" si="19">G122</f>
        <v>2104729</v>
      </c>
      <c r="H259" s="86">
        <f t="shared" si="19"/>
        <v>1953100</v>
      </c>
      <c r="I259" s="86">
        <f t="shared" si="19"/>
        <v>1653618</v>
      </c>
      <c r="J259" s="86">
        <f t="shared" si="19"/>
        <v>2343830</v>
      </c>
      <c r="K259" s="86">
        <f t="shared" si="19"/>
        <v>2477821</v>
      </c>
      <c r="L259" s="86">
        <f t="shared" si="19"/>
        <v>2492045</v>
      </c>
      <c r="M259" s="86">
        <f t="shared" si="19"/>
        <v>2996184</v>
      </c>
      <c r="N259" s="86">
        <f t="shared" si="19"/>
        <v>3701132</v>
      </c>
      <c r="O259" s="86">
        <f t="shared" si="19"/>
        <v>3414789.52</v>
      </c>
      <c r="P259" s="86">
        <f t="shared" si="19"/>
        <v>3728150</v>
      </c>
      <c r="Q259" s="86">
        <f t="shared" si="19"/>
        <v>3958119</v>
      </c>
      <c r="R259" s="86">
        <f t="shared" si="19"/>
        <v>4730849</v>
      </c>
      <c r="S259" s="86">
        <f t="shared" si="19"/>
        <v>3728150.36</v>
      </c>
      <c r="T259" s="86">
        <f t="shared" si="19"/>
        <v>4802178</v>
      </c>
      <c r="U259" s="86">
        <f t="shared" si="19"/>
        <v>5436268</v>
      </c>
      <c r="V259" s="86">
        <f t="shared" si="19"/>
        <v>5828958</v>
      </c>
      <c r="W259" s="86">
        <f t="shared" si="19"/>
        <v>6037809</v>
      </c>
      <c r="X259" s="86">
        <f t="shared" si="19"/>
        <v>6893675</v>
      </c>
      <c r="Y259" s="86">
        <f t="shared" si="19"/>
        <v>6596992</v>
      </c>
      <c r="Z259" s="86">
        <f t="shared" si="19"/>
        <v>6684015</v>
      </c>
      <c r="AA259" s="86">
        <f t="shared" si="19"/>
        <v>6641335</v>
      </c>
      <c r="AB259" s="86">
        <v>6696997</v>
      </c>
      <c r="AC259" s="86">
        <v>5467810</v>
      </c>
      <c r="AD259" s="86">
        <v>5452364</v>
      </c>
      <c r="AE259" s="86">
        <v>5401540</v>
      </c>
      <c r="AF259" s="86">
        <v>5602550</v>
      </c>
      <c r="AG259" s="86">
        <v>5806673</v>
      </c>
      <c r="AH259" s="86">
        <v>5907378</v>
      </c>
      <c r="AI259" s="13">
        <v>-2.0692434761082068E-2</v>
      </c>
      <c r="AJ259" s="13">
        <v>1.7342977639691438E-2</v>
      </c>
    </row>
    <row r="260" spans="1:36" ht="10.5" customHeight="1" x14ac:dyDescent="0.2">
      <c r="A260" s="14"/>
      <c r="B260" s="11"/>
      <c r="C260" s="11" t="s">
        <v>153</v>
      </c>
      <c r="D260" s="11"/>
      <c r="E260" s="11"/>
      <c r="F260" s="2"/>
      <c r="G260" s="86">
        <f t="shared" ref="G260:AA260" si="20">G179</f>
        <v>590063</v>
      </c>
      <c r="H260" s="86">
        <f t="shared" si="20"/>
        <v>519747</v>
      </c>
      <c r="I260" s="86">
        <f t="shared" si="20"/>
        <v>495591</v>
      </c>
      <c r="J260" s="86">
        <f t="shared" si="20"/>
        <v>581171</v>
      </c>
      <c r="K260" s="86">
        <f t="shared" si="20"/>
        <v>598686</v>
      </c>
      <c r="L260" s="86">
        <f t="shared" si="20"/>
        <v>517037</v>
      </c>
      <c r="M260" s="86">
        <f t="shared" si="20"/>
        <v>601657</v>
      </c>
      <c r="N260" s="86">
        <f t="shared" si="20"/>
        <v>454760</v>
      </c>
      <c r="O260" s="86">
        <f t="shared" si="20"/>
        <v>564717</v>
      </c>
      <c r="P260" s="86">
        <f t="shared" si="20"/>
        <v>507449</v>
      </c>
      <c r="Q260" s="86">
        <f t="shared" si="20"/>
        <v>366992</v>
      </c>
      <c r="R260" s="86">
        <f t="shared" si="20"/>
        <v>346372</v>
      </c>
      <c r="S260" s="86">
        <f t="shared" si="20"/>
        <v>465446</v>
      </c>
      <c r="T260" s="86">
        <f t="shared" si="20"/>
        <v>401773</v>
      </c>
      <c r="U260" s="86">
        <f t="shared" si="20"/>
        <v>250068</v>
      </c>
      <c r="V260" s="86">
        <f t="shared" si="20"/>
        <v>274109</v>
      </c>
      <c r="W260" s="86">
        <f t="shared" si="20"/>
        <v>222428</v>
      </c>
      <c r="X260" s="86">
        <f t="shared" si="20"/>
        <v>489647</v>
      </c>
      <c r="Y260" s="86">
        <f t="shared" si="20"/>
        <v>253600</v>
      </c>
      <c r="Z260" s="86">
        <f t="shared" si="20"/>
        <v>282774</v>
      </c>
      <c r="AA260" s="86">
        <f t="shared" si="20"/>
        <v>340833</v>
      </c>
      <c r="AB260" s="86">
        <v>334902</v>
      </c>
      <c r="AC260" s="86">
        <v>305150</v>
      </c>
      <c r="AD260" s="86">
        <v>100255</v>
      </c>
      <c r="AE260" s="86">
        <v>341712</v>
      </c>
      <c r="AF260" s="86">
        <v>284094</v>
      </c>
      <c r="AG260" s="86">
        <v>284892</v>
      </c>
      <c r="AH260" s="86">
        <v>272786</v>
      </c>
      <c r="AI260" s="13">
        <v>-3.3613792990594971E-2</v>
      </c>
      <c r="AJ260" s="13">
        <v>-4.2493295705039104E-2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0</v>
      </c>
      <c r="T261" s="86">
        <v>0</v>
      </c>
      <c r="U261" s="86">
        <v>0</v>
      </c>
      <c r="V261" s="86">
        <v>0</v>
      </c>
      <c r="W261" s="86">
        <v>0</v>
      </c>
      <c r="X261" s="86">
        <v>0</v>
      </c>
      <c r="Y261" s="86">
        <v>0</v>
      </c>
      <c r="Z261" s="86">
        <v>0</v>
      </c>
      <c r="AA261" s="86">
        <v>0</v>
      </c>
      <c r="AB261" s="41">
        <v>0</v>
      </c>
      <c r="AC261" s="41">
        <v>0</v>
      </c>
      <c r="AD261" s="41">
        <v>0</v>
      </c>
      <c r="AE261" s="41">
        <v>0</v>
      </c>
      <c r="AF261" s="41">
        <v>0</v>
      </c>
      <c r="AG261" s="41">
        <v>0</v>
      </c>
      <c r="AH261" s="41">
        <v>0</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29083963</v>
      </c>
      <c r="H265" s="11">
        <v>29715920</v>
      </c>
      <c r="I265" s="11">
        <v>46887283</v>
      </c>
      <c r="J265" s="11">
        <v>48061561</v>
      </c>
      <c r="K265" s="11">
        <v>47200298</v>
      </c>
      <c r="L265" s="11">
        <v>47696357</v>
      </c>
      <c r="M265" s="11">
        <v>48567187</v>
      </c>
      <c r="N265" s="11">
        <v>51838247</v>
      </c>
      <c r="O265" s="11">
        <v>52479695</v>
      </c>
      <c r="P265" s="11">
        <v>56038585</v>
      </c>
      <c r="Q265" s="11">
        <v>56774937</v>
      </c>
      <c r="R265" s="11">
        <v>57017302</v>
      </c>
      <c r="S265" s="11">
        <v>58283001</v>
      </c>
      <c r="T265" s="11">
        <v>58409979</v>
      </c>
      <c r="U265" s="11">
        <v>69708887</v>
      </c>
      <c r="V265" s="11">
        <v>72182444</v>
      </c>
      <c r="W265" s="11">
        <v>73262943</v>
      </c>
      <c r="X265" s="11">
        <v>74487048</v>
      </c>
      <c r="Y265" s="86">
        <v>74962564</v>
      </c>
      <c r="Z265" s="86">
        <v>76432343</v>
      </c>
      <c r="AA265" s="86">
        <v>77160853</v>
      </c>
      <c r="AB265" s="86">
        <v>78147108</v>
      </c>
      <c r="AC265" s="86">
        <v>79971930</v>
      </c>
      <c r="AD265" s="86">
        <v>80267187</v>
      </c>
      <c r="AE265" s="86">
        <v>81538360</v>
      </c>
      <c r="AF265" s="86">
        <v>82692329</v>
      </c>
      <c r="AG265" s="86">
        <v>83043048</v>
      </c>
      <c r="AH265" s="86">
        <v>85077818</v>
      </c>
      <c r="AI265" s="13">
        <v>1.4262974791871663E-2</v>
      </c>
      <c r="AJ265" s="13">
        <v>2.4502592920240596E-2</v>
      </c>
    </row>
    <row r="266" spans="1:36" ht="10.5" customHeight="1" x14ac:dyDescent="0.2">
      <c r="A266" s="14"/>
      <c r="B266" s="14"/>
      <c r="C266" s="14" t="s">
        <v>160</v>
      </c>
      <c r="D266" s="14"/>
      <c r="E266" s="14"/>
      <c r="F266" s="2"/>
      <c r="G266" s="11">
        <v>8518285</v>
      </c>
      <c r="H266" s="11">
        <v>8962890</v>
      </c>
      <c r="I266" s="11">
        <v>11659936</v>
      </c>
      <c r="J266" s="11">
        <v>11179062</v>
      </c>
      <c r="K266" s="11">
        <v>11967758</v>
      </c>
      <c r="L266" s="11">
        <v>12797650</v>
      </c>
      <c r="M266" s="11">
        <v>12818710</v>
      </c>
      <c r="N266" s="11">
        <v>13506980</v>
      </c>
      <c r="O266" s="11">
        <v>14175100</v>
      </c>
      <c r="P266" s="11">
        <v>16934090</v>
      </c>
      <c r="Q266" s="11">
        <v>17341910</v>
      </c>
      <c r="R266" s="11">
        <v>17855780</v>
      </c>
      <c r="S266" s="11">
        <v>18415850</v>
      </c>
      <c r="T266" s="11">
        <v>18774680</v>
      </c>
      <c r="U266" s="11">
        <v>23951830</v>
      </c>
      <c r="V266" s="11">
        <v>25225880</v>
      </c>
      <c r="W266" s="11">
        <v>26455200</v>
      </c>
      <c r="X266" s="11">
        <v>27848710</v>
      </c>
      <c r="Y266" s="86">
        <v>28439060</v>
      </c>
      <c r="Z266" s="86">
        <v>29537530</v>
      </c>
      <c r="AA266" s="86">
        <v>29516370</v>
      </c>
      <c r="AB266" s="86">
        <v>30120190</v>
      </c>
      <c r="AC266" s="86">
        <v>30071870</v>
      </c>
      <c r="AD266" s="86">
        <v>30869010</v>
      </c>
      <c r="AE266" s="86">
        <v>31479510</v>
      </c>
      <c r="AF266" s="86">
        <v>32937810</v>
      </c>
      <c r="AG266" s="86">
        <v>34074880</v>
      </c>
      <c r="AH266" s="86">
        <v>35368170</v>
      </c>
      <c r="AI266" s="13">
        <v>2.7130945100452886E-2</v>
      </c>
      <c r="AJ266" s="13">
        <v>3.7954352297058715E-2</v>
      </c>
    </row>
    <row r="267" spans="1:36" ht="10.5" customHeight="1" x14ac:dyDescent="0.2">
      <c r="A267" s="14"/>
      <c r="B267" s="14"/>
      <c r="C267" s="14" t="s">
        <v>161</v>
      </c>
      <c r="D267" s="14"/>
      <c r="E267" s="14"/>
      <c r="F267" s="2"/>
      <c r="G267" s="11">
        <v>1538962</v>
      </c>
      <c r="H267" s="11">
        <v>1510073</v>
      </c>
      <c r="I267" s="11">
        <v>3278019</v>
      </c>
      <c r="J267" s="11">
        <v>1428773</v>
      </c>
      <c r="K267" s="11">
        <v>1489814</v>
      </c>
      <c r="L267" s="11">
        <v>1522990</v>
      </c>
      <c r="M267" s="11">
        <v>1522130</v>
      </c>
      <c r="N267" s="11">
        <v>1555160</v>
      </c>
      <c r="O267" s="11">
        <v>1533410</v>
      </c>
      <c r="P267" s="11">
        <v>1561630</v>
      </c>
      <c r="Q267" s="11">
        <v>1571870</v>
      </c>
      <c r="R267" s="11">
        <v>1589640</v>
      </c>
      <c r="S267" s="11">
        <v>1607240</v>
      </c>
      <c r="T267" s="11">
        <v>1645330</v>
      </c>
      <c r="U267" s="11">
        <v>1703670</v>
      </c>
      <c r="V267" s="11">
        <v>1900320</v>
      </c>
      <c r="W267" s="11">
        <v>1921090</v>
      </c>
      <c r="X267" s="11">
        <v>1936450</v>
      </c>
      <c r="Y267" s="86">
        <v>1941270</v>
      </c>
      <c r="Z267" s="86">
        <v>1911670</v>
      </c>
      <c r="AA267" s="86">
        <v>1959240</v>
      </c>
      <c r="AB267" s="86">
        <v>1957540</v>
      </c>
      <c r="AC267" s="86">
        <v>1956070</v>
      </c>
      <c r="AD267" s="86">
        <v>1995840</v>
      </c>
      <c r="AE267" s="86">
        <v>2001510</v>
      </c>
      <c r="AF267" s="86">
        <v>2116900</v>
      </c>
      <c r="AG267" s="86">
        <v>2079650</v>
      </c>
      <c r="AH267" s="86">
        <v>2108110</v>
      </c>
      <c r="AI267" s="13">
        <v>1.2427120947267056E-2</v>
      </c>
      <c r="AJ267" s="13">
        <v>1.3684995071286035E-2</v>
      </c>
    </row>
    <row r="268" spans="1:36" ht="10.5" customHeight="1" x14ac:dyDescent="0.2">
      <c r="A268" s="14"/>
      <c r="B268" s="14"/>
      <c r="C268" s="14" t="s">
        <v>162</v>
      </c>
      <c r="D268" s="14"/>
      <c r="E268" s="14"/>
      <c r="F268" s="2"/>
      <c r="G268" s="11">
        <v>449340</v>
      </c>
      <c r="H268" s="11">
        <v>436500</v>
      </c>
      <c r="I268" s="11">
        <v>415292</v>
      </c>
      <c r="J268" s="11">
        <v>414923</v>
      </c>
      <c r="K268" s="11">
        <v>417689</v>
      </c>
      <c r="L268" s="11">
        <v>418150</v>
      </c>
      <c r="M268" s="11">
        <v>418150</v>
      </c>
      <c r="N268" s="11">
        <v>413690</v>
      </c>
      <c r="O268" s="11">
        <v>417990</v>
      </c>
      <c r="P268" s="11">
        <v>417150</v>
      </c>
      <c r="Q268" s="11">
        <v>422090</v>
      </c>
      <c r="R268" s="11">
        <v>401150</v>
      </c>
      <c r="S268" s="11">
        <v>370120</v>
      </c>
      <c r="T268" s="11">
        <v>367210</v>
      </c>
      <c r="U268" s="11">
        <v>349870</v>
      </c>
      <c r="V268" s="11">
        <v>93560</v>
      </c>
      <c r="W268" s="11">
        <v>87330</v>
      </c>
      <c r="X268" s="11">
        <v>84610</v>
      </c>
      <c r="Y268" s="86">
        <v>84310</v>
      </c>
      <c r="Z268" s="86">
        <v>83930</v>
      </c>
      <c r="AA268" s="86">
        <v>83080</v>
      </c>
      <c r="AB268" s="86">
        <v>82060</v>
      </c>
      <c r="AC268" s="86">
        <v>82060</v>
      </c>
      <c r="AD268" s="86">
        <v>85940</v>
      </c>
      <c r="AE268" s="86">
        <v>80290</v>
      </c>
      <c r="AF268" s="86">
        <v>62340</v>
      </c>
      <c r="AG268" s="86">
        <v>66190</v>
      </c>
      <c r="AH268" s="86">
        <v>63600</v>
      </c>
      <c r="AI268" s="13">
        <v>-4.1583532460768513E-2</v>
      </c>
      <c r="AJ268" s="13">
        <v>-3.9129777912071312E-2</v>
      </c>
    </row>
    <row r="269" spans="1:36" ht="10.5" customHeight="1" x14ac:dyDescent="0.2">
      <c r="A269" s="14"/>
      <c r="B269" s="14"/>
      <c r="C269" s="14" t="s">
        <v>163</v>
      </c>
      <c r="D269" s="14"/>
      <c r="E269" s="14"/>
      <c r="F269" s="2"/>
      <c r="G269" s="11">
        <v>5264445</v>
      </c>
      <c r="H269" s="11">
        <v>5408827</v>
      </c>
      <c r="I269" s="11">
        <v>9494265</v>
      </c>
      <c r="J269" s="11">
        <v>7122623</v>
      </c>
      <c r="K269" s="11">
        <v>7299018</v>
      </c>
      <c r="L269" s="11">
        <v>6887607</v>
      </c>
      <c r="M269" s="11">
        <v>6911797</v>
      </c>
      <c r="N269" s="11">
        <v>7133914</v>
      </c>
      <c r="O269" s="11">
        <v>7309990</v>
      </c>
      <c r="P269" s="11">
        <v>8840030</v>
      </c>
      <c r="Q269" s="11">
        <v>9451950</v>
      </c>
      <c r="R269" s="11">
        <v>9788720</v>
      </c>
      <c r="S269" s="11">
        <v>10742470</v>
      </c>
      <c r="T269" s="11">
        <v>11120890</v>
      </c>
      <c r="U269" s="11">
        <v>14967760</v>
      </c>
      <c r="V269" s="11">
        <v>15797620</v>
      </c>
      <c r="W269" s="11">
        <v>16588090</v>
      </c>
      <c r="X269" s="11">
        <v>16520790</v>
      </c>
      <c r="Y269" s="86">
        <v>16789680</v>
      </c>
      <c r="Z269" s="86">
        <v>16997020</v>
      </c>
      <c r="AA269" s="86">
        <v>16810850</v>
      </c>
      <c r="AB269" s="86">
        <v>15534100</v>
      </c>
      <c r="AC269" s="86">
        <v>15159180</v>
      </c>
      <c r="AD269" s="86">
        <v>14852520</v>
      </c>
      <c r="AE269" s="86">
        <v>14531130</v>
      </c>
      <c r="AF269" s="86">
        <v>15206830</v>
      </c>
      <c r="AG269" s="86">
        <v>15702300</v>
      </c>
      <c r="AH269" s="86">
        <v>16074470</v>
      </c>
      <c r="AI269" s="13">
        <v>5.7153861293459673E-3</v>
      </c>
      <c r="AJ269" s="13">
        <v>2.3701623329066442E-2</v>
      </c>
    </row>
    <row r="270" spans="1:36" ht="10.5" customHeight="1" x14ac:dyDescent="0.2">
      <c r="A270" s="14"/>
      <c r="B270" s="14"/>
      <c r="C270" s="14" t="s">
        <v>164</v>
      </c>
      <c r="D270" s="14"/>
      <c r="E270" s="14"/>
      <c r="F270" s="2"/>
      <c r="G270" s="11">
        <v>6788701</v>
      </c>
      <c r="H270" s="11">
        <v>7233980</v>
      </c>
      <c r="I270" s="11">
        <v>7616621</v>
      </c>
      <c r="J270" s="11">
        <v>6921830</v>
      </c>
      <c r="K270" s="11">
        <v>9331999</v>
      </c>
      <c r="L270" s="11">
        <v>9006392</v>
      </c>
      <c r="M270" s="11">
        <v>9744080</v>
      </c>
      <c r="N270" s="11">
        <v>10646061</v>
      </c>
      <c r="O270" s="11">
        <v>11223160</v>
      </c>
      <c r="P270" s="11">
        <v>11158625</v>
      </c>
      <c r="Q270" s="11">
        <v>11266170</v>
      </c>
      <c r="R270" s="11">
        <v>11119899</v>
      </c>
      <c r="S270" s="11">
        <v>10884094</v>
      </c>
      <c r="T270" s="11">
        <v>10391953</v>
      </c>
      <c r="U270" s="11">
        <v>10120037</v>
      </c>
      <c r="V270" s="11">
        <v>9871324</v>
      </c>
      <c r="W270" s="11">
        <v>9476351</v>
      </c>
      <c r="X270" s="11">
        <v>8688639</v>
      </c>
      <c r="Y270" s="86">
        <v>8429435</v>
      </c>
      <c r="Z270" s="86">
        <v>9008013</v>
      </c>
      <c r="AA270" s="86">
        <v>9669153</v>
      </c>
      <c r="AB270" s="86">
        <v>10545248</v>
      </c>
      <c r="AC270" s="86">
        <v>11282970</v>
      </c>
      <c r="AD270" s="86">
        <v>11403238</v>
      </c>
      <c r="AE270" s="86">
        <v>11592092</v>
      </c>
      <c r="AF270" s="86">
        <v>11229840</v>
      </c>
      <c r="AG270" s="86">
        <v>11379337</v>
      </c>
      <c r="AH270" s="86">
        <v>12078571</v>
      </c>
      <c r="AI270" s="13">
        <v>2.2884175179706867E-2</v>
      </c>
      <c r="AJ270" s="13">
        <v>6.144769242707198E-2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356660</v>
      </c>
      <c r="P271" s="11">
        <v>372515</v>
      </c>
      <c r="Q271" s="11">
        <v>350450</v>
      </c>
      <c r="R271" s="11">
        <v>395020</v>
      </c>
      <c r="S271" s="11">
        <v>387490</v>
      </c>
      <c r="T271" s="11">
        <v>436620</v>
      </c>
      <c r="U271" s="11">
        <v>581640</v>
      </c>
      <c r="V271" s="11">
        <v>560760</v>
      </c>
      <c r="W271" s="11">
        <v>572660</v>
      </c>
      <c r="X271" s="11">
        <v>567010</v>
      </c>
      <c r="Y271" s="86">
        <v>641060</v>
      </c>
      <c r="Z271" s="86">
        <v>693810</v>
      </c>
      <c r="AA271" s="86">
        <v>664250</v>
      </c>
      <c r="AB271" s="86">
        <v>706460</v>
      </c>
      <c r="AC271" s="86">
        <v>672850</v>
      </c>
      <c r="AD271" s="86">
        <v>745639</v>
      </c>
      <c r="AE271" s="86">
        <v>757160</v>
      </c>
      <c r="AF271" s="86">
        <v>791070</v>
      </c>
      <c r="AG271" s="86">
        <v>866570</v>
      </c>
      <c r="AH271" s="86">
        <v>890670</v>
      </c>
      <c r="AI271" s="13">
        <v>3.9373264125839746E-2</v>
      </c>
      <c r="AJ271" s="13">
        <v>2.7810794280900563E-2</v>
      </c>
    </row>
    <row r="272" spans="1:36" ht="10.5" customHeight="1" x14ac:dyDescent="0.2">
      <c r="A272" s="14"/>
      <c r="B272" s="14"/>
      <c r="C272" s="14" t="s">
        <v>166</v>
      </c>
      <c r="D272" s="14"/>
      <c r="E272" s="14"/>
      <c r="F272" s="2"/>
      <c r="G272" s="11">
        <v>1727400</v>
      </c>
      <c r="H272" s="11">
        <v>3101850</v>
      </c>
      <c r="I272" s="11">
        <v>8864920</v>
      </c>
      <c r="J272" s="11">
        <v>13334890</v>
      </c>
      <c r="K272" s="11">
        <v>10076740</v>
      </c>
      <c r="L272" s="11">
        <v>10042730</v>
      </c>
      <c r="M272" s="11">
        <v>10042730</v>
      </c>
      <c r="N272" s="11">
        <v>10823980</v>
      </c>
      <c r="O272" s="11">
        <v>9611900</v>
      </c>
      <c r="P272" s="11">
        <v>9226630</v>
      </c>
      <c r="Q272" s="11">
        <v>8208930</v>
      </c>
      <c r="R272" s="11">
        <v>7946656</v>
      </c>
      <c r="S272" s="11">
        <v>7661810</v>
      </c>
      <c r="T272" s="11">
        <v>7482640</v>
      </c>
      <c r="U272" s="11">
        <v>7700380</v>
      </c>
      <c r="V272" s="11">
        <v>7968690</v>
      </c>
      <c r="W272" s="11">
        <v>7697680</v>
      </c>
      <c r="X272" s="11">
        <v>7370030</v>
      </c>
      <c r="Y272" s="86">
        <v>7167590</v>
      </c>
      <c r="Z272" s="86">
        <v>6691080</v>
      </c>
      <c r="AA272" s="86">
        <v>6440380</v>
      </c>
      <c r="AB272" s="86">
        <v>6739860</v>
      </c>
      <c r="AC272" s="86">
        <v>7139180</v>
      </c>
      <c r="AD272" s="86">
        <v>6685490</v>
      </c>
      <c r="AE272" s="86">
        <v>6791050</v>
      </c>
      <c r="AF272" s="86">
        <v>6767590</v>
      </c>
      <c r="AG272" s="86">
        <v>5382380</v>
      </c>
      <c r="AH272" s="86">
        <v>5427600</v>
      </c>
      <c r="AI272" s="13">
        <v>-3.5446858779630053E-2</v>
      </c>
      <c r="AJ272" s="13">
        <v>8.4014878176568736E-3</v>
      </c>
    </row>
    <row r="273" spans="1:43" ht="10.5" customHeight="1" x14ac:dyDescent="0.2">
      <c r="A273" s="14"/>
      <c r="B273" s="14"/>
      <c r="C273" s="14" t="s">
        <v>167</v>
      </c>
      <c r="D273" s="14"/>
      <c r="E273" s="14"/>
      <c r="F273" s="2"/>
      <c r="G273" s="11">
        <v>3458980</v>
      </c>
      <c r="H273" s="11">
        <v>2393090</v>
      </c>
      <c r="I273" s="11">
        <v>4525590</v>
      </c>
      <c r="J273" s="11">
        <v>6643030</v>
      </c>
      <c r="K273" s="11">
        <v>5579720</v>
      </c>
      <c r="L273" s="11">
        <v>5760690</v>
      </c>
      <c r="M273" s="11">
        <v>5760690</v>
      </c>
      <c r="N273" s="11">
        <v>5895550</v>
      </c>
      <c r="O273" s="11">
        <v>5949750</v>
      </c>
      <c r="P273" s="11">
        <v>6040330</v>
      </c>
      <c r="Q273" s="11">
        <v>6362120</v>
      </c>
      <c r="R273" s="11">
        <v>6332970</v>
      </c>
      <c r="S273" s="11">
        <v>6579930</v>
      </c>
      <c r="T273" s="11">
        <v>6574610</v>
      </c>
      <c r="U273" s="11">
        <v>6645780</v>
      </c>
      <c r="V273" s="11">
        <v>6873420</v>
      </c>
      <c r="W273" s="11">
        <v>7101780</v>
      </c>
      <c r="X273" s="11">
        <v>7377300</v>
      </c>
      <c r="Y273" s="86">
        <v>7514800</v>
      </c>
      <c r="Z273" s="86">
        <v>7580020</v>
      </c>
      <c r="AA273" s="86">
        <v>7831850</v>
      </c>
      <c r="AB273" s="86">
        <v>8162760</v>
      </c>
      <c r="AC273" s="86">
        <v>8866370</v>
      </c>
      <c r="AD273" s="86">
        <v>8949850</v>
      </c>
      <c r="AE273" s="86">
        <v>9519310</v>
      </c>
      <c r="AF273" s="86">
        <v>9608170</v>
      </c>
      <c r="AG273" s="86">
        <v>9668100</v>
      </c>
      <c r="AH273" s="86">
        <v>9582350</v>
      </c>
      <c r="AI273" s="13">
        <v>2.7083692245779334E-2</v>
      </c>
      <c r="AJ273" s="13">
        <v>-8.8693745410163317E-3</v>
      </c>
    </row>
    <row r="274" spans="1:43" ht="10.5" customHeight="1" x14ac:dyDescent="0.2">
      <c r="A274" s="14"/>
      <c r="B274" s="14"/>
      <c r="C274" s="14" t="s">
        <v>168</v>
      </c>
      <c r="D274" s="14"/>
      <c r="E274" s="14"/>
      <c r="F274" s="2"/>
      <c r="G274" s="11">
        <v>1337850</v>
      </c>
      <c r="H274" s="11">
        <v>668710</v>
      </c>
      <c r="I274" s="11">
        <v>1032640</v>
      </c>
      <c r="J274" s="11">
        <v>1016430</v>
      </c>
      <c r="K274" s="11">
        <v>1037560</v>
      </c>
      <c r="L274" s="11">
        <v>1196980</v>
      </c>
      <c r="M274" s="11">
        <v>1193410</v>
      </c>
      <c r="N274" s="11">
        <v>1544790</v>
      </c>
      <c r="O274" s="11">
        <v>1647990</v>
      </c>
      <c r="P274" s="11">
        <v>1377530</v>
      </c>
      <c r="Q274" s="11">
        <v>1584120</v>
      </c>
      <c r="R274" s="11">
        <v>1406330</v>
      </c>
      <c r="S274" s="11">
        <v>1452870</v>
      </c>
      <c r="T274" s="11">
        <v>1478590</v>
      </c>
      <c r="U274" s="11">
        <v>1218365</v>
      </c>
      <c r="V274" s="11">
        <v>1257480</v>
      </c>
      <c r="W274" s="11">
        <v>1286220</v>
      </c>
      <c r="X274" s="11">
        <v>1409545</v>
      </c>
      <c r="Y274" s="86">
        <v>1393590</v>
      </c>
      <c r="Z274" s="86">
        <v>1449990</v>
      </c>
      <c r="AA274" s="86">
        <v>1370220</v>
      </c>
      <c r="AB274" s="86">
        <v>1463410</v>
      </c>
      <c r="AC274" s="86">
        <v>1517000</v>
      </c>
      <c r="AD274" s="86">
        <v>1563400</v>
      </c>
      <c r="AE274" s="86">
        <v>1614420</v>
      </c>
      <c r="AF274" s="86">
        <v>2023070</v>
      </c>
      <c r="AG274" s="86">
        <v>1798790</v>
      </c>
      <c r="AH274" s="86">
        <v>1805750</v>
      </c>
      <c r="AI274" s="13">
        <v>3.5655384632163001E-2</v>
      </c>
      <c r="AJ274" s="13">
        <v>3.8692676743811117E-3</v>
      </c>
    </row>
    <row r="275" spans="1:43" ht="10.5" customHeight="1" x14ac:dyDescent="0.2">
      <c r="A275" s="8"/>
      <c r="B275" s="8"/>
      <c r="C275" s="11" t="s">
        <v>169</v>
      </c>
      <c r="D275" s="80"/>
      <c r="E275" s="14"/>
      <c r="F275" s="2"/>
      <c r="G275" s="12">
        <v>0</v>
      </c>
      <c r="H275" s="12">
        <v>0</v>
      </c>
      <c r="I275" s="12">
        <v>0</v>
      </c>
      <c r="J275" s="12">
        <v>0</v>
      </c>
      <c r="K275" s="12">
        <v>0</v>
      </c>
      <c r="L275" s="12">
        <v>63168</v>
      </c>
      <c r="M275" s="12">
        <v>49870</v>
      </c>
      <c r="N275" s="12">
        <v>103926</v>
      </c>
      <c r="O275" s="12">
        <v>67719</v>
      </c>
      <c r="P275" s="12">
        <v>67660</v>
      </c>
      <c r="Q275" s="12">
        <v>77014</v>
      </c>
      <c r="R275" s="12">
        <v>65810</v>
      </c>
      <c r="S275" s="12">
        <v>65800</v>
      </c>
      <c r="T275" s="12">
        <v>73896</v>
      </c>
      <c r="U275" s="12">
        <v>866305</v>
      </c>
      <c r="V275" s="12">
        <v>962110</v>
      </c>
      <c r="W275" s="12">
        <v>400224</v>
      </c>
      <c r="X275" s="12">
        <v>474061</v>
      </c>
      <c r="Y275" s="86">
        <v>402950</v>
      </c>
      <c r="Z275" s="86">
        <v>717000</v>
      </c>
      <c r="AA275" s="86">
        <v>672000</v>
      </c>
      <c r="AB275" s="86">
        <v>705420</v>
      </c>
      <c r="AC275" s="86">
        <v>781440</v>
      </c>
      <c r="AD275" s="86">
        <v>787540</v>
      </c>
      <c r="AE275" s="86">
        <v>899000</v>
      </c>
      <c r="AF275" s="86">
        <v>930000</v>
      </c>
      <c r="AG275" s="86">
        <v>1103030</v>
      </c>
      <c r="AH275" s="86">
        <v>594430</v>
      </c>
      <c r="AI275" s="13">
        <v>-2.8128548183985247E-2</v>
      </c>
      <c r="AJ275" s="13">
        <v>-0.46109353326745417</v>
      </c>
    </row>
    <row r="276" spans="1:43" ht="10.5" customHeight="1" x14ac:dyDescent="0.2">
      <c r="A276" s="8"/>
      <c r="B276" s="8"/>
      <c r="C276" s="11" t="s">
        <v>170</v>
      </c>
      <c r="D276" s="80"/>
      <c r="E276" s="14"/>
      <c r="F276" s="2"/>
      <c r="G276" s="12">
        <v>0</v>
      </c>
      <c r="H276" s="12">
        <v>0</v>
      </c>
      <c r="I276" s="12">
        <v>0</v>
      </c>
      <c r="J276" s="12">
        <v>0</v>
      </c>
      <c r="K276" s="12">
        <v>0</v>
      </c>
      <c r="L276" s="12">
        <v>0</v>
      </c>
      <c r="M276" s="12">
        <v>105620</v>
      </c>
      <c r="N276" s="12">
        <v>214196</v>
      </c>
      <c r="O276" s="12">
        <v>186026</v>
      </c>
      <c r="P276" s="12">
        <v>42395</v>
      </c>
      <c r="Q276" s="12">
        <v>138313</v>
      </c>
      <c r="R276" s="12">
        <v>115327</v>
      </c>
      <c r="S276" s="12">
        <v>115327</v>
      </c>
      <c r="T276" s="12">
        <v>63560</v>
      </c>
      <c r="U276" s="12">
        <v>1603250</v>
      </c>
      <c r="V276" s="12">
        <v>1671280</v>
      </c>
      <c r="W276" s="12">
        <v>1676318</v>
      </c>
      <c r="X276" s="12">
        <v>2209903</v>
      </c>
      <c r="Y276" s="86">
        <v>2158819</v>
      </c>
      <c r="Z276" s="86">
        <v>1762280</v>
      </c>
      <c r="AA276" s="86">
        <v>2143460</v>
      </c>
      <c r="AB276" s="86">
        <v>2130060</v>
      </c>
      <c r="AC276" s="86">
        <v>2442940</v>
      </c>
      <c r="AD276" s="86">
        <v>2328720</v>
      </c>
      <c r="AE276" s="86">
        <v>2272888</v>
      </c>
      <c r="AF276" s="86">
        <v>1018709</v>
      </c>
      <c r="AG276" s="86">
        <v>921821</v>
      </c>
      <c r="AH276" s="86">
        <v>1084097</v>
      </c>
      <c r="AI276" s="13">
        <v>-0.10646263597259453</v>
      </c>
      <c r="AJ276" s="13">
        <v>0.17603851506962848</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327.54901960784315</v>
      </c>
      <c r="H279" s="93">
        <v>334.1</v>
      </c>
      <c r="I279" s="93">
        <v>320.39999999999998</v>
      </c>
      <c r="J279" s="93">
        <v>317.2</v>
      </c>
      <c r="K279" s="93">
        <v>316.10000000000002</v>
      </c>
      <c r="L279" s="93">
        <v>324</v>
      </c>
      <c r="M279" s="93">
        <v>329.42500000000001</v>
      </c>
      <c r="N279" s="93">
        <v>335.4</v>
      </c>
      <c r="O279" s="93">
        <v>333.35</v>
      </c>
      <c r="P279" s="93">
        <v>342.76</v>
      </c>
      <c r="Q279" s="93">
        <v>359.24</v>
      </c>
      <c r="R279" s="93">
        <v>363.16</v>
      </c>
      <c r="S279" s="93">
        <v>352.16</v>
      </c>
      <c r="T279" s="93">
        <v>332.65</v>
      </c>
      <c r="U279" s="93">
        <v>333.69499999999999</v>
      </c>
      <c r="V279" s="93">
        <v>341.19499999999999</v>
      </c>
      <c r="W279" s="93">
        <v>352.06000000000006</v>
      </c>
      <c r="X279" s="93">
        <v>352.86250000000007</v>
      </c>
      <c r="Y279" s="93">
        <v>357.2525</v>
      </c>
      <c r="Z279" s="93">
        <v>358.3</v>
      </c>
      <c r="AA279" s="93">
        <v>365.9</v>
      </c>
      <c r="AB279" s="93">
        <v>343.51600074266491</v>
      </c>
      <c r="AC279" s="93">
        <v>341.73838460904904</v>
      </c>
      <c r="AD279" s="93">
        <v>343.38517649022526</v>
      </c>
      <c r="AE279" s="93">
        <v>346.83898882393419</v>
      </c>
      <c r="AF279" s="93">
        <v>347.86355119451241</v>
      </c>
      <c r="AG279" s="93">
        <v>352.79416054566707</v>
      </c>
      <c r="AH279" s="93">
        <v>383.72408233814753</v>
      </c>
      <c r="AI279" s="10">
        <v>1.8619566451451686E-2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B4FA0-9410-405D-AA12-0FF45FD02670}">
  <sheetPr codeName="Sheet21"/>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855468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244</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35170558</v>
      </c>
      <c r="H5" s="5">
        <v>35723171</v>
      </c>
      <c r="I5" s="5">
        <v>39762913</v>
      </c>
      <c r="J5" s="5">
        <v>55303701</v>
      </c>
      <c r="K5" s="5">
        <f>SUM(K62,K119,K176)</f>
        <v>50450937</v>
      </c>
      <c r="L5" s="5">
        <v>51858385</v>
      </c>
      <c r="M5" s="5">
        <v>55281635</v>
      </c>
      <c r="N5" s="5">
        <f>SUM(N62,N119,N176)</f>
        <v>53450586</v>
      </c>
      <c r="O5" s="5">
        <f>SUM(O62,O119,O176)</f>
        <v>56050803.200000003</v>
      </c>
      <c r="P5" s="5">
        <f>SUM(P62,P119,P176)</f>
        <v>56472758</v>
      </c>
      <c r="Q5" s="5">
        <f>SUM(Q62,Q119,Q176)</f>
        <v>57019073.06418097</v>
      </c>
      <c r="R5" s="5">
        <f t="shared" ref="R5:AA5" si="0">SUM(R62,R119,R176,R233)</f>
        <v>59881967.760000005</v>
      </c>
      <c r="S5" s="5">
        <f t="shared" si="0"/>
        <v>60517072.859999999</v>
      </c>
      <c r="T5" s="5">
        <f t="shared" si="0"/>
        <v>66543558.640000001</v>
      </c>
      <c r="U5" s="5">
        <f t="shared" si="0"/>
        <v>73201951.420000002</v>
      </c>
      <c r="V5" s="5">
        <f t="shared" si="0"/>
        <v>76509784.090000004</v>
      </c>
      <c r="W5" s="5">
        <f t="shared" si="0"/>
        <v>75685482.430000007</v>
      </c>
      <c r="X5" s="5">
        <f t="shared" si="0"/>
        <v>76923788.349999994</v>
      </c>
      <c r="Y5" s="5">
        <f t="shared" si="0"/>
        <v>78962725.390000001</v>
      </c>
      <c r="Z5" s="5">
        <f t="shared" si="0"/>
        <v>78556888.300000012</v>
      </c>
      <c r="AA5" s="5">
        <f t="shared" si="0"/>
        <v>79896047.5</v>
      </c>
      <c r="AB5" s="5">
        <v>84556182</v>
      </c>
      <c r="AC5" s="5">
        <v>103795081.42561063</v>
      </c>
      <c r="AD5" s="5">
        <v>87526465</v>
      </c>
      <c r="AE5" s="5">
        <v>84816530.249528974</v>
      </c>
      <c r="AF5" s="5">
        <v>90465549</v>
      </c>
      <c r="AG5" s="5">
        <v>98232267.712347701</v>
      </c>
      <c r="AH5" s="5">
        <v>91012300</v>
      </c>
      <c r="AI5" s="10">
        <v>1.2338578697125957E-2</v>
      </c>
      <c r="AJ5" s="10">
        <v>-7.3498941646036722E-2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24400878</v>
      </c>
      <c r="H7" s="12">
        <v>24290352</v>
      </c>
      <c r="I7" s="12">
        <v>27444869</v>
      </c>
      <c r="J7" s="12">
        <v>39277681</v>
      </c>
      <c r="K7" s="12">
        <f>SUM(K64,K121,K178)</f>
        <v>33930226</v>
      </c>
      <c r="L7" s="12">
        <v>35327444</v>
      </c>
      <c r="M7" s="12">
        <v>38564932</v>
      </c>
      <c r="N7" s="12">
        <f t="shared" ref="N7:AA19" si="1">SUM(N64,N121,N178)</f>
        <v>35454675</v>
      </c>
      <c r="O7" s="12">
        <f t="shared" si="1"/>
        <v>36792839.299999997</v>
      </c>
      <c r="P7" s="12">
        <f t="shared" si="1"/>
        <v>37135216</v>
      </c>
      <c r="Q7" s="12">
        <f t="shared" si="1"/>
        <v>35957991.022966132</v>
      </c>
      <c r="R7" s="12">
        <f t="shared" si="1"/>
        <v>35930535.049999997</v>
      </c>
      <c r="S7" s="12">
        <f t="shared" si="1"/>
        <v>36053250.079999998</v>
      </c>
      <c r="T7" s="12">
        <f t="shared" si="1"/>
        <v>42697588.329999998</v>
      </c>
      <c r="U7" s="12">
        <f t="shared" si="1"/>
        <v>46499747.170000002</v>
      </c>
      <c r="V7" s="12">
        <f t="shared" si="1"/>
        <v>46233122.710000001</v>
      </c>
      <c r="W7" s="12">
        <f t="shared" si="1"/>
        <v>47860236.670000002</v>
      </c>
      <c r="X7" s="12">
        <f t="shared" si="1"/>
        <v>50401017.759999998</v>
      </c>
      <c r="Y7" s="12">
        <f t="shared" si="1"/>
        <v>51473442.859999999</v>
      </c>
      <c r="Z7" s="12">
        <f t="shared" si="1"/>
        <v>50955146.380000003</v>
      </c>
      <c r="AA7" s="12">
        <f t="shared" si="1"/>
        <v>54690741</v>
      </c>
      <c r="AB7" s="12">
        <v>58182972</v>
      </c>
      <c r="AC7" s="12">
        <v>74842215</v>
      </c>
      <c r="AD7" s="12">
        <v>59851943</v>
      </c>
      <c r="AE7" s="12">
        <v>58093367</v>
      </c>
      <c r="AF7" s="12">
        <v>60339642</v>
      </c>
      <c r="AG7" s="12">
        <v>67083735</v>
      </c>
      <c r="AH7" s="12">
        <v>62483675</v>
      </c>
      <c r="AI7" s="13">
        <v>1.1956343737865582E-2</v>
      </c>
      <c r="AJ7" s="13">
        <v>-6.8571912401717047E-2</v>
      </c>
    </row>
    <row r="8" spans="1:36" ht="10.5" customHeight="1" x14ac:dyDescent="0.2">
      <c r="A8" s="11"/>
      <c r="B8" s="11"/>
      <c r="C8" s="11" t="s">
        <v>36</v>
      </c>
      <c r="D8" s="11"/>
      <c r="E8" s="11"/>
      <c r="F8" s="2"/>
      <c r="G8" s="12">
        <v>21795658</v>
      </c>
      <c r="H8" s="12">
        <v>21542415</v>
      </c>
      <c r="I8" s="12">
        <v>23971084</v>
      </c>
      <c r="J8" s="12">
        <v>23941527</v>
      </c>
      <c r="K8" s="12">
        <f>SUM(K65,K122,K179)</f>
        <v>27823929</v>
      </c>
      <c r="L8" s="12">
        <v>29073565</v>
      </c>
      <c r="M8" s="12">
        <v>29688375</v>
      </c>
      <c r="N8" s="12">
        <f t="shared" si="1"/>
        <v>30315861</v>
      </c>
      <c r="O8" s="12">
        <f t="shared" si="1"/>
        <v>30664800.300000001</v>
      </c>
      <c r="P8" s="12">
        <f t="shared" si="1"/>
        <v>32624790</v>
      </c>
      <c r="Q8" s="12">
        <f t="shared" si="1"/>
        <v>32225887.154214662</v>
      </c>
      <c r="R8" s="12">
        <f t="shared" si="1"/>
        <v>32381035.050000001</v>
      </c>
      <c r="S8" s="12">
        <f t="shared" si="1"/>
        <v>32527833.079999998</v>
      </c>
      <c r="T8" s="12">
        <f t="shared" si="1"/>
        <v>37733946.619999997</v>
      </c>
      <c r="U8" s="12">
        <f t="shared" si="1"/>
        <v>37988361.060000002</v>
      </c>
      <c r="V8" s="12">
        <f t="shared" si="1"/>
        <v>38649841.010000005</v>
      </c>
      <c r="W8" s="12">
        <f t="shared" si="1"/>
        <v>39257317.539999999</v>
      </c>
      <c r="X8" s="12">
        <f t="shared" si="1"/>
        <v>41415686.469999999</v>
      </c>
      <c r="Y8" s="12">
        <f t="shared" si="1"/>
        <v>43088333.399999999</v>
      </c>
      <c r="Z8" s="12">
        <f t="shared" si="1"/>
        <v>43600171.380000003</v>
      </c>
      <c r="AA8" s="12">
        <f t="shared" si="1"/>
        <v>45566820</v>
      </c>
      <c r="AB8" s="12">
        <v>49131350</v>
      </c>
      <c r="AC8" s="12">
        <v>51752325</v>
      </c>
      <c r="AD8" s="12">
        <v>49618912</v>
      </c>
      <c r="AE8" s="12">
        <v>48769237</v>
      </c>
      <c r="AF8" s="12">
        <v>52643157</v>
      </c>
      <c r="AG8" s="12">
        <v>58144093</v>
      </c>
      <c r="AH8" s="12">
        <v>53465414</v>
      </c>
      <c r="AI8" s="13">
        <v>1.4189335298033789E-2</v>
      </c>
      <c r="AJ8" s="13">
        <v>-8.0466970221721404E-2</v>
      </c>
    </row>
    <row r="9" spans="1:36" ht="10.5" customHeight="1" x14ac:dyDescent="0.2">
      <c r="A9" s="11"/>
      <c r="B9" s="11"/>
      <c r="C9" s="11"/>
      <c r="D9" s="11" t="s">
        <v>37</v>
      </c>
      <c r="E9" s="11"/>
      <c r="F9" s="2"/>
      <c r="G9" s="12">
        <v>21524831</v>
      </c>
      <c r="H9" s="12">
        <v>21257648</v>
      </c>
      <c r="I9" s="12">
        <v>23672518</v>
      </c>
      <c r="J9" s="12">
        <v>23625590</v>
      </c>
      <c r="K9" s="12">
        <f>SUM(K66,K123,K180)</f>
        <v>27499638</v>
      </c>
      <c r="L9" s="12">
        <v>28369062</v>
      </c>
      <c r="M9" s="12">
        <v>29055879</v>
      </c>
      <c r="N9" s="12">
        <f t="shared" si="1"/>
        <v>29206690</v>
      </c>
      <c r="O9" s="12">
        <f t="shared" si="1"/>
        <v>29490828.560000002</v>
      </c>
      <c r="P9" s="12">
        <f t="shared" si="1"/>
        <v>31248638</v>
      </c>
      <c r="Q9" s="12">
        <f t="shared" si="1"/>
        <v>30959018.893578723</v>
      </c>
      <c r="R9" s="12">
        <f t="shared" si="1"/>
        <v>31102171.630000003</v>
      </c>
      <c r="S9" s="12">
        <f t="shared" si="1"/>
        <v>31164253.719999999</v>
      </c>
      <c r="T9" s="12">
        <f t="shared" si="1"/>
        <v>35882482.810000002</v>
      </c>
      <c r="U9" s="12">
        <f t="shared" si="1"/>
        <v>36270620.609999999</v>
      </c>
      <c r="V9" s="12">
        <f t="shared" si="1"/>
        <v>36515915.460000001</v>
      </c>
      <c r="W9" s="12">
        <f t="shared" si="1"/>
        <v>36915602.25</v>
      </c>
      <c r="X9" s="12">
        <f t="shared" si="1"/>
        <v>38889232.450000003</v>
      </c>
      <c r="Y9" s="12">
        <f t="shared" si="1"/>
        <v>40060345.82</v>
      </c>
      <c r="Z9" s="12">
        <f t="shared" si="1"/>
        <v>41307497.790000007</v>
      </c>
      <c r="AA9" s="12">
        <f t="shared" si="1"/>
        <v>43047615</v>
      </c>
      <c r="AB9" s="12">
        <v>47017195</v>
      </c>
      <c r="AC9" s="12">
        <v>49673706</v>
      </c>
      <c r="AD9" s="12">
        <v>47541701</v>
      </c>
      <c r="AE9" s="12">
        <v>46690453</v>
      </c>
      <c r="AF9" s="12">
        <v>50768490</v>
      </c>
      <c r="AG9" s="12">
        <v>56183360</v>
      </c>
      <c r="AH9" s="12">
        <v>52143922</v>
      </c>
      <c r="AI9" s="13">
        <v>1.7398663803774417E-2</v>
      </c>
      <c r="AJ9" s="13">
        <v>-7.1897408770141197E-2</v>
      </c>
    </row>
    <row r="10" spans="1:36" ht="10.5" customHeight="1" x14ac:dyDescent="0.2">
      <c r="A10" s="11"/>
      <c r="B10" s="11"/>
      <c r="C10" s="14"/>
      <c r="D10" s="11" t="s">
        <v>38</v>
      </c>
      <c r="E10" s="11"/>
      <c r="F10" s="2"/>
      <c r="G10" s="12">
        <v>95110</v>
      </c>
      <c r="H10" s="12">
        <v>98638</v>
      </c>
      <c r="I10" s="12">
        <v>102008</v>
      </c>
      <c r="J10" s="12">
        <v>97250</v>
      </c>
      <c r="K10" s="12">
        <f>SUM(K67,K124,K181)</f>
        <v>94461</v>
      </c>
      <c r="L10" s="12">
        <v>435933</v>
      </c>
      <c r="M10" s="12">
        <v>312471</v>
      </c>
      <c r="N10" s="12">
        <f t="shared" si="1"/>
        <v>654990</v>
      </c>
      <c r="O10" s="12">
        <f t="shared" si="1"/>
        <v>696821.35</v>
      </c>
      <c r="P10" s="12">
        <f t="shared" si="1"/>
        <v>600539</v>
      </c>
      <c r="Q10" s="12">
        <f t="shared" si="1"/>
        <v>570882</v>
      </c>
      <c r="R10" s="12">
        <f t="shared" si="1"/>
        <v>626419.31999999995</v>
      </c>
      <c r="S10" s="12">
        <f t="shared" si="1"/>
        <v>600538.94999999995</v>
      </c>
      <c r="T10" s="12">
        <f t="shared" si="1"/>
        <v>1010873.56</v>
      </c>
      <c r="U10" s="12">
        <f t="shared" si="1"/>
        <v>990589.54</v>
      </c>
      <c r="V10" s="12">
        <f t="shared" si="1"/>
        <v>1128325.3</v>
      </c>
      <c r="W10" s="12">
        <f t="shared" si="1"/>
        <v>1415899.99</v>
      </c>
      <c r="X10" s="12">
        <f t="shared" si="1"/>
        <v>1285651.69</v>
      </c>
      <c r="Y10" s="12">
        <f t="shared" si="1"/>
        <v>1697492</v>
      </c>
      <c r="Z10" s="12">
        <f t="shared" si="1"/>
        <v>1053333.18</v>
      </c>
      <c r="AA10" s="12">
        <f t="shared" si="1"/>
        <v>1384812</v>
      </c>
      <c r="AB10" s="12">
        <v>1037315</v>
      </c>
      <c r="AC10" s="12">
        <v>1014637</v>
      </c>
      <c r="AD10" s="12">
        <v>1093124</v>
      </c>
      <c r="AE10" s="12">
        <v>1071948</v>
      </c>
      <c r="AF10" s="12">
        <v>884567</v>
      </c>
      <c r="AG10" s="12">
        <v>918875</v>
      </c>
      <c r="AH10" s="12">
        <v>479952</v>
      </c>
      <c r="AI10" s="13">
        <v>-0.12054317289515903</v>
      </c>
      <c r="AJ10" s="13">
        <v>-0.47767433002312609</v>
      </c>
    </row>
    <row r="11" spans="1:36" ht="10.5" customHeight="1" x14ac:dyDescent="0.2">
      <c r="A11" s="11"/>
      <c r="B11" s="11"/>
      <c r="C11" s="14"/>
      <c r="D11" s="11" t="s">
        <v>39</v>
      </c>
      <c r="E11" s="11"/>
      <c r="F11" s="2"/>
      <c r="G11" s="12">
        <v>175717</v>
      </c>
      <c r="H11" s="12">
        <v>186129</v>
      </c>
      <c r="I11" s="12">
        <v>196558</v>
      </c>
      <c r="J11" s="12">
        <v>218687</v>
      </c>
      <c r="K11" s="12">
        <f>SUM(K68,K125,K182)</f>
        <v>229830</v>
      </c>
      <c r="L11" s="12">
        <v>268570</v>
      </c>
      <c r="M11" s="12">
        <v>320025</v>
      </c>
      <c r="N11" s="12">
        <f t="shared" si="1"/>
        <v>454181</v>
      </c>
      <c r="O11" s="12">
        <f t="shared" si="1"/>
        <v>477150.39</v>
      </c>
      <c r="P11" s="12">
        <f t="shared" si="1"/>
        <v>775613</v>
      </c>
      <c r="Q11" s="12">
        <f t="shared" si="1"/>
        <v>695986.2606359371</v>
      </c>
      <c r="R11" s="12">
        <f t="shared" si="1"/>
        <v>652444.1</v>
      </c>
      <c r="S11" s="12">
        <f t="shared" si="1"/>
        <v>763040.41</v>
      </c>
      <c r="T11" s="12">
        <f t="shared" si="1"/>
        <v>840590.25</v>
      </c>
      <c r="U11" s="12">
        <f t="shared" si="1"/>
        <v>727150.91</v>
      </c>
      <c r="V11" s="12">
        <f t="shared" si="1"/>
        <v>1005600.25</v>
      </c>
      <c r="W11" s="12">
        <f t="shared" si="1"/>
        <v>925815.3</v>
      </c>
      <c r="X11" s="12">
        <f t="shared" si="1"/>
        <v>1240802.33</v>
      </c>
      <c r="Y11" s="12">
        <f t="shared" si="1"/>
        <v>1330495.58</v>
      </c>
      <c r="Z11" s="12">
        <f t="shared" si="1"/>
        <v>1239340.4099999999</v>
      </c>
      <c r="AA11" s="12">
        <f t="shared" si="1"/>
        <v>1134393</v>
      </c>
      <c r="AB11" s="12">
        <v>1076840</v>
      </c>
      <c r="AC11" s="12">
        <v>1063982</v>
      </c>
      <c r="AD11" s="12">
        <v>984087</v>
      </c>
      <c r="AE11" s="12">
        <v>1006836</v>
      </c>
      <c r="AF11" s="12">
        <v>990100</v>
      </c>
      <c r="AG11" s="12">
        <v>1041858</v>
      </c>
      <c r="AH11" s="12">
        <v>841540</v>
      </c>
      <c r="AI11" s="13">
        <v>-4.0259259628025235E-2</v>
      </c>
      <c r="AJ11" s="13">
        <v>-0.19226996385303946</v>
      </c>
    </row>
    <row r="12" spans="1:36" ht="10.5" customHeight="1" x14ac:dyDescent="0.2">
      <c r="A12" s="11"/>
      <c r="B12" s="14"/>
      <c r="C12" s="11" t="s">
        <v>40</v>
      </c>
      <c r="D12" s="11"/>
      <c r="E12" s="11"/>
      <c r="F12" s="2"/>
      <c r="G12" s="12">
        <v>0</v>
      </c>
      <c r="H12" s="12">
        <v>0</v>
      </c>
      <c r="I12" s="12">
        <v>0</v>
      </c>
      <c r="J12" s="12">
        <v>0</v>
      </c>
      <c r="K12" s="12">
        <f>SUM(K69,K126,K199)</f>
        <v>0</v>
      </c>
      <c r="L12" s="12">
        <v>0</v>
      </c>
      <c r="M12" s="12">
        <v>0</v>
      </c>
      <c r="N12" s="12">
        <f t="shared" si="1"/>
        <v>0</v>
      </c>
      <c r="O12" s="12">
        <f t="shared" si="1"/>
        <v>0</v>
      </c>
      <c r="P12" s="12">
        <f t="shared" si="1"/>
        <v>0</v>
      </c>
      <c r="Q12" s="12">
        <f t="shared" si="1"/>
        <v>0</v>
      </c>
      <c r="R12" s="12">
        <f t="shared" si="1"/>
        <v>0</v>
      </c>
      <c r="S12" s="12">
        <f t="shared" si="1"/>
        <v>0</v>
      </c>
      <c r="T12" s="12">
        <f t="shared" si="1"/>
        <v>0</v>
      </c>
      <c r="U12" s="12">
        <f t="shared" si="1"/>
        <v>1956466.11</v>
      </c>
      <c r="V12" s="12">
        <f t="shared" si="1"/>
        <v>1456565.7</v>
      </c>
      <c r="W12" s="12">
        <f t="shared" si="1"/>
        <v>2047810.13</v>
      </c>
      <c r="X12" s="12">
        <f t="shared" si="1"/>
        <v>2215748.29</v>
      </c>
      <c r="Y12" s="12">
        <f t="shared" si="1"/>
        <v>2096126.46</v>
      </c>
      <c r="Z12" s="12">
        <f t="shared" si="1"/>
        <v>3000544</v>
      </c>
      <c r="AA12" s="12">
        <f t="shared" si="1"/>
        <v>4608082</v>
      </c>
      <c r="AB12" s="12">
        <v>4900842</v>
      </c>
      <c r="AC12" s="12">
        <v>5012634</v>
      </c>
      <c r="AD12" s="12">
        <v>5608008</v>
      </c>
      <c r="AE12" s="12">
        <v>5353620</v>
      </c>
      <c r="AF12" s="12">
        <v>4139866</v>
      </c>
      <c r="AG12" s="12">
        <v>4223612</v>
      </c>
      <c r="AH12" s="12">
        <v>4252513</v>
      </c>
      <c r="AI12" s="13">
        <v>-2.3372029881771783E-2</v>
      </c>
      <c r="AJ12" s="13">
        <v>6.8427213484571975E-3</v>
      </c>
    </row>
    <row r="13" spans="1:36" ht="10.5" customHeight="1" x14ac:dyDescent="0.2">
      <c r="A13" s="11"/>
      <c r="B13" s="14"/>
      <c r="C13" s="11" t="s">
        <v>41</v>
      </c>
      <c r="D13" s="11"/>
      <c r="E13" s="11"/>
      <c r="F13" s="2"/>
      <c r="G13" s="12">
        <v>0</v>
      </c>
      <c r="H13" s="12">
        <v>0</v>
      </c>
      <c r="I13" s="12">
        <v>0</v>
      </c>
      <c r="J13" s="12">
        <v>0</v>
      </c>
      <c r="K13" s="12">
        <f t="shared" ref="K13:K20" si="2">SUM(K70,K127,K183)</f>
        <v>0</v>
      </c>
      <c r="L13" s="12">
        <v>0</v>
      </c>
      <c r="M13" s="12">
        <v>0</v>
      </c>
      <c r="N13" s="12">
        <f t="shared" si="1"/>
        <v>0</v>
      </c>
      <c r="O13" s="12">
        <f t="shared" si="1"/>
        <v>0</v>
      </c>
      <c r="P13" s="12">
        <f t="shared" si="1"/>
        <v>0</v>
      </c>
      <c r="Q13" s="12">
        <f t="shared" si="1"/>
        <v>0</v>
      </c>
      <c r="R13" s="12">
        <f t="shared" si="1"/>
        <v>0</v>
      </c>
      <c r="S13" s="12">
        <f t="shared" si="1"/>
        <v>0</v>
      </c>
      <c r="T13" s="12">
        <f t="shared" si="1"/>
        <v>0</v>
      </c>
      <c r="U13" s="12">
        <f t="shared" si="1"/>
        <v>0</v>
      </c>
      <c r="V13" s="12">
        <f t="shared" si="1"/>
        <v>0</v>
      </c>
      <c r="W13" s="12">
        <f t="shared" si="1"/>
        <v>0</v>
      </c>
      <c r="X13" s="12">
        <f t="shared" si="1"/>
        <v>0</v>
      </c>
      <c r="Y13" s="12">
        <f t="shared" si="1"/>
        <v>0</v>
      </c>
      <c r="Z13" s="12">
        <f t="shared" si="1"/>
        <v>0</v>
      </c>
      <c r="AA13" s="12">
        <f t="shared" si="1"/>
        <v>0</v>
      </c>
      <c r="AB13" s="12">
        <v>0</v>
      </c>
      <c r="AC13" s="12">
        <v>0</v>
      </c>
      <c r="AD13" s="12">
        <v>9190</v>
      </c>
      <c r="AE13" s="12">
        <v>13492</v>
      </c>
      <c r="AF13" s="12">
        <v>13496</v>
      </c>
      <c r="AG13" s="12">
        <v>13993</v>
      </c>
      <c r="AH13" s="12">
        <v>10994</v>
      </c>
      <c r="AI13" s="13" t="s">
        <v>246</v>
      </c>
      <c r="AJ13" s="13">
        <v>-0.21432144643750448</v>
      </c>
    </row>
    <row r="14" spans="1:36" ht="10.5" customHeight="1" x14ac:dyDescent="0.2">
      <c r="A14" s="11"/>
      <c r="B14" s="14"/>
      <c r="C14" s="11" t="s">
        <v>42</v>
      </c>
      <c r="D14" s="11"/>
      <c r="E14" s="11"/>
      <c r="F14" s="2"/>
      <c r="G14" s="12">
        <v>0</v>
      </c>
      <c r="H14" s="12">
        <v>0</v>
      </c>
      <c r="I14" s="12">
        <v>0</v>
      </c>
      <c r="J14" s="12">
        <v>0</v>
      </c>
      <c r="K14" s="12">
        <f t="shared" si="2"/>
        <v>0</v>
      </c>
      <c r="L14" s="12">
        <v>1560</v>
      </c>
      <c r="M14" s="12">
        <v>1655</v>
      </c>
      <c r="N14" s="12">
        <f t="shared" si="1"/>
        <v>45287</v>
      </c>
      <c r="O14" s="12">
        <f t="shared" si="1"/>
        <v>29004</v>
      </c>
      <c r="P14" s="12">
        <f t="shared" si="1"/>
        <v>28969</v>
      </c>
      <c r="Q14" s="12">
        <f t="shared" si="1"/>
        <v>28993</v>
      </c>
      <c r="R14" s="12">
        <f t="shared" si="1"/>
        <v>29101</v>
      </c>
      <c r="S14" s="12">
        <f t="shared" si="1"/>
        <v>29236</v>
      </c>
      <c r="T14" s="12">
        <f t="shared" si="1"/>
        <v>1487</v>
      </c>
      <c r="U14" s="12">
        <f t="shared" si="1"/>
        <v>24612</v>
      </c>
      <c r="V14" s="12">
        <f t="shared" si="1"/>
        <v>28861</v>
      </c>
      <c r="W14" s="12">
        <f t="shared" si="1"/>
        <v>25379</v>
      </c>
      <c r="X14" s="12">
        <f t="shared" si="1"/>
        <v>25767</v>
      </c>
      <c r="Y14" s="12">
        <f t="shared" si="1"/>
        <v>26735</v>
      </c>
      <c r="Z14" s="12">
        <f t="shared" si="1"/>
        <v>27955</v>
      </c>
      <c r="AA14" s="12">
        <f t="shared" si="1"/>
        <v>26794</v>
      </c>
      <c r="AB14" s="12">
        <v>29994</v>
      </c>
      <c r="AC14" s="12">
        <v>32029</v>
      </c>
      <c r="AD14" s="12">
        <v>33654</v>
      </c>
      <c r="AE14" s="12">
        <v>0</v>
      </c>
      <c r="AF14" s="12">
        <v>348</v>
      </c>
      <c r="AG14" s="12">
        <v>35384</v>
      </c>
      <c r="AH14" s="12">
        <v>31921</v>
      </c>
      <c r="AI14" s="13">
        <v>1.0431825815581108E-2</v>
      </c>
      <c r="AJ14" s="13">
        <v>-9.7869093375536967E-2</v>
      </c>
    </row>
    <row r="15" spans="1:36" ht="10.5" customHeight="1" x14ac:dyDescent="0.2">
      <c r="A15" s="11"/>
      <c r="B15" s="14"/>
      <c r="C15" s="11" t="s">
        <v>43</v>
      </c>
      <c r="D15" s="11"/>
      <c r="E15" s="11"/>
      <c r="F15" s="2"/>
      <c r="G15" s="12">
        <v>0</v>
      </c>
      <c r="H15" s="12">
        <v>0</v>
      </c>
      <c r="I15" s="12">
        <v>0</v>
      </c>
      <c r="J15" s="12">
        <v>0</v>
      </c>
      <c r="K15" s="12">
        <f t="shared" si="2"/>
        <v>1458</v>
      </c>
      <c r="L15" s="12">
        <v>0</v>
      </c>
      <c r="M15" s="12">
        <v>0</v>
      </c>
      <c r="N15" s="12">
        <f t="shared" si="1"/>
        <v>0</v>
      </c>
      <c r="O15" s="12">
        <f t="shared" si="1"/>
        <v>0</v>
      </c>
      <c r="P15" s="12">
        <f t="shared" si="1"/>
        <v>0</v>
      </c>
      <c r="Q15" s="12">
        <f t="shared" si="1"/>
        <v>0</v>
      </c>
      <c r="R15" s="12">
        <f t="shared" si="1"/>
        <v>0</v>
      </c>
      <c r="S15" s="12">
        <f t="shared" si="1"/>
        <v>0</v>
      </c>
      <c r="T15" s="12">
        <f t="shared" si="1"/>
        <v>0</v>
      </c>
      <c r="U15" s="12">
        <f t="shared" si="1"/>
        <v>0</v>
      </c>
      <c r="V15" s="12">
        <f t="shared" si="1"/>
        <v>0</v>
      </c>
      <c r="W15" s="12">
        <f t="shared" si="1"/>
        <v>1541319</v>
      </c>
      <c r="X15" s="12">
        <f t="shared" si="1"/>
        <v>1812815</v>
      </c>
      <c r="Y15" s="12">
        <f t="shared" si="1"/>
        <v>1999954</v>
      </c>
      <c r="Z15" s="12">
        <f t="shared" si="1"/>
        <v>0</v>
      </c>
      <c r="AA15" s="12">
        <f t="shared" si="1"/>
        <v>0</v>
      </c>
      <c r="AB15" s="12">
        <v>0</v>
      </c>
      <c r="AC15" s="12">
        <v>0</v>
      </c>
      <c r="AD15" s="12">
        <v>0</v>
      </c>
      <c r="AE15" s="12">
        <v>0</v>
      </c>
      <c r="AF15" s="12">
        <v>0</v>
      </c>
      <c r="AG15" s="12">
        <v>2</v>
      </c>
      <c r="AH15" s="12">
        <v>0</v>
      </c>
      <c r="AI15" s="13" t="s">
        <v>246</v>
      </c>
      <c r="AJ15" s="13" t="s">
        <v>246</v>
      </c>
    </row>
    <row r="16" spans="1:36" ht="10.5" customHeight="1" x14ac:dyDescent="0.2">
      <c r="A16" s="11"/>
      <c r="B16" s="14"/>
      <c r="C16" s="11" t="s">
        <v>44</v>
      </c>
      <c r="D16" s="15"/>
      <c r="E16" s="11"/>
      <c r="F16" s="2"/>
      <c r="G16" s="12">
        <v>2605220</v>
      </c>
      <c r="H16" s="12">
        <v>2747937</v>
      </c>
      <c r="I16" s="12">
        <v>3473785</v>
      </c>
      <c r="J16" s="12">
        <v>15336154</v>
      </c>
      <c r="K16" s="12">
        <f t="shared" si="2"/>
        <v>5402477</v>
      </c>
      <c r="L16" s="12">
        <v>6252319</v>
      </c>
      <c r="M16" s="12">
        <v>8874902</v>
      </c>
      <c r="N16" s="12">
        <f t="shared" si="1"/>
        <v>5093527</v>
      </c>
      <c r="O16" s="12">
        <f t="shared" si="1"/>
        <v>6099035</v>
      </c>
      <c r="P16" s="12">
        <f t="shared" si="1"/>
        <v>4481457</v>
      </c>
      <c r="Q16" s="12">
        <f t="shared" si="1"/>
        <v>3703110.8687514658</v>
      </c>
      <c r="R16" s="12">
        <f t="shared" si="1"/>
        <v>3520399</v>
      </c>
      <c r="S16" s="12">
        <f t="shared" si="1"/>
        <v>3496181</v>
      </c>
      <c r="T16" s="12">
        <f t="shared" si="1"/>
        <v>4962154.71</v>
      </c>
      <c r="U16" s="12">
        <f t="shared" si="1"/>
        <v>6530308</v>
      </c>
      <c r="V16" s="12">
        <f t="shared" si="1"/>
        <v>6097855</v>
      </c>
      <c r="W16" s="12">
        <f t="shared" si="1"/>
        <v>4988411</v>
      </c>
      <c r="X16" s="12">
        <f t="shared" si="1"/>
        <v>4931001</v>
      </c>
      <c r="Y16" s="12">
        <f t="shared" si="1"/>
        <v>4262294</v>
      </c>
      <c r="Z16" s="12">
        <f t="shared" si="1"/>
        <v>4326476</v>
      </c>
      <c r="AA16" s="12">
        <f t="shared" si="1"/>
        <v>4489045</v>
      </c>
      <c r="AB16" s="12">
        <v>4120786</v>
      </c>
      <c r="AC16" s="12">
        <v>18045227</v>
      </c>
      <c r="AD16" s="12">
        <v>4582179</v>
      </c>
      <c r="AE16" s="12">
        <v>3957018</v>
      </c>
      <c r="AF16" s="12">
        <v>3542775</v>
      </c>
      <c r="AG16" s="12">
        <v>4666651</v>
      </c>
      <c r="AH16" s="12">
        <v>4722833</v>
      </c>
      <c r="AI16" s="13">
        <v>2.2987721980781917E-2</v>
      </c>
      <c r="AJ16" s="13">
        <v>1.2039040416778541E-2</v>
      </c>
    </row>
    <row r="17" spans="1:36" ht="10.5" customHeight="1" x14ac:dyDescent="0.2">
      <c r="A17" s="11"/>
      <c r="B17" s="14"/>
      <c r="C17" s="11"/>
      <c r="D17" s="15" t="s">
        <v>45</v>
      </c>
      <c r="E17" s="11"/>
      <c r="F17" s="2"/>
      <c r="G17" s="12">
        <v>160357</v>
      </c>
      <c r="H17" s="12">
        <v>156622</v>
      </c>
      <c r="I17" s="12">
        <v>256913</v>
      </c>
      <c r="J17" s="12">
        <v>358796</v>
      </c>
      <c r="K17" s="12">
        <f t="shared" si="2"/>
        <v>869804</v>
      </c>
      <c r="L17" s="12">
        <v>568126</v>
      </c>
      <c r="M17" s="12">
        <v>470261</v>
      </c>
      <c r="N17" s="12">
        <f t="shared" si="1"/>
        <v>520296</v>
      </c>
      <c r="O17" s="12">
        <f t="shared" si="1"/>
        <v>750548</v>
      </c>
      <c r="P17" s="12">
        <f t="shared" si="1"/>
        <v>603257</v>
      </c>
      <c r="Q17" s="12">
        <f t="shared" si="1"/>
        <v>535382.79188450938</v>
      </c>
      <c r="R17" s="12">
        <f t="shared" si="1"/>
        <v>258556</v>
      </c>
      <c r="S17" s="12">
        <f t="shared" si="1"/>
        <v>194147</v>
      </c>
      <c r="T17" s="12">
        <f t="shared" si="1"/>
        <v>634850</v>
      </c>
      <c r="U17" s="12">
        <f t="shared" si="1"/>
        <v>650437</v>
      </c>
      <c r="V17" s="12">
        <f t="shared" si="1"/>
        <v>667567</v>
      </c>
      <c r="W17" s="12">
        <f t="shared" si="1"/>
        <v>649946</v>
      </c>
      <c r="X17" s="12">
        <f t="shared" si="1"/>
        <v>642306</v>
      </c>
      <c r="Y17" s="12">
        <f t="shared" si="1"/>
        <v>943399</v>
      </c>
      <c r="Z17" s="12">
        <f t="shared" si="1"/>
        <v>694135</v>
      </c>
      <c r="AA17" s="12">
        <f t="shared" si="1"/>
        <v>688188</v>
      </c>
      <c r="AB17" s="12">
        <v>625962</v>
      </c>
      <c r="AC17" s="12">
        <v>751500</v>
      </c>
      <c r="AD17" s="12">
        <v>687037</v>
      </c>
      <c r="AE17" s="12">
        <v>312711</v>
      </c>
      <c r="AF17" s="12">
        <v>266424</v>
      </c>
      <c r="AG17" s="12">
        <v>849285</v>
      </c>
      <c r="AH17" s="12">
        <v>823096</v>
      </c>
      <c r="AI17" s="13">
        <v>4.6687618769799544E-2</v>
      </c>
      <c r="AJ17" s="13">
        <v>-3.083652719640639E-2</v>
      </c>
    </row>
    <row r="18" spans="1:36" ht="10.5" customHeight="1" x14ac:dyDescent="0.2">
      <c r="A18" s="11"/>
      <c r="B18" s="14"/>
      <c r="C18" s="11"/>
      <c r="D18" s="15" t="s">
        <v>46</v>
      </c>
      <c r="E18" s="11"/>
      <c r="F18" s="2"/>
      <c r="G18" s="12">
        <v>1650638</v>
      </c>
      <c r="H18" s="12">
        <v>1714260</v>
      </c>
      <c r="I18" s="12">
        <v>2119445</v>
      </c>
      <c r="J18" s="12">
        <v>2130284</v>
      </c>
      <c r="K18" s="12">
        <f t="shared" si="2"/>
        <v>2818995</v>
      </c>
      <c r="L18" s="12">
        <v>2760106</v>
      </c>
      <c r="M18" s="12">
        <v>2857046</v>
      </c>
      <c r="N18" s="12">
        <f t="shared" si="1"/>
        <v>2768119</v>
      </c>
      <c r="O18" s="12">
        <f t="shared" si="1"/>
        <v>2811604</v>
      </c>
      <c r="P18" s="12">
        <f t="shared" si="1"/>
        <v>2339338</v>
      </c>
      <c r="Q18" s="12">
        <f t="shared" si="1"/>
        <v>2270086.2748008538</v>
      </c>
      <c r="R18" s="12">
        <f t="shared" si="1"/>
        <v>2047384</v>
      </c>
      <c r="S18" s="12">
        <f t="shared" si="1"/>
        <v>2044814</v>
      </c>
      <c r="T18" s="12">
        <f t="shared" si="1"/>
        <v>2208316</v>
      </c>
      <c r="U18" s="12">
        <f t="shared" si="1"/>
        <v>2272187</v>
      </c>
      <c r="V18" s="12">
        <f t="shared" si="1"/>
        <v>3482262</v>
      </c>
      <c r="W18" s="12">
        <f t="shared" si="1"/>
        <v>3240566</v>
      </c>
      <c r="X18" s="12">
        <f t="shared" si="1"/>
        <v>3284179</v>
      </c>
      <c r="Y18" s="12">
        <f t="shared" si="1"/>
        <v>2819242</v>
      </c>
      <c r="Z18" s="12">
        <f t="shared" si="1"/>
        <v>2700315</v>
      </c>
      <c r="AA18" s="12">
        <f t="shared" si="1"/>
        <v>2780426</v>
      </c>
      <c r="AB18" s="12">
        <v>2816655</v>
      </c>
      <c r="AC18" s="12">
        <v>2678881</v>
      </c>
      <c r="AD18" s="12">
        <v>2909568</v>
      </c>
      <c r="AE18" s="12">
        <v>2504433</v>
      </c>
      <c r="AF18" s="12">
        <v>2415158</v>
      </c>
      <c r="AG18" s="12">
        <v>2790559</v>
      </c>
      <c r="AH18" s="12">
        <v>2809222</v>
      </c>
      <c r="AI18" s="13">
        <v>-4.403087018962637E-4</v>
      </c>
      <c r="AJ18" s="13">
        <v>6.6879073332619023E-3</v>
      </c>
    </row>
    <row r="19" spans="1:36" ht="10.5" customHeight="1" x14ac:dyDescent="0.2">
      <c r="A19" s="11"/>
      <c r="B19" s="14"/>
      <c r="C19" s="11"/>
      <c r="D19" s="15" t="s">
        <v>47</v>
      </c>
      <c r="E19" s="11"/>
      <c r="F19" s="2"/>
      <c r="G19" s="12">
        <v>66949</v>
      </c>
      <c r="H19" s="12">
        <v>0</v>
      </c>
      <c r="I19" s="12">
        <v>0</v>
      </c>
      <c r="J19" s="12">
        <v>11493162</v>
      </c>
      <c r="K19" s="12">
        <f t="shared" si="2"/>
        <v>2084730</v>
      </c>
      <c r="L19" s="12">
        <v>1298448</v>
      </c>
      <c r="M19" s="12">
        <v>4280000</v>
      </c>
      <c r="N19" s="12">
        <f t="shared" si="1"/>
        <v>0</v>
      </c>
      <c r="O19" s="12">
        <f t="shared" si="1"/>
        <v>1000000</v>
      </c>
      <c r="P19" s="12">
        <f t="shared" si="1"/>
        <v>0</v>
      </c>
      <c r="Q19" s="12">
        <f t="shared" ref="Q19:AA20" si="3">SUM(Q76,Q133,Q190)</f>
        <v>0</v>
      </c>
      <c r="R19" s="12">
        <f t="shared" si="3"/>
        <v>0</v>
      </c>
      <c r="S19" s="12">
        <f t="shared" si="3"/>
        <v>0</v>
      </c>
      <c r="T19" s="12">
        <f t="shared" si="3"/>
        <v>825000</v>
      </c>
      <c r="U19" s="12">
        <f t="shared" si="3"/>
        <v>2011213</v>
      </c>
      <c r="V19" s="12">
        <f t="shared" si="3"/>
        <v>0</v>
      </c>
      <c r="W19" s="12">
        <f t="shared" si="3"/>
        <v>0</v>
      </c>
      <c r="X19" s="12">
        <f t="shared" si="3"/>
        <v>0</v>
      </c>
      <c r="Y19" s="12">
        <f t="shared" si="3"/>
        <v>0</v>
      </c>
      <c r="Z19" s="12">
        <f t="shared" si="3"/>
        <v>0</v>
      </c>
      <c r="AA19" s="12">
        <f t="shared" si="3"/>
        <v>8904</v>
      </c>
      <c r="AB19" s="12">
        <v>0</v>
      </c>
      <c r="AC19" s="12">
        <v>12516680</v>
      </c>
      <c r="AD19" s="12">
        <v>0</v>
      </c>
      <c r="AE19" s="12">
        <v>11280</v>
      </c>
      <c r="AF19" s="12">
        <v>19306</v>
      </c>
      <c r="AG19" s="12">
        <v>68503</v>
      </c>
      <c r="AH19" s="12">
        <v>157884</v>
      </c>
      <c r="AI19" s="13" t="s">
        <v>246</v>
      </c>
      <c r="AJ19" s="13">
        <v>1.304774973358831</v>
      </c>
    </row>
    <row r="20" spans="1:36" ht="10.5" customHeight="1" x14ac:dyDescent="0.2">
      <c r="A20" s="11"/>
      <c r="B20" s="11"/>
      <c r="C20" s="11"/>
      <c r="D20" s="11" t="s">
        <v>48</v>
      </c>
      <c r="E20" s="11"/>
      <c r="F20" s="2"/>
      <c r="G20" s="12">
        <v>727276</v>
      </c>
      <c r="H20" s="12">
        <v>877055</v>
      </c>
      <c r="I20" s="12">
        <v>1097427</v>
      </c>
      <c r="J20" s="12">
        <v>1353912</v>
      </c>
      <c r="K20" s="12">
        <f t="shared" si="2"/>
        <v>1678599</v>
      </c>
      <c r="L20" s="12">
        <v>1625639</v>
      </c>
      <c r="M20" s="12">
        <v>1267595</v>
      </c>
      <c r="N20" s="12">
        <f t="shared" ref="N20:V20" si="4">SUM(N77,N134,N191)</f>
        <v>1805112</v>
      </c>
      <c r="O20" s="12">
        <f t="shared" si="4"/>
        <v>1536883</v>
      </c>
      <c r="P20" s="12">
        <f t="shared" si="4"/>
        <v>1538862</v>
      </c>
      <c r="Q20" s="12">
        <f t="shared" si="4"/>
        <v>897641.80206610274</v>
      </c>
      <c r="R20" s="12">
        <f t="shared" si="4"/>
        <v>1214459</v>
      </c>
      <c r="S20" s="12">
        <f t="shared" si="4"/>
        <v>1257220</v>
      </c>
      <c r="T20" s="12">
        <f t="shared" si="4"/>
        <v>1293988.71</v>
      </c>
      <c r="U20" s="12">
        <f t="shared" si="4"/>
        <v>1596471</v>
      </c>
      <c r="V20" s="12">
        <f t="shared" si="4"/>
        <v>1948026</v>
      </c>
      <c r="W20" s="12">
        <f t="shared" si="3"/>
        <v>1097899</v>
      </c>
      <c r="X20" s="12">
        <f t="shared" si="3"/>
        <v>1004516</v>
      </c>
      <c r="Y20" s="12">
        <f t="shared" si="3"/>
        <v>499653</v>
      </c>
      <c r="Z20" s="12">
        <f t="shared" si="3"/>
        <v>932026</v>
      </c>
      <c r="AA20" s="12">
        <f t="shared" si="3"/>
        <v>1011527</v>
      </c>
      <c r="AB20" s="12">
        <v>678169</v>
      </c>
      <c r="AC20" s="12">
        <v>2098166</v>
      </c>
      <c r="AD20" s="12">
        <v>985574</v>
      </c>
      <c r="AE20" s="12">
        <v>1128594</v>
      </c>
      <c r="AF20" s="12">
        <v>841887</v>
      </c>
      <c r="AG20" s="12">
        <v>958304</v>
      </c>
      <c r="AH20" s="12">
        <v>932631</v>
      </c>
      <c r="AI20" s="13">
        <v>5.4537396605435662E-2</v>
      </c>
      <c r="AJ20" s="13">
        <v>-2.6790037399405615E-2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7760836</v>
      </c>
      <c r="H22" s="12">
        <v>7951961</v>
      </c>
      <c r="I22" s="12">
        <v>8809769</v>
      </c>
      <c r="J22" s="12">
        <v>11594705</v>
      </c>
      <c r="K22" s="12">
        <f>SUM(K79,K136,K193)</f>
        <v>12443221</v>
      </c>
      <c r="L22" s="12">
        <v>12657886</v>
      </c>
      <c r="M22" s="12">
        <v>12973629</v>
      </c>
      <c r="N22" s="12">
        <f t="shared" ref="N22:AA32" si="5">SUM(N79,N136,N193)</f>
        <v>14526555</v>
      </c>
      <c r="O22" s="12">
        <f t="shared" si="5"/>
        <v>15390860.9</v>
      </c>
      <c r="P22" s="12">
        <f t="shared" si="5"/>
        <v>14705300</v>
      </c>
      <c r="Q22" s="12">
        <f t="shared" si="5"/>
        <v>14729732.201815905</v>
      </c>
      <c r="R22" s="12">
        <f t="shared" si="5"/>
        <v>17202679.710000001</v>
      </c>
      <c r="S22" s="12">
        <f t="shared" si="5"/>
        <v>17773872.280000001</v>
      </c>
      <c r="T22" s="12">
        <f t="shared" si="5"/>
        <v>16950755.309999999</v>
      </c>
      <c r="U22" s="12">
        <f t="shared" si="5"/>
        <v>19175594.75</v>
      </c>
      <c r="V22" s="12">
        <f t="shared" si="5"/>
        <v>22725669.379999999</v>
      </c>
      <c r="W22" s="12">
        <f t="shared" si="5"/>
        <v>19766601.260000002</v>
      </c>
      <c r="X22" s="12">
        <f t="shared" si="5"/>
        <v>17133277.59</v>
      </c>
      <c r="Y22" s="12">
        <f t="shared" si="5"/>
        <v>16889744.030000001</v>
      </c>
      <c r="Z22" s="12">
        <f t="shared" si="5"/>
        <v>17072759.920000002</v>
      </c>
      <c r="AA22" s="12">
        <f t="shared" si="5"/>
        <v>17480727</v>
      </c>
      <c r="AB22" s="12">
        <v>18034254</v>
      </c>
      <c r="AC22" s="12">
        <v>20038031</v>
      </c>
      <c r="AD22" s="12">
        <v>19188938</v>
      </c>
      <c r="AE22" s="12">
        <v>18473470</v>
      </c>
      <c r="AF22" s="12">
        <v>21370728</v>
      </c>
      <c r="AG22" s="12">
        <v>22270540</v>
      </c>
      <c r="AH22" s="12">
        <v>19876119</v>
      </c>
      <c r="AI22" s="13">
        <v>1.6339725298829988E-2</v>
      </c>
      <c r="AJ22" s="13">
        <v>-0.10751517475552905</v>
      </c>
    </row>
    <row r="23" spans="1:36" ht="10.5" customHeight="1" x14ac:dyDescent="0.2">
      <c r="A23" s="11"/>
      <c r="B23" s="11"/>
      <c r="C23" s="11" t="s">
        <v>50</v>
      </c>
      <c r="D23" s="11"/>
      <c r="E23" s="11"/>
      <c r="F23" s="2"/>
      <c r="G23" s="12">
        <v>0</v>
      </c>
      <c r="H23" s="12">
        <v>0</v>
      </c>
      <c r="I23" s="12">
        <v>0</v>
      </c>
      <c r="J23" s="12">
        <v>1248048</v>
      </c>
      <c r="K23" s="12">
        <f>SUM(K80,K137,K193)</f>
        <v>1826333</v>
      </c>
      <c r="L23" s="12">
        <v>1338494</v>
      </c>
      <c r="M23" s="12">
        <v>1366176</v>
      </c>
      <c r="N23" s="12">
        <f t="shared" si="5"/>
        <v>1521043</v>
      </c>
      <c r="O23" s="12">
        <f t="shared" si="5"/>
        <v>1406492</v>
      </c>
      <c r="P23" s="12">
        <f t="shared" si="5"/>
        <v>1395634</v>
      </c>
      <c r="Q23" s="12">
        <f t="shared" si="5"/>
        <v>1395634</v>
      </c>
      <c r="R23" s="12">
        <f t="shared" si="5"/>
        <v>1395634</v>
      </c>
      <c r="S23" s="12">
        <f t="shared" si="5"/>
        <v>1395634</v>
      </c>
      <c r="T23" s="12">
        <f t="shared" si="5"/>
        <v>1395634</v>
      </c>
      <c r="U23" s="12">
        <f t="shared" si="5"/>
        <v>1395634</v>
      </c>
      <c r="V23" s="12">
        <f t="shared" si="5"/>
        <v>1395634</v>
      </c>
      <c r="W23" s="12">
        <f t="shared" si="5"/>
        <v>1395634</v>
      </c>
      <c r="X23" s="12">
        <f t="shared" si="5"/>
        <v>1395634</v>
      </c>
      <c r="Y23" s="12">
        <f t="shared" si="5"/>
        <v>1395634</v>
      </c>
      <c r="Z23" s="12">
        <f t="shared" si="5"/>
        <v>1395634</v>
      </c>
      <c r="AA23" s="12">
        <f t="shared" si="5"/>
        <v>1395634</v>
      </c>
      <c r="AB23" s="12">
        <v>1395634</v>
      </c>
      <c r="AC23" s="12">
        <v>1395634</v>
      </c>
      <c r="AD23" s="12">
        <v>1395634</v>
      </c>
      <c r="AE23" s="12">
        <v>1395634</v>
      </c>
      <c r="AF23" s="12">
        <v>1395634</v>
      </c>
      <c r="AG23" s="12">
        <v>1395634</v>
      </c>
      <c r="AH23" s="12">
        <v>1395634</v>
      </c>
      <c r="AI23" s="13">
        <v>0</v>
      </c>
      <c r="AJ23" s="13">
        <v>0</v>
      </c>
    </row>
    <row r="24" spans="1:36" ht="10.5" customHeight="1" x14ac:dyDescent="0.2">
      <c r="A24" s="11"/>
      <c r="B24" s="11"/>
      <c r="C24" s="11" t="s">
        <v>51</v>
      </c>
      <c r="D24" s="11"/>
      <c r="E24" s="11"/>
      <c r="F24" s="2"/>
      <c r="G24" s="12">
        <v>10865</v>
      </c>
      <c r="H24" s="12">
        <v>9478</v>
      </c>
      <c r="I24" s="12">
        <v>9765</v>
      </c>
      <c r="J24" s="12">
        <v>302086</v>
      </c>
      <c r="K24" s="12">
        <f>SUM(K81,K138,K198)</f>
        <v>437237</v>
      </c>
      <c r="L24" s="12">
        <v>351371</v>
      </c>
      <c r="M24" s="12">
        <v>348417</v>
      </c>
      <c r="N24" s="12">
        <f t="shared" si="5"/>
        <v>347020</v>
      </c>
      <c r="O24" s="12">
        <f t="shared" si="5"/>
        <v>699302.5</v>
      </c>
      <c r="P24" s="12">
        <f t="shared" si="5"/>
        <v>847822</v>
      </c>
      <c r="Q24" s="12">
        <f t="shared" si="5"/>
        <v>865214.85</v>
      </c>
      <c r="R24" s="12">
        <f t="shared" si="5"/>
        <v>915579.39</v>
      </c>
      <c r="S24" s="12">
        <f t="shared" si="5"/>
        <v>895896.58000000007</v>
      </c>
      <c r="T24" s="12">
        <f t="shared" si="5"/>
        <v>1116390.5900000001</v>
      </c>
      <c r="U24" s="12">
        <f t="shared" si="5"/>
        <v>1210396.4100000001</v>
      </c>
      <c r="V24" s="12">
        <f t="shared" si="5"/>
        <v>1250009.54</v>
      </c>
      <c r="W24" s="12">
        <f t="shared" si="5"/>
        <v>1287337.42</v>
      </c>
      <c r="X24" s="12">
        <f t="shared" si="5"/>
        <v>1326028.1000000001</v>
      </c>
      <c r="Y24" s="12">
        <f t="shared" si="5"/>
        <v>1317051.3199999998</v>
      </c>
      <c r="Z24" s="12">
        <f t="shared" si="5"/>
        <v>1383388.72</v>
      </c>
      <c r="AA24" s="12">
        <f t="shared" si="5"/>
        <v>1406411</v>
      </c>
      <c r="AB24" s="12">
        <v>1537938</v>
      </c>
      <c r="AC24" s="12">
        <v>1528817</v>
      </c>
      <c r="AD24" s="12">
        <v>1483904</v>
      </c>
      <c r="AE24" s="12">
        <v>1512919</v>
      </c>
      <c r="AF24" s="12">
        <v>1525904</v>
      </c>
      <c r="AG24" s="12">
        <v>1582017</v>
      </c>
      <c r="AH24" s="12">
        <v>1573564</v>
      </c>
      <c r="AI24" s="13">
        <v>3.824051795078498E-3</v>
      </c>
      <c r="AJ24" s="13">
        <v>-5.3431789923875659E-3</v>
      </c>
    </row>
    <row r="25" spans="1:36" ht="10.5" customHeight="1" x14ac:dyDescent="0.2">
      <c r="A25" s="11"/>
      <c r="B25" s="11"/>
      <c r="C25" s="11" t="s">
        <v>52</v>
      </c>
      <c r="D25" s="11"/>
      <c r="E25" s="11"/>
      <c r="F25" s="2"/>
      <c r="G25" s="12"/>
      <c r="H25" s="12"/>
      <c r="I25" s="12"/>
      <c r="J25" s="12"/>
      <c r="K25" s="12">
        <f>SUM(K82,K139,K199)</f>
        <v>0</v>
      </c>
      <c r="L25" s="12">
        <v>351371</v>
      </c>
      <c r="M25" s="12">
        <v>348417</v>
      </c>
      <c r="N25" s="12">
        <f t="shared" si="5"/>
        <v>0</v>
      </c>
      <c r="O25" s="12">
        <f t="shared" si="5"/>
        <v>0</v>
      </c>
      <c r="P25" s="12">
        <f t="shared" si="5"/>
        <v>0</v>
      </c>
      <c r="Q25" s="12">
        <f t="shared" si="5"/>
        <v>0</v>
      </c>
      <c r="R25" s="12">
        <f t="shared" si="5"/>
        <v>0</v>
      </c>
      <c r="S25" s="12">
        <f t="shared" si="5"/>
        <v>0</v>
      </c>
      <c r="T25" s="12">
        <f t="shared" si="5"/>
        <v>0</v>
      </c>
      <c r="U25" s="12">
        <f t="shared" si="5"/>
        <v>0</v>
      </c>
      <c r="V25" s="12">
        <f t="shared" si="5"/>
        <v>1944117</v>
      </c>
      <c r="W25" s="12">
        <f t="shared" si="5"/>
        <v>2173169</v>
      </c>
      <c r="X25" s="12">
        <f t="shared" si="5"/>
        <v>2327899</v>
      </c>
      <c r="Y25" s="12">
        <f t="shared" si="5"/>
        <v>2365885.8503236375</v>
      </c>
      <c r="Z25" s="12">
        <f t="shared" si="5"/>
        <v>2447360.4942540554</v>
      </c>
      <c r="AA25" s="12">
        <f t="shared" si="5"/>
        <v>2564735</v>
      </c>
      <c r="AB25" s="12">
        <v>2648765</v>
      </c>
      <c r="AC25" s="12">
        <v>2720580</v>
      </c>
      <c r="AD25" s="12">
        <v>2801274</v>
      </c>
      <c r="AE25" s="12">
        <v>2833263</v>
      </c>
      <c r="AF25" s="12">
        <v>2900044</v>
      </c>
      <c r="AG25" s="12">
        <v>3000416</v>
      </c>
      <c r="AH25" s="12">
        <v>3089645</v>
      </c>
      <c r="AI25" s="13">
        <v>2.5992514237919373E-2</v>
      </c>
      <c r="AJ25" s="13">
        <v>2.9738876209165661E-2</v>
      </c>
    </row>
    <row r="26" spans="1:36" ht="10.5" customHeight="1" x14ac:dyDescent="0.2">
      <c r="A26" s="11"/>
      <c r="B26" s="11"/>
      <c r="C26" s="11" t="s">
        <v>53</v>
      </c>
      <c r="D26" s="11"/>
      <c r="E26" s="11"/>
      <c r="F26" s="2"/>
      <c r="G26" s="12"/>
      <c r="H26" s="12"/>
      <c r="I26" s="12"/>
      <c r="J26" s="12"/>
      <c r="K26" s="12">
        <f>SUM(K83,K140,K200)</f>
        <v>389465</v>
      </c>
      <c r="L26" s="12">
        <v>351371</v>
      </c>
      <c r="M26" s="12">
        <v>348417</v>
      </c>
      <c r="N26" s="12">
        <f t="shared" si="5"/>
        <v>0</v>
      </c>
      <c r="O26" s="12">
        <f t="shared" si="5"/>
        <v>0</v>
      </c>
      <c r="P26" s="12">
        <f t="shared" si="5"/>
        <v>0</v>
      </c>
      <c r="Q26" s="12">
        <f t="shared" si="5"/>
        <v>0</v>
      </c>
      <c r="R26" s="12">
        <f t="shared" si="5"/>
        <v>0</v>
      </c>
      <c r="S26" s="12">
        <f t="shared" si="5"/>
        <v>0</v>
      </c>
      <c r="T26" s="12">
        <f t="shared" si="5"/>
        <v>0</v>
      </c>
      <c r="U26" s="12">
        <f t="shared" si="5"/>
        <v>0</v>
      </c>
      <c r="V26" s="12">
        <f t="shared" si="5"/>
        <v>555883</v>
      </c>
      <c r="W26" s="12">
        <f t="shared" si="5"/>
        <v>326831</v>
      </c>
      <c r="X26" s="12">
        <f t="shared" si="5"/>
        <v>172101</v>
      </c>
      <c r="Y26" s="12">
        <f t="shared" si="5"/>
        <v>134114.14967636252</v>
      </c>
      <c r="Z26" s="12">
        <f t="shared" si="5"/>
        <v>52639.505745944567</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687522</v>
      </c>
      <c r="H27" s="12">
        <v>694052</v>
      </c>
      <c r="I27" s="12">
        <v>823135</v>
      </c>
      <c r="J27" s="12">
        <v>974901</v>
      </c>
      <c r="K27" s="12">
        <f>SUM(K84,K141,K194)</f>
        <v>1138321</v>
      </c>
      <c r="L27" s="12">
        <v>1392356</v>
      </c>
      <c r="M27" s="12">
        <v>1485759</v>
      </c>
      <c r="N27" s="12">
        <f t="shared" si="5"/>
        <v>1450677</v>
      </c>
      <c r="O27" s="12">
        <f t="shared" si="5"/>
        <v>1557170.31</v>
      </c>
      <c r="P27" s="12">
        <f t="shared" si="5"/>
        <v>401593</v>
      </c>
      <c r="Q27" s="12">
        <f t="shared" si="5"/>
        <v>376315.89</v>
      </c>
      <c r="R27" s="12">
        <f t="shared" si="5"/>
        <v>349865.32</v>
      </c>
      <c r="S27" s="12">
        <f t="shared" si="5"/>
        <v>377970.82</v>
      </c>
      <c r="T27" s="12">
        <f t="shared" si="5"/>
        <v>1608213.69</v>
      </c>
      <c r="U27" s="12">
        <f t="shared" si="5"/>
        <v>1779034.95</v>
      </c>
      <c r="V27" s="12">
        <f t="shared" si="5"/>
        <v>1969520.41</v>
      </c>
      <c r="W27" s="12">
        <f t="shared" si="5"/>
        <v>1926388.74</v>
      </c>
      <c r="X27" s="12">
        <f t="shared" si="5"/>
        <v>1646106.13</v>
      </c>
      <c r="Y27" s="12">
        <f t="shared" si="5"/>
        <v>1627426.8900000001</v>
      </c>
      <c r="Z27" s="12">
        <f t="shared" si="5"/>
        <v>1278182.24</v>
      </c>
      <c r="AA27" s="12">
        <f t="shared" si="5"/>
        <v>1506574</v>
      </c>
      <c r="AB27" s="12">
        <v>1501654</v>
      </c>
      <c r="AC27" s="12">
        <v>1558356</v>
      </c>
      <c r="AD27" s="12">
        <v>1545544</v>
      </c>
      <c r="AE27" s="12">
        <v>1510288</v>
      </c>
      <c r="AF27" s="12">
        <v>1501044</v>
      </c>
      <c r="AG27" s="12">
        <v>1711185</v>
      </c>
      <c r="AH27" s="12">
        <v>1610843</v>
      </c>
      <c r="AI27" s="13">
        <v>1.1767106901541924E-2</v>
      </c>
      <c r="AJ27" s="13">
        <v>-5.8638896437264235E-2</v>
      </c>
    </row>
    <row r="28" spans="1:36" ht="10.5" customHeight="1" x14ac:dyDescent="0.2">
      <c r="A28" s="11"/>
      <c r="B28" s="14"/>
      <c r="C28" s="11" t="s">
        <v>55</v>
      </c>
      <c r="E28" s="11"/>
      <c r="F28" s="2"/>
      <c r="G28" s="12">
        <v>0</v>
      </c>
      <c r="H28" s="12">
        <v>0</v>
      </c>
      <c r="I28" s="12">
        <v>0</v>
      </c>
      <c r="J28" s="12">
        <v>0</v>
      </c>
      <c r="K28" s="12">
        <f>SUM(K85,K142,K182)</f>
        <v>5149</v>
      </c>
      <c r="L28" s="12">
        <v>92931</v>
      </c>
      <c r="M28" s="12">
        <v>268863</v>
      </c>
      <c r="N28" s="12">
        <f t="shared" si="5"/>
        <v>362881</v>
      </c>
      <c r="O28" s="12">
        <f t="shared" si="5"/>
        <v>222847.09</v>
      </c>
      <c r="P28" s="12">
        <f t="shared" si="5"/>
        <v>190095</v>
      </c>
      <c r="Q28" s="12">
        <f t="shared" si="5"/>
        <v>197471.5</v>
      </c>
      <c r="R28" s="12">
        <f t="shared" si="5"/>
        <v>45917</v>
      </c>
      <c r="S28" s="12">
        <f t="shared" si="5"/>
        <v>93478.88</v>
      </c>
      <c r="T28" s="12">
        <f t="shared" si="5"/>
        <v>6971.92</v>
      </c>
      <c r="U28" s="12">
        <f t="shared" si="5"/>
        <v>5847.3899999999994</v>
      </c>
      <c r="V28" s="12">
        <f t="shared" si="5"/>
        <v>67015.429999999993</v>
      </c>
      <c r="W28" s="12">
        <f t="shared" si="5"/>
        <v>80352.100000000006</v>
      </c>
      <c r="X28" s="12">
        <f t="shared" si="5"/>
        <v>73570.36</v>
      </c>
      <c r="Y28" s="12">
        <f t="shared" si="5"/>
        <v>22622.82</v>
      </c>
      <c r="Z28" s="12">
        <f t="shared" si="5"/>
        <v>79744.959999999992</v>
      </c>
      <c r="AA28" s="12">
        <f t="shared" si="5"/>
        <v>132834</v>
      </c>
      <c r="AB28" s="12">
        <v>153362</v>
      </c>
      <c r="AC28" s="12">
        <v>166344</v>
      </c>
      <c r="AD28" s="12">
        <v>173931</v>
      </c>
      <c r="AE28" s="12">
        <v>197930</v>
      </c>
      <c r="AF28" s="12">
        <v>312422</v>
      </c>
      <c r="AG28" s="12">
        <v>304676</v>
      </c>
      <c r="AH28" s="12">
        <v>279177</v>
      </c>
      <c r="AI28" s="13">
        <v>0.10499499796925238</v>
      </c>
      <c r="AJ28" s="13">
        <v>-8.3692184484501567E-2</v>
      </c>
    </row>
    <row r="29" spans="1:36" ht="10.5" customHeight="1" x14ac:dyDescent="0.2">
      <c r="A29" s="11"/>
      <c r="B29" s="11"/>
      <c r="C29" s="11" t="s">
        <v>56</v>
      </c>
      <c r="D29" s="11"/>
      <c r="E29" s="11"/>
      <c r="F29" s="2"/>
      <c r="G29" s="12">
        <v>2427234</v>
      </c>
      <c r="H29" s="12">
        <v>2537466</v>
      </c>
      <c r="I29" s="12">
        <v>2695019</v>
      </c>
      <c r="J29" s="12">
        <v>3118060</v>
      </c>
      <c r="K29" s="12">
        <f>SUM(K86,K143,K195)</f>
        <v>2961363</v>
      </c>
      <c r="L29" s="12">
        <v>2905106</v>
      </c>
      <c r="M29" s="12">
        <v>2449160</v>
      </c>
      <c r="N29" s="12">
        <f t="shared" si="5"/>
        <v>3167969</v>
      </c>
      <c r="O29" s="12">
        <f t="shared" si="5"/>
        <v>3463503</v>
      </c>
      <c r="P29" s="12">
        <f t="shared" si="5"/>
        <v>4244541</v>
      </c>
      <c r="Q29" s="12">
        <f t="shared" si="5"/>
        <v>3748004.9618159044</v>
      </c>
      <c r="R29" s="12">
        <f t="shared" si="5"/>
        <v>6002401</v>
      </c>
      <c r="S29" s="12">
        <f t="shared" si="5"/>
        <v>5767228</v>
      </c>
      <c r="T29" s="12">
        <f t="shared" si="5"/>
        <v>3134953.11</v>
      </c>
      <c r="U29" s="12">
        <f t="shared" si="5"/>
        <v>4095101</v>
      </c>
      <c r="V29" s="12">
        <f t="shared" si="5"/>
        <v>3742407</v>
      </c>
      <c r="W29" s="12">
        <f t="shared" si="5"/>
        <v>3697405</v>
      </c>
      <c r="X29" s="12">
        <f t="shared" si="5"/>
        <v>3337387</v>
      </c>
      <c r="Y29" s="12">
        <f t="shared" si="5"/>
        <v>3502244</v>
      </c>
      <c r="Z29" s="12">
        <f t="shared" si="5"/>
        <v>3312274</v>
      </c>
      <c r="AA29" s="12">
        <f t="shared" si="5"/>
        <v>3535993</v>
      </c>
      <c r="AB29" s="12">
        <v>4966619</v>
      </c>
      <c r="AC29" s="12">
        <v>5569473</v>
      </c>
      <c r="AD29" s="12">
        <v>4838761</v>
      </c>
      <c r="AE29" s="12">
        <v>4065199</v>
      </c>
      <c r="AF29" s="12">
        <v>5992272</v>
      </c>
      <c r="AG29" s="12">
        <v>5976932</v>
      </c>
      <c r="AH29" s="12">
        <v>5993019</v>
      </c>
      <c r="AI29" s="13">
        <v>3.1804620057207744E-2</v>
      </c>
      <c r="AJ29" s="13">
        <v>2.6915146432986022E-3</v>
      </c>
    </row>
    <row r="30" spans="1:36" ht="10.5" customHeight="1" x14ac:dyDescent="0.2">
      <c r="A30" s="11"/>
      <c r="B30" s="11"/>
      <c r="C30" s="11" t="s">
        <v>57</v>
      </c>
      <c r="D30" s="11"/>
      <c r="E30" s="11"/>
      <c r="F30" s="2"/>
      <c r="G30" s="12">
        <v>2882648</v>
      </c>
      <c r="H30" s="12">
        <v>2877702</v>
      </c>
      <c r="I30" s="12">
        <v>3178408</v>
      </c>
      <c r="J30" s="12">
        <v>3547214</v>
      </c>
      <c r="K30" s="12">
        <f>SUM(K87,K144,K200)</f>
        <v>4047109</v>
      </c>
      <c r="L30" s="12">
        <v>4077486</v>
      </c>
      <c r="M30" s="12">
        <v>4389954</v>
      </c>
      <c r="N30" s="12">
        <f t="shared" si="5"/>
        <v>4706404</v>
      </c>
      <c r="O30" s="12">
        <f t="shared" si="5"/>
        <v>4976477</v>
      </c>
      <c r="P30" s="12">
        <f t="shared" si="5"/>
        <v>4643755</v>
      </c>
      <c r="Q30" s="12">
        <f t="shared" si="5"/>
        <v>4157964</v>
      </c>
      <c r="R30" s="12">
        <f t="shared" si="5"/>
        <v>4416673</v>
      </c>
      <c r="S30" s="12">
        <f t="shared" si="5"/>
        <v>4647172</v>
      </c>
      <c r="T30" s="12">
        <f t="shared" si="5"/>
        <v>5792997</v>
      </c>
      <c r="U30" s="12">
        <f t="shared" si="5"/>
        <v>5662220</v>
      </c>
      <c r="V30" s="12">
        <f t="shared" si="5"/>
        <v>6192833</v>
      </c>
      <c r="W30" s="12">
        <f t="shared" si="5"/>
        <v>5086271</v>
      </c>
      <c r="X30" s="12">
        <f t="shared" si="5"/>
        <v>4046767</v>
      </c>
      <c r="Y30" s="12">
        <f t="shared" si="5"/>
        <v>3620018</v>
      </c>
      <c r="Z30" s="12">
        <f t="shared" si="5"/>
        <v>3993937</v>
      </c>
      <c r="AA30" s="12">
        <f t="shared" si="5"/>
        <v>3973637</v>
      </c>
      <c r="AB30" s="12">
        <v>3868229</v>
      </c>
      <c r="AC30" s="12">
        <v>4296051</v>
      </c>
      <c r="AD30" s="12">
        <v>4220031</v>
      </c>
      <c r="AE30" s="12">
        <v>3848907</v>
      </c>
      <c r="AF30" s="12">
        <v>4276426</v>
      </c>
      <c r="AG30" s="12">
        <v>3953798</v>
      </c>
      <c r="AH30" s="12">
        <v>3156471</v>
      </c>
      <c r="AI30" s="13">
        <v>-3.3322512746872257E-2</v>
      </c>
      <c r="AJ30" s="13">
        <v>-0.20166103579393788</v>
      </c>
    </row>
    <row r="31" spans="1:36" ht="10.5" customHeight="1" x14ac:dyDescent="0.2">
      <c r="A31" s="11"/>
      <c r="B31" s="11"/>
      <c r="C31" s="11" t="s">
        <v>58</v>
      </c>
      <c r="D31" s="11"/>
      <c r="E31" s="11"/>
      <c r="F31" s="2"/>
      <c r="G31" s="12">
        <v>1752567</v>
      </c>
      <c r="H31" s="12">
        <v>1833263</v>
      </c>
      <c r="I31" s="12">
        <v>2103442</v>
      </c>
      <c r="J31" s="12">
        <v>2404396</v>
      </c>
      <c r="K31" s="12">
        <f>SUM(K88,K145,K201)</f>
        <v>2561754</v>
      </c>
      <c r="L31" s="12">
        <v>2500142</v>
      </c>
      <c r="M31" s="12">
        <v>2665300</v>
      </c>
      <c r="N31" s="12">
        <f t="shared" si="5"/>
        <v>2970561</v>
      </c>
      <c r="O31" s="12">
        <f t="shared" si="5"/>
        <v>3065069</v>
      </c>
      <c r="P31" s="12">
        <f t="shared" si="5"/>
        <v>2981860</v>
      </c>
      <c r="Q31" s="12">
        <f t="shared" si="5"/>
        <v>3459664</v>
      </c>
      <c r="R31" s="12">
        <f t="shared" si="5"/>
        <v>3383396</v>
      </c>
      <c r="S31" s="12">
        <f t="shared" si="5"/>
        <v>3429698</v>
      </c>
      <c r="T31" s="12">
        <f t="shared" si="5"/>
        <v>3543164</v>
      </c>
      <c r="U31" s="12">
        <f t="shared" si="5"/>
        <v>4573820</v>
      </c>
      <c r="V31" s="12">
        <f t="shared" si="5"/>
        <v>4959451</v>
      </c>
      <c r="W31" s="12">
        <f t="shared" si="5"/>
        <v>3578529</v>
      </c>
      <c r="X31" s="12">
        <f t="shared" si="5"/>
        <v>2766608</v>
      </c>
      <c r="Y31" s="12">
        <f t="shared" si="5"/>
        <v>2664734</v>
      </c>
      <c r="Z31" s="12">
        <f t="shared" si="5"/>
        <v>2871691</v>
      </c>
      <c r="AA31" s="12">
        <f t="shared" si="5"/>
        <v>2728196</v>
      </c>
      <c r="AB31" s="12">
        <v>1790066</v>
      </c>
      <c r="AC31" s="12">
        <v>2516130</v>
      </c>
      <c r="AD31" s="12">
        <v>2436822</v>
      </c>
      <c r="AE31" s="12">
        <v>2959215</v>
      </c>
      <c r="AF31" s="12">
        <v>3296120</v>
      </c>
      <c r="AG31" s="12">
        <v>4256173</v>
      </c>
      <c r="AH31" s="12">
        <v>2763975</v>
      </c>
      <c r="AI31" s="13">
        <v>7.5088404619219284E-2</v>
      </c>
      <c r="AJ31" s="13">
        <v>-0.35059618112327673</v>
      </c>
    </row>
    <row r="32" spans="1:36" ht="10.5" customHeight="1" x14ac:dyDescent="0.2">
      <c r="A32" s="11"/>
      <c r="B32" s="11"/>
      <c r="C32" s="11" t="s">
        <v>59</v>
      </c>
      <c r="D32" s="11"/>
      <c r="E32" s="11"/>
      <c r="F32" s="2"/>
      <c r="G32" s="12">
        <f>SUM(G89,G146,G202)</f>
        <v>0</v>
      </c>
      <c r="H32" s="12">
        <f>SUM(H89,H146,H202)</f>
        <v>0</v>
      </c>
      <c r="I32" s="12">
        <f>SUM(I89,I146,I202)</f>
        <v>0</v>
      </c>
      <c r="J32" s="12">
        <f>SUM(J89,J146,J202)</f>
        <v>0</v>
      </c>
      <c r="K32" s="12">
        <f>SUM(K89,K146,K202)</f>
        <v>0</v>
      </c>
      <c r="L32" s="12">
        <v>0</v>
      </c>
      <c r="M32" s="12">
        <v>0</v>
      </c>
      <c r="N32" s="12">
        <f t="shared" si="5"/>
        <v>0</v>
      </c>
      <c r="O32" s="12">
        <f t="shared" si="5"/>
        <v>0</v>
      </c>
      <c r="P32" s="12">
        <f t="shared" si="5"/>
        <v>0</v>
      </c>
      <c r="Q32" s="12">
        <f t="shared" si="5"/>
        <v>529463</v>
      </c>
      <c r="R32" s="12">
        <f t="shared" si="5"/>
        <v>693214</v>
      </c>
      <c r="S32" s="12">
        <f t="shared" si="5"/>
        <v>1166794</v>
      </c>
      <c r="T32" s="12">
        <f t="shared" si="5"/>
        <v>352431</v>
      </c>
      <c r="U32" s="12">
        <f t="shared" si="5"/>
        <v>453541</v>
      </c>
      <c r="V32" s="12">
        <f t="shared" si="5"/>
        <v>648799</v>
      </c>
      <c r="W32" s="12">
        <f t="shared" si="5"/>
        <v>214684</v>
      </c>
      <c r="X32" s="12">
        <f t="shared" si="5"/>
        <v>41177</v>
      </c>
      <c r="Y32" s="12">
        <f t="shared" si="5"/>
        <v>240013</v>
      </c>
      <c r="Z32" s="12">
        <f t="shared" si="5"/>
        <v>257908</v>
      </c>
      <c r="AA32" s="12">
        <f t="shared" si="5"/>
        <v>236713</v>
      </c>
      <c r="AB32" s="12">
        <v>171987</v>
      </c>
      <c r="AC32" s="12">
        <v>286646</v>
      </c>
      <c r="AD32" s="12">
        <v>293037</v>
      </c>
      <c r="AE32" s="12">
        <v>150115</v>
      </c>
      <c r="AF32" s="12">
        <v>170862</v>
      </c>
      <c r="AG32" s="12">
        <v>89709</v>
      </c>
      <c r="AH32" s="12">
        <v>13791</v>
      </c>
      <c r="AI32" s="13">
        <v>-0.34332569533189172</v>
      </c>
      <c r="AJ32" s="13">
        <v>-0.84626960505634885</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2998990</v>
      </c>
      <c r="H34" s="12">
        <v>3479207</v>
      </c>
      <c r="I34" s="12">
        <v>3505275</v>
      </c>
      <c r="J34" s="12">
        <v>4428315</v>
      </c>
      <c r="K34" s="12">
        <f>SUM(K91,K147,K203)</f>
        <v>3028868</v>
      </c>
      <c r="L34" s="12">
        <v>3870055</v>
      </c>
      <c r="M34" s="12">
        <v>3740074</v>
      </c>
      <c r="N34" s="12">
        <f t="shared" ref="N34:AA34" si="6">SUM(N91,N147,N204)</f>
        <v>3425877</v>
      </c>
      <c r="O34" s="12">
        <f t="shared" si="6"/>
        <v>3824358</v>
      </c>
      <c r="P34" s="12">
        <f t="shared" si="6"/>
        <v>4632242</v>
      </c>
      <c r="Q34" s="12">
        <f t="shared" si="6"/>
        <v>5073305.839398942</v>
      </c>
      <c r="R34" s="12">
        <f t="shared" si="6"/>
        <v>5754961</v>
      </c>
      <c r="S34" s="12">
        <f t="shared" si="6"/>
        <v>5750450</v>
      </c>
      <c r="T34" s="12">
        <f t="shared" si="6"/>
        <v>5248268</v>
      </c>
      <c r="U34" s="12">
        <f t="shared" si="6"/>
        <v>6007856</v>
      </c>
      <c r="V34" s="12">
        <f t="shared" si="6"/>
        <v>5788826</v>
      </c>
      <c r="W34" s="12">
        <f t="shared" si="6"/>
        <v>5968768</v>
      </c>
      <c r="X34" s="12">
        <f t="shared" si="6"/>
        <v>7370730</v>
      </c>
      <c r="Y34" s="12">
        <f t="shared" si="6"/>
        <v>8206460</v>
      </c>
      <c r="Z34" s="12">
        <f t="shared" si="6"/>
        <v>9508086</v>
      </c>
      <c r="AA34" s="12">
        <f t="shared" si="6"/>
        <v>6090974</v>
      </c>
      <c r="AB34" s="12">
        <v>6052731</v>
      </c>
      <c r="AC34" s="12">
        <v>7201245</v>
      </c>
      <c r="AD34" s="12">
        <v>6658906</v>
      </c>
      <c r="AE34" s="12">
        <v>6229319</v>
      </c>
      <c r="AF34" s="12">
        <v>6793981</v>
      </c>
      <c r="AG34" s="12">
        <v>6842061</v>
      </c>
      <c r="AH34" s="12">
        <v>6376171</v>
      </c>
      <c r="AI34" s="13">
        <v>8.7141129599590528E-3</v>
      </c>
      <c r="AJ34" s="13">
        <v>-6.8092055887838468E-2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9854</v>
      </c>
      <c r="H36" s="12">
        <v>1651</v>
      </c>
      <c r="I36" s="12">
        <v>3000</v>
      </c>
      <c r="J36" s="12">
        <v>3000</v>
      </c>
      <c r="K36" s="12">
        <f>SUM(K93,K149,K205)</f>
        <v>3000</v>
      </c>
      <c r="L36" s="12">
        <v>3000</v>
      </c>
      <c r="M36" s="12">
        <v>3000</v>
      </c>
      <c r="N36" s="12">
        <f t="shared" ref="N36:AA36" si="7">SUM(N93,N149,N206)</f>
        <v>43479</v>
      </c>
      <c r="O36" s="12">
        <f t="shared" si="7"/>
        <v>42745</v>
      </c>
      <c r="P36" s="12">
        <f t="shared" si="7"/>
        <v>0</v>
      </c>
      <c r="Q36" s="12">
        <f t="shared" si="7"/>
        <v>1258044</v>
      </c>
      <c r="R36" s="12">
        <f t="shared" si="7"/>
        <v>780794</v>
      </c>
      <c r="S36" s="12">
        <f t="shared" si="7"/>
        <v>576214</v>
      </c>
      <c r="T36" s="12">
        <f t="shared" si="7"/>
        <v>1133372</v>
      </c>
      <c r="U36" s="12">
        <f t="shared" si="7"/>
        <v>1033283</v>
      </c>
      <c r="V36" s="12">
        <f t="shared" si="7"/>
        <v>1304800</v>
      </c>
      <c r="W36" s="12">
        <f t="shared" si="7"/>
        <v>1562105</v>
      </c>
      <c r="X36" s="12">
        <f t="shared" si="7"/>
        <v>1420586</v>
      </c>
      <c r="Y36" s="12">
        <f t="shared" si="7"/>
        <v>1823202</v>
      </c>
      <c r="Z36" s="12">
        <f t="shared" si="7"/>
        <v>479320</v>
      </c>
      <c r="AA36" s="12">
        <f t="shared" si="7"/>
        <v>1073817</v>
      </c>
      <c r="AB36" s="12">
        <v>1708224</v>
      </c>
      <c r="AC36" s="12">
        <v>1116152</v>
      </c>
      <c r="AD36" s="12">
        <v>1189883</v>
      </c>
      <c r="AE36" s="12">
        <v>1351192</v>
      </c>
      <c r="AF36" s="12">
        <v>1323303</v>
      </c>
      <c r="AG36" s="12">
        <v>1397486</v>
      </c>
      <c r="AH36" s="12">
        <v>1498230</v>
      </c>
      <c r="AI36" s="13">
        <v>-2.1624403485471566E-2</v>
      </c>
      <c r="AJ36" s="13">
        <v>7.2089452058911499E-2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8">R233</f>
        <v>212998</v>
      </c>
      <c r="S38" s="12">
        <f t="shared" si="8"/>
        <v>363286.5</v>
      </c>
      <c r="T38" s="12">
        <f t="shared" si="8"/>
        <v>513575</v>
      </c>
      <c r="U38" s="12">
        <f t="shared" si="8"/>
        <v>485470.5</v>
      </c>
      <c r="V38" s="12">
        <f t="shared" si="8"/>
        <v>457366</v>
      </c>
      <c r="W38" s="12">
        <f t="shared" si="8"/>
        <v>527771.5</v>
      </c>
      <c r="X38" s="12">
        <f t="shared" si="8"/>
        <v>598177</v>
      </c>
      <c r="Y38" s="12">
        <f t="shared" si="8"/>
        <v>569876.5</v>
      </c>
      <c r="Z38" s="12">
        <f t="shared" si="8"/>
        <v>541576</v>
      </c>
      <c r="AA38" s="12">
        <f t="shared" si="8"/>
        <v>559788.5</v>
      </c>
      <c r="AB38" s="12">
        <v>578001</v>
      </c>
      <c r="AC38" s="12">
        <v>597438.42561062519</v>
      </c>
      <c r="AD38" s="12">
        <v>636795</v>
      </c>
      <c r="AE38" s="12">
        <v>669182.24952898</v>
      </c>
      <c r="AF38" s="12">
        <v>637895</v>
      </c>
      <c r="AG38" s="12">
        <v>638445.71234769409</v>
      </c>
      <c r="AH38" s="12">
        <v>778105</v>
      </c>
      <c r="AI38" s="13">
        <v>5.0795657536173877E-2</v>
      </c>
      <c r="AJ38" s="13">
        <v>0.2187488849110607</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33834886</v>
      </c>
      <c r="H40" s="5">
        <v>36311877</v>
      </c>
      <c r="I40" s="5">
        <v>38469816</v>
      </c>
      <c r="J40" s="5">
        <v>48445011</v>
      </c>
      <c r="K40" s="5">
        <f>SUM(K96,K152,K208)</f>
        <v>50798564</v>
      </c>
      <c r="L40" s="5">
        <v>46929426</v>
      </c>
      <c r="M40" s="5">
        <v>48524990</v>
      </c>
      <c r="N40" s="5">
        <f>SUM(N96,N152,N209)</f>
        <v>48954974</v>
      </c>
      <c r="O40" s="5">
        <f>SUM(O96,O152,O209)</f>
        <v>55505322</v>
      </c>
      <c r="P40" s="5">
        <f>SUM(P96,P152,P209)</f>
        <v>52935266</v>
      </c>
      <c r="Q40" s="5">
        <f>SUM(Q96,Q152,Q209)</f>
        <v>58324821.909268901</v>
      </c>
      <c r="R40" s="5">
        <f t="shared" ref="R40:AA40" si="9">SUM(R96,R152,R209,R234)</f>
        <v>60255993</v>
      </c>
      <c r="S40" s="5">
        <f t="shared" si="9"/>
        <v>66105899</v>
      </c>
      <c r="T40" s="5">
        <f t="shared" si="9"/>
        <v>72984657</v>
      </c>
      <c r="U40" s="5">
        <f t="shared" si="9"/>
        <v>71808155.5</v>
      </c>
      <c r="V40" s="5">
        <f t="shared" si="9"/>
        <v>74606115</v>
      </c>
      <c r="W40" s="5">
        <f t="shared" si="9"/>
        <v>77771339.5</v>
      </c>
      <c r="X40" s="5">
        <f t="shared" si="9"/>
        <v>87154232</v>
      </c>
      <c r="Y40" s="5">
        <f t="shared" si="9"/>
        <v>82352857</v>
      </c>
      <c r="Z40" s="5">
        <f t="shared" si="9"/>
        <v>87023839</v>
      </c>
      <c r="AA40" s="5">
        <f t="shared" si="9"/>
        <v>78127244.5</v>
      </c>
      <c r="AB40" s="5">
        <v>81071525</v>
      </c>
      <c r="AC40" s="5">
        <v>95574911.750961408</v>
      </c>
      <c r="AD40" s="5">
        <v>95064776</v>
      </c>
      <c r="AE40" s="5">
        <v>95192640.737472787</v>
      </c>
      <c r="AF40" s="5">
        <v>96247147</v>
      </c>
      <c r="AG40" s="5">
        <v>112651193.88466564</v>
      </c>
      <c r="AH40" s="5">
        <v>99951170</v>
      </c>
      <c r="AI40" s="10">
        <v>3.5507518772597946E-2</v>
      </c>
      <c r="AJ40" s="10">
        <v>-0.11273758800699579</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11957010</v>
      </c>
      <c r="H42" s="12">
        <v>13021705</v>
      </c>
      <c r="I42" s="12">
        <v>13920179</v>
      </c>
      <c r="J42" s="12">
        <v>15644693</v>
      </c>
      <c r="K42" s="12">
        <f t="shared" ref="K42:K51" si="10">SUM(K98,K154,K210)</f>
        <v>15494507</v>
      </c>
      <c r="L42" s="12">
        <v>16335054</v>
      </c>
      <c r="M42" s="12">
        <v>17047814</v>
      </c>
      <c r="N42" s="12">
        <f t="shared" ref="N42:AA51" si="11">SUM(N98,N154,N211)</f>
        <v>18018224</v>
      </c>
      <c r="O42" s="12">
        <f t="shared" si="11"/>
        <v>20514157</v>
      </c>
      <c r="P42" s="12">
        <f t="shared" si="11"/>
        <v>21068128</v>
      </c>
      <c r="Q42" s="12">
        <f t="shared" si="11"/>
        <v>21641468.35030783</v>
      </c>
      <c r="R42" s="12">
        <f t="shared" si="11"/>
        <v>21967086</v>
      </c>
      <c r="S42" s="12">
        <f t="shared" si="11"/>
        <v>24174696</v>
      </c>
      <c r="T42" s="12">
        <f t="shared" si="11"/>
        <v>27735646</v>
      </c>
      <c r="U42" s="12">
        <f t="shared" si="11"/>
        <v>28829789</v>
      </c>
      <c r="V42" s="12">
        <f t="shared" si="11"/>
        <v>28933061</v>
      </c>
      <c r="W42" s="12">
        <f t="shared" si="11"/>
        <v>30366314</v>
      </c>
      <c r="X42" s="12">
        <f t="shared" si="11"/>
        <v>30963962</v>
      </c>
      <c r="Y42" s="12">
        <f t="shared" si="11"/>
        <v>32148906</v>
      </c>
      <c r="Z42" s="12">
        <f t="shared" si="11"/>
        <v>35099436</v>
      </c>
      <c r="AA42" s="12">
        <f t="shared" si="11"/>
        <v>32187321</v>
      </c>
      <c r="AB42" s="12">
        <v>32303582</v>
      </c>
      <c r="AC42" s="12">
        <v>32267984</v>
      </c>
      <c r="AD42" s="12">
        <v>33395816</v>
      </c>
      <c r="AE42" s="12">
        <v>33024749</v>
      </c>
      <c r="AF42" s="12">
        <v>33841571</v>
      </c>
      <c r="AG42" s="12">
        <v>35594975</v>
      </c>
      <c r="AH42" s="12">
        <v>38303626</v>
      </c>
      <c r="AI42" s="13">
        <v>2.8801371119462349E-2</v>
      </c>
      <c r="AJ42" s="13">
        <v>7.609644338842772E-2</v>
      </c>
    </row>
    <row r="43" spans="1:36" ht="10.5" customHeight="1" x14ac:dyDescent="0.2">
      <c r="A43" s="11"/>
      <c r="B43" s="19" t="s">
        <v>65</v>
      </c>
      <c r="C43" s="14"/>
      <c r="D43" s="19"/>
      <c r="E43" s="14"/>
      <c r="F43" s="2"/>
      <c r="G43" s="12">
        <v>12066191</v>
      </c>
      <c r="H43" s="12">
        <v>12509586</v>
      </c>
      <c r="I43" s="12">
        <v>13092682</v>
      </c>
      <c r="J43" s="12">
        <v>16068547</v>
      </c>
      <c r="K43" s="12">
        <f t="shared" si="10"/>
        <v>15918974</v>
      </c>
      <c r="L43" s="12">
        <v>15903820</v>
      </c>
      <c r="M43" s="12">
        <v>16519562</v>
      </c>
      <c r="N43" s="12">
        <f t="shared" si="11"/>
        <v>16997063</v>
      </c>
      <c r="O43" s="12">
        <f t="shared" si="11"/>
        <v>18131419</v>
      </c>
      <c r="P43" s="12">
        <f t="shared" si="11"/>
        <v>18267814</v>
      </c>
      <c r="Q43" s="12">
        <f t="shared" si="11"/>
        <v>19360836</v>
      </c>
      <c r="R43" s="12">
        <f t="shared" si="11"/>
        <v>19961221</v>
      </c>
      <c r="S43" s="12">
        <f t="shared" si="11"/>
        <v>21080556</v>
      </c>
      <c r="T43" s="12">
        <f t="shared" si="11"/>
        <v>22509925</v>
      </c>
      <c r="U43" s="12">
        <f t="shared" si="11"/>
        <v>22478797</v>
      </c>
      <c r="V43" s="12">
        <f t="shared" si="11"/>
        <v>23147012</v>
      </c>
      <c r="W43" s="12">
        <f t="shared" si="11"/>
        <v>22865776</v>
      </c>
      <c r="X43" s="12">
        <f t="shared" si="11"/>
        <v>21353349</v>
      </c>
      <c r="Y43" s="12">
        <f t="shared" si="11"/>
        <v>21542576</v>
      </c>
      <c r="Z43" s="12">
        <f t="shared" si="11"/>
        <v>22589613</v>
      </c>
      <c r="AA43" s="12">
        <f t="shared" si="11"/>
        <v>21110493</v>
      </c>
      <c r="AB43" s="12">
        <v>21016993</v>
      </c>
      <c r="AC43" s="12">
        <v>21626089</v>
      </c>
      <c r="AD43" s="12">
        <v>22410380</v>
      </c>
      <c r="AE43" s="12">
        <v>22976208</v>
      </c>
      <c r="AF43" s="12">
        <v>23741159</v>
      </c>
      <c r="AG43" s="12">
        <v>24414796</v>
      </c>
      <c r="AH43" s="12">
        <v>25506470</v>
      </c>
      <c r="AI43" s="13">
        <v>3.2793025385451147E-2</v>
      </c>
      <c r="AJ43" s="13">
        <v>4.471362365673668E-2</v>
      </c>
    </row>
    <row r="44" spans="1:36" ht="10.5" customHeight="1" x14ac:dyDescent="0.2">
      <c r="A44" s="11"/>
      <c r="B44" s="19" t="s">
        <v>66</v>
      </c>
      <c r="C44" s="14"/>
      <c r="D44" s="19"/>
      <c r="E44" s="14"/>
      <c r="F44" s="2"/>
      <c r="G44" s="12">
        <v>3107405</v>
      </c>
      <c r="H44" s="12">
        <v>3383591</v>
      </c>
      <c r="I44" s="12">
        <v>3617216</v>
      </c>
      <c r="J44" s="12">
        <v>3861580</v>
      </c>
      <c r="K44" s="12">
        <f t="shared" si="10"/>
        <v>3545466</v>
      </c>
      <c r="L44" s="12">
        <v>4087550</v>
      </c>
      <c r="M44" s="12">
        <v>4760043</v>
      </c>
      <c r="N44" s="12">
        <f t="shared" si="11"/>
        <v>4833136</v>
      </c>
      <c r="O44" s="12">
        <f t="shared" si="11"/>
        <v>6790466</v>
      </c>
      <c r="P44" s="12">
        <f t="shared" si="11"/>
        <v>6612865</v>
      </c>
      <c r="Q44" s="12">
        <f t="shared" si="11"/>
        <v>5989540.5604547504</v>
      </c>
      <c r="R44" s="12">
        <f t="shared" si="11"/>
        <v>5930366</v>
      </c>
      <c r="S44" s="12">
        <f t="shared" si="11"/>
        <v>6843712</v>
      </c>
      <c r="T44" s="12">
        <f t="shared" si="11"/>
        <v>7685117</v>
      </c>
      <c r="U44" s="12">
        <f t="shared" si="11"/>
        <v>8289376</v>
      </c>
      <c r="V44" s="12">
        <f t="shared" si="11"/>
        <v>9883244</v>
      </c>
      <c r="W44" s="12">
        <f t="shared" si="11"/>
        <v>9655474</v>
      </c>
      <c r="X44" s="12">
        <f t="shared" si="11"/>
        <v>9404396</v>
      </c>
      <c r="Y44" s="12">
        <f t="shared" si="11"/>
        <v>8313643</v>
      </c>
      <c r="Z44" s="12">
        <f t="shared" si="11"/>
        <v>8547739</v>
      </c>
      <c r="AA44" s="12">
        <f t="shared" si="11"/>
        <v>8846675</v>
      </c>
      <c r="AB44" s="12">
        <v>8171040</v>
      </c>
      <c r="AC44" s="12">
        <v>9043932</v>
      </c>
      <c r="AD44" s="12">
        <v>9307169</v>
      </c>
      <c r="AE44" s="12">
        <v>8165832</v>
      </c>
      <c r="AF44" s="12">
        <v>8403776</v>
      </c>
      <c r="AG44" s="12">
        <v>22966190</v>
      </c>
      <c r="AH44" s="12">
        <v>10523895</v>
      </c>
      <c r="AI44" s="13">
        <v>4.3077382009448995E-2</v>
      </c>
      <c r="AJ44" s="13">
        <v>-0.54176574346898632</v>
      </c>
    </row>
    <row r="45" spans="1:36" ht="10.5" customHeight="1" x14ac:dyDescent="0.2">
      <c r="A45" s="11"/>
      <c r="B45" s="19" t="s">
        <v>67</v>
      </c>
      <c r="C45" s="14"/>
      <c r="D45" s="19"/>
      <c r="E45" s="14"/>
      <c r="F45" s="2"/>
      <c r="G45" s="12">
        <v>813360</v>
      </c>
      <c r="H45" s="12">
        <v>735753</v>
      </c>
      <c r="I45" s="12">
        <v>938920</v>
      </c>
      <c r="J45" s="12">
        <v>948652</v>
      </c>
      <c r="K45" s="12">
        <f t="shared" si="10"/>
        <v>1857987</v>
      </c>
      <c r="L45" s="12">
        <v>1033529</v>
      </c>
      <c r="M45" s="12">
        <v>1165290</v>
      </c>
      <c r="N45" s="12">
        <f t="shared" si="11"/>
        <v>1136342</v>
      </c>
      <c r="O45" s="12">
        <f t="shared" si="11"/>
        <v>1095453</v>
      </c>
      <c r="P45" s="12">
        <f t="shared" si="11"/>
        <v>950826</v>
      </c>
      <c r="Q45" s="12">
        <f t="shared" si="11"/>
        <v>1025690</v>
      </c>
      <c r="R45" s="12">
        <f t="shared" si="11"/>
        <v>1079444</v>
      </c>
      <c r="S45" s="12">
        <f t="shared" si="11"/>
        <v>1423357</v>
      </c>
      <c r="T45" s="12">
        <f t="shared" si="11"/>
        <v>1088049</v>
      </c>
      <c r="U45" s="12">
        <f t="shared" si="11"/>
        <v>1148219</v>
      </c>
      <c r="V45" s="12">
        <f t="shared" si="11"/>
        <v>1282625</v>
      </c>
      <c r="W45" s="12">
        <f t="shared" si="11"/>
        <v>1297278</v>
      </c>
      <c r="X45" s="12">
        <f t="shared" si="11"/>
        <v>1238120</v>
      </c>
      <c r="Y45" s="12">
        <f t="shared" si="11"/>
        <v>1286670</v>
      </c>
      <c r="Z45" s="12">
        <f t="shared" si="11"/>
        <v>1488084</v>
      </c>
      <c r="AA45" s="12">
        <f t="shared" si="11"/>
        <v>1555807</v>
      </c>
      <c r="AB45" s="12">
        <v>1550254</v>
      </c>
      <c r="AC45" s="12">
        <v>1448753</v>
      </c>
      <c r="AD45" s="12">
        <v>3848930</v>
      </c>
      <c r="AE45" s="12">
        <v>2927147</v>
      </c>
      <c r="AF45" s="12">
        <v>3703797</v>
      </c>
      <c r="AG45" s="12">
        <v>2736423</v>
      </c>
      <c r="AH45" s="12">
        <v>3578824</v>
      </c>
      <c r="AI45" s="13">
        <v>0.14962512510017634</v>
      </c>
      <c r="AJ45" s="13">
        <v>0.30784750749427264</v>
      </c>
    </row>
    <row r="46" spans="1:36" ht="10.5" customHeight="1" x14ac:dyDescent="0.2">
      <c r="A46" s="11"/>
      <c r="B46" s="19" t="s">
        <v>69</v>
      </c>
      <c r="C46" s="14"/>
      <c r="D46" s="19"/>
      <c r="E46" s="14"/>
      <c r="F46" s="2"/>
      <c r="G46" s="12">
        <v>1128977</v>
      </c>
      <c r="H46" s="12">
        <v>1174387</v>
      </c>
      <c r="I46" s="12">
        <v>1413329</v>
      </c>
      <c r="J46" s="12">
        <v>664279</v>
      </c>
      <c r="K46" s="12">
        <f t="shared" si="10"/>
        <v>1495185</v>
      </c>
      <c r="L46" s="12">
        <v>470965</v>
      </c>
      <c r="M46" s="12">
        <v>501914</v>
      </c>
      <c r="N46" s="12">
        <f t="shared" si="11"/>
        <v>95573</v>
      </c>
      <c r="O46" s="12">
        <f t="shared" si="11"/>
        <v>104996</v>
      </c>
      <c r="P46" s="12">
        <f t="shared" si="11"/>
        <v>120347</v>
      </c>
      <c r="Q46" s="12">
        <f t="shared" si="11"/>
        <v>2055170</v>
      </c>
      <c r="R46" s="12">
        <f t="shared" si="11"/>
        <v>2240503</v>
      </c>
      <c r="S46" s="12">
        <f t="shared" si="11"/>
        <v>3678676</v>
      </c>
      <c r="T46" s="12">
        <f t="shared" si="11"/>
        <v>4125006</v>
      </c>
      <c r="U46" s="12">
        <f t="shared" si="11"/>
        <v>4110443</v>
      </c>
      <c r="V46" s="12">
        <f t="shared" si="11"/>
        <v>4766095</v>
      </c>
      <c r="W46" s="12">
        <f t="shared" si="11"/>
        <v>4548489</v>
      </c>
      <c r="X46" s="12">
        <f t="shared" si="11"/>
        <v>5848277</v>
      </c>
      <c r="Y46" s="12">
        <f t="shared" si="11"/>
        <v>4835778</v>
      </c>
      <c r="Z46" s="12">
        <f t="shared" si="11"/>
        <v>6948369</v>
      </c>
      <c r="AA46" s="12">
        <f t="shared" si="11"/>
        <v>5143368</v>
      </c>
      <c r="AB46" s="12">
        <v>3984461</v>
      </c>
      <c r="AC46" s="12">
        <v>5702482</v>
      </c>
      <c r="AD46" s="12">
        <v>4528612</v>
      </c>
      <c r="AE46" s="12">
        <v>4574158</v>
      </c>
      <c r="AF46" s="12">
        <v>5508948</v>
      </c>
      <c r="AG46" s="12">
        <v>5253306</v>
      </c>
      <c r="AH46" s="12">
        <v>5592128</v>
      </c>
      <c r="AI46" s="13">
        <v>5.8119181245726681E-2</v>
      </c>
      <c r="AJ46" s="13">
        <v>6.4496909184425966E-2</v>
      </c>
    </row>
    <row r="47" spans="1:36" ht="10.5" customHeight="1" x14ac:dyDescent="0.2">
      <c r="A47" s="11"/>
      <c r="B47" s="19" t="s">
        <v>70</v>
      </c>
      <c r="C47" s="14"/>
      <c r="D47" s="19"/>
      <c r="E47" s="14"/>
      <c r="F47" s="2"/>
      <c r="G47" s="12">
        <v>1184303</v>
      </c>
      <c r="H47" s="12">
        <v>1610023</v>
      </c>
      <c r="I47" s="12">
        <v>1436182</v>
      </c>
      <c r="J47" s="12">
        <v>1587814</v>
      </c>
      <c r="K47" s="12">
        <f t="shared" si="10"/>
        <v>1595504</v>
      </c>
      <c r="L47" s="12">
        <v>2032964</v>
      </c>
      <c r="M47" s="12">
        <v>2100535</v>
      </c>
      <c r="N47" s="12">
        <f t="shared" si="11"/>
        <v>2141372</v>
      </c>
      <c r="O47" s="12">
        <f t="shared" si="11"/>
        <v>2885674</v>
      </c>
      <c r="P47" s="12">
        <f t="shared" si="11"/>
        <v>2405407</v>
      </c>
      <c r="Q47" s="12">
        <f t="shared" si="11"/>
        <v>2580631.3214650215</v>
      </c>
      <c r="R47" s="12">
        <f t="shared" si="11"/>
        <v>2747070</v>
      </c>
      <c r="S47" s="12">
        <f t="shared" si="11"/>
        <v>2554069</v>
      </c>
      <c r="T47" s="12">
        <f t="shared" si="11"/>
        <v>2968537</v>
      </c>
      <c r="U47" s="12">
        <f t="shared" si="11"/>
        <v>2759134</v>
      </c>
      <c r="V47" s="12">
        <f t="shared" si="11"/>
        <v>2441431</v>
      </c>
      <c r="W47" s="12">
        <f t="shared" si="11"/>
        <v>2710194</v>
      </c>
      <c r="X47" s="12">
        <f t="shared" si="11"/>
        <v>2759374</v>
      </c>
      <c r="Y47" s="12">
        <f t="shared" si="11"/>
        <v>2898143</v>
      </c>
      <c r="Z47" s="12">
        <f t="shared" si="11"/>
        <v>2434872</v>
      </c>
      <c r="AA47" s="12">
        <f t="shared" si="11"/>
        <v>2884549</v>
      </c>
      <c r="AB47" s="12">
        <v>3029025</v>
      </c>
      <c r="AC47" s="12">
        <v>3266577</v>
      </c>
      <c r="AD47" s="12">
        <v>3405920</v>
      </c>
      <c r="AE47" s="12">
        <v>2562754</v>
      </c>
      <c r="AF47" s="12">
        <v>2693467</v>
      </c>
      <c r="AG47" s="12">
        <v>4207790</v>
      </c>
      <c r="AH47" s="12">
        <v>4314620</v>
      </c>
      <c r="AI47" s="13">
        <v>6.0734308018023819E-2</v>
      </c>
      <c r="AJ47" s="13">
        <v>2.5388624432302942E-2</v>
      </c>
    </row>
    <row r="48" spans="1:36" ht="10.5" customHeight="1" x14ac:dyDescent="0.2">
      <c r="A48" s="11"/>
      <c r="B48" s="19" t="s">
        <v>71</v>
      </c>
      <c r="C48" s="14"/>
      <c r="D48" s="19"/>
      <c r="E48" s="14"/>
      <c r="F48" s="2"/>
      <c r="G48" s="12">
        <v>173334</v>
      </c>
      <c r="H48" s="12">
        <v>225621</v>
      </c>
      <c r="I48" s="12">
        <v>299141</v>
      </c>
      <c r="J48" s="12">
        <v>254049</v>
      </c>
      <c r="K48" s="12">
        <f t="shared" si="10"/>
        <v>1199798</v>
      </c>
      <c r="L48" s="12">
        <v>945888</v>
      </c>
      <c r="M48" s="12">
        <v>349560</v>
      </c>
      <c r="N48" s="12">
        <f t="shared" si="11"/>
        <v>1084820</v>
      </c>
      <c r="O48" s="12">
        <f t="shared" si="11"/>
        <v>607922</v>
      </c>
      <c r="P48" s="12">
        <f t="shared" si="11"/>
        <v>595634</v>
      </c>
      <c r="Q48" s="12">
        <f t="shared" si="11"/>
        <v>1369234</v>
      </c>
      <c r="R48" s="12">
        <f t="shared" si="11"/>
        <v>1156245</v>
      </c>
      <c r="S48" s="12">
        <f t="shared" si="11"/>
        <v>1370293</v>
      </c>
      <c r="T48" s="12">
        <f t="shared" si="11"/>
        <v>1308269</v>
      </c>
      <c r="U48" s="12">
        <f t="shared" si="11"/>
        <v>1415495</v>
      </c>
      <c r="V48" s="12">
        <f t="shared" si="11"/>
        <v>1933937</v>
      </c>
      <c r="W48" s="12">
        <f t="shared" si="11"/>
        <v>1370057</v>
      </c>
      <c r="X48" s="12">
        <f t="shared" si="11"/>
        <v>1999840</v>
      </c>
      <c r="Y48" s="12">
        <f t="shared" si="11"/>
        <v>1521809</v>
      </c>
      <c r="Z48" s="12">
        <f t="shared" si="11"/>
        <v>1790626</v>
      </c>
      <c r="AA48" s="12">
        <f t="shared" si="11"/>
        <v>1812337</v>
      </c>
      <c r="AB48" s="12">
        <v>1522405</v>
      </c>
      <c r="AC48" s="12">
        <v>1663455</v>
      </c>
      <c r="AD48" s="12">
        <v>1722713</v>
      </c>
      <c r="AE48" s="12">
        <v>1639453</v>
      </c>
      <c r="AF48" s="12">
        <v>1830377</v>
      </c>
      <c r="AG48" s="12">
        <v>1800017</v>
      </c>
      <c r="AH48" s="12">
        <v>2019216</v>
      </c>
      <c r="AI48" s="13">
        <v>4.8195030087777146E-2</v>
      </c>
      <c r="AJ48" s="13">
        <v>0.12177607211487447</v>
      </c>
    </row>
    <row r="49" spans="1:36" ht="10.5" customHeight="1" x14ac:dyDescent="0.2">
      <c r="A49" s="11"/>
      <c r="B49" s="19" t="s">
        <v>72</v>
      </c>
      <c r="C49" s="14"/>
      <c r="D49" s="19"/>
      <c r="E49" s="14"/>
      <c r="F49" s="2"/>
      <c r="G49" s="12">
        <v>3019484</v>
      </c>
      <c r="H49" s="12">
        <v>3403582</v>
      </c>
      <c r="I49" s="12">
        <v>2832005</v>
      </c>
      <c r="J49" s="12">
        <v>3674544</v>
      </c>
      <c r="K49" s="12">
        <f t="shared" si="10"/>
        <v>4490730</v>
      </c>
      <c r="L49" s="12">
        <v>4583674</v>
      </c>
      <c r="M49" s="12">
        <v>5744255</v>
      </c>
      <c r="N49" s="12">
        <f t="shared" si="11"/>
        <v>3493405</v>
      </c>
      <c r="O49" s="12">
        <f t="shared" si="11"/>
        <v>3069723</v>
      </c>
      <c r="P49" s="12">
        <f t="shared" si="11"/>
        <v>2027334</v>
      </c>
      <c r="Q49" s="12">
        <f t="shared" si="11"/>
        <v>2006385</v>
      </c>
      <c r="R49" s="12">
        <f t="shared" si="11"/>
        <v>1930417</v>
      </c>
      <c r="S49" s="12">
        <f t="shared" si="11"/>
        <v>2048876</v>
      </c>
      <c r="T49" s="12">
        <f t="shared" si="11"/>
        <v>3876372</v>
      </c>
      <c r="U49" s="12">
        <f t="shared" si="11"/>
        <v>1503923</v>
      </c>
      <c r="V49" s="12">
        <f t="shared" si="11"/>
        <v>1166798</v>
      </c>
      <c r="W49" s="12">
        <f t="shared" si="11"/>
        <v>1117548</v>
      </c>
      <c r="X49" s="12">
        <f t="shared" si="11"/>
        <v>7890871</v>
      </c>
      <c r="Y49" s="12">
        <f t="shared" si="11"/>
        <v>2654853</v>
      </c>
      <c r="Z49" s="12">
        <f t="shared" si="11"/>
        <v>1357048</v>
      </c>
      <c r="AA49" s="12">
        <f t="shared" si="11"/>
        <v>1202023</v>
      </c>
      <c r="AB49" s="12">
        <v>1989940</v>
      </c>
      <c r="AC49" s="12">
        <v>3489441</v>
      </c>
      <c r="AD49" s="12">
        <v>5380363</v>
      </c>
      <c r="AE49" s="12">
        <v>3384851</v>
      </c>
      <c r="AF49" s="12">
        <v>3425822</v>
      </c>
      <c r="AG49" s="12">
        <v>3780798</v>
      </c>
      <c r="AH49" s="12">
        <v>3652899</v>
      </c>
      <c r="AI49" s="13">
        <v>0.10653786661613052</v>
      </c>
      <c r="AJ49" s="13">
        <v>-3.3828572698144675E-2</v>
      </c>
    </row>
    <row r="50" spans="1:36" ht="10.5" customHeight="1" x14ac:dyDescent="0.2">
      <c r="A50" s="11"/>
      <c r="B50" s="19" t="s">
        <v>73</v>
      </c>
      <c r="C50" s="14"/>
      <c r="D50" s="19"/>
      <c r="E50" s="14"/>
      <c r="F50" s="2"/>
      <c r="G50" s="12">
        <v>272559</v>
      </c>
      <c r="H50" s="12">
        <v>5435</v>
      </c>
      <c r="I50" s="12">
        <v>561048</v>
      </c>
      <c r="J50" s="12">
        <v>4748954</v>
      </c>
      <c r="K50" s="12">
        <f t="shared" si="10"/>
        <v>7124853</v>
      </c>
      <c r="L50" s="12">
        <v>1255427</v>
      </c>
      <c r="M50" s="12">
        <v>332104</v>
      </c>
      <c r="N50" s="12">
        <f t="shared" si="11"/>
        <v>1087255</v>
      </c>
      <c r="O50" s="12">
        <f t="shared" si="11"/>
        <v>2258936</v>
      </c>
      <c r="P50" s="12">
        <f t="shared" si="11"/>
        <v>788443</v>
      </c>
      <c r="Q50" s="12">
        <f t="shared" si="11"/>
        <v>550796.67704129394</v>
      </c>
      <c r="R50" s="12">
        <f t="shared" si="11"/>
        <v>1920145</v>
      </c>
      <c r="S50" s="12">
        <f t="shared" si="11"/>
        <v>2273229</v>
      </c>
      <c r="T50" s="12">
        <f t="shared" si="11"/>
        <v>968631</v>
      </c>
      <c r="U50" s="12">
        <f t="shared" si="11"/>
        <v>657353</v>
      </c>
      <c r="V50" s="12">
        <f t="shared" si="11"/>
        <v>116744</v>
      </c>
      <c r="W50" s="12">
        <f t="shared" si="11"/>
        <v>2830812</v>
      </c>
      <c r="X50" s="12">
        <f t="shared" si="11"/>
        <v>4111953</v>
      </c>
      <c r="Y50" s="12">
        <f t="shared" si="11"/>
        <v>5622891</v>
      </c>
      <c r="Z50" s="12">
        <f t="shared" si="11"/>
        <v>5234057</v>
      </c>
      <c r="AA50" s="12">
        <f t="shared" si="11"/>
        <v>1907701</v>
      </c>
      <c r="AB50" s="12">
        <v>6096768</v>
      </c>
      <c r="AC50" s="12">
        <v>15698063</v>
      </c>
      <c r="AD50" s="12">
        <v>9680810</v>
      </c>
      <c r="AE50" s="12">
        <v>14457041</v>
      </c>
      <c r="AF50" s="12">
        <v>11220231</v>
      </c>
      <c r="AG50" s="12">
        <v>9958192</v>
      </c>
      <c r="AH50" s="12">
        <v>4212553</v>
      </c>
      <c r="AI50" s="13">
        <v>-5.9755175703003371E-2</v>
      </c>
      <c r="AJ50" s="13">
        <v>-0.57697612176989554</v>
      </c>
    </row>
    <row r="51" spans="1:36" ht="10.5" customHeight="1" x14ac:dyDescent="0.2">
      <c r="A51" s="11"/>
      <c r="B51" s="19" t="s">
        <v>74</v>
      </c>
      <c r="C51" s="14"/>
      <c r="D51" s="19"/>
      <c r="E51" s="14"/>
      <c r="F51" s="2"/>
      <c r="G51" s="12">
        <v>112263</v>
      </c>
      <c r="H51" s="12">
        <v>242194</v>
      </c>
      <c r="I51" s="12">
        <v>359114</v>
      </c>
      <c r="J51" s="12">
        <v>991899</v>
      </c>
      <c r="K51" s="12">
        <f t="shared" si="10"/>
        <v>277041</v>
      </c>
      <c r="L51" s="12">
        <v>280555</v>
      </c>
      <c r="M51" s="12">
        <v>3913</v>
      </c>
      <c r="N51" s="12">
        <f t="shared" si="11"/>
        <v>67784</v>
      </c>
      <c r="O51" s="12">
        <f t="shared" si="11"/>
        <v>46576</v>
      </c>
      <c r="P51" s="12">
        <f t="shared" si="11"/>
        <v>98468</v>
      </c>
      <c r="Q51" s="12">
        <f t="shared" si="11"/>
        <v>1745070</v>
      </c>
      <c r="R51" s="12">
        <f t="shared" si="11"/>
        <v>1144444</v>
      </c>
      <c r="S51" s="12">
        <f t="shared" si="11"/>
        <v>443214</v>
      </c>
      <c r="T51" s="12">
        <f t="shared" si="11"/>
        <v>467715</v>
      </c>
      <c r="U51" s="12">
        <f t="shared" si="11"/>
        <v>280000</v>
      </c>
      <c r="V51" s="12">
        <f t="shared" si="11"/>
        <v>515305</v>
      </c>
      <c r="W51" s="12">
        <f t="shared" si="11"/>
        <v>513941</v>
      </c>
      <c r="X51" s="12">
        <f t="shared" si="11"/>
        <v>1013040</v>
      </c>
      <c r="Y51" s="12">
        <f t="shared" si="11"/>
        <v>971885</v>
      </c>
      <c r="Z51" s="12">
        <f t="shared" si="11"/>
        <v>993639</v>
      </c>
      <c r="AA51" s="12">
        <f t="shared" si="11"/>
        <v>985145</v>
      </c>
      <c r="AB51" s="12">
        <v>963762</v>
      </c>
      <c r="AC51" s="12">
        <v>964654</v>
      </c>
      <c r="AD51" s="12">
        <v>868307</v>
      </c>
      <c r="AE51" s="12">
        <v>922539</v>
      </c>
      <c r="AF51" s="12">
        <v>1297971</v>
      </c>
      <c r="AG51" s="12">
        <v>1323599</v>
      </c>
      <c r="AH51" s="12">
        <v>1495131</v>
      </c>
      <c r="AI51" s="13">
        <v>7.5932207106663707E-2</v>
      </c>
      <c r="AJ51" s="13">
        <v>0.12959514173099254</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2">R234</f>
        <v>179052</v>
      </c>
      <c r="S52" s="12">
        <f t="shared" si="12"/>
        <v>215221</v>
      </c>
      <c r="T52" s="12">
        <f t="shared" si="12"/>
        <v>251390</v>
      </c>
      <c r="U52" s="12">
        <f t="shared" si="12"/>
        <v>335626.5</v>
      </c>
      <c r="V52" s="12">
        <f t="shared" si="12"/>
        <v>419863</v>
      </c>
      <c r="W52" s="12">
        <f t="shared" si="12"/>
        <v>495456.5</v>
      </c>
      <c r="X52" s="12">
        <f t="shared" si="12"/>
        <v>571050</v>
      </c>
      <c r="Y52" s="12">
        <f t="shared" si="12"/>
        <v>555703</v>
      </c>
      <c r="Z52" s="12">
        <f t="shared" si="12"/>
        <v>540356</v>
      </c>
      <c r="AA52" s="12">
        <f t="shared" si="12"/>
        <v>491825.5</v>
      </c>
      <c r="AB52" s="12">
        <v>443295</v>
      </c>
      <c r="AC52" s="12">
        <v>403481.75096140325</v>
      </c>
      <c r="AD52" s="12">
        <v>515756</v>
      </c>
      <c r="AE52" s="12">
        <v>557908.73747278901</v>
      </c>
      <c r="AF52" s="12">
        <v>580028</v>
      </c>
      <c r="AG52" s="12">
        <v>615107.88466564508</v>
      </c>
      <c r="AH52" s="12">
        <v>751808</v>
      </c>
      <c r="AI52" s="13">
        <v>9.2032805195819689E-2</v>
      </c>
      <c r="AJ52" s="13">
        <v>0.22223762488211507</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244</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25670220</v>
      </c>
      <c r="H62" s="5">
        <v>25520537</v>
      </c>
      <c r="I62" s="5">
        <v>28547180</v>
      </c>
      <c r="J62" s="5">
        <v>42265407</v>
      </c>
      <c r="K62" s="5">
        <f>SUM(K64,K79,K91,K93)</f>
        <v>34415412</v>
      </c>
      <c r="L62" s="5">
        <f>SUM(L64,L79,L91,L93)</f>
        <v>35274598</v>
      </c>
      <c r="M62" s="5">
        <f>SUM(M64,M79,M91,M93)</f>
        <v>39450836</v>
      </c>
      <c r="N62" s="5">
        <f>SUM(N64,N79,N91,N93)</f>
        <v>35695345</v>
      </c>
      <c r="O62" s="39">
        <v>38403682</v>
      </c>
      <c r="P62" s="39">
        <v>38161062</v>
      </c>
      <c r="Q62" s="39">
        <v>39380233</v>
      </c>
      <c r="R62" s="39">
        <v>41287632</v>
      </c>
      <c r="S62" s="39">
        <v>42555156</v>
      </c>
      <c r="T62" s="39">
        <v>42335444</v>
      </c>
      <c r="U62" s="8">
        <v>46901088</v>
      </c>
      <c r="V62" s="8">
        <f>SUM(V64,V79,V91,V93)</f>
        <v>46744022</v>
      </c>
      <c r="W62" s="8">
        <f>W64+W79+W91+W93</f>
        <v>44235312</v>
      </c>
      <c r="X62" s="8">
        <f>SUM(X64,X79,X91,X93)</f>
        <v>42468582</v>
      </c>
      <c r="Y62" s="8">
        <f>SUM(Y64+Y79+Y91+Y93)</f>
        <v>43336368</v>
      </c>
      <c r="Z62" s="8">
        <f>SUM(Z64+Z79+Z91+Z93)</f>
        <v>45762645</v>
      </c>
      <c r="AA62" s="8">
        <f>SUM(AA64+AA79+AA91+AA93)</f>
        <v>44358986</v>
      </c>
      <c r="AB62" s="39">
        <v>47789216</v>
      </c>
      <c r="AC62" s="39">
        <v>64704485</v>
      </c>
      <c r="AD62" s="39">
        <v>50493207</v>
      </c>
      <c r="AE62" s="39">
        <v>50580180</v>
      </c>
      <c r="AF62" s="39">
        <v>54587483</v>
      </c>
      <c r="AG62" s="39">
        <v>58068160</v>
      </c>
      <c r="AH62" s="39">
        <v>53455798</v>
      </c>
      <c r="AI62" s="10">
        <v>1.8851334330956648E-2</v>
      </c>
      <c r="AJ62" s="10">
        <v>-7.9430138650854451E-2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16181331</v>
      </c>
      <c r="H64" s="12">
        <v>16137813</v>
      </c>
      <c r="I64" s="12">
        <v>18482290</v>
      </c>
      <c r="J64" s="12">
        <v>29398020</v>
      </c>
      <c r="K64" s="12">
        <f>SUM(K65,K69:K73)</f>
        <v>21524730</v>
      </c>
      <c r="L64" s="12">
        <f>SUM(L65,L69:L73)</f>
        <v>21547151</v>
      </c>
      <c r="M64" s="12">
        <f>SUM(M65,M69:M73)</f>
        <v>25189864</v>
      </c>
      <c r="N64" s="12">
        <f>SUM(N65,N69:N73)</f>
        <v>20177845</v>
      </c>
      <c r="O64" s="41">
        <v>21554460</v>
      </c>
      <c r="P64" s="41">
        <v>21120693</v>
      </c>
      <c r="Q64" s="41">
        <v>21438794</v>
      </c>
      <c r="R64" s="41">
        <v>20249795</v>
      </c>
      <c r="S64" s="41">
        <v>20924776</v>
      </c>
      <c r="T64" s="41">
        <v>23102832</v>
      </c>
      <c r="U64" s="11">
        <v>25818783</v>
      </c>
      <c r="V64" s="11">
        <v>21997433</v>
      </c>
      <c r="W64" s="11">
        <v>22301193</v>
      </c>
      <c r="X64" s="11">
        <v>22523646</v>
      </c>
      <c r="Y64" s="11">
        <v>23070566</v>
      </c>
      <c r="Z64" s="11">
        <v>23796765</v>
      </c>
      <c r="AA64" s="11">
        <v>24448675</v>
      </c>
      <c r="AB64" s="41">
        <v>28218542</v>
      </c>
      <c r="AC64" s="41">
        <v>43797548</v>
      </c>
      <c r="AD64" s="41">
        <v>29442684</v>
      </c>
      <c r="AE64" s="41">
        <v>29158723</v>
      </c>
      <c r="AF64" s="41">
        <v>31505187</v>
      </c>
      <c r="AG64" s="39">
        <v>34791147</v>
      </c>
      <c r="AH64" s="41">
        <v>31818050</v>
      </c>
      <c r="AI64" s="13">
        <v>2.0210599962778408E-2</v>
      </c>
      <c r="AJ64" s="13">
        <v>-8.5455561439236258E-2</v>
      </c>
    </row>
    <row r="65" spans="1:36" ht="10.5" customHeight="1" x14ac:dyDescent="0.2">
      <c r="A65" s="11"/>
      <c r="B65" s="11"/>
      <c r="C65" s="11" t="s">
        <v>36</v>
      </c>
      <c r="D65" s="11"/>
      <c r="E65" s="11"/>
      <c r="F65" s="2"/>
      <c r="G65" s="12">
        <v>14828341</v>
      </c>
      <c r="H65" s="12">
        <v>14688019</v>
      </c>
      <c r="I65" s="12">
        <v>16706628</v>
      </c>
      <c r="J65" s="12">
        <v>16120786</v>
      </c>
      <c r="K65" s="12">
        <f>SUM(K66:K68)</f>
        <v>18010639</v>
      </c>
      <c r="L65" s="12">
        <f>SUM(L66:L68)</f>
        <v>18297594</v>
      </c>
      <c r="M65" s="12">
        <f>SUM(M66:M68)</f>
        <v>18613457</v>
      </c>
      <c r="N65" s="12">
        <f>SUM(N66:N68)</f>
        <v>18003782</v>
      </c>
      <c r="O65" s="41">
        <v>18459248</v>
      </c>
      <c r="P65" s="41">
        <v>19488129</v>
      </c>
      <c r="Q65" s="41">
        <v>20228586</v>
      </c>
      <c r="R65" s="41">
        <v>18996165</v>
      </c>
      <c r="S65" s="41">
        <v>19320229</v>
      </c>
      <c r="T65" s="41">
        <v>20510936</v>
      </c>
      <c r="U65" s="11">
        <v>21570379</v>
      </c>
      <c r="V65" s="11">
        <v>20235805</v>
      </c>
      <c r="W65" s="11">
        <v>20600993</v>
      </c>
      <c r="X65" s="11">
        <v>21266448</v>
      </c>
      <c r="Y65" s="11">
        <v>22034409</v>
      </c>
      <c r="Z65" s="11">
        <v>22290186</v>
      </c>
      <c r="AA65" s="11">
        <v>22800944</v>
      </c>
      <c r="AB65" s="41">
        <v>26943389</v>
      </c>
      <c r="AC65" s="41">
        <v>29845918</v>
      </c>
      <c r="AD65" s="41">
        <v>28082240</v>
      </c>
      <c r="AE65" s="41">
        <v>27800208</v>
      </c>
      <c r="AF65" s="41">
        <v>30233515</v>
      </c>
      <c r="AG65" s="41">
        <v>33576547</v>
      </c>
      <c r="AH65" s="41">
        <v>30612791</v>
      </c>
      <c r="AI65" s="13">
        <v>2.1508028231683518E-2</v>
      </c>
      <c r="AJ65" s="13">
        <v>-8.826863584275059E-2</v>
      </c>
    </row>
    <row r="66" spans="1:36" ht="10.5" customHeight="1" x14ac:dyDescent="0.2">
      <c r="A66" s="11"/>
      <c r="B66" s="11"/>
      <c r="C66" s="11"/>
      <c r="D66" s="11" t="s">
        <v>37</v>
      </c>
      <c r="E66" s="11"/>
      <c r="F66" s="2"/>
      <c r="G66" s="12">
        <v>14828341</v>
      </c>
      <c r="H66" s="12">
        <v>14688019</v>
      </c>
      <c r="I66" s="12">
        <v>16706628</v>
      </c>
      <c r="J66" s="12">
        <v>16120786</v>
      </c>
      <c r="K66" s="12">
        <v>18010639</v>
      </c>
      <c r="L66" s="12">
        <v>18297594</v>
      </c>
      <c r="M66" s="12">
        <v>18613457</v>
      </c>
      <c r="N66" s="12">
        <v>18003782</v>
      </c>
      <c r="O66" s="41">
        <v>18335468</v>
      </c>
      <c r="P66" s="41">
        <v>19346052</v>
      </c>
      <c r="Q66" s="41">
        <v>20090382</v>
      </c>
      <c r="R66" s="41">
        <v>18869999</v>
      </c>
      <c r="S66" s="41">
        <v>19193070</v>
      </c>
      <c r="T66" s="41">
        <v>20373425</v>
      </c>
      <c r="U66" s="11">
        <v>21561976</v>
      </c>
      <c r="V66" s="11">
        <v>20069179</v>
      </c>
      <c r="W66" s="11">
        <v>20505061</v>
      </c>
      <c r="X66" s="11">
        <v>21124177</v>
      </c>
      <c r="Y66" s="11">
        <v>21900242</v>
      </c>
      <c r="Z66" s="11">
        <v>22180465</v>
      </c>
      <c r="AA66" s="11">
        <v>22681699</v>
      </c>
      <c r="AB66" s="41">
        <v>26816910</v>
      </c>
      <c r="AC66" s="41">
        <v>29705988</v>
      </c>
      <c r="AD66" s="41">
        <v>27922583</v>
      </c>
      <c r="AE66" s="41">
        <v>27608316</v>
      </c>
      <c r="AF66" s="41">
        <v>30019813</v>
      </c>
      <c r="AG66" s="41">
        <v>33323482</v>
      </c>
      <c r="AH66" s="41">
        <v>30497737</v>
      </c>
      <c r="AI66" s="13">
        <v>2.1668052921278047E-2</v>
      </c>
      <c r="AJ66" s="13">
        <v>-8.4797411026854883E-2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123780</v>
      </c>
      <c r="P68" s="41">
        <v>142077</v>
      </c>
      <c r="Q68" s="41">
        <v>138204</v>
      </c>
      <c r="R68" s="41">
        <v>126166</v>
      </c>
      <c r="S68" s="41">
        <v>127159</v>
      </c>
      <c r="T68" s="41">
        <v>137511</v>
      </c>
      <c r="U68" s="11">
        <v>8403</v>
      </c>
      <c r="V68" s="11">
        <v>166626</v>
      </c>
      <c r="W68" s="11">
        <v>95932</v>
      </c>
      <c r="X68" s="11">
        <v>142271</v>
      </c>
      <c r="Y68" s="11">
        <v>134167</v>
      </c>
      <c r="Z68" s="11">
        <v>109721</v>
      </c>
      <c r="AA68" s="11">
        <v>119245</v>
      </c>
      <c r="AB68" s="41">
        <v>126479</v>
      </c>
      <c r="AC68" s="41">
        <v>139930</v>
      </c>
      <c r="AD68" s="41">
        <v>159657</v>
      </c>
      <c r="AE68" s="41">
        <v>191892</v>
      </c>
      <c r="AF68" s="41">
        <v>213702</v>
      </c>
      <c r="AG68" s="41">
        <v>253065</v>
      </c>
      <c r="AH68" s="41">
        <v>115054</v>
      </c>
      <c r="AI68" s="13">
        <v>-1.5655279123135579E-2</v>
      </c>
      <c r="AJ68" s="13">
        <v>-0.54535791199889361</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1352990</v>
      </c>
      <c r="H73" s="12">
        <v>1449794</v>
      </c>
      <c r="I73" s="12">
        <v>1775662</v>
      </c>
      <c r="J73" s="12">
        <v>13277234</v>
      </c>
      <c r="K73" s="12">
        <f>SUM(K74:K77)</f>
        <v>3514091</v>
      </c>
      <c r="L73" s="12">
        <f>SUM(L74:L77)</f>
        <v>3249557</v>
      </c>
      <c r="M73" s="12">
        <f>SUM(M74:M77)</f>
        <v>6576407</v>
      </c>
      <c r="N73" s="12">
        <f>SUM(N74:N77)</f>
        <v>2174063</v>
      </c>
      <c r="O73" s="41">
        <v>3095212</v>
      </c>
      <c r="P73" s="41">
        <v>1632564</v>
      </c>
      <c r="Q73" s="41">
        <v>1210208</v>
      </c>
      <c r="R73" s="41">
        <v>1253630</v>
      </c>
      <c r="S73" s="41">
        <v>1604547</v>
      </c>
      <c r="T73" s="41">
        <v>2591896</v>
      </c>
      <c r="U73" s="11">
        <v>4248404</v>
      </c>
      <c r="V73" s="11">
        <v>1761628</v>
      </c>
      <c r="W73" s="11">
        <v>1700200</v>
      </c>
      <c r="X73" s="11">
        <v>1257198</v>
      </c>
      <c r="Y73" s="11">
        <v>1036157</v>
      </c>
      <c r="Z73" s="11">
        <v>1506579</v>
      </c>
      <c r="AA73" s="11">
        <v>1647731</v>
      </c>
      <c r="AB73" s="41">
        <v>1275153</v>
      </c>
      <c r="AC73" s="41">
        <v>13951630</v>
      </c>
      <c r="AD73" s="41">
        <v>1360444</v>
      </c>
      <c r="AE73" s="41">
        <v>1358515</v>
      </c>
      <c r="AF73" s="41">
        <v>1271672</v>
      </c>
      <c r="AG73" s="41">
        <v>1214600</v>
      </c>
      <c r="AH73" s="41">
        <v>1205259</v>
      </c>
      <c r="AI73" s="13">
        <v>-9.3512838739081561E-3</v>
      </c>
      <c r="AJ73" s="13">
        <v>-7.6905977276469622E-3</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1163204</v>
      </c>
      <c r="H75" s="12">
        <v>1057369</v>
      </c>
      <c r="I75" s="12">
        <v>1191338</v>
      </c>
      <c r="J75" s="12">
        <v>1358866</v>
      </c>
      <c r="K75" s="12">
        <v>1655643</v>
      </c>
      <c r="L75" s="12">
        <v>1646186</v>
      </c>
      <c r="M75" s="12">
        <v>1786634</v>
      </c>
      <c r="N75" s="12">
        <v>1660910</v>
      </c>
      <c r="O75" s="41">
        <v>1497375</v>
      </c>
      <c r="P75" s="41">
        <v>1025835</v>
      </c>
      <c r="Q75" s="41">
        <v>820659</v>
      </c>
      <c r="R75" s="41">
        <v>849287</v>
      </c>
      <c r="S75" s="41">
        <v>901938</v>
      </c>
      <c r="T75" s="41">
        <v>909425</v>
      </c>
      <c r="U75" s="11">
        <v>1204450</v>
      </c>
      <c r="V75" s="11">
        <v>1054867</v>
      </c>
      <c r="W75" s="11">
        <v>872968</v>
      </c>
      <c r="X75" s="11">
        <v>737285</v>
      </c>
      <c r="Y75" s="11">
        <v>685300</v>
      </c>
      <c r="Z75" s="11">
        <v>757180</v>
      </c>
      <c r="AA75" s="11">
        <v>762349</v>
      </c>
      <c r="AB75" s="41">
        <v>702486</v>
      </c>
      <c r="AC75" s="41">
        <v>608970</v>
      </c>
      <c r="AD75" s="41">
        <v>770561</v>
      </c>
      <c r="AE75" s="41">
        <v>741944</v>
      </c>
      <c r="AF75" s="41">
        <v>870126</v>
      </c>
      <c r="AG75" s="41">
        <v>744679</v>
      </c>
      <c r="AH75" s="41">
        <v>525298</v>
      </c>
      <c r="AI75" s="13">
        <v>-4.7288635803147239E-2</v>
      </c>
      <c r="AJ75" s="13">
        <v>-0.29459807514378678</v>
      </c>
    </row>
    <row r="76" spans="1:36" ht="10.5" customHeight="1" x14ac:dyDescent="0.2">
      <c r="A76" s="11"/>
      <c r="B76" s="14"/>
      <c r="C76" s="11"/>
      <c r="D76" s="15" t="s">
        <v>47</v>
      </c>
      <c r="E76" s="11"/>
      <c r="F76" s="2"/>
      <c r="G76" s="12">
        <v>66949</v>
      </c>
      <c r="H76" s="12">
        <v>0</v>
      </c>
      <c r="I76" s="12">
        <v>0</v>
      </c>
      <c r="J76" s="12">
        <v>11493162</v>
      </c>
      <c r="K76" s="12">
        <v>997483</v>
      </c>
      <c r="L76" s="12">
        <v>1298448</v>
      </c>
      <c r="M76" s="12">
        <v>4280000</v>
      </c>
      <c r="N76" s="12">
        <v>0</v>
      </c>
      <c r="O76" s="41">
        <v>1000000</v>
      </c>
      <c r="P76" s="41">
        <v>0</v>
      </c>
      <c r="Q76" s="41">
        <v>0</v>
      </c>
      <c r="R76" s="41">
        <v>0</v>
      </c>
      <c r="S76" s="41">
        <v>0</v>
      </c>
      <c r="T76" s="41">
        <v>825000</v>
      </c>
      <c r="U76" s="11">
        <v>2011213</v>
      </c>
      <c r="V76" s="11">
        <v>0</v>
      </c>
      <c r="W76" s="11">
        <v>0</v>
      </c>
      <c r="X76" s="11">
        <v>0</v>
      </c>
      <c r="Y76" s="11">
        <v>0</v>
      </c>
      <c r="Z76" s="11">
        <v>0</v>
      </c>
      <c r="AA76" s="11">
        <v>8904</v>
      </c>
      <c r="AB76" s="41">
        <v>0</v>
      </c>
      <c r="AC76" s="41">
        <v>12516680</v>
      </c>
      <c r="AD76" s="41">
        <v>0</v>
      </c>
      <c r="AE76" s="41">
        <v>11280</v>
      </c>
      <c r="AF76" s="41">
        <v>19306</v>
      </c>
      <c r="AG76" s="41">
        <v>68503</v>
      </c>
      <c r="AH76" s="41">
        <v>157884</v>
      </c>
      <c r="AI76" s="13" t="s">
        <v>246</v>
      </c>
      <c r="AJ76" s="13">
        <v>1.304774973358831</v>
      </c>
    </row>
    <row r="77" spans="1:36" ht="10.5" customHeight="1" x14ac:dyDescent="0.2">
      <c r="A77" s="11"/>
      <c r="B77" s="11"/>
      <c r="C77" s="11"/>
      <c r="D77" s="11" t="s">
        <v>48</v>
      </c>
      <c r="E77" s="11"/>
      <c r="F77" s="2"/>
      <c r="G77" s="12">
        <v>122837</v>
      </c>
      <c r="H77" s="12">
        <v>392425</v>
      </c>
      <c r="I77" s="12">
        <v>584324</v>
      </c>
      <c r="J77" s="12">
        <v>425206</v>
      </c>
      <c r="K77" s="12">
        <v>860965</v>
      </c>
      <c r="L77" s="12">
        <v>304923</v>
      </c>
      <c r="M77" s="12">
        <v>509773</v>
      </c>
      <c r="N77" s="12">
        <v>513153</v>
      </c>
      <c r="O77" s="41">
        <v>597837</v>
      </c>
      <c r="P77" s="41">
        <v>606729</v>
      </c>
      <c r="Q77" s="41">
        <v>389549</v>
      </c>
      <c r="R77" s="41">
        <v>404343</v>
      </c>
      <c r="S77" s="41">
        <v>702609</v>
      </c>
      <c r="T77" s="41">
        <v>857471</v>
      </c>
      <c r="U77" s="11">
        <v>1032741</v>
      </c>
      <c r="V77" s="11">
        <v>706761</v>
      </c>
      <c r="W77" s="11">
        <v>827232</v>
      </c>
      <c r="X77" s="11">
        <v>519913</v>
      </c>
      <c r="Y77" s="11">
        <v>350857</v>
      </c>
      <c r="Z77" s="11">
        <v>749399</v>
      </c>
      <c r="AA77" s="11">
        <v>876478</v>
      </c>
      <c r="AB77" s="41">
        <v>572667</v>
      </c>
      <c r="AC77" s="41">
        <v>825980</v>
      </c>
      <c r="AD77" s="41">
        <v>589883</v>
      </c>
      <c r="AE77" s="41">
        <v>605291</v>
      </c>
      <c r="AF77" s="41">
        <v>382240</v>
      </c>
      <c r="AG77" s="41">
        <v>401418</v>
      </c>
      <c r="AH77" s="41">
        <v>522077</v>
      </c>
      <c r="AI77" s="13">
        <v>-1.5296683688128088E-2</v>
      </c>
      <c r="AJ77" s="13">
        <v>0.30058193703321723</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6895169</v>
      </c>
      <c r="H79" s="12">
        <v>6795117</v>
      </c>
      <c r="I79" s="12">
        <v>7372342</v>
      </c>
      <c r="J79" s="12">
        <v>10376753</v>
      </c>
      <c r="K79" s="12">
        <f>SUM(K80:K89)</f>
        <v>10367913</v>
      </c>
      <c r="L79" s="12">
        <f>SUM(L80:L89)</f>
        <v>10642629</v>
      </c>
      <c r="M79" s="12">
        <f>SUM(M80:M89)</f>
        <v>11029159</v>
      </c>
      <c r="N79" s="12">
        <f>SUM(N80:N89)</f>
        <v>12445511</v>
      </c>
      <c r="O79" s="41">
        <v>13343934</v>
      </c>
      <c r="P79" s="41">
        <v>13478034</v>
      </c>
      <c r="Q79" s="41">
        <v>13636887</v>
      </c>
      <c r="R79" s="41">
        <v>16023149</v>
      </c>
      <c r="S79" s="41">
        <v>16908101</v>
      </c>
      <c r="T79" s="41">
        <v>14811417</v>
      </c>
      <c r="U79" s="11">
        <v>16008668</v>
      </c>
      <c r="V79" s="11">
        <f>SUM(V80:V89)</f>
        <v>19823386</v>
      </c>
      <c r="W79" s="11">
        <f>SUM(W80:W89)</f>
        <v>16854124</v>
      </c>
      <c r="X79" s="11">
        <f>SUM(X80:X89)</f>
        <v>14684057</v>
      </c>
      <c r="Y79" s="11">
        <f>SUM(Y80:Y89)</f>
        <v>14546203</v>
      </c>
      <c r="Z79" s="11">
        <f>SUM(Z80:Z89)</f>
        <v>14979510</v>
      </c>
      <c r="AA79" s="11">
        <v>15026355</v>
      </c>
      <c r="AB79" s="41">
        <v>14766924</v>
      </c>
      <c r="AC79" s="41">
        <v>15735148</v>
      </c>
      <c r="AD79" s="41">
        <v>15667048</v>
      </c>
      <c r="AE79" s="41">
        <v>15963806</v>
      </c>
      <c r="AF79" s="41">
        <v>17586219</v>
      </c>
      <c r="AG79" s="41">
        <v>17984425</v>
      </c>
      <c r="AH79" s="41">
        <v>16547569</v>
      </c>
      <c r="AI79" s="13">
        <v>1.9156065432048397E-2</v>
      </c>
      <c r="AJ79" s="13">
        <v>-7.9894464237805773E-2</v>
      </c>
    </row>
    <row r="80" spans="1:36" ht="10.5" customHeight="1" x14ac:dyDescent="0.2">
      <c r="A80" s="11"/>
      <c r="B80" s="11"/>
      <c r="C80" s="11" t="s">
        <v>50</v>
      </c>
      <c r="D80" s="11"/>
      <c r="E80" s="11"/>
      <c r="F80" s="2"/>
      <c r="G80" s="12">
        <v>0</v>
      </c>
      <c r="H80" s="12">
        <v>0</v>
      </c>
      <c r="I80" s="12">
        <v>0</v>
      </c>
      <c r="J80" s="12">
        <v>1248048</v>
      </c>
      <c r="K80" s="12">
        <v>1297437</v>
      </c>
      <c r="L80" s="12">
        <v>1338494</v>
      </c>
      <c r="M80" s="12">
        <v>1366176</v>
      </c>
      <c r="N80" s="12">
        <v>1521043</v>
      </c>
      <c r="O80" s="41">
        <v>1406492</v>
      </c>
      <c r="P80" s="41">
        <v>1395634</v>
      </c>
      <c r="Q80" s="41">
        <v>1395634</v>
      </c>
      <c r="R80" s="41">
        <v>1395634</v>
      </c>
      <c r="S80" s="41">
        <v>1395634</v>
      </c>
      <c r="T80" s="41">
        <v>1395634</v>
      </c>
      <c r="U80" s="11">
        <v>1395634</v>
      </c>
      <c r="V80" s="11">
        <v>1395634</v>
      </c>
      <c r="W80" s="11">
        <v>1395634</v>
      </c>
      <c r="X80" s="11">
        <v>1395634</v>
      </c>
      <c r="Y80" s="11">
        <v>1395634</v>
      </c>
      <c r="Z80" s="11">
        <v>1395634</v>
      </c>
      <c r="AA80" s="11">
        <v>1395634</v>
      </c>
      <c r="AB80" s="41">
        <v>1395634</v>
      </c>
      <c r="AC80" s="41">
        <v>1395634</v>
      </c>
      <c r="AD80" s="41">
        <v>1395634</v>
      </c>
      <c r="AE80" s="41">
        <v>1395634</v>
      </c>
      <c r="AF80" s="41">
        <v>1395634</v>
      </c>
      <c r="AG80" s="41">
        <v>1395634</v>
      </c>
      <c r="AH80" s="41">
        <v>1395634</v>
      </c>
      <c r="AI80" s="13">
        <v>0</v>
      </c>
      <c r="AJ80" s="13">
        <v>0</v>
      </c>
    </row>
    <row r="81" spans="1:36" ht="10.5" customHeight="1" x14ac:dyDescent="0.2">
      <c r="A81" s="11"/>
      <c r="B81" s="11"/>
      <c r="C81" s="11" t="s">
        <v>51</v>
      </c>
      <c r="D81" s="11"/>
      <c r="E81" s="11"/>
      <c r="F81" s="2"/>
      <c r="G81" s="12">
        <v>0</v>
      </c>
      <c r="H81" s="12">
        <v>0</v>
      </c>
      <c r="I81" s="12">
        <v>0</v>
      </c>
      <c r="J81" s="12">
        <v>199044</v>
      </c>
      <c r="K81" s="12">
        <v>213046</v>
      </c>
      <c r="L81" s="12">
        <v>219574</v>
      </c>
      <c r="M81" s="12">
        <v>213520</v>
      </c>
      <c r="N81" s="12">
        <v>209331</v>
      </c>
      <c r="O81" s="41">
        <v>433584</v>
      </c>
      <c r="P81" s="41">
        <v>533351</v>
      </c>
      <c r="Q81" s="41">
        <v>552277</v>
      </c>
      <c r="R81" s="41">
        <v>556920</v>
      </c>
      <c r="S81" s="41">
        <v>580989</v>
      </c>
      <c r="T81" s="41">
        <v>630845</v>
      </c>
      <c r="U81" s="11">
        <v>673986</v>
      </c>
      <c r="V81" s="12">
        <v>666908</v>
      </c>
      <c r="W81" s="11">
        <v>667981</v>
      </c>
      <c r="X81" s="11">
        <v>668713</v>
      </c>
      <c r="Y81" s="11">
        <v>668628</v>
      </c>
      <c r="Z81" s="11">
        <v>670332</v>
      </c>
      <c r="AA81" s="11">
        <v>671337</v>
      </c>
      <c r="AB81" s="41">
        <v>760733</v>
      </c>
      <c r="AC81" s="41">
        <v>762903</v>
      </c>
      <c r="AD81" s="41">
        <v>727553</v>
      </c>
      <c r="AE81" s="41">
        <v>721643</v>
      </c>
      <c r="AF81" s="41">
        <v>722528</v>
      </c>
      <c r="AG81" s="41">
        <v>725774</v>
      </c>
      <c r="AH81" s="41">
        <v>725352</v>
      </c>
      <c r="AI81" s="13">
        <v>-7.9061453675428606E-3</v>
      </c>
      <c r="AJ81" s="13">
        <v>-5.8144821941816596E-4</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1944117</v>
      </c>
      <c r="W82" s="12">
        <v>2173169</v>
      </c>
      <c r="X82" s="12">
        <v>2327899</v>
      </c>
      <c r="Y82" s="12">
        <v>2365885.8503236375</v>
      </c>
      <c r="Z82" s="12">
        <v>2447360.4942540554</v>
      </c>
      <c r="AA82" s="12">
        <v>2564735</v>
      </c>
      <c r="AB82" s="41">
        <v>2648765</v>
      </c>
      <c r="AC82" s="41">
        <v>2720580</v>
      </c>
      <c r="AD82" s="41">
        <v>2801274</v>
      </c>
      <c r="AE82" s="41">
        <v>2833263</v>
      </c>
      <c r="AF82" s="41">
        <v>2900044</v>
      </c>
      <c r="AG82" s="41">
        <v>3000416</v>
      </c>
      <c r="AH82" s="41">
        <v>3089645</v>
      </c>
      <c r="AI82" s="13">
        <v>2.5992514237919373E-2</v>
      </c>
      <c r="AJ82" s="13">
        <v>2.9738876209165661E-2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555883</v>
      </c>
      <c r="W83" s="12">
        <v>326831</v>
      </c>
      <c r="X83" s="12">
        <v>172101</v>
      </c>
      <c r="Y83" s="12">
        <v>134114.14967636252</v>
      </c>
      <c r="Z83" s="12">
        <v>52639.505745944567</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33487</v>
      </c>
      <c r="K84" s="12">
        <v>44559</v>
      </c>
      <c r="L84" s="12">
        <v>54829</v>
      </c>
      <c r="M84" s="12">
        <v>52787</v>
      </c>
      <c r="N84" s="12">
        <v>21155</v>
      </c>
      <c r="O84" s="41">
        <v>31732</v>
      </c>
      <c r="P84" s="41">
        <v>52887</v>
      </c>
      <c r="Q84" s="41">
        <v>42310</v>
      </c>
      <c r="R84" s="41">
        <v>42310</v>
      </c>
      <c r="S84" s="41">
        <v>42310</v>
      </c>
      <c r="T84" s="41">
        <v>42310</v>
      </c>
      <c r="U84" s="11">
        <v>31732</v>
      </c>
      <c r="V84" s="11">
        <v>42310</v>
      </c>
      <c r="W84" s="11">
        <v>42310</v>
      </c>
      <c r="X84" s="11">
        <v>45756</v>
      </c>
      <c r="Y84" s="11">
        <v>42310</v>
      </c>
      <c r="Z84" s="11">
        <v>42310</v>
      </c>
      <c r="AA84" s="11">
        <v>40374</v>
      </c>
      <c r="AB84" s="41">
        <v>42310</v>
      </c>
      <c r="AC84" s="41">
        <v>42310</v>
      </c>
      <c r="AD84" s="41">
        <v>42310</v>
      </c>
      <c r="AE84" s="41">
        <v>42310</v>
      </c>
      <c r="AF84" s="41">
        <v>42310</v>
      </c>
      <c r="AG84" s="41">
        <v>42310</v>
      </c>
      <c r="AH84" s="41">
        <v>42310</v>
      </c>
      <c r="AI84" s="13">
        <v>0</v>
      </c>
      <c r="AJ84" s="13">
        <v>0</v>
      </c>
    </row>
    <row r="85" spans="1:36" ht="10.5" customHeight="1" x14ac:dyDescent="0.2">
      <c r="A85" s="11"/>
      <c r="B85" s="14"/>
      <c r="C85" s="11" t="s">
        <v>55</v>
      </c>
      <c r="E85" s="11"/>
      <c r="F85" s="2"/>
      <c r="G85" s="12">
        <v>0</v>
      </c>
      <c r="H85" s="12">
        <v>0</v>
      </c>
      <c r="I85" s="12">
        <v>0</v>
      </c>
      <c r="J85" s="12">
        <v>0</v>
      </c>
      <c r="K85" s="12">
        <v>0</v>
      </c>
      <c r="L85" s="12">
        <v>56183</v>
      </c>
      <c r="M85" s="12">
        <v>169445</v>
      </c>
      <c r="N85" s="12">
        <v>225406</v>
      </c>
      <c r="O85" s="41">
        <v>139166</v>
      </c>
      <c r="P85" s="41">
        <v>120209</v>
      </c>
      <c r="Q85" s="41">
        <v>126481</v>
      </c>
      <c r="R85" s="41">
        <v>27987</v>
      </c>
      <c r="S85" s="41">
        <v>23593</v>
      </c>
      <c r="T85" s="41">
        <v>3937</v>
      </c>
      <c r="U85" s="11">
        <v>3260</v>
      </c>
      <c r="V85" s="11">
        <v>6608</v>
      </c>
      <c r="W85" s="11">
        <v>44200</v>
      </c>
      <c r="X85" s="11">
        <v>19275</v>
      </c>
      <c r="Y85" s="11">
        <v>16007</v>
      </c>
      <c r="Z85" s="11">
        <v>21255</v>
      </c>
      <c r="AA85" s="11">
        <v>34098</v>
      </c>
      <c r="AB85" s="41">
        <v>39627</v>
      </c>
      <c r="AC85" s="41">
        <v>42040</v>
      </c>
      <c r="AD85" s="41">
        <v>44621</v>
      </c>
      <c r="AE85" s="41">
        <v>51418</v>
      </c>
      <c r="AF85" s="41">
        <v>141814</v>
      </c>
      <c r="AG85" s="41">
        <v>126285</v>
      </c>
      <c r="AH85" s="41">
        <v>157879</v>
      </c>
      <c r="AI85" s="13">
        <v>0.25908638764699554</v>
      </c>
      <c r="AJ85" s="13">
        <v>0.25018014807776062</v>
      </c>
    </row>
    <row r="86" spans="1:36" ht="10.5" customHeight="1" x14ac:dyDescent="0.2">
      <c r="A86" s="11"/>
      <c r="B86" s="11"/>
      <c r="C86" s="11" t="s">
        <v>56</v>
      </c>
      <c r="D86" s="11"/>
      <c r="E86" s="11"/>
      <c r="F86" s="2"/>
      <c r="G86" s="12">
        <v>2259954</v>
      </c>
      <c r="H86" s="12">
        <v>2084152</v>
      </c>
      <c r="I86" s="12">
        <v>2090492</v>
      </c>
      <c r="J86" s="12">
        <v>2944564</v>
      </c>
      <c r="K86" s="12">
        <v>2593473</v>
      </c>
      <c r="L86" s="12">
        <v>2395921</v>
      </c>
      <c r="M86" s="12">
        <v>2171977</v>
      </c>
      <c r="N86" s="12">
        <v>2791611</v>
      </c>
      <c r="O86" s="41">
        <v>3291414</v>
      </c>
      <c r="P86" s="41">
        <v>3750338</v>
      </c>
      <c r="Q86" s="41">
        <v>3373094</v>
      </c>
      <c r="R86" s="41">
        <v>5507015</v>
      </c>
      <c r="S86" s="41">
        <v>5621911</v>
      </c>
      <c r="T86" s="41">
        <v>3050099</v>
      </c>
      <c r="U86" s="11">
        <v>3214475</v>
      </c>
      <c r="V86" s="11">
        <v>3410843</v>
      </c>
      <c r="W86" s="11">
        <v>3324515</v>
      </c>
      <c r="X86" s="11">
        <v>3200127</v>
      </c>
      <c r="Y86" s="11">
        <v>3398859</v>
      </c>
      <c r="Z86" s="11">
        <v>3226443</v>
      </c>
      <c r="AA86" s="11">
        <v>3381631</v>
      </c>
      <c r="AB86" s="41">
        <v>4049573</v>
      </c>
      <c r="AC86" s="41">
        <v>3672854</v>
      </c>
      <c r="AD86" s="41">
        <v>3705766</v>
      </c>
      <c r="AE86" s="41">
        <v>3961301</v>
      </c>
      <c r="AF86" s="41">
        <v>4640481</v>
      </c>
      <c r="AG86" s="41">
        <v>4394326</v>
      </c>
      <c r="AH86" s="41">
        <v>5202512</v>
      </c>
      <c r="AI86" s="13">
        <v>4.2639025646958428E-2</v>
      </c>
      <c r="AJ86" s="13">
        <v>0.18391580415290082</v>
      </c>
    </row>
    <row r="87" spans="1:36" ht="10.5" customHeight="1" x14ac:dyDescent="0.2">
      <c r="A87" s="11"/>
      <c r="B87" s="11"/>
      <c r="C87" s="11" t="s">
        <v>57</v>
      </c>
      <c r="D87" s="11"/>
      <c r="E87" s="11"/>
      <c r="F87" s="2"/>
      <c r="G87" s="12">
        <v>2882648</v>
      </c>
      <c r="H87" s="12">
        <v>2877702</v>
      </c>
      <c r="I87" s="12">
        <v>3178408</v>
      </c>
      <c r="J87" s="12">
        <v>3547214</v>
      </c>
      <c r="K87" s="12">
        <v>3657644</v>
      </c>
      <c r="L87" s="12">
        <v>4077486</v>
      </c>
      <c r="M87" s="12">
        <v>4389954</v>
      </c>
      <c r="N87" s="12">
        <v>4706404</v>
      </c>
      <c r="O87" s="41">
        <v>4976477</v>
      </c>
      <c r="P87" s="41">
        <v>4643755</v>
      </c>
      <c r="Q87" s="41">
        <v>4157964</v>
      </c>
      <c r="R87" s="41">
        <v>4416673</v>
      </c>
      <c r="S87" s="41">
        <v>4647172</v>
      </c>
      <c r="T87" s="41">
        <v>5792997</v>
      </c>
      <c r="U87" s="11">
        <v>5662220</v>
      </c>
      <c r="V87" s="11">
        <v>6192833</v>
      </c>
      <c r="W87" s="11">
        <v>5086271</v>
      </c>
      <c r="X87" s="11">
        <v>4046767</v>
      </c>
      <c r="Y87" s="11">
        <v>3620018</v>
      </c>
      <c r="Z87" s="11">
        <v>3993937</v>
      </c>
      <c r="AA87" s="11">
        <v>3973637</v>
      </c>
      <c r="AB87" s="41">
        <v>3868229</v>
      </c>
      <c r="AC87" s="41">
        <v>4296051</v>
      </c>
      <c r="AD87" s="41">
        <v>4220031</v>
      </c>
      <c r="AE87" s="41">
        <v>3848907</v>
      </c>
      <c r="AF87" s="41">
        <v>4276426</v>
      </c>
      <c r="AG87" s="41">
        <v>3953798</v>
      </c>
      <c r="AH87" s="41">
        <v>3156471</v>
      </c>
      <c r="AI87" s="13">
        <v>-3.3322512746872257E-2</v>
      </c>
      <c r="AJ87" s="13">
        <v>-0.20166103579393788</v>
      </c>
    </row>
    <row r="88" spans="1:36" ht="10.5" customHeight="1" x14ac:dyDescent="0.2">
      <c r="A88" s="11"/>
      <c r="B88" s="11"/>
      <c r="C88" s="11" t="s">
        <v>58</v>
      </c>
      <c r="D88" s="11"/>
      <c r="E88" s="11"/>
      <c r="F88" s="2"/>
      <c r="G88" s="12">
        <v>1752567</v>
      </c>
      <c r="H88" s="12">
        <v>1833263</v>
      </c>
      <c r="I88" s="12">
        <v>2103442</v>
      </c>
      <c r="J88" s="12">
        <v>2404396</v>
      </c>
      <c r="K88" s="12">
        <v>2561754</v>
      </c>
      <c r="L88" s="12">
        <v>2500142</v>
      </c>
      <c r="M88" s="12">
        <v>2665300</v>
      </c>
      <c r="N88" s="12">
        <v>2970561</v>
      </c>
      <c r="O88" s="41">
        <v>3065069</v>
      </c>
      <c r="P88" s="41">
        <v>2981860</v>
      </c>
      <c r="Q88" s="41">
        <v>3459664</v>
      </c>
      <c r="R88" s="41">
        <v>3383396</v>
      </c>
      <c r="S88" s="41">
        <v>3429698</v>
      </c>
      <c r="T88" s="41">
        <v>3543164</v>
      </c>
      <c r="U88" s="11">
        <v>4573820</v>
      </c>
      <c r="V88" s="11">
        <v>4959451</v>
      </c>
      <c r="W88" s="11">
        <v>3578529</v>
      </c>
      <c r="X88" s="11">
        <v>2766608</v>
      </c>
      <c r="Y88" s="11">
        <v>2664734</v>
      </c>
      <c r="Z88" s="11">
        <v>2871691</v>
      </c>
      <c r="AA88" s="11">
        <v>2728196</v>
      </c>
      <c r="AB88" s="41">
        <v>1790066</v>
      </c>
      <c r="AC88" s="41">
        <v>2516130</v>
      </c>
      <c r="AD88" s="41">
        <v>2436822</v>
      </c>
      <c r="AE88" s="41">
        <v>2959215</v>
      </c>
      <c r="AF88" s="41">
        <v>3296120</v>
      </c>
      <c r="AG88" s="41">
        <v>4256173</v>
      </c>
      <c r="AH88" s="41">
        <v>2763975</v>
      </c>
      <c r="AI88" s="13">
        <v>7.5088404619219284E-2</v>
      </c>
      <c r="AJ88" s="13">
        <v>-0.35059618112327673</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529463</v>
      </c>
      <c r="R89" s="41">
        <v>693214</v>
      </c>
      <c r="S89" s="41">
        <v>1166794</v>
      </c>
      <c r="T89" s="41">
        <v>352431</v>
      </c>
      <c r="U89" s="11">
        <v>453541</v>
      </c>
      <c r="V89" s="11">
        <v>648799</v>
      </c>
      <c r="W89" s="11">
        <v>214684</v>
      </c>
      <c r="X89" s="11">
        <v>41177</v>
      </c>
      <c r="Y89" s="11">
        <v>240013</v>
      </c>
      <c r="Z89" s="11">
        <v>257908</v>
      </c>
      <c r="AA89" s="11">
        <v>236713</v>
      </c>
      <c r="AB89" s="41">
        <v>171987</v>
      </c>
      <c r="AC89" s="41">
        <v>286646</v>
      </c>
      <c r="AD89" s="41">
        <v>293037</v>
      </c>
      <c r="AE89" s="41">
        <v>150115</v>
      </c>
      <c r="AF89" s="41">
        <v>170862</v>
      </c>
      <c r="AG89" s="41">
        <v>89709</v>
      </c>
      <c r="AH89" s="41">
        <v>13791</v>
      </c>
      <c r="AI89" s="13">
        <v>-0.34332569533189172</v>
      </c>
      <c r="AJ89" s="13">
        <v>-0.84626960505634885</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2593720</v>
      </c>
      <c r="H91" s="12">
        <v>2587607</v>
      </c>
      <c r="I91" s="12">
        <v>2692548</v>
      </c>
      <c r="J91" s="12">
        <v>2490634</v>
      </c>
      <c r="K91" s="12">
        <v>2522769</v>
      </c>
      <c r="L91" s="12">
        <v>3084818</v>
      </c>
      <c r="M91" s="12">
        <v>3231813</v>
      </c>
      <c r="N91" s="12">
        <v>3071989</v>
      </c>
      <c r="O91" s="41">
        <v>3505288</v>
      </c>
      <c r="P91" s="41">
        <v>3562335</v>
      </c>
      <c r="Q91" s="41">
        <v>4304552</v>
      </c>
      <c r="R91" s="41">
        <v>5014688</v>
      </c>
      <c r="S91" s="41">
        <v>4722279</v>
      </c>
      <c r="T91" s="41">
        <v>4421195</v>
      </c>
      <c r="U91" s="11">
        <v>5073637</v>
      </c>
      <c r="V91" s="11">
        <v>4923203</v>
      </c>
      <c r="W91" s="11">
        <v>5079995</v>
      </c>
      <c r="X91" s="11">
        <v>5260879</v>
      </c>
      <c r="Y91" s="11">
        <v>5719599</v>
      </c>
      <c r="Z91" s="11">
        <v>6986370</v>
      </c>
      <c r="AA91" s="11">
        <v>4883956</v>
      </c>
      <c r="AB91" s="41">
        <v>4803750</v>
      </c>
      <c r="AC91" s="41">
        <v>5171789</v>
      </c>
      <c r="AD91" s="41">
        <v>5383475</v>
      </c>
      <c r="AE91" s="41">
        <v>5457651</v>
      </c>
      <c r="AF91" s="41">
        <v>5496077</v>
      </c>
      <c r="AG91" s="42">
        <v>5292588</v>
      </c>
      <c r="AH91" s="41">
        <v>5090179</v>
      </c>
      <c r="AI91" s="13">
        <v>9.6994264690977161E-3</v>
      </c>
      <c r="AJ91" s="13">
        <v>-3.8243861037360175E-2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25206582</v>
      </c>
      <c r="H96" s="5">
        <v>26594330</v>
      </c>
      <c r="I96" s="5">
        <v>28073703</v>
      </c>
      <c r="J96" s="5">
        <v>34810362</v>
      </c>
      <c r="K96" s="5">
        <v>38218028</v>
      </c>
      <c r="L96" s="5">
        <v>34752083</v>
      </c>
      <c r="M96" s="5">
        <v>36206070</v>
      </c>
      <c r="N96" s="5">
        <v>34497541</v>
      </c>
      <c r="O96" s="5">
        <v>39223159</v>
      </c>
      <c r="P96" s="5">
        <v>36792519</v>
      </c>
      <c r="Q96" s="5">
        <v>37930172</v>
      </c>
      <c r="R96" s="39">
        <v>40080671</v>
      </c>
      <c r="S96" s="39">
        <v>43586003</v>
      </c>
      <c r="T96" s="39">
        <v>47589998</v>
      </c>
      <c r="U96" s="39">
        <v>45557409</v>
      </c>
      <c r="V96" s="8">
        <v>44342298</v>
      </c>
      <c r="W96" s="39">
        <v>45641639</v>
      </c>
      <c r="X96" s="39">
        <f t="shared" ref="X96:AA96" si="13">SUM(X98:X107)</f>
        <v>42249860</v>
      </c>
      <c r="Y96" s="39">
        <f t="shared" si="13"/>
        <v>45419668</v>
      </c>
      <c r="Z96" s="39">
        <f t="shared" si="13"/>
        <v>46461063</v>
      </c>
      <c r="AA96" s="39">
        <f t="shared" si="13"/>
        <v>42115211</v>
      </c>
      <c r="AB96" s="39">
        <v>44268878</v>
      </c>
      <c r="AC96" s="39">
        <v>57481593</v>
      </c>
      <c r="AD96" s="39">
        <v>53085610</v>
      </c>
      <c r="AE96" s="39">
        <v>50111437</v>
      </c>
      <c r="AF96" s="39">
        <v>52709400</v>
      </c>
      <c r="AG96" s="96">
        <v>56773092</v>
      </c>
      <c r="AH96" s="96">
        <v>54504837</v>
      </c>
      <c r="AI96" s="10">
        <v>3.5275862147858383E-2</v>
      </c>
      <c r="AJ96" s="10">
        <v>-3.9952993928884482E-2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9136309</v>
      </c>
      <c r="H98" s="50">
        <v>10044830</v>
      </c>
      <c r="I98" s="50">
        <v>10745126</v>
      </c>
      <c r="J98" s="50">
        <v>10926477</v>
      </c>
      <c r="K98" s="50">
        <v>11747039</v>
      </c>
      <c r="L98" s="50">
        <v>13329956</v>
      </c>
      <c r="M98" s="50">
        <v>13594940</v>
      </c>
      <c r="N98" s="50">
        <v>13555143</v>
      </c>
      <c r="O98" s="50">
        <v>15690194</v>
      </c>
      <c r="P98" s="50">
        <v>16062978</v>
      </c>
      <c r="Q98" s="50">
        <v>16267343</v>
      </c>
      <c r="R98" s="41">
        <v>16268298</v>
      </c>
      <c r="S98" s="41">
        <v>18198082</v>
      </c>
      <c r="T98" s="41">
        <v>21803475</v>
      </c>
      <c r="U98" s="41">
        <v>21084831</v>
      </c>
      <c r="V98" s="11">
        <v>20702961</v>
      </c>
      <c r="W98" s="41">
        <v>21201861</v>
      </c>
      <c r="X98" s="41">
        <v>19184829</v>
      </c>
      <c r="Y98" s="41">
        <v>19680306</v>
      </c>
      <c r="Z98" s="41">
        <v>21116865</v>
      </c>
      <c r="AA98" s="41">
        <v>19835010</v>
      </c>
      <c r="AB98" s="41">
        <v>20135856</v>
      </c>
      <c r="AC98" s="41">
        <v>20881297</v>
      </c>
      <c r="AD98" s="41">
        <v>21941294</v>
      </c>
      <c r="AE98" s="41">
        <v>22876946</v>
      </c>
      <c r="AF98" s="41">
        <v>22973533</v>
      </c>
      <c r="AG98" s="42">
        <v>23350441</v>
      </c>
      <c r="AH98" s="42">
        <v>23887005</v>
      </c>
      <c r="AI98" s="13">
        <v>2.8881284201788482E-2</v>
      </c>
      <c r="AJ98" s="13">
        <v>2.2978752307076342E-2</v>
      </c>
    </row>
    <row r="99" spans="1:44" ht="10.5" customHeight="1" x14ac:dyDescent="0.2">
      <c r="A99" s="14"/>
      <c r="B99" s="51" t="s">
        <v>65</v>
      </c>
      <c r="C99" s="44"/>
      <c r="D99" s="44"/>
      <c r="E99" s="34"/>
      <c r="F99" s="2"/>
      <c r="G99" s="50">
        <v>12066191</v>
      </c>
      <c r="H99" s="50">
        <v>12509586</v>
      </c>
      <c r="I99" s="50">
        <v>13092682</v>
      </c>
      <c r="J99" s="50">
        <v>16068547</v>
      </c>
      <c r="K99" s="50">
        <v>15240257</v>
      </c>
      <c r="L99" s="50">
        <v>15903820</v>
      </c>
      <c r="M99" s="50">
        <v>16519562</v>
      </c>
      <c r="N99" s="50">
        <v>16997063</v>
      </c>
      <c r="O99" s="50">
        <v>18131419</v>
      </c>
      <c r="P99" s="50">
        <v>18267814</v>
      </c>
      <c r="Q99" s="50">
        <v>19360836</v>
      </c>
      <c r="R99" s="41">
        <v>19961221</v>
      </c>
      <c r="S99" s="41">
        <v>21080556</v>
      </c>
      <c r="T99" s="41">
        <v>22509925</v>
      </c>
      <c r="U99" s="41">
        <v>22478797</v>
      </c>
      <c r="V99" s="11">
        <v>23147012</v>
      </c>
      <c r="W99" s="41">
        <v>22865776</v>
      </c>
      <c r="X99" s="41">
        <v>21353349</v>
      </c>
      <c r="Y99" s="41">
        <v>21542576</v>
      </c>
      <c r="Z99" s="41">
        <v>22589613</v>
      </c>
      <c r="AA99" s="41">
        <v>21110493</v>
      </c>
      <c r="AB99" s="41">
        <v>21016993</v>
      </c>
      <c r="AC99" s="41">
        <v>21626089</v>
      </c>
      <c r="AD99" s="41">
        <v>22410380</v>
      </c>
      <c r="AE99" s="41">
        <v>22976208</v>
      </c>
      <c r="AF99" s="41">
        <v>23741159</v>
      </c>
      <c r="AG99" s="42">
        <v>24414796</v>
      </c>
      <c r="AH99" s="42">
        <v>25506470</v>
      </c>
      <c r="AI99" s="13">
        <v>3.2793025385451147E-2</v>
      </c>
      <c r="AJ99" s="13">
        <v>4.471362365673668E-2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615989</v>
      </c>
      <c r="H102" s="50">
        <v>654959</v>
      </c>
      <c r="I102" s="50">
        <v>796148</v>
      </c>
      <c r="J102" s="50">
        <v>47528</v>
      </c>
      <c r="K102" s="50">
        <v>47943</v>
      </c>
      <c r="L102" s="50">
        <v>26056</v>
      </c>
      <c r="M102" s="50">
        <v>28167</v>
      </c>
      <c r="N102" s="50">
        <v>29913</v>
      </c>
      <c r="O102" s="50">
        <v>35286</v>
      </c>
      <c r="P102" s="50">
        <v>10000</v>
      </c>
      <c r="Q102" s="50">
        <v>10000</v>
      </c>
      <c r="R102" s="41">
        <v>10621</v>
      </c>
      <c r="S102" s="41">
        <v>12324</v>
      </c>
      <c r="T102" s="41">
        <v>9187</v>
      </c>
      <c r="U102" s="41">
        <v>9294</v>
      </c>
      <c r="V102" s="11">
        <v>8883</v>
      </c>
      <c r="W102" s="41">
        <v>0</v>
      </c>
      <c r="X102" s="41">
        <v>0</v>
      </c>
      <c r="Y102" s="41">
        <v>0</v>
      </c>
      <c r="Z102" s="41">
        <v>500</v>
      </c>
      <c r="AA102" s="41">
        <v>0</v>
      </c>
      <c r="AB102" s="41">
        <v>1985</v>
      </c>
      <c r="AC102" s="41">
        <v>2972</v>
      </c>
      <c r="AD102" s="41">
        <v>10080</v>
      </c>
      <c r="AE102" s="41">
        <v>5922</v>
      </c>
      <c r="AF102" s="41">
        <v>15398</v>
      </c>
      <c r="AG102" s="42">
        <v>1007</v>
      </c>
      <c r="AH102" s="42">
        <v>9175</v>
      </c>
      <c r="AI102" s="13">
        <v>0.29064734882763221</v>
      </c>
      <c r="AJ102" s="13">
        <v>8.1112214498510422</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71299</v>
      </c>
      <c r="H104" s="50">
        <v>100185</v>
      </c>
      <c r="I104" s="50">
        <v>145222</v>
      </c>
      <c r="J104" s="50">
        <v>99955</v>
      </c>
      <c r="K104" s="50">
        <v>52647</v>
      </c>
      <c r="L104" s="50">
        <v>6084</v>
      </c>
      <c r="M104" s="50">
        <v>7678</v>
      </c>
      <c r="N104" s="50">
        <v>4974</v>
      </c>
      <c r="O104" s="50">
        <v>0</v>
      </c>
      <c r="P104" s="50">
        <v>50708</v>
      </c>
      <c r="Q104" s="50">
        <v>194944</v>
      </c>
      <c r="R104" s="41">
        <v>89657</v>
      </c>
      <c r="S104" s="41">
        <v>85191</v>
      </c>
      <c r="T104" s="41">
        <v>91975</v>
      </c>
      <c r="U104" s="41">
        <v>95889</v>
      </c>
      <c r="V104" s="11">
        <v>100647</v>
      </c>
      <c r="W104" s="41">
        <v>100078</v>
      </c>
      <c r="X104" s="41">
        <v>90392</v>
      </c>
      <c r="Y104" s="41">
        <v>73276</v>
      </c>
      <c r="Z104" s="41">
        <v>74467</v>
      </c>
      <c r="AA104" s="41">
        <v>86228</v>
      </c>
      <c r="AB104" s="41">
        <v>84018</v>
      </c>
      <c r="AC104" s="41">
        <v>98188</v>
      </c>
      <c r="AD104" s="41">
        <v>103794</v>
      </c>
      <c r="AE104" s="41">
        <v>108739</v>
      </c>
      <c r="AF104" s="41">
        <v>148251</v>
      </c>
      <c r="AG104" s="42">
        <v>141114</v>
      </c>
      <c r="AH104" s="42">
        <v>150457</v>
      </c>
      <c r="AI104" s="13">
        <v>0.10197906276699498</v>
      </c>
      <c r="AJ104" s="13">
        <v>6.6208880763070993E-2</v>
      </c>
    </row>
    <row r="105" spans="1:44" ht="10.5" customHeight="1" x14ac:dyDescent="0.2">
      <c r="A105" s="14"/>
      <c r="B105" s="51" t="s">
        <v>72</v>
      </c>
      <c r="C105" s="44"/>
      <c r="D105" s="44"/>
      <c r="E105" s="34"/>
      <c r="F105" s="2"/>
      <c r="G105" s="50">
        <v>3019484</v>
      </c>
      <c r="H105" s="50">
        <v>3233995</v>
      </c>
      <c r="I105" s="50">
        <v>2832005</v>
      </c>
      <c r="J105" s="50">
        <v>3674544</v>
      </c>
      <c r="K105" s="50">
        <v>4475557</v>
      </c>
      <c r="L105" s="50">
        <v>4583674</v>
      </c>
      <c r="M105" s="50">
        <v>5744255</v>
      </c>
      <c r="N105" s="50">
        <v>3493405</v>
      </c>
      <c r="O105" s="50">
        <v>3069723</v>
      </c>
      <c r="P105" s="50">
        <v>2027334</v>
      </c>
      <c r="Q105" s="50">
        <v>2006385</v>
      </c>
      <c r="R105" s="41">
        <v>1930417</v>
      </c>
      <c r="S105" s="41">
        <v>2048876</v>
      </c>
      <c r="T105" s="41">
        <v>2109709</v>
      </c>
      <c r="U105" s="41">
        <v>1061637</v>
      </c>
      <c r="V105" s="11">
        <v>89477</v>
      </c>
      <c r="W105" s="41">
        <v>51472</v>
      </c>
      <c r="X105" s="41">
        <v>35396</v>
      </c>
      <c r="Y105" s="41">
        <v>1320600</v>
      </c>
      <c r="Z105" s="41">
        <v>167286</v>
      </c>
      <c r="AA105" s="41">
        <v>118049</v>
      </c>
      <c r="AB105" s="41">
        <v>162901</v>
      </c>
      <c r="AC105" s="41">
        <v>285822</v>
      </c>
      <c r="AD105" s="41">
        <v>3284939</v>
      </c>
      <c r="AE105" s="41">
        <v>1275700</v>
      </c>
      <c r="AF105" s="41">
        <v>1296687</v>
      </c>
      <c r="AG105" s="42">
        <v>1626964</v>
      </c>
      <c r="AH105" s="42">
        <v>1490796</v>
      </c>
      <c r="AI105" s="13">
        <v>0.44626900216236631</v>
      </c>
      <c r="AJ105" s="13">
        <v>-8.3694537801696903E-2</v>
      </c>
    </row>
    <row r="106" spans="1:44" ht="10.5" customHeight="1" x14ac:dyDescent="0.2">
      <c r="A106" s="14"/>
      <c r="B106" s="51" t="s">
        <v>73</v>
      </c>
      <c r="C106" s="44"/>
      <c r="D106" s="44"/>
      <c r="E106" s="34"/>
      <c r="F106" s="2"/>
      <c r="G106" s="50">
        <v>270109</v>
      </c>
      <c r="H106" s="50">
        <v>0</v>
      </c>
      <c r="I106" s="50">
        <v>418378</v>
      </c>
      <c r="J106" s="50">
        <v>3950109</v>
      </c>
      <c r="K106" s="50">
        <v>6621792</v>
      </c>
      <c r="L106" s="50">
        <v>857121</v>
      </c>
      <c r="M106" s="50">
        <v>307555</v>
      </c>
      <c r="N106" s="50">
        <v>356377</v>
      </c>
      <c r="O106" s="50">
        <v>2258936</v>
      </c>
      <c r="P106" s="50">
        <v>292179</v>
      </c>
      <c r="Q106" s="50">
        <v>0</v>
      </c>
      <c r="R106" s="41">
        <v>1703935</v>
      </c>
      <c r="S106" s="41">
        <v>2068449</v>
      </c>
      <c r="T106" s="41">
        <v>968631</v>
      </c>
      <c r="U106" s="41">
        <v>657353</v>
      </c>
      <c r="V106" s="11">
        <v>116744</v>
      </c>
      <c r="W106" s="41">
        <v>1233783</v>
      </c>
      <c r="X106" s="41">
        <v>891595</v>
      </c>
      <c r="Y106" s="41">
        <v>2125103</v>
      </c>
      <c r="Z106" s="41">
        <v>1863817</v>
      </c>
      <c r="AA106" s="41">
        <v>330720</v>
      </c>
      <c r="AB106" s="41">
        <v>2210752</v>
      </c>
      <c r="AC106" s="41">
        <v>13927750</v>
      </c>
      <c r="AD106" s="41">
        <v>4782046</v>
      </c>
      <c r="AE106" s="41">
        <v>2241525</v>
      </c>
      <c r="AF106" s="41">
        <v>3568476</v>
      </c>
      <c r="AG106" s="42">
        <v>6247242</v>
      </c>
      <c r="AH106" s="42">
        <v>2287853</v>
      </c>
      <c r="AI106" s="13">
        <v>5.7298689370841593E-3</v>
      </c>
      <c r="AJ106" s="13">
        <v>-0.6337819152835763</v>
      </c>
    </row>
    <row r="107" spans="1:44" ht="10.5" customHeight="1" x14ac:dyDescent="0.2">
      <c r="A107" s="14"/>
      <c r="B107" s="51" t="s">
        <v>39</v>
      </c>
      <c r="C107" s="44"/>
      <c r="D107" s="44"/>
      <c r="E107" s="34"/>
      <c r="F107" s="2"/>
      <c r="G107" s="50">
        <v>27201</v>
      </c>
      <c r="H107" s="50">
        <v>50775</v>
      </c>
      <c r="I107" s="50">
        <v>44142</v>
      </c>
      <c r="J107" s="50">
        <v>43202</v>
      </c>
      <c r="K107" s="50">
        <v>32793</v>
      </c>
      <c r="L107" s="50">
        <v>45372</v>
      </c>
      <c r="M107" s="50">
        <v>3913</v>
      </c>
      <c r="N107" s="50">
        <v>60666</v>
      </c>
      <c r="O107" s="50">
        <v>37601</v>
      </c>
      <c r="P107" s="50">
        <v>81506</v>
      </c>
      <c r="Q107" s="50">
        <v>90664</v>
      </c>
      <c r="R107" s="41">
        <v>116522</v>
      </c>
      <c r="S107" s="41">
        <v>92525</v>
      </c>
      <c r="T107" s="41">
        <v>97096</v>
      </c>
      <c r="U107" s="41">
        <v>169608</v>
      </c>
      <c r="V107" s="11">
        <v>176574</v>
      </c>
      <c r="W107" s="41">
        <v>188669</v>
      </c>
      <c r="X107" s="41">
        <v>694299</v>
      </c>
      <c r="Y107" s="41">
        <v>677807</v>
      </c>
      <c r="Z107" s="41">
        <v>648515</v>
      </c>
      <c r="AA107" s="41">
        <v>634711</v>
      </c>
      <c r="AB107" s="41">
        <v>656373</v>
      </c>
      <c r="AC107" s="41">
        <v>659475</v>
      </c>
      <c r="AD107" s="41">
        <v>553077</v>
      </c>
      <c r="AE107" s="41">
        <v>626397</v>
      </c>
      <c r="AF107" s="41">
        <v>965896</v>
      </c>
      <c r="AG107" s="42">
        <v>991528</v>
      </c>
      <c r="AH107" s="42">
        <v>1173081</v>
      </c>
      <c r="AI107" s="13">
        <v>0.10161425928884027</v>
      </c>
      <c r="AJ107" s="13">
        <v>0.18310425928465965</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244</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8417401</v>
      </c>
      <c r="H119" s="5">
        <v>9226789</v>
      </c>
      <c r="I119" s="5">
        <v>10147679</v>
      </c>
      <c r="J119" s="5">
        <v>11468208</v>
      </c>
      <c r="K119" s="5">
        <f>SUM(K121,K136,K147,K149)</f>
        <v>13530096</v>
      </c>
      <c r="L119" s="5">
        <f>SUM(L121,L136,L147,L149)</f>
        <v>15160917</v>
      </c>
      <c r="M119" s="5">
        <f>SUM(M121,M136,M147,M149)</f>
        <v>14706434</v>
      </c>
      <c r="N119" s="5">
        <f>SUM(N121,N136,N147,N149)</f>
        <v>16370898</v>
      </c>
      <c r="O119" s="5">
        <v>16301537.200000001</v>
      </c>
      <c r="P119" s="5">
        <v>16924902</v>
      </c>
      <c r="Q119" s="5">
        <v>16230657.470000001</v>
      </c>
      <c r="R119" s="62">
        <v>17162129.760000002</v>
      </c>
      <c r="S119" s="62">
        <v>16717450.359999998</v>
      </c>
      <c r="T119" s="62">
        <v>22309527.639999997</v>
      </c>
      <c r="U119" s="39">
        <v>23980256.920000002</v>
      </c>
      <c r="V119" s="39">
        <v>27300363.09</v>
      </c>
      <c r="W119" s="62">
        <v>28993061.93</v>
      </c>
      <c r="X119" s="62">
        <v>32342921.349999998</v>
      </c>
      <c r="Y119" s="62">
        <v>33665009.890000001</v>
      </c>
      <c r="Z119" s="62">
        <v>30380767.300000004</v>
      </c>
      <c r="AA119" s="62">
        <v>32952849</v>
      </c>
      <c r="AB119" s="62">
        <v>33560943</v>
      </c>
      <c r="AC119" s="62">
        <v>35654193</v>
      </c>
      <c r="AD119" s="62">
        <v>33815041</v>
      </c>
      <c r="AE119" s="62">
        <v>33282776</v>
      </c>
      <c r="AF119" s="62">
        <v>34482597</v>
      </c>
      <c r="AG119" s="62">
        <v>37375765</v>
      </c>
      <c r="AH119" s="62">
        <v>34836301</v>
      </c>
      <c r="AI119" s="10">
        <v>6.2355263122104709E-3</v>
      </c>
      <c r="AJ119" s="10">
        <v>-6.7944134387617219E-2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7412679</v>
      </c>
      <c r="H121" s="12">
        <v>7446422</v>
      </c>
      <c r="I121" s="12">
        <v>8355816</v>
      </c>
      <c r="J121" s="12">
        <v>8909242</v>
      </c>
      <c r="K121" s="12">
        <f>SUM(K122,K126:K130)</f>
        <v>11474585</v>
      </c>
      <c r="L121" s="12">
        <f>SUM(L122,L126:L130)</f>
        <v>12781957</v>
      </c>
      <c r="M121" s="12">
        <f>SUM(M122,M126:M130)</f>
        <v>12714812</v>
      </c>
      <c r="N121" s="12">
        <f>SUM(N122,N126:N130)</f>
        <v>14082075</v>
      </c>
      <c r="O121" s="63">
        <v>14137601.300000001</v>
      </c>
      <c r="P121" s="63">
        <v>15169856</v>
      </c>
      <c r="Q121" s="63">
        <v>13522793.23</v>
      </c>
      <c r="R121" s="63">
        <v>14813496.050000001</v>
      </c>
      <c r="S121" s="63">
        <v>14483635.079999998</v>
      </c>
      <c r="T121" s="63">
        <v>18524078.329999998</v>
      </c>
      <c r="U121" s="41">
        <v>19251261.170000002</v>
      </c>
      <c r="V121" s="41">
        <v>22682195.710000001</v>
      </c>
      <c r="W121" s="63">
        <v>24059667.669999998</v>
      </c>
      <c r="X121" s="63">
        <v>26547480.759999998</v>
      </c>
      <c r="Y121" s="63">
        <v>27275976.859999999</v>
      </c>
      <c r="Z121" s="63">
        <v>25455391.380000003</v>
      </c>
      <c r="AA121" s="63">
        <v>28647983</v>
      </c>
      <c r="AB121" s="63">
        <v>28360159</v>
      </c>
      <c r="AC121" s="63">
        <v>29279516</v>
      </c>
      <c r="AD121" s="63">
        <v>28501654</v>
      </c>
      <c r="AE121" s="63">
        <v>28664948</v>
      </c>
      <c r="AF121" s="63">
        <v>28591149</v>
      </c>
      <c r="AG121" s="63">
        <v>30326321</v>
      </c>
      <c r="AH121" s="63">
        <v>28927647</v>
      </c>
      <c r="AI121" s="13">
        <v>3.3075367497390484E-3</v>
      </c>
      <c r="AJ121" s="13">
        <v>-4.6120793880668878E-2</v>
      </c>
    </row>
    <row r="122" spans="1:44" ht="10.5" customHeight="1" x14ac:dyDescent="0.2">
      <c r="A122" s="11"/>
      <c r="B122" s="11"/>
      <c r="C122" s="11" t="s">
        <v>36</v>
      </c>
      <c r="D122" s="11"/>
      <c r="E122" s="11"/>
      <c r="F122" s="2"/>
      <c r="G122" s="12">
        <v>6764853</v>
      </c>
      <c r="H122" s="12">
        <v>6605252</v>
      </c>
      <c r="I122" s="12">
        <v>7022914</v>
      </c>
      <c r="J122" s="12">
        <v>7596647</v>
      </c>
      <c r="K122" s="12">
        <f>SUM(K123:K125)</f>
        <v>9586199</v>
      </c>
      <c r="L122" s="12">
        <f>SUM(L123:L125)</f>
        <v>10599429</v>
      </c>
      <c r="M122" s="12">
        <f>SUM(M123:M125)</f>
        <v>10852840</v>
      </c>
      <c r="N122" s="12">
        <f>SUM(N123:N125)</f>
        <v>12073871</v>
      </c>
      <c r="O122" s="12">
        <v>11923793.300000001</v>
      </c>
      <c r="P122" s="12">
        <v>12901703</v>
      </c>
      <c r="Q122" s="12">
        <v>11759617.23</v>
      </c>
      <c r="R122" s="63">
        <v>13124211.050000001</v>
      </c>
      <c r="S122" s="63">
        <v>12901702.079999998</v>
      </c>
      <c r="T122" s="63">
        <v>16985827.619999997</v>
      </c>
      <c r="U122" s="41">
        <v>16370772.060000002</v>
      </c>
      <c r="V122" s="41">
        <v>18382511.010000002</v>
      </c>
      <c r="W122" s="63">
        <v>18633281.539999999</v>
      </c>
      <c r="X122" s="63">
        <v>20139062.469999999</v>
      </c>
      <c r="Y122" s="63">
        <v>21046169.399999999</v>
      </c>
      <c r="Z122" s="63">
        <v>21306682.380000003</v>
      </c>
      <c r="AA122" s="63">
        <v>22762999</v>
      </c>
      <c r="AB122" s="63">
        <v>22187961</v>
      </c>
      <c r="AC122" s="63">
        <v>21899962</v>
      </c>
      <c r="AD122" s="63">
        <v>21533183</v>
      </c>
      <c r="AE122" s="63">
        <v>20968396</v>
      </c>
      <c r="AF122" s="63">
        <v>22409642</v>
      </c>
      <c r="AG122" s="63">
        <v>24566594</v>
      </c>
      <c r="AH122" s="63">
        <v>22845760</v>
      </c>
      <c r="AI122" s="13">
        <v>4.8811571651374841E-3</v>
      </c>
      <c r="AJ122" s="13">
        <v>-7.0047724157447311E-2</v>
      </c>
    </row>
    <row r="123" spans="1:44" ht="10.5" customHeight="1" x14ac:dyDescent="0.2">
      <c r="A123" s="11"/>
      <c r="B123" s="11"/>
      <c r="C123" s="11"/>
      <c r="D123" s="11" t="s">
        <v>37</v>
      </c>
      <c r="E123" s="11"/>
      <c r="F123" s="2"/>
      <c r="G123" s="12">
        <v>6515179</v>
      </c>
      <c r="H123" s="12">
        <v>6334038</v>
      </c>
      <c r="I123" s="12">
        <v>6737984</v>
      </c>
      <c r="J123" s="12">
        <v>7295125</v>
      </c>
      <c r="K123" s="12">
        <v>9267057</v>
      </c>
      <c r="L123" s="12">
        <v>9909278</v>
      </c>
      <c r="M123" s="12">
        <v>10230827</v>
      </c>
      <c r="N123" s="12">
        <v>10981789</v>
      </c>
      <c r="O123" s="12">
        <v>10888745.560000001</v>
      </c>
      <c r="P123" s="12">
        <v>11684656</v>
      </c>
      <c r="Q123" s="12">
        <v>10652779.439999999</v>
      </c>
      <c r="R123" s="63">
        <v>11986885.630000001</v>
      </c>
      <c r="S123" s="63">
        <v>11684655.719999999</v>
      </c>
      <c r="T123" s="63">
        <v>15293033.809999999</v>
      </c>
      <c r="U123" s="41">
        <v>14673152.610000001</v>
      </c>
      <c r="V123" s="41">
        <v>16416814.460000001</v>
      </c>
      <c r="W123" s="63">
        <v>16387498.25</v>
      </c>
      <c r="X123" s="63">
        <v>17757098.449999999</v>
      </c>
      <c r="Y123" s="63">
        <v>18153531.82</v>
      </c>
      <c r="Z123" s="63">
        <v>19123873.790000003</v>
      </c>
      <c r="AA123" s="63">
        <v>20363039</v>
      </c>
      <c r="AB123" s="63">
        <v>20200285</v>
      </c>
      <c r="AC123" s="63">
        <v>19961273</v>
      </c>
      <c r="AD123" s="63">
        <v>19615629</v>
      </c>
      <c r="AE123" s="63">
        <v>19082137</v>
      </c>
      <c r="AF123" s="63">
        <v>20748677</v>
      </c>
      <c r="AG123" s="63">
        <v>22859878</v>
      </c>
      <c r="AH123" s="63">
        <v>21640343</v>
      </c>
      <c r="AI123" s="13">
        <v>1.1543213072500169E-2</v>
      </c>
      <c r="AJ123" s="13">
        <v>-5.3348272462346476E-2</v>
      </c>
    </row>
    <row r="124" spans="1:44" ht="10.5" customHeight="1" x14ac:dyDescent="0.2">
      <c r="A124" s="11"/>
      <c r="B124" s="11"/>
      <c r="C124" s="14"/>
      <c r="D124" s="11" t="s">
        <v>90</v>
      </c>
      <c r="E124" s="11"/>
      <c r="F124" s="2"/>
      <c r="G124" s="12">
        <v>95110</v>
      </c>
      <c r="H124" s="12">
        <v>98638</v>
      </c>
      <c r="I124" s="12">
        <v>102008</v>
      </c>
      <c r="J124" s="12">
        <v>97250</v>
      </c>
      <c r="K124" s="12">
        <v>94461</v>
      </c>
      <c r="L124" s="12">
        <v>435933</v>
      </c>
      <c r="M124" s="12">
        <v>312471</v>
      </c>
      <c r="N124" s="12">
        <v>654990</v>
      </c>
      <c r="O124" s="12">
        <v>696821.35</v>
      </c>
      <c r="P124" s="12">
        <v>600539</v>
      </c>
      <c r="Q124" s="12">
        <v>570882</v>
      </c>
      <c r="R124" s="63">
        <v>626419.31999999995</v>
      </c>
      <c r="S124" s="63">
        <v>600538.94999999995</v>
      </c>
      <c r="T124" s="63">
        <v>1010873.56</v>
      </c>
      <c r="U124" s="41">
        <v>990589.54</v>
      </c>
      <c r="V124" s="41">
        <v>1128325.3</v>
      </c>
      <c r="W124" s="63">
        <v>1415899.99</v>
      </c>
      <c r="X124" s="63">
        <v>1285651.69</v>
      </c>
      <c r="Y124" s="63">
        <v>1697492</v>
      </c>
      <c r="Z124" s="63">
        <v>1053333.18</v>
      </c>
      <c r="AA124" s="63">
        <v>1384812</v>
      </c>
      <c r="AB124" s="63">
        <v>1037315</v>
      </c>
      <c r="AC124" s="63">
        <v>1014637</v>
      </c>
      <c r="AD124" s="63">
        <v>1093124</v>
      </c>
      <c r="AE124" s="63">
        <v>1071948</v>
      </c>
      <c r="AF124" s="63">
        <v>884567</v>
      </c>
      <c r="AG124" s="63">
        <v>918875</v>
      </c>
      <c r="AH124" s="63">
        <v>479952</v>
      </c>
      <c r="AI124" s="13">
        <v>-0.12054317289515903</v>
      </c>
      <c r="AJ124" s="13">
        <v>-0.47767433002312609</v>
      </c>
    </row>
    <row r="125" spans="1:44" ht="10.5" customHeight="1" x14ac:dyDescent="0.2">
      <c r="A125" s="11"/>
      <c r="B125" s="11"/>
      <c r="C125" s="14"/>
      <c r="D125" s="11" t="s">
        <v>39</v>
      </c>
      <c r="E125" s="11"/>
      <c r="F125" s="2"/>
      <c r="G125" s="12">
        <v>154564</v>
      </c>
      <c r="H125" s="12">
        <v>172576</v>
      </c>
      <c r="I125" s="12">
        <v>182922</v>
      </c>
      <c r="J125" s="12">
        <v>204272</v>
      </c>
      <c r="K125" s="12">
        <v>224681</v>
      </c>
      <c r="L125" s="12">
        <v>254218</v>
      </c>
      <c r="M125" s="12">
        <v>309542</v>
      </c>
      <c r="N125" s="12">
        <v>437092</v>
      </c>
      <c r="O125" s="12">
        <v>338226.39</v>
      </c>
      <c r="P125" s="12">
        <v>616508</v>
      </c>
      <c r="Q125" s="12">
        <v>535955.79</v>
      </c>
      <c r="R125" s="63">
        <v>510906.1</v>
      </c>
      <c r="S125" s="63">
        <v>616507.41</v>
      </c>
      <c r="T125" s="63">
        <v>681920.25</v>
      </c>
      <c r="U125" s="41">
        <v>707029.91</v>
      </c>
      <c r="V125" s="41">
        <v>837371.25</v>
      </c>
      <c r="W125" s="63">
        <v>829883.3</v>
      </c>
      <c r="X125" s="63">
        <v>1096312.33</v>
      </c>
      <c r="Y125" s="63">
        <v>1195145.58</v>
      </c>
      <c r="Z125" s="63">
        <v>1129475.4099999999</v>
      </c>
      <c r="AA125" s="63">
        <v>1015148</v>
      </c>
      <c r="AB125" s="63">
        <v>950361</v>
      </c>
      <c r="AC125" s="63">
        <v>924052</v>
      </c>
      <c r="AD125" s="63">
        <v>824430</v>
      </c>
      <c r="AE125" s="63">
        <v>814311</v>
      </c>
      <c r="AF125" s="63">
        <v>776398</v>
      </c>
      <c r="AG125" s="63">
        <v>787841</v>
      </c>
      <c r="AH125" s="63">
        <v>725465</v>
      </c>
      <c r="AI125" s="13">
        <v>-4.4007152169218577E-2</v>
      </c>
      <c r="AJ125" s="13">
        <v>-7.9173335736525519E-2</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1419155.11</v>
      </c>
      <c r="V126" s="41">
        <v>867716.7</v>
      </c>
      <c r="W126" s="63">
        <v>1541319.13</v>
      </c>
      <c r="X126" s="63">
        <v>1698533.29</v>
      </c>
      <c r="Y126" s="63">
        <v>2027628.46</v>
      </c>
      <c r="Z126" s="63">
        <v>2289393</v>
      </c>
      <c r="AA126" s="63">
        <v>3977510</v>
      </c>
      <c r="AB126" s="63">
        <v>4193670</v>
      </c>
      <c r="AC126" s="63">
        <v>4243720</v>
      </c>
      <c r="AD126" s="63">
        <v>4756078</v>
      </c>
      <c r="AE126" s="63">
        <v>5264683</v>
      </c>
      <c r="AF126" s="63">
        <v>4070642</v>
      </c>
      <c r="AG126" s="63">
        <v>3619758</v>
      </c>
      <c r="AH126" s="63">
        <v>3739208</v>
      </c>
      <c r="AI126" s="13">
        <v>-1.8935497906830245E-2</v>
      </c>
      <c r="AJ126" s="13">
        <v>3.2999443609213655E-2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43534</v>
      </c>
      <c r="O128" s="12">
        <v>29004</v>
      </c>
      <c r="P128" s="12">
        <v>28969</v>
      </c>
      <c r="Q128" s="12">
        <v>28993</v>
      </c>
      <c r="R128" s="63">
        <v>29101</v>
      </c>
      <c r="S128" s="63">
        <v>29236</v>
      </c>
      <c r="T128" s="63">
        <v>0</v>
      </c>
      <c r="U128" s="41">
        <v>0</v>
      </c>
      <c r="V128" s="41">
        <v>0</v>
      </c>
      <c r="W128" s="63">
        <v>0</v>
      </c>
      <c r="X128" s="63">
        <v>0</v>
      </c>
      <c r="Y128" s="63">
        <v>0</v>
      </c>
      <c r="Z128" s="63">
        <v>0</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1541319</v>
      </c>
      <c r="X129" s="63">
        <v>1812815</v>
      </c>
      <c r="Y129" s="63">
        <v>1999954</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647826</v>
      </c>
      <c r="H130" s="12">
        <v>841170</v>
      </c>
      <c r="I130" s="12">
        <v>1332902</v>
      </c>
      <c r="J130" s="12">
        <v>1312595</v>
      </c>
      <c r="K130" s="12">
        <v>1888386</v>
      </c>
      <c r="L130" s="12">
        <v>2182528</v>
      </c>
      <c r="M130" s="12">
        <v>1861972</v>
      </c>
      <c r="N130" s="12">
        <v>1964670</v>
      </c>
      <c r="O130" s="12">
        <v>2184804</v>
      </c>
      <c r="P130" s="12">
        <v>2239184</v>
      </c>
      <c r="Q130" s="12">
        <v>1734183</v>
      </c>
      <c r="R130" s="63">
        <v>1660184</v>
      </c>
      <c r="S130" s="63">
        <v>1552697</v>
      </c>
      <c r="T130" s="63">
        <v>1538250.71</v>
      </c>
      <c r="U130" s="41">
        <v>1461334</v>
      </c>
      <c r="V130" s="41">
        <v>3431968</v>
      </c>
      <c r="W130" s="63">
        <v>2343748</v>
      </c>
      <c r="X130" s="63">
        <v>2897070</v>
      </c>
      <c r="Y130" s="63">
        <v>2202225</v>
      </c>
      <c r="Z130" s="63">
        <v>1859316</v>
      </c>
      <c r="AA130" s="63">
        <v>1907474</v>
      </c>
      <c r="AB130" s="63">
        <v>1978528</v>
      </c>
      <c r="AC130" s="63">
        <v>3135834</v>
      </c>
      <c r="AD130" s="63">
        <v>2212393</v>
      </c>
      <c r="AE130" s="63">
        <v>2431869</v>
      </c>
      <c r="AF130" s="63">
        <v>2110865</v>
      </c>
      <c r="AG130" s="63">
        <v>2139969</v>
      </c>
      <c r="AH130" s="63">
        <v>2342679</v>
      </c>
      <c r="AI130" s="13">
        <v>2.8557157348099382E-2</v>
      </c>
      <c r="AJ130" s="13">
        <v>9.4725671259723851E-2</v>
      </c>
    </row>
    <row r="131" spans="1:36" ht="10.5" customHeight="1" x14ac:dyDescent="0.2">
      <c r="A131" s="11"/>
      <c r="B131" s="14"/>
      <c r="C131" s="11"/>
      <c r="D131" s="15" t="s">
        <v>45</v>
      </c>
      <c r="E131" s="11"/>
      <c r="F131" s="2"/>
      <c r="G131" s="12">
        <v>21914</v>
      </c>
      <c r="H131" s="12">
        <v>23664</v>
      </c>
      <c r="I131" s="12">
        <v>24920</v>
      </c>
      <c r="J131" s="12">
        <v>60717</v>
      </c>
      <c r="K131" s="12">
        <v>167442</v>
      </c>
      <c r="L131" s="12">
        <v>271481</v>
      </c>
      <c r="M131" s="12">
        <v>179125</v>
      </c>
      <c r="N131" s="12">
        <v>170276</v>
      </c>
      <c r="O131" s="12">
        <v>154533</v>
      </c>
      <c r="P131" s="12">
        <v>162888</v>
      </c>
      <c r="Q131" s="12">
        <v>67564</v>
      </c>
      <c r="R131" s="63">
        <v>91163</v>
      </c>
      <c r="S131" s="63">
        <v>107607</v>
      </c>
      <c r="T131" s="63">
        <v>129674</v>
      </c>
      <c r="U131" s="41">
        <v>141002</v>
      </c>
      <c r="V131" s="41">
        <v>131061</v>
      </c>
      <c r="W131" s="63">
        <v>69071</v>
      </c>
      <c r="X131" s="63">
        <v>153053</v>
      </c>
      <c r="Y131" s="63">
        <v>327058</v>
      </c>
      <c r="Z131" s="63">
        <v>79472</v>
      </c>
      <c r="AA131" s="63">
        <v>90719</v>
      </c>
      <c r="AB131" s="63">
        <v>81136</v>
      </c>
      <c r="AC131" s="63">
        <v>131380</v>
      </c>
      <c r="AD131" s="63">
        <v>104047</v>
      </c>
      <c r="AE131" s="63">
        <v>176295</v>
      </c>
      <c r="AF131" s="63">
        <v>137893</v>
      </c>
      <c r="AG131" s="63">
        <v>123198</v>
      </c>
      <c r="AH131" s="63">
        <v>164214</v>
      </c>
      <c r="AI131" s="13">
        <v>0.12468982069374657</v>
      </c>
      <c r="AJ131" s="13">
        <v>0.33292748258900307</v>
      </c>
    </row>
    <row r="132" spans="1:36" ht="10.5" customHeight="1" x14ac:dyDescent="0.2">
      <c r="A132" s="11"/>
      <c r="B132" s="14"/>
      <c r="C132" s="11"/>
      <c r="D132" s="15" t="s">
        <v>46</v>
      </c>
      <c r="E132" s="11"/>
      <c r="F132" s="2"/>
      <c r="G132" s="12">
        <v>414451</v>
      </c>
      <c r="H132" s="12">
        <v>574135</v>
      </c>
      <c r="I132" s="12">
        <v>850524</v>
      </c>
      <c r="J132" s="12">
        <v>681689</v>
      </c>
      <c r="K132" s="12">
        <v>903310</v>
      </c>
      <c r="L132" s="12">
        <v>983267</v>
      </c>
      <c r="M132" s="12">
        <v>995559</v>
      </c>
      <c r="N132" s="12">
        <v>991507</v>
      </c>
      <c r="O132" s="12">
        <v>1194609</v>
      </c>
      <c r="P132" s="12">
        <v>1204635</v>
      </c>
      <c r="Q132" s="12">
        <v>1198679</v>
      </c>
      <c r="R132" s="63">
        <v>883120</v>
      </c>
      <c r="S132" s="63">
        <v>915353</v>
      </c>
      <c r="T132" s="63">
        <v>1041807</v>
      </c>
      <c r="U132" s="41">
        <v>881213</v>
      </c>
      <c r="V132" s="41">
        <v>2195590</v>
      </c>
      <c r="W132" s="63">
        <v>2061297</v>
      </c>
      <c r="X132" s="63">
        <v>2279011</v>
      </c>
      <c r="Y132" s="63">
        <v>1757448</v>
      </c>
      <c r="Z132" s="63">
        <v>1633564</v>
      </c>
      <c r="AA132" s="63">
        <v>1705140</v>
      </c>
      <c r="AB132" s="63">
        <v>1825268</v>
      </c>
      <c r="AC132" s="63">
        <v>1753674</v>
      </c>
      <c r="AD132" s="63">
        <v>1770391</v>
      </c>
      <c r="AE132" s="63">
        <v>1745191</v>
      </c>
      <c r="AF132" s="63">
        <v>1532554</v>
      </c>
      <c r="AG132" s="63">
        <v>1639566</v>
      </c>
      <c r="AH132" s="63">
        <v>1811295</v>
      </c>
      <c r="AI132" s="13">
        <v>-1.2799745501599347E-3</v>
      </c>
      <c r="AJ132" s="13">
        <v>0.10474052279688649</v>
      </c>
    </row>
    <row r="133" spans="1:36" ht="10.5" customHeight="1" x14ac:dyDescent="0.2">
      <c r="A133" s="11"/>
      <c r="B133" s="14"/>
      <c r="C133" s="11"/>
      <c r="D133" s="15" t="s">
        <v>47</v>
      </c>
      <c r="E133" s="11"/>
      <c r="F133" s="2"/>
      <c r="G133" s="12">
        <v>0</v>
      </c>
      <c r="H133" s="12">
        <v>0</v>
      </c>
      <c r="I133" s="12">
        <v>0</v>
      </c>
      <c r="J133" s="12">
        <v>0</v>
      </c>
      <c r="K133" s="12">
        <v>997483</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0</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211461</v>
      </c>
      <c r="H134" s="12">
        <v>243371</v>
      </c>
      <c r="I134" s="12">
        <v>457458</v>
      </c>
      <c r="J134" s="12">
        <v>570189</v>
      </c>
      <c r="K134" s="12">
        <v>817634</v>
      </c>
      <c r="L134" s="12">
        <v>927780</v>
      </c>
      <c r="M134" s="12">
        <v>687288</v>
      </c>
      <c r="N134" s="12">
        <v>802887</v>
      </c>
      <c r="O134" s="12">
        <v>835662</v>
      </c>
      <c r="P134" s="12">
        <v>871661</v>
      </c>
      <c r="Q134" s="12">
        <v>467940</v>
      </c>
      <c r="R134" s="63">
        <v>685901</v>
      </c>
      <c r="S134" s="63">
        <v>529737</v>
      </c>
      <c r="T134" s="63">
        <v>366769.70999999996</v>
      </c>
      <c r="U134" s="41">
        <v>439119</v>
      </c>
      <c r="V134" s="41">
        <v>1105317</v>
      </c>
      <c r="W134" s="63">
        <v>213380</v>
      </c>
      <c r="X134" s="63">
        <v>465006</v>
      </c>
      <c r="Y134" s="63">
        <v>117719</v>
      </c>
      <c r="Z134" s="63">
        <v>146280</v>
      </c>
      <c r="AA134" s="63">
        <v>111615</v>
      </c>
      <c r="AB134" s="63">
        <v>72124</v>
      </c>
      <c r="AC134" s="63">
        <v>1250780</v>
      </c>
      <c r="AD134" s="63">
        <v>337955</v>
      </c>
      <c r="AE134" s="63">
        <v>510383</v>
      </c>
      <c r="AF134" s="63">
        <v>440418</v>
      </c>
      <c r="AG134" s="63">
        <v>377205</v>
      </c>
      <c r="AH134" s="63">
        <v>367170</v>
      </c>
      <c r="AI134" s="13">
        <v>0.31158939799052576</v>
      </c>
      <c r="AJ134" s="13">
        <v>-2.660357100250527E-2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763821</v>
      </c>
      <c r="H136" s="12">
        <v>1039835</v>
      </c>
      <c r="I136" s="12">
        <v>1278949</v>
      </c>
      <c r="J136" s="12">
        <v>1057621</v>
      </c>
      <c r="K136" s="12">
        <f>SUM(K137:K145)</f>
        <v>1546412</v>
      </c>
      <c r="L136" s="12">
        <f>SUM(L137:L145)</f>
        <v>1751692</v>
      </c>
      <c r="M136" s="12">
        <f>SUM(M137:M145)</f>
        <v>1589676</v>
      </c>
      <c r="N136" s="12">
        <f>SUM(N137:N145)</f>
        <v>2056170</v>
      </c>
      <c r="O136" s="12">
        <v>1844865.9</v>
      </c>
      <c r="P136" s="12">
        <v>911221</v>
      </c>
      <c r="Q136" s="12">
        <v>847501.24</v>
      </c>
      <c r="R136" s="63">
        <v>882162.71</v>
      </c>
      <c r="S136" s="63">
        <v>676033.28</v>
      </c>
      <c r="T136" s="63">
        <v>1995993.31</v>
      </c>
      <c r="U136" s="41">
        <v>2979732.75</v>
      </c>
      <c r="V136" s="41">
        <v>2724524.3800000004</v>
      </c>
      <c r="W136" s="63">
        <v>2716790.2600000002</v>
      </c>
      <c r="X136" s="63">
        <v>2292650.59</v>
      </c>
      <c r="Y136" s="63">
        <v>2206372.0299999998</v>
      </c>
      <c r="Z136" s="63">
        <v>1924939.92</v>
      </c>
      <c r="AA136" s="63">
        <v>2303422</v>
      </c>
      <c r="AB136" s="63">
        <v>2982682</v>
      </c>
      <c r="AC136" s="63">
        <v>4119128</v>
      </c>
      <c r="AD136" s="63">
        <v>2851311</v>
      </c>
      <c r="AE136" s="63">
        <v>2494968</v>
      </c>
      <c r="AF136" s="63">
        <v>3270241</v>
      </c>
      <c r="AG136" s="63">
        <v>4102485</v>
      </c>
      <c r="AH136" s="63">
        <v>3133683</v>
      </c>
      <c r="AI136" s="13">
        <v>8.264983670557946E-3</v>
      </c>
      <c r="AJ136" s="13">
        <v>-0.23615004076797355</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0</v>
      </c>
      <c r="H138" s="12">
        <v>0</v>
      </c>
      <c r="I138" s="12">
        <v>0</v>
      </c>
      <c r="J138" s="12">
        <v>93275</v>
      </c>
      <c r="K138" s="12">
        <v>94647</v>
      </c>
      <c r="L138" s="12">
        <v>121889</v>
      </c>
      <c r="M138" s="12">
        <v>125198</v>
      </c>
      <c r="N138" s="12">
        <v>127361</v>
      </c>
      <c r="O138" s="12">
        <v>262365.5</v>
      </c>
      <c r="P138" s="12">
        <v>311672</v>
      </c>
      <c r="Q138" s="12">
        <v>310214.84999999998</v>
      </c>
      <c r="R138" s="63">
        <v>355721.39</v>
      </c>
      <c r="S138" s="63">
        <v>311671.58</v>
      </c>
      <c r="T138" s="63">
        <v>482651.59</v>
      </c>
      <c r="U138" s="41">
        <v>533556.41</v>
      </c>
      <c r="V138" s="41">
        <v>580351.54</v>
      </c>
      <c r="W138" s="64">
        <v>616090.42000000004</v>
      </c>
      <c r="X138" s="64">
        <v>654149.1</v>
      </c>
      <c r="Y138" s="63">
        <v>645388.31999999995</v>
      </c>
      <c r="Z138" s="63">
        <v>686870.72</v>
      </c>
      <c r="AA138" s="63">
        <v>732125</v>
      </c>
      <c r="AB138" s="63">
        <v>750597</v>
      </c>
      <c r="AC138" s="63">
        <v>738815</v>
      </c>
      <c r="AD138" s="63">
        <v>732243</v>
      </c>
      <c r="AE138" s="63">
        <v>787776</v>
      </c>
      <c r="AF138" s="63">
        <v>799072</v>
      </c>
      <c r="AG138" s="63">
        <v>827767</v>
      </c>
      <c r="AH138" s="63">
        <v>824084</v>
      </c>
      <c r="AI138" s="13">
        <v>1.5689063812321491E-2</v>
      </c>
      <c r="AJ138" s="13">
        <v>-4.4493196757058448E-3</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607608</v>
      </c>
      <c r="H141" s="12">
        <v>602525</v>
      </c>
      <c r="I141" s="12">
        <v>723855</v>
      </c>
      <c r="J141" s="12">
        <v>811850</v>
      </c>
      <c r="K141" s="12">
        <v>1093762</v>
      </c>
      <c r="L141" s="12">
        <v>1207542</v>
      </c>
      <c r="M141" s="12">
        <v>1302027</v>
      </c>
      <c r="N141" s="12">
        <v>1414976</v>
      </c>
      <c r="O141" s="12">
        <v>1373151.31</v>
      </c>
      <c r="P141" s="12">
        <v>341133</v>
      </c>
      <c r="Q141" s="12">
        <v>326536.89</v>
      </c>
      <c r="R141" s="63">
        <v>175320.32000000001</v>
      </c>
      <c r="S141" s="63">
        <v>197263.82</v>
      </c>
      <c r="T141" s="63">
        <v>1456746.69</v>
      </c>
      <c r="U141" s="41">
        <v>1588106.95</v>
      </c>
      <c r="V141" s="41">
        <v>1768429.41</v>
      </c>
      <c r="W141" s="63">
        <v>1730126.74</v>
      </c>
      <c r="X141" s="63">
        <v>1446946.13</v>
      </c>
      <c r="Y141" s="63">
        <v>1450982.8900000001</v>
      </c>
      <c r="Z141" s="63">
        <v>1093748.24</v>
      </c>
      <c r="AA141" s="63">
        <v>1318199</v>
      </c>
      <c r="AB141" s="63">
        <v>1303304</v>
      </c>
      <c r="AC141" s="63">
        <v>1359390</v>
      </c>
      <c r="AD141" s="63">
        <v>1356763</v>
      </c>
      <c r="AE141" s="63">
        <v>1456782</v>
      </c>
      <c r="AF141" s="63">
        <v>1448770</v>
      </c>
      <c r="AG141" s="63">
        <v>1513721</v>
      </c>
      <c r="AH141" s="63">
        <v>1397794</v>
      </c>
      <c r="AI141" s="13">
        <v>1.1733756866419087E-2</v>
      </c>
      <c r="AJ141" s="13">
        <v>-7.6584126136850852E-2</v>
      </c>
    </row>
    <row r="142" spans="1:36" ht="10.5" customHeight="1" x14ac:dyDescent="0.2">
      <c r="A142" s="11"/>
      <c r="B142" s="14"/>
      <c r="C142" s="11" t="s">
        <v>55</v>
      </c>
      <c r="E142" s="11"/>
      <c r="F142" s="2"/>
      <c r="G142" s="12">
        <v>0</v>
      </c>
      <c r="H142" s="12">
        <v>0</v>
      </c>
      <c r="I142" s="12">
        <v>0</v>
      </c>
      <c r="J142" s="12">
        <v>0</v>
      </c>
      <c r="K142" s="12">
        <v>0</v>
      </c>
      <c r="L142" s="12">
        <v>36748</v>
      </c>
      <c r="M142" s="12">
        <v>99418</v>
      </c>
      <c r="N142" s="12">
        <v>137475</v>
      </c>
      <c r="O142" s="12">
        <v>83681.09</v>
      </c>
      <c r="P142" s="12">
        <v>69886</v>
      </c>
      <c r="Q142" s="12">
        <v>70990.5</v>
      </c>
      <c r="R142" s="63">
        <v>17930</v>
      </c>
      <c r="S142" s="63">
        <v>69885.88</v>
      </c>
      <c r="T142" s="63">
        <v>3034.92</v>
      </c>
      <c r="U142" s="41">
        <v>2587.39</v>
      </c>
      <c r="V142" s="41">
        <v>60407.43</v>
      </c>
      <c r="W142" s="64">
        <v>36152.1</v>
      </c>
      <c r="X142" s="64">
        <v>54295.360000000001</v>
      </c>
      <c r="Y142" s="63">
        <v>6615.82</v>
      </c>
      <c r="Z142" s="63">
        <v>58489.96</v>
      </c>
      <c r="AA142" s="63">
        <v>98736</v>
      </c>
      <c r="AB142" s="63">
        <v>113735</v>
      </c>
      <c r="AC142" s="63">
        <v>124304</v>
      </c>
      <c r="AD142" s="63">
        <v>129310</v>
      </c>
      <c r="AE142" s="63">
        <v>146512</v>
      </c>
      <c r="AF142" s="63">
        <v>170608</v>
      </c>
      <c r="AG142" s="63">
        <v>178391</v>
      </c>
      <c r="AH142" s="63">
        <v>121298</v>
      </c>
      <c r="AI142" s="13">
        <v>1.0787629159444423E-2</v>
      </c>
      <c r="AJ142" s="13">
        <v>-0.32004417263202739</v>
      </c>
    </row>
    <row r="143" spans="1:36" ht="10.5" customHeight="1" x14ac:dyDescent="0.2">
      <c r="A143" s="11"/>
      <c r="B143" s="11"/>
      <c r="C143" s="11" t="s">
        <v>56</v>
      </c>
      <c r="D143" s="11"/>
      <c r="E143" s="11"/>
      <c r="F143" s="2"/>
      <c r="G143" s="12">
        <v>156213</v>
      </c>
      <c r="H143" s="12">
        <v>437310</v>
      </c>
      <c r="I143" s="12">
        <v>555094</v>
      </c>
      <c r="J143" s="12">
        <v>152496</v>
      </c>
      <c r="K143" s="12">
        <v>358003</v>
      </c>
      <c r="L143" s="12">
        <v>385513</v>
      </c>
      <c r="M143" s="12">
        <v>63033</v>
      </c>
      <c r="N143" s="12">
        <v>376358</v>
      </c>
      <c r="O143" s="12">
        <v>125668</v>
      </c>
      <c r="P143" s="12">
        <v>188530</v>
      </c>
      <c r="Q143" s="12">
        <v>139759</v>
      </c>
      <c r="R143" s="63">
        <v>333191</v>
      </c>
      <c r="S143" s="63">
        <v>97212</v>
      </c>
      <c r="T143" s="63">
        <v>53560.11</v>
      </c>
      <c r="U143" s="41">
        <v>855482</v>
      </c>
      <c r="V143" s="41">
        <v>315336</v>
      </c>
      <c r="W143" s="63">
        <v>334421</v>
      </c>
      <c r="X143" s="63">
        <v>137260</v>
      </c>
      <c r="Y143" s="63">
        <v>103385</v>
      </c>
      <c r="Z143" s="63">
        <v>85831</v>
      </c>
      <c r="AA143" s="63">
        <v>154362</v>
      </c>
      <c r="AB143" s="63">
        <v>815046</v>
      </c>
      <c r="AC143" s="63">
        <v>1896619</v>
      </c>
      <c r="AD143" s="63">
        <v>632995</v>
      </c>
      <c r="AE143" s="63">
        <v>103898</v>
      </c>
      <c r="AF143" s="63">
        <v>851791</v>
      </c>
      <c r="AG143" s="63">
        <v>1582606</v>
      </c>
      <c r="AH143" s="63">
        <v>790507</v>
      </c>
      <c r="AI143" s="13">
        <v>-5.0820494011858397E-3</v>
      </c>
      <c r="AJ143" s="13">
        <v>-0.50050296788967064</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231047</v>
      </c>
      <c r="H147" s="12">
        <v>738881</v>
      </c>
      <c r="I147" s="12">
        <v>509914</v>
      </c>
      <c r="J147" s="12">
        <v>1498345</v>
      </c>
      <c r="K147" s="12">
        <v>506099</v>
      </c>
      <c r="L147" s="12">
        <v>624268</v>
      </c>
      <c r="M147" s="12">
        <v>398946</v>
      </c>
      <c r="N147" s="12">
        <v>229653</v>
      </c>
      <c r="O147" s="12">
        <v>319070</v>
      </c>
      <c r="P147" s="12">
        <v>843825</v>
      </c>
      <c r="Q147" s="12">
        <v>602319</v>
      </c>
      <c r="R147" s="63">
        <v>685677</v>
      </c>
      <c r="S147" s="63">
        <v>981568</v>
      </c>
      <c r="T147" s="63">
        <v>656084</v>
      </c>
      <c r="U147" s="41">
        <v>715980</v>
      </c>
      <c r="V147" s="41">
        <v>588843</v>
      </c>
      <c r="W147" s="63">
        <v>654499</v>
      </c>
      <c r="X147" s="63">
        <v>2082204</v>
      </c>
      <c r="Y147" s="63">
        <v>2359459</v>
      </c>
      <c r="Z147" s="63">
        <v>2521116</v>
      </c>
      <c r="AA147" s="63">
        <v>927627</v>
      </c>
      <c r="AB147" s="63">
        <v>509878</v>
      </c>
      <c r="AC147" s="63">
        <v>1140353</v>
      </c>
      <c r="AD147" s="63">
        <v>1275431</v>
      </c>
      <c r="AE147" s="63">
        <v>771668</v>
      </c>
      <c r="AF147" s="63">
        <v>1297904</v>
      </c>
      <c r="AG147" s="63">
        <v>1549473</v>
      </c>
      <c r="AH147" s="63">
        <v>1285992</v>
      </c>
      <c r="AI147" s="13">
        <v>0.16670752474087003</v>
      </c>
      <c r="AJ147" s="13">
        <v>-0.17004555742500838</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9854</v>
      </c>
      <c r="H149" s="12">
        <v>1651</v>
      </c>
      <c r="I149" s="12">
        <v>3000</v>
      </c>
      <c r="J149" s="12">
        <v>3000</v>
      </c>
      <c r="K149" s="12">
        <v>3000</v>
      </c>
      <c r="L149" s="12">
        <v>3000</v>
      </c>
      <c r="M149" s="12">
        <v>3000</v>
      </c>
      <c r="N149" s="12">
        <v>3000</v>
      </c>
      <c r="O149" s="12">
        <v>0</v>
      </c>
      <c r="P149" s="12">
        <v>0</v>
      </c>
      <c r="Q149" s="12">
        <v>1258044</v>
      </c>
      <c r="R149" s="63">
        <v>780794</v>
      </c>
      <c r="S149" s="63">
        <v>576214</v>
      </c>
      <c r="T149" s="63">
        <v>1133372</v>
      </c>
      <c r="U149" s="41">
        <v>1033283</v>
      </c>
      <c r="V149" s="41">
        <v>1304800</v>
      </c>
      <c r="W149" s="63">
        <v>1562105</v>
      </c>
      <c r="X149" s="63">
        <v>1420586</v>
      </c>
      <c r="Y149" s="63">
        <v>1823202</v>
      </c>
      <c r="Z149" s="63">
        <v>479320</v>
      </c>
      <c r="AA149" s="63">
        <v>1073817</v>
      </c>
      <c r="AB149" s="63">
        <v>1708224</v>
      </c>
      <c r="AC149" s="63">
        <v>1115196</v>
      </c>
      <c r="AD149" s="63">
        <v>1186645</v>
      </c>
      <c r="AE149" s="63">
        <v>1351192</v>
      </c>
      <c r="AF149" s="63">
        <v>1323303</v>
      </c>
      <c r="AG149" s="63">
        <v>1397486</v>
      </c>
      <c r="AH149" s="63">
        <v>1488979</v>
      </c>
      <c r="AI149" s="13">
        <v>-2.2633853170272888E-2</v>
      </c>
      <c r="AJ149" s="13">
        <v>6.5469707746625014E-2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6949266</v>
      </c>
      <c r="H152" s="5">
        <v>8001347</v>
      </c>
      <c r="I152" s="5">
        <v>8502922</v>
      </c>
      <c r="J152" s="5">
        <v>11469006</v>
      </c>
      <c r="K152" s="5">
        <v>12580536</v>
      </c>
      <c r="L152" s="5">
        <v>9851550</v>
      </c>
      <c r="M152" s="5">
        <v>9758890</v>
      </c>
      <c r="N152" s="5">
        <v>11799865</v>
      </c>
      <c r="O152" s="5">
        <v>11757813</v>
      </c>
      <c r="P152" s="5">
        <v>12373426</v>
      </c>
      <c r="Q152" s="5">
        <v>16190240</v>
      </c>
      <c r="R152" s="62">
        <v>16291708</v>
      </c>
      <c r="S152" s="62">
        <v>18256091</v>
      </c>
      <c r="T152" s="62">
        <v>19528798</v>
      </c>
      <c r="U152" s="39">
        <v>20227064</v>
      </c>
      <c r="V152" s="39">
        <v>23780771</v>
      </c>
      <c r="W152" s="62">
        <v>25583035</v>
      </c>
      <c r="X152" s="62">
        <v>39114402</v>
      </c>
      <c r="Y152" s="62">
        <v>32555417</v>
      </c>
      <c r="Z152" s="62">
        <v>35910801</v>
      </c>
      <c r="AA152" s="62">
        <v>31784815</v>
      </c>
      <c r="AB152" s="62">
        <v>31854716</v>
      </c>
      <c r="AC152" s="62">
        <v>32941522</v>
      </c>
      <c r="AD152" s="62">
        <v>37947652</v>
      </c>
      <c r="AE152" s="62">
        <v>44230780</v>
      </c>
      <c r="AF152" s="62">
        <v>42593233</v>
      </c>
      <c r="AG152" s="62">
        <v>39205247</v>
      </c>
      <c r="AH152" s="62">
        <v>40025291</v>
      </c>
      <c r="AI152" s="10">
        <v>3.8787687582177766E-2</v>
      </c>
      <c r="AJ152" s="10">
        <v>2.0916690054267481E-2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2399097</v>
      </c>
      <c r="H154" s="12">
        <v>2718531</v>
      </c>
      <c r="I154" s="12">
        <v>2684109</v>
      </c>
      <c r="J154" s="12">
        <v>4020309</v>
      </c>
      <c r="K154" s="12">
        <v>3747468</v>
      </c>
      <c r="L154" s="12">
        <v>2323243</v>
      </c>
      <c r="M154" s="12">
        <v>2678781</v>
      </c>
      <c r="N154" s="12">
        <v>3618494</v>
      </c>
      <c r="O154" s="12">
        <v>3801175</v>
      </c>
      <c r="P154" s="12">
        <v>3861898</v>
      </c>
      <c r="Q154" s="12">
        <v>4123444</v>
      </c>
      <c r="R154" s="63">
        <v>4553028</v>
      </c>
      <c r="S154" s="63">
        <v>4719025</v>
      </c>
      <c r="T154" s="63">
        <v>5356492</v>
      </c>
      <c r="U154" s="41">
        <v>5640805</v>
      </c>
      <c r="V154" s="41">
        <v>6070388</v>
      </c>
      <c r="W154" s="63">
        <v>6972158</v>
      </c>
      <c r="X154" s="63">
        <v>10282993</v>
      </c>
      <c r="Y154" s="63">
        <v>11075917</v>
      </c>
      <c r="Z154" s="63">
        <v>11931178</v>
      </c>
      <c r="AA154" s="63">
        <v>10763856</v>
      </c>
      <c r="AB154" s="63">
        <v>10210176</v>
      </c>
      <c r="AC154" s="63">
        <v>9415929</v>
      </c>
      <c r="AD154" s="63">
        <v>10878872</v>
      </c>
      <c r="AE154" s="63">
        <v>9990210</v>
      </c>
      <c r="AF154" s="63">
        <v>10597728</v>
      </c>
      <c r="AG154" s="63">
        <v>11372943</v>
      </c>
      <c r="AH154" s="63">
        <v>12622486</v>
      </c>
      <c r="AI154" s="13">
        <v>3.5981368323285023E-2</v>
      </c>
      <c r="AJ154" s="13">
        <v>0.10986980238975963</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2223444</v>
      </c>
      <c r="H156" s="12">
        <v>2399748</v>
      </c>
      <c r="I156" s="12">
        <v>2680006</v>
      </c>
      <c r="J156" s="12">
        <v>2868788</v>
      </c>
      <c r="K156" s="12">
        <v>3545466</v>
      </c>
      <c r="L156" s="12">
        <v>3000985</v>
      </c>
      <c r="M156" s="12">
        <v>3637362</v>
      </c>
      <c r="N156" s="12">
        <v>3688112</v>
      </c>
      <c r="O156" s="12">
        <v>4339734</v>
      </c>
      <c r="P156" s="12">
        <v>5159343</v>
      </c>
      <c r="Q156" s="12">
        <v>4337206</v>
      </c>
      <c r="R156" s="63">
        <v>4368796</v>
      </c>
      <c r="S156" s="63">
        <v>4761395</v>
      </c>
      <c r="T156" s="63">
        <v>5156461</v>
      </c>
      <c r="U156" s="41">
        <v>5391171</v>
      </c>
      <c r="V156" s="41">
        <v>6703523</v>
      </c>
      <c r="W156" s="63">
        <v>6464274</v>
      </c>
      <c r="X156" s="63">
        <v>6308510</v>
      </c>
      <c r="Y156" s="63">
        <v>6699704</v>
      </c>
      <c r="Z156" s="63">
        <v>6859878</v>
      </c>
      <c r="AA156" s="63">
        <v>7397557</v>
      </c>
      <c r="AB156" s="63">
        <v>6403328</v>
      </c>
      <c r="AC156" s="63">
        <v>7229631</v>
      </c>
      <c r="AD156" s="63">
        <v>7368649</v>
      </c>
      <c r="AE156" s="63">
        <v>8047350</v>
      </c>
      <c r="AF156" s="63">
        <v>8309600</v>
      </c>
      <c r="AG156" s="63">
        <v>8777982</v>
      </c>
      <c r="AH156" s="63">
        <v>9117240</v>
      </c>
      <c r="AI156" s="13">
        <v>6.0660200863740243E-2</v>
      </c>
      <c r="AJ156" s="13">
        <v>3.8648746374736247E-2</v>
      </c>
    </row>
    <row r="157" spans="1:36" ht="10.5" customHeight="1" x14ac:dyDescent="0.2">
      <c r="A157" s="11"/>
      <c r="B157" s="19" t="s">
        <v>67</v>
      </c>
      <c r="C157" s="14"/>
      <c r="D157" s="19"/>
      <c r="E157" s="19"/>
      <c r="F157" s="2"/>
      <c r="G157" s="12">
        <v>619046</v>
      </c>
      <c r="H157" s="12">
        <v>534886</v>
      </c>
      <c r="I157" s="12">
        <v>773127</v>
      </c>
      <c r="J157" s="12">
        <v>772508</v>
      </c>
      <c r="K157" s="12">
        <v>858399</v>
      </c>
      <c r="L157" s="12">
        <v>816820</v>
      </c>
      <c r="M157" s="12">
        <v>930902</v>
      </c>
      <c r="N157" s="12">
        <v>907040</v>
      </c>
      <c r="O157" s="12">
        <v>1095453</v>
      </c>
      <c r="P157" s="12">
        <v>950826</v>
      </c>
      <c r="Q157" s="12">
        <v>1025690</v>
      </c>
      <c r="R157" s="63">
        <v>1079444</v>
      </c>
      <c r="S157" s="63">
        <v>1423357</v>
      </c>
      <c r="T157" s="63">
        <v>1088049</v>
      </c>
      <c r="U157" s="41">
        <v>1148219</v>
      </c>
      <c r="V157" s="41">
        <v>1282625</v>
      </c>
      <c r="W157" s="63">
        <v>1297278</v>
      </c>
      <c r="X157" s="63">
        <v>1238120</v>
      </c>
      <c r="Y157" s="63">
        <v>1286670</v>
      </c>
      <c r="Z157" s="63">
        <v>1488084</v>
      </c>
      <c r="AA157" s="63">
        <v>1555807</v>
      </c>
      <c r="AB157" s="63">
        <v>1550254</v>
      </c>
      <c r="AC157" s="63">
        <v>1448753</v>
      </c>
      <c r="AD157" s="63">
        <v>3848930</v>
      </c>
      <c r="AE157" s="63">
        <v>2927147</v>
      </c>
      <c r="AF157" s="63">
        <v>3703797</v>
      </c>
      <c r="AG157" s="63">
        <v>2736423</v>
      </c>
      <c r="AH157" s="63">
        <v>3150289</v>
      </c>
      <c r="AI157" s="13">
        <v>0.12544581185590786</v>
      </c>
      <c r="AJ157" s="13">
        <v>0.15124342983522651</v>
      </c>
    </row>
    <row r="158" spans="1:36" ht="10.5" customHeight="1" x14ac:dyDescent="0.2">
      <c r="A158" s="11"/>
      <c r="B158" s="19" t="s">
        <v>69</v>
      </c>
      <c r="C158" s="14"/>
      <c r="D158" s="19"/>
      <c r="E158" s="19"/>
      <c r="F158" s="2"/>
      <c r="G158" s="12">
        <v>512988</v>
      </c>
      <c r="H158" s="12">
        <v>519428</v>
      </c>
      <c r="I158" s="12">
        <v>617181</v>
      </c>
      <c r="J158" s="12">
        <v>616751</v>
      </c>
      <c r="K158" s="12">
        <v>1230184</v>
      </c>
      <c r="L158" s="12">
        <v>444909</v>
      </c>
      <c r="M158" s="12">
        <v>473747</v>
      </c>
      <c r="N158" s="12">
        <v>64660</v>
      </c>
      <c r="O158" s="12">
        <v>69710</v>
      </c>
      <c r="P158" s="12">
        <v>110347</v>
      </c>
      <c r="Q158" s="12">
        <v>2045170</v>
      </c>
      <c r="R158" s="63">
        <v>2229882</v>
      </c>
      <c r="S158" s="63">
        <v>3666352</v>
      </c>
      <c r="T158" s="63">
        <v>4115819</v>
      </c>
      <c r="U158" s="41">
        <v>4101149</v>
      </c>
      <c r="V158" s="41">
        <v>4757212</v>
      </c>
      <c r="W158" s="63">
        <v>4548489</v>
      </c>
      <c r="X158" s="63">
        <v>5848277</v>
      </c>
      <c r="Y158" s="63">
        <v>4835778</v>
      </c>
      <c r="Z158" s="63">
        <v>6947869</v>
      </c>
      <c r="AA158" s="63">
        <v>5143368</v>
      </c>
      <c r="AB158" s="63">
        <v>3982476</v>
      </c>
      <c r="AC158" s="63">
        <v>5699510</v>
      </c>
      <c r="AD158" s="63">
        <v>4518532</v>
      </c>
      <c r="AE158" s="63">
        <v>4568236</v>
      </c>
      <c r="AF158" s="63">
        <v>5493550</v>
      </c>
      <c r="AG158" s="63">
        <v>5252299</v>
      </c>
      <c r="AH158" s="63">
        <v>5582953</v>
      </c>
      <c r="AI158" s="13">
        <v>5.7917498762415809E-2</v>
      </c>
      <c r="AJ158" s="13">
        <v>6.29541463652393E-2</v>
      </c>
    </row>
    <row r="159" spans="1:36" ht="10.5" customHeight="1" x14ac:dyDescent="0.2">
      <c r="A159" s="11"/>
      <c r="B159" s="19" t="s">
        <v>70</v>
      </c>
      <c r="C159" s="14"/>
      <c r="D159" s="19"/>
      <c r="E159" s="19"/>
      <c r="F159" s="2"/>
      <c r="G159" s="12">
        <v>1019059</v>
      </c>
      <c r="H159" s="12">
        <v>1345532</v>
      </c>
      <c r="I159" s="12">
        <v>1149816</v>
      </c>
      <c r="J159" s="12">
        <v>1302430</v>
      </c>
      <c r="K159" s="12">
        <v>1595504</v>
      </c>
      <c r="L159" s="12">
        <v>1709226</v>
      </c>
      <c r="M159" s="12">
        <v>1687126</v>
      </c>
      <c r="N159" s="12">
        <v>1733522</v>
      </c>
      <c r="O159" s="12">
        <v>1847817</v>
      </c>
      <c r="P159" s="12">
        <v>1729124</v>
      </c>
      <c r="Q159" s="12">
        <v>1830034</v>
      </c>
      <c r="R159" s="63">
        <v>1964548</v>
      </c>
      <c r="S159" s="63">
        <v>1845391</v>
      </c>
      <c r="T159" s="63">
        <v>2015430</v>
      </c>
      <c r="U159" s="41">
        <v>2125988</v>
      </c>
      <c r="V159" s="41">
        <v>1765557</v>
      </c>
      <c r="W159" s="63">
        <v>2051610</v>
      </c>
      <c r="X159" s="63">
        <v>2179888</v>
      </c>
      <c r="Y159" s="63">
        <v>2097671</v>
      </c>
      <c r="Z159" s="63">
        <v>2296890</v>
      </c>
      <c r="AA159" s="63">
        <v>2356811</v>
      </c>
      <c r="AB159" s="63">
        <v>2404556</v>
      </c>
      <c r="AC159" s="63">
        <v>2456760</v>
      </c>
      <c r="AD159" s="63">
        <v>2604981</v>
      </c>
      <c r="AE159" s="63">
        <v>2562754</v>
      </c>
      <c r="AF159" s="63">
        <v>2693467</v>
      </c>
      <c r="AG159" s="63">
        <v>3209842</v>
      </c>
      <c r="AH159" s="63">
        <v>3274711</v>
      </c>
      <c r="AI159" s="13">
        <v>5.2825383358839018E-2</v>
      </c>
      <c r="AJ159" s="13">
        <v>2.0209405945837831E-2</v>
      </c>
    </row>
    <row r="160" spans="1:36" ht="10.5" customHeight="1" x14ac:dyDescent="0.2">
      <c r="A160" s="11"/>
      <c r="B160" s="19" t="s">
        <v>71</v>
      </c>
      <c r="C160" s="14"/>
      <c r="D160" s="19"/>
      <c r="E160" s="19"/>
      <c r="F160" s="2"/>
      <c r="G160" s="12">
        <v>88120</v>
      </c>
      <c r="H160" s="12">
        <v>116781</v>
      </c>
      <c r="I160" s="12">
        <v>141041</v>
      </c>
      <c r="J160" s="12">
        <v>140678</v>
      </c>
      <c r="K160" s="12">
        <v>856206</v>
      </c>
      <c r="L160" s="12">
        <v>922878</v>
      </c>
      <c r="M160" s="12">
        <v>326423</v>
      </c>
      <c r="N160" s="12">
        <v>1050041</v>
      </c>
      <c r="O160" s="12">
        <v>594949</v>
      </c>
      <c r="P160" s="12">
        <v>544926</v>
      </c>
      <c r="Q160" s="12">
        <v>1174290</v>
      </c>
      <c r="R160" s="63">
        <v>1066588</v>
      </c>
      <c r="S160" s="63">
        <v>1285102</v>
      </c>
      <c r="T160" s="63">
        <v>1216294</v>
      </c>
      <c r="U160" s="41">
        <v>1267054</v>
      </c>
      <c r="V160" s="41">
        <v>1785414</v>
      </c>
      <c r="W160" s="63">
        <v>1260849</v>
      </c>
      <c r="X160" s="63">
        <v>1862040</v>
      </c>
      <c r="Y160" s="63">
        <v>1433558</v>
      </c>
      <c r="Z160" s="63">
        <v>1705632</v>
      </c>
      <c r="AA160" s="63">
        <v>1675367</v>
      </c>
      <c r="AB160" s="63">
        <v>1357944</v>
      </c>
      <c r="AC160" s="63">
        <v>1422837</v>
      </c>
      <c r="AD160" s="63">
        <v>1429671</v>
      </c>
      <c r="AE160" s="63">
        <v>1530714</v>
      </c>
      <c r="AF160" s="63">
        <v>1682126</v>
      </c>
      <c r="AG160" s="63">
        <v>1658903</v>
      </c>
      <c r="AH160" s="63">
        <v>1868759</v>
      </c>
      <c r="AI160" s="13">
        <v>5.4658618817662763E-2</v>
      </c>
      <c r="AJ160" s="13">
        <v>0.12650287569556509</v>
      </c>
    </row>
    <row r="161" spans="1:36" ht="10.5" customHeight="1" x14ac:dyDescent="0.2">
      <c r="A161" s="11"/>
      <c r="B161" s="19" t="s">
        <v>72</v>
      </c>
      <c r="C161" s="14"/>
      <c r="D161" s="19"/>
      <c r="E161" s="19"/>
      <c r="F161" s="2"/>
      <c r="G161" s="12">
        <v>0</v>
      </c>
      <c r="H161" s="12">
        <v>169587</v>
      </c>
      <c r="I161" s="12">
        <v>0</v>
      </c>
      <c r="J161" s="12">
        <v>0</v>
      </c>
      <c r="K161" s="12">
        <v>0</v>
      </c>
      <c r="L161" s="12">
        <v>0</v>
      </c>
      <c r="M161" s="12">
        <v>0</v>
      </c>
      <c r="N161" s="12">
        <v>0</v>
      </c>
      <c r="O161" s="12">
        <v>0</v>
      </c>
      <c r="P161" s="12">
        <v>0</v>
      </c>
      <c r="Q161" s="12">
        <v>0</v>
      </c>
      <c r="R161" s="63">
        <v>0</v>
      </c>
      <c r="S161" s="63">
        <v>0</v>
      </c>
      <c r="T161" s="63">
        <v>472025</v>
      </c>
      <c r="U161" s="41">
        <v>442286</v>
      </c>
      <c r="V161" s="41">
        <v>1077321</v>
      </c>
      <c r="W161" s="63">
        <v>1066076</v>
      </c>
      <c r="X161" s="63">
        <v>7855475</v>
      </c>
      <c r="Y161" s="63">
        <v>1334253</v>
      </c>
      <c r="Z161" s="63">
        <v>1009667</v>
      </c>
      <c r="AA161" s="63">
        <v>1009270</v>
      </c>
      <c r="AB161" s="63">
        <v>1752577</v>
      </c>
      <c r="AC161" s="63">
        <v>3192610</v>
      </c>
      <c r="AD161" s="63">
        <v>2095424</v>
      </c>
      <c r="AE161" s="63">
        <v>2109151</v>
      </c>
      <c r="AF161" s="63">
        <v>2129135</v>
      </c>
      <c r="AG161" s="63">
        <v>2153834</v>
      </c>
      <c r="AH161" s="63">
        <v>2162103</v>
      </c>
      <c r="AI161" s="13">
        <v>3.5618687499824109E-2</v>
      </c>
      <c r="AJ161" s="13">
        <v>3.8392002354870431E-3</v>
      </c>
    </row>
    <row r="162" spans="1:36" ht="10.5" customHeight="1" x14ac:dyDescent="0.2">
      <c r="A162" s="11"/>
      <c r="B162" s="19" t="s">
        <v>73</v>
      </c>
      <c r="C162" s="14"/>
      <c r="D162" s="19"/>
      <c r="E162" s="19"/>
      <c r="F162" s="2"/>
      <c r="G162" s="12">
        <v>2450</v>
      </c>
      <c r="H162" s="12">
        <v>5435</v>
      </c>
      <c r="I162" s="12">
        <v>142670</v>
      </c>
      <c r="J162" s="12">
        <v>798845</v>
      </c>
      <c r="K162" s="12">
        <v>503061</v>
      </c>
      <c r="L162" s="12">
        <v>398306</v>
      </c>
      <c r="M162" s="12">
        <v>24549</v>
      </c>
      <c r="N162" s="12">
        <v>730878</v>
      </c>
      <c r="O162" s="12">
        <v>0</v>
      </c>
      <c r="P162" s="12">
        <v>0</v>
      </c>
      <c r="Q162" s="12">
        <v>0</v>
      </c>
      <c r="R162" s="63">
        <v>1500</v>
      </c>
      <c r="S162" s="63">
        <v>204780</v>
      </c>
      <c r="T162" s="63">
        <v>0</v>
      </c>
      <c r="U162" s="41">
        <v>0</v>
      </c>
      <c r="V162" s="41">
        <v>0</v>
      </c>
      <c r="W162" s="63">
        <v>1597029</v>
      </c>
      <c r="X162" s="63">
        <v>3220358</v>
      </c>
      <c r="Y162" s="63">
        <v>3497788</v>
      </c>
      <c r="Z162" s="63">
        <v>3370240</v>
      </c>
      <c r="AA162" s="63">
        <v>1576981</v>
      </c>
      <c r="AB162" s="63">
        <v>3886016</v>
      </c>
      <c r="AC162" s="63">
        <v>1770313</v>
      </c>
      <c r="AD162" s="63">
        <v>4898764</v>
      </c>
      <c r="AE162" s="63">
        <v>12215516</v>
      </c>
      <c r="AF162" s="63">
        <v>7651755</v>
      </c>
      <c r="AG162" s="63">
        <v>3710950</v>
      </c>
      <c r="AH162" s="63">
        <v>1924700</v>
      </c>
      <c r="AI162" s="13">
        <v>-0.11050588929991212</v>
      </c>
      <c r="AJ162" s="13">
        <v>-0.48134574704590471</v>
      </c>
    </row>
    <row r="163" spans="1:36" ht="10.5" customHeight="1" x14ac:dyDescent="0.2">
      <c r="A163" s="11"/>
      <c r="B163" s="19" t="s">
        <v>39</v>
      </c>
      <c r="C163" s="14"/>
      <c r="D163" s="19"/>
      <c r="E163" s="19"/>
      <c r="F163" s="2"/>
      <c r="G163" s="12">
        <v>85062</v>
      </c>
      <c r="H163" s="12">
        <v>191419</v>
      </c>
      <c r="I163" s="12">
        <v>314972</v>
      </c>
      <c r="J163" s="12">
        <v>948697</v>
      </c>
      <c r="K163" s="12">
        <v>244248</v>
      </c>
      <c r="L163" s="12">
        <v>235183</v>
      </c>
      <c r="M163" s="12">
        <v>0</v>
      </c>
      <c r="N163" s="12">
        <v>7118</v>
      </c>
      <c r="O163" s="12">
        <v>8975</v>
      </c>
      <c r="P163" s="12">
        <v>16962</v>
      </c>
      <c r="Q163" s="12">
        <v>1654406</v>
      </c>
      <c r="R163" s="63">
        <v>1027922</v>
      </c>
      <c r="S163" s="63">
        <v>350689</v>
      </c>
      <c r="T163" s="63">
        <v>108228</v>
      </c>
      <c r="U163" s="41">
        <v>110392</v>
      </c>
      <c r="V163" s="41">
        <v>338731</v>
      </c>
      <c r="W163" s="63">
        <v>325272</v>
      </c>
      <c r="X163" s="63">
        <v>318741</v>
      </c>
      <c r="Y163" s="63">
        <v>294078</v>
      </c>
      <c r="Z163" s="63">
        <v>301363</v>
      </c>
      <c r="AA163" s="63">
        <v>305798</v>
      </c>
      <c r="AB163" s="63">
        <v>307389</v>
      </c>
      <c r="AC163" s="63">
        <v>305179</v>
      </c>
      <c r="AD163" s="63">
        <v>303829</v>
      </c>
      <c r="AE163" s="63">
        <v>279702</v>
      </c>
      <c r="AF163" s="63">
        <v>332075</v>
      </c>
      <c r="AG163" s="63">
        <v>332071</v>
      </c>
      <c r="AH163" s="63">
        <v>322050</v>
      </c>
      <c r="AI163" s="13">
        <v>7.7956904779155067E-3</v>
      </c>
      <c r="AJ163" s="13">
        <v>-3.0177281364527464E-2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244</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1082937</v>
      </c>
      <c r="H176" s="5">
        <v>975845</v>
      </c>
      <c r="I176" s="5">
        <v>1068054</v>
      </c>
      <c r="J176" s="5">
        <v>1570086</v>
      </c>
      <c r="K176" s="5">
        <f>SUM(K178,K193,K204,K206)</f>
        <v>2505429</v>
      </c>
      <c r="L176" s="5">
        <f>SUM(L178,L193,L204,L206)</f>
        <v>1422870</v>
      </c>
      <c r="M176" s="5">
        <f>SUM(M178,M193,M204,M206)</f>
        <v>1124365</v>
      </c>
      <c r="N176" s="5">
        <f>SUM(N178,N193,N204,N206)</f>
        <v>1384343</v>
      </c>
      <c r="O176" s="5">
        <v>1345584</v>
      </c>
      <c r="P176" s="5">
        <v>1386794</v>
      </c>
      <c r="Q176" s="5">
        <v>1408182.594180973</v>
      </c>
      <c r="R176" s="39">
        <v>1219208</v>
      </c>
      <c r="S176" s="39">
        <v>881180</v>
      </c>
      <c r="T176" s="39">
        <v>1385012</v>
      </c>
      <c r="U176" s="39">
        <v>1835136</v>
      </c>
      <c r="V176" s="39">
        <v>2008033</v>
      </c>
      <c r="W176" s="39">
        <v>1929337</v>
      </c>
      <c r="X176" s="39">
        <v>1514108</v>
      </c>
      <c r="Y176" s="39">
        <v>1391471</v>
      </c>
      <c r="Z176" s="39">
        <v>1871900</v>
      </c>
      <c r="AA176" s="39">
        <v>2024424</v>
      </c>
      <c r="AB176" s="39">
        <v>2628022</v>
      </c>
      <c r="AC176" s="39">
        <v>2838965</v>
      </c>
      <c r="AD176" s="39">
        <v>2581422</v>
      </c>
      <c r="AE176" s="39">
        <v>284392</v>
      </c>
      <c r="AF176" s="39">
        <v>757574</v>
      </c>
      <c r="AG176" s="39">
        <v>2149897</v>
      </c>
      <c r="AH176" s="39">
        <v>1942096</v>
      </c>
      <c r="AI176" s="10">
        <v>-4.9161081180683075E-2</v>
      </c>
      <c r="AJ176" s="10">
        <v>-9.6656258416100871E-2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806868</v>
      </c>
      <c r="H178" s="12">
        <v>706117</v>
      </c>
      <c r="I178" s="12">
        <v>606763</v>
      </c>
      <c r="J178" s="12">
        <v>970419</v>
      </c>
      <c r="K178" s="12">
        <f>SUM(K179,K183:K187)</f>
        <v>930911</v>
      </c>
      <c r="L178" s="12">
        <f>SUM(L179,L183:L187)</f>
        <v>998336</v>
      </c>
      <c r="M178" s="12">
        <f>SUM(M179,M183:M187)</f>
        <v>660256</v>
      </c>
      <c r="N178" s="12">
        <f>SUM(N179,N183:N187)</f>
        <v>1194755</v>
      </c>
      <c r="O178" s="12">
        <v>1100778</v>
      </c>
      <c r="P178" s="12">
        <v>844667</v>
      </c>
      <c r="Q178" s="12">
        <v>996403.79296612693</v>
      </c>
      <c r="R178" s="41">
        <v>867244</v>
      </c>
      <c r="S178" s="41">
        <v>644839</v>
      </c>
      <c r="T178" s="41">
        <v>1070678</v>
      </c>
      <c r="U178" s="41">
        <v>1429703</v>
      </c>
      <c r="V178" s="41">
        <v>1553494</v>
      </c>
      <c r="W178" s="41">
        <v>1499376</v>
      </c>
      <c r="X178" s="41">
        <v>1329891</v>
      </c>
      <c r="Y178" s="41">
        <v>1126900</v>
      </c>
      <c r="Z178" s="41">
        <v>1702990</v>
      </c>
      <c r="AA178" s="41">
        <v>1594083</v>
      </c>
      <c r="AB178" s="41">
        <v>1604271</v>
      </c>
      <c r="AC178" s="41">
        <v>1765151</v>
      </c>
      <c r="AD178" s="41">
        <v>1907605</v>
      </c>
      <c r="AE178" s="41">
        <v>269696</v>
      </c>
      <c r="AF178" s="41">
        <v>243306</v>
      </c>
      <c r="AG178" s="41">
        <v>1966267</v>
      </c>
      <c r="AH178" s="41">
        <v>1737978</v>
      </c>
      <c r="AI178" s="13">
        <v>1.3431557156811991E-2</v>
      </c>
      <c r="AJ178" s="13">
        <v>-0.11610274698197143</v>
      </c>
    </row>
    <row r="179" spans="1:36" ht="10.5" customHeight="1" x14ac:dyDescent="0.2">
      <c r="A179" s="11"/>
      <c r="B179" s="11"/>
      <c r="C179" s="11" t="s">
        <v>36</v>
      </c>
      <c r="D179" s="11"/>
      <c r="E179" s="11"/>
      <c r="F179" s="2"/>
      <c r="G179" s="12">
        <v>202464</v>
      </c>
      <c r="H179" s="12">
        <v>249144</v>
      </c>
      <c r="I179" s="12">
        <v>241542</v>
      </c>
      <c r="J179" s="12">
        <v>224094</v>
      </c>
      <c r="K179" s="12">
        <f>SUM(K180:K182)</f>
        <v>227091</v>
      </c>
      <c r="L179" s="12">
        <f>SUM(L180:L182)</f>
        <v>176542</v>
      </c>
      <c r="M179" s="12">
        <f>SUM(M180:M182)</f>
        <v>222078</v>
      </c>
      <c r="N179" s="12">
        <f>SUM(N180:N182)</f>
        <v>238208</v>
      </c>
      <c r="O179" s="12">
        <v>281759</v>
      </c>
      <c r="P179" s="12">
        <v>234958</v>
      </c>
      <c r="Q179" s="12">
        <v>237683.92421466095</v>
      </c>
      <c r="R179" s="41">
        <v>260659</v>
      </c>
      <c r="S179" s="41">
        <v>305902</v>
      </c>
      <c r="T179" s="41">
        <v>237183</v>
      </c>
      <c r="U179" s="41">
        <v>47210</v>
      </c>
      <c r="V179" s="41">
        <v>31525</v>
      </c>
      <c r="W179" s="41">
        <v>23043</v>
      </c>
      <c r="X179" s="41">
        <v>10176</v>
      </c>
      <c r="Y179" s="41">
        <v>7755</v>
      </c>
      <c r="Z179" s="41">
        <v>3303</v>
      </c>
      <c r="AA179" s="41">
        <v>2877</v>
      </c>
      <c r="AB179" s="41">
        <v>0</v>
      </c>
      <c r="AC179" s="41">
        <v>6445</v>
      </c>
      <c r="AD179" s="41">
        <v>3489</v>
      </c>
      <c r="AE179" s="41">
        <v>633</v>
      </c>
      <c r="AF179" s="41">
        <v>0</v>
      </c>
      <c r="AG179" s="41">
        <v>952</v>
      </c>
      <c r="AH179" s="41">
        <v>6863</v>
      </c>
      <c r="AI179" s="13" t="s">
        <v>246</v>
      </c>
      <c r="AJ179" s="13">
        <v>6.2090336134453779</v>
      </c>
    </row>
    <row r="180" spans="1:36" ht="10.5" customHeight="1" x14ac:dyDescent="0.2">
      <c r="A180" s="11"/>
      <c r="B180" s="11"/>
      <c r="C180" s="11"/>
      <c r="D180" s="11" t="s">
        <v>37</v>
      </c>
      <c r="E180" s="11"/>
      <c r="F180" s="2"/>
      <c r="G180" s="12">
        <v>181311</v>
      </c>
      <c r="H180" s="12">
        <v>235591</v>
      </c>
      <c r="I180" s="12">
        <v>227906</v>
      </c>
      <c r="J180" s="12">
        <v>209679</v>
      </c>
      <c r="K180" s="12">
        <v>221942</v>
      </c>
      <c r="L180" s="12">
        <v>162190</v>
      </c>
      <c r="M180" s="12">
        <v>211595</v>
      </c>
      <c r="N180" s="12">
        <v>221119</v>
      </c>
      <c r="O180" s="12">
        <v>266615</v>
      </c>
      <c r="P180" s="12">
        <v>217930</v>
      </c>
      <c r="Q180" s="12">
        <v>215857.45357872391</v>
      </c>
      <c r="R180" s="41">
        <v>245287</v>
      </c>
      <c r="S180" s="41">
        <v>286528</v>
      </c>
      <c r="T180" s="41">
        <v>216024</v>
      </c>
      <c r="U180" s="41">
        <v>35492</v>
      </c>
      <c r="V180" s="41">
        <v>29922</v>
      </c>
      <c r="W180" s="41">
        <v>23043</v>
      </c>
      <c r="X180" s="41">
        <v>7957</v>
      </c>
      <c r="Y180" s="41">
        <v>6572</v>
      </c>
      <c r="Z180" s="41">
        <v>3159</v>
      </c>
      <c r="AA180" s="41">
        <v>2877</v>
      </c>
      <c r="AB180" s="41">
        <v>0</v>
      </c>
      <c r="AC180" s="41">
        <v>6445</v>
      </c>
      <c r="AD180" s="41">
        <v>3489</v>
      </c>
      <c r="AE180" s="41">
        <v>0</v>
      </c>
      <c r="AF180" s="41">
        <v>0</v>
      </c>
      <c r="AG180" s="41">
        <v>0</v>
      </c>
      <c r="AH180" s="41">
        <v>5842</v>
      </c>
      <c r="AI180" s="13" t="s">
        <v>246</v>
      </c>
      <c r="AJ180" s="13" t="s">
        <v>246</v>
      </c>
    </row>
    <row r="181" spans="1:36" ht="10.5" customHeight="1" x14ac:dyDescent="0.2">
      <c r="A181" s="11"/>
      <c r="B181" s="11"/>
      <c r="C181" s="14"/>
      <c r="D181" s="11" t="s">
        <v>90</v>
      </c>
      <c r="E181" s="11"/>
      <c r="F181" s="2"/>
      <c r="G181" s="12">
        <v>0</v>
      </c>
      <c r="H181" s="12">
        <v>0</v>
      </c>
      <c r="I181" s="12">
        <v>0</v>
      </c>
      <c r="J181" s="12">
        <v>0</v>
      </c>
      <c r="K181" s="12">
        <v>0</v>
      </c>
      <c r="L181" s="12">
        <v>0</v>
      </c>
      <c r="M181" s="12">
        <v>0</v>
      </c>
      <c r="N181" s="12">
        <v>0</v>
      </c>
      <c r="O181" s="12">
        <v>0</v>
      </c>
      <c r="P181" s="12">
        <v>0</v>
      </c>
      <c r="Q181" s="12">
        <v>0</v>
      </c>
      <c r="R181" s="41">
        <v>0</v>
      </c>
      <c r="S181" s="41">
        <v>0</v>
      </c>
      <c r="T181" s="41">
        <v>0</v>
      </c>
      <c r="U181" s="41">
        <v>0</v>
      </c>
      <c r="V181" s="41">
        <v>0</v>
      </c>
      <c r="W181" s="41">
        <v>0</v>
      </c>
      <c r="X181" s="41">
        <v>0</v>
      </c>
      <c r="Y181" s="41">
        <v>0</v>
      </c>
      <c r="Z181" s="41">
        <v>0</v>
      </c>
      <c r="AA181" s="41">
        <v>0</v>
      </c>
      <c r="AB181" s="41">
        <v>0</v>
      </c>
      <c r="AC181" s="41">
        <v>0</v>
      </c>
      <c r="AD181" s="41">
        <v>0</v>
      </c>
      <c r="AE181" s="41">
        <v>0</v>
      </c>
      <c r="AF181" s="41">
        <v>0</v>
      </c>
      <c r="AG181" s="41">
        <v>0</v>
      </c>
      <c r="AH181" s="41">
        <v>0</v>
      </c>
      <c r="AI181" s="13" t="s">
        <v>246</v>
      </c>
      <c r="AJ181" s="13" t="s">
        <v>246</v>
      </c>
    </row>
    <row r="182" spans="1:36" ht="10.5" customHeight="1" x14ac:dyDescent="0.2">
      <c r="A182" s="11"/>
      <c r="B182" s="14"/>
      <c r="C182" s="11"/>
      <c r="D182" s="11" t="s">
        <v>39</v>
      </c>
      <c r="E182" s="11"/>
      <c r="F182" s="2"/>
      <c r="G182" s="12">
        <v>21153</v>
      </c>
      <c r="H182" s="12">
        <v>13553</v>
      </c>
      <c r="I182" s="12">
        <v>13636</v>
      </c>
      <c r="J182" s="12">
        <v>14415</v>
      </c>
      <c r="K182" s="12">
        <v>5149</v>
      </c>
      <c r="L182" s="12">
        <v>14352</v>
      </c>
      <c r="M182" s="12">
        <v>10483</v>
      </c>
      <c r="N182" s="12">
        <v>17089</v>
      </c>
      <c r="O182" s="12">
        <v>15144</v>
      </c>
      <c r="P182" s="12">
        <v>17028</v>
      </c>
      <c r="Q182" s="12">
        <v>21826.470635937025</v>
      </c>
      <c r="R182" s="41">
        <v>15372</v>
      </c>
      <c r="S182" s="41">
        <v>19374</v>
      </c>
      <c r="T182" s="41">
        <v>21159</v>
      </c>
      <c r="U182" s="41">
        <v>11718</v>
      </c>
      <c r="V182" s="41">
        <v>1603</v>
      </c>
      <c r="W182" s="41">
        <v>0</v>
      </c>
      <c r="X182" s="41">
        <v>2219</v>
      </c>
      <c r="Y182" s="41">
        <v>1183</v>
      </c>
      <c r="Z182" s="41">
        <v>144</v>
      </c>
      <c r="AA182" s="41">
        <v>0</v>
      </c>
      <c r="AB182" s="41">
        <v>0</v>
      </c>
      <c r="AC182" s="41">
        <v>0</v>
      </c>
      <c r="AD182" s="41">
        <v>0</v>
      </c>
      <c r="AE182" s="41">
        <v>633</v>
      </c>
      <c r="AF182" s="41">
        <v>0</v>
      </c>
      <c r="AG182" s="41">
        <v>952</v>
      </c>
      <c r="AH182" s="41">
        <v>1021</v>
      </c>
      <c r="AI182" s="13" t="s">
        <v>246</v>
      </c>
      <c r="AJ182" s="13">
        <v>7.2478991596638662E-2</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0</v>
      </c>
      <c r="Q183" s="12">
        <v>0</v>
      </c>
      <c r="R183" s="41">
        <v>0</v>
      </c>
      <c r="S183" s="41">
        <v>0</v>
      </c>
      <c r="T183" s="41">
        <v>0</v>
      </c>
      <c r="U183" s="41">
        <v>537311</v>
      </c>
      <c r="V183" s="41">
        <v>588849</v>
      </c>
      <c r="W183" s="41">
        <v>506491</v>
      </c>
      <c r="X183" s="41">
        <v>517215</v>
      </c>
      <c r="Y183" s="41">
        <v>68498</v>
      </c>
      <c r="Z183" s="41">
        <v>711151</v>
      </c>
      <c r="AA183" s="41">
        <v>630572</v>
      </c>
      <c r="AB183" s="41">
        <v>707172</v>
      </c>
      <c r="AC183" s="41">
        <v>768914</v>
      </c>
      <c r="AD183" s="41">
        <v>851930</v>
      </c>
      <c r="AE183" s="41">
        <v>88937</v>
      </c>
      <c r="AF183" s="41">
        <v>69224</v>
      </c>
      <c r="AG183" s="41">
        <v>603854</v>
      </c>
      <c r="AH183" s="41">
        <v>513305</v>
      </c>
      <c r="AI183" s="13">
        <v>-5.1999849426883293E-2</v>
      </c>
      <c r="AJ183" s="13">
        <v>-0.14995180954336645</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0</v>
      </c>
      <c r="W184" s="41">
        <v>0</v>
      </c>
      <c r="X184" s="41">
        <v>0</v>
      </c>
      <c r="Y184" s="41">
        <v>0</v>
      </c>
      <c r="Z184" s="41">
        <v>0</v>
      </c>
      <c r="AA184" s="41">
        <v>0</v>
      </c>
      <c r="AB184" s="41">
        <v>0</v>
      </c>
      <c r="AC184" s="41">
        <v>0</v>
      </c>
      <c r="AD184" s="41">
        <v>9190</v>
      </c>
      <c r="AE184" s="41">
        <v>13492</v>
      </c>
      <c r="AF184" s="41">
        <v>13496</v>
      </c>
      <c r="AG184" s="41">
        <v>13993</v>
      </c>
      <c r="AH184" s="41">
        <v>10994</v>
      </c>
      <c r="AI184" s="13" t="s">
        <v>246</v>
      </c>
      <c r="AJ184" s="13">
        <v>-0.21432144643750448</v>
      </c>
    </row>
    <row r="185" spans="1:36" ht="10.5" customHeight="1" x14ac:dyDescent="0.2">
      <c r="A185" s="11"/>
      <c r="B185" s="14"/>
      <c r="C185" s="11" t="s">
        <v>42</v>
      </c>
      <c r="D185" s="11"/>
      <c r="E185" s="11"/>
      <c r="F185" s="2"/>
      <c r="G185" s="12">
        <v>0</v>
      </c>
      <c r="H185" s="12">
        <v>0</v>
      </c>
      <c r="I185" s="12">
        <v>0</v>
      </c>
      <c r="J185" s="12">
        <v>0</v>
      </c>
      <c r="K185" s="12">
        <v>1458</v>
      </c>
      <c r="L185" s="12">
        <v>1560</v>
      </c>
      <c r="M185" s="12">
        <v>1655</v>
      </c>
      <c r="N185" s="12">
        <v>1753</v>
      </c>
      <c r="O185" s="12">
        <v>0</v>
      </c>
      <c r="P185" s="12">
        <v>0</v>
      </c>
      <c r="Q185" s="12">
        <v>0</v>
      </c>
      <c r="R185" s="41">
        <v>0</v>
      </c>
      <c r="S185" s="41">
        <v>0</v>
      </c>
      <c r="T185" s="41">
        <v>1487</v>
      </c>
      <c r="U185" s="41">
        <v>24612</v>
      </c>
      <c r="V185" s="41">
        <v>28861</v>
      </c>
      <c r="W185" s="41">
        <v>25379</v>
      </c>
      <c r="X185" s="41">
        <v>25767</v>
      </c>
      <c r="Y185" s="41">
        <v>26735</v>
      </c>
      <c r="Z185" s="41">
        <v>27955</v>
      </c>
      <c r="AA185" s="41">
        <v>26794</v>
      </c>
      <c r="AB185" s="41">
        <v>29994</v>
      </c>
      <c r="AC185" s="41">
        <v>32029</v>
      </c>
      <c r="AD185" s="41">
        <v>33654</v>
      </c>
      <c r="AE185" s="41">
        <v>0</v>
      </c>
      <c r="AF185" s="41">
        <v>348</v>
      </c>
      <c r="AG185" s="41">
        <v>35384</v>
      </c>
      <c r="AH185" s="41">
        <v>31921</v>
      </c>
      <c r="AI185" s="13">
        <v>1.0431825815581108E-2</v>
      </c>
      <c r="AJ185" s="13">
        <v>-9.7869093375536967E-2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2</v>
      </c>
      <c r="AH186" s="41">
        <v>0</v>
      </c>
      <c r="AI186" s="13" t="s">
        <v>246</v>
      </c>
      <c r="AJ186" s="13" t="s">
        <v>246</v>
      </c>
    </row>
    <row r="187" spans="1:36" ht="10.5" customHeight="1" x14ac:dyDescent="0.2">
      <c r="A187" s="11"/>
      <c r="B187" s="14"/>
      <c r="C187" s="11" t="s">
        <v>44</v>
      </c>
      <c r="D187" s="15"/>
      <c r="E187" s="11"/>
      <c r="F187" s="2"/>
      <c r="G187" s="12">
        <v>604404</v>
      </c>
      <c r="H187" s="12">
        <v>456973</v>
      </c>
      <c r="I187" s="12">
        <v>365221</v>
      </c>
      <c r="J187" s="12">
        <v>746325</v>
      </c>
      <c r="K187" s="12">
        <v>702362</v>
      </c>
      <c r="L187" s="12">
        <v>820234</v>
      </c>
      <c r="M187" s="12">
        <v>436523</v>
      </c>
      <c r="N187" s="12">
        <v>954794</v>
      </c>
      <c r="O187" s="12">
        <v>819019</v>
      </c>
      <c r="P187" s="12">
        <v>609709</v>
      </c>
      <c r="Q187" s="12">
        <v>758719.86875146593</v>
      </c>
      <c r="R187" s="41">
        <v>606585</v>
      </c>
      <c r="S187" s="41">
        <v>338937</v>
      </c>
      <c r="T187" s="41">
        <v>832008</v>
      </c>
      <c r="U187" s="41">
        <v>820570</v>
      </c>
      <c r="V187" s="41">
        <v>904259</v>
      </c>
      <c r="W187" s="41">
        <v>944463</v>
      </c>
      <c r="X187" s="41">
        <v>776733</v>
      </c>
      <c r="Y187" s="41">
        <v>1023912</v>
      </c>
      <c r="Z187" s="41">
        <v>960581</v>
      </c>
      <c r="AA187" s="41">
        <v>933840</v>
      </c>
      <c r="AB187" s="41">
        <v>867105</v>
      </c>
      <c r="AC187" s="41">
        <v>957763</v>
      </c>
      <c r="AD187" s="41">
        <v>1009342</v>
      </c>
      <c r="AE187" s="41">
        <v>166634</v>
      </c>
      <c r="AF187" s="41">
        <v>160238</v>
      </c>
      <c r="AG187" s="41">
        <v>1312082</v>
      </c>
      <c r="AH187" s="41">
        <v>1174895</v>
      </c>
      <c r="AI187" s="13">
        <v>5.1932551126713244E-2</v>
      </c>
      <c r="AJ187" s="13">
        <v>-0.10455672739965947</v>
      </c>
    </row>
    <row r="188" spans="1:36" ht="10.5" customHeight="1" x14ac:dyDescent="0.2">
      <c r="A188" s="11"/>
      <c r="B188" s="14"/>
      <c r="C188" s="11"/>
      <c r="D188" s="15" t="s">
        <v>45</v>
      </c>
      <c r="E188" s="11"/>
      <c r="F188" s="2"/>
      <c r="G188" s="12">
        <v>138443</v>
      </c>
      <c r="H188" s="12">
        <v>132958</v>
      </c>
      <c r="I188" s="12">
        <v>231993</v>
      </c>
      <c r="J188" s="12">
        <v>298079</v>
      </c>
      <c r="K188" s="12">
        <v>260042</v>
      </c>
      <c r="L188" s="12">
        <v>296645</v>
      </c>
      <c r="M188" s="12">
        <v>291136</v>
      </c>
      <c r="N188" s="12">
        <v>350020</v>
      </c>
      <c r="O188" s="12">
        <v>596015</v>
      </c>
      <c r="P188" s="12">
        <v>440369</v>
      </c>
      <c r="Q188" s="12">
        <v>467818.79188450932</v>
      </c>
      <c r="R188" s="41">
        <v>167393</v>
      </c>
      <c r="S188" s="41">
        <v>86540</v>
      </c>
      <c r="T188" s="41">
        <v>505176</v>
      </c>
      <c r="U188" s="41">
        <v>509435</v>
      </c>
      <c r="V188" s="41">
        <v>536506</v>
      </c>
      <c r="W188" s="41">
        <v>580875</v>
      </c>
      <c r="X188" s="41">
        <v>489253</v>
      </c>
      <c r="Y188" s="41">
        <v>616341</v>
      </c>
      <c r="Z188" s="41">
        <v>614663</v>
      </c>
      <c r="AA188" s="41">
        <v>597469</v>
      </c>
      <c r="AB188" s="41">
        <v>544826</v>
      </c>
      <c r="AC188" s="41">
        <v>620120</v>
      </c>
      <c r="AD188" s="41">
        <v>582990</v>
      </c>
      <c r="AE188" s="41">
        <v>136416</v>
      </c>
      <c r="AF188" s="41">
        <v>128531</v>
      </c>
      <c r="AG188" s="41">
        <v>726087</v>
      </c>
      <c r="AH188" s="41">
        <v>658882</v>
      </c>
      <c r="AI188" s="13">
        <v>3.2186805344781355E-2</v>
      </c>
      <c r="AJ188" s="13">
        <v>-9.2557778888755757E-2</v>
      </c>
    </row>
    <row r="189" spans="1:36" ht="10.5" customHeight="1" x14ac:dyDescent="0.2">
      <c r="A189" s="11"/>
      <c r="B189" s="14"/>
      <c r="C189" s="11"/>
      <c r="D189" s="15" t="s">
        <v>46</v>
      </c>
      <c r="E189" s="11"/>
      <c r="F189" s="2"/>
      <c r="G189" s="12">
        <v>72983</v>
      </c>
      <c r="H189" s="12">
        <v>82756</v>
      </c>
      <c r="I189" s="12">
        <v>77583</v>
      </c>
      <c r="J189" s="12">
        <v>89729</v>
      </c>
      <c r="K189" s="12">
        <v>89764</v>
      </c>
      <c r="L189" s="12">
        <v>130653</v>
      </c>
      <c r="M189" s="12">
        <v>74853</v>
      </c>
      <c r="N189" s="12">
        <v>115702</v>
      </c>
      <c r="O189" s="12">
        <v>119620</v>
      </c>
      <c r="P189" s="12">
        <v>108868</v>
      </c>
      <c r="Q189" s="12">
        <v>250748.27480085386</v>
      </c>
      <c r="R189" s="41">
        <v>314977</v>
      </c>
      <c r="S189" s="41">
        <v>227523</v>
      </c>
      <c r="T189" s="41">
        <v>257084</v>
      </c>
      <c r="U189" s="41">
        <v>186524</v>
      </c>
      <c r="V189" s="41">
        <v>231805</v>
      </c>
      <c r="W189" s="41">
        <v>306301</v>
      </c>
      <c r="X189" s="41">
        <v>267883</v>
      </c>
      <c r="Y189" s="41">
        <v>376494</v>
      </c>
      <c r="Z189" s="41">
        <v>309571</v>
      </c>
      <c r="AA189" s="41">
        <v>312937</v>
      </c>
      <c r="AB189" s="41">
        <v>288901</v>
      </c>
      <c r="AC189" s="41">
        <v>316237</v>
      </c>
      <c r="AD189" s="41">
        <v>368616</v>
      </c>
      <c r="AE189" s="41">
        <v>17298</v>
      </c>
      <c r="AF189" s="41">
        <v>12478</v>
      </c>
      <c r="AG189" s="41">
        <v>406314</v>
      </c>
      <c r="AH189" s="41">
        <v>472629</v>
      </c>
      <c r="AI189" s="13">
        <v>8.5496814904516549E-2</v>
      </c>
      <c r="AJ189" s="13">
        <v>0.16321121103383099</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0</v>
      </c>
      <c r="AC190" s="41">
        <v>0</v>
      </c>
      <c r="AD190" s="41">
        <v>0</v>
      </c>
      <c r="AE190" s="41">
        <v>0</v>
      </c>
      <c r="AF190" s="41">
        <v>0</v>
      </c>
      <c r="AG190" s="41">
        <v>0</v>
      </c>
      <c r="AH190" s="41">
        <v>0</v>
      </c>
      <c r="AI190" s="13" t="s">
        <v>246</v>
      </c>
      <c r="AJ190" s="13" t="s">
        <v>246</v>
      </c>
    </row>
    <row r="191" spans="1:36" ht="10.5" customHeight="1" x14ac:dyDescent="0.2">
      <c r="A191" s="11"/>
      <c r="B191" s="11"/>
      <c r="C191" s="11"/>
      <c r="D191" s="11" t="s">
        <v>48</v>
      </c>
      <c r="E191" s="11"/>
      <c r="F191" s="2"/>
      <c r="G191" s="12">
        <v>392978</v>
      </c>
      <c r="H191" s="12">
        <v>241259</v>
      </c>
      <c r="I191" s="12">
        <v>55645</v>
      </c>
      <c r="J191" s="12">
        <v>358517</v>
      </c>
      <c r="K191" s="12">
        <v>352556</v>
      </c>
      <c r="L191" s="12">
        <v>392936</v>
      </c>
      <c r="M191" s="12">
        <v>70534</v>
      </c>
      <c r="N191" s="12">
        <v>489072</v>
      </c>
      <c r="O191" s="12">
        <v>103384</v>
      </c>
      <c r="P191" s="12">
        <v>60472</v>
      </c>
      <c r="Q191" s="12">
        <v>40152.802066102711</v>
      </c>
      <c r="R191" s="41">
        <v>124215</v>
      </c>
      <c r="S191" s="41">
        <v>24874</v>
      </c>
      <c r="T191" s="41">
        <v>69748</v>
      </c>
      <c r="U191" s="41">
        <v>124611</v>
      </c>
      <c r="V191" s="41">
        <v>135948</v>
      </c>
      <c r="W191" s="41">
        <v>57287</v>
      </c>
      <c r="X191" s="41">
        <v>19597</v>
      </c>
      <c r="Y191" s="41">
        <v>31077</v>
      </c>
      <c r="Z191" s="41">
        <v>36347</v>
      </c>
      <c r="AA191" s="41">
        <v>23434</v>
      </c>
      <c r="AB191" s="41">
        <v>33378</v>
      </c>
      <c r="AC191" s="41">
        <v>21406</v>
      </c>
      <c r="AD191" s="41">
        <v>57736</v>
      </c>
      <c r="AE191" s="41">
        <v>12920</v>
      </c>
      <c r="AF191" s="41">
        <v>19229</v>
      </c>
      <c r="AG191" s="41">
        <v>179681</v>
      </c>
      <c r="AH191" s="41">
        <v>43384</v>
      </c>
      <c r="AI191" s="13">
        <v>4.4667811904583798E-2</v>
      </c>
      <c r="AJ191" s="13">
        <v>-0.75854987449980804</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101846</v>
      </c>
      <c r="H193" s="12"/>
      <c r="I193" s="12"/>
      <c r="J193" s="12"/>
      <c r="K193" s="12">
        <f>SUM(K194:K202)</f>
        <v>528896</v>
      </c>
      <c r="L193" s="12">
        <f>SUM(L194:L202)</f>
        <v>263565</v>
      </c>
      <c r="M193" s="12">
        <f>SUM(M194:M202)</f>
        <v>354794</v>
      </c>
      <c r="N193" s="12">
        <f>SUM(N194:N202)</f>
        <v>24874</v>
      </c>
      <c r="O193" s="12">
        <v>202061</v>
      </c>
      <c r="P193" s="12">
        <v>316045</v>
      </c>
      <c r="Q193" s="12">
        <v>245343.96181590421</v>
      </c>
      <c r="R193" s="41">
        <v>297368</v>
      </c>
      <c r="S193" s="41">
        <v>189738</v>
      </c>
      <c r="T193" s="41">
        <v>143345</v>
      </c>
      <c r="U193" s="41">
        <v>187194</v>
      </c>
      <c r="V193" s="41">
        <v>177759</v>
      </c>
      <c r="W193" s="41">
        <v>195687</v>
      </c>
      <c r="X193" s="41">
        <v>156570</v>
      </c>
      <c r="Y193" s="41">
        <v>137169</v>
      </c>
      <c r="Z193" s="41">
        <v>168310</v>
      </c>
      <c r="AA193" s="41">
        <v>150950</v>
      </c>
      <c r="AB193" s="41">
        <v>284648</v>
      </c>
      <c r="AC193" s="41">
        <v>183755</v>
      </c>
      <c r="AD193" s="41">
        <v>670579</v>
      </c>
      <c r="AE193" s="41">
        <v>14696</v>
      </c>
      <c r="AF193" s="41">
        <v>514268</v>
      </c>
      <c r="AG193" s="41">
        <v>183630</v>
      </c>
      <c r="AH193" s="41">
        <v>194867</v>
      </c>
      <c r="AI193" s="13">
        <v>-6.1202998614632409E-2</v>
      </c>
      <c r="AJ193" s="13">
        <v>6.1193704732342209E-2</v>
      </c>
    </row>
    <row r="194" spans="1:36" ht="10.5" customHeight="1" x14ac:dyDescent="0.2">
      <c r="A194" s="11"/>
      <c r="B194" s="11"/>
      <c r="C194" s="11" t="s">
        <v>50</v>
      </c>
      <c r="D194" s="11"/>
      <c r="E194" s="11"/>
      <c r="F194" s="2"/>
      <c r="G194" s="12">
        <v>0</v>
      </c>
      <c r="H194" s="12">
        <v>117009</v>
      </c>
      <c r="I194" s="12">
        <v>158478</v>
      </c>
      <c r="J194" s="12">
        <v>160331</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10865</v>
      </c>
      <c r="H195" s="12">
        <v>9478</v>
      </c>
      <c r="I195" s="12">
        <v>9765</v>
      </c>
      <c r="J195" s="12">
        <v>9767</v>
      </c>
      <c r="K195" s="12">
        <v>9887</v>
      </c>
      <c r="L195" s="12">
        <v>9908</v>
      </c>
      <c r="M195" s="12">
        <v>9699</v>
      </c>
      <c r="N195" s="12">
        <v>10328</v>
      </c>
      <c r="O195" s="12">
        <v>3353</v>
      </c>
      <c r="P195" s="12">
        <v>2799</v>
      </c>
      <c r="Q195" s="12">
        <v>2723</v>
      </c>
      <c r="R195" s="41">
        <v>2938</v>
      </c>
      <c r="S195" s="41">
        <v>3236</v>
      </c>
      <c r="T195" s="41">
        <v>2894</v>
      </c>
      <c r="U195" s="41">
        <v>2854</v>
      </c>
      <c r="V195" s="41">
        <v>2750</v>
      </c>
      <c r="W195" s="41">
        <v>3266</v>
      </c>
      <c r="X195" s="41">
        <v>3166</v>
      </c>
      <c r="Y195" s="41">
        <v>3035</v>
      </c>
      <c r="Z195" s="41">
        <v>26186</v>
      </c>
      <c r="AA195" s="41">
        <v>2949</v>
      </c>
      <c r="AB195" s="41">
        <v>26608</v>
      </c>
      <c r="AC195" s="41">
        <v>27099</v>
      </c>
      <c r="AD195" s="41">
        <v>24108</v>
      </c>
      <c r="AE195" s="41">
        <v>3500</v>
      </c>
      <c r="AF195" s="41">
        <v>4304</v>
      </c>
      <c r="AG195" s="41">
        <v>28476</v>
      </c>
      <c r="AH195" s="41">
        <v>24128</v>
      </c>
      <c r="AI195" s="13">
        <v>-1.6174257371986078E-2</v>
      </c>
      <c r="AJ195" s="13">
        <v>-0.15268998454839164</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79914</v>
      </c>
      <c r="H198" s="12">
        <v>0</v>
      </c>
      <c r="I198" s="12">
        <v>0</v>
      </c>
      <c r="J198" s="12">
        <v>0</v>
      </c>
      <c r="K198" s="12">
        <v>129544</v>
      </c>
      <c r="L198" s="12">
        <v>129985</v>
      </c>
      <c r="M198" s="12">
        <v>130945</v>
      </c>
      <c r="N198" s="12">
        <v>14546</v>
      </c>
      <c r="O198" s="12">
        <v>152287</v>
      </c>
      <c r="P198" s="12">
        <v>7573</v>
      </c>
      <c r="Q198" s="12">
        <v>7469</v>
      </c>
      <c r="R198" s="41">
        <v>132235</v>
      </c>
      <c r="S198" s="41">
        <v>138397</v>
      </c>
      <c r="T198" s="41">
        <v>109157</v>
      </c>
      <c r="U198" s="41">
        <v>159196</v>
      </c>
      <c r="V198" s="41">
        <v>158781</v>
      </c>
      <c r="W198" s="41">
        <v>153952</v>
      </c>
      <c r="X198" s="41">
        <v>153404</v>
      </c>
      <c r="Y198" s="41">
        <v>134134</v>
      </c>
      <c r="Z198" s="41">
        <v>142124</v>
      </c>
      <c r="AA198" s="41">
        <v>148001</v>
      </c>
      <c r="AB198" s="41">
        <v>156040</v>
      </c>
      <c r="AC198" s="41">
        <v>156656</v>
      </c>
      <c r="AD198" s="41">
        <v>146471</v>
      </c>
      <c r="AE198" s="41">
        <v>11196</v>
      </c>
      <c r="AF198" s="41">
        <v>9964</v>
      </c>
      <c r="AG198" s="41">
        <v>155154</v>
      </c>
      <c r="AH198" s="41">
        <v>170739</v>
      </c>
      <c r="AI198" s="13">
        <v>1.5117072639915241E-2</v>
      </c>
      <c r="AJ198" s="13">
        <v>0.10044858656560579</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0</v>
      </c>
      <c r="Q199" s="12">
        <v>0</v>
      </c>
      <c r="R199" s="41">
        <v>0</v>
      </c>
      <c r="S199" s="41">
        <v>0</v>
      </c>
      <c r="T199" s="41">
        <v>0</v>
      </c>
      <c r="U199" s="41">
        <v>0</v>
      </c>
      <c r="V199" s="41">
        <v>0</v>
      </c>
      <c r="W199" s="41">
        <v>0</v>
      </c>
      <c r="X199" s="41">
        <v>0</v>
      </c>
      <c r="Y199" s="41">
        <v>0</v>
      </c>
      <c r="Z199" s="41">
        <v>0</v>
      </c>
      <c r="AA199" s="41">
        <v>0</v>
      </c>
      <c r="AB199" s="41">
        <v>0</v>
      </c>
      <c r="AC199" s="41">
        <v>0</v>
      </c>
      <c r="AD199" s="41">
        <v>0</v>
      </c>
      <c r="AE199" s="41">
        <v>0</v>
      </c>
      <c r="AF199" s="41">
        <v>0</v>
      </c>
      <c r="AG199" s="41">
        <v>0</v>
      </c>
      <c r="AH199" s="41">
        <v>0</v>
      </c>
      <c r="AI199" s="13" t="s">
        <v>246</v>
      </c>
      <c r="AJ199" s="13" t="s">
        <v>246</v>
      </c>
    </row>
    <row r="200" spans="1:36" ht="10.5" customHeight="1" x14ac:dyDescent="0.2">
      <c r="A200" s="11"/>
      <c r="B200" s="11"/>
      <c r="C200" s="11" t="s">
        <v>56</v>
      </c>
      <c r="D200" s="11"/>
      <c r="E200" s="11"/>
      <c r="F200" s="2"/>
      <c r="G200" s="12">
        <v>11067</v>
      </c>
      <c r="H200" s="12">
        <v>16004</v>
      </c>
      <c r="I200" s="12">
        <v>49433</v>
      </c>
      <c r="J200" s="12">
        <v>21000</v>
      </c>
      <c r="K200" s="12">
        <v>389465</v>
      </c>
      <c r="L200" s="12">
        <v>123672</v>
      </c>
      <c r="M200" s="12">
        <v>214150</v>
      </c>
      <c r="N200" s="12">
        <v>0</v>
      </c>
      <c r="O200" s="12">
        <v>46421</v>
      </c>
      <c r="P200" s="12">
        <v>305673</v>
      </c>
      <c r="Q200" s="12">
        <v>235151.96181590421</v>
      </c>
      <c r="R200" s="41">
        <v>162195</v>
      </c>
      <c r="S200" s="41">
        <v>48105</v>
      </c>
      <c r="T200" s="41">
        <v>31294</v>
      </c>
      <c r="U200" s="41">
        <v>25144</v>
      </c>
      <c r="V200" s="41">
        <v>16228</v>
      </c>
      <c r="W200" s="41">
        <v>38469</v>
      </c>
      <c r="X200" s="41">
        <v>0</v>
      </c>
      <c r="Y200" s="41">
        <v>0</v>
      </c>
      <c r="Z200" s="41">
        <v>0</v>
      </c>
      <c r="AA200" s="41">
        <v>0</v>
      </c>
      <c r="AB200" s="41">
        <v>102000</v>
      </c>
      <c r="AC200" s="41">
        <v>0</v>
      </c>
      <c r="AD200" s="41">
        <v>500000</v>
      </c>
      <c r="AE200" s="41">
        <v>0</v>
      </c>
      <c r="AF200" s="41">
        <v>500000</v>
      </c>
      <c r="AG200" s="41">
        <v>0</v>
      </c>
      <c r="AH200" s="41">
        <v>0</v>
      </c>
      <c r="AI200" s="13">
        <v>-1</v>
      </c>
      <c r="AJ200" s="13" t="s">
        <v>246</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174223</v>
      </c>
      <c r="H204" s="12">
        <v>152719</v>
      </c>
      <c r="I204" s="12">
        <v>302813</v>
      </c>
      <c r="J204" s="12">
        <v>439336</v>
      </c>
      <c r="K204" s="12">
        <v>1045622</v>
      </c>
      <c r="L204" s="12">
        <v>160969</v>
      </c>
      <c r="M204" s="12">
        <v>109315</v>
      </c>
      <c r="N204" s="12">
        <v>124235</v>
      </c>
      <c r="O204" s="12">
        <v>0</v>
      </c>
      <c r="P204" s="12">
        <v>226082</v>
      </c>
      <c r="Q204" s="12">
        <v>166434.83939894181</v>
      </c>
      <c r="R204" s="41">
        <v>54596</v>
      </c>
      <c r="S204" s="41">
        <v>46603</v>
      </c>
      <c r="T204" s="41">
        <v>170989</v>
      </c>
      <c r="U204" s="41">
        <v>218239</v>
      </c>
      <c r="V204" s="41">
        <v>276780</v>
      </c>
      <c r="W204" s="41">
        <v>234274</v>
      </c>
      <c r="X204" s="41">
        <v>27647</v>
      </c>
      <c r="Y204" s="41">
        <v>127402</v>
      </c>
      <c r="Z204" s="41">
        <v>600</v>
      </c>
      <c r="AA204" s="41">
        <v>279391</v>
      </c>
      <c r="AB204" s="41">
        <v>739103</v>
      </c>
      <c r="AC204" s="41">
        <v>889103</v>
      </c>
      <c r="AD204" s="41">
        <v>0</v>
      </c>
      <c r="AE204" s="41">
        <v>0</v>
      </c>
      <c r="AF204" s="41">
        <v>0</v>
      </c>
      <c r="AG204" s="41">
        <v>0</v>
      </c>
      <c r="AH204" s="41">
        <v>0</v>
      </c>
      <c r="AI204" s="13">
        <v>-1</v>
      </c>
      <c r="AJ204" s="13" t="s">
        <v>246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0</v>
      </c>
      <c r="H206" s="12">
        <v>0</v>
      </c>
      <c r="I206" s="12">
        <v>0</v>
      </c>
      <c r="J206" s="12">
        <v>0</v>
      </c>
      <c r="K206" s="12">
        <v>0</v>
      </c>
      <c r="L206" s="12">
        <v>0</v>
      </c>
      <c r="M206" s="12">
        <v>0</v>
      </c>
      <c r="N206" s="12">
        <v>40479</v>
      </c>
      <c r="O206" s="12">
        <v>42745</v>
      </c>
      <c r="P206" s="12">
        <v>0</v>
      </c>
      <c r="Q206" s="12">
        <v>0</v>
      </c>
      <c r="R206" s="41">
        <v>0</v>
      </c>
      <c r="S206" s="41">
        <v>0</v>
      </c>
      <c r="T206" s="41">
        <v>0</v>
      </c>
      <c r="U206" s="41">
        <v>0</v>
      </c>
      <c r="V206" s="41">
        <v>0</v>
      </c>
      <c r="W206" s="41">
        <v>0</v>
      </c>
      <c r="X206" s="41">
        <v>0</v>
      </c>
      <c r="Y206" s="41">
        <v>0</v>
      </c>
      <c r="Z206" s="41">
        <v>0</v>
      </c>
      <c r="AA206" s="41">
        <v>0</v>
      </c>
      <c r="AB206" s="41">
        <v>0</v>
      </c>
      <c r="AC206" s="41">
        <v>956</v>
      </c>
      <c r="AD206" s="41">
        <v>3238</v>
      </c>
      <c r="AE206" s="41">
        <v>0</v>
      </c>
      <c r="AF206" s="41">
        <v>0</v>
      </c>
      <c r="AG206" s="41">
        <v>0</v>
      </c>
      <c r="AH206" s="41">
        <v>9251</v>
      </c>
      <c r="AI206" s="13" t="s">
        <v>246</v>
      </c>
      <c r="AJ206" s="13" t="s">
        <v>246</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1679038</v>
      </c>
      <c r="H209" s="5">
        <v>1716200</v>
      </c>
      <c r="I209" s="5">
        <v>1893191</v>
      </c>
      <c r="J209" s="5">
        <v>2165643</v>
      </c>
      <c r="K209" s="5">
        <v>2201481</v>
      </c>
      <c r="L209" s="5">
        <v>2325793</v>
      </c>
      <c r="M209" s="5">
        <v>2560030</v>
      </c>
      <c r="N209" s="5">
        <v>2657568</v>
      </c>
      <c r="O209" s="5">
        <v>4524350</v>
      </c>
      <c r="P209" s="5">
        <v>3769321</v>
      </c>
      <c r="Q209" s="5">
        <v>4204409.909268897</v>
      </c>
      <c r="R209" s="39">
        <v>3704562</v>
      </c>
      <c r="S209" s="39">
        <v>4048584</v>
      </c>
      <c r="T209" s="39">
        <v>5614471</v>
      </c>
      <c r="U209" s="39">
        <v>5688056</v>
      </c>
      <c r="V209" s="39">
        <v>6063183</v>
      </c>
      <c r="W209" s="39">
        <v>6051209</v>
      </c>
      <c r="X209" s="39">
        <v>5218920</v>
      </c>
      <c r="Y209" s="39">
        <v>3822069</v>
      </c>
      <c r="Z209" s="39">
        <v>4111619</v>
      </c>
      <c r="AA209" s="39">
        <v>3735393</v>
      </c>
      <c r="AB209" s="39">
        <v>4504636</v>
      </c>
      <c r="AC209" s="39">
        <v>4748315</v>
      </c>
      <c r="AD209" s="39">
        <v>3515758</v>
      </c>
      <c r="AE209" s="39">
        <v>292515</v>
      </c>
      <c r="AF209" s="39">
        <v>364486</v>
      </c>
      <c r="AG209" s="39">
        <v>16057747</v>
      </c>
      <c r="AH209" s="39">
        <v>4669234</v>
      </c>
      <c r="AI209" s="10">
        <v>5.9992478110841851E-3</v>
      </c>
      <c r="AJ209" s="10">
        <v>-0.70922234607382961</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421604</v>
      </c>
      <c r="H211" s="12">
        <v>258344</v>
      </c>
      <c r="I211" s="12">
        <v>490944</v>
      </c>
      <c r="J211" s="12">
        <v>697907</v>
      </c>
      <c r="K211" s="12">
        <v>678717</v>
      </c>
      <c r="L211" s="12">
        <v>681855</v>
      </c>
      <c r="M211" s="12">
        <v>774093</v>
      </c>
      <c r="N211" s="12">
        <v>844587</v>
      </c>
      <c r="O211" s="12">
        <v>1022788</v>
      </c>
      <c r="P211" s="12">
        <v>1143252</v>
      </c>
      <c r="Q211" s="12">
        <v>1250681.3503078306</v>
      </c>
      <c r="R211" s="41">
        <v>1145760</v>
      </c>
      <c r="S211" s="41">
        <v>1257589</v>
      </c>
      <c r="T211" s="41">
        <v>575679</v>
      </c>
      <c r="U211" s="41">
        <v>2104153</v>
      </c>
      <c r="V211" s="41">
        <v>2159712</v>
      </c>
      <c r="W211" s="41">
        <v>2192295</v>
      </c>
      <c r="X211" s="41">
        <v>1496140</v>
      </c>
      <c r="Y211" s="41">
        <v>1392683</v>
      </c>
      <c r="Z211" s="41">
        <v>2051393</v>
      </c>
      <c r="AA211" s="41">
        <v>1588455</v>
      </c>
      <c r="AB211" s="41">
        <v>1957550</v>
      </c>
      <c r="AC211" s="41">
        <v>1970758</v>
      </c>
      <c r="AD211" s="41">
        <v>575650</v>
      </c>
      <c r="AE211" s="41">
        <v>157593</v>
      </c>
      <c r="AF211" s="41">
        <v>270310</v>
      </c>
      <c r="AG211" s="41">
        <v>871591</v>
      </c>
      <c r="AH211" s="41">
        <v>1794135</v>
      </c>
      <c r="AI211" s="13">
        <v>-1.4423417985491738E-2</v>
      </c>
      <c r="AJ211" s="13">
        <v>1.0584597592219287</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883961</v>
      </c>
      <c r="H213" s="12">
        <v>983843</v>
      </c>
      <c r="I213" s="12">
        <v>937210</v>
      </c>
      <c r="J213" s="12">
        <v>992792</v>
      </c>
      <c r="K213" s="12">
        <v>999588</v>
      </c>
      <c r="L213" s="12">
        <v>1086565</v>
      </c>
      <c r="M213" s="12">
        <v>1122681</v>
      </c>
      <c r="N213" s="12">
        <v>1145024</v>
      </c>
      <c r="O213" s="12">
        <v>2450732</v>
      </c>
      <c r="P213" s="12">
        <v>1453522</v>
      </c>
      <c r="Q213" s="12">
        <v>1652334.5604547509</v>
      </c>
      <c r="R213" s="41">
        <v>1561570</v>
      </c>
      <c r="S213" s="41">
        <v>2082317</v>
      </c>
      <c r="T213" s="41">
        <v>2528656</v>
      </c>
      <c r="U213" s="41">
        <v>2898205</v>
      </c>
      <c r="V213" s="41">
        <v>3179721</v>
      </c>
      <c r="W213" s="41">
        <v>3191200</v>
      </c>
      <c r="X213" s="41">
        <v>3095886</v>
      </c>
      <c r="Y213" s="41">
        <v>1613939</v>
      </c>
      <c r="Z213" s="41">
        <v>1687861</v>
      </c>
      <c r="AA213" s="41">
        <v>1449118</v>
      </c>
      <c r="AB213" s="41">
        <v>1767712</v>
      </c>
      <c r="AC213" s="41">
        <v>1814301</v>
      </c>
      <c r="AD213" s="41">
        <v>1938520</v>
      </c>
      <c r="AE213" s="41">
        <v>118482</v>
      </c>
      <c r="AF213" s="41">
        <v>94176</v>
      </c>
      <c r="AG213" s="41">
        <v>14188208</v>
      </c>
      <c r="AH213" s="41">
        <v>1406655</v>
      </c>
      <c r="AI213" s="13">
        <v>-3.7362710854427883E-2</v>
      </c>
      <c r="AJ213" s="13">
        <v>-0.90085745853176102</v>
      </c>
    </row>
    <row r="214" spans="1:44" ht="10.5" customHeight="1" x14ac:dyDescent="0.2">
      <c r="A214" s="11"/>
      <c r="B214" s="19" t="s">
        <v>67</v>
      </c>
      <c r="D214" s="19"/>
      <c r="E214" s="14"/>
      <c r="F214" s="2"/>
      <c r="G214" s="12">
        <v>194314</v>
      </c>
      <c r="H214" s="12">
        <v>200867</v>
      </c>
      <c r="I214" s="12">
        <v>165793</v>
      </c>
      <c r="J214" s="12">
        <v>176144</v>
      </c>
      <c r="K214" s="12">
        <v>217058</v>
      </c>
      <c r="L214" s="12">
        <v>216709</v>
      </c>
      <c r="M214" s="12">
        <v>234388</v>
      </c>
      <c r="N214" s="12">
        <v>229302</v>
      </c>
      <c r="O214" s="12">
        <v>0</v>
      </c>
      <c r="P214" s="12">
        <v>0</v>
      </c>
      <c r="Q214" s="12">
        <v>0</v>
      </c>
      <c r="R214" s="41">
        <v>0</v>
      </c>
      <c r="S214" s="41">
        <v>0</v>
      </c>
      <c r="T214" s="41">
        <v>0</v>
      </c>
      <c r="U214" s="41">
        <v>0</v>
      </c>
      <c r="V214" s="41">
        <v>0</v>
      </c>
      <c r="W214" s="41">
        <v>0</v>
      </c>
      <c r="X214" s="41">
        <v>0</v>
      </c>
      <c r="Y214" s="41">
        <v>0</v>
      </c>
      <c r="Z214" s="41">
        <v>0</v>
      </c>
      <c r="AA214" s="41">
        <v>0</v>
      </c>
      <c r="AB214" s="41">
        <v>0</v>
      </c>
      <c r="AC214" s="41">
        <v>0</v>
      </c>
      <c r="AD214" s="41">
        <v>0</v>
      </c>
      <c r="AE214" s="41">
        <v>0</v>
      </c>
      <c r="AF214" s="41">
        <v>0</v>
      </c>
      <c r="AG214" s="41">
        <v>0</v>
      </c>
      <c r="AH214" s="41">
        <v>428535</v>
      </c>
      <c r="AI214" s="13" t="s">
        <v>246</v>
      </c>
      <c r="AJ214" s="13" t="s">
        <v>246</v>
      </c>
    </row>
    <row r="215" spans="1:44" ht="10.5" customHeight="1" x14ac:dyDescent="0.2">
      <c r="A215" s="11"/>
      <c r="B215" s="19" t="s">
        <v>69</v>
      </c>
      <c r="D215" s="19"/>
      <c r="E215" s="14"/>
      <c r="F215" s="2"/>
      <c r="G215" s="12">
        <v>0</v>
      </c>
      <c r="H215" s="12">
        <v>0</v>
      </c>
      <c r="I215" s="12">
        <v>0</v>
      </c>
      <c r="J215" s="12">
        <v>0</v>
      </c>
      <c r="K215" s="12">
        <v>0</v>
      </c>
      <c r="L215" s="12">
        <v>0</v>
      </c>
      <c r="M215" s="12">
        <v>0</v>
      </c>
      <c r="N215" s="12">
        <v>1000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165244</v>
      </c>
      <c r="H216" s="12">
        <v>264491</v>
      </c>
      <c r="I216" s="12">
        <v>286366</v>
      </c>
      <c r="J216" s="12">
        <v>285384</v>
      </c>
      <c r="K216" s="12">
        <v>290945</v>
      </c>
      <c r="L216" s="12">
        <v>323738</v>
      </c>
      <c r="M216" s="12">
        <v>413409</v>
      </c>
      <c r="N216" s="12">
        <v>407850</v>
      </c>
      <c r="O216" s="12">
        <v>1037857</v>
      </c>
      <c r="P216" s="12">
        <v>676283</v>
      </c>
      <c r="Q216" s="12">
        <v>750597.32146502135</v>
      </c>
      <c r="R216" s="41">
        <v>782522</v>
      </c>
      <c r="S216" s="41">
        <v>708678</v>
      </c>
      <c r="T216" s="41">
        <v>953107</v>
      </c>
      <c r="U216" s="41">
        <v>633146</v>
      </c>
      <c r="V216" s="41">
        <v>675874</v>
      </c>
      <c r="W216" s="41">
        <v>658584</v>
      </c>
      <c r="X216" s="41">
        <v>579486</v>
      </c>
      <c r="Y216" s="41">
        <v>800472</v>
      </c>
      <c r="Z216" s="41">
        <v>137982</v>
      </c>
      <c r="AA216" s="41">
        <v>527738</v>
      </c>
      <c r="AB216" s="41">
        <v>624469</v>
      </c>
      <c r="AC216" s="41">
        <v>809817</v>
      </c>
      <c r="AD216" s="41">
        <v>800939</v>
      </c>
      <c r="AE216" s="41">
        <v>0</v>
      </c>
      <c r="AF216" s="41">
        <v>0</v>
      </c>
      <c r="AG216" s="41">
        <v>997948</v>
      </c>
      <c r="AH216" s="41">
        <v>1039909</v>
      </c>
      <c r="AI216" s="13">
        <v>8.8714671466383344E-2</v>
      </c>
      <c r="AJ216" s="13">
        <v>4.204728102065438E-2</v>
      </c>
    </row>
    <row r="217" spans="1:44" ht="10.5" customHeight="1" x14ac:dyDescent="0.2">
      <c r="A217" s="11"/>
      <c r="B217" s="19" t="s">
        <v>71</v>
      </c>
      <c r="D217" s="19"/>
      <c r="E217" s="14"/>
      <c r="F217" s="2"/>
      <c r="G217" s="12">
        <v>13915</v>
      </c>
      <c r="H217" s="12">
        <v>8655</v>
      </c>
      <c r="I217" s="12">
        <v>12878</v>
      </c>
      <c r="J217" s="12">
        <v>13416</v>
      </c>
      <c r="K217" s="12">
        <v>15173</v>
      </c>
      <c r="L217" s="12">
        <v>16926</v>
      </c>
      <c r="M217" s="12">
        <v>15459</v>
      </c>
      <c r="N217" s="12">
        <v>29805</v>
      </c>
      <c r="O217" s="12">
        <v>12973</v>
      </c>
      <c r="P217" s="12">
        <v>0</v>
      </c>
      <c r="Q217" s="12">
        <v>0</v>
      </c>
      <c r="R217" s="41">
        <v>0</v>
      </c>
      <c r="S217" s="41">
        <v>0</v>
      </c>
      <c r="T217" s="41">
        <v>0</v>
      </c>
      <c r="U217" s="41">
        <v>52552</v>
      </c>
      <c r="V217" s="41">
        <v>47876</v>
      </c>
      <c r="W217" s="41">
        <v>9130</v>
      </c>
      <c r="X217" s="41">
        <v>47408</v>
      </c>
      <c r="Y217" s="41">
        <v>14975</v>
      </c>
      <c r="Z217" s="41">
        <v>10527</v>
      </c>
      <c r="AA217" s="41">
        <v>50742</v>
      </c>
      <c r="AB217" s="41">
        <v>80443</v>
      </c>
      <c r="AC217" s="41">
        <v>142430</v>
      </c>
      <c r="AD217" s="41">
        <v>189248</v>
      </c>
      <c r="AE217" s="41">
        <v>0</v>
      </c>
      <c r="AF217" s="41">
        <v>0</v>
      </c>
      <c r="AG217" s="41">
        <v>0</v>
      </c>
      <c r="AH217" s="41">
        <v>0</v>
      </c>
      <c r="AI217" s="13">
        <v>-1</v>
      </c>
      <c r="AJ217" s="13" t="s">
        <v>246</v>
      </c>
    </row>
    <row r="218" spans="1:44" ht="10.5" customHeight="1" x14ac:dyDescent="0.2">
      <c r="A218" s="11"/>
      <c r="B218" s="19" t="s">
        <v>72</v>
      </c>
      <c r="D218" s="19"/>
      <c r="E218" s="14"/>
      <c r="F218" s="2"/>
      <c r="G218" s="12">
        <v>0</v>
      </c>
      <c r="H218" s="12">
        <v>0</v>
      </c>
      <c r="I218" s="12">
        <v>0</v>
      </c>
      <c r="J218" s="12">
        <v>0</v>
      </c>
      <c r="K218" s="12">
        <v>0</v>
      </c>
      <c r="L218" s="12">
        <v>0</v>
      </c>
      <c r="M218" s="12">
        <v>0</v>
      </c>
      <c r="N218" s="12">
        <v>0</v>
      </c>
      <c r="O218" s="12">
        <v>0</v>
      </c>
      <c r="P218" s="12">
        <v>0</v>
      </c>
      <c r="Q218" s="12">
        <v>0</v>
      </c>
      <c r="R218" s="41">
        <v>0</v>
      </c>
      <c r="S218" s="41">
        <v>0</v>
      </c>
      <c r="T218" s="41">
        <v>1294638</v>
      </c>
      <c r="U218" s="41">
        <v>0</v>
      </c>
      <c r="V218" s="41">
        <v>0</v>
      </c>
      <c r="W218" s="41">
        <v>0</v>
      </c>
      <c r="X218" s="41">
        <v>0</v>
      </c>
      <c r="Y218" s="41">
        <v>0</v>
      </c>
      <c r="Z218" s="41">
        <v>180095</v>
      </c>
      <c r="AA218" s="41">
        <v>74704</v>
      </c>
      <c r="AB218" s="41">
        <v>74462</v>
      </c>
      <c r="AC218" s="41">
        <v>11009</v>
      </c>
      <c r="AD218" s="41">
        <v>0</v>
      </c>
      <c r="AE218" s="41">
        <v>0</v>
      </c>
      <c r="AF218" s="41">
        <v>0</v>
      </c>
      <c r="AG218" s="41">
        <v>0</v>
      </c>
      <c r="AH218" s="41">
        <v>0</v>
      </c>
      <c r="AI218" s="13">
        <v>-1</v>
      </c>
      <c r="AJ218" s="13" t="s">
        <v>246</v>
      </c>
    </row>
    <row r="219" spans="1:44" ht="10.5" customHeight="1" x14ac:dyDescent="0.2">
      <c r="A219" s="11"/>
      <c r="B219" s="19" t="s">
        <v>73</v>
      </c>
      <c r="D219" s="19"/>
      <c r="E219" s="14"/>
      <c r="F219" s="2"/>
      <c r="G219" s="12">
        <v>0</v>
      </c>
      <c r="H219" s="12">
        <v>0</v>
      </c>
      <c r="I219" s="12">
        <v>0</v>
      </c>
      <c r="J219" s="12">
        <v>0</v>
      </c>
      <c r="K219" s="12">
        <v>0</v>
      </c>
      <c r="L219" s="12">
        <v>0</v>
      </c>
      <c r="M219" s="12">
        <v>0</v>
      </c>
      <c r="N219" s="12">
        <v>0</v>
      </c>
      <c r="O219" s="12">
        <v>0</v>
      </c>
      <c r="P219" s="12">
        <v>496264</v>
      </c>
      <c r="Q219" s="12">
        <v>550796.67704129394</v>
      </c>
      <c r="R219" s="41">
        <v>214710</v>
      </c>
      <c r="S219" s="41">
        <v>0</v>
      </c>
      <c r="T219" s="41">
        <v>0</v>
      </c>
      <c r="U219" s="41">
        <v>0</v>
      </c>
      <c r="V219" s="41">
        <v>0</v>
      </c>
      <c r="W219" s="41">
        <v>0</v>
      </c>
      <c r="X219" s="41">
        <v>0</v>
      </c>
      <c r="Y219" s="41">
        <v>0</v>
      </c>
      <c r="Z219" s="41">
        <v>0</v>
      </c>
      <c r="AA219" s="41">
        <v>0</v>
      </c>
      <c r="AB219" s="41">
        <v>0</v>
      </c>
      <c r="AC219" s="41">
        <v>0</v>
      </c>
      <c r="AD219" s="41">
        <v>0</v>
      </c>
      <c r="AE219" s="41">
        <v>0</v>
      </c>
      <c r="AF219" s="41">
        <v>0</v>
      </c>
      <c r="AG219" s="41">
        <v>0</v>
      </c>
      <c r="AH219" s="41">
        <v>0</v>
      </c>
      <c r="AI219" s="13" t="s">
        <v>246</v>
      </c>
      <c r="AJ219" s="13" t="s">
        <v>246</v>
      </c>
    </row>
    <row r="220" spans="1:44" ht="10.5" customHeight="1" x14ac:dyDescent="0.2">
      <c r="A220" s="11"/>
      <c r="B220" s="19" t="s">
        <v>74</v>
      </c>
      <c r="D220" s="19"/>
      <c r="E220" s="14"/>
      <c r="F220" s="2"/>
      <c r="G220" s="12">
        <v>0</v>
      </c>
      <c r="H220" s="12">
        <v>0</v>
      </c>
      <c r="I220" s="12">
        <v>0</v>
      </c>
      <c r="J220" s="12">
        <v>0</v>
      </c>
      <c r="K220" s="12">
        <v>0</v>
      </c>
      <c r="L220" s="12">
        <v>0</v>
      </c>
      <c r="M220" s="12">
        <v>0</v>
      </c>
      <c r="N220" s="12">
        <v>0</v>
      </c>
      <c r="O220" s="12">
        <v>0</v>
      </c>
      <c r="P220" s="12">
        <v>0</v>
      </c>
      <c r="Q220" s="12">
        <v>0</v>
      </c>
      <c r="R220" s="41">
        <v>0</v>
      </c>
      <c r="S220" s="41">
        <v>0</v>
      </c>
      <c r="T220" s="41">
        <v>262391</v>
      </c>
      <c r="U220" s="41">
        <v>0</v>
      </c>
      <c r="V220" s="41">
        <v>0</v>
      </c>
      <c r="W220" s="41">
        <v>0</v>
      </c>
      <c r="X220" s="41">
        <v>0</v>
      </c>
      <c r="Y220" s="41">
        <v>0</v>
      </c>
      <c r="Z220" s="41">
        <v>43761</v>
      </c>
      <c r="AA220" s="41">
        <v>44636</v>
      </c>
      <c r="AB220" s="41">
        <v>0</v>
      </c>
      <c r="AC220" s="41">
        <v>0</v>
      </c>
      <c r="AD220" s="41">
        <v>11401</v>
      </c>
      <c r="AE220" s="41">
        <v>16440</v>
      </c>
      <c r="AF220" s="41">
        <v>0</v>
      </c>
      <c r="AG220" s="41">
        <v>0</v>
      </c>
      <c r="AH220" s="41">
        <v>0</v>
      </c>
      <c r="AI220" s="13" t="s">
        <v>246</v>
      </c>
      <c r="AJ220" s="13" t="s">
        <v>246</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245</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244</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212998</v>
      </c>
      <c r="S233" s="12">
        <v>363286.5</v>
      </c>
      <c r="T233" s="12">
        <v>513575</v>
      </c>
      <c r="U233" s="12">
        <v>485470.5</v>
      </c>
      <c r="V233" s="12">
        <v>457366</v>
      </c>
      <c r="W233" s="12">
        <v>527771.5</v>
      </c>
      <c r="X233" s="12">
        <v>598177</v>
      </c>
      <c r="Y233" s="12">
        <v>569876.5</v>
      </c>
      <c r="Z233" s="12">
        <v>541576</v>
      </c>
      <c r="AA233" s="12">
        <v>559788.5</v>
      </c>
      <c r="AB233" s="12">
        <v>578001</v>
      </c>
      <c r="AC233" s="12">
        <v>597438.42561062519</v>
      </c>
      <c r="AD233" s="12">
        <v>636795</v>
      </c>
      <c r="AE233" s="12">
        <v>669182.24952898</v>
      </c>
      <c r="AF233" s="12">
        <v>637895</v>
      </c>
      <c r="AG233" s="12">
        <v>638445.71234769409</v>
      </c>
      <c r="AH233" s="12">
        <v>778105</v>
      </c>
      <c r="AI233" s="71">
        <v>5.0795657536173877E-2</v>
      </c>
      <c r="AJ233" s="13">
        <v>0.2187488849110607</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179052</v>
      </c>
      <c r="S234" s="11">
        <v>215221</v>
      </c>
      <c r="T234" s="11">
        <v>251390</v>
      </c>
      <c r="U234" s="12">
        <v>335626.5</v>
      </c>
      <c r="V234" s="12">
        <v>419863</v>
      </c>
      <c r="W234" s="12">
        <v>495456.5</v>
      </c>
      <c r="X234" s="12">
        <v>571050</v>
      </c>
      <c r="Y234" s="12">
        <v>555703</v>
      </c>
      <c r="Z234" s="12">
        <v>540356</v>
      </c>
      <c r="AA234" s="12">
        <v>491825.5</v>
      </c>
      <c r="AB234" s="12">
        <v>443295</v>
      </c>
      <c r="AC234" s="12">
        <v>403481.75096140325</v>
      </c>
      <c r="AD234" s="12">
        <v>515756</v>
      </c>
      <c r="AE234" s="12">
        <v>557908.73747278901</v>
      </c>
      <c r="AF234" s="12">
        <v>580028</v>
      </c>
      <c r="AG234" s="12">
        <v>615107.88466564508</v>
      </c>
      <c r="AH234" s="12">
        <v>751808</v>
      </c>
      <c r="AI234" s="71">
        <v>9.2032805195819689E-2</v>
      </c>
      <c r="AJ234" s="13">
        <v>0.22223762488211507</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23904</v>
      </c>
      <c r="S241" s="11">
        <v>24273</v>
      </c>
      <c r="T241" s="11">
        <v>24132</v>
      </c>
      <c r="U241" s="11">
        <v>24177</v>
      </c>
      <c r="V241" s="11">
        <v>23917</v>
      </c>
      <c r="W241" s="11">
        <v>24131</v>
      </c>
      <c r="X241" s="11">
        <v>24084</v>
      </c>
      <c r="Y241" s="11">
        <v>23840</v>
      </c>
      <c r="Z241" s="11">
        <v>23572</v>
      </c>
      <c r="AA241" s="11">
        <v>23405</v>
      </c>
      <c r="AB241" s="41">
        <v>23194</v>
      </c>
      <c r="AC241" s="41">
        <v>23025</v>
      </c>
      <c r="AD241" s="41">
        <v>22874</v>
      </c>
      <c r="AE241" s="41">
        <v>22633</v>
      </c>
      <c r="AF241" s="41">
        <v>22593</v>
      </c>
      <c r="AG241" s="41">
        <v>22376</v>
      </c>
      <c r="AH241" s="41">
        <v>22347</v>
      </c>
      <c r="AI241" s="13">
        <v>-6.1810748514162794E-3</v>
      </c>
      <c r="AJ241" s="13">
        <v>-1.2960314622810153E-3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523161</v>
      </c>
      <c r="S242" s="11">
        <v>562885</v>
      </c>
      <c r="T242" s="11">
        <v>575371</v>
      </c>
      <c r="U242" s="11">
        <v>602991</v>
      </c>
      <c r="V242" s="11">
        <v>660665</v>
      </c>
      <c r="W242" s="11">
        <v>680905</v>
      </c>
      <c r="X242" s="11">
        <v>665478</v>
      </c>
      <c r="Y242" s="11">
        <v>684874</v>
      </c>
      <c r="Z242" s="11">
        <v>698284</v>
      </c>
      <c r="AA242" s="11">
        <v>709478</v>
      </c>
      <c r="AB242" s="41">
        <v>717806</v>
      </c>
      <c r="AC242" s="41">
        <v>737825</v>
      </c>
      <c r="AD242" s="41">
        <v>770332</v>
      </c>
      <c r="AE242" s="41">
        <v>787394</v>
      </c>
      <c r="AF242" s="41">
        <v>799777</v>
      </c>
      <c r="AG242" s="41">
        <v>818787</v>
      </c>
      <c r="AH242" s="41">
        <v>845466</v>
      </c>
      <c r="AI242" s="13">
        <v>2.7656981925106905E-2</v>
      </c>
      <c r="AJ242" s="13">
        <v>3.2583565689245191E-2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24940.687430202259</v>
      </c>
      <c r="V243" s="11">
        <f t="shared" ref="V243:AA243" si="14">V242*1000/V241</f>
        <v>27623.238700505917</v>
      </c>
      <c r="W243" s="11">
        <f t="shared" si="14"/>
        <v>28217.023745389746</v>
      </c>
      <c r="X243" s="11">
        <f t="shared" si="14"/>
        <v>27631.53961136024</v>
      </c>
      <c r="Y243" s="11">
        <f t="shared" si="14"/>
        <v>28727.93624161074</v>
      </c>
      <c r="Z243" s="11">
        <f t="shared" si="14"/>
        <v>29623.451552689632</v>
      </c>
      <c r="AA243" s="11">
        <f t="shared" si="14"/>
        <v>30313.095492416149</v>
      </c>
      <c r="AB243" s="11">
        <v>30947.91756488747</v>
      </c>
      <c r="AC243" s="11">
        <v>32044.516829533117</v>
      </c>
      <c r="AD243" s="11">
        <v>33677.188073795573</v>
      </c>
      <c r="AE243" s="11">
        <v>34789.643440993241</v>
      </c>
      <c r="AF243" s="11">
        <v>35399.327225246758</v>
      </c>
      <c r="AG243" s="11">
        <v>36592.196996782266</v>
      </c>
      <c r="AH243" s="11">
        <v>37833.534702644647</v>
      </c>
      <c r="AI243" s="13">
        <v>3.4048513185099605E-2</v>
      </c>
      <c r="AJ243" s="13">
        <v>3.392356315668988E-2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11335</v>
      </c>
      <c r="S245" s="11">
        <v>11262</v>
      </c>
      <c r="T245" s="11">
        <v>11316</v>
      </c>
      <c r="U245" s="11">
        <v>11410</v>
      </c>
      <c r="V245" s="11">
        <v>11118</v>
      </c>
      <c r="W245" s="11">
        <v>11195</v>
      </c>
      <c r="X245" s="11">
        <v>10818</v>
      </c>
      <c r="Y245" s="11">
        <v>10672</v>
      </c>
      <c r="Z245" s="11">
        <v>10588</v>
      </c>
      <c r="AA245" s="11">
        <v>10399</v>
      </c>
      <c r="AB245" s="41">
        <v>10120</v>
      </c>
      <c r="AC245" s="41">
        <v>10023</v>
      </c>
      <c r="AD245" s="41">
        <v>10014</v>
      </c>
      <c r="AE245" s="41">
        <v>9962</v>
      </c>
      <c r="AF245" s="41">
        <v>9864</v>
      </c>
      <c r="AG245" s="41">
        <v>9560</v>
      </c>
      <c r="AH245" s="41">
        <v>9472</v>
      </c>
      <c r="AI245" s="13">
        <v>-1.0968335267098506E-2</v>
      </c>
      <c r="AJ245" s="13">
        <v>-9.2050209205020925E-3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10144</v>
      </c>
      <c r="S246" s="11">
        <v>10365</v>
      </c>
      <c r="T246" s="11">
        <v>10432</v>
      </c>
      <c r="U246" s="11">
        <v>10384</v>
      </c>
      <c r="V246" s="11">
        <v>10174</v>
      </c>
      <c r="W246" s="11">
        <v>10004</v>
      </c>
      <c r="X246" s="11">
        <v>9393</v>
      </c>
      <c r="Y246" s="11">
        <v>9113</v>
      </c>
      <c r="Z246" s="11">
        <v>9070</v>
      </c>
      <c r="AA246" s="11">
        <v>9072</v>
      </c>
      <c r="AB246" s="41">
        <v>9059</v>
      </c>
      <c r="AC246" s="41">
        <v>9176</v>
      </c>
      <c r="AD246" s="41">
        <v>9215</v>
      </c>
      <c r="AE246" s="41">
        <v>9258</v>
      </c>
      <c r="AF246" s="41">
        <v>9150</v>
      </c>
      <c r="AG246" s="41">
        <v>8972</v>
      </c>
      <c r="AH246" s="41">
        <v>9064</v>
      </c>
      <c r="AI246" s="13">
        <v>9.1968401926711962E-5</v>
      </c>
      <c r="AJ246" s="13">
        <v>1.0254123941150245E-2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1191</v>
      </c>
      <c r="S247" s="11">
        <v>897</v>
      </c>
      <c r="T247" s="11">
        <v>884</v>
      </c>
      <c r="U247" s="11">
        <v>1026</v>
      </c>
      <c r="V247" s="11">
        <v>944</v>
      </c>
      <c r="W247" s="11">
        <v>11195</v>
      </c>
      <c r="X247" s="11">
        <v>1425</v>
      </c>
      <c r="Y247" s="11">
        <v>1559</v>
      </c>
      <c r="Z247" s="11">
        <v>1518</v>
      </c>
      <c r="AA247" s="11">
        <v>1327</v>
      </c>
      <c r="AB247" s="41">
        <v>1061</v>
      </c>
      <c r="AC247" s="41">
        <v>847</v>
      </c>
      <c r="AD247" s="41">
        <v>799</v>
      </c>
      <c r="AE247" s="41">
        <v>704</v>
      </c>
      <c r="AF247" s="41">
        <v>714</v>
      </c>
      <c r="AG247" s="41">
        <v>588</v>
      </c>
      <c r="AH247" s="41">
        <v>408</v>
      </c>
      <c r="AI247" s="13">
        <v>-0.14724528401077652</v>
      </c>
      <c r="AJ247" s="13">
        <v>-0.30612244897959184</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10.5</v>
      </c>
      <c r="S248" s="81">
        <v>8</v>
      </c>
      <c r="T248" s="81">
        <v>7.8</v>
      </c>
      <c r="U248" s="81">
        <v>8.5</v>
      </c>
      <c r="V248" s="81">
        <v>8.5</v>
      </c>
      <c r="W248" s="81">
        <v>10.6</v>
      </c>
      <c r="X248" s="81">
        <v>13.2</v>
      </c>
      <c r="Y248" s="81">
        <v>14.6</v>
      </c>
      <c r="Z248" s="81">
        <v>14.3</v>
      </c>
      <c r="AA248" s="81">
        <v>12.8</v>
      </c>
      <c r="AB248" s="82">
        <v>10.5</v>
      </c>
      <c r="AC248" s="82">
        <v>8.5</v>
      </c>
      <c r="AD248" s="82">
        <v>8</v>
      </c>
      <c r="AE248" s="82">
        <v>7.1</v>
      </c>
      <c r="AF248" s="82">
        <v>7.2</v>
      </c>
      <c r="AG248" s="82">
        <v>6.2</v>
      </c>
      <c r="AH248" s="82">
        <v>4.3</v>
      </c>
      <c r="AI248" s="13">
        <v>-0.13825284275818384</v>
      </c>
      <c r="AJ248" s="13">
        <v>-0.30645161290322587</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21795658</v>
      </c>
      <c r="H257" s="86">
        <f>SUM(H258:H260)</f>
        <v>21542415</v>
      </c>
      <c r="I257" s="86">
        <f>SUM(I258:I260)</f>
        <v>23971084</v>
      </c>
      <c r="J257" s="86">
        <f>SUM(J258:J260)</f>
        <v>23941527</v>
      </c>
      <c r="K257" s="86">
        <f>SUM(K258:K260)</f>
        <v>27823929</v>
      </c>
      <c r="L257" s="86">
        <f t="shared" ref="L257:Q257" si="15">SUM(L258:L260)</f>
        <v>29073565</v>
      </c>
      <c r="M257" s="86">
        <f t="shared" si="15"/>
        <v>29688375</v>
      </c>
      <c r="N257" s="86">
        <f t="shared" si="15"/>
        <v>30315861</v>
      </c>
      <c r="O257" s="86">
        <f t="shared" si="15"/>
        <v>30664800.300000001</v>
      </c>
      <c r="P257" s="86">
        <f t="shared" si="15"/>
        <v>32624790</v>
      </c>
      <c r="Q257" s="86">
        <f t="shared" si="15"/>
        <v>32225887.154214662</v>
      </c>
      <c r="R257" s="86">
        <f>SUM(R258:R261)</f>
        <v>32560876.370000001</v>
      </c>
      <c r="S257" s="86">
        <f t="shared" ref="S257:AA257" si="16">SUM(S258:S261)</f>
        <v>32874285.859999999</v>
      </c>
      <c r="T257" s="86">
        <f t="shared" si="16"/>
        <v>38318811.829999998</v>
      </c>
      <c r="U257" s="86">
        <f t="shared" si="16"/>
        <v>38751646.580000006</v>
      </c>
      <c r="V257" s="86">
        <f t="shared" si="16"/>
        <v>39626241.200000003</v>
      </c>
      <c r="W257" s="86">
        <f t="shared" si="16"/>
        <v>40805609.07</v>
      </c>
      <c r="X257" s="86">
        <f t="shared" si="16"/>
        <v>42474999.039999999</v>
      </c>
      <c r="Y257" s="86">
        <f t="shared" si="16"/>
        <v>44145850.359999999</v>
      </c>
      <c r="Z257" s="86">
        <f t="shared" si="16"/>
        <v>44688791.620000005</v>
      </c>
      <c r="AA257" s="86">
        <f t="shared" si="16"/>
        <v>46490102</v>
      </c>
      <c r="AB257" s="86">
        <v>50120757.450000003</v>
      </c>
      <c r="AC257" s="86">
        <v>52667924.600000001</v>
      </c>
      <c r="AD257" s="86">
        <v>49667733.060000002</v>
      </c>
      <c r="AE257" s="86">
        <v>48772071.75</v>
      </c>
      <c r="AF257" s="86">
        <v>52644068.670000002</v>
      </c>
      <c r="AG257" s="86">
        <v>58144523.020000003</v>
      </c>
      <c r="AH257" s="86">
        <v>53464562.159999996</v>
      </c>
      <c r="AI257" s="13">
        <v>1.0822106952889321E-2</v>
      </c>
      <c r="AJ257" s="13">
        <v>-8.0488421211921166E-2</v>
      </c>
    </row>
    <row r="258" spans="1:36" ht="10.5" customHeight="1" x14ac:dyDescent="0.2">
      <c r="A258" s="14"/>
      <c r="B258" s="11"/>
      <c r="C258" s="11" t="s">
        <v>151</v>
      </c>
      <c r="D258" s="11"/>
      <c r="E258" s="11"/>
      <c r="F258" s="2"/>
      <c r="G258" s="86">
        <f t="shared" ref="G258:AA258" si="17">G65</f>
        <v>14828341</v>
      </c>
      <c r="H258" s="86">
        <f t="shared" si="17"/>
        <v>14688019</v>
      </c>
      <c r="I258" s="86">
        <f t="shared" si="17"/>
        <v>16706628</v>
      </c>
      <c r="J258" s="86">
        <f t="shared" si="17"/>
        <v>16120786</v>
      </c>
      <c r="K258" s="86">
        <f t="shared" si="17"/>
        <v>18010639</v>
      </c>
      <c r="L258" s="86">
        <f t="shared" si="17"/>
        <v>18297594</v>
      </c>
      <c r="M258" s="86">
        <f t="shared" si="17"/>
        <v>18613457</v>
      </c>
      <c r="N258" s="86">
        <f t="shared" si="17"/>
        <v>18003782</v>
      </c>
      <c r="O258" s="86">
        <f t="shared" si="17"/>
        <v>18459248</v>
      </c>
      <c r="P258" s="86">
        <f t="shared" si="17"/>
        <v>19488129</v>
      </c>
      <c r="Q258" s="86">
        <f t="shared" si="17"/>
        <v>20228586</v>
      </c>
      <c r="R258" s="86">
        <f t="shared" si="17"/>
        <v>18996165</v>
      </c>
      <c r="S258" s="86">
        <f t="shared" si="17"/>
        <v>19320229</v>
      </c>
      <c r="T258" s="86">
        <f t="shared" si="17"/>
        <v>20510936</v>
      </c>
      <c r="U258" s="86">
        <f t="shared" si="17"/>
        <v>21570379</v>
      </c>
      <c r="V258" s="86">
        <f t="shared" si="17"/>
        <v>20235805</v>
      </c>
      <c r="W258" s="86">
        <f t="shared" si="17"/>
        <v>20600993</v>
      </c>
      <c r="X258" s="86">
        <f t="shared" si="17"/>
        <v>21266448</v>
      </c>
      <c r="Y258" s="86">
        <f t="shared" si="17"/>
        <v>22034409</v>
      </c>
      <c r="Z258" s="86">
        <f t="shared" si="17"/>
        <v>22290186</v>
      </c>
      <c r="AA258" s="86">
        <f t="shared" si="17"/>
        <v>22800944</v>
      </c>
      <c r="AB258" s="86">
        <v>26943389</v>
      </c>
      <c r="AC258" s="86">
        <v>29845918</v>
      </c>
      <c r="AD258" s="86">
        <v>28082240</v>
      </c>
      <c r="AE258" s="86">
        <v>27800208</v>
      </c>
      <c r="AF258" s="86">
        <v>30233515</v>
      </c>
      <c r="AG258" s="86">
        <v>33576547</v>
      </c>
      <c r="AH258" s="86">
        <v>30612791</v>
      </c>
      <c r="AI258" s="13">
        <v>2.1508028231683518E-2</v>
      </c>
      <c r="AJ258" s="13">
        <v>-8.826863584275059E-2</v>
      </c>
    </row>
    <row r="259" spans="1:36" ht="10.5" customHeight="1" x14ac:dyDescent="0.2">
      <c r="A259" s="14"/>
      <c r="B259" s="11"/>
      <c r="C259" s="11" t="s">
        <v>152</v>
      </c>
      <c r="D259" s="11"/>
      <c r="E259" s="11"/>
      <c r="F259" s="2"/>
      <c r="G259" s="86">
        <f t="shared" ref="G259:AA259" si="18">G122</f>
        <v>6764853</v>
      </c>
      <c r="H259" s="86">
        <f t="shared" si="18"/>
        <v>6605252</v>
      </c>
      <c r="I259" s="86">
        <f t="shared" si="18"/>
        <v>7022914</v>
      </c>
      <c r="J259" s="86">
        <f t="shared" si="18"/>
        <v>7596647</v>
      </c>
      <c r="K259" s="86">
        <f t="shared" si="18"/>
        <v>9586199</v>
      </c>
      <c r="L259" s="86">
        <f t="shared" si="18"/>
        <v>10599429</v>
      </c>
      <c r="M259" s="86">
        <f t="shared" si="18"/>
        <v>10852840</v>
      </c>
      <c r="N259" s="86">
        <f t="shared" si="18"/>
        <v>12073871</v>
      </c>
      <c r="O259" s="86">
        <f t="shared" si="18"/>
        <v>11923793.300000001</v>
      </c>
      <c r="P259" s="86">
        <f t="shared" si="18"/>
        <v>12901703</v>
      </c>
      <c r="Q259" s="86">
        <f t="shared" si="18"/>
        <v>11759617.23</v>
      </c>
      <c r="R259" s="86">
        <f t="shared" si="18"/>
        <v>13124211.050000001</v>
      </c>
      <c r="S259" s="86">
        <f t="shared" si="18"/>
        <v>12901702.079999998</v>
      </c>
      <c r="T259" s="86">
        <f t="shared" si="18"/>
        <v>16985827.619999997</v>
      </c>
      <c r="U259" s="86">
        <f t="shared" si="18"/>
        <v>16370772.060000002</v>
      </c>
      <c r="V259" s="86">
        <f t="shared" si="18"/>
        <v>18382511.010000002</v>
      </c>
      <c r="W259" s="86">
        <f t="shared" si="18"/>
        <v>18633281.539999999</v>
      </c>
      <c r="X259" s="86">
        <f t="shared" si="18"/>
        <v>20139062.469999999</v>
      </c>
      <c r="Y259" s="86">
        <f t="shared" si="18"/>
        <v>21046169.399999999</v>
      </c>
      <c r="Z259" s="86">
        <f t="shared" si="18"/>
        <v>21306682.380000003</v>
      </c>
      <c r="AA259" s="86">
        <f t="shared" si="18"/>
        <v>22762999</v>
      </c>
      <c r="AB259" s="86">
        <v>22187961</v>
      </c>
      <c r="AC259" s="86">
        <v>21899962</v>
      </c>
      <c r="AD259" s="86">
        <v>21533183</v>
      </c>
      <c r="AE259" s="86">
        <v>20968396</v>
      </c>
      <c r="AF259" s="86">
        <v>22409642</v>
      </c>
      <c r="AG259" s="86">
        <v>24566594</v>
      </c>
      <c r="AH259" s="86">
        <v>22845760</v>
      </c>
      <c r="AI259" s="13">
        <v>4.8811571651374841E-3</v>
      </c>
      <c r="AJ259" s="13">
        <v>-7.0047724157447311E-2</v>
      </c>
    </row>
    <row r="260" spans="1:36" ht="10.5" customHeight="1" x14ac:dyDescent="0.2">
      <c r="A260" s="14"/>
      <c r="B260" s="11"/>
      <c r="C260" s="11" t="s">
        <v>153</v>
      </c>
      <c r="D260" s="11"/>
      <c r="E260" s="11"/>
      <c r="F260" s="2"/>
      <c r="G260" s="86">
        <f t="shared" ref="G260:AA260" si="19">G179</f>
        <v>202464</v>
      </c>
      <c r="H260" s="86">
        <f t="shared" si="19"/>
        <v>249144</v>
      </c>
      <c r="I260" s="86">
        <f t="shared" si="19"/>
        <v>241542</v>
      </c>
      <c r="J260" s="86">
        <f t="shared" si="19"/>
        <v>224094</v>
      </c>
      <c r="K260" s="86">
        <f t="shared" si="19"/>
        <v>227091</v>
      </c>
      <c r="L260" s="86">
        <f t="shared" si="19"/>
        <v>176542</v>
      </c>
      <c r="M260" s="86">
        <f t="shared" si="19"/>
        <v>222078</v>
      </c>
      <c r="N260" s="86">
        <f t="shared" si="19"/>
        <v>238208</v>
      </c>
      <c r="O260" s="86">
        <f t="shared" si="19"/>
        <v>281759</v>
      </c>
      <c r="P260" s="86">
        <f t="shared" si="19"/>
        <v>234958</v>
      </c>
      <c r="Q260" s="86">
        <f t="shared" si="19"/>
        <v>237683.92421466095</v>
      </c>
      <c r="R260" s="86">
        <f t="shared" si="19"/>
        <v>260659</v>
      </c>
      <c r="S260" s="86">
        <f t="shared" si="19"/>
        <v>305902</v>
      </c>
      <c r="T260" s="86">
        <f t="shared" si="19"/>
        <v>237183</v>
      </c>
      <c r="U260" s="86">
        <f t="shared" si="19"/>
        <v>47210</v>
      </c>
      <c r="V260" s="86">
        <f t="shared" si="19"/>
        <v>31525</v>
      </c>
      <c r="W260" s="86">
        <f t="shared" si="19"/>
        <v>23043</v>
      </c>
      <c r="X260" s="86">
        <f t="shared" si="19"/>
        <v>10176</v>
      </c>
      <c r="Y260" s="86">
        <f t="shared" si="19"/>
        <v>7755</v>
      </c>
      <c r="Z260" s="86">
        <f t="shared" si="19"/>
        <v>3303</v>
      </c>
      <c r="AA260" s="86">
        <f t="shared" si="19"/>
        <v>2877</v>
      </c>
      <c r="AB260" s="86">
        <v>0</v>
      </c>
      <c r="AC260" s="86">
        <v>6445</v>
      </c>
      <c r="AD260" s="86">
        <v>3489</v>
      </c>
      <c r="AE260" s="86">
        <v>633</v>
      </c>
      <c r="AF260" s="86">
        <v>0</v>
      </c>
      <c r="AG260" s="86">
        <v>952</v>
      </c>
      <c r="AH260" s="86">
        <v>6863</v>
      </c>
      <c r="AI260" s="13" t="s">
        <v>246</v>
      </c>
      <c r="AJ260" s="13">
        <v>6.2090336134453779</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179841.32</v>
      </c>
      <c r="S261" s="86">
        <v>346452.78000000009</v>
      </c>
      <c r="T261" s="86">
        <v>584865.21</v>
      </c>
      <c r="U261" s="86">
        <v>763285.52000000014</v>
      </c>
      <c r="V261" s="86">
        <v>976400.19000000006</v>
      </c>
      <c r="W261" s="86">
        <v>1548291.53</v>
      </c>
      <c r="X261" s="86">
        <v>1059312.57</v>
      </c>
      <c r="Y261" s="86">
        <v>1057516.96</v>
      </c>
      <c r="Z261" s="86">
        <v>1088620.24</v>
      </c>
      <c r="AA261" s="86">
        <v>923282</v>
      </c>
      <c r="AB261" s="41">
        <v>989407.45000000007</v>
      </c>
      <c r="AC261" s="41">
        <v>915599.60000000009</v>
      </c>
      <c r="AD261" s="41">
        <v>48821.06</v>
      </c>
      <c r="AE261" s="41">
        <v>2834.75</v>
      </c>
      <c r="AF261" s="41">
        <v>911.67</v>
      </c>
      <c r="AG261" s="41">
        <v>430.02</v>
      </c>
      <c r="AH261" s="41">
        <v>-851.83999999999992</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102765570.29100528</v>
      </c>
      <c r="H265" s="11">
        <v>101046830.54673721</v>
      </c>
      <c r="I265" s="11">
        <v>105620347.34666215</v>
      </c>
      <c r="J265" s="11">
        <v>108262114.90055428</v>
      </c>
      <c r="K265" s="11">
        <v>110810213</v>
      </c>
      <c r="L265" s="11">
        <v>112651990</v>
      </c>
      <c r="M265" s="11">
        <v>117039280</v>
      </c>
      <c r="N265" s="11">
        <v>119010998</v>
      </c>
      <c r="O265" s="11">
        <v>117351038</v>
      </c>
      <c r="P265" s="11">
        <v>125529411</v>
      </c>
      <c r="Q265" s="11">
        <v>124441801</v>
      </c>
      <c r="R265" s="11">
        <v>121784987</v>
      </c>
      <c r="S265" s="11">
        <v>122290554</v>
      </c>
      <c r="T265" s="11">
        <v>125065540</v>
      </c>
      <c r="U265" s="11">
        <v>124485595</v>
      </c>
      <c r="V265" s="11">
        <v>122309910</v>
      </c>
      <c r="W265" s="11">
        <v>122592567</v>
      </c>
      <c r="X265" s="11">
        <v>121235201</v>
      </c>
      <c r="Y265" s="86">
        <v>125976182</v>
      </c>
      <c r="Z265" s="86">
        <v>127726991</v>
      </c>
      <c r="AA265" s="86">
        <v>130834059</v>
      </c>
      <c r="AB265" s="86">
        <v>137428718</v>
      </c>
      <c r="AC265" s="86">
        <v>145381057</v>
      </c>
      <c r="AD265" s="86">
        <v>145275496</v>
      </c>
      <c r="AE265" s="86">
        <v>146921541</v>
      </c>
      <c r="AF265" s="86">
        <v>159670616</v>
      </c>
      <c r="AG265" s="86">
        <v>174414024</v>
      </c>
      <c r="AH265" s="86">
        <v>161622160</v>
      </c>
      <c r="AI265" s="13">
        <v>2.7394497081314695E-2</v>
      </c>
      <c r="AJ265" s="13">
        <v>-7.3341946402199862E-2</v>
      </c>
    </row>
    <row r="266" spans="1:36" ht="10.5" customHeight="1" x14ac:dyDescent="0.2">
      <c r="A266" s="14"/>
      <c r="B266" s="14"/>
      <c r="C266" s="14" t="s">
        <v>160</v>
      </c>
      <c r="D266" s="14"/>
      <c r="E266" s="14"/>
      <c r="F266" s="2"/>
      <c r="G266" s="11">
        <v>7725497</v>
      </c>
      <c r="H266" s="11">
        <v>9728280</v>
      </c>
      <c r="I266" s="11">
        <v>10105670</v>
      </c>
      <c r="J266" s="11">
        <v>10591560</v>
      </c>
      <c r="K266" s="11">
        <v>10861070</v>
      </c>
      <c r="L266" s="11">
        <v>11232900</v>
      </c>
      <c r="M266" s="11">
        <v>11311000</v>
      </c>
      <c r="N266" s="11">
        <v>11798837</v>
      </c>
      <c r="O266" s="11">
        <v>12217261</v>
      </c>
      <c r="P266" s="11">
        <v>16686885</v>
      </c>
      <c r="Q266" s="11">
        <v>17219697</v>
      </c>
      <c r="R266" s="11">
        <v>17428494</v>
      </c>
      <c r="S266" s="11">
        <v>18147934</v>
      </c>
      <c r="T266" s="11">
        <v>20159244</v>
      </c>
      <c r="U266" s="11">
        <v>21016972</v>
      </c>
      <c r="V266" s="11">
        <v>21111931</v>
      </c>
      <c r="W266" s="11">
        <v>22376672</v>
      </c>
      <c r="X266" s="11">
        <v>23360512</v>
      </c>
      <c r="Y266" s="86">
        <v>24092463</v>
      </c>
      <c r="Z266" s="86">
        <v>24847437</v>
      </c>
      <c r="AA266" s="86">
        <v>24999086</v>
      </c>
      <c r="AB266" s="86">
        <v>25113567</v>
      </c>
      <c r="AC266" s="86">
        <v>25035858</v>
      </c>
      <c r="AD266" s="86">
        <v>23845045</v>
      </c>
      <c r="AE266" s="86">
        <v>24197968</v>
      </c>
      <c r="AF266" s="86">
        <v>24252281</v>
      </c>
      <c r="AG266" s="86">
        <v>24697840</v>
      </c>
      <c r="AH266" s="86">
        <v>25126909</v>
      </c>
      <c r="AI266" s="13">
        <v>8.8524843688375654E-5</v>
      </c>
      <c r="AJ266" s="13">
        <v>1.7372733809920219E-2</v>
      </c>
    </row>
    <row r="267" spans="1:36" ht="10.5" customHeight="1" x14ac:dyDescent="0.2">
      <c r="A267" s="14"/>
      <c r="B267" s="14"/>
      <c r="C267" s="14" t="s">
        <v>161</v>
      </c>
      <c r="D267" s="14"/>
      <c r="E267" s="14"/>
      <c r="F267" s="2"/>
      <c r="G267" s="11">
        <v>1216234</v>
      </c>
      <c r="H267" s="11">
        <v>1290210</v>
      </c>
      <c r="I267" s="11">
        <v>1299800</v>
      </c>
      <c r="J267" s="11">
        <v>1121710</v>
      </c>
      <c r="K267" s="11">
        <v>1370650</v>
      </c>
      <c r="L267" s="11">
        <v>1372490</v>
      </c>
      <c r="M267" s="11">
        <v>1402280</v>
      </c>
      <c r="N267" s="11">
        <v>1416785</v>
      </c>
      <c r="O267" s="11">
        <v>1446156</v>
      </c>
      <c r="P267" s="11">
        <v>1456315</v>
      </c>
      <c r="Q267" s="11">
        <v>1506649</v>
      </c>
      <c r="R267" s="11">
        <v>1506097</v>
      </c>
      <c r="S267" s="11">
        <v>1529824</v>
      </c>
      <c r="T267" s="11">
        <v>1611809</v>
      </c>
      <c r="U267" s="11">
        <v>1655063</v>
      </c>
      <c r="V267" s="11">
        <v>1755621</v>
      </c>
      <c r="W267" s="11">
        <v>1781718</v>
      </c>
      <c r="X267" s="11">
        <v>1892790</v>
      </c>
      <c r="Y267" s="86">
        <v>1970948</v>
      </c>
      <c r="Z267" s="86">
        <v>1992097</v>
      </c>
      <c r="AA267" s="86">
        <v>2021690</v>
      </c>
      <c r="AB267" s="86">
        <v>2036907</v>
      </c>
      <c r="AC267" s="86">
        <v>2053724</v>
      </c>
      <c r="AD267" s="86">
        <v>2091486</v>
      </c>
      <c r="AE267" s="86">
        <v>2138210</v>
      </c>
      <c r="AF267" s="86">
        <v>2118154</v>
      </c>
      <c r="AG267" s="86">
        <v>2134367</v>
      </c>
      <c r="AH267" s="86">
        <v>2174503</v>
      </c>
      <c r="AI267" s="13">
        <v>1.0954170997603763E-2</v>
      </c>
      <c r="AJ267" s="13">
        <v>1.8804638564970316E-2</v>
      </c>
    </row>
    <row r="268" spans="1:36" ht="10.5" customHeight="1" x14ac:dyDescent="0.2">
      <c r="A268" s="14"/>
      <c r="B268" s="14"/>
      <c r="C268" s="14" t="s">
        <v>162</v>
      </c>
      <c r="D268" s="14"/>
      <c r="E268" s="14"/>
      <c r="F268" s="2"/>
      <c r="G268" s="11">
        <v>986324</v>
      </c>
      <c r="H268" s="11">
        <v>992910</v>
      </c>
      <c r="I268" s="11">
        <v>1001720</v>
      </c>
      <c r="J268" s="11">
        <v>969300</v>
      </c>
      <c r="K268" s="11">
        <v>973040</v>
      </c>
      <c r="L268" s="11">
        <v>959340</v>
      </c>
      <c r="M268" s="11">
        <v>833640</v>
      </c>
      <c r="N268" s="11">
        <v>938145</v>
      </c>
      <c r="O268" s="11">
        <v>908899</v>
      </c>
      <c r="P268" s="11">
        <v>915439</v>
      </c>
      <c r="Q268" s="11">
        <v>924411</v>
      </c>
      <c r="R268" s="11">
        <v>851731</v>
      </c>
      <c r="S268" s="11">
        <v>951198</v>
      </c>
      <c r="T268" s="11">
        <v>777620</v>
      </c>
      <c r="U268" s="11">
        <v>684466</v>
      </c>
      <c r="V268" s="11">
        <v>552178</v>
      </c>
      <c r="W268" s="11">
        <v>558368</v>
      </c>
      <c r="X268" s="11">
        <v>578010</v>
      </c>
      <c r="Y268" s="86">
        <v>843298</v>
      </c>
      <c r="Z268" s="86">
        <v>842266</v>
      </c>
      <c r="AA268" s="86">
        <v>837047</v>
      </c>
      <c r="AB268" s="86">
        <v>822497</v>
      </c>
      <c r="AC268" s="86">
        <v>782382</v>
      </c>
      <c r="AD268" s="86">
        <v>777797</v>
      </c>
      <c r="AE268" s="86">
        <v>785094</v>
      </c>
      <c r="AF268" s="86">
        <v>832652</v>
      </c>
      <c r="AG268" s="86">
        <v>739134</v>
      </c>
      <c r="AH268" s="86">
        <v>797575</v>
      </c>
      <c r="AI268" s="13">
        <v>-5.1150336165635135E-3</v>
      </c>
      <c r="AJ268" s="13">
        <v>7.9066853912822296E-2</v>
      </c>
    </row>
    <row r="269" spans="1:36" ht="10.5" customHeight="1" x14ac:dyDescent="0.2">
      <c r="A269" s="14"/>
      <c r="B269" s="14"/>
      <c r="C269" s="14" t="s">
        <v>163</v>
      </c>
      <c r="D269" s="14"/>
      <c r="E269" s="14"/>
      <c r="F269" s="2"/>
      <c r="G269" s="11">
        <v>6164910</v>
      </c>
      <c r="H269" s="11">
        <v>8551980</v>
      </c>
      <c r="I269" s="11">
        <v>8846490</v>
      </c>
      <c r="J269" s="11">
        <v>9061300</v>
      </c>
      <c r="K269" s="11">
        <v>8770050</v>
      </c>
      <c r="L269" s="11">
        <v>8982300</v>
      </c>
      <c r="M269" s="11">
        <v>9877310</v>
      </c>
      <c r="N269" s="11">
        <v>10211293</v>
      </c>
      <c r="O269" s="11">
        <v>10924871</v>
      </c>
      <c r="P269" s="11">
        <v>14713109</v>
      </c>
      <c r="Q269" s="11">
        <v>14886867</v>
      </c>
      <c r="R269" s="11">
        <v>16659747</v>
      </c>
      <c r="S269" s="11">
        <v>16208602</v>
      </c>
      <c r="T269" s="11">
        <v>21370142</v>
      </c>
      <c r="U269" s="11">
        <v>21607377</v>
      </c>
      <c r="V269" s="11">
        <v>21590718</v>
      </c>
      <c r="W269" s="11">
        <v>22509039</v>
      </c>
      <c r="X269" s="11">
        <v>22796841</v>
      </c>
      <c r="Y269" s="86">
        <v>22368997</v>
      </c>
      <c r="Z269" s="86">
        <v>22435695</v>
      </c>
      <c r="AA269" s="86">
        <v>22517704</v>
      </c>
      <c r="AB269" s="86">
        <v>22382906</v>
      </c>
      <c r="AC269" s="86">
        <v>22895646</v>
      </c>
      <c r="AD269" s="86">
        <v>21349339</v>
      </c>
      <c r="AE269" s="86">
        <v>21418204</v>
      </c>
      <c r="AF269" s="86">
        <v>22032375</v>
      </c>
      <c r="AG269" s="86">
        <v>25174495</v>
      </c>
      <c r="AH269" s="86">
        <v>22125773</v>
      </c>
      <c r="AI269" s="13">
        <v>-1.9238826933063446E-3</v>
      </c>
      <c r="AJ269" s="13">
        <v>-0.1211036010851459</v>
      </c>
    </row>
    <row r="270" spans="1:36" ht="10.5" customHeight="1" x14ac:dyDescent="0.2">
      <c r="A270" s="14"/>
      <c r="B270" s="14"/>
      <c r="C270" s="14" t="s">
        <v>164</v>
      </c>
      <c r="D270" s="14"/>
      <c r="E270" s="14"/>
      <c r="F270" s="2"/>
      <c r="G270" s="11">
        <v>5552630</v>
      </c>
      <c r="H270" s="11">
        <v>6613790</v>
      </c>
      <c r="I270" s="11">
        <v>7578730</v>
      </c>
      <c r="J270" s="11">
        <v>8368340</v>
      </c>
      <c r="K270" s="11">
        <v>8961620</v>
      </c>
      <c r="L270" s="11">
        <v>9091470</v>
      </c>
      <c r="M270" s="11">
        <v>9526390</v>
      </c>
      <c r="N270" s="11">
        <v>10059238</v>
      </c>
      <c r="O270" s="11">
        <v>10064140</v>
      </c>
      <c r="P270" s="11">
        <v>10891256</v>
      </c>
      <c r="Q270" s="11">
        <v>10423347</v>
      </c>
      <c r="R270" s="11">
        <v>9867450</v>
      </c>
      <c r="S270" s="11">
        <v>9489668</v>
      </c>
      <c r="T270" s="11">
        <v>9022060</v>
      </c>
      <c r="U270" s="11">
        <v>8366572</v>
      </c>
      <c r="V270" s="11">
        <v>8363695</v>
      </c>
      <c r="W270" s="11">
        <v>7982270</v>
      </c>
      <c r="X270" s="11">
        <v>7002528</v>
      </c>
      <c r="Y270" s="86">
        <v>6739554</v>
      </c>
      <c r="Z270" s="86">
        <v>7269350</v>
      </c>
      <c r="AA270" s="86">
        <v>7797554</v>
      </c>
      <c r="AB270" s="86">
        <v>8631894</v>
      </c>
      <c r="AC270" s="86">
        <v>9115010</v>
      </c>
      <c r="AD270" s="86">
        <v>9757935</v>
      </c>
      <c r="AE270" s="86">
        <v>9545979</v>
      </c>
      <c r="AF270" s="86">
        <v>8740920</v>
      </c>
      <c r="AG270" s="86">
        <v>8621531</v>
      </c>
      <c r="AH270" s="86">
        <v>8526770</v>
      </c>
      <c r="AI270" s="13">
        <v>-2.0401363769296799E-3</v>
      </c>
      <c r="AJ270" s="13">
        <v>-1.0991203302522488E-2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375680</v>
      </c>
      <c r="P271" s="11">
        <v>357680</v>
      </c>
      <c r="Q271" s="11">
        <v>444000</v>
      </c>
      <c r="R271" s="11">
        <v>383800</v>
      </c>
      <c r="S271" s="11">
        <v>1089200</v>
      </c>
      <c r="T271" s="11">
        <v>1030360</v>
      </c>
      <c r="U271" s="11">
        <v>879100</v>
      </c>
      <c r="V271" s="11">
        <v>586420</v>
      </c>
      <c r="W271" s="11">
        <v>646990</v>
      </c>
      <c r="X271" s="11">
        <v>687890</v>
      </c>
      <c r="Y271" s="86">
        <v>743200</v>
      </c>
      <c r="Z271" s="86">
        <v>635260</v>
      </c>
      <c r="AA271" s="86">
        <v>665180</v>
      </c>
      <c r="AB271" s="86">
        <v>796260</v>
      </c>
      <c r="AC271" s="86">
        <v>759207</v>
      </c>
      <c r="AD271" s="86">
        <v>752184</v>
      </c>
      <c r="AE271" s="86">
        <v>774085</v>
      </c>
      <c r="AF271" s="86">
        <v>811950</v>
      </c>
      <c r="AG271" s="86">
        <v>777160</v>
      </c>
      <c r="AH271" s="86">
        <v>1069980</v>
      </c>
      <c r="AI271" s="13">
        <v>5.0477593458752912E-2</v>
      </c>
      <c r="AJ271" s="13">
        <v>0.37678212980596015</v>
      </c>
    </row>
    <row r="272" spans="1:36" ht="10.5" customHeight="1" x14ac:dyDescent="0.2">
      <c r="A272" s="14"/>
      <c r="B272" s="14"/>
      <c r="C272" s="14" t="s">
        <v>166</v>
      </c>
      <c r="D272" s="14"/>
      <c r="E272" s="14"/>
      <c r="F272" s="2"/>
      <c r="G272" s="11">
        <v>12972355.291005291</v>
      </c>
      <c r="H272" s="11">
        <v>11320190.546737213</v>
      </c>
      <c r="I272" s="11">
        <v>9410057.3466621488</v>
      </c>
      <c r="J272" s="11">
        <v>8734794.9005542882</v>
      </c>
      <c r="K272" s="11">
        <v>7828503</v>
      </c>
      <c r="L272" s="11">
        <v>8661070</v>
      </c>
      <c r="M272" s="11">
        <v>9215250</v>
      </c>
      <c r="N272" s="11">
        <v>9276490</v>
      </c>
      <c r="O272" s="11">
        <v>7676550</v>
      </c>
      <c r="P272" s="11">
        <v>8133039</v>
      </c>
      <c r="Q272" s="11">
        <v>7236480</v>
      </c>
      <c r="R272" s="11">
        <v>2656910</v>
      </c>
      <c r="S272" s="11">
        <v>3068290</v>
      </c>
      <c r="T272" s="11">
        <v>2704090</v>
      </c>
      <c r="U272" s="11">
        <v>2631870</v>
      </c>
      <c r="V272" s="11">
        <v>2798050</v>
      </c>
      <c r="W272" s="11">
        <v>2915750</v>
      </c>
      <c r="X272" s="11">
        <v>1820290</v>
      </c>
      <c r="Y272" s="86">
        <v>1099810</v>
      </c>
      <c r="Z272" s="86">
        <v>835280</v>
      </c>
      <c r="AA272" s="86">
        <v>1095250</v>
      </c>
      <c r="AB272" s="86">
        <v>1241250</v>
      </c>
      <c r="AC272" s="86">
        <v>1446930</v>
      </c>
      <c r="AD272" s="86">
        <v>1532610</v>
      </c>
      <c r="AE272" s="86">
        <v>1906030</v>
      </c>
      <c r="AF272" s="86">
        <v>3707190</v>
      </c>
      <c r="AG272" s="86">
        <v>4225610</v>
      </c>
      <c r="AH272" s="86">
        <v>4935910</v>
      </c>
      <c r="AI272" s="13">
        <v>0.25868771992683492</v>
      </c>
      <c r="AJ272" s="13">
        <v>0.16809407399168405</v>
      </c>
    </row>
    <row r="273" spans="1:43" ht="10.5" customHeight="1" x14ac:dyDescent="0.2">
      <c r="A273" s="14"/>
      <c r="B273" s="14"/>
      <c r="C273" s="14" t="s">
        <v>167</v>
      </c>
      <c r="D273" s="14"/>
      <c r="E273" s="14"/>
      <c r="F273" s="2"/>
      <c r="G273" s="11">
        <v>65522430</v>
      </c>
      <c r="H273" s="11">
        <v>61190020</v>
      </c>
      <c r="I273" s="11">
        <v>65400070</v>
      </c>
      <c r="J273" s="11">
        <v>67699620</v>
      </c>
      <c r="K273" s="11">
        <v>70474040</v>
      </c>
      <c r="L273" s="11">
        <v>70669520</v>
      </c>
      <c r="M273" s="11">
        <v>72429760</v>
      </c>
      <c r="N273" s="11">
        <v>72196230</v>
      </c>
      <c r="O273" s="11">
        <v>68778710</v>
      </c>
      <c r="P273" s="11">
        <v>68508174</v>
      </c>
      <c r="Q273" s="11">
        <v>68196650</v>
      </c>
      <c r="R273" s="11">
        <v>68488690</v>
      </c>
      <c r="S273" s="11">
        <v>68615608</v>
      </c>
      <c r="T273" s="11">
        <v>65684250</v>
      </c>
      <c r="U273" s="11">
        <v>64735630</v>
      </c>
      <c r="V273" s="11">
        <v>62694580</v>
      </c>
      <c r="W273" s="11">
        <v>60902440</v>
      </c>
      <c r="X273" s="11">
        <v>60418350</v>
      </c>
      <c r="Y273" s="86">
        <v>65067044</v>
      </c>
      <c r="Z273" s="86">
        <v>65118542</v>
      </c>
      <c r="AA273" s="86">
        <v>66092818</v>
      </c>
      <c r="AB273" s="86">
        <v>70041064</v>
      </c>
      <c r="AC273" s="86">
        <v>72837488</v>
      </c>
      <c r="AD273" s="86">
        <v>74369840</v>
      </c>
      <c r="AE273" s="86">
        <v>82391621</v>
      </c>
      <c r="AF273" s="86">
        <v>87368834</v>
      </c>
      <c r="AG273" s="86">
        <v>98261589</v>
      </c>
      <c r="AH273" s="86">
        <v>92428567</v>
      </c>
      <c r="AI273" s="13">
        <v>4.7310797042946051E-2</v>
      </c>
      <c r="AJ273" s="13">
        <v>-5.9362178643376104E-2</v>
      </c>
    </row>
    <row r="274" spans="1:43" ht="10.5" customHeight="1" x14ac:dyDescent="0.2">
      <c r="A274" s="14"/>
      <c r="B274" s="14"/>
      <c r="C274" s="14" t="s">
        <v>168</v>
      </c>
      <c r="D274" s="14"/>
      <c r="E274" s="14"/>
      <c r="F274" s="2"/>
      <c r="G274" s="11">
        <v>2625190</v>
      </c>
      <c r="H274" s="11">
        <v>1359450</v>
      </c>
      <c r="I274" s="11">
        <v>1977810</v>
      </c>
      <c r="J274" s="11">
        <v>1715490</v>
      </c>
      <c r="K274" s="11">
        <v>1571240</v>
      </c>
      <c r="L274" s="11">
        <v>1616800</v>
      </c>
      <c r="M274" s="11">
        <v>2107460</v>
      </c>
      <c r="N274" s="11">
        <v>2427120</v>
      </c>
      <c r="O274" s="11">
        <v>3450230</v>
      </c>
      <c r="P274" s="11">
        <v>2347920</v>
      </c>
      <c r="Q274" s="11">
        <v>2728820</v>
      </c>
      <c r="R274" s="11">
        <v>3207263</v>
      </c>
      <c r="S274" s="11">
        <v>2523740</v>
      </c>
      <c r="T274" s="11">
        <v>1946670</v>
      </c>
      <c r="U274" s="11">
        <v>2091330</v>
      </c>
      <c r="V274" s="11">
        <v>2018560</v>
      </c>
      <c r="W274" s="11">
        <v>2102780</v>
      </c>
      <c r="X274" s="11">
        <v>2010050</v>
      </c>
      <c r="Y274" s="86">
        <v>2474300</v>
      </c>
      <c r="Z274" s="86">
        <v>3228460</v>
      </c>
      <c r="AA274" s="86">
        <v>4245250</v>
      </c>
      <c r="AB274" s="86">
        <v>5768580</v>
      </c>
      <c r="AC274" s="86">
        <v>9815530</v>
      </c>
      <c r="AD274" s="86">
        <v>10094990</v>
      </c>
      <c r="AE274" s="86">
        <v>2906550</v>
      </c>
      <c r="AF274" s="86">
        <v>8850950</v>
      </c>
      <c r="AG274" s="86">
        <v>8650980</v>
      </c>
      <c r="AH274" s="86">
        <v>3921850</v>
      </c>
      <c r="AI274" s="13">
        <v>-6.2286122737989391E-2</v>
      </c>
      <c r="AJ274" s="13">
        <v>-0.54665829767263363</v>
      </c>
    </row>
    <row r="275" spans="1:43" ht="10.5" customHeight="1" x14ac:dyDescent="0.2">
      <c r="A275" s="8"/>
      <c r="B275" s="8"/>
      <c r="C275" s="11" t="s">
        <v>169</v>
      </c>
      <c r="D275" s="80"/>
      <c r="E275" s="14"/>
      <c r="F275" s="2"/>
      <c r="G275" s="12">
        <v>0</v>
      </c>
      <c r="H275" s="12">
        <v>0</v>
      </c>
      <c r="I275" s="12">
        <v>0</v>
      </c>
      <c r="J275" s="12">
        <v>0</v>
      </c>
      <c r="K275" s="12">
        <v>0</v>
      </c>
      <c r="L275" s="12">
        <v>66100</v>
      </c>
      <c r="M275" s="12">
        <v>336190</v>
      </c>
      <c r="N275" s="12">
        <v>530080</v>
      </c>
      <c r="O275" s="12">
        <v>1159303</v>
      </c>
      <c r="P275" s="12">
        <v>1342224</v>
      </c>
      <c r="Q275" s="12">
        <v>874880</v>
      </c>
      <c r="R275" s="12">
        <v>734805</v>
      </c>
      <c r="S275" s="12">
        <v>666490</v>
      </c>
      <c r="T275" s="12">
        <v>759295</v>
      </c>
      <c r="U275" s="12">
        <v>817215</v>
      </c>
      <c r="V275" s="12">
        <v>838157</v>
      </c>
      <c r="W275" s="12">
        <v>816540</v>
      </c>
      <c r="X275" s="12">
        <v>667940</v>
      </c>
      <c r="Y275" s="86">
        <v>576568</v>
      </c>
      <c r="Z275" s="86">
        <v>522604</v>
      </c>
      <c r="AA275" s="86">
        <v>562480</v>
      </c>
      <c r="AB275" s="86">
        <v>593793</v>
      </c>
      <c r="AC275" s="86">
        <v>639282</v>
      </c>
      <c r="AD275" s="86">
        <v>704270</v>
      </c>
      <c r="AE275" s="86">
        <v>857800</v>
      </c>
      <c r="AF275" s="86">
        <v>955310</v>
      </c>
      <c r="AG275" s="86">
        <v>1131318</v>
      </c>
      <c r="AH275" s="86">
        <v>514323</v>
      </c>
      <c r="AI275" s="13">
        <v>-2.3662106542005956E-2</v>
      </c>
      <c r="AJ275" s="13">
        <v>-0.54537716185899987</v>
      </c>
    </row>
    <row r="276" spans="1:43" ht="10.5" customHeight="1" x14ac:dyDescent="0.2">
      <c r="A276" s="8"/>
      <c r="B276" s="8"/>
      <c r="C276" s="11" t="s">
        <v>170</v>
      </c>
      <c r="D276" s="80"/>
      <c r="E276" s="14"/>
      <c r="F276" s="2"/>
      <c r="G276" s="12">
        <v>0</v>
      </c>
      <c r="H276" s="12">
        <v>0</v>
      </c>
      <c r="I276" s="12">
        <v>0</v>
      </c>
      <c r="J276" s="12">
        <v>0</v>
      </c>
      <c r="K276" s="12">
        <v>0</v>
      </c>
      <c r="L276" s="12">
        <v>0</v>
      </c>
      <c r="M276" s="12">
        <v>0</v>
      </c>
      <c r="N276" s="12">
        <v>156780</v>
      </c>
      <c r="O276" s="12">
        <v>349238</v>
      </c>
      <c r="P276" s="12">
        <v>177370</v>
      </c>
      <c r="Q276" s="12">
        <v>0</v>
      </c>
      <c r="R276" s="12">
        <v>0</v>
      </c>
      <c r="S276" s="12">
        <v>0</v>
      </c>
      <c r="T276" s="12">
        <v>0</v>
      </c>
      <c r="U276" s="12">
        <v>0</v>
      </c>
      <c r="V276" s="12">
        <v>0</v>
      </c>
      <c r="W276" s="12">
        <v>0</v>
      </c>
      <c r="X276" s="12">
        <v>0</v>
      </c>
      <c r="Y276" s="86">
        <v>0</v>
      </c>
      <c r="Z276" s="86">
        <v>0</v>
      </c>
      <c r="AA276" s="86">
        <v>0</v>
      </c>
      <c r="AB276" s="86">
        <v>0</v>
      </c>
      <c r="AC276" s="86">
        <v>0</v>
      </c>
      <c r="AD276" s="86">
        <v>0</v>
      </c>
      <c r="AE276" s="86">
        <v>0</v>
      </c>
      <c r="AF276" s="86">
        <v>0</v>
      </c>
      <c r="AG276" s="86">
        <v>0</v>
      </c>
      <c r="AH276" s="86">
        <v>0</v>
      </c>
      <c r="AI276" s="13" t="s">
        <v>246</v>
      </c>
      <c r="AJ276" s="13" t="s">
        <v>246</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277.94117647058823</v>
      </c>
      <c r="H279" s="93">
        <v>283.5</v>
      </c>
      <c r="I279" s="93">
        <v>295.10000000000002</v>
      </c>
      <c r="J279" s="93">
        <v>306.7</v>
      </c>
      <c r="K279" s="93">
        <v>314.60000000000002</v>
      </c>
      <c r="L279" s="93">
        <v>316</v>
      </c>
      <c r="M279" s="93">
        <v>308.16666666666669</v>
      </c>
      <c r="N279" s="93">
        <v>320.89999999999998</v>
      </c>
      <c r="O279" s="93">
        <v>308.63333333333327</v>
      </c>
      <c r="P279" s="93">
        <v>308.23333333333329</v>
      </c>
      <c r="Q279" s="93">
        <v>311.0333333333333</v>
      </c>
      <c r="R279" s="93">
        <v>316.3</v>
      </c>
      <c r="S279" s="93">
        <v>343.57499999999999</v>
      </c>
      <c r="T279" s="93">
        <v>375.9</v>
      </c>
      <c r="U279" s="93">
        <v>384.58571428571435</v>
      </c>
      <c r="V279" s="93">
        <v>396.1571428571429</v>
      </c>
      <c r="W279" s="93">
        <v>412.22857142857146</v>
      </c>
      <c r="X279" s="93">
        <v>409.7999999999999</v>
      </c>
      <c r="Y279" s="93">
        <v>413.25714285714287</v>
      </c>
      <c r="Z279" s="93">
        <v>419.1</v>
      </c>
      <c r="AA279" s="93">
        <v>442.5</v>
      </c>
      <c r="AB279" s="93">
        <v>431.43509572914581</v>
      </c>
      <c r="AC279" s="93">
        <v>427.45949977522218</v>
      </c>
      <c r="AD279" s="93">
        <v>414.58505874024706</v>
      </c>
      <c r="AE279" s="93">
        <v>411.18825146633981</v>
      </c>
      <c r="AF279" s="93">
        <v>411.24664721666625</v>
      </c>
      <c r="AG279" s="93">
        <v>411.38806322408715</v>
      </c>
      <c r="AH279" s="93">
        <v>411.44547816373688</v>
      </c>
      <c r="AI279" s="10">
        <v>-7.8755850781299097E-3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CEF27-E15F-4673-9C28-84195D6F7500}">
  <sheetPr codeName="Sheet22"/>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5703125" hidden="1" customWidth="1"/>
    <col min="19" max="21" width="10.71093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247</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170978048</v>
      </c>
      <c r="H5" s="5">
        <v>160543358</v>
      </c>
      <c r="I5" s="5">
        <v>171800382</v>
      </c>
      <c r="J5" s="5">
        <v>188111740</v>
      </c>
      <c r="K5" s="5">
        <f t="shared" ref="K5:Q5" si="0">SUM(K62,K119,K176)</f>
        <v>213314309</v>
      </c>
      <c r="L5" s="5">
        <f t="shared" si="0"/>
        <v>230621597</v>
      </c>
      <c r="M5" s="5">
        <f t="shared" si="0"/>
        <v>218201341</v>
      </c>
      <c r="N5" s="5">
        <f t="shared" si="0"/>
        <v>231722345</v>
      </c>
      <c r="O5" s="5">
        <f t="shared" si="0"/>
        <v>266109646.05000001</v>
      </c>
      <c r="P5" s="5">
        <f t="shared" si="0"/>
        <v>258445762</v>
      </c>
      <c r="Q5" s="5">
        <f t="shared" si="0"/>
        <v>274170866.40999997</v>
      </c>
      <c r="R5" s="5">
        <f t="shared" ref="R5:AA5" si="1">SUM(R62,R119,R176,R233)</f>
        <v>294862588.73999995</v>
      </c>
      <c r="S5" s="5">
        <f t="shared" si="1"/>
        <v>330566119.63</v>
      </c>
      <c r="T5" s="5">
        <f t="shared" si="1"/>
        <v>373512764.29000002</v>
      </c>
      <c r="U5" s="5">
        <f t="shared" si="1"/>
        <v>402615997.61500001</v>
      </c>
      <c r="V5" s="5">
        <f t="shared" si="1"/>
        <v>417801392.39000005</v>
      </c>
      <c r="W5" s="5">
        <f t="shared" si="1"/>
        <v>399488255.01499999</v>
      </c>
      <c r="X5" s="5">
        <f t="shared" si="1"/>
        <v>409951824.90000004</v>
      </c>
      <c r="Y5" s="5">
        <f t="shared" si="1"/>
        <v>434268395.05974543</v>
      </c>
      <c r="Z5" s="5">
        <f t="shared" si="1"/>
        <v>457981722.83350086</v>
      </c>
      <c r="AA5" s="5">
        <f t="shared" si="1"/>
        <v>492098915.61500001</v>
      </c>
      <c r="AB5" s="5">
        <v>528321780.63</v>
      </c>
      <c r="AC5" s="5">
        <v>490316852.45976883</v>
      </c>
      <c r="AD5" s="5">
        <v>487811601</v>
      </c>
      <c r="AE5" s="5">
        <v>574754317.98062861</v>
      </c>
      <c r="AF5" s="5">
        <v>545353185.42999995</v>
      </c>
      <c r="AG5" s="5">
        <v>549724953.1544497</v>
      </c>
      <c r="AH5" s="5">
        <v>658509413</v>
      </c>
      <c r="AI5" s="10">
        <v>3.7394430385592869E-2</v>
      </c>
      <c r="AJ5" s="10">
        <v>0.19788888829098944</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81476738</v>
      </c>
      <c r="H7" s="12">
        <v>71155654</v>
      </c>
      <c r="I7" s="12">
        <v>85854596</v>
      </c>
      <c r="J7" s="12">
        <v>92603408</v>
      </c>
      <c r="K7" s="12">
        <f t="shared" ref="K7:AA17" si="2">SUM(K64,K121,K178)</f>
        <v>110658510</v>
      </c>
      <c r="L7" s="12">
        <f t="shared" si="2"/>
        <v>117176911</v>
      </c>
      <c r="M7" s="12">
        <f t="shared" si="2"/>
        <v>112694803</v>
      </c>
      <c r="N7" s="12">
        <f t="shared" si="2"/>
        <v>115851963</v>
      </c>
      <c r="O7" s="12">
        <f t="shared" si="2"/>
        <v>125943556.73</v>
      </c>
      <c r="P7" s="12">
        <f t="shared" si="2"/>
        <v>131927311</v>
      </c>
      <c r="Q7" s="12">
        <f t="shared" si="2"/>
        <v>146382356.16</v>
      </c>
      <c r="R7" s="12">
        <f t="shared" si="2"/>
        <v>152147634.96000001</v>
      </c>
      <c r="S7" s="12">
        <f t="shared" si="2"/>
        <v>161822585.17000002</v>
      </c>
      <c r="T7" s="12">
        <f t="shared" si="2"/>
        <v>160895721.18000001</v>
      </c>
      <c r="U7" s="12">
        <f t="shared" si="2"/>
        <v>174537635.81999999</v>
      </c>
      <c r="V7" s="12">
        <f t="shared" si="2"/>
        <v>168549854.17000002</v>
      </c>
      <c r="W7" s="12">
        <f t="shared" si="2"/>
        <v>172001725.47999999</v>
      </c>
      <c r="X7" s="12">
        <f t="shared" si="2"/>
        <v>186768030.55000001</v>
      </c>
      <c r="Y7" s="12">
        <f t="shared" si="2"/>
        <v>217052138.80000001</v>
      </c>
      <c r="Z7" s="12">
        <f t="shared" si="2"/>
        <v>223745477.5</v>
      </c>
      <c r="AA7" s="12">
        <f t="shared" si="2"/>
        <v>252949145.63</v>
      </c>
      <c r="AB7" s="12">
        <v>288668743</v>
      </c>
      <c r="AC7" s="12">
        <v>240243404</v>
      </c>
      <c r="AD7" s="12">
        <v>239754037</v>
      </c>
      <c r="AE7" s="12">
        <v>314765571</v>
      </c>
      <c r="AF7" s="12">
        <v>272378864</v>
      </c>
      <c r="AG7" s="12">
        <v>280081432</v>
      </c>
      <c r="AH7" s="12">
        <v>384178657</v>
      </c>
      <c r="AI7" s="13">
        <v>4.8790904056138507E-2</v>
      </c>
      <c r="AJ7" s="13">
        <v>0.37166771198170678</v>
      </c>
    </row>
    <row r="8" spans="1:36" ht="10.5" customHeight="1" x14ac:dyDescent="0.2">
      <c r="A8" s="11"/>
      <c r="B8" s="11"/>
      <c r="C8" s="11" t="s">
        <v>36</v>
      </c>
      <c r="D8" s="11"/>
      <c r="E8" s="11"/>
      <c r="F8" s="2"/>
      <c r="G8" s="12">
        <v>39419240</v>
      </c>
      <c r="H8" s="12">
        <v>42419304</v>
      </c>
      <c r="I8" s="12">
        <v>47639382</v>
      </c>
      <c r="J8" s="12">
        <v>42914535</v>
      </c>
      <c r="K8" s="12">
        <f t="shared" si="2"/>
        <v>62598211</v>
      </c>
      <c r="L8" s="12">
        <f t="shared" si="2"/>
        <v>51958295</v>
      </c>
      <c r="M8" s="12">
        <f t="shared" si="2"/>
        <v>54641645</v>
      </c>
      <c r="N8" s="12">
        <f t="shared" si="2"/>
        <v>65514410</v>
      </c>
      <c r="O8" s="12">
        <f t="shared" si="2"/>
        <v>65585042.469999999</v>
      </c>
      <c r="P8" s="12">
        <f t="shared" si="2"/>
        <v>69256838</v>
      </c>
      <c r="Q8" s="12">
        <f t="shared" si="2"/>
        <v>77226538.209999993</v>
      </c>
      <c r="R8" s="12">
        <f t="shared" si="2"/>
        <v>81715067.099999994</v>
      </c>
      <c r="S8" s="12">
        <f t="shared" si="2"/>
        <v>82825451.370000005</v>
      </c>
      <c r="T8" s="12">
        <f t="shared" si="2"/>
        <v>88525038.510000005</v>
      </c>
      <c r="U8" s="12">
        <f t="shared" si="2"/>
        <v>95966635.829999998</v>
      </c>
      <c r="V8" s="12">
        <f t="shared" si="2"/>
        <v>84315336.840000004</v>
      </c>
      <c r="W8" s="12">
        <f t="shared" si="2"/>
        <v>85518470.439999998</v>
      </c>
      <c r="X8" s="12">
        <f t="shared" si="2"/>
        <v>97013619.849999994</v>
      </c>
      <c r="Y8" s="12">
        <f t="shared" si="2"/>
        <v>97979211.150000006</v>
      </c>
      <c r="Z8" s="12">
        <f t="shared" si="2"/>
        <v>98671899.299999997</v>
      </c>
      <c r="AA8" s="12">
        <f t="shared" si="2"/>
        <v>101865810.78</v>
      </c>
      <c r="AB8" s="12">
        <v>107726810</v>
      </c>
      <c r="AC8" s="12">
        <v>108235366</v>
      </c>
      <c r="AD8" s="12">
        <v>113206306</v>
      </c>
      <c r="AE8" s="12">
        <v>115781635</v>
      </c>
      <c r="AF8" s="12">
        <v>116288046</v>
      </c>
      <c r="AG8" s="12">
        <v>118404345</v>
      </c>
      <c r="AH8" s="12">
        <v>120392275</v>
      </c>
      <c r="AI8" s="13">
        <v>1.8698821127162146E-2</v>
      </c>
      <c r="AJ8" s="13">
        <v>1.6789333195500553E-2</v>
      </c>
    </row>
    <row r="9" spans="1:36" ht="10.5" customHeight="1" x14ac:dyDescent="0.2">
      <c r="A9" s="11"/>
      <c r="B9" s="11"/>
      <c r="C9" s="11"/>
      <c r="D9" s="11" t="s">
        <v>37</v>
      </c>
      <c r="E9" s="11"/>
      <c r="F9" s="2"/>
      <c r="G9" s="12">
        <v>38165724</v>
      </c>
      <c r="H9" s="12">
        <v>41251283</v>
      </c>
      <c r="I9" s="12">
        <v>46290974</v>
      </c>
      <c r="J9" s="12">
        <v>41853859</v>
      </c>
      <c r="K9" s="12">
        <f t="shared" si="2"/>
        <v>56617856</v>
      </c>
      <c r="L9" s="12">
        <f t="shared" si="2"/>
        <v>50008055</v>
      </c>
      <c r="M9" s="12">
        <f t="shared" si="2"/>
        <v>52189848</v>
      </c>
      <c r="N9" s="12">
        <f t="shared" si="2"/>
        <v>61938006</v>
      </c>
      <c r="O9" s="12">
        <f t="shared" si="2"/>
        <v>61634947.210000001</v>
      </c>
      <c r="P9" s="12">
        <f t="shared" si="2"/>
        <v>65074114</v>
      </c>
      <c r="Q9" s="12">
        <f t="shared" si="2"/>
        <v>72870368.810000002</v>
      </c>
      <c r="R9" s="12">
        <f t="shared" si="2"/>
        <v>77233929.359999999</v>
      </c>
      <c r="S9" s="12">
        <f t="shared" si="2"/>
        <v>78623874.150000006</v>
      </c>
      <c r="T9" s="12">
        <f t="shared" si="2"/>
        <v>84080676.140000001</v>
      </c>
      <c r="U9" s="12">
        <f t="shared" si="2"/>
        <v>91413788.789999992</v>
      </c>
      <c r="V9" s="12">
        <f t="shared" si="2"/>
        <v>79114065.519999996</v>
      </c>
      <c r="W9" s="12">
        <f t="shared" si="2"/>
        <v>80527357.950000003</v>
      </c>
      <c r="X9" s="12">
        <f t="shared" si="2"/>
        <v>91602976.5</v>
      </c>
      <c r="Y9" s="12">
        <f t="shared" si="2"/>
        <v>92466683.659999996</v>
      </c>
      <c r="Z9" s="12">
        <f t="shared" si="2"/>
        <v>93323550.010000005</v>
      </c>
      <c r="AA9" s="12">
        <f t="shared" si="2"/>
        <v>96475786.409999996</v>
      </c>
      <c r="AB9" s="12">
        <v>101841765</v>
      </c>
      <c r="AC9" s="12">
        <v>101778235</v>
      </c>
      <c r="AD9" s="12">
        <v>106388594</v>
      </c>
      <c r="AE9" s="12">
        <v>108365625</v>
      </c>
      <c r="AF9" s="12">
        <v>108271143</v>
      </c>
      <c r="AG9" s="12">
        <v>110812515</v>
      </c>
      <c r="AH9" s="12">
        <v>112731392</v>
      </c>
      <c r="AI9" s="13">
        <v>1.7075420035462585E-2</v>
      </c>
      <c r="AJ9" s="13">
        <v>1.7316428564048022E-2</v>
      </c>
    </row>
    <row r="10" spans="1:36" ht="10.5" customHeight="1" x14ac:dyDescent="0.2">
      <c r="A10" s="11"/>
      <c r="B10" s="11"/>
      <c r="C10" s="14"/>
      <c r="D10" s="11" t="s">
        <v>38</v>
      </c>
      <c r="E10" s="11"/>
      <c r="F10" s="2"/>
      <c r="G10" s="12">
        <v>46327</v>
      </c>
      <c r="H10" s="12">
        <v>47956</v>
      </c>
      <c r="I10" s="12">
        <v>99665</v>
      </c>
      <c r="J10" s="12">
        <v>87828</v>
      </c>
      <c r="K10" s="12">
        <f t="shared" si="2"/>
        <v>491836</v>
      </c>
      <c r="L10" s="12">
        <f t="shared" si="2"/>
        <v>1049819</v>
      </c>
      <c r="M10" s="12">
        <f t="shared" si="2"/>
        <v>1387430</v>
      </c>
      <c r="N10" s="12">
        <f t="shared" si="2"/>
        <v>2464419</v>
      </c>
      <c r="O10" s="12">
        <f t="shared" si="2"/>
        <v>2722065.74</v>
      </c>
      <c r="P10" s="12">
        <f t="shared" si="2"/>
        <v>2815062</v>
      </c>
      <c r="Q10" s="12">
        <f t="shared" si="2"/>
        <v>2917312.42</v>
      </c>
      <c r="R10" s="12">
        <f t="shared" si="2"/>
        <v>2943212.1</v>
      </c>
      <c r="S10" s="12">
        <f t="shared" si="2"/>
        <v>2829110.99</v>
      </c>
      <c r="T10" s="12">
        <f t="shared" si="2"/>
        <v>2823585.98</v>
      </c>
      <c r="U10" s="12">
        <f t="shared" si="2"/>
        <v>2762484.65</v>
      </c>
      <c r="V10" s="12">
        <f t="shared" si="2"/>
        <v>2932474.21</v>
      </c>
      <c r="W10" s="12">
        <f t="shared" si="2"/>
        <v>3251600.01</v>
      </c>
      <c r="X10" s="12">
        <f t="shared" si="2"/>
        <v>3283340.09</v>
      </c>
      <c r="Y10" s="12">
        <f t="shared" si="2"/>
        <v>3310241.31</v>
      </c>
      <c r="Z10" s="12">
        <f t="shared" si="2"/>
        <v>3392103.75</v>
      </c>
      <c r="AA10" s="12">
        <f t="shared" si="2"/>
        <v>3470702.65</v>
      </c>
      <c r="AB10" s="12">
        <v>3818417</v>
      </c>
      <c r="AC10" s="12">
        <v>4625016</v>
      </c>
      <c r="AD10" s="12">
        <v>4517381</v>
      </c>
      <c r="AE10" s="12">
        <v>5035857</v>
      </c>
      <c r="AF10" s="12">
        <v>5357347</v>
      </c>
      <c r="AG10" s="12">
        <v>4901092</v>
      </c>
      <c r="AH10" s="12">
        <v>4915066</v>
      </c>
      <c r="AI10" s="13">
        <v>4.2976043756187021E-2</v>
      </c>
      <c r="AJ10" s="13">
        <v>2.8512013241130752E-3</v>
      </c>
    </row>
    <row r="11" spans="1:36" ht="10.5" customHeight="1" x14ac:dyDescent="0.2">
      <c r="A11" s="11"/>
      <c r="B11" s="11"/>
      <c r="C11" s="14"/>
      <c r="D11" s="11" t="s">
        <v>39</v>
      </c>
      <c r="E11" s="11"/>
      <c r="F11" s="2"/>
      <c r="G11" s="12">
        <v>1207189</v>
      </c>
      <c r="H11" s="12">
        <v>1120065</v>
      </c>
      <c r="I11" s="12">
        <v>1248743</v>
      </c>
      <c r="J11" s="12">
        <v>972848</v>
      </c>
      <c r="K11" s="12">
        <f t="shared" si="2"/>
        <v>5488519</v>
      </c>
      <c r="L11" s="12">
        <f t="shared" si="2"/>
        <v>900421</v>
      </c>
      <c r="M11" s="12">
        <f t="shared" si="2"/>
        <v>1064367</v>
      </c>
      <c r="N11" s="12">
        <f t="shared" si="2"/>
        <v>1111985</v>
      </c>
      <c r="O11" s="12">
        <f t="shared" si="2"/>
        <v>1228029.52</v>
      </c>
      <c r="P11" s="12">
        <f t="shared" si="2"/>
        <v>1367662</v>
      </c>
      <c r="Q11" s="12">
        <f t="shared" si="2"/>
        <v>1438856.98</v>
      </c>
      <c r="R11" s="12">
        <f t="shared" si="2"/>
        <v>1537925.64</v>
      </c>
      <c r="S11" s="12">
        <f t="shared" si="2"/>
        <v>1372466.23</v>
      </c>
      <c r="T11" s="12">
        <f t="shared" si="2"/>
        <v>1620776.3900000001</v>
      </c>
      <c r="U11" s="12">
        <f t="shared" si="2"/>
        <v>1790362.39</v>
      </c>
      <c r="V11" s="12">
        <f t="shared" si="2"/>
        <v>2268797.11</v>
      </c>
      <c r="W11" s="12">
        <f t="shared" si="2"/>
        <v>1739512.48</v>
      </c>
      <c r="X11" s="12">
        <f t="shared" si="2"/>
        <v>2127303.2599999998</v>
      </c>
      <c r="Y11" s="12">
        <f t="shared" si="2"/>
        <v>2202286.1800000002</v>
      </c>
      <c r="Z11" s="12">
        <f t="shared" si="2"/>
        <v>1956245.54</v>
      </c>
      <c r="AA11" s="12">
        <f t="shared" si="2"/>
        <v>1919321.72</v>
      </c>
      <c r="AB11" s="12">
        <v>2066628</v>
      </c>
      <c r="AC11" s="12">
        <v>1832115</v>
      </c>
      <c r="AD11" s="12">
        <v>2300331</v>
      </c>
      <c r="AE11" s="12">
        <v>2380153</v>
      </c>
      <c r="AF11" s="12">
        <v>2659556</v>
      </c>
      <c r="AG11" s="12">
        <v>2690738</v>
      </c>
      <c r="AH11" s="12">
        <v>2745817</v>
      </c>
      <c r="AI11" s="13">
        <v>4.8499465448035295E-2</v>
      </c>
      <c r="AJ11" s="13">
        <v>2.0469848792413085E-2</v>
      </c>
    </row>
    <row r="12" spans="1:36" ht="10.5" customHeight="1" x14ac:dyDescent="0.2">
      <c r="A12" s="11"/>
      <c r="B12" s="14"/>
      <c r="C12" s="11" t="s">
        <v>40</v>
      </c>
      <c r="D12" s="11"/>
      <c r="E12" s="11"/>
      <c r="F12" s="2"/>
      <c r="G12" s="12">
        <v>0</v>
      </c>
      <c r="H12" s="12">
        <v>585249</v>
      </c>
      <c r="I12" s="12">
        <v>6861418</v>
      </c>
      <c r="J12" s="12">
        <v>8495300</v>
      </c>
      <c r="K12" s="12">
        <f t="shared" si="2"/>
        <v>13487866</v>
      </c>
      <c r="L12" s="12">
        <f t="shared" si="2"/>
        <v>12316220</v>
      </c>
      <c r="M12" s="12">
        <f t="shared" si="2"/>
        <v>14989498</v>
      </c>
      <c r="N12" s="12">
        <f t="shared" si="2"/>
        <v>14561525</v>
      </c>
      <c r="O12" s="12">
        <f t="shared" si="2"/>
        <v>15008374.26</v>
      </c>
      <c r="P12" s="12">
        <f t="shared" si="2"/>
        <v>15891308</v>
      </c>
      <c r="Q12" s="12">
        <f t="shared" si="2"/>
        <v>16409080.949999999</v>
      </c>
      <c r="R12" s="12">
        <f t="shared" si="2"/>
        <v>16601453.859999999</v>
      </c>
      <c r="S12" s="12">
        <f t="shared" si="2"/>
        <v>16432733.800000001</v>
      </c>
      <c r="T12" s="12">
        <f t="shared" si="2"/>
        <v>18389681.77</v>
      </c>
      <c r="U12" s="12">
        <f t="shared" si="2"/>
        <v>19991540.990000002</v>
      </c>
      <c r="V12" s="12">
        <f t="shared" si="2"/>
        <v>21089258.329999998</v>
      </c>
      <c r="W12" s="12">
        <f t="shared" si="2"/>
        <v>21014559.259999998</v>
      </c>
      <c r="X12" s="12">
        <f t="shared" si="2"/>
        <v>18249771.699999999</v>
      </c>
      <c r="Y12" s="12">
        <f t="shared" si="2"/>
        <v>16602418.65</v>
      </c>
      <c r="Z12" s="12">
        <f t="shared" si="2"/>
        <v>29520472.199999999</v>
      </c>
      <c r="AA12" s="12">
        <f t="shared" si="2"/>
        <v>31054006.850000001</v>
      </c>
      <c r="AB12" s="12">
        <v>32095712</v>
      </c>
      <c r="AC12" s="12">
        <v>32881045</v>
      </c>
      <c r="AD12" s="12">
        <v>32678776</v>
      </c>
      <c r="AE12" s="12">
        <v>33878407</v>
      </c>
      <c r="AF12" s="12">
        <v>35045401</v>
      </c>
      <c r="AG12" s="12">
        <v>35303074</v>
      </c>
      <c r="AH12" s="12">
        <v>39384783</v>
      </c>
      <c r="AI12" s="13">
        <v>3.4697914563764254E-2</v>
      </c>
      <c r="AJ12" s="13">
        <v>0.11561908178307645</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1122278</v>
      </c>
      <c r="S13" s="12">
        <f t="shared" si="2"/>
        <v>2283203</v>
      </c>
      <c r="T13" s="12">
        <f t="shared" si="2"/>
        <v>2371249</v>
      </c>
      <c r="U13" s="12">
        <f t="shared" si="2"/>
        <v>2661073</v>
      </c>
      <c r="V13" s="12">
        <f t="shared" si="2"/>
        <v>2809572</v>
      </c>
      <c r="W13" s="12">
        <f t="shared" si="2"/>
        <v>3663601</v>
      </c>
      <c r="X13" s="12">
        <f t="shared" si="2"/>
        <v>4058999</v>
      </c>
      <c r="Y13" s="12">
        <f t="shared" si="2"/>
        <v>4399659</v>
      </c>
      <c r="Z13" s="12">
        <f t="shared" si="2"/>
        <v>4622374</v>
      </c>
      <c r="AA13" s="12">
        <f t="shared" si="2"/>
        <v>4780646</v>
      </c>
      <c r="AB13" s="12">
        <v>5068578</v>
      </c>
      <c r="AC13" s="12">
        <v>5421438</v>
      </c>
      <c r="AD13" s="12">
        <v>5799069</v>
      </c>
      <c r="AE13" s="12">
        <v>5975262</v>
      </c>
      <c r="AF13" s="12">
        <v>6088221</v>
      </c>
      <c r="AG13" s="12">
        <v>6275174</v>
      </c>
      <c r="AH13" s="12">
        <v>6101075</v>
      </c>
      <c r="AI13" s="13">
        <v>3.1383165018454617E-2</v>
      </c>
      <c r="AJ13" s="13">
        <v>-2.7744091239541725E-2</v>
      </c>
    </row>
    <row r="14" spans="1:36" ht="10.5" customHeight="1" x14ac:dyDescent="0.2">
      <c r="A14" s="11"/>
      <c r="B14" s="14"/>
      <c r="C14" s="11" t="s">
        <v>42</v>
      </c>
      <c r="D14" s="11"/>
      <c r="E14" s="11"/>
      <c r="F14" s="2"/>
      <c r="G14" s="12">
        <v>0</v>
      </c>
      <c r="H14" s="12">
        <v>0</v>
      </c>
      <c r="I14" s="12">
        <v>0</v>
      </c>
      <c r="J14" s="12">
        <v>0</v>
      </c>
      <c r="K14" s="12">
        <f t="shared" si="2"/>
        <v>1188586</v>
      </c>
      <c r="L14" s="12">
        <f t="shared" si="2"/>
        <v>1162411</v>
      </c>
      <c r="M14" s="12">
        <f t="shared" si="2"/>
        <v>1040866</v>
      </c>
      <c r="N14" s="12">
        <f t="shared" si="2"/>
        <v>917040</v>
      </c>
      <c r="O14" s="12">
        <f t="shared" si="2"/>
        <v>1099348</v>
      </c>
      <c r="P14" s="12">
        <f t="shared" si="2"/>
        <v>1090681</v>
      </c>
      <c r="Q14" s="12">
        <f t="shared" si="2"/>
        <v>971193</v>
      </c>
      <c r="R14" s="12">
        <f t="shared" si="2"/>
        <v>1084246</v>
      </c>
      <c r="S14" s="12">
        <f t="shared" si="2"/>
        <v>1064954</v>
      </c>
      <c r="T14" s="12">
        <f t="shared" si="2"/>
        <v>1204733</v>
      </c>
      <c r="U14" s="12">
        <f t="shared" si="2"/>
        <v>1345912</v>
      </c>
      <c r="V14" s="12">
        <f t="shared" si="2"/>
        <v>1348642</v>
      </c>
      <c r="W14" s="12">
        <f t="shared" si="2"/>
        <v>1290451</v>
      </c>
      <c r="X14" s="12">
        <f t="shared" si="2"/>
        <v>1366130</v>
      </c>
      <c r="Y14" s="12">
        <f t="shared" si="2"/>
        <v>1357987</v>
      </c>
      <c r="Z14" s="12">
        <f t="shared" si="2"/>
        <v>1541972</v>
      </c>
      <c r="AA14" s="12">
        <f t="shared" si="2"/>
        <v>1574988</v>
      </c>
      <c r="AB14" s="12">
        <v>1746786</v>
      </c>
      <c r="AC14" s="12">
        <v>1788782</v>
      </c>
      <c r="AD14" s="12">
        <v>1964063</v>
      </c>
      <c r="AE14" s="12">
        <v>2056495</v>
      </c>
      <c r="AF14" s="12">
        <v>2059153</v>
      </c>
      <c r="AG14" s="12">
        <v>2307711</v>
      </c>
      <c r="AH14" s="12">
        <v>2002807</v>
      </c>
      <c r="AI14" s="13">
        <v>2.3057161178983376E-2</v>
      </c>
      <c r="AJ14" s="13">
        <v>-0.13212399646229533</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19877638</v>
      </c>
      <c r="Z15" s="12">
        <f t="shared" si="2"/>
        <v>21121450</v>
      </c>
      <c r="AA15" s="12">
        <f t="shared" si="2"/>
        <v>21724940</v>
      </c>
      <c r="AB15" s="12">
        <v>33664307</v>
      </c>
      <c r="AC15" s="12">
        <v>21757242</v>
      </c>
      <c r="AD15" s="12">
        <v>20724375</v>
      </c>
      <c r="AE15" s="12">
        <v>19075743</v>
      </c>
      <c r="AF15" s="12">
        <v>31561655</v>
      </c>
      <c r="AG15" s="12">
        <v>24355776</v>
      </c>
      <c r="AH15" s="12">
        <v>24615925</v>
      </c>
      <c r="AI15" s="13">
        <v>-5.0836388287483714E-2</v>
      </c>
      <c r="AJ15" s="13">
        <v>1.0681203505895276E-2</v>
      </c>
    </row>
    <row r="16" spans="1:36" ht="10.5" customHeight="1" x14ac:dyDescent="0.2">
      <c r="A16" s="11"/>
      <c r="B16" s="14"/>
      <c r="C16" s="11" t="s">
        <v>44</v>
      </c>
      <c r="D16" s="15"/>
      <c r="E16" s="11"/>
      <c r="F16" s="2"/>
      <c r="G16" s="12">
        <v>42057498</v>
      </c>
      <c r="H16" s="12">
        <v>28151101</v>
      </c>
      <c r="I16" s="12">
        <v>31353796</v>
      </c>
      <c r="J16" s="12">
        <v>41193573</v>
      </c>
      <c r="K16" s="12">
        <f t="shared" si="2"/>
        <v>33383847</v>
      </c>
      <c r="L16" s="12">
        <f t="shared" si="2"/>
        <v>51739985</v>
      </c>
      <c r="M16" s="12">
        <f t="shared" si="2"/>
        <v>42022794</v>
      </c>
      <c r="N16" s="12">
        <f t="shared" si="2"/>
        <v>34858988</v>
      </c>
      <c r="O16" s="12">
        <f t="shared" si="2"/>
        <v>44250792</v>
      </c>
      <c r="P16" s="12">
        <f t="shared" si="2"/>
        <v>45688484</v>
      </c>
      <c r="Q16" s="12">
        <f t="shared" si="2"/>
        <v>51775544</v>
      </c>
      <c r="R16" s="12">
        <f t="shared" si="2"/>
        <v>51624590</v>
      </c>
      <c r="S16" s="12">
        <f t="shared" si="2"/>
        <v>59216243</v>
      </c>
      <c r="T16" s="12">
        <f t="shared" si="2"/>
        <v>50405018.899999999</v>
      </c>
      <c r="U16" s="12">
        <f t="shared" si="2"/>
        <v>54572474</v>
      </c>
      <c r="V16" s="12">
        <f t="shared" si="2"/>
        <v>58987045</v>
      </c>
      <c r="W16" s="12">
        <f t="shared" si="2"/>
        <v>60514643.780000001</v>
      </c>
      <c r="X16" s="12">
        <f t="shared" si="2"/>
        <v>66079510</v>
      </c>
      <c r="Y16" s="12">
        <f t="shared" si="2"/>
        <v>76835225</v>
      </c>
      <c r="Z16" s="12">
        <f t="shared" si="2"/>
        <v>68267310</v>
      </c>
      <c r="AA16" s="12">
        <f t="shared" si="2"/>
        <v>91948754</v>
      </c>
      <c r="AB16" s="12">
        <v>108366550</v>
      </c>
      <c r="AC16" s="12">
        <v>70159531</v>
      </c>
      <c r="AD16" s="12">
        <v>65381448</v>
      </c>
      <c r="AE16" s="12">
        <v>137998029</v>
      </c>
      <c r="AF16" s="12">
        <v>81336388</v>
      </c>
      <c r="AG16" s="12">
        <v>93435352</v>
      </c>
      <c r="AH16" s="12">
        <v>191681792</v>
      </c>
      <c r="AI16" s="13">
        <v>9.9716992281527972E-2</v>
      </c>
      <c r="AJ16" s="13">
        <v>1.0514910887262456</v>
      </c>
    </row>
    <row r="17" spans="1:36" ht="10.5" customHeight="1" x14ac:dyDescent="0.2">
      <c r="A17" s="11"/>
      <c r="B17" s="14"/>
      <c r="C17" s="11"/>
      <c r="D17" s="15" t="s">
        <v>45</v>
      </c>
      <c r="E17" s="11"/>
      <c r="F17" s="2"/>
      <c r="G17" s="12">
        <v>5146254</v>
      </c>
      <c r="H17" s="12">
        <v>5977527</v>
      </c>
      <c r="I17" s="12">
        <v>6360551</v>
      </c>
      <c r="J17" s="12">
        <v>6474481</v>
      </c>
      <c r="K17" s="12">
        <f t="shared" si="2"/>
        <v>6771089</v>
      </c>
      <c r="L17" s="12">
        <f t="shared" si="2"/>
        <v>6910198</v>
      </c>
      <c r="M17" s="12">
        <f t="shared" si="2"/>
        <v>7713765</v>
      </c>
      <c r="N17" s="12">
        <f t="shared" si="2"/>
        <v>7256638</v>
      </c>
      <c r="O17" s="12">
        <f t="shared" si="2"/>
        <v>8759797</v>
      </c>
      <c r="P17" s="12">
        <f t="shared" si="2"/>
        <v>9950786</v>
      </c>
      <c r="Q17" s="12">
        <f t="shared" si="2"/>
        <v>10550246</v>
      </c>
      <c r="R17" s="12">
        <f t="shared" si="2"/>
        <v>10753072</v>
      </c>
      <c r="S17" s="12">
        <f t="shared" si="2"/>
        <v>11157611</v>
      </c>
      <c r="T17" s="12">
        <f t="shared" si="2"/>
        <v>11942452.9</v>
      </c>
      <c r="U17" s="12">
        <f t="shared" si="2"/>
        <v>12679403</v>
      </c>
      <c r="V17" s="12">
        <f t="shared" si="2"/>
        <v>14346279</v>
      </c>
      <c r="W17" s="12">
        <f t="shared" si="2"/>
        <v>13964836</v>
      </c>
      <c r="X17" s="12">
        <f t="shared" si="2"/>
        <v>13893015</v>
      </c>
      <c r="Y17" s="12">
        <f t="shared" si="2"/>
        <v>14564958</v>
      </c>
      <c r="Z17" s="12">
        <f t="shared" ref="W17:AA20" si="3">SUM(Z74,Z131,Z188)</f>
        <v>14107935</v>
      </c>
      <c r="AA17" s="12">
        <f t="shared" si="3"/>
        <v>14962671</v>
      </c>
      <c r="AB17" s="12">
        <v>15206348</v>
      </c>
      <c r="AC17" s="12">
        <v>15356760</v>
      </c>
      <c r="AD17" s="12">
        <v>16024061</v>
      </c>
      <c r="AE17" s="12">
        <v>17620664</v>
      </c>
      <c r="AF17" s="12">
        <v>18044999</v>
      </c>
      <c r="AG17" s="12">
        <v>19632532</v>
      </c>
      <c r="AH17" s="12">
        <v>18775596</v>
      </c>
      <c r="AI17" s="13">
        <v>3.5765563535966161E-2</v>
      </c>
      <c r="AJ17" s="13">
        <v>-4.3648776428837605E-2</v>
      </c>
    </row>
    <row r="18" spans="1:36" ht="10.5" customHeight="1" x14ac:dyDescent="0.2">
      <c r="A18" s="11"/>
      <c r="B18" s="14"/>
      <c r="C18" s="11"/>
      <c r="D18" s="15" t="s">
        <v>46</v>
      </c>
      <c r="E18" s="11"/>
      <c r="F18" s="2"/>
      <c r="G18" s="12">
        <v>13139439</v>
      </c>
      <c r="H18" s="12">
        <v>14263322</v>
      </c>
      <c r="I18" s="12">
        <v>20067562</v>
      </c>
      <c r="J18" s="12">
        <v>21059004</v>
      </c>
      <c r="K18" s="12">
        <f t="shared" ref="K18:V20" si="4">SUM(K75,K132,K189)</f>
        <v>16046506</v>
      </c>
      <c r="L18" s="12">
        <f t="shared" si="4"/>
        <v>18213344</v>
      </c>
      <c r="M18" s="12">
        <f t="shared" si="4"/>
        <v>19313923</v>
      </c>
      <c r="N18" s="12">
        <f t="shared" si="4"/>
        <v>18419687</v>
      </c>
      <c r="O18" s="12">
        <f t="shared" si="4"/>
        <v>18506501</v>
      </c>
      <c r="P18" s="12">
        <f t="shared" si="4"/>
        <v>17647309</v>
      </c>
      <c r="Q18" s="12">
        <f t="shared" si="4"/>
        <v>19629033</v>
      </c>
      <c r="R18" s="12">
        <f t="shared" si="4"/>
        <v>21895933</v>
      </c>
      <c r="S18" s="12">
        <f t="shared" si="4"/>
        <v>22522907</v>
      </c>
      <c r="T18" s="12">
        <f t="shared" si="4"/>
        <v>26959902</v>
      </c>
      <c r="U18" s="12">
        <f t="shared" si="4"/>
        <v>28094654</v>
      </c>
      <c r="V18" s="12">
        <f t="shared" si="4"/>
        <v>27335479</v>
      </c>
      <c r="W18" s="12">
        <f t="shared" si="3"/>
        <v>26404244</v>
      </c>
      <c r="X18" s="12">
        <f t="shared" si="3"/>
        <v>27608480</v>
      </c>
      <c r="Y18" s="12">
        <f t="shared" si="3"/>
        <v>27725488</v>
      </c>
      <c r="Z18" s="12">
        <f t="shared" si="3"/>
        <v>24132141</v>
      </c>
      <c r="AA18" s="12">
        <f t="shared" si="3"/>
        <v>25971909</v>
      </c>
      <c r="AB18" s="12">
        <v>27552352</v>
      </c>
      <c r="AC18" s="12">
        <v>27666663</v>
      </c>
      <c r="AD18" s="12">
        <v>28842467</v>
      </c>
      <c r="AE18" s="12">
        <v>29093203</v>
      </c>
      <c r="AF18" s="12">
        <v>33695223</v>
      </c>
      <c r="AG18" s="12">
        <v>33312830</v>
      </c>
      <c r="AH18" s="12">
        <v>30379941</v>
      </c>
      <c r="AI18" s="13">
        <v>1.6415723204461052E-2</v>
      </c>
      <c r="AJ18" s="13">
        <v>-8.8040823910787519E-2</v>
      </c>
    </row>
    <row r="19" spans="1:36" ht="10.5" customHeight="1" x14ac:dyDescent="0.2">
      <c r="A19" s="11"/>
      <c r="B19" s="14"/>
      <c r="C19" s="11"/>
      <c r="D19" s="15" t="s">
        <v>47</v>
      </c>
      <c r="E19" s="11"/>
      <c r="F19" s="2"/>
      <c r="G19" s="12">
        <v>14105000</v>
      </c>
      <c r="H19" s="12">
        <v>265000</v>
      </c>
      <c r="I19" s="12">
        <v>231834</v>
      </c>
      <c r="J19" s="12">
        <v>9265263</v>
      </c>
      <c r="K19" s="12">
        <f t="shared" si="4"/>
        <v>164359</v>
      </c>
      <c r="L19" s="12">
        <f t="shared" si="4"/>
        <v>20249324</v>
      </c>
      <c r="M19" s="12">
        <f t="shared" si="4"/>
        <v>8781384</v>
      </c>
      <c r="N19" s="12">
        <f t="shared" si="4"/>
        <v>1696483</v>
      </c>
      <c r="O19" s="12">
        <f t="shared" si="4"/>
        <v>6617011</v>
      </c>
      <c r="P19" s="12">
        <f t="shared" si="4"/>
        <v>6887000</v>
      </c>
      <c r="Q19" s="12">
        <f t="shared" si="4"/>
        <v>14198492</v>
      </c>
      <c r="R19" s="12">
        <f t="shared" si="4"/>
        <v>9618002</v>
      </c>
      <c r="S19" s="12">
        <f t="shared" si="4"/>
        <v>16660132</v>
      </c>
      <c r="T19" s="12">
        <f t="shared" si="4"/>
        <v>0</v>
      </c>
      <c r="U19" s="12">
        <f t="shared" si="4"/>
        <v>1200000</v>
      </c>
      <c r="V19" s="12">
        <f t="shared" si="4"/>
        <v>2700000</v>
      </c>
      <c r="W19" s="12">
        <f t="shared" si="3"/>
        <v>7270261</v>
      </c>
      <c r="X19" s="12">
        <f t="shared" si="3"/>
        <v>11986537</v>
      </c>
      <c r="Y19" s="12">
        <f t="shared" si="3"/>
        <v>22971305</v>
      </c>
      <c r="Z19" s="12">
        <f t="shared" si="3"/>
        <v>21486726</v>
      </c>
      <c r="AA19" s="12">
        <f t="shared" si="3"/>
        <v>40077532</v>
      </c>
      <c r="AB19" s="12">
        <v>55042956</v>
      </c>
      <c r="AC19" s="12">
        <v>16720551</v>
      </c>
      <c r="AD19" s="12">
        <v>11454447</v>
      </c>
      <c r="AE19" s="12">
        <v>78875238</v>
      </c>
      <c r="AF19" s="12">
        <v>18391696</v>
      </c>
      <c r="AG19" s="12">
        <v>26719943</v>
      </c>
      <c r="AH19" s="12">
        <v>130691839</v>
      </c>
      <c r="AI19" s="13">
        <v>0.15502429675006812</v>
      </c>
      <c r="AJ19" s="13">
        <v>3.8911720732338391</v>
      </c>
    </row>
    <row r="20" spans="1:36" ht="10.5" customHeight="1" x14ac:dyDescent="0.2">
      <c r="A20" s="11"/>
      <c r="B20" s="11"/>
      <c r="C20" s="11"/>
      <c r="D20" s="11" t="s">
        <v>48</v>
      </c>
      <c r="E20" s="11"/>
      <c r="F20" s="2"/>
      <c r="G20" s="12">
        <v>9666805</v>
      </c>
      <c r="H20" s="12">
        <v>7645252</v>
      </c>
      <c r="I20" s="12">
        <v>4693849</v>
      </c>
      <c r="J20" s="12">
        <v>4394825</v>
      </c>
      <c r="K20" s="12">
        <f t="shared" si="4"/>
        <v>10401893</v>
      </c>
      <c r="L20" s="12">
        <f t="shared" si="4"/>
        <v>6367119</v>
      </c>
      <c r="M20" s="12">
        <f t="shared" si="4"/>
        <v>6213722</v>
      </c>
      <c r="N20" s="12">
        <f t="shared" si="4"/>
        <v>7486180</v>
      </c>
      <c r="O20" s="12">
        <f t="shared" si="4"/>
        <v>10367483</v>
      </c>
      <c r="P20" s="12">
        <f t="shared" si="4"/>
        <v>11203389</v>
      </c>
      <c r="Q20" s="12">
        <f t="shared" si="4"/>
        <v>7397773</v>
      </c>
      <c r="R20" s="12">
        <f t="shared" si="4"/>
        <v>9357583</v>
      </c>
      <c r="S20" s="12">
        <f t="shared" si="4"/>
        <v>8875593</v>
      </c>
      <c r="T20" s="12">
        <f t="shared" si="4"/>
        <v>11502664</v>
      </c>
      <c r="U20" s="12">
        <f t="shared" si="4"/>
        <v>12598417</v>
      </c>
      <c r="V20" s="12">
        <f t="shared" si="4"/>
        <v>14605287</v>
      </c>
      <c r="W20" s="12">
        <f t="shared" si="3"/>
        <v>12875302.779999999</v>
      </c>
      <c r="X20" s="12">
        <f t="shared" si="3"/>
        <v>12591478</v>
      </c>
      <c r="Y20" s="12">
        <f t="shared" si="3"/>
        <v>11573474</v>
      </c>
      <c r="Z20" s="12">
        <f t="shared" si="3"/>
        <v>8540508</v>
      </c>
      <c r="AA20" s="12">
        <f t="shared" si="3"/>
        <v>10936642</v>
      </c>
      <c r="AB20" s="12">
        <v>10564894</v>
      </c>
      <c r="AC20" s="12">
        <v>10415557</v>
      </c>
      <c r="AD20" s="12">
        <v>9060473</v>
      </c>
      <c r="AE20" s="12">
        <v>12408924</v>
      </c>
      <c r="AF20" s="12">
        <v>11204470</v>
      </c>
      <c r="AG20" s="12">
        <v>13770047</v>
      </c>
      <c r="AH20" s="12">
        <v>11834416</v>
      </c>
      <c r="AI20" s="13">
        <v>1.9092521460821077E-2</v>
      </c>
      <c r="AJ20" s="13">
        <v>-0.140568220282763</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67624044</v>
      </c>
      <c r="H22" s="12">
        <v>69861846</v>
      </c>
      <c r="I22" s="12">
        <v>67019992</v>
      </c>
      <c r="J22" s="12">
        <v>77720720</v>
      </c>
      <c r="K22" s="12">
        <f t="shared" ref="K22:AA32" si="5">SUM(K79,K136,K193)</f>
        <v>82394901</v>
      </c>
      <c r="L22" s="12">
        <f t="shared" si="5"/>
        <v>95307521</v>
      </c>
      <c r="M22" s="12">
        <f t="shared" si="5"/>
        <v>87765695</v>
      </c>
      <c r="N22" s="12">
        <f t="shared" si="5"/>
        <v>96807350</v>
      </c>
      <c r="O22" s="12">
        <f t="shared" si="5"/>
        <v>119994911.31999999</v>
      </c>
      <c r="P22" s="12">
        <f t="shared" si="5"/>
        <v>99930092</v>
      </c>
      <c r="Q22" s="12">
        <f t="shared" si="5"/>
        <v>100301564.25</v>
      </c>
      <c r="R22" s="12">
        <f t="shared" si="5"/>
        <v>109000542.08</v>
      </c>
      <c r="S22" s="12">
        <f t="shared" si="5"/>
        <v>107320044.77</v>
      </c>
      <c r="T22" s="12">
        <f t="shared" si="5"/>
        <v>115500903.43000001</v>
      </c>
      <c r="U22" s="12">
        <f t="shared" si="5"/>
        <v>127648937.28999999</v>
      </c>
      <c r="V22" s="12">
        <f t="shared" si="5"/>
        <v>146385925.58000001</v>
      </c>
      <c r="W22" s="12">
        <f t="shared" si="5"/>
        <v>141084639.25999999</v>
      </c>
      <c r="X22" s="12">
        <f t="shared" si="5"/>
        <v>131633817.37</v>
      </c>
      <c r="Y22" s="12">
        <f t="shared" si="5"/>
        <v>123891076.83974543</v>
      </c>
      <c r="Z22" s="12">
        <f t="shared" si="5"/>
        <v>131714749.47350086</v>
      </c>
      <c r="AA22" s="12">
        <f t="shared" si="5"/>
        <v>139134769.74000001</v>
      </c>
      <c r="AB22" s="12">
        <v>142112223</v>
      </c>
      <c r="AC22" s="12">
        <v>153707270</v>
      </c>
      <c r="AD22" s="12">
        <v>151040732</v>
      </c>
      <c r="AE22" s="12">
        <v>164098225</v>
      </c>
      <c r="AF22" s="12">
        <v>174423530</v>
      </c>
      <c r="AG22" s="12">
        <v>174185692</v>
      </c>
      <c r="AH22" s="12">
        <v>175528699</v>
      </c>
      <c r="AI22" s="13">
        <v>3.5824351644402341E-2</v>
      </c>
      <c r="AJ22" s="13">
        <v>7.7102027415661672E-3</v>
      </c>
    </row>
    <row r="23" spans="1:36" ht="10.5" customHeight="1" x14ac:dyDescent="0.2">
      <c r="A23" s="11"/>
      <c r="B23" s="11"/>
      <c r="C23" s="11" t="s">
        <v>50</v>
      </c>
      <c r="D23" s="11"/>
      <c r="E23" s="11"/>
      <c r="F23" s="2"/>
      <c r="G23" s="12">
        <v>0</v>
      </c>
      <c r="H23" s="12">
        <v>0</v>
      </c>
      <c r="I23" s="12">
        <v>0</v>
      </c>
      <c r="J23" s="12">
        <v>4521946</v>
      </c>
      <c r="K23" s="12">
        <f t="shared" si="5"/>
        <v>4743399</v>
      </c>
      <c r="L23" s="12">
        <f t="shared" si="5"/>
        <v>5018969</v>
      </c>
      <c r="M23" s="12">
        <f t="shared" si="5"/>
        <v>5356859</v>
      </c>
      <c r="N23" s="12">
        <f t="shared" si="5"/>
        <v>5619726</v>
      </c>
      <c r="O23" s="12">
        <f t="shared" si="5"/>
        <v>6130840</v>
      </c>
      <c r="P23" s="12">
        <f t="shared" si="5"/>
        <v>5953646</v>
      </c>
      <c r="Q23" s="12">
        <f t="shared" si="5"/>
        <v>5908350</v>
      </c>
      <c r="R23" s="12">
        <f t="shared" si="5"/>
        <v>5908349</v>
      </c>
      <c r="S23" s="12">
        <f t="shared" si="5"/>
        <v>5908348</v>
      </c>
      <c r="T23" s="12">
        <f t="shared" si="5"/>
        <v>5908349</v>
      </c>
      <c r="U23" s="12">
        <f t="shared" si="5"/>
        <v>5908349</v>
      </c>
      <c r="V23" s="12">
        <f t="shared" si="5"/>
        <v>5908349</v>
      </c>
      <c r="W23" s="12">
        <f t="shared" si="5"/>
        <v>5908349</v>
      </c>
      <c r="X23" s="12">
        <f t="shared" si="5"/>
        <v>5908349</v>
      </c>
      <c r="Y23" s="12">
        <f t="shared" si="5"/>
        <v>5908349</v>
      </c>
      <c r="Z23" s="12">
        <f t="shared" si="5"/>
        <v>5908349</v>
      </c>
      <c r="AA23" s="12">
        <f t="shared" si="5"/>
        <v>5908349</v>
      </c>
      <c r="AB23" s="12">
        <v>5908348</v>
      </c>
      <c r="AC23" s="12">
        <v>5908349</v>
      </c>
      <c r="AD23" s="12">
        <v>5908349</v>
      </c>
      <c r="AE23" s="12">
        <v>5908349</v>
      </c>
      <c r="AF23" s="12">
        <v>5979831</v>
      </c>
      <c r="AG23" s="12">
        <v>5983885</v>
      </c>
      <c r="AH23" s="12">
        <v>5908349</v>
      </c>
      <c r="AI23" s="13">
        <v>2.8208672731011575E-8</v>
      </c>
      <c r="AJ23" s="13">
        <v>-1.2623237244699723E-2</v>
      </c>
    </row>
    <row r="24" spans="1:36" ht="10.5" customHeight="1" x14ac:dyDescent="0.2">
      <c r="A24" s="11"/>
      <c r="B24" s="11"/>
      <c r="C24" s="11" t="s">
        <v>51</v>
      </c>
      <c r="D24" s="11"/>
      <c r="E24" s="11"/>
      <c r="F24" s="2"/>
      <c r="G24" s="12">
        <v>368445</v>
      </c>
      <c r="H24" s="12">
        <v>396041</v>
      </c>
      <c r="I24" s="12">
        <v>520777</v>
      </c>
      <c r="J24" s="12">
        <v>1081819</v>
      </c>
      <c r="K24" s="12">
        <f t="shared" si="5"/>
        <v>896494</v>
      </c>
      <c r="L24" s="12">
        <f t="shared" si="5"/>
        <v>1198440</v>
      </c>
      <c r="M24" s="12">
        <f t="shared" si="5"/>
        <v>1270890</v>
      </c>
      <c r="N24" s="12">
        <f t="shared" si="5"/>
        <v>1273738</v>
      </c>
      <c r="O24" s="12">
        <f t="shared" si="5"/>
        <v>2754457.02</v>
      </c>
      <c r="P24" s="12">
        <f t="shared" si="5"/>
        <v>3128259</v>
      </c>
      <c r="Q24" s="12">
        <f t="shared" si="5"/>
        <v>3547433.31</v>
      </c>
      <c r="R24" s="12">
        <f t="shared" si="5"/>
        <v>3814401.4</v>
      </c>
      <c r="S24" s="12">
        <f t="shared" si="5"/>
        <v>3839751.91</v>
      </c>
      <c r="T24" s="12">
        <f t="shared" si="5"/>
        <v>4061601.04</v>
      </c>
      <c r="U24" s="12">
        <f t="shared" si="5"/>
        <v>4565281.18</v>
      </c>
      <c r="V24" s="12">
        <f t="shared" si="5"/>
        <v>4515397.18</v>
      </c>
      <c r="W24" s="12">
        <f t="shared" si="5"/>
        <v>4522523.6100000003</v>
      </c>
      <c r="X24" s="12">
        <f t="shared" si="5"/>
        <v>4801028.34</v>
      </c>
      <c r="Y24" s="12">
        <f t="shared" si="5"/>
        <v>4895230.7699999996</v>
      </c>
      <c r="Z24" s="12">
        <f t="shared" si="5"/>
        <v>4893392.29</v>
      </c>
      <c r="AA24" s="12">
        <f t="shared" si="5"/>
        <v>5047970.92</v>
      </c>
      <c r="AB24" s="12">
        <v>5125659</v>
      </c>
      <c r="AC24" s="12">
        <v>4919826</v>
      </c>
      <c r="AD24" s="12">
        <v>5096114</v>
      </c>
      <c r="AE24" s="12">
        <v>5140611</v>
      </c>
      <c r="AF24" s="12">
        <v>5213411</v>
      </c>
      <c r="AG24" s="12">
        <v>5195893</v>
      </c>
      <c r="AH24" s="12">
        <v>5442347</v>
      </c>
      <c r="AI24" s="13">
        <v>1.0041968797229517E-2</v>
      </c>
      <c r="AJ24" s="13">
        <v>4.7432462523766365E-2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13210069</v>
      </c>
      <c r="W25" s="12">
        <f t="shared" si="5"/>
        <v>14008937</v>
      </c>
      <c r="X25" s="12">
        <f t="shared" si="5"/>
        <v>15112894</v>
      </c>
      <c r="Y25" s="12">
        <f t="shared" si="5"/>
        <v>15391486.589745434</v>
      </c>
      <c r="Z25" s="12">
        <f t="shared" si="5"/>
        <v>16008924.983500876</v>
      </c>
      <c r="AA25" s="12">
        <f t="shared" si="5"/>
        <v>16925525</v>
      </c>
      <c r="AB25" s="12">
        <v>17550369</v>
      </c>
      <c r="AC25" s="12">
        <v>18192356</v>
      </c>
      <c r="AD25" s="12">
        <v>18864377</v>
      </c>
      <c r="AE25" s="12">
        <v>19183785</v>
      </c>
      <c r="AF25" s="12">
        <v>19640798</v>
      </c>
      <c r="AG25" s="12">
        <v>20516073</v>
      </c>
      <c r="AH25" s="12">
        <v>21306493</v>
      </c>
      <c r="AI25" s="13">
        <v>3.2850870665126708E-2</v>
      </c>
      <c r="AJ25" s="13">
        <v>3.8526866228249433E-2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9789</v>
      </c>
      <c r="AG26" s="12">
        <v>0</v>
      </c>
      <c r="AH26" s="12">
        <v>0</v>
      </c>
      <c r="AI26" s="13" t="s">
        <v>246</v>
      </c>
      <c r="AJ26" s="13" t="s">
        <v>246</v>
      </c>
    </row>
    <row r="27" spans="1:36" ht="10.5" customHeight="1" x14ac:dyDescent="0.2">
      <c r="A27" s="11"/>
      <c r="B27" s="11"/>
      <c r="C27" s="11" t="s">
        <v>54</v>
      </c>
      <c r="D27" s="11"/>
      <c r="E27" s="11"/>
      <c r="F27" s="2"/>
      <c r="G27" s="12">
        <v>5628686</v>
      </c>
      <c r="H27" s="12">
        <v>6189310</v>
      </c>
      <c r="I27" s="12">
        <v>6381457</v>
      </c>
      <c r="J27" s="12">
        <v>8057972</v>
      </c>
      <c r="K27" s="12">
        <f t="shared" si="5"/>
        <v>8276374</v>
      </c>
      <c r="L27" s="12">
        <f t="shared" si="5"/>
        <v>8721778</v>
      </c>
      <c r="M27" s="12">
        <f t="shared" si="5"/>
        <v>9297135</v>
      </c>
      <c r="N27" s="12">
        <f t="shared" si="5"/>
        <v>9545974</v>
      </c>
      <c r="O27" s="12">
        <f t="shared" si="5"/>
        <v>9746984.3200000003</v>
      </c>
      <c r="P27" s="12">
        <f t="shared" si="5"/>
        <v>5378138</v>
      </c>
      <c r="Q27" s="12">
        <f t="shared" si="5"/>
        <v>5369571.79</v>
      </c>
      <c r="R27" s="12">
        <f t="shared" si="5"/>
        <v>9565306.1799999997</v>
      </c>
      <c r="S27" s="12">
        <f t="shared" si="5"/>
        <v>9852404.370000001</v>
      </c>
      <c r="T27" s="12">
        <f t="shared" si="5"/>
        <v>10123739.560000001</v>
      </c>
      <c r="U27" s="12">
        <f t="shared" si="5"/>
        <v>11060141.35</v>
      </c>
      <c r="V27" s="12">
        <f t="shared" si="5"/>
        <v>11467382.310000001</v>
      </c>
      <c r="W27" s="12">
        <f t="shared" si="5"/>
        <v>11043331.98</v>
      </c>
      <c r="X27" s="12">
        <f t="shared" si="5"/>
        <v>9735585.3900000006</v>
      </c>
      <c r="Y27" s="12">
        <f t="shared" si="5"/>
        <v>8658982.6600000001</v>
      </c>
      <c r="Z27" s="12">
        <f t="shared" si="5"/>
        <v>8202234.0499999998</v>
      </c>
      <c r="AA27" s="12">
        <f t="shared" si="5"/>
        <v>9290590.0199999996</v>
      </c>
      <c r="AB27" s="12">
        <v>9416965</v>
      </c>
      <c r="AC27" s="12">
        <v>9429576</v>
      </c>
      <c r="AD27" s="12">
        <v>9599644</v>
      </c>
      <c r="AE27" s="12">
        <v>10087931</v>
      </c>
      <c r="AF27" s="12">
        <v>9959525</v>
      </c>
      <c r="AG27" s="12">
        <v>10177983</v>
      </c>
      <c r="AH27" s="12">
        <v>10318135</v>
      </c>
      <c r="AI27" s="13">
        <v>1.5348289641979207E-2</v>
      </c>
      <c r="AJ27" s="13">
        <v>1.3770115355861765E-2</v>
      </c>
    </row>
    <row r="28" spans="1:36" ht="10.5" customHeight="1" x14ac:dyDescent="0.2">
      <c r="A28" s="11"/>
      <c r="B28" s="14"/>
      <c r="C28" s="11" t="s">
        <v>55</v>
      </c>
      <c r="E28" s="11"/>
      <c r="F28" s="2"/>
      <c r="G28" s="12">
        <v>0</v>
      </c>
      <c r="H28" s="12">
        <v>0</v>
      </c>
      <c r="I28" s="12">
        <v>0</v>
      </c>
      <c r="J28" s="12">
        <v>0</v>
      </c>
      <c r="K28" s="12">
        <f t="shared" si="5"/>
        <v>0</v>
      </c>
      <c r="L28" s="12">
        <f t="shared" si="5"/>
        <v>358343</v>
      </c>
      <c r="M28" s="12">
        <f t="shared" si="5"/>
        <v>789845</v>
      </c>
      <c r="N28" s="12">
        <f t="shared" si="5"/>
        <v>1226986</v>
      </c>
      <c r="O28" s="12">
        <f t="shared" si="5"/>
        <v>888910.98</v>
      </c>
      <c r="P28" s="12">
        <f t="shared" si="5"/>
        <v>1836626</v>
      </c>
      <c r="Q28" s="12">
        <f t="shared" si="5"/>
        <v>2372303.15</v>
      </c>
      <c r="R28" s="12">
        <f t="shared" si="5"/>
        <v>3107353.5</v>
      </c>
      <c r="S28" s="12">
        <f t="shared" si="5"/>
        <v>2452453.4900000002</v>
      </c>
      <c r="T28" s="12">
        <f t="shared" si="5"/>
        <v>3278544.83</v>
      </c>
      <c r="U28" s="12">
        <f t="shared" si="5"/>
        <v>3672438.76</v>
      </c>
      <c r="V28" s="12">
        <f t="shared" si="5"/>
        <v>3563351.09</v>
      </c>
      <c r="W28" s="12">
        <f t="shared" si="5"/>
        <v>3721537.67</v>
      </c>
      <c r="X28" s="12">
        <f t="shared" si="5"/>
        <v>3857712.6399999997</v>
      </c>
      <c r="Y28" s="12">
        <f t="shared" si="5"/>
        <v>3916255.8200000003</v>
      </c>
      <c r="Z28" s="12">
        <f t="shared" si="5"/>
        <v>3853299.15</v>
      </c>
      <c r="AA28" s="12">
        <f t="shared" si="5"/>
        <v>3878829.8</v>
      </c>
      <c r="AB28" s="12">
        <v>3799633</v>
      </c>
      <c r="AC28" s="12">
        <v>3850721</v>
      </c>
      <c r="AD28" s="12">
        <v>3927042</v>
      </c>
      <c r="AE28" s="12">
        <v>3955652</v>
      </c>
      <c r="AF28" s="12">
        <v>3981192</v>
      </c>
      <c r="AG28" s="12">
        <v>4062334</v>
      </c>
      <c r="AH28" s="12">
        <v>4407367</v>
      </c>
      <c r="AI28" s="13">
        <v>2.5037122812756385E-2</v>
      </c>
      <c r="AJ28" s="13">
        <v>8.4934670561307865E-2</v>
      </c>
    </row>
    <row r="29" spans="1:36" ht="10.5" customHeight="1" x14ac:dyDescent="0.2">
      <c r="A29" s="11"/>
      <c r="B29" s="11"/>
      <c r="C29" s="11" t="s">
        <v>56</v>
      </c>
      <c r="D29" s="11"/>
      <c r="E29" s="11"/>
      <c r="F29" s="2"/>
      <c r="G29" s="12">
        <v>18340464</v>
      </c>
      <c r="H29" s="12">
        <v>19287634</v>
      </c>
      <c r="I29" s="12">
        <v>13799136</v>
      </c>
      <c r="J29" s="12">
        <v>14522510</v>
      </c>
      <c r="K29" s="12">
        <f t="shared" si="5"/>
        <v>18158124</v>
      </c>
      <c r="L29" s="12">
        <f t="shared" si="5"/>
        <v>28051441</v>
      </c>
      <c r="M29" s="12">
        <f t="shared" si="5"/>
        <v>17485837</v>
      </c>
      <c r="N29" s="12">
        <f t="shared" si="5"/>
        <v>24071322</v>
      </c>
      <c r="O29" s="12">
        <f t="shared" si="5"/>
        <v>42686591</v>
      </c>
      <c r="P29" s="12">
        <f t="shared" si="5"/>
        <v>29680926</v>
      </c>
      <c r="Q29" s="12">
        <f t="shared" si="5"/>
        <v>28665717</v>
      </c>
      <c r="R29" s="12">
        <f t="shared" si="5"/>
        <v>31786440</v>
      </c>
      <c r="S29" s="12">
        <f t="shared" si="5"/>
        <v>25456657</v>
      </c>
      <c r="T29" s="12">
        <f t="shared" si="5"/>
        <v>22043384</v>
      </c>
      <c r="U29" s="12">
        <f t="shared" si="5"/>
        <v>28573531</v>
      </c>
      <c r="V29" s="12">
        <f t="shared" si="5"/>
        <v>29602650</v>
      </c>
      <c r="W29" s="12">
        <f t="shared" si="5"/>
        <v>32699866</v>
      </c>
      <c r="X29" s="12">
        <f t="shared" si="5"/>
        <v>33711271</v>
      </c>
      <c r="Y29" s="12">
        <f t="shared" si="5"/>
        <v>28535910</v>
      </c>
      <c r="Z29" s="12">
        <f t="shared" si="5"/>
        <v>31594454</v>
      </c>
      <c r="AA29" s="12">
        <f t="shared" si="5"/>
        <v>31702918</v>
      </c>
      <c r="AB29" s="12">
        <v>33395711</v>
      </c>
      <c r="AC29" s="12">
        <v>38213271</v>
      </c>
      <c r="AD29" s="12">
        <v>37442214</v>
      </c>
      <c r="AE29" s="12">
        <v>40842824</v>
      </c>
      <c r="AF29" s="12">
        <v>46216643</v>
      </c>
      <c r="AG29" s="12">
        <v>46999824</v>
      </c>
      <c r="AH29" s="12">
        <v>48759587</v>
      </c>
      <c r="AI29" s="13">
        <v>6.5111042863964519E-2</v>
      </c>
      <c r="AJ29" s="13">
        <v>3.7441906165435856E-2</v>
      </c>
    </row>
    <row r="30" spans="1:36" ht="10.5" customHeight="1" x14ac:dyDescent="0.2">
      <c r="A30" s="11"/>
      <c r="B30" s="11"/>
      <c r="C30" s="11" t="s">
        <v>57</v>
      </c>
      <c r="D30" s="11"/>
      <c r="E30" s="11"/>
      <c r="F30" s="2"/>
      <c r="G30" s="12">
        <v>33688817</v>
      </c>
      <c r="H30" s="12">
        <v>33870803</v>
      </c>
      <c r="I30" s="12">
        <v>34703582</v>
      </c>
      <c r="J30" s="12">
        <v>35697675</v>
      </c>
      <c r="K30" s="12">
        <f t="shared" si="5"/>
        <v>36763241</v>
      </c>
      <c r="L30" s="12">
        <f t="shared" si="5"/>
        <v>37694561</v>
      </c>
      <c r="M30" s="12">
        <f t="shared" si="5"/>
        <v>38643226</v>
      </c>
      <c r="N30" s="12">
        <f t="shared" si="5"/>
        <v>39405282</v>
      </c>
      <c r="O30" s="12">
        <f t="shared" si="5"/>
        <v>39956822</v>
      </c>
      <c r="P30" s="12">
        <f t="shared" si="5"/>
        <v>37029977</v>
      </c>
      <c r="Q30" s="12">
        <f t="shared" si="5"/>
        <v>35916411</v>
      </c>
      <c r="R30" s="12">
        <f t="shared" si="5"/>
        <v>36223601</v>
      </c>
      <c r="S30" s="12">
        <f t="shared" si="5"/>
        <v>38813103</v>
      </c>
      <c r="T30" s="12">
        <f t="shared" si="5"/>
        <v>49928056</v>
      </c>
      <c r="U30" s="12">
        <f t="shared" si="5"/>
        <v>51909159</v>
      </c>
      <c r="V30" s="12">
        <f t="shared" si="5"/>
        <v>54357297</v>
      </c>
      <c r="W30" s="12">
        <f t="shared" si="5"/>
        <v>49691651</v>
      </c>
      <c r="X30" s="12">
        <f t="shared" si="5"/>
        <v>41134634</v>
      </c>
      <c r="Y30" s="12">
        <f t="shared" si="5"/>
        <v>36720381</v>
      </c>
      <c r="Z30" s="12">
        <f t="shared" si="5"/>
        <v>42424971</v>
      </c>
      <c r="AA30" s="12">
        <f t="shared" si="5"/>
        <v>45791317</v>
      </c>
      <c r="AB30" s="12">
        <v>48175832</v>
      </c>
      <c r="AC30" s="12">
        <v>53892371</v>
      </c>
      <c r="AD30" s="12">
        <v>55406794</v>
      </c>
      <c r="AE30" s="12">
        <v>60317751</v>
      </c>
      <c r="AF30" s="12">
        <v>62549738</v>
      </c>
      <c r="AG30" s="12">
        <v>60486106</v>
      </c>
      <c r="AH30" s="12">
        <v>58099504</v>
      </c>
      <c r="AI30" s="13">
        <v>3.1708955117720317E-2</v>
      </c>
      <c r="AJ30" s="13">
        <v>-3.945702836284419E-2</v>
      </c>
    </row>
    <row r="31" spans="1:36" ht="10.5" customHeight="1" x14ac:dyDescent="0.2">
      <c r="A31" s="11"/>
      <c r="B31" s="11"/>
      <c r="C31" s="11" t="s">
        <v>58</v>
      </c>
      <c r="D31" s="11"/>
      <c r="E31" s="11"/>
      <c r="F31" s="2"/>
      <c r="G31" s="12">
        <v>9597632</v>
      </c>
      <c r="H31" s="12">
        <v>10118058</v>
      </c>
      <c r="I31" s="12">
        <v>11615040</v>
      </c>
      <c r="J31" s="12">
        <v>13838798</v>
      </c>
      <c r="K31" s="12">
        <f t="shared" si="5"/>
        <v>13557269</v>
      </c>
      <c r="L31" s="12">
        <f t="shared" si="5"/>
        <v>14263989</v>
      </c>
      <c r="M31" s="12">
        <f t="shared" si="5"/>
        <v>14921903</v>
      </c>
      <c r="N31" s="12">
        <f t="shared" si="5"/>
        <v>15664322</v>
      </c>
      <c r="O31" s="12">
        <f t="shared" si="5"/>
        <v>17830306</v>
      </c>
      <c r="P31" s="12">
        <f t="shared" si="5"/>
        <v>16922520</v>
      </c>
      <c r="Q31" s="12">
        <f t="shared" si="5"/>
        <v>15935629</v>
      </c>
      <c r="R31" s="12">
        <f t="shared" si="5"/>
        <v>16492893</v>
      </c>
      <c r="S31" s="12">
        <f t="shared" si="5"/>
        <v>17714947</v>
      </c>
      <c r="T31" s="12">
        <f t="shared" si="5"/>
        <v>18363394</v>
      </c>
      <c r="U31" s="12">
        <f t="shared" si="5"/>
        <v>20194943</v>
      </c>
      <c r="V31" s="12">
        <f t="shared" si="5"/>
        <v>22266751</v>
      </c>
      <c r="W31" s="12">
        <f t="shared" si="5"/>
        <v>18120675</v>
      </c>
      <c r="X31" s="12">
        <f t="shared" si="5"/>
        <v>15668397</v>
      </c>
      <c r="Y31" s="12">
        <f t="shared" si="5"/>
        <v>17929085</v>
      </c>
      <c r="Z31" s="12">
        <f t="shared" si="5"/>
        <v>17285872</v>
      </c>
      <c r="AA31" s="12">
        <f t="shared" si="5"/>
        <v>19129290</v>
      </c>
      <c r="AB31" s="12">
        <v>17583142</v>
      </c>
      <c r="AC31" s="12">
        <v>17778457</v>
      </c>
      <c r="AD31" s="12">
        <v>13780451</v>
      </c>
      <c r="AE31" s="12">
        <v>17631507</v>
      </c>
      <c r="AF31" s="12">
        <v>20039125</v>
      </c>
      <c r="AG31" s="12">
        <v>20305431</v>
      </c>
      <c r="AH31" s="12">
        <v>20933841</v>
      </c>
      <c r="AI31" s="13">
        <v>2.9497760681704399E-2</v>
      </c>
      <c r="AJ31" s="13">
        <v>3.0947877934725938E-2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2586149</v>
      </c>
      <c r="R32" s="12">
        <f t="shared" si="5"/>
        <v>2102198</v>
      </c>
      <c r="S32" s="12">
        <f t="shared" si="5"/>
        <v>3282380</v>
      </c>
      <c r="T32" s="12">
        <f t="shared" si="5"/>
        <v>1793835</v>
      </c>
      <c r="U32" s="12">
        <f t="shared" si="5"/>
        <v>1765094</v>
      </c>
      <c r="V32" s="12">
        <f t="shared" si="5"/>
        <v>1494679</v>
      </c>
      <c r="W32" s="12">
        <f t="shared" si="5"/>
        <v>1367768</v>
      </c>
      <c r="X32" s="12">
        <f t="shared" si="5"/>
        <v>1703946</v>
      </c>
      <c r="Y32" s="12">
        <f t="shared" si="5"/>
        <v>1935396</v>
      </c>
      <c r="Z32" s="12">
        <f t="shared" ref="Z32:AA32" si="6">SUM(Z89,Z146,Z203)</f>
        <v>1543253</v>
      </c>
      <c r="AA32" s="12">
        <f t="shared" si="6"/>
        <v>1459980</v>
      </c>
      <c r="AB32" s="12">
        <v>1156564</v>
      </c>
      <c r="AC32" s="12">
        <v>1522343</v>
      </c>
      <c r="AD32" s="12">
        <v>1015747</v>
      </c>
      <c r="AE32" s="12">
        <v>1029815</v>
      </c>
      <c r="AF32" s="12">
        <v>833478</v>
      </c>
      <c r="AG32" s="12">
        <v>458163</v>
      </c>
      <c r="AH32" s="12">
        <v>353076</v>
      </c>
      <c r="AI32" s="13">
        <v>-0.17942851459846076</v>
      </c>
      <c r="AJ32" s="13">
        <v>-0.22936596800701933</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19453429</v>
      </c>
      <c r="H34" s="12">
        <v>16981681</v>
      </c>
      <c r="I34" s="12">
        <v>17763542</v>
      </c>
      <c r="J34" s="12">
        <v>16700858</v>
      </c>
      <c r="K34" s="12">
        <f t="shared" ref="K34:AA34" si="7">SUM(K91,K147,K204)</f>
        <v>20207800</v>
      </c>
      <c r="L34" s="12">
        <f t="shared" si="7"/>
        <v>18048129</v>
      </c>
      <c r="M34" s="12">
        <f t="shared" si="7"/>
        <v>17554216</v>
      </c>
      <c r="N34" s="12">
        <f t="shared" si="7"/>
        <v>18934887</v>
      </c>
      <c r="O34" s="12">
        <f t="shared" si="7"/>
        <v>20025494</v>
      </c>
      <c r="P34" s="12">
        <f t="shared" si="7"/>
        <v>26200983</v>
      </c>
      <c r="Q34" s="12">
        <f t="shared" si="7"/>
        <v>27208308</v>
      </c>
      <c r="R34" s="12">
        <f t="shared" si="7"/>
        <v>30578291</v>
      </c>
      <c r="S34" s="12">
        <f t="shared" si="7"/>
        <v>29080960</v>
      </c>
      <c r="T34" s="12">
        <f t="shared" si="7"/>
        <v>30840110</v>
      </c>
      <c r="U34" s="12">
        <f t="shared" si="7"/>
        <v>31454564</v>
      </c>
      <c r="V34" s="12">
        <f t="shared" si="7"/>
        <v>35153101.469999999</v>
      </c>
      <c r="W34" s="12">
        <f t="shared" si="7"/>
        <v>35919424</v>
      </c>
      <c r="X34" s="12">
        <f t="shared" si="7"/>
        <v>55900327</v>
      </c>
      <c r="Y34" s="12">
        <f t="shared" si="7"/>
        <v>43303327</v>
      </c>
      <c r="Z34" s="12">
        <f t="shared" si="7"/>
        <v>34939833</v>
      </c>
      <c r="AA34" s="12">
        <f t="shared" si="7"/>
        <v>34097611</v>
      </c>
      <c r="AB34" s="12">
        <v>31663690</v>
      </c>
      <c r="AC34" s="12">
        <v>31167454</v>
      </c>
      <c r="AD34" s="12">
        <v>31432574</v>
      </c>
      <c r="AE34" s="12">
        <v>29132834</v>
      </c>
      <c r="AF34" s="12">
        <v>31661319</v>
      </c>
      <c r="AG34" s="12">
        <v>34092127</v>
      </c>
      <c r="AH34" s="12">
        <v>35948251</v>
      </c>
      <c r="AI34" s="13">
        <v>2.1376920396011467E-2</v>
      </c>
      <c r="AJ34" s="13">
        <v>5.4444358957128139E-2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2423837</v>
      </c>
      <c r="H36" s="12">
        <v>2544177</v>
      </c>
      <c r="I36" s="12">
        <v>1162252</v>
      </c>
      <c r="J36" s="12">
        <v>1086754</v>
      </c>
      <c r="K36" s="12">
        <f t="shared" ref="K36:AA36" si="8">SUM(K93,K149,K206)</f>
        <v>53098</v>
      </c>
      <c r="L36" s="12">
        <f t="shared" si="8"/>
        <v>89036</v>
      </c>
      <c r="M36" s="12">
        <f t="shared" si="8"/>
        <v>186627</v>
      </c>
      <c r="N36" s="12">
        <f t="shared" si="8"/>
        <v>128145</v>
      </c>
      <c r="O36" s="12">
        <f t="shared" si="8"/>
        <v>145684</v>
      </c>
      <c r="P36" s="12">
        <f t="shared" si="8"/>
        <v>387376</v>
      </c>
      <c r="Q36" s="12">
        <f t="shared" si="8"/>
        <v>278638</v>
      </c>
      <c r="R36" s="12">
        <f t="shared" si="8"/>
        <v>369073</v>
      </c>
      <c r="S36" s="12">
        <f t="shared" si="8"/>
        <v>472768</v>
      </c>
      <c r="T36" s="12">
        <f t="shared" si="8"/>
        <v>5303554</v>
      </c>
      <c r="U36" s="12">
        <f t="shared" si="8"/>
        <v>7188117</v>
      </c>
      <c r="V36" s="12">
        <f t="shared" si="8"/>
        <v>5111499.84</v>
      </c>
      <c r="W36" s="12">
        <f t="shared" si="8"/>
        <v>6580085.1200000001</v>
      </c>
      <c r="X36" s="12">
        <f t="shared" si="8"/>
        <v>10445899</v>
      </c>
      <c r="Y36" s="12">
        <f t="shared" si="8"/>
        <v>6621157</v>
      </c>
      <c r="Z36" s="12">
        <f t="shared" si="8"/>
        <v>5984023</v>
      </c>
      <c r="AA36" s="12">
        <f t="shared" si="8"/>
        <v>6023131</v>
      </c>
      <c r="AB36" s="12">
        <v>7686248</v>
      </c>
      <c r="AC36" s="12">
        <v>8617021</v>
      </c>
      <c r="AD36" s="12">
        <v>10111074</v>
      </c>
      <c r="AE36" s="12">
        <v>12579888</v>
      </c>
      <c r="AF36" s="12">
        <v>12236945</v>
      </c>
      <c r="AG36" s="12">
        <v>7118939</v>
      </c>
      <c r="AH36" s="12">
        <v>7275021</v>
      </c>
      <c r="AI36" s="13">
        <v>-9.122478464392958E-3</v>
      </c>
      <c r="AJ36" s="13">
        <v>2.1924896392566364E-2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2767047.7</v>
      </c>
      <c r="S38" s="12">
        <f t="shared" si="9"/>
        <v>31869761.690000001</v>
      </c>
      <c r="T38" s="12">
        <f t="shared" si="9"/>
        <v>60972475.68</v>
      </c>
      <c r="U38" s="12">
        <f t="shared" si="9"/>
        <v>61786743.504999995</v>
      </c>
      <c r="V38" s="12">
        <f t="shared" si="9"/>
        <v>62601011.329999998</v>
      </c>
      <c r="W38" s="12">
        <f t="shared" si="9"/>
        <v>43902381.155000001</v>
      </c>
      <c r="X38" s="12">
        <f t="shared" si="9"/>
        <v>25203750.98</v>
      </c>
      <c r="Y38" s="12">
        <f t="shared" si="9"/>
        <v>43400695.420000002</v>
      </c>
      <c r="Z38" s="12">
        <f t="shared" si="9"/>
        <v>61597639.859999999</v>
      </c>
      <c r="AA38" s="12">
        <f t="shared" si="9"/>
        <v>59894258.245000005</v>
      </c>
      <c r="AB38" s="12">
        <v>58190876.630000003</v>
      </c>
      <c r="AC38" s="12">
        <v>56581703.459768817</v>
      </c>
      <c r="AD38" s="12">
        <v>55473184</v>
      </c>
      <c r="AE38" s="12">
        <v>54177799.980628558</v>
      </c>
      <c r="AF38" s="12">
        <v>54652527.43</v>
      </c>
      <c r="AG38" s="12">
        <v>54246763.154449731</v>
      </c>
      <c r="AH38" s="12">
        <v>55578785</v>
      </c>
      <c r="AI38" s="13">
        <v>-7.6252821982607522E-3</v>
      </c>
      <c r="AJ38" s="13">
        <v>2.4554863149304905E-2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164405259</v>
      </c>
      <c r="H40" s="5">
        <v>188693274</v>
      </c>
      <c r="I40" s="5">
        <v>195372191</v>
      </c>
      <c r="J40" s="5">
        <v>176909796</v>
      </c>
      <c r="K40" s="5">
        <f t="shared" ref="K40:Q40" si="10">SUM(K96,K152,K209)</f>
        <v>177736534</v>
      </c>
      <c r="L40" s="5">
        <f t="shared" si="10"/>
        <v>186222506</v>
      </c>
      <c r="M40" s="5">
        <f t="shared" si="10"/>
        <v>208547837</v>
      </c>
      <c r="N40" s="5">
        <f t="shared" si="10"/>
        <v>227547637</v>
      </c>
      <c r="O40" s="5">
        <f t="shared" si="10"/>
        <v>245044448</v>
      </c>
      <c r="P40" s="5">
        <f t="shared" si="10"/>
        <v>256414206</v>
      </c>
      <c r="Q40" s="5">
        <f t="shared" si="10"/>
        <v>258343665</v>
      </c>
      <c r="R40" s="5">
        <f t="shared" ref="R40:AA40" si="11">SUM(R96,R152,R209,R234)</f>
        <v>277786996.06999999</v>
      </c>
      <c r="S40" s="5">
        <f t="shared" si="11"/>
        <v>326412659.59500003</v>
      </c>
      <c r="T40" s="5">
        <f t="shared" si="11"/>
        <v>371241589.12</v>
      </c>
      <c r="U40" s="5">
        <f t="shared" si="11"/>
        <v>382125600.60000002</v>
      </c>
      <c r="V40" s="5">
        <f t="shared" si="11"/>
        <v>374348821.07999998</v>
      </c>
      <c r="W40" s="5">
        <f t="shared" si="11"/>
        <v>414065036.86000001</v>
      </c>
      <c r="X40" s="5">
        <f t="shared" si="11"/>
        <v>422133391.69999999</v>
      </c>
      <c r="Y40" s="5">
        <f t="shared" si="11"/>
        <v>459061942.10000002</v>
      </c>
      <c r="Z40" s="5">
        <f t="shared" si="11"/>
        <v>464843756.5</v>
      </c>
      <c r="AA40" s="5">
        <f t="shared" si="11"/>
        <v>492877754.13499999</v>
      </c>
      <c r="AB40" s="5">
        <v>478284126.76999998</v>
      </c>
      <c r="AC40" s="5">
        <v>533368779.9574458</v>
      </c>
      <c r="AD40" s="5">
        <v>549294318</v>
      </c>
      <c r="AE40" s="5">
        <v>606230411.62232411</v>
      </c>
      <c r="AF40" s="5">
        <v>570284576.23000002</v>
      </c>
      <c r="AG40" s="5">
        <v>576407106.22565973</v>
      </c>
      <c r="AH40" s="5">
        <v>610493510</v>
      </c>
      <c r="AI40" s="10">
        <v>4.1515763079509105E-2</v>
      </c>
      <c r="AJ40" s="10">
        <v>5.9135988099695044E-2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48873581</v>
      </c>
      <c r="H42" s="12">
        <v>48887205</v>
      </c>
      <c r="I42" s="12">
        <v>51501174</v>
      </c>
      <c r="J42" s="12">
        <v>56296614</v>
      </c>
      <c r="K42" s="12">
        <f t="shared" ref="K42:AA51" si="12">SUM(K98,K154,K211)</f>
        <v>56314795</v>
      </c>
      <c r="L42" s="12">
        <f t="shared" si="12"/>
        <v>61543323</v>
      </c>
      <c r="M42" s="12">
        <f t="shared" si="12"/>
        <v>65000096</v>
      </c>
      <c r="N42" s="12">
        <f t="shared" si="12"/>
        <v>70817992</v>
      </c>
      <c r="O42" s="12">
        <f t="shared" si="12"/>
        <v>78574287</v>
      </c>
      <c r="P42" s="12">
        <f t="shared" si="12"/>
        <v>78412048</v>
      </c>
      <c r="Q42" s="12">
        <f t="shared" si="12"/>
        <v>78072482</v>
      </c>
      <c r="R42" s="12">
        <f t="shared" si="12"/>
        <v>81152222</v>
      </c>
      <c r="S42" s="12">
        <f t="shared" si="12"/>
        <v>88139880</v>
      </c>
      <c r="T42" s="12">
        <f t="shared" si="12"/>
        <v>93229398</v>
      </c>
      <c r="U42" s="12">
        <f t="shared" si="12"/>
        <v>116281378</v>
      </c>
      <c r="V42" s="12">
        <f t="shared" si="12"/>
        <v>114570196</v>
      </c>
      <c r="W42" s="12">
        <f t="shared" si="12"/>
        <v>120767437</v>
      </c>
      <c r="X42" s="12">
        <f t="shared" si="12"/>
        <v>131838147</v>
      </c>
      <c r="Y42" s="12">
        <f t="shared" si="12"/>
        <v>116868689</v>
      </c>
      <c r="Z42" s="12">
        <f t="shared" si="12"/>
        <v>114942328</v>
      </c>
      <c r="AA42" s="12">
        <f t="shared" si="12"/>
        <v>117921424</v>
      </c>
      <c r="AB42" s="12">
        <v>125115783</v>
      </c>
      <c r="AC42" s="12">
        <v>137469155</v>
      </c>
      <c r="AD42" s="12">
        <v>152943948</v>
      </c>
      <c r="AE42" s="12">
        <v>139568739</v>
      </c>
      <c r="AF42" s="12">
        <v>147219821</v>
      </c>
      <c r="AG42" s="12">
        <v>157614248</v>
      </c>
      <c r="AH42" s="12">
        <v>159509122</v>
      </c>
      <c r="AI42" s="13">
        <v>4.1307279390211393E-2</v>
      </c>
      <c r="AJ42" s="13">
        <v>1.2022225300342136E-2</v>
      </c>
    </row>
    <row r="43" spans="1:36" ht="10.5" customHeight="1" x14ac:dyDescent="0.2">
      <c r="A43" s="11"/>
      <c r="B43" s="19" t="s">
        <v>65</v>
      </c>
      <c r="C43" s="14"/>
      <c r="D43" s="19"/>
      <c r="E43" s="14"/>
      <c r="F43" s="2"/>
      <c r="G43" s="12">
        <v>55542351</v>
      </c>
      <c r="H43" s="12">
        <v>56893609</v>
      </c>
      <c r="I43" s="12">
        <v>57632503</v>
      </c>
      <c r="J43" s="12">
        <v>61656849</v>
      </c>
      <c r="K43" s="12">
        <f t="shared" si="12"/>
        <v>66783922</v>
      </c>
      <c r="L43" s="12">
        <f t="shared" si="12"/>
        <v>69965324</v>
      </c>
      <c r="M43" s="12">
        <f t="shared" si="12"/>
        <v>74294179</v>
      </c>
      <c r="N43" s="12">
        <f t="shared" si="12"/>
        <v>79536325</v>
      </c>
      <c r="O43" s="12">
        <f t="shared" si="12"/>
        <v>86174024</v>
      </c>
      <c r="P43" s="12">
        <f t="shared" si="12"/>
        <v>92841987</v>
      </c>
      <c r="Q43" s="12">
        <f t="shared" si="12"/>
        <v>91653565</v>
      </c>
      <c r="R43" s="12">
        <f t="shared" si="12"/>
        <v>95813098</v>
      </c>
      <c r="S43" s="12">
        <f t="shared" si="12"/>
        <v>99182763</v>
      </c>
      <c r="T43" s="12">
        <f t="shared" si="12"/>
        <v>107321861</v>
      </c>
      <c r="U43" s="12">
        <f t="shared" si="12"/>
        <v>113144956</v>
      </c>
      <c r="V43" s="12">
        <f t="shared" si="12"/>
        <v>120320630</v>
      </c>
      <c r="W43" s="12">
        <f t="shared" si="12"/>
        <v>123072932</v>
      </c>
      <c r="X43" s="12">
        <f t="shared" si="12"/>
        <v>122126973</v>
      </c>
      <c r="Y43" s="12">
        <f t="shared" si="12"/>
        <v>115880788</v>
      </c>
      <c r="Z43" s="12">
        <f t="shared" si="12"/>
        <v>114656562</v>
      </c>
      <c r="AA43" s="12">
        <f t="shared" si="12"/>
        <v>120516620</v>
      </c>
      <c r="AB43" s="12">
        <v>122444602</v>
      </c>
      <c r="AC43" s="12">
        <v>128618406</v>
      </c>
      <c r="AD43" s="12">
        <v>132741918</v>
      </c>
      <c r="AE43" s="12">
        <v>135014173</v>
      </c>
      <c r="AF43" s="12">
        <v>139028204</v>
      </c>
      <c r="AG43" s="12">
        <v>142194136</v>
      </c>
      <c r="AH43" s="12">
        <v>149396255</v>
      </c>
      <c r="AI43" s="13">
        <v>3.3713078932217755E-2</v>
      </c>
      <c r="AJ43" s="13">
        <v>5.0649901624635209E-2</v>
      </c>
    </row>
    <row r="44" spans="1:36" ht="10.5" customHeight="1" x14ac:dyDescent="0.2">
      <c r="A44" s="11"/>
      <c r="B44" s="19" t="s">
        <v>66</v>
      </c>
      <c r="C44" s="14"/>
      <c r="D44" s="19"/>
      <c r="E44" s="14"/>
      <c r="F44" s="2"/>
      <c r="G44" s="12">
        <v>14503303</v>
      </c>
      <c r="H44" s="12">
        <v>18600192</v>
      </c>
      <c r="I44" s="12">
        <v>19520976</v>
      </c>
      <c r="J44" s="12">
        <v>17059307</v>
      </c>
      <c r="K44" s="12">
        <f t="shared" si="12"/>
        <v>18577729</v>
      </c>
      <c r="L44" s="12">
        <f t="shared" si="12"/>
        <v>19402282</v>
      </c>
      <c r="M44" s="12">
        <f t="shared" si="12"/>
        <v>22026648</v>
      </c>
      <c r="N44" s="12">
        <f t="shared" si="12"/>
        <v>23310360</v>
      </c>
      <c r="O44" s="12">
        <f t="shared" si="12"/>
        <v>25721703</v>
      </c>
      <c r="P44" s="12">
        <f t="shared" si="12"/>
        <v>27658619</v>
      </c>
      <c r="Q44" s="12">
        <f t="shared" si="12"/>
        <v>30091893</v>
      </c>
      <c r="R44" s="12">
        <f t="shared" si="12"/>
        <v>33022166</v>
      </c>
      <c r="S44" s="12">
        <f t="shared" si="12"/>
        <v>30518840</v>
      </c>
      <c r="T44" s="12">
        <f t="shared" si="12"/>
        <v>35626385</v>
      </c>
      <c r="U44" s="12">
        <f t="shared" si="12"/>
        <v>36121756</v>
      </c>
      <c r="V44" s="12">
        <f t="shared" si="12"/>
        <v>37294980</v>
      </c>
      <c r="W44" s="12">
        <f t="shared" si="12"/>
        <v>39805811</v>
      </c>
      <c r="X44" s="12">
        <f t="shared" si="12"/>
        <v>39703776</v>
      </c>
      <c r="Y44" s="12">
        <f t="shared" si="12"/>
        <v>40665168</v>
      </c>
      <c r="Z44" s="12">
        <f t="shared" si="12"/>
        <v>41540542</v>
      </c>
      <c r="AA44" s="12">
        <f t="shared" si="12"/>
        <v>40663787</v>
      </c>
      <c r="AB44" s="12">
        <v>42111786</v>
      </c>
      <c r="AC44" s="12">
        <v>59671726</v>
      </c>
      <c r="AD44" s="12">
        <v>57558814</v>
      </c>
      <c r="AE44" s="12">
        <v>55118174</v>
      </c>
      <c r="AF44" s="12">
        <v>48932914</v>
      </c>
      <c r="AG44" s="12">
        <v>49980408</v>
      </c>
      <c r="AH44" s="12">
        <v>53998364</v>
      </c>
      <c r="AI44" s="13">
        <v>4.2308205925951858E-2</v>
      </c>
      <c r="AJ44" s="13">
        <v>8.0390620260642934E-2</v>
      </c>
    </row>
    <row r="45" spans="1:36" ht="10.5" customHeight="1" x14ac:dyDescent="0.2">
      <c r="A45" s="11"/>
      <c r="B45" s="19" t="s">
        <v>67</v>
      </c>
      <c r="C45" s="14"/>
      <c r="D45" s="19"/>
      <c r="E45" s="14"/>
      <c r="F45" s="2"/>
      <c r="G45" s="12">
        <v>3152053</v>
      </c>
      <c r="H45" s="12">
        <v>2842756</v>
      </c>
      <c r="I45" s="12">
        <v>10898685</v>
      </c>
      <c r="J45" s="12">
        <v>4304272</v>
      </c>
      <c r="K45" s="12">
        <f t="shared" si="12"/>
        <v>3535889</v>
      </c>
      <c r="L45" s="12">
        <f t="shared" si="12"/>
        <v>3897205</v>
      </c>
      <c r="M45" s="12">
        <f t="shared" si="12"/>
        <v>4023033</v>
      </c>
      <c r="N45" s="12">
        <f t="shared" si="12"/>
        <v>7233278</v>
      </c>
      <c r="O45" s="12">
        <f t="shared" si="12"/>
        <v>6340774</v>
      </c>
      <c r="P45" s="12">
        <f t="shared" si="12"/>
        <v>6239549</v>
      </c>
      <c r="Q45" s="12">
        <f t="shared" si="12"/>
        <v>5308617</v>
      </c>
      <c r="R45" s="12">
        <f t="shared" si="12"/>
        <v>5244248</v>
      </c>
      <c r="S45" s="12">
        <f t="shared" si="12"/>
        <v>6281946</v>
      </c>
      <c r="T45" s="12">
        <f t="shared" si="12"/>
        <v>7573371</v>
      </c>
      <c r="U45" s="12">
        <f t="shared" si="12"/>
        <v>6191469</v>
      </c>
      <c r="V45" s="12">
        <f t="shared" si="12"/>
        <v>7522546</v>
      </c>
      <c r="W45" s="12">
        <f t="shared" si="12"/>
        <v>6344220.75</v>
      </c>
      <c r="X45" s="12">
        <f t="shared" si="12"/>
        <v>6694798</v>
      </c>
      <c r="Y45" s="12">
        <f t="shared" si="12"/>
        <v>6505724</v>
      </c>
      <c r="Z45" s="12">
        <f t="shared" si="12"/>
        <v>6807093</v>
      </c>
      <c r="AA45" s="12">
        <f t="shared" si="12"/>
        <v>6479429</v>
      </c>
      <c r="AB45" s="12">
        <v>7889838</v>
      </c>
      <c r="AC45" s="12">
        <v>13683773</v>
      </c>
      <c r="AD45" s="12">
        <v>19376173</v>
      </c>
      <c r="AE45" s="12">
        <v>15206593</v>
      </c>
      <c r="AF45" s="12">
        <v>14139239</v>
      </c>
      <c r="AG45" s="12">
        <v>23054496</v>
      </c>
      <c r="AH45" s="12">
        <v>18182897</v>
      </c>
      <c r="AI45" s="13">
        <v>0.14929759725799463</v>
      </c>
      <c r="AJ45" s="13">
        <v>-0.21130798088147318</v>
      </c>
    </row>
    <row r="46" spans="1:36" ht="10.5" customHeight="1" x14ac:dyDescent="0.2">
      <c r="A46" s="11"/>
      <c r="B46" s="19" t="s">
        <v>69</v>
      </c>
      <c r="C46" s="14"/>
      <c r="D46" s="19"/>
      <c r="E46" s="14"/>
      <c r="F46" s="2"/>
      <c r="G46" s="12">
        <v>3700557</v>
      </c>
      <c r="H46" s="12">
        <v>4303438</v>
      </c>
      <c r="I46" s="12">
        <v>3960204</v>
      </c>
      <c r="J46" s="12">
        <v>2744612</v>
      </c>
      <c r="K46" s="12">
        <f t="shared" si="12"/>
        <v>3620453</v>
      </c>
      <c r="L46" s="12">
        <f t="shared" si="12"/>
        <v>4257371</v>
      </c>
      <c r="M46" s="12">
        <f t="shared" si="12"/>
        <v>4735916</v>
      </c>
      <c r="N46" s="12">
        <f t="shared" si="12"/>
        <v>5623239</v>
      </c>
      <c r="O46" s="12">
        <f t="shared" si="12"/>
        <v>6053712</v>
      </c>
      <c r="P46" s="12">
        <f t="shared" si="12"/>
        <v>6440368</v>
      </c>
      <c r="Q46" s="12">
        <f t="shared" si="12"/>
        <v>7047739</v>
      </c>
      <c r="R46" s="12">
        <f t="shared" si="12"/>
        <v>6316314</v>
      </c>
      <c r="S46" s="12">
        <f t="shared" si="12"/>
        <v>6442326</v>
      </c>
      <c r="T46" s="12">
        <f t="shared" si="12"/>
        <v>8268179</v>
      </c>
      <c r="U46" s="12">
        <f t="shared" si="12"/>
        <v>6444085</v>
      </c>
      <c r="V46" s="12">
        <f t="shared" si="12"/>
        <v>7365767</v>
      </c>
      <c r="W46" s="12">
        <f t="shared" si="12"/>
        <v>7375923</v>
      </c>
      <c r="X46" s="12">
        <f t="shared" si="12"/>
        <v>7254497</v>
      </c>
      <c r="Y46" s="12">
        <f t="shared" si="12"/>
        <v>6969883</v>
      </c>
      <c r="Z46" s="12">
        <f t="shared" si="12"/>
        <v>7035973</v>
      </c>
      <c r="AA46" s="12">
        <f t="shared" si="12"/>
        <v>7396575</v>
      </c>
      <c r="AB46" s="12">
        <v>8159383</v>
      </c>
      <c r="AC46" s="12">
        <v>9037137</v>
      </c>
      <c r="AD46" s="12">
        <v>10046136</v>
      </c>
      <c r="AE46" s="12">
        <v>9155320</v>
      </c>
      <c r="AF46" s="12">
        <v>11522644</v>
      </c>
      <c r="AG46" s="12">
        <v>12148036</v>
      </c>
      <c r="AH46" s="12">
        <v>12122413</v>
      </c>
      <c r="AI46" s="13">
        <v>6.8206688078253697E-2</v>
      </c>
      <c r="AJ46" s="13">
        <v>-2.109229837646184E-3</v>
      </c>
    </row>
    <row r="47" spans="1:36" ht="10.5" customHeight="1" x14ac:dyDescent="0.2">
      <c r="A47" s="11"/>
      <c r="B47" s="19" t="s">
        <v>70</v>
      </c>
      <c r="C47" s="14"/>
      <c r="D47" s="19"/>
      <c r="E47" s="14"/>
      <c r="F47" s="2"/>
      <c r="G47" s="12">
        <v>7908746</v>
      </c>
      <c r="H47" s="12">
        <v>5690495</v>
      </c>
      <c r="I47" s="12">
        <v>7672051</v>
      </c>
      <c r="J47" s="12">
        <v>5862745</v>
      </c>
      <c r="K47" s="12">
        <f t="shared" si="12"/>
        <v>5530518</v>
      </c>
      <c r="L47" s="12">
        <f t="shared" si="12"/>
        <v>5666975</v>
      </c>
      <c r="M47" s="12">
        <f t="shared" si="12"/>
        <v>7008363</v>
      </c>
      <c r="N47" s="12">
        <f t="shared" si="12"/>
        <v>6260494</v>
      </c>
      <c r="O47" s="12">
        <f t="shared" si="12"/>
        <v>7622190</v>
      </c>
      <c r="P47" s="12">
        <f t="shared" si="12"/>
        <v>9103529</v>
      </c>
      <c r="Q47" s="12">
        <f t="shared" si="12"/>
        <v>9581486</v>
      </c>
      <c r="R47" s="12">
        <f t="shared" si="12"/>
        <v>10135616</v>
      </c>
      <c r="S47" s="12">
        <f t="shared" si="12"/>
        <v>10860695</v>
      </c>
      <c r="T47" s="12">
        <f t="shared" si="12"/>
        <v>11851444</v>
      </c>
      <c r="U47" s="12">
        <f t="shared" si="12"/>
        <v>11492315</v>
      </c>
      <c r="V47" s="12">
        <f t="shared" si="12"/>
        <v>12159653</v>
      </c>
      <c r="W47" s="12">
        <f t="shared" si="12"/>
        <v>16583048</v>
      </c>
      <c r="X47" s="12">
        <f t="shared" si="12"/>
        <v>14288662</v>
      </c>
      <c r="Y47" s="12">
        <f t="shared" si="12"/>
        <v>12718027</v>
      </c>
      <c r="Z47" s="12">
        <f t="shared" si="12"/>
        <v>14667030</v>
      </c>
      <c r="AA47" s="12">
        <f t="shared" si="12"/>
        <v>14204090</v>
      </c>
      <c r="AB47" s="12">
        <v>15719130</v>
      </c>
      <c r="AC47" s="12">
        <v>13082084</v>
      </c>
      <c r="AD47" s="12">
        <v>12903715</v>
      </c>
      <c r="AE47" s="12">
        <v>12339619</v>
      </c>
      <c r="AF47" s="12">
        <v>13774911</v>
      </c>
      <c r="AG47" s="12">
        <v>15836770</v>
      </c>
      <c r="AH47" s="12">
        <v>17121657</v>
      </c>
      <c r="AI47" s="13">
        <v>1.4346218487234497E-2</v>
      </c>
      <c r="AJ47" s="13">
        <v>8.1133147731513436E-2</v>
      </c>
    </row>
    <row r="48" spans="1:36" ht="10.5" customHeight="1" x14ac:dyDescent="0.2">
      <c r="A48" s="11"/>
      <c r="B48" s="19" t="s">
        <v>71</v>
      </c>
      <c r="C48" s="14"/>
      <c r="D48" s="19"/>
      <c r="E48" s="14"/>
      <c r="F48" s="2"/>
      <c r="G48" s="12">
        <v>4021700</v>
      </c>
      <c r="H48" s="12">
        <v>4709144</v>
      </c>
      <c r="I48" s="12">
        <v>4465586</v>
      </c>
      <c r="J48" s="12">
        <v>4947875</v>
      </c>
      <c r="K48" s="12">
        <f t="shared" si="12"/>
        <v>3560340</v>
      </c>
      <c r="L48" s="12">
        <f t="shared" si="12"/>
        <v>4182547</v>
      </c>
      <c r="M48" s="12">
        <f t="shared" si="12"/>
        <v>4436662</v>
      </c>
      <c r="N48" s="12">
        <f t="shared" si="12"/>
        <v>4802416</v>
      </c>
      <c r="O48" s="12">
        <f t="shared" si="12"/>
        <v>6378723</v>
      </c>
      <c r="P48" s="12">
        <f t="shared" si="12"/>
        <v>6751786</v>
      </c>
      <c r="Q48" s="12">
        <f t="shared" si="12"/>
        <v>7709261</v>
      </c>
      <c r="R48" s="12">
        <f t="shared" si="12"/>
        <v>10583852</v>
      </c>
      <c r="S48" s="12">
        <f t="shared" si="12"/>
        <v>11258419</v>
      </c>
      <c r="T48" s="12">
        <f t="shared" si="12"/>
        <v>12234557</v>
      </c>
      <c r="U48" s="12">
        <f t="shared" si="12"/>
        <v>17026943</v>
      </c>
      <c r="V48" s="12">
        <f t="shared" si="12"/>
        <v>13677447</v>
      </c>
      <c r="W48" s="12">
        <f t="shared" si="12"/>
        <v>16978683</v>
      </c>
      <c r="X48" s="12">
        <f t="shared" si="12"/>
        <v>17720117</v>
      </c>
      <c r="Y48" s="12">
        <f t="shared" si="12"/>
        <v>17368131</v>
      </c>
      <c r="Z48" s="12">
        <f t="shared" si="12"/>
        <v>14978474</v>
      </c>
      <c r="AA48" s="12">
        <f t="shared" si="12"/>
        <v>14402676</v>
      </c>
      <c r="AB48" s="12">
        <v>23112784</v>
      </c>
      <c r="AC48" s="12">
        <v>19053096</v>
      </c>
      <c r="AD48" s="12">
        <v>17758880</v>
      </c>
      <c r="AE48" s="12">
        <v>26605612</v>
      </c>
      <c r="AF48" s="12">
        <v>30723173</v>
      </c>
      <c r="AG48" s="12">
        <v>17815913</v>
      </c>
      <c r="AH48" s="12">
        <v>18170272</v>
      </c>
      <c r="AI48" s="13">
        <v>-3.930648004948567E-2</v>
      </c>
      <c r="AJ48" s="13">
        <v>1.9890027527637792E-2</v>
      </c>
    </row>
    <row r="49" spans="1:36" ht="10.5" customHeight="1" x14ac:dyDescent="0.2">
      <c r="A49" s="11"/>
      <c r="B49" s="19" t="s">
        <v>72</v>
      </c>
      <c r="C49" s="14"/>
      <c r="D49" s="19"/>
      <c r="E49" s="14"/>
      <c r="F49" s="2"/>
      <c r="G49" s="12">
        <v>4677836</v>
      </c>
      <c r="H49" s="12">
        <v>7271019</v>
      </c>
      <c r="I49" s="12">
        <v>7052559</v>
      </c>
      <c r="J49" s="12">
        <v>4409932</v>
      </c>
      <c r="K49" s="12">
        <f t="shared" si="12"/>
        <v>7374228</v>
      </c>
      <c r="L49" s="12">
        <f t="shared" si="12"/>
        <v>6548760</v>
      </c>
      <c r="M49" s="12">
        <f t="shared" si="12"/>
        <v>7268516</v>
      </c>
      <c r="N49" s="12">
        <f t="shared" si="12"/>
        <v>7874369</v>
      </c>
      <c r="O49" s="12">
        <f t="shared" si="12"/>
        <v>7936161</v>
      </c>
      <c r="P49" s="12">
        <f t="shared" si="12"/>
        <v>8699877</v>
      </c>
      <c r="Q49" s="12">
        <f t="shared" si="12"/>
        <v>12219861</v>
      </c>
      <c r="R49" s="12">
        <f t="shared" si="12"/>
        <v>10422241</v>
      </c>
      <c r="S49" s="12">
        <f t="shared" si="12"/>
        <v>25857417</v>
      </c>
      <c r="T49" s="12">
        <f t="shared" si="12"/>
        <v>19836657</v>
      </c>
      <c r="U49" s="12">
        <f t="shared" si="12"/>
        <v>20104459</v>
      </c>
      <c r="V49" s="12">
        <f t="shared" si="12"/>
        <v>21025771</v>
      </c>
      <c r="W49" s="12">
        <f t="shared" si="12"/>
        <v>20949314</v>
      </c>
      <c r="X49" s="12">
        <f t="shared" si="12"/>
        <v>27642757</v>
      </c>
      <c r="Y49" s="12">
        <f t="shared" si="12"/>
        <v>24944817</v>
      </c>
      <c r="Z49" s="12">
        <f t="shared" si="12"/>
        <v>24366718</v>
      </c>
      <c r="AA49" s="12">
        <f t="shared" si="12"/>
        <v>45471214</v>
      </c>
      <c r="AB49" s="12">
        <v>24391791</v>
      </c>
      <c r="AC49" s="12">
        <v>42683754</v>
      </c>
      <c r="AD49" s="12">
        <v>51371506</v>
      </c>
      <c r="AE49" s="12">
        <v>55683514</v>
      </c>
      <c r="AF49" s="12">
        <v>55182361</v>
      </c>
      <c r="AG49" s="12">
        <v>57109780</v>
      </c>
      <c r="AH49" s="12">
        <v>63829579</v>
      </c>
      <c r="AI49" s="13">
        <v>0.17389624918445024</v>
      </c>
      <c r="AJ49" s="13">
        <v>0.11766459264945514</v>
      </c>
    </row>
    <row r="50" spans="1:36" ht="10.5" customHeight="1" x14ac:dyDescent="0.2">
      <c r="A50" s="11"/>
      <c r="B50" s="19" t="s">
        <v>73</v>
      </c>
      <c r="C50" s="14"/>
      <c r="D50" s="19"/>
      <c r="E50" s="14"/>
      <c r="F50" s="2"/>
      <c r="G50" s="12">
        <v>20323895</v>
      </c>
      <c r="H50" s="12">
        <v>37904378</v>
      </c>
      <c r="I50" s="12">
        <v>30909337</v>
      </c>
      <c r="J50" s="12">
        <v>17370216</v>
      </c>
      <c r="K50" s="12">
        <f t="shared" si="12"/>
        <v>10212424</v>
      </c>
      <c r="L50" s="12">
        <f t="shared" si="12"/>
        <v>8220793</v>
      </c>
      <c r="M50" s="12">
        <f t="shared" si="12"/>
        <v>17875516</v>
      </c>
      <c r="N50" s="12">
        <f t="shared" si="12"/>
        <v>19629864</v>
      </c>
      <c r="O50" s="12">
        <f t="shared" si="12"/>
        <v>16630029</v>
      </c>
      <c r="P50" s="12">
        <f t="shared" si="12"/>
        <v>13459930</v>
      </c>
      <c r="Q50" s="12">
        <f t="shared" si="12"/>
        <v>11326004</v>
      </c>
      <c r="R50" s="12">
        <f t="shared" si="12"/>
        <v>15899791</v>
      </c>
      <c r="S50" s="12">
        <f t="shared" si="12"/>
        <v>12916487</v>
      </c>
      <c r="T50" s="12">
        <f t="shared" si="12"/>
        <v>5577959</v>
      </c>
      <c r="U50" s="12">
        <f t="shared" si="12"/>
        <v>5482199</v>
      </c>
      <c r="V50" s="12">
        <f t="shared" si="12"/>
        <v>6349659</v>
      </c>
      <c r="W50" s="12">
        <f t="shared" si="12"/>
        <v>19890185</v>
      </c>
      <c r="X50" s="12">
        <f t="shared" si="12"/>
        <v>18159001</v>
      </c>
      <c r="Y50" s="12">
        <f t="shared" si="12"/>
        <v>66203486</v>
      </c>
      <c r="Z50" s="12">
        <f t="shared" si="12"/>
        <v>57820841</v>
      </c>
      <c r="AA50" s="12">
        <f t="shared" si="12"/>
        <v>58909425</v>
      </c>
      <c r="AB50" s="12">
        <v>45333858</v>
      </c>
      <c r="AC50" s="12">
        <v>40894341</v>
      </c>
      <c r="AD50" s="12">
        <v>29033292</v>
      </c>
      <c r="AE50" s="12">
        <v>93721323</v>
      </c>
      <c r="AF50" s="12">
        <v>44843872</v>
      </c>
      <c r="AG50" s="12">
        <v>38984787</v>
      </c>
      <c r="AH50" s="12">
        <v>54707782</v>
      </c>
      <c r="AI50" s="13">
        <v>3.1821099961435895E-2</v>
      </c>
      <c r="AJ50" s="13">
        <v>0.40331104027835268</v>
      </c>
    </row>
    <row r="51" spans="1:36" ht="10.5" customHeight="1" x14ac:dyDescent="0.2">
      <c r="A51" s="11"/>
      <c r="B51" s="19" t="s">
        <v>74</v>
      </c>
      <c r="C51" s="14"/>
      <c r="D51" s="19"/>
      <c r="E51" s="14"/>
      <c r="F51" s="2"/>
      <c r="G51" s="12">
        <v>1701237</v>
      </c>
      <c r="H51" s="12">
        <v>1591038</v>
      </c>
      <c r="I51" s="12">
        <v>1759116</v>
      </c>
      <c r="J51" s="12">
        <v>2257374</v>
      </c>
      <c r="K51" s="12">
        <f t="shared" si="12"/>
        <v>2226236</v>
      </c>
      <c r="L51" s="12">
        <f t="shared" si="12"/>
        <v>2537926</v>
      </c>
      <c r="M51" s="12">
        <f t="shared" si="12"/>
        <v>1878908</v>
      </c>
      <c r="N51" s="12">
        <f t="shared" si="12"/>
        <v>2459300</v>
      </c>
      <c r="O51" s="12">
        <f t="shared" si="12"/>
        <v>3612845</v>
      </c>
      <c r="P51" s="12">
        <f t="shared" si="12"/>
        <v>6806513</v>
      </c>
      <c r="Q51" s="12">
        <f t="shared" si="12"/>
        <v>5332757</v>
      </c>
      <c r="R51" s="12">
        <f t="shared" si="12"/>
        <v>6496593</v>
      </c>
      <c r="S51" s="12">
        <f t="shared" si="12"/>
        <v>4136576</v>
      </c>
      <c r="T51" s="12">
        <f t="shared" si="12"/>
        <v>10788012</v>
      </c>
      <c r="U51" s="12">
        <f t="shared" si="12"/>
        <v>7073709</v>
      </c>
      <c r="V51" s="12">
        <f t="shared" si="12"/>
        <v>7471275</v>
      </c>
      <c r="W51" s="12">
        <f t="shared" si="12"/>
        <v>15716972.720000001</v>
      </c>
      <c r="X51" s="12">
        <f t="shared" si="12"/>
        <v>10134540</v>
      </c>
      <c r="Y51" s="12">
        <f t="shared" si="12"/>
        <v>7817906</v>
      </c>
      <c r="Z51" s="12">
        <f t="shared" si="12"/>
        <v>8359673</v>
      </c>
      <c r="AA51" s="12">
        <f t="shared" si="12"/>
        <v>7604056</v>
      </c>
      <c r="AB51" s="12">
        <v>5056778</v>
      </c>
      <c r="AC51" s="12">
        <v>10582633</v>
      </c>
      <c r="AD51" s="12">
        <v>10056191</v>
      </c>
      <c r="AE51" s="12">
        <v>9935280</v>
      </c>
      <c r="AF51" s="12">
        <v>10495061</v>
      </c>
      <c r="AG51" s="12">
        <v>7778914</v>
      </c>
      <c r="AH51" s="12">
        <v>7691339</v>
      </c>
      <c r="AI51" s="13">
        <v>7.2394746098217055E-2</v>
      </c>
      <c r="AJ51" s="13">
        <v>-1.1257998224430814E-2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2700855.07</v>
      </c>
      <c r="S52" s="12">
        <f t="shared" si="13"/>
        <v>30817310.594999999</v>
      </c>
      <c r="T52" s="12">
        <f t="shared" si="13"/>
        <v>58933766.119999997</v>
      </c>
      <c r="U52" s="12">
        <f t="shared" si="13"/>
        <v>42762331.600000001</v>
      </c>
      <c r="V52" s="12">
        <f t="shared" si="13"/>
        <v>26590897.080000002</v>
      </c>
      <c r="W52" s="12">
        <f t="shared" si="13"/>
        <v>26580510.390000001</v>
      </c>
      <c r="X52" s="12">
        <f t="shared" si="13"/>
        <v>26570123.699999999</v>
      </c>
      <c r="Y52" s="12">
        <f t="shared" si="13"/>
        <v>43119323.100000001</v>
      </c>
      <c r="Z52" s="12">
        <f t="shared" si="13"/>
        <v>59668522.5</v>
      </c>
      <c r="AA52" s="12">
        <f t="shared" si="13"/>
        <v>59308458.135000005</v>
      </c>
      <c r="AB52" s="12">
        <v>58948393.770000003</v>
      </c>
      <c r="AC52" s="12">
        <v>58592674.957445778</v>
      </c>
      <c r="AD52" s="12">
        <v>55503745</v>
      </c>
      <c r="AE52" s="12">
        <v>53882064.622324087</v>
      </c>
      <c r="AF52" s="12">
        <v>54422376.229999997</v>
      </c>
      <c r="AG52" s="12">
        <v>53889618.225659691</v>
      </c>
      <c r="AH52" s="12">
        <v>55763830</v>
      </c>
      <c r="AI52" s="13">
        <v>-9.2134483274229906E-3</v>
      </c>
      <c r="AJ52" s="13">
        <v>3.4778716866988267E-2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247</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113807751</v>
      </c>
      <c r="H62" s="5">
        <v>102847448</v>
      </c>
      <c r="I62" s="5">
        <v>109387519</v>
      </c>
      <c r="J62" s="5">
        <v>123329041</v>
      </c>
      <c r="K62" s="5">
        <f>SUM(K64,K79,K91,K93)</f>
        <v>129004597</v>
      </c>
      <c r="L62" s="5">
        <f>SUM(L64,L79,L91,L93)</f>
        <v>150437512</v>
      </c>
      <c r="M62" s="5">
        <f>SUM(M64,M79,M91,M93)</f>
        <v>143594869</v>
      </c>
      <c r="N62" s="5">
        <f>SUM(N64,N79,N91,N93)</f>
        <v>153109516</v>
      </c>
      <c r="O62" s="39">
        <v>178934410</v>
      </c>
      <c r="P62" s="39">
        <v>174436510</v>
      </c>
      <c r="Q62" s="39">
        <v>189099013</v>
      </c>
      <c r="R62" s="39">
        <v>194879847</v>
      </c>
      <c r="S62" s="39">
        <v>206094766</v>
      </c>
      <c r="T62" s="39">
        <v>205019153</v>
      </c>
      <c r="U62" s="8">
        <v>218031662</v>
      </c>
      <c r="V62" s="8">
        <f>SUM(V64,V79,V91,V93)</f>
        <v>231842199</v>
      </c>
      <c r="W62" s="8">
        <f>W64+W79+W91+W93</f>
        <v>230006550</v>
      </c>
      <c r="X62" s="8">
        <f>SUM(X64,X79,X91,X93)</f>
        <v>247498489</v>
      </c>
      <c r="Y62" s="8">
        <f>SUM(Y64+Y79+Y91+Y93)</f>
        <v>249965162.58974543</v>
      </c>
      <c r="Z62" s="8">
        <f>SUM(Z64+Z79+Z91+Z93)</f>
        <v>243490455.98350087</v>
      </c>
      <c r="AA62" s="8">
        <f>SUM(AA64+AA79+AA91+AA93)</f>
        <v>271859089</v>
      </c>
      <c r="AB62" s="39">
        <v>263193702</v>
      </c>
      <c r="AC62" s="39">
        <v>267629637</v>
      </c>
      <c r="AD62" s="39">
        <v>252730682</v>
      </c>
      <c r="AE62" s="39">
        <v>296629198</v>
      </c>
      <c r="AF62" s="39">
        <v>288704185</v>
      </c>
      <c r="AG62" s="39">
        <v>298411541</v>
      </c>
      <c r="AH62" s="39">
        <v>311273864</v>
      </c>
      <c r="AI62" s="10">
        <v>2.8358465009667988E-2</v>
      </c>
      <c r="AJ62" s="10">
        <v>4.3102632548652001E-2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45219007</v>
      </c>
      <c r="H64" s="12">
        <v>33755187</v>
      </c>
      <c r="I64" s="12">
        <v>37553658</v>
      </c>
      <c r="J64" s="12">
        <v>42607847</v>
      </c>
      <c r="K64" s="12">
        <f>SUM(K65,K69:K73)</f>
        <v>43236895</v>
      </c>
      <c r="L64" s="12">
        <f>SUM(L65,L69:L73)</f>
        <v>60175877</v>
      </c>
      <c r="M64" s="12">
        <f>SUM(M65,M69:M73)</f>
        <v>50984003</v>
      </c>
      <c r="N64" s="12">
        <f>SUM(N65,N69:N73)</f>
        <v>51717365</v>
      </c>
      <c r="O64" s="41">
        <v>58300249</v>
      </c>
      <c r="P64" s="41">
        <v>62078023</v>
      </c>
      <c r="Q64" s="41">
        <v>76453043</v>
      </c>
      <c r="R64" s="41">
        <v>77710731</v>
      </c>
      <c r="S64" s="41">
        <v>86671000</v>
      </c>
      <c r="T64" s="41">
        <v>75558516</v>
      </c>
      <c r="U64" s="11">
        <v>81503178</v>
      </c>
      <c r="V64" s="11">
        <v>72915189</v>
      </c>
      <c r="W64" s="11">
        <v>74873447</v>
      </c>
      <c r="X64" s="11">
        <v>89624092</v>
      </c>
      <c r="Y64" s="11">
        <v>99780588</v>
      </c>
      <c r="Z64" s="11">
        <v>97489391</v>
      </c>
      <c r="AA64" s="11">
        <v>120499323</v>
      </c>
      <c r="AB64" s="41">
        <v>106789779</v>
      </c>
      <c r="AC64" s="41">
        <v>103002647</v>
      </c>
      <c r="AD64" s="41">
        <v>88415171</v>
      </c>
      <c r="AE64" s="41">
        <v>121558828</v>
      </c>
      <c r="AF64" s="41">
        <v>104665737</v>
      </c>
      <c r="AG64" s="39">
        <v>110243181</v>
      </c>
      <c r="AH64" s="41">
        <v>118483749</v>
      </c>
      <c r="AI64" s="13">
        <v>1.7469774292668161E-2</v>
      </c>
      <c r="AJ64" s="13">
        <v>7.4749004203715788E-2</v>
      </c>
    </row>
    <row r="65" spans="1:36" ht="10.5" customHeight="1" x14ac:dyDescent="0.2">
      <c r="A65" s="11"/>
      <c r="B65" s="11"/>
      <c r="C65" s="11" t="s">
        <v>36</v>
      </c>
      <c r="D65" s="11"/>
      <c r="E65" s="11"/>
      <c r="F65" s="2"/>
      <c r="G65" s="12">
        <v>23990193</v>
      </c>
      <c r="H65" s="12">
        <v>26422713</v>
      </c>
      <c r="I65" s="12">
        <v>29679173</v>
      </c>
      <c r="J65" s="12">
        <v>25185110</v>
      </c>
      <c r="K65" s="12">
        <f>SUM(K66:K68)</f>
        <v>28124620</v>
      </c>
      <c r="L65" s="12">
        <f>SUM(L66:L68)</f>
        <v>30324122</v>
      </c>
      <c r="M65" s="12">
        <f>SUM(M66:M68)</f>
        <v>32820641</v>
      </c>
      <c r="N65" s="12">
        <f>SUM(N66:N68)</f>
        <v>40552521</v>
      </c>
      <c r="O65" s="41">
        <v>41811575</v>
      </c>
      <c r="P65" s="41">
        <v>44550046</v>
      </c>
      <c r="Q65" s="41">
        <v>51623585</v>
      </c>
      <c r="R65" s="41">
        <v>54290015</v>
      </c>
      <c r="S65" s="41">
        <v>57643508</v>
      </c>
      <c r="T65" s="41">
        <v>59884877</v>
      </c>
      <c r="U65" s="11">
        <v>63644302</v>
      </c>
      <c r="V65" s="11">
        <v>54357565</v>
      </c>
      <c r="W65" s="11">
        <v>54623956</v>
      </c>
      <c r="X65" s="11">
        <v>64267134</v>
      </c>
      <c r="Y65" s="11">
        <v>63989933</v>
      </c>
      <c r="Z65" s="11">
        <v>64333733</v>
      </c>
      <c r="AA65" s="11">
        <v>67846321</v>
      </c>
      <c r="AB65" s="41">
        <v>70097184</v>
      </c>
      <c r="AC65" s="41">
        <v>74744415</v>
      </c>
      <c r="AD65" s="41">
        <v>77527881</v>
      </c>
      <c r="AE65" s="41">
        <v>79338009</v>
      </c>
      <c r="AF65" s="41">
        <v>78627083</v>
      </c>
      <c r="AG65" s="41">
        <v>80787400</v>
      </c>
      <c r="AH65" s="41">
        <v>80642648</v>
      </c>
      <c r="AI65" s="13">
        <v>2.3632425980451455E-2</v>
      </c>
      <c r="AJ65" s="13">
        <v>-1.7917645573443384E-3</v>
      </c>
    </row>
    <row r="66" spans="1:36" ht="10.5" customHeight="1" x14ac:dyDescent="0.2">
      <c r="A66" s="11"/>
      <c r="B66" s="11"/>
      <c r="C66" s="11"/>
      <c r="D66" s="11" t="s">
        <v>37</v>
      </c>
      <c r="E66" s="11"/>
      <c r="F66" s="2"/>
      <c r="G66" s="12">
        <v>23990193</v>
      </c>
      <c r="H66" s="12">
        <v>26422713</v>
      </c>
      <c r="I66" s="12">
        <v>29679173</v>
      </c>
      <c r="J66" s="12">
        <v>25185110</v>
      </c>
      <c r="K66" s="12">
        <v>28124620</v>
      </c>
      <c r="L66" s="12">
        <v>30323918</v>
      </c>
      <c r="M66" s="12">
        <v>32712418</v>
      </c>
      <c r="N66" s="12">
        <v>40397149</v>
      </c>
      <c r="O66" s="41">
        <v>41615974</v>
      </c>
      <c r="P66" s="41">
        <v>44313855</v>
      </c>
      <c r="Q66" s="41">
        <v>51365335</v>
      </c>
      <c r="R66" s="41">
        <v>54081047</v>
      </c>
      <c r="S66" s="41">
        <v>57400770</v>
      </c>
      <c r="T66" s="41">
        <v>59620836</v>
      </c>
      <c r="U66" s="11">
        <v>63343460</v>
      </c>
      <c r="V66" s="11">
        <v>53589100</v>
      </c>
      <c r="W66" s="11">
        <v>54290024</v>
      </c>
      <c r="X66" s="11">
        <v>63943450</v>
      </c>
      <c r="Y66" s="11">
        <v>63715710</v>
      </c>
      <c r="Z66" s="11">
        <v>64087259</v>
      </c>
      <c r="AA66" s="11">
        <v>67578304</v>
      </c>
      <c r="AB66" s="41">
        <v>69672845</v>
      </c>
      <c r="AC66" s="41">
        <v>74432896</v>
      </c>
      <c r="AD66" s="41">
        <v>77153102</v>
      </c>
      <c r="AE66" s="41">
        <v>78897228</v>
      </c>
      <c r="AF66" s="41">
        <v>78149840</v>
      </c>
      <c r="AG66" s="41">
        <v>80242559</v>
      </c>
      <c r="AH66" s="41">
        <v>80260535</v>
      </c>
      <c r="AI66" s="13">
        <v>2.3858053977569238E-2</v>
      </c>
      <c r="AJ66" s="13">
        <v>2.2402077182010109E-4</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204</v>
      </c>
      <c r="M68" s="12">
        <v>108223</v>
      </c>
      <c r="N68" s="12">
        <v>155372</v>
      </c>
      <c r="O68" s="41">
        <v>195601</v>
      </c>
      <c r="P68" s="41">
        <v>236191</v>
      </c>
      <c r="Q68" s="41">
        <v>258250</v>
      </c>
      <c r="R68" s="41">
        <v>208968</v>
      </c>
      <c r="S68" s="41">
        <v>242738</v>
      </c>
      <c r="T68" s="41">
        <v>264041</v>
      </c>
      <c r="U68" s="11">
        <v>300842</v>
      </c>
      <c r="V68" s="11">
        <v>768465</v>
      </c>
      <c r="W68" s="11">
        <v>333932</v>
      </c>
      <c r="X68" s="11">
        <v>323684</v>
      </c>
      <c r="Y68" s="11">
        <v>274223</v>
      </c>
      <c r="Z68" s="11">
        <v>246474</v>
      </c>
      <c r="AA68" s="11">
        <v>268017</v>
      </c>
      <c r="AB68" s="41">
        <v>424339</v>
      </c>
      <c r="AC68" s="41">
        <v>311519</v>
      </c>
      <c r="AD68" s="41">
        <v>374779</v>
      </c>
      <c r="AE68" s="41">
        <v>440781</v>
      </c>
      <c r="AF68" s="41">
        <v>477243</v>
      </c>
      <c r="AG68" s="41">
        <v>544841</v>
      </c>
      <c r="AH68" s="41">
        <v>382113</v>
      </c>
      <c r="AI68" s="13">
        <v>-1.7317676323924447E-2</v>
      </c>
      <c r="AJ68" s="13">
        <v>-0.29867062133723415</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21228814</v>
      </c>
      <c r="H73" s="12">
        <v>7332474</v>
      </c>
      <c r="I73" s="12">
        <v>7874485</v>
      </c>
      <c r="J73" s="12">
        <v>17422737</v>
      </c>
      <c r="K73" s="12">
        <f>SUM(K74:K77)</f>
        <v>15112275</v>
      </c>
      <c r="L73" s="12">
        <f>SUM(L74:L77)</f>
        <v>29851755</v>
      </c>
      <c r="M73" s="12">
        <f>SUM(M74:M77)</f>
        <v>18163362</v>
      </c>
      <c r="N73" s="12">
        <f>SUM(N74:N77)</f>
        <v>11164844</v>
      </c>
      <c r="O73" s="41">
        <v>16488674</v>
      </c>
      <c r="P73" s="41">
        <v>17527977</v>
      </c>
      <c r="Q73" s="41">
        <v>24829458</v>
      </c>
      <c r="R73" s="41">
        <v>23420716</v>
      </c>
      <c r="S73" s="41">
        <v>29027492</v>
      </c>
      <c r="T73" s="41">
        <v>15673639</v>
      </c>
      <c r="U73" s="11">
        <v>17858876</v>
      </c>
      <c r="V73" s="11">
        <v>18557624</v>
      </c>
      <c r="W73" s="11">
        <v>20249491</v>
      </c>
      <c r="X73" s="11">
        <v>25356958</v>
      </c>
      <c r="Y73" s="11">
        <v>35790655</v>
      </c>
      <c r="Z73" s="11">
        <v>33155658</v>
      </c>
      <c r="AA73" s="11">
        <v>52653002</v>
      </c>
      <c r="AB73" s="41">
        <v>36692595</v>
      </c>
      <c r="AC73" s="41">
        <v>28258232</v>
      </c>
      <c r="AD73" s="41">
        <v>10887290</v>
      </c>
      <c r="AE73" s="41">
        <v>42220819</v>
      </c>
      <c r="AF73" s="41">
        <v>26038654</v>
      </c>
      <c r="AG73" s="41">
        <v>29455781</v>
      </c>
      <c r="AH73" s="41">
        <v>37841101</v>
      </c>
      <c r="AI73" s="13">
        <v>5.1500287706018888E-3</v>
      </c>
      <c r="AJ73" s="13">
        <v>0.28467484871645399</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6021155</v>
      </c>
      <c r="H75" s="12">
        <v>6081852</v>
      </c>
      <c r="I75" s="12">
        <v>6655635</v>
      </c>
      <c r="J75" s="12">
        <v>7296035</v>
      </c>
      <c r="K75" s="12">
        <v>7339365</v>
      </c>
      <c r="L75" s="12">
        <v>7707778</v>
      </c>
      <c r="M75" s="12">
        <v>8012503</v>
      </c>
      <c r="N75" s="12">
        <v>7805755</v>
      </c>
      <c r="O75" s="41">
        <v>6956963</v>
      </c>
      <c r="P75" s="41">
        <v>5837756</v>
      </c>
      <c r="Q75" s="41">
        <v>6881260</v>
      </c>
      <c r="R75" s="41">
        <v>7443367</v>
      </c>
      <c r="S75" s="41">
        <v>7130764</v>
      </c>
      <c r="T75" s="41">
        <v>8776420</v>
      </c>
      <c r="U75" s="11">
        <v>9855343</v>
      </c>
      <c r="V75" s="11">
        <v>9119827</v>
      </c>
      <c r="W75" s="11">
        <v>7297136</v>
      </c>
      <c r="X75" s="11">
        <v>6665119</v>
      </c>
      <c r="Y75" s="11">
        <v>6677061</v>
      </c>
      <c r="Z75" s="11">
        <v>6797522</v>
      </c>
      <c r="AA75" s="11">
        <v>6906269</v>
      </c>
      <c r="AB75" s="41">
        <v>6799153</v>
      </c>
      <c r="AC75" s="41">
        <v>6596913</v>
      </c>
      <c r="AD75" s="41">
        <v>6464041</v>
      </c>
      <c r="AE75" s="41">
        <v>6481442</v>
      </c>
      <c r="AF75" s="41">
        <v>6732855</v>
      </c>
      <c r="AG75" s="41">
        <v>7420756</v>
      </c>
      <c r="AH75" s="41">
        <v>5346955</v>
      </c>
      <c r="AI75" s="13">
        <v>-3.9253924396384199E-2</v>
      </c>
      <c r="AJ75" s="13">
        <v>-0.27945953215548391</v>
      </c>
    </row>
    <row r="76" spans="1:36" ht="10.5" customHeight="1" x14ac:dyDescent="0.2">
      <c r="A76" s="11"/>
      <c r="B76" s="14"/>
      <c r="C76" s="11"/>
      <c r="D76" s="15" t="s">
        <v>47</v>
      </c>
      <c r="E76" s="11"/>
      <c r="F76" s="2"/>
      <c r="G76" s="12">
        <v>14105000</v>
      </c>
      <c r="H76" s="12">
        <v>265000</v>
      </c>
      <c r="I76" s="12">
        <v>231834</v>
      </c>
      <c r="J76" s="12">
        <v>9265263</v>
      </c>
      <c r="K76" s="12">
        <v>164359</v>
      </c>
      <c r="L76" s="12">
        <v>20249324</v>
      </c>
      <c r="M76" s="12">
        <v>8781384</v>
      </c>
      <c r="N76" s="12">
        <v>1696483</v>
      </c>
      <c r="O76" s="41">
        <v>6617011</v>
      </c>
      <c r="P76" s="41">
        <v>6887000</v>
      </c>
      <c r="Q76" s="41">
        <v>14198492</v>
      </c>
      <c r="R76" s="41">
        <v>9618002</v>
      </c>
      <c r="S76" s="41">
        <v>16660132</v>
      </c>
      <c r="T76" s="41">
        <v>0</v>
      </c>
      <c r="U76" s="11">
        <v>1200000</v>
      </c>
      <c r="V76" s="11">
        <v>2700000</v>
      </c>
      <c r="W76" s="11">
        <v>7270261</v>
      </c>
      <c r="X76" s="11">
        <v>11986537</v>
      </c>
      <c r="Y76" s="11">
        <v>22971305</v>
      </c>
      <c r="Z76" s="11">
        <v>21450674</v>
      </c>
      <c r="AA76" s="11">
        <v>39627532</v>
      </c>
      <c r="AB76" s="41">
        <v>24406008</v>
      </c>
      <c r="AC76" s="41">
        <v>16116695</v>
      </c>
      <c r="AD76" s="41">
        <v>11013</v>
      </c>
      <c r="AE76" s="41">
        <v>28600283</v>
      </c>
      <c r="AF76" s="41">
        <v>13869879</v>
      </c>
      <c r="AG76" s="41">
        <v>15862373</v>
      </c>
      <c r="AH76" s="41">
        <v>27706790</v>
      </c>
      <c r="AI76" s="13">
        <v>2.1366424856508193E-2</v>
      </c>
      <c r="AJ76" s="13">
        <v>0.74669893338153126</v>
      </c>
    </row>
    <row r="77" spans="1:36" ht="10.5" customHeight="1" x14ac:dyDescent="0.2">
      <c r="A77" s="11"/>
      <c r="B77" s="11"/>
      <c r="C77" s="11"/>
      <c r="D77" s="11" t="s">
        <v>48</v>
      </c>
      <c r="E77" s="11"/>
      <c r="F77" s="2"/>
      <c r="G77" s="12">
        <v>1102659</v>
      </c>
      <c r="H77" s="12">
        <v>985622</v>
      </c>
      <c r="I77" s="12">
        <v>987016</v>
      </c>
      <c r="J77" s="12">
        <v>861439</v>
      </c>
      <c r="K77" s="12">
        <v>7608551</v>
      </c>
      <c r="L77" s="12">
        <v>1894653</v>
      </c>
      <c r="M77" s="12">
        <v>1369475</v>
      </c>
      <c r="N77" s="12">
        <v>1662606</v>
      </c>
      <c r="O77" s="41">
        <v>2914700</v>
      </c>
      <c r="P77" s="41">
        <v>4803221</v>
      </c>
      <c r="Q77" s="41">
        <v>3749706</v>
      </c>
      <c r="R77" s="41">
        <v>6359347</v>
      </c>
      <c r="S77" s="41">
        <v>5236596</v>
      </c>
      <c r="T77" s="41">
        <v>6897219</v>
      </c>
      <c r="U77" s="11">
        <v>6803533</v>
      </c>
      <c r="V77" s="11">
        <v>6737797</v>
      </c>
      <c r="W77" s="11">
        <v>5682094</v>
      </c>
      <c r="X77" s="11">
        <v>6705302</v>
      </c>
      <c r="Y77" s="11">
        <v>6142289</v>
      </c>
      <c r="Z77" s="11">
        <v>4907462</v>
      </c>
      <c r="AA77" s="11">
        <v>6119201</v>
      </c>
      <c r="AB77" s="41">
        <v>5487434</v>
      </c>
      <c r="AC77" s="41">
        <v>5544624</v>
      </c>
      <c r="AD77" s="41">
        <v>4412236</v>
      </c>
      <c r="AE77" s="41">
        <v>7139094</v>
      </c>
      <c r="AF77" s="41">
        <v>5435920</v>
      </c>
      <c r="AG77" s="41">
        <v>6172652</v>
      </c>
      <c r="AH77" s="41">
        <v>4787356</v>
      </c>
      <c r="AI77" s="13">
        <v>-2.2490314968854008E-2</v>
      </c>
      <c r="AJ77" s="13">
        <v>-0.22442476912678699</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55713489</v>
      </c>
      <c r="H79" s="12">
        <v>56365459</v>
      </c>
      <c r="I79" s="12">
        <v>59027641</v>
      </c>
      <c r="J79" s="12">
        <v>68051983</v>
      </c>
      <c r="K79" s="12">
        <f>SUM(K80:K89)</f>
        <v>72206425</v>
      </c>
      <c r="L79" s="12">
        <f>SUM(L80:L89)</f>
        <v>75648370</v>
      </c>
      <c r="M79" s="12">
        <f>SUM(M80:M89)</f>
        <v>77444289</v>
      </c>
      <c r="N79" s="12">
        <f>SUM(N80:N89)</f>
        <v>85088627</v>
      </c>
      <c r="O79" s="41">
        <v>103646652</v>
      </c>
      <c r="P79" s="41">
        <v>89552191</v>
      </c>
      <c r="Q79" s="41">
        <v>90588903</v>
      </c>
      <c r="R79" s="41">
        <v>91196547</v>
      </c>
      <c r="S79" s="41">
        <v>93736037</v>
      </c>
      <c r="T79" s="41">
        <v>100980818</v>
      </c>
      <c r="U79" s="11">
        <v>107817535</v>
      </c>
      <c r="V79" s="11">
        <f>SUM(V80:V89)</f>
        <v>129236618</v>
      </c>
      <c r="W79" s="11">
        <f>SUM(W80:W89)</f>
        <v>123066720</v>
      </c>
      <c r="X79" s="11">
        <f>SUM(X80:X89)</f>
        <v>112551889</v>
      </c>
      <c r="Y79" s="11">
        <f>SUM(Y80:Y89)</f>
        <v>110372980.58974543</v>
      </c>
      <c r="Z79" s="11">
        <f>SUM(Z80:Z89)</f>
        <v>115542606.98350087</v>
      </c>
      <c r="AA79" s="11">
        <v>123628742</v>
      </c>
      <c r="AB79" s="41">
        <v>126767142</v>
      </c>
      <c r="AC79" s="41">
        <v>135805824</v>
      </c>
      <c r="AD79" s="41">
        <v>135306816</v>
      </c>
      <c r="AE79" s="41">
        <v>148019149</v>
      </c>
      <c r="AF79" s="41">
        <v>154136865</v>
      </c>
      <c r="AG79" s="41">
        <v>155353088</v>
      </c>
      <c r="AH79" s="41">
        <v>158586660</v>
      </c>
      <c r="AI79" s="13">
        <v>3.8030208021391232E-2</v>
      </c>
      <c r="AJ79" s="13">
        <v>2.0814340040669163E-2</v>
      </c>
    </row>
    <row r="80" spans="1:36" ht="10.5" customHeight="1" x14ac:dyDescent="0.2">
      <c r="A80" s="11"/>
      <c r="B80" s="11"/>
      <c r="C80" s="11" t="s">
        <v>50</v>
      </c>
      <c r="D80" s="11"/>
      <c r="E80" s="11"/>
      <c r="F80" s="2"/>
      <c r="G80" s="12">
        <v>0</v>
      </c>
      <c r="H80" s="12">
        <v>0</v>
      </c>
      <c r="I80" s="12">
        <v>0</v>
      </c>
      <c r="J80" s="12">
        <v>4521946</v>
      </c>
      <c r="K80" s="12">
        <v>4743399</v>
      </c>
      <c r="L80" s="12">
        <v>5018969</v>
      </c>
      <c r="M80" s="12">
        <v>5356859</v>
      </c>
      <c r="N80" s="12">
        <v>5619726</v>
      </c>
      <c r="O80" s="41">
        <v>6130840</v>
      </c>
      <c r="P80" s="41">
        <v>5953646</v>
      </c>
      <c r="Q80" s="41">
        <v>5908350</v>
      </c>
      <c r="R80" s="41">
        <v>5908349</v>
      </c>
      <c r="S80" s="41">
        <v>5908348</v>
      </c>
      <c r="T80" s="41">
        <v>5908349</v>
      </c>
      <c r="U80" s="11">
        <v>5908349</v>
      </c>
      <c r="V80" s="11">
        <v>5908349</v>
      </c>
      <c r="W80" s="11">
        <v>5908349</v>
      </c>
      <c r="X80" s="11">
        <v>5908349</v>
      </c>
      <c r="Y80" s="11">
        <v>5908349</v>
      </c>
      <c r="Z80" s="11">
        <v>5908349</v>
      </c>
      <c r="AA80" s="11">
        <v>5908349</v>
      </c>
      <c r="AB80" s="41">
        <v>5908348</v>
      </c>
      <c r="AC80" s="41">
        <v>5908349</v>
      </c>
      <c r="AD80" s="41">
        <v>5908349</v>
      </c>
      <c r="AE80" s="41">
        <v>5908349</v>
      </c>
      <c r="AF80" s="41">
        <v>5979831</v>
      </c>
      <c r="AG80" s="41">
        <v>5983885</v>
      </c>
      <c r="AH80" s="41">
        <v>5908349</v>
      </c>
      <c r="AI80" s="13">
        <v>2.8208672731011575E-8</v>
      </c>
      <c r="AJ80" s="13">
        <v>-1.2623237244699723E-2</v>
      </c>
    </row>
    <row r="81" spans="1:36" ht="10.5" customHeight="1" x14ac:dyDescent="0.2">
      <c r="A81" s="11"/>
      <c r="B81" s="11"/>
      <c r="C81" s="11" t="s">
        <v>51</v>
      </c>
      <c r="D81" s="11"/>
      <c r="E81" s="11"/>
      <c r="F81" s="2"/>
      <c r="G81" s="12">
        <v>0</v>
      </c>
      <c r="H81" s="12">
        <v>0</v>
      </c>
      <c r="I81" s="12">
        <v>0</v>
      </c>
      <c r="J81" s="12">
        <v>530309</v>
      </c>
      <c r="K81" s="12">
        <v>554272</v>
      </c>
      <c r="L81" s="12">
        <v>694063</v>
      </c>
      <c r="M81" s="12">
        <v>745265</v>
      </c>
      <c r="N81" s="12">
        <v>758900</v>
      </c>
      <c r="O81" s="41">
        <v>1687798</v>
      </c>
      <c r="P81" s="41">
        <v>1869505</v>
      </c>
      <c r="Q81" s="41">
        <v>2176201</v>
      </c>
      <c r="R81" s="41">
        <v>2368035</v>
      </c>
      <c r="S81" s="41">
        <v>2538906</v>
      </c>
      <c r="T81" s="41">
        <v>2613043</v>
      </c>
      <c r="U81" s="11">
        <v>2852991</v>
      </c>
      <c r="V81" s="12">
        <v>2766254</v>
      </c>
      <c r="W81" s="11">
        <v>2745556</v>
      </c>
      <c r="X81" s="11">
        <v>2954783</v>
      </c>
      <c r="Y81" s="11">
        <v>2963960</v>
      </c>
      <c r="Z81" s="11">
        <v>2951060</v>
      </c>
      <c r="AA81" s="11">
        <v>3012781</v>
      </c>
      <c r="AB81" s="41">
        <v>2977847</v>
      </c>
      <c r="AC81" s="41">
        <v>2950351</v>
      </c>
      <c r="AD81" s="41">
        <v>2950322</v>
      </c>
      <c r="AE81" s="41">
        <v>2968290</v>
      </c>
      <c r="AF81" s="41">
        <v>2961749</v>
      </c>
      <c r="AG81" s="41">
        <v>2959743</v>
      </c>
      <c r="AH81" s="41">
        <v>2946115</v>
      </c>
      <c r="AI81" s="13">
        <v>-1.7839407027370191E-3</v>
      </c>
      <c r="AJ81" s="13">
        <v>-4.6044538326469563E-3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13210069</v>
      </c>
      <c r="W82" s="12">
        <f>11929997+407903+985587+220362+465088</f>
        <v>14008937</v>
      </c>
      <c r="X82" s="12">
        <v>15112894</v>
      </c>
      <c r="Y82" s="12">
        <v>15391486.589745434</v>
      </c>
      <c r="Z82" s="12">
        <v>16008924.983500876</v>
      </c>
      <c r="AA82" s="12">
        <v>16925525</v>
      </c>
      <c r="AB82" s="41">
        <v>17550369</v>
      </c>
      <c r="AC82" s="41">
        <v>18192356</v>
      </c>
      <c r="AD82" s="41">
        <v>18864377</v>
      </c>
      <c r="AE82" s="41">
        <v>19183785</v>
      </c>
      <c r="AF82" s="41">
        <v>19640798</v>
      </c>
      <c r="AG82" s="41">
        <v>20516073</v>
      </c>
      <c r="AH82" s="41">
        <v>21306493</v>
      </c>
      <c r="AI82" s="13">
        <v>3.2850870665126708E-2</v>
      </c>
      <c r="AJ82" s="13">
        <v>3.8526866228249433E-2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9789</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762078</v>
      </c>
      <c r="K84" s="12">
        <v>802136</v>
      </c>
      <c r="L84" s="12">
        <v>767814</v>
      </c>
      <c r="M84" s="12">
        <v>777019</v>
      </c>
      <c r="N84" s="12">
        <v>946838</v>
      </c>
      <c r="O84" s="41">
        <v>976174</v>
      </c>
      <c r="P84" s="41">
        <v>781745</v>
      </c>
      <c r="Q84" s="41">
        <v>780787</v>
      </c>
      <c r="R84" s="41">
        <v>779482</v>
      </c>
      <c r="S84" s="41">
        <v>783643</v>
      </c>
      <c r="T84" s="41">
        <v>783135</v>
      </c>
      <c r="U84" s="11">
        <v>779381</v>
      </c>
      <c r="V84" s="11">
        <v>786264</v>
      </c>
      <c r="W84" s="11">
        <v>782700</v>
      </c>
      <c r="X84" s="11">
        <v>784174</v>
      </c>
      <c r="Y84" s="11">
        <v>782330</v>
      </c>
      <c r="Z84" s="11">
        <v>781700</v>
      </c>
      <c r="AA84" s="11">
        <v>789431</v>
      </c>
      <c r="AB84" s="41">
        <v>788396</v>
      </c>
      <c r="AC84" s="41">
        <v>783368</v>
      </c>
      <c r="AD84" s="41">
        <v>782495</v>
      </c>
      <c r="AE84" s="41">
        <v>784717</v>
      </c>
      <c r="AF84" s="41">
        <v>783978</v>
      </c>
      <c r="AG84" s="41">
        <v>788938</v>
      </c>
      <c r="AH84" s="41">
        <v>781361</v>
      </c>
      <c r="AI84" s="13">
        <v>-1.4927565190926417E-3</v>
      </c>
      <c r="AJ84" s="13">
        <v>-9.6040500013942799E-3</v>
      </c>
    </row>
    <row r="85" spans="1:36" ht="10.5" customHeight="1" x14ac:dyDescent="0.2">
      <c r="A85" s="11"/>
      <c r="B85" s="14"/>
      <c r="C85" s="11" t="s">
        <v>55</v>
      </c>
      <c r="E85" s="11"/>
      <c r="F85" s="2"/>
      <c r="G85" s="12">
        <v>0</v>
      </c>
      <c r="H85" s="12">
        <v>0</v>
      </c>
      <c r="I85" s="12">
        <v>0</v>
      </c>
      <c r="J85" s="12">
        <v>0</v>
      </c>
      <c r="K85" s="12">
        <v>0</v>
      </c>
      <c r="L85" s="12">
        <v>201346</v>
      </c>
      <c r="M85" s="12">
        <v>434066</v>
      </c>
      <c r="N85" s="12">
        <v>775410</v>
      </c>
      <c r="O85" s="41">
        <v>584048</v>
      </c>
      <c r="P85" s="41">
        <v>914709</v>
      </c>
      <c r="Q85" s="41">
        <v>1075464</v>
      </c>
      <c r="R85" s="41">
        <v>1497319</v>
      </c>
      <c r="S85" s="41">
        <v>1546134</v>
      </c>
      <c r="T85" s="41">
        <v>1591592</v>
      </c>
      <c r="U85" s="11">
        <v>1753986</v>
      </c>
      <c r="V85" s="11">
        <v>1654573</v>
      </c>
      <c r="W85" s="11">
        <v>1758278</v>
      </c>
      <c r="X85" s="11">
        <v>1876276</v>
      </c>
      <c r="Y85" s="11">
        <v>1911157</v>
      </c>
      <c r="Z85" s="11">
        <v>1837492</v>
      </c>
      <c r="AA85" s="11">
        <v>1835329</v>
      </c>
      <c r="AB85" s="41">
        <v>1752026</v>
      </c>
      <c r="AC85" s="41">
        <v>1806233</v>
      </c>
      <c r="AD85" s="41">
        <v>1836690</v>
      </c>
      <c r="AE85" s="41">
        <v>1900656</v>
      </c>
      <c r="AF85" s="41">
        <v>1847849</v>
      </c>
      <c r="AG85" s="41">
        <v>1938018</v>
      </c>
      <c r="AH85" s="41">
        <v>2147839</v>
      </c>
      <c r="AI85" s="13">
        <v>3.4531049015283699E-2</v>
      </c>
      <c r="AJ85" s="13">
        <v>0.10826576430146675</v>
      </c>
    </row>
    <row r="86" spans="1:36" ht="10.5" customHeight="1" x14ac:dyDescent="0.2">
      <c r="A86" s="11"/>
      <c r="B86" s="11"/>
      <c r="C86" s="11" t="s">
        <v>56</v>
      </c>
      <c r="D86" s="11"/>
      <c r="E86" s="11"/>
      <c r="F86" s="2"/>
      <c r="G86" s="12">
        <v>12427040</v>
      </c>
      <c r="H86" s="12">
        <v>12376598</v>
      </c>
      <c r="I86" s="12">
        <v>12709019</v>
      </c>
      <c r="J86" s="12">
        <v>12701177</v>
      </c>
      <c r="K86" s="12">
        <v>15786108</v>
      </c>
      <c r="L86" s="12">
        <v>17007628</v>
      </c>
      <c r="M86" s="12">
        <v>16565951</v>
      </c>
      <c r="N86" s="12">
        <v>21918149</v>
      </c>
      <c r="O86" s="41">
        <v>36480664</v>
      </c>
      <c r="P86" s="41">
        <v>26080089</v>
      </c>
      <c r="Q86" s="41">
        <v>26209912</v>
      </c>
      <c r="R86" s="41">
        <v>25824670</v>
      </c>
      <c r="S86" s="41">
        <v>23148576</v>
      </c>
      <c r="T86" s="41">
        <v>19999414</v>
      </c>
      <c r="U86" s="11">
        <v>22653632</v>
      </c>
      <c r="V86" s="11">
        <v>26792382</v>
      </c>
      <c r="W86" s="11">
        <v>28682806</v>
      </c>
      <c r="X86" s="11">
        <v>27408436</v>
      </c>
      <c r="Y86" s="11">
        <v>26830836</v>
      </c>
      <c r="Z86" s="11">
        <v>26800985</v>
      </c>
      <c r="AA86" s="11">
        <v>28776740</v>
      </c>
      <c r="AB86" s="41">
        <v>30874618</v>
      </c>
      <c r="AC86" s="41">
        <v>32971996</v>
      </c>
      <c r="AD86" s="41">
        <v>34761591</v>
      </c>
      <c r="AE86" s="41">
        <v>38294279</v>
      </c>
      <c r="AF86" s="41">
        <v>39490530</v>
      </c>
      <c r="AG86" s="41">
        <v>41916731</v>
      </c>
      <c r="AH86" s="41">
        <v>46110082</v>
      </c>
      <c r="AI86" s="13">
        <v>6.9134597339130854E-2</v>
      </c>
      <c r="AJ86" s="13">
        <v>0.10004002936202253</v>
      </c>
    </row>
    <row r="87" spans="1:36" ht="10.5" customHeight="1" x14ac:dyDescent="0.2">
      <c r="A87" s="11"/>
      <c r="B87" s="11"/>
      <c r="C87" s="11" t="s">
        <v>57</v>
      </c>
      <c r="D87" s="11"/>
      <c r="E87" s="11"/>
      <c r="F87" s="2"/>
      <c r="G87" s="12">
        <v>33688817</v>
      </c>
      <c r="H87" s="12">
        <v>33870803</v>
      </c>
      <c r="I87" s="12">
        <v>34703582</v>
      </c>
      <c r="J87" s="12">
        <v>35697675</v>
      </c>
      <c r="K87" s="12">
        <v>36763241</v>
      </c>
      <c r="L87" s="12">
        <v>37694561</v>
      </c>
      <c r="M87" s="12">
        <v>38643226</v>
      </c>
      <c r="N87" s="12">
        <v>39405282</v>
      </c>
      <c r="O87" s="41">
        <v>39956822</v>
      </c>
      <c r="P87" s="41">
        <v>37029977</v>
      </c>
      <c r="Q87" s="41">
        <v>35916411</v>
      </c>
      <c r="R87" s="41">
        <v>36223601</v>
      </c>
      <c r="S87" s="41">
        <v>38813103</v>
      </c>
      <c r="T87" s="41">
        <v>49928056</v>
      </c>
      <c r="U87" s="11">
        <v>51909159</v>
      </c>
      <c r="V87" s="11">
        <v>54357297</v>
      </c>
      <c r="W87" s="11">
        <v>49691651</v>
      </c>
      <c r="X87" s="11">
        <v>41134634</v>
      </c>
      <c r="Y87" s="11">
        <v>36720381</v>
      </c>
      <c r="Z87" s="11">
        <v>42424971</v>
      </c>
      <c r="AA87" s="11">
        <v>45791317</v>
      </c>
      <c r="AB87" s="41">
        <v>48175832</v>
      </c>
      <c r="AC87" s="41">
        <v>53892371</v>
      </c>
      <c r="AD87" s="41">
        <v>55406794</v>
      </c>
      <c r="AE87" s="41">
        <v>60317751</v>
      </c>
      <c r="AF87" s="41">
        <v>62549738</v>
      </c>
      <c r="AG87" s="41">
        <v>60486106</v>
      </c>
      <c r="AH87" s="41">
        <v>58099504</v>
      </c>
      <c r="AI87" s="13">
        <v>3.1708955117720317E-2</v>
      </c>
      <c r="AJ87" s="13">
        <v>-3.945702836284419E-2</v>
      </c>
    </row>
    <row r="88" spans="1:36" ht="10.5" customHeight="1" x14ac:dyDescent="0.2">
      <c r="A88" s="11"/>
      <c r="B88" s="11"/>
      <c r="C88" s="11" t="s">
        <v>58</v>
      </c>
      <c r="D88" s="11"/>
      <c r="E88" s="11"/>
      <c r="F88" s="2"/>
      <c r="G88" s="12">
        <v>9597632</v>
      </c>
      <c r="H88" s="12">
        <v>10118058</v>
      </c>
      <c r="I88" s="12">
        <v>11615040</v>
      </c>
      <c r="J88" s="12">
        <v>13838798</v>
      </c>
      <c r="K88" s="12">
        <v>13557269</v>
      </c>
      <c r="L88" s="12">
        <v>14263989</v>
      </c>
      <c r="M88" s="12">
        <v>14921903</v>
      </c>
      <c r="N88" s="12">
        <v>15664322</v>
      </c>
      <c r="O88" s="41">
        <v>17830306</v>
      </c>
      <c r="P88" s="41">
        <v>16922520</v>
      </c>
      <c r="Q88" s="41">
        <v>15935629</v>
      </c>
      <c r="R88" s="41">
        <v>16492893</v>
      </c>
      <c r="S88" s="41">
        <v>17714947</v>
      </c>
      <c r="T88" s="41">
        <v>18363394</v>
      </c>
      <c r="U88" s="11">
        <v>20194943</v>
      </c>
      <c r="V88" s="11">
        <v>22266751</v>
      </c>
      <c r="W88" s="11">
        <v>18120675</v>
      </c>
      <c r="X88" s="11">
        <v>15668397</v>
      </c>
      <c r="Y88" s="11">
        <v>17929085</v>
      </c>
      <c r="Z88" s="11">
        <v>17285872</v>
      </c>
      <c r="AA88" s="11">
        <v>19129290</v>
      </c>
      <c r="AB88" s="41">
        <v>17583142</v>
      </c>
      <c r="AC88" s="41">
        <v>17778457</v>
      </c>
      <c r="AD88" s="41">
        <v>13780451</v>
      </c>
      <c r="AE88" s="41">
        <v>17631507</v>
      </c>
      <c r="AF88" s="41">
        <v>20039125</v>
      </c>
      <c r="AG88" s="41">
        <v>20305431</v>
      </c>
      <c r="AH88" s="41">
        <v>20933841</v>
      </c>
      <c r="AI88" s="13">
        <v>2.9497760681704399E-2</v>
      </c>
      <c r="AJ88" s="13">
        <v>3.0947877934725938E-2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2586149</v>
      </c>
      <c r="R89" s="41">
        <v>2102198</v>
      </c>
      <c r="S89" s="41">
        <v>3282380</v>
      </c>
      <c r="T89" s="41">
        <v>1793835</v>
      </c>
      <c r="U89" s="11">
        <v>1765094</v>
      </c>
      <c r="V89" s="11">
        <v>1494679</v>
      </c>
      <c r="W89" s="11">
        <v>1367768</v>
      </c>
      <c r="X89" s="11">
        <v>1703946</v>
      </c>
      <c r="Y89" s="11">
        <v>1935396</v>
      </c>
      <c r="Z89" s="11">
        <v>1543253</v>
      </c>
      <c r="AA89" s="11">
        <v>1459980</v>
      </c>
      <c r="AB89" s="41">
        <v>1156564</v>
      </c>
      <c r="AC89" s="41">
        <v>1522343</v>
      </c>
      <c r="AD89" s="41">
        <v>1015747</v>
      </c>
      <c r="AE89" s="41">
        <v>1029815</v>
      </c>
      <c r="AF89" s="41">
        <v>833478</v>
      </c>
      <c r="AG89" s="41">
        <v>458163</v>
      </c>
      <c r="AH89" s="41">
        <v>353076</v>
      </c>
      <c r="AI89" s="13">
        <v>-0.17942851459846076</v>
      </c>
      <c r="AJ89" s="13">
        <v>-0.22936596800701933</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12875255</v>
      </c>
      <c r="H91" s="12">
        <v>12726802</v>
      </c>
      <c r="I91" s="12">
        <v>12806220</v>
      </c>
      <c r="J91" s="12">
        <v>12669211</v>
      </c>
      <c r="K91" s="12">
        <v>13561277</v>
      </c>
      <c r="L91" s="12">
        <v>14613265</v>
      </c>
      <c r="M91" s="12">
        <v>15166577</v>
      </c>
      <c r="N91" s="12">
        <v>16303524</v>
      </c>
      <c r="O91" s="41">
        <v>16987509</v>
      </c>
      <c r="P91" s="41">
        <v>22806296</v>
      </c>
      <c r="Q91" s="41">
        <v>22057067</v>
      </c>
      <c r="R91" s="41">
        <v>25972569</v>
      </c>
      <c r="S91" s="41">
        <v>25687729</v>
      </c>
      <c r="T91" s="41">
        <v>28479819</v>
      </c>
      <c r="U91" s="11">
        <v>28710949</v>
      </c>
      <c r="V91" s="11">
        <v>29690392</v>
      </c>
      <c r="W91" s="11">
        <v>32066383</v>
      </c>
      <c r="X91" s="11">
        <v>45322508</v>
      </c>
      <c r="Y91" s="11">
        <v>39811594</v>
      </c>
      <c r="Z91" s="11">
        <v>30458458</v>
      </c>
      <c r="AA91" s="11">
        <v>27731024</v>
      </c>
      <c r="AB91" s="41">
        <v>29636781</v>
      </c>
      <c r="AC91" s="41">
        <v>28821166</v>
      </c>
      <c r="AD91" s="41">
        <v>29008695</v>
      </c>
      <c r="AE91" s="41">
        <v>27051221</v>
      </c>
      <c r="AF91" s="41">
        <v>29901583</v>
      </c>
      <c r="AG91" s="42">
        <v>32815272</v>
      </c>
      <c r="AH91" s="41">
        <v>34203455</v>
      </c>
      <c r="AI91" s="13">
        <v>2.4172611685838064E-2</v>
      </c>
      <c r="AJ91" s="13">
        <v>4.2302955770106065E-2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103461685</v>
      </c>
      <c r="H96" s="5">
        <v>109695443</v>
      </c>
      <c r="I96" s="5">
        <v>108925588</v>
      </c>
      <c r="J96" s="5">
        <v>123292980</v>
      </c>
      <c r="K96" s="5">
        <v>129581564</v>
      </c>
      <c r="L96" s="5">
        <v>134197250</v>
      </c>
      <c r="M96" s="5">
        <v>150442188</v>
      </c>
      <c r="N96" s="5">
        <v>157344554</v>
      </c>
      <c r="O96" s="5">
        <v>172730577</v>
      </c>
      <c r="P96" s="5">
        <v>179361627</v>
      </c>
      <c r="Q96" s="5">
        <v>174914610</v>
      </c>
      <c r="R96" s="39">
        <v>181050954</v>
      </c>
      <c r="S96" s="39">
        <v>202308080</v>
      </c>
      <c r="T96" s="39">
        <v>202308468</v>
      </c>
      <c r="U96" s="39">
        <v>218167409</v>
      </c>
      <c r="V96" s="8">
        <v>229176752</v>
      </c>
      <c r="W96" s="39">
        <v>240016315</v>
      </c>
      <c r="X96" s="39">
        <f t="shared" ref="X96:AA96" si="14">SUM(X98:X107)</f>
        <v>242782834</v>
      </c>
      <c r="Y96" s="39">
        <f t="shared" si="14"/>
        <v>232949487</v>
      </c>
      <c r="Z96" s="39">
        <f t="shared" si="14"/>
        <v>241774820</v>
      </c>
      <c r="AA96" s="39">
        <f t="shared" si="14"/>
        <v>280186636</v>
      </c>
      <c r="AB96" s="39">
        <v>260616210</v>
      </c>
      <c r="AC96" s="39">
        <v>270504513</v>
      </c>
      <c r="AD96" s="39">
        <v>268838299</v>
      </c>
      <c r="AE96" s="39">
        <v>286843329</v>
      </c>
      <c r="AF96" s="39">
        <v>286113926</v>
      </c>
      <c r="AG96" s="96">
        <v>295067422</v>
      </c>
      <c r="AH96" s="96">
        <v>317741219</v>
      </c>
      <c r="AI96" s="10">
        <v>3.358299485514471E-2</v>
      </c>
      <c r="AJ96" s="10">
        <v>7.6842766464404869E-2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37384028</v>
      </c>
      <c r="H98" s="50">
        <v>37868478</v>
      </c>
      <c r="I98" s="50">
        <v>39812757</v>
      </c>
      <c r="J98" s="50">
        <v>42242048</v>
      </c>
      <c r="K98" s="50">
        <v>46008513</v>
      </c>
      <c r="L98" s="50">
        <v>47342038</v>
      </c>
      <c r="M98" s="50">
        <v>49472953</v>
      </c>
      <c r="N98" s="50">
        <v>53788800</v>
      </c>
      <c r="O98" s="50">
        <v>61098975</v>
      </c>
      <c r="P98" s="50">
        <v>59568795</v>
      </c>
      <c r="Q98" s="50">
        <v>58047676</v>
      </c>
      <c r="R98" s="41">
        <v>60192527</v>
      </c>
      <c r="S98" s="41">
        <v>65819154</v>
      </c>
      <c r="T98" s="41">
        <v>74289444</v>
      </c>
      <c r="U98" s="41">
        <v>84964043</v>
      </c>
      <c r="V98" s="11">
        <v>87742481</v>
      </c>
      <c r="W98" s="41">
        <v>92391574</v>
      </c>
      <c r="X98" s="41">
        <v>92457559</v>
      </c>
      <c r="Y98" s="41">
        <v>87072715</v>
      </c>
      <c r="Z98" s="41">
        <v>87646629</v>
      </c>
      <c r="AA98" s="41">
        <v>90337592</v>
      </c>
      <c r="AB98" s="41">
        <v>93860685</v>
      </c>
      <c r="AC98" s="41">
        <v>101813556</v>
      </c>
      <c r="AD98" s="41">
        <v>105646415</v>
      </c>
      <c r="AE98" s="41">
        <v>105317541</v>
      </c>
      <c r="AF98" s="41">
        <v>108916055</v>
      </c>
      <c r="AG98" s="42">
        <v>117070440</v>
      </c>
      <c r="AH98" s="42">
        <v>123536313</v>
      </c>
      <c r="AI98" s="13">
        <v>4.6851675990682295E-2</v>
      </c>
      <c r="AJ98" s="13">
        <v>5.5230620129214515E-2</v>
      </c>
    </row>
    <row r="99" spans="1:44" ht="10.5" customHeight="1" x14ac:dyDescent="0.2">
      <c r="A99" s="14"/>
      <c r="B99" s="51" t="s">
        <v>65</v>
      </c>
      <c r="C99" s="44"/>
      <c r="D99" s="44"/>
      <c r="E99" s="34"/>
      <c r="F99" s="2"/>
      <c r="G99" s="50">
        <v>55542351</v>
      </c>
      <c r="H99" s="50">
        <v>56893609</v>
      </c>
      <c r="I99" s="50">
        <v>57632503</v>
      </c>
      <c r="J99" s="50">
        <v>61656849</v>
      </c>
      <c r="K99" s="50">
        <v>66783922</v>
      </c>
      <c r="L99" s="50">
        <v>69965324</v>
      </c>
      <c r="M99" s="50">
        <v>74294179</v>
      </c>
      <c r="N99" s="50">
        <v>79536325</v>
      </c>
      <c r="O99" s="50">
        <v>86174024</v>
      </c>
      <c r="P99" s="50">
        <v>92841987</v>
      </c>
      <c r="Q99" s="50">
        <v>91653565</v>
      </c>
      <c r="R99" s="41">
        <v>95813098</v>
      </c>
      <c r="S99" s="41">
        <v>99182763</v>
      </c>
      <c r="T99" s="41">
        <v>107321861</v>
      </c>
      <c r="U99" s="41">
        <v>113144956</v>
      </c>
      <c r="V99" s="11">
        <v>120320630</v>
      </c>
      <c r="W99" s="41">
        <v>123072932</v>
      </c>
      <c r="X99" s="41">
        <v>122126973</v>
      </c>
      <c r="Y99" s="41">
        <v>115880788</v>
      </c>
      <c r="Z99" s="41">
        <v>114656562</v>
      </c>
      <c r="AA99" s="41">
        <v>120516620</v>
      </c>
      <c r="AB99" s="41">
        <v>122444602</v>
      </c>
      <c r="AC99" s="41">
        <v>128618406</v>
      </c>
      <c r="AD99" s="41">
        <v>132741918</v>
      </c>
      <c r="AE99" s="41">
        <v>135014173</v>
      </c>
      <c r="AF99" s="41">
        <v>139028204</v>
      </c>
      <c r="AG99" s="42">
        <v>142194136</v>
      </c>
      <c r="AH99" s="42">
        <v>149396255</v>
      </c>
      <c r="AI99" s="13">
        <v>3.3713078932217755E-2</v>
      </c>
      <c r="AJ99" s="13">
        <v>5.0649901624635209E-2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1109577</v>
      </c>
      <c r="H102" s="50">
        <v>1737731</v>
      </c>
      <c r="I102" s="50">
        <v>1811455</v>
      </c>
      <c r="J102" s="50">
        <v>893667</v>
      </c>
      <c r="K102" s="50">
        <v>925165</v>
      </c>
      <c r="L102" s="50">
        <v>1083748</v>
      </c>
      <c r="M102" s="50">
        <v>1012738</v>
      </c>
      <c r="N102" s="50">
        <v>1020473</v>
      </c>
      <c r="O102" s="50">
        <v>1061778</v>
      </c>
      <c r="P102" s="50">
        <v>1296179</v>
      </c>
      <c r="Q102" s="50">
        <v>1226077</v>
      </c>
      <c r="R102" s="41">
        <v>595676</v>
      </c>
      <c r="S102" s="41">
        <v>537794</v>
      </c>
      <c r="T102" s="41">
        <v>571921</v>
      </c>
      <c r="U102" s="41">
        <v>639504</v>
      </c>
      <c r="V102" s="11">
        <v>694846</v>
      </c>
      <c r="W102" s="41">
        <v>818809</v>
      </c>
      <c r="X102" s="41">
        <v>889292</v>
      </c>
      <c r="Y102" s="41">
        <v>989904</v>
      </c>
      <c r="Z102" s="41">
        <v>882516</v>
      </c>
      <c r="AA102" s="41">
        <v>765865</v>
      </c>
      <c r="AB102" s="41">
        <v>1081363</v>
      </c>
      <c r="AC102" s="41">
        <v>1733732</v>
      </c>
      <c r="AD102" s="41">
        <v>1931009</v>
      </c>
      <c r="AE102" s="41">
        <v>1839204</v>
      </c>
      <c r="AF102" s="41">
        <v>1946405</v>
      </c>
      <c r="AG102" s="42">
        <v>1844354</v>
      </c>
      <c r="AH102" s="42">
        <v>1937798</v>
      </c>
      <c r="AI102" s="13">
        <v>0.10210464538039354</v>
      </c>
      <c r="AJ102" s="13">
        <v>5.0664894049623876E-2</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273592</v>
      </c>
      <c r="H104" s="50">
        <v>235285</v>
      </c>
      <c r="I104" s="50">
        <v>448241</v>
      </c>
      <c r="J104" s="50">
        <v>565561</v>
      </c>
      <c r="K104" s="50">
        <v>395486</v>
      </c>
      <c r="L104" s="50">
        <v>740484</v>
      </c>
      <c r="M104" s="50">
        <v>378979</v>
      </c>
      <c r="N104" s="50">
        <v>346125</v>
      </c>
      <c r="O104" s="50">
        <v>538598</v>
      </c>
      <c r="P104" s="50">
        <v>1372114</v>
      </c>
      <c r="Q104" s="50">
        <v>1508217</v>
      </c>
      <c r="R104" s="41">
        <v>1796280</v>
      </c>
      <c r="S104" s="41">
        <v>1931659</v>
      </c>
      <c r="T104" s="41">
        <v>2432708</v>
      </c>
      <c r="U104" s="41">
        <v>2029295</v>
      </c>
      <c r="V104" s="11">
        <v>2357507</v>
      </c>
      <c r="W104" s="41">
        <v>2313799</v>
      </c>
      <c r="X104" s="41">
        <v>2462892</v>
      </c>
      <c r="Y104" s="41">
        <v>1002997</v>
      </c>
      <c r="Z104" s="41">
        <v>515155</v>
      </c>
      <c r="AA104" s="41">
        <v>572962</v>
      </c>
      <c r="AB104" s="41">
        <v>355515</v>
      </c>
      <c r="AC104" s="41">
        <v>302726</v>
      </c>
      <c r="AD104" s="41">
        <v>359522</v>
      </c>
      <c r="AE104" s="41">
        <v>331564</v>
      </c>
      <c r="AF104" s="41">
        <v>381701</v>
      </c>
      <c r="AG104" s="42">
        <v>351493</v>
      </c>
      <c r="AH104" s="42">
        <v>355390</v>
      </c>
      <c r="AI104" s="13">
        <v>-5.8609020984312643E-5</v>
      </c>
      <c r="AJ104" s="13">
        <v>1.1086991775085138E-2</v>
      </c>
    </row>
    <row r="105" spans="1:44" ht="10.5" customHeight="1" x14ac:dyDescent="0.2">
      <c r="A105" s="14"/>
      <c r="B105" s="51" t="s">
        <v>72</v>
      </c>
      <c r="C105" s="44"/>
      <c r="D105" s="44"/>
      <c r="E105" s="34"/>
      <c r="F105" s="2"/>
      <c r="G105" s="50">
        <v>4340058</v>
      </c>
      <c r="H105" s="50">
        <v>4579800</v>
      </c>
      <c r="I105" s="50">
        <v>4559374</v>
      </c>
      <c r="J105" s="50">
        <v>4125366</v>
      </c>
      <c r="K105" s="50">
        <v>4928880</v>
      </c>
      <c r="L105" s="50">
        <v>6517319</v>
      </c>
      <c r="M105" s="50">
        <v>7239264</v>
      </c>
      <c r="N105" s="50">
        <v>7858256</v>
      </c>
      <c r="O105" s="50">
        <v>7895383</v>
      </c>
      <c r="P105" s="50">
        <v>8644982</v>
      </c>
      <c r="Q105" s="50">
        <v>11739747</v>
      </c>
      <c r="R105" s="41">
        <v>9897346</v>
      </c>
      <c r="S105" s="41">
        <v>25445861</v>
      </c>
      <c r="T105" s="41">
        <v>9258011</v>
      </c>
      <c r="U105" s="41">
        <v>9143114</v>
      </c>
      <c r="V105" s="11">
        <v>10307146</v>
      </c>
      <c r="W105" s="41">
        <v>10288723</v>
      </c>
      <c r="X105" s="41">
        <v>17093553</v>
      </c>
      <c r="Y105" s="41">
        <v>15352986</v>
      </c>
      <c r="Z105" s="41">
        <v>14870862</v>
      </c>
      <c r="AA105" s="41">
        <v>35583680</v>
      </c>
      <c r="AB105" s="41">
        <v>15225501</v>
      </c>
      <c r="AC105" s="41">
        <v>15194298</v>
      </c>
      <c r="AD105" s="41">
        <v>15891522</v>
      </c>
      <c r="AE105" s="41">
        <v>16259263</v>
      </c>
      <c r="AF105" s="41">
        <v>16606333</v>
      </c>
      <c r="AG105" s="42">
        <v>16369670</v>
      </c>
      <c r="AH105" s="42">
        <v>15810941</v>
      </c>
      <c r="AI105" s="13">
        <v>6.3082217629317761E-3</v>
      </c>
      <c r="AJ105" s="13">
        <v>-3.4131964786095259E-2</v>
      </c>
    </row>
    <row r="106" spans="1:44" ht="10.5" customHeight="1" x14ac:dyDescent="0.2">
      <c r="A106" s="14"/>
      <c r="B106" s="51" t="s">
        <v>73</v>
      </c>
      <c r="C106" s="44"/>
      <c r="D106" s="44"/>
      <c r="E106" s="34"/>
      <c r="F106" s="2"/>
      <c r="G106" s="50">
        <v>4589515</v>
      </c>
      <c r="H106" s="50">
        <v>8175674</v>
      </c>
      <c r="I106" s="50">
        <v>4385846</v>
      </c>
      <c r="J106" s="50">
        <v>13461180</v>
      </c>
      <c r="K106" s="50">
        <v>10212424</v>
      </c>
      <c r="L106" s="50">
        <v>8142170</v>
      </c>
      <c r="M106" s="50">
        <v>17749971</v>
      </c>
      <c r="N106" s="50">
        <v>14431230</v>
      </c>
      <c r="O106" s="50">
        <v>14893118</v>
      </c>
      <c r="P106" s="50">
        <v>12145747</v>
      </c>
      <c r="Q106" s="50">
        <v>8096023</v>
      </c>
      <c r="R106" s="41">
        <v>8547444</v>
      </c>
      <c r="S106" s="41">
        <v>7372945</v>
      </c>
      <c r="T106" s="41">
        <v>5100333</v>
      </c>
      <c r="U106" s="41">
        <v>4911934</v>
      </c>
      <c r="V106" s="11">
        <v>4714733</v>
      </c>
      <c r="W106" s="41">
        <v>8156156</v>
      </c>
      <c r="X106" s="41">
        <v>5421793</v>
      </c>
      <c r="Y106" s="41">
        <v>11208112</v>
      </c>
      <c r="Z106" s="41">
        <v>22442257</v>
      </c>
      <c r="AA106" s="41">
        <v>30887034</v>
      </c>
      <c r="AB106" s="41">
        <v>26183876</v>
      </c>
      <c r="AC106" s="41">
        <v>21296499</v>
      </c>
      <c r="AD106" s="41">
        <v>10791867</v>
      </c>
      <c r="AE106" s="41">
        <v>26744323</v>
      </c>
      <c r="AF106" s="41">
        <v>17931287</v>
      </c>
      <c r="AG106" s="42">
        <v>14308288</v>
      </c>
      <c r="AH106" s="42">
        <v>24114986</v>
      </c>
      <c r="AI106" s="13">
        <v>-1.3624719812961872E-2</v>
      </c>
      <c r="AJ106" s="13">
        <v>0.68538584070994379</v>
      </c>
    </row>
    <row r="107" spans="1:44" ht="10.5" customHeight="1" x14ac:dyDescent="0.2">
      <c r="A107" s="14"/>
      <c r="B107" s="51" t="s">
        <v>39</v>
      </c>
      <c r="C107" s="44"/>
      <c r="D107" s="44"/>
      <c r="E107" s="34"/>
      <c r="F107" s="2"/>
      <c r="G107" s="50">
        <v>222564</v>
      </c>
      <c r="H107" s="50">
        <v>204866</v>
      </c>
      <c r="I107" s="50">
        <v>275412</v>
      </c>
      <c r="J107" s="50">
        <v>348309</v>
      </c>
      <c r="K107" s="50">
        <v>327174</v>
      </c>
      <c r="L107" s="50">
        <v>406167</v>
      </c>
      <c r="M107" s="50">
        <v>294104</v>
      </c>
      <c r="N107" s="50">
        <v>363345</v>
      </c>
      <c r="O107" s="50">
        <v>1068701</v>
      </c>
      <c r="P107" s="50">
        <v>3491823</v>
      </c>
      <c r="Q107" s="50">
        <v>2643305</v>
      </c>
      <c r="R107" s="41">
        <v>4208583</v>
      </c>
      <c r="S107" s="41">
        <v>2017904</v>
      </c>
      <c r="T107" s="41">
        <v>3334190</v>
      </c>
      <c r="U107" s="41">
        <v>3334563</v>
      </c>
      <c r="V107" s="11">
        <v>3039409</v>
      </c>
      <c r="W107" s="41">
        <v>2974322</v>
      </c>
      <c r="X107" s="41">
        <v>2330772</v>
      </c>
      <c r="Y107" s="41">
        <v>1441985</v>
      </c>
      <c r="Z107" s="41">
        <v>760839</v>
      </c>
      <c r="AA107" s="41">
        <v>1522883</v>
      </c>
      <c r="AB107" s="41">
        <v>1464668</v>
      </c>
      <c r="AC107" s="41">
        <v>1545296</v>
      </c>
      <c r="AD107" s="41">
        <v>1476046</v>
      </c>
      <c r="AE107" s="41">
        <v>1337261</v>
      </c>
      <c r="AF107" s="41">
        <v>1303941</v>
      </c>
      <c r="AG107" s="42">
        <v>2929041</v>
      </c>
      <c r="AH107" s="42">
        <v>2589536</v>
      </c>
      <c r="AI107" s="13">
        <v>9.9631384791798672E-2</v>
      </c>
      <c r="AJ107" s="13">
        <v>-0.1159099514141318</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247</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34074266</v>
      </c>
      <c r="H119" s="5">
        <v>37601103</v>
      </c>
      <c r="I119" s="5">
        <v>37400433</v>
      </c>
      <c r="J119" s="5">
        <v>40042415</v>
      </c>
      <c r="K119" s="5">
        <f>SUM(K121,K136,K147,K149)</f>
        <v>61514170</v>
      </c>
      <c r="L119" s="5">
        <f>SUM(L121,L136,L147,L149)</f>
        <v>59002926</v>
      </c>
      <c r="M119" s="5">
        <f>SUM(M121,M136,M147,M149)</f>
        <v>49243059</v>
      </c>
      <c r="N119" s="5">
        <f>SUM(N121,N136,N147,N149)</f>
        <v>55775820</v>
      </c>
      <c r="O119" s="5">
        <v>60606801.050000004</v>
      </c>
      <c r="P119" s="5">
        <v>53757498</v>
      </c>
      <c r="Q119" s="5">
        <v>53857738.409999996</v>
      </c>
      <c r="R119" s="62">
        <v>61345259.039999999</v>
      </c>
      <c r="S119" s="62">
        <v>58925853.939999998</v>
      </c>
      <c r="T119" s="62">
        <v>71914255.609999999</v>
      </c>
      <c r="U119" s="39">
        <v>83089216.109999999</v>
      </c>
      <c r="V119" s="39">
        <v>77450278.590000004</v>
      </c>
      <c r="W119" s="62">
        <v>80432659.260000005</v>
      </c>
      <c r="X119" s="62">
        <v>91861116.920000002</v>
      </c>
      <c r="Y119" s="62">
        <v>96438251.049999997</v>
      </c>
      <c r="Z119" s="62">
        <v>108164847.98999999</v>
      </c>
      <c r="AA119" s="62">
        <v>111525654.36999999</v>
      </c>
      <c r="AB119" s="62">
        <v>130645510</v>
      </c>
      <c r="AC119" s="62">
        <v>116760610</v>
      </c>
      <c r="AD119" s="62">
        <v>114363607</v>
      </c>
      <c r="AE119" s="62">
        <v>116471282</v>
      </c>
      <c r="AF119" s="62">
        <v>135621713</v>
      </c>
      <c r="AG119" s="62">
        <v>130522594</v>
      </c>
      <c r="AH119" s="62">
        <v>135845385</v>
      </c>
      <c r="AI119" s="10">
        <v>6.5261597227619372E-3</v>
      </c>
      <c r="AJ119" s="10">
        <v>4.0780609983892907E-2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19648772</v>
      </c>
      <c r="H121" s="12">
        <v>21489722</v>
      </c>
      <c r="I121" s="12">
        <v>29289511</v>
      </c>
      <c r="J121" s="12">
        <v>31430370</v>
      </c>
      <c r="K121" s="12">
        <f>SUM(K122,K126:K130)</f>
        <v>47855255</v>
      </c>
      <c r="L121" s="12">
        <f>SUM(L122,L126:L130)</f>
        <v>38741915</v>
      </c>
      <c r="M121" s="12">
        <f>SUM(M122,M126:M130)</f>
        <v>40374649</v>
      </c>
      <c r="N121" s="12">
        <f>SUM(N122,N126:N130)</f>
        <v>44634691</v>
      </c>
      <c r="O121" s="63">
        <v>45373771.730000004</v>
      </c>
      <c r="P121" s="63">
        <v>45335191</v>
      </c>
      <c r="Q121" s="63">
        <v>45778583.159999996</v>
      </c>
      <c r="R121" s="63">
        <v>47754055.960000001</v>
      </c>
      <c r="S121" s="63">
        <v>46461880.170000002</v>
      </c>
      <c r="T121" s="63">
        <v>55073557.18</v>
      </c>
      <c r="U121" s="41">
        <v>60769496.82</v>
      </c>
      <c r="V121" s="41">
        <v>58789810.170000002</v>
      </c>
      <c r="W121" s="63">
        <v>59582400.700000003</v>
      </c>
      <c r="X121" s="63">
        <v>60450943.549999997</v>
      </c>
      <c r="Y121" s="63">
        <v>78263351.799999997</v>
      </c>
      <c r="Z121" s="63">
        <v>89544202.5</v>
      </c>
      <c r="AA121" s="63">
        <v>94037193.629999995</v>
      </c>
      <c r="AB121" s="63">
        <v>111785813</v>
      </c>
      <c r="AC121" s="63">
        <v>95096182</v>
      </c>
      <c r="AD121" s="63">
        <v>96851551</v>
      </c>
      <c r="AE121" s="63">
        <v>97067605</v>
      </c>
      <c r="AF121" s="63">
        <v>114369812</v>
      </c>
      <c r="AG121" s="63">
        <v>109686329</v>
      </c>
      <c r="AH121" s="63">
        <v>115053150</v>
      </c>
      <c r="AI121" s="13">
        <v>4.8131359518737149E-3</v>
      </c>
      <c r="AJ121" s="13">
        <v>4.892880497441026E-2</v>
      </c>
    </row>
    <row r="122" spans="1:44" ht="10.5" customHeight="1" x14ac:dyDescent="0.2">
      <c r="A122" s="11"/>
      <c r="B122" s="11"/>
      <c r="C122" s="11" t="s">
        <v>36</v>
      </c>
      <c r="D122" s="11"/>
      <c r="E122" s="11"/>
      <c r="F122" s="2"/>
      <c r="G122" s="12">
        <v>8947589</v>
      </c>
      <c r="H122" s="12">
        <v>9361832</v>
      </c>
      <c r="I122" s="12">
        <v>13350418</v>
      </c>
      <c r="J122" s="12">
        <v>14878660</v>
      </c>
      <c r="K122" s="12">
        <f>SUM(K123:K125)</f>
        <v>31701003</v>
      </c>
      <c r="L122" s="12">
        <f>SUM(L123:L125)</f>
        <v>18631906</v>
      </c>
      <c r="M122" s="12">
        <f>SUM(M123:M125)</f>
        <v>19030508</v>
      </c>
      <c r="N122" s="12">
        <f>SUM(N123:N125)</f>
        <v>22503628</v>
      </c>
      <c r="O122" s="12">
        <v>21279432.470000003</v>
      </c>
      <c r="P122" s="12">
        <v>21218793</v>
      </c>
      <c r="Q122" s="12">
        <v>21880381.209999997</v>
      </c>
      <c r="R122" s="63">
        <v>23484391.100000001</v>
      </c>
      <c r="S122" s="63">
        <v>21218792.370000001</v>
      </c>
      <c r="T122" s="63">
        <v>24518454.510000002</v>
      </c>
      <c r="U122" s="41">
        <v>28193994.829999998</v>
      </c>
      <c r="V122" s="41">
        <v>26164640.84</v>
      </c>
      <c r="W122" s="63">
        <v>26577519.440000001</v>
      </c>
      <c r="X122" s="63">
        <v>28129138.850000001</v>
      </c>
      <c r="Y122" s="63">
        <v>28327749.149999999</v>
      </c>
      <c r="Z122" s="63">
        <v>28027822.300000001</v>
      </c>
      <c r="AA122" s="63">
        <v>28960904.779999997</v>
      </c>
      <c r="AB122" s="63">
        <v>31169045</v>
      </c>
      <c r="AC122" s="63">
        <v>27038494</v>
      </c>
      <c r="AD122" s="63">
        <v>28311808</v>
      </c>
      <c r="AE122" s="63">
        <v>29408427</v>
      </c>
      <c r="AF122" s="63">
        <v>30181664</v>
      </c>
      <c r="AG122" s="63">
        <v>29213870</v>
      </c>
      <c r="AH122" s="63">
        <v>32079319</v>
      </c>
      <c r="AI122" s="13">
        <v>4.8092105962049825E-3</v>
      </c>
      <c r="AJ122" s="13">
        <v>9.8085224586814415E-2</v>
      </c>
    </row>
    <row r="123" spans="1:44" ht="10.5" customHeight="1" x14ac:dyDescent="0.2">
      <c r="A123" s="11"/>
      <c r="B123" s="11"/>
      <c r="C123" s="11"/>
      <c r="D123" s="11" t="s">
        <v>37</v>
      </c>
      <c r="E123" s="11"/>
      <c r="F123" s="2"/>
      <c r="G123" s="12">
        <v>8151400</v>
      </c>
      <c r="H123" s="12">
        <v>8574052</v>
      </c>
      <c r="I123" s="12">
        <v>12422031</v>
      </c>
      <c r="J123" s="12">
        <v>14093510</v>
      </c>
      <c r="K123" s="12">
        <v>26165219</v>
      </c>
      <c r="L123" s="12">
        <v>17092562</v>
      </c>
      <c r="M123" s="12">
        <v>16857550</v>
      </c>
      <c r="N123" s="12">
        <v>19222507</v>
      </c>
      <c r="O123" s="12">
        <v>17676303.210000001</v>
      </c>
      <c r="P123" s="12">
        <v>17562530</v>
      </c>
      <c r="Q123" s="12">
        <v>18082371.809999999</v>
      </c>
      <c r="R123" s="63">
        <v>19654216.359999999</v>
      </c>
      <c r="S123" s="63">
        <v>17562530.149999999</v>
      </c>
      <c r="T123" s="63">
        <v>20630789.140000001</v>
      </c>
      <c r="U123" s="41">
        <v>24298968.789999999</v>
      </c>
      <c r="V123" s="41">
        <v>22014443.52</v>
      </c>
      <c r="W123" s="63">
        <v>22274894.949999999</v>
      </c>
      <c r="X123" s="63">
        <v>23439880.5</v>
      </c>
      <c r="Y123" s="63">
        <v>23591081.66</v>
      </c>
      <c r="Z123" s="63">
        <v>23382786.010000002</v>
      </c>
      <c r="AA123" s="63">
        <v>24272529.41</v>
      </c>
      <c r="AB123" s="63">
        <v>26138298</v>
      </c>
      <c r="AC123" s="63">
        <v>21277854</v>
      </c>
      <c r="AD123" s="63">
        <v>22632788</v>
      </c>
      <c r="AE123" s="63">
        <v>23603410</v>
      </c>
      <c r="AF123" s="63">
        <v>24082069</v>
      </c>
      <c r="AG123" s="63">
        <v>23235000</v>
      </c>
      <c r="AH123" s="63">
        <v>25862088</v>
      </c>
      <c r="AI123" s="13">
        <v>-1.7690138791007781E-3</v>
      </c>
      <c r="AJ123" s="13">
        <v>0.11306597805035506</v>
      </c>
    </row>
    <row r="124" spans="1:44" ht="10.5" customHeight="1" x14ac:dyDescent="0.2">
      <c r="A124" s="11"/>
      <c r="B124" s="11"/>
      <c r="C124" s="14"/>
      <c r="D124" s="11" t="s">
        <v>90</v>
      </c>
      <c r="E124" s="11"/>
      <c r="F124" s="2"/>
      <c r="G124" s="12">
        <v>3601</v>
      </c>
      <c r="H124" s="12">
        <v>3595</v>
      </c>
      <c r="I124" s="12">
        <v>3595</v>
      </c>
      <c r="J124" s="12">
        <v>8640</v>
      </c>
      <c r="K124" s="12">
        <v>198408</v>
      </c>
      <c r="L124" s="12">
        <v>778260</v>
      </c>
      <c r="M124" s="12">
        <v>1336846</v>
      </c>
      <c r="N124" s="12">
        <v>2410373</v>
      </c>
      <c r="O124" s="12">
        <v>2664305.7400000002</v>
      </c>
      <c r="P124" s="12">
        <v>2765453</v>
      </c>
      <c r="Q124" s="12">
        <v>2854660.42</v>
      </c>
      <c r="R124" s="63">
        <v>2733283.1</v>
      </c>
      <c r="S124" s="63">
        <v>2765452.99</v>
      </c>
      <c r="T124" s="63">
        <v>2761153.98</v>
      </c>
      <c r="U124" s="41">
        <v>2706377.65</v>
      </c>
      <c r="V124" s="41">
        <v>2860415.21</v>
      </c>
      <c r="W124" s="63">
        <v>3155912.01</v>
      </c>
      <c r="X124" s="63">
        <v>3173415.09</v>
      </c>
      <c r="Y124" s="63">
        <v>3190385.31</v>
      </c>
      <c r="Z124" s="63">
        <v>3271720.75</v>
      </c>
      <c r="AA124" s="63">
        <v>3346427.65</v>
      </c>
      <c r="AB124" s="63">
        <v>3693131</v>
      </c>
      <c r="AC124" s="63">
        <v>4505809</v>
      </c>
      <c r="AD124" s="63">
        <v>4388994</v>
      </c>
      <c r="AE124" s="63">
        <v>4461418</v>
      </c>
      <c r="AF124" s="63">
        <v>4706907</v>
      </c>
      <c r="AG124" s="63">
        <v>4711028</v>
      </c>
      <c r="AH124" s="63">
        <v>4756676</v>
      </c>
      <c r="AI124" s="13">
        <v>4.3081260011326838E-2</v>
      </c>
      <c r="AJ124" s="13">
        <v>9.6896049015204322E-3</v>
      </c>
    </row>
    <row r="125" spans="1:44" ht="10.5" customHeight="1" x14ac:dyDescent="0.2">
      <c r="A125" s="11"/>
      <c r="B125" s="11"/>
      <c r="C125" s="14"/>
      <c r="D125" s="11" t="s">
        <v>39</v>
      </c>
      <c r="E125" s="11"/>
      <c r="F125" s="2"/>
      <c r="G125" s="12">
        <v>792588</v>
      </c>
      <c r="H125" s="12">
        <v>784185</v>
      </c>
      <c r="I125" s="12">
        <v>924792</v>
      </c>
      <c r="J125" s="12">
        <v>776510</v>
      </c>
      <c r="K125" s="12">
        <v>5337376</v>
      </c>
      <c r="L125" s="12">
        <v>761084</v>
      </c>
      <c r="M125" s="12">
        <v>836112</v>
      </c>
      <c r="N125" s="12">
        <v>870748</v>
      </c>
      <c r="O125" s="12">
        <v>938823.52</v>
      </c>
      <c r="P125" s="12">
        <v>890810</v>
      </c>
      <c r="Q125" s="12">
        <v>943348.98</v>
      </c>
      <c r="R125" s="63">
        <v>1096891.6399999999</v>
      </c>
      <c r="S125" s="63">
        <v>890809.23</v>
      </c>
      <c r="T125" s="63">
        <v>1126511.3900000001</v>
      </c>
      <c r="U125" s="41">
        <v>1188648.3899999999</v>
      </c>
      <c r="V125" s="41">
        <v>1289782.1099999999</v>
      </c>
      <c r="W125" s="63">
        <v>1146712.48</v>
      </c>
      <c r="X125" s="63">
        <v>1515843.26</v>
      </c>
      <c r="Y125" s="63">
        <v>1546282.1800000002</v>
      </c>
      <c r="Z125" s="63">
        <v>1373315.54</v>
      </c>
      <c r="AA125" s="63">
        <v>1341947.72</v>
      </c>
      <c r="AB125" s="63">
        <v>1337616</v>
      </c>
      <c r="AC125" s="63">
        <v>1254831</v>
      </c>
      <c r="AD125" s="63">
        <v>1290026</v>
      </c>
      <c r="AE125" s="63">
        <v>1343599</v>
      </c>
      <c r="AF125" s="63">
        <v>1392688</v>
      </c>
      <c r="AG125" s="63">
        <v>1267842</v>
      </c>
      <c r="AH125" s="63">
        <v>1460555</v>
      </c>
      <c r="AI125" s="13">
        <v>1.4762500960224134E-2</v>
      </c>
      <c r="AJ125" s="13">
        <v>0.15200080136168387</v>
      </c>
    </row>
    <row r="126" spans="1:44" ht="10.5" customHeight="1" x14ac:dyDescent="0.2">
      <c r="A126" s="11"/>
      <c r="B126" s="14"/>
      <c r="C126" s="11" t="s">
        <v>40</v>
      </c>
      <c r="D126" s="11"/>
      <c r="E126" s="11"/>
      <c r="F126" s="2"/>
      <c r="G126" s="12">
        <v>0</v>
      </c>
      <c r="H126" s="12">
        <v>585249</v>
      </c>
      <c r="I126" s="12">
        <v>4079621</v>
      </c>
      <c r="J126" s="12">
        <v>4402576</v>
      </c>
      <c r="K126" s="12">
        <v>8922298</v>
      </c>
      <c r="L126" s="12">
        <v>8980527</v>
      </c>
      <c r="M126" s="12">
        <v>9902908</v>
      </c>
      <c r="N126" s="12">
        <v>9817516</v>
      </c>
      <c r="O126" s="12">
        <v>10342730.26</v>
      </c>
      <c r="P126" s="12">
        <v>10246914</v>
      </c>
      <c r="Q126" s="12">
        <v>10597511.949999999</v>
      </c>
      <c r="R126" s="63">
        <v>10582892.859999999</v>
      </c>
      <c r="S126" s="63">
        <v>10246913.800000001</v>
      </c>
      <c r="T126" s="63">
        <v>11480492.77</v>
      </c>
      <c r="U126" s="41">
        <v>13032619.99</v>
      </c>
      <c r="V126" s="41">
        <v>13836772.33</v>
      </c>
      <c r="W126" s="63">
        <v>13835271.26</v>
      </c>
      <c r="X126" s="63">
        <v>11238943.699999999</v>
      </c>
      <c r="Y126" s="63">
        <v>9960256.6500000004</v>
      </c>
      <c r="Z126" s="63">
        <v>22760998.199999999</v>
      </c>
      <c r="AA126" s="63">
        <v>23735327.850000001</v>
      </c>
      <c r="AB126" s="63">
        <v>24087357</v>
      </c>
      <c r="AC126" s="63">
        <v>24587434</v>
      </c>
      <c r="AD126" s="63">
        <v>24683988</v>
      </c>
      <c r="AE126" s="63">
        <v>24955367</v>
      </c>
      <c r="AF126" s="63">
        <v>25808583</v>
      </c>
      <c r="AG126" s="63">
        <v>25883567</v>
      </c>
      <c r="AH126" s="63">
        <v>29893490</v>
      </c>
      <c r="AI126" s="13">
        <v>3.6647835574586729E-2</v>
      </c>
      <c r="AJ126" s="13">
        <v>0.15492157630360606</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759519</v>
      </c>
      <c r="X127" s="63">
        <v>1194695</v>
      </c>
      <c r="Y127" s="63">
        <v>1313813</v>
      </c>
      <c r="Z127" s="63">
        <v>1363730</v>
      </c>
      <c r="AA127" s="63">
        <v>1405485</v>
      </c>
      <c r="AB127" s="63">
        <v>1394047</v>
      </c>
      <c r="AC127" s="63">
        <v>1556385</v>
      </c>
      <c r="AD127" s="63">
        <v>1700330</v>
      </c>
      <c r="AE127" s="63">
        <v>1651550</v>
      </c>
      <c r="AF127" s="63">
        <v>1686480</v>
      </c>
      <c r="AG127" s="63">
        <v>1661779</v>
      </c>
      <c r="AH127" s="63">
        <v>1624018</v>
      </c>
      <c r="AI127" s="13">
        <v>2.5775299356239678E-2</v>
      </c>
      <c r="AJ127" s="13">
        <v>-2.2723238168252217E-2</v>
      </c>
    </row>
    <row r="128" spans="1:44" ht="10.5" customHeight="1" x14ac:dyDescent="0.2">
      <c r="A128" s="11"/>
      <c r="B128" s="14"/>
      <c r="C128" s="11" t="s">
        <v>42</v>
      </c>
      <c r="D128" s="11"/>
      <c r="E128" s="11"/>
      <c r="F128" s="2"/>
      <c r="G128" s="12">
        <v>0</v>
      </c>
      <c r="H128" s="12">
        <v>0</v>
      </c>
      <c r="I128" s="12">
        <v>0</v>
      </c>
      <c r="J128" s="12">
        <v>0</v>
      </c>
      <c r="K128" s="12">
        <v>957196</v>
      </c>
      <c r="L128" s="12">
        <v>997496</v>
      </c>
      <c r="M128" s="12">
        <v>1015823</v>
      </c>
      <c r="N128" s="12">
        <v>917040</v>
      </c>
      <c r="O128" s="12">
        <v>1099348</v>
      </c>
      <c r="P128" s="12">
        <v>1068258</v>
      </c>
      <c r="Q128" s="12">
        <v>948141</v>
      </c>
      <c r="R128" s="63">
        <v>1052970</v>
      </c>
      <c r="S128" s="63">
        <v>1061117</v>
      </c>
      <c r="T128" s="63">
        <v>1183531</v>
      </c>
      <c r="U128" s="41">
        <v>1329461</v>
      </c>
      <c r="V128" s="41">
        <v>1328729</v>
      </c>
      <c r="W128" s="63">
        <v>1276175</v>
      </c>
      <c r="X128" s="63">
        <v>1349735</v>
      </c>
      <c r="Y128" s="63">
        <v>1356360</v>
      </c>
      <c r="Z128" s="63">
        <v>1541820</v>
      </c>
      <c r="AA128" s="63">
        <v>1574876</v>
      </c>
      <c r="AB128" s="63">
        <v>1746691</v>
      </c>
      <c r="AC128" s="63">
        <v>1788782</v>
      </c>
      <c r="AD128" s="63">
        <v>1964063</v>
      </c>
      <c r="AE128" s="63">
        <v>2056432</v>
      </c>
      <c r="AF128" s="63">
        <v>2058778</v>
      </c>
      <c r="AG128" s="63">
        <v>2307211</v>
      </c>
      <c r="AH128" s="63">
        <v>2002292</v>
      </c>
      <c r="AI128" s="13">
        <v>2.3022584972691273E-2</v>
      </c>
      <c r="AJ128" s="13">
        <v>-0.13215913065601714</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19877638</v>
      </c>
      <c r="Z129" s="63">
        <v>21121450</v>
      </c>
      <c r="AA129" s="63">
        <v>21724940</v>
      </c>
      <c r="AB129" s="63">
        <v>33664307</v>
      </c>
      <c r="AC129" s="63">
        <v>21306205</v>
      </c>
      <c r="AD129" s="63">
        <v>20337816</v>
      </c>
      <c r="AE129" s="63">
        <v>17281593</v>
      </c>
      <c r="AF129" s="63">
        <v>28656236</v>
      </c>
      <c r="AG129" s="63">
        <v>23788303</v>
      </c>
      <c r="AH129" s="63">
        <v>24002860</v>
      </c>
      <c r="AI129" s="13">
        <v>-5.4817760877872712E-2</v>
      </c>
      <c r="AJ129" s="13">
        <v>9.0194327859368529E-3</v>
      </c>
    </row>
    <row r="130" spans="1:36" ht="10.5" customHeight="1" x14ac:dyDescent="0.2">
      <c r="A130" s="11"/>
      <c r="B130" s="14"/>
      <c r="C130" s="11" t="s">
        <v>44</v>
      </c>
      <c r="D130" s="15"/>
      <c r="E130" s="11"/>
      <c r="F130" s="2"/>
      <c r="G130" s="12">
        <v>10701183</v>
      </c>
      <c r="H130" s="12">
        <v>11542641</v>
      </c>
      <c r="I130" s="12">
        <v>11859472</v>
      </c>
      <c r="J130" s="12">
        <v>12149134</v>
      </c>
      <c r="K130" s="12">
        <v>6274758</v>
      </c>
      <c r="L130" s="12">
        <v>10131986</v>
      </c>
      <c r="M130" s="12">
        <v>10425410</v>
      </c>
      <c r="N130" s="12">
        <v>11396507</v>
      </c>
      <c r="O130" s="12">
        <v>12652261</v>
      </c>
      <c r="P130" s="12">
        <v>12801226</v>
      </c>
      <c r="Q130" s="12">
        <v>12352549</v>
      </c>
      <c r="R130" s="63">
        <v>12633802</v>
      </c>
      <c r="S130" s="63">
        <v>13935057</v>
      </c>
      <c r="T130" s="63">
        <v>17891078.899999999</v>
      </c>
      <c r="U130" s="41">
        <v>18213421</v>
      </c>
      <c r="V130" s="41">
        <v>17459668</v>
      </c>
      <c r="W130" s="63">
        <v>17133916</v>
      </c>
      <c r="X130" s="63">
        <v>18538431</v>
      </c>
      <c r="Y130" s="63">
        <v>17427535</v>
      </c>
      <c r="Z130" s="63">
        <v>14728382</v>
      </c>
      <c r="AA130" s="63">
        <v>16635660</v>
      </c>
      <c r="AB130" s="63">
        <v>19724366</v>
      </c>
      <c r="AC130" s="63">
        <v>18818882</v>
      </c>
      <c r="AD130" s="63">
        <v>19853546</v>
      </c>
      <c r="AE130" s="63">
        <v>21714236</v>
      </c>
      <c r="AF130" s="63">
        <v>25978071</v>
      </c>
      <c r="AG130" s="63">
        <v>26831599</v>
      </c>
      <c r="AH130" s="63">
        <v>25451171</v>
      </c>
      <c r="AI130" s="13">
        <v>4.3399888673638198E-2</v>
      </c>
      <c r="AJ130" s="13">
        <v>-5.1447846995626316E-2</v>
      </c>
    </row>
    <row r="131" spans="1:36" ht="10.5" customHeight="1" x14ac:dyDescent="0.2">
      <c r="A131" s="11"/>
      <c r="B131" s="14"/>
      <c r="C131" s="11"/>
      <c r="D131" s="15" t="s">
        <v>45</v>
      </c>
      <c r="E131" s="11"/>
      <c r="F131" s="2"/>
      <c r="G131" s="12">
        <v>121259</v>
      </c>
      <c r="H131" s="12">
        <v>333619</v>
      </c>
      <c r="I131" s="12">
        <v>335846</v>
      </c>
      <c r="J131" s="12">
        <v>193833</v>
      </c>
      <c r="K131" s="12">
        <v>175015</v>
      </c>
      <c r="L131" s="12">
        <v>921398</v>
      </c>
      <c r="M131" s="12">
        <v>767151</v>
      </c>
      <c r="N131" s="12">
        <v>928757</v>
      </c>
      <c r="O131" s="12">
        <v>1507854</v>
      </c>
      <c r="P131" s="12">
        <v>1221251</v>
      </c>
      <c r="Q131" s="12">
        <v>1285795</v>
      </c>
      <c r="R131" s="63">
        <v>1538833</v>
      </c>
      <c r="S131" s="63">
        <v>1473501</v>
      </c>
      <c r="T131" s="63">
        <v>2222039.9</v>
      </c>
      <c r="U131" s="41">
        <v>2500544</v>
      </c>
      <c r="V131" s="41">
        <v>2272161</v>
      </c>
      <c r="W131" s="63">
        <v>1829099</v>
      </c>
      <c r="X131" s="63">
        <v>1671735</v>
      </c>
      <c r="Y131" s="63">
        <v>2073223</v>
      </c>
      <c r="Z131" s="63">
        <v>1913354</v>
      </c>
      <c r="AA131" s="63">
        <v>1890846</v>
      </c>
      <c r="AB131" s="63">
        <v>1810357</v>
      </c>
      <c r="AC131" s="63">
        <v>1903781</v>
      </c>
      <c r="AD131" s="63">
        <v>2550454</v>
      </c>
      <c r="AE131" s="63">
        <v>2252332</v>
      </c>
      <c r="AF131" s="63">
        <v>2204453</v>
      </c>
      <c r="AG131" s="63">
        <v>2526633</v>
      </c>
      <c r="AH131" s="63">
        <v>2090758</v>
      </c>
      <c r="AI131" s="13">
        <v>2.4290764524360187E-2</v>
      </c>
      <c r="AJ131" s="13">
        <v>-0.17251219310441998</v>
      </c>
    </row>
    <row r="132" spans="1:36" ht="10.5" customHeight="1" x14ac:dyDescent="0.2">
      <c r="A132" s="11"/>
      <c r="B132" s="14"/>
      <c r="C132" s="11"/>
      <c r="D132" s="15" t="s">
        <v>46</v>
      </c>
      <c r="E132" s="11"/>
      <c r="F132" s="2"/>
      <c r="G132" s="12">
        <v>4678277</v>
      </c>
      <c r="H132" s="12">
        <v>5514564</v>
      </c>
      <c r="I132" s="12">
        <v>9740718</v>
      </c>
      <c r="J132" s="12">
        <v>10141584</v>
      </c>
      <c r="K132" s="12">
        <v>5119408</v>
      </c>
      <c r="L132" s="12">
        <v>6801243</v>
      </c>
      <c r="M132" s="12">
        <v>7145951</v>
      </c>
      <c r="N132" s="12">
        <v>7144830</v>
      </c>
      <c r="O132" s="12">
        <v>7954018</v>
      </c>
      <c r="P132" s="12">
        <v>7805716</v>
      </c>
      <c r="Q132" s="12">
        <v>9114817</v>
      </c>
      <c r="R132" s="63">
        <v>10533045</v>
      </c>
      <c r="S132" s="63">
        <v>11587758</v>
      </c>
      <c r="T132" s="63">
        <v>12950117</v>
      </c>
      <c r="U132" s="41">
        <v>12510598</v>
      </c>
      <c r="V132" s="41">
        <v>12151225</v>
      </c>
      <c r="W132" s="63">
        <v>13187499</v>
      </c>
      <c r="X132" s="63">
        <v>14350311</v>
      </c>
      <c r="Y132" s="63">
        <v>14559679</v>
      </c>
      <c r="Z132" s="63">
        <v>11833078</v>
      </c>
      <c r="AA132" s="63">
        <v>14078943</v>
      </c>
      <c r="AB132" s="63">
        <v>14748761</v>
      </c>
      <c r="AC132" s="63">
        <v>15172670</v>
      </c>
      <c r="AD132" s="63">
        <v>16371163</v>
      </c>
      <c r="AE132" s="63">
        <v>16811973</v>
      </c>
      <c r="AF132" s="63">
        <v>20866019</v>
      </c>
      <c r="AG132" s="63">
        <v>19842972</v>
      </c>
      <c r="AH132" s="63">
        <v>19271343</v>
      </c>
      <c r="AI132" s="13">
        <v>4.5585151643952715E-2</v>
      </c>
      <c r="AJ132" s="13">
        <v>-2.8807630227971899E-2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0</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5901647</v>
      </c>
      <c r="H134" s="12">
        <v>5694458</v>
      </c>
      <c r="I134" s="12">
        <v>1782908</v>
      </c>
      <c r="J134" s="12">
        <v>1813717</v>
      </c>
      <c r="K134" s="12">
        <v>980335</v>
      </c>
      <c r="L134" s="12">
        <v>2409345</v>
      </c>
      <c r="M134" s="12">
        <v>2512308</v>
      </c>
      <c r="N134" s="12">
        <v>3322920</v>
      </c>
      <c r="O134" s="12">
        <v>3190389</v>
      </c>
      <c r="P134" s="12">
        <v>3774259</v>
      </c>
      <c r="Q134" s="12">
        <v>1951937</v>
      </c>
      <c r="R134" s="63">
        <v>561924</v>
      </c>
      <c r="S134" s="63">
        <v>873798</v>
      </c>
      <c r="T134" s="63">
        <v>2718922</v>
      </c>
      <c r="U134" s="41">
        <v>3202279</v>
      </c>
      <c r="V134" s="41">
        <v>3036282</v>
      </c>
      <c r="W134" s="63">
        <v>2117318</v>
      </c>
      <c r="X134" s="63">
        <v>2516385</v>
      </c>
      <c r="Y134" s="63">
        <v>794633</v>
      </c>
      <c r="Z134" s="63">
        <v>981950</v>
      </c>
      <c r="AA134" s="63">
        <v>665871</v>
      </c>
      <c r="AB134" s="63">
        <v>3165248</v>
      </c>
      <c r="AC134" s="63">
        <v>1742431</v>
      </c>
      <c r="AD134" s="63">
        <v>931929</v>
      </c>
      <c r="AE134" s="63">
        <v>2649931</v>
      </c>
      <c r="AF134" s="63">
        <v>2907599</v>
      </c>
      <c r="AG134" s="63">
        <v>4461994</v>
      </c>
      <c r="AH134" s="63">
        <v>4089070</v>
      </c>
      <c r="AI134" s="13">
        <v>4.3604957998311766E-2</v>
      </c>
      <c r="AJ134" s="13">
        <v>-8.3577880203335106E-2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10381412</v>
      </c>
      <c r="H136" s="12">
        <v>11919109</v>
      </c>
      <c r="I136" s="12">
        <v>6192543</v>
      </c>
      <c r="J136" s="12">
        <v>7504734</v>
      </c>
      <c r="K136" s="12">
        <f>SUM(K137:K145)</f>
        <v>8426598</v>
      </c>
      <c r="L136" s="12">
        <f>SUM(L137:L145)</f>
        <v>17742930</v>
      </c>
      <c r="M136" s="12">
        <f>SUM(M137:M145)</f>
        <v>7892725</v>
      </c>
      <c r="N136" s="12">
        <f>SUM(N137:N145)</f>
        <v>9852586</v>
      </c>
      <c r="O136" s="12">
        <v>14041617.32</v>
      </c>
      <c r="P136" s="12">
        <v>7111464</v>
      </c>
      <c r="Q136" s="12">
        <v>6393342.25</v>
      </c>
      <c r="R136" s="63">
        <v>12126784.08</v>
      </c>
      <c r="S136" s="63">
        <v>10641228.77</v>
      </c>
      <c r="T136" s="63">
        <v>11127397.430000002</v>
      </c>
      <c r="U136" s="41">
        <v>15468087.289999999</v>
      </c>
      <c r="V136" s="41">
        <v>13234734.58</v>
      </c>
      <c r="W136" s="63">
        <v>15023755.439999999</v>
      </c>
      <c r="X136" s="63">
        <v>16278299.369999999</v>
      </c>
      <c r="Y136" s="63">
        <v>10958424.25</v>
      </c>
      <c r="Z136" s="63">
        <v>13343915.49</v>
      </c>
      <c r="AA136" s="63">
        <v>12354346.74</v>
      </c>
      <c r="AB136" s="63">
        <v>12500633</v>
      </c>
      <c r="AC136" s="63">
        <v>15220175</v>
      </c>
      <c r="AD136" s="63">
        <v>12412046</v>
      </c>
      <c r="AE136" s="63">
        <v>12483679</v>
      </c>
      <c r="AF136" s="63">
        <v>14426502</v>
      </c>
      <c r="AG136" s="63">
        <v>15129471</v>
      </c>
      <c r="AH136" s="63">
        <v>13401845</v>
      </c>
      <c r="AI136" s="13">
        <v>1.1669749887381231E-2</v>
      </c>
      <c r="AJ136" s="13">
        <v>-0.11418945183212288</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199610</v>
      </c>
      <c r="H138" s="12">
        <v>211575</v>
      </c>
      <c r="I138" s="12">
        <v>325095</v>
      </c>
      <c r="J138" s="12">
        <v>366091</v>
      </c>
      <c r="K138" s="12">
        <v>159036</v>
      </c>
      <c r="L138" s="12">
        <v>373822</v>
      </c>
      <c r="M138" s="12">
        <v>395031</v>
      </c>
      <c r="N138" s="12">
        <v>402632</v>
      </c>
      <c r="O138" s="12">
        <v>815871.02</v>
      </c>
      <c r="P138" s="12">
        <v>843804</v>
      </c>
      <c r="Q138" s="12">
        <v>897431.31</v>
      </c>
      <c r="R138" s="63">
        <v>1000278.4</v>
      </c>
      <c r="S138" s="63">
        <v>843803.91</v>
      </c>
      <c r="T138" s="63">
        <v>1019016.04</v>
      </c>
      <c r="U138" s="41">
        <v>1267156.18</v>
      </c>
      <c r="V138" s="41">
        <v>1304316.18</v>
      </c>
      <c r="W138" s="64">
        <v>1317311.79</v>
      </c>
      <c r="X138" s="64">
        <v>1371516.34</v>
      </c>
      <c r="Y138" s="63">
        <v>1444860.77</v>
      </c>
      <c r="Z138" s="63">
        <v>1446506.29</v>
      </c>
      <c r="AA138" s="63">
        <v>1531700.92</v>
      </c>
      <c r="AB138" s="63">
        <v>1639157</v>
      </c>
      <c r="AC138" s="63">
        <v>1617570</v>
      </c>
      <c r="AD138" s="63">
        <v>1647167</v>
      </c>
      <c r="AE138" s="63">
        <v>1708050</v>
      </c>
      <c r="AF138" s="63">
        <v>1753262</v>
      </c>
      <c r="AG138" s="63">
        <v>1714392</v>
      </c>
      <c r="AH138" s="63">
        <v>1960583</v>
      </c>
      <c r="AI138" s="13">
        <v>3.0293073125692516E-2</v>
      </c>
      <c r="AJ138" s="13">
        <v>0.1436025133108414</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4351987</v>
      </c>
      <c r="H141" s="12">
        <v>4850924</v>
      </c>
      <c r="I141" s="12">
        <v>4935109</v>
      </c>
      <c r="J141" s="12">
        <v>5729505</v>
      </c>
      <c r="K141" s="12">
        <v>5997442</v>
      </c>
      <c r="L141" s="12">
        <v>6363607</v>
      </c>
      <c r="M141" s="12">
        <v>6796629</v>
      </c>
      <c r="N141" s="12">
        <v>7074323</v>
      </c>
      <c r="O141" s="12">
        <v>7297482.3200000003</v>
      </c>
      <c r="P141" s="12">
        <v>2864322</v>
      </c>
      <c r="Q141" s="12">
        <v>2883006.79</v>
      </c>
      <c r="R141" s="63">
        <v>7009421.1799999997</v>
      </c>
      <c r="S141" s="63">
        <v>7248760.3700000001</v>
      </c>
      <c r="T141" s="63">
        <v>7446934.5600000005</v>
      </c>
      <c r="U141" s="41">
        <v>8228718.3499999996</v>
      </c>
      <c r="V141" s="41">
        <v>8486006.3100000005</v>
      </c>
      <c r="W141" s="63">
        <v>8117590.9800000004</v>
      </c>
      <c r="X141" s="63">
        <v>6926148.3899999997</v>
      </c>
      <c r="Y141" s="63">
        <v>5980904.6600000001</v>
      </c>
      <c r="Z141" s="63">
        <v>5399416.0499999998</v>
      </c>
      <c r="AA141" s="63">
        <v>6290859.0199999996</v>
      </c>
      <c r="AB141" s="63">
        <v>6324709</v>
      </c>
      <c r="AC141" s="63">
        <v>6342168</v>
      </c>
      <c r="AD141" s="63">
        <v>6403186</v>
      </c>
      <c r="AE141" s="63">
        <v>6672989</v>
      </c>
      <c r="AF141" s="63">
        <v>6524477</v>
      </c>
      <c r="AG141" s="63">
        <v>6598365</v>
      </c>
      <c r="AH141" s="63">
        <v>6691930</v>
      </c>
      <c r="AI141" s="13">
        <v>9.4507619203945126E-3</v>
      </c>
      <c r="AJ141" s="13">
        <v>1.4180027931161734E-2</v>
      </c>
    </row>
    <row r="142" spans="1:36" ht="10.5" customHeight="1" x14ac:dyDescent="0.2">
      <c r="A142" s="11"/>
      <c r="B142" s="14"/>
      <c r="C142" s="11" t="s">
        <v>55</v>
      </c>
      <c r="E142" s="11"/>
      <c r="F142" s="2"/>
      <c r="G142" s="12">
        <v>0</v>
      </c>
      <c r="H142" s="12">
        <v>0</v>
      </c>
      <c r="I142" s="12">
        <v>0</v>
      </c>
      <c r="J142" s="12">
        <v>0</v>
      </c>
      <c r="K142" s="12">
        <v>0</v>
      </c>
      <c r="L142" s="12">
        <v>156997</v>
      </c>
      <c r="M142" s="12">
        <v>345288</v>
      </c>
      <c r="N142" s="12">
        <v>437650</v>
      </c>
      <c r="O142" s="12">
        <v>293645.98</v>
      </c>
      <c r="P142" s="12">
        <v>896177</v>
      </c>
      <c r="Q142" s="12">
        <v>1283757.1499999999</v>
      </c>
      <c r="R142" s="63">
        <v>1607263.5</v>
      </c>
      <c r="S142" s="63">
        <v>896177.49</v>
      </c>
      <c r="T142" s="63">
        <v>1679351.83</v>
      </c>
      <c r="U142" s="41">
        <v>1915453.76</v>
      </c>
      <c r="V142" s="41">
        <v>1903935.09</v>
      </c>
      <c r="W142" s="64">
        <v>1954735.67</v>
      </c>
      <c r="X142" s="64">
        <v>1970515.64</v>
      </c>
      <c r="Y142" s="63">
        <v>1995142.82</v>
      </c>
      <c r="Z142" s="63">
        <v>1997244.15</v>
      </c>
      <c r="AA142" s="63">
        <v>2024251.8</v>
      </c>
      <c r="AB142" s="63">
        <v>2034045</v>
      </c>
      <c r="AC142" s="63">
        <v>2029264</v>
      </c>
      <c r="AD142" s="63">
        <v>2071555</v>
      </c>
      <c r="AE142" s="63">
        <v>2044802</v>
      </c>
      <c r="AF142" s="63">
        <v>2120536</v>
      </c>
      <c r="AG142" s="63">
        <v>2110400</v>
      </c>
      <c r="AH142" s="63">
        <v>2246837</v>
      </c>
      <c r="AI142" s="13">
        <v>1.6721096462016138E-2</v>
      </c>
      <c r="AJ142" s="13">
        <v>6.4649829416224408E-2</v>
      </c>
    </row>
    <row r="143" spans="1:36" ht="10.5" customHeight="1" x14ac:dyDescent="0.2">
      <c r="A143" s="11"/>
      <c r="B143" s="11"/>
      <c r="C143" s="11" t="s">
        <v>56</v>
      </c>
      <c r="D143" s="11"/>
      <c r="E143" s="11"/>
      <c r="F143" s="2"/>
      <c r="G143" s="12">
        <v>5829815</v>
      </c>
      <c r="H143" s="12">
        <v>6856610</v>
      </c>
      <c r="I143" s="12">
        <v>932339</v>
      </c>
      <c r="J143" s="12">
        <v>1409138</v>
      </c>
      <c r="K143" s="12">
        <v>2270120</v>
      </c>
      <c r="L143" s="12">
        <v>10848504</v>
      </c>
      <c r="M143" s="12">
        <v>355777</v>
      </c>
      <c r="N143" s="12">
        <v>1937981</v>
      </c>
      <c r="O143" s="12">
        <v>5634618</v>
      </c>
      <c r="P143" s="12">
        <v>2507161</v>
      </c>
      <c r="Q143" s="12">
        <v>1329147</v>
      </c>
      <c r="R143" s="63">
        <v>2509821</v>
      </c>
      <c r="S143" s="63">
        <v>1652487</v>
      </c>
      <c r="T143" s="63">
        <v>982095</v>
      </c>
      <c r="U143" s="41">
        <v>4056759</v>
      </c>
      <c r="V143" s="41">
        <v>1540477</v>
      </c>
      <c r="W143" s="63">
        <v>3634117</v>
      </c>
      <c r="X143" s="63">
        <v>6010119</v>
      </c>
      <c r="Y143" s="63">
        <v>1537516</v>
      </c>
      <c r="Z143" s="63">
        <v>4500749</v>
      </c>
      <c r="AA143" s="63">
        <v>2507535</v>
      </c>
      <c r="AB143" s="63">
        <v>2502722</v>
      </c>
      <c r="AC143" s="63">
        <v>5231173</v>
      </c>
      <c r="AD143" s="63">
        <v>2290138</v>
      </c>
      <c r="AE143" s="63">
        <v>2057838</v>
      </c>
      <c r="AF143" s="63">
        <v>4028227</v>
      </c>
      <c r="AG143" s="63">
        <v>4706314</v>
      </c>
      <c r="AH143" s="63">
        <v>2502495</v>
      </c>
      <c r="AI143" s="13">
        <v>-1.5117445412160535E-5</v>
      </c>
      <c r="AJ143" s="13">
        <v>-0.46826858556398915</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1734043</v>
      </c>
      <c r="H147" s="12">
        <v>1868762</v>
      </c>
      <c r="I147" s="12">
        <v>780093</v>
      </c>
      <c r="J147" s="12">
        <v>27769</v>
      </c>
      <c r="K147" s="12">
        <v>5188510</v>
      </c>
      <c r="L147" s="12">
        <v>2473318</v>
      </c>
      <c r="M147" s="12">
        <v>931432</v>
      </c>
      <c r="N147" s="12">
        <v>1239584</v>
      </c>
      <c r="O147" s="12">
        <v>1141502</v>
      </c>
      <c r="P147" s="12">
        <v>1262283</v>
      </c>
      <c r="Q147" s="12">
        <v>1631972</v>
      </c>
      <c r="R147" s="63">
        <v>1422864</v>
      </c>
      <c r="S147" s="63">
        <v>1758620</v>
      </c>
      <c r="T147" s="63">
        <v>1268718</v>
      </c>
      <c r="U147" s="41">
        <v>879984</v>
      </c>
      <c r="V147" s="41">
        <v>1147512</v>
      </c>
      <c r="W147" s="63">
        <v>398020</v>
      </c>
      <c r="X147" s="63">
        <v>5765028</v>
      </c>
      <c r="Y147" s="63">
        <v>1432609</v>
      </c>
      <c r="Z147" s="63">
        <v>404689</v>
      </c>
      <c r="AA147" s="63">
        <v>501788</v>
      </c>
      <c r="AB147" s="63">
        <v>303226</v>
      </c>
      <c r="AC147" s="63">
        <v>828211</v>
      </c>
      <c r="AD147" s="63">
        <v>978969</v>
      </c>
      <c r="AE147" s="63">
        <v>1237873</v>
      </c>
      <c r="AF147" s="63">
        <v>431793</v>
      </c>
      <c r="AG147" s="63">
        <v>354566</v>
      </c>
      <c r="AH147" s="63">
        <v>1037847</v>
      </c>
      <c r="AI147" s="13">
        <v>0.22761206928368383</v>
      </c>
      <c r="AJ147" s="13">
        <v>1.9270911480514206</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2310039</v>
      </c>
      <c r="H149" s="12">
        <v>2323510</v>
      </c>
      <c r="I149" s="12">
        <v>1138286</v>
      </c>
      <c r="J149" s="12">
        <v>1079542</v>
      </c>
      <c r="K149" s="12">
        <v>43807</v>
      </c>
      <c r="L149" s="12">
        <v>44763</v>
      </c>
      <c r="M149" s="12">
        <v>44253</v>
      </c>
      <c r="N149" s="12">
        <v>48959</v>
      </c>
      <c r="O149" s="12">
        <v>49910</v>
      </c>
      <c r="P149" s="12">
        <v>48560</v>
      </c>
      <c r="Q149" s="12">
        <v>53841</v>
      </c>
      <c r="R149" s="63">
        <v>41555</v>
      </c>
      <c r="S149" s="63">
        <v>64125</v>
      </c>
      <c r="T149" s="63">
        <v>4444583</v>
      </c>
      <c r="U149" s="41">
        <v>5971648</v>
      </c>
      <c r="V149" s="41">
        <v>4278221.84</v>
      </c>
      <c r="W149" s="63">
        <v>5428483.1200000001</v>
      </c>
      <c r="X149" s="63">
        <v>9366846</v>
      </c>
      <c r="Y149" s="63">
        <v>5783866</v>
      </c>
      <c r="Z149" s="63">
        <v>4872041</v>
      </c>
      <c r="AA149" s="63">
        <v>4632326</v>
      </c>
      <c r="AB149" s="63">
        <v>6055838</v>
      </c>
      <c r="AC149" s="63">
        <v>5616042</v>
      </c>
      <c r="AD149" s="63">
        <v>4121041</v>
      </c>
      <c r="AE149" s="63">
        <v>5682125</v>
      </c>
      <c r="AF149" s="63">
        <v>6393606</v>
      </c>
      <c r="AG149" s="63">
        <v>5352228</v>
      </c>
      <c r="AH149" s="63">
        <v>6352543</v>
      </c>
      <c r="AI149" s="13">
        <v>8.0039348760774232E-3</v>
      </c>
      <c r="AJ149" s="13">
        <v>0.1868969333892353</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40983699</v>
      </c>
      <c r="H152" s="5">
        <v>61655596</v>
      </c>
      <c r="I152" s="5">
        <v>59474859</v>
      </c>
      <c r="J152" s="5">
        <v>35137414</v>
      </c>
      <c r="K152" s="5">
        <v>28393339</v>
      </c>
      <c r="L152" s="5">
        <v>31357119</v>
      </c>
      <c r="M152" s="5">
        <v>35252195</v>
      </c>
      <c r="N152" s="5">
        <v>47213059</v>
      </c>
      <c r="O152" s="5">
        <v>49412473</v>
      </c>
      <c r="P152" s="5">
        <v>48336482</v>
      </c>
      <c r="Q152" s="5">
        <v>52418418</v>
      </c>
      <c r="R152" s="62">
        <v>60914854</v>
      </c>
      <c r="S152" s="62">
        <v>58955711</v>
      </c>
      <c r="T152" s="62">
        <v>69554875</v>
      </c>
      <c r="U152" s="39">
        <v>77624352</v>
      </c>
      <c r="V152" s="39">
        <v>74879668</v>
      </c>
      <c r="W152" s="62">
        <v>86971907.75</v>
      </c>
      <c r="X152" s="62">
        <v>94138341</v>
      </c>
      <c r="Y152" s="62">
        <v>81074768</v>
      </c>
      <c r="Z152" s="62">
        <v>80442722</v>
      </c>
      <c r="AA152" s="62">
        <v>80949311</v>
      </c>
      <c r="AB152" s="62">
        <v>95339064</v>
      </c>
      <c r="AC152" s="62">
        <v>147247493</v>
      </c>
      <c r="AD152" s="62">
        <v>149814309</v>
      </c>
      <c r="AE152" s="62">
        <v>171961708</v>
      </c>
      <c r="AF152" s="62">
        <v>144827003</v>
      </c>
      <c r="AG152" s="62">
        <v>144329870</v>
      </c>
      <c r="AH152" s="62">
        <v>147583853</v>
      </c>
      <c r="AI152" s="10">
        <v>7.5543533280781228E-2</v>
      </c>
      <c r="AJ152" s="10">
        <v>2.2545457845974642E-2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8457221</v>
      </c>
      <c r="H154" s="12">
        <v>8374149</v>
      </c>
      <c r="I154" s="12">
        <v>8969440</v>
      </c>
      <c r="J154" s="12">
        <v>11673181</v>
      </c>
      <c r="K154" s="12">
        <v>7761406</v>
      </c>
      <c r="L154" s="12">
        <v>11594604</v>
      </c>
      <c r="M154" s="12">
        <v>12456346</v>
      </c>
      <c r="N154" s="12">
        <v>14418872</v>
      </c>
      <c r="O154" s="12">
        <v>14730521</v>
      </c>
      <c r="P154" s="12">
        <v>15330590</v>
      </c>
      <c r="Q154" s="12">
        <v>15981479</v>
      </c>
      <c r="R154" s="63">
        <v>16237491</v>
      </c>
      <c r="S154" s="63">
        <v>17488991</v>
      </c>
      <c r="T154" s="63">
        <v>12685142</v>
      </c>
      <c r="U154" s="41">
        <v>24935548</v>
      </c>
      <c r="V154" s="41">
        <v>20790316</v>
      </c>
      <c r="W154" s="63">
        <v>21943467</v>
      </c>
      <c r="X154" s="63">
        <v>33077463</v>
      </c>
      <c r="Y154" s="63">
        <v>23751771</v>
      </c>
      <c r="Z154" s="63">
        <v>21233416</v>
      </c>
      <c r="AA154" s="63">
        <v>21765163</v>
      </c>
      <c r="AB154" s="63">
        <v>25937311</v>
      </c>
      <c r="AC154" s="63">
        <v>30980310</v>
      </c>
      <c r="AD154" s="63">
        <v>39055117</v>
      </c>
      <c r="AE154" s="63">
        <v>26002868</v>
      </c>
      <c r="AF154" s="63">
        <v>28331590</v>
      </c>
      <c r="AG154" s="63">
        <v>32984440</v>
      </c>
      <c r="AH154" s="63">
        <v>28685404</v>
      </c>
      <c r="AI154" s="13">
        <v>1.6925966510934254E-2</v>
      </c>
      <c r="AJ154" s="13">
        <v>-0.13033527323792674</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7547569</v>
      </c>
      <c r="H156" s="12">
        <v>10603556</v>
      </c>
      <c r="I156" s="12">
        <v>11361131</v>
      </c>
      <c r="J156" s="12">
        <v>8626933</v>
      </c>
      <c r="K156" s="12">
        <v>9559882</v>
      </c>
      <c r="L156" s="12">
        <v>10442306</v>
      </c>
      <c r="M156" s="12">
        <v>11818881</v>
      </c>
      <c r="N156" s="12">
        <v>13289048</v>
      </c>
      <c r="O156" s="12">
        <v>15574984</v>
      </c>
      <c r="P156" s="12">
        <v>15771342</v>
      </c>
      <c r="Q156" s="12">
        <v>15845716</v>
      </c>
      <c r="R156" s="63">
        <v>19552190</v>
      </c>
      <c r="S156" s="63">
        <v>16953007</v>
      </c>
      <c r="T156" s="63">
        <v>20050437</v>
      </c>
      <c r="U156" s="41">
        <v>19594602</v>
      </c>
      <c r="V156" s="41">
        <v>21151049</v>
      </c>
      <c r="W156" s="63">
        <v>22270281</v>
      </c>
      <c r="X156" s="63">
        <v>23424418</v>
      </c>
      <c r="Y156" s="63">
        <v>23164978</v>
      </c>
      <c r="Z156" s="63">
        <v>22913032</v>
      </c>
      <c r="AA156" s="63">
        <v>23596442</v>
      </c>
      <c r="AB156" s="63">
        <v>24881508</v>
      </c>
      <c r="AC156" s="63">
        <v>41960170</v>
      </c>
      <c r="AD156" s="63">
        <v>37822743</v>
      </c>
      <c r="AE156" s="63">
        <v>36485979</v>
      </c>
      <c r="AF156" s="63">
        <v>29402650</v>
      </c>
      <c r="AG156" s="63">
        <v>30787685</v>
      </c>
      <c r="AH156" s="63">
        <v>32957979</v>
      </c>
      <c r="AI156" s="13">
        <v>4.7966288836966076E-2</v>
      </c>
      <c r="AJ156" s="13">
        <v>7.0492276376089985E-2</v>
      </c>
    </row>
    <row r="157" spans="1:36" ht="10.5" customHeight="1" x14ac:dyDescent="0.2">
      <c r="A157" s="11"/>
      <c r="B157" s="19" t="s">
        <v>67</v>
      </c>
      <c r="C157" s="14"/>
      <c r="D157" s="19"/>
      <c r="E157" s="19"/>
      <c r="F157" s="2"/>
      <c r="G157" s="12">
        <v>1612083</v>
      </c>
      <c r="H157" s="12">
        <v>1287959</v>
      </c>
      <c r="I157" s="12">
        <v>2252203</v>
      </c>
      <c r="J157" s="12">
        <v>2791856</v>
      </c>
      <c r="K157" s="12">
        <v>1911451</v>
      </c>
      <c r="L157" s="12">
        <v>1769756</v>
      </c>
      <c r="M157" s="12">
        <v>2375886</v>
      </c>
      <c r="N157" s="12">
        <v>5204212</v>
      </c>
      <c r="O157" s="12">
        <v>3998396</v>
      </c>
      <c r="P157" s="12">
        <v>3783670</v>
      </c>
      <c r="Q157" s="12">
        <v>3052022</v>
      </c>
      <c r="R157" s="63">
        <v>3083832</v>
      </c>
      <c r="S157" s="63">
        <v>3817019</v>
      </c>
      <c r="T157" s="63">
        <v>4659130</v>
      </c>
      <c r="U157" s="41">
        <v>4006708</v>
      </c>
      <c r="V157" s="41">
        <v>5271780</v>
      </c>
      <c r="W157" s="63">
        <v>4024207.75</v>
      </c>
      <c r="X157" s="63">
        <v>4636642</v>
      </c>
      <c r="Y157" s="63">
        <v>4364398</v>
      </c>
      <c r="Z157" s="63">
        <v>4179346</v>
      </c>
      <c r="AA157" s="63">
        <v>4012366</v>
      </c>
      <c r="AB157" s="63">
        <v>4764242</v>
      </c>
      <c r="AC157" s="63">
        <v>10185297</v>
      </c>
      <c r="AD157" s="63">
        <v>15830657</v>
      </c>
      <c r="AE157" s="63">
        <v>11808395</v>
      </c>
      <c r="AF157" s="63">
        <v>9464113</v>
      </c>
      <c r="AG157" s="63">
        <v>18886798</v>
      </c>
      <c r="AH157" s="63">
        <v>12269175</v>
      </c>
      <c r="AI157" s="13">
        <v>0.17076642124148966</v>
      </c>
      <c r="AJ157" s="13">
        <v>-0.35038353245478665</v>
      </c>
    </row>
    <row r="158" spans="1:36" ht="10.5" customHeight="1" x14ac:dyDescent="0.2">
      <c r="A158" s="11"/>
      <c r="B158" s="19" t="s">
        <v>69</v>
      </c>
      <c r="C158" s="14"/>
      <c r="D158" s="19"/>
      <c r="E158" s="19"/>
      <c r="F158" s="2"/>
      <c r="G158" s="12">
        <v>2590980</v>
      </c>
      <c r="H158" s="12">
        <v>2559107</v>
      </c>
      <c r="I158" s="12">
        <v>2148749</v>
      </c>
      <c r="J158" s="12">
        <v>1848095</v>
      </c>
      <c r="K158" s="12">
        <v>2695288</v>
      </c>
      <c r="L158" s="12">
        <v>3173623</v>
      </c>
      <c r="M158" s="12">
        <v>3635325</v>
      </c>
      <c r="N158" s="12">
        <v>4570827</v>
      </c>
      <c r="O158" s="12">
        <v>4920290</v>
      </c>
      <c r="P158" s="12">
        <v>5069539</v>
      </c>
      <c r="Q158" s="12">
        <v>5778345</v>
      </c>
      <c r="R158" s="63">
        <v>5697535</v>
      </c>
      <c r="S158" s="63">
        <v>5757198</v>
      </c>
      <c r="T158" s="63">
        <v>6139981</v>
      </c>
      <c r="U158" s="41">
        <v>5508725</v>
      </c>
      <c r="V158" s="41">
        <v>6420701</v>
      </c>
      <c r="W158" s="63">
        <v>6239767</v>
      </c>
      <c r="X158" s="63">
        <v>5808320</v>
      </c>
      <c r="Y158" s="63">
        <v>5403263</v>
      </c>
      <c r="Z158" s="63">
        <v>5962272</v>
      </c>
      <c r="AA158" s="63">
        <v>6541655</v>
      </c>
      <c r="AB158" s="63">
        <v>7008770</v>
      </c>
      <c r="AC158" s="63">
        <v>7184155</v>
      </c>
      <c r="AD158" s="63">
        <v>8065127</v>
      </c>
      <c r="AE158" s="63">
        <v>7266116</v>
      </c>
      <c r="AF158" s="63">
        <v>9327477</v>
      </c>
      <c r="AG158" s="63">
        <v>10205332</v>
      </c>
      <c r="AH158" s="63">
        <v>10184615</v>
      </c>
      <c r="AI158" s="13">
        <v>6.4266686132777195E-2</v>
      </c>
      <c r="AJ158" s="13">
        <v>-2.0300172498062779E-3</v>
      </c>
    </row>
    <row r="159" spans="1:36" ht="10.5" customHeight="1" x14ac:dyDescent="0.2">
      <c r="A159" s="11"/>
      <c r="B159" s="19" t="s">
        <v>70</v>
      </c>
      <c r="C159" s="14"/>
      <c r="D159" s="19"/>
      <c r="E159" s="19"/>
      <c r="F159" s="2"/>
      <c r="G159" s="12">
        <v>2263936</v>
      </c>
      <c r="H159" s="12">
        <v>3121984</v>
      </c>
      <c r="I159" s="12">
        <v>2958075</v>
      </c>
      <c r="J159" s="12">
        <v>2873924</v>
      </c>
      <c r="K159" s="12">
        <v>2286710</v>
      </c>
      <c r="L159" s="12">
        <v>2761399</v>
      </c>
      <c r="M159" s="12">
        <v>3242068</v>
      </c>
      <c r="N159" s="12">
        <v>3439370</v>
      </c>
      <c r="O159" s="12">
        <v>4752862</v>
      </c>
      <c r="P159" s="12">
        <v>3947662</v>
      </c>
      <c r="Q159" s="12">
        <v>4035645</v>
      </c>
      <c r="R159" s="63">
        <v>4491038</v>
      </c>
      <c r="S159" s="63">
        <v>5187616</v>
      </c>
      <c r="T159" s="63">
        <v>5867649</v>
      </c>
      <c r="U159" s="41">
        <v>6059239</v>
      </c>
      <c r="V159" s="41">
        <v>4398538</v>
      </c>
      <c r="W159" s="63">
        <v>8892744</v>
      </c>
      <c r="X159" s="63">
        <v>6418483</v>
      </c>
      <c r="Y159" s="63">
        <v>6061062</v>
      </c>
      <c r="Z159" s="63">
        <v>6719990</v>
      </c>
      <c r="AA159" s="63">
        <v>5874750</v>
      </c>
      <c r="AB159" s="63">
        <v>7420793</v>
      </c>
      <c r="AC159" s="63">
        <v>5466648</v>
      </c>
      <c r="AD159" s="63">
        <v>5129473</v>
      </c>
      <c r="AE159" s="63">
        <v>5581532</v>
      </c>
      <c r="AF159" s="63">
        <v>7114738</v>
      </c>
      <c r="AG159" s="63">
        <v>7681270</v>
      </c>
      <c r="AH159" s="63">
        <v>9261124</v>
      </c>
      <c r="AI159" s="13">
        <v>3.7613380747014258E-2</v>
      </c>
      <c r="AJ159" s="13">
        <v>0.20567614470003007</v>
      </c>
    </row>
    <row r="160" spans="1:36" ht="10.5" customHeight="1" x14ac:dyDescent="0.2">
      <c r="A160" s="11"/>
      <c r="B160" s="19" t="s">
        <v>71</v>
      </c>
      <c r="C160" s="14"/>
      <c r="D160" s="19"/>
      <c r="E160" s="19"/>
      <c r="F160" s="2"/>
      <c r="G160" s="12">
        <v>2277523</v>
      </c>
      <c r="H160" s="12">
        <v>2965476</v>
      </c>
      <c r="I160" s="12">
        <v>2336593</v>
      </c>
      <c r="J160" s="12">
        <v>2737139</v>
      </c>
      <c r="K160" s="12">
        <v>1357087</v>
      </c>
      <c r="L160" s="12">
        <v>1525735</v>
      </c>
      <c r="M160" s="12">
        <v>1714360</v>
      </c>
      <c r="N160" s="12">
        <v>2694072</v>
      </c>
      <c r="O160" s="12">
        <v>3900191</v>
      </c>
      <c r="P160" s="12">
        <v>3180313</v>
      </c>
      <c r="Q160" s="12">
        <v>4068384</v>
      </c>
      <c r="R160" s="63">
        <v>6200659</v>
      </c>
      <c r="S160" s="63">
        <v>5784489</v>
      </c>
      <c r="T160" s="63">
        <v>7833840</v>
      </c>
      <c r="U160" s="41">
        <v>9205990</v>
      </c>
      <c r="V160" s="41">
        <v>7089988</v>
      </c>
      <c r="W160" s="63">
        <v>7005080</v>
      </c>
      <c r="X160" s="63">
        <v>10513615</v>
      </c>
      <c r="Y160" s="63">
        <v>7602129</v>
      </c>
      <c r="Z160" s="63">
        <v>7887864</v>
      </c>
      <c r="AA160" s="63">
        <v>8128475</v>
      </c>
      <c r="AB160" s="63">
        <v>17186932</v>
      </c>
      <c r="AC160" s="63">
        <v>12973569</v>
      </c>
      <c r="AD160" s="63">
        <v>11169547</v>
      </c>
      <c r="AE160" s="63">
        <v>12576806</v>
      </c>
      <c r="AF160" s="63">
        <v>20701300</v>
      </c>
      <c r="AG160" s="63">
        <v>8942233</v>
      </c>
      <c r="AH160" s="63">
        <v>11110437</v>
      </c>
      <c r="AI160" s="13">
        <v>-7.0130227118430422E-2</v>
      </c>
      <c r="AJ160" s="13">
        <v>0.24246784891424772</v>
      </c>
    </row>
    <row r="161" spans="1:36" ht="10.5" customHeight="1" x14ac:dyDescent="0.2">
      <c r="A161" s="11"/>
      <c r="B161" s="19" t="s">
        <v>72</v>
      </c>
      <c r="C161" s="14"/>
      <c r="D161" s="19"/>
      <c r="E161" s="19"/>
      <c r="F161" s="2"/>
      <c r="G161" s="12">
        <v>199194</v>
      </c>
      <c r="H161" s="12">
        <v>2606062</v>
      </c>
      <c r="I161" s="12">
        <v>2414417</v>
      </c>
      <c r="J161" s="12">
        <v>192797</v>
      </c>
      <c r="K161" s="12">
        <v>2415062</v>
      </c>
      <c r="L161" s="12">
        <v>11073</v>
      </c>
      <c r="M161" s="12">
        <v>9329</v>
      </c>
      <c r="N161" s="12">
        <v>7350</v>
      </c>
      <c r="O161" s="12">
        <v>7350</v>
      </c>
      <c r="P161" s="12">
        <v>7350</v>
      </c>
      <c r="Q161" s="12">
        <v>432187</v>
      </c>
      <c r="R161" s="63">
        <v>439929</v>
      </c>
      <c r="S161" s="63">
        <v>380067</v>
      </c>
      <c r="T161" s="63">
        <v>6546567</v>
      </c>
      <c r="U161" s="41">
        <v>6360007</v>
      </c>
      <c r="V161" s="41">
        <v>6709079</v>
      </c>
      <c r="W161" s="63">
        <v>6302570</v>
      </c>
      <c r="X161" s="63">
        <v>6353600</v>
      </c>
      <c r="Y161" s="63">
        <v>6031628</v>
      </c>
      <c r="Z161" s="63">
        <v>6296414</v>
      </c>
      <c r="AA161" s="63">
        <v>7031887</v>
      </c>
      <c r="AB161" s="63">
        <v>6495337</v>
      </c>
      <c r="AC161" s="63">
        <v>24743085</v>
      </c>
      <c r="AD161" s="63">
        <v>28985177</v>
      </c>
      <c r="AE161" s="63">
        <v>31487843</v>
      </c>
      <c r="AF161" s="63">
        <v>31164290</v>
      </c>
      <c r="AG161" s="63">
        <v>34390170</v>
      </c>
      <c r="AH161" s="63">
        <v>38603389</v>
      </c>
      <c r="AI161" s="13">
        <v>0.34587261797810576</v>
      </c>
      <c r="AJ161" s="13">
        <v>0.12251230511509539</v>
      </c>
    </row>
    <row r="162" spans="1:36" ht="10.5" customHeight="1" x14ac:dyDescent="0.2">
      <c r="A162" s="11"/>
      <c r="B162" s="19" t="s">
        <v>73</v>
      </c>
      <c r="C162" s="14"/>
      <c r="D162" s="19"/>
      <c r="E162" s="19"/>
      <c r="F162" s="2"/>
      <c r="G162" s="12">
        <v>15650854</v>
      </c>
      <c r="H162" s="12">
        <v>29728704</v>
      </c>
      <c r="I162" s="12">
        <v>26513491</v>
      </c>
      <c r="J162" s="12">
        <v>3851242</v>
      </c>
      <c r="K162" s="12">
        <v>0</v>
      </c>
      <c r="L162" s="12">
        <v>78623</v>
      </c>
      <c r="M162" s="12">
        <v>0</v>
      </c>
      <c r="N162" s="12">
        <v>3589308</v>
      </c>
      <c r="O162" s="12">
        <v>1527879</v>
      </c>
      <c r="P162" s="12">
        <v>1246016</v>
      </c>
      <c r="Q162" s="12">
        <v>3224640</v>
      </c>
      <c r="R162" s="63">
        <v>5212180</v>
      </c>
      <c r="S162" s="63">
        <v>3587324</v>
      </c>
      <c r="T162" s="63">
        <v>0</v>
      </c>
      <c r="U162" s="41">
        <v>0</v>
      </c>
      <c r="V162" s="41">
        <v>559444</v>
      </c>
      <c r="W162" s="63">
        <v>0</v>
      </c>
      <c r="X162" s="63">
        <v>0</v>
      </c>
      <c r="Y162" s="63">
        <v>0</v>
      </c>
      <c r="Z162" s="63">
        <v>0</v>
      </c>
      <c r="AA162" s="63">
        <v>0</v>
      </c>
      <c r="AB162" s="63">
        <v>0</v>
      </c>
      <c r="AC162" s="63">
        <v>7063048</v>
      </c>
      <c r="AD162" s="63">
        <v>0</v>
      </c>
      <c r="AE162" s="63">
        <v>36863282</v>
      </c>
      <c r="AF162" s="63">
        <v>5696678</v>
      </c>
      <c r="AG162" s="63">
        <v>0</v>
      </c>
      <c r="AH162" s="63">
        <v>3810876</v>
      </c>
      <c r="AI162" s="13" t="s">
        <v>246</v>
      </c>
      <c r="AJ162" s="13" t="s">
        <v>246</v>
      </c>
    </row>
    <row r="163" spans="1:36" ht="10.5" customHeight="1" x14ac:dyDescent="0.2">
      <c r="A163" s="11"/>
      <c r="B163" s="19" t="s">
        <v>39</v>
      </c>
      <c r="C163" s="14"/>
      <c r="D163" s="19"/>
      <c r="E163" s="19"/>
      <c r="F163" s="2"/>
      <c r="G163" s="12">
        <v>384339</v>
      </c>
      <c r="H163" s="12">
        <v>408599</v>
      </c>
      <c r="I163" s="12">
        <v>520760</v>
      </c>
      <c r="J163" s="12">
        <v>542247</v>
      </c>
      <c r="K163" s="12">
        <v>406453</v>
      </c>
      <c r="L163" s="12">
        <v>0</v>
      </c>
      <c r="M163" s="12">
        <v>0</v>
      </c>
      <c r="N163" s="12">
        <v>0</v>
      </c>
      <c r="O163" s="12">
        <v>0</v>
      </c>
      <c r="P163" s="12">
        <v>0</v>
      </c>
      <c r="Q163" s="12">
        <v>0</v>
      </c>
      <c r="R163" s="63">
        <v>0</v>
      </c>
      <c r="S163" s="63">
        <v>0</v>
      </c>
      <c r="T163" s="63">
        <v>5772129</v>
      </c>
      <c r="U163" s="41">
        <v>1953533</v>
      </c>
      <c r="V163" s="41">
        <v>2488773</v>
      </c>
      <c r="W163" s="63">
        <v>10293791</v>
      </c>
      <c r="X163" s="63">
        <v>3905800</v>
      </c>
      <c r="Y163" s="63">
        <v>4695539</v>
      </c>
      <c r="Z163" s="63">
        <v>5250388</v>
      </c>
      <c r="AA163" s="63">
        <v>3998573</v>
      </c>
      <c r="AB163" s="63">
        <v>1644171</v>
      </c>
      <c r="AC163" s="63">
        <v>6691211</v>
      </c>
      <c r="AD163" s="63">
        <v>3756468</v>
      </c>
      <c r="AE163" s="63">
        <v>3888887</v>
      </c>
      <c r="AF163" s="63">
        <v>3624167</v>
      </c>
      <c r="AG163" s="63">
        <v>451942</v>
      </c>
      <c r="AH163" s="63">
        <v>700854</v>
      </c>
      <c r="AI163" s="13">
        <v>-0.1324788024350021</v>
      </c>
      <c r="AJ163" s="13">
        <v>0.55076093835049633</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247</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23096031</v>
      </c>
      <c r="H176" s="5">
        <v>20094807</v>
      </c>
      <c r="I176" s="5">
        <v>25012430</v>
      </c>
      <c r="J176" s="5">
        <v>24740284</v>
      </c>
      <c r="K176" s="5">
        <f>SUM(K178,K193,K204,K206)</f>
        <v>22795542</v>
      </c>
      <c r="L176" s="5">
        <f>SUM(L178,L193,L204,L206)</f>
        <v>21181159</v>
      </c>
      <c r="M176" s="5">
        <f>SUM(M178,M193,M204,M206)</f>
        <v>25363413</v>
      </c>
      <c r="N176" s="5">
        <f>SUM(N178,N193,N204,N206)</f>
        <v>22837009</v>
      </c>
      <c r="O176" s="5">
        <v>26568435</v>
      </c>
      <c r="P176" s="5">
        <v>30251754</v>
      </c>
      <c r="Q176" s="5">
        <v>31214115</v>
      </c>
      <c r="R176" s="39">
        <v>35870435</v>
      </c>
      <c r="S176" s="39">
        <v>33675738</v>
      </c>
      <c r="T176" s="39">
        <v>35606880</v>
      </c>
      <c r="U176" s="39">
        <v>39708376</v>
      </c>
      <c r="V176" s="39">
        <v>45907903.469999999</v>
      </c>
      <c r="W176" s="39">
        <v>45146664.600000001</v>
      </c>
      <c r="X176" s="39">
        <v>45388468</v>
      </c>
      <c r="Y176" s="39">
        <v>44464286</v>
      </c>
      <c r="Z176" s="39">
        <v>44728779</v>
      </c>
      <c r="AA176" s="39">
        <v>48819914</v>
      </c>
      <c r="AB176" s="39">
        <v>76291692</v>
      </c>
      <c r="AC176" s="39">
        <v>49344902</v>
      </c>
      <c r="AD176" s="39">
        <v>65244128</v>
      </c>
      <c r="AE176" s="39">
        <v>107476038</v>
      </c>
      <c r="AF176" s="39">
        <v>66374760</v>
      </c>
      <c r="AG176" s="39">
        <v>66544055</v>
      </c>
      <c r="AH176" s="39">
        <v>155811379</v>
      </c>
      <c r="AI176" s="10">
        <v>0.12638533470498192</v>
      </c>
      <c r="AJ176" s="10">
        <v>1.3414770710922261</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16608959</v>
      </c>
      <c r="H178" s="12">
        <v>15910745</v>
      </c>
      <c r="I178" s="12">
        <v>19011427</v>
      </c>
      <c r="J178" s="12">
        <v>18565191</v>
      </c>
      <c r="K178" s="12">
        <f>SUM(K179,K183:K187)</f>
        <v>19566360</v>
      </c>
      <c r="L178" s="12">
        <f>SUM(L179,L183:L187)</f>
        <v>18259119</v>
      </c>
      <c r="M178" s="12">
        <f>SUM(M179,M183:M187)</f>
        <v>21336151</v>
      </c>
      <c r="N178" s="12">
        <f>SUM(N179,N183:N187)</f>
        <v>19499907</v>
      </c>
      <c r="O178" s="12">
        <v>22269536</v>
      </c>
      <c r="P178" s="12">
        <v>24514097</v>
      </c>
      <c r="Q178" s="12">
        <v>24150730</v>
      </c>
      <c r="R178" s="41">
        <v>26682848</v>
      </c>
      <c r="S178" s="41">
        <v>28689705</v>
      </c>
      <c r="T178" s="41">
        <v>30263648</v>
      </c>
      <c r="U178" s="41">
        <v>32264961</v>
      </c>
      <c r="V178" s="41">
        <v>36844855</v>
      </c>
      <c r="W178" s="41">
        <v>37545877.780000001</v>
      </c>
      <c r="X178" s="41">
        <v>36692995</v>
      </c>
      <c r="Y178" s="41">
        <v>39008199</v>
      </c>
      <c r="Z178" s="41">
        <v>36711884</v>
      </c>
      <c r="AA178" s="41">
        <v>38412629</v>
      </c>
      <c r="AB178" s="41">
        <v>70093151</v>
      </c>
      <c r="AC178" s="41">
        <v>42144575</v>
      </c>
      <c r="AD178" s="41">
        <v>54487315</v>
      </c>
      <c r="AE178" s="41">
        <v>96139138</v>
      </c>
      <c r="AF178" s="41">
        <v>53343315</v>
      </c>
      <c r="AG178" s="41">
        <v>60151922</v>
      </c>
      <c r="AH178" s="41">
        <v>150641758</v>
      </c>
      <c r="AI178" s="13">
        <v>0.13599991417670254</v>
      </c>
      <c r="AJ178" s="13">
        <v>1.5043548566910299</v>
      </c>
    </row>
    <row r="179" spans="1:36" ht="10.5" customHeight="1" x14ac:dyDescent="0.2">
      <c r="A179" s="11"/>
      <c r="B179" s="11"/>
      <c r="C179" s="11" t="s">
        <v>36</v>
      </c>
      <c r="D179" s="11"/>
      <c r="E179" s="11"/>
      <c r="F179" s="2"/>
      <c r="G179" s="12">
        <v>6481458</v>
      </c>
      <c r="H179" s="12">
        <v>6634759</v>
      </c>
      <c r="I179" s="12">
        <v>4609791</v>
      </c>
      <c r="J179" s="12">
        <v>2850765</v>
      </c>
      <c r="K179" s="12">
        <f>SUM(K180:K182)</f>
        <v>2772588</v>
      </c>
      <c r="L179" s="12">
        <f>SUM(L180:L182)</f>
        <v>3002267</v>
      </c>
      <c r="M179" s="12">
        <f>SUM(M180:M182)</f>
        <v>2790496</v>
      </c>
      <c r="N179" s="12">
        <f>SUM(N180:N182)</f>
        <v>2458261</v>
      </c>
      <c r="O179" s="12">
        <v>2494035</v>
      </c>
      <c r="P179" s="12">
        <v>3487999</v>
      </c>
      <c r="Q179" s="12">
        <v>3722572</v>
      </c>
      <c r="R179" s="41">
        <v>3940661</v>
      </c>
      <c r="S179" s="41">
        <v>3963151</v>
      </c>
      <c r="T179" s="41">
        <v>4121707</v>
      </c>
      <c r="U179" s="41">
        <v>4128339</v>
      </c>
      <c r="V179" s="41">
        <v>3793131</v>
      </c>
      <c r="W179" s="41">
        <v>4316995</v>
      </c>
      <c r="X179" s="41">
        <v>4617347</v>
      </c>
      <c r="Y179" s="41">
        <v>5661529</v>
      </c>
      <c r="Z179" s="41">
        <v>6310344</v>
      </c>
      <c r="AA179" s="41">
        <v>5058585</v>
      </c>
      <c r="AB179" s="41">
        <v>6460581</v>
      </c>
      <c r="AC179" s="41">
        <v>6452457</v>
      </c>
      <c r="AD179" s="41">
        <v>7366617</v>
      </c>
      <c r="AE179" s="41">
        <v>7035199</v>
      </c>
      <c r="AF179" s="41">
        <v>7479299</v>
      </c>
      <c r="AG179" s="41">
        <v>8403075</v>
      </c>
      <c r="AH179" s="41">
        <v>7670308</v>
      </c>
      <c r="AI179" s="13">
        <v>2.9019341623239159E-2</v>
      </c>
      <c r="AJ179" s="13">
        <v>-8.7202244416478489E-2</v>
      </c>
    </row>
    <row r="180" spans="1:36" ht="10.5" customHeight="1" x14ac:dyDescent="0.2">
      <c r="A180" s="11"/>
      <c r="B180" s="11"/>
      <c r="C180" s="11"/>
      <c r="D180" s="11" t="s">
        <v>37</v>
      </c>
      <c r="E180" s="11"/>
      <c r="F180" s="2"/>
      <c r="G180" s="12">
        <v>6024131</v>
      </c>
      <c r="H180" s="12">
        <v>6254518</v>
      </c>
      <c r="I180" s="12">
        <v>4189770</v>
      </c>
      <c r="J180" s="12">
        <v>2575239</v>
      </c>
      <c r="K180" s="12">
        <v>2328017</v>
      </c>
      <c r="L180" s="12">
        <v>2591575</v>
      </c>
      <c r="M180" s="12">
        <v>2619880</v>
      </c>
      <c r="N180" s="12">
        <v>2318350</v>
      </c>
      <c r="O180" s="12">
        <v>2342670</v>
      </c>
      <c r="P180" s="12">
        <v>3197729</v>
      </c>
      <c r="Q180" s="12">
        <v>3422662</v>
      </c>
      <c r="R180" s="41">
        <v>3498666</v>
      </c>
      <c r="S180" s="41">
        <v>3660574</v>
      </c>
      <c r="T180" s="41">
        <v>3829051</v>
      </c>
      <c r="U180" s="41">
        <v>3771360</v>
      </c>
      <c r="V180" s="41">
        <v>3510522</v>
      </c>
      <c r="W180" s="41">
        <v>3962439</v>
      </c>
      <c r="X180" s="41">
        <v>4219646</v>
      </c>
      <c r="Y180" s="41">
        <v>5159892</v>
      </c>
      <c r="Z180" s="41">
        <v>5853505</v>
      </c>
      <c r="AA180" s="41">
        <v>4624953</v>
      </c>
      <c r="AB180" s="41">
        <v>6030622</v>
      </c>
      <c r="AC180" s="41">
        <v>6067485</v>
      </c>
      <c r="AD180" s="41">
        <v>6602704</v>
      </c>
      <c r="AE180" s="41">
        <v>5864987</v>
      </c>
      <c r="AF180" s="41">
        <v>6039234</v>
      </c>
      <c r="AG180" s="41">
        <v>7334956</v>
      </c>
      <c r="AH180" s="41">
        <v>6608769</v>
      </c>
      <c r="AI180" s="13">
        <v>1.5374870179974076E-2</v>
      </c>
      <c r="AJ180" s="13">
        <v>-9.9003593204921747E-2</v>
      </c>
    </row>
    <row r="181" spans="1:36" ht="10.5" customHeight="1" x14ac:dyDescent="0.2">
      <c r="A181" s="11"/>
      <c r="B181" s="11"/>
      <c r="C181" s="14"/>
      <c r="D181" s="11" t="s">
        <v>90</v>
      </c>
      <c r="E181" s="11"/>
      <c r="F181" s="2"/>
      <c r="G181" s="12">
        <v>42726</v>
      </c>
      <c r="H181" s="12">
        <v>44361</v>
      </c>
      <c r="I181" s="12">
        <v>96070</v>
      </c>
      <c r="J181" s="12">
        <v>79188</v>
      </c>
      <c r="K181" s="12">
        <v>293428</v>
      </c>
      <c r="L181" s="12">
        <v>271559</v>
      </c>
      <c r="M181" s="12">
        <v>50584</v>
      </c>
      <c r="N181" s="12">
        <v>54046</v>
      </c>
      <c r="O181" s="12">
        <v>57760</v>
      </c>
      <c r="P181" s="12">
        <v>49609</v>
      </c>
      <c r="Q181" s="12">
        <v>62652</v>
      </c>
      <c r="R181" s="41">
        <v>209929</v>
      </c>
      <c r="S181" s="41">
        <v>63658</v>
      </c>
      <c r="T181" s="41">
        <v>62432</v>
      </c>
      <c r="U181" s="41">
        <v>56107</v>
      </c>
      <c r="V181" s="41">
        <v>72059</v>
      </c>
      <c r="W181" s="41">
        <v>95688</v>
      </c>
      <c r="X181" s="41">
        <v>109925</v>
      </c>
      <c r="Y181" s="41">
        <v>119856</v>
      </c>
      <c r="Z181" s="41">
        <v>120383</v>
      </c>
      <c r="AA181" s="41">
        <v>124275</v>
      </c>
      <c r="AB181" s="41">
        <v>125286</v>
      </c>
      <c r="AC181" s="41">
        <v>119207</v>
      </c>
      <c r="AD181" s="41">
        <v>128387</v>
      </c>
      <c r="AE181" s="41">
        <v>574439</v>
      </c>
      <c r="AF181" s="41">
        <v>650440</v>
      </c>
      <c r="AG181" s="41">
        <v>190064</v>
      </c>
      <c r="AH181" s="41">
        <v>158390</v>
      </c>
      <c r="AI181" s="13">
        <v>3.9850414270705903E-2</v>
      </c>
      <c r="AJ181" s="13">
        <v>-0.16664912871453827</v>
      </c>
    </row>
    <row r="182" spans="1:36" ht="10.5" customHeight="1" x14ac:dyDescent="0.2">
      <c r="A182" s="11"/>
      <c r="B182" s="14"/>
      <c r="C182" s="11"/>
      <c r="D182" s="11" t="s">
        <v>39</v>
      </c>
      <c r="E182" s="11"/>
      <c r="F182" s="2"/>
      <c r="G182" s="12">
        <v>414601</v>
      </c>
      <c r="H182" s="12">
        <v>335880</v>
      </c>
      <c r="I182" s="12">
        <v>323951</v>
      </c>
      <c r="J182" s="12">
        <v>196338</v>
      </c>
      <c r="K182" s="12">
        <v>151143</v>
      </c>
      <c r="L182" s="12">
        <v>139133</v>
      </c>
      <c r="M182" s="12">
        <v>120032</v>
      </c>
      <c r="N182" s="12">
        <v>85865</v>
      </c>
      <c r="O182" s="12">
        <v>93605</v>
      </c>
      <c r="P182" s="12">
        <v>240661</v>
      </c>
      <c r="Q182" s="12">
        <v>237258</v>
      </c>
      <c r="R182" s="41">
        <v>232066</v>
      </c>
      <c r="S182" s="41">
        <v>238919</v>
      </c>
      <c r="T182" s="41">
        <v>230224</v>
      </c>
      <c r="U182" s="41">
        <v>300872</v>
      </c>
      <c r="V182" s="41">
        <v>210550</v>
      </c>
      <c r="W182" s="41">
        <v>258868</v>
      </c>
      <c r="X182" s="41">
        <v>287776</v>
      </c>
      <c r="Y182" s="41">
        <v>381781</v>
      </c>
      <c r="Z182" s="41">
        <v>336456</v>
      </c>
      <c r="AA182" s="41">
        <v>309357</v>
      </c>
      <c r="AB182" s="41">
        <v>304673</v>
      </c>
      <c r="AC182" s="41">
        <v>265765</v>
      </c>
      <c r="AD182" s="41">
        <v>635526</v>
      </c>
      <c r="AE182" s="41">
        <v>595773</v>
      </c>
      <c r="AF182" s="41">
        <v>789625</v>
      </c>
      <c r="AG182" s="41">
        <v>878055</v>
      </c>
      <c r="AH182" s="41">
        <v>903149</v>
      </c>
      <c r="AI182" s="13">
        <v>0.19854471001195551</v>
      </c>
      <c r="AJ182" s="13">
        <v>2.8579075342660767E-2</v>
      </c>
    </row>
    <row r="183" spans="1:36" ht="10.5" customHeight="1" x14ac:dyDescent="0.2">
      <c r="A183" s="11"/>
      <c r="B183" s="14"/>
      <c r="C183" s="11" t="s">
        <v>40</v>
      </c>
      <c r="D183" s="11"/>
      <c r="E183" s="11"/>
      <c r="F183" s="2"/>
      <c r="G183" s="12">
        <v>0</v>
      </c>
      <c r="H183" s="12">
        <v>0</v>
      </c>
      <c r="I183" s="12">
        <v>2781797</v>
      </c>
      <c r="J183" s="12">
        <v>4092724</v>
      </c>
      <c r="K183" s="12">
        <v>4565568</v>
      </c>
      <c r="L183" s="12">
        <v>3335693</v>
      </c>
      <c r="M183" s="12">
        <v>5086590</v>
      </c>
      <c r="N183" s="12">
        <v>4744009</v>
      </c>
      <c r="O183" s="12">
        <v>4665644</v>
      </c>
      <c r="P183" s="12">
        <v>5644394</v>
      </c>
      <c r="Q183" s="12">
        <v>5811569</v>
      </c>
      <c r="R183" s="41">
        <v>6018561</v>
      </c>
      <c r="S183" s="41">
        <v>6185820</v>
      </c>
      <c r="T183" s="41">
        <v>6909189</v>
      </c>
      <c r="U183" s="41">
        <v>6958921</v>
      </c>
      <c r="V183" s="41">
        <v>7252486</v>
      </c>
      <c r="W183" s="41">
        <v>7179288</v>
      </c>
      <c r="X183" s="41">
        <v>7010828</v>
      </c>
      <c r="Y183" s="41">
        <v>6642162</v>
      </c>
      <c r="Z183" s="41">
        <v>6759474</v>
      </c>
      <c r="AA183" s="41">
        <v>7318679</v>
      </c>
      <c r="AB183" s="41">
        <v>8008355</v>
      </c>
      <c r="AC183" s="41">
        <v>8293611</v>
      </c>
      <c r="AD183" s="41">
        <v>7994788</v>
      </c>
      <c r="AE183" s="41">
        <v>8923040</v>
      </c>
      <c r="AF183" s="41">
        <v>9236818</v>
      </c>
      <c r="AG183" s="41">
        <v>9419507</v>
      </c>
      <c r="AH183" s="41">
        <v>9491293</v>
      </c>
      <c r="AI183" s="13">
        <v>2.8719590988501409E-2</v>
      </c>
      <c r="AJ183" s="13">
        <v>7.6209933279947663E-3</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1122278</v>
      </c>
      <c r="S184" s="41">
        <v>2283203</v>
      </c>
      <c r="T184" s="41">
        <v>2371249</v>
      </c>
      <c r="U184" s="41">
        <v>2661073</v>
      </c>
      <c r="V184" s="41">
        <v>2809572</v>
      </c>
      <c r="W184" s="41">
        <v>2904082</v>
      </c>
      <c r="X184" s="41">
        <v>2864304</v>
      </c>
      <c r="Y184" s="41">
        <v>3085846</v>
      </c>
      <c r="Z184" s="41">
        <v>3258644</v>
      </c>
      <c r="AA184" s="41">
        <v>3375161</v>
      </c>
      <c r="AB184" s="41">
        <v>3674531</v>
      </c>
      <c r="AC184" s="41">
        <v>3865053</v>
      </c>
      <c r="AD184" s="41">
        <v>4098739</v>
      </c>
      <c r="AE184" s="41">
        <v>4323712</v>
      </c>
      <c r="AF184" s="41">
        <v>4401741</v>
      </c>
      <c r="AG184" s="41">
        <v>4613395</v>
      </c>
      <c r="AH184" s="41">
        <v>4477057</v>
      </c>
      <c r="AI184" s="13">
        <v>3.347137323993965E-2</v>
      </c>
      <c r="AJ184" s="13">
        <v>-2.9552639650409298E-2</v>
      </c>
    </row>
    <row r="185" spans="1:36" ht="10.5" customHeight="1" x14ac:dyDescent="0.2">
      <c r="A185" s="11"/>
      <c r="B185" s="14"/>
      <c r="C185" s="11" t="s">
        <v>42</v>
      </c>
      <c r="D185" s="11"/>
      <c r="E185" s="11"/>
      <c r="F185" s="2"/>
      <c r="G185" s="12">
        <v>0</v>
      </c>
      <c r="H185" s="12">
        <v>0</v>
      </c>
      <c r="I185" s="12">
        <v>0</v>
      </c>
      <c r="J185" s="12">
        <v>0</v>
      </c>
      <c r="K185" s="12">
        <v>231390</v>
      </c>
      <c r="L185" s="12">
        <v>164915</v>
      </c>
      <c r="M185" s="12">
        <v>25043</v>
      </c>
      <c r="N185" s="12">
        <v>0</v>
      </c>
      <c r="O185" s="12">
        <v>0</v>
      </c>
      <c r="P185" s="12">
        <v>22423</v>
      </c>
      <c r="Q185" s="12">
        <v>23052</v>
      </c>
      <c r="R185" s="41">
        <v>31276</v>
      </c>
      <c r="S185" s="41">
        <v>3837</v>
      </c>
      <c r="T185" s="41">
        <v>21202</v>
      </c>
      <c r="U185" s="41">
        <v>16451</v>
      </c>
      <c r="V185" s="41">
        <v>19913</v>
      </c>
      <c r="W185" s="41">
        <v>14276</v>
      </c>
      <c r="X185" s="41">
        <v>16395</v>
      </c>
      <c r="Y185" s="41">
        <v>1627</v>
      </c>
      <c r="Z185" s="41">
        <v>152</v>
      </c>
      <c r="AA185" s="41">
        <v>112</v>
      </c>
      <c r="AB185" s="41">
        <v>95</v>
      </c>
      <c r="AC185" s="41">
        <v>0</v>
      </c>
      <c r="AD185" s="41">
        <v>0</v>
      </c>
      <c r="AE185" s="41">
        <v>63</v>
      </c>
      <c r="AF185" s="41">
        <v>375</v>
      </c>
      <c r="AG185" s="41">
        <v>500</v>
      </c>
      <c r="AH185" s="41">
        <v>515</v>
      </c>
      <c r="AI185" s="13">
        <v>0.32540092889173056</v>
      </c>
      <c r="AJ185" s="13">
        <v>0.03</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451037</v>
      </c>
      <c r="AD186" s="41">
        <v>386559</v>
      </c>
      <c r="AE186" s="41">
        <v>1794150</v>
      </c>
      <c r="AF186" s="41">
        <v>2905419</v>
      </c>
      <c r="AG186" s="41">
        <v>567473</v>
      </c>
      <c r="AH186" s="41">
        <v>613065</v>
      </c>
      <c r="AI186" s="13" t="s">
        <v>246</v>
      </c>
      <c r="AJ186" s="13">
        <v>8.0342148437018146E-2</v>
      </c>
    </row>
    <row r="187" spans="1:36" ht="10.5" customHeight="1" x14ac:dyDescent="0.2">
      <c r="A187" s="11"/>
      <c r="B187" s="14"/>
      <c r="C187" s="11" t="s">
        <v>44</v>
      </c>
      <c r="D187" s="15"/>
      <c r="E187" s="11"/>
      <c r="F187" s="2"/>
      <c r="G187" s="12">
        <v>10127501</v>
      </c>
      <c r="H187" s="12">
        <v>9275986</v>
      </c>
      <c r="I187" s="12">
        <v>11619839</v>
      </c>
      <c r="J187" s="12">
        <v>11621702</v>
      </c>
      <c r="K187" s="12">
        <v>11996814</v>
      </c>
      <c r="L187" s="12">
        <v>11756244</v>
      </c>
      <c r="M187" s="12">
        <v>13434022</v>
      </c>
      <c r="N187" s="12">
        <v>12297637</v>
      </c>
      <c r="O187" s="12">
        <v>15109857</v>
      </c>
      <c r="P187" s="12">
        <v>15359281</v>
      </c>
      <c r="Q187" s="12">
        <v>14593537</v>
      </c>
      <c r="R187" s="41">
        <v>15570072</v>
      </c>
      <c r="S187" s="41">
        <v>16253694</v>
      </c>
      <c r="T187" s="41">
        <v>16840301</v>
      </c>
      <c r="U187" s="41">
        <v>18500177</v>
      </c>
      <c r="V187" s="41">
        <v>22969753</v>
      </c>
      <c r="W187" s="41">
        <v>23131236.780000001</v>
      </c>
      <c r="X187" s="41">
        <v>22184121</v>
      </c>
      <c r="Y187" s="41">
        <v>23617035</v>
      </c>
      <c r="Z187" s="41">
        <v>20383270</v>
      </c>
      <c r="AA187" s="41">
        <v>22660092</v>
      </c>
      <c r="AB187" s="41">
        <v>51949589</v>
      </c>
      <c r="AC187" s="41">
        <v>23082417</v>
      </c>
      <c r="AD187" s="41">
        <v>34640612</v>
      </c>
      <c r="AE187" s="41">
        <v>74062974</v>
      </c>
      <c r="AF187" s="41">
        <v>29319663</v>
      </c>
      <c r="AG187" s="41">
        <v>37147972</v>
      </c>
      <c r="AH187" s="41">
        <v>128389520</v>
      </c>
      <c r="AI187" s="13">
        <v>0.16276310566050345</v>
      </c>
      <c r="AJ187" s="13">
        <v>2.4561649825729384</v>
      </c>
    </row>
    <row r="188" spans="1:36" ht="10.5" customHeight="1" x14ac:dyDescent="0.2">
      <c r="A188" s="11"/>
      <c r="B188" s="14"/>
      <c r="C188" s="11"/>
      <c r="D188" s="15" t="s">
        <v>45</v>
      </c>
      <c r="E188" s="11"/>
      <c r="F188" s="2"/>
      <c r="G188" s="12">
        <v>5024995</v>
      </c>
      <c r="H188" s="12">
        <v>5643908</v>
      </c>
      <c r="I188" s="12">
        <v>6024705</v>
      </c>
      <c r="J188" s="12">
        <v>6280648</v>
      </c>
      <c r="K188" s="12">
        <v>6596074</v>
      </c>
      <c r="L188" s="12">
        <v>5988800</v>
      </c>
      <c r="M188" s="12">
        <v>6946614</v>
      </c>
      <c r="N188" s="12">
        <v>6327881</v>
      </c>
      <c r="O188" s="12">
        <v>7251943</v>
      </c>
      <c r="P188" s="12">
        <v>8729535</v>
      </c>
      <c r="Q188" s="12">
        <v>9264451</v>
      </c>
      <c r="R188" s="41">
        <v>9214239</v>
      </c>
      <c r="S188" s="41">
        <v>9684110</v>
      </c>
      <c r="T188" s="41">
        <v>9720413</v>
      </c>
      <c r="U188" s="41">
        <v>10178859</v>
      </c>
      <c r="V188" s="41">
        <v>12074118</v>
      </c>
      <c r="W188" s="41">
        <v>12135737</v>
      </c>
      <c r="X188" s="41">
        <v>12221280</v>
      </c>
      <c r="Y188" s="41">
        <v>12491735</v>
      </c>
      <c r="Z188" s="41">
        <v>12194581</v>
      </c>
      <c r="AA188" s="41">
        <v>13071825</v>
      </c>
      <c r="AB188" s="41">
        <v>13395991</v>
      </c>
      <c r="AC188" s="41">
        <v>13452979</v>
      </c>
      <c r="AD188" s="41">
        <v>13473607</v>
      </c>
      <c r="AE188" s="41">
        <v>15368332</v>
      </c>
      <c r="AF188" s="41">
        <v>15840546</v>
      </c>
      <c r="AG188" s="41">
        <v>17105899</v>
      </c>
      <c r="AH188" s="41">
        <v>16684838</v>
      </c>
      <c r="AI188" s="13">
        <v>3.726850442189078E-2</v>
      </c>
      <c r="AJ188" s="13">
        <v>-2.4614958851329589E-2</v>
      </c>
    </row>
    <row r="189" spans="1:36" ht="10.5" customHeight="1" x14ac:dyDescent="0.2">
      <c r="A189" s="11"/>
      <c r="B189" s="14"/>
      <c r="C189" s="11"/>
      <c r="D189" s="15" t="s">
        <v>46</v>
      </c>
      <c r="E189" s="11"/>
      <c r="F189" s="2"/>
      <c r="G189" s="12">
        <v>2440007</v>
      </c>
      <c r="H189" s="12">
        <v>2666906</v>
      </c>
      <c r="I189" s="12">
        <v>3671209</v>
      </c>
      <c r="J189" s="12">
        <v>3621385</v>
      </c>
      <c r="K189" s="12">
        <v>3587733</v>
      </c>
      <c r="L189" s="12">
        <v>3704323</v>
      </c>
      <c r="M189" s="12">
        <v>4155469</v>
      </c>
      <c r="N189" s="12">
        <v>3469102</v>
      </c>
      <c r="O189" s="12">
        <v>3595520</v>
      </c>
      <c r="P189" s="12">
        <v>4003837</v>
      </c>
      <c r="Q189" s="12">
        <v>3632956</v>
      </c>
      <c r="R189" s="41">
        <v>3919521</v>
      </c>
      <c r="S189" s="41">
        <v>3804385</v>
      </c>
      <c r="T189" s="41">
        <v>5233365</v>
      </c>
      <c r="U189" s="41">
        <v>5728713</v>
      </c>
      <c r="V189" s="41">
        <v>6064427</v>
      </c>
      <c r="W189" s="41">
        <v>5919609</v>
      </c>
      <c r="X189" s="41">
        <v>6593050</v>
      </c>
      <c r="Y189" s="41">
        <v>6488748</v>
      </c>
      <c r="Z189" s="41">
        <v>5501541</v>
      </c>
      <c r="AA189" s="41">
        <v>4986697</v>
      </c>
      <c r="AB189" s="41">
        <v>6004438</v>
      </c>
      <c r="AC189" s="41">
        <v>5897080</v>
      </c>
      <c r="AD189" s="41">
        <v>6007263</v>
      </c>
      <c r="AE189" s="41">
        <v>5799788</v>
      </c>
      <c r="AF189" s="41">
        <v>6096349</v>
      </c>
      <c r="AG189" s="41">
        <v>6049102</v>
      </c>
      <c r="AH189" s="41">
        <v>5761643</v>
      </c>
      <c r="AI189" s="13">
        <v>-6.8557555735709874E-3</v>
      </c>
      <c r="AJ189" s="13">
        <v>-4.7520937818539014E-2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36052</v>
      </c>
      <c r="AA190" s="41">
        <v>450000</v>
      </c>
      <c r="AB190" s="41">
        <v>30636948</v>
      </c>
      <c r="AC190" s="41">
        <v>603856</v>
      </c>
      <c r="AD190" s="41">
        <v>11443434</v>
      </c>
      <c r="AE190" s="41">
        <v>50274955</v>
      </c>
      <c r="AF190" s="41">
        <v>4521817</v>
      </c>
      <c r="AG190" s="41">
        <v>10857570</v>
      </c>
      <c r="AH190" s="41">
        <v>102985049</v>
      </c>
      <c r="AI190" s="13">
        <v>0.22392492749874271</v>
      </c>
      <c r="AJ190" s="13">
        <v>8.4850918759906691</v>
      </c>
    </row>
    <row r="191" spans="1:36" ht="10.5" customHeight="1" x14ac:dyDescent="0.2">
      <c r="A191" s="11"/>
      <c r="B191" s="11"/>
      <c r="C191" s="11"/>
      <c r="D191" s="11" t="s">
        <v>48</v>
      </c>
      <c r="E191" s="11"/>
      <c r="F191" s="2"/>
      <c r="G191" s="12">
        <v>2662499</v>
      </c>
      <c r="H191" s="12">
        <v>965172</v>
      </c>
      <c r="I191" s="12">
        <v>1923925</v>
      </c>
      <c r="J191" s="12">
        <v>1719669</v>
      </c>
      <c r="K191" s="12">
        <v>1813007</v>
      </c>
      <c r="L191" s="12">
        <v>2063121</v>
      </c>
      <c r="M191" s="12">
        <v>2331939</v>
      </c>
      <c r="N191" s="12">
        <v>2500654</v>
      </c>
      <c r="O191" s="12">
        <v>4262394</v>
      </c>
      <c r="P191" s="12">
        <v>2625909</v>
      </c>
      <c r="Q191" s="12">
        <v>1696130</v>
      </c>
      <c r="R191" s="41">
        <v>2436312</v>
      </c>
      <c r="S191" s="41">
        <v>2765199</v>
      </c>
      <c r="T191" s="41">
        <v>1886523</v>
      </c>
      <c r="U191" s="41">
        <v>2592605</v>
      </c>
      <c r="V191" s="41">
        <v>4831208</v>
      </c>
      <c r="W191" s="41">
        <v>5075890.7799999993</v>
      </c>
      <c r="X191" s="41">
        <v>3369791</v>
      </c>
      <c r="Y191" s="41">
        <v>4636552</v>
      </c>
      <c r="Z191" s="41">
        <v>2651096</v>
      </c>
      <c r="AA191" s="41">
        <v>4151570</v>
      </c>
      <c r="AB191" s="41">
        <v>1912212</v>
      </c>
      <c r="AC191" s="41">
        <v>3128502</v>
      </c>
      <c r="AD191" s="41">
        <v>3716308</v>
      </c>
      <c r="AE191" s="41">
        <v>2619899</v>
      </c>
      <c r="AF191" s="41">
        <v>2860951</v>
      </c>
      <c r="AG191" s="41">
        <v>3135401</v>
      </c>
      <c r="AH191" s="41">
        <v>2957990</v>
      </c>
      <c r="AI191" s="13">
        <v>7.5416701829406296E-2</v>
      </c>
      <c r="AJ191" s="13">
        <v>-5.6583193026984425E-2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1529143</v>
      </c>
      <c r="H193" s="12">
        <v>1577278</v>
      </c>
      <c r="I193" s="12">
        <v>1799808</v>
      </c>
      <c r="J193" s="12">
        <v>2164003</v>
      </c>
      <c r="K193" s="12">
        <f>SUM(K194:K202)</f>
        <v>1761878</v>
      </c>
      <c r="L193" s="12">
        <f>SUM(L194:L202)</f>
        <v>1916221</v>
      </c>
      <c r="M193" s="12">
        <f>SUM(M194:M202)</f>
        <v>2428681</v>
      </c>
      <c r="N193" s="12">
        <f>SUM(N194:N202)</f>
        <v>1866137</v>
      </c>
      <c r="O193" s="12">
        <v>2306642</v>
      </c>
      <c r="P193" s="12">
        <v>3266437</v>
      </c>
      <c r="Q193" s="12">
        <v>3319319</v>
      </c>
      <c r="R193" s="41">
        <v>5677211</v>
      </c>
      <c r="S193" s="41">
        <v>2942779</v>
      </c>
      <c r="T193" s="41">
        <v>3392688</v>
      </c>
      <c r="U193" s="41">
        <v>4363315</v>
      </c>
      <c r="V193" s="41">
        <v>3914573</v>
      </c>
      <c r="W193" s="41">
        <v>2994163.82</v>
      </c>
      <c r="X193" s="41">
        <v>2803629</v>
      </c>
      <c r="Y193" s="41">
        <v>2559672</v>
      </c>
      <c r="Z193" s="41">
        <v>2828227</v>
      </c>
      <c r="AA193" s="41">
        <v>3151681</v>
      </c>
      <c r="AB193" s="41">
        <v>2844448</v>
      </c>
      <c r="AC193" s="41">
        <v>2681271</v>
      </c>
      <c r="AD193" s="41">
        <v>3321870</v>
      </c>
      <c r="AE193" s="41">
        <v>3595397</v>
      </c>
      <c r="AF193" s="41">
        <v>5860163</v>
      </c>
      <c r="AG193" s="41">
        <v>3703133</v>
      </c>
      <c r="AH193" s="41">
        <v>3540194</v>
      </c>
      <c r="AI193" s="13">
        <v>3.7141893476335008E-2</v>
      </c>
      <c r="AJ193" s="13">
        <v>-4.4000310007769099E-2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168835</v>
      </c>
      <c r="H195" s="12">
        <v>184466</v>
      </c>
      <c r="I195" s="12">
        <v>195682</v>
      </c>
      <c r="J195" s="12">
        <v>185419</v>
      </c>
      <c r="K195" s="12">
        <v>183186</v>
      </c>
      <c r="L195" s="12">
        <v>130555</v>
      </c>
      <c r="M195" s="12">
        <v>130594</v>
      </c>
      <c r="N195" s="12">
        <v>112206</v>
      </c>
      <c r="O195" s="12">
        <v>250788</v>
      </c>
      <c r="P195" s="12">
        <v>414950</v>
      </c>
      <c r="Q195" s="12">
        <v>473801</v>
      </c>
      <c r="R195" s="41">
        <v>446088</v>
      </c>
      <c r="S195" s="41">
        <v>457042</v>
      </c>
      <c r="T195" s="41">
        <v>429542</v>
      </c>
      <c r="U195" s="41">
        <v>445134</v>
      </c>
      <c r="V195" s="41">
        <v>444827</v>
      </c>
      <c r="W195" s="41">
        <v>459655.82</v>
      </c>
      <c r="X195" s="41">
        <v>474729</v>
      </c>
      <c r="Y195" s="41">
        <v>486410</v>
      </c>
      <c r="Z195" s="41">
        <v>495826</v>
      </c>
      <c r="AA195" s="41">
        <v>503489</v>
      </c>
      <c r="AB195" s="41">
        <v>508655</v>
      </c>
      <c r="AC195" s="41">
        <v>351905</v>
      </c>
      <c r="AD195" s="41">
        <v>498625</v>
      </c>
      <c r="AE195" s="41">
        <v>464271</v>
      </c>
      <c r="AF195" s="41">
        <v>498400</v>
      </c>
      <c r="AG195" s="41">
        <v>521758</v>
      </c>
      <c r="AH195" s="41">
        <v>535649</v>
      </c>
      <c r="AI195" s="13">
        <v>8.6554282483823908E-3</v>
      </c>
      <c r="AJ195" s="13">
        <v>2.6623453785088107E-2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1276699</v>
      </c>
      <c r="H198" s="12">
        <v>1338386</v>
      </c>
      <c r="I198" s="12">
        <v>1446348</v>
      </c>
      <c r="J198" s="12">
        <v>1566389</v>
      </c>
      <c r="K198" s="12">
        <v>1476796</v>
      </c>
      <c r="L198" s="12">
        <v>1590357</v>
      </c>
      <c r="M198" s="12">
        <v>1723487</v>
      </c>
      <c r="N198" s="12">
        <v>1524813</v>
      </c>
      <c r="O198" s="12">
        <v>1473328</v>
      </c>
      <c r="P198" s="12">
        <v>1732071</v>
      </c>
      <c r="Q198" s="12">
        <v>1705778</v>
      </c>
      <c r="R198" s="41">
        <v>1776403</v>
      </c>
      <c r="S198" s="41">
        <v>1820001</v>
      </c>
      <c r="T198" s="41">
        <v>1893670</v>
      </c>
      <c r="U198" s="41">
        <v>2052042</v>
      </c>
      <c r="V198" s="41">
        <v>2195112</v>
      </c>
      <c r="W198" s="41">
        <v>2143041</v>
      </c>
      <c r="X198" s="41">
        <v>2025263</v>
      </c>
      <c r="Y198" s="41">
        <v>1895748</v>
      </c>
      <c r="Z198" s="41">
        <v>2021118</v>
      </c>
      <c r="AA198" s="41">
        <v>2210300</v>
      </c>
      <c r="AB198" s="41">
        <v>2303860</v>
      </c>
      <c r="AC198" s="41">
        <v>2304040</v>
      </c>
      <c r="AD198" s="41">
        <v>2413963</v>
      </c>
      <c r="AE198" s="41">
        <v>2630225</v>
      </c>
      <c r="AF198" s="41">
        <v>2651070</v>
      </c>
      <c r="AG198" s="41">
        <v>2790680</v>
      </c>
      <c r="AH198" s="41">
        <v>2844844</v>
      </c>
      <c r="AI198" s="13">
        <v>3.5778905438281328E-2</v>
      </c>
      <c r="AJ198" s="13">
        <v>1.9408889589634069E-2</v>
      </c>
    </row>
    <row r="199" spans="1:36" ht="10.5" customHeight="1" x14ac:dyDescent="0.2">
      <c r="A199" s="11"/>
      <c r="B199" s="14"/>
      <c r="C199" s="11" t="s">
        <v>55</v>
      </c>
      <c r="E199" s="11"/>
      <c r="F199" s="2"/>
      <c r="G199" s="12">
        <v>0</v>
      </c>
      <c r="H199" s="12">
        <v>0</v>
      </c>
      <c r="I199" s="12">
        <v>0</v>
      </c>
      <c r="J199" s="12">
        <v>0</v>
      </c>
      <c r="K199" s="12">
        <v>0</v>
      </c>
      <c r="L199" s="12">
        <v>0</v>
      </c>
      <c r="M199" s="12">
        <v>10491</v>
      </c>
      <c r="N199" s="12">
        <v>13926</v>
      </c>
      <c r="O199" s="12">
        <v>11217</v>
      </c>
      <c r="P199" s="12">
        <v>25740</v>
      </c>
      <c r="Q199" s="12">
        <v>13082</v>
      </c>
      <c r="R199" s="41">
        <v>2771</v>
      </c>
      <c r="S199" s="41">
        <v>10142</v>
      </c>
      <c r="T199" s="41">
        <v>7601</v>
      </c>
      <c r="U199" s="41">
        <v>2999</v>
      </c>
      <c r="V199" s="41">
        <v>4843</v>
      </c>
      <c r="W199" s="41">
        <v>8524</v>
      </c>
      <c r="X199" s="41">
        <v>10921</v>
      </c>
      <c r="Y199" s="41">
        <v>9956</v>
      </c>
      <c r="Z199" s="41">
        <v>18563</v>
      </c>
      <c r="AA199" s="41">
        <v>19249</v>
      </c>
      <c r="AB199" s="41">
        <v>13562</v>
      </c>
      <c r="AC199" s="41">
        <v>15224</v>
      </c>
      <c r="AD199" s="41">
        <v>18797</v>
      </c>
      <c r="AE199" s="41">
        <v>10194</v>
      </c>
      <c r="AF199" s="41">
        <v>12807</v>
      </c>
      <c r="AG199" s="41">
        <v>13916</v>
      </c>
      <c r="AH199" s="41">
        <v>12691</v>
      </c>
      <c r="AI199" s="13">
        <v>-1.1002142711849849E-2</v>
      </c>
      <c r="AJ199" s="13">
        <v>-8.8028169014084501E-2</v>
      </c>
    </row>
    <row r="200" spans="1:36" ht="10.5" customHeight="1" x14ac:dyDescent="0.2">
      <c r="A200" s="11"/>
      <c r="B200" s="11"/>
      <c r="C200" s="11" t="s">
        <v>56</v>
      </c>
      <c r="D200" s="11"/>
      <c r="E200" s="11"/>
      <c r="F200" s="2"/>
      <c r="G200" s="12">
        <v>83609</v>
      </c>
      <c r="H200" s="12">
        <v>54426</v>
      </c>
      <c r="I200" s="12">
        <v>157778</v>
      </c>
      <c r="J200" s="12">
        <v>412195</v>
      </c>
      <c r="K200" s="12">
        <v>101896</v>
      </c>
      <c r="L200" s="12">
        <v>195309</v>
      </c>
      <c r="M200" s="12">
        <v>564109</v>
      </c>
      <c r="N200" s="12">
        <v>215192</v>
      </c>
      <c r="O200" s="12">
        <v>571309</v>
      </c>
      <c r="P200" s="12">
        <v>1093676</v>
      </c>
      <c r="Q200" s="12">
        <v>1126658</v>
      </c>
      <c r="R200" s="41">
        <v>3451949</v>
      </c>
      <c r="S200" s="41">
        <v>655594</v>
      </c>
      <c r="T200" s="41">
        <v>1061875</v>
      </c>
      <c r="U200" s="41">
        <v>1863140</v>
      </c>
      <c r="V200" s="41">
        <v>1269791</v>
      </c>
      <c r="W200" s="41">
        <v>382943</v>
      </c>
      <c r="X200" s="41">
        <v>292716</v>
      </c>
      <c r="Y200" s="41">
        <v>167558</v>
      </c>
      <c r="Z200" s="41">
        <v>292720</v>
      </c>
      <c r="AA200" s="41">
        <v>418643</v>
      </c>
      <c r="AB200" s="41">
        <v>18371</v>
      </c>
      <c r="AC200" s="41">
        <v>10102</v>
      </c>
      <c r="AD200" s="41">
        <v>390485</v>
      </c>
      <c r="AE200" s="41">
        <v>490707</v>
      </c>
      <c r="AF200" s="41">
        <v>2697886</v>
      </c>
      <c r="AG200" s="41">
        <v>376779</v>
      </c>
      <c r="AH200" s="41">
        <v>147010</v>
      </c>
      <c r="AI200" s="13">
        <v>0.41428091251989252</v>
      </c>
      <c r="AJ200" s="13">
        <v>-0.60982432672733888</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4844131</v>
      </c>
      <c r="H204" s="12">
        <v>2386117</v>
      </c>
      <c r="I204" s="12">
        <v>4177229</v>
      </c>
      <c r="J204" s="12">
        <v>4003878</v>
      </c>
      <c r="K204" s="12">
        <v>1458013</v>
      </c>
      <c r="L204" s="12">
        <v>961546</v>
      </c>
      <c r="M204" s="12">
        <v>1456207</v>
      </c>
      <c r="N204" s="12">
        <v>1391779</v>
      </c>
      <c r="O204" s="12">
        <v>1896483</v>
      </c>
      <c r="P204" s="12">
        <v>2132404</v>
      </c>
      <c r="Q204" s="12">
        <v>3519269</v>
      </c>
      <c r="R204" s="41">
        <v>3182858</v>
      </c>
      <c r="S204" s="41">
        <v>1634611</v>
      </c>
      <c r="T204" s="41">
        <v>1091573</v>
      </c>
      <c r="U204" s="41">
        <v>1863631</v>
      </c>
      <c r="V204" s="41">
        <v>4315197.4700000007</v>
      </c>
      <c r="W204" s="41">
        <v>3455021</v>
      </c>
      <c r="X204" s="41">
        <v>4812791</v>
      </c>
      <c r="Y204" s="41">
        <v>2059124</v>
      </c>
      <c r="Z204" s="41">
        <v>4076686</v>
      </c>
      <c r="AA204" s="41">
        <v>5864799</v>
      </c>
      <c r="AB204" s="41">
        <v>1723683</v>
      </c>
      <c r="AC204" s="41">
        <v>1518077</v>
      </c>
      <c r="AD204" s="41">
        <v>1444910</v>
      </c>
      <c r="AE204" s="41">
        <v>843740</v>
      </c>
      <c r="AF204" s="41">
        <v>1327943</v>
      </c>
      <c r="AG204" s="41">
        <v>922289</v>
      </c>
      <c r="AH204" s="41">
        <v>706949</v>
      </c>
      <c r="AI204" s="13">
        <v>-0.13803734996490113</v>
      </c>
      <c r="AJ204" s="13">
        <v>-0.23348429830562872</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113798</v>
      </c>
      <c r="H206" s="12">
        <v>220667</v>
      </c>
      <c r="I206" s="12">
        <v>23966</v>
      </c>
      <c r="J206" s="12">
        <v>7212</v>
      </c>
      <c r="K206" s="12">
        <v>9291</v>
      </c>
      <c r="L206" s="12">
        <v>44273</v>
      </c>
      <c r="M206" s="12">
        <v>142374</v>
      </c>
      <c r="N206" s="12">
        <v>79186</v>
      </c>
      <c r="O206" s="12">
        <v>95774</v>
      </c>
      <c r="P206" s="12">
        <v>338816</v>
      </c>
      <c r="Q206" s="12">
        <v>224797</v>
      </c>
      <c r="R206" s="41">
        <v>327518</v>
      </c>
      <c r="S206" s="41">
        <v>408643</v>
      </c>
      <c r="T206" s="41">
        <v>858971</v>
      </c>
      <c r="U206" s="41">
        <v>1216469</v>
      </c>
      <c r="V206" s="41">
        <v>833278</v>
      </c>
      <c r="W206" s="41">
        <v>1151602</v>
      </c>
      <c r="X206" s="41">
        <v>1079053</v>
      </c>
      <c r="Y206" s="41">
        <v>837291</v>
      </c>
      <c r="Z206" s="41">
        <v>1111982</v>
      </c>
      <c r="AA206" s="41">
        <v>1390805</v>
      </c>
      <c r="AB206" s="41">
        <v>1630410</v>
      </c>
      <c r="AC206" s="41">
        <v>3000979</v>
      </c>
      <c r="AD206" s="41">
        <v>5990033</v>
      </c>
      <c r="AE206" s="41">
        <v>6897763</v>
      </c>
      <c r="AF206" s="41">
        <v>5843339</v>
      </c>
      <c r="AG206" s="41">
        <v>1766711</v>
      </c>
      <c r="AH206" s="41">
        <v>922478</v>
      </c>
      <c r="AI206" s="13">
        <v>-9.0554808210678739E-2</v>
      </c>
      <c r="AJ206" s="13">
        <v>-0.47785574437471662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19959875</v>
      </c>
      <c r="H209" s="5">
        <v>17342235</v>
      </c>
      <c r="I209" s="5">
        <v>26971744</v>
      </c>
      <c r="J209" s="5">
        <v>18479402</v>
      </c>
      <c r="K209" s="5">
        <v>19761631</v>
      </c>
      <c r="L209" s="5">
        <v>20668137</v>
      </c>
      <c r="M209" s="5">
        <v>22853454</v>
      </c>
      <c r="N209" s="5">
        <v>22990024</v>
      </c>
      <c r="O209" s="5">
        <v>22901398</v>
      </c>
      <c r="P209" s="5">
        <v>28716097</v>
      </c>
      <c r="Q209" s="5">
        <v>31010637</v>
      </c>
      <c r="R209" s="39">
        <v>33120333</v>
      </c>
      <c r="S209" s="39">
        <v>34331558</v>
      </c>
      <c r="T209" s="39">
        <v>40444480</v>
      </c>
      <c r="U209" s="39">
        <v>43571508</v>
      </c>
      <c r="V209" s="39">
        <v>43701504</v>
      </c>
      <c r="W209" s="39">
        <v>60496303.719999999</v>
      </c>
      <c r="X209" s="39">
        <v>58642093</v>
      </c>
      <c r="Y209" s="39">
        <v>101918364</v>
      </c>
      <c r="Z209" s="39">
        <v>82957692</v>
      </c>
      <c r="AA209" s="39">
        <v>72433349</v>
      </c>
      <c r="AB209" s="39">
        <v>63380459</v>
      </c>
      <c r="AC209" s="39">
        <v>57024099</v>
      </c>
      <c r="AD209" s="39">
        <v>75137965</v>
      </c>
      <c r="AE209" s="39">
        <v>93543310</v>
      </c>
      <c r="AF209" s="39">
        <v>84921271</v>
      </c>
      <c r="AG209" s="39">
        <v>83120196</v>
      </c>
      <c r="AH209" s="39">
        <v>89404608</v>
      </c>
      <c r="AI209" s="10">
        <v>5.9011689393166478E-2</v>
      </c>
      <c r="AJ209" s="10">
        <v>7.560631834891246E-2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3032332</v>
      </c>
      <c r="H211" s="12">
        <v>2644578</v>
      </c>
      <c r="I211" s="12">
        <v>2718977</v>
      </c>
      <c r="J211" s="12">
        <v>2381385</v>
      </c>
      <c r="K211" s="12">
        <v>2544876</v>
      </c>
      <c r="L211" s="12">
        <v>2606681</v>
      </c>
      <c r="M211" s="12">
        <v>3070797</v>
      </c>
      <c r="N211" s="12">
        <v>2610320</v>
      </c>
      <c r="O211" s="12">
        <v>2744791</v>
      </c>
      <c r="P211" s="12">
        <v>3512663</v>
      </c>
      <c r="Q211" s="12">
        <v>4043327</v>
      </c>
      <c r="R211" s="41">
        <v>4722204</v>
      </c>
      <c r="S211" s="41">
        <v>4831735</v>
      </c>
      <c r="T211" s="41">
        <v>6254812</v>
      </c>
      <c r="U211" s="41">
        <v>6381787</v>
      </c>
      <c r="V211" s="41">
        <v>6037399</v>
      </c>
      <c r="W211" s="41">
        <v>6432396</v>
      </c>
      <c r="X211" s="41">
        <v>6303125</v>
      </c>
      <c r="Y211" s="41">
        <v>6044203</v>
      </c>
      <c r="Z211" s="41">
        <v>6062283</v>
      </c>
      <c r="AA211" s="41">
        <v>5818669</v>
      </c>
      <c r="AB211" s="41">
        <v>5317787</v>
      </c>
      <c r="AC211" s="41">
        <v>4675289</v>
      </c>
      <c r="AD211" s="41">
        <v>8242416</v>
      </c>
      <c r="AE211" s="41">
        <v>8248330</v>
      </c>
      <c r="AF211" s="41">
        <v>9972176</v>
      </c>
      <c r="AG211" s="41">
        <v>7559368</v>
      </c>
      <c r="AH211" s="41">
        <v>7287405</v>
      </c>
      <c r="AI211" s="13">
        <v>5.3918419251565375E-2</v>
      </c>
      <c r="AJ211" s="13">
        <v>-3.5976949395769592E-2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6955734</v>
      </c>
      <c r="H213" s="12">
        <v>7996636</v>
      </c>
      <c r="I213" s="12">
        <v>8159845</v>
      </c>
      <c r="J213" s="12">
        <v>8432374</v>
      </c>
      <c r="K213" s="12">
        <v>9017847</v>
      </c>
      <c r="L213" s="12">
        <v>8959976</v>
      </c>
      <c r="M213" s="12">
        <v>10207767</v>
      </c>
      <c r="N213" s="12">
        <v>10021312</v>
      </c>
      <c r="O213" s="12">
        <v>10146719</v>
      </c>
      <c r="P213" s="12">
        <v>11887277</v>
      </c>
      <c r="Q213" s="12">
        <v>14246177</v>
      </c>
      <c r="R213" s="41">
        <v>13469976</v>
      </c>
      <c r="S213" s="41">
        <v>13565833</v>
      </c>
      <c r="T213" s="41">
        <v>15575948</v>
      </c>
      <c r="U213" s="41">
        <v>16527154</v>
      </c>
      <c r="V213" s="41">
        <v>16143931</v>
      </c>
      <c r="W213" s="41">
        <v>17535530</v>
      </c>
      <c r="X213" s="41">
        <v>16279358</v>
      </c>
      <c r="Y213" s="41">
        <v>17500190</v>
      </c>
      <c r="Z213" s="41">
        <v>18627510</v>
      </c>
      <c r="AA213" s="41">
        <v>17067345</v>
      </c>
      <c r="AB213" s="41">
        <v>17230278</v>
      </c>
      <c r="AC213" s="41">
        <v>17711556</v>
      </c>
      <c r="AD213" s="41">
        <v>19736071</v>
      </c>
      <c r="AE213" s="41">
        <v>18632195</v>
      </c>
      <c r="AF213" s="41">
        <v>19530264</v>
      </c>
      <c r="AG213" s="41">
        <v>19192723</v>
      </c>
      <c r="AH213" s="41">
        <v>21040385</v>
      </c>
      <c r="AI213" s="13">
        <v>3.3856429521905484E-2</v>
      </c>
      <c r="AJ213" s="13">
        <v>9.6268882742693671E-2</v>
      </c>
    </row>
    <row r="214" spans="1:44" ht="10.5" customHeight="1" x14ac:dyDescent="0.2">
      <c r="A214" s="11"/>
      <c r="B214" s="19" t="s">
        <v>67</v>
      </c>
      <c r="D214" s="19"/>
      <c r="E214" s="14"/>
      <c r="F214" s="2"/>
      <c r="G214" s="12">
        <v>1539970</v>
      </c>
      <c r="H214" s="12">
        <v>1554797</v>
      </c>
      <c r="I214" s="12">
        <v>8646482</v>
      </c>
      <c r="J214" s="12">
        <v>1512416</v>
      </c>
      <c r="K214" s="12">
        <v>1624438</v>
      </c>
      <c r="L214" s="12">
        <v>2127449</v>
      </c>
      <c r="M214" s="12">
        <v>1647147</v>
      </c>
      <c r="N214" s="12">
        <v>2029066</v>
      </c>
      <c r="O214" s="12">
        <v>2342378</v>
      </c>
      <c r="P214" s="12">
        <v>2455879</v>
      </c>
      <c r="Q214" s="12">
        <v>2256595</v>
      </c>
      <c r="R214" s="41">
        <v>2160416</v>
      </c>
      <c r="S214" s="41">
        <v>2464927</v>
      </c>
      <c r="T214" s="41">
        <v>2914241</v>
      </c>
      <c r="U214" s="41">
        <v>2184761</v>
      </c>
      <c r="V214" s="41">
        <v>2250766</v>
      </c>
      <c r="W214" s="41">
        <v>2320013</v>
      </c>
      <c r="X214" s="41">
        <v>2058156</v>
      </c>
      <c r="Y214" s="41">
        <v>2141326</v>
      </c>
      <c r="Z214" s="41">
        <v>2627747</v>
      </c>
      <c r="AA214" s="41">
        <v>2467063</v>
      </c>
      <c r="AB214" s="41">
        <v>3125596</v>
      </c>
      <c r="AC214" s="41">
        <v>3498476</v>
      </c>
      <c r="AD214" s="41">
        <v>3545516</v>
      </c>
      <c r="AE214" s="41">
        <v>3398198</v>
      </c>
      <c r="AF214" s="41">
        <v>4675126</v>
      </c>
      <c r="AG214" s="41">
        <v>4167698</v>
      </c>
      <c r="AH214" s="41">
        <v>5913722</v>
      </c>
      <c r="AI214" s="13">
        <v>0.11212774893974475</v>
      </c>
      <c r="AJ214" s="13">
        <v>0.41894206346045226</v>
      </c>
    </row>
    <row r="215" spans="1:44" ht="10.5" customHeight="1" x14ac:dyDescent="0.2">
      <c r="A215" s="11"/>
      <c r="B215" s="19" t="s">
        <v>69</v>
      </c>
      <c r="D215" s="19"/>
      <c r="E215" s="14"/>
      <c r="F215" s="2"/>
      <c r="G215" s="12">
        <v>0</v>
      </c>
      <c r="H215" s="12">
        <v>6600</v>
      </c>
      <c r="I215" s="12">
        <v>0</v>
      </c>
      <c r="J215" s="12">
        <v>2850</v>
      </c>
      <c r="K215" s="12">
        <v>0</v>
      </c>
      <c r="L215" s="12">
        <v>0</v>
      </c>
      <c r="M215" s="12">
        <v>87853</v>
      </c>
      <c r="N215" s="12">
        <v>31939</v>
      </c>
      <c r="O215" s="12">
        <v>71644</v>
      </c>
      <c r="P215" s="12">
        <v>74650</v>
      </c>
      <c r="Q215" s="12">
        <v>43317</v>
      </c>
      <c r="R215" s="41">
        <v>23103</v>
      </c>
      <c r="S215" s="41">
        <v>147334</v>
      </c>
      <c r="T215" s="41">
        <v>1556277</v>
      </c>
      <c r="U215" s="41">
        <v>295856</v>
      </c>
      <c r="V215" s="41">
        <v>250220</v>
      </c>
      <c r="W215" s="41">
        <v>317347</v>
      </c>
      <c r="X215" s="41">
        <v>556885</v>
      </c>
      <c r="Y215" s="41">
        <v>576716</v>
      </c>
      <c r="Z215" s="41">
        <v>191185</v>
      </c>
      <c r="AA215" s="41">
        <v>89055</v>
      </c>
      <c r="AB215" s="41">
        <v>69250</v>
      </c>
      <c r="AC215" s="41">
        <v>119250</v>
      </c>
      <c r="AD215" s="41">
        <v>50000</v>
      </c>
      <c r="AE215" s="41">
        <v>50000</v>
      </c>
      <c r="AF215" s="41">
        <v>248762</v>
      </c>
      <c r="AG215" s="41">
        <v>98350</v>
      </c>
      <c r="AH215" s="41">
        <v>0</v>
      </c>
      <c r="AI215" s="13">
        <v>-1</v>
      </c>
      <c r="AJ215" s="13" t="s">
        <v>246</v>
      </c>
    </row>
    <row r="216" spans="1:44" ht="10.5" customHeight="1" x14ac:dyDescent="0.2">
      <c r="A216" s="11"/>
      <c r="B216" s="19" t="s">
        <v>70</v>
      </c>
      <c r="D216" s="19"/>
      <c r="E216" s="14"/>
      <c r="F216" s="2"/>
      <c r="G216" s="12">
        <v>5644810</v>
      </c>
      <c r="H216" s="12">
        <v>2568511</v>
      </c>
      <c r="I216" s="12">
        <v>4713976</v>
      </c>
      <c r="J216" s="12">
        <v>2988821</v>
      </c>
      <c r="K216" s="12">
        <v>3243808</v>
      </c>
      <c r="L216" s="12">
        <v>2905576</v>
      </c>
      <c r="M216" s="12">
        <v>3766295</v>
      </c>
      <c r="N216" s="12">
        <v>2821124</v>
      </c>
      <c r="O216" s="12">
        <v>2869328</v>
      </c>
      <c r="P216" s="12">
        <v>5155867</v>
      </c>
      <c r="Q216" s="12">
        <v>5545841</v>
      </c>
      <c r="R216" s="41">
        <v>5644578</v>
      </c>
      <c r="S216" s="41">
        <v>5673079</v>
      </c>
      <c r="T216" s="41">
        <v>5983795</v>
      </c>
      <c r="U216" s="41">
        <v>5433076</v>
      </c>
      <c r="V216" s="41">
        <v>7761115</v>
      </c>
      <c r="W216" s="41">
        <v>7690304</v>
      </c>
      <c r="X216" s="41">
        <v>7870179</v>
      </c>
      <c r="Y216" s="41">
        <v>6656965</v>
      </c>
      <c r="Z216" s="41">
        <v>7947040</v>
      </c>
      <c r="AA216" s="41">
        <v>8329340</v>
      </c>
      <c r="AB216" s="41">
        <v>8298337</v>
      </c>
      <c r="AC216" s="41">
        <v>7615436</v>
      </c>
      <c r="AD216" s="41">
        <v>7774242</v>
      </c>
      <c r="AE216" s="41">
        <v>6758087</v>
      </c>
      <c r="AF216" s="41">
        <v>6660173</v>
      </c>
      <c r="AG216" s="41">
        <v>8155500</v>
      </c>
      <c r="AH216" s="41">
        <v>7860533</v>
      </c>
      <c r="AI216" s="13">
        <v>-8.992773853037872E-3</v>
      </c>
      <c r="AJ216" s="13">
        <v>-3.6167862178897676E-2</v>
      </c>
    </row>
    <row r="217" spans="1:44" ht="10.5" customHeight="1" x14ac:dyDescent="0.2">
      <c r="A217" s="11"/>
      <c r="B217" s="19" t="s">
        <v>71</v>
      </c>
      <c r="D217" s="19"/>
      <c r="E217" s="14"/>
      <c r="F217" s="2"/>
      <c r="G217" s="12">
        <v>1470585</v>
      </c>
      <c r="H217" s="12">
        <v>1508383</v>
      </c>
      <c r="I217" s="12">
        <v>1680752</v>
      </c>
      <c r="J217" s="12">
        <v>1645175</v>
      </c>
      <c r="K217" s="12">
        <v>1807767</v>
      </c>
      <c r="L217" s="12">
        <v>1916328</v>
      </c>
      <c r="M217" s="12">
        <v>2343323</v>
      </c>
      <c r="N217" s="12">
        <v>1762219</v>
      </c>
      <c r="O217" s="12">
        <v>1939934</v>
      </c>
      <c r="P217" s="12">
        <v>2199359</v>
      </c>
      <c r="Q217" s="12">
        <v>2132660</v>
      </c>
      <c r="R217" s="41">
        <v>2586913</v>
      </c>
      <c r="S217" s="41">
        <v>3542271</v>
      </c>
      <c r="T217" s="41">
        <v>1968009</v>
      </c>
      <c r="U217" s="41">
        <v>5791658</v>
      </c>
      <c r="V217" s="41">
        <v>4229952</v>
      </c>
      <c r="W217" s="41">
        <v>7659804</v>
      </c>
      <c r="X217" s="41">
        <v>4743610</v>
      </c>
      <c r="Y217" s="41">
        <v>8763005</v>
      </c>
      <c r="Z217" s="41">
        <v>6575455</v>
      </c>
      <c r="AA217" s="41">
        <v>5701239</v>
      </c>
      <c r="AB217" s="41">
        <v>5570337</v>
      </c>
      <c r="AC217" s="41">
        <v>5776801</v>
      </c>
      <c r="AD217" s="41">
        <v>6229811</v>
      </c>
      <c r="AE217" s="41">
        <v>13697242</v>
      </c>
      <c r="AF217" s="41">
        <v>9640172</v>
      </c>
      <c r="AG217" s="41">
        <v>8522187</v>
      </c>
      <c r="AH217" s="41">
        <v>6704445</v>
      </c>
      <c r="AI217" s="13">
        <v>3.1367781053857735E-2</v>
      </c>
      <c r="AJ217" s="13">
        <v>-0.21329524921243809</v>
      </c>
    </row>
    <row r="218" spans="1:44" ht="10.5" customHeight="1" x14ac:dyDescent="0.2">
      <c r="A218" s="11"/>
      <c r="B218" s="19" t="s">
        <v>72</v>
      </c>
      <c r="D218" s="19"/>
      <c r="E218" s="14"/>
      <c r="F218" s="2"/>
      <c r="G218" s="12">
        <v>138584</v>
      </c>
      <c r="H218" s="12">
        <v>85157</v>
      </c>
      <c r="I218" s="12">
        <v>78768</v>
      </c>
      <c r="J218" s="12">
        <v>91769</v>
      </c>
      <c r="K218" s="12">
        <v>30286</v>
      </c>
      <c r="L218" s="12">
        <v>20368</v>
      </c>
      <c r="M218" s="12">
        <v>19923</v>
      </c>
      <c r="N218" s="12">
        <v>8763</v>
      </c>
      <c r="O218" s="12">
        <v>33428</v>
      </c>
      <c r="P218" s="12">
        <v>47545</v>
      </c>
      <c r="Q218" s="12">
        <v>47927</v>
      </c>
      <c r="R218" s="41">
        <v>84966</v>
      </c>
      <c r="S218" s="41">
        <v>31489</v>
      </c>
      <c r="T218" s="41">
        <v>4032079</v>
      </c>
      <c r="U218" s="41">
        <v>4601338</v>
      </c>
      <c r="V218" s="41">
        <v>4009546</v>
      </c>
      <c r="W218" s="41">
        <v>4358021</v>
      </c>
      <c r="X218" s="41">
        <v>4195604</v>
      </c>
      <c r="Y218" s="41">
        <v>3560203</v>
      </c>
      <c r="Z218" s="41">
        <v>3199442</v>
      </c>
      <c r="AA218" s="41">
        <v>2855647</v>
      </c>
      <c r="AB218" s="41">
        <v>2670953</v>
      </c>
      <c r="AC218" s="41">
        <v>2746371</v>
      </c>
      <c r="AD218" s="41">
        <v>6494807</v>
      </c>
      <c r="AE218" s="41">
        <v>7936408</v>
      </c>
      <c r="AF218" s="41">
        <v>7411738</v>
      </c>
      <c r="AG218" s="41">
        <v>6349940</v>
      </c>
      <c r="AH218" s="41">
        <v>9415249</v>
      </c>
      <c r="AI218" s="13">
        <v>0.23365652657192482</v>
      </c>
      <c r="AJ218" s="13">
        <v>0.48273038800366619</v>
      </c>
    </row>
    <row r="219" spans="1:44" ht="10.5" customHeight="1" x14ac:dyDescent="0.2">
      <c r="A219" s="11"/>
      <c r="B219" s="19" t="s">
        <v>73</v>
      </c>
      <c r="D219" s="19"/>
      <c r="E219" s="14"/>
      <c r="F219" s="2"/>
      <c r="G219" s="12">
        <v>83526</v>
      </c>
      <c r="H219" s="12">
        <v>0</v>
      </c>
      <c r="I219" s="12">
        <v>10000</v>
      </c>
      <c r="J219" s="12">
        <v>57794</v>
      </c>
      <c r="K219" s="12">
        <v>0</v>
      </c>
      <c r="L219" s="12">
        <v>0</v>
      </c>
      <c r="M219" s="12">
        <v>125545</v>
      </c>
      <c r="N219" s="12">
        <v>1609326</v>
      </c>
      <c r="O219" s="12">
        <v>209032</v>
      </c>
      <c r="P219" s="12">
        <v>68167</v>
      </c>
      <c r="Q219" s="12">
        <v>5341</v>
      </c>
      <c r="R219" s="41">
        <v>2140167</v>
      </c>
      <c r="S219" s="41">
        <v>1956218</v>
      </c>
      <c r="T219" s="41">
        <v>477626</v>
      </c>
      <c r="U219" s="41">
        <v>570265</v>
      </c>
      <c r="V219" s="41">
        <v>1075482</v>
      </c>
      <c r="W219" s="41">
        <v>11734029</v>
      </c>
      <c r="X219" s="41">
        <v>12737208</v>
      </c>
      <c r="Y219" s="41">
        <v>54995374</v>
      </c>
      <c r="Z219" s="41">
        <v>35378584</v>
      </c>
      <c r="AA219" s="41">
        <v>28022391</v>
      </c>
      <c r="AB219" s="41">
        <v>19149982</v>
      </c>
      <c r="AC219" s="41">
        <v>12534794</v>
      </c>
      <c r="AD219" s="41">
        <v>18241425</v>
      </c>
      <c r="AE219" s="41">
        <v>30113718</v>
      </c>
      <c r="AF219" s="41">
        <v>21215907</v>
      </c>
      <c r="AG219" s="41">
        <v>24676499</v>
      </c>
      <c r="AH219" s="41">
        <v>26781920</v>
      </c>
      <c r="AI219" s="13">
        <v>5.749638083226305E-2</v>
      </c>
      <c r="AJ219" s="13">
        <v>8.5320895804546659E-2</v>
      </c>
    </row>
    <row r="220" spans="1:44" ht="10.5" customHeight="1" x14ac:dyDescent="0.2">
      <c r="A220" s="11"/>
      <c r="B220" s="19" t="s">
        <v>74</v>
      </c>
      <c r="D220" s="19"/>
      <c r="E220" s="14"/>
      <c r="F220" s="2"/>
      <c r="G220" s="12">
        <v>1094334</v>
      </c>
      <c r="H220" s="12">
        <v>977573</v>
      </c>
      <c r="I220" s="12">
        <v>962944</v>
      </c>
      <c r="J220" s="12">
        <v>1366818</v>
      </c>
      <c r="K220" s="12">
        <v>1492609</v>
      </c>
      <c r="L220" s="12">
        <v>2131759</v>
      </c>
      <c r="M220" s="12">
        <v>1584804</v>
      </c>
      <c r="N220" s="12">
        <v>2095955</v>
      </c>
      <c r="O220" s="12">
        <v>2544144</v>
      </c>
      <c r="P220" s="12">
        <v>3314690</v>
      </c>
      <c r="Q220" s="12">
        <v>2689452</v>
      </c>
      <c r="R220" s="41">
        <v>2288010</v>
      </c>
      <c r="S220" s="41">
        <v>2118672</v>
      </c>
      <c r="T220" s="41">
        <v>1681693</v>
      </c>
      <c r="U220" s="41">
        <v>1785613</v>
      </c>
      <c r="V220" s="41">
        <v>1943093</v>
      </c>
      <c r="W220" s="41">
        <v>2448859.7200000002</v>
      </c>
      <c r="X220" s="41">
        <v>3897968</v>
      </c>
      <c r="Y220" s="41">
        <v>1680382</v>
      </c>
      <c r="Z220" s="41">
        <v>2348446</v>
      </c>
      <c r="AA220" s="41">
        <v>2082600</v>
      </c>
      <c r="AB220" s="41">
        <v>1947939</v>
      </c>
      <c r="AC220" s="41">
        <v>2346126</v>
      </c>
      <c r="AD220" s="41">
        <v>4823677</v>
      </c>
      <c r="AE220" s="41">
        <v>4709132</v>
      </c>
      <c r="AF220" s="41">
        <v>5566953</v>
      </c>
      <c r="AG220" s="41">
        <v>4397931</v>
      </c>
      <c r="AH220" s="41">
        <v>4400949</v>
      </c>
      <c r="AI220" s="13">
        <v>0.14550018546720822</v>
      </c>
      <c r="AJ220" s="13">
        <v>6.8623177580548673E-4</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248</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247</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2767047.7</v>
      </c>
      <c r="S233" s="12">
        <v>31869761.690000001</v>
      </c>
      <c r="T233" s="12">
        <v>60972475.68</v>
      </c>
      <c r="U233" s="12">
        <v>61786743.504999995</v>
      </c>
      <c r="V233" s="12">
        <v>62601011.329999998</v>
      </c>
      <c r="W233" s="12">
        <v>43902381.155000001</v>
      </c>
      <c r="X233" s="12">
        <v>25203750.98</v>
      </c>
      <c r="Y233" s="12">
        <v>43400695.420000002</v>
      </c>
      <c r="Z233" s="12">
        <v>61597639.859999999</v>
      </c>
      <c r="AA233" s="12">
        <v>59894258.245000005</v>
      </c>
      <c r="AB233" s="12">
        <v>58190876.630000003</v>
      </c>
      <c r="AC233" s="12">
        <v>56581703.459768817</v>
      </c>
      <c r="AD233" s="12">
        <v>55473184</v>
      </c>
      <c r="AE233" s="12">
        <v>54177799.980628558</v>
      </c>
      <c r="AF233" s="12">
        <v>54652527.43</v>
      </c>
      <c r="AG233" s="12">
        <v>54246763.154449731</v>
      </c>
      <c r="AH233" s="12">
        <v>55578785</v>
      </c>
      <c r="AI233" s="71">
        <v>-7.6252821982607522E-3</v>
      </c>
      <c r="AJ233" s="13">
        <v>2.4554863149304905E-2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2700855.07</v>
      </c>
      <c r="S234" s="11">
        <v>30817310.594999999</v>
      </c>
      <c r="T234" s="11">
        <v>58933766.119999997</v>
      </c>
      <c r="U234" s="12">
        <v>42762331.600000001</v>
      </c>
      <c r="V234" s="12">
        <v>26590897.080000002</v>
      </c>
      <c r="W234" s="12">
        <v>26580510.390000001</v>
      </c>
      <c r="X234" s="12">
        <v>26570123.699999999</v>
      </c>
      <c r="Y234" s="12">
        <v>43119323.100000001</v>
      </c>
      <c r="Z234" s="12">
        <v>59668522.5</v>
      </c>
      <c r="AA234" s="12">
        <v>59308458.135000005</v>
      </c>
      <c r="AB234" s="12">
        <v>58948393.770000003</v>
      </c>
      <c r="AC234" s="12">
        <v>58592674.957445778</v>
      </c>
      <c r="AD234" s="12">
        <v>55503745</v>
      </c>
      <c r="AE234" s="12">
        <v>53882064.622324087</v>
      </c>
      <c r="AF234" s="12">
        <v>54422376.229999997</v>
      </c>
      <c r="AG234" s="12">
        <v>53889618.225659691</v>
      </c>
      <c r="AH234" s="12">
        <v>55763830</v>
      </c>
      <c r="AI234" s="71">
        <v>-9.2134483274229906E-3</v>
      </c>
      <c r="AJ234" s="13">
        <v>3.4778716866988267E-2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128671</v>
      </c>
      <c r="S241" s="11">
        <v>129855</v>
      </c>
      <c r="T241" s="11">
        <v>130982</v>
      </c>
      <c r="U241" s="11">
        <v>132489</v>
      </c>
      <c r="V241" s="11">
        <v>133757</v>
      </c>
      <c r="W241" s="11">
        <v>135032</v>
      </c>
      <c r="X241" s="11">
        <v>136120</v>
      </c>
      <c r="Y241" s="11">
        <v>137140</v>
      </c>
      <c r="Z241" s="11">
        <v>137632</v>
      </c>
      <c r="AA241" s="11">
        <v>137985</v>
      </c>
      <c r="AB241" s="41">
        <v>138178</v>
      </c>
      <c r="AC241" s="41">
        <v>138779</v>
      </c>
      <c r="AD241" s="41">
        <v>138715</v>
      </c>
      <c r="AE241" s="41">
        <v>138595</v>
      </c>
      <c r="AF241" s="41">
        <v>138495</v>
      </c>
      <c r="AG241" s="41">
        <v>138277</v>
      </c>
      <c r="AH241" s="41">
        <v>138293</v>
      </c>
      <c r="AI241" s="13">
        <v>1.3866189643474414E-4</v>
      </c>
      <c r="AJ241" s="13">
        <v>1.1570977096697209E-4</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3451947</v>
      </c>
      <c r="S242" s="11">
        <v>3628449</v>
      </c>
      <c r="T242" s="11">
        <v>3712667</v>
      </c>
      <c r="U242" s="11">
        <v>4000836</v>
      </c>
      <c r="V242" s="11">
        <v>4237674</v>
      </c>
      <c r="W242" s="11">
        <v>4429101</v>
      </c>
      <c r="X242" s="11">
        <v>4370026</v>
      </c>
      <c r="Y242" s="11">
        <v>4462318</v>
      </c>
      <c r="Z242" s="11">
        <v>4669928</v>
      </c>
      <c r="AA242" s="11">
        <v>4772861</v>
      </c>
      <c r="AB242" s="41">
        <v>4817920</v>
      </c>
      <c r="AC242" s="41">
        <v>5007678</v>
      </c>
      <c r="AD242" s="41">
        <v>5234747</v>
      </c>
      <c r="AE242" s="41">
        <v>5422811</v>
      </c>
      <c r="AF242" s="41">
        <v>5540598</v>
      </c>
      <c r="AG242" s="41">
        <v>5813911</v>
      </c>
      <c r="AH242" s="41">
        <v>6085055</v>
      </c>
      <c r="AI242" s="13">
        <v>3.968270739469637E-2</v>
      </c>
      <c r="AJ242" s="13">
        <v>4.6637108823991288E-2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30197.495641147569</v>
      </c>
      <c r="V243" s="11">
        <f t="shared" ref="V243:AA243" si="15">V242*1000/V241</f>
        <v>31681.885807845571</v>
      </c>
      <c r="W243" s="11">
        <f t="shared" si="15"/>
        <v>32800.380650512474</v>
      </c>
      <c r="X243" s="11">
        <f t="shared" si="15"/>
        <v>32104.216867469881</v>
      </c>
      <c r="Y243" s="11">
        <f t="shared" si="15"/>
        <v>32538.41330027709</v>
      </c>
      <c r="Z243" s="11">
        <f t="shared" si="15"/>
        <v>33930.539409439669</v>
      </c>
      <c r="AA243" s="11">
        <f t="shared" si="15"/>
        <v>34589.709026343444</v>
      </c>
      <c r="AB243" s="11">
        <v>34867.489759585464</v>
      </c>
      <c r="AC243" s="11">
        <v>36083.831127187834</v>
      </c>
      <c r="AD243" s="11">
        <v>37737.425656922467</v>
      </c>
      <c r="AE243" s="11">
        <v>39127.031999711391</v>
      </c>
      <c r="AF243" s="11">
        <v>40005.761940864293</v>
      </c>
      <c r="AG243" s="11">
        <v>42045.39438952248</v>
      </c>
      <c r="AH243" s="11">
        <v>44001.178656909608</v>
      </c>
      <c r="AI243" s="13">
        <v>3.9538563006132899E-2</v>
      </c>
      <c r="AJ243" s="13">
        <v>4.6516016695386256E-2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60898</v>
      </c>
      <c r="S245" s="11">
        <v>60955</v>
      </c>
      <c r="T245" s="11">
        <v>61798</v>
      </c>
      <c r="U245" s="11">
        <v>62165</v>
      </c>
      <c r="V245" s="11">
        <v>62583</v>
      </c>
      <c r="W245" s="11">
        <v>62863</v>
      </c>
      <c r="X245" s="11">
        <v>63640</v>
      </c>
      <c r="Y245" s="11">
        <v>64173</v>
      </c>
      <c r="Z245" s="11">
        <v>64700</v>
      </c>
      <c r="AA245" s="11">
        <v>65058</v>
      </c>
      <c r="AB245" s="41">
        <v>65096</v>
      </c>
      <c r="AC245" s="41">
        <v>64829</v>
      </c>
      <c r="AD245" s="41">
        <v>65470</v>
      </c>
      <c r="AE245" s="41">
        <v>65180</v>
      </c>
      <c r="AF245" s="41">
        <v>65040</v>
      </c>
      <c r="AG245" s="41">
        <v>65989</v>
      </c>
      <c r="AH245" s="41">
        <v>66860</v>
      </c>
      <c r="AI245" s="13">
        <v>4.4662403202022638E-3</v>
      </c>
      <c r="AJ245" s="13">
        <v>1.319916955856279E-2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56191</v>
      </c>
      <c r="S246" s="11">
        <v>55840</v>
      </c>
      <c r="T246" s="11">
        <v>56307</v>
      </c>
      <c r="U246" s="11">
        <v>57651</v>
      </c>
      <c r="V246" s="11">
        <v>58784</v>
      </c>
      <c r="W246" s="11">
        <v>58463</v>
      </c>
      <c r="X246" s="11">
        <v>56550</v>
      </c>
      <c r="Y246" s="11">
        <v>56905</v>
      </c>
      <c r="Z246" s="11">
        <v>57539</v>
      </c>
      <c r="AA246" s="11">
        <v>58914</v>
      </c>
      <c r="AB246" s="41">
        <v>59864</v>
      </c>
      <c r="AC246" s="41">
        <v>60279</v>
      </c>
      <c r="AD246" s="41">
        <v>61234</v>
      </c>
      <c r="AE246" s="41">
        <v>61817</v>
      </c>
      <c r="AF246" s="41">
        <v>62147</v>
      </c>
      <c r="AG246" s="41">
        <v>63635</v>
      </c>
      <c r="AH246" s="41">
        <v>64974</v>
      </c>
      <c r="AI246" s="13">
        <v>1.3745591618248731E-2</v>
      </c>
      <c r="AJ246" s="13">
        <v>2.104187946884576E-2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4707</v>
      </c>
      <c r="S247" s="11">
        <v>5115</v>
      </c>
      <c r="T247" s="11">
        <v>5491</v>
      </c>
      <c r="U247" s="11">
        <v>4514</v>
      </c>
      <c r="V247" s="11">
        <v>3799</v>
      </c>
      <c r="W247" s="11">
        <v>62863</v>
      </c>
      <c r="X247" s="11">
        <v>7090</v>
      </c>
      <c r="Y247" s="11">
        <v>7268</v>
      </c>
      <c r="Z247" s="11">
        <v>7161</v>
      </c>
      <c r="AA247" s="11">
        <v>6144</v>
      </c>
      <c r="AB247" s="41">
        <v>5232</v>
      </c>
      <c r="AC247" s="41">
        <v>4550</v>
      </c>
      <c r="AD247" s="41">
        <v>4236</v>
      </c>
      <c r="AE247" s="41">
        <v>3363</v>
      </c>
      <c r="AF247" s="41">
        <v>2893</v>
      </c>
      <c r="AG247" s="41">
        <v>2354</v>
      </c>
      <c r="AH247" s="41">
        <v>1886</v>
      </c>
      <c r="AI247" s="13">
        <v>-0.1563823471589052</v>
      </c>
      <c r="AJ247" s="13">
        <v>-0.19881053525913339</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7.7</v>
      </c>
      <c r="S248" s="81">
        <v>8.4</v>
      </c>
      <c r="T248" s="81">
        <v>8.9</v>
      </c>
      <c r="U248" s="81">
        <v>6.1</v>
      </c>
      <c r="V248" s="81">
        <v>6.1</v>
      </c>
      <c r="W248" s="81">
        <v>7</v>
      </c>
      <c r="X248" s="81">
        <v>11.1</v>
      </c>
      <c r="Y248" s="81">
        <v>11.3</v>
      </c>
      <c r="Z248" s="81">
        <v>11.1</v>
      </c>
      <c r="AA248" s="81">
        <v>9.4</v>
      </c>
      <c r="AB248" s="82">
        <v>8</v>
      </c>
      <c r="AC248" s="82">
        <v>7</v>
      </c>
      <c r="AD248" s="82">
        <v>6.5</v>
      </c>
      <c r="AE248" s="82">
        <v>5.2</v>
      </c>
      <c r="AF248" s="82">
        <v>4.4000000000000004</v>
      </c>
      <c r="AG248" s="82">
        <v>3.6</v>
      </c>
      <c r="AH248" s="82">
        <v>2.8</v>
      </c>
      <c r="AI248" s="13">
        <v>-0.16051809238882986</v>
      </c>
      <c r="AJ248" s="13">
        <v>-0.22222222222222229</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39419240</v>
      </c>
      <c r="H257" s="86">
        <f>SUM(H258:H260)</f>
        <v>42419304</v>
      </c>
      <c r="I257" s="86">
        <f>SUM(I258:I260)</f>
        <v>47639382</v>
      </c>
      <c r="J257" s="86">
        <f>SUM(J258:J260)</f>
        <v>42914535</v>
      </c>
      <c r="K257" s="86">
        <f>SUM(K258:K260)</f>
        <v>62598211</v>
      </c>
      <c r="L257" s="86">
        <f t="shared" ref="L257:Q257" si="16">SUM(L258:L260)</f>
        <v>51958295</v>
      </c>
      <c r="M257" s="86">
        <f t="shared" si="16"/>
        <v>54641645</v>
      </c>
      <c r="N257" s="86">
        <f t="shared" si="16"/>
        <v>65514410</v>
      </c>
      <c r="O257" s="86">
        <f t="shared" si="16"/>
        <v>65585042.469999999</v>
      </c>
      <c r="P257" s="86">
        <f t="shared" si="16"/>
        <v>69256838</v>
      </c>
      <c r="Q257" s="86">
        <f t="shared" si="16"/>
        <v>77226538.209999993</v>
      </c>
      <c r="R257" s="86">
        <f>SUM(R258:R261)</f>
        <v>83629542.849999994</v>
      </c>
      <c r="S257" s="86">
        <f t="shared" ref="S257:AA257" si="17">SUM(S258:S261)</f>
        <v>84818598.870000005</v>
      </c>
      <c r="T257" s="86">
        <f t="shared" si="17"/>
        <v>90576408.520000011</v>
      </c>
      <c r="U257" s="86">
        <f t="shared" si="17"/>
        <v>98258085.310000002</v>
      </c>
      <c r="V257" s="86">
        <f t="shared" si="17"/>
        <v>86588503.730000004</v>
      </c>
      <c r="W257" s="86">
        <f t="shared" si="17"/>
        <v>88384895.909999996</v>
      </c>
      <c r="X257" s="86">
        <f t="shared" si="17"/>
        <v>100240747.16999999</v>
      </c>
      <c r="Y257" s="86">
        <f t="shared" si="17"/>
        <v>101263565.30000001</v>
      </c>
      <c r="Z257" s="86">
        <f t="shared" si="17"/>
        <v>102042296.5</v>
      </c>
      <c r="AA257" s="86">
        <f t="shared" si="17"/>
        <v>105253182.47</v>
      </c>
      <c r="AB257" s="86">
        <v>111191221.78</v>
      </c>
      <c r="AC257" s="86">
        <v>112466794.76000001</v>
      </c>
      <c r="AD257" s="86">
        <v>117648549.63</v>
      </c>
      <c r="AE257" s="86">
        <v>120313433.54000001</v>
      </c>
      <c r="AF257" s="86">
        <v>120896196.91</v>
      </c>
      <c r="AG257" s="86">
        <v>123476430.72</v>
      </c>
      <c r="AH257" s="86">
        <v>125504217.18000001</v>
      </c>
      <c r="AI257" s="13">
        <v>2.0386340243037981E-2</v>
      </c>
      <c r="AJ257" s="13">
        <v>1.6422457696386582E-2</v>
      </c>
    </row>
    <row r="258" spans="1:36" ht="10.5" customHeight="1" x14ac:dyDescent="0.2">
      <c r="A258" s="14"/>
      <c r="B258" s="11"/>
      <c r="C258" s="11" t="s">
        <v>151</v>
      </c>
      <c r="D258" s="11"/>
      <c r="E258" s="11"/>
      <c r="F258" s="2"/>
      <c r="G258" s="86">
        <f t="shared" ref="G258:AA258" si="18">G65</f>
        <v>23990193</v>
      </c>
      <c r="H258" s="86">
        <f t="shared" si="18"/>
        <v>26422713</v>
      </c>
      <c r="I258" s="86">
        <f t="shared" si="18"/>
        <v>29679173</v>
      </c>
      <c r="J258" s="86">
        <f t="shared" si="18"/>
        <v>25185110</v>
      </c>
      <c r="K258" s="86">
        <f t="shared" si="18"/>
        <v>28124620</v>
      </c>
      <c r="L258" s="86">
        <f t="shared" si="18"/>
        <v>30324122</v>
      </c>
      <c r="M258" s="86">
        <f t="shared" si="18"/>
        <v>32820641</v>
      </c>
      <c r="N258" s="86">
        <f t="shared" si="18"/>
        <v>40552521</v>
      </c>
      <c r="O258" s="86">
        <f t="shared" si="18"/>
        <v>41811575</v>
      </c>
      <c r="P258" s="86">
        <f t="shared" si="18"/>
        <v>44550046</v>
      </c>
      <c r="Q258" s="86">
        <f t="shared" si="18"/>
        <v>51623585</v>
      </c>
      <c r="R258" s="86">
        <f t="shared" si="18"/>
        <v>54290015</v>
      </c>
      <c r="S258" s="86">
        <f t="shared" si="18"/>
        <v>57643508</v>
      </c>
      <c r="T258" s="86">
        <f t="shared" si="18"/>
        <v>59884877</v>
      </c>
      <c r="U258" s="86">
        <f t="shared" si="18"/>
        <v>63644302</v>
      </c>
      <c r="V258" s="86">
        <f t="shared" si="18"/>
        <v>54357565</v>
      </c>
      <c r="W258" s="86">
        <f t="shared" si="18"/>
        <v>54623956</v>
      </c>
      <c r="X258" s="86">
        <f t="shared" si="18"/>
        <v>64267134</v>
      </c>
      <c r="Y258" s="86">
        <f t="shared" si="18"/>
        <v>63989933</v>
      </c>
      <c r="Z258" s="86">
        <f t="shared" si="18"/>
        <v>64333733</v>
      </c>
      <c r="AA258" s="86">
        <f t="shared" si="18"/>
        <v>67846321</v>
      </c>
      <c r="AB258" s="86">
        <v>70097184</v>
      </c>
      <c r="AC258" s="86">
        <v>74744415</v>
      </c>
      <c r="AD258" s="86">
        <v>77527881</v>
      </c>
      <c r="AE258" s="86">
        <v>79338009</v>
      </c>
      <c r="AF258" s="86">
        <v>78627083</v>
      </c>
      <c r="AG258" s="86">
        <v>80787400</v>
      </c>
      <c r="AH258" s="86">
        <v>80642648</v>
      </c>
      <c r="AI258" s="13">
        <v>2.3632425980451455E-2</v>
      </c>
      <c r="AJ258" s="13">
        <v>-1.7917645573443384E-3</v>
      </c>
    </row>
    <row r="259" spans="1:36" ht="10.5" customHeight="1" x14ac:dyDescent="0.2">
      <c r="A259" s="14"/>
      <c r="B259" s="11"/>
      <c r="C259" s="11" t="s">
        <v>152</v>
      </c>
      <c r="D259" s="11"/>
      <c r="E259" s="11"/>
      <c r="F259" s="2"/>
      <c r="G259" s="86">
        <f t="shared" ref="G259:AA259" si="19">G122</f>
        <v>8947589</v>
      </c>
      <c r="H259" s="86">
        <f t="shared" si="19"/>
        <v>9361832</v>
      </c>
      <c r="I259" s="86">
        <f t="shared" si="19"/>
        <v>13350418</v>
      </c>
      <c r="J259" s="86">
        <f t="shared" si="19"/>
        <v>14878660</v>
      </c>
      <c r="K259" s="86">
        <f t="shared" si="19"/>
        <v>31701003</v>
      </c>
      <c r="L259" s="86">
        <f t="shared" si="19"/>
        <v>18631906</v>
      </c>
      <c r="M259" s="86">
        <f t="shared" si="19"/>
        <v>19030508</v>
      </c>
      <c r="N259" s="86">
        <f t="shared" si="19"/>
        <v>22503628</v>
      </c>
      <c r="O259" s="86">
        <f t="shared" si="19"/>
        <v>21279432.470000003</v>
      </c>
      <c r="P259" s="86">
        <f t="shared" si="19"/>
        <v>21218793</v>
      </c>
      <c r="Q259" s="86">
        <f t="shared" si="19"/>
        <v>21880381.209999997</v>
      </c>
      <c r="R259" s="86">
        <f t="shared" si="19"/>
        <v>23484391.100000001</v>
      </c>
      <c r="S259" s="86">
        <f t="shared" si="19"/>
        <v>21218792.370000001</v>
      </c>
      <c r="T259" s="86">
        <f t="shared" si="19"/>
        <v>24518454.510000002</v>
      </c>
      <c r="U259" s="86">
        <f t="shared" si="19"/>
        <v>28193994.829999998</v>
      </c>
      <c r="V259" s="86">
        <f t="shared" si="19"/>
        <v>26164640.84</v>
      </c>
      <c r="W259" s="86">
        <f t="shared" si="19"/>
        <v>26577519.440000001</v>
      </c>
      <c r="X259" s="86">
        <f t="shared" si="19"/>
        <v>28129138.850000001</v>
      </c>
      <c r="Y259" s="86">
        <f t="shared" si="19"/>
        <v>28327749.149999999</v>
      </c>
      <c r="Z259" s="86">
        <f t="shared" si="19"/>
        <v>28027822.300000001</v>
      </c>
      <c r="AA259" s="86">
        <f t="shared" si="19"/>
        <v>28960904.779999997</v>
      </c>
      <c r="AB259" s="86">
        <v>31169045</v>
      </c>
      <c r="AC259" s="86">
        <v>27038494</v>
      </c>
      <c r="AD259" s="86">
        <v>28311808</v>
      </c>
      <c r="AE259" s="86">
        <v>29408427</v>
      </c>
      <c r="AF259" s="86">
        <v>30181664</v>
      </c>
      <c r="AG259" s="86">
        <v>29213870</v>
      </c>
      <c r="AH259" s="86">
        <v>32079319</v>
      </c>
      <c r="AI259" s="13">
        <v>4.8092105962049825E-3</v>
      </c>
      <c r="AJ259" s="13">
        <v>9.8085224586814415E-2</v>
      </c>
    </row>
    <row r="260" spans="1:36" ht="10.5" customHeight="1" x14ac:dyDescent="0.2">
      <c r="A260" s="14"/>
      <c r="B260" s="11"/>
      <c r="C260" s="11" t="s">
        <v>153</v>
      </c>
      <c r="D260" s="11"/>
      <c r="E260" s="11"/>
      <c r="F260" s="2"/>
      <c r="G260" s="86">
        <f t="shared" ref="G260:AA260" si="20">G179</f>
        <v>6481458</v>
      </c>
      <c r="H260" s="86">
        <f t="shared" si="20"/>
        <v>6634759</v>
      </c>
      <c r="I260" s="86">
        <f t="shared" si="20"/>
        <v>4609791</v>
      </c>
      <c r="J260" s="86">
        <f t="shared" si="20"/>
        <v>2850765</v>
      </c>
      <c r="K260" s="86">
        <f t="shared" si="20"/>
        <v>2772588</v>
      </c>
      <c r="L260" s="86">
        <f t="shared" si="20"/>
        <v>3002267</v>
      </c>
      <c r="M260" s="86">
        <f t="shared" si="20"/>
        <v>2790496</v>
      </c>
      <c r="N260" s="86">
        <f t="shared" si="20"/>
        <v>2458261</v>
      </c>
      <c r="O260" s="86">
        <f t="shared" si="20"/>
        <v>2494035</v>
      </c>
      <c r="P260" s="86">
        <f t="shared" si="20"/>
        <v>3487999</v>
      </c>
      <c r="Q260" s="86">
        <f t="shared" si="20"/>
        <v>3722572</v>
      </c>
      <c r="R260" s="86">
        <f t="shared" si="20"/>
        <v>3940661</v>
      </c>
      <c r="S260" s="86">
        <f t="shared" si="20"/>
        <v>3963151</v>
      </c>
      <c r="T260" s="86">
        <f t="shared" si="20"/>
        <v>4121707</v>
      </c>
      <c r="U260" s="86">
        <f t="shared" si="20"/>
        <v>4128339</v>
      </c>
      <c r="V260" s="86">
        <f t="shared" si="20"/>
        <v>3793131</v>
      </c>
      <c r="W260" s="86">
        <f t="shared" si="20"/>
        <v>4316995</v>
      </c>
      <c r="X260" s="86">
        <f t="shared" si="20"/>
        <v>4617347</v>
      </c>
      <c r="Y260" s="86">
        <f t="shared" si="20"/>
        <v>5661529</v>
      </c>
      <c r="Z260" s="86">
        <f t="shared" si="20"/>
        <v>6310344</v>
      </c>
      <c r="AA260" s="86">
        <f t="shared" si="20"/>
        <v>5058585</v>
      </c>
      <c r="AB260" s="86">
        <v>6460581</v>
      </c>
      <c r="AC260" s="86">
        <v>6452457</v>
      </c>
      <c r="AD260" s="86">
        <v>7366617</v>
      </c>
      <c r="AE260" s="86">
        <v>7035199</v>
      </c>
      <c r="AF260" s="86">
        <v>7479299</v>
      </c>
      <c r="AG260" s="86">
        <v>8403075</v>
      </c>
      <c r="AH260" s="86">
        <v>7670308</v>
      </c>
      <c r="AI260" s="13">
        <v>2.9019341623239159E-2</v>
      </c>
      <c r="AJ260" s="13">
        <v>-8.7202244416478489E-2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1914475.75</v>
      </c>
      <c r="S261" s="86">
        <v>1993147.5</v>
      </c>
      <c r="T261" s="86">
        <v>2051370.01</v>
      </c>
      <c r="U261" s="86">
        <v>2291449.4799999995</v>
      </c>
      <c r="V261" s="86">
        <v>2273166.8899999997</v>
      </c>
      <c r="W261" s="86">
        <v>2866425.4699999997</v>
      </c>
      <c r="X261" s="86">
        <v>3227127.3199999994</v>
      </c>
      <c r="Y261" s="86">
        <v>3284354.15</v>
      </c>
      <c r="Z261" s="86">
        <v>3370397.2</v>
      </c>
      <c r="AA261" s="86">
        <v>3387371.69</v>
      </c>
      <c r="AB261" s="41">
        <v>3464411.78</v>
      </c>
      <c r="AC261" s="41">
        <v>4231428.76</v>
      </c>
      <c r="AD261" s="41">
        <v>4442243.63</v>
      </c>
      <c r="AE261" s="41">
        <v>4531798.54</v>
      </c>
      <c r="AF261" s="41">
        <v>4608150.91</v>
      </c>
      <c r="AG261" s="41">
        <v>5072085.7200000007</v>
      </c>
      <c r="AH261" s="41">
        <v>5111942.18</v>
      </c>
      <c r="AI261" s="13">
        <v>6.698767883222656E-2</v>
      </c>
      <c r="AJ261" s="13">
        <v>7.8580020528515489E-3</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252734317.05808324</v>
      </c>
      <c r="H265" s="11">
        <v>262096496.96127784</v>
      </c>
      <c r="I265" s="11">
        <v>278129458.59040588</v>
      </c>
      <c r="J265" s="11">
        <v>296386854.39729613</v>
      </c>
      <c r="K265" s="11">
        <v>323660147</v>
      </c>
      <c r="L265" s="11">
        <v>331485655</v>
      </c>
      <c r="M265" s="11">
        <v>337279156</v>
      </c>
      <c r="N265" s="11">
        <v>417179637</v>
      </c>
      <c r="O265" s="11">
        <v>422671672</v>
      </c>
      <c r="P265" s="11">
        <v>424768015</v>
      </c>
      <c r="Q265" s="11">
        <v>427513776</v>
      </c>
      <c r="R265" s="11">
        <v>422846646</v>
      </c>
      <c r="S265" s="11">
        <v>424567829</v>
      </c>
      <c r="T265" s="11">
        <v>457637218</v>
      </c>
      <c r="U265" s="11">
        <v>460657974</v>
      </c>
      <c r="V265" s="11">
        <v>463844245</v>
      </c>
      <c r="W265" s="11">
        <v>472129727</v>
      </c>
      <c r="X265" s="11">
        <v>481867817</v>
      </c>
      <c r="Y265" s="86">
        <v>491624256</v>
      </c>
      <c r="Z265" s="86">
        <v>488724189</v>
      </c>
      <c r="AA265" s="86">
        <v>488996466</v>
      </c>
      <c r="AB265" s="86">
        <v>497177787</v>
      </c>
      <c r="AC265" s="86">
        <v>518967290</v>
      </c>
      <c r="AD265" s="86">
        <v>527179271</v>
      </c>
      <c r="AE265" s="86">
        <v>532104691</v>
      </c>
      <c r="AF265" s="86">
        <v>535706875</v>
      </c>
      <c r="AG265" s="86">
        <v>538377510</v>
      </c>
      <c r="AH265" s="86">
        <v>554431264</v>
      </c>
      <c r="AI265" s="13">
        <v>1.8331862283581746E-2</v>
      </c>
      <c r="AJ265" s="13">
        <v>2.9818767875351999E-2</v>
      </c>
    </row>
    <row r="266" spans="1:36" ht="10.5" customHeight="1" x14ac:dyDescent="0.2">
      <c r="A266" s="14"/>
      <c r="B266" s="14"/>
      <c r="C266" s="14" t="s">
        <v>160</v>
      </c>
      <c r="D266" s="14"/>
      <c r="E266" s="14"/>
      <c r="F266" s="2"/>
      <c r="G266" s="11">
        <v>49439521</v>
      </c>
      <c r="H266" s="11">
        <v>51551009</v>
      </c>
      <c r="I266" s="11">
        <v>53447020</v>
      </c>
      <c r="J266" s="11">
        <v>59053447</v>
      </c>
      <c r="K266" s="11">
        <v>62014076</v>
      </c>
      <c r="L266" s="11">
        <v>64956540</v>
      </c>
      <c r="M266" s="11">
        <v>68084134</v>
      </c>
      <c r="N266" s="11">
        <v>94998519</v>
      </c>
      <c r="O266" s="11">
        <v>98743992</v>
      </c>
      <c r="P266" s="11">
        <v>102116708</v>
      </c>
      <c r="Q266" s="11">
        <v>105607178</v>
      </c>
      <c r="R266" s="11">
        <v>108200370</v>
      </c>
      <c r="S266" s="11">
        <v>110129768</v>
      </c>
      <c r="T266" s="11">
        <v>122990105</v>
      </c>
      <c r="U266" s="11">
        <v>127028957</v>
      </c>
      <c r="V266" s="11">
        <v>131119856</v>
      </c>
      <c r="W266" s="11">
        <v>136772934</v>
      </c>
      <c r="X266" s="11">
        <v>141265198</v>
      </c>
      <c r="Y266" s="86">
        <v>152644720</v>
      </c>
      <c r="Z266" s="86">
        <v>155148943</v>
      </c>
      <c r="AA266" s="86">
        <v>155361412</v>
      </c>
      <c r="AB266" s="86">
        <v>156130580</v>
      </c>
      <c r="AC266" s="86">
        <v>158930244</v>
      </c>
      <c r="AD266" s="86">
        <v>160629015</v>
      </c>
      <c r="AE266" s="86">
        <v>162088353</v>
      </c>
      <c r="AF266" s="86">
        <v>164790039</v>
      </c>
      <c r="AG266" s="86">
        <v>166507957</v>
      </c>
      <c r="AH266" s="86">
        <v>170250575</v>
      </c>
      <c r="AI266" s="13">
        <v>1.453438068699775E-2</v>
      </c>
      <c r="AJ266" s="13">
        <v>2.247711200972816E-2</v>
      </c>
    </row>
    <row r="267" spans="1:36" ht="10.5" customHeight="1" x14ac:dyDescent="0.2">
      <c r="A267" s="14"/>
      <c r="B267" s="14"/>
      <c r="C267" s="14" t="s">
        <v>161</v>
      </c>
      <c r="D267" s="14"/>
      <c r="E267" s="14"/>
      <c r="F267" s="2"/>
      <c r="G267" s="11">
        <v>7304617</v>
      </c>
      <c r="H267" s="11">
        <v>7331104</v>
      </c>
      <c r="I267" s="11">
        <v>7069406</v>
      </c>
      <c r="J267" s="11">
        <v>6404388</v>
      </c>
      <c r="K267" s="11">
        <v>6455092</v>
      </c>
      <c r="L267" s="11">
        <v>6959370</v>
      </c>
      <c r="M267" s="11">
        <v>6714265</v>
      </c>
      <c r="N267" s="11">
        <v>7849152</v>
      </c>
      <c r="O267" s="11">
        <v>8054105</v>
      </c>
      <c r="P267" s="11">
        <v>8058175</v>
      </c>
      <c r="Q267" s="11">
        <v>8085848</v>
      </c>
      <c r="R267" s="11">
        <v>8178841</v>
      </c>
      <c r="S267" s="11">
        <v>8170107</v>
      </c>
      <c r="T267" s="11">
        <v>8747818</v>
      </c>
      <c r="U267" s="11">
        <v>8981339</v>
      </c>
      <c r="V267" s="11">
        <v>8803085</v>
      </c>
      <c r="W267" s="11">
        <v>8895355</v>
      </c>
      <c r="X267" s="11">
        <v>9089296</v>
      </c>
      <c r="Y267" s="86">
        <v>9321320</v>
      </c>
      <c r="Z267" s="86">
        <v>9429559</v>
      </c>
      <c r="AA267" s="86">
        <v>9260656</v>
      </c>
      <c r="AB267" s="86">
        <v>9217272</v>
      </c>
      <c r="AC267" s="86">
        <v>9035109</v>
      </c>
      <c r="AD267" s="86">
        <v>9012883</v>
      </c>
      <c r="AE267" s="86">
        <v>8937693</v>
      </c>
      <c r="AF267" s="86">
        <v>9054172</v>
      </c>
      <c r="AG267" s="86">
        <v>9063862</v>
      </c>
      <c r="AH267" s="86">
        <v>9144794</v>
      </c>
      <c r="AI267" s="13">
        <v>-1.3148614186112573E-3</v>
      </c>
      <c r="AJ267" s="13">
        <v>8.9290856370055054E-3</v>
      </c>
    </row>
    <row r="268" spans="1:36" ht="10.5" customHeight="1" x14ac:dyDescent="0.2">
      <c r="A268" s="14"/>
      <c r="B268" s="14"/>
      <c r="C268" s="14" t="s">
        <v>162</v>
      </c>
      <c r="D268" s="14"/>
      <c r="E268" s="14"/>
      <c r="F268" s="2"/>
      <c r="G268" s="11">
        <v>399480</v>
      </c>
      <c r="H268" s="11">
        <v>5</v>
      </c>
      <c r="I268" s="11">
        <v>5</v>
      </c>
      <c r="J268" s="11">
        <v>695950</v>
      </c>
      <c r="K268" s="11">
        <v>638267</v>
      </c>
      <c r="L268" s="11">
        <v>697000</v>
      </c>
      <c r="M268" s="11">
        <v>704510</v>
      </c>
      <c r="N268" s="11">
        <v>951109</v>
      </c>
      <c r="O268" s="11">
        <v>693630</v>
      </c>
      <c r="P268" s="11">
        <v>771682</v>
      </c>
      <c r="Q268" s="11">
        <v>749731</v>
      </c>
      <c r="R268" s="11">
        <v>741195</v>
      </c>
      <c r="S268" s="11">
        <v>737095</v>
      </c>
      <c r="T268" s="11">
        <v>803983</v>
      </c>
      <c r="U268" s="11">
        <v>664948</v>
      </c>
      <c r="V268" s="11">
        <v>661216</v>
      </c>
      <c r="W268" s="11">
        <v>668508</v>
      </c>
      <c r="X268" s="11">
        <v>687558</v>
      </c>
      <c r="Y268" s="86">
        <v>647054</v>
      </c>
      <c r="Z268" s="86">
        <v>640394</v>
      </c>
      <c r="AA268" s="86">
        <v>635392</v>
      </c>
      <c r="AB268" s="86">
        <v>631964</v>
      </c>
      <c r="AC268" s="86">
        <v>656651</v>
      </c>
      <c r="AD268" s="86">
        <v>628874</v>
      </c>
      <c r="AE268" s="86">
        <v>578224</v>
      </c>
      <c r="AF268" s="86">
        <v>579477</v>
      </c>
      <c r="AG268" s="86">
        <v>523146</v>
      </c>
      <c r="AH268" s="86">
        <v>539329</v>
      </c>
      <c r="AI268" s="13">
        <v>-2.6071879221950089E-2</v>
      </c>
      <c r="AJ268" s="13">
        <v>3.0934003127234079E-2</v>
      </c>
    </row>
    <row r="269" spans="1:36" ht="10.5" customHeight="1" x14ac:dyDescent="0.2">
      <c r="A269" s="14"/>
      <c r="B269" s="14"/>
      <c r="C269" s="14" t="s">
        <v>163</v>
      </c>
      <c r="D269" s="14"/>
      <c r="E269" s="14"/>
      <c r="F269" s="2"/>
      <c r="G269" s="11">
        <v>60795840</v>
      </c>
      <c r="H269" s="11">
        <v>65859460</v>
      </c>
      <c r="I269" s="11">
        <v>67647871</v>
      </c>
      <c r="J269" s="11">
        <v>67712539</v>
      </c>
      <c r="K269" s="11">
        <v>71441665</v>
      </c>
      <c r="L269" s="11">
        <v>72330138</v>
      </c>
      <c r="M269" s="11">
        <v>72701100</v>
      </c>
      <c r="N269" s="11">
        <v>95381507</v>
      </c>
      <c r="O269" s="11">
        <v>96903198</v>
      </c>
      <c r="P269" s="11">
        <v>98273286</v>
      </c>
      <c r="Q269" s="11">
        <v>101324915</v>
      </c>
      <c r="R269" s="11">
        <v>103711709</v>
      </c>
      <c r="S269" s="11">
        <v>106710485</v>
      </c>
      <c r="T269" s="11">
        <v>132262403</v>
      </c>
      <c r="U269" s="11">
        <v>131293143</v>
      </c>
      <c r="V269" s="11">
        <v>131350703</v>
      </c>
      <c r="W269" s="11">
        <v>137199964</v>
      </c>
      <c r="X269" s="11">
        <v>141030156</v>
      </c>
      <c r="Y269" s="86">
        <v>146180884</v>
      </c>
      <c r="Z269" s="86">
        <v>143240119</v>
      </c>
      <c r="AA269" s="86">
        <v>142345761</v>
      </c>
      <c r="AB269" s="86">
        <v>145046896</v>
      </c>
      <c r="AC269" s="86">
        <v>147946065</v>
      </c>
      <c r="AD269" s="86">
        <v>149193017</v>
      </c>
      <c r="AE269" s="86">
        <v>152359128</v>
      </c>
      <c r="AF269" s="86">
        <v>156020663</v>
      </c>
      <c r="AG269" s="86">
        <v>159411255</v>
      </c>
      <c r="AH269" s="86">
        <v>159637440</v>
      </c>
      <c r="AI269" s="13">
        <v>1.6102966354433423E-2</v>
      </c>
      <c r="AJ269" s="13">
        <v>1.4188772304690783E-3</v>
      </c>
    </row>
    <row r="270" spans="1:36" ht="10.5" customHeight="1" x14ac:dyDescent="0.2">
      <c r="A270" s="14"/>
      <c r="B270" s="14"/>
      <c r="C270" s="14" t="s">
        <v>164</v>
      </c>
      <c r="D270" s="14"/>
      <c r="E270" s="14"/>
      <c r="F270" s="2"/>
      <c r="G270" s="11">
        <v>40397857</v>
      </c>
      <c r="H270" s="11">
        <v>47289252</v>
      </c>
      <c r="I270" s="11">
        <v>52453983</v>
      </c>
      <c r="J270" s="11">
        <v>61372214</v>
      </c>
      <c r="K270" s="11">
        <v>67627945</v>
      </c>
      <c r="L270" s="11">
        <v>70257701</v>
      </c>
      <c r="M270" s="11">
        <v>72676236</v>
      </c>
      <c r="N270" s="11">
        <v>81745313</v>
      </c>
      <c r="O270" s="11">
        <v>75040440</v>
      </c>
      <c r="P270" s="11">
        <v>75130064</v>
      </c>
      <c r="Q270" s="11">
        <v>71544134</v>
      </c>
      <c r="R270" s="11">
        <v>68308303</v>
      </c>
      <c r="S270" s="11">
        <v>65399818</v>
      </c>
      <c r="T270" s="11">
        <v>61955289</v>
      </c>
      <c r="U270" s="11">
        <v>60984235</v>
      </c>
      <c r="V270" s="11">
        <v>58289613</v>
      </c>
      <c r="W270" s="11">
        <v>55134710</v>
      </c>
      <c r="X270" s="11">
        <v>48723345</v>
      </c>
      <c r="Y270" s="86">
        <v>46287557</v>
      </c>
      <c r="Z270" s="86">
        <v>49531607</v>
      </c>
      <c r="AA270" s="86">
        <v>53160438</v>
      </c>
      <c r="AB270" s="86">
        <v>58326960</v>
      </c>
      <c r="AC270" s="86">
        <v>62825390</v>
      </c>
      <c r="AD270" s="86">
        <v>65100143</v>
      </c>
      <c r="AE270" s="86">
        <v>65613702</v>
      </c>
      <c r="AF270" s="86">
        <v>60408793</v>
      </c>
      <c r="AG270" s="86">
        <v>59304684</v>
      </c>
      <c r="AH270" s="86">
        <v>59396504</v>
      </c>
      <c r="AI270" s="13">
        <v>3.0330817248103159E-3</v>
      </c>
      <c r="AJ270" s="13">
        <v>1.5482756808888822E-3</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11362868</v>
      </c>
      <c r="P271" s="11">
        <v>8711147</v>
      </c>
      <c r="Q271" s="11">
        <v>8887165</v>
      </c>
      <c r="R271" s="11">
        <v>8155554</v>
      </c>
      <c r="S271" s="11">
        <v>7224809</v>
      </c>
      <c r="T271" s="11">
        <v>8409647</v>
      </c>
      <c r="U271" s="11">
        <v>9294889</v>
      </c>
      <c r="V271" s="11">
        <v>9027837</v>
      </c>
      <c r="W271" s="11">
        <v>7998494</v>
      </c>
      <c r="X271" s="11">
        <v>8177746</v>
      </c>
      <c r="Y271" s="86">
        <v>7639425</v>
      </c>
      <c r="Z271" s="86">
        <v>6435389</v>
      </c>
      <c r="AA271" s="86">
        <v>6481534</v>
      </c>
      <c r="AB271" s="86">
        <v>6492907</v>
      </c>
      <c r="AC271" s="86">
        <v>6407454</v>
      </c>
      <c r="AD271" s="86">
        <v>6942332</v>
      </c>
      <c r="AE271" s="86">
        <v>6385883</v>
      </c>
      <c r="AF271" s="86">
        <v>6175399</v>
      </c>
      <c r="AG271" s="86">
        <v>6046871</v>
      </c>
      <c r="AH271" s="86">
        <v>6783892</v>
      </c>
      <c r="AI271" s="13">
        <v>7.3335309638189461E-3</v>
      </c>
      <c r="AJ271" s="13">
        <v>0.1218846904456867</v>
      </c>
    </row>
    <row r="272" spans="1:36" ht="10.5" customHeight="1" x14ac:dyDescent="0.2">
      <c r="A272" s="14"/>
      <c r="B272" s="14"/>
      <c r="C272" s="14" t="s">
        <v>166</v>
      </c>
      <c r="D272" s="14"/>
      <c r="E272" s="14"/>
      <c r="F272" s="2"/>
      <c r="G272" s="11">
        <v>54846236.058083251</v>
      </c>
      <c r="H272" s="11">
        <v>53252039.961277835</v>
      </c>
      <c r="I272" s="11">
        <v>61464027.590405904</v>
      </c>
      <c r="J272" s="11">
        <v>62777216.397296116</v>
      </c>
      <c r="K272" s="11">
        <v>75859725</v>
      </c>
      <c r="L272" s="11">
        <v>61327344</v>
      </c>
      <c r="M272" s="11">
        <v>56225438</v>
      </c>
      <c r="N272" s="11">
        <v>54201463</v>
      </c>
      <c r="O272" s="11">
        <v>48367480</v>
      </c>
      <c r="P272" s="11">
        <v>48368694</v>
      </c>
      <c r="Q272" s="11">
        <v>46511198</v>
      </c>
      <c r="R272" s="11">
        <v>45364079</v>
      </c>
      <c r="S272" s="11">
        <v>46071364</v>
      </c>
      <c r="T272" s="11">
        <v>43296260</v>
      </c>
      <c r="U272" s="11">
        <v>42941072</v>
      </c>
      <c r="V272" s="11">
        <v>41570946</v>
      </c>
      <c r="W272" s="11">
        <v>39193690</v>
      </c>
      <c r="X272" s="11">
        <v>43967749</v>
      </c>
      <c r="Y272" s="86">
        <v>39765694</v>
      </c>
      <c r="Z272" s="86">
        <v>36312952</v>
      </c>
      <c r="AA272" s="86">
        <v>33911078</v>
      </c>
      <c r="AB272" s="86">
        <v>32738116</v>
      </c>
      <c r="AC272" s="86">
        <v>32761726</v>
      </c>
      <c r="AD272" s="86">
        <v>33483456</v>
      </c>
      <c r="AE272" s="86">
        <v>33111143</v>
      </c>
      <c r="AF272" s="86">
        <v>34240279</v>
      </c>
      <c r="AG272" s="86">
        <v>30388089</v>
      </c>
      <c r="AH272" s="86">
        <v>30703410</v>
      </c>
      <c r="AI272" s="13">
        <v>-1.0637402162399723E-2</v>
      </c>
      <c r="AJ272" s="13">
        <v>1.0376466911097964E-2</v>
      </c>
    </row>
    <row r="273" spans="1:43" ht="10.5" customHeight="1" x14ac:dyDescent="0.2">
      <c r="A273" s="14"/>
      <c r="B273" s="14"/>
      <c r="C273" s="14" t="s">
        <v>167</v>
      </c>
      <c r="D273" s="14"/>
      <c r="E273" s="14"/>
      <c r="F273" s="2"/>
      <c r="G273" s="11">
        <v>16228510</v>
      </c>
      <c r="H273" s="11">
        <v>16856411</v>
      </c>
      <c r="I273" s="11">
        <v>17517160</v>
      </c>
      <c r="J273" s="11">
        <v>18074318</v>
      </c>
      <c r="K273" s="11">
        <v>20170196</v>
      </c>
      <c r="L273" s="11">
        <v>20380960</v>
      </c>
      <c r="M273" s="11">
        <v>20358480</v>
      </c>
      <c r="N273" s="11">
        <v>23638040</v>
      </c>
      <c r="O273" s="11">
        <v>23928130</v>
      </c>
      <c r="P273" s="11">
        <v>24678518</v>
      </c>
      <c r="Q273" s="11">
        <v>24865066</v>
      </c>
      <c r="R273" s="11">
        <v>25029280</v>
      </c>
      <c r="S273" s="11">
        <v>25831979</v>
      </c>
      <c r="T273" s="11">
        <v>27638511</v>
      </c>
      <c r="U273" s="11">
        <v>28601564</v>
      </c>
      <c r="V273" s="11">
        <v>27940331</v>
      </c>
      <c r="W273" s="11">
        <v>28642352</v>
      </c>
      <c r="X273" s="11">
        <v>29399769</v>
      </c>
      <c r="Y273" s="86">
        <v>30038457</v>
      </c>
      <c r="Z273" s="86">
        <v>28555229</v>
      </c>
      <c r="AA273" s="86">
        <v>29498876</v>
      </c>
      <c r="AB273" s="86">
        <v>28945424</v>
      </c>
      <c r="AC273" s="86">
        <v>29837757</v>
      </c>
      <c r="AD273" s="86">
        <v>30883398</v>
      </c>
      <c r="AE273" s="86">
        <v>31253786</v>
      </c>
      <c r="AF273" s="86">
        <v>30772676</v>
      </c>
      <c r="AG273" s="86">
        <v>32361800</v>
      </c>
      <c r="AH273" s="86">
        <v>32662575</v>
      </c>
      <c r="AI273" s="13">
        <v>2.03404031436627E-2</v>
      </c>
      <c r="AJ273" s="13">
        <v>9.2941369145103179E-3</v>
      </c>
    </row>
    <row r="274" spans="1:43" ht="10.5" customHeight="1" x14ac:dyDescent="0.2">
      <c r="A274" s="14"/>
      <c r="B274" s="14"/>
      <c r="C274" s="14" t="s">
        <v>168</v>
      </c>
      <c r="D274" s="14"/>
      <c r="E274" s="14"/>
      <c r="F274" s="2"/>
      <c r="G274" s="11">
        <v>23322256</v>
      </c>
      <c r="H274" s="11">
        <v>19957216</v>
      </c>
      <c r="I274" s="11">
        <v>18529986</v>
      </c>
      <c r="J274" s="11">
        <v>20296782</v>
      </c>
      <c r="K274" s="11">
        <v>19453181</v>
      </c>
      <c r="L274" s="11">
        <v>20564156</v>
      </c>
      <c r="M274" s="11">
        <v>21919036</v>
      </c>
      <c r="N274" s="11">
        <v>20591566</v>
      </c>
      <c r="O274" s="11">
        <v>23517306</v>
      </c>
      <c r="P274" s="11">
        <v>22809036</v>
      </c>
      <c r="Q274" s="11">
        <v>22905072</v>
      </c>
      <c r="R274" s="11">
        <v>23653302</v>
      </c>
      <c r="S274" s="11">
        <v>23019466</v>
      </c>
      <c r="T274" s="11">
        <v>22405599</v>
      </c>
      <c r="U274" s="11">
        <v>22324356</v>
      </c>
      <c r="V274" s="11">
        <v>24228076</v>
      </c>
      <c r="W274" s="11">
        <v>20314656</v>
      </c>
      <c r="X274" s="11">
        <v>19682958</v>
      </c>
      <c r="Y274" s="86">
        <v>18129108</v>
      </c>
      <c r="Z274" s="86">
        <v>18704314</v>
      </c>
      <c r="AA274" s="86">
        <v>16722058</v>
      </c>
      <c r="AB274" s="86">
        <v>16446348</v>
      </c>
      <c r="AC274" s="86">
        <v>18675456</v>
      </c>
      <c r="AD274" s="86">
        <v>18876473</v>
      </c>
      <c r="AE274" s="86">
        <v>19030539</v>
      </c>
      <c r="AF274" s="86">
        <v>19490665</v>
      </c>
      <c r="AG274" s="86">
        <v>19391310</v>
      </c>
      <c r="AH274" s="86">
        <v>19321932</v>
      </c>
      <c r="AI274" s="13">
        <v>2.7220108249366826E-2</v>
      </c>
      <c r="AJ274" s="13">
        <v>-3.5777881948151E-3</v>
      </c>
    </row>
    <row r="275" spans="1:43" ht="10.5" customHeight="1" x14ac:dyDescent="0.2">
      <c r="A275" s="8"/>
      <c r="B275" s="8"/>
      <c r="C275" s="11" t="s">
        <v>169</v>
      </c>
      <c r="D275" s="80"/>
      <c r="E275" s="14"/>
      <c r="F275" s="2"/>
      <c r="G275" s="12">
        <v>0</v>
      </c>
      <c r="H275" s="12">
        <v>0</v>
      </c>
      <c r="I275" s="12">
        <v>0</v>
      </c>
      <c r="J275" s="12">
        <v>0</v>
      </c>
      <c r="K275" s="12">
        <v>0</v>
      </c>
      <c r="L275" s="12">
        <v>138678</v>
      </c>
      <c r="M275" s="12">
        <v>827047</v>
      </c>
      <c r="N275" s="12">
        <v>1477730</v>
      </c>
      <c r="O275" s="12">
        <v>1870369</v>
      </c>
      <c r="P275" s="12">
        <v>2158047</v>
      </c>
      <c r="Q275" s="12">
        <v>1773775</v>
      </c>
      <c r="R275" s="12">
        <v>1535868</v>
      </c>
      <c r="S275" s="12">
        <v>2235065</v>
      </c>
      <c r="T275" s="12">
        <v>1748733</v>
      </c>
      <c r="U275" s="12">
        <v>1907811</v>
      </c>
      <c r="V275" s="12">
        <v>2056254</v>
      </c>
      <c r="W275" s="12">
        <v>1953338</v>
      </c>
      <c r="X275" s="12">
        <v>2012716</v>
      </c>
      <c r="Y275" s="86">
        <v>1683142</v>
      </c>
      <c r="Z275" s="86">
        <v>1483612</v>
      </c>
      <c r="AA275" s="86">
        <v>1554151</v>
      </c>
      <c r="AB275" s="86">
        <v>2425447</v>
      </c>
      <c r="AC275" s="86">
        <v>1736281</v>
      </c>
      <c r="AD275" s="86">
        <v>2028294</v>
      </c>
      <c r="AE275" s="86">
        <v>2423553</v>
      </c>
      <c r="AF275" s="86">
        <v>2703560</v>
      </c>
      <c r="AG275" s="86">
        <v>2944240</v>
      </c>
      <c r="AH275" s="86">
        <v>1523684</v>
      </c>
      <c r="AI275" s="13">
        <v>-7.4555199616951229E-2</v>
      </c>
      <c r="AJ275" s="13">
        <v>-0.48248648208026518</v>
      </c>
    </row>
    <row r="276" spans="1:43" ht="10.5" customHeight="1" x14ac:dyDescent="0.2">
      <c r="A276" s="8"/>
      <c r="B276" s="8"/>
      <c r="C276" s="11" t="s">
        <v>170</v>
      </c>
      <c r="D276" s="80"/>
      <c r="E276" s="14"/>
      <c r="F276" s="2"/>
      <c r="G276" s="12">
        <v>0</v>
      </c>
      <c r="H276" s="12">
        <v>0</v>
      </c>
      <c r="I276" s="12">
        <v>0</v>
      </c>
      <c r="J276" s="12">
        <v>0</v>
      </c>
      <c r="K276" s="12">
        <v>0</v>
      </c>
      <c r="L276" s="12">
        <v>13873768</v>
      </c>
      <c r="M276" s="12">
        <v>17068910</v>
      </c>
      <c r="N276" s="12">
        <v>36345238</v>
      </c>
      <c r="O276" s="12">
        <v>34190154</v>
      </c>
      <c r="P276" s="12">
        <v>33692658</v>
      </c>
      <c r="Q276" s="12">
        <v>35259694</v>
      </c>
      <c r="R276" s="12">
        <v>29968145</v>
      </c>
      <c r="S276" s="12">
        <v>29037873</v>
      </c>
      <c r="T276" s="12">
        <v>27378870</v>
      </c>
      <c r="U276" s="12">
        <v>26635660</v>
      </c>
      <c r="V276" s="12">
        <v>28796328</v>
      </c>
      <c r="W276" s="12">
        <v>35355726</v>
      </c>
      <c r="X276" s="12">
        <v>37831326</v>
      </c>
      <c r="Y276" s="86">
        <v>39286895</v>
      </c>
      <c r="Z276" s="86">
        <v>39242071</v>
      </c>
      <c r="AA276" s="86">
        <v>40065110</v>
      </c>
      <c r="AB276" s="86">
        <v>40775873</v>
      </c>
      <c r="AC276" s="86">
        <v>50155157</v>
      </c>
      <c r="AD276" s="86">
        <v>50401386</v>
      </c>
      <c r="AE276" s="86">
        <v>50322687</v>
      </c>
      <c r="AF276" s="86">
        <v>51471152</v>
      </c>
      <c r="AG276" s="86">
        <v>52434296</v>
      </c>
      <c r="AH276" s="86">
        <v>64467129</v>
      </c>
      <c r="AI276" s="13">
        <v>7.9333964385650546E-2</v>
      </c>
      <c r="AJ276" s="13">
        <v>0.22948401939066751</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202.54901960784312</v>
      </c>
      <c r="H279" s="93">
        <v>206.6</v>
      </c>
      <c r="I279" s="93">
        <v>216.8</v>
      </c>
      <c r="J279" s="93">
        <v>229.3</v>
      </c>
      <c r="K279" s="93">
        <v>241.8</v>
      </c>
      <c r="L279" s="93">
        <v>252</v>
      </c>
      <c r="M279" s="93">
        <v>253.44285714285715</v>
      </c>
      <c r="N279" s="93">
        <v>239.7</v>
      </c>
      <c r="O279" s="93">
        <v>247.67099999999994</v>
      </c>
      <c r="P279" s="93">
        <v>257.1366666666666</v>
      </c>
      <c r="Q279" s="93">
        <v>275.43333333333334</v>
      </c>
      <c r="R279" s="93">
        <v>397.44666666666666</v>
      </c>
      <c r="S279" s="93">
        <v>286.27</v>
      </c>
      <c r="T279" s="93">
        <v>297.84333333333336</v>
      </c>
      <c r="U279" s="93">
        <v>306.3125</v>
      </c>
      <c r="V279" s="93">
        <v>313.75937500000015</v>
      </c>
      <c r="W279" s="93">
        <v>320.79375000000005</v>
      </c>
      <c r="X279" s="93">
        <v>326.4031250000001</v>
      </c>
      <c r="Y279" s="93">
        <v>332.40312499999999</v>
      </c>
      <c r="Z279" s="93">
        <v>340.4</v>
      </c>
      <c r="AA279" s="93">
        <v>345.9</v>
      </c>
      <c r="AB279" s="93">
        <v>351.29338760848304</v>
      </c>
      <c r="AC279" s="93">
        <v>352.60399344288624</v>
      </c>
      <c r="AD279" s="93">
        <v>358.96529489414661</v>
      </c>
      <c r="AE279" s="93">
        <v>364.63014639950592</v>
      </c>
      <c r="AF279" s="93">
        <v>364.81132867261408</v>
      </c>
      <c r="AG279" s="93">
        <v>366.49160987363155</v>
      </c>
      <c r="AH279" s="93">
        <v>375.32325107909128</v>
      </c>
      <c r="AI279" s="10">
        <v>1.1088682211938261E-2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0426-839B-4C6C-AC32-92C3DBA80CCA}">
  <sheetPr codeName="Sheet23"/>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28515625" hidden="1" customWidth="1"/>
    <col min="19" max="21" width="10.57031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249</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78772471</v>
      </c>
      <c r="H5" s="5">
        <v>89131133</v>
      </c>
      <c r="I5" s="5">
        <v>90994913</v>
      </c>
      <c r="J5" s="5">
        <v>97110339</v>
      </c>
      <c r="K5" s="5">
        <f t="shared" ref="K5:Q5" si="0">SUM(K62,K119,K176)</f>
        <v>103260201</v>
      </c>
      <c r="L5" s="5">
        <f t="shared" si="0"/>
        <v>158903692</v>
      </c>
      <c r="M5" s="5">
        <f t="shared" si="0"/>
        <v>116298532</v>
      </c>
      <c r="N5" s="5">
        <f t="shared" si="0"/>
        <v>183636708</v>
      </c>
      <c r="O5" s="5">
        <f t="shared" si="0"/>
        <v>138837862.94</v>
      </c>
      <c r="P5" s="5">
        <f t="shared" si="0"/>
        <v>152506148</v>
      </c>
      <c r="Q5" s="5">
        <f t="shared" si="0"/>
        <v>141970716.34</v>
      </c>
      <c r="R5" s="5">
        <f t="shared" ref="R5:AA5" si="1">SUM(R62,R119,R176,R233)</f>
        <v>155723299.15000001</v>
      </c>
      <c r="S5" s="5">
        <f t="shared" si="1"/>
        <v>243344143.28</v>
      </c>
      <c r="T5" s="5">
        <f t="shared" si="1"/>
        <v>187150199.72</v>
      </c>
      <c r="U5" s="5">
        <f t="shared" si="1"/>
        <v>214269114.49000001</v>
      </c>
      <c r="V5" s="5">
        <f t="shared" si="1"/>
        <v>232859414.72</v>
      </c>
      <c r="W5" s="5">
        <f t="shared" si="1"/>
        <v>239324066.54000002</v>
      </c>
      <c r="X5" s="5">
        <f t="shared" si="1"/>
        <v>229293998.41000003</v>
      </c>
      <c r="Y5" s="5">
        <f t="shared" si="1"/>
        <v>251608691.63641083</v>
      </c>
      <c r="Z5" s="5">
        <f t="shared" si="1"/>
        <v>296173372.68990993</v>
      </c>
      <c r="AA5" s="5">
        <f t="shared" si="1"/>
        <v>238637381.68000001</v>
      </c>
      <c r="AB5" s="5">
        <v>234629106.40000001</v>
      </c>
      <c r="AC5" s="5">
        <v>238494511.14534587</v>
      </c>
      <c r="AD5" s="5">
        <v>254462058</v>
      </c>
      <c r="AE5" s="5">
        <v>262073574.38177943</v>
      </c>
      <c r="AF5" s="5">
        <v>285903263</v>
      </c>
      <c r="AG5" s="5">
        <v>316820215.73752254</v>
      </c>
      <c r="AH5" s="5">
        <v>375496644</v>
      </c>
      <c r="AI5" s="10">
        <v>8.1526990711670022E-2</v>
      </c>
      <c r="AJ5" s="10">
        <v>0.18520417999806357</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47704837</v>
      </c>
      <c r="H7" s="12">
        <v>55578166</v>
      </c>
      <c r="I7" s="12">
        <v>56125422</v>
      </c>
      <c r="J7" s="12">
        <v>55434680</v>
      </c>
      <c r="K7" s="12">
        <f t="shared" ref="K7:AA17" si="2">SUM(K64,K121,K178)</f>
        <v>58481570</v>
      </c>
      <c r="L7" s="12">
        <f t="shared" si="2"/>
        <v>111927646</v>
      </c>
      <c r="M7" s="12">
        <f t="shared" si="2"/>
        <v>67761928</v>
      </c>
      <c r="N7" s="12">
        <f t="shared" si="2"/>
        <v>130346183</v>
      </c>
      <c r="O7" s="12">
        <f t="shared" si="2"/>
        <v>84105667.400000006</v>
      </c>
      <c r="P7" s="12">
        <f t="shared" si="2"/>
        <v>80732482</v>
      </c>
      <c r="Q7" s="12">
        <f t="shared" si="2"/>
        <v>84706628.810000002</v>
      </c>
      <c r="R7" s="12">
        <f t="shared" si="2"/>
        <v>85803555.219999999</v>
      </c>
      <c r="S7" s="12">
        <f t="shared" si="2"/>
        <v>168168729.18000001</v>
      </c>
      <c r="T7" s="12">
        <f t="shared" si="2"/>
        <v>102902684.75</v>
      </c>
      <c r="U7" s="12">
        <f t="shared" si="2"/>
        <v>130111703.67</v>
      </c>
      <c r="V7" s="12">
        <f t="shared" si="2"/>
        <v>133431518.62</v>
      </c>
      <c r="W7" s="12">
        <f t="shared" si="2"/>
        <v>146635661.56</v>
      </c>
      <c r="X7" s="12">
        <f t="shared" si="2"/>
        <v>142196660.12</v>
      </c>
      <c r="Y7" s="12">
        <f t="shared" si="2"/>
        <v>163563881.34999999</v>
      </c>
      <c r="Z7" s="12">
        <f t="shared" si="2"/>
        <v>209753939.94</v>
      </c>
      <c r="AA7" s="12">
        <f t="shared" si="2"/>
        <v>148794967.75</v>
      </c>
      <c r="AB7" s="12">
        <v>132921207</v>
      </c>
      <c r="AC7" s="12">
        <v>141372781</v>
      </c>
      <c r="AD7" s="12">
        <v>158320429</v>
      </c>
      <c r="AE7" s="12">
        <v>160009287</v>
      </c>
      <c r="AF7" s="12">
        <v>183142000</v>
      </c>
      <c r="AG7" s="12">
        <v>215688561</v>
      </c>
      <c r="AH7" s="12">
        <v>266168346</v>
      </c>
      <c r="AI7" s="13">
        <v>0.12269129411391622</v>
      </c>
      <c r="AJ7" s="13">
        <v>0.23404015848573445</v>
      </c>
    </row>
    <row r="8" spans="1:36" ht="10.5" customHeight="1" x14ac:dyDescent="0.2">
      <c r="A8" s="11"/>
      <c r="B8" s="11"/>
      <c r="C8" s="11" t="s">
        <v>36</v>
      </c>
      <c r="D8" s="11"/>
      <c r="E8" s="11"/>
      <c r="F8" s="2"/>
      <c r="G8" s="12">
        <v>38973463</v>
      </c>
      <c r="H8" s="12">
        <v>43505643</v>
      </c>
      <c r="I8" s="12">
        <v>43519096</v>
      </c>
      <c r="J8" s="12">
        <v>41508192</v>
      </c>
      <c r="K8" s="12">
        <f t="shared" si="2"/>
        <v>43911848</v>
      </c>
      <c r="L8" s="12">
        <f t="shared" si="2"/>
        <v>47470230</v>
      </c>
      <c r="M8" s="12">
        <f t="shared" si="2"/>
        <v>49536602</v>
      </c>
      <c r="N8" s="12">
        <f t="shared" si="2"/>
        <v>52013468</v>
      </c>
      <c r="O8" s="12">
        <f t="shared" si="2"/>
        <v>61726775.399999999</v>
      </c>
      <c r="P8" s="12">
        <f t="shared" si="2"/>
        <v>59170541</v>
      </c>
      <c r="Q8" s="12">
        <f t="shared" si="2"/>
        <v>59861436.810000002</v>
      </c>
      <c r="R8" s="12">
        <f t="shared" si="2"/>
        <v>61887640.219999999</v>
      </c>
      <c r="S8" s="12">
        <f t="shared" si="2"/>
        <v>61225442.32</v>
      </c>
      <c r="T8" s="12">
        <f t="shared" si="2"/>
        <v>68377935.75</v>
      </c>
      <c r="U8" s="12">
        <f t="shared" si="2"/>
        <v>80237803.670000002</v>
      </c>
      <c r="V8" s="12">
        <f t="shared" si="2"/>
        <v>81522610.620000005</v>
      </c>
      <c r="W8" s="12">
        <f t="shared" si="2"/>
        <v>86169250.560000002</v>
      </c>
      <c r="X8" s="12">
        <f t="shared" si="2"/>
        <v>89892977.120000005</v>
      </c>
      <c r="Y8" s="12">
        <f t="shared" si="2"/>
        <v>89673575.349999994</v>
      </c>
      <c r="Z8" s="12">
        <f t="shared" si="2"/>
        <v>90151766.939999998</v>
      </c>
      <c r="AA8" s="12">
        <f t="shared" si="2"/>
        <v>90316770.75</v>
      </c>
      <c r="AB8" s="12">
        <v>92939612</v>
      </c>
      <c r="AC8" s="12">
        <v>90691603</v>
      </c>
      <c r="AD8" s="12">
        <v>92460595</v>
      </c>
      <c r="AE8" s="12">
        <v>93038487</v>
      </c>
      <c r="AF8" s="12">
        <v>93652074</v>
      </c>
      <c r="AG8" s="12">
        <v>95924437</v>
      </c>
      <c r="AH8" s="12">
        <v>100481118</v>
      </c>
      <c r="AI8" s="13">
        <v>1.3088224110405333E-2</v>
      </c>
      <c r="AJ8" s="13">
        <v>4.7502817243535139E-2</v>
      </c>
    </row>
    <row r="9" spans="1:36" ht="10.5" customHeight="1" x14ac:dyDescent="0.2">
      <c r="A9" s="11"/>
      <c r="B9" s="11"/>
      <c r="C9" s="11"/>
      <c r="D9" s="11" t="s">
        <v>37</v>
      </c>
      <c r="E9" s="11"/>
      <c r="F9" s="2"/>
      <c r="G9" s="12">
        <v>37414095</v>
      </c>
      <c r="H9" s="12">
        <v>41724334</v>
      </c>
      <c r="I9" s="12">
        <v>41471092</v>
      </c>
      <c r="J9" s="12">
        <v>40195237</v>
      </c>
      <c r="K9" s="12">
        <f t="shared" si="2"/>
        <v>42665240</v>
      </c>
      <c r="L9" s="12">
        <f t="shared" si="2"/>
        <v>46441987</v>
      </c>
      <c r="M9" s="12">
        <f t="shared" si="2"/>
        <v>48030203</v>
      </c>
      <c r="N9" s="12">
        <f t="shared" si="2"/>
        <v>50679243</v>
      </c>
      <c r="O9" s="12">
        <f t="shared" si="2"/>
        <v>60549509.490000002</v>
      </c>
      <c r="P9" s="12">
        <f t="shared" si="2"/>
        <v>58229385</v>
      </c>
      <c r="Q9" s="12">
        <f t="shared" si="2"/>
        <v>58426777.980000004</v>
      </c>
      <c r="R9" s="12">
        <f t="shared" si="2"/>
        <v>60590948.210000001</v>
      </c>
      <c r="S9" s="12">
        <f t="shared" si="2"/>
        <v>60164852.939999998</v>
      </c>
      <c r="T9" s="12">
        <f t="shared" si="2"/>
        <v>67480590.710000008</v>
      </c>
      <c r="U9" s="12">
        <f t="shared" si="2"/>
        <v>79301861.620000005</v>
      </c>
      <c r="V9" s="12">
        <f t="shared" si="2"/>
        <v>80192881.129999995</v>
      </c>
      <c r="W9" s="12">
        <f t="shared" si="2"/>
        <v>84604675.700000003</v>
      </c>
      <c r="X9" s="12">
        <f t="shared" si="2"/>
        <v>86578175.609999999</v>
      </c>
      <c r="Y9" s="12">
        <f t="shared" si="2"/>
        <v>87037876.370000005</v>
      </c>
      <c r="Z9" s="12">
        <f t="shared" si="2"/>
        <v>87609224.219999999</v>
      </c>
      <c r="AA9" s="12">
        <f t="shared" si="2"/>
        <v>87972533.459999993</v>
      </c>
      <c r="AB9" s="12">
        <v>89571678</v>
      </c>
      <c r="AC9" s="12">
        <v>89026532</v>
      </c>
      <c r="AD9" s="12">
        <v>89847516</v>
      </c>
      <c r="AE9" s="12">
        <v>90867559</v>
      </c>
      <c r="AF9" s="12">
        <v>91810042</v>
      </c>
      <c r="AG9" s="12">
        <v>93640436</v>
      </c>
      <c r="AH9" s="12">
        <v>98345135</v>
      </c>
      <c r="AI9" s="13">
        <v>1.5695890042046079E-2</v>
      </c>
      <c r="AJ9" s="13">
        <v>5.0242173156904137E-2</v>
      </c>
    </row>
    <row r="10" spans="1:36" ht="10.5" customHeight="1" x14ac:dyDescent="0.2">
      <c r="A10" s="11"/>
      <c r="B10" s="11"/>
      <c r="C10" s="14"/>
      <c r="D10" s="11" t="s">
        <v>38</v>
      </c>
      <c r="E10" s="11"/>
      <c r="F10" s="2"/>
      <c r="G10" s="12">
        <v>426858</v>
      </c>
      <c r="H10" s="12">
        <v>453607</v>
      </c>
      <c r="I10" s="12">
        <v>466159</v>
      </c>
      <c r="J10" s="12">
        <v>477095</v>
      </c>
      <c r="K10" s="12">
        <f t="shared" si="2"/>
        <v>464432</v>
      </c>
      <c r="L10" s="12">
        <f t="shared" si="2"/>
        <v>16256</v>
      </c>
      <c r="M10" s="12">
        <f t="shared" si="2"/>
        <v>507477</v>
      </c>
      <c r="N10" s="12">
        <f t="shared" si="2"/>
        <v>272829</v>
      </c>
      <c r="O10" s="12">
        <f t="shared" si="2"/>
        <v>26173</v>
      </c>
      <c r="P10" s="12">
        <f t="shared" si="2"/>
        <v>26224</v>
      </c>
      <c r="Q10" s="12">
        <f t="shared" si="2"/>
        <v>94891.37</v>
      </c>
      <c r="R10" s="12">
        <f t="shared" si="2"/>
        <v>254816</v>
      </c>
      <c r="S10" s="12">
        <f t="shared" si="2"/>
        <v>30814</v>
      </c>
      <c r="T10" s="12">
        <f t="shared" si="2"/>
        <v>203051.53</v>
      </c>
      <c r="U10" s="12">
        <f t="shared" si="2"/>
        <v>103758.2</v>
      </c>
      <c r="V10" s="12">
        <f t="shared" si="2"/>
        <v>265047.18</v>
      </c>
      <c r="W10" s="12">
        <f t="shared" si="2"/>
        <v>128607.99</v>
      </c>
      <c r="X10" s="12">
        <f t="shared" si="2"/>
        <v>1636996.23</v>
      </c>
      <c r="Y10" s="12">
        <f t="shared" si="2"/>
        <v>1325964.6399999999</v>
      </c>
      <c r="Z10" s="12">
        <f t="shared" si="2"/>
        <v>1232346.6499999999</v>
      </c>
      <c r="AA10" s="12">
        <f t="shared" si="2"/>
        <v>585235.42000000004</v>
      </c>
      <c r="AB10" s="12">
        <v>613466</v>
      </c>
      <c r="AC10" s="12">
        <v>574579</v>
      </c>
      <c r="AD10" s="12">
        <v>1566615</v>
      </c>
      <c r="AE10" s="12">
        <v>1096854</v>
      </c>
      <c r="AF10" s="12">
        <v>899127</v>
      </c>
      <c r="AG10" s="12">
        <v>1317762</v>
      </c>
      <c r="AH10" s="12">
        <v>967516</v>
      </c>
      <c r="AI10" s="13">
        <v>7.8891925882756064E-2</v>
      </c>
      <c r="AJ10" s="13">
        <v>-0.26578851112719898</v>
      </c>
    </row>
    <row r="11" spans="1:36" ht="10.5" customHeight="1" x14ac:dyDescent="0.2">
      <c r="A11" s="11"/>
      <c r="B11" s="11"/>
      <c r="C11" s="14"/>
      <c r="D11" s="11" t="s">
        <v>39</v>
      </c>
      <c r="E11" s="11"/>
      <c r="F11" s="2"/>
      <c r="G11" s="12">
        <v>1132510</v>
      </c>
      <c r="H11" s="12">
        <v>1327702</v>
      </c>
      <c r="I11" s="12">
        <v>1581845</v>
      </c>
      <c r="J11" s="12">
        <v>835860</v>
      </c>
      <c r="K11" s="12">
        <f t="shared" si="2"/>
        <v>782176</v>
      </c>
      <c r="L11" s="12">
        <f t="shared" si="2"/>
        <v>1011987</v>
      </c>
      <c r="M11" s="12">
        <f t="shared" si="2"/>
        <v>998922</v>
      </c>
      <c r="N11" s="12">
        <f t="shared" si="2"/>
        <v>1061396</v>
      </c>
      <c r="O11" s="12">
        <f t="shared" si="2"/>
        <v>1151092.9100000001</v>
      </c>
      <c r="P11" s="12">
        <f t="shared" si="2"/>
        <v>914932</v>
      </c>
      <c r="Q11" s="12">
        <f t="shared" si="2"/>
        <v>1339767.46</v>
      </c>
      <c r="R11" s="12">
        <f t="shared" si="2"/>
        <v>1041876.01</v>
      </c>
      <c r="S11" s="12">
        <f t="shared" si="2"/>
        <v>1029775.38</v>
      </c>
      <c r="T11" s="12">
        <f t="shared" si="2"/>
        <v>694293.51</v>
      </c>
      <c r="U11" s="12">
        <f t="shared" si="2"/>
        <v>832183.85</v>
      </c>
      <c r="V11" s="12">
        <f t="shared" si="2"/>
        <v>1064682.31</v>
      </c>
      <c r="W11" s="12">
        <f t="shared" si="2"/>
        <v>1435966.8699999999</v>
      </c>
      <c r="X11" s="12">
        <f t="shared" si="2"/>
        <v>1677805.28</v>
      </c>
      <c r="Y11" s="12">
        <f t="shared" si="2"/>
        <v>1309734.3400000001</v>
      </c>
      <c r="Z11" s="12">
        <f t="shared" si="2"/>
        <v>1310196.07</v>
      </c>
      <c r="AA11" s="12">
        <f t="shared" si="2"/>
        <v>1759001.87</v>
      </c>
      <c r="AB11" s="12">
        <v>2754468</v>
      </c>
      <c r="AC11" s="12">
        <v>1090492</v>
      </c>
      <c r="AD11" s="12">
        <v>1046464</v>
      </c>
      <c r="AE11" s="12">
        <v>1074074</v>
      </c>
      <c r="AF11" s="12">
        <v>942905</v>
      </c>
      <c r="AG11" s="12">
        <v>966239</v>
      </c>
      <c r="AH11" s="12">
        <v>1168467</v>
      </c>
      <c r="AI11" s="13">
        <v>-0.13317827646685843</v>
      </c>
      <c r="AJ11" s="13">
        <v>0.20929397385119003</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0</v>
      </c>
      <c r="P12" s="12">
        <f t="shared" si="2"/>
        <v>60384</v>
      </c>
      <c r="Q12" s="12">
        <f t="shared" si="2"/>
        <v>0</v>
      </c>
      <c r="R12" s="12">
        <f t="shared" si="2"/>
        <v>2992</v>
      </c>
      <c r="S12" s="12">
        <f t="shared" si="2"/>
        <v>60383.86</v>
      </c>
      <c r="T12" s="12">
        <f t="shared" si="2"/>
        <v>7901</v>
      </c>
      <c r="U12" s="12">
        <f t="shared" si="2"/>
        <v>9168</v>
      </c>
      <c r="V12" s="12">
        <f t="shared" si="2"/>
        <v>9682</v>
      </c>
      <c r="W12" s="12">
        <f t="shared" si="2"/>
        <v>5515</v>
      </c>
      <c r="X12" s="12">
        <f t="shared" si="2"/>
        <v>8135</v>
      </c>
      <c r="Y12" s="12">
        <f t="shared" si="2"/>
        <v>4800</v>
      </c>
      <c r="Z12" s="12">
        <f t="shared" si="2"/>
        <v>0</v>
      </c>
      <c r="AA12" s="12">
        <f t="shared" si="2"/>
        <v>0</v>
      </c>
      <c r="AB12" s="12">
        <v>34656</v>
      </c>
      <c r="AC12" s="12">
        <v>14965</v>
      </c>
      <c r="AD12" s="12">
        <v>10384</v>
      </c>
      <c r="AE12" s="12">
        <v>1746</v>
      </c>
      <c r="AF12" s="12">
        <v>25158</v>
      </c>
      <c r="AG12" s="12">
        <v>16416</v>
      </c>
      <c r="AH12" s="12">
        <v>20218</v>
      </c>
      <c r="AI12" s="13">
        <v>-8.5900875730618442E-2</v>
      </c>
      <c r="AJ12" s="13">
        <v>0.23160331384015595</v>
      </c>
    </row>
    <row r="13" spans="1:36" ht="10.5" customHeight="1" x14ac:dyDescent="0.2">
      <c r="A13" s="11"/>
      <c r="B13" s="14"/>
      <c r="C13" s="11" t="s">
        <v>41</v>
      </c>
      <c r="D13" s="11"/>
      <c r="E13" s="11"/>
      <c r="F13" s="2"/>
      <c r="G13" s="12">
        <v>0</v>
      </c>
      <c r="H13" s="12">
        <v>0</v>
      </c>
      <c r="I13" s="12">
        <v>0</v>
      </c>
      <c r="J13" s="12">
        <v>0</v>
      </c>
      <c r="K13" s="12">
        <f t="shared" si="2"/>
        <v>175371</v>
      </c>
      <c r="L13" s="12">
        <f t="shared" si="2"/>
        <v>239672</v>
      </c>
      <c r="M13" s="12">
        <f t="shared" si="2"/>
        <v>261403</v>
      </c>
      <c r="N13" s="12">
        <f t="shared" si="2"/>
        <v>494068</v>
      </c>
      <c r="O13" s="12">
        <f t="shared" si="2"/>
        <v>2911929</v>
      </c>
      <c r="P13" s="12">
        <f t="shared" si="2"/>
        <v>3085337</v>
      </c>
      <c r="Q13" s="12">
        <f t="shared" si="2"/>
        <v>3246490</v>
      </c>
      <c r="R13" s="12">
        <f t="shared" si="2"/>
        <v>543995</v>
      </c>
      <c r="S13" s="12">
        <f t="shared" si="2"/>
        <v>556226</v>
      </c>
      <c r="T13" s="12">
        <f t="shared" si="2"/>
        <v>2393569</v>
      </c>
      <c r="U13" s="12">
        <f t="shared" si="2"/>
        <v>2594791</v>
      </c>
      <c r="V13" s="12">
        <f t="shared" si="2"/>
        <v>2599581</v>
      </c>
      <c r="W13" s="12">
        <f t="shared" si="2"/>
        <v>2536877</v>
      </c>
      <c r="X13" s="12">
        <f t="shared" si="2"/>
        <v>2413549</v>
      </c>
      <c r="Y13" s="12">
        <f t="shared" si="2"/>
        <v>2496325</v>
      </c>
      <c r="Z13" s="12">
        <f t="shared" si="2"/>
        <v>2642160</v>
      </c>
      <c r="AA13" s="12">
        <f t="shared" si="2"/>
        <v>2780287</v>
      </c>
      <c r="AB13" s="12">
        <v>3056877</v>
      </c>
      <c r="AC13" s="12">
        <v>3305756</v>
      </c>
      <c r="AD13" s="12">
        <v>3443030</v>
      </c>
      <c r="AE13" s="12">
        <v>3564991</v>
      </c>
      <c r="AF13" s="12">
        <v>3785852</v>
      </c>
      <c r="AG13" s="12">
        <v>3803680</v>
      </c>
      <c r="AH13" s="12">
        <v>3467831</v>
      </c>
      <c r="AI13" s="13">
        <v>2.1245117882985998E-2</v>
      </c>
      <c r="AJ13" s="13">
        <v>-8.8295808269886006E-2</v>
      </c>
    </row>
    <row r="14" spans="1:36" ht="10.5" customHeight="1" x14ac:dyDescent="0.2">
      <c r="A14" s="11"/>
      <c r="B14" s="14"/>
      <c r="C14" s="11" t="s">
        <v>42</v>
      </c>
      <c r="D14" s="11"/>
      <c r="E14" s="11"/>
      <c r="F14" s="2"/>
      <c r="G14" s="12">
        <v>0</v>
      </c>
      <c r="H14" s="12">
        <v>0</v>
      </c>
      <c r="I14" s="12">
        <v>0</v>
      </c>
      <c r="J14" s="12">
        <v>0</v>
      </c>
      <c r="K14" s="12">
        <f t="shared" si="2"/>
        <v>130753</v>
      </c>
      <c r="L14" s="12">
        <f t="shared" si="2"/>
        <v>181091</v>
      </c>
      <c r="M14" s="12">
        <f t="shared" si="2"/>
        <v>188769</v>
      </c>
      <c r="N14" s="12">
        <f t="shared" si="2"/>
        <v>426733</v>
      </c>
      <c r="O14" s="12">
        <f t="shared" si="2"/>
        <v>186356</v>
      </c>
      <c r="P14" s="12">
        <f t="shared" si="2"/>
        <v>414526</v>
      </c>
      <c r="Q14" s="12">
        <f t="shared" si="2"/>
        <v>407057</v>
      </c>
      <c r="R14" s="12">
        <f t="shared" si="2"/>
        <v>3335045</v>
      </c>
      <c r="S14" s="12">
        <f t="shared" si="2"/>
        <v>3345360</v>
      </c>
      <c r="T14" s="12">
        <f t="shared" si="2"/>
        <v>1964027</v>
      </c>
      <c r="U14" s="12">
        <f t="shared" si="2"/>
        <v>2111461</v>
      </c>
      <c r="V14" s="12">
        <f t="shared" si="2"/>
        <v>2141665</v>
      </c>
      <c r="W14" s="12">
        <f t="shared" si="2"/>
        <v>2048499</v>
      </c>
      <c r="X14" s="12">
        <f t="shared" si="2"/>
        <v>1973247</v>
      </c>
      <c r="Y14" s="12">
        <f t="shared" si="2"/>
        <v>2157845</v>
      </c>
      <c r="Z14" s="12">
        <f t="shared" si="2"/>
        <v>2245308</v>
      </c>
      <c r="AA14" s="12">
        <f t="shared" si="2"/>
        <v>2363924</v>
      </c>
      <c r="AB14" s="12">
        <v>2513468</v>
      </c>
      <c r="AC14" s="12">
        <v>2734262</v>
      </c>
      <c r="AD14" s="12">
        <v>2800186</v>
      </c>
      <c r="AE14" s="12">
        <v>2904102</v>
      </c>
      <c r="AF14" s="12">
        <v>3044231</v>
      </c>
      <c r="AG14" s="12">
        <v>3087357</v>
      </c>
      <c r="AH14" s="12">
        <v>2865866</v>
      </c>
      <c r="AI14" s="13">
        <v>2.2108703954138997E-2</v>
      </c>
      <c r="AJ14" s="13">
        <v>-7.174129846337822E-2</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5953</v>
      </c>
      <c r="AD15" s="12">
        <v>9115268</v>
      </c>
      <c r="AE15" s="12">
        <v>10029039</v>
      </c>
      <c r="AF15" s="12">
        <v>10998102</v>
      </c>
      <c r="AG15" s="12">
        <v>10985412</v>
      </c>
      <c r="AH15" s="12">
        <v>130457</v>
      </c>
      <c r="AI15" s="13" t="s">
        <v>246</v>
      </c>
      <c r="AJ15" s="13">
        <v>-0.9881245236865035</v>
      </c>
    </row>
    <row r="16" spans="1:36" ht="10.5" customHeight="1" x14ac:dyDescent="0.2">
      <c r="A16" s="11"/>
      <c r="B16" s="14"/>
      <c r="C16" s="11" t="s">
        <v>44</v>
      </c>
      <c r="D16" s="15"/>
      <c r="E16" s="11"/>
      <c r="F16" s="2"/>
      <c r="G16" s="12">
        <v>8731374</v>
      </c>
      <c r="H16" s="12">
        <v>12072523</v>
      </c>
      <c r="I16" s="12">
        <v>12606326</v>
      </c>
      <c r="J16" s="12">
        <v>13926488</v>
      </c>
      <c r="K16" s="12">
        <f t="shared" si="2"/>
        <v>14263598</v>
      </c>
      <c r="L16" s="12">
        <f t="shared" si="2"/>
        <v>64036653</v>
      </c>
      <c r="M16" s="12">
        <f t="shared" si="2"/>
        <v>17775154</v>
      </c>
      <c r="N16" s="12">
        <f t="shared" si="2"/>
        <v>77411914</v>
      </c>
      <c r="O16" s="12">
        <f t="shared" si="2"/>
        <v>19280607</v>
      </c>
      <c r="P16" s="12">
        <f t="shared" si="2"/>
        <v>18001694</v>
      </c>
      <c r="Q16" s="12">
        <f t="shared" si="2"/>
        <v>21191645</v>
      </c>
      <c r="R16" s="12">
        <f t="shared" si="2"/>
        <v>20033883</v>
      </c>
      <c r="S16" s="12">
        <f t="shared" si="2"/>
        <v>102981317</v>
      </c>
      <c r="T16" s="12">
        <f t="shared" si="2"/>
        <v>30159252</v>
      </c>
      <c r="U16" s="12">
        <f t="shared" si="2"/>
        <v>45158480</v>
      </c>
      <c r="V16" s="12">
        <f t="shared" si="2"/>
        <v>47157980</v>
      </c>
      <c r="W16" s="12">
        <f t="shared" si="2"/>
        <v>55875520</v>
      </c>
      <c r="X16" s="12">
        <f t="shared" si="2"/>
        <v>47908752</v>
      </c>
      <c r="Y16" s="12">
        <f t="shared" si="2"/>
        <v>69231336</v>
      </c>
      <c r="Z16" s="12">
        <f t="shared" si="2"/>
        <v>114714705</v>
      </c>
      <c r="AA16" s="12">
        <f t="shared" si="2"/>
        <v>53333986</v>
      </c>
      <c r="AB16" s="12">
        <v>34376594</v>
      </c>
      <c r="AC16" s="12">
        <v>44620242</v>
      </c>
      <c r="AD16" s="12">
        <v>50490966</v>
      </c>
      <c r="AE16" s="12">
        <v>50470922</v>
      </c>
      <c r="AF16" s="12">
        <v>71636583</v>
      </c>
      <c r="AG16" s="12">
        <v>101871259</v>
      </c>
      <c r="AH16" s="12">
        <v>159202856</v>
      </c>
      <c r="AI16" s="13">
        <v>0.29106468415018827</v>
      </c>
      <c r="AJ16" s="13">
        <v>0.56278480861810098</v>
      </c>
    </row>
    <row r="17" spans="1:36" ht="10.5" customHeight="1" x14ac:dyDescent="0.2">
      <c r="A17" s="11"/>
      <c r="B17" s="14"/>
      <c r="C17" s="11"/>
      <c r="D17" s="15" t="s">
        <v>45</v>
      </c>
      <c r="E17" s="11"/>
      <c r="F17" s="2"/>
      <c r="G17" s="12">
        <v>1220585</v>
      </c>
      <c r="H17" s="12">
        <v>2361114</v>
      </c>
      <c r="I17" s="12">
        <v>2485946</v>
      </c>
      <c r="J17" s="12">
        <v>2608065</v>
      </c>
      <c r="K17" s="12">
        <f t="shared" si="2"/>
        <v>2683893</v>
      </c>
      <c r="L17" s="12">
        <f t="shared" si="2"/>
        <v>2807051</v>
      </c>
      <c r="M17" s="12">
        <f t="shared" si="2"/>
        <v>2999061</v>
      </c>
      <c r="N17" s="12">
        <f t="shared" si="2"/>
        <v>3194456</v>
      </c>
      <c r="O17" s="12">
        <f t="shared" si="2"/>
        <v>3145858</v>
      </c>
      <c r="P17" s="12">
        <f t="shared" si="2"/>
        <v>4264351</v>
      </c>
      <c r="Q17" s="12">
        <f t="shared" si="2"/>
        <v>4123021</v>
      </c>
      <c r="R17" s="12">
        <f t="shared" si="2"/>
        <v>4776823</v>
      </c>
      <c r="S17" s="12">
        <f t="shared" si="2"/>
        <v>4900061</v>
      </c>
      <c r="T17" s="12">
        <f t="shared" si="2"/>
        <v>7480242</v>
      </c>
      <c r="U17" s="12">
        <f t="shared" si="2"/>
        <v>7554950</v>
      </c>
      <c r="V17" s="12">
        <f t="shared" si="2"/>
        <v>7039015</v>
      </c>
      <c r="W17" s="12">
        <f t="shared" si="2"/>
        <v>5873287</v>
      </c>
      <c r="X17" s="12">
        <f t="shared" si="2"/>
        <v>5225311</v>
      </c>
      <c r="Y17" s="12">
        <f t="shared" si="2"/>
        <v>5872456</v>
      </c>
      <c r="Z17" s="12">
        <f t="shared" ref="W17:AA20" si="3">SUM(Z74,Z131,Z188)</f>
        <v>5770546</v>
      </c>
      <c r="AA17" s="12">
        <f t="shared" si="3"/>
        <v>6541896</v>
      </c>
      <c r="AB17" s="12">
        <v>6531063</v>
      </c>
      <c r="AC17" s="12">
        <v>6817823</v>
      </c>
      <c r="AD17" s="12">
        <v>6958225</v>
      </c>
      <c r="AE17" s="12">
        <v>7305954</v>
      </c>
      <c r="AF17" s="12">
        <v>7207109</v>
      </c>
      <c r="AG17" s="12">
        <v>7555810</v>
      </c>
      <c r="AH17" s="12">
        <v>8379588</v>
      </c>
      <c r="AI17" s="13">
        <v>4.241295198043904E-2</v>
      </c>
      <c r="AJ17" s="13">
        <v>0.1090257695733482</v>
      </c>
    </row>
    <row r="18" spans="1:36" ht="10.5" customHeight="1" x14ac:dyDescent="0.2">
      <c r="A18" s="11"/>
      <c r="B18" s="14"/>
      <c r="C18" s="11"/>
      <c r="D18" s="15" t="s">
        <v>46</v>
      </c>
      <c r="E18" s="11"/>
      <c r="F18" s="2"/>
      <c r="G18" s="12">
        <v>5317603</v>
      </c>
      <c r="H18" s="12">
        <v>6552343</v>
      </c>
      <c r="I18" s="12">
        <v>6703822</v>
      </c>
      <c r="J18" s="12">
        <v>7315031</v>
      </c>
      <c r="K18" s="12">
        <f t="shared" ref="K18:V20" si="4">SUM(K75,K132,K189)</f>
        <v>6939181</v>
      </c>
      <c r="L18" s="12">
        <f t="shared" si="4"/>
        <v>8448662</v>
      </c>
      <c r="M18" s="12">
        <f t="shared" si="4"/>
        <v>11330022</v>
      </c>
      <c r="N18" s="12">
        <f t="shared" si="4"/>
        <v>11700113</v>
      </c>
      <c r="O18" s="12">
        <f t="shared" si="4"/>
        <v>12069396</v>
      </c>
      <c r="P18" s="12">
        <f t="shared" si="4"/>
        <v>10888266</v>
      </c>
      <c r="Q18" s="12">
        <f t="shared" si="4"/>
        <v>11516860</v>
      </c>
      <c r="R18" s="12">
        <f t="shared" si="4"/>
        <v>11430269</v>
      </c>
      <c r="S18" s="12">
        <f t="shared" si="4"/>
        <v>11649229</v>
      </c>
      <c r="T18" s="12">
        <f t="shared" si="4"/>
        <v>13059392</v>
      </c>
      <c r="U18" s="12">
        <f t="shared" si="4"/>
        <v>14378441</v>
      </c>
      <c r="V18" s="12">
        <f t="shared" si="4"/>
        <v>17993977</v>
      </c>
      <c r="W18" s="12">
        <f t="shared" si="3"/>
        <v>16010697</v>
      </c>
      <c r="X18" s="12">
        <f t="shared" si="3"/>
        <v>15209698</v>
      </c>
      <c r="Y18" s="12">
        <f t="shared" si="3"/>
        <v>15114737</v>
      </c>
      <c r="Z18" s="12">
        <f t="shared" si="3"/>
        <v>12776187</v>
      </c>
      <c r="AA18" s="12">
        <f t="shared" si="3"/>
        <v>13774916</v>
      </c>
      <c r="AB18" s="12">
        <v>12443534</v>
      </c>
      <c r="AC18" s="12">
        <v>13523208</v>
      </c>
      <c r="AD18" s="12">
        <v>13643709</v>
      </c>
      <c r="AE18" s="12">
        <v>13270645</v>
      </c>
      <c r="AF18" s="12">
        <v>13152880</v>
      </c>
      <c r="AG18" s="12">
        <v>13757846</v>
      </c>
      <c r="AH18" s="12">
        <v>13038962</v>
      </c>
      <c r="AI18" s="13">
        <v>7.8205589851623181E-3</v>
      </c>
      <c r="AJ18" s="13">
        <v>-5.2252656411476042E-2</v>
      </c>
    </row>
    <row r="19" spans="1:36" ht="10.5" customHeight="1" x14ac:dyDescent="0.2">
      <c r="A19" s="11"/>
      <c r="B19" s="14"/>
      <c r="C19" s="11"/>
      <c r="D19" s="15" t="s">
        <v>47</v>
      </c>
      <c r="E19" s="11"/>
      <c r="F19" s="2"/>
      <c r="G19" s="12">
        <v>424412</v>
      </c>
      <c r="H19" s="12">
        <v>1014990</v>
      </c>
      <c r="I19" s="12">
        <v>463269</v>
      </c>
      <c r="J19" s="12">
        <v>446998</v>
      </c>
      <c r="K19" s="12">
        <f t="shared" si="4"/>
        <v>1023292</v>
      </c>
      <c r="L19" s="12">
        <f t="shared" si="4"/>
        <v>50112857</v>
      </c>
      <c r="M19" s="12">
        <f t="shared" si="4"/>
        <v>824065</v>
      </c>
      <c r="N19" s="12">
        <f t="shared" si="4"/>
        <v>59937701</v>
      </c>
      <c r="O19" s="12">
        <f t="shared" si="4"/>
        <v>368341</v>
      </c>
      <c r="P19" s="12">
        <f t="shared" si="4"/>
        <v>0</v>
      </c>
      <c r="Q19" s="12">
        <f t="shared" si="4"/>
        <v>0</v>
      </c>
      <c r="R19" s="12">
        <f t="shared" si="4"/>
        <v>0</v>
      </c>
      <c r="S19" s="12">
        <f t="shared" si="4"/>
        <v>83087927</v>
      </c>
      <c r="T19" s="12">
        <f t="shared" si="4"/>
        <v>3595094</v>
      </c>
      <c r="U19" s="12">
        <f t="shared" si="4"/>
        <v>17311662</v>
      </c>
      <c r="V19" s="12">
        <f t="shared" si="4"/>
        <v>8417534</v>
      </c>
      <c r="W19" s="12">
        <f t="shared" si="3"/>
        <v>8723060</v>
      </c>
      <c r="X19" s="12">
        <f t="shared" si="3"/>
        <v>2119182</v>
      </c>
      <c r="Y19" s="12">
        <f t="shared" si="3"/>
        <v>23603564</v>
      </c>
      <c r="Z19" s="12">
        <f t="shared" si="3"/>
        <v>83645651</v>
      </c>
      <c r="AA19" s="12">
        <f t="shared" si="3"/>
        <v>28270323</v>
      </c>
      <c r="AB19" s="12">
        <v>5857193</v>
      </c>
      <c r="AC19" s="12">
        <v>9963873</v>
      </c>
      <c r="AD19" s="12">
        <v>16204139</v>
      </c>
      <c r="AE19" s="12">
        <v>13976609</v>
      </c>
      <c r="AF19" s="12">
        <v>39339964</v>
      </c>
      <c r="AG19" s="12">
        <v>65353034</v>
      </c>
      <c r="AH19" s="12">
        <v>131800087</v>
      </c>
      <c r="AI19" s="13">
        <v>0.68023886904253894</v>
      </c>
      <c r="AJ19" s="13">
        <v>1.0167401409397459</v>
      </c>
    </row>
    <row r="20" spans="1:36" ht="10.5" customHeight="1" x14ac:dyDescent="0.2">
      <c r="A20" s="11"/>
      <c r="B20" s="11"/>
      <c r="C20" s="11"/>
      <c r="D20" s="11" t="s">
        <v>48</v>
      </c>
      <c r="E20" s="11"/>
      <c r="F20" s="2"/>
      <c r="G20" s="12">
        <v>1768774</v>
      </c>
      <c r="H20" s="12">
        <v>2144076</v>
      </c>
      <c r="I20" s="12">
        <v>2953289</v>
      </c>
      <c r="J20" s="12">
        <v>3556394</v>
      </c>
      <c r="K20" s="12">
        <f t="shared" si="4"/>
        <v>3617232</v>
      </c>
      <c r="L20" s="12">
        <f t="shared" si="4"/>
        <v>2668083</v>
      </c>
      <c r="M20" s="12">
        <f t="shared" si="4"/>
        <v>2622006</v>
      </c>
      <c r="N20" s="12">
        <f t="shared" si="4"/>
        <v>2579644</v>
      </c>
      <c r="O20" s="12">
        <f t="shared" si="4"/>
        <v>3697012</v>
      </c>
      <c r="P20" s="12">
        <f t="shared" si="4"/>
        <v>2849077</v>
      </c>
      <c r="Q20" s="12">
        <f t="shared" si="4"/>
        <v>5551764</v>
      </c>
      <c r="R20" s="12">
        <f t="shared" si="4"/>
        <v>3826791</v>
      </c>
      <c r="S20" s="12">
        <f t="shared" si="4"/>
        <v>3344100</v>
      </c>
      <c r="T20" s="12">
        <f t="shared" si="4"/>
        <v>6024524</v>
      </c>
      <c r="U20" s="12">
        <f t="shared" si="4"/>
        <v>5913427</v>
      </c>
      <c r="V20" s="12">
        <f t="shared" si="4"/>
        <v>13707454</v>
      </c>
      <c r="W20" s="12">
        <f t="shared" si="3"/>
        <v>25268476</v>
      </c>
      <c r="X20" s="12">
        <f t="shared" si="3"/>
        <v>25354561</v>
      </c>
      <c r="Y20" s="12">
        <f t="shared" si="3"/>
        <v>24640579</v>
      </c>
      <c r="Z20" s="12">
        <f t="shared" si="3"/>
        <v>12522321</v>
      </c>
      <c r="AA20" s="12">
        <f t="shared" si="3"/>
        <v>4746851</v>
      </c>
      <c r="AB20" s="12">
        <v>9544804</v>
      </c>
      <c r="AC20" s="12">
        <v>14315338</v>
      </c>
      <c r="AD20" s="12">
        <v>13684893</v>
      </c>
      <c r="AE20" s="12">
        <v>15917714</v>
      </c>
      <c r="AF20" s="12">
        <v>11936630</v>
      </c>
      <c r="AG20" s="12">
        <v>15204569</v>
      </c>
      <c r="AH20" s="12">
        <v>5984219</v>
      </c>
      <c r="AI20" s="13">
        <v>-7.4861522722863283E-2</v>
      </c>
      <c r="AJ20" s="13">
        <v>-0.6064196887133072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24926163</v>
      </c>
      <c r="H22" s="12">
        <v>26953140</v>
      </c>
      <c r="I22" s="12">
        <v>28119604</v>
      </c>
      <c r="J22" s="12">
        <v>33978537</v>
      </c>
      <c r="K22" s="12">
        <f t="shared" ref="K22:AA32" si="5">SUM(K79,K136,K193)</f>
        <v>36390836</v>
      </c>
      <c r="L22" s="12">
        <f t="shared" si="5"/>
        <v>38940605</v>
      </c>
      <c r="M22" s="12">
        <f t="shared" si="5"/>
        <v>40225599</v>
      </c>
      <c r="N22" s="12">
        <f t="shared" si="5"/>
        <v>44547594</v>
      </c>
      <c r="O22" s="12">
        <f t="shared" si="5"/>
        <v>45952878.539999999</v>
      </c>
      <c r="P22" s="12">
        <f t="shared" si="5"/>
        <v>60942160</v>
      </c>
      <c r="Q22" s="12">
        <f t="shared" si="5"/>
        <v>42398465.530000001</v>
      </c>
      <c r="R22" s="12">
        <f t="shared" si="5"/>
        <v>43716993.93</v>
      </c>
      <c r="S22" s="12">
        <f t="shared" si="5"/>
        <v>44041033.600000001</v>
      </c>
      <c r="T22" s="12">
        <f t="shared" si="5"/>
        <v>45845430.969999999</v>
      </c>
      <c r="U22" s="12">
        <f t="shared" si="5"/>
        <v>45616667.399999999</v>
      </c>
      <c r="V22" s="12">
        <f t="shared" si="5"/>
        <v>58852616.259999998</v>
      </c>
      <c r="W22" s="12">
        <f t="shared" si="5"/>
        <v>51423724.060000002</v>
      </c>
      <c r="X22" s="12">
        <f t="shared" si="5"/>
        <v>42942213.289999999</v>
      </c>
      <c r="Y22" s="12">
        <f t="shared" si="5"/>
        <v>41643500.786410846</v>
      </c>
      <c r="Z22" s="12">
        <f t="shared" si="5"/>
        <v>45859430.749909908</v>
      </c>
      <c r="AA22" s="12">
        <f t="shared" si="5"/>
        <v>50959210.230000004</v>
      </c>
      <c r="AB22" s="12">
        <v>53494162</v>
      </c>
      <c r="AC22" s="12">
        <v>53472044</v>
      </c>
      <c r="AD22" s="12">
        <v>54810426</v>
      </c>
      <c r="AE22" s="12">
        <v>57557724</v>
      </c>
      <c r="AF22" s="12">
        <v>59595510</v>
      </c>
      <c r="AG22" s="12">
        <v>58257485</v>
      </c>
      <c r="AH22" s="12">
        <v>63041337</v>
      </c>
      <c r="AI22" s="13">
        <v>2.7747678461571335E-2</v>
      </c>
      <c r="AJ22" s="13">
        <v>8.2115662905805145E-2</v>
      </c>
    </row>
    <row r="23" spans="1:36" ht="10.5" customHeight="1" x14ac:dyDescent="0.2">
      <c r="A23" s="11"/>
      <c r="B23" s="11"/>
      <c r="C23" s="11" t="s">
        <v>50</v>
      </c>
      <c r="D23" s="11"/>
      <c r="E23" s="11"/>
      <c r="F23" s="2"/>
      <c r="G23" s="12">
        <v>0</v>
      </c>
      <c r="H23" s="12">
        <v>0</v>
      </c>
      <c r="I23" s="12">
        <v>0</v>
      </c>
      <c r="J23" s="12">
        <v>3671214</v>
      </c>
      <c r="K23" s="12">
        <f t="shared" si="5"/>
        <v>3914987</v>
      </c>
      <c r="L23" s="12">
        <f t="shared" si="5"/>
        <v>4308358</v>
      </c>
      <c r="M23" s="12">
        <f t="shared" si="5"/>
        <v>4615362</v>
      </c>
      <c r="N23" s="12">
        <f t="shared" si="5"/>
        <v>4615362</v>
      </c>
      <c r="O23" s="12">
        <f t="shared" si="5"/>
        <v>4615362</v>
      </c>
      <c r="P23" s="12">
        <f t="shared" si="5"/>
        <v>4615361</v>
      </c>
      <c r="Q23" s="12">
        <f t="shared" si="5"/>
        <v>4615362</v>
      </c>
      <c r="R23" s="12">
        <f t="shared" si="5"/>
        <v>4615362</v>
      </c>
      <c r="S23" s="12">
        <f t="shared" si="5"/>
        <v>4615362</v>
      </c>
      <c r="T23" s="12">
        <f t="shared" si="5"/>
        <v>4615362</v>
      </c>
      <c r="U23" s="12">
        <f t="shared" si="5"/>
        <v>4615361</v>
      </c>
      <c r="V23" s="12">
        <f t="shared" si="5"/>
        <v>4615362</v>
      </c>
      <c r="W23" s="12">
        <f t="shared" si="5"/>
        <v>4615362</v>
      </c>
      <c r="X23" s="12">
        <f t="shared" si="5"/>
        <v>4615362</v>
      </c>
      <c r="Y23" s="12">
        <f t="shared" si="5"/>
        <v>4615362</v>
      </c>
      <c r="Z23" s="12">
        <f t="shared" si="5"/>
        <v>4615362</v>
      </c>
      <c r="AA23" s="12">
        <f t="shared" si="5"/>
        <v>4615362</v>
      </c>
      <c r="AB23" s="12">
        <v>4615362</v>
      </c>
      <c r="AC23" s="12">
        <v>4615362</v>
      </c>
      <c r="AD23" s="12">
        <v>4615362</v>
      </c>
      <c r="AE23" s="12">
        <v>4615362</v>
      </c>
      <c r="AF23" s="12">
        <v>4615362</v>
      </c>
      <c r="AG23" s="12">
        <v>4615362</v>
      </c>
      <c r="AH23" s="12">
        <v>4615362</v>
      </c>
      <c r="AI23" s="13">
        <v>0</v>
      </c>
      <c r="AJ23" s="13">
        <v>0</v>
      </c>
    </row>
    <row r="24" spans="1:36" ht="10.5" customHeight="1" x14ac:dyDescent="0.2">
      <c r="A24" s="11"/>
      <c r="B24" s="11"/>
      <c r="C24" s="11" t="s">
        <v>51</v>
      </c>
      <c r="D24" s="11"/>
      <c r="E24" s="11"/>
      <c r="F24" s="2"/>
      <c r="G24" s="12">
        <v>241298</v>
      </c>
      <c r="H24" s="12">
        <v>316309</v>
      </c>
      <c r="I24" s="12">
        <v>291488</v>
      </c>
      <c r="J24" s="12">
        <v>231812</v>
      </c>
      <c r="K24" s="12">
        <f t="shared" si="5"/>
        <v>641502</v>
      </c>
      <c r="L24" s="12">
        <f t="shared" si="5"/>
        <v>916629</v>
      </c>
      <c r="M24" s="12">
        <f t="shared" si="5"/>
        <v>808486</v>
      </c>
      <c r="N24" s="12">
        <f t="shared" si="5"/>
        <v>887224</v>
      </c>
      <c r="O24" s="12">
        <f t="shared" si="5"/>
        <v>1869411.67</v>
      </c>
      <c r="P24" s="12">
        <f t="shared" si="5"/>
        <v>1764533</v>
      </c>
      <c r="Q24" s="12">
        <f t="shared" si="5"/>
        <v>1859470.01</v>
      </c>
      <c r="R24" s="12">
        <f t="shared" si="5"/>
        <v>1959320.44</v>
      </c>
      <c r="S24" s="12">
        <f t="shared" si="5"/>
        <v>1938521.84</v>
      </c>
      <c r="T24" s="12">
        <f t="shared" si="5"/>
        <v>2242786.38</v>
      </c>
      <c r="U24" s="12">
        <f t="shared" si="5"/>
        <v>1759248.46</v>
      </c>
      <c r="V24" s="12">
        <f t="shared" si="5"/>
        <v>1940599.52</v>
      </c>
      <c r="W24" s="12">
        <f t="shared" si="5"/>
        <v>2008287.51</v>
      </c>
      <c r="X24" s="12">
        <f t="shared" si="5"/>
        <v>2064491.67</v>
      </c>
      <c r="Y24" s="12">
        <f t="shared" si="5"/>
        <v>2136948.2599999998</v>
      </c>
      <c r="Z24" s="12">
        <f t="shared" si="5"/>
        <v>2180561.0300000003</v>
      </c>
      <c r="AA24" s="12">
        <f t="shared" si="5"/>
        <v>1459518</v>
      </c>
      <c r="AB24" s="12">
        <v>2212269</v>
      </c>
      <c r="AC24" s="12">
        <v>2244183</v>
      </c>
      <c r="AD24" s="12">
        <v>2311177</v>
      </c>
      <c r="AE24" s="12">
        <v>2362374</v>
      </c>
      <c r="AF24" s="12">
        <v>2389200</v>
      </c>
      <c r="AG24" s="12">
        <v>2427546</v>
      </c>
      <c r="AH24" s="12">
        <v>2532762</v>
      </c>
      <c r="AI24" s="13">
        <v>2.2804761928314043E-2</v>
      </c>
      <c r="AJ24" s="13">
        <v>4.3342536042571385E-2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7874299</v>
      </c>
      <c r="W25" s="12">
        <f t="shared" si="5"/>
        <v>8211667</v>
      </c>
      <c r="X25" s="12">
        <f t="shared" si="5"/>
        <v>8676543</v>
      </c>
      <c r="Y25" s="12">
        <f t="shared" si="5"/>
        <v>8792780.04641084</v>
      </c>
      <c r="Z25" s="12">
        <f t="shared" si="5"/>
        <v>9045153.659909904</v>
      </c>
      <c r="AA25" s="12">
        <f t="shared" si="5"/>
        <v>9419239</v>
      </c>
      <c r="AB25" s="12">
        <v>9695370</v>
      </c>
      <c r="AC25" s="12">
        <v>9930923</v>
      </c>
      <c r="AD25" s="12">
        <v>10200014</v>
      </c>
      <c r="AE25" s="12">
        <v>10311825</v>
      </c>
      <c r="AF25" s="12">
        <v>10538925</v>
      </c>
      <c r="AG25" s="12">
        <v>10861792</v>
      </c>
      <c r="AH25" s="12">
        <v>11220210</v>
      </c>
      <c r="AI25" s="13">
        <v>2.4643445564691557E-2</v>
      </c>
      <c r="AJ25" s="13">
        <v>3.2998054096414292E-2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2617930</v>
      </c>
      <c r="H27" s="12">
        <v>2918955</v>
      </c>
      <c r="I27" s="12">
        <v>2934103</v>
      </c>
      <c r="J27" s="12">
        <v>2778390</v>
      </c>
      <c r="K27" s="12">
        <f t="shared" si="5"/>
        <v>3686627</v>
      </c>
      <c r="L27" s="12">
        <f t="shared" si="5"/>
        <v>4125045</v>
      </c>
      <c r="M27" s="12">
        <f t="shared" si="5"/>
        <v>4476840</v>
      </c>
      <c r="N27" s="12">
        <f t="shared" si="5"/>
        <v>4717688</v>
      </c>
      <c r="O27" s="12">
        <f t="shared" si="5"/>
        <v>4646585.79</v>
      </c>
      <c r="P27" s="12">
        <f t="shared" si="5"/>
        <v>4879183</v>
      </c>
      <c r="Q27" s="12">
        <f t="shared" si="5"/>
        <v>4757136.3100000005</v>
      </c>
      <c r="R27" s="12">
        <f t="shared" si="5"/>
        <v>4909132.49</v>
      </c>
      <c r="S27" s="12">
        <f t="shared" si="5"/>
        <v>4859703.24</v>
      </c>
      <c r="T27" s="12">
        <f t="shared" si="5"/>
        <v>5581974.3499999996</v>
      </c>
      <c r="U27" s="12">
        <f t="shared" si="5"/>
        <v>5930248.9900000002</v>
      </c>
      <c r="V27" s="12">
        <f t="shared" si="5"/>
        <v>6284249.6000000006</v>
      </c>
      <c r="W27" s="12">
        <f t="shared" si="5"/>
        <v>5930288.79</v>
      </c>
      <c r="X27" s="12">
        <f t="shared" si="5"/>
        <v>5302229.33</v>
      </c>
      <c r="Y27" s="12">
        <f t="shared" si="5"/>
        <v>4818102.1099999994</v>
      </c>
      <c r="Z27" s="12">
        <f t="shared" si="5"/>
        <v>4500625.41</v>
      </c>
      <c r="AA27" s="12">
        <f t="shared" si="5"/>
        <v>5156710.66</v>
      </c>
      <c r="AB27" s="12">
        <v>5387701</v>
      </c>
      <c r="AC27" s="12">
        <v>5304231</v>
      </c>
      <c r="AD27" s="12">
        <v>5316182</v>
      </c>
      <c r="AE27" s="12">
        <v>5574865</v>
      </c>
      <c r="AF27" s="12">
        <v>5687180</v>
      </c>
      <c r="AG27" s="12">
        <v>5821027</v>
      </c>
      <c r="AH27" s="12">
        <v>5620709</v>
      </c>
      <c r="AI27" s="13">
        <v>7.0814640220442371E-3</v>
      </c>
      <c r="AJ27" s="13">
        <v>-3.4412827839486057E-2</v>
      </c>
    </row>
    <row r="28" spans="1:36" ht="10.5" customHeight="1" x14ac:dyDescent="0.2">
      <c r="A28" s="11"/>
      <c r="B28" s="14"/>
      <c r="C28" s="11" t="s">
        <v>55</v>
      </c>
      <c r="E28" s="11"/>
      <c r="F28" s="2"/>
      <c r="G28" s="12">
        <v>0</v>
      </c>
      <c r="H28" s="12">
        <v>0</v>
      </c>
      <c r="I28" s="12">
        <v>0</v>
      </c>
      <c r="J28" s="12">
        <v>0</v>
      </c>
      <c r="K28" s="12">
        <f t="shared" si="5"/>
        <v>0</v>
      </c>
      <c r="L28" s="12">
        <f t="shared" si="5"/>
        <v>620592</v>
      </c>
      <c r="M28" s="12">
        <f t="shared" si="5"/>
        <v>1327452</v>
      </c>
      <c r="N28" s="12">
        <f t="shared" si="5"/>
        <v>2122098</v>
      </c>
      <c r="O28" s="12">
        <f t="shared" si="5"/>
        <v>1903926.08</v>
      </c>
      <c r="P28" s="12">
        <f t="shared" si="5"/>
        <v>1798693</v>
      </c>
      <c r="Q28" s="12">
        <f t="shared" si="5"/>
        <v>1768437.21</v>
      </c>
      <c r="R28" s="12">
        <f t="shared" si="5"/>
        <v>1470252</v>
      </c>
      <c r="S28" s="12">
        <f t="shared" si="5"/>
        <v>1589472.52</v>
      </c>
      <c r="T28" s="12">
        <f t="shared" si="5"/>
        <v>1622388.24</v>
      </c>
      <c r="U28" s="12">
        <f t="shared" si="5"/>
        <v>1191756.95</v>
      </c>
      <c r="V28" s="12">
        <f t="shared" si="5"/>
        <v>1302152.1400000001</v>
      </c>
      <c r="W28" s="12">
        <f t="shared" si="5"/>
        <v>1350461.76</v>
      </c>
      <c r="X28" s="12">
        <f t="shared" si="5"/>
        <v>1430109.29</v>
      </c>
      <c r="Y28" s="12">
        <f t="shared" si="5"/>
        <v>1523675.37</v>
      </c>
      <c r="Z28" s="12">
        <f t="shared" si="5"/>
        <v>1503568.65</v>
      </c>
      <c r="AA28" s="12">
        <f t="shared" si="5"/>
        <v>1615848.57</v>
      </c>
      <c r="AB28" s="12">
        <v>1627811</v>
      </c>
      <c r="AC28" s="12">
        <v>1646248</v>
      </c>
      <c r="AD28" s="12">
        <v>1753043</v>
      </c>
      <c r="AE28" s="12">
        <v>1789483</v>
      </c>
      <c r="AF28" s="12">
        <v>1718087</v>
      </c>
      <c r="AG28" s="12">
        <v>1769809</v>
      </c>
      <c r="AH28" s="12">
        <v>1801916</v>
      </c>
      <c r="AI28" s="13">
        <v>1.7079951776028057E-2</v>
      </c>
      <c r="AJ28" s="13">
        <v>1.8141505665300605E-2</v>
      </c>
    </row>
    <row r="29" spans="1:36" ht="10.5" customHeight="1" x14ac:dyDescent="0.2">
      <c r="A29" s="11"/>
      <c r="B29" s="11"/>
      <c r="C29" s="11" t="s">
        <v>56</v>
      </c>
      <c r="D29" s="11"/>
      <c r="E29" s="11"/>
      <c r="F29" s="2"/>
      <c r="G29" s="12">
        <v>6506792</v>
      </c>
      <c r="H29" s="12">
        <v>5927908</v>
      </c>
      <c r="I29" s="12">
        <v>6178592</v>
      </c>
      <c r="J29" s="12">
        <v>7268558</v>
      </c>
      <c r="K29" s="12">
        <f t="shared" si="5"/>
        <v>8144911</v>
      </c>
      <c r="L29" s="12">
        <f t="shared" si="5"/>
        <v>8195852</v>
      </c>
      <c r="M29" s="12">
        <f t="shared" si="5"/>
        <v>7160483</v>
      </c>
      <c r="N29" s="12">
        <f t="shared" si="5"/>
        <v>9361614</v>
      </c>
      <c r="O29" s="12">
        <f t="shared" si="5"/>
        <v>9946793</v>
      </c>
      <c r="P29" s="12">
        <f t="shared" si="5"/>
        <v>26020213</v>
      </c>
      <c r="Q29" s="12">
        <f t="shared" si="5"/>
        <v>10028513</v>
      </c>
      <c r="R29" s="12">
        <f t="shared" si="5"/>
        <v>10430574</v>
      </c>
      <c r="S29" s="12">
        <f t="shared" si="5"/>
        <v>9827467</v>
      </c>
      <c r="T29" s="12">
        <f t="shared" si="5"/>
        <v>7912025</v>
      </c>
      <c r="U29" s="12">
        <f t="shared" si="5"/>
        <v>7894911</v>
      </c>
      <c r="V29" s="12">
        <f t="shared" si="5"/>
        <v>9656547</v>
      </c>
      <c r="W29" s="12">
        <f t="shared" si="5"/>
        <v>11385424</v>
      </c>
      <c r="X29" s="12">
        <f t="shared" si="5"/>
        <v>7881965</v>
      </c>
      <c r="Y29" s="12">
        <f t="shared" si="5"/>
        <v>7296510</v>
      </c>
      <c r="Z29" s="12">
        <f t="shared" si="5"/>
        <v>8417272</v>
      </c>
      <c r="AA29" s="12">
        <f t="shared" si="5"/>
        <v>9215803</v>
      </c>
      <c r="AB29" s="12">
        <v>10885612</v>
      </c>
      <c r="AC29" s="12">
        <v>9485111</v>
      </c>
      <c r="AD29" s="12">
        <v>10564002</v>
      </c>
      <c r="AE29" s="12">
        <v>11672576</v>
      </c>
      <c r="AF29" s="12">
        <v>13925578</v>
      </c>
      <c r="AG29" s="12">
        <v>12515328</v>
      </c>
      <c r="AH29" s="12">
        <v>17277460</v>
      </c>
      <c r="AI29" s="13">
        <v>8.0035028162403821E-2</v>
      </c>
      <c r="AJ29" s="13">
        <v>0.38050397081083293</v>
      </c>
    </row>
    <row r="30" spans="1:36" ht="10.5" customHeight="1" x14ac:dyDescent="0.2">
      <c r="A30" s="11"/>
      <c r="B30" s="11"/>
      <c r="C30" s="11" t="s">
        <v>57</v>
      </c>
      <c r="D30" s="11"/>
      <c r="E30" s="11"/>
      <c r="F30" s="2"/>
      <c r="G30" s="12">
        <v>11279643</v>
      </c>
      <c r="H30" s="12">
        <v>12862278</v>
      </c>
      <c r="I30" s="12">
        <v>12722110</v>
      </c>
      <c r="J30" s="12">
        <v>13795422</v>
      </c>
      <c r="K30" s="12">
        <f t="shared" si="5"/>
        <v>13884826</v>
      </c>
      <c r="L30" s="12">
        <f t="shared" si="5"/>
        <v>14594361</v>
      </c>
      <c r="M30" s="12">
        <f t="shared" si="5"/>
        <v>15290662</v>
      </c>
      <c r="N30" s="12">
        <f t="shared" si="5"/>
        <v>15471419</v>
      </c>
      <c r="O30" s="12">
        <f t="shared" si="5"/>
        <v>15136631</v>
      </c>
      <c r="P30" s="12">
        <f t="shared" si="5"/>
        <v>13735507</v>
      </c>
      <c r="Q30" s="12">
        <f t="shared" si="5"/>
        <v>11565717</v>
      </c>
      <c r="R30" s="12">
        <f t="shared" si="5"/>
        <v>12158780</v>
      </c>
      <c r="S30" s="12">
        <f t="shared" si="5"/>
        <v>11983198</v>
      </c>
      <c r="T30" s="12">
        <f t="shared" si="5"/>
        <v>15194032</v>
      </c>
      <c r="U30" s="12">
        <f t="shared" si="5"/>
        <v>15202260</v>
      </c>
      <c r="V30" s="12">
        <f t="shared" si="5"/>
        <v>17251470</v>
      </c>
      <c r="W30" s="12">
        <f t="shared" si="5"/>
        <v>9200204</v>
      </c>
      <c r="X30" s="12">
        <f t="shared" si="5"/>
        <v>6352796</v>
      </c>
      <c r="Y30" s="12">
        <f t="shared" si="5"/>
        <v>6605596</v>
      </c>
      <c r="Z30" s="12">
        <f t="shared" si="5"/>
        <v>8406927</v>
      </c>
      <c r="AA30" s="12">
        <f t="shared" si="5"/>
        <v>10892369</v>
      </c>
      <c r="AB30" s="12">
        <v>11344017</v>
      </c>
      <c r="AC30" s="12">
        <v>12526225</v>
      </c>
      <c r="AD30" s="12">
        <v>13009021</v>
      </c>
      <c r="AE30" s="12">
        <v>14028596</v>
      </c>
      <c r="AF30" s="12">
        <v>13151709</v>
      </c>
      <c r="AG30" s="12">
        <v>12892263</v>
      </c>
      <c r="AH30" s="12">
        <v>12935650</v>
      </c>
      <c r="AI30" s="13">
        <v>2.2123949980638047E-2</v>
      </c>
      <c r="AJ30" s="13">
        <v>3.3653517617504391E-3</v>
      </c>
    </row>
    <row r="31" spans="1:36" ht="10.5" customHeight="1" x14ac:dyDescent="0.2">
      <c r="A31" s="11"/>
      <c r="B31" s="11"/>
      <c r="C31" s="11" t="s">
        <v>58</v>
      </c>
      <c r="D31" s="11"/>
      <c r="E31" s="11"/>
      <c r="F31" s="2"/>
      <c r="G31" s="12">
        <v>4280500</v>
      </c>
      <c r="H31" s="12">
        <v>4927690</v>
      </c>
      <c r="I31" s="12">
        <v>5993311</v>
      </c>
      <c r="J31" s="12">
        <v>6233141</v>
      </c>
      <c r="K31" s="12">
        <f t="shared" si="5"/>
        <v>6117983</v>
      </c>
      <c r="L31" s="12">
        <f t="shared" si="5"/>
        <v>6179768</v>
      </c>
      <c r="M31" s="12">
        <f t="shared" si="5"/>
        <v>6546314</v>
      </c>
      <c r="N31" s="12">
        <f t="shared" si="5"/>
        <v>7372189</v>
      </c>
      <c r="O31" s="12">
        <f t="shared" si="5"/>
        <v>7834169</v>
      </c>
      <c r="P31" s="12">
        <f t="shared" si="5"/>
        <v>8128670</v>
      </c>
      <c r="Q31" s="12">
        <f t="shared" si="5"/>
        <v>7379494</v>
      </c>
      <c r="R31" s="12">
        <f t="shared" si="5"/>
        <v>7798634</v>
      </c>
      <c r="S31" s="12">
        <f t="shared" si="5"/>
        <v>8315967</v>
      </c>
      <c r="T31" s="12">
        <f t="shared" si="5"/>
        <v>7732170</v>
      </c>
      <c r="U31" s="12">
        <f t="shared" si="5"/>
        <v>8480820</v>
      </c>
      <c r="V31" s="12">
        <f t="shared" si="5"/>
        <v>9484936</v>
      </c>
      <c r="W31" s="12">
        <f t="shared" si="5"/>
        <v>7912776</v>
      </c>
      <c r="X31" s="12">
        <f t="shared" si="5"/>
        <v>6054946</v>
      </c>
      <c r="Y31" s="12">
        <f t="shared" si="5"/>
        <v>5283439</v>
      </c>
      <c r="Z31" s="12">
        <f t="shared" si="5"/>
        <v>6536020</v>
      </c>
      <c r="AA31" s="12">
        <f t="shared" si="5"/>
        <v>8101124</v>
      </c>
      <c r="AB31" s="12">
        <v>7136443</v>
      </c>
      <c r="AC31" s="12">
        <v>7532628</v>
      </c>
      <c r="AD31" s="12">
        <v>5900070</v>
      </c>
      <c r="AE31" s="12">
        <v>6710785</v>
      </c>
      <c r="AF31" s="12">
        <v>7569469</v>
      </c>
      <c r="AG31" s="12">
        <v>7294358</v>
      </c>
      <c r="AH31" s="12">
        <v>7037256</v>
      </c>
      <c r="AI31" s="13">
        <v>-2.3299733028080416E-3</v>
      </c>
      <c r="AJ31" s="13">
        <v>-3.5246693403312532E-2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424336</v>
      </c>
      <c r="R32" s="12">
        <f t="shared" si="5"/>
        <v>374939</v>
      </c>
      <c r="S32" s="12">
        <f t="shared" si="5"/>
        <v>911342</v>
      </c>
      <c r="T32" s="12">
        <f t="shared" si="5"/>
        <v>944693</v>
      </c>
      <c r="U32" s="12">
        <f t="shared" si="5"/>
        <v>542061</v>
      </c>
      <c r="V32" s="12">
        <f t="shared" si="5"/>
        <v>443001</v>
      </c>
      <c r="W32" s="12">
        <f t="shared" si="5"/>
        <v>809253</v>
      </c>
      <c r="X32" s="12">
        <f t="shared" si="5"/>
        <v>563771</v>
      </c>
      <c r="Y32" s="12">
        <f t="shared" si="5"/>
        <v>571088</v>
      </c>
      <c r="Z32" s="12">
        <f t="shared" ref="Z32:AA32" si="6">SUM(Z89,Z146,Z203)</f>
        <v>653941</v>
      </c>
      <c r="AA32" s="12">
        <f t="shared" si="6"/>
        <v>483236</v>
      </c>
      <c r="AB32" s="12">
        <v>589577</v>
      </c>
      <c r="AC32" s="12">
        <v>187133</v>
      </c>
      <c r="AD32" s="12">
        <v>1141555</v>
      </c>
      <c r="AE32" s="12">
        <v>491858</v>
      </c>
      <c r="AF32" s="12">
        <v>0</v>
      </c>
      <c r="AG32" s="12">
        <v>60000</v>
      </c>
      <c r="AH32" s="12">
        <v>12</v>
      </c>
      <c r="AI32" s="13">
        <v>-0.83476319629147633</v>
      </c>
      <c r="AJ32" s="13">
        <v>-0.99980000000000002</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6058940</v>
      </c>
      <c r="H34" s="12">
        <v>6556862</v>
      </c>
      <c r="I34" s="12">
        <v>6699787</v>
      </c>
      <c r="J34" s="12">
        <v>7666122</v>
      </c>
      <c r="K34" s="12">
        <f t="shared" ref="K34:AA34" si="7">SUM(K91,K147,K204)</f>
        <v>8349109</v>
      </c>
      <c r="L34" s="12">
        <f t="shared" si="7"/>
        <v>8005441</v>
      </c>
      <c r="M34" s="12">
        <f t="shared" si="7"/>
        <v>7801078</v>
      </c>
      <c r="N34" s="12">
        <f t="shared" si="7"/>
        <v>8689829</v>
      </c>
      <c r="O34" s="12">
        <f t="shared" si="7"/>
        <v>8779317</v>
      </c>
      <c r="P34" s="12">
        <f t="shared" si="7"/>
        <v>10584082</v>
      </c>
      <c r="Q34" s="12">
        <f t="shared" si="7"/>
        <v>14541301</v>
      </c>
      <c r="R34" s="12">
        <f t="shared" si="7"/>
        <v>13641022</v>
      </c>
      <c r="S34" s="12">
        <f t="shared" si="7"/>
        <v>13215044</v>
      </c>
      <c r="T34" s="12">
        <f t="shared" si="7"/>
        <v>14571662</v>
      </c>
      <c r="U34" s="12">
        <f t="shared" si="7"/>
        <v>13634303</v>
      </c>
      <c r="V34" s="12">
        <f t="shared" si="7"/>
        <v>13828011</v>
      </c>
      <c r="W34" s="12">
        <f t="shared" si="7"/>
        <v>15902465</v>
      </c>
      <c r="X34" s="12">
        <f t="shared" si="7"/>
        <v>19612068</v>
      </c>
      <c r="Y34" s="12">
        <f t="shared" si="7"/>
        <v>23243385</v>
      </c>
      <c r="Z34" s="12">
        <f t="shared" si="7"/>
        <v>18646397</v>
      </c>
      <c r="AA34" s="12">
        <f t="shared" si="7"/>
        <v>14375860</v>
      </c>
      <c r="AB34" s="12">
        <v>20856855</v>
      </c>
      <c r="AC34" s="12">
        <v>14032557</v>
      </c>
      <c r="AD34" s="12">
        <v>15235749</v>
      </c>
      <c r="AE34" s="12">
        <v>16439182</v>
      </c>
      <c r="AF34" s="12">
        <v>17151659</v>
      </c>
      <c r="AG34" s="12">
        <v>16956446</v>
      </c>
      <c r="AH34" s="12">
        <v>15779350</v>
      </c>
      <c r="AI34" s="13">
        <v>-4.5432344726719864E-2</v>
      </c>
      <c r="AJ34" s="13">
        <v>-6.9418792121886869E-2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82531</v>
      </c>
      <c r="H36" s="12">
        <v>42965</v>
      </c>
      <c r="I36" s="12">
        <v>50100</v>
      </c>
      <c r="J36" s="12">
        <v>31000</v>
      </c>
      <c r="K36" s="12">
        <f t="shared" ref="K36:AA36" si="8">SUM(K93,K149,K206)</f>
        <v>38686</v>
      </c>
      <c r="L36" s="12">
        <f t="shared" si="8"/>
        <v>30000</v>
      </c>
      <c r="M36" s="12">
        <f t="shared" si="8"/>
        <v>509927</v>
      </c>
      <c r="N36" s="12">
        <f t="shared" si="8"/>
        <v>53102</v>
      </c>
      <c r="O36" s="12">
        <f t="shared" si="8"/>
        <v>0</v>
      </c>
      <c r="P36" s="12">
        <f t="shared" si="8"/>
        <v>247424</v>
      </c>
      <c r="Q36" s="12">
        <f t="shared" si="8"/>
        <v>324321</v>
      </c>
      <c r="R36" s="12">
        <f t="shared" si="8"/>
        <v>302350</v>
      </c>
      <c r="S36" s="12">
        <f t="shared" si="8"/>
        <v>293958</v>
      </c>
      <c r="T36" s="12">
        <f t="shared" si="8"/>
        <v>839043</v>
      </c>
      <c r="U36" s="12">
        <f t="shared" si="8"/>
        <v>346988</v>
      </c>
      <c r="V36" s="12">
        <f t="shared" si="8"/>
        <v>619743</v>
      </c>
      <c r="W36" s="12">
        <f t="shared" si="8"/>
        <v>256950</v>
      </c>
      <c r="X36" s="12">
        <f t="shared" si="8"/>
        <v>460051</v>
      </c>
      <c r="Y36" s="12">
        <f t="shared" si="8"/>
        <v>391082</v>
      </c>
      <c r="Z36" s="12">
        <f t="shared" si="8"/>
        <v>462926</v>
      </c>
      <c r="AA36" s="12">
        <f t="shared" si="8"/>
        <v>242183</v>
      </c>
      <c r="AB36" s="12">
        <v>277240</v>
      </c>
      <c r="AC36" s="12">
        <v>304122</v>
      </c>
      <c r="AD36" s="12">
        <v>273638</v>
      </c>
      <c r="AE36" s="12">
        <v>248567</v>
      </c>
      <c r="AF36" s="12">
        <v>169194</v>
      </c>
      <c r="AG36" s="12">
        <v>61274</v>
      </c>
      <c r="AH36" s="12">
        <v>1542084</v>
      </c>
      <c r="AI36" s="13">
        <v>0.33109389068053385</v>
      </c>
      <c r="AJ36" s="13">
        <v>24.167020269608642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12259378</v>
      </c>
      <c r="S38" s="12">
        <f t="shared" si="9"/>
        <v>17625378.5</v>
      </c>
      <c r="T38" s="12">
        <f t="shared" si="9"/>
        <v>22991379</v>
      </c>
      <c r="U38" s="12">
        <f t="shared" si="9"/>
        <v>24559452.420000002</v>
      </c>
      <c r="V38" s="12">
        <f t="shared" si="9"/>
        <v>26127525.84</v>
      </c>
      <c r="W38" s="12">
        <f t="shared" si="9"/>
        <v>25105265.920000002</v>
      </c>
      <c r="X38" s="12">
        <f t="shared" si="9"/>
        <v>24083006</v>
      </c>
      <c r="Y38" s="12">
        <f t="shared" si="9"/>
        <v>22766842.5</v>
      </c>
      <c r="Z38" s="12">
        <f t="shared" si="9"/>
        <v>21450679</v>
      </c>
      <c r="AA38" s="12">
        <f t="shared" si="9"/>
        <v>24265160.699999999</v>
      </c>
      <c r="AB38" s="12">
        <v>27079642.399999999</v>
      </c>
      <c r="AC38" s="12">
        <v>29313007.145345878</v>
      </c>
      <c r="AD38" s="12">
        <v>25821816</v>
      </c>
      <c r="AE38" s="12">
        <v>27818814.38177944</v>
      </c>
      <c r="AF38" s="12">
        <v>25844900</v>
      </c>
      <c r="AG38" s="12">
        <v>25856449.73752252</v>
      </c>
      <c r="AH38" s="12">
        <v>28965527</v>
      </c>
      <c r="AI38" s="13">
        <v>1.1283880775112998E-2</v>
      </c>
      <c r="AJ38" s="13">
        <v>0.12024378033483964</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81739227</v>
      </c>
      <c r="H40" s="5">
        <v>88156041</v>
      </c>
      <c r="I40" s="5">
        <v>86594793</v>
      </c>
      <c r="J40" s="5">
        <v>95595435</v>
      </c>
      <c r="K40" s="5">
        <f t="shared" ref="K40:Q40" si="10">SUM(K96,K152,K209)</f>
        <v>100837059</v>
      </c>
      <c r="L40" s="5">
        <f t="shared" si="10"/>
        <v>105470326</v>
      </c>
      <c r="M40" s="5">
        <f t="shared" si="10"/>
        <v>127709467</v>
      </c>
      <c r="N40" s="5">
        <f t="shared" si="10"/>
        <v>182851565</v>
      </c>
      <c r="O40" s="5">
        <f t="shared" si="10"/>
        <v>163080479</v>
      </c>
      <c r="P40" s="5">
        <f t="shared" si="10"/>
        <v>158677052</v>
      </c>
      <c r="Q40" s="5">
        <f t="shared" si="10"/>
        <v>157688159</v>
      </c>
      <c r="R40" s="5">
        <f t="shared" ref="R40:AA40" si="11">SUM(R96,R152,R209,R234)</f>
        <v>165576189</v>
      </c>
      <c r="S40" s="5">
        <f t="shared" si="11"/>
        <v>171227812.5</v>
      </c>
      <c r="T40" s="5">
        <f t="shared" si="11"/>
        <v>194248674</v>
      </c>
      <c r="U40" s="5">
        <f t="shared" si="11"/>
        <v>207614838.77000001</v>
      </c>
      <c r="V40" s="5">
        <f t="shared" si="11"/>
        <v>234304561.53999999</v>
      </c>
      <c r="W40" s="5">
        <f t="shared" si="11"/>
        <v>245862984.77000001</v>
      </c>
      <c r="X40" s="5">
        <f t="shared" si="11"/>
        <v>241055166</v>
      </c>
      <c r="Y40" s="5">
        <f t="shared" si="11"/>
        <v>222967135</v>
      </c>
      <c r="Z40" s="5">
        <f t="shared" si="11"/>
        <v>245239837</v>
      </c>
      <c r="AA40" s="5">
        <f t="shared" si="11"/>
        <v>222727111.61000001</v>
      </c>
      <c r="AB40" s="5">
        <v>237549562.22</v>
      </c>
      <c r="AC40" s="5">
        <v>235363262.31324869</v>
      </c>
      <c r="AD40" s="5">
        <v>247971737</v>
      </c>
      <c r="AE40" s="5">
        <v>267752938.65752172</v>
      </c>
      <c r="AF40" s="5">
        <v>260412145</v>
      </c>
      <c r="AG40" s="5">
        <v>311333633.29982996</v>
      </c>
      <c r="AH40" s="5">
        <v>308775979</v>
      </c>
      <c r="AI40" s="10">
        <v>4.4675826793925344E-2</v>
      </c>
      <c r="AJ40" s="10">
        <v>-8.2151557887316668E-3</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27002332</v>
      </c>
      <c r="H42" s="12">
        <v>29196741</v>
      </c>
      <c r="I42" s="12">
        <v>28892437</v>
      </c>
      <c r="J42" s="12">
        <v>33503627</v>
      </c>
      <c r="K42" s="12">
        <f t="shared" ref="K42:AA51" si="12">SUM(K98,K154,K211)</f>
        <v>34748259</v>
      </c>
      <c r="L42" s="12">
        <f t="shared" si="12"/>
        <v>34973878</v>
      </c>
      <c r="M42" s="12">
        <f t="shared" si="12"/>
        <v>38408499</v>
      </c>
      <c r="N42" s="12">
        <f t="shared" si="12"/>
        <v>39286017</v>
      </c>
      <c r="O42" s="12">
        <f t="shared" si="12"/>
        <v>43299430</v>
      </c>
      <c r="P42" s="12">
        <f t="shared" si="12"/>
        <v>45446217</v>
      </c>
      <c r="Q42" s="12">
        <f t="shared" si="12"/>
        <v>47416727</v>
      </c>
      <c r="R42" s="12">
        <f t="shared" si="12"/>
        <v>46038739</v>
      </c>
      <c r="S42" s="12">
        <f t="shared" si="12"/>
        <v>46080290</v>
      </c>
      <c r="T42" s="12">
        <f t="shared" si="12"/>
        <v>55945076</v>
      </c>
      <c r="U42" s="12">
        <f t="shared" si="12"/>
        <v>59064232</v>
      </c>
      <c r="V42" s="12">
        <f t="shared" si="12"/>
        <v>59615294</v>
      </c>
      <c r="W42" s="12">
        <f t="shared" si="12"/>
        <v>59164696</v>
      </c>
      <c r="X42" s="12">
        <f t="shared" si="12"/>
        <v>61357004</v>
      </c>
      <c r="Y42" s="12">
        <f t="shared" si="12"/>
        <v>58141302</v>
      </c>
      <c r="Z42" s="12">
        <f t="shared" si="12"/>
        <v>59750479</v>
      </c>
      <c r="AA42" s="12">
        <f t="shared" si="12"/>
        <v>61266825</v>
      </c>
      <c r="AB42" s="12">
        <v>65361049</v>
      </c>
      <c r="AC42" s="12">
        <v>65696686</v>
      </c>
      <c r="AD42" s="12">
        <v>67991155</v>
      </c>
      <c r="AE42" s="12">
        <v>67821728</v>
      </c>
      <c r="AF42" s="12">
        <v>70752081</v>
      </c>
      <c r="AG42" s="12">
        <v>73484737</v>
      </c>
      <c r="AH42" s="12">
        <v>72964796</v>
      </c>
      <c r="AI42" s="13">
        <v>1.8511006335749425E-2</v>
      </c>
      <c r="AJ42" s="13">
        <v>-7.0754965075264537E-3</v>
      </c>
    </row>
    <row r="43" spans="1:36" ht="10.5" customHeight="1" x14ac:dyDescent="0.2">
      <c r="A43" s="11"/>
      <c r="B43" s="19" t="s">
        <v>65</v>
      </c>
      <c r="C43" s="14"/>
      <c r="D43" s="19"/>
      <c r="E43" s="14"/>
      <c r="F43" s="2"/>
      <c r="G43" s="12">
        <v>28928356</v>
      </c>
      <c r="H43" s="12">
        <v>30755854</v>
      </c>
      <c r="I43" s="12">
        <v>31989281</v>
      </c>
      <c r="J43" s="12">
        <v>34634244</v>
      </c>
      <c r="K43" s="12">
        <f t="shared" si="12"/>
        <v>36995970</v>
      </c>
      <c r="L43" s="12">
        <f t="shared" si="12"/>
        <v>37633684</v>
      </c>
      <c r="M43" s="12">
        <f t="shared" si="12"/>
        <v>38969559</v>
      </c>
      <c r="N43" s="12">
        <f t="shared" si="12"/>
        <v>42698847</v>
      </c>
      <c r="O43" s="12">
        <f t="shared" si="12"/>
        <v>44239370</v>
      </c>
      <c r="P43" s="12">
        <f t="shared" si="12"/>
        <v>47759010</v>
      </c>
      <c r="Q43" s="12">
        <f t="shared" si="12"/>
        <v>48886735</v>
      </c>
      <c r="R43" s="12">
        <f t="shared" si="12"/>
        <v>49605667</v>
      </c>
      <c r="S43" s="12">
        <f t="shared" si="12"/>
        <v>51747857</v>
      </c>
      <c r="T43" s="12">
        <f t="shared" si="12"/>
        <v>53192883</v>
      </c>
      <c r="U43" s="12">
        <f t="shared" si="12"/>
        <v>54651863</v>
      </c>
      <c r="V43" s="12">
        <f t="shared" si="12"/>
        <v>57260222</v>
      </c>
      <c r="W43" s="12">
        <f t="shared" si="12"/>
        <v>55689132</v>
      </c>
      <c r="X43" s="12">
        <f t="shared" si="12"/>
        <v>53364567</v>
      </c>
      <c r="Y43" s="12">
        <f t="shared" si="12"/>
        <v>52798564</v>
      </c>
      <c r="Z43" s="12">
        <f t="shared" si="12"/>
        <v>52085708</v>
      </c>
      <c r="AA43" s="12">
        <f t="shared" si="12"/>
        <v>54428857</v>
      </c>
      <c r="AB43" s="12">
        <v>54913501</v>
      </c>
      <c r="AC43" s="12">
        <v>55264326</v>
      </c>
      <c r="AD43" s="12">
        <v>55816046</v>
      </c>
      <c r="AE43" s="12">
        <v>56330423</v>
      </c>
      <c r="AF43" s="12">
        <v>57090155</v>
      </c>
      <c r="AG43" s="12">
        <v>55128981</v>
      </c>
      <c r="AH43" s="12">
        <v>57206611</v>
      </c>
      <c r="AI43" s="13">
        <v>6.8416697670519167E-3</v>
      </c>
      <c r="AJ43" s="13">
        <v>3.7686711459440907E-2</v>
      </c>
    </row>
    <row r="44" spans="1:36" ht="10.5" customHeight="1" x14ac:dyDescent="0.2">
      <c r="A44" s="11"/>
      <c r="B44" s="19" t="s">
        <v>66</v>
      </c>
      <c r="C44" s="14"/>
      <c r="D44" s="19"/>
      <c r="E44" s="14"/>
      <c r="F44" s="2"/>
      <c r="G44" s="12">
        <v>8108792</v>
      </c>
      <c r="H44" s="12">
        <v>10260809</v>
      </c>
      <c r="I44" s="12">
        <v>9656680</v>
      </c>
      <c r="J44" s="12">
        <v>11013232</v>
      </c>
      <c r="K44" s="12">
        <f t="shared" si="12"/>
        <v>11762035</v>
      </c>
      <c r="L44" s="12">
        <f t="shared" si="12"/>
        <v>12744742</v>
      </c>
      <c r="M44" s="12">
        <f t="shared" si="12"/>
        <v>13587439</v>
      </c>
      <c r="N44" s="12">
        <f t="shared" si="12"/>
        <v>15774399</v>
      </c>
      <c r="O44" s="12">
        <f t="shared" si="12"/>
        <v>17660260</v>
      </c>
      <c r="P44" s="12">
        <f t="shared" si="12"/>
        <v>17187942</v>
      </c>
      <c r="Q44" s="12">
        <f t="shared" si="12"/>
        <v>21525022</v>
      </c>
      <c r="R44" s="12">
        <f t="shared" si="12"/>
        <v>20729287</v>
      </c>
      <c r="S44" s="12">
        <f t="shared" si="12"/>
        <v>19542571</v>
      </c>
      <c r="T44" s="12">
        <f t="shared" si="12"/>
        <v>22367553</v>
      </c>
      <c r="U44" s="12">
        <f t="shared" si="12"/>
        <v>21446035</v>
      </c>
      <c r="V44" s="12">
        <f t="shared" si="12"/>
        <v>17369694</v>
      </c>
      <c r="W44" s="12">
        <f t="shared" si="12"/>
        <v>22311806</v>
      </c>
      <c r="X44" s="12">
        <f t="shared" si="12"/>
        <v>22463756</v>
      </c>
      <c r="Y44" s="12">
        <f t="shared" si="12"/>
        <v>21478019</v>
      </c>
      <c r="Z44" s="12">
        <f t="shared" si="12"/>
        <v>26164840</v>
      </c>
      <c r="AA44" s="12">
        <f t="shared" si="12"/>
        <v>23930846</v>
      </c>
      <c r="AB44" s="12">
        <v>24184454</v>
      </c>
      <c r="AC44" s="12">
        <v>25355112</v>
      </c>
      <c r="AD44" s="12">
        <v>27788356</v>
      </c>
      <c r="AE44" s="12">
        <v>27717207</v>
      </c>
      <c r="AF44" s="12">
        <v>28954362</v>
      </c>
      <c r="AG44" s="12">
        <v>29399077</v>
      </c>
      <c r="AH44" s="12">
        <v>39584552</v>
      </c>
      <c r="AI44" s="13">
        <v>8.5587684637478345E-2</v>
      </c>
      <c r="AJ44" s="13">
        <v>0.34645560471167175</v>
      </c>
    </row>
    <row r="45" spans="1:36" ht="10.5" customHeight="1" x14ac:dyDescent="0.2">
      <c r="A45" s="11"/>
      <c r="B45" s="19" t="s">
        <v>67</v>
      </c>
      <c r="C45" s="14"/>
      <c r="D45" s="19"/>
      <c r="E45" s="14"/>
      <c r="F45" s="2"/>
      <c r="G45" s="12">
        <v>2377702</v>
      </c>
      <c r="H45" s="12">
        <v>2558793</v>
      </c>
      <c r="I45" s="12">
        <v>2148192</v>
      </c>
      <c r="J45" s="12">
        <v>2352236</v>
      </c>
      <c r="K45" s="12">
        <f t="shared" si="12"/>
        <v>2905710</v>
      </c>
      <c r="L45" s="12">
        <f t="shared" si="12"/>
        <v>2902400</v>
      </c>
      <c r="M45" s="12">
        <f t="shared" si="12"/>
        <v>2863046</v>
      </c>
      <c r="N45" s="12">
        <f t="shared" si="12"/>
        <v>2884045</v>
      </c>
      <c r="O45" s="12">
        <f t="shared" si="12"/>
        <v>2285759</v>
      </c>
      <c r="P45" s="12">
        <f t="shared" si="12"/>
        <v>5305420</v>
      </c>
      <c r="Q45" s="12">
        <f t="shared" si="12"/>
        <v>3816334</v>
      </c>
      <c r="R45" s="12">
        <f t="shared" si="12"/>
        <v>2921152</v>
      </c>
      <c r="S45" s="12">
        <f t="shared" si="12"/>
        <v>2999585</v>
      </c>
      <c r="T45" s="12">
        <f t="shared" si="12"/>
        <v>3287135</v>
      </c>
      <c r="U45" s="12">
        <f t="shared" si="12"/>
        <v>3165635</v>
      </c>
      <c r="V45" s="12">
        <f t="shared" si="12"/>
        <v>3335919</v>
      </c>
      <c r="W45" s="12">
        <f t="shared" si="12"/>
        <v>2297911</v>
      </c>
      <c r="X45" s="12">
        <f t="shared" si="12"/>
        <v>3497436</v>
      </c>
      <c r="Y45" s="12">
        <f t="shared" si="12"/>
        <v>3677430</v>
      </c>
      <c r="Z45" s="12">
        <f t="shared" si="12"/>
        <v>3716178</v>
      </c>
      <c r="AA45" s="12">
        <f t="shared" si="12"/>
        <v>4743952</v>
      </c>
      <c r="AB45" s="12">
        <v>8564804</v>
      </c>
      <c r="AC45" s="12">
        <v>4327917</v>
      </c>
      <c r="AD45" s="12">
        <v>9700507</v>
      </c>
      <c r="AE45" s="12">
        <v>18624410</v>
      </c>
      <c r="AF45" s="12">
        <v>4841776</v>
      </c>
      <c r="AG45" s="12">
        <v>5008616</v>
      </c>
      <c r="AH45" s="12">
        <v>6189850</v>
      </c>
      <c r="AI45" s="13">
        <v>-5.2686377303534204E-2</v>
      </c>
      <c r="AJ45" s="13">
        <v>0.23584039982302496</v>
      </c>
    </row>
    <row r="46" spans="1:36" ht="10.5" customHeight="1" x14ac:dyDescent="0.2">
      <c r="A46" s="11"/>
      <c r="B46" s="19" t="s">
        <v>69</v>
      </c>
      <c r="C46" s="14"/>
      <c r="D46" s="19"/>
      <c r="E46" s="14"/>
      <c r="F46" s="2"/>
      <c r="G46" s="12">
        <v>2103398</v>
      </c>
      <c r="H46" s="12">
        <v>2775052</v>
      </c>
      <c r="I46" s="12">
        <v>2729931</v>
      </c>
      <c r="J46" s="12">
        <v>2186398</v>
      </c>
      <c r="K46" s="12">
        <f t="shared" si="12"/>
        <v>2173232</v>
      </c>
      <c r="L46" s="12">
        <f t="shared" si="12"/>
        <v>2336652</v>
      </c>
      <c r="M46" s="12">
        <f t="shared" si="12"/>
        <v>2416060</v>
      </c>
      <c r="N46" s="12">
        <f t="shared" si="12"/>
        <v>2502852</v>
      </c>
      <c r="O46" s="12">
        <f t="shared" si="12"/>
        <v>2604377</v>
      </c>
      <c r="P46" s="12">
        <f t="shared" si="12"/>
        <v>3166937</v>
      </c>
      <c r="Q46" s="12">
        <f t="shared" si="12"/>
        <v>3311956</v>
      </c>
      <c r="R46" s="12">
        <f t="shared" si="12"/>
        <v>3373283</v>
      </c>
      <c r="S46" s="12">
        <f t="shared" si="12"/>
        <v>3337803</v>
      </c>
      <c r="T46" s="12">
        <f t="shared" si="12"/>
        <v>3549205</v>
      </c>
      <c r="U46" s="12">
        <f t="shared" si="12"/>
        <v>3800457</v>
      </c>
      <c r="V46" s="12">
        <f t="shared" si="12"/>
        <v>3962050</v>
      </c>
      <c r="W46" s="12">
        <f t="shared" si="12"/>
        <v>1599870</v>
      </c>
      <c r="X46" s="12">
        <f t="shared" si="12"/>
        <v>1524049</v>
      </c>
      <c r="Y46" s="12">
        <f t="shared" si="12"/>
        <v>1522193</v>
      </c>
      <c r="Z46" s="12">
        <f t="shared" si="12"/>
        <v>4225348</v>
      </c>
      <c r="AA46" s="12">
        <f t="shared" si="12"/>
        <v>1518585</v>
      </c>
      <c r="AB46" s="12">
        <v>1472736</v>
      </c>
      <c r="AC46" s="12">
        <v>1683323</v>
      </c>
      <c r="AD46" s="12">
        <v>1461203</v>
      </c>
      <c r="AE46" s="12">
        <v>1617874</v>
      </c>
      <c r="AF46" s="12">
        <v>1597656</v>
      </c>
      <c r="AG46" s="12">
        <v>2007622</v>
      </c>
      <c r="AH46" s="12">
        <v>1516545</v>
      </c>
      <c r="AI46" s="13">
        <v>4.8974243628285841E-3</v>
      </c>
      <c r="AJ46" s="13">
        <v>-0.24460630537023403</v>
      </c>
    </row>
    <row r="47" spans="1:36" ht="10.5" customHeight="1" x14ac:dyDescent="0.2">
      <c r="A47" s="11"/>
      <c r="B47" s="19" t="s">
        <v>70</v>
      </c>
      <c r="C47" s="14"/>
      <c r="D47" s="19"/>
      <c r="E47" s="14"/>
      <c r="F47" s="2"/>
      <c r="G47" s="12">
        <v>2063925</v>
      </c>
      <c r="H47" s="12">
        <v>2366395</v>
      </c>
      <c r="I47" s="12">
        <v>1227347</v>
      </c>
      <c r="J47" s="12">
        <v>2873861</v>
      </c>
      <c r="K47" s="12">
        <f t="shared" si="12"/>
        <v>2771666</v>
      </c>
      <c r="L47" s="12">
        <f t="shared" si="12"/>
        <v>4625456</v>
      </c>
      <c r="M47" s="12">
        <f t="shared" si="12"/>
        <v>3585993</v>
      </c>
      <c r="N47" s="12">
        <f t="shared" si="12"/>
        <v>4310457</v>
      </c>
      <c r="O47" s="12">
        <f t="shared" si="12"/>
        <v>4280850</v>
      </c>
      <c r="P47" s="12">
        <f t="shared" si="12"/>
        <v>4955825</v>
      </c>
      <c r="Q47" s="12">
        <f t="shared" si="12"/>
        <v>7732040</v>
      </c>
      <c r="R47" s="12">
        <f t="shared" si="12"/>
        <v>6322251</v>
      </c>
      <c r="S47" s="12">
        <f t="shared" si="12"/>
        <v>6272382</v>
      </c>
      <c r="T47" s="12">
        <f t="shared" si="12"/>
        <v>6818432</v>
      </c>
      <c r="U47" s="12">
        <f t="shared" si="12"/>
        <v>6947122</v>
      </c>
      <c r="V47" s="12">
        <f t="shared" si="12"/>
        <v>8776290</v>
      </c>
      <c r="W47" s="12">
        <f t="shared" si="12"/>
        <v>9804893</v>
      </c>
      <c r="X47" s="12">
        <f t="shared" si="12"/>
        <v>7436691</v>
      </c>
      <c r="Y47" s="12">
        <f t="shared" si="12"/>
        <v>11305738</v>
      </c>
      <c r="Z47" s="12">
        <f t="shared" si="12"/>
        <v>5731427</v>
      </c>
      <c r="AA47" s="12">
        <f t="shared" si="12"/>
        <v>6517856</v>
      </c>
      <c r="AB47" s="12">
        <v>8819598</v>
      </c>
      <c r="AC47" s="12">
        <v>8067638</v>
      </c>
      <c r="AD47" s="12">
        <v>7978682</v>
      </c>
      <c r="AE47" s="12">
        <v>9371686</v>
      </c>
      <c r="AF47" s="12">
        <v>10378521</v>
      </c>
      <c r="AG47" s="12">
        <v>8957992</v>
      </c>
      <c r="AH47" s="12">
        <v>9283534</v>
      </c>
      <c r="AI47" s="13">
        <v>8.5809407598274046E-3</v>
      </c>
      <c r="AJ47" s="13">
        <v>3.6340956767989971E-2</v>
      </c>
    </row>
    <row r="48" spans="1:36" ht="10.5" customHeight="1" x14ac:dyDescent="0.2">
      <c r="A48" s="11"/>
      <c r="B48" s="19" t="s">
        <v>71</v>
      </c>
      <c r="C48" s="14"/>
      <c r="D48" s="19"/>
      <c r="E48" s="14"/>
      <c r="F48" s="2"/>
      <c r="G48" s="12">
        <v>2394538</v>
      </c>
      <c r="H48" s="12">
        <v>2100972</v>
      </c>
      <c r="I48" s="12">
        <v>2113441</v>
      </c>
      <c r="J48" s="12">
        <v>2410301</v>
      </c>
      <c r="K48" s="12">
        <f t="shared" si="12"/>
        <v>2082282</v>
      </c>
      <c r="L48" s="12">
        <f t="shared" si="12"/>
        <v>2283113</v>
      </c>
      <c r="M48" s="12">
        <f t="shared" si="12"/>
        <v>2397060</v>
      </c>
      <c r="N48" s="12">
        <f t="shared" si="12"/>
        <v>2535552</v>
      </c>
      <c r="O48" s="12">
        <f t="shared" si="12"/>
        <v>2850519</v>
      </c>
      <c r="P48" s="12">
        <f t="shared" si="12"/>
        <v>4577868</v>
      </c>
      <c r="Q48" s="12">
        <f t="shared" si="12"/>
        <v>4451561</v>
      </c>
      <c r="R48" s="12">
        <f t="shared" si="12"/>
        <v>4127655</v>
      </c>
      <c r="S48" s="12">
        <f t="shared" si="12"/>
        <v>4026903</v>
      </c>
      <c r="T48" s="12">
        <f t="shared" si="12"/>
        <v>4979980</v>
      </c>
      <c r="U48" s="12">
        <f t="shared" si="12"/>
        <v>5064778</v>
      </c>
      <c r="V48" s="12">
        <f t="shared" si="12"/>
        <v>5192458</v>
      </c>
      <c r="W48" s="12">
        <f t="shared" si="12"/>
        <v>5138960</v>
      </c>
      <c r="X48" s="12">
        <f t="shared" si="12"/>
        <v>5601418</v>
      </c>
      <c r="Y48" s="12">
        <f t="shared" si="12"/>
        <v>6335523</v>
      </c>
      <c r="Z48" s="12">
        <f t="shared" si="12"/>
        <v>5522107</v>
      </c>
      <c r="AA48" s="12">
        <f t="shared" si="12"/>
        <v>5641902</v>
      </c>
      <c r="AB48" s="12">
        <v>5735323</v>
      </c>
      <c r="AC48" s="12">
        <v>6017280</v>
      </c>
      <c r="AD48" s="12">
        <v>6712115</v>
      </c>
      <c r="AE48" s="12">
        <v>7299026</v>
      </c>
      <c r="AF48" s="12">
        <v>7700891</v>
      </c>
      <c r="AG48" s="12">
        <v>7866069</v>
      </c>
      <c r="AH48" s="12">
        <v>9987957</v>
      </c>
      <c r="AI48" s="13">
        <v>9.6864877970340268E-2</v>
      </c>
      <c r="AJ48" s="13">
        <v>0.26975201971912527</v>
      </c>
    </row>
    <row r="49" spans="1:36" ht="10.5" customHeight="1" x14ac:dyDescent="0.2">
      <c r="A49" s="11"/>
      <c r="B49" s="19" t="s">
        <v>72</v>
      </c>
      <c r="C49" s="14"/>
      <c r="D49" s="19"/>
      <c r="E49" s="14"/>
      <c r="F49" s="2"/>
      <c r="G49" s="12">
        <v>5927846</v>
      </c>
      <c r="H49" s="12">
        <v>7264363</v>
      </c>
      <c r="I49" s="12">
        <v>5201311</v>
      </c>
      <c r="J49" s="12">
        <v>4007345</v>
      </c>
      <c r="K49" s="12">
        <f t="shared" si="12"/>
        <v>3740563</v>
      </c>
      <c r="L49" s="12">
        <f t="shared" si="12"/>
        <v>2625738</v>
      </c>
      <c r="M49" s="12">
        <f t="shared" si="12"/>
        <v>4662036</v>
      </c>
      <c r="N49" s="12">
        <f t="shared" si="12"/>
        <v>4491946</v>
      </c>
      <c r="O49" s="12">
        <f t="shared" si="12"/>
        <v>7173820</v>
      </c>
      <c r="P49" s="12">
        <f t="shared" si="12"/>
        <v>7510979</v>
      </c>
      <c r="Q49" s="12">
        <f t="shared" si="12"/>
        <v>7445554</v>
      </c>
      <c r="R49" s="12">
        <f t="shared" si="12"/>
        <v>9216780</v>
      </c>
      <c r="S49" s="12">
        <f t="shared" si="12"/>
        <v>9987273</v>
      </c>
      <c r="T49" s="12">
        <f t="shared" si="12"/>
        <v>14671688</v>
      </c>
      <c r="U49" s="12">
        <f t="shared" si="12"/>
        <v>16017026</v>
      </c>
      <c r="V49" s="12">
        <f t="shared" si="12"/>
        <v>19711661</v>
      </c>
      <c r="W49" s="12">
        <f t="shared" si="12"/>
        <v>24728090</v>
      </c>
      <c r="X49" s="12">
        <f t="shared" si="12"/>
        <v>46950097</v>
      </c>
      <c r="Y49" s="12">
        <f t="shared" si="12"/>
        <v>26456324</v>
      </c>
      <c r="Z49" s="12">
        <f t="shared" si="12"/>
        <v>27661393</v>
      </c>
      <c r="AA49" s="12">
        <f t="shared" si="12"/>
        <v>27984466</v>
      </c>
      <c r="AB49" s="12">
        <v>27377288</v>
      </c>
      <c r="AC49" s="12">
        <v>27145994</v>
      </c>
      <c r="AD49" s="12">
        <v>28329768</v>
      </c>
      <c r="AE49" s="12">
        <v>32461404</v>
      </c>
      <c r="AF49" s="12">
        <v>29221534</v>
      </c>
      <c r="AG49" s="12">
        <v>31985084</v>
      </c>
      <c r="AH49" s="12">
        <v>29847868</v>
      </c>
      <c r="AI49" s="13">
        <v>1.4504120103727924E-2</v>
      </c>
      <c r="AJ49" s="13">
        <v>-6.6819146074463959E-2</v>
      </c>
    </row>
    <row r="50" spans="1:36" ht="10.5" customHeight="1" x14ac:dyDescent="0.2">
      <c r="A50" s="11"/>
      <c r="B50" s="19" t="s">
        <v>73</v>
      </c>
      <c r="C50" s="14"/>
      <c r="D50" s="19"/>
      <c r="E50" s="14"/>
      <c r="F50" s="2"/>
      <c r="G50" s="12">
        <v>2344140</v>
      </c>
      <c r="H50" s="12">
        <v>297172</v>
      </c>
      <c r="I50" s="12">
        <v>1013591</v>
      </c>
      <c r="J50" s="12">
        <v>1266595</v>
      </c>
      <c r="K50" s="12">
        <f t="shared" si="12"/>
        <v>2444555</v>
      </c>
      <c r="L50" s="12">
        <f t="shared" si="12"/>
        <v>4016445</v>
      </c>
      <c r="M50" s="12">
        <f t="shared" si="12"/>
        <v>19310209</v>
      </c>
      <c r="N50" s="12">
        <f t="shared" si="12"/>
        <v>65302513</v>
      </c>
      <c r="O50" s="12">
        <f t="shared" si="12"/>
        <v>36679031</v>
      </c>
      <c r="P50" s="12">
        <f t="shared" si="12"/>
        <v>20467818</v>
      </c>
      <c r="Q50" s="12">
        <f t="shared" si="12"/>
        <v>10833827</v>
      </c>
      <c r="R50" s="12">
        <f t="shared" si="12"/>
        <v>10425589</v>
      </c>
      <c r="S50" s="12">
        <f t="shared" si="12"/>
        <v>8106920</v>
      </c>
      <c r="T50" s="12">
        <f t="shared" si="12"/>
        <v>7567665</v>
      </c>
      <c r="U50" s="12">
        <f t="shared" si="12"/>
        <v>13312001</v>
      </c>
      <c r="V50" s="12">
        <f t="shared" si="12"/>
        <v>32193221</v>
      </c>
      <c r="W50" s="12">
        <f t="shared" si="12"/>
        <v>38748041</v>
      </c>
      <c r="X50" s="12">
        <f t="shared" si="12"/>
        <v>14370911</v>
      </c>
      <c r="Y50" s="12">
        <f t="shared" si="12"/>
        <v>17045907</v>
      </c>
      <c r="Z50" s="12">
        <f t="shared" si="12"/>
        <v>36226847</v>
      </c>
      <c r="AA50" s="12">
        <f t="shared" si="12"/>
        <v>10107111</v>
      </c>
      <c r="AB50" s="12">
        <v>13039745</v>
      </c>
      <c r="AC50" s="12">
        <v>12200084</v>
      </c>
      <c r="AD50" s="12">
        <v>12693280</v>
      </c>
      <c r="AE50" s="12">
        <v>15449558</v>
      </c>
      <c r="AF50" s="12">
        <v>19807176</v>
      </c>
      <c r="AG50" s="12">
        <v>67128777</v>
      </c>
      <c r="AH50" s="12">
        <v>49023584</v>
      </c>
      <c r="AI50" s="13">
        <v>0.24696996577696084</v>
      </c>
      <c r="AJ50" s="13">
        <v>-0.26970836963110473</v>
      </c>
    </row>
    <row r="51" spans="1:36" ht="10.5" customHeight="1" x14ac:dyDescent="0.2">
      <c r="A51" s="11"/>
      <c r="B51" s="19" t="s">
        <v>74</v>
      </c>
      <c r="C51" s="14"/>
      <c r="D51" s="19"/>
      <c r="E51" s="14"/>
      <c r="F51" s="2"/>
      <c r="G51" s="12">
        <v>488198</v>
      </c>
      <c r="H51" s="12">
        <v>579890</v>
      </c>
      <c r="I51" s="12">
        <v>1622582</v>
      </c>
      <c r="J51" s="12">
        <v>1347596</v>
      </c>
      <c r="K51" s="12">
        <f t="shared" si="12"/>
        <v>1212787</v>
      </c>
      <c r="L51" s="12">
        <f t="shared" si="12"/>
        <v>1328218</v>
      </c>
      <c r="M51" s="12">
        <f t="shared" si="12"/>
        <v>1509566</v>
      </c>
      <c r="N51" s="12">
        <f t="shared" si="12"/>
        <v>3064937</v>
      </c>
      <c r="O51" s="12">
        <f t="shared" si="12"/>
        <v>2007063</v>
      </c>
      <c r="P51" s="12">
        <f t="shared" si="12"/>
        <v>2299036</v>
      </c>
      <c r="Q51" s="12">
        <f t="shared" si="12"/>
        <v>2268403</v>
      </c>
      <c r="R51" s="12">
        <f t="shared" si="12"/>
        <v>2290946</v>
      </c>
      <c r="S51" s="12">
        <f t="shared" si="12"/>
        <v>3313074</v>
      </c>
      <c r="T51" s="12">
        <f t="shared" si="12"/>
        <v>767588</v>
      </c>
      <c r="U51" s="12">
        <f t="shared" si="12"/>
        <v>338832</v>
      </c>
      <c r="V51" s="12">
        <f t="shared" si="12"/>
        <v>375506</v>
      </c>
      <c r="W51" s="12">
        <f t="shared" si="12"/>
        <v>963174</v>
      </c>
      <c r="X51" s="12">
        <f t="shared" si="12"/>
        <v>168660</v>
      </c>
      <c r="Y51" s="12">
        <f t="shared" si="12"/>
        <v>127879</v>
      </c>
      <c r="Z51" s="12">
        <f t="shared" si="12"/>
        <v>319575</v>
      </c>
      <c r="AA51" s="12">
        <f t="shared" si="12"/>
        <v>1469007</v>
      </c>
      <c r="AB51" s="12">
        <v>1681590</v>
      </c>
      <c r="AC51" s="12">
        <v>1785805</v>
      </c>
      <c r="AD51" s="12">
        <v>1855925</v>
      </c>
      <c r="AE51" s="12">
        <v>2762942</v>
      </c>
      <c r="AF51" s="12">
        <v>2704538</v>
      </c>
      <c r="AG51" s="12">
        <v>3142771</v>
      </c>
      <c r="AH51" s="12">
        <v>4697245</v>
      </c>
      <c r="AI51" s="13">
        <v>0.18673526887212666</v>
      </c>
      <c r="AJ51" s="13">
        <v>0.49461892069132624</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10524840</v>
      </c>
      <c r="S52" s="12">
        <f t="shared" si="13"/>
        <v>15813154.5</v>
      </c>
      <c r="T52" s="12">
        <f t="shared" si="13"/>
        <v>21101469</v>
      </c>
      <c r="U52" s="12">
        <f t="shared" si="13"/>
        <v>23806857.77</v>
      </c>
      <c r="V52" s="12">
        <f t="shared" si="13"/>
        <v>26512246.539999999</v>
      </c>
      <c r="W52" s="12">
        <f t="shared" si="13"/>
        <v>25416411.77</v>
      </c>
      <c r="X52" s="12">
        <f t="shared" si="13"/>
        <v>24320577</v>
      </c>
      <c r="Y52" s="12">
        <f t="shared" si="13"/>
        <v>24078256</v>
      </c>
      <c r="Z52" s="12">
        <f t="shared" si="13"/>
        <v>23835935</v>
      </c>
      <c r="AA52" s="12">
        <f t="shared" si="13"/>
        <v>25117704.609999999</v>
      </c>
      <c r="AB52" s="12">
        <v>26399474.219999999</v>
      </c>
      <c r="AC52" s="12">
        <v>27819097.313248679</v>
      </c>
      <c r="AD52" s="12">
        <v>27644700</v>
      </c>
      <c r="AE52" s="12">
        <v>28296680.65752171</v>
      </c>
      <c r="AF52" s="12">
        <v>27363455</v>
      </c>
      <c r="AG52" s="12">
        <v>27223907.299829982</v>
      </c>
      <c r="AH52" s="12">
        <v>28473437</v>
      </c>
      <c r="AI52" s="13">
        <v>1.268435987912464E-2</v>
      </c>
      <c r="AJ52" s="13">
        <v>4.589824988780436E-2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249</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57059500</v>
      </c>
      <c r="H62" s="5">
        <v>63868638</v>
      </c>
      <c r="I62" s="5">
        <v>67743384</v>
      </c>
      <c r="J62" s="5">
        <v>69704935</v>
      </c>
      <c r="K62" s="5">
        <f>SUM(K64,K79,K91,K93)</f>
        <v>72644952</v>
      </c>
      <c r="L62" s="5">
        <f>SUM(L64,L79,L91,L93)</f>
        <v>124295155</v>
      </c>
      <c r="M62" s="5">
        <f>SUM(M64,M79,M91,M93)</f>
        <v>81033723</v>
      </c>
      <c r="N62" s="5">
        <f>SUM(N64,N79,N91,N93)</f>
        <v>143405053</v>
      </c>
      <c r="O62" s="39">
        <v>94040908</v>
      </c>
      <c r="P62" s="39">
        <v>105149864</v>
      </c>
      <c r="Q62" s="39">
        <v>90425332</v>
      </c>
      <c r="R62" s="39">
        <v>93843904</v>
      </c>
      <c r="S62" s="39">
        <v>179185804</v>
      </c>
      <c r="T62" s="39">
        <v>105252810</v>
      </c>
      <c r="U62" s="8">
        <v>128029735</v>
      </c>
      <c r="V62" s="8">
        <f>SUM(V64,V79,V91,V93)</f>
        <v>126441885</v>
      </c>
      <c r="W62" s="8">
        <f>W64+W79+W91+W93</f>
        <v>122028259</v>
      </c>
      <c r="X62" s="8">
        <f>SUM(X64,X79,X91,X93)</f>
        <v>113355872</v>
      </c>
      <c r="Y62" s="8">
        <f>SUM(Y64+Y79+Y91+Y93)</f>
        <v>136457677.04641086</v>
      </c>
      <c r="Z62" s="8">
        <f>SUM(Z64+Z79+Z91+Z93)</f>
        <v>183581291.6599099</v>
      </c>
      <c r="AA62" s="8">
        <f>SUM(AA64+AA79+AA91+AA93)</f>
        <v>123571977</v>
      </c>
      <c r="AB62" s="39">
        <v>123525390</v>
      </c>
      <c r="AC62" s="39">
        <v>125865974</v>
      </c>
      <c r="AD62" s="39">
        <v>129534031</v>
      </c>
      <c r="AE62" s="39">
        <v>141475893</v>
      </c>
      <c r="AF62" s="39">
        <v>130071740</v>
      </c>
      <c r="AG62" s="39">
        <v>186029820</v>
      </c>
      <c r="AH62" s="39">
        <v>259494784</v>
      </c>
      <c r="AI62" s="10">
        <v>0.13169326985485874</v>
      </c>
      <c r="AJ62" s="10">
        <v>0.39490961180309697</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29883687</v>
      </c>
      <c r="H64" s="12">
        <v>35073920</v>
      </c>
      <c r="I64" s="12">
        <v>37591160</v>
      </c>
      <c r="J64" s="12">
        <v>34229362</v>
      </c>
      <c r="K64" s="12">
        <f>SUM(K65,K69:K73)</f>
        <v>34786858</v>
      </c>
      <c r="L64" s="12">
        <f>SUM(L65,L69:L73)</f>
        <v>85189442</v>
      </c>
      <c r="M64" s="12">
        <f>SUM(M65,M69:M73)</f>
        <v>39643479</v>
      </c>
      <c r="N64" s="12">
        <f>SUM(N65,N69:N73)</f>
        <v>99437037</v>
      </c>
      <c r="O64" s="41">
        <v>47902946</v>
      </c>
      <c r="P64" s="41">
        <v>44736131</v>
      </c>
      <c r="Q64" s="41">
        <v>45277112</v>
      </c>
      <c r="R64" s="41">
        <v>46161936</v>
      </c>
      <c r="S64" s="41">
        <v>130563453</v>
      </c>
      <c r="T64" s="41">
        <v>54975346</v>
      </c>
      <c r="U64" s="11">
        <v>78026934</v>
      </c>
      <c r="V64" s="11">
        <v>64136744</v>
      </c>
      <c r="W64" s="11">
        <v>68198092</v>
      </c>
      <c r="X64" s="11">
        <v>61981529</v>
      </c>
      <c r="Y64" s="11">
        <v>83401304</v>
      </c>
      <c r="Z64" s="11">
        <v>130929106</v>
      </c>
      <c r="AA64" s="11">
        <v>66725044</v>
      </c>
      <c r="AB64" s="41">
        <v>65602437</v>
      </c>
      <c r="AC64" s="41">
        <v>67112797</v>
      </c>
      <c r="AD64" s="41">
        <v>70197798</v>
      </c>
      <c r="AE64" s="41">
        <v>79339723</v>
      </c>
      <c r="AF64" s="41">
        <v>67765332</v>
      </c>
      <c r="AG64" s="39">
        <v>123595262</v>
      </c>
      <c r="AH64" s="41">
        <v>194724161</v>
      </c>
      <c r="AI64" s="13">
        <v>0.19880895401925991</v>
      </c>
      <c r="AJ64" s="13">
        <v>0.5754985899054933</v>
      </c>
    </row>
    <row r="65" spans="1:36" ht="10.5" customHeight="1" x14ac:dyDescent="0.2">
      <c r="A65" s="11"/>
      <c r="B65" s="11"/>
      <c r="C65" s="11" t="s">
        <v>36</v>
      </c>
      <c r="D65" s="11"/>
      <c r="E65" s="11"/>
      <c r="F65" s="2"/>
      <c r="G65" s="12">
        <v>26705729</v>
      </c>
      <c r="H65" s="12">
        <v>30734043</v>
      </c>
      <c r="I65" s="12">
        <v>32105774</v>
      </c>
      <c r="J65" s="12">
        <v>29653809</v>
      </c>
      <c r="K65" s="12">
        <f>SUM(K66:K68)</f>
        <v>29802547</v>
      </c>
      <c r="L65" s="12">
        <f>SUM(L66:L68)</f>
        <v>30832437</v>
      </c>
      <c r="M65" s="12">
        <f>SUM(M66:M68)</f>
        <v>32321404</v>
      </c>
      <c r="N65" s="12">
        <f>SUM(N66:N68)</f>
        <v>33723361</v>
      </c>
      <c r="O65" s="41">
        <v>41495137</v>
      </c>
      <c r="P65" s="41">
        <v>40687802</v>
      </c>
      <c r="Q65" s="41">
        <v>39670354</v>
      </c>
      <c r="R65" s="41">
        <v>41261213</v>
      </c>
      <c r="S65" s="41">
        <v>42743605</v>
      </c>
      <c r="T65" s="41">
        <v>44625081</v>
      </c>
      <c r="U65" s="11">
        <v>54679060</v>
      </c>
      <c r="V65" s="11">
        <v>50209885</v>
      </c>
      <c r="W65" s="11">
        <v>53388952</v>
      </c>
      <c r="X65" s="11">
        <v>55601998</v>
      </c>
      <c r="Y65" s="11">
        <v>55559342</v>
      </c>
      <c r="Z65" s="11">
        <v>55763848</v>
      </c>
      <c r="AA65" s="11">
        <v>56405468</v>
      </c>
      <c r="AB65" s="41">
        <v>57020296</v>
      </c>
      <c r="AC65" s="41">
        <v>57443828</v>
      </c>
      <c r="AD65" s="41">
        <v>57118667</v>
      </c>
      <c r="AE65" s="41">
        <v>57453532</v>
      </c>
      <c r="AF65" s="41">
        <v>57656855</v>
      </c>
      <c r="AG65" s="41">
        <v>59162111</v>
      </c>
      <c r="AH65" s="41">
        <v>62030841</v>
      </c>
      <c r="AI65" s="13">
        <v>1.4136390685266509E-2</v>
      </c>
      <c r="AJ65" s="13">
        <v>4.8489311005146522E-2</v>
      </c>
    </row>
    <row r="66" spans="1:36" ht="10.5" customHeight="1" x14ac:dyDescent="0.2">
      <c r="A66" s="11"/>
      <c r="B66" s="11"/>
      <c r="C66" s="11"/>
      <c r="D66" s="11" t="s">
        <v>37</v>
      </c>
      <c r="E66" s="11"/>
      <c r="F66" s="2"/>
      <c r="G66" s="12">
        <v>26705729</v>
      </c>
      <c r="H66" s="12">
        <v>30734043</v>
      </c>
      <c r="I66" s="12">
        <v>32105774</v>
      </c>
      <c r="J66" s="12">
        <v>29653809</v>
      </c>
      <c r="K66" s="12">
        <v>29802547</v>
      </c>
      <c r="L66" s="12">
        <v>30832437</v>
      </c>
      <c r="M66" s="12">
        <v>32197414</v>
      </c>
      <c r="N66" s="12">
        <v>33605723</v>
      </c>
      <c r="O66" s="41">
        <v>41367616</v>
      </c>
      <c r="P66" s="41">
        <v>40538540</v>
      </c>
      <c r="Q66" s="41">
        <v>39513776</v>
      </c>
      <c r="R66" s="41">
        <v>41129546</v>
      </c>
      <c r="S66" s="41">
        <v>42609284</v>
      </c>
      <c r="T66" s="41">
        <v>44477248</v>
      </c>
      <c r="U66" s="11">
        <v>54511854</v>
      </c>
      <c r="V66" s="11">
        <v>50018027</v>
      </c>
      <c r="W66" s="11">
        <v>53195834</v>
      </c>
      <c r="X66" s="11">
        <v>55432984</v>
      </c>
      <c r="Y66" s="11">
        <v>55412622</v>
      </c>
      <c r="Z66" s="11">
        <v>55630017</v>
      </c>
      <c r="AA66" s="11">
        <v>56224756</v>
      </c>
      <c r="AB66" s="41">
        <v>56867050</v>
      </c>
      <c r="AC66" s="41">
        <v>57275553</v>
      </c>
      <c r="AD66" s="41">
        <v>56851283</v>
      </c>
      <c r="AE66" s="41">
        <v>57148475</v>
      </c>
      <c r="AF66" s="41">
        <v>57340193</v>
      </c>
      <c r="AG66" s="41">
        <v>58756959</v>
      </c>
      <c r="AH66" s="41">
        <v>61855145</v>
      </c>
      <c r="AI66" s="13">
        <v>1.4111843981049699E-2</v>
      </c>
      <c r="AJ66" s="13">
        <v>5.2728835064455942E-2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123990</v>
      </c>
      <c r="N68" s="12">
        <v>117638</v>
      </c>
      <c r="O68" s="41">
        <v>127521</v>
      </c>
      <c r="P68" s="41">
        <v>149262</v>
      </c>
      <c r="Q68" s="41">
        <v>156578</v>
      </c>
      <c r="R68" s="41">
        <v>131667</v>
      </c>
      <c r="S68" s="41">
        <v>134321</v>
      </c>
      <c r="T68" s="41">
        <v>147833</v>
      </c>
      <c r="U68" s="11">
        <v>167206</v>
      </c>
      <c r="V68" s="11">
        <v>191858</v>
      </c>
      <c r="W68" s="11">
        <v>193118</v>
      </c>
      <c r="X68" s="11">
        <v>169014</v>
      </c>
      <c r="Y68" s="11">
        <v>146720</v>
      </c>
      <c r="Z68" s="11">
        <v>133831</v>
      </c>
      <c r="AA68" s="11">
        <v>180712</v>
      </c>
      <c r="AB68" s="41">
        <v>153246</v>
      </c>
      <c r="AC68" s="41">
        <v>168275</v>
      </c>
      <c r="AD68" s="41">
        <v>267384</v>
      </c>
      <c r="AE68" s="41">
        <v>305057</v>
      </c>
      <c r="AF68" s="41">
        <v>316662</v>
      </c>
      <c r="AG68" s="41">
        <v>405152</v>
      </c>
      <c r="AH68" s="41">
        <v>175696</v>
      </c>
      <c r="AI68" s="13">
        <v>2.3046689712072022E-2</v>
      </c>
      <c r="AJ68" s="13">
        <v>-0.56634547034199512</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3177958</v>
      </c>
      <c r="H73" s="12">
        <v>4339877</v>
      </c>
      <c r="I73" s="12">
        <v>5485386</v>
      </c>
      <c r="J73" s="12">
        <v>4575553</v>
      </c>
      <c r="K73" s="12">
        <f>SUM(K74:K77)</f>
        <v>4984311</v>
      </c>
      <c r="L73" s="12">
        <f>SUM(L74:L77)</f>
        <v>54357005</v>
      </c>
      <c r="M73" s="12">
        <f>SUM(M74:M77)</f>
        <v>7322075</v>
      </c>
      <c r="N73" s="12">
        <f>SUM(N74:N77)</f>
        <v>65713676</v>
      </c>
      <c r="O73" s="41">
        <v>6407809</v>
      </c>
      <c r="P73" s="41">
        <v>4048329</v>
      </c>
      <c r="Q73" s="41">
        <v>5606758</v>
      </c>
      <c r="R73" s="41">
        <v>4900723</v>
      </c>
      <c r="S73" s="41">
        <v>87819848</v>
      </c>
      <c r="T73" s="41">
        <v>10350265</v>
      </c>
      <c r="U73" s="11">
        <v>23347874</v>
      </c>
      <c r="V73" s="11">
        <v>13926859</v>
      </c>
      <c r="W73" s="11">
        <v>14809140</v>
      </c>
      <c r="X73" s="11">
        <v>6379531</v>
      </c>
      <c r="Y73" s="11">
        <v>27841962</v>
      </c>
      <c r="Z73" s="11">
        <v>75165258</v>
      </c>
      <c r="AA73" s="11">
        <v>10319576</v>
      </c>
      <c r="AB73" s="41">
        <v>8582141</v>
      </c>
      <c r="AC73" s="41">
        <v>9668969</v>
      </c>
      <c r="AD73" s="41">
        <v>13079131</v>
      </c>
      <c r="AE73" s="41">
        <v>21886191</v>
      </c>
      <c r="AF73" s="41">
        <v>10108477</v>
      </c>
      <c r="AG73" s="41">
        <v>64433151</v>
      </c>
      <c r="AH73" s="41">
        <v>132693320</v>
      </c>
      <c r="AI73" s="13">
        <v>0.57837030805817502</v>
      </c>
      <c r="AJ73" s="13">
        <v>1.0593951706630023</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2442361</v>
      </c>
      <c r="H75" s="12">
        <v>2835827</v>
      </c>
      <c r="I75" s="12">
        <v>3289248</v>
      </c>
      <c r="J75" s="12">
        <v>3551975</v>
      </c>
      <c r="K75" s="12">
        <v>3303338</v>
      </c>
      <c r="L75" s="12">
        <v>3687794</v>
      </c>
      <c r="M75" s="12">
        <v>5836847</v>
      </c>
      <c r="N75" s="12">
        <v>5009250</v>
      </c>
      <c r="O75" s="41">
        <v>5321079</v>
      </c>
      <c r="P75" s="41">
        <v>2971570</v>
      </c>
      <c r="Q75" s="41">
        <v>2569094</v>
      </c>
      <c r="R75" s="41">
        <v>2374318</v>
      </c>
      <c r="S75" s="41">
        <v>2492725</v>
      </c>
      <c r="T75" s="41">
        <v>3060428</v>
      </c>
      <c r="U75" s="11">
        <v>3808445</v>
      </c>
      <c r="V75" s="11">
        <v>3452318</v>
      </c>
      <c r="W75" s="11">
        <v>2700967</v>
      </c>
      <c r="X75" s="11">
        <v>2256745</v>
      </c>
      <c r="Y75" s="11">
        <v>2295108</v>
      </c>
      <c r="Z75" s="11">
        <v>2289831</v>
      </c>
      <c r="AA75" s="11">
        <v>2249708</v>
      </c>
      <c r="AB75" s="41">
        <v>2163771</v>
      </c>
      <c r="AC75" s="41">
        <v>1940091</v>
      </c>
      <c r="AD75" s="41">
        <v>2129971</v>
      </c>
      <c r="AE75" s="41">
        <v>2038197</v>
      </c>
      <c r="AF75" s="41">
        <v>1934029</v>
      </c>
      <c r="AG75" s="41">
        <v>2112153</v>
      </c>
      <c r="AH75" s="41">
        <v>1697851</v>
      </c>
      <c r="AI75" s="13">
        <v>-3.9609077542517523E-2</v>
      </c>
      <c r="AJ75" s="13">
        <v>-0.19615150985747717</v>
      </c>
    </row>
    <row r="76" spans="1:36" ht="10.5" customHeight="1" x14ac:dyDescent="0.2">
      <c r="A76" s="11"/>
      <c r="B76" s="14"/>
      <c r="C76" s="11"/>
      <c r="D76" s="15" t="s">
        <v>47</v>
      </c>
      <c r="E76" s="11"/>
      <c r="F76" s="2"/>
      <c r="G76" s="12">
        <v>424412</v>
      </c>
      <c r="H76" s="12">
        <v>1014990</v>
      </c>
      <c r="I76" s="12">
        <v>463269</v>
      </c>
      <c r="J76" s="12">
        <v>446998</v>
      </c>
      <c r="K76" s="12">
        <v>1023292</v>
      </c>
      <c r="L76" s="12">
        <v>50112857</v>
      </c>
      <c r="M76" s="12">
        <v>824065</v>
      </c>
      <c r="N76" s="12">
        <v>59937701</v>
      </c>
      <c r="O76" s="41">
        <v>368341</v>
      </c>
      <c r="P76" s="41">
        <v>0</v>
      </c>
      <c r="Q76" s="41">
        <v>0</v>
      </c>
      <c r="R76" s="41">
        <v>0</v>
      </c>
      <c r="S76" s="41">
        <v>83087927</v>
      </c>
      <c r="T76" s="41">
        <v>3595094</v>
      </c>
      <c r="U76" s="11">
        <v>17311662</v>
      </c>
      <c r="V76" s="11">
        <v>8417534</v>
      </c>
      <c r="W76" s="11">
        <v>8723060</v>
      </c>
      <c r="X76" s="11">
        <v>2119182</v>
      </c>
      <c r="Y76" s="11">
        <v>23603564</v>
      </c>
      <c r="Z76" s="11">
        <v>67846605</v>
      </c>
      <c r="AA76" s="11">
        <v>6007234</v>
      </c>
      <c r="AB76" s="41">
        <v>4485818</v>
      </c>
      <c r="AC76" s="41">
        <v>4787397</v>
      </c>
      <c r="AD76" s="41">
        <v>4472921</v>
      </c>
      <c r="AE76" s="41">
        <v>10201121</v>
      </c>
      <c r="AF76" s="41">
        <v>5974200</v>
      </c>
      <c r="AG76" s="41">
        <v>59986478</v>
      </c>
      <c r="AH76" s="41">
        <v>129282034</v>
      </c>
      <c r="AI76" s="13">
        <v>0.75098632576717228</v>
      </c>
      <c r="AJ76" s="13">
        <v>1.1551862738132417</v>
      </c>
    </row>
    <row r="77" spans="1:36" ht="10.5" customHeight="1" x14ac:dyDescent="0.2">
      <c r="A77" s="11"/>
      <c r="B77" s="11"/>
      <c r="C77" s="11"/>
      <c r="D77" s="11" t="s">
        <v>48</v>
      </c>
      <c r="E77" s="11"/>
      <c r="F77" s="2"/>
      <c r="G77" s="12">
        <v>311185</v>
      </c>
      <c r="H77" s="12">
        <v>489060</v>
      </c>
      <c r="I77" s="12">
        <v>1732869</v>
      </c>
      <c r="J77" s="12">
        <v>576580</v>
      </c>
      <c r="K77" s="12">
        <v>657681</v>
      </c>
      <c r="L77" s="12">
        <v>556354</v>
      </c>
      <c r="M77" s="12">
        <v>661163</v>
      </c>
      <c r="N77" s="12">
        <v>766725</v>
      </c>
      <c r="O77" s="41">
        <v>718389</v>
      </c>
      <c r="P77" s="41">
        <v>1076759</v>
      </c>
      <c r="Q77" s="41">
        <v>3037664</v>
      </c>
      <c r="R77" s="41">
        <v>2526405</v>
      </c>
      <c r="S77" s="41">
        <v>2239196</v>
      </c>
      <c r="T77" s="41">
        <v>3694743</v>
      </c>
      <c r="U77" s="11">
        <v>2227767</v>
      </c>
      <c r="V77" s="11">
        <v>2057007</v>
      </c>
      <c r="W77" s="11">
        <v>3385113</v>
      </c>
      <c r="X77" s="11">
        <v>2003604</v>
      </c>
      <c r="Y77" s="11">
        <v>1943290</v>
      </c>
      <c r="Z77" s="11">
        <v>5028822</v>
      </c>
      <c r="AA77" s="11">
        <v>2062634</v>
      </c>
      <c r="AB77" s="41">
        <v>1932552</v>
      </c>
      <c r="AC77" s="41">
        <v>2941481</v>
      </c>
      <c r="AD77" s="41">
        <v>6476239</v>
      </c>
      <c r="AE77" s="41">
        <v>9646873</v>
      </c>
      <c r="AF77" s="41">
        <v>2200248</v>
      </c>
      <c r="AG77" s="41">
        <v>2334520</v>
      </c>
      <c r="AH77" s="41">
        <v>1713435</v>
      </c>
      <c r="AI77" s="13">
        <v>-1.9857079087122975E-2</v>
      </c>
      <c r="AJ77" s="13">
        <v>-0.2660439833456128</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21528693</v>
      </c>
      <c r="H79" s="12">
        <v>23092200</v>
      </c>
      <c r="I79" s="12">
        <v>24263994</v>
      </c>
      <c r="J79" s="12">
        <v>29459784</v>
      </c>
      <c r="K79" s="12">
        <f>SUM(K80:K89)</f>
        <v>31356423</v>
      </c>
      <c r="L79" s="12">
        <f>SUM(L80:L89)</f>
        <v>32621134</v>
      </c>
      <c r="M79" s="12">
        <f>SUM(M80:M89)</f>
        <v>34312728</v>
      </c>
      <c r="N79" s="12">
        <f>SUM(N80:N89)</f>
        <v>36849384</v>
      </c>
      <c r="O79" s="41">
        <v>38592280</v>
      </c>
      <c r="P79" s="41">
        <v>51783160</v>
      </c>
      <c r="Q79" s="41">
        <v>35207939</v>
      </c>
      <c r="R79" s="41">
        <v>36442390</v>
      </c>
      <c r="S79" s="41">
        <v>37048452</v>
      </c>
      <c r="T79" s="41">
        <v>38927929</v>
      </c>
      <c r="U79" s="11">
        <v>38558544</v>
      </c>
      <c r="V79" s="11">
        <f>SUM(V80:V89)</f>
        <v>50382581</v>
      </c>
      <c r="W79" s="11">
        <f>SUM(W80:W89)</f>
        <v>41895641</v>
      </c>
      <c r="X79" s="11">
        <f>SUM(X80:X89)</f>
        <v>35656256</v>
      </c>
      <c r="Y79" s="11">
        <f>SUM(Y80:Y89)</f>
        <v>34850460.046410844</v>
      </c>
      <c r="Z79" s="11">
        <f>SUM(Z80:Z89)</f>
        <v>38885999.659909904</v>
      </c>
      <c r="AA79" s="11">
        <v>44560976</v>
      </c>
      <c r="AB79" s="41">
        <v>45506652</v>
      </c>
      <c r="AC79" s="41">
        <v>46487942</v>
      </c>
      <c r="AD79" s="41">
        <v>47155128</v>
      </c>
      <c r="AE79" s="41">
        <v>49217437</v>
      </c>
      <c r="AF79" s="41">
        <v>49836859</v>
      </c>
      <c r="AG79" s="41">
        <v>49932177</v>
      </c>
      <c r="AH79" s="41">
        <v>52254067</v>
      </c>
      <c r="AI79" s="13">
        <v>2.3310747673950472E-2</v>
      </c>
      <c r="AJ79" s="13">
        <v>4.6500876579044413E-2</v>
      </c>
    </row>
    <row r="80" spans="1:36" ht="10.5" customHeight="1" x14ac:dyDescent="0.2">
      <c r="A80" s="11"/>
      <c r="B80" s="11"/>
      <c r="C80" s="11" t="s">
        <v>50</v>
      </c>
      <c r="D80" s="11"/>
      <c r="E80" s="11"/>
      <c r="F80" s="2"/>
      <c r="G80" s="12">
        <v>0</v>
      </c>
      <c r="H80" s="12">
        <v>0</v>
      </c>
      <c r="I80" s="12">
        <v>0</v>
      </c>
      <c r="J80" s="12">
        <v>3671214</v>
      </c>
      <c r="K80" s="12">
        <v>3914987</v>
      </c>
      <c r="L80" s="12">
        <v>4308358</v>
      </c>
      <c r="M80" s="12">
        <v>4615362</v>
      </c>
      <c r="N80" s="12">
        <v>4615362</v>
      </c>
      <c r="O80" s="41">
        <v>4615362</v>
      </c>
      <c r="P80" s="41">
        <v>4615361</v>
      </c>
      <c r="Q80" s="41">
        <v>4615362</v>
      </c>
      <c r="R80" s="41">
        <v>4615362</v>
      </c>
      <c r="S80" s="41">
        <v>4615362</v>
      </c>
      <c r="T80" s="41">
        <v>4615362</v>
      </c>
      <c r="U80" s="11">
        <v>4615361</v>
      </c>
      <c r="V80" s="11">
        <v>4615362</v>
      </c>
      <c r="W80" s="11">
        <v>4615362</v>
      </c>
      <c r="X80" s="11">
        <v>4615362</v>
      </c>
      <c r="Y80" s="11">
        <v>4615362</v>
      </c>
      <c r="Z80" s="11">
        <v>4615362</v>
      </c>
      <c r="AA80" s="11">
        <v>4615362</v>
      </c>
      <c r="AB80" s="41">
        <v>4615362</v>
      </c>
      <c r="AC80" s="41">
        <v>4615362</v>
      </c>
      <c r="AD80" s="41">
        <v>4615362</v>
      </c>
      <c r="AE80" s="41">
        <v>4615362</v>
      </c>
      <c r="AF80" s="41">
        <v>4615362</v>
      </c>
      <c r="AG80" s="41">
        <v>4615362</v>
      </c>
      <c r="AH80" s="41">
        <v>4615362</v>
      </c>
      <c r="AI80" s="13">
        <v>0</v>
      </c>
      <c r="AJ80" s="13">
        <v>0</v>
      </c>
    </row>
    <row r="81" spans="1:36" ht="10.5" customHeight="1" x14ac:dyDescent="0.2">
      <c r="A81" s="11"/>
      <c r="B81" s="11"/>
      <c r="C81" s="11" t="s">
        <v>51</v>
      </c>
      <c r="D81" s="11"/>
      <c r="E81" s="11"/>
      <c r="F81" s="2"/>
      <c r="G81" s="12">
        <v>0</v>
      </c>
      <c r="H81" s="12">
        <v>0</v>
      </c>
      <c r="I81" s="12">
        <v>0</v>
      </c>
      <c r="J81" s="12">
        <v>0</v>
      </c>
      <c r="K81" s="12">
        <v>129262</v>
      </c>
      <c r="L81" s="12">
        <v>530228</v>
      </c>
      <c r="M81" s="12">
        <v>536313</v>
      </c>
      <c r="N81" s="12">
        <v>581627</v>
      </c>
      <c r="O81" s="41">
        <v>1260052</v>
      </c>
      <c r="P81" s="41">
        <v>1204883</v>
      </c>
      <c r="Q81" s="41">
        <v>1239548</v>
      </c>
      <c r="R81" s="41">
        <v>1325629</v>
      </c>
      <c r="S81" s="41">
        <v>1379874</v>
      </c>
      <c r="T81" s="41">
        <v>1490319</v>
      </c>
      <c r="U81" s="11">
        <v>1198330</v>
      </c>
      <c r="V81" s="12">
        <v>1193245</v>
      </c>
      <c r="W81" s="11">
        <v>1224938</v>
      </c>
      <c r="X81" s="11">
        <v>1243115</v>
      </c>
      <c r="Y81" s="11">
        <v>1269618</v>
      </c>
      <c r="Z81" s="11">
        <v>1283177</v>
      </c>
      <c r="AA81" s="11">
        <v>1282328</v>
      </c>
      <c r="AB81" s="41">
        <v>1291739</v>
      </c>
      <c r="AC81" s="41">
        <v>1297871</v>
      </c>
      <c r="AD81" s="41">
        <v>1303998</v>
      </c>
      <c r="AE81" s="41">
        <v>1315859</v>
      </c>
      <c r="AF81" s="41">
        <v>1319747</v>
      </c>
      <c r="AG81" s="41">
        <v>1330394</v>
      </c>
      <c r="AH81" s="41">
        <v>1353253</v>
      </c>
      <c r="AI81" s="13">
        <v>7.7837959529776235E-3</v>
      </c>
      <c r="AJ81" s="13">
        <v>1.7182128001178597E-2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7874299</v>
      </c>
      <c r="W82" s="12">
        <v>8211667</v>
      </c>
      <c r="X82" s="12">
        <v>8676543</v>
      </c>
      <c r="Y82" s="12">
        <v>8792780.04641084</v>
      </c>
      <c r="Z82" s="12">
        <v>9045153.659909904</v>
      </c>
      <c r="AA82" s="12">
        <v>9419239</v>
      </c>
      <c r="AB82" s="41">
        <v>9695370</v>
      </c>
      <c r="AC82" s="41">
        <v>9930923</v>
      </c>
      <c r="AD82" s="41">
        <v>10200014</v>
      </c>
      <c r="AE82" s="41">
        <v>10311825</v>
      </c>
      <c r="AF82" s="41">
        <v>10538925</v>
      </c>
      <c r="AG82" s="41">
        <v>10861792</v>
      </c>
      <c r="AH82" s="41">
        <v>11220210</v>
      </c>
      <c r="AI82" s="13">
        <v>2.4643445564691557E-2</v>
      </c>
      <c r="AJ82" s="13">
        <v>3.2998054096414292E-2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0</v>
      </c>
      <c r="K84" s="12">
        <v>267627</v>
      </c>
      <c r="L84" s="12">
        <v>267627</v>
      </c>
      <c r="M84" s="12">
        <v>267627</v>
      </c>
      <c r="N84" s="12">
        <v>267627</v>
      </c>
      <c r="O84" s="41">
        <v>267627</v>
      </c>
      <c r="P84" s="41">
        <v>267627</v>
      </c>
      <c r="Q84" s="41">
        <v>267627</v>
      </c>
      <c r="R84" s="41">
        <v>267627</v>
      </c>
      <c r="S84" s="41">
        <v>267627</v>
      </c>
      <c r="T84" s="41">
        <v>267627</v>
      </c>
      <c r="U84" s="11">
        <v>267627</v>
      </c>
      <c r="V84" s="11">
        <v>267627</v>
      </c>
      <c r="W84" s="11">
        <v>267627</v>
      </c>
      <c r="X84" s="11">
        <v>267626</v>
      </c>
      <c r="Y84" s="11">
        <v>267627</v>
      </c>
      <c r="Z84" s="11">
        <v>267627</v>
      </c>
      <c r="AA84" s="11">
        <v>267627</v>
      </c>
      <c r="AB84" s="41">
        <v>267627</v>
      </c>
      <c r="AC84" s="41">
        <v>267627</v>
      </c>
      <c r="AD84" s="41">
        <v>267627</v>
      </c>
      <c r="AE84" s="41">
        <v>267627</v>
      </c>
      <c r="AF84" s="41">
        <v>267627</v>
      </c>
      <c r="AG84" s="41">
        <v>267627</v>
      </c>
      <c r="AH84" s="41">
        <v>267627</v>
      </c>
      <c r="AI84" s="13">
        <v>0</v>
      </c>
      <c r="AJ84" s="13">
        <v>0</v>
      </c>
    </row>
    <row r="85" spans="1:36" ht="10.5" customHeight="1" x14ac:dyDescent="0.2">
      <c r="A85" s="11"/>
      <c r="B85" s="14"/>
      <c r="C85" s="11" t="s">
        <v>55</v>
      </c>
      <c r="E85" s="11"/>
      <c r="F85" s="2"/>
      <c r="G85" s="12">
        <v>0</v>
      </c>
      <c r="H85" s="12">
        <v>0</v>
      </c>
      <c r="I85" s="12">
        <v>0</v>
      </c>
      <c r="J85" s="12">
        <v>0</v>
      </c>
      <c r="K85" s="12">
        <v>0</v>
      </c>
      <c r="L85" s="12">
        <v>421134</v>
      </c>
      <c r="M85" s="12">
        <v>907384</v>
      </c>
      <c r="N85" s="12">
        <v>1429202</v>
      </c>
      <c r="O85" s="41">
        <v>1319850</v>
      </c>
      <c r="P85" s="41">
        <v>1255360</v>
      </c>
      <c r="Q85" s="41">
        <v>1205835</v>
      </c>
      <c r="R85" s="41">
        <v>1056307</v>
      </c>
      <c r="S85" s="41">
        <v>1128206</v>
      </c>
      <c r="T85" s="41">
        <v>1128815</v>
      </c>
      <c r="U85" s="11">
        <v>858114</v>
      </c>
      <c r="V85" s="11">
        <v>892835</v>
      </c>
      <c r="W85" s="11">
        <v>937226</v>
      </c>
      <c r="X85" s="11">
        <v>1003487</v>
      </c>
      <c r="Y85" s="11">
        <v>1066494</v>
      </c>
      <c r="Z85" s="11">
        <v>1052497</v>
      </c>
      <c r="AA85" s="11">
        <v>1131158</v>
      </c>
      <c r="AB85" s="41">
        <v>1133502</v>
      </c>
      <c r="AC85" s="41">
        <v>1138721</v>
      </c>
      <c r="AD85" s="41">
        <v>1193927</v>
      </c>
      <c r="AE85" s="41">
        <v>1212295</v>
      </c>
      <c r="AF85" s="41">
        <v>1160845</v>
      </c>
      <c r="AG85" s="41">
        <v>1203610</v>
      </c>
      <c r="AH85" s="41">
        <v>1213252</v>
      </c>
      <c r="AI85" s="13">
        <v>1.1396518155958546E-2</v>
      </c>
      <c r="AJ85" s="13">
        <v>8.0109005408728739E-3</v>
      </c>
    </row>
    <row r="86" spans="1:36" ht="10.5" customHeight="1" x14ac:dyDescent="0.2">
      <c r="A86" s="11"/>
      <c r="B86" s="11"/>
      <c r="C86" s="11" t="s">
        <v>56</v>
      </c>
      <c r="D86" s="11"/>
      <c r="E86" s="11"/>
      <c r="F86" s="2"/>
      <c r="G86" s="12">
        <v>5968550</v>
      </c>
      <c r="H86" s="12">
        <v>5302232</v>
      </c>
      <c r="I86" s="12">
        <v>5548573</v>
      </c>
      <c r="J86" s="12">
        <v>5760007</v>
      </c>
      <c r="K86" s="12">
        <v>7041738</v>
      </c>
      <c r="L86" s="12">
        <v>6319658</v>
      </c>
      <c r="M86" s="12">
        <v>6149066</v>
      </c>
      <c r="N86" s="12">
        <v>7111958</v>
      </c>
      <c r="O86" s="41">
        <v>8158589</v>
      </c>
      <c r="P86" s="41">
        <v>22575752</v>
      </c>
      <c r="Q86" s="41">
        <v>8510020</v>
      </c>
      <c r="R86" s="41">
        <v>8845112</v>
      </c>
      <c r="S86" s="41">
        <v>8446876</v>
      </c>
      <c r="T86" s="41">
        <v>7554911</v>
      </c>
      <c r="U86" s="11">
        <v>7393971</v>
      </c>
      <c r="V86" s="11">
        <v>8359806</v>
      </c>
      <c r="W86" s="11">
        <v>8716588</v>
      </c>
      <c r="X86" s="11">
        <v>6878610</v>
      </c>
      <c r="Y86" s="11">
        <v>6378456</v>
      </c>
      <c r="Z86" s="11">
        <v>7025295</v>
      </c>
      <c r="AA86" s="11">
        <v>8368533</v>
      </c>
      <c r="AB86" s="41">
        <v>9433015</v>
      </c>
      <c r="AC86" s="41">
        <v>8991452</v>
      </c>
      <c r="AD86" s="41">
        <v>9523554</v>
      </c>
      <c r="AE86" s="41">
        <v>10263230</v>
      </c>
      <c r="AF86" s="41">
        <v>11213175</v>
      </c>
      <c r="AG86" s="41">
        <v>11406771</v>
      </c>
      <c r="AH86" s="41">
        <v>13611445</v>
      </c>
      <c r="AI86" s="13">
        <v>6.3022078202890075E-2</v>
      </c>
      <c r="AJ86" s="13">
        <v>0.19327765938318564</v>
      </c>
    </row>
    <row r="87" spans="1:36" ht="10.5" customHeight="1" x14ac:dyDescent="0.2">
      <c r="A87" s="11"/>
      <c r="B87" s="11"/>
      <c r="C87" s="11" t="s">
        <v>57</v>
      </c>
      <c r="D87" s="11"/>
      <c r="E87" s="11"/>
      <c r="F87" s="2"/>
      <c r="G87" s="12">
        <v>11279643</v>
      </c>
      <c r="H87" s="12">
        <v>12862278</v>
      </c>
      <c r="I87" s="12">
        <v>12722110</v>
      </c>
      <c r="J87" s="12">
        <v>13795422</v>
      </c>
      <c r="K87" s="12">
        <v>13884826</v>
      </c>
      <c r="L87" s="12">
        <v>14594361</v>
      </c>
      <c r="M87" s="12">
        <v>15290662</v>
      </c>
      <c r="N87" s="12">
        <v>15471419</v>
      </c>
      <c r="O87" s="41">
        <v>15136631</v>
      </c>
      <c r="P87" s="41">
        <v>13735507</v>
      </c>
      <c r="Q87" s="41">
        <v>11565717</v>
      </c>
      <c r="R87" s="41">
        <v>12158780</v>
      </c>
      <c r="S87" s="41">
        <v>11983198</v>
      </c>
      <c r="T87" s="41">
        <v>15194032</v>
      </c>
      <c r="U87" s="11">
        <v>15202260</v>
      </c>
      <c r="V87" s="11">
        <v>17251470</v>
      </c>
      <c r="W87" s="11">
        <v>9200204</v>
      </c>
      <c r="X87" s="11">
        <v>6352796</v>
      </c>
      <c r="Y87" s="11">
        <v>6605596</v>
      </c>
      <c r="Z87" s="11">
        <v>8406927</v>
      </c>
      <c r="AA87" s="11">
        <v>10892369</v>
      </c>
      <c r="AB87" s="41">
        <v>11344017</v>
      </c>
      <c r="AC87" s="41">
        <v>12526225</v>
      </c>
      <c r="AD87" s="41">
        <v>13009021</v>
      </c>
      <c r="AE87" s="41">
        <v>14028596</v>
      </c>
      <c r="AF87" s="41">
        <v>13151709</v>
      </c>
      <c r="AG87" s="41">
        <v>12892263</v>
      </c>
      <c r="AH87" s="41">
        <v>12935650</v>
      </c>
      <c r="AI87" s="13">
        <v>2.2123949980638047E-2</v>
      </c>
      <c r="AJ87" s="13">
        <v>3.3653517617504391E-3</v>
      </c>
    </row>
    <row r="88" spans="1:36" ht="10.5" customHeight="1" x14ac:dyDescent="0.2">
      <c r="A88" s="11"/>
      <c r="B88" s="11"/>
      <c r="C88" s="11" t="s">
        <v>58</v>
      </c>
      <c r="D88" s="11"/>
      <c r="E88" s="11"/>
      <c r="F88" s="2"/>
      <c r="G88" s="12">
        <v>4280500</v>
      </c>
      <c r="H88" s="12">
        <v>4927690</v>
      </c>
      <c r="I88" s="12">
        <v>5993311</v>
      </c>
      <c r="J88" s="12">
        <v>6233141</v>
      </c>
      <c r="K88" s="12">
        <v>6117983</v>
      </c>
      <c r="L88" s="12">
        <v>6179768</v>
      </c>
      <c r="M88" s="12">
        <v>6546314</v>
      </c>
      <c r="N88" s="12">
        <v>7372189</v>
      </c>
      <c r="O88" s="41">
        <v>7834169</v>
      </c>
      <c r="P88" s="41">
        <v>8128670</v>
      </c>
      <c r="Q88" s="41">
        <v>7379494</v>
      </c>
      <c r="R88" s="41">
        <v>7798634</v>
      </c>
      <c r="S88" s="41">
        <v>8315967</v>
      </c>
      <c r="T88" s="41">
        <v>7732170</v>
      </c>
      <c r="U88" s="11">
        <v>8480820</v>
      </c>
      <c r="V88" s="11">
        <v>9484936</v>
      </c>
      <c r="W88" s="11">
        <v>7912776</v>
      </c>
      <c r="X88" s="11">
        <v>6054946</v>
      </c>
      <c r="Y88" s="11">
        <v>5283439</v>
      </c>
      <c r="Z88" s="11">
        <v>6536020</v>
      </c>
      <c r="AA88" s="11">
        <v>8101124</v>
      </c>
      <c r="AB88" s="41">
        <v>7136443</v>
      </c>
      <c r="AC88" s="41">
        <v>7532628</v>
      </c>
      <c r="AD88" s="41">
        <v>5900070</v>
      </c>
      <c r="AE88" s="41">
        <v>6710785</v>
      </c>
      <c r="AF88" s="41">
        <v>7569469</v>
      </c>
      <c r="AG88" s="41">
        <v>7294358</v>
      </c>
      <c r="AH88" s="41">
        <v>7037256</v>
      </c>
      <c r="AI88" s="13">
        <v>-2.3299733028080416E-3</v>
      </c>
      <c r="AJ88" s="13">
        <v>-3.5246693403312532E-2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424336</v>
      </c>
      <c r="R89" s="41">
        <v>374939</v>
      </c>
      <c r="S89" s="41">
        <v>911342</v>
      </c>
      <c r="T89" s="41">
        <v>944693</v>
      </c>
      <c r="U89" s="11">
        <v>542061</v>
      </c>
      <c r="V89" s="11">
        <v>443001</v>
      </c>
      <c r="W89" s="11">
        <v>809253</v>
      </c>
      <c r="X89" s="11">
        <v>563771</v>
      </c>
      <c r="Y89" s="11">
        <v>571088</v>
      </c>
      <c r="Z89" s="11">
        <v>653941</v>
      </c>
      <c r="AA89" s="11">
        <v>483236</v>
      </c>
      <c r="AB89" s="41">
        <v>589577</v>
      </c>
      <c r="AC89" s="41">
        <v>187133</v>
      </c>
      <c r="AD89" s="41">
        <v>1141555</v>
      </c>
      <c r="AE89" s="41">
        <v>491858</v>
      </c>
      <c r="AF89" s="41">
        <v>0</v>
      </c>
      <c r="AG89" s="41">
        <v>60000</v>
      </c>
      <c r="AH89" s="41">
        <v>12</v>
      </c>
      <c r="AI89" s="13">
        <v>-0.83476319629147633</v>
      </c>
      <c r="AJ89" s="13">
        <v>-0.99980000000000002</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5647120</v>
      </c>
      <c r="H91" s="12">
        <v>5702518</v>
      </c>
      <c r="I91" s="12">
        <v>5888230</v>
      </c>
      <c r="J91" s="12">
        <v>6015789</v>
      </c>
      <c r="K91" s="12">
        <v>6501671</v>
      </c>
      <c r="L91" s="12">
        <v>6484579</v>
      </c>
      <c r="M91" s="12">
        <v>7077516</v>
      </c>
      <c r="N91" s="12">
        <v>7118632</v>
      </c>
      <c r="O91" s="41">
        <v>7545682</v>
      </c>
      <c r="P91" s="41">
        <v>8630573</v>
      </c>
      <c r="Q91" s="41">
        <v>9940281</v>
      </c>
      <c r="R91" s="41">
        <v>11239578</v>
      </c>
      <c r="S91" s="41">
        <v>11573899</v>
      </c>
      <c r="T91" s="41">
        <v>11349535</v>
      </c>
      <c r="U91" s="11">
        <v>11444257</v>
      </c>
      <c r="V91" s="11">
        <v>11922560</v>
      </c>
      <c r="W91" s="11">
        <v>11934526</v>
      </c>
      <c r="X91" s="11">
        <v>15718087</v>
      </c>
      <c r="Y91" s="11">
        <v>18205913</v>
      </c>
      <c r="Z91" s="11">
        <v>13766186</v>
      </c>
      <c r="AA91" s="11">
        <v>12285957</v>
      </c>
      <c r="AB91" s="41">
        <v>12416301</v>
      </c>
      <c r="AC91" s="41">
        <v>12265235</v>
      </c>
      <c r="AD91" s="41">
        <v>12181105</v>
      </c>
      <c r="AE91" s="41">
        <v>12918733</v>
      </c>
      <c r="AF91" s="41">
        <v>12469549</v>
      </c>
      <c r="AG91" s="42">
        <v>12502381</v>
      </c>
      <c r="AH91" s="41">
        <v>12516556</v>
      </c>
      <c r="AI91" s="13">
        <v>1.3412389740330433E-3</v>
      </c>
      <c r="AJ91" s="13">
        <v>1.1337840368166672E-3</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56398482</v>
      </c>
      <c r="H96" s="5">
        <v>60110560</v>
      </c>
      <c r="I96" s="5">
        <v>61402800</v>
      </c>
      <c r="J96" s="5">
        <v>67287533</v>
      </c>
      <c r="K96" s="5">
        <v>70566475</v>
      </c>
      <c r="L96" s="5">
        <v>72517295</v>
      </c>
      <c r="M96" s="5">
        <v>93269028</v>
      </c>
      <c r="N96" s="5">
        <v>142778504</v>
      </c>
      <c r="O96" s="5">
        <v>122283678</v>
      </c>
      <c r="P96" s="5">
        <v>109426054</v>
      </c>
      <c r="Q96" s="5">
        <v>101226653</v>
      </c>
      <c r="R96" s="39">
        <v>95625475</v>
      </c>
      <c r="S96" s="39">
        <v>98072196</v>
      </c>
      <c r="T96" s="39">
        <v>105487802</v>
      </c>
      <c r="U96" s="39">
        <v>114214354</v>
      </c>
      <c r="V96" s="8">
        <v>126371245</v>
      </c>
      <c r="W96" s="39">
        <v>123385063</v>
      </c>
      <c r="X96" s="39">
        <f t="shared" ref="X96:AA96" si="14">SUM(X98:X107)</f>
        <v>116810927</v>
      </c>
      <c r="Y96" s="39">
        <f t="shared" si="14"/>
        <v>118757912</v>
      </c>
      <c r="Z96" s="39">
        <f t="shared" si="14"/>
        <v>127407462</v>
      </c>
      <c r="AA96" s="39">
        <f t="shared" si="14"/>
        <v>127022555</v>
      </c>
      <c r="AB96" s="39">
        <v>125534218</v>
      </c>
      <c r="AC96" s="39">
        <v>126840227</v>
      </c>
      <c r="AD96" s="39">
        <v>132561500</v>
      </c>
      <c r="AE96" s="39">
        <v>134308174</v>
      </c>
      <c r="AF96" s="39">
        <v>141891417</v>
      </c>
      <c r="AG96" s="96">
        <v>183266001</v>
      </c>
      <c r="AH96" s="96">
        <v>170408983</v>
      </c>
      <c r="AI96" s="10">
        <v>5.2256766574218849E-2</v>
      </c>
      <c r="AJ96" s="10">
        <v>-7.015495470979366E-2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20967101</v>
      </c>
      <c r="H98" s="50">
        <v>21808756</v>
      </c>
      <c r="I98" s="50">
        <v>23043120</v>
      </c>
      <c r="J98" s="50">
        <v>27171457</v>
      </c>
      <c r="K98" s="50">
        <v>27953897</v>
      </c>
      <c r="L98" s="50">
        <v>28427249</v>
      </c>
      <c r="M98" s="50">
        <v>31451831</v>
      </c>
      <c r="N98" s="50">
        <v>31549317</v>
      </c>
      <c r="O98" s="50">
        <v>34839706</v>
      </c>
      <c r="P98" s="50">
        <v>36550537</v>
      </c>
      <c r="Q98" s="50">
        <v>38233260</v>
      </c>
      <c r="R98" s="41">
        <v>36532970</v>
      </c>
      <c r="S98" s="41">
        <v>36700588</v>
      </c>
      <c r="T98" s="41">
        <v>40118106</v>
      </c>
      <c r="U98" s="41">
        <v>39478524</v>
      </c>
      <c r="V98" s="11">
        <v>43354119</v>
      </c>
      <c r="W98" s="41">
        <v>42817910</v>
      </c>
      <c r="X98" s="41">
        <v>42641975</v>
      </c>
      <c r="Y98" s="41">
        <v>40833406</v>
      </c>
      <c r="Z98" s="41">
        <v>42022924</v>
      </c>
      <c r="AA98" s="41">
        <v>44022427</v>
      </c>
      <c r="AB98" s="41">
        <v>45419433</v>
      </c>
      <c r="AC98" s="41">
        <v>46498693</v>
      </c>
      <c r="AD98" s="41">
        <v>48130423</v>
      </c>
      <c r="AE98" s="41">
        <v>47159025</v>
      </c>
      <c r="AF98" s="41">
        <v>49275569</v>
      </c>
      <c r="AG98" s="42">
        <v>51088027</v>
      </c>
      <c r="AH98" s="42">
        <v>52549426</v>
      </c>
      <c r="AI98" s="13">
        <v>2.4600062514763765E-2</v>
      </c>
      <c r="AJ98" s="13">
        <v>2.8605508684060161E-2</v>
      </c>
    </row>
    <row r="99" spans="1:44" ht="10.5" customHeight="1" x14ac:dyDescent="0.2">
      <c r="A99" s="14"/>
      <c r="B99" s="51" t="s">
        <v>65</v>
      </c>
      <c r="C99" s="44"/>
      <c r="D99" s="44"/>
      <c r="E99" s="34"/>
      <c r="F99" s="2"/>
      <c r="G99" s="50">
        <v>28928356</v>
      </c>
      <c r="H99" s="50">
        <v>30755854</v>
      </c>
      <c r="I99" s="50">
        <v>31989281</v>
      </c>
      <c r="J99" s="50">
        <v>34634244</v>
      </c>
      <c r="K99" s="50">
        <v>36995970</v>
      </c>
      <c r="L99" s="50">
        <v>37633684</v>
      </c>
      <c r="M99" s="50">
        <v>38969559</v>
      </c>
      <c r="N99" s="50">
        <v>42698847</v>
      </c>
      <c r="O99" s="50">
        <v>44239370</v>
      </c>
      <c r="P99" s="50">
        <v>47759010</v>
      </c>
      <c r="Q99" s="50">
        <v>48886735</v>
      </c>
      <c r="R99" s="41">
        <v>49605667</v>
      </c>
      <c r="S99" s="41">
        <v>51747857</v>
      </c>
      <c r="T99" s="41">
        <v>53192883</v>
      </c>
      <c r="U99" s="41">
        <v>54651863</v>
      </c>
      <c r="V99" s="11">
        <v>57260222</v>
      </c>
      <c r="W99" s="41">
        <v>55689132</v>
      </c>
      <c r="X99" s="41">
        <v>53364567</v>
      </c>
      <c r="Y99" s="41">
        <v>52798564</v>
      </c>
      <c r="Z99" s="41">
        <v>52085708</v>
      </c>
      <c r="AA99" s="41">
        <v>54428857</v>
      </c>
      <c r="AB99" s="41">
        <v>54913501</v>
      </c>
      <c r="AC99" s="41">
        <v>55264326</v>
      </c>
      <c r="AD99" s="41">
        <v>55816046</v>
      </c>
      <c r="AE99" s="41">
        <v>56330423</v>
      </c>
      <c r="AF99" s="41">
        <v>57090155</v>
      </c>
      <c r="AG99" s="42">
        <v>55128981</v>
      </c>
      <c r="AH99" s="42">
        <v>57206611</v>
      </c>
      <c r="AI99" s="13">
        <v>6.8416697670519167E-3</v>
      </c>
      <c r="AJ99" s="13">
        <v>3.7686711459440907E-2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138429</v>
      </c>
      <c r="H102" s="50">
        <v>761245</v>
      </c>
      <c r="I102" s="50">
        <v>752375</v>
      </c>
      <c r="J102" s="50">
        <v>126715</v>
      </c>
      <c r="K102" s="50">
        <v>90954</v>
      </c>
      <c r="L102" s="50">
        <v>96769</v>
      </c>
      <c r="M102" s="50">
        <v>109085</v>
      </c>
      <c r="N102" s="50">
        <v>113371</v>
      </c>
      <c r="O102" s="50">
        <v>129570</v>
      </c>
      <c r="P102" s="50">
        <v>236054</v>
      </c>
      <c r="Q102" s="50">
        <v>234162</v>
      </c>
      <c r="R102" s="41">
        <v>126154</v>
      </c>
      <c r="S102" s="41">
        <v>205891</v>
      </c>
      <c r="T102" s="41">
        <v>218477</v>
      </c>
      <c r="U102" s="41">
        <v>244996</v>
      </c>
      <c r="V102" s="11">
        <v>212835</v>
      </c>
      <c r="W102" s="41">
        <v>183296</v>
      </c>
      <c r="X102" s="41">
        <v>61661</v>
      </c>
      <c r="Y102" s="41">
        <v>27978</v>
      </c>
      <c r="Z102" s="41">
        <v>13225</v>
      </c>
      <c r="AA102" s="41">
        <v>6972</v>
      </c>
      <c r="AB102" s="41">
        <v>49350</v>
      </c>
      <c r="AC102" s="41">
        <v>36977</v>
      </c>
      <c r="AD102" s="41">
        <v>53557</v>
      </c>
      <c r="AE102" s="41">
        <v>43729</v>
      </c>
      <c r="AF102" s="41">
        <v>28465</v>
      </c>
      <c r="AG102" s="42">
        <v>16516</v>
      </c>
      <c r="AH102" s="42">
        <v>12329</v>
      </c>
      <c r="AI102" s="13">
        <v>-0.20639063770328736</v>
      </c>
      <c r="AJ102" s="13">
        <v>-0.25351174618551708</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692437</v>
      </c>
      <c r="H104" s="50">
        <v>110816</v>
      </c>
      <c r="I104" s="50">
        <v>154668</v>
      </c>
      <c r="J104" s="50">
        <v>328034</v>
      </c>
      <c r="K104" s="50">
        <v>10646</v>
      </c>
      <c r="L104" s="50">
        <v>0</v>
      </c>
      <c r="M104" s="50">
        <v>25561</v>
      </c>
      <c r="N104" s="50">
        <v>34023</v>
      </c>
      <c r="O104" s="50">
        <v>43901</v>
      </c>
      <c r="P104" s="50">
        <v>19864</v>
      </c>
      <c r="Q104" s="50">
        <v>10374</v>
      </c>
      <c r="R104" s="41">
        <v>10375</v>
      </c>
      <c r="S104" s="41">
        <v>12181</v>
      </c>
      <c r="T104" s="41">
        <v>11116</v>
      </c>
      <c r="U104" s="41">
        <v>8395</v>
      </c>
      <c r="V104" s="11">
        <v>5951</v>
      </c>
      <c r="W104" s="41">
        <v>60486</v>
      </c>
      <c r="X104" s="41">
        <v>137915</v>
      </c>
      <c r="Y104" s="41">
        <v>125193</v>
      </c>
      <c r="Z104" s="41">
        <v>116426</v>
      </c>
      <c r="AA104" s="41">
        <v>120052</v>
      </c>
      <c r="AB104" s="41">
        <v>131082</v>
      </c>
      <c r="AC104" s="41">
        <v>4996</v>
      </c>
      <c r="AD104" s="41">
        <v>1744</v>
      </c>
      <c r="AE104" s="41">
        <v>777</v>
      </c>
      <c r="AF104" s="41">
        <v>78868</v>
      </c>
      <c r="AG104" s="42">
        <v>119198</v>
      </c>
      <c r="AH104" s="42">
        <v>116779</v>
      </c>
      <c r="AI104" s="13">
        <v>-1.9072412354126822E-2</v>
      </c>
      <c r="AJ104" s="13">
        <v>-2.0293964663836643E-2</v>
      </c>
    </row>
    <row r="105" spans="1:44" ht="10.5" customHeight="1" x14ac:dyDescent="0.2">
      <c r="A105" s="14"/>
      <c r="B105" s="51" t="s">
        <v>72</v>
      </c>
      <c r="C105" s="44"/>
      <c r="D105" s="44"/>
      <c r="E105" s="34"/>
      <c r="F105" s="2"/>
      <c r="G105" s="50">
        <v>5345412</v>
      </c>
      <c r="H105" s="50">
        <v>6322965</v>
      </c>
      <c r="I105" s="50">
        <v>5067147</v>
      </c>
      <c r="J105" s="50">
        <v>3880056</v>
      </c>
      <c r="K105" s="50">
        <v>3604315</v>
      </c>
      <c r="L105" s="50">
        <v>2528101</v>
      </c>
      <c r="M105" s="50">
        <v>4581615</v>
      </c>
      <c r="N105" s="50">
        <v>4425123</v>
      </c>
      <c r="O105" s="50">
        <v>7085851</v>
      </c>
      <c r="P105" s="50">
        <v>7455156</v>
      </c>
      <c r="Q105" s="50">
        <v>7338764</v>
      </c>
      <c r="R105" s="41">
        <v>8497000</v>
      </c>
      <c r="S105" s="41">
        <v>9350057</v>
      </c>
      <c r="T105" s="41">
        <v>9364452</v>
      </c>
      <c r="U105" s="41">
        <v>11252901</v>
      </c>
      <c r="V105" s="11">
        <v>12746702</v>
      </c>
      <c r="W105" s="41">
        <v>15609909</v>
      </c>
      <c r="X105" s="41">
        <v>15317659</v>
      </c>
      <c r="Y105" s="41">
        <v>16139593</v>
      </c>
      <c r="Z105" s="41">
        <v>17572154</v>
      </c>
      <c r="AA105" s="41">
        <v>17225080</v>
      </c>
      <c r="AB105" s="41">
        <v>17137577</v>
      </c>
      <c r="AC105" s="41">
        <v>16571110</v>
      </c>
      <c r="AD105" s="41">
        <v>17676669</v>
      </c>
      <c r="AE105" s="41">
        <v>21744132</v>
      </c>
      <c r="AF105" s="41">
        <v>17145556</v>
      </c>
      <c r="AG105" s="42">
        <v>19262798</v>
      </c>
      <c r="AH105" s="42">
        <v>17753693</v>
      </c>
      <c r="AI105" s="13">
        <v>5.9040292613470324E-3</v>
      </c>
      <c r="AJ105" s="13">
        <v>-7.8342980080048599E-2</v>
      </c>
    </row>
    <row r="106" spans="1:44" ht="10.5" customHeight="1" x14ac:dyDescent="0.2">
      <c r="A106" s="14"/>
      <c r="B106" s="51" t="s">
        <v>73</v>
      </c>
      <c r="C106" s="44"/>
      <c r="D106" s="44"/>
      <c r="E106" s="34"/>
      <c r="F106" s="2"/>
      <c r="G106" s="50">
        <v>293957</v>
      </c>
      <c r="H106" s="50">
        <v>297172</v>
      </c>
      <c r="I106" s="50">
        <v>318743</v>
      </c>
      <c r="J106" s="50">
        <v>1075041</v>
      </c>
      <c r="K106" s="50">
        <v>1831739</v>
      </c>
      <c r="L106" s="50">
        <v>3758270</v>
      </c>
      <c r="M106" s="50">
        <v>18045902</v>
      </c>
      <c r="N106" s="50">
        <v>63234688</v>
      </c>
      <c r="O106" s="50">
        <v>35629928</v>
      </c>
      <c r="P106" s="50">
        <v>17257683</v>
      </c>
      <c r="Q106" s="50">
        <v>6504315</v>
      </c>
      <c r="R106" s="41">
        <v>842405</v>
      </c>
      <c r="S106" s="41">
        <v>46341</v>
      </c>
      <c r="T106" s="41">
        <v>2317716</v>
      </c>
      <c r="U106" s="41">
        <v>8345504</v>
      </c>
      <c r="V106" s="11">
        <v>12596793</v>
      </c>
      <c r="W106" s="41">
        <v>8806376</v>
      </c>
      <c r="X106" s="41">
        <v>5126370</v>
      </c>
      <c r="Y106" s="41">
        <v>8718193</v>
      </c>
      <c r="Z106" s="41">
        <v>15312150</v>
      </c>
      <c r="AA106" s="41">
        <v>9773479</v>
      </c>
      <c r="AB106" s="41">
        <v>6216801</v>
      </c>
      <c r="AC106" s="41">
        <v>6712752</v>
      </c>
      <c r="AD106" s="41">
        <v>9064599</v>
      </c>
      <c r="AE106" s="41">
        <v>6875259</v>
      </c>
      <c r="AF106" s="41">
        <v>16072490</v>
      </c>
      <c r="AG106" s="42">
        <v>54764906</v>
      </c>
      <c r="AH106" s="42">
        <v>38156174</v>
      </c>
      <c r="AI106" s="13">
        <v>0.35310960163322092</v>
      </c>
      <c r="AJ106" s="13">
        <v>-0.30327326773828478</v>
      </c>
    </row>
    <row r="107" spans="1:44" ht="10.5" customHeight="1" x14ac:dyDescent="0.2">
      <c r="A107" s="14"/>
      <c r="B107" s="51" t="s">
        <v>39</v>
      </c>
      <c r="C107" s="44"/>
      <c r="D107" s="44"/>
      <c r="E107" s="34"/>
      <c r="F107" s="2"/>
      <c r="G107" s="50">
        <v>32790</v>
      </c>
      <c r="H107" s="50">
        <v>53752</v>
      </c>
      <c r="I107" s="50">
        <v>77466</v>
      </c>
      <c r="J107" s="50">
        <v>71986</v>
      </c>
      <c r="K107" s="50">
        <v>78954</v>
      </c>
      <c r="L107" s="50">
        <v>73222</v>
      </c>
      <c r="M107" s="50">
        <v>85475</v>
      </c>
      <c r="N107" s="50">
        <v>723135</v>
      </c>
      <c r="O107" s="50">
        <v>315352</v>
      </c>
      <c r="P107" s="50">
        <v>147750</v>
      </c>
      <c r="Q107" s="50">
        <v>19043</v>
      </c>
      <c r="R107" s="41">
        <v>10904</v>
      </c>
      <c r="S107" s="41">
        <v>9281</v>
      </c>
      <c r="T107" s="41">
        <v>265052</v>
      </c>
      <c r="U107" s="41">
        <v>232171</v>
      </c>
      <c r="V107" s="11">
        <v>194623</v>
      </c>
      <c r="W107" s="41">
        <v>217954</v>
      </c>
      <c r="X107" s="41">
        <v>160780</v>
      </c>
      <c r="Y107" s="41">
        <v>114985</v>
      </c>
      <c r="Z107" s="41">
        <v>284875</v>
      </c>
      <c r="AA107" s="41">
        <v>1445688</v>
      </c>
      <c r="AB107" s="41">
        <v>1666474</v>
      </c>
      <c r="AC107" s="41">
        <v>1751373</v>
      </c>
      <c r="AD107" s="41">
        <v>1818462</v>
      </c>
      <c r="AE107" s="41">
        <v>2154829</v>
      </c>
      <c r="AF107" s="41">
        <v>2200314</v>
      </c>
      <c r="AG107" s="42">
        <v>2885575</v>
      </c>
      <c r="AH107" s="42">
        <v>4613971</v>
      </c>
      <c r="AI107" s="13">
        <v>0.18498463655613717</v>
      </c>
      <c r="AJ107" s="13">
        <v>0.59897801997868705</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249</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16278462</v>
      </c>
      <c r="H119" s="5">
        <v>17574776</v>
      </c>
      <c r="I119" s="5">
        <v>16581121</v>
      </c>
      <c r="J119" s="5">
        <v>20219455</v>
      </c>
      <c r="K119" s="5">
        <f>SUM(K121,K136,K147,K149)</f>
        <v>21993313</v>
      </c>
      <c r="L119" s="5">
        <f>SUM(L121,L136,L147,L149)</f>
        <v>25986279</v>
      </c>
      <c r="M119" s="5">
        <f>SUM(M121,M136,M147,M149)</f>
        <v>27539472</v>
      </c>
      <c r="N119" s="5">
        <f>SUM(N121,N136,N147,N149)</f>
        <v>30404877</v>
      </c>
      <c r="O119" s="5">
        <v>35446988.939999998</v>
      </c>
      <c r="P119" s="5">
        <v>37499971</v>
      </c>
      <c r="Q119" s="5">
        <v>37999691.339999996</v>
      </c>
      <c r="R119" s="62">
        <v>38061766.150000006</v>
      </c>
      <c r="S119" s="62">
        <v>36566392.780000001</v>
      </c>
      <c r="T119" s="62">
        <v>46397643.719999999</v>
      </c>
      <c r="U119" s="39">
        <v>47505225.07</v>
      </c>
      <c r="V119" s="39">
        <v>64047592.879999995</v>
      </c>
      <c r="W119" s="62">
        <v>77902576.620000005</v>
      </c>
      <c r="X119" s="62">
        <v>78292981.410000011</v>
      </c>
      <c r="Y119" s="62">
        <v>78499554.089999989</v>
      </c>
      <c r="Z119" s="62">
        <v>77072861.030000001</v>
      </c>
      <c r="AA119" s="62">
        <v>78008668.980000004</v>
      </c>
      <c r="AB119" s="62">
        <v>71046355</v>
      </c>
      <c r="AC119" s="62">
        <v>68464842</v>
      </c>
      <c r="AD119" s="62">
        <v>73543447</v>
      </c>
      <c r="AE119" s="62">
        <v>78280754</v>
      </c>
      <c r="AF119" s="62">
        <v>101987791</v>
      </c>
      <c r="AG119" s="62">
        <v>83343617</v>
      </c>
      <c r="AH119" s="62">
        <v>65556981</v>
      </c>
      <c r="AI119" s="10">
        <v>-1.3312732494950574E-2</v>
      </c>
      <c r="AJ119" s="10">
        <v>-0.21341329594562714</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13476675</v>
      </c>
      <c r="H121" s="12">
        <v>14154740</v>
      </c>
      <c r="I121" s="12">
        <v>12937091</v>
      </c>
      <c r="J121" s="12">
        <v>14850807</v>
      </c>
      <c r="K121" s="12">
        <f>SUM(K122,K126:K130)</f>
        <v>16859660</v>
      </c>
      <c r="L121" s="12">
        <f>SUM(L122,L126:L130)</f>
        <v>19323865</v>
      </c>
      <c r="M121" s="12">
        <f>SUM(M122,M126:M130)</f>
        <v>21507252</v>
      </c>
      <c r="N121" s="12">
        <f>SUM(N122,N126:N130)</f>
        <v>22633451</v>
      </c>
      <c r="O121" s="63">
        <v>27833029.399999999</v>
      </c>
      <c r="P121" s="63">
        <v>27297916</v>
      </c>
      <c r="Q121" s="63">
        <v>29721568.809999999</v>
      </c>
      <c r="R121" s="63">
        <v>30574315.220000003</v>
      </c>
      <c r="S121" s="63">
        <v>28784867.18</v>
      </c>
      <c r="T121" s="63">
        <v>36609321.75</v>
      </c>
      <c r="U121" s="41">
        <v>39443334.670000002</v>
      </c>
      <c r="V121" s="41">
        <v>54938876.619999997</v>
      </c>
      <c r="W121" s="63">
        <v>65503741.560000002</v>
      </c>
      <c r="X121" s="63">
        <v>68629678.120000005</v>
      </c>
      <c r="Y121" s="63">
        <v>68361269.349999994</v>
      </c>
      <c r="Z121" s="63">
        <v>67899245.939999998</v>
      </c>
      <c r="AA121" s="63">
        <v>70770595.75</v>
      </c>
      <c r="AB121" s="63">
        <v>55816397</v>
      </c>
      <c r="AC121" s="63">
        <v>60641407</v>
      </c>
      <c r="AD121" s="63">
        <v>64215766</v>
      </c>
      <c r="AE121" s="63">
        <v>67881225</v>
      </c>
      <c r="AF121" s="63">
        <v>91973887</v>
      </c>
      <c r="AG121" s="63">
        <v>73330521</v>
      </c>
      <c r="AH121" s="63">
        <v>56264638</v>
      </c>
      <c r="AI121" s="13">
        <v>1.3339821426732179E-3</v>
      </c>
      <c r="AJ121" s="13">
        <v>-0.23272551138699807</v>
      </c>
    </row>
    <row r="122" spans="1:44" ht="10.5" customHeight="1" x14ac:dyDescent="0.2">
      <c r="A122" s="11"/>
      <c r="B122" s="11"/>
      <c r="C122" s="11" t="s">
        <v>36</v>
      </c>
      <c r="D122" s="11"/>
      <c r="E122" s="11"/>
      <c r="F122" s="2"/>
      <c r="G122" s="12">
        <v>10598799</v>
      </c>
      <c r="H122" s="12">
        <v>10340777</v>
      </c>
      <c r="I122" s="12">
        <v>9255509</v>
      </c>
      <c r="J122" s="12">
        <v>9461663</v>
      </c>
      <c r="K122" s="12">
        <f>SUM(K123:K125)</f>
        <v>11672832</v>
      </c>
      <c r="L122" s="12">
        <f>SUM(L123:L125)</f>
        <v>14026673</v>
      </c>
      <c r="M122" s="12">
        <f>SUM(M123:M125)</f>
        <v>14898368</v>
      </c>
      <c r="N122" s="12">
        <f>SUM(N123:N125)</f>
        <v>15765951</v>
      </c>
      <c r="O122" s="12">
        <v>17637451.399999999</v>
      </c>
      <c r="P122" s="12">
        <v>15974078</v>
      </c>
      <c r="Q122" s="12">
        <v>17361917.809999999</v>
      </c>
      <c r="R122" s="63">
        <v>17813910.220000003</v>
      </c>
      <c r="S122" s="63">
        <v>15974078.320000002</v>
      </c>
      <c r="T122" s="63">
        <v>20628020.750000004</v>
      </c>
      <c r="U122" s="41">
        <v>21761039.670000002</v>
      </c>
      <c r="V122" s="41">
        <v>27037055.619999997</v>
      </c>
      <c r="W122" s="63">
        <v>28025536.559999999</v>
      </c>
      <c r="X122" s="63">
        <v>29792651.120000001</v>
      </c>
      <c r="Y122" s="63">
        <v>30041963.349999998</v>
      </c>
      <c r="Z122" s="63">
        <v>30263417.939999998</v>
      </c>
      <c r="AA122" s="63">
        <v>30007573.75</v>
      </c>
      <c r="AB122" s="63">
        <v>32005467</v>
      </c>
      <c r="AC122" s="63">
        <v>29218280</v>
      </c>
      <c r="AD122" s="63">
        <v>31108882</v>
      </c>
      <c r="AE122" s="63">
        <v>31266781</v>
      </c>
      <c r="AF122" s="63">
        <v>31806678</v>
      </c>
      <c r="AG122" s="63">
        <v>32499729</v>
      </c>
      <c r="AH122" s="63">
        <v>33594305</v>
      </c>
      <c r="AI122" s="13">
        <v>8.1076616112338851E-3</v>
      </c>
      <c r="AJ122" s="13">
        <v>3.3679542374030258E-2</v>
      </c>
    </row>
    <row r="123" spans="1:44" ht="10.5" customHeight="1" x14ac:dyDescent="0.2">
      <c r="A123" s="11"/>
      <c r="B123" s="11"/>
      <c r="C123" s="11"/>
      <c r="D123" s="11" t="s">
        <v>37</v>
      </c>
      <c r="E123" s="11"/>
      <c r="F123" s="2"/>
      <c r="G123" s="12">
        <v>9389721</v>
      </c>
      <c r="H123" s="12">
        <v>8932218</v>
      </c>
      <c r="I123" s="12">
        <v>7910264</v>
      </c>
      <c r="J123" s="12">
        <v>8330831</v>
      </c>
      <c r="K123" s="12">
        <v>10508691</v>
      </c>
      <c r="L123" s="12">
        <v>13093782</v>
      </c>
      <c r="M123" s="12">
        <v>13638009</v>
      </c>
      <c r="N123" s="12">
        <v>14657205</v>
      </c>
      <c r="O123" s="12">
        <v>16684814.49</v>
      </c>
      <c r="P123" s="12">
        <v>15276423</v>
      </c>
      <c r="Q123" s="12">
        <v>16212158.98</v>
      </c>
      <c r="R123" s="63">
        <v>16749931.209999999</v>
      </c>
      <c r="S123" s="63">
        <v>15276422.940000001</v>
      </c>
      <c r="T123" s="63">
        <v>19995283.710000001</v>
      </c>
      <c r="U123" s="41">
        <v>21282122.620000001</v>
      </c>
      <c r="V123" s="41">
        <v>26293969.129999999</v>
      </c>
      <c r="W123" s="63">
        <v>26928084.699999999</v>
      </c>
      <c r="X123" s="63">
        <v>27080670.609999999</v>
      </c>
      <c r="Y123" s="63">
        <v>27863115.369999997</v>
      </c>
      <c r="Z123" s="63">
        <v>28061746.219999999</v>
      </c>
      <c r="AA123" s="63">
        <v>28022032.459999997</v>
      </c>
      <c r="AB123" s="63">
        <v>29009717</v>
      </c>
      <c r="AC123" s="63">
        <v>27950959</v>
      </c>
      <c r="AD123" s="63">
        <v>28960793</v>
      </c>
      <c r="AE123" s="63">
        <v>29592471</v>
      </c>
      <c r="AF123" s="63">
        <v>30453726</v>
      </c>
      <c r="AG123" s="63">
        <v>30799233</v>
      </c>
      <c r="AH123" s="63">
        <v>32095841</v>
      </c>
      <c r="AI123" s="13">
        <v>1.6992018725740632E-2</v>
      </c>
      <c r="AJ123" s="13">
        <v>4.2098710704906193E-2</v>
      </c>
    </row>
    <row r="124" spans="1:44" ht="10.5" customHeight="1" x14ac:dyDescent="0.2">
      <c r="A124" s="11"/>
      <c r="B124" s="11"/>
      <c r="C124" s="14"/>
      <c r="D124" s="11" t="s">
        <v>90</v>
      </c>
      <c r="E124" s="11"/>
      <c r="F124" s="2"/>
      <c r="G124" s="12">
        <v>426858</v>
      </c>
      <c r="H124" s="12">
        <v>453607</v>
      </c>
      <c r="I124" s="12">
        <v>466159</v>
      </c>
      <c r="J124" s="12">
        <v>477095</v>
      </c>
      <c r="K124" s="12">
        <v>456757</v>
      </c>
      <c r="L124" s="12">
        <v>0</v>
      </c>
      <c r="M124" s="12">
        <v>488427</v>
      </c>
      <c r="N124" s="12">
        <v>252498</v>
      </c>
      <c r="O124" s="12">
        <v>0</v>
      </c>
      <c r="P124" s="12">
        <v>0</v>
      </c>
      <c r="Q124" s="12">
        <v>68666.37</v>
      </c>
      <c r="R124" s="63">
        <v>230613</v>
      </c>
      <c r="S124" s="63">
        <v>0</v>
      </c>
      <c r="T124" s="63">
        <v>203051.53</v>
      </c>
      <c r="U124" s="41">
        <v>103758.2</v>
      </c>
      <c r="V124" s="41">
        <v>265047.18</v>
      </c>
      <c r="W124" s="63">
        <v>82068.990000000005</v>
      </c>
      <c r="X124" s="63">
        <v>1636996.23</v>
      </c>
      <c r="Y124" s="63">
        <v>1234360.6399999999</v>
      </c>
      <c r="Z124" s="63">
        <v>1227986.6499999999</v>
      </c>
      <c r="AA124" s="63">
        <v>579139.42000000004</v>
      </c>
      <c r="AB124" s="63">
        <v>573791</v>
      </c>
      <c r="AC124" s="63">
        <v>543635</v>
      </c>
      <c r="AD124" s="63">
        <v>1539861</v>
      </c>
      <c r="AE124" s="63">
        <v>1073314</v>
      </c>
      <c r="AF124" s="63">
        <v>829086</v>
      </c>
      <c r="AG124" s="63">
        <v>1304655</v>
      </c>
      <c r="AH124" s="63">
        <v>959044</v>
      </c>
      <c r="AI124" s="13">
        <v>8.9383517618139674E-2</v>
      </c>
      <c r="AJ124" s="13">
        <v>-0.26490604795903899</v>
      </c>
    </row>
    <row r="125" spans="1:44" ht="10.5" customHeight="1" x14ac:dyDescent="0.2">
      <c r="A125" s="11"/>
      <c r="B125" s="11"/>
      <c r="C125" s="14"/>
      <c r="D125" s="11" t="s">
        <v>39</v>
      </c>
      <c r="E125" s="11"/>
      <c r="F125" s="2"/>
      <c r="G125" s="12">
        <v>782220</v>
      </c>
      <c r="H125" s="12">
        <v>954952</v>
      </c>
      <c r="I125" s="12">
        <v>879086</v>
      </c>
      <c r="J125" s="12">
        <v>653737</v>
      </c>
      <c r="K125" s="12">
        <v>707384</v>
      </c>
      <c r="L125" s="12">
        <v>932891</v>
      </c>
      <c r="M125" s="12">
        <v>771932</v>
      </c>
      <c r="N125" s="12">
        <v>856248</v>
      </c>
      <c r="O125" s="12">
        <v>952636.91</v>
      </c>
      <c r="P125" s="12">
        <v>697655</v>
      </c>
      <c r="Q125" s="12">
        <v>1081092.46</v>
      </c>
      <c r="R125" s="63">
        <v>833366.01</v>
      </c>
      <c r="S125" s="63">
        <v>697655.38</v>
      </c>
      <c r="T125" s="63">
        <v>429685.51</v>
      </c>
      <c r="U125" s="41">
        <v>375158.85</v>
      </c>
      <c r="V125" s="41">
        <v>478039.31</v>
      </c>
      <c r="W125" s="63">
        <v>1015382.8699999999</v>
      </c>
      <c r="X125" s="63">
        <v>1074984.28</v>
      </c>
      <c r="Y125" s="63">
        <v>944487.34000000008</v>
      </c>
      <c r="Z125" s="63">
        <v>973685.07000000007</v>
      </c>
      <c r="AA125" s="63">
        <v>1406401.87</v>
      </c>
      <c r="AB125" s="63">
        <v>2421959</v>
      </c>
      <c r="AC125" s="63">
        <v>723686</v>
      </c>
      <c r="AD125" s="63">
        <v>608228</v>
      </c>
      <c r="AE125" s="63">
        <v>600996</v>
      </c>
      <c r="AF125" s="63">
        <v>523866</v>
      </c>
      <c r="AG125" s="63">
        <v>395841</v>
      </c>
      <c r="AH125" s="63">
        <v>539420</v>
      </c>
      <c r="AI125" s="13">
        <v>-0.22143768913135486</v>
      </c>
      <c r="AJ125" s="13">
        <v>0.36271886944505494</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60384</v>
      </c>
      <c r="Q126" s="12">
        <v>0</v>
      </c>
      <c r="R126" s="63">
        <v>0</v>
      </c>
      <c r="S126" s="63">
        <v>60383.86</v>
      </c>
      <c r="T126" s="63">
        <v>0</v>
      </c>
      <c r="U126" s="41">
        <v>0</v>
      </c>
      <c r="V126" s="41">
        <v>0</v>
      </c>
      <c r="W126" s="63">
        <v>0</v>
      </c>
      <c r="X126" s="63">
        <v>0</v>
      </c>
      <c r="Y126" s="63">
        <v>0</v>
      </c>
      <c r="Z126" s="63">
        <v>0</v>
      </c>
      <c r="AA126" s="63">
        <v>0</v>
      </c>
      <c r="AB126" s="63">
        <v>0</v>
      </c>
      <c r="AC126" s="63">
        <v>0</v>
      </c>
      <c r="AD126" s="63">
        <v>0</v>
      </c>
      <c r="AE126" s="63">
        <v>0</v>
      </c>
      <c r="AF126" s="63">
        <v>0</v>
      </c>
      <c r="AG126" s="63">
        <v>0</v>
      </c>
      <c r="AH126" s="63">
        <v>0</v>
      </c>
      <c r="AI126" s="13" t="s">
        <v>246</v>
      </c>
      <c r="AJ126" s="13" t="s">
        <v>246</v>
      </c>
    </row>
    <row r="127" spans="1:44" ht="10.5" customHeight="1" x14ac:dyDescent="0.2">
      <c r="A127" s="11"/>
      <c r="B127" s="14"/>
      <c r="C127" s="11" t="s">
        <v>210</v>
      </c>
      <c r="D127" s="11"/>
      <c r="E127" s="11"/>
      <c r="F127" s="2"/>
      <c r="G127" s="12">
        <v>0</v>
      </c>
      <c r="H127" s="12">
        <v>0</v>
      </c>
      <c r="I127" s="12">
        <v>0</v>
      </c>
      <c r="J127" s="12">
        <v>0</v>
      </c>
      <c r="K127" s="12">
        <v>0</v>
      </c>
      <c r="L127" s="12">
        <v>0</v>
      </c>
      <c r="M127" s="12">
        <v>0</v>
      </c>
      <c r="N127" s="12">
        <v>0</v>
      </c>
      <c r="O127" s="12">
        <v>2422929</v>
      </c>
      <c r="P127" s="12">
        <v>2583071</v>
      </c>
      <c r="Q127" s="12">
        <v>2735470</v>
      </c>
      <c r="R127" s="63">
        <v>0</v>
      </c>
      <c r="S127" s="63">
        <v>0</v>
      </c>
      <c r="T127" s="63">
        <v>1831466</v>
      </c>
      <c r="U127" s="41">
        <v>2014741</v>
      </c>
      <c r="V127" s="41">
        <v>1991697</v>
      </c>
      <c r="W127" s="63">
        <v>1970911</v>
      </c>
      <c r="X127" s="63">
        <v>1865867</v>
      </c>
      <c r="Y127" s="63">
        <v>1969417</v>
      </c>
      <c r="Z127" s="63">
        <v>2076904</v>
      </c>
      <c r="AA127" s="63">
        <v>2193634</v>
      </c>
      <c r="AB127" s="63">
        <v>2435600</v>
      </c>
      <c r="AC127" s="63">
        <v>2636128</v>
      </c>
      <c r="AD127" s="63">
        <v>2762479</v>
      </c>
      <c r="AE127" s="63">
        <v>2850983</v>
      </c>
      <c r="AF127" s="63">
        <v>3064154</v>
      </c>
      <c r="AG127" s="63">
        <v>3075295</v>
      </c>
      <c r="AH127" s="63">
        <v>2724133</v>
      </c>
      <c r="AI127" s="13">
        <v>1.8834689857983866E-2</v>
      </c>
      <c r="AJ127" s="13">
        <v>-0.11418806976241304</v>
      </c>
    </row>
    <row r="128" spans="1:44" ht="10.5" customHeight="1" x14ac:dyDescent="0.2">
      <c r="A128" s="11"/>
      <c r="B128" s="14"/>
      <c r="C128" s="11" t="s">
        <v>42</v>
      </c>
      <c r="D128" s="11"/>
      <c r="E128" s="11"/>
      <c r="F128" s="2"/>
      <c r="G128" s="12">
        <v>0</v>
      </c>
      <c r="H128" s="12">
        <v>0</v>
      </c>
      <c r="I128" s="12">
        <v>0</v>
      </c>
      <c r="J128" s="12">
        <v>0</v>
      </c>
      <c r="K128" s="12">
        <v>48017</v>
      </c>
      <c r="L128" s="12">
        <v>52037</v>
      </c>
      <c r="M128" s="12">
        <v>62320</v>
      </c>
      <c r="N128" s="12">
        <v>58611</v>
      </c>
      <c r="O128" s="12">
        <v>61216</v>
      </c>
      <c r="P128" s="12">
        <v>0</v>
      </c>
      <c r="Q128" s="12">
        <v>0</v>
      </c>
      <c r="R128" s="63">
        <v>2899601</v>
      </c>
      <c r="S128" s="63">
        <v>2899601</v>
      </c>
      <c r="T128" s="63">
        <v>1476162</v>
      </c>
      <c r="U128" s="41">
        <v>1577354</v>
      </c>
      <c r="V128" s="41">
        <v>1608817</v>
      </c>
      <c r="W128" s="63">
        <v>1534669</v>
      </c>
      <c r="X128" s="63">
        <v>1496310</v>
      </c>
      <c r="Y128" s="63">
        <v>1623026</v>
      </c>
      <c r="Z128" s="63">
        <v>1725134</v>
      </c>
      <c r="AA128" s="63">
        <v>1789738</v>
      </c>
      <c r="AB128" s="63">
        <v>1926593</v>
      </c>
      <c r="AC128" s="63">
        <v>2104403</v>
      </c>
      <c r="AD128" s="63">
        <v>2143723</v>
      </c>
      <c r="AE128" s="63">
        <v>2237368</v>
      </c>
      <c r="AF128" s="63">
        <v>2344966</v>
      </c>
      <c r="AG128" s="63">
        <v>2362157</v>
      </c>
      <c r="AH128" s="63">
        <v>2159910</v>
      </c>
      <c r="AI128" s="13">
        <v>1.9234884611970982E-2</v>
      </c>
      <c r="AJ128" s="13">
        <v>-8.5619626468520088E-2</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812</v>
      </c>
      <c r="AD129" s="63">
        <v>9059960</v>
      </c>
      <c r="AE129" s="63">
        <v>9975382</v>
      </c>
      <c r="AF129" s="63">
        <v>10941998</v>
      </c>
      <c r="AG129" s="63">
        <v>10939032</v>
      </c>
      <c r="AH129" s="63">
        <v>130457</v>
      </c>
      <c r="AI129" s="13" t="s">
        <v>246</v>
      </c>
      <c r="AJ129" s="13">
        <v>-0.98807417329065317</v>
      </c>
    </row>
    <row r="130" spans="1:36" ht="10.5" customHeight="1" x14ac:dyDescent="0.2">
      <c r="A130" s="11"/>
      <c r="B130" s="14"/>
      <c r="C130" s="11" t="s">
        <v>44</v>
      </c>
      <c r="D130" s="15"/>
      <c r="E130" s="11"/>
      <c r="F130" s="2"/>
      <c r="G130" s="12">
        <v>2877876</v>
      </c>
      <c r="H130" s="12">
        <v>3813963</v>
      </c>
      <c r="I130" s="12">
        <v>3681582</v>
      </c>
      <c r="J130" s="12">
        <v>5389144</v>
      </c>
      <c r="K130" s="12">
        <v>5138811</v>
      </c>
      <c r="L130" s="12">
        <v>5245155</v>
      </c>
      <c r="M130" s="12">
        <v>6546564</v>
      </c>
      <c r="N130" s="12">
        <v>6808889</v>
      </c>
      <c r="O130" s="12">
        <v>7711433</v>
      </c>
      <c r="P130" s="12">
        <v>8680383</v>
      </c>
      <c r="Q130" s="12">
        <v>9624181</v>
      </c>
      <c r="R130" s="63">
        <v>9860804</v>
      </c>
      <c r="S130" s="63">
        <v>9850804</v>
      </c>
      <c r="T130" s="63">
        <v>12673673</v>
      </c>
      <c r="U130" s="41">
        <v>14090200</v>
      </c>
      <c r="V130" s="41">
        <v>24301307</v>
      </c>
      <c r="W130" s="63">
        <v>33972625</v>
      </c>
      <c r="X130" s="63">
        <v>35474850</v>
      </c>
      <c r="Y130" s="63">
        <v>34726863</v>
      </c>
      <c r="Z130" s="63">
        <v>33833790</v>
      </c>
      <c r="AA130" s="63">
        <v>36779650</v>
      </c>
      <c r="AB130" s="63">
        <v>19448737</v>
      </c>
      <c r="AC130" s="63">
        <v>26681784</v>
      </c>
      <c r="AD130" s="63">
        <v>19140722</v>
      </c>
      <c r="AE130" s="63">
        <v>21550711</v>
      </c>
      <c r="AF130" s="63">
        <v>43816091</v>
      </c>
      <c r="AG130" s="63">
        <v>24454308</v>
      </c>
      <c r="AH130" s="63">
        <v>17655833</v>
      </c>
      <c r="AI130" s="13">
        <v>-1.5990099315355999E-2</v>
      </c>
      <c r="AJ130" s="13">
        <v>-0.27800725336411075</v>
      </c>
    </row>
    <row r="131" spans="1:36" ht="10.5" customHeight="1" x14ac:dyDescent="0.2">
      <c r="A131" s="11"/>
      <c r="B131" s="14"/>
      <c r="C131" s="11"/>
      <c r="D131" s="15" t="s">
        <v>45</v>
      </c>
      <c r="E131" s="11"/>
      <c r="F131" s="2"/>
      <c r="G131" s="12">
        <v>269352</v>
      </c>
      <c r="H131" s="12">
        <v>678134</v>
      </c>
      <c r="I131" s="12">
        <v>786528</v>
      </c>
      <c r="J131" s="12">
        <v>967632</v>
      </c>
      <c r="K131" s="12">
        <v>1102563</v>
      </c>
      <c r="L131" s="12">
        <v>1235830</v>
      </c>
      <c r="M131" s="12">
        <v>1427372</v>
      </c>
      <c r="N131" s="12">
        <v>1535742</v>
      </c>
      <c r="O131" s="12">
        <v>1360350</v>
      </c>
      <c r="P131" s="12">
        <v>2209886</v>
      </c>
      <c r="Q131" s="12">
        <v>2010712</v>
      </c>
      <c r="R131" s="63">
        <v>2471276</v>
      </c>
      <c r="S131" s="63">
        <v>2471276</v>
      </c>
      <c r="T131" s="63">
        <v>4264477</v>
      </c>
      <c r="U131" s="41">
        <v>3858704</v>
      </c>
      <c r="V131" s="41">
        <v>3011084</v>
      </c>
      <c r="W131" s="63">
        <v>2238230</v>
      </c>
      <c r="X131" s="63">
        <v>2024961</v>
      </c>
      <c r="Y131" s="63">
        <v>2150507</v>
      </c>
      <c r="Z131" s="63">
        <v>2442686</v>
      </c>
      <c r="AA131" s="63">
        <v>2532320</v>
      </c>
      <c r="AB131" s="63">
        <v>2868696</v>
      </c>
      <c r="AC131" s="63">
        <v>2871472</v>
      </c>
      <c r="AD131" s="63">
        <v>3086271</v>
      </c>
      <c r="AE131" s="63">
        <v>3253663</v>
      </c>
      <c r="AF131" s="63">
        <v>3131704</v>
      </c>
      <c r="AG131" s="63">
        <v>3369534</v>
      </c>
      <c r="AH131" s="63">
        <v>3541736</v>
      </c>
      <c r="AI131" s="13">
        <v>3.5750797432682946E-2</v>
      </c>
      <c r="AJ131" s="13">
        <v>5.1105583145918697E-2</v>
      </c>
    </row>
    <row r="132" spans="1:36" ht="10.5" customHeight="1" x14ac:dyDescent="0.2">
      <c r="A132" s="11"/>
      <c r="B132" s="14"/>
      <c r="C132" s="11"/>
      <c r="D132" s="15" t="s">
        <v>46</v>
      </c>
      <c r="E132" s="11"/>
      <c r="F132" s="2"/>
      <c r="G132" s="12">
        <v>2293046</v>
      </c>
      <c r="H132" s="12">
        <v>2740363</v>
      </c>
      <c r="I132" s="12">
        <v>2429087</v>
      </c>
      <c r="J132" s="12">
        <v>2258484</v>
      </c>
      <c r="K132" s="12">
        <v>2177561</v>
      </c>
      <c r="L132" s="12">
        <v>3277407</v>
      </c>
      <c r="M132" s="12">
        <v>4457732</v>
      </c>
      <c r="N132" s="12">
        <v>4670071</v>
      </c>
      <c r="O132" s="12">
        <v>4733275</v>
      </c>
      <c r="P132" s="12">
        <v>5819607</v>
      </c>
      <c r="Q132" s="12">
        <v>6507737</v>
      </c>
      <c r="R132" s="63">
        <v>6773652</v>
      </c>
      <c r="S132" s="63">
        <v>6763652</v>
      </c>
      <c r="T132" s="63">
        <v>7198593</v>
      </c>
      <c r="U132" s="41">
        <v>7855441</v>
      </c>
      <c r="V132" s="41">
        <v>11469390</v>
      </c>
      <c r="W132" s="63">
        <v>10701685</v>
      </c>
      <c r="X132" s="63">
        <v>10750169</v>
      </c>
      <c r="Y132" s="63">
        <v>10374368</v>
      </c>
      <c r="Z132" s="63">
        <v>8359644</v>
      </c>
      <c r="AA132" s="63">
        <v>9577332</v>
      </c>
      <c r="AB132" s="63">
        <v>8336933</v>
      </c>
      <c r="AC132" s="63">
        <v>9606840</v>
      </c>
      <c r="AD132" s="63">
        <v>9590704</v>
      </c>
      <c r="AE132" s="63">
        <v>9102191</v>
      </c>
      <c r="AF132" s="63">
        <v>8944899</v>
      </c>
      <c r="AG132" s="63">
        <v>9388574</v>
      </c>
      <c r="AH132" s="63">
        <v>8990587</v>
      </c>
      <c r="AI132" s="13">
        <v>1.2659923199815459E-2</v>
      </c>
      <c r="AJ132" s="13">
        <v>-4.2390569643483665E-2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15799046</v>
      </c>
      <c r="AA133" s="63">
        <v>22263089</v>
      </c>
      <c r="AB133" s="63">
        <v>933977</v>
      </c>
      <c r="AC133" s="63">
        <v>3690025</v>
      </c>
      <c r="AD133" s="63">
        <v>0</v>
      </c>
      <c r="AE133" s="63">
        <v>3528329</v>
      </c>
      <c r="AF133" s="63">
        <v>25365764</v>
      </c>
      <c r="AG133" s="63">
        <v>1253862</v>
      </c>
      <c r="AH133" s="63">
        <v>2027481</v>
      </c>
      <c r="AI133" s="13">
        <v>0.13789826505581315</v>
      </c>
      <c r="AJ133" s="13">
        <v>0.61698895093718442</v>
      </c>
    </row>
    <row r="134" spans="1:36" ht="10.5" customHeight="1" x14ac:dyDescent="0.2">
      <c r="A134" s="11"/>
      <c r="B134" s="11"/>
      <c r="C134" s="11"/>
      <c r="D134" s="11" t="s">
        <v>48</v>
      </c>
      <c r="E134" s="11"/>
      <c r="F134" s="2"/>
      <c r="G134" s="12">
        <v>315478</v>
      </c>
      <c r="H134" s="12">
        <v>395466</v>
      </c>
      <c r="I134" s="12">
        <v>465967</v>
      </c>
      <c r="J134" s="12">
        <v>2163028</v>
      </c>
      <c r="K134" s="12">
        <v>1858687</v>
      </c>
      <c r="L134" s="12">
        <v>731918</v>
      </c>
      <c r="M134" s="12">
        <v>661460</v>
      </c>
      <c r="N134" s="12">
        <v>603076</v>
      </c>
      <c r="O134" s="12">
        <v>1617808</v>
      </c>
      <c r="P134" s="12">
        <v>650890</v>
      </c>
      <c r="Q134" s="12">
        <v>1105732</v>
      </c>
      <c r="R134" s="63">
        <v>615876</v>
      </c>
      <c r="S134" s="63">
        <v>615876</v>
      </c>
      <c r="T134" s="63">
        <v>1210603</v>
      </c>
      <c r="U134" s="41">
        <v>2376055</v>
      </c>
      <c r="V134" s="41">
        <v>9820833</v>
      </c>
      <c r="W134" s="63">
        <v>21032710</v>
      </c>
      <c r="X134" s="63">
        <v>22699720</v>
      </c>
      <c r="Y134" s="63">
        <v>22201988</v>
      </c>
      <c r="Z134" s="63">
        <v>7232414</v>
      </c>
      <c r="AA134" s="63">
        <v>2406909</v>
      </c>
      <c r="AB134" s="63">
        <v>7309131</v>
      </c>
      <c r="AC134" s="63">
        <v>10513447</v>
      </c>
      <c r="AD134" s="63">
        <v>6463747</v>
      </c>
      <c r="AE134" s="63">
        <v>5666528</v>
      </c>
      <c r="AF134" s="63">
        <v>6373724</v>
      </c>
      <c r="AG134" s="63">
        <v>10442338</v>
      </c>
      <c r="AH134" s="63">
        <v>3096029</v>
      </c>
      <c r="AI134" s="13">
        <v>-0.13339096532718953</v>
      </c>
      <c r="AJ134" s="13">
        <v>-0.70351189551611915</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2656485</v>
      </c>
      <c r="H136" s="12">
        <v>3017292</v>
      </c>
      <c r="I136" s="12">
        <v>3289906</v>
      </c>
      <c r="J136" s="12">
        <v>3877088</v>
      </c>
      <c r="K136" s="12">
        <f>SUM(K137:K145)</f>
        <v>4147761</v>
      </c>
      <c r="L136" s="12">
        <f>SUM(L137:L145)</f>
        <v>5508919</v>
      </c>
      <c r="M136" s="12">
        <f>SUM(M137:M145)</f>
        <v>5068306</v>
      </c>
      <c r="N136" s="12">
        <f>SUM(N137:N145)</f>
        <v>6806165</v>
      </c>
      <c r="O136" s="12">
        <v>6667178.54</v>
      </c>
      <c r="P136" s="12">
        <v>8269041</v>
      </c>
      <c r="Q136" s="12">
        <v>6376714.5300000003</v>
      </c>
      <c r="R136" s="63">
        <v>5908460.9300000006</v>
      </c>
      <c r="S136" s="63">
        <v>6202535.5999999996</v>
      </c>
      <c r="T136" s="63">
        <v>5877108.9699999997</v>
      </c>
      <c r="U136" s="41">
        <v>5973591.4000000004</v>
      </c>
      <c r="V136" s="41">
        <v>7040640.2600000007</v>
      </c>
      <c r="W136" s="63">
        <v>8373665.0599999996</v>
      </c>
      <c r="X136" s="63">
        <v>6157487.29</v>
      </c>
      <c r="Y136" s="63">
        <v>5952380.7400000002</v>
      </c>
      <c r="Z136" s="63">
        <v>6115806.0900000008</v>
      </c>
      <c r="AA136" s="63">
        <v>5452121.2300000004</v>
      </c>
      <c r="AB136" s="63">
        <v>6678536</v>
      </c>
      <c r="AC136" s="63">
        <v>5930973</v>
      </c>
      <c r="AD136" s="63">
        <v>6320350</v>
      </c>
      <c r="AE136" s="63">
        <v>7133441</v>
      </c>
      <c r="AF136" s="63">
        <v>7511991</v>
      </c>
      <c r="AG136" s="63">
        <v>6935433</v>
      </c>
      <c r="AH136" s="63">
        <v>6303138</v>
      </c>
      <c r="AI136" s="13">
        <v>-9.5955324464475078E-3</v>
      </c>
      <c r="AJ136" s="13">
        <v>-9.1168784991506657E-2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163037</v>
      </c>
      <c r="H138" s="12">
        <v>185173</v>
      </c>
      <c r="I138" s="12">
        <v>219088</v>
      </c>
      <c r="J138" s="12">
        <v>159624</v>
      </c>
      <c r="K138" s="12">
        <v>439945</v>
      </c>
      <c r="L138" s="12">
        <v>311279</v>
      </c>
      <c r="M138" s="12">
        <v>216431</v>
      </c>
      <c r="N138" s="12">
        <v>242570</v>
      </c>
      <c r="O138" s="12">
        <v>481269.67</v>
      </c>
      <c r="P138" s="12">
        <v>433879</v>
      </c>
      <c r="Q138" s="12">
        <v>493843.01</v>
      </c>
      <c r="R138" s="63">
        <v>509473.44</v>
      </c>
      <c r="S138" s="63">
        <v>433878.84</v>
      </c>
      <c r="T138" s="63">
        <v>626021.38</v>
      </c>
      <c r="U138" s="41">
        <v>445499.46</v>
      </c>
      <c r="V138" s="41">
        <v>570135.52</v>
      </c>
      <c r="W138" s="64">
        <v>590712.51</v>
      </c>
      <c r="X138" s="64">
        <v>624510.67000000004</v>
      </c>
      <c r="Y138" s="63">
        <v>687483.26</v>
      </c>
      <c r="Z138" s="63">
        <v>714012.03</v>
      </c>
      <c r="AA138" s="63">
        <v>0</v>
      </c>
      <c r="AB138" s="63">
        <v>744028</v>
      </c>
      <c r="AC138" s="63">
        <v>773242</v>
      </c>
      <c r="AD138" s="63">
        <v>822075</v>
      </c>
      <c r="AE138" s="63">
        <v>856995</v>
      </c>
      <c r="AF138" s="63">
        <v>881120</v>
      </c>
      <c r="AG138" s="63">
        <v>907049</v>
      </c>
      <c r="AH138" s="63">
        <v>983081</v>
      </c>
      <c r="AI138" s="13">
        <v>4.7530484814380936E-2</v>
      </c>
      <c r="AJ138" s="13">
        <v>8.3823475909239747E-2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2111801</v>
      </c>
      <c r="H141" s="12">
        <v>2220103</v>
      </c>
      <c r="I141" s="12">
        <v>2462501</v>
      </c>
      <c r="J141" s="12">
        <v>2210663</v>
      </c>
      <c r="K141" s="12">
        <v>2793251</v>
      </c>
      <c r="L141" s="12">
        <v>3184659</v>
      </c>
      <c r="M141" s="12">
        <v>3547593</v>
      </c>
      <c r="N141" s="12">
        <v>3746842</v>
      </c>
      <c r="O141" s="12">
        <v>3888611.79</v>
      </c>
      <c r="P141" s="12">
        <v>3960703</v>
      </c>
      <c r="Q141" s="12">
        <v>3890116.31</v>
      </c>
      <c r="R141" s="63">
        <v>3998364.49</v>
      </c>
      <c r="S141" s="63">
        <v>3946246.24</v>
      </c>
      <c r="T141" s="63">
        <v>4441075.3499999996</v>
      </c>
      <c r="U141" s="41">
        <v>4731707.99</v>
      </c>
      <c r="V141" s="41">
        <v>5092668.6000000006</v>
      </c>
      <c r="W141" s="63">
        <v>4878921.79</v>
      </c>
      <c r="X141" s="63">
        <v>4206490.33</v>
      </c>
      <c r="Y141" s="63">
        <v>3947475.11</v>
      </c>
      <c r="Z141" s="63">
        <v>3574844.41</v>
      </c>
      <c r="AA141" s="63">
        <v>4149725.66</v>
      </c>
      <c r="AB141" s="63">
        <v>4134750</v>
      </c>
      <c r="AC141" s="63">
        <v>4203166</v>
      </c>
      <c r="AD141" s="63">
        <v>4189800</v>
      </c>
      <c r="AE141" s="63">
        <v>4513434</v>
      </c>
      <c r="AF141" s="63">
        <v>4471637</v>
      </c>
      <c r="AG141" s="63">
        <v>4631078</v>
      </c>
      <c r="AH141" s="63">
        <v>4480530</v>
      </c>
      <c r="AI141" s="13">
        <v>1.3475736152107842E-2</v>
      </c>
      <c r="AJ141" s="13">
        <v>-3.2508197875311104E-2</v>
      </c>
    </row>
    <row r="142" spans="1:36" ht="10.5" customHeight="1" x14ac:dyDescent="0.2">
      <c r="A142" s="11"/>
      <c r="B142" s="14"/>
      <c r="C142" s="11" t="s">
        <v>55</v>
      </c>
      <c r="E142" s="11"/>
      <c r="F142" s="2"/>
      <c r="G142" s="12">
        <v>0</v>
      </c>
      <c r="H142" s="12">
        <v>0</v>
      </c>
      <c r="I142" s="12">
        <v>0</v>
      </c>
      <c r="J142" s="12">
        <v>0</v>
      </c>
      <c r="K142" s="12">
        <v>0</v>
      </c>
      <c r="L142" s="12">
        <v>175047</v>
      </c>
      <c r="M142" s="12">
        <v>369682</v>
      </c>
      <c r="N142" s="12">
        <v>602097</v>
      </c>
      <c r="O142" s="12">
        <v>509093.08</v>
      </c>
      <c r="P142" s="12">
        <v>453423</v>
      </c>
      <c r="Q142" s="12">
        <v>484524.21</v>
      </c>
      <c r="R142" s="63">
        <v>410972</v>
      </c>
      <c r="S142" s="63">
        <v>453422.52</v>
      </c>
      <c r="T142" s="63">
        <v>479265.24</v>
      </c>
      <c r="U142" s="41">
        <v>320733.95</v>
      </c>
      <c r="V142" s="41">
        <v>395748.14</v>
      </c>
      <c r="W142" s="64">
        <v>396983.76</v>
      </c>
      <c r="X142" s="64">
        <v>410895.29</v>
      </c>
      <c r="Y142" s="63">
        <v>443291.37</v>
      </c>
      <c r="Z142" s="63">
        <v>437476.65</v>
      </c>
      <c r="AA142" s="63">
        <v>470175.57</v>
      </c>
      <c r="AB142" s="63">
        <v>479643</v>
      </c>
      <c r="AC142" s="63">
        <v>492903</v>
      </c>
      <c r="AD142" s="63">
        <v>532184</v>
      </c>
      <c r="AE142" s="63">
        <v>546503</v>
      </c>
      <c r="AF142" s="63">
        <v>533058</v>
      </c>
      <c r="AG142" s="63">
        <v>540841</v>
      </c>
      <c r="AH142" s="63">
        <v>537165</v>
      </c>
      <c r="AI142" s="13">
        <v>1.9056506349139468E-2</v>
      </c>
      <c r="AJ142" s="13">
        <v>-6.7968219864988043E-3</v>
      </c>
    </row>
    <row r="143" spans="1:36" ht="10.5" customHeight="1" x14ac:dyDescent="0.2">
      <c r="A143" s="11"/>
      <c r="B143" s="11"/>
      <c r="C143" s="11" t="s">
        <v>56</v>
      </c>
      <c r="D143" s="11"/>
      <c r="E143" s="11"/>
      <c r="F143" s="2"/>
      <c r="G143" s="12">
        <v>381647</v>
      </c>
      <c r="H143" s="12">
        <v>612016</v>
      </c>
      <c r="I143" s="12">
        <v>608317</v>
      </c>
      <c r="J143" s="12">
        <v>1506801</v>
      </c>
      <c r="K143" s="12">
        <v>914565</v>
      </c>
      <c r="L143" s="12">
        <v>1837934</v>
      </c>
      <c r="M143" s="12">
        <v>934600</v>
      </c>
      <c r="N143" s="12">
        <v>2214656</v>
      </c>
      <c r="O143" s="12">
        <v>1788204</v>
      </c>
      <c r="P143" s="12">
        <v>3421036</v>
      </c>
      <c r="Q143" s="12">
        <v>1508231</v>
      </c>
      <c r="R143" s="63">
        <v>989651</v>
      </c>
      <c r="S143" s="63">
        <v>1368988</v>
      </c>
      <c r="T143" s="63">
        <v>330747</v>
      </c>
      <c r="U143" s="41">
        <v>475650</v>
      </c>
      <c r="V143" s="41">
        <v>982088</v>
      </c>
      <c r="W143" s="63">
        <v>2507047</v>
      </c>
      <c r="X143" s="63">
        <v>915591</v>
      </c>
      <c r="Y143" s="63">
        <v>874131</v>
      </c>
      <c r="Z143" s="63">
        <v>1389473</v>
      </c>
      <c r="AA143" s="63">
        <v>832220</v>
      </c>
      <c r="AB143" s="63">
        <v>1320115</v>
      </c>
      <c r="AC143" s="63">
        <v>461662</v>
      </c>
      <c r="AD143" s="63">
        <v>776291</v>
      </c>
      <c r="AE143" s="63">
        <v>1216509</v>
      </c>
      <c r="AF143" s="63">
        <v>1626176</v>
      </c>
      <c r="AG143" s="63">
        <v>856465</v>
      </c>
      <c r="AH143" s="63">
        <v>302362</v>
      </c>
      <c r="AI143" s="13">
        <v>-0.2177974262969935</v>
      </c>
      <c r="AJ143" s="13">
        <v>-0.6469651415994816</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145302</v>
      </c>
      <c r="H147" s="12">
        <v>402744</v>
      </c>
      <c r="I147" s="12">
        <v>354124</v>
      </c>
      <c r="J147" s="12">
        <v>1491560</v>
      </c>
      <c r="K147" s="12">
        <v>985892</v>
      </c>
      <c r="L147" s="12">
        <v>1153495</v>
      </c>
      <c r="M147" s="12">
        <v>453987</v>
      </c>
      <c r="N147" s="12">
        <v>965261</v>
      </c>
      <c r="O147" s="12">
        <v>946781</v>
      </c>
      <c r="P147" s="12">
        <v>1763921</v>
      </c>
      <c r="Q147" s="12">
        <v>1652663</v>
      </c>
      <c r="R147" s="63">
        <v>1334856</v>
      </c>
      <c r="S147" s="63">
        <v>1334856</v>
      </c>
      <c r="T147" s="63">
        <v>3137251</v>
      </c>
      <c r="U147" s="41">
        <v>1774826</v>
      </c>
      <c r="V147" s="41">
        <v>1692828</v>
      </c>
      <c r="W147" s="63">
        <v>3768220</v>
      </c>
      <c r="X147" s="63">
        <v>3252166</v>
      </c>
      <c r="Y147" s="63">
        <v>3924641</v>
      </c>
      <c r="Z147" s="63">
        <v>2793464</v>
      </c>
      <c r="AA147" s="63">
        <v>1543769</v>
      </c>
      <c r="AB147" s="63">
        <v>8317182</v>
      </c>
      <c r="AC147" s="63">
        <v>1637340</v>
      </c>
      <c r="AD147" s="63">
        <v>2776693</v>
      </c>
      <c r="AE147" s="63">
        <v>3060521</v>
      </c>
      <c r="AF147" s="63">
        <v>2383540</v>
      </c>
      <c r="AG147" s="63">
        <v>3018194</v>
      </c>
      <c r="AH147" s="63">
        <v>2952341</v>
      </c>
      <c r="AI147" s="13">
        <v>-0.15854340463677308</v>
      </c>
      <c r="AJ147" s="13">
        <v>-2.1818676996906098E-2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0</v>
      </c>
      <c r="I149" s="12">
        <v>0</v>
      </c>
      <c r="J149" s="12">
        <v>0</v>
      </c>
      <c r="K149" s="12">
        <v>0</v>
      </c>
      <c r="L149" s="12">
        <v>0</v>
      </c>
      <c r="M149" s="12">
        <v>509927</v>
      </c>
      <c r="N149" s="12">
        <v>0</v>
      </c>
      <c r="O149" s="12">
        <v>0</v>
      </c>
      <c r="P149" s="12">
        <v>169093</v>
      </c>
      <c r="Q149" s="12">
        <v>248745</v>
      </c>
      <c r="R149" s="63">
        <v>244134</v>
      </c>
      <c r="S149" s="63">
        <v>244134</v>
      </c>
      <c r="T149" s="63">
        <v>773962</v>
      </c>
      <c r="U149" s="41">
        <v>313473</v>
      </c>
      <c r="V149" s="41">
        <v>375248</v>
      </c>
      <c r="W149" s="63">
        <v>256950</v>
      </c>
      <c r="X149" s="63">
        <v>253650</v>
      </c>
      <c r="Y149" s="63">
        <v>261263</v>
      </c>
      <c r="Z149" s="63">
        <v>264345</v>
      </c>
      <c r="AA149" s="63">
        <v>242183</v>
      </c>
      <c r="AB149" s="63">
        <v>234240</v>
      </c>
      <c r="AC149" s="63">
        <v>255122</v>
      </c>
      <c r="AD149" s="63">
        <v>230638</v>
      </c>
      <c r="AE149" s="63">
        <v>205567</v>
      </c>
      <c r="AF149" s="63">
        <v>118373</v>
      </c>
      <c r="AG149" s="63">
        <v>59469</v>
      </c>
      <c r="AH149" s="63">
        <v>36864</v>
      </c>
      <c r="AI149" s="13">
        <v>-0.26522072251932949</v>
      </c>
      <c r="AJ149" s="13">
        <v>-0.38011400897946829</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16158729</v>
      </c>
      <c r="H152" s="5">
        <v>17595759</v>
      </c>
      <c r="I152" s="5">
        <v>16449125</v>
      </c>
      <c r="J152" s="5">
        <v>19757543</v>
      </c>
      <c r="K152" s="5">
        <v>20584663</v>
      </c>
      <c r="L152" s="5">
        <v>23760742</v>
      </c>
      <c r="M152" s="5">
        <v>25858656</v>
      </c>
      <c r="N152" s="5">
        <v>27894626</v>
      </c>
      <c r="O152" s="5">
        <v>30188895</v>
      </c>
      <c r="P152" s="5">
        <v>36695814</v>
      </c>
      <c r="Q152" s="5">
        <v>41664811</v>
      </c>
      <c r="R152" s="62">
        <v>45961062</v>
      </c>
      <c r="S152" s="62">
        <v>45845945</v>
      </c>
      <c r="T152" s="62">
        <v>53414192</v>
      </c>
      <c r="U152" s="39">
        <v>56814778</v>
      </c>
      <c r="V152" s="39">
        <v>65317406</v>
      </c>
      <c r="W152" s="62">
        <v>81317482</v>
      </c>
      <c r="X152" s="62">
        <v>84367719</v>
      </c>
      <c r="Y152" s="62">
        <v>66667070</v>
      </c>
      <c r="Z152" s="62">
        <v>78568467</v>
      </c>
      <c r="AA152" s="62">
        <v>56232779</v>
      </c>
      <c r="AB152" s="62">
        <v>71258170</v>
      </c>
      <c r="AC152" s="62">
        <v>65185723</v>
      </c>
      <c r="AD152" s="62">
        <v>73029246</v>
      </c>
      <c r="AE152" s="62">
        <v>89542251</v>
      </c>
      <c r="AF152" s="62">
        <v>73442345</v>
      </c>
      <c r="AG152" s="62">
        <v>81445929</v>
      </c>
      <c r="AH152" s="62">
        <v>89382731</v>
      </c>
      <c r="AI152" s="10">
        <v>3.8492009245174374E-2</v>
      </c>
      <c r="AJ152" s="10">
        <v>9.7448725767496622E-2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4535428</v>
      </c>
      <c r="H154" s="12">
        <v>4866461</v>
      </c>
      <c r="I154" s="12">
        <v>4434471</v>
      </c>
      <c r="J154" s="12">
        <v>4760392</v>
      </c>
      <c r="K154" s="12">
        <v>4882994</v>
      </c>
      <c r="L154" s="12">
        <v>4905233</v>
      </c>
      <c r="M154" s="12">
        <v>5364361</v>
      </c>
      <c r="N154" s="12">
        <v>5558196</v>
      </c>
      <c r="O154" s="12">
        <v>5989644</v>
      </c>
      <c r="P154" s="12">
        <v>6388279</v>
      </c>
      <c r="Q154" s="12">
        <v>6654766</v>
      </c>
      <c r="R154" s="63">
        <v>7037180</v>
      </c>
      <c r="S154" s="63">
        <v>7037180</v>
      </c>
      <c r="T154" s="63">
        <v>14132358</v>
      </c>
      <c r="U154" s="41">
        <v>17381748</v>
      </c>
      <c r="V154" s="41">
        <v>14133806</v>
      </c>
      <c r="W154" s="63">
        <v>14427229</v>
      </c>
      <c r="X154" s="63">
        <v>16334719</v>
      </c>
      <c r="Y154" s="63">
        <v>15211650</v>
      </c>
      <c r="Z154" s="63">
        <v>14982866</v>
      </c>
      <c r="AA154" s="63">
        <v>14512225</v>
      </c>
      <c r="AB154" s="63">
        <v>17368507</v>
      </c>
      <c r="AC154" s="63">
        <v>16065619</v>
      </c>
      <c r="AD154" s="63">
        <v>17351600</v>
      </c>
      <c r="AE154" s="63">
        <v>18326602</v>
      </c>
      <c r="AF154" s="63">
        <v>19209736</v>
      </c>
      <c r="AG154" s="63">
        <v>20141092</v>
      </c>
      <c r="AH154" s="63">
        <v>18099821</v>
      </c>
      <c r="AI154" s="13">
        <v>6.8975836638858201E-3</v>
      </c>
      <c r="AJ154" s="13">
        <v>-0.1013485763333984</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4634273</v>
      </c>
      <c r="H156" s="12">
        <v>5434899</v>
      </c>
      <c r="I156" s="12">
        <v>6132683</v>
      </c>
      <c r="J156" s="12">
        <v>6838673</v>
      </c>
      <c r="K156" s="12">
        <v>7315408</v>
      </c>
      <c r="L156" s="12">
        <v>8071640</v>
      </c>
      <c r="M156" s="12">
        <v>9655954</v>
      </c>
      <c r="N156" s="12">
        <v>10638397</v>
      </c>
      <c r="O156" s="12">
        <v>12517788</v>
      </c>
      <c r="P156" s="12">
        <v>12112328</v>
      </c>
      <c r="Q156" s="12">
        <v>16222887</v>
      </c>
      <c r="R156" s="63">
        <v>14939918</v>
      </c>
      <c r="S156" s="63">
        <v>14940018</v>
      </c>
      <c r="T156" s="63">
        <v>15195034</v>
      </c>
      <c r="U156" s="41">
        <v>15448714</v>
      </c>
      <c r="V156" s="41">
        <v>11091255</v>
      </c>
      <c r="W156" s="63">
        <v>15484790</v>
      </c>
      <c r="X156" s="63">
        <v>15494324</v>
      </c>
      <c r="Y156" s="63">
        <v>15164641</v>
      </c>
      <c r="Z156" s="63">
        <v>19559707</v>
      </c>
      <c r="AA156" s="63">
        <v>17582323</v>
      </c>
      <c r="AB156" s="63">
        <v>17457246</v>
      </c>
      <c r="AC156" s="63">
        <v>18301252</v>
      </c>
      <c r="AD156" s="63">
        <v>20565613</v>
      </c>
      <c r="AE156" s="63">
        <v>20124849</v>
      </c>
      <c r="AF156" s="63">
        <v>20065689</v>
      </c>
      <c r="AG156" s="63">
        <v>20884227</v>
      </c>
      <c r="AH156" s="63">
        <v>31535119</v>
      </c>
      <c r="AI156" s="13">
        <v>0.10357822756916657</v>
      </c>
      <c r="AJ156" s="13">
        <v>0.50999694649938443</v>
      </c>
    </row>
    <row r="157" spans="1:36" ht="10.5" customHeight="1" x14ac:dyDescent="0.2">
      <c r="A157" s="11"/>
      <c r="B157" s="19" t="s">
        <v>67</v>
      </c>
      <c r="C157" s="14"/>
      <c r="D157" s="19"/>
      <c r="E157" s="19"/>
      <c r="F157" s="2"/>
      <c r="G157" s="12">
        <v>1308277</v>
      </c>
      <c r="H157" s="12">
        <v>1089604</v>
      </c>
      <c r="I157" s="12">
        <v>1117749</v>
      </c>
      <c r="J157" s="12">
        <v>1197916</v>
      </c>
      <c r="K157" s="12">
        <v>1646450</v>
      </c>
      <c r="L157" s="12">
        <v>1971925</v>
      </c>
      <c r="M157" s="12">
        <v>1755284</v>
      </c>
      <c r="N157" s="12">
        <v>1879784</v>
      </c>
      <c r="O157" s="12">
        <v>1567587</v>
      </c>
      <c r="P157" s="12">
        <v>4182665</v>
      </c>
      <c r="Q157" s="12">
        <v>2985945</v>
      </c>
      <c r="R157" s="63">
        <v>2197868</v>
      </c>
      <c r="S157" s="63">
        <v>2197868</v>
      </c>
      <c r="T157" s="63">
        <v>2447925</v>
      </c>
      <c r="U157" s="41">
        <v>2441297</v>
      </c>
      <c r="V157" s="41">
        <v>2692483</v>
      </c>
      <c r="W157" s="63">
        <v>1541887</v>
      </c>
      <c r="X157" s="63">
        <v>2267610</v>
      </c>
      <c r="Y157" s="63">
        <v>2741121</v>
      </c>
      <c r="Z157" s="63">
        <v>2487754</v>
      </c>
      <c r="AA157" s="63">
        <v>3796876</v>
      </c>
      <c r="AB157" s="63">
        <v>7273078</v>
      </c>
      <c r="AC157" s="63">
        <v>3071878</v>
      </c>
      <c r="AD157" s="63">
        <v>8439551</v>
      </c>
      <c r="AE157" s="63">
        <v>17408249</v>
      </c>
      <c r="AF157" s="63">
        <v>3854873</v>
      </c>
      <c r="AG157" s="63">
        <v>3763319</v>
      </c>
      <c r="AH157" s="63">
        <v>5127753</v>
      </c>
      <c r="AI157" s="13">
        <v>-5.6587827764176035E-2</v>
      </c>
      <c r="AJ157" s="13">
        <v>0.36256134545065138</v>
      </c>
    </row>
    <row r="158" spans="1:36" ht="10.5" customHeight="1" x14ac:dyDescent="0.2">
      <c r="A158" s="11"/>
      <c r="B158" s="19" t="s">
        <v>69</v>
      </c>
      <c r="C158" s="14"/>
      <c r="D158" s="19"/>
      <c r="E158" s="19"/>
      <c r="F158" s="2"/>
      <c r="G158" s="12">
        <v>1964969</v>
      </c>
      <c r="H158" s="12">
        <v>2013807</v>
      </c>
      <c r="I158" s="12">
        <v>1977556</v>
      </c>
      <c r="J158" s="12">
        <v>2059683</v>
      </c>
      <c r="K158" s="12">
        <v>2082278</v>
      </c>
      <c r="L158" s="12">
        <v>2239883</v>
      </c>
      <c r="M158" s="12">
        <v>2306975</v>
      </c>
      <c r="N158" s="12">
        <v>2389481</v>
      </c>
      <c r="O158" s="12">
        <v>2474807</v>
      </c>
      <c r="P158" s="12">
        <v>2930883</v>
      </c>
      <c r="Q158" s="12">
        <v>3077794</v>
      </c>
      <c r="R158" s="63">
        <v>3247129</v>
      </c>
      <c r="S158" s="63">
        <v>3131912</v>
      </c>
      <c r="T158" s="63">
        <v>3330728</v>
      </c>
      <c r="U158" s="41">
        <v>3555461</v>
      </c>
      <c r="V158" s="41">
        <v>3749215</v>
      </c>
      <c r="W158" s="63">
        <v>1416574</v>
      </c>
      <c r="X158" s="63">
        <v>1462388</v>
      </c>
      <c r="Y158" s="63">
        <v>1494215</v>
      </c>
      <c r="Z158" s="63">
        <v>4212123</v>
      </c>
      <c r="AA158" s="63">
        <v>1511613</v>
      </c>
      <c r="AB158" s="63">
        <v>1423386</v>
      </c>
      <c r="AC158" s="63">
        <v>1518734</v>
      </c>
      <c r="AD158" s="63">
        <v>1407646</v>
      </c>
      <c r="AE158" s="63">
        <v>1574145</v>
      </c>
      <c r="AF158" s="63">
        <v>1569191</v>
      </c>
      <c r="AG158" s="63">
        <v>1991106</v>
      </c>
      <c r="AH158" s="63">
        <v>1504216</v>
      </c>
      <c r="AI158" s="13">
        <v>9.248050047071299E-3</v>
      </c>
      <c r="AJ158" s="13">
        <v>-0.24453243574174352</v>
      </c>
    </row>
    <row r="159" spans="1:36" ht="10.5" customHeight="1" x14ac:dyDescent="0.2">
      <c r="A159" s="11"/>
      <c r="B159" s="19" t="s">
        <v>70</v>
      </c>
      <c r="C159" s="14"/>
      <c r="D159" s="19"/>
      <c r="E159" s="19"/>
      <c r="F159" s="2"/>
      <c r="G159" s="12">
        <v>1264855</v>
      </c>
      <c r="H159" s="12">
        <v>1233307</v>
      </c>
      <c r="I159" s="12">
        <v>262737</v>
      </c>
      <c r="J159" s="12">
        <v>1974135</v>
      </c>
      <c r="K159" s="12">
        <v>1672824</v>
      </c>
      <c r="L159" s="12">
        <v>3265993</v>
      </c>
      <c r="M159" s="12">
        <v>2604881</v>
      </c>
      <c r="N159" s="12">
        <v>2447368</v>
      </c>
      <c r="O159" s="12">
        <v>2977092</v>
      </c>
      <c r="P159" s="12">
        <v>3500667</v>
      </c>
      <c r="Q159" s="12">
        <v>5987156</v>
      </c>
      <c r="R159" s="63">
        <v>4548227</v>
      </c>
      <c r="S159" s="63">
        <v>4548227</v>
      </c>
      <c r="T159" s="63">
        <v>4302014</v>
      </c>
      <c r="U159" s="41">
        <v>5269090</v>
      </c>
      <c r="V159" s="41">
        <v>5832766</v>
      </c>
      <c r="W159" s="63">
        <v>6964394</v>
      </c>
      <c r="X159" s="63">
        <v>4829415</v>
      </c>
      <c r="Y159" s="63">
        <v>8888087</v>
      </c>
      <c r="Z159" s="63">
        <v>3488298</v>
      </c>
      <c r="AA159" s="63">
        <v>4558121</v>
      </c>
      <c r="AB159" s="63">
        <v>6602970</v>
      </c>
      <c r="AC159" s="63">
        <v>5736779</v>
      </c>
      <c r="AD159" s="63">
        <v>5623932</v>
      </c>
      <c r="AE159" s="63">
        <v>6533859</v>
      </c>
      <c r="AF159" s="63">
        <v>7794586</v>
      </c>
      <c r="AG159" s="63">
        <v>5338609</v>
      </c>
      <c r="AH159" s="63">
        <v>5836030</v>
      </c>
      <c r="AI159" s="13">
        <v>-2.0367844630180154E-2</v>
      </c>
      <c r="AJ159" s="13">
        <v>9.3174270676125562E-2</v>
      </c>
    </row>
    <row r="160" spans="1:36" ht="10.5" customHeight="1" x14ac:dyDescent="0.2">
      <c r="A160" s="11"/>
      <c r="B160" s="19" t="s">
        <v>71</v>
      </c>
      <c r="C160" s="14"/>
      <c r="D160" s="19"/>
      <c r="E160" s="19"/>
      <c r="F160" s="2"/>
      <c r="G160" s="12">
        <v>1595100</v>
      </c>
      <c r="H160" s="12">
        <v>1662352</v>
      </c>
      <c r="I160" s="12">
        <v>1734285</v>
      </c>
      <c r="J160" s="12">
        <v>1907584</v>
      </c>
      <c r="K160" s="12">
        <v>1860214</v>
      </c>
      <c r="L160" s="12">
        <v>2132457</v>
      </c>
      <c r="M160" s="12">
        <v>2156443</v>
      </c>
      <c r="N160" s="12">
        <v>2315349</v>
      </c>
      <c r="O160" s="12">
        <v>2610223</v>
      </c>
      <c r="P160" s="12">
        <v>4275931</v>
      </c>
      <c r="Q160" s="12">
        <v>3989856</v>
      </c>
      <c r="R160" s="63">
        <v>3669356</v>
      </c>
      <c r="S160" s="63">
        <v>3669356</v>
      </c>
      <c r="T160" s="63">
        <v>4615134</v>
      </c>
      <c r="U160" s="41">
        <v>4555773</v>
      </c>
      <c r="V160" s="41">
        <v>4571252</v>
      </c>
      <c r="W160" s="63">
        <v>4215104</v>
      </c>
      <c r="X160" s="63">
        <v>4734248</v>
      </c>
      <c r="Y160" s="63">
        <v>5946175</v>
      </c>
      <c r="Z160" s="63">
        <v>5128286</v>
      </c>
      <c r="AA160" s="63">
        <v>5260308</v>
      </c>
      <c r="AB160" s="63">
        <v>5282203</v>
      </c>
      <c r="AC160" s="63">
        <v>5720845</v>
      </c>
      <c r="AD160" s="63">
        <v>6400162</v>
      </c>
      <c r="AE160" s="63">
        <v>6949047</v>
      </c>
      <c r="AF160" s="63">
        <v>7297400</v>
      </c>
      <c r="AG160" s="63">
        <v>7357097</v>
      </c>
      <c r="AH160" s="63">
        <v>7176602</v>
      </c>
      <c r="AI160" s="13">
        <v>5.2407567718511183E-2</v>
      </c>
      <c r="AJ160" s="13">
        <v>-2.4533453888130059E-2</v>
      </c>
    </row>
    <row r="161" spans="1:36" ht="10.5" customHeight="1" x14ac:dyDescent="0.2">
      <c r="A161" s="11"/>
      <c r="B161" s="19" t="s">
        <v>72</v>
      </c>
      <c r="C161" s="14"/>
      <c r="D161" s="19"/>
      <c r="E161" s="19"/>
      <c r="F161" s="2"/>
      <c r="G161" s="12">
        <v>474574</v>
      </c>
      <c r="H161" s="12">
        <v>770042</v>
      </c>
      <c r="I161" s="12">
        <v>0</v>
      </c>
      <c r="J161" s="12">
        <v>0</v>
      </c>
      <c r="K161" s="12">
        <v>0</v>
      </c>
      <c r="L161" s="12">
        <v>0</v>
      </c>
      <c r="M161" s="12">
        <v>0</v>
      </c>
      <c r="N161" s="12">
        <v>0</v>
      </c>
      <c r="O161" s="12">
        <v>0</v>
      </c>
      <c r="P161" s="12">
        <v>0</v>
      </c>
      <c r="Q161" s="12">
        <v>0</v>
      </c>
      <c r="R161" s="63">
        <v>637216</v>
      </c>
      <c r="S161" s="63">
        <v>637216</v>
      </c>
      <c r="T161" s="63">
        <v>4209106</v>
      </c>
      <c r="U161" s="41">
        <v>4280620</v>
      </c>
      <c r="V161" s="41">
        <v>4170138</v>
      </c>
      <c r="W161" s="63">
        <v>7563124</v>
      </c>
      <c r="X161" s="63">
        <v>31131077</v>
      </c>
      <c r="Y161" s="63">
        <v>9462502</v>
      </c>
      <c r="Z161" s="63">
        <v>8224054</v>
      </c>
      <c r="AA161" s="63">
        <v>8926883</v>
      </c>
      <c r="AB161" s="63">
        <v>9027836</v>
      </c>
      <c r="AC161" s="63">
        <v>9283284</v>
      </c>
      <c r="AD161" s="63">
        <v>9612061</v>
      </c>
      <c r="AE161" s="63">
        <v>10129346</v>
      </c>
      <c r="AF161" s="63">
        <v>9999872</v>
      </c>
      <c r="AG161" s="63">
        <v>10428618</v>
      </c>
      <c r="AH161" s="63">
        <v>9627976</v>
      </c>
      <c r="AI161" s="13">
        <v>1.0784459897163368E-2</v>
      </c>
      <c r="AJ161" s="13">
        <v>-7.6773547559225969E-2</v>
      </c>
    </row>
    <row r="162" spans="1:36" ht="10.5" customHeight="1" x14ac:dyDescent="0.2">
      <c r="A162" s="11"/>
      <c r="B162" s="19" t="s">
        <v>73</v>
      </c>
      <c r="C162" s="14"/>
      <c r="D162" s="19"/>
      <c r="E162" s="19"/>
      <c r="F162" s="2"/>
      <c r="G162" s="12">
        <v>0</v>
      </c>
      <c r="H162" s="12">
        <v>0</v>
      </c>
      <c r="I162" s="12">
        <v>0</v>
      </c>
      <c r="J162" s="12">
        <v>3775</v>
      </c>
      <c r="K162" s="12">
        <v>142632</v>
      </c>
      <c r="L162" s="12">
        <v>204792</v>
      </c>
      <c r="M162" s="12">
        <v>1169682</v>
      </c>
      <c r="N162" s="12">
        <v>809606</v>
      </c>
      <c r="O162" s="12">
        <v>709014</v>
      </c>
      <c r="P162" s="12">
        <v>1364346</v>
      </c>
      <c r="Q162" s="12">
        <v>992090</v>
      </c>
      <c r="R162" s="63">
        <v>7842444</v>
      </c>
      <c r="S162" s="63">
        <v>7842444</v>
      </c>
      <c r="T162" s="63">
        <v>5181893</v>
      </c>
      <c r="U162" s="41">
        <v>3882075</v>
      </c>
      <c r="V162" s="41">
        <v>19076491</v>
      </c>
      <c r="W162" s="63">
        <v>29704380</v>
      </c>
      <c r="X162" s="63">
        <v>8113938</v>
      </c>
      <c r="Y162" s="63">
        <v>7758679</v>
      </c>
      <c r="Z162" s="63">
        <v>20485379</v>
      </c>
      <c r="AA162" s="63">
        <v>84430</v>
      </c>
      <c r="AB162" s="63">
        <v>6822944</v>
      </c>
      <c r="AC162" s="63">
        <v>5487332</v>
      </c>
      <c r="AD162" s="63">
        <v>3628681</v>
      </c>
      <c r="AE162" s="63">
        <v>8496154</v>
      </c>
      <c r="AF162" s="63">
        <v>3650998</v>
      </c>
      <c r="AG162" s="63">
        <v>11541861</v>
      </c>
      <c r="AH162" s="63">
        <v>10475214</v>
      </c>
      <c r="AI162" s="13">
        <v>7.4068177608809904E-2</v>
      </c>
      <c r="AJ162" s="13">
        <v>-9.2415512541694972E-2</v>
      </c>
    </row>
    <row r="163" spans="1:36" ht="10.5" customHeight="1" x14ac:dyDescent="0.2">
      <c r="A163" s="11"/>
      <c r="B163" s="19" t="s">
        <v>39</v>
      </c>
      <c r="C163" s="14"/>
      <c r="D163" s="19"/>
      <c r="E163" s="19"/>
      <c r="F163" s="2"/>
      <c r="G163" s="12">
        <v>381253</v>
      </c>
      <c r="H163" s="12">
        <v>525287</v>
      </c>
      <c r="I163" s="12">
        <v>789644</v>
      </c>
      <c r="J163" s="12">
        <v>1015385</v>
      </c>
      <c r="K163" s="12">
        <v>981863</v>
      </c>
      <c r="L163" s="12">
        <v>968819</v>
      </c>
      <c r="M163" s="12">
        <v>845076</v>
      </c>
      <c r="N163" s="12">
        <v>1856445</v>
      </c>
      <c r="O163" s="12">
        <v>1342740</v>
      </c>
      <c r="P163" s="12">
        <v>1940715</v>
      </c>
      <c r="Q163" s="12">
        <v>1754317</v>
      </c>
      <c r="R163" s="63">
        <v>1841724</v>
      </c>
      <c r="S163" s="63">
        <v>1841724</v>
      </c>
      <c r="T163" s="63">
        <v>0</v>
      </c>
      <c r="U163" s="41">
        <v>0</v>
      </c>
      <c r="V163" s="41">
        <v>0</v>
      </c>
      <c r="W163" s="63">
        <v>0</v>
      </c>
      <c r="X163" s="63">
        <v>0</v>
      </c>
      <c r="Y163" s="63">
        <v>0</v>
      </c>
      <c r="Z163" s="63">
        <v>0</v>
      </c>
      <c r="AA163" s="63">
        <v>0</v>
      </c>
      <c r="AB163" s="63">
        <v>0</v>
      </c>
      <c r="AC163" s="63">
        <v>0</v>
      </c>
      <c r="AD163" s="63">
        <v>0</v>
      </c>
      <c r="AE163" s="63">
        <v>0</v>
      </c>
      <c r="AF163" s="63">
        <v>0</v>
      </c>
      <c r="AG163" s="63">
        <v>0</v>
      </c>
      <c r="AH163" s="63">
        <v>0</v>
      </c>
      <c r="AI163" s="13" t="s">
        <v>246</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249</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5434509</v>
      </c>
      <c r="H176" s="5">
        <v>7687719</v>
      </c>
      <c r="I176" s="5">
        <v>6670408</v>
      </c>
      <c r="J176" s="5">
        <v>7185949</v>
      </c>
      <c r="K176" s="5">
        <f>SUM(K178,K193,K204,K206)</f>
        <v>8621936</v>
      </c>
      <c r="L176" s="5">
        <f>SUM(L178,L193,L204,L206)</f>
        <v>8622258</v>
      </c>
      <c r="M176" s="5">
        <f>SUM(M178,M193,M204,M206)</f>
        <v>7725337</v>
      </c>
      <c r="N176" s="5">
        <f>SUM(N178,N193,N204,N206)</f>
        <v>9826778</v>
      </c>
      <c r="O176" s="5">
        <v>9349966</v>
      </c>
      <c r="P176" s="5">
        <v>9856313</v>
      </c>
      <c r="Q176" s="5">
        <v>13545693</v>
      </c>
      <c r="R176" s="39">
        <v>11558251</v>
      </c>
      <c r="S176" s="39">
        <v>9966568</v>
      </c>
      <c r="T176" s="39">
        <v>12508367</v>
      </c>
      <c r="U176" s="39">
        <v>14174702</v>
      </c>
      <c r="V176" s="39">
        <v>16242411</v>
      </c>
      <c r="W176" s="39">
        <v>14287965</v>
      </c>
      <c r="X176" s="39">
        <v>13562139</v>
      </c>
      <c r="Y176" s="39">
        <v>13884618</v>
      </c>
      <c r="Z176" s="39">
        <v>14068541</v>
      </c>
      <c r="AA176" s="39">
        <v>12791575</v>
      </c>
      <c r="AB176" s="39">
        <v>12977719</v>
      </c>
      <c r="AC176" s="39">
        <v>14850688</v>
      </c>
      <c r="AD176" s="39">
        <v>25562764</v>
      </c>
      <c r="AE176" s="39">
        <v>14498113</v>
      </c>
      <c r="AF176" s="39">
        <v>27998832</v>
      </c>
      <c r="AG176" s="39">
        <v>21590329</v>
      </c>
      <c r="AH176" s="39">
        <v>21479352</v>
      </c>
      <c r="AI176" s="10">
        <v>8.7603178514323865E-2</v>
      </c>
      <c r="AJ176" s="10">
        <v>-5.1401254700657872E-3</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4344475</v>
      </c>
      <c r="H178" s="12">
        <v>6349506</v>
      </c>
      <c r="I178" s="12">
        <v>5597171</v>
      </c>
      <c r="J178" s="12">
        <v>6354511</v>
      </c>
      <c r="K178" s="12">
        <f>SUM(K179,K183:K187)</f>
        <v>6835052</v>
      </c>
      <c r="L178" s="12">
        <f>SUM(L179,L183:L187)</f>
        <v>7414339</v>
      </c>
      <c r="M178" s="12">
        <f>SUM(M179,M183:M187)</f>
        <v>6611197</v>
      </c>
      <c r="N178" s="12">
        <f>SUM(N179,N183:N187)</f>
        <v>8275695</v>
      </c>
      <c r="O178" s="12">
        <v>8369692</v>
      </c>
      <c r="P178" s="12">
        <v>8698435</v>
      </c>
      <c r="Q178" s="12">
        <v>9707948</v>
      </c>
      <c r="R178" s="41">
        <v>9067304</v>
      </c>
      <c r="S178" s="41">
        <v>8820409</v>
      </c>
      <c r="T178" s="41">
        <v>11318017</v>
      </c>
      <c r="U178" s="41">
        <v>12641435</v>
      </c>
      <c r="V178" s="41">
        <v>14355898</v>
      </c>
      <c r="W178" s="41">
        <v>12933828</v>
      </c>
      <c r="X178" s="41">
        <v>11585453</v>
      </c>
      <c r="Y178" s="41">
        <v>11801308</v>
      </c>
      <c r="Z178" s="41">
        <v>10925588</v>
      </c>
      <c r="AA178" s="41">
        <v>11299328</v>
      </c>
      <c r="AB178" s="41">
        <v>11502373</v>
      </c>
      <c r="AC178" s="41">
        <v>13618577</v>
      </c>
      <c r="AD178" s="41">
        <v>23906865</v>
      </c>
      <c r="AE178" s="41">
        <v>12788339</v>
      </c>
      <c r="AF178" s="41">
        <v>23402781</v>
      </c>
      <c r="AG178" s="41">
        <v>18762778</v>
      </c>
      <c r="AH178" s="41">
        <v>15179547</v>
      </c>
      <c r="AI178" s="13">
        <v>4.7317983156742072E-2</v>
      </c>
      <c r="AJ178" s="13">
        <v>-0.19097550479998218</v>
      </c>
    </row>
    <row r="179" spans="1:36" ht="10.5" customHeight="1" x14ac:dyDescent="0.2">
      <c r="A179" s="11"/>
      <c r="B179" s="11"/>
      <c r="C179" s="11" t="s">
        <v>36</v>
      </c>
      <c r="D179" s="11"/>
      <c r="E179" s="11"/>
      <c r="F179" s="2"/>
      <c r="G179" s="12">
        <v>1668935</v>
      </c>
      <c r="H179" s="12">
        <v>2430823</v>
      </c>
      <c r="I179" s="12">
        <v>2157813</v>
      </c>
      <c r="J179" s="12">
        <v>2392720</v>
      </c>
      <c r="K179" s="12">
        <f>SUM(K180:K182)</f>
        <v>2436469</v>
      </c>
      <c r="L179" s="12">
        <f>SUM(L180:L182)</f>
        <v>2611120</v>
      </c>
      <c r="M179" s="12">
        <f>SUM(M180:M182)</f>
        <v>2316830</v>
      </c>
      <c r="N179" s="12">
        <f>SUM(N180:N182)</f>
        <v>2524156</v>
      </c>
      <c r="O179" s="12">
        <v>2594187</v>
      </c>
      <c r="P179" s="12">
        <v>2508661</v>
      </c>
      <c r="Q179" s="12">
        <v>2829165</v>
      </c>
      <c r="R179" s="41">
        <v>2812517</v>
      </c>
      <c r="S179" s="41">
        <v>2507759</v>
      </c>
      <c r="T179" s="41">
        <v>3124834</v>
      </c>
      <c r="U179" s="41">
        <v>3797704</v>
      </c>
      <c r="V179" s="41">
        <v>4275670</v>
      </c>
      <c r="W179" s="41">
        <v>4754762</v>
      </c>
      <c r="X179" s="41">
        <v>4498328</v>
      </c>
      <c r="Y179" s="41">
        <v>4072270</v>
      </c>
      <c r="Z179" s="41">
        <v>4124501</v>
      </c>
      <c r="AA179" s="41">
        <v>3903729</v>
      </c>
      <c r="AB179" s="41">
        <v>3913849</v>
      </c>
      <c r="AC179" s="41">
        <v>4029495</v>
      </c>
      <c r="AD179" s="41">
        <v>4233046</v>
      </c>
      <c r="AE179" s="41">
        <v>4318174</v>
      </c>
      <c r="AF179" s="41">
        <v>4188541</v>
      </c>
      <c r="AG179" s="41">
        <v>4262597</v>
      </c>
      <c r="AH179" s="41">
        <v>4855972</v>
      </c>
      <c r="AI179" s="13">
        <v>3.6601941599545329E-2</v>
      </c>
      <c r="AJ179" s="13">
        <v>0.13920504331045136</v>
      </c>
    </row>
    <row r="180" spans="1:36" ht="10.5" customHeight="1" x14ac:dyDescent="0.2">
      <c r="A180" s="11"/>
      <c r="B180" s="11"/>
      <c r="C180" s="11"/>
      <c r="D180" s="11" t="s">
        <v>37</v>
      </c>
      <c r="E180" s="11"/>
      <c r="F180" s="2"/>
      <c r="G180" s="12">
        <v>1318645</v>
      </c>
      <c r="H180" s="12">
        <v>2058073</v>
      </c>
      <c r="I180" s="12">
        <v>1455054</v>
      </c>
      <c r="J180" s="12">
        <v>2210597</v>
      </c>
      <c r="K180" s="12">
        <v>2354002</v>
      </c>
      <c r="L180" s="12">
        <v>2515768</v>
      </c>
      <c r="M180" s="12">
        <v>2194780</v>
      </c>
      <c r="N180" s="12">
        <v>2416315</v>
      </c>
      <c r="O180" s="12">
        <v>2497079</v>
      </c>
      <c r="P180" s="12">
        <v>2414422</v>
      </c>
      <c r="Q180" s="12">
        <v>2700843</v>
      </c>
      <c r="R180" s="41">
        <v>2711471</v>
      </c>
      <c r="S180" s="41">
        <v>2279146</v>
      </c>
      <c r="T180" s="41">
        <v>3008059</v>
      </c>
      <c r="U180" s="41">
        <v>3507885</v>
      </c>
      <c r="V180" s="41">
        <v>3880885</v>
      </c>
      <c r="W180" s="41">
        <v>4480757</v>
      </c>
      <c r="X180" s="41">
        <v>4064521</v>
      </c>
      <c r="Y180" s="41">
        <v>3762139</v>
      </c>
      <c r="Z180" s="41">
        <v>3917461</v>
      </c>
      <c r="AA180" s="41">
        <v>3725745</v>
      </c>
      <c r="AB180" s="41">
        <v>3694911</v>
      </c>
      <c r="AC180" s="41">
        <v>3800020</v>
      </c>
      <c r="AD180" s="41">
        <v>4035440</v>
      </c>
      <c r="AE180" s="41">
        <v>4126613</v>
      </c>
      <c r="AF180" s="41">
        <v>4016123</v>
      </c>
      <c r="AG180" s="41">
        <v>4084244</v>
      </c>
      <c r="AH180" s="41">
        <v>4394149</v>
      </c>
      <c r="AI180" s="13">
        <v>2.9307489635337358E-2</v>
      </c>
      <c r="AJ180" s="13">
        <v>7.5878179658218262E-2</v>
      </c>
    </row>
    <row r="181" spans="1:36" ht="10.5" customHeight="1" x14ac:dyDescent="0.2">
      <c r="A181" s="11"/>
      <c r="B181" s="11"/>
      <c r="C181" s="14"/>
      <c r="D181" s="11" t="s">
        <v>90</v>
      </c>
      <c r="E181" s="11"/>
      <c r="F181" s="2"/>
      <c r="G181" s="12">
        <v>0</v>
      </c>
      <c r="H181" s="12">
        <v>0</v>
      </c>
      <c r="I181" s="12">
        <v>0</v>
      </c>
      <c r="J181" s="12">
        <v>0</v>
      </c>
      <c r="K181" s="12">
        <v>7675</v>
      </c>
      <c r="L181" s="12">
        <v>16256</v>
      </c>
      <c r="M181" s="12">
        <v>19050</v>
      </c>
      <c r="N181" s="12">
        <v>20331</v>
      </c>
      <c r="O181" s="12">
        <v>26173</v>
      </c>
      <c r="P181" s="12">
        <v>26224</v>
      </c>
      <c r="Q181" s="12">
        <v>26225</v>
      </c>
      <c r="R181" s="41">
        <v>24203</v>
      </c>
      <c r="S181" s="41">
        <v>30814</v>
      </c>
      <c r="T181" s="41">
        <v>0</v>
      </c>
      <c r="U181" s="41">
        <v>0</v>
      </c>
      <c r="V181" s="41">
        <v>0</v>
      </c>
      <c r="W181" s="41">
        <v>46539</v>
      </c>
      <c r="X181" s="41">
        <v>0</v>
      </c>
      <c r="Y181" s="41">
        <v>91604</v>
      </c>
      <c r="Z181" s="41">
        <v>4360</v>
      </c>
      <c r="AA181" s="41">
        <v>6096</v>
      </c>
      <c r="AB181" s="41">
        <v>39675</v>
      </c>
      <c r="AC181" s="41">
        <v>30944</v>
      </c>
      <c r="AD181" s="41">
        <v>26754</v>
      </c>
      <c r="AE181" s="41">
        <v>23540</v>
      </c>
      <c r="AF181" s="41">
        <v>70041</v>
      </c>
      <c r="AG181" s="41">
        <v>13107</v>
      </c>
      <c r="AH181" s="41">
        <v>8472</v>
      </c>
      <c r="AI181" s="13">
        <v>-0.22688369027574273</v>
      </c>
      <c r="AJ181" s="13">
        <v>-0.35362783245593959</v>
      </c>
    </row>
    <row r="182" spans="1:36" ht="10.5" customHeight="1" x14ac:dyDescent="0.2">
      <c r="A182" s="11"/>
      <c r="B182" s="14"/>
      <c r="C182" s="11"/>
      <c r="D182" s="11" t="s">
        <v>39</v>
      </c>
      <c r="E182" s="11"/>
      <c r="F182" s="2"/>
      <c r="G182" s="12">
        <v>350290</v>
      </c>
      <c r="H182" s="12">
        <v>372750</v>
      </c>
      <c r="I182" s="12">
        <v>702759</v>
      </c>
      <c r="J182" s="12">
        <v>182123</v>
      </c>
      <c r="K182" s="12">
        <v>74792</v>
      </c>
      <c r="L182" s="12">
        <v>79096</v>
      </c>
      <c r="M182" s="12">
        <v>103000</v>
      </c>
      <c r="N182" s="12">
        <v>87510</v>
      </c>
      <c r="O182" s="12">
        <v>70935</v>
      </c>
      <c r="P182" s="12">
        <v>68015</v>
      </c>
      <c r="Q182" s="12">
        <v>102097</v>
      </c>
      <c r="R182" s="41">
        <v>76843</v>
      </c>
      <c r="S182" s="41">
        <v>197799</v>
      </c>
      <c r="T182" s="41">
        <v>116775</v>
      </c>
      <c r="U182" s="41">
        <v>289819</v>
      </c>
      <c r="V182" s="41">
        <v>394785</v>
      </c>
      <c r="W182" s="41">
        <v>227466</v>
      </c>
      <c r="X182" s="41">
        <v>433807</v>
      </c>
      <c r="Y182" s="41">
        <v>218527</v>
      </c>
      <c r="Z182" s="41">
        <v>202680</v>
      </c>
      <c r="AA182" s="41">
        <v>171888</v>
      </c>
      <c r="AB182" s="41">
        <v>179263</v>
      </c>
      <c r="AC182" s="41">
        <v>198531</v>
      </c>
      <c r="AD182" s="41">
        <v>170852</v>
      </c>
      <c r="AE182" s="41">
        <v>168021</v>
      </c>
      <c r="AF182" s="41">
        <v>102377</v>
      </c>
      <c r="AG182" s="41">
        <v>165246</v>
      </c>
      <c r="AH182" s="41">
        <v>453351</v>
      </c>
      <c r="AI182" s="13">
        <v>0.16723236092757077</v>
      </c>
      <c r="AJ182" s="13">
        <v>1.743491521731237</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0</v>
      </c>
      <c r="Q183" s="12">
        <v>0</v>
      </c>
      <c r="R183" s="41">
        <v>2992</v>
      </c>
      <c r="S183" s="41">
        <v>0</v>
      </c>
      <c r="T183" s="41">
        <v>7901</v>
      </c>
      <c r="U183" s="41">
        <v>9168</v>
      </c>
      <c r="V183" s="41">
        <v>9682</v>
      </c>
      <c r="W183" s="41">
        <v>5515</v>
      </c>
      <c r="X183" s="41">
        <v>8135</v>
      </c>
      <c r="Y183" s="41">
        <v>4800</v>
      </c>
      <c r="Z183" s="41">
        <v>0</v>
      </c>
      <c r="AA183" s="41">
        <v>0</v>
      </c>
      <c r="AB183" s="41">
        <v>34656</v>
      </c>
      <c r="AC183" s="41">
        <v>14965</v>
      </c>
      <c r="AD183" s="41">
        <v>10384</v>
      </c>
      <c r="AE183" s="41">
        <v>1746</v>
      </c>
      <c r="AF183" s="41">
        <v>25158</v>
      </c>
      <c r="AG183" s="41">
        <v>16416</v>
      </c>
      <c r="AH183" s="41">
        <v>20218</v>
      </c>
      <c r="AI183" s="13">
        <v>-8.5900875730618442E-2</v>
      </c>
      <c r="AJ183" s="13">
        <v>0.23160331384015595</v>
      </c>
    </row>
    <row r="184" spans="1:36" ht="10.5" customHeight="1" x14ac:dyDescent="0.2">
      <c r="A184" s="11"/>
      <c r="B184" s="14"/>
      <c r="C184" s="11" t="s">
        <v>41</v>
      </c>
      <c r="D184" s="11"/>
      <c r="E184" s="11"/>
      <c r="F184" s="2"/>
      <c r="G184" s="12">
        <v>0</v>
      </c>
      <c r="H184" s="12">
        <v>0</v>
      </c>
      <c r="I184" s="12">
        <v>0</v>
      </c>
      <c r="J184" s="12">
        <v>0</v>
      </c>
      <c r="K184" s="12">
        <v>175371</v>
      </c>
      <c r="L184" s="12">
        <v>239672</v>
      </c>
      <c r="M184" s="12">
        <v>261403</v>
      </c>
      <c r="N184" s="12">
        <v>494068</v>
      </c>
      <c r="O184" s="12">
        <v>489000</v>
      </c>
      <c r="P184" s="12">
        <v>502266</v>
      </c>
      <c r="Q184" s="12">
        <v>511020</v>
      </c>
      <c r="R184" s="41">
        <v>543995</v>
      </c>
      <c r="S184" s="41">
        <v>556226</v>
      </c>
      <c r="T184" s="41">
        <v>562103</v>
      </c>
      <c r="U184" s="41">
        <v>580050</v>
      </c>
      <c r="V184" s="41">
        <v>607884</v>
      </c>
      <c r="W184" s="41">
        <v>565966</v>
      </c>
      <c r="X184" s="41">
        <v>547682</v>
      </c>
      <c r="Y184" s="41">
        <v>526908</v>
      </c>
      <c r="Z184" s="41">
        <v>565256</v>
      </c>
      <c r="AA184" s="41">
        <v>586653</v>
      </c>
      <c r="AB184" s="41">
        <v>621277</v>
      </c>
      <c r="AC184" s="41">
        <v>669628</v>
      </c>
      <c r="AD184" s="41">
        <v>680551</v>
      </c>
      <c r="AE184" s="41">
        <v>714008</v>
      </c>
      <c r="AF184" s="41">
        <v>721698</v>
      </c>
      <c r="AG184" s="41">
        <v>728385</v>
      </c>
      <c r="AH184" s="41">
        <v>743698</v>
      </c>
      <c r="AI184" s="13">
        <v>3.0430147027337817E-2</v>
      </c>
      <c r="AJ184" s="13">
        <v>2.102322260892248E-2</v>
      </c>
    </row>
    <row r="185" spans="1:36" ht="10.5" customHeight="1" x14ac:dyDescent="0.2">
      <c r="A185" s="11"/>
      <c r="B185" s="14"/>
      <c r="C185" s="11" t="s">
        <v>42</v>
      </c>
      <c r="D185" s="11"/>
      <c r="E185" s="11"/>
      <c r="F185" s="2"/>
      <c r="G185" s="12">
        <v>0</v>
      </c>
      <c r="H185" s="12">
        <v>0</v>
      </c>
      <c r="I185" s="12">
        <v>0</v>
      </c>
      <c r="J185" s="12">
        <v>0</v>
      </c>
      <c r="K185" s="12">
        <v>82736</v>
      </c>
      <c r="L185" s="12">
        <v>129054</v>
      </c>
      <c r="M185" s="12">
        <v>126449</v>
      </c>
      <c r="N185" s="12">
        <v>368122</v>
      </c>
      <c r="O185" s="12">
        <v>125140</v>
      </c>
      <c r="P185" s="12">
        <v>414526</v>
      </c>
      <c r="Q185" s="12">
        <v>407057</v>
      </c>
      <c r="R185" s="41">
        <v>435444</v>
      </c>
      <c r="S185" s="41">
        <v>445759</v>
      </c>
      <c r="T185" s="41">
        <v>487865</v>
      </c>
      <c r="U185" s="41">
        <v>534107</v>
      </c>
      <c r="V185" s="41">
        <v>532848</v>
      </c>
      <c r="W185" s="41">
        <v>513830</v>
      </c>
      <c r="X185" s="41">
        <v>476937</v>
      </c>
      <c r="Y185" s="41">
        <v>534819</v>
      </c>
      <c r="Z185" s="41">
        <v>520174</v>
      </c>
      <c r="AA185" s="41">
        <v>574186</v>
      </c>
      <c r="AB185" s="41">
        <v>586875</v>
      </c>
      <c r="AC185" s="41">
        <v>629859</v>
      </c>
      <c r="AD185" s="41">
        <v>656463</v>
      </c>
      <c r="AE185" s="41">
        <v>666734</v>
      </c>
      <c r="AF185" s="41">
        <v>699265</v>
      </c>
      <c r="AG185" s="41">
        <v>725200</v>
      </c>
      <c r="AH185" s="41">
        <v>705956</v>
      </c>
      <c r="AI185" s="13">
        <v>3.1269097318395556E-2</v>
      </c>
      <c r="AJ185" s="13">
        <v>-2.6536127964699393E-2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5141</v>
      </c>
      <c r="AD186" s="41">
        <v>55308</v>
      </c>
      <c r="AE186" s="41">
        <v>53657</v>
      </c>
      <c r="AF186" s="41">
        <v>56104</v>
      </c>
      <c r="AG186" s="41">
        <v>46380</v>
      </c>
      <c r="AH186" s="41">
        <v>0</v>
      </c>
      <c r="AI186" s="13" t="s">
        <v>246</v>
      </c>
      <c r="AJ186" s="13" t="s">
        <v>246</v>
      </c>
    </row>
    <row r="187" spans="1:36" ht="10.5" customHeight="1" x14ac:dyDescent="0.2">
      <c r="A187" s="11"/>
      <c r="B187" s="14"/>
      <c r="C187" s="11" t="s">
        <v>44</v>
      </c>
      <c r="D187" s="15"/>
      <c r="E187" s="11"/>
      <c r="F187" s="2"/>
      <c r="G187" s="12">
        <v>2675540</v>
      </c>
      <c r="H187" s="12">
        <v>3918683</v>
      </c>
      <c r="I187" s="12">
        <v>3439358</v>
      </c>
      <c r="J187" s="12">
        <v>3961791</v>
      </c>
      <c r="K187" s="12">
        <v>4140476</v>
      </c>
      <c r="L187" s="12">
        <v>4434493</v>
      </c>
      <c r="M187" s="12">
        <v>3906515</v>
      </c>
      <c r="N187" s="12">
        <v>4889349</v>
      </c>
      <c r="O187" s="12">
        <v>5161365</v>
      </c>
      <c r="P187" s="12">
        <v>5272982</v>
      </c>
      <c r="Q187" s="12">
        <v>5960706</v>
      </c>
      <c r="R187" s="41">
        <v>5272356</v>
      </c>
      <c r="S187" s="41">
        <v>5310665</v>
      </c>
      <c r="T187" s="41">
        <v>7135314</v>
      </c>
      <c r="U187" s="41">
        <v>7720406</v>
      </c>
      <c r="V187" s="41">
        <v>8929814</v>
      </c>
      <c r="W187" s="41">
        <v>7093755</v>
      </c>
      <c r="X187" s="41">
        <v>6054371</v>
      </c>
      <c r="Y187" s="41">
        <v>6662511</v>
      </c>
      <c r="Z187" s="41">
        <v>5715657</v>
      </c>
      <c r="AA187" s="41">
        <v>6234760</v>
      </c>
      <c r="AB187" s="41">
        <v>6345716</v>
      </c>
      <c r="AC187" s="41">
        <v>8269489</v>
      </c>
      <c r="AD187" s="41">
        <v>18271113</v>
      </c>
      <c r="AE187" s="41">
        <v>7034020</v>
      </c>
      <c r="AF187" s="41">
        <v>17712015</v>
      </c>
      <c r="AG187" s="41">
        <v>12983800</v>
      </c>
      <c r="AH187" s="41">
        <v>8853703</v>
      </c>
      <c r="AI187" s="13">
        <v>5.7078856673739686E-2</v>
      </c>
      <c r="AJ187" s="13">
        <v>-0.31809616599146628</v>
      </c>
    </row>
    <row r="188" spans="1:36" ht="10.5" customHeight="1" x14ac:dyDescent="0.2">
      <c r="A188" s="11"/>
      <c r="B188" s="14"/>
      <c r="C188" s="11"/>
      <c r="D188" s="15" t="s">
        <v>45</v>
      </c>
      <c r="E188" s="11"/>
      <c r="F188" s="2"/>
      <c r="G188" s="12">
        <v>951233</v>
      </c>
      <c r="H188" s="12">
        <v>1682980</v>
      </c>
      <c r="I188" s="12">
        <v>1699418</v>
      </c>
      <c r="J188" s="12">
        <v>1640433</v>
      </c>
      <c r="K188" s="12">
        <v>1581330</v>
      </c>
      <c r="L188" s="12">
        <v>1571221</v>
      </c>
      <c r="M188" s="12">
        <v>1571689</v>
      </c>
      <c r="N188" s="12">
        <v>1658714</v>
      </c>
      <c r="O188" s="12">
        <v>1785508</v>
      </c>
      <c r="P188" s="12">
        <v>2054465</v>
      </c>
      <c r="Q188" s="12">
        <v>2112309</v>
      </c>
      <c r="R188" s="41">
        <v>2305547</v>
      </c>
      <c r="S188" s="41">
        <v>2428785</v>
      </c>
      <c r="T188" s="41">
        <v>3215765</v>
      </c>
      <c r="U188" s="41">
        <v>3696246</v>
      </c>
      <c r="V188" s="41">
        <v>4027931</v>
      </c>
      <c r="W188" s="41">
        <v>3635057</v>
      </c>
      <c r="X188" s="41">
        <v>3200350</v>
      </c>
      <c r="Y188" s="41">
        <v>3721949</v>
      </c>
      <c r="Z188" s="41">
        <v>3327860</v>
      </c>
      <c r="AA188" s="41">
        <v>4009576</v>
      </c>
      <c r="AB188" s="41">
        <v>3662367</v>
      </c>
      <c r="AC188" s="41">
        <v>3946351</v>
      </c>
      <c r="AD188" s="41">
        <v>3871954</v>
      </c>
      <c r="AE188" s="41">
        <v>4052291</v>
      </c>
      <c r="AF188" s="41">
        <v>4075405</v>
      </c>
      <c r="AG188" s="41">
        <v>4186276</v>
      </c>
      <c r="AH188" s="41">
        <v>4837852</v>
      </c>
      <c r="AI188" s="13">
        <v>4.7486543899852407E-2</v>
      </c>
      <c r="AJ188" s="13">
        <v>0.15564573382165917</v>
      </c>
    </row>
    <row r="189" spans="1:36" ht="10.5" customHeight="1" x14ac:dyDescent="0.2">
      <c r="A189" s="11"/>
      <c r="B189" s="14"/>
      <c r="C189" s="11"/>
      <c r="D189" s="15" t="s">
        <v>46</v>
      </c>
      <c r="E189" s="11"/>
      <c r="F189" s="2"/>
      <c r="G189" s="12">
        <v>582196</v>
      </c>
      <c r="H189" s="12">
        <v>976153</v>
      </c>
      <c r="I189" s="12">
        <v>985487</v>
      </c>
      <c r="J189" s="12">
        <v>1504572</v>
      </c>
      <c r="K189" s="12">
        <v>1458282</v>
      </c>
      <c r="L189" s="12">
        <v>1483461</v>
      </c>
      <c r="M189" s="12">
        <v>1035443</v>
      </c>
      <c r="N189" s="12">
        <v>2020792</v>
      </c>
      <c r="O189" s="12">
        <v>2015042</v>
      </c>
      <c r="P189" s="12">
        <v>2097089</v>
      </c>
      <c r="Q189" s="12">
        <v>2440029</v>
      </c>
      <c r="R189" s="41">
        <v>2282299</v>
      </c>
      <c r="S189" s="41">
        <v>2392852</v>
      </c>
      <c r="T189" s="41">
        <v>2800371</v>
      </c>
      <c r="U189" s="41">
        <v>2714555</v>
      </c>
      <c r="V189" s="41">
        <v>3072269</v>
      </c>
      <c r="W189" s="41">
        <v>2608045</v>
      </c>
      <c r="X189" s="41">
        <v>2202784</v>
      </c>
      <c r="Y189" s="41">
        <v>2445261</v>
      </c>
      <c r="Z189" s="41">
        <v>2126712</v>
      </c>
      <c r="AA189" s="41">
        <v>1947876</v>
      </c>
      <c r="AB189" s="41">
        <v>1942830</v>
      </c>
      <c r="AC189" s="41">
        <v>1976277</v>
      </c>
      <c r="AD189" s="41">
        <v>1923034</v>
      </c>
      <c r="AE189" s="41">
        <v>2130257</v>
      </c>
      <c r="AF189" s="41">
        <v>2273952</v>
      </c>
      <c r="AG189" s="41">
        <v>2257119</v>
      </c>
      <c r="AH189" s="41">
        <v>2350524</v>
      </c>
      <c r="AI189" s="13">
        <v>3.2258136625389344E-2</v>
      </c>
      <c r="AJ189" s="13">
        <v>4.1382399421563507E-2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437398</v>
      </c>
      <c r="AC190" s="41">
        <v>1486451</v>
      </c>
      <c r="AD190" s="41">
        <v>11731218</v>
      </c>
      <c r="AE190" s="41">
        <v>247159</v>
      </c>
      <c r="AF190" s="41">
        <v>8000000</v>
      </c>
      <c r="AG190" s="41">
        <v>4112694</v>
      </c>
      <c r="AH190" s="41">
        <v>490572</v>
      </c>
      <c r="AI190" s="13">
        <v>1.9305405415220633E-2</v>
      </c>
      <c r="AJ190" s="13">
        <v>-0.88071760262251464</v>
      </c>
    </row>
    <row r="191" spans="1:36" ht="10.5" customHeight="1" x14ac:dyDescent="0.2">
      <c r="A191" s="11"/>
      <c r="B191" s="11"/>
      <c r="C191" s="11"/>
      <c r="D191" s="11" t="s">
        <v>48</v>
      </c>
      <c r="E191" s="11"/>
      <c r="F191" s="2"/>
      <c r="G191" s="12">
        <v>1142111</v>
      </c>
      <c r="H191" s="12">
        <v>1259550</v>
      </c>
      <c r="I191" s="12">
        <v>754453</v>
      </c>
      <c r="J191" s="12">
        <v>816786</v>
      </c>
      <c r="K191" s="12">
        <v>1100864</v>
      </c>
      <c r="L191" s="12">
        <v>1379811</v>
      </c>
      <c r="M191" s="12">
        <v>1299383</v>
      </c>
      <c r="N191" s="12">
        <v>1209843</v>
      </c>
      <c r="O191" s="12">
        <v>1360815</v>
      </c>
      <c r="P191" s="12">
        <v>1121428</v>
      </c>
      <c r="Q191" s="12">
        <v>1408368</v>
      </c>
      <c r="R191" s="41">
        <v>684510</v>
      </c>
      <c r="S191" s="41">
        <v>489028</v>
      </c>
      <c r="T191" s="41">
        <v>1119178</v>
      </c>
      <c r="U191" s="41">
        <v>1309605</v>
      </c>
      <c r="V191" s="41">
        <v>1829614</v>
      </c>
      <c r="W191" s="41">
        <v>850653</v>
      </c>
      <c r="X191" s="41">
        <v>651237</v>
      </c>
      <c r="Y191" s="41">
        <v>495301</v>
      </c>
      <c r="Z191" s="41">
        <v>261085</v>
      </c>
      <c r="AA191" s="41">
        <v>277308</v>
      </c>
      <c r="AB191" s="41">
        <v>303121</v>
      </c>
      <c r="AC191" s="41">
        <v>860410</v>
      </c>
      <c r="AD191" s="41">
        <v>744907</v>
      </c>
      <c r="AE191" s="41">
        <v>604313</v>
      </c>
      <c r="AF191" s="41">
        <v>3362658</v>
      </c>
      <c r="AG191" s="41">
        <v>2427711</v>
      </c>
      <c r="AH191" s="41">
        <v>1174755</v>
      </c>
      <c r="AI191" s="13">
        <v>0.25330049978651292</v>
      </c>
      <c r="AJ191" s="13">
        <v>-0.51610591211227363</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740985</v>
      </c>
      <c r="H193" s="12">
        <v>843648</v>
      </c>
      <c r="I193" s="12">
        <v>565704</v>
      </c>
      <c r="J193" s="12">
        <v>641665</v>
      </c>
      <c r="K193" s="12">
        <f>SUM(K194:K202)</f>
        <v>886652</v>
      </c>
      <c r="L193" s="12">
        <f>SUM(L194:L202)</f>
        <v>810552</v>
      </c>
      <c r="M193" s="12">
        <f>SUM(M194:M202)</f>
        <v>844565</v>
      </c>
      <c r="N193" s="12">
        <f>SUM(N194:N202)</f>
        <v>892045</v>
      </c>
      <c r="O193" s="12">
        <v>693420</v>
      </c>
      <c r="P193" s="12">
        <v>889959</v>
      </c>
      <c r="Q193" s="12">
        <v>813812</v>
      </c>
      <c r="R193" s="41">
        <v>1366143</v>
      </c>
      <c r="S193" s="41">
        <v>790046</v>
      </c>
      <c r="T193" s="41">
        <v>1040393</v>
      </c>
      <c r="U193" s="41">
        <v>1084532</v>
      </c>
      <c r="V193" s="41">
        <v>1429395</v>
      </c>
      <c r="W193" s="41">
        <v>1154418</v>
      </c>
      <c r="X193" s="41">
        <v>1128470</v>
      </c>
      <c r="Y193" s="41">
        <v>840660</v>
      </c>
      <c r="Z193" s="41">
        <v>857625</v>
      </c>
      <c r="AA193" s="41">
        <v>946113</v>
      </c>
      <c r="AB193" s="41">
        <v>1308974</v>
      </c>
      <c r="AC193" s="41">
        <v>1053129</v>
      </c>
      <c r="AD193" s="41">
        <v>1334948</v>
      </c>
      <c r="AE193" s="41">
        <v>1206846</v>
      </c>
      <c r="AF193" s="41">
        <v>2246660</v>
      </c>
      <c r="AG193" s="41">
        <v>1389875</v>
      </c>
      <c r="AH193" s="41">
        <v>4484132</v>
      </c>
      <c r="AI193" s="13">
        <v>0.22779132735703889</v>
      </c>
      <c r="AJ193" s="13">
        <v>2.2262843780915551</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78261</v>
      </c>
      <c r="H195" s="12">
        <v>131136</v>
      </c>
      <c r="I195" s="12">
        <v>72400</v>
      </c>
      <c r="J195" s="12">
        <v>72188</v>
      </c>
      <c r="K195" s="12">
        <v>72295</v>
      </c>
      <c r="L195" s="12">
        <v>75122</v>
      </c>
      <c r="M195" s="12">
        <v>55742</v>
      </c>
      <c r="N195" s="12">
        <v>63027</v>
      </c>
      <c r="O195" s="12">
        <v>128090</v>
      </c>
      <c r="P195" s="12">
        <v>125771</v>
      </c>
      <c r="Q195" s="12">
        <v>126079</v>
      </c>
      <c r="R195" s="41">
        <v>124218</v>
      </c>
      <c r="S195" s="41">
        <v>124769</v>
      </c>
      <c r="T195" s="41">
        <v>126446</v>
      </c>
      <c r="U195" s="41">
        <v>115419</v>
      </c>
      <c r="V195" s="41">
        <v>177219</v>
      </c>
      <c r="W195" s="41">
        <v>192637</v>
      </c>
      <c r="X195" s="41">
        <v>196866</v>
      </c>
      <c r="Y195" s="41">
        <v>179847</v>
      </c>
      <c r="Z195" s="41">
        <v>183372</v>
      </c>
      <c r="AA195" s="41">
        <v>177190</v>
      </c>
      <c r="AB195" s="41">
        <v>176502</v>
      </c>
      <c r="AC195" s="41">
        <v>173070</v>
      </c>
      <c r="AD195" s="41">
        <v>185104</v>
      </c>
      <c r="AE195" s="41">
        <v>189520</v>
      </c>
      <c r="AF195" s="41">
        <v>188333</v>
      </c>
      <c r="AG195" s="41">
        <v>190103</v>
      </c>
      <c r="AH195" s="41">
        <v>196428</v>
      </c>
      <c r="AI195" s="13">
        <v>1.7987145358493217E-2</v>
      </c>
      <c r="AJ195" s="13">
        <v>3.327143706306581E-2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506129</v>
      </c>
      <c r="H198" s="12">
        <v>698852</v>
      </c>
      <c r="I198" s="12">
        <v>471602</v>
      </c>
      <c r="J198" s="12">
        <v>567727</v>
      </c>
      <c r="K198" s="12">
        <v>625749</v>
      </c>
      <c r="L198" s="12">
        <v>672759</v>
      </c>
      <c r="M198" s="12">
        <v>661620</v>
      </c>
      <c r="N198" s="12">
        <v>703219</v>
      </c>
      <c r="O198" s="12">
        <v>490347</v>
      </c>
      <c r="P198" s="12">
        <v>650853</v>
      </c>
      <c r="Q198" s="12">
        <v>599393</v>
      </c>
      <c r="R198" s="41">
        <v>643141</v>
      </c>
      <c r="S198" s="41">
        <v>645830</v>
      </c>
      <c r="T198" s="41">
        <v>873272</v>
      </c>
      <c r="U198" s="41">
        <v>930914</v>
      </c>
      <c r="V198" s="41">
        <v>923954</v>
      </c>
      <c r="W198" s="41">
        <v>783740</v>
      </c>
      <c r="X198" s="41">
        <v>828113</v>
      </c>
      <c r="Y198" s="41">
        <v>603000</v>
      </c>
      <c r="Z198" s="41">
        <v>658154</v>
      </c>
      <c r="AA198" s="41">
        <v>739358</v>
      </c>
      <c r="AB198" s="41">
        <v>985324</v>
      </c>
      <c r="AC198" s="41">
        <v>833438</v>
      </c>
      <c r="AD198" s="41">
        <v>858755</v>
      </c>
      <c r="AE198" s="41">
        <v>793804</v>
      </c>
      <c r="AF198" s="41">
        <v>947916</v>
      </c>
      <c r="AG198" s="41">
        <v>922322</v>
      </c>
      <c r="AH198" s="41">
        <v>872552</v>
      </c>
      <c r="AI198" s="13">
        <v>-2.0054229418682956E-2</v>
      </c>
      <c r="AJ198" s="13">
        <v>-5.3961631621060754E-2</v>
      </c>
    </row>
    <row r="199" spans="1:36" ht="10.5" customHeight="1" x14ac:dyDescent="0.2">
      <c r="A199" s="11"/>
      <c r="B199" s="14"/>
      <c r="C199" s="11" t="s">
        <v>55</v>
      </c>
      <c r="E199" s="11"/>
      <c r="F199" s="2"/>
      <c r="G199" s="12">
        <v>0</v>
      </c>
      <c r="H199" s="12">
        <v>0</v>
      </c>
      <c r="I199" s="12">
        <v>0</v>
      </c>
      <c r="J199" s="12">
        <v>0</v>
      </c>
      <c r="K199" s="12">
        <v>0</v>
      </c>
      <c r="L199" s="12">
        <v>24411</v>
      </c>
      <c r="M199" s="12">
        <v>50386</v>
      </c>
      <c r="N199" s="12">
        <v>90799</v>
      </c>
      <c r="O199" s="12">
        <v>74983</v>
      </c>
      <c r="P199" s="12">
        <v>89910</v>
      </c>
      <c r="Q199" s="12">
        <v>78078</v>
      </c>
      <c r="R199" s="41">
        <v>2973</v>
      </c>
      <c r="S199" s="41">
        <v>7844</v>
      </c>
      <c r="T199" s="41">
        <v>14308</v>
      </c>
      <c r="U199" s="41">
        <v>12909</v>
      </c>
      <c r="V199" s="41">
        <v>13569</v>
      </c>
      <c r="W199" s="41">
        <v>16252</v>
      </c>
      <c r="X199" s="41">
        <v>15727</v>
      </c>
      <c r="Y199" s="41">
        <v>13890</v>
      </c>
      <c r="Z199" s="41">
        <v>13595</v>
      </c>
      <c r="AA199" s="41">
        <v>14515</v>
      </c>
      <c r="AB199" s="41">
        <v>14666</v>
      </c>
      <c r="AC199" s="41">
        <v>14624</v>
      </c>
      <c r="AD199" s="41">
        <v>26932</v>
      </c>
      <c r="AE199" s="41">
        <v>30685</v>
      </c>
      <c r="AF199" s="41">
        <v>24184</v>
      </c>
      <c r="AG199" s="41">
        <v>25358</v>
      </c>
      <c r="AH199" s="41">
        <v>51499</v>
      </c>
      <c r="AI199" s="13">
        <v>0.2328621491084637</v>
      </c>
      <c r="AJ199" s="13">
        <v>1.0308778294818204</v>
      </c>
    </row>
    <row r="200" spans="1:36" ht="10.5" customHeight="1" x14ac:dyDescent="0.2">
      <c r="A200" s="11"/>
      <c r="B200" s="11"/>
      <c r="C200" s="11" t="s">
        <v>56</v>
      </c>
      <c r="D200" s="11"/>
      <c r="E200" s="11"/>
      <c r="F200" s="2"/>
      <c r="G200" s="12">
        <v>156595</v>
      </c>
      <c r="H200" s="12">
        <v>13660</v>
      </c>
      <c r="I200" s="12">
        <v>21702</v>
      </c>
      <c r="J200" s="12">
        <v>1750</v>
      </c>
      <c r="K200" s="12">
        <v>188608</v>
      </c>
      <c r="L200" s="12">
        <v>38260</v>
      </c>
      <c r="M200" s="12">
        <v>76817</v>
      </c>
      <c r="N200" s="12">
        <v>35000</v>
      </c>
      <c r="O200" s="12">
        <v>0</v>
      </c>
      <c r="P200" s="12">
        <v>23425</v>
      </c>
      <c r="Q200" s="12">
        <v>10262</v>
      </c>
      <c r="R200" s="41">
        <v>595811</v>
      </c>
      <c r="S200" s="41">
        <v>11603</v>
      </c>
      <c r="T200" s="41">
        <v>26367</v>
      </c>
      <c r="U200" s="41">
        <v>25290</v>
      </c>
      <c r="V200" s="41">
        <v>314653</v>
      </c>
      <c r="W200" s="41">
        <v>161789</v>
      </c>
      <c r="X200" s="41">
        <v>87764</v>
      </c>
      <c r="Y200" s="41">
        <v>43923</v>
      </c>
      <c r="Z200" s="41">
        <v>2504</v>
      </c>
      <c r="AA200" s="41">
        <v>15050</v>
      </c>
      <c r="AB200" s="41">
        <v>132482</v>
      </c>
      <c r="AC200" s="41">
        <v>31997</v>
      </c>
      <c r="AD200" s="41">
        <v>264157</v>
      </c>
      <c r="AE200" s="41">
        <v>192837</v>
      </c>
      <c r="AF200" s="41">
        <v>1086227</v>
      </c>
      <c r="AG200" s="41">
        <v>252092</v>
      </c>
      <c r="AH200" s="41">
        <v>3363653</v>
      </c>
      <c r="AI200" s="13">
        <v>0.71438773824272772</v>
      </c>
      <c r="AJ200" s="13">
        <v>12.342958126398299</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266518</v>
      </c>
      <c r="H204" s="12">
        <v>451600</v>
      </c>
      <c r="I204" s="12">
        <v>457433</v>
      </c>
      <c r="J204" s="12">
        <v>158773</v>
      </c>
      <c r="K204" s="12">
        <v>861546</v>
      </c>
      <c r="L204" s="12">
        <v>367367</v>
      </c>
      <c r="M204" s="12">
        <v>269575</v>
      </c>
      <c r="N204" s="12">
        <v>605936</v>
      </c>
      <c r="O204" s="12">
        <v>286854</v>
      </c>
      <c r="P204" s="12">
        <v>189588</v>
      </c>
      <c r="Q204" s="12">
        <v>2948357</v>
      </c>
      <c r="R204" s="41">
        <v>1066588</v>
      </c>
      <c r="S204" s="41">
        <v>306289</v>
      </c>
      <c r="T204" s="41">
        <v>84876</v>
      </c>
      <c r="U204" s="41">
        <v>415220</v>
      </c>
      <c r="V204" s="41">
        <v>212623</v>
      </c>
      <c r="W204" s="41">
        <v>199719</v>
      </c>
      <c r="X204" s="41">
        <v>641815</v>
      </c>
      <c r="Y204" s="41">
        <v>1112831</v>
      </c>
      <c r="Z204" s="41">
        <v>2086747</v>
      </c>
      <c r="AA204" s="41">
        <v>546134</v>
      </c>
      <c r="AB204" s="41">
        <v>123372</v>
      </c>
      <c r="AC204" s="41">
        <v>129982</v>
      </c>
      <c r="AD204" s="41">
        <v>277951</v>
      </c>
      <c r="AE204" s="41">
        <v>459928</v>
      </c>
      <c r="AF204" s="41">
        <v>2298570</v>
      </c>
      <c r="AG204" s="41">
        <v>1435871</v>
      </c>
      <c r="AH204" s="41">
        <v>310453</v>
      </c>
      <c r="AI204" s="13">
        <v>0.16626312052838799</v>
      </c>
      <c r="AJ204" s="13">
        <v>-0.78378768009103883</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82531</v>
      </c>
      <c r="H206" s="12">
        <v>42965</v>
      </c>
      <c r="I206" s="12">
        <v>50100</v>
      </c>
      <c r="J206" s="12">
        <v>31000</v>
      </c>
      <c r="K206" s="12">
        <v>38686</v>
      </c>
      <c r="L206" s="12">
        <v>30000</v>
      </c>
      <c r="M206" s="12">
        <v>0</v>
      </c>
      <c r="N206" s="12">
        <v>53102</v>
      </c>
      <c r="O206" s="12">
        <v>0</v>
      </c>
      <c r="P206" s="12">
        <v>78331</v>
      </c>
      <c r="Q206" s="12">
        <v>75576</v>
      </c>
      <c r="R206" s="41">
        <v>58216</v>
      </c>
      <c r="S206" s="41">
        <v>49824</v>
      </c>
      <c r="T206" s="41">
        <v>65081</v>
      </c>
      <c r="U206" s="41">
        <v>33515</v>
      </c>
      <c r="V206" s="41">
        <v>244495</v>
      </c>
      <c r="W206" s="41">
        <v>0</v>
      </c>
      <c r="X206" s="41">
        <v>206401</v>
      </c>
      <c r="Y206" s="41">
        <v>129819</v>
      </c>
      <c r="Z206" s="41">
        <v>198581</v>
      </c>
      <c r="AA206" s="41">
        <v>0</v>
      </c>
      <c r="AB206" s="41">
        <v>43000</v>
      </c>
      <c r="AC206" s="41">
        <v>49000</v>
      </c>
      <c r="AD206" s="41">
        <v>43000</v>
      </c>
      <c r="AE206" s="41">
        <v>43000</v>
      </c>
      <c r="AF206" s="41">
        <v>50821</v>
      </c>
      <c r="AG206" s="41">
        <v>1805</v>
      </c>
      <c r="AH206" s="41">
        <v>1505220</v>
      </c>
      <c r="AI206" s="13">
        <v>0.80865300429035614</v>
      </c>
      <c r="AJ206" s="13">
        <v>832.91689750692524</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9182016</v>
      </c>
      <c r="H209" s="5">
        <v>10449722</v>
      </c>
      <c r="I209" s="5">
        <v>8742868</v>
      </c>
      <c r="J209" s="5">
        <v>8550359</v>
      </c>
      <c r="K209" s="5">
        <v>9685921</v>
      </c>
      <c r="L209" s="5">
        <v>9192289</v>
      </c>
      <c r="M209" s="5">
        <v>8581783</v>
      </c>
      <c r="N209" s="5">
        <v>12178435</v>
      </c>
      <c r="O209" s="5">
        <v>10607906</v>
      </c>
      <c r="P209" s="5">
        <v>12555184</v>
      </c>
      <c r="Q209" s="5">
        <v>14796695</v>
      </c>
      <c r="R209" s="39">
        <v>13464812</v>
      </c>
      <c r="S209" s="39">
        <v>11496517</v>
      </c>
      <c r="T209" s="39">
        <v>14245211</v>
      </c>
      <c r="U209" s="39">
        <v>12778849</v>
      </c>
      <c r="V209" s="39">
        <v>16103664</v>
      </c>
      <c r="W209" s="39">
        <v>15744028</v>
      </c>
      <c r="X209" s="39">
        <v>15555943</v>
      </c>
      <c r="Y209" s="39">
        <v>13463897</v>
      </c>
      <c r="Z209" s="39">
        <v>15427973</v>
      </c>
      <c r="AA209" s="39">
        <v>14354073</v>
      </c>
      <c r="AB209" s="39">
        <v>14357700</v>
      </c>
      <c r="AC209" s="39">
        <v>15518215</v>
      </c>
      <c r="AD209" s="39">
        <v>14736291</v>
      </c>
      <c r="AE209" s="39">
        <v>15605833</v>
      </c>
      <c r="AF209" s="39">
        <v>17714928</v>
      </c>
      <c r="AG209" s="39">
        <v>19397796</v>
      </c>
      <c r="AH209" s="39">
        <v>20510828</v>
      </c>
      <c r="AI209" s="10">
        <v>6.1246781993982147E-2</v>
      </c>
      <c r="AJ209" s="10">
        <v>5.7379302267123546E-2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1499803</v>
      </c>
      <c r="H211" s="12">
        <v>2521524</v>
      </c>
      <c r="I211" s="12">
        <v>1414846</v>
      </c>
      <c r="J211" s="12">
        <v>1571778</v>
      </c>
      <c r="K211" s="12">
        <v>1911368</v>
      </c>
      <c r="L211" s="12">
        <v>1641396</v>
      </c>
      <c r="M211" s="12">
        <v>1592307</v>
      </c>
      <c r="N211" s="12">
        <v>2178504</v>
      </c>
      <c r="O211" s="12">
        <v>2470080</v>
      </c>
      <c r="P211" s="12">
        <v>2507401</v>
      </c>
      <c r="Q211" s="12">
        <v>2528701</v>
      </c>
      <c r="R211" s="41">
        <v>2468589</v>
      </c>
      <c r="S211" s="41">
        <v>2342522</v>
      </c>
      <c r="T211" s="41">
        <v>1694612</v>
      </c>
      <c r="U211" s="41">
        <v>2203960</v>
      </c>
      <c r="V211" s="41">
        <v>2127369</v>
      </c>
      <c r="W211" s="41">
        <v>1919557</v>
      </c>
      <c r="X211" s="41">
        <v>2380310</v>
      </c>
      <c r="Y211" s="41">
        <v>2096246</v>
      </c>
      <c r="Z211" s="41">
        <v>2744689</v>
      </c>
      <c r="AA211" s="41">
        <v>2732173</v>
      </c>
      <c r="AB211" s="41">
        <v>2573109</v>
      </c>
      <c r="AC211" s="41">
        <v>3132374</v>
      </c>
      <c r="AD211" s="41">
        <v>2509132</v>
      </c>
      <c r="AE211" s="41">
        <v>2336101</v>
      </c>
      <c r="AF211" s="41">
        <v>2266776</v>
      </c>
      <c r="AG211" s="41">
        <v>2255618</v>
      </c>
      <c r="AH211" s="41">
        <v>2315549</v>
      </c>
      <c r="AI211" s="13">
        <v>-1.7424422459614175E-2</v>
      </c>
      <c r="AJ211" s="13">
        <v>2.6569658514872644E-2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3474519</v>
      </c>
      <c r="H213" s="12">
        <v>4825910</v>
      </c>
      <c r="I213" s="12">
        <v>3523997</v>
      </c>
      <c r="J213" s="12">
        <v>4174559</v>
      </c>
      <c r="K213" s="12">
        <v>4446627</v>
      </c>
      <c r="L213" s="12">
        <v>4673102</v>
      </c>
      <c r="M213" s="12">
        <v>3931485</v>
      </c>
      <c r="N213" s="12">
        <v>5136002</v>
      </c>
      <c r="O213" s="12">
        <v>5142472</v>
      </c>
      <c r="P213" s="12">
        <v>5075614</v>
      </c>
      <c r="Q213" s="12">
        <v>5302135</v>
      </c>
      <c r="R213" s="41">
        <v>5789369</v>
      </c>
      <c r="S213" s="41">
        <v>4602553</v>
      </c>
      <c r="T213" s="41">
        <v>7172519</v>
      </c>
      <c r="U213" s="41">
        <v>5997321</v>
      </c>
      <c r="V213" s="41">
        <v>6278439</v>
      </c>
      <c r="W213" s="41">
        <v>6827016</v>
      </c>
      <c r="X213" s="41">
        <v>6969432</v>
      </c>
      <c r="Y213" s="41">
        <v>6313378</v>
      </c>
      <c r="Z213" s="41">
        <v>6605133</v>
      </c>
      <c r="AA213" s="41">
        <v>6348523</v>
      </c>
      <c r="AB213" s="41">
        <v>6727208</v>
      </c>
      <c r="AC213" s="41">
        <v>7053860</v>
      </c>
      <c r="AD213" s="41">
        <v>7222743</v>
      </c>
      <c r="AE213" s="41">
        <v>7592358</v>
      </c>
      <c r="AF213" s="41">
        <v>8888673</v>
      </c>
      <c r="AG213" s="41">
        <v>8514850</v>
      </c>
      <c r="AH213" s="41">
        <v>8049433</v>
      </c>
      <c r="AI213" s="13">
        <v>3.0358612620737135E-2</v>
      </c>
      <c r="AJ213" s="13">
        <v>-5.465944790571766E-2</v>
      </c>
    </row>
    <row r="214" spans="1:44" ht="10.5" customHeight="1" x14ac:dyDescent="0.2">
      <c r="A214" s="11"/>
      <c r="B214" s="19" t="s">
        <v>67</v>
      </c>
      <c r="D214" s="19"/>
      <c r="E214" s="14"/>
      <c r="F214" s="2"/>
      <c r="G214" s="12">
        <v>1069425</v>
      </c>
      <c r="H214" s="12">
        <v>1469189</v>
      </c>
      <c r="I214" s="12">
        <v>1030443</v>
      </c>
      <c r="J214" s="12">
        <v>1154320</v>
      </c>
      <c r="K214" s="12">
        <v>1259260</v>
      </c>
      <c r="L214" s="12">
        <v>930475</v>
      </c>
      <c r="M214" s="12">
        <v>1107762</v>
      </c>
      <c r="N214" s="12">
        <v>1004261</v>
      </c>
      <c r="O214" s="12">
        <v>718172</v>
      </c>
      <c r="P214" s="12">
        <v>1122755</v>
      </c>
      <c r="Q214" s="12">
        <v>830389</v>
      </c>
      <c r="R214" s="41">
        <v>723284</v>
      </c>
      <c r="S214" s="41">
        <v>801717</v>
      </c>
      <c r="T214" s="41">
        <v>839210</v>
      </c>
      <c r="U214" s="41">
        <v>724338</v>
      </c>
      <c r="V214" s="41">
        <v>643436</v>
      </c>
      <c r="W214" s="41">
        <v>756024</v>
      </c>
      <c r="X214" s="41">
        <v>1229826</v>
      </c>
      <c r="Y214" s="41">
        <v>936309</v>
      </c>
      <c r="Z214" s="41">
        <v>1228424</v>
      </c>
      <c r="AA214" s="41">
        <v>947076</v>
      </c>
      <c r="AB214" s="41">
        <v>1291726</v>
      </c>
      <c r="AC214" s="41">
        <v>1256039</v>
      </c>
      <c r="AD214" s="41">
        <v>1260956</v>
      </c>
      <c r="AE214" s="41">
        <v>1216161</v>
      </c>
      <c r="AF214" s="41">
        <v>986903</v>
      </c>
      <c r="AG214" s="41">
        <v>1245297</v>
      </c>
      <c r="AH214" s="41">
        <v>1062097</v>
      </c>
      <c r="AI214" s="13">
        <v>-3.2095972858952493E-2</v>
      </c>
      <c r="AJ214" s="13">
        <v>-0.14711349983176705</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127612</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799070</v>
      </c>
      <c r="H216" s="12">
        <v>1133088</v>
      </c>
      <c r="I216" s="12">
        <v>964610</v>
      </c>
      <c r="J216" s="12">
        <v>899726</v>
      </c>
      <c r="K216" s="12">
        <v>1098842</v>
      </c>
      <c r="L216" s="12">
        <v>1359463</v>
      </c>
      <c r="M216" s="12">
        <v>981112</v>
      </c>
      <c r="N216" s="12">
        <v>1863089</v>
      </c>
      <c r="O216" s="12">
        <v>1303758</v>
      </c>
      <c r="P216" s="12">
        <v>1455158</v>
      </c>
      <c r="Q216" s="12">
        <v>1744884</v>
      </c>
      <c r="R216" s="41">
        <v>1774024</v>
      </c>
      <c r="S216" s="41">
        <v>1724155</v>
      </c>
      <c r="T216" s="41">
        <v>2516418</v>
      </c>
      <c r="U216" s="41">
        <v>1678032</v>
      </c>
      <c r="V216" s="41">
        <v>2943524</v>
      </c>
      <c r="W216" s="41">
        <v>2840499</v>
      </c>
      <c r="X216" s="41">
        <v>2607276</v>
      </c>
      <c r="Y216" s="41">
        <v>2417651</v>
      </c>
      <c r="Z216" s="41">
        <v>2243129</v>
      </c>
      <c r="AA216" s="41">
        <v>1959735</v>
      </c>
      <c r="AB216" s="41">
        <v>2216628</v>
      </c>
      <c r="AC216" s="41">
        <v>2330859</v>
      </c>
      <c r="AD216" s="41">
        <v>2354750</v>
      </c>
      <c r="AE216" s="41">
        <v>2837827</v>
      </c>
      <c r="AF216" s="41">
        <v>2583935</v>
      </c>
      <c r="AG216" s="41">
        <v>3619383</v>
      </c>
      <c r="AH216" s="41">
        <v>3447504</v>
      </c>
      <c r="AI216" s="13">
        <v>7.6387537061496813E-2</v>
      </c>
      <c r="AJ216" s="13">
        <v>-4.7488480771446406E-2</v>
      </c>
    </row>
    <row r="217" spans="1:44" ht="10.5" customHeight="1" x14ac:dyDescent="0.2">
      <c r="A217" s="11"/>
      <c r="B217" s="19" t="s">
        <v>71</v>
      </c>
      <c r="D217" s="19"/>
      <c r="E217" s="14"/>
      <c r="F217" s="2"/>
      <c r="G217" s="12">
        <v>107001</v>
      </c>
      <c r="H217" s="12">
        <v>327804</v>
      </c>
      <c r="I217" s="12">
        <v>224488</v>
      </c>
      <c r="J217" s="12">
        <v>174683</v>
      </c>
      <c r="K217" s="12">
        <v>211422</v>
      </c>
      <c r="L217" s="12">
        <v>150656</v>
      </c>
      <c r="M217" s="12">
        <v>215056</v>
      </c>
      <c r="N217" s="12">
        <v>186180</v>
      </c>
      <c r="O217" s="12">
        <v>196395</v>
      </c>
      <c r="P217" s="12">
        <v>282073</v>
      </c>
      <c r="Q217" s="12">
        <v>451331</v>
      </c>
      <c r="R217" s="41">
        <v>447924</v>
      </c>
      <c r="S217" s="41">
        <v>345366</v>
      </c>
      <c r="T217" s="41">
        <v>353730</v>
      </c>
      <c r="U217" s="41">
        <v>500610</v>
      </c>
      <c r="V217" s="41">
        <v>615255</v>
      </c>
      <c r="W217" s="41">
        <v>863370</v>
      </c>
      <c r="X217" s="41">
        <v>729255</v>
      </c>
      <c r="Y217" s="41">
        <v>264155</v>
      </c>
      <c r="Z217" s="41">
        <v>277395</v>
      </c>
      <c r="AA217" s="41">
        <v>261542</v>
      </c>
      <c r="AB217" s="41">
        <v>322038</v>
      </c>
      <c r="AC217" s="41">
        <v>291439</v>
      </c>
      <c r="AD217" s="41">
        <v>310209</v>
      </c>
      <c r="AE217" s="41">
        <v>349202</v>
      </c>
      <c r="AF217" s="41">
        <v>324623</v>
      </c>
      <c r="AG217" s="41">
        <v>389774</v>
      </c>
      <c r="AH217" s="41">
        <v>2694576</v>
      </c>
      <c r="AI217" s="13">
        <v>0.42483274076419697</v>
      </c>
      <c r="AJ217" s="13">
        <v>5.9131753272409142</v>
      </c>
    </row>
    <row r="218" spans="1:44" ht="10.5" customHeight="1" x14ac:dyDescent="0.2">
      <c r="A218" s="11"/>
      <c r="B218" s="19" t="s">
        <v>72</v>
      </c>
      <c r="D218" s="19"/>
      <c r="E218" s="14"/>
      <c r="F218" s="2"/>
      <c r="G218" s="12">
        <v>107860</v>
      </c>
      <c r="H218" s="12">
        <v>171356</v>
      </c>
      <c r="I218" s="12">
        <v>134164</v>
      </c>
      <c r="J218" s="12">
        <v>127289</v>
      </c>
      <c r="K218" s="12">
        <v>136248</v>
      </c>
      <c r="L218" s="12">
        <v>97637</v>
      </c>
      <c r="M218" s="12">
        <v>80421</v>
      </c>
      <c r="N218" s="12">
        <v>66823</v>
      </c>
      <c r="O218" s="12">
        <v>87969</v>
      </c>
      <c r="P218" s="12">
        <v>55823</v>
      </c>
      <c r="Q218" s="12">
        <v>106790</v>
      </c>
      <c r="R218" s="41">
        <v>82564</v>
      </c>
      <c r="S218" s="41">
        <v>0</v>
      </c>
      <c r="T218" s="41">
        <v>1098130</v>
      </c>
      <c r="U218" s="41">
        <v>483505</v>
      </c>
      <c r="V218" s="41">
        <v>2794821</v>
      </c>
      <c r="W218" s="41">
        <v>1555057</v>
      </c>
      <c r="X218" s="41">
        <v>501361</v>
      </c>
      <c r="Y218" s="41">
        <v>854229</v>
      </c>
      <c r="Z218" s="41">
        <v>1865185</v>
      </c>
      <c r="AA218" s="41">
        <v>1832503</v>
      </c>
      <c r="AB218" s="41">
        <v>1211875</v>
      </c>
      <c r="AC218" s="41">
        <v>1291600</v>
      </c>
      <c r="AD218" s="41">
        <v>1041038</v>
      </c>
      <c r="AE218" s="41">
        <v>587926</v>
      </c>
      <c r="AF218" s="41">
        <v>2076106</v>
      </c>
      <c r="AG218" s="41">
        <v>2293668</v>
      </c>
      <c r="AH218" s="41">
        <v>2466199</v>
      </c>
      <c r="AI218" s="13">
        <v>0.12571481537620266</v>
      </c>
      <c r="AJ218" s="13">
        <v>7.5220563743314206E-2</v>
      </c>
    </row>
    <row r="219" spans="1:44" ht="10.5" customHeight="1" x14ac:dyDescent="0.2">
      <c r="A219" s="11"/>
      <c r="B219" s="19" t="s">
        <v>73</v>
      </c>
      <c r="D219" s="19"/>
      <c r="E219" s="14"/>
      <c r="F219" s="2"/>
      <c r="G219" s="12">
        <v>2050183</v>
      </c>
      <c r="H219" s="12">
        <v>0</v>
      </c>
      <c r="I219" s="12">
        <v>694848</v>
      </c>
      <c r="J219" s="12">
        <v>187779</v>
      </c>
      <c r="K219" s="12">
        <v>470184</v>
      </c>
      <c r="L219" s="12">
        <v>53383</v>
      </c>
      <c r="M219" s="12">
        <v>94625</v>
      </c>
      <c r="N219" s="12">
        <v>1258219</v>
      </c>
      <c r="O219" s="12">
        <v>340089</v>
      </c>
      <c r="P219" s="12">
        <v>1845789</v>
      </c>
      <c r="Q219" s="12">
        <v>3337422</v>
      </c>
      <c r="R219" s="41">
        <v>1740740</v>
      </c>
      <c r="S219" s="41">
        <v>218135</v>
      </c>
      <c r="T219" s="41">
        <v>68056</v>
      </c>
      <c r="U219" s="41">
        <v>1084422</v>
      </c>
      <c r="V219" s="41">
        <v>519937</v>
      </c>
      <c r="W219" s="41">
        <v>237285</v>
      </c>
      <c r="X219" s="41">
        <v>1130603</v>
      </c>
      <c r="Y219" s="41">
        <v>569035</v>
      </c>
      <c r="Z219" s="41">
        <v>429318</v>
      </c>
      <c r="AA219" s="41">
        <v>249202</v>
      </c>
      <c r="AB219" s="41">
        <v>0</v>
      </c>
      <c r="AC219" s="41">
        <v>0</v>
      </c>
      <c r="AD219" s="41">
        <v>0</v>
      </c>
      <c r="AE219" s="41">
        <v>78145</v>
      </c>
      <c r="AF219" s="41">
        <v>83688</v>
      </c>
      <c r="AG219" s="41">
        <v>822010</v>
      </c>
      <c r="AH219" s="41">
        <v>392196</v>
      </c>
      <c r="AI219" s="13" t="s">
        <v>246</v>
      </c>
      <c r="AJ219" s="13">
        <v>-0.52288171676743589</v>
      </c>
    </row>
    <row r="220" spans="1:44" ht="10.5" customHeight="1" x14ac:dyDescent="0.2">
      <c r="A220" s="11"/>
      <c r="B220" s="19" t="s">
        <v>74</v>
      </c>
      <c r="D220" s="19"/>
      <c r="E220" s="14"/>
      <c r="F220" s="2"/>
      <c r="G220" s="12">
        <v>74155</v>
      </c>
      <c r="H220" s="12">
        <v>851</v>
      </c>
      <c r="I220" s="12">
        <v>755472</v>
      </c>
      <c r="J220" s="12">
        <v>260225</v>
      </c>
      <c r="K220" s="12">
        <v>151970</v>
      </c>
      <c r="L220" s="12">
        <v>286177</v>
      </c>
      <c r="M220" s="12">
        <v>579015</v>
      </c>
      <c r="N220" s="12">
        <v>485357</v>
      </c>
      <c r="O220" s="12">
        <v>348971</v>
      </c>
      <c r="P220" s="12">
        <v>210571</v>
      </c>
      <c r="Q220" s="12">
        <v>495043</v>
      </c>
      <c r="R220" s="41">
        <v>438318</v>
      </c>
      <c r="S220" s="41">
        <v>1462069</v>
      </c>
      <c r="T220" s="41">
        <v>502536</v>
      </c>
      <c r="U220" s="41">
        <v>106661</v>
      </c>
      <c r="V220" s="41">
        <v>180883</v>
      </c>
      <c r="W220" s="41">
        <v>745220</v>
      </c>
      <c r="X220" s="41">
        <v>7880</v>
      </c>
      <c r="Y220" s="41">
        <v>12894</v>
      </c>
      <c r="Z220" s="41">
        <v>34700</v>
      </c>
      <c r="AA220" s="41">
        <v>23319</v>
      </c>
      <c r="AB220" s="41">
        <v>15116</v>
      </c>
      <c r="AC220" s="41">
        <v>34432</v>
      </c>
      <c r="AD220" s="41">
        <v>37463</v>
      </c>
      <c r="AE220" s="41">
        <v>608113</v>
      </c>
      <c r="AF220" s="41">
        <v>504224</v>
      </c>
      <c r="AG220" s="41">
        <v>257196</v>
      </c>
      <c r="AH220" s="41">
        <v>83274</v>
      </c>
      <c r="AI220" s="13">
        <v>0.3289605540331304</v>
      </c>
      <c r="AJ220" s="13">
        <v>-0.67622358046003828</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250</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249</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12259378</v>
      </c>
      <c r="S233" s="12">
        <v>17625378.5</v>
      </c>
      <c r="T233" s="12">
        <v>22991379</v>
      </c>
      <c r="U233" s="12">
        <v>24559452.420000002</v>
      </c>
      <c r="V233" s="12">
        <v>26127525.84</v>
      </c>
      <c r="W233" s="12">
        <v>25105265.920000002</v>
      </c>
      <c r="X233" s="12">
        <v>24083006</v>
      </c>
      <c r="Y233" s="12">
        <v>22766842.5</v>
      </c>
      <c r="Z233" s="12">
        <v>21450679</v>
      </c>
      <c r="AA233" s="12">
        <v>24265160.699999999</v>
      </c>
      <c r="AB233" s="12">
        <v>27079642.399999999</v>
      </c>
      <c r="AC233" s="12">
        <v>29313007.145345878</v>
      </c>
      <c r="AD233" s="12">
        <v>25821816</v>
      </c>
      <c r="AE233" s="12">
        <v>27818814.38177944</v>
      </c>
      <c r="AF233" s="12">
        <v>25844900</v>
      </c>
      <c r="AG233" s="12">
        <v>25856449.73752252</v>
      </c>
      <c r="AH233" s="12">
        <v>28965527</v>
      </c>
      <c r="AI233" s="71">
        <v>1.1283880775112998E-2</v>
      </c>
      <c r="AJ233" s="13">
        <v>0.12024378033483964</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10524840</v>
      </c>
      <c r="S234" s="11">
        <v>15813154.5</v>
      </c>
      <c r="T234" s="11">
        <v>21101469</v>
      </c>
      <c r="U234" s="12">
        <v>23806857.77</v>
      </c>
      <c r="V234" s="12">
        <v>26512246.539999999</v>
      </c>
      <c r="W234" s="12">
        <v>25416411.77</v>
      </c>
      <c r="X234" s="12">
        <v>24320577</v>
      </c>
      <c r="Y234" s="12">
        <v>24078256</v>
      </c>
      <c r="Z234" s="12">
        <v>23835935</v>
      </c>
      <c r="AA234" s="12">
        <v>25117704.609999999</v>
      </c>
      <c r="AB234" s="12">
        <v>26399474.219999999</v>
      </c>
      <c r="AC234" s="12">
        <v>27819097.313248679</v>
      </c>
      <c r="AD234" s="12">
        <v>27644700</v>
      </c>
      <c r="AE234" s="12">
        <v>28296680.65752171</v>
      </c>
      <c r="AF234" s="12">
        <v>27363455</v>
      </c>
      <c r="AG234" s="12">
        <v>27223907.299829982</v>
      </c>
      <c r="AH234" s="12">
        <v>28473437</v>
      </c>
      <c r="AI234" s="71">
        <v>1.268435987912464E-2</v>
      </c>
      <c r="AJ234" s="13">
        <v>4.589824988780436E-2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58387</v>
      </c>
      <c r="S241" s="11">
        <v>59176</v>
      </c>
      <c r="T241" s="11">
        <v>59521</v>
      </c>
      <c r="U241" s="11">
        <v>59821</v>
      </c>
      <c r="V241" s="11">
        <v>60277</v>
      </c>
      <c r="W241" s="11">
        <v>60621</v>
      </c>
      <c r="X241" s="11">
        <v>60369</v>
      </c>
      <c r="Y241" s="11">
        <v>60327</v>
      </c>
      <c r="Z241" s="11">
        <v>60173</v>
      </c>
      <c r="AA241" s="11">
        <v>60232</v>
      </c>
      <c r="AB241" s="41">
        <v>60476</v>
      </c>
      <c r="AC241" s="41">
        <v>60825</v>
      </c>
      <c r="AD241" s="41">
        <v>61456</v>
      </c>
      <c r="AE241" s="41">
        <v>61565</v>
      </c>
      <c r="AF241" s="41">
        <v>61826</v>
      </c>
      <c r="AG241" s="41">
        <v>62232</v>
      </c>
      <c r="AH241" s="41">
        <v>62680</v>
      </c>
      <c r="AI241" s="13">
        <v>5.9838027431293739E-3</v>
      </c>
      <c r="AJ241" s="13">
        <v>7.1988687491965552E-3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1617202</v>
      </c>
      <c r="S242" s="11">
        <v>1729759</v>
      </c>
      <c r="T242" s="11">
        <v>1789871</v>
      </c>
      <c r="U242" s="11">
        <v>1946283</v>
      </c>
      <c r="V242" s="11">
        <v>2114448</v>
      </c>
      <c r="W242" s="11">
        <v>2175022</v>
      </c>
      <c r="X242" s="11">
        <v>2071509</v>
      </c>
      <c r="Y242" s="11">
        <v>2106215</v>
      </c>
      <c r="Z242" s="11">
        <v>2217155</v>
      </c>
      <c r="AA242" s="11">
        <v>2277076</v>
      </c>
      <c r="AB242" s="41">
        <v>2267407</v>
      </c>
      <c r="AC242" s="41">
        <v>2406935</v>
      </c>
      <c r="AD242" s="41">
        <v>2598566</v>
      </c>
      <c r="AE242" s="41">
        <v>2662996</v>
      </c>
      <c r="AF242" s="41">
        <v>2818864</v>
      </c>
      <c r="AG242" s="41">
        <v>2961369</v>
      </c>
      <c r="AH242" s="41">
        <v>3092716</v>
      </c>
      <c r="AI242" s="13">
        <v>5.3097123108207134E-2</v>
      </c>
      <c r="AJ242" s="13">
        <v>4.4353473005221571E-2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32535.113087377344</v>
      </c>
      <c r="V243" s="11">
        <f t="shared" ref="V243:AA243" si="15">V242*1000/V241</f>
        <v>35078.852630356523</v>
      </c>
      <c r="W243" s="11">
        <f t="shared" si="15"/>
        <v>35879.018821860409</v>
      </c>
      <c r="X243" s="11">
        <f t="shared" si="15"/>
        <v>34314.118173234609</v>
      </c>
      <c r="Y243" s="11">
        <f t="shared" si="15"/>
        <v>34913.305816632688</v>
      </c>
      <c r="Z243" s="11">
        <f t="shared" si="15"/>
        <v>36846.343044222493</v>
      </c>
      <c r="AA243" s="11">
        <f t="shared" si="15"/>
        <v>37805.086996945145</v>
      </c>
      <c r="AB243" s="11">
        <v>37492.67478007805</v>
      </c>
      <c r="AC243" s="11">
        <v>39571.475544595152</v>
      </c>
      <c r="AD243" s="11">
        <v>42283.357198646183</v>
      </c>
      <c r="AE243" s="11">
        <v>43255.031267765778</v>
      </c>
      <c r="AF243" s="11">
        <v>45593.504350920324</v>
      </c>
      <c r="AG243" s="11">
        <v>47585.952564596992</v>
      </c>
      <c r="AH243" s="11">
        <v>49341.352903637526</v>
      </c>
      <c r="AI243" s="13">
        <v>4.6833080449812936E-2</v>
      </c>
      <c r="AJ243" s="13">
        <v>3.6889044863767574E-2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26944</v>
      </c>
      <c r="S245" s="11">
        <v>27815</v>
      </c>
      <c r="T245" s="11">
        <v>28755</v>
      </c>
      <c r="U245" s="11">
        <v>29367</v>
      </c>
      <c r="V245" s="11">
        <v>29139</v>
      </c>
      <c r="W245" s="11">
        <v>30367</v>
      </c>
      <c r="X245" s="11">
        <v>30222</v>
      </c>
      <c r="Y245" s="11">
        <v>26045</v>
      </c>
      <c r="Z245" s="11">
        <v>25634</v>
      </c>
      <c r="AA245" s="11">
        <v>24696</v>
      </c>
      <c r="AB245" s="41">
        <v>24432</v>
      </c>
      <c r="AC245" s="41">
        <v>24817</v>
      </c>
      <c r="AD245" s="41">
        <v>25212</v>
      </c>
      <c r="AE245" s="41">
        <v>24882</v>
      </c>
      <c r="AF245" s="41">
        <v>24741</v>
      </c>
      <c r="AG245" s="41">
        <v>25240</v>
      </c>
      <c r="AH245" s="41">
        <v>25679</v>
      </c>
      <c r="AI245" s="13">
        <v>8.3311438893005629E-3</v>
      </c>
      <c r="AJ245" s="13">
        <v>1.7393026941362917E-2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24300</v>
      </c>
      <c r="S246" s="11">
        <v>25166</v>
      </c>
      <c r="T246" s="11">
        <v>26283</v>
      </c>
      <c r="U246" s="11">
        <v>27277</v>
      </c>
      <c r="V246" s="11">
        <v>27340</v>
      </c>
      <c r="W246" s="11">
        <v>28113</v>
      </c>
      <c r="X246" s="11">
        <v>26618</v>
      </c>
      <c r="Y246" s="11">
        <v>22271</v>
      </c>
      <c r="Z246" s="11">
        <v>22194</v>
      </c>
      <c r="AA246" s="11">
        <v>21799</v>
      </c>
      <c r="AB246" s="41">
        <v>22013</v>
      </c>
      <c r="AC246" s="41">
        <v>22748</v>
      </c>
      <c r="AD246" s="41">
        <v>23112</v>
      </c>
      <c r="AE246" s="41">
        <v>23225</v>
      </c>
      <c r="AF246" s="41">
        <v>23382</v>
      </c>
      <c r="AG246" s="41">
        <v>24101</v>
      </c>
      <c r="AH246" s="41">
        <v>24747</v>
      </c>
      <c r="AI246" s="13">
        <v>1.9703447150495101E-2</v>
      </c>
      <c r="AJ246" s="13">
        <v>2.6803867059458114E-2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2644</v>
      </c>
      <c r="S247" s="11">
        <v>2649</v>
      </c>
      <c r="T247" s="11">
        <v>2472</v>
      </c>
      <c r="U247" s="11">
        <v>2090</v>
      </c>
      <c r="V247" s="11">
        <v>1799</v>
      </c>
      <c r="W247" s="11">
        <v>30367</v>
      </c>
      <c r="X247" s="11">
        <v>3604</v>
      </c>
      <c r="Y247" s="11">
        <v>3774</v>
      </c>
      <c r="Z247" s="11">
        <v>3440</v>
      </c>
      <c r="AA247" s="11">
        <v>2897</v>
      </c>
      <c r="AB247" s="41">
        <v>2419</v>
      </c>
      <c r="AC247" s="41">
        <v>2069</v>
      </c>
      <c r="AD247" s="41">
        <v>2100</v>
      </c>
      <c r="AE247" s="41">
        <v>1657</v>
      </c>
      <c r="AF247" s="41">
        <v>1359</v>
      </c>
      <c r="AG247" s="41">
        <v>1139</v>
      </c>
      <c r="AH247" s="41">
        <v>932</v>
      </c>
      <c r="AI247" s="13">
        <v>-0.14697189417953893</v>
      </c>
      <c r="AJ247" s="13">
        <v>-0.18173836698858647</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9.8000000000000007</v>
      </c>
      <c r="S248" s="81">
        <v>9.5</v>
      </c>
      <c r="T248" s="81">
        <v>8.6</v>
      </c>
      <c r="U248" s="81">
        <v>6.2</v>
      </c>
      <c r="V248" s="81">
        <v>6.2</v>
      </c>
      <c r="W248" s="81">
        <v>7.4</v>
      </c>
      <c r="X248" s="81">
        <v>11.9</v>
      </c>
      <c r="Y248" s="81">
        <v>14.5</v>
      </c>
      <c r="Z248" s="81">
        <v>13.4</v>
      </c>
      <c r="AA248" s="81">
        <v>11.7</v>
      </c>
      <c r="AB248" s="82">
        <v>9.9</v>
      </c>
      <c r="AC248" s="82">
        <v>8.3000000000000007</v>
      </c>
      <c r="AD248" s="82">
        <v>8.3000000000000007</v>
      </c>
      <c r="AE248" s="82">
        <v>6.7</v>
      </c>
      <c r="AF248" s="82">
        <v>5.5</v>
      </c>
      <c r="AG248" s="82">
        <v>4.5</v>
      </c>
      <c r="AH248" s="82">
        <v>3.6</v>
      </c>
      <c r="AI248" s="13">
        <v>-0.15515335385431739</v>
      </c>
      <c r="AJ248" s="13">
        <v>-0.19999999999999998</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38973463</v>
      </c>
      <c r="H257" s="86">
        <f>SUM(H258:H260)</f>
        <v>43505643</v>
      </c>
      <c r="I257" s="86">
        <f>SUM(I258:I260)</f>
        <v>43519096</v>
      </c>
      <c r="J257" s="86">
        <f>SUM(J258:J260)</f>
        <v>41508192</v>
      </c>
      <c r="K257" s="86">
        <f>SUM(K258:K260)</f>
        <v>43911848</v>
      </c>
      <c r="L257" s="86">
        <f t="shared" ref="L257:Q257" si="16">SUM(L258:L260)</f>
        <v>47470230</v>
      </c>
      <c r="M257" s="86">
        <f t="shared" si="16"/>
        <v>49536602</v>
      </c>
      <c r="N257" s="86">
        <f t="shared" si="16"/>
        <v>52013468</v>
      </c>
      <c r="O257" s="86">
        <f t="shared" si="16"/>
        <v>61726775.399999999</v>
      </c>
      <c r="P257" s="86">
        <f t="shared" si="16"/>
        <v>59170541</v>
      </c>
      <c r="Q257" s="86">
        <f t="shared" si="16"/>
        <v>59861436.810000002</v>
      </c>
      <c r="R257" s="86">
        <f>SUM(R258:R261)</f>
        <v>66014539.960000001</v>
      </c>
      <c r="S257" s="86">
        <f t="shared" ref="S257:AA257" si="17">SUM(S258:S261)</f>
        <v>65429122.100000001</v>
      </c>
      <c r="T257" s="86">
        <f t="shared" si="17"/>
        <v>72874744.870000005</v>
      </c>
      <c r="U257" s="86">
        <f t="shared" si="17"/>
        <v>85866550.75</v>
      </c>
      <c r="V257" s="86">
        <f t="shared" si="17"/>
        <v>87335995.090000004</v>
      </c>
      <c r="W257" s="86">
        <f t="shared" si="17"/>
        <v>92125283.769999996</v>
      </c>
      <c r="X257" s="86">
        <f t="shared" si="17"/>
        <v>95947394.090000004</v>
      </c>
      <c r="Y257" s="86">
        <f t="shared" si="17"/>
        <v>95751895.5</v>
      </c>
      <c r="Z257" s="86">
        <f t="shared" si="17"/>
        <v>96346760.149999991</v>
      </c>
      <c r="AA257" s="86">
        <f t="shared" si="17"/>
        <v>96578054.230000004</v>
      </c>
      <c r="AB257" s="86">
        <v>99636630.239999995</v>
      </c>
      <c r="AC257" s="86">
        <v>97620575.890000001</v>
      </c>
      <c r="AD257" s="86">
        <v>100348408.08</v>
      </c>
      <c r="AE257" s="86">
        <v>101090364.87</v>
      </c>
      <c r="AF257" s="86">
        <v>101670160.20999999</v>
      </c>
      <c r="AG257" s="86">
        <v>105875432</v>
      </c>
      <c r="AH257" s="86">
        <v>110869943.19</v>
      </c>
      <c r="AI257" s="13">
        <v>1.7964108012461955E-2</v>
      </c>
      <c r="AJ257" s="13">
        <v>4.7173466928569392E-2</v>
      </c>
    </row>
    <row r="258" spans="1:36" ht="10.5" customHeight="1" x14ac:dyDescent="0.2">
      <c r="A258" s="14"/>
      <c r="B258" s="11"/>
      <c r="C258" s="11" t="s">
        <v>151</v>
      </c>
      <c r="D258" s="11"/>
      <c r="E258" s="11"/>
      <c r="F258" s="2"/>
      <c r="G258" s="86">
        <f t="shared" ref="G258:AA258" si="18">G65</f>
        <v>26705729</v>
      </c>
      <c r="H258" s="86">
        <f t="shared" si="18"/>
        <v>30734043</v>
      </c>
      <c r="I258" s="86">
        <f t="shared" si="18"/>
        <v>32105774</v>
      </c>
      <c r="J258" s="86">
        <f t="shared" si="18"/>
        <v>29653809</v>
      </c>
      <c r="K258" s="86">
        <f t="shared" si="18"/>
        <v>29802547</v>
      </c>
      <c r="L258" s="86">
        <f t="shared" si="18"/>
        <v>30832437</v>
      </c>
      <c r="M258" s="86">
        <f t="shared" si="18"/>
        <v>32321404</v>
      </c>
      <c r="N258" s="86">
        <f t="shared" si="18"/>
        <v>33723361</v>
      </c>
      <c r="O258" s="86">
        <f t="shared" si="18"/>
        <v>41495137</v>
      </c>
      <c r="P258" s="86">
        <f t="shared" si="18"/>
        <v>40687802</v>
      </c>
      <c r="Q258" s="86">
        <f t="shared" si="18"/>
        <v>39670354</v>
      </c>
      <c r="R258" s="86">
        <f t="shared" si="18"/>
        <v>41261213</v>
      </c>
      <c r="S258" s="86">
        <f t="shared" si="18"/>
        <v>42743605</v>
      </c>
      <c r="T258" s="86">
        <f t="shared" si="18"/>
        <v>44625081</v>
      </c>
      <c r="U258" s="86">
        <f t="shared" si="18"/>
        <v>54679060</v>
      </c>
      <c r="V258" s="86">
        <f t="shared" si="18"/>
        <v>50209885</v>
      </c>
      <c r="W258" s="86">
        <f t="shared" si="18"/>
        <v>53388952</v>
      </c>
      <c r="X258" s="86">
        <f t="shared" si="18"/>
        <v>55601998</v>
      </c>
      <c r="Y258" s="86">
        <f t="shared" si="18"/>
        <v>55559342</v>
      </c>
      <c r="Z258" s="86">
        <f t="shared" si="18"/>
        <v>55763848</v>
      </c>
      <c r="AA258" s="86">
        <f t="shared" si="18"/>
        <v>56405468</v>
      </c>
      <c r="AB258" s="86">
        <v>57020296</v>
      </c>
      <c r="AC258" s="86">
        <v>57443828</v>
      </c>
      <c r="AD258" s="86">
        <v>57118667</v>
      </c>
      <c r="AE258" s="86">
        <v>57453532</v>
      </c>
      <c r="AF258" s="86">
        <v>57656855</v>
      </c>
      <c r="AG258" s="86">
        <v>59162111</v>
      </c>
      <c r="AH258" s="86">
        <v>62030841</v>
      </c>
      <c r="AI258" s="13">
        <v>1.4136390685266509E-2</v>
      </c>
      <c r="AJ258" s="13">
        <v>4.8489311005146522E-2</v>
      </c>
    </row>
    <row r="259" spans="1:36" ht="10.5" customHeight="1" x14ac:dyDescent="0.2">
      <c r="A259" s="14"/>
      <c r="B259" s="11"/>
      <c r="C259" s="11" t="s">
        <v>152</v>
      </c>
      <c r="D259" s="11"/>
      <c r="E259" s="11"/>
      <c r="F259" s="2"/>
      <c r="G259" s="86">
        <f t="shared" ref="G259:AA259" si="19">G122</f>
        <v>10598799</v>
      </c>
      <c r="H259" s="86">
        <f t="shared" si="19"/>
        <v>10340777</v>
      </c>
      <c r="I259" s="86">
        <f t="shared" si="19"/>
        <v>9255509</v>
      </c>
      <c r="J259" s="86">
        <f t="shared" si="19"/>
        <v>9461663</v>
      </c>
      <c r="K259" s="86">
        <f t="shared" si="19"/>
        <v>11672832</v>
      </c>
      <c r="L259" s="86">
        <f t="shared" si="19"/>
        <v>14026673</v>
      </c>
      <c r="M259" s="86">
        <f t="shared" si="19"/>
        <v>14898368</v>
      </c>
      <c r="N259" s="86">
        <f t="shared" si="19"/>
        <v>15765951</v>
      </c>
      <c r="O259" s="86">
        <f t="shared" si="19"/>
        <v>17637451.399999999</v>
      </c>
      <c r="P259" s="86">
        <f t="shared" si="19"/>
        <v>15974078</v>
      </c>
      <c r="Q259" s="86">
        <f t="shared" si="19"/>
        <v>17361917.809999999</v>
      </c>
      <c r="R259" s="86">
        <f t="shared" si="19"/>
        <v>17813910.220000003</v>
      </c>
      <c r="S259" s="86">
        <f t="shared" si="19"/>
        <v>15974078.320000002</v>
      </c>
      <c r="T259" s="86">
        <f t="shared" si="19"/>
        <v>20628020.750000004</v>
      </c>
      <c r="U259" s="86">
        <f t="shared" si="19"/>
        <v>21761039.670000002</v>
      </c>
      <c r="V259" s="86">
        <f t="shared" si="19"/>
        <v>27037055.619999997</v>
      </c>
      <c r="W259" s="86">
        <f t="shared" si="19"/>
        <v>28025536.559999999</v>
      </c>
      <c r="X259" s="86">
        <f t="shared" si="19"/>
        <v>29792651.120000001</v>
      </c>
      <c r="Y259" s="86">
        <f t="shared" si="19"/>
        <v>30041963.349999998</v>
      </c>
      <c r="Z259" s="86">
        <f t="shared" si="19"/>
        <v>30263417.939999998</v>
      </c>
      <c r="AA259" s="86">
        <f t="shared" si="19"/>
        <v>30007573.75</v>
      </c>
      <c r="AB259" s="86">
        <v>32005467</v>
      </c>
      <c r="AC259" s="86">
        <v>29218280</v>
      </c>
      <c r="AD259" s="86">
        <v>31108882</v>
      </c>
      <c r="AE259" s="86">
        <v>31266781</v>
      </c>
      <c r="AF259" s="86">
        <v>31806678</v>
      </c>
      <c r="AG259" s="86">
        <v>32499729</v>
      </c>
      <c r="AH259" s="86">
        <v>33594305</v>
      </c>
      <c r="AI259" s="13">
        <v>8.1076616112338851E-3</v>
      </c>
      <c r="AJ259" s="13">
        <v>3.3679542374030258E-2</v>
      </c>
    </row>
    <row r="260" spans="1:36" ht="10.5" customHeight="1" x14ac:dyDescent="0.2">
      <c r="A260" s="14"/>
      <c r="B260" s="11"/>
      <c r="C260" s="11" t="s">
        <v>153</v>
      </c>
      <c r="D260" s="11"/>
      <c r="E260" s="11"/>
      <c r="F260" s="2"/>
      <c r="G260" s="86">
        <f t="shared" ref="G260:AA260" si="20">G179</f>
        <v>1668935</v>
      </c>
      <c r="H260" s="86">
        <f t="shared" si="20"/>
        <v>2430823</v>
      </c>
      <c r="I260" s="86">
        <f t="shared" si="20"/>
        <v>2157813</v>
      </c>
      <c r="J260" s="86">
        <f t="shared" si="20"/>
        <v>2392720</v>
      </c>
      <c r="K260" s="86">
        <f t="shared" si="20"/>
        <v>2436469</v>
      </c>
      <c r="L260" s="86">
        <f t="shared" si="20"/>
        <v>2611120</v>
      </c>
      <c r="M260" s="86">
        <f t="shared" si="20"/>
        <v>2316830</v>
      </c>
      <c r="N260" s="86">
        <f t="shared" si="20"/>
        <v>2524156</v>
      </c>
      <c r="O260" s="86">
        <f t="shared" si="20"/>
        <v>2594187</v>
      </c>
      <c r="P260" s="86">
        <f t="shared" si="20"/>
        <v>2508661</v>
      </c>
      <c r="Q260" s="86">
        <f t="shared" si="20"/>
        <v>2829165</v>
      </c>
      <c r="R260" s="86">
        <f t="shared" si="20"/>
        <v>2812517</v>
      </c>
      <c r="S260" s="86">
        <f t="shared" si="20"/>
        <v>2507759</v>
      </c>
      <c r="T260" s="86">
        <f t="shared" si="20"/>
        <v>3124834</v>
      </c>
      <c r="U260" s="86">
        <f t="shared" si="20"/>
        <v>3797704</v>
      </c>
      <c r="V260" s="86">
        <f t="shared" si="20"/>
        <v>4275670</v>
      </c>
      <c r="W260" s="86">
        <f t="shared" si="20"/>
        <v>4754762</v>
      </c>
      <c r="X260" s="86">
        <f t="shared" si="20"/>
        <v>4498328</v>
      </c>
      <c r="Y260" s="86">
        <f t="shared" si="20"/>
        <v>4072270</v>
      </c>
      <c r="Z260" s="86">
        <f t="shared" si="20"/>
        <v>4124501</v>
      </c>
      <c r="AA260" s="86">
        <f t="shared" si="20"/>
        <v>3903729</v>
      </c>
      <c r="AB260" s="86">
        <v>3913849</v>
      </c>
      <c r="AC260" s="86">
        <v>4029495</v>
      </c>
      <c r="AD260" s="86">
        <v>4233046</v>
      </c>
      <c r="AE260" s="86">
        <v>4318174</v>
      </c>
      <c r="AF260" s="86">
        <v>4188541</v>
      </c>
      <c r="AG260" s="86">
        <v>4262597</v>
      </c>
      <c r="AH260" s="86">
        <v>4855972</v>
      </c>
      <c r="AI260" s="13">
        <v>3.6601941599545329E-2</v>
      </c>
      <c r="AJ260" s="13">
        <v>0.13920504331045136</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4126899.7399999998</v>
      </c>
      <c r="S261" s="86">
        <v>4203679.78</v>
      </c>
      <c r="T261" s="86">
        <v>4496809.12</v>
      </c>
      <c r="U261" s="86">
        <v>5628747.0799999991</v>
      </c>
      <c r="V261" s="86">
        <v>5813384.4699999997</v>
      </c>
      <c r="W261" s="86">
        <v>5956033.209999999</v>
      </c>
      <c r="X261" s="86">
        <v>6054416.9699999997</v>
      </c>
      <c r="Y261" s="86">
        <v>6078320.1500000004</v>
      </c>
      <c r="Z261" s="86">
        <v>6194993.21</v>
      </c>
      <c r="AA261" s="86">
        <v>6261283.4799999995</v>
      </c>
      <c r="AB261" s="41">
        <v>6697018.2400000012</v>
      </c>
      <c r="AC261" s="41">
        <v>6928972.8899999997</v>
      </c>
      <c r="AD261" s="41">
        <v>7887813.0800000001</v>
      </c>
      <c r="AE261" s="41">
        <v>8051877.8699999992</v>
      </c>
      <c r="AF261" s="41">
        <v>8018086.21</v>
      </c>
      <c r="AG261" s="41">
        <v>9950995</v>
      </c>
      <c r="AH261" s="41">
        <v>10388825.190000001</v>
      </c>
      <c r="AI261" s="13">
        <v>7.5922094776146976E-2</v>
      </c>
      <c r="AJ261" s="13">
        <v>4.3998634307423665E-2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t="s">
        <v>222</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194407163.71704417</v>
      </c>
      <c r="H265" s="11">
        <v>183956158.12959525</v>
      </c>
      <c r="I265" s="11">
        <v>191003862.13841599</v>
      </c>
      <c r="J265" s="11">
        <v>197930932.84501845</v>
      </c>
      <c r="K265" s="11">
        <v>204554362</v>
      </c>
      <c r="L265" s="11">
        <v>215298595</v>
      </c>
      <c r="M265" s="11">
        <v>230535879</v>
      </c>
      <c r="N265" s="11">
        <v>245497213</v>
      </c>
      <c r="O265" s="11">
        <v>327263524</v>
      </c>
      <c r="P265" s="11">
        <v>331381976</v>
      </c>
      <c r="Q265" s="11">
        <v>336902259</v>
      </c>
      <c r="R265" s="11">
        <v>342680927</v>
      </c>
      <c r="S265" s="11">
        <v>350173236</v>
      </c>
      <c r="T265" s="11">
        <v>360590315</v>
      </c>
      <c r="U265" s="11">
        <v>545495428</v>
      </c>
      <c r="V265" s="11">
        <v>562092918</v>
      </c>
      <c r="W265" s="11">
        <v>580778519</v>
      </c>
      <c r="X265" s="11">
        <v>582091186</v>
      </c>
      <c r="Y265" s="86">
        <v>563952333</v>
      </c>
      <c r="Z265" s="86">
        <v>561405466</v>
      </c>
      <c r="AA265" s="86">
        <v>563697780</v>
      </c>
      <c r="AB265" s="86">
        <v>567139935</v>
      </c>
      <c r="AC265" s="86">
        <v>572244550</v>
      </c>
      <c r="AD265" s="86">
        <v>569365608</v>
      </c>
      <c r="AE265" s="86">
        <v>579358858</v>
      </c>
      <c r="AF265" s="86">
        <v>582660050</v>
      </c>
      <c r="AG265" s="86">
        <v>586847297</v>
      </c>
      <c r="AH265" s="86">
        <v>595647283</v>
      </c>
      <c r="AI265" s="13">
        <v>8.2072652184479455E-3</v>
      </c>
      <c r="AJ265" s="13">
        <v>1.4995359176034511E-2</v>
      </c>
    </row>
    <row r="266" spans="1:36" ht="10.5" customHeight="1" x14ac:dyDescent="0.2">
      <c r="A266" s="14"/>
      <c r="B266" s="14"/>
      <c r="C266" s="14" t="s">
        <v>160</v>
      </c>
      <c r="D266" s="14"/>
      <c r="E266" s="14"/>
      <c r="F266" s="2"/>
      <c r="G266" s="11">
        <v>30383750</v>
      </c>
      <c r="H266" s="11">
        <v>29918656</v>
      </c>
      <c r="I266" s="11">
        <v>30928082</v>
      </c>
      <c r="J266" s="11">
        <v>34086649</v>
      </c>
      <c r="K266" s="11">
        <v>36962576</v>
      </c>
      <c r="L266" s="11">
        <v>39809294</v>
      </c>
      <c r="M266" s="11">
        <v>43530671</v>
      </c>
      <c r="N266" s="11">
        <v>47726140</v>
      </c>
      <c r="O266" s="11">
        <v>71000097</v>
      </c>
      <c r="P266" s="11">
        <v>75123445</v>
      </c>
      <c r="Q266" s="11">
        <v>79587457</v>
      </c>
      <c r="R266" s="11">
        <v>84173161</v>
      </c>
      <c r="S266" s="11">
        <v>87092412</v>
      </c>
      <c r="T266" s="11">
        <v>91584561</v>
      </c>
      <c r="U266" s="11">
        <v>137292059</v>
      </c>
      <c r="V266" s="11">
        <v>146589454</v>
      </c>
      <c r="W266" s="11">
        <v>149301997</v>
      </c>
      <c r="X266" s="11">
        <v>154845251</v>
      </c>
      <c r="Y266" s="86">
        <v>156411111</v>
      </c>
      <c r="Z266" s="86">
        <v>156837181</v>
      </c>
      <c r="AA266" s="86">
        <v>156582494</v>
      </c>
      <c r="AB266" s="86">
        <v>156301178</v>
      </c>
      <c r="AC266" s="86">
        <v>159461548</v>
      </c>
      <c r="AD266" s="86">
        <v>163773635</v>
      </c>
      <c r="AE266" s="86">
        <v>167628990</v>
      </c>
      <c r="AF266" s="86">
        <v>173852966</v>
      </c>
      <c r="AG266" s="86">
        <v>180034594</v>
      </c>
      <c r="AH266" s="86">
        <v>185192173</v>
      </c>
      <c r="AI266" s="13">
        <v>2.8671551657778682E-2</v>
      </c>
      <c r="AJ266" s="13">
        <v>2.8647710894940559E-2</v>
      </c>
    </row>
    <row r="267" spans="1:36" ht="10.5" customHeight="1" x14ac:dyDescent="0.2">
      <c r="A267" s="14"/>
      <c r="B267" s="14"/>
      <c r="C267" s="14" t="s">
        <v>161</v>
      </c>
      <c r="D267" s="14"/>
      <c r="E267" s="14"/>
      <c r="F267" s="2"/>
      <c r="G267" s="11">
        <v>1366414</v>
      </c>
      <c r="H267" s="11">
        <v>1429179</v>
      </c>
      <c r="I267" s="11">
        <v>1443692</v>
      </c>
      <c r="J267" s="11">
        <v>1383848</v>
      </c>
      <c r="K267" s="11">
        <v>1412718</v>
      </c>
      <c r="L267" s="11">
        <v>1375457</v>
      </c>
      <c r="M267" s="11">
        <v>1456311</v>
      </c>
      <c r="N267" s="11">
        <v>1488769</v>
      </c>
      <c r="O267" s="11">
        <v>1491927</v>
      </c>
      <c r="P267" s="11">
        <v>1573245</v>
      </c>
      <c r="Q267" s="11">
        <v>1594402</v>
      </c>
      <c r="R267" s="11">
        <v>1650463</v>
      </c>
      <c r="S267" s="11">
        <v>1655957</v>
      </c>
      <c r="T267" s="11">
        <v>1851820</v>
      </c>
      <c r="U267" s="11">
        <v>2224250</v>
      </c>
      <c r="V267" s="11">
        <v>1803658</v>
      </c>
      <c r="W267" s="11">
        <v>1872434</v>
      </c>
      <c r="X267" s="11">
        <v>1927883</v>
      </c>
      <c r="Y267" s="86">
        <v>1923912</v>
      </c>
      <c r="Z267" s="86">
        <v>1944906</v>
      </c>
      <c r="AA267" s="86">
        <v>2014564</v>
      </c>
      <c r="AB267" s="86">
        <v>2001683</v>
      </c>
      <c r="AC267" s="86">
        <v>2143762</v>
      </c>
      <c r="AD267" s="86">
        <v>2143409</v>
      </c>
      <c r="AE267" s="86">
        <v>2142051</v>
      </c>
      <c r="AF267" s="86">
        <v>2014984</v>
      </c>
      <c r="AG267" s="86">
        <v>2017599</v>
      </c>
      <c r="AH267" s="86">
        <v>2014173</v>
      </c>
      <c r="AI267" s="13">
        <v>1.0372646904710514E-3</v>
      </c>
      <c r="AJ267" s="13">
        <v>-1.6980579391643236E-3</v>
      </c>
    </row>
    <row r="268" spans="1:36" ht="10.5" customHeight="1" x14ac:dyDescent="0.2">
      <c r="A268" s="14"/>
      <c r="B268" s="14"/>
      <c r="C268" s="14" t="s">
        <v>162</v>
      </c>
      <c r="D268" s="14"/>
      <c r="E268" s="14"/>
      <c r="F268" s="2"/>
      <c r="G268" s="11">
        <v>2040738</v>
      </c>
      <c r="H268" s="11">
        <v>2111873</v>
      </c>
      <c r="I268" s="11">
        <v>2091736</v>
      </c>
      <c r="J268" s="11">
        <v>2206065</v>
      </c>
      <c r="K268" s="11">
        <v>2142900</v>
      </c>
      <c r="L268" s="11">
        <v>2115865</v>
      </c>
      <c r="M268" s="11">
        <v>2143523</v>
      </c>
      <c r="N268" s="11">
        <v>2024657</v>
      </c>
      <c r="O268" s="11">
        <v>2039623</v>
      </c>
      <c r="P268" s="11">
        <v>1920648</v>
      </c>
      <c r="Q268" s="11">
        <v>1920728</v>
      </c>
      <c r="R268" s="11">
        <v>1825131</v>
      </c>
      <c r="S268" s="11">
        <v>1821338</v>
      </c>
      <c r="T268" s="11">
        <v>2070485</v>
      </c>
      <c r="U268" s="11">
        <v>1895372</v>
      </c>
      <c r="V268" s="11">
        <v>1929208</v>
      </c>
      <c r="W268" s="11">
        <v>1916448</v>
      </c>
      <c r="X268" s="11">
        <v>1871142</v>
      </c>
      <c r="Y268" s="86">
        <v>1865889</v>
      </c>
      <c r="Z268" s="86">
        <v>1863427</v>
      </c>
      <c r="AA268" s="86">
        <v>1781746</v>
      </c>
      <c r="AB268" s="86">
        <v>1770950</v>
      </c>
      <c r="AC268" s="86">
        <v>1624799</v>
      </c>
      <c r="AD268" s="86">
        <v>1621111</v>
      </c>
      <c r="AE268" s="86">
        <v>1686197</v>
      </c>
      <c r="AF268" s="86">
        <v>1802678</v>
      </c>
      <c r="AG268" s="86">
        <v>1798122</v>
      </c>
      <c r="AH268" s="86">
        <v>1861087</v>
      </c>
      <c r="AI268" s="13">
        <v>8.3084249462850313E-3</v>
      </c>
      <c r="AJ268" s="13">
        <v>3.5017090052844022E-2</v>
      </c>
    </row>
    <row r="269" spans="1:36" ht="10.5" customHeight="1" x14ac:dyDescent="0.2">
      <c r="A269" s="14"/>
      <c r="B269" s="14"/>
      <c r="C269" s="14" t="s">
        <v>163</v>
      </c>
      <c r="D269" s="14"/>
      <c r="E269" s="14"/>
      <c r="F269" s="2"/>
      <c r="G269" s="11">
        <v>79812616</v>
      </c>
      <c r="H269" s="11">
        <v>80104978</v>
      </c>
      <c r="I269" s="11">
        <v>82002450</v>
      </c>
      <c r="J269" s="11">
        <v>83119588</v>
      </c>
      <c r="K269" s="11">
        <v>85770712</v>
      </c>
      <c r="L269" s="11">
        <v>87459144</v>
      </c>
      <c r="M269" s="11">
        <v>95271974</v>
      </c>
      <c r="N269" s="11">
        <v>100822909</v>
      </c>
      <c r="O269" s="11">
        <v>153332624</v>
      </c>
      <c r="P269" s="11">
        <v>157510602</v>
      </c>
      <c r="Q269" s="11">
        <v>159579040</v>
      </c>
      <c r="R269" s="11">
        <v>163007337</v>
      </c>
      <c r="S269" s="11">
        <v>167309086</v>
      </c>
      <c r="T269" s="11">
        <v>169807301</v>
      </c>
      <c r="U269" s="11">
        <v>305685607</v>
      </c>
      <c r="V269" s="11">
        <v>315473623</v>
      </c>
      <c r="W269" s="11">
        <v>332700466</v>
      </c>
      <c r="X269" s="11">
        <v>328505298</v>
      </c>
      <c r="Y269" s="86">
        <v>305926991</v>
      </c>
      <c r="Z269" s="86">
        <v>302042596</v>
      </c>
      <c r="AA269" s="86">
        <v>302909406</v>
      </c>
      <c r="AB269" s="86">
        <v>304392349</v>
      </c>
      <c r="AC269" s="86">
        <v>303275001</v>
      </c>
      <c r="AD269" s="86">
        <v>292809723</v>
      </c>
      <c r="AE269" s="86">
        <v>293329083</v>
      </c>
      <c r="AF269" s="86">
        <v>292620582</v>
      </c>
      <c r="AG269" s="86">
        <v>292874072</v>
      </c>
      <c r="AH269" s="86">
        <v>294732213</v>
      </c>
      <c r="AI269" s="13">
        <v>-5.3606301730561023E-3</v>
      </c>
      <c r="AJ269" s="13">
        <v>6.3445049516025441E-3</v>
      </c>
    </row>
    <row r="270" spans="1:36" ht="10.5" customHeight="1" x14ac:dyDescent="0.2">
      <c r="A270" s="14"/>
      <c r="B270" s="14"/>
      <c r="C270" s="14" t="s">
        <v>164</v>
      </c>
      <c r="D270" s="14"/>
      <c r="E270" s="14"/>
      <c r="F270" s="2"/>
      <c r="G270" s="11">
        <v>17528670</v>
      </c>
      <c r="H270" s="11">
        <v>19507671</v>
      </c>
      <c r="I270" s="11">
        <v>23439011</v>
      </c>
      <c r="J270" s="11">
        <v>25867484</v>
      </c>
      <c r="K270" s="11">
        <v>28549931</v>
      </c>
      <c r="L270" s="11">
        <v>30966024</v>
      </c>
      <c r="M270" s="11">
        <v>32539882</v>
      </c>
      <c r="N270" s="11">
        <v>36472287</v>
      </c>
      <c r="O270" s="11">
        <v>38251630</v>
      </c>
      <c r="P270" s="11">
        <v>35933914</v>
      </c>
      <c r="Q270" s="11">
        <v>35548848</v>
      </c>
      <c r="R270" s="11">
        <v>35730099</v>
      </c>
      <c r="S270" s="11">
        <v>34954682</v>
      </c>
      <c r="T270" s="11">
        <v>35234632</v>
      </c>
      <c r="U270" s="11">
        <v>34806944</v>
      </c>
      <c r="V270" s="11">
        <v>32272834</v>
      </c>
      <c r="W270" s="11">
        <v>30371579</v>
      </c>
      <c r="X270" s="11">
        <v>26925740</v>
      </c>
      <c r="Y270" s="86">
        <v>25589170</v>
      </c>
      <c r="Z270" s="86">
        <v>27670342</v>
      </c>
      <c r="AA270" s="86">
        <v>29820010</v>
      </c>
      <c r="AB270" s="86">
        <v>33532120</v>
      </c>
      <c r="AC270" s="86">
        <v>36096270</v>
      </c>
      <c r="AD270" s="86">
        <v>36639720</v>
      </c>
      <c r="AE270" s="86">
        <v>38227587</v>
      </c>
      <c r="AF270" s="86">
        <v>37316280</v>
      </c>
      <c r="AG270" s="86">
        <v>36440250</v>
      </c>
      <c r="AH270" s="86">
        <v>35581173</v>
      </c>
      <c r="AI270" s="13">
        <v>9.9345001048700698E-3</v>
      </c>
      <c r="AJ270" s="13">
        <v>-2.3574948031366415E-2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4272564</v>
      </c>
      <c r="P271" s="11">
        <v>4743837</v>
      </c>
      <c r="Q271" s="11">
        <v>5065423</v>
      </c>
      <c r="R271" s="11">
        <v>4890148</v>
      </c>
      <c r="S271" s="11">
        <v>5312066</v>
      </c>
      <c r="T271" s="11">
        <v>6276964</v>
      </c>
      <c r="U271" s="11">
        <v>7498484</v>
      </c>
      <c r="V271" s="11">
        <v>8622881</v>
      </c>
      <c r="W271" s="11">
        <v>9501598</v>
      </c>
      <c r="X271" s="11">
        <v>9891022</v>
      </c>
      <c r="Y271" s="86">
        <v>9232120</v>
      </c>
      <c r="Z271" s="86">
        <v>10034794</v>
      </c>
      <c r="AA271" s="86">
        <v>9558770</v>
      </c>
      <c r="AB271" s="86">
        <v>8833480</v>
      </c>
      <c r="AC271" s="86">
        <v>8517020</v>
      </c>
      <c r="AD271" s="86">
        <v>9793230</v>
      </c>
      <c r="AE271" s="86">
        <v>9460520</v>
      </c>
      <c r="AF271" s="86">
        <v>10453910</v>
      </c>
      <c r="AG271" s="86">
        <v>10812600</v>
      </c>
      <c r="AH271" s="86">
        <v>13077134</v>
      </c>
      <c r="AI271" s="13">
        <v>6.7571055909631195E-2</v>
      </c>
      <c r="AJ271" s="13">
        <v>0.20943473355159722</v>
      </c>
    </row>
    <row r="272" spans="1:36" ht="10.5" customHeight="1" x14ac:dyDescent="0.2">
      <c r="A272" s="14"/>
      <c r="B272" s="14"/>
      <c r="C272" s="14" t="s">
        <v>166</v>
      </c>
      <c r="D272" s="14"/>
      <c r="E272" s="14"/>
      <c r="F272" s="2"/>
      <c r="G272" s="11">
        <v>46327429.71704419</v>
      </c>
      <c r="H272" s="11">
        <v>37787373.12959525</v>
      </c>
      <c r="I272" s="11">
        <v>38280641.138415985</v>
      </c>
      <c r="J272" s="11">
        <v>39345091.845018446</v>
      </c>
      <c r="K272" s="11">
        <v>36225905</v>
      </c>
      <c r="L272" s="11">
        <v>38934833</v>
      </c>
      <c r="M272" s="11">
        <v>40119569</v>
      </c>
      <c r="N272" s="11">
        <v>41078733</v>
      </c>
      <c r="O272" s="11">
        <v>39520003</v>
      </c>
      <c r="P272" s="11">
        <v>36354215</v>
      </c>
      <c r="Q272" s="11">
        <v>34382121</v>
      </c>
      <c r="R272" s="11">
        <v>33454623</v>
      </c>
      <c r="S272" s="11">
        <v>33895772</v>
      </c>
      <c r="T272" s="11">
        <v>35404852</v>
      </c>
      <c r="U272" s="11">
        <v>34921800</v>
      </c>
      <c r="V272" s="11">
        <v>33565330</v>
      </c>
      <c r="W272" s="11">
        <v>31298350</v>
      </c>
      <c r="X272" s="11">
        <v>29937260</v>
      </c>
      <c r="Y272" s="86">
        <v>28101180</v>
      </c>
      <c r="Z272" s="86">
        <v>26204850</v>
      </c>
      <c r="AA272" s="86">
        <v>26181130</v>
      </c>
      <c r="AB272" s="86">
        <v>25743020</v>
      </c>
      <c r="AC272" s="86">
        <v>25538060</v>
      </c>
      <c r="AD272" s="86">
        <v>25721930</v>
      </c>
      <c r="AE272" s="86">
        <v>26754020</v>
      </c>
      <c r="AF272" s="86">
        <v>24316900</v>
      </c>
      <c r="AG272" s="86">
        <v>22999500</v>
      </c>
      <c r="AH272" s="86">
        <v>24763410</v>
      </c>
      <c r="AI272" s="13">
        <v>-6.4452003396325841E-3</v>
      </c>
      <c r="AJ272" s="13">
        <v>7.6693406378399526E-2</v>
      </c>
    </row>
    <row r="273" spans="1:43" ht="10.5" customHeight="1" x14ac:dyDescent="0.2">
      <c r="A273" s="14"/>
      <c r="B273" s="14"/>
      <c r="C273" s="14" t="s">
        <v>167</v>
      </c>
      <c r="D273" s="14"/>
      <c r="E273" s="14"/>
      <c r="F273" s="2"/>
      <c r="G273" s="11">
        <v>4460796</v>
      </c>
      <c r="H273" s="11">
        <v>5366528</v>
      </c>
      <c r="I273" s="11">
        <v>5651590</v>
      </c>
      <c r="J273" s="11">
        <v>5869022</v>
      </c>
      <c r="K273" s="11">
        <v>6711430</v>
      </c>
      <c r="L273" s="11">
        <v>7816940</v>
      </c>
      <c r="M273" s="11">
        <v>8170130</v>
      </c>
      <c r="N273" s="11">
        <v>7723010</v>
      </c>
      <c r="O273" s="11">
        <v>8419620</v>
      </c>
      <c r="P273" s="11">
        <v>8993110</v>
      </c>
      <c r="Q273" s="11">
        <v>9167977</v>
      </c>
      <c r="R273" s="11">
        <v>8098240</v>
      </c>
      <c r="S273" s="11">
        <v>8634570</v>
      </c>
      <c r="T273" s="11">
        <v>8944950</v>
      </c>
      <c r="U273" s="11">
        <v>9273980</v>
      </c>
      <c r="V273" s="11">
        <v>9019050</v>
      </c>
      <c r="W273" s="11">
        <v>9296780</v>
      </c>
      <c r="X273" s="11">
        <v>10334750</v>
      </c>
      <c r="Y273" s="86">
        <v>10470700</v>
      </c>
      <c r="Z273" s="86">
        <v>10373020</v>
      </c>
      <c r="AA273" s="86">
        <v>9746800</v>
      </c>
      <c r="AB273" s="86">
        <v>9972270</v>
      </c>
      <c r="AC273" s="86">
        <v>10336800</v>
      </c>
      <c r="AD273" s="86">
        <v>10260260</v>
      </c>
      <c r="AE273" s="86">
        <v>10150610</v>
      </c>
      <c r="AF273" s="86">
        <v>10396610</v>
      </c>
      <c r="AG273" s="86">
        <v>10602510</v>
      </c>
      <c r="AH273" s="86">
        <v>11466890</v>
      </c>
      <c r="AI273" s="13">
        <v>2.3548916697730071E-2</v>
      </c>
      <c r="AJ273" s="13">
        <v>8.1525978282501035E-2</v>
      </c>
    </row>
    <row r="274" spans="1:43" ht="10.5" customHeight="1" x14ac:dyDescent="0.2">
      <c r="A274" s="14"/>
      <c r="B274" s="14"/>
      <c r="C274" s="14" t="s">
        <v>168</v>
      </c>
      <c r="D274" s="14"/>
      <c r="E274" s="14"/>
      <c r="F274" s="2"/>
      <c r="G274" s="11">
        <v>12486750</v>
      </c>
      <c r="H274" s="11">
        <v>7729900</v>
      </c>
      <c r="I274" s="11">
        <v>7166660</v>
      </c>
      <c r="J274" s="11">
        <v>6053185</v>
      </c>
      <c r="K274" s="11">
        <v>6778190</v>
      </c>
      <c r="L274" s="11">
        <v>6784670</v>
      </c>
      <c r="M274" s="11">
        <v>6897135</v>
      </c>
      <c r="N274" s="11">
        <v>7229580</v>
      </c>
      <c r="O274" s="11">
        <v>7779270</v>
      </c>
      <c r="P274" s="11">
        <v>7808380</v>
      </c>
      <c r="Q274" s="11">
        <v>7850840</v>
      </c>
      <c r="R274" s="11">
        <v>7352090</v>
      </c>
      <c r="S274" s="11">
        <v>6925210</v>
      </c>
      <c r="T274" s="11">
        <v>7123650</v>
      </c>
      <c r="U274" s="11">
        <v>8092193</v>
      </c>
      <c r="V274" s="11">
        <v>8357980</v>
      </c>
      <c r="W274" s="11">
        <v>8232197</v>
      </c>
      <c r="X274" s="11">
        <v>8146990</v>
      </c>
      <c r="Y274" s="86">
        <v>8097110</v>
      </c>
      <c r="Z274" s="86">
        <v>8008930</v>
      </c>
      <c r="AA274" s="86">
        <v>7983390</v>
      </c>
      <c r="AB274" s="86">
        <v>8031650</v>
      </c>
      <c r="AC274" s="86">
        <v>8454380</v>
      </c>
      <c r="AD274" s="86">
        <v>9037450</v>
      </c>
      <c r="AE274" s="86">
        <v>9574850</v>
      </c>
      <c r="AF274" s="86">
        <v>9073520</v>
      </c>
      <c r="AG274" s="86">
        <v>8865210</v>
      </c>
      <c r="AH274" s="86">
        <v>8616060</v>
      </c>
      <c r="AI274" s="13">
        <v>1.1775106663890256E-2</v>
      </c>
      <c r="AJ274" s="13">
        <v>-2.8104241185487992E-2</v>
      </c>
    </row>
    <row r="275" spans="1:43" ht="10.5" customHeight="1" x14ac:dyDescent="0.2">
      <c r="A275" s="8"/>
      <c r="B275" s="8"/>
      <c r="C275" s="11" t="s">
        <v>169</v>
      </c>
      <c r="D275" s="80"/>
      <c r="E275" s="14"/>
      <c r="F275" s="2"/>
      <c r="G275" s="12">
        <v>0</v>
      </c>
      <c r="H275" s="12">
        <v>0</v>
      </c>
      <c r="I275" s="12">
        <v>0</v>
      </c>
      <c r="J275" s="12">
        <v>0</v>
      </c>
      <c r="K275" s="12">
        <v>0</v>
      </c>
      <c r="L275" s="12">
        <v>36368</v>
      </c>
      <c r="M275" s="12">
        <v>406684</v>
      </c>
      <c r="N275" s="12">
        <v>931128</v>
      </c>
      <c r="O275" s="12">
        <v>834800</v>
      </c>
      <c r="P275" s="12">
        <v>1025137</v>
      </c>
      <c r="Q275" s="12">
        <v>1065947</v>
      </c>
      <c r="R275" s="12">
        <v>924301</v>
      </c>
      <c r="S275" s="12">
        <v>918750</v>
      </c>
      <c r="T275" s="12">
        <v>719211</v>
      </c>
      <c r="U275" s="12">
        <v>1486278</v>
      </c>
      <c r="V275" s="12">
        <v>1649680</v>
      </c>
      <c r="W275" s="12">
        <v>1586840</v>
      </c>
      <c r="X275" s="12">
        <v>1342450</v>
      </c>
      <c r="Y275" s="86">
        <v>1099850</v>
      </c>
      <c r="Z275" s="86">
        <v>1003230</v>
      </c>
      <c r="AA275" s="86">
        <v>1708850</v>
      </c>
      <c r="AB275" s="86">
        <v>1148770</v>
      </c>
      <c r="AC275" s="86">
        <v>1261430</v>
      </c>
      <c r="AD275" s="86">
        <v>1973320</v>
      </c>
      <c r="AE275" s="86">
        <v>2251340</v>
      </c>
      <c r="AF275" s="86">
        <v>2336990</v>
      </c>
      <c r="AG275" s="86">
        <v>2931630</v>
      </c>
      <c r="AH275" s="86">
        <v>1219270</v>
      </c>
      <c r="AI275" s="13">
        <v>9.9761860153650961E-3</v>
      </c>
      <c r="AJ275" s="13">
        <v>-0.58409826615227711</v>
      </c>
    </row>
    <row r="276" spans="1:43" ht="10.5" customHeight="1" x14ac:dyDescent="0.2">
      <c r="A276" s="8"/>
      <c r="B276" s="8"/>
      <c r="C276" s="11" t="s">
        <v>170</v>
      </c>
      <c r="D276" s="80"/>
      <c r="E276" s="14"/>
      <c r="F276" s="2"/>
      <c r="G276" s="12">
        <v>0</v>
      </c>
      <c r="H276" s="12">
        <v>0</v>
      </c>
      <c r="I276" s="12">
        <v>0</v>
      </c>
      <c r="J276" s="12">
        <v>0</v>
      </c>
      <c r="K276" s="12">
        <v>0</v>
      </c>
      <c r="L276" s="12">
        <v>0</v>
      </c>
      <c r="M276" s="12">
        <v>0</v>
      </c>
      <c r="N276" s="12">
        <v>0</v>
      </c>
      <c r="O276" s="12">
        <v>321366</v>
      </c>
      <c r="P276" s="12">
        <v>395443</v>
      </c>
      <c r="Q276" s="12">
        <v>1139476</v>
      </c>
      <c r="R276" s="12">
        <v>1575334</v>
      </c>
      <c r="S276" s="12">
        <v>1653393</v>
      </c>
      <c r="T276" s="12">
        <v>1571889</v>
      </c>
      <c r="U276" s="12">
        <v>2318461</v>
      </c>
      <c r="V276" s="12">
        <v>2809220</v>
      </c>
      <c r="W276" s="12">
        <v>4699830</v>
      </c>
      <c r="X276" s="12">
        <v>8363400</v>
      </c>
      <c r="Y276" s="86">
        <v>15234300</v>
      </c>
      <c r="Z276" s="86">
        <v>15422190</v>
      </c>
      <c r="AA276" s="86">
        <v>15410620</v>
      </c>
      <c r="AB276" s="86">
        <v>15412465</v>
      </c>
      <c r="AC276" s="86">
        <v>15535480</v>
      </c>
      <c r="AD276" s="86">
        <v>15591820</v>
      </c>
      <c r="AE276" s="86">
        <v>18153610</v>
      </c>
      <c r="AF276" s="86">
        <v>18474630</v>
      </c>
      <c r="AG276" s="86">
        <v>17471210</v>
      </c>
      <c r="AH276" s="86">
        <v>17123700</v>
      </c>
      <c r="AI276" s="13">
        <v>1.7702679261554888E-2</v>
      </c>
      <c r="AJ276" s="13">
        <v>-1.9890436895899026E-2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264.01960784313724</v>
      </c>
      <c r="H279" s="93">
        <v>269.3</v>
      </c>
      <c r="I279" s="93">
        <v>270.2</v>
      </c>
      <c r="J279" s="93">
        <v>271</v>
      </c>
      <c r="K279" s="93">
        <v>273.10000000000002</v>
      </c>
      <c r="L279" s="93">
        <v>277</v>
      </c>
      <c r="M279" s="93">
        <v>279.95</v>
      </c>
      <c r="N279" s="93">
        <v>254.3</v>
      </c>
      <c r="O279" s="93">
        <v>262.7</v>
      </c>
      <c r="P279" s="93">
        <v>234.4375</v>
      </c>
      <c r="Q279" s="93">
        <v>239.9375</v>
      </c>
      <c r="R279" s="93">
        <v>239.9375</v>
      </c>
      <c r="S279" s="93">
        <v>248.4375</v>
      </c>
      <c r="T279" s="93">
        <v>193.46250000000001</v>
      </c>
      <c r="U279" s="93">
        <v>207.5</v>
      </c>
      <c r="V279" s="93">
        <v>214.7</v>
      </c>
      <c r="W279" s="93">
        <v>218.83749999999998</v>
      </c>
      <c r="X279" s="93">
        <v>229.11250000000001</v>
      </c>
      <c r="Y279" s="93">
        <v>229.11250000000001</v>
      </c>
      <c r="Z279" s="93">
        <v>229.1</v>
      </c>
      <c r="AA279" s="93">
        <v>231</v>
      </c>
      <c r="AB279" s="93">
        <v>217.88356439629996</v>
      </c>
      <c r="AC279" s="93">
        <v>219.00196595836468</v>
      </c>
      <c r="AD279" s="93">
        <v>225.5938330641678</v>
      </c>
      <c r="AE279" s="93">
        <v>226.35781780784907</v>
      </c>
      <c r="AF279" s="93">
        <v>227.46944355719143</v>
      </c>
      <c r="AG279" s="93">
        <v>233.50428073457869</v>
      </c>
      <c r="AH279" s="93">
        <v>235.52783351343692</v>
      </c>
      <c r="AI279" s="10">
        <v>1.3062627632252743E-2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09D86-DC2E-4EBC-9C3D-642E2A452BBF}">
  <sheetPr codeName="Sheet24"/>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2" hidden="1" customWidth="1"/>
    <col min="19" max="19" width="11.7109375" hidden="1" customWidth="1"/>
    <col min="20" max="20" width="12" hidden="1" customWidth="1"/>
    <col min="21"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251</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372506188</v>
      </c>
      <c r="H5" s="5">
        <v>395236676</v>
      </c>
      <c r="I5" s="5">
        <v>439412953</v>
      </c>
      <c r="J5" s="5">
        <v>489009384</v>
      </c>
      <c r="K5" s="5">
        <f t="shared" ref="K5:Q5" si="0">SUM(K62,K119,K176)</f>
        <v>527143669</v>
      </c>
      <c r="L5" s="5">
        <f t="shared" si="0"/>
        <v>594538890</v>
      </c>
      <c r="M5" s="5">
        <f t="shared" si="0"/>
        <v>682858073</v>
      </c>
      <c r="N5" s="5">
        <f t="shared" si="0"/>
        <v>731065627</v>
      </c>
      <c r="O5" s="5">
        <f t="shared" si="0"/>
        <v>793876719.287853</v>
      </c>
      <c r="P5" s="5">
        <f t="shared" si="0"/>
        <v>1633631681.4850101</v>
      </c>
      <c r="Q5" s="5">
        <f t="shared" si="0"/>
        <v>811901434.84733152</v>
      </c>
      <c r="R5" s="5">
        <f t="shared" ref="R5:AA5" si="1">SUM(R62,R119,R176,R233)</f>
        <v>1876689263.23</v>
      </c>
      <c r="S5" s="5">
        <f t="shared" si="1"/>
        <v>1719788463.8299999</v>
      </c>
      <c r="T5" s="5">
        <f t="shared" si="1"/>
        <v>1693300065.4400001</v>
      </c>
      <c r="U5" s="5">
        <f t="shared" si="1"/>
        <v>1142655531.22</v>
      </c>
      <c r="V5" s="5">
        <f t="shared" si="1"/>
        <v>1235061040.96</v>
      </c>
      <c r="W5" s="5">
        <f t="shared" si="1"/>
        <v>1258789142.7950001</v>
      </c>
      <c r="X5" s="5">
        <f t="shared" si="1"/>
        <v>1281636132.23</v>
      </c>
      <c r="Y5" s="5">
        <f t="shared" si="1"/>
        <v>1295417904.6688666</v>
      </c>
      <c r="Z5" s="5">
        <f t="shared" si="1"/>
        <v>1268471159.0353546</v>
      </c>
      <c r="AA5" s="5">
        <f t="shared" si="1"/>
        <v>1473392452.0050001</v>
      </c>
      <c r="AB5" s="5">
        <v>1435304630.79</v>
      </c>
      <c r="AC5" s="5">
        <v>1527045463.3198872</v>
      </c>
      <c r="AD5" s="5">
        <v>1504686856</v>
      </c>
      <c r="AE5" s="5">
        <v>2066009836.9467809</v>
      </c>
      <c r="AF5" s="5">
        <v>1641505748</v>
      </c>
      <c r="AG5" s="5">
        <v>1735595774.8275926</v>
      </c>
      <c r="AH5" s="5">
        <v>1902937538.3699999</v>
      </c>
      <c r="AI5" s="10">
        <v>4.8125791428953013E-2</v>
      </c>
      <c r="AJ5" s="10">
        <v>9.6417475756433182E-2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216498048</v>
      </c>
      <c r="H7" s="12">
        <v>238598414</v>
      </c>
      <c r="I7" s="12">
        <v>264237958</v>
      </c>
      <c r="J7" s="12">
        <v>284098214</v>
      </c>
      <c r="K7" s="12">
        <f t="shared" ref="K7:AA17" si="2">SUM(K64,K121,K178)</f>
        <v>309650595</v>
      </c>
      <c r="L7" s="12">
        <f t="shared" si="2"/>
        <v>364587626</v>
      </c>
      <c r="M7" s="12">
        <f t="shared" si="2"/>
        <v>432786282</v>
      </c>
      <c r="N7" s="12">
        <f t="shared" si="2"/>
        <v>428984711</v>
      </c>
      <c r="O7" s="12">
        <f t="shared" si="2"/>
        <v>462860732.880198</v>
      </c>
      <c r="P7" s="12">
        <f t="shared" si="2"/>
        <v>1332811100.0520973</v>
      </c>
      <c r="Q7" s="12">
        <f t="shared" si="2"/>
        <v>507806541.89339125</v>
      </c>
      <c r="R7" s="12">
        <f t="shared" si="2"/>
        <v>701979609</v>
      </c>
      <c r="S7" s="12">
        <f t="shared" si="2"/>
        <v>859753858</v>
      </c>
      <c r="T7" s="12">
        <f t="shared" si="2"/>
        <v>1152389064.74</v>
      </c>
      <c r="U7" s="12">
        <f t="shared" si="2"/>
        <v>578190557.19000006</v>
      </c>
      <c r="V7" s="12">
        <f t="shared" si="2"/>
        <v>572308692.74000001</v>
      </c>
      <c r="W7" s="12">
        <f t="shared" si="2"/>
        <v>603108725.92000008</v>
      </c>
      <c r="X7" s="12">
        <f t="shared" si="2"/>
        <v>615757268.03999996</v>
      </c>
      <c r="Y7" s="12">
        <f t="shared" si="2"/>
        <v>635022322</v>
      </c>
      <c r="Z7" s="12">
        <f t="shared" si="2"/>
        <v>616378769</v>
      </c>
      <c r="AA7" s="12">
        <f t="shared" si="2"/>
        <v>765585213.48000002</v>
      </c>
      <c r="AB7" s="12">
        <v>678304836</v>
      </c>
      <c r="AC7" s="12">
        <v>720672194</v>
      </c>
      <c r="AD7" s="12">
        <v>739250810</v>
      </c>
      <c r="AE7" s="12">
        <v>1244424848</v>
      </c>
      <c r="AF7" s="12">
        <v>810648644</v>
      </c>
      <c r="AG7" s="12">
        <v>863669670</v>
      </c>
      <c r="AH7" s="12">
        <v>957368443</v>
      </c>
      <c r="AI7" s="13">
        <v>5.9113163379787448E-2</v>
      </c>
      <c r="AJ7" s="13">
        <v>0.10848913219333035</v>
      </c>
    </row>
    <row r="8" spans="1:36" ht="10.5" customHeight="1" x14ac:dyDescent="0.2">
      <c r="A8" s="11"/>
      <c r="B8" s="11"/>
      <c r="C8" s="11" t="s">
        <v>36</v>
      </c>
      <c r="D8" s="11"/>
      <c r="E8" s="11"/>
      <c r="F8" s="2"/>
      <c r="G8" s="12">
        <v>145874498</v>
      </c>
      <c r="H8" s="12">
        <v>157309959</v>
      </c>
      <c r="I8" s="12">
        <v>169202962</v>
      </c>
      <c r="J8" s="12">
        <v>170744995</v>
      </c>
      <c r="K8" s="12">
        <f t="shared" si="2"/>
        <v>188011319</v>
      </c>
      <c r="L8" s="12">
        <f t="shared" si="2"/>
        <v>217155792</v>
      </c>
      <c r="M8" s="12">
        <f t="shared" si="2"/>
        <v>236083500</v>
      </c>
      <c r="N8" s="12">
        <f t="shared" si="2"/>
        <v>254293314</v>
      </c>
      <c r="O8" s="12">
        <f t="shared" si="2"/>
        <v>275226287.57508802</v>
      </c>
      <c r="P8" s="12">
        <f t="shared" si="2"/>
        <v>303285378.57579267</v>
      </c>
      <c r="Q8" s="12">
        <f t="shared" si="2"/>
        <v>308973999.88493168</v>
      </c>
      <c r="R8" s="12">
        <f t="shared" si="2"/>
        <v>323034265</v>
      </c>
      <c r="S8" s="12">
        <f t="shared" si="2"/>
        <v>326227253</v>
      </c>
      <c r="T8" s="12">
        <f t="shared" si="2"/>
        <v>275633958.64999998</v>
      </c>
      <c r="U8" s="12">
        <f t="shared" si="2"/>
        <v>351461816</v>
      </c>
      <c r="V8" s="12">
        <f t="shared" si="2"/>
        <v>332259943.62</v>
      </c>
      <c r="W8" s="12">
        <f t="shared" si="2"/>
        <v>348051738.17000002</v>
      </c>
      <c r="X8" s="12">
        <f t="shared" si="2"/>
        <v>356511673.29000002</v>
      </c>
      <c r="Y8" s="12">
        <f t="shared" si="2"/>
        <v>375173171</v>
      </c>
      <c r="Z8" s="12">
        <f t="shared" si="2"/>
        <v>382153490</v>
      </c>
      <c r="AA8" s="12">
        <f t="shared" si="2"/>
        <v>397757009.48000002</v>
      </c>
      <c r="AB8" s="12">
        <v>422715445</v>
      </c>
      <c r="AC8" s="12">
        <v>435990938</v>
      </c>
      <c r="AD8" s="12">
        <v>456315571</v>
      </c>
      <c r="AE8" s="12">
        <v>473526172</v>
      </c>
      <c r="AF8" s="12">
        <v>507317624</v>
      </c>
      <c r="AG8" s="12">
        <v>545096542</v>
      </c>
      <c r="AH8" s="12">
        <v>571153809</v>
      </c>
      <c r="AI8" s="13">
        <v>5.1439189723402556E-2</v>
      </c>
      <c r="AJ8" s="13">
        <v>4.780303119222503E-2</v>
      </c>
    </row>
    <row r="9" spans="1:36" ht="10.5" customHeight="1" x14ac:dyDescent="0.2">
      <c r="A9" s="11"/>
      <c r="B9" s="11"/>
      <c r="C9" s="11"/>
      <c r="D9" s="11" t="s">
        <v>37</v>
      </c>
      <c r="E9" s="11"/>
      <c r="F9" s="2"/>
      <c r="G9" s="12">
        <v>142475870</v>
      </c>
      <c r="H9" s="12">
        <v>153939072</v>
      </c>
      <c r="I9" s="12">
        <v>166146997</v>
      </c>
      <c r="J9" s="12">
        <v>168296720</v>
      </c>
      <c r="K9" s="12">
        <f t="shared" si="2"/>
        <v>184231755</v>
      </c>
      <c r="L9" s="12">
        <f t="shared" si="2"/>
        <v>209953590</v>
      </c>
      <c r="M9" s="12">
        <f t="shared" si="2"/>
        <v>228440019</v>
      </c>
      <c r="N9" s="12">
        <f t="shared" si="2"/>
        <v>244724215</v>
      </c>
      <c r="O9" s="12">
        <f t="shared" si="2"/>
        <v>265241154.55148801</v>
      </c>
      <c r="P9" s="12">
        <f t="shared" si="2"/>
        <v>294724360.28304869</v>
      </c>
      <c r="Q9" s="12">
        <f t="shared" si="2"/>
        <v>297766412.8068499</v>
      </c>
      <c r="R9" s="12">
        <f t="shared" si="2"/>
        <v>309655982</v>
      </c>
      <c r="S9" s="12">
        <f t="shared" si="2"/>
        <v>317380892</v>
      </c>
      <c r="T9" s="12">
        <f t="shared" si="2"/>
        <v>260679880.90000001</v>
      </c>
      <c r="U9" s="12">
        <f t="shared" si="2"/>
        <v>336814932</v>
      </c>
      <c r="V9" s="12">
        <f t="shared" si="2"/>
        <v>310875333.62</v>
      </c>
      <c r="W9" s="12">
        <f t="shared" si="2"/>
        <v>325337119.92000002</v>
      </c>
      <c r="X9" s="12">
        <f t="shared" si="2"/>
        <v>330737029.57999998</v>
      </c>
      <c r="Y9" s="12">
        <f t="shared" si="2"/>
        <v>348329781</v>
      </c>
      <c r="Z9" s="12">
        <f t="shared" si="2"/>
        <v>357456790</v>
      </c>
      <c r="AA9" s="12">
        <f t="shared" si="2"/>
        <v>372304007.82999998</v>
      </c>
      <c r="AB9" s="12">
        <v>397030246</v>
      </c>
      <c r="AC9" s="12">
        <v>409243458</v>
      </c>
      <c r="AD9" s="12">
        <v>427433352</v>
      </c>
      <c r="AE9" s="12">
        <v>443110347</v>
      </c>
      <c r="AF9" s="12">
        <v>473061433</v>
      </c>
      <c r="AG9" s="12">
        <v>508575382</v>
      </c>
      <c r="AH9" s="12">
        <v>532063998</v>
      </c>
      <c r="AI9" s="13">
        <v>5.0001807733932147E-2</v>
      </c>
      <c r="AJ9" s="13">
        <v>4.6185121874420573E-2</v>
      </c>
    </row>
    <row r="10" spans="1:36" ht="10.5" customHeight="1" x14ac:dyDescent="0.2">
      <c r="A10" s="11"/>
      <c r="B10" s="11"/>
      <c r="C10" s="14"/>
      <c r="D10" s="11" t="s">
        <v>38</v>
      </c>
      <c r="E10" s="11"/>
      <c r="F10" s="2"/>
      <c r="G10" s="12">
        <v>176241</v>
      </c>
      <c r="H10" s="12">
        <v>74654</v>
      </c>
      <c r="I10" s="12">
        <v>20803</v>
      </c>
      <c r="J10" s="12">
        <v>69656</v>
      </c>
      <c r="K10" s="12">
        <f t="shared" si="2"/>
        <v>67977</v>
      </c>
      <c r="L10" s="12">
        <f t="shared" si="2"/>
        <v>2349423</v>
      </c>
      <c r="M10" s="12">
        <f t="shared" si="2"/>
        <v>4589136</v>
      </c>
      <c r="N10" s="12">
        <f t="shared" si="2"/>
        <v>2454740</v>
      </c>
      <c r="O10" s="12">
        <f t="shared" si="2"/>
        <v>4972618.0236</v>
      </c>
      <c r="P10" s="12">
        <f t="shared" si="2"/>
        <v>3331256.292744</v>
      </c>
      <c r="Q10" s="12">
        <f t="shared" si="2"/>
        <v>5346995.0780817596</v>
      </c>
      <c r="R10" s="12">
        <f t="shared" si="2"/>
        <v>6956863</v>
      </c>
      <c r="S10" s="12">
        <f t="shared" si="2"/>
        <v>3373900</v>
      </c>
      <c r="T10" s="12">
        <f t="shared" si="2"/>
        <v>3718608.24</v>
      </c>
      <c r="U10" s="12">
        <f t="shared" si="2"/>
        <v>6506135</v>
      </c>
      <c r="V10" s="12">
        <f t="shared" si="2"/>
        <v>7775319</v>
      </c>
      <c r="W10" s="12">
        <f t="shared" si="2"/>
        <v>7198638</v>
      </c>
      <c r="X10" s="12">
        <f t="shared" si="2"/>
        <v>8852059</v>
      </c>
      <c r="Y10" s="12">
        <f t="shared" si="2"/>
        <v>10055108</v>
      </c>
      <c r="Z10" s="12">
        <f t="shared" si="2"/>
        <v>9554309</v>
      </c>
      <c r="AA10" s="12">
        <f t="shared" si="2"/>
        <v>9159683.3499999996</v>
      </c>
      <c r="AB10" s="12">
        <v>9330629</v>
      </c>
      <c r="AC10" s="12">
        <v>10856382</v>
      </c>
      <c r="AD10" s="12">
        <v>11864451</v>
      </c>
      <c r="AE10" s="12">
        <v>12263985</v>
      </c>
      <c r="AF10" s="12">
        <v>14307659</v>
      </c>
      <c r="AG10" s="12">
        <v>13812383</v>
      </c>
      <c r="AH10" s="12">
        <v>15041677</v>
      </c>
      <c r="AI10" s="13">
        <v>8.283983205321177E-2</v>
      </c>
      <c r="AJ10" s="13">
        <v>8.8999414510877672E-2</v>
      </c>
    </row>
    <row r="11" spans="1:36" ht="10.5" customHeight="1" x14ac:dyDescent="0.2">
      <c r="A11" s="11"/>
      <c r="B11" s="11"/>
      <c r="C11" s="14"/>
      <c r="D11" s="11" t="s">
        <v>39</v>
      </c>
      <c r="E11" s="11"/>
      <c r="F11" s="2"/>
      <c r="G11" s="12">
        <v>3222387</v>
      </c>
      <c r="H11" s="12">
        <v>3296233</v>
      </c>
      <c r="I11" s="12">
        <v>3035162</v>
      </c>
      <c r="J11" s="12">
        <v>2378619</v>
      </c>
      <c r="K11" s="12">
        <f t="shared" si="2"/>
        <v>3711587</v>
      </c>
      <c r="L11" s="12">
        <f t="shared" si="2"/>
        <v>4852779</v>
      </c>
      <c r="M11" s="12">
        <f t="shared" si="2"/>
        <v>3054345</v>
      </c>
      <c r="N11" s="12">
        <f t="shared" si="2"/>
        <v>7114359</v>
      </c>
      <c r="O11" s="12">
        <f t="shared" si="2"/>
        <v>5012515</v>
      </c>
      <c r="P11" s="12">
        <f t="shared" si="2"/>
        <v>5229762</v>
      </c>
      <c r="Q11" s="12">
        <f t="shared" si="2"/>
        <v>5860592</v>
      </c>
      <c r="R11" s="12">
        <f t="shared" si="2"/>
        <v>6421420</v>
      </c>
      <c r="S11" s="12">
        <f t="shared" si="2"/>
        <v>5472461</v>
      </c>
      <c r="T11" s="12">
        <f t="shared" si="2"/>
        <v>11235469.51</v>
      </c>
      <c r="U11" s="12">
        <f t="shared" si="2"/>
        <v>8140749</v>
      </c>
      <c r="V11" s="12">
        <f t="shared" si="2"/>
        <v>13609291</v>
      </c>
      <c r="W11" s="12">
        <f t="shared" si="2"/>
        <v>15515980.25</v>
      </c>
      <c r="X11" s="12">
        <f t="shared" si="2"/>
        <v>16922584.710000001</v>
      </c>
      <c r="Y11" s="12">
        <f t="shared" si="2"/>
        <v>16788282</v>
      </c>
      <c r="Z11" s="12">
        <f t="shared" si="2"/>
        <v>15142391</v>
      </c>
      <c r="AA11" s="12">
        <f t="shared" si="2"/>
        <v>16293318.300000001</v>
      </c>
      <c r="AB11" s="12">
        <v>16354570</v>
      </c>
      <c r="AC11" s="12">
        <v>15891098</v>
      </c>
      <c r="AD11" s="12">
        <v>17017768</v>
      </c>
      <c r="AE11" s="12">
        <v>18151840</v>
      </c>
      <c r="AF11" s="12">
        <v>19948532</v>
      </c>
      <c r="AG11" s="12">
        <v>22708777</v>
      </c>
      <c r="AH11" s="12">
        <v>24048134</v>
      </c>
      <c r="AI11" s="13">
        <v>6.6367847973567651E-2</v>
      </c>
      <c r="AJ11" s="13">
        <v>5.8979706392818951E-2</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0</v>
      </c>
      <c r="P12" s="12">
        <f t="shared" si="2"/>
        <v>47085</v>
      </c>
      <c r="Q12" s="12">
        <f t="shared" si="2"/>
        <v>68811</v>
      </c>
      <c r="R12" s="12">
        <f t="shared" si="2"/>
        <v>27409</v>
      </c>
      <c r="S12" s="12">
        <f t="shared" si="2"/>
        <v>67825</v>
      </c>
      <c r="T12" s="12">
        <f t="shared" si="2"/>
        <v>73175.990000000005</v>
      </c>
      <c r="U12" s="12">
        <f t="shared" si="2"/>
        <v>84713</v>
      </c>
      <c r="V12" s="12">
        <f t="shared" si="2"/>
        <v>91953.83</v>
      </c>
      <c r="W12" s="12">
        <f t="shared" si="2"/>
        <v>0</v>
      </c>
      <c r="X12" s="12">
        <f t="shared" si="2"/>
        <v>90799.27</v>
      </c>
      <c r="Y12" s="12">
        <f t="shared" si="2"/>
        <v>63515</v>
      </c>
      <c r="Z12" s="12">
        <f t="shared" si="2"/>
        <v>0</v>
      </c>
      <c r="AA12" s="12">
        <f t="shared" si="2"/>
        <v>176659</v>
      </c>
      <c r="AB12" s="12">
        <v>0</v>
      </c>
      <c r="AC12" s="12">
        <v>115062</v>
      </c>
      <c r="AD12" s="12">
        <v>129382</v>
      </c>
      <c r="AE12" s="12">
        <v>142128</v>
      </c>
      <c r="AF12" s="12">
        <v>142075</v>
      </c>
      <c r="AG12" s="12">
        <v>150533</v>
      </c>
      <c r="AH12" s="12">
        <v>0</v>
      </c>
      <c r="AI12" s="13" t="s">
        <v>246</v>
      </c>
      <c r="AJ12" s="13" t="s">
        <v>246</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71806</v>
      </c>
      <c r="N13" s="12">
        <f t="shared" si="2"/>
        <v>71806</v>
      </c>
      <c r="O13" s="12">
        <f t="shared" si="2"/>
        <v>438586</v>
      </c>
      <c r="P13" s="12">
        <f t="shared" si="2"/>
        <v>4594974</v>
      </c>
      <c r="Q13" s="12">
        <f t="shared" si="2"/>
        <v>5075919.5267949803</v>
      </c>
      <c r="R13" s="12">
        <f t="shared" si="2"/>
        <v>5750899</v>
      </c>
      <c r="S13" s="12">
        <f t="shared" si="2"/>
        <v>6658886</v>
      </c>
      <c r="T13" s="12">
        <f t="shared" si="2"/>
        <v>7712937.8300000001</v>
      </c>
      <c r="U13" s="12">
        <f t="shared" si="2"/>
        <v>9442388</v>
      </c>
      <c r="V13" s="12">
        <f t="shared" si="2"/>
        <v>15821189.85</v>
      </c>
      <c r="W13" s="12">
        <f t="shared" si="2"/>
        <v>16130377.17</v>
      </c>
      <c r="X13" s="12">
        <f t="shared" si="2"/>
        <v>16103595.609999999</v>
      </c>
      <c r="Y13" s="12">
        <f t="shared" si="2"/>
        <v>16920923</v>
      </c>
      <c r="Z13" s="12">
        <f t="shared" si="2"/>
        <v>17955051</v>
      </c>
      <c r="AA13" s="12">
        <f t="shared" si="2"/>
        <v>19270005</v>
      </c>
      <c r="AB13" s="12">
        <v>20486847</v>
      </c>
      <c r="AC13" s="12">
        <v>21906888</v>
      </c>
      <c r="AD13" s="12">
        <v>23537834</v>
      </c>
      <c r="AE13" s="12">
        <v>24878341</v>
      </c>
      <c r="AF13" s="12">
        <v>26332462</v>
      </c>
      <c r="AG13" s="12">
        <v>27495753</v>
      </c>
      <c r="AH13" s="12">
        <v>25617832</v>
      </c>
      <c r="AI13" s="13">
        <v>3.7953445458223101E-2</v>
      </c>
      <c r="AJ13" s="13">
        <v>-6.8298584148613783E-2</v>
      </c>
    </row>
    <row r="14" spans="1:36" ht="10.5" customHeight="1" x14ac:dyDescent="0.2">
      <c r="A14" s="11"/>
      <c r="B14" s="14"/>
      <c r="C14" s="11" t="s">
        <v>42</v>
      </c>
      <c r="D14" s="11"/>
      <c r="E14" s="11"/>
      <c r="F14" s="2"/>
      <c r="G14" s="12">
        <v>0</v>
      </c>
      <c r="H14" s="12">
        <v>0</v>
      </c>
      <c r="I14" s="12">
        <v>0</v>
      </c>
      <c r="J14" s="12">
        <v>0</v>
      </c>
      <c r="K14" s="12">
        <f t="shared" si="2"/>
        <v>33939</v>
      </c>
      <c r="L14" s="12">
        <f t="shared" si="2"/>
        <v>2180475</v>
      </c>
      <c r="M14" s="12">
        <f t="shared" si="2"/>
        <v>2327610</v>
      </c>
      <c r="N14" s="12">
        <f t="shared" si="2"/>
        <v>2356266</v>
      </c>
      <c r="O14" s="12">
        <f t="shared" si="2"/>
        <v>2487309</v>
      </c>
      <c r="P14" s="12">
        <f t="shared" si="2"/>
        <v>1248834</v>
      </c>
      <c r="Q14" s="12">
        <f t="shared" si="2"/>
        <v>1308208.0980633779</v>
      </c>
      <c r="R14" s="12">
        <f t="shared" si="2"/>
        <v>1331610</v>
      </c>
      <c r="S14" s="12">
        <f t="shared" si="2"/>
        <v>1552959</v>
      </c>
      <c r="T14" s="12">
        <f t="shared" si="2"/>
        <v>1810724.23</v>
      </c>
      <c r="U14" s="12">
        <f t="shared" si="2"/>
        <v>2005818</v>
      </c>
      <c r="V14" s="12">
        <f t="shared" si="2"/>
        <v>2285206.34</v>
      </c>
      <c r="W14" s="12">
        <f t="shared" si="2"/>
        <v>1976386.13</v>
      </c>
      <c r="X14" s="12">
        <f t="shared" si="2"/>
        <v>1967444.74</v>
      </c>
      <c r="Y14" s="12">
        <f t="shared" si="2"/>
        <v>2271131</v>
      </c>
      <c r="Z14" s="12">
        <f t="shared" si="2"/>
        <v>2864958</v>
      </c>
      <c r="AA14" s="12">
        <f t="shared" si="2"/>
        <v>2790585</v>
      </c>
      <c r="AB14" s="12">
        <v>3659572</v>
      </c>
      <c r="AC14" s="12">
        <v>3764874</v>
      </c>
      <c r="AD14" s="12">
        <v>3999713</v>
      </c>
      <c r="AE14" s="12">
        <v>5079142</v>
      </c>
      <c r="AF14" s="12">
        <v>5454447</v>
      </c>
      <c r="AG14" s="12">
        <v>5372844</v>
      </c>
      <c r="AH14" s="12">
        <v>5162881</v>
      </c>
      <c r="AI14" s="13">
        <v>5.9034975220367825E-2</v>
      </c>
      <c r="AJ14" s="13">
        <v>-3.9078558767014264E-2</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70623550</v>
      </c>
      <c r="H16" s="12">
        <v>81288455</v>
      </c>
      <c r="I16" s="12">
        <v>95034996</v>
      </c>
      <c r="J16" s="12">
        <v>113353219</v>
      </c>
      <c r="K16" s="12">
        <f t="shared" si="2"/>
        <v>121605337</v>
      </c>
      <c r="L16" s="12">
        <f t="shared" si="2"/>
        <v>145251359</v>
      </c>
      <c r="M16" s="12">
        <f t="shared" si="2"/>
        <v>194303366</v>
      </c>
      <c r="N16" s="12">
        <f t="shared" si="2"/>
        <v>172263325</v>
      </c>
      <c r="O16" s="12">
        <f t="shared" si="2"/>
        <v>184708550.30511001</v>
      </c>
      <c r="P16" s="12">
        <f t="shared" si="2"/>
        <v>1023634828.4763047</v>
      </c>
      <c r="Q16" s="12">
        <f t="shared" si="2"/>
        <v>192379603.38360125</v>
      </c>
      <c r="R16" s="12">
        <f t="shared" si="2"/>
        <v>371835426</v>
      </c>
      <c r="S16" s="12">
        <f t="shared" si="2"/>
        <v>525246935</v>
      </c>
      <c r="T16" s="12">
        <f t="shared" si="2"/>
        <v>867158268.03999996</v>
      </c>
      <c r="U16" s="12">
        <f t="shared" si="2"/>
        <v>215195822.19</v>
      </c>
      <c r="V16" s="12">
        <f t="shared" si="2"/>
        <v>221850399.10000002</v>
      </c>
      <c r="W16" s="12">
        <f t="shared" si="2"/>
        <v>236950224.44999999</v>
      </c>
      <c r="X16" s="12">
        <f t="shared" si="2"/>
        <v>241083755.13</v>
      </c>
      <c r="Y16" s="12">
        <f t="shared" si="2"/>
        <v>240593582</v>
      </c>
      <c r="Z16" s="12">
        <f t="shared" si="2"/>
        <v>213405270</v>
      </c>
      <c r="AA16" s="12">
        <f t="shared" si="2"/>
        <v>345590955</v>
      </c>
      <c r="AB16" s="12">
        <v>231442972</v>
      </c>
      <c r="AC16" s="12">
        <v>258894432</v>
      </c>
      <c r="AD16" s="12">
        <v>255268310</v>
      </c>
      <c r="AE16" s="12">
        <v>740799065</v>
      </c>
      <c r="AF16" s="12">
        <v>271402036</v>
      </c>
      <c r="AG16" s="12">
        <v>285553998</v>
      </c>
      <c r="AH16" s="12">
        <v>355433921</v>
      </c>
      <c r="AI16" s="13">
        <v>7.4119198648891604E-2</v>
      </c>
      <c r="AJ16" s="13">
        <v>0.24471701846037541</v>
      </c>
    </row>
    <row r="17" spans="1:36" ht="10.5" customHeight="1" x14ac:dyDescent="0.2">
      <c r="A17" s="11"/>
      <c r="B17" s="14"/>
      <c r="C17" s="11"/>
      <c r="D17" s="15" t="s">
        <v>45</v>
      </c>
      <c r="E17" s="11"/>
      <c r="F17" s="2"/>
      <c r="G17" s="12">
        <v>18374186</v>
      </c>
      <c r="H17" s="12">
        <v>19487424</v>
      </c>
      <c r="I17" s="12">
        <v>22857447</v>
      </c>
      <c r="J17" s="12">
        <v>25051739</v>
      </c>
      <c r="K17" s="12">
        <f t="shared" si="2"/>
        <v>26736018</v>
      </c>
      <c r="L17" s="12">
        <f t="shared" si="2"/>
        <v>28136093</v>
      </c>
      <c r="M17" s="12">
        <f t="shared" si="2"/>
        <v>32608128</v>
      </c>
      <c r="N17" s="12">
        <f t="shared" si="2"/>
        <v>35141241</v>
      </c>
      <c r="O17" s="12">
        <f t="shared" si="2"/>
        <v>35071332.715526</v>
      </c>
      <c r="P17" s="12">
        <f t="shared" si="2"/>
        <v>34876089.584586769</v>
      </c>
      <c r="Q17" s="12">
        <f t="shared" si="2"/>
        <v>39834517.145601943</v>
      </c>
      <c r="R17" s="12">
        <f t="shared" si="2"/>
        <v>43062933</v>
      </c>
      <c r="S17" s="12">
        <f t="shared" si="2"/>
        <v>46696243</v>
      </c>
      <c r="T17" s="12">
        <f t="shared" si="2"/>
        <v>50036920</v>
      </c>
      <c r="U17" s="12">
        <f t="shared" si="2"/>
        <v>54388994</v>
      </c>
      <c r="V17" s="12">
        <f t="shared" si="2"/>
        <v>55673592.720000006</v>
      </c>
      <c r="W17" s="12">
        <f t="shared" si="2"/>
        <v>48174574</v>
      </c>
      <c r="X17" s="12">
        <f t="shared" si="2"/>
        <v>47830258.609999999</v>
      </c>
      <c r="Y17" s="12">
        <f t="shared" si="2"/>
        <v>48977912</v>
      </c>
      <c r="Z17" s="12">
        <f t="shared" ref="W17:AA20" si="3">SUM(Z74,Z131,Z188)</f>
        <v>51215412</v>
      </c>
      <c r="AA17" s="12">
        <f t="shared" si="3"/>
        <v>57400561</v>
      </c>
      <c r="AB17" s="12">
        <v>60869382</v>
      </c>
      <c r="AC17" s="12">
        <v>66072449</v>
      </c>
      <c r="AD17" s="12">
        <v>71863378</v>
      </c>
      <c r="AE17" s="12">
        <v>77731126</v>
      </c>
      <c r="AF17" s="12">
        <v>80379655</v>
      </c>
      <c r="AG17" s="12">
        <v>85586732</v>
      </c>
      <c r="AH17" s="12">
        <v>83339122</v>
      </c>
      <c r="AI17" s="13">
        <v>5.3759908652496691E-2</v>
      </c>
      <c r="AJ17" s="13">
        <v>-2.6261196653705625E-2</v>
      </c>
    </row>
    <row r="18" spans="1:36" ht="10.5" customHeight="1" x14ac:dyDescent="0.2">
      <c r="A18" s="11"/>
      <c r="B18" s="14"/>
      <c r="C18" s="11"/>
      <c r="D18" s="15" t="s">
        <v>46</v>
      </c>
      <c r="E18" s="11"/>
      <c r="F18" s="2"/>
      <c r="G18" s="12">
        <v>24519582</v>
      </c>
      <c r="H18" s="12">
        <v>30371864</v>
      </c>
      <c r="I18" s="12">
        <v>39894368</v>
      </c>
      <c r="J18" s="12">
        <v>45198498</v>
      </c>
      <c r="K18" s="12">
        <f t="shared" ref="K18:V20" si="4">SUM(K75,K132,K189)</f>
        <v>48879860</v>
      </c>
      <c r="L18" s="12">
        <f t="shared" si="4"/>
        <v>56914274</v>
      </c>
      <c r="M18" s="12">
        <f t="shared" si="4"/>
        <v>57363238</v>
      </c>
      <c r="N18" s="12">
        <f t="shared" si="4"/>
        <v>63273365</v>
      </c>
      <c r="O18" s="12">
        <f t="shared" si="4"/>
        <v>67948772.913385004</v>
      </c>
      <c r="P18" s="12">
        <f t="shared" si="4"/>
        <v>70120228.845385104</v>
      </c>
      <c r="Q18" s="12">
        <f t="shared" si="4"/>
        <v>77590682.394805878</v>
      </c>
      <c r="R18" s="12">
        <f t="shared" si="4"/>
        <v>123635948</v>
      </c>
      <c r="S18" s="12">
        <f t="shared" si="4"/>
        <v>144023668</v>
      </c>
      <c r="T18" s="12">
        <f t="shared" si="4"/>
        <v>109367549.93000001</v>
      </c>
      <c r="U18" s="12">
        <f t="shared" si="4"/>
        <v>122271226.19</v>
      </c>
      <c r="V18" s="12">
        <f t="shared" si="4"/>
        <v>126537574.53999999</v>
      </c>
      <c r="W18" s="12">
        <f t="shared" si="3"/>
        <v>137292155.13999999</v>
      </c>
      <c r="X18" s="12">
        <f t="shared" si="3"/>
        <v>122499570.66</v>
      </c>
      <c r="Y18" s="12">
        <f t="shared" si="3"/>
        <v>128093368</v>
      </c>
      <c r="Z18" s="12">
        <f t="shared" si="3"/>
        <v>115443307</v>
      </c>
      <c r="AA18" s="12">
        <f t="shared" si="3"/>
        <v>118156114</v>
      </c>
      <c r="AB18" s="12">
        <v>113943079</v>
      </c>
      <c r="AC18" s="12">
        <v>111439971</v>
      </c>
      <c r="AD18" s="12">
        <v>116851352</v>
      </c>
      <c r="AE18" s="12">
        <v>116760361</v>
      </c>
      <c r="AF18" s="12">
        <v>123402540</v>
      </c>
      <c r="AG18" s="12">
        <v>120372498</v>
      </c>
      <c r="AH18" s="12">
        <v>112359147</v>
      </c>
      <c r="AI18" s="13">
        <v>-2.3303814592402494E-3</v>
      </c>
      <c r="AJ18" s="13">
        <v>-6.6571277768116097E-2</v>
      </c>
    </row>
    <row r="19" spans="1:36" ht="10.5" customHeight="1" x14ac:dyDescent="0.2">
      <c r="A19" s="11"/>
      <c r="B19" s="14"/>
      <c r="C19" s="11"/>
      <c r="D19" s="15" t="s">
        <v>47</v>
      </c>
      <c r="E19" s="11"/>
      <c r="F19" s="2"/>
      <c r="G19" s="12">
        <v>12500000</v>
      </c>
      <c r="H19" s="12">
        <v>16000000</v>
      </c>
      <c r="I19" s="12">
        <v>21000000</v>
      </c>
      <c r="J19" s="12">
        <v>29000000</v>
      </c>
      <c r="K19" s="12">
        <f t="shared" si="4"/>
        <v>31571280</v>
      </c>
      <c r="L19" s="12">
        <f t="shared" si="4"/>
        <v>41088380</v>
      </c>
      <c r="M19" s="12">
        <f t="shared" si="4"/>
        <v>87741750</v>
      </c>
      <c r="N19" s="12">
        <f t="shared" si="4"/>
        <v>52921176</v>
      </c>
      <c r="O19" s="12">
        <f t="shared" si="4"/>
        <v>57177840</v>
      </c>
      <c r="P19" s="12">
        <f t="shared" si="4"/>
        <v>889634872</v>
      </c>
      <c r="Q19" s="12">
        <f t="shared" si="4"/>
        <v>47173900</v>
      </c>
      <c r="R19" s="12">
        <f t="shared" si="4"/>
        <v>177410747</v>
      </c>
      <c r="S19" s="12">
        <f t="shared" si="4"/>
        <v>302942521</v>
      </c>
      <c r="T19" s="12">
        <f t="shared" si="4"/>
        <v>663765336</v>
      </c>
      <c r="U19" s="12">
        <f t="shared" si="4"/>
        <v>668000</v>
      </c>
      <c r="V19" s="12">
        <f t="shared" si="4"/>
        <v>0</v>
      </c>
      <c r="W19" s="12">
        <f t="shared" si="3"/>
        <v>16648927</v>
      </c>
      <c r="X19" s="12">
        <f t="shared" si="3"/>
        <v>28291861</v>
      </c>
      <c r="Y19" s="12">
        <f t="shared" si="3"/>
        <v>14425540</v>
      </c>
      <c r="Z19" s="12">
        <f t="shared" si="3"/>
        <v>15116723</v>
      </c>
      <c r="AA19" s="12">
        <f t="shared" si="3"/>
        <v>125787113</v>
      </c>
      <c r="AB19" s="12">
        <v>4781514</v>
      </c>
      <c r="AC19" s="12">
        <v>39284308</v>
      </c>
      <c r="AD19" s="12">
        <v>19770879</v>
      </c>
      <c r="AE19" s="12">
        <v>498692395</v>
      </c>
      <c r="AF19" s="12">
        <v>5070071</v>
      </c>
      <c r="AG19" s="12">
        <v>686215</v>
      </c>
      <c r="AH19" s="12">
        <v>91839307</v>
      </c>
      <c r="AI19" s="13">
        <v>0.6364793432186977</v>
      </c>
      <c r="AJ19" s="13">
        <v>132.83459557135882</v>
      </c>
    </row>
    <row r="20" spans="1:36" ht="10.5" customHeight="1" x14ac:dyDescent="0.2">
      <c r="A20" s="11"/>
      <c r="B20" s="11"/>
      <c r="C20" s="11"/>
      <c r="D20" s="11" t="s">
        <v>48</v>
      </c>
      <c r="E20" s="11"/>
      <c r="F20" s="2"/>
      <c r="G20" s="12">
        <v>15229782</v>
      </c>
      <c r="H20" s="12">
        <v>15429167</v>
      </c>
      <c r="I20" s="12">
        <v>11283181</v>
      </c>
      <c r="J20" s="12">
        <v>14102982</v>
      </c>
      <c r="K20" s="12">
        <f t="shared" si="4"/>
        <v>14418179</v>
      </c>
      <c r="L20" s="12">
        <f t="shared" si="4"/>
        <v>19112612</v>
      </c>
      <c r="M20" s="12">
        <f t="shared" si="4"/>
        <v>16590250</v>
      </c>
      <c r="N20" s="12">
        <f t="shared" si="4"/>
        <v>20927543</v>
      </c>
      <c r="O20" s="12">
        <f t="shared" si="4"/>
        <v>24510604.676199</v>
      </c>
      <c r="P20" s="12">
        <f t="shared" si="4"/>
        <v>29003638.04633275</v>
      </c>
      <c r="Q20" s="12">
        <f t="shared" si="4"/>
        <v>27780503.843193419</v>
      </c>
      <c r="R20" s="12">
        <f t="shared" si="4"/>
        <v>27725798</v>
      </c>
      <c r="S20" s="12">
        <f t="shared" si="4"/>
        <v>31584503</v>
      </c>
      <c r="T20" s="12">
        <f t="shared" si="4"/>
        <v>43988462.109999999</v>
      </c>
      <c r="U20" s="12">
        <f t="shared" si="4"/>
        <v>37867602</v>
      </c>
      <c r="V20" s="12">
        <f t="shared" si="4"/>
        <v>39639231.840000004</v>
      </c>
      <c r="W20" s="12">
        <f t="shared" si="3"/>
        <v>34834568.310000002</v>
      </c>
      <c r="X20" s="12">
        <f t="shared" si="3"/>
        <v>42462064.859999999</v>
      </c>
      <c r="Y20" s="12">
        <f t="shared" si="3"/>
        <v>49096762</v>
      </c>
      <c r="Z20" s="12">
        <f t="shared" si="3"/>
        <v>31629828</v>
      </c>
      <c r="AA20" s="12">
        <f t="shared" si="3"/>
        <v>44247167</v>
      </c>
      <c r="AB20" s="12">
        <v>51848997</v>
      </c>
      <c r="AC20" s="12">
        <v>42097704</v>
      </c>
      <c r="AD20" s="12">
        <v>46782701</v>
      </c>
      <c r="AE20" s="12">
        <v>47615183</v>
      </c>
      <c r="AF20" s="12">
        <v>62549770</v>
      </c>
      <c r="AG20" s="12">
        <v>78908553</v>
      </c>
      <c r="AH20" s="12">
        <v>67896345</v>
      </c>
      <c r="AI20" s="13">
        <v>4.5966253075547359E-2</v>
      </c>
      <c r="AJ20" s="13">
        <v>-0.13955658266854798</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128968978</v>
      </c>
      <c r="H22" s="12">
        <v>131456761</v>
      </c>
      <c r="I22" s="12">
        <v>145102539</v>
      </c>
      <c r="J22" s="12">
        <v>176812473</v>
      </c>
      <c r="K22" s="12">
        <f t="shared" ref="K22:AA32" si="5">SUM(K79,K136,K193)</f>
        <v>190674434</v>
      </c>
      <c r="L22" s="12">
        <f t="shared" si="5"/>
        <v>199568044</v>
      </c>
      <c r="M22" s="12">
        <f t="shared" si="5"/>
        <v>212759067</v>
      </c>
      <c r="N22" s="12">
        <f t="shared" si="5"/>
        <v>259753983</v>
      </c>
      <c r="O22" s="12">
        <f t="shared" si="5"/>
        <v>282891518.325427</v>
      </c>
      <c r="P22" s="12">
        <f t="shared" si="5"/>
        <v>251895830.58720291</v>
      </c>
      <c r="Q22" s="12">
        <f t="shared" si="5"/>
        <v>249877560.30992356</v>
      </c>
      <c r="R22" s="12">
        <f t="shared" si="5"/>
        <v>258152022</v>
      </c>
      <c r="S22" s="12">
        <f t="shared" si="5"/>
        <v>274017464</v>
      </c>
      <c r="T22" s="12">
        <f t="shared" si="5"/>
        <v>296019838.51999998</v>
      </c>
      <c r="U22" s="12">
        <f t="shared" si="5"/>
        <v>315302797</v>
      </c>
      <c r="V22" s="12">
        <f t="shared" si="5"/>
        <v>403497558.59000003</v>
      </c>
      <c r="W22" s="12">
        <f t="shared" si="5"/>
        <v>376062949.72000003</v>
      </c>
      <c r="X22" s="12">
        <f t="shared" si="5"/>
        <v>339958621.19999999</v>
      </c>
      <c r="Y22" s="12">
        <f t="shared" si="5"/>
        <v>347859237.62386668</v>
      </c>
      <c r="Z22" s="12">
        <f t="shared" si="5"/>
        <v>351687056.46535456</v>
      </c>
      <c r="AA22" s="12">
        <f t="shared" si="5"/>
        <v>392030986.99000001</v>
      </c>
      <c r="AB22" s="12">
        <v>413014171.29000002</v>
      </c>
      <c r="AC22" s="12">
        <v>432848493.08999997</v>
      </c>
      <c r="AD22" s="12">
        <v>450112978</v>
      </c>
      <c r="AE22" s="12">
        <v>481798537</v>
      </c>
      <c r="AF22" s="12">
        <v>489509037</v>
      </c>
      <c r="AG22" s="12">
        <v>508493235</v>
      </c>
      <c r="AH22" s="12">
        <v>538153779</v>
      </c>
      <c r="AI22" s="13">
        <v>4.509773575119036E-2</v>
      </c>
      <c r="AJ22" s="13">
        <v>5.833026274184356E-2</v>
      </c>
    </row>
    <row r="23" spans="1:36" ht="10.5" customHeight="1" x14ac:dyDescent="0.2">
      <c r="A23" s="11"/>
      <c r="B23" s="11"/>
      <c r="C23" s="11" t="s">
        <v>50</v>
      </c>
      <c r="D23" s="11"/>
      <c r="E23" s="11"/>
      <c r="F23" s="2"/>
      <c r="G23" s="12">
        <v>0</v>
      </c>
      <c r="H23" s="12">
        <v>0</v>
      </c>
      <c r="I23" s="12">
        <v>0</v>
      </c>
      <c r="J23" s="12">
        <v>19042217</v>
      </c>
      <c r="K23" s="12">
        <f t="shared" si="5"/>
        <v>20128519</v>
      </c>
      <c r="L23" s="12">
        <f t="shared" si="5"/>
        <v>20547517</v>
      </c>
      <c r="M23" s="12">
        <f t="shared" si="5"/>
        <v>22266548</v>
      </c>
      <c r="N23" s="12">
        <f t="shared" si="5"/>
        <v>22037988</v>
      </c>
      <c r="O23" s="12">
        <f t="shared" si="5"/>
        <v>22068591</v>
      </c>
      <c r="P23" s="12">
        <f t="shared" si="5"/>
        <v>23410334</v>
      </c>
      <c r="Q23" s="12">
        <f t="shared" si="5"/>
        <v>23410334</v>
      </c>
      <c r="R23" s="12">
        <f t="shared" si="5"/>
        <v>23410334</v>
      </c>
      <c r="S23" s="12">
        <f t="shared" si="5"/>
        <v>23410334</v>
      </c>
      <c r="T23" s="12">
        <f t="shared" si="5"/>
        <v>23410334</v>
      </c>
      <c r="U23" s="12">
        <f t="shared" si="5"/>
        <v>23410334</v>
      </c>
      <c r="V23" s="12">
        <f t="shared" si="5"/>
        <v>23410334</v>
      </c>
      <c r="W23" s="12">
        <f t="shared" si="5"/>
        <v>23410334</v>
      </c>
      <c r="X23" s="12">
        <f t="shared" si="5"/>
        <v>23410334</v>
      </c>
      <c r="Y23" s="12">
        <f t="shared" si="5"/>
        <v>23410334</v>
      </c>
      <c r="Z23" s="12">
        <f t="shared" si="5"/>
        <v>23410334</v>
      </c>
      <c r="AA23" s="12">
        <f t="shared" si="5"/>
        <v>23410334</v>
      </c>
      <c r="AB23" s="12">
        <v>23410334</v>
      </c>
      <c r="AC23" s="12">
        <v>23410334</v>
      </c>
      <c r="AD23" s="12">
        <v>23410334</v>
      </c>
      <c r="AE23" s="12">
        <v>23410334</v>
      </c>
      <c r="AF23" s="12">
        <v>23410334</v>
      </c>
      <c r="AG23" s="12">
        <v>23410334</v>
      </c>
      <c r="AH23" s="12">
        <v>23410334</v>
      </c>
      <c r="AI23" s="13">
        <v>0</v>
      </c>
      <c r="AJ23" s="13">
        <v>0</v>
      </c>
    </row>
    <row r="24" spans="1:36" ht="10.5" customHeight="1" x14ac:dyDescent="0.2">
      <c r="A24" s="11"/>
      <c r="B24" s="11"/>
      <c r="C24" s="11" t="s">
        <v>51</v>
      </c>
      <c r="D24" s="11"/>
      <c r="E24" s="11"/>
      <c r="F24" s="2"/>
      <c r="G24" s="12">
        <v>3746598</v>
      </c>
      <c r="H24" s="12">
        <v>3997529</v>
      </c>
      <c r="I24" s="12">
        <v>4256079</v>
      </c>
      <c r="J24" s="12">
        <v>6514524</v>
      </c>
      <c r="K24" s="12">
        <f t="shared" si="5"/>
        <v>6455076</v>
      </c>
      <c r="L24" s="12">
        <f t="shared" si="5"/>
        <v>6686693</v>
      </c>
      <c r="M24" s="12">
        <f t="shared" si="5"/>
        <v>4054595</v>
      </c>
      <c r="N24" s="12">
        <f t="shared" si="5"/>
        <v>3327309</v>
      </c>
      <c r="O24" s="12">
        <f t="shared" si="5"/>
        <v>9058337.9416840002</v>
      </c>
      <c r="P24" s="12">
        <f t="shared" si="5"/>
        <v>9527613.2995673679</v>
      </c>
      <c r="Q24" s="12">
        <f t="shared" si="5"/>
        <v>10114053.563005442</v>
      </c>
      <c r="R24" s="12">
        <f t="shared" si="5"/>
        <v>10453428</v>
      </c>
      <c r="S24" s="12">
        <f t="shared" si="5"/>
        <v>10858188</v>
      </c>
      <c r="T24" s="12">
        <f t="shared" si="5"/>
        <v>10863505.49</v>
      </c>
      <c r="U24" s="12">
        <f t="shared" si="5"/>
        <v>11203131</v>
      </c>
      <c r="V24" s="12">
        <f t="shared" si="5"/>
        <v>10768704.560000001</v>
      </c>
      <c r="W24" s="12">
        <f t="shared" si="5"/>
        <v>12138369.390000001</v>
      </c>
      <c r="X24" s="12">
        <f t="shared" si="5"/>
        <v>12449885.310000001</v>
      </c>
      <c r="Y24" s="12">
        <f t="shared" si="5"/>
        <v>12719153</v>
      </c>
      <c r="Z24" s="12">
        <f t="shared" si="5"/>
        <v>12839712</v>
      </c>
      <c r="AA24" s="12">
        <f t="shared" si="5"/>
        <v>13069955.99</v>
      </c>
      <c r="AB24" s="12">
        <v>13483424</v>
      </c>
      <c r="AC24" s="12">
        <v>13708878</v>
      </c>
      <c r="AD24" s="12">
        <v>14050225</v>
      </c>
      <c r="AE24" s="12">
        <v>14137919</v>
      </c>
      <c r="AF24" s="12">
        <v>14661174</v>
      </c>
      <c r="AG24" s="12">
        <v>14928342</v>
      </c>
      <c r="AH24" s="12">
        <v>15028708</v>
      </c>
      <c r="AI24" s="13">
        <v>1.8248023615381692E-2</v>
      </c>
      <c r="AJ24" s="13">
        <v>6.7231846644456566E-3</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43386164</v>
      </c>
      <c r="W25" s="12">
        <f t="shared" si="5"/>
        <v>45754528</v>
      </c>
      <c r="X25" s="12">
        <f t="shared" si="5"/>
        <v>49038745</v>
      </c>
      <c r="Y25" s="12">
        <f t="shared" si="5"/>
        <v>49884985.6238667</v>
      </c>
      <c r="Z25" s="12">
        <f t="shared" si="5"/>
        <v>51759308.465354562</v>
      </c>
      <c r="AA25" s="12">
        <f t="shared" si="5"/>
        <v>54285163</v>
      </c>
      <c r="AB25" s="12">
        <v>56382415</v>
      </c>
      <c r="AC25" s="12">
        <v>58152128</v>
      </c>
      <c r="AD25" s="12">
        <v>60164410</v>
      </c>
      <c r="AE25" s="12">
        <v>61092826</v>
      </c>
      <c r="AF25" s="12">
        <v>62796813</v>
      </c>
      <c r="AG25" s="12">
        <v>65192959</v>
      </c>
      <c r="AH25" s="12">
        <v>67779517</v>
      </c>
      <c r="AI25" s="13">
        <v>3.1159386161746516E-2</v>
      </c>
      <c r="AJ25" s="13">
        <v>3.9675419549525276E-2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15150242</v>
      </c>
      <c r="H27" s="12">
        <v>15821221</v>
      </c>
      <c r="I27" s="12">
        <v>17668671</v>
      </c>
      <c r="J27" s="12">
        <v>21326880</v>
      </c>
      <c r="K27" s="12">
        <f t="shared" si="5"/>
        <v>22420953</v>
      </c>
      <c r="L27" s="12">
        <f t="shared" si="5"/>
        <v>23143535</v>
      </c>
      <c r="M27" s="12">
        <f t="shared" si="5"/>
        <v>25246075</v>
      </c>
      <c r="N27" s="12">
        <f t="shared" si="5"/>
        <v>26012993</v>
      </c>
      <c r="O27" s="12">
        <f t="shared" si="5"/>
        <v>28472240.107774999</v>
      </c>
      <c r="P27" s="12">
        <f t="shared" si="5"/>
        <v>27790546.533702627</v>
      </c>
      <c r="Q27" s="12">
        <f t="shared" si="5"/>
        <v>27427002.290331651</v>
      </c>
      <c r="R27" s="12">
        <f t="shared" si="5"/>
        <v>25221893</v>
      </c>
      <c r="S27" s="12">
        <f t="shared" si="5"/>
        <v>26973193</v>
      </c>
      <c r="T27" s="12">
        <f t="shared" si="5"/>
        <v>28404912.59</v>
      </c>
      <c r="U27" s="12">
        <f t="shared" si="5"/>
        <v>29729489</v>
      </c>
      <c r="V27" s="12">
        <f t="shared" si="5"/>
        <v>33104297.009999998</v>
      </c>
      <c r="W27" s="12">
        <f t="shared" si="5"/>
        <v>31174854.18</v>
      </c>
      <c r="X27" s="12">
        <f t="shared" si="5"/>
        <v>27141956.469999999</v>
      </c>
      <c r="Y27" s="12">
        <f t="shared" si="5"/>
        <v>23858565</v>
      </c>
      <c r="Z27" s="12">
        <f t="shared" si="5"/>
        <v>23252067</v>
      </c>
      <c r="AA27" s="12">
        <f t="shared" si="5"/>
        <v>26656253</v>
      </c>
      <c r="AB27" s="12">
        <v>27533094.469999999</v>
      </c>
      <c r="AC27" s="12">
        <v>28055321.620000001</v>
      </c>
      <c r="AD27" s="12">
        <v>29506816</v>
      </c>
      <c r="AE27" s="12">
        <v>30063398</v>
      </c>
      <c r="AF27" s="12">
        <v>33294724</v>
      </c>
      <c r="AG27" s="12">
        <v>35837461</v>
      </c>
      <c r="AH27" s="12">
        <v>34626840</v>
      </c>
      <c r="AI27" s="13">
        <v>3.894599328143733E-2</v>
      </c>
      <c r="AJ27" s="13">
        <v>-3.3780880849790113E-2</v>
      </c>
    </row>
    <row r="28" spans="1:36" ht="10.5" customHeight="1" x14ac:dyDescent="0.2">
      <c r="A28" s="11"/>
      <c r="B28" s="14"/>
      <c r="C28" s="11" t="s">
        <v>55</v>
      </c>
      <c r="E28" s="11"/>
      <c r="F28" s="2"/>
      <c r="G28" s="12">
        <v>0</v>
      </c>
      <c r="H28" s="12">
        <v>0</v>
      </c>
      <c r="I28" s="12">
        <v>0</v>
      </c>
      <c r="J28" s="12">
        <v>0</v>
      </c>
      <c r="K28" s="12">
        <f t="shared" si="5"/>
        <v>38467</v>
      </c>
      <c r="L28" s="12">
        <f t="shared" si="5"/>
        <v>488645</v>
      </c>
      <c r="M28" s="12">
        <f t="shared" si="5"/>
        <v>1672855</v>
      </c>
      <c r="N28" s="12">
        <f t="shared" si="5"/>
        <v>2421417</v>
      </c>
      <c r="O28" s="12">
        <f t="shared" si="5"/>
        <v>2933598</v>
      </c>
      <c r="P28" s="12">
        <f t="shared" si="5"/>
        <v>2935811</v>
      </c>
      <c r="Q28" s="12">
        <f t="shared" si="5"/>
        <v>2835125</v>
      </c>
      <c r="R28" s="12">
        <f t="shared" si="5"/>
        <v>2554103</v>
      </c>
      <c r="S28" s="12">
        <f t="shared" si="5"/>
        <v>3279987</v>
      </c>
      <c r="T28" s="12">
        <f t="shared" si="5"/>
        <v>3190273.62</v>
      </c>
      <c r="U28" s="12">
        <f t="shared" si="5"/>
        <v>3996853</v>
      </c>
      <c r="V28" s="12">
        <f t="shared" si="5"/>
        <v>3355078.08</v>
      </c>
      <c r="W28" s="12">
        <f t="shared" si="5"/>
        <v>4542526.1399999997</v>
      </c>
      <c r="X28" s="12">
        <f t="shared" si="5"/>
        <v>4054916.48</v>
      </c>
      <c r="Y28" s="12">
        <f t="shared" si="5"/>
        <v>3261109</v>
      </c>
      <c r="Z28" s="12">
        <f t="shared" si="5"/>
        <v>3450257</v>
      </c>
      <c r="AA28" s="12">
        <f t="shared" si="5"/>
        <v>3621118</v>
      </c>
      <c r="AB28" s="12">
        <v>5020465.82</v>
      </c>
      <c r="AC28" s="12">
        <v>5470337.4699999997</v>
      </c>
      <c r="AD28" s="12">
        <v>5269138</v>
      </c>
      <c r="AE28" s="12">
        <v>5664443</v>
      </c>
      <c r="AF28" s="12">
        <v>5945377</v>
      </c>
      <c r="AG28" s="12">
        <v>6316361</v>
      </c>
      <c r="AH28" s="12">
        <v>6717431</v>
      </c>
      <c r="AI28" s="13">
        <v>4.9727399835410635E-2</v>
      </c>
      <c r="AJ28" s="13">
        <v>6.3497004050275155E-2</v>
      </c>
    </row>
    <row r="29" spans="1:36" ht="10.5" customHeight="1" x14ac:dyDescent="0.2">
      <c r="A29" s="11"/>
      <c r="B29" s="11"/>
      <c r="C29" s="11" t="s">
        <v>56</v>
      </c>
      <c r="D29" s="11"/>
      <c r="E29" s="11"/>
      <c r="F29" s="2"/>
      <c r="G29" s="12">
        <v>27974732</v>
      </c>
      <c r="H29" s="12">
        <v>28105349</v>
      </c>
      <c r="I29" s="12">
        <v>31641721</v>
      </c>
      <c r="J29" s="12">
        <v>30440065</v>
      </c>
      <c r="K29" s="12">
        <f t="shared" si="5"/>
        <v>38346022</v>
      </c>
      <c r="L29" s="12">
        <f t="shared" si="5"/>
        <v>38528514</v>
      </c>
      <c r="M29" s="12">
        <f t="shared" si="5"/>
        <v>41700556</v>
      </c>
      <c r="N29" s="12">
        <f t="shared" si="5"/>
        <v>78684850</v>
      </c>
      <c r="O29" s="12">
        <f t="shared" si="5"/>
        <v>85448779.275968</v>
      </c>
      <c r="P29" s="12">
        <f t="shared" si="5"/>
        <v>57697112.753932931</v>
      </c>
      <c r="Q29" s="12">
        <f t="shared" si="5"/>
        <v>57578368.45658648</v>
      </c>
      <c r="R29" s="12">
        <f t="shared" si="5"/>
        <v>62640681</v>
      </c>
      <c r="S29" s="12">
        <f t="shared" si="5"/>
        <v>62663737</v>
      </c>
      <c r="T29" s="12">
        <f t="shared" si="5"/>
        <v>53782875.82</v>
      </c>
      <c r="U29" s="12">
        <f t="shared" si="5"/>
        <v>59552297</v>
      </c>
      <c r="V29" s="12">
        <f t="shared" si="5"/>
        <v>78829557.939999998</v>
      </c>
      <c r="W29" s="12">
        <f t="shared" si="5"/>
        <v>75758994.010000005</v>
      </c>
      <c r="X29" s="12">
        <f t="shared" si="5"/>
        <v>70440885.939999998</v>
      </c>
      <c r="Y29" s="12">
        <f t="shared" si="5"/>
        <v>83257403</v>
      </c>
      <c r="Z29" s="12">
        <f t="shared" si="5"/>
        <v>77304051</v>
      </c>
      <c r="AA29" s="12">
        <f t="shared" si="5"/>
        <v>88912641</v>
      </c>
      <c r="AB29" s="12">
        <v>91025906</v>
      </c>
      <c r="AC29" s="12">
        <v>97413474</v>
      </c>
      <c r="AD29" s="12">
        <v>103515718</v>
      </c>
      <c r="AE29" s="12">
        <v>107869165</v>
      </c>
      <c r="AF29" s="12">
        <v>123559157</v>
      </c>
      <c r="AG29" s="12">
        <v>128959853</v>
      </c>
      <c r="AH29" s="12">
        <v>154371675</v>
      </c>
      <c r="AI29" s="13">
        <v>9.202798421100078E-2</v>
      </c>
      <c r="AJ29" s="13">
        <v>0.19705219422047573</v>
      </c>
    </row>
    <row r="30" spans="1:36" ht="10.5" customHeight="1" x14ac:dyDescent="0.2">
      <c r="A30" s="11"/>
      <c r="B30" s="11"/>
      <c r="C30" s="11" t="s">
        <v>57</v>
      </c>
      <c r="D30" s="11"/>
      <c r="E30" s="11"/>
      <c r="F30" s="2"/>
      <c r="G30" s="12">
        <v>62053508</v>
      </c>
      <c r="H30" s="12">
        <v>63597526</v>
      </c>
      <c r="I30" s="12">
        <v>68990605</v>
      </c>
      <c r="J30" s="12">
        <v>72190111</v>
      </c>
      <c r="K30" s="12">
        <f t="shared" si="5"/>
        <v>77405650</v>
      </c>
      <c r="L30" s="12">
        <f t="shared" si="5"/>
        <v>83168202</v>
      </c>
      <c r="M30" s="12">
        <f t="shared" si="5"/>
        <v>88823912</v>
      </c>
      <c r="N30" s="12">
        <f t="shared" si="5"/>
        <v>93381240</v>
      </c>
      <c r="O30" s="12">
        <f t="shared" si="5"/>
        <v>96712232</v>
      </c>
      <c r="P30" s="12">
        <f t="shared" si="5"/>
        <v>92327849</v>
      </c>
      <c r="Q30" s="12">
        <f t="shared" si="5"/>
        <v>89625251</v>
      </c>
      <c r="R30" s="12">
        <f t="shared" si="5"/>
        <v>92207040</v>
      </c>
      <c r="S30" s="12">
        <f t="shared" si="5"/>
        <v>101572640</v>
      </c>
      <c r="T30" s="12">
        <f t="shared" si="5"/>
        <v>128718920</v>
      </c>
      <c r="U30" s="12">
        <f t="shared" si="5"/>
        <v>137969237</v>
      </c>
      <c r="V30" s="12">
        <f t="shared" si="5"/>
        <v>157669396</v>
      </c>
      <c r="W30" s="12">
        <f t="shared" si="5"/>
        <v>139255436</v>
      </c>
      <c r="X30" s="12">
        <f t="shared" si="5"/>
        <v>115664270</v>
      </c>
      <c r="Y30" s="12">
        <f t="shared" si="5"/>
        <v>108717939</v>
      </c>
      <c r="Z30" s="12">
        <f t="shared" si="5"/>
        <v>123344295</v>
      </c>
      <c r="AA30" s="12">
        <f t="shared" si="5"/>
        <v>136736076</v>
      </c>
      <c r="AB30" s="12">
        <v>149158563</v>
      </c>
      <c r="AC30" s="12">
        <v>162949271</v>
      </c>
      <c r="AD30" s="12">
        <v>168003201</v>
      </c>
      <c r="AE30" s="12">
        <v>188697290</v>
      </c>
      <c r="AF30" s="12">
        <v>176909179</v>
      </c>
      <c r="AG30" s="12">
        <v>184246751</v>
      </c>
      <c r="AH30" s="12">
        <v>187860551</v>
      </c>
      <c r="AI30" s="13">
        <v>3.9197037944350699E-2</v>
      </c>
      <c r="AJ30" s="13">
        <v>1.961391438593129E-2</v>
      </c>
    </row>
    <row r="31" spans="1:36" ht="10.5" customHeight="1" x14ac:dyDescent="0.2">
      <c r="A31" s="11"/>
      <c r="B31" s="11"/>
      <c r="C31" s="11" t="s">
        <v>58</v>
      </c>
      <c r="D31" s="11"/>
      <c r="E31" s="11"/>
      <c r="F31" s="2"/>
      <c r="G31" s="12">
        <v>20043898</v>
      </c>
      <c r="H31" s="12">
        <v>19935136</v>
      </c>
      <c r="I31" s="12">
        <v>22545463</v>
      </c>
      <c r="J31" s="12">
        <v>27298676</v>
      </c>
      <c r="K31" s="12">
        <f t="shared" si="5"/>
        <v>25879747</v>
      </c>
      <c r="L31" s="12">
        <f t="shared" si="5"/>
        <v>27004938</v>
      </c>
      <c r="M31" s="12">
        <f t="shared" si="5"/>
        <v>28994526</v>
      </c>
      <c r="N31" s="12">
        <f t="shared" si="5"/>
        <v>33888186</v>
      </c>
      <c r="O31" s="12">
        <f t="shared" si="5"/>
        <v>38197740</v>
      </c>
      <c r="P31" s="12">
        <f t="shared" si="5"/>
        <v>38206564</v>
      </c>
      <c r="Q31" s="12">
        <f t="shared" si="5"/>
        <v>37825387</v>
      </c>
      <c r="R31" s="12">
        <f t="shared" si="5"/>
        <v>37749977</v>
      </c>
      <c r="S31" s="12">
        <f t="shared" si="5"/>
        <v>40579141</v>
      </c>
      <c r="T31" s="12">
        <f t="shared" si="5"/>
        <v>42993697</v>
      </c>
      <c r="U31" s="12">
        <f t="shared" si="5"/>
        <v>43654599</v>
      </c>
      <c r="V31" s="12">
        <f t="shared" si="5"/>
        <v>49379261</v>
      </c>
      <c r="W31" s="12">
        <f t="shared" si="5"/>
        <v>41196253</v>
      </c>
      <c r="X31" s="12">
        <f t="shared" si="5"/>
        <v>34933571</v>
      </c>
      <c r="Y31" s="12">
        <f t="shared" si="5"/>
        <v>39664027</v>
      </c>
      <c r="Z31" s="12">
        <f t="shared" si="5"/>
        <v>34019180</v>
      </c>
      <c r="AA31" s="12">
        <f t="shared" si="5"/>
        <v>42803554</v>
      </c>
      <c r="AB31" s="12">
        <v>43974532</v>
      </c>
      <c r="AC31" s="12">
        <v>40612982</v>
      </c>
      <c r="AD31" s="12">
        <v>41658685</v>
      </c>
      <c r="AE31" s="12">
        <v>47561647</v>
      </c>
      <c r="AF31" s="12">
        <v>46472360</v>
      </c>
      <c r="AG31" s="12">
        <v>48871197</v>
      </c>
      <c r="AH31" s="12">
        <v>48162141</v>
      </c>
      <c r="AI31" s="13">
        <v>1.5275936978952132E-2</v>
      </c>
      <c r="AJ31" s="13">
        <v>-1.4508668572206243E-2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1062039</v>
      </c>
      <c r="R32" s="12">
        <f t="shared" si="5"/>
        <v>3914566</v>
      </c>
      <c r="S32" s="12">
        <f t="shared" si="5"/>
        <v>4680244</v>
      </c>
      <c r="T32" s="12">
        <f t="shared" si="5"/>
        <v>4655320</v>
      </c>
      <c r="U32" s="12">
        <f t="shared" si="5"/>
        <v>5786857</v>
      </c>
      <c r="V32" s="12">
        <f t="shared" si="5"/>
        <v>3594766</v>
      </c>
      <c r="W32" s="12">
        <f t="shared" si="5"/>
        <v>2831655</v>
      </c>
      <c r="X32" s="12">
        <f t="shared" si="5"/>
        <v>2824057</v>
      </c>
      <c r="Y32" s="12">
        <f t="shared" si="5"/>
        <v>3085722</v>
      </c>
      <c r="Z32" s="12">
        <f t="shared" ref="Z32:AA32" si="6">SUM(Z89,Z146,Z203)</f>
        <v>2307852</v>
      </c>
      <c r="AA32" s="12">
        <f t="shared" si="6"/>
        <v>2535892</v>
      </c>
      <c r="AB32" s="12">
        <v>3025437</v>
      </c>
      <c r="AC32" s="12">
        <v>3075767</v>
      </c>
      <c r="AD32" s="12">
        <v>4534451</v>
      </c>
      <c r="AE32" s="12">
        <v>3301515</v>
      </c>
      <c r="AF32" s="12">
        <v>2459919</v>
      </c>
      <c r="AG32" s="12">
        <v>729977</v>
      </c>
      <c r="AH32" s="12">
        <v>196582</v>
      </c>
      <c r="AI32" s="13">
        <v>-0.36594644888440109</v>
      </c>
      <c r="AJ32" s="13">
        <v>-0.73070110428136781</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23305829</v>
      </c>
      <c r="H34" s="12">
        <v>23478978</v>
      </c>
      <c r="I34" s="12">
        <v>25709402</v>
      </c>
      <c r="J34" s="12">
        <v>26980384</v>
      </c>
      <c r="K34" s="12">
        <f t="shared" ref="K34:AA34" si="7">SUM(K91,K147,K204)</f>
        <v>25453804</v>
      </c>
      <c r="L34" s="12">
        <f t="shared" si="7"/>
        <v>28668635</v>
      </c>
      <c r="M34" s="12">
        <f t="shared" si="7"/>
        <v>32086267</v>
      </c>
      <c r="N34" s="12">
        <f t="shared" si="7"/>
        <v>35473629</v>
      </c>
      <c r="O34" s="12">
        <f t="shared" si="7"/>
        <v>42083294.065715998</v>
      </c>
      <c r="P34" s="12">
        <f t="shared" si="7"/>
        <v>38910578.000970788</v>
      </c>
      <c r="Q34" s="12">
        <f t="shared" si="7"/>
        <v>43214888.035255231</v>
      </c>
      <c r="R34" s="12">
        <f t="shared" si="7"/>
        <v>52886800</v>
      </c>
      <c r="S34" s="12">
        <f t="shared" si="7"/>
        <v>63695241</v>
      </c>
      <c r="T34" s="12">
        <f t="shared" si="7"/>
        <v>61826758.869999997</v>
      </c>
      <c r="U34" s="12">
        <f t="shared" si="7"/>
        <v>62696829</v>
      </c>
      <c r="V34" s="12">
        <f t="shared" si="7"/>
        <v>69078604</v>
      </c>
      <c r="W34" s="12">
        <f t="shared" si="7"/>
        <v>75661687.760000005</v>
      </c>
      <c r="X34" s="12">
        <f t="shared" si="7"/>
        <v>110199292.2</v>
      </c>
      <c r="Y34" s="12">
        <f t="shared" si="7"/>
        <v>95634090</v>
      </c>
      <c r="Z34" s="12">
        <f t="shared" si="7"/>
        <v>80043023</v>
      </c>
      <c r="AA34" s="12">
        <f t="shared" si="7"/>
        <v>74481815</v>
      </c>
      <c r="AB34" s="12">
        <v>76455751</v>
      </c>
      <c r="AC34" s="12">
        <v>82295451</v>
      </c>
      <c r="AD34" s="12">
        <v>82828709</v>
      </c>
      <c r="AE34" s="12">
        <v>85883851</v>
      </c>
      <c r="AF34" s="12">
        <v>79120191</v>
      </c>
      <c r="AG34" s="12">
        <v>77229094</v>
      </c>
      <c r="AH34" s="12">
        <v>99632462</v>
      </c>
      <c r="AI34" s="13">
        <v>4.5117493777523832E-2</v>
      </c>
      <c r="AJ34" s="13">
        <v>0.29008974260399845</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3733333</v>
      </c>
      <c r="H36" s="12">
        <v>1702523</v>
      </c>
      <c r="I36" s="12">
        <v>4363054</v>
      </c>
      <c r="J36" s="12">
        <v>1118313</v>
      </c>
      <c r="K36" s="12">
        <f t="shared" ref="K36:AA36" si="8">SUM(K93,K149,K206)</f>
        <v>1364836</v>
      </c>
      <c r="L36" s="12">
        <f t="shared" si="8"/>
        <v>1714585</v>
      </c>
      <c r="M36" s="12">
        <f t="shared" si="8"/>
        <v>5226457</v>
      </c>
      <c r="N36" s="12">
        <f t="shared" si="8"/>
        <v>6853304</v>
      </c>
      <c r="O36" s="12">
        <f t="shared" si="8"/>
        <v>6041174.016512</v>
      </c>
      <c r="P36" s="12">
        <f t="shared" si="8"/>
        <v>10014172.844739072</v>
      </c>
      <c r="Q36" s="12">
        <f t="shared" si="8"/>
        <v>11002444.608761393</v>
      </c>
      <c r="R36" s="12">
        <f t="shared" si="8"/>
        <v>9841248</v>
      </c>
      <c r="S36" s="12">
        <f t="shared" si="8"/>
        <v>10092653</v>
      </c>
      <c r="T36" s="12">
        <f t="shared" si="8"/>
        <v>12435491.879999999</v>
      </c>
      <c r="U36" s="12">
        <f t="shared" si="8"/>
        <v>11525754</v>
      </c>
      <c r="V36" s="12">
        <f t="shared" si="8"/>
        <v>10925909</v>
      </c>
      <c r="W36" s="12">
        <f t="shared" si="8"/>
        <v>13878794.82</v>
      </c>
      <c r="X36" s="12">
        <f t="shared" si="8"/>
        <v>14817258.27</v>
      </c>
      <c r="Y36" s="12">
        <f t="shared" si="8"/>
        <v>13806498</v>
      </c>
      <c r="Z36" s="12">
        <f t="shared" si="8"/>
        <v>15074489</v>
      </c>
      <c r="AA36" s="12">
        <f t="shared" si="8"/>
        <v>13405008</v>
      </c>
      <c r="AB36" s="12">
        <v>17038837</v>
      </c>
      <c r="AC36" s="12">
        <v>14530899</v>
      </c>
      <c r="AD36" s="12">
        <v>16602748</v>
      </c>
      <c r="AE36" s="12">
        <v>21353868</v>
      </c>
      <c r="AF36" s="12">
        <v>16692089</v>
      </c>
      <c r="AG36" s="12">
        <v>24352728</v>
      </c>
      <c r="AH36" s="12">
        <v>18845653</v>
      </c>
      <c r="AI36" s="13">
        <v>1.6939711810485703E-2</v>
      </c>
      <c r="AJ36" s="13">
        <v>-0.22613790947773901</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853829584.23000014</v>
      </c>
      <c r="S38" s="12">
        <f t="shared" si="9"/>
        <v>512229247.83000004</v>
      </c>
      <c r="T38" s="12">
        <f t="shared" si="9"/>
        <v>170628911.43000001</v>
      </c>
      <c r="U38" s="12">
        <f t="shared" si="9"/>
        <v>174939594.03</v>
      </c>
      <c r="V38" s="12">
        <f t="shared" si="9"/>
        <v>179250276.63</v>
      </c>
      <c r="W38" s="12">
        <f t="shared" si="9"/>
        <v>190076984.57499999</v>
      </c>
      <c r="X38" s="12">
        <f t="shared" si="9"/>
        <v>200903692.51999998</v>
      </c>
      <c r="Y38" s="12">
        <f t="shared" si="9"/>
        <v>203095757.04499999</v>
      </c>
      <c r="Z38" s="12">
        <f t="shared" si="9"/>
        <v>205287821.56999999</v>
      </c>
      <c r="AA38" s="12">
        <f t="shared" si="9"/>
        <v>227889428.535</v>
      </c>
      <c r="AB38" s="12">
        <v>250491035.5</v>
      </c>
      <c r="AC38" s="12">
        <v>276698426.22988689</v>
      </c>
      <c r="AD38" s="12">
        <v>215891611</v>
      </c>
      <c r="AE38" s="12">
        <v>232548732.94678083</v>
      </c>
      <c r="AF38" s="12">
        <v>245535787</v>
      </c>
      <c r="AG38" s="12">
        <v>261851047.82759267</v>
      </c>
      <c r="AH38" s="12">
        <v>288937201.37</v>
      </c>
      <c r="AI38" s="13">
        <v>2.4083130847911693E-2</v>
      </c>
      <c r="AJ38" s="13">
        <v>0.10344107372158133</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371045150</v>
      </c>
      <c r="H40" s="5">
        <v>384166664</v>
      </c>
      <c r="I40" s="5">
        <v>427308379</v>
      </c>
      <c r="J40" s="5">
        <v>435525046</v>
      </c>
      <c r="K40" s="5">
        <f t="shared" ref="K40:Q40" si="10">SUM(K96,K152,K209)</f>
        <v>480103269</v>
      </c>
      <c r="L40" s="5">
        <f t="shared" si="10"/>
        <v>560906873</v>
      </c>
      <c r="M40" s="5">
        <f t="shared" si="10"/>
        <v>649328193</v>
      </c>
      <c r="N40" s="5">
        <f t="shared" si="10"/>
        <v>695925159</v>
      </c>
      <c r="O40" s="5">
        <f t="shared" si="10"/>
        <v>780591331.58222401</v>
      </c>
      <c r="P40" s="5">
        <f t="shared" si="10"/>
        <v>900371298.07648206</v>
      </c>
      <c r="Q40" s="5">
        <f t="shared" si="10"/>
        <v>899296136.66679633</v>
      </c>
      <c r="R40" s="5">
        <f t="shared" ref="R40:AA40" si="11">SUM(R96,R152,R209,R234)</f>
        <v>1805292132.46</v>
      </c>
      <c r="S40" s="5">
        <f t="shared" si="11"/>
        <v>1617148265.5550001</v>
      </c>
      <c r="T40" s="5">
        <f t="shared" si="11"/>
        <v>1314583328.6700001</v>
      </c>
      <c r="U40" s="5">
        <f t="shared" si="11"/>
        <v>1295845397.1300001</v>
      </c>
      <c r="V40" s="5">
        <f t="shared" si="11"/>
        <v>1255995200.6199999</v>
      </c>
      <c r="W40" s="5">
        <f t="shared" si="11"/>
        <v>1224545598.9399998</v>
      </c>
      <c r="X40" s="5">
        <f t="shared" si="11"/>
        <v>1243581809.4100001</v>
      </c>
      <c r="Y40" s="5">
        <f t="shared" si="11"/>
        <v>1239373928.5450001</v>
      </c>
      <c r="Z40" s="5">
        <f t="shared" si="11"/>
        <v>1275411152.52</v>
      </c>
      <c r="AA40" s="5">
        <f t="shared" si="11"/>
        <v>1389860188.1399999</v>
      </c>
      <c r="AB40" s="5">
        <v>1414628970.76</v>
      </c>
      <c r="AC40" s="5">
        <v>1450619753.4807012</v>
      </c>
      <c r="AD40" s="5">
        <v>1461189655</v>
      </c>
      <c r="AE40" s="5">
        <v>2015606952.2410853</v>
      </c>
      <c r="AF40" s="5">
        <v>1631770516</v>
      </c>
      <c r="AG40" s="5">
        <v>1683756336.6040108</v>
      </c>
      <c r="AH40" s="5">
        <v>1890802710.6800001</v>
      </c>
      <c r="AI40" s="10">
        <v>4.9543906164092766E-2</v>
      </c>
      <c r="AJ40" s="10">
        <v>0.12296694573609365</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125177256</v>
      </c>
      <c r="H42" s="12">
        <v>125496750</v>
      </c>
      <c r="I42" s="12">
        <v>134847166</v>
      </c>
      <c r="J42" s="12">
        <v>139843673</v>
      </c>
      <c r="K42" s="12">
        <f t="shared" ref="K42:AA51" si="12">SUM(K98,K154,K211)</f>
        <v>149539978</v>
      </c>
      <c r="L42" s="12">
        <f t="shared" si="12"/>
        <v>163746769</v>
      </c>
      <c r="M42" s="12">
        <f t="shared" si="12"/>
        <v>187967692</v>
      </c>
      <c r="N42" s="12">
        <f t="shared" si="12"/>
        <v>202255444</v>
      </c>
      <c r="O42" s="12">
        <f t="shared" si="12"/>
        <v>222560822.392582</v>
      </c>
      <c r="P42" s="12">
        <f t="shared" si="12"/>
        <v>216141325.48172122</v>
      </c>
      <c r="Q42" s="12">
        <f t="shared" si="12"/>
        <v>241200147.2866759</v>
      </c>
      <c r="R42" s="12">
        <f t="shared" si="12"/>
        <v>240783473</v>
      </c>
      <c r="S42" s="12">
        <f t="shared" si="12"/>
        <v>257818006</v>
      </c>
      <c r="T42" s="12">
        <f t="shared" si="12"/>
        <v>292761563.25</v>
      </c>
      <c r="U42" s="12">
        <f t="shared" si="12"/>
        <v>304289474</v>
      </c>
      <c r="V42" s="12">
        <f t="shared" si="12"/>
        <v>341505676.34000003</v>
      </c>
      <c r="W42" s="12">
        <f t="shared" si="12"/>
        <v>341677275.57999998</v>
      </c>
      <c r="X42" s="12">
        <f t="shared" si="12"/>
        <v>341111166.81</v>
      </c>
      <c r="Y42" s="12">
        <f t="shared" si="12"/>
        <v>334066100</v>
      </c>
      <c r="Z42" s="12">
        <f t="shared" si="12"/>
        <v>332329313</v>
      </c>
      <c r="AA42" s="12">
        <f t="shared" si="12"/>
        <v>359563163</v>
      </c>
      <c r="AB42" s="12">
        <v>376283281</v>
      </c>
      <c r="AC42" s="12">
        <v>371585661</v>
      </c>
      <c r="AD42" s="12">
        <v>388622847</v>
      </c>
      <c r="AE42" s="12">
        <v>418077210</v>
      </c>
      <c r="AF42" s="12">
        <v>432091347</v>
      </c>
      <c r="AG42" s="12">
        <v>458378406</v>
      </c>
      <c r="AH42" s="12">
        <v>473155715</v>
      </c>
      <c r="AI42" s="13">
        <v>3.89186152290808E-2</v>
      </c>
      <c r="AJ42" s="13">
        <v>3.2238231135172629E-2</v>
      </c>
    </row>
    <row r="43" spans="1:36" ht="10.5" customHeight="1" x14ac:dyDescent="0.2">
      <c r="A43" s="11"/>
      <c r="B43" s="19" t="s">
        <v>65</v>
      </c>
      <c r="C43" s="14"/>
      <c r="D43" s="19"/>
      <c r="E43" s="14"/>
      <c r="F43" s="2"/>
      <c r="G43" s="12">
        <v>130426571</v>
      </c>
      <c r="H43" s="12">
        <v>134669288</v>
      </c>
      <c r="I43" s="12">
        <v>139322888</v>
      </c>
      <c r="J43" s="12">
        <v>149417932</v>
      </c>
      <c r="K43" s="12">
        <f t="shared" si="12"/>
        <v>161143759</v>
      </c>
      <c r="L43" s="12">
        <f t="shared" si="12"/>
        <v>172498596</v>
      </c>
      <c r="M43" s="12">
        <f t="shared" si="12"/>
        <v>186042306</v>
      </c>
      <c r="N43" s="12">
        <f t="shared" si="12"/>
        <v>197908119</v>
      </c>
      <c r="O43" s="12">
        <f t="shared" si="12"/>
        <v>220115426</v>
      </c>
      <c r="P43" s="12">
        <f t="shared" si="12"/>
        <v>232353574</v>
      </c>
      <c r="Q43" s="12">
        <f t="shared" si="12"/>
        <v>240243912</v>
      </c>
      <c r="R43" s="12">
        <f t="shared" si="12"/>
        <v>244239614</v>
      </c>
      <c r="S43" s="12">
        <f t="shared" si="12"/>
        <v>265460382</v>
      </c>
      <c r="T43" s="12">
        <f t="shared" si="12"/>
        <v>283368732</v>
      </c>
      <c r="U43" s="12">
        <f t="shared" si="12"/>
        <v>306768401</v>
      </c>
      <c r="V43" s="12">
        <f t="shared" si="12"/>
        <v>321052042</v>
      </c>
      <c r="W43" s="12">
        <f t="shared" si="12"/>
        <v>324525801</v>
      </c>
      <c r="X43" s="12">
        <f t="shared" si="12"/>
        <v>311192311</v>
      </c>
      <c r="Y43" s="12">
        <f t="shared" si="12"/>
        <v>306463652</v>
      </c>
      <c r="Z43" s="12">
        <f t="shared" si="12"/>
        <v>309613331</v>
      </c>
      <c r="AA43" s="12">
        <f t="shared" si="12"/>
        <v>335201171</v>
      </c>
      <c r="AB43" s="12">
        <v>345505624</v>
      </c>
      <c r="AC43" s="12">
        <v>360579146</v>
      </c>
      <c r="AD43" s="12">
        <v>380601333</v>
      </c>
      <c r="AE43" s="12">
        <v>399566968</v>
      </c>
      <c r="AF43" s="12">
        <v>405515114</v>
      </c>
      <c r="AG43" s="12">
        <v>419713595</v>
      </c>
      <c r="AH43" s="12">
        <v>458974782</v>
      </c>
      <c r="AI43" s="13">
        <v>4.8469055426478835E-2</v>
      </c>
      <c r="AJ43" s="13">
        <v>9.3542805064486895E-2</v>
      </c>
    </row>
    <row r="44" spans="1:36" ht="10.5" customHeight="1" x14ac:dyDescent="0.2">
      <c r="A44" s="11"/>
      <c r="B44" s="19" t="s">
        <v>66</v>
      </c>
      <c r="C44" s="14"/>
      <c r="D44" s="19"/>
      <c r="E44" s="14"/>
      <c r="F44" s="2"/>
      <c r="G44" s="12">
        <v>39733565</v>
      </c>
      <c r="H44" s="12">
        <v>40569072</v>
      </c>
      <c r="I44" s="12">
        <v>47851324</v>
      </c>
      <c r="J44" s="12">
        <v>47319629</v>
      </c>
      <c r="K44" s="12">
        <f t="shared" si="12"/>
        <v>51898683</v>
      </c>
      <c r="L44" s="12">
        <f t="shared" si="12"/>
        <v>59131933</v>
      </c>
      <c r="M44" s="12">
        <f t="shared" si="12"/>
        <v>64590277</v>
      </c>
      <c r="N44" s="12">
        <f t="shared" si="12"/>
        <v>70701818</v>
      </c>
      <c r="O44" s="12">
        <f t="shared" si="12"/>
        <v>74197573.602808997</v>
      </c>
      <c r="P44" s="12">
        <f t="shared" si="12"/>
        <v>82857460.361010686</v>
      </c>
      <c r="Q44" s="12">
        <f t="shared" si="12"/>
        <v>73744792.555275857</v>
      </c>
      <c r="R44" s="12">
        <f t="shared" si="12"/>
        <v>91696482</v>
      </c>
      <c r="S44" s="12">
        <f t="shared" si="12"/>
        <v>99338732</v>
      </c>
      <c r="T44" s="12">
        <f t="shared" si="12"/>
        <v>126581733.15000001</v>
      </c>
      <c r="U44" s="12">
        <f t="shared" si="12"/>
        <v>113337498</v>
      </c>
      <c r="V44" s="12">
        <f t="shared" si="12"/>
        <v>109799335.99000001</v>
      </c>
      <c r="W44" s="12">
        <f t="shared" si="12"/>
        <v>116712040.48999999</v>
      </c>
      <c r="X44" s="12">
        <f t="shared" si="12"/>
        <v>117463377.47</v>
      </c>
      <c r="Y44" s="12">
        <f t="shared" si="12"/>
        <v>122333349</v>
      </c>
      <c r="Z44" s="12">
        <f t="shared" si="12"/>
        <v>128636021</v>
      </c>
      <c r="AA44" s="12">
        <f t="shared" si="12"/>
        <v>133725616</v>
      </c>
      <c r="AB44" s="12">
        <v>137354456</v>
      </c>
      <c r="AC44" s="12">
        <v>140387989</v>
      </c>
      <c r="AD44" s="12">
        <v>149665982</v>
      </c>
      <c r="AE44" s="12">
        <v>147365460</v>
      </c>
      <c r="AF44" s="12">
        <v>168628569</v>
      </c>
      <c r="AG44" s="12">
        <v>180576648</v>
      </c>
      <c r="AH44" s="12">
        <v>194522676</v>
      </c>
      <c r="AI44" s="13">
        <v>5.9712149973361717E-2</v>
      </c>
      <c r="AJ44" s="13">
        <v>7.7230517646999411E-2</v>
      </c>
    </row>
    <row r="45" spans="1:36" ht="10.5" customHeight="1" x14ac:dyDescent="0.2">
      <c r="A45" s="11"/>
      <c r="B45" s="19" t="s">
        <v>67</v>
      </c>
      <c r="C45" s="14"/>
      <c r="D45" s="19"/>
      <c r="E45" s="14"/>
      <c r="F45" s="2"/>
      <c r="G45" s="12">
        <v>3697024</v>
      </c>
      <c r="H45" s="12">
        <v>3944685</v>
      </c>
      <c r="I45" s="12">
        <v>4221040</v>
      </c>
      <c r="J45" s="12">
        <v>4588060</v>
      </c>
      <c r="K45" s="12">
        <f t="shared" si="12"/>
        <v>4685665</v>
      </c>
      <c r="L45" s="12">
        <f t="shared" si="12"/>
        <v>15747373</v>
      </c>
      <c r="M45" s="12">
        <f t="shared" si="12"/>
        <v>17438795</v>
      </c>
      <c r="N45" s="12">
        <f t="shared" si="12"/>
        <v>16906389</v>
      </c>
      <c r="O45" s="12">
        <f t="shared" si="12"/>
        <v>22633438.700290002</v>
      </c>
      <c r="P45" s="12">
        <f t="shared" si="12"/>
        <v>22276162.947431471</v>
      </c>
      <c r="Q45" s="12">
        <f t="shared" si="12"/>
        <v>37439720.893237211</v>
      </c>
      <c r="R45" s="12">
        <f t="shared" si="12"/>
        <v>47686777</v>
      </c>
      <c r="S45" s="12">
        <f t="shared" si="12"/>
        <v>27241952</v>
      </c>
      <c r="T45" s="12">
        <f t="shared" si="12"/>
        <v>35902963.859999999</v>
      </c>
      <c r="U45" s="12">
        <f t="shared" si="12"/>
        <v>38581122</v>
      </c>
      <c r="V45" s="12">
        <f t="shared" si="12"/>
        <v>21817592</v>
      </c>
      <c r="W45" s="12">
        <f t="shared" si="12"/>
        <v>22547056</v>
      </c>
      <c r="X45" s="12">
        <f t="shared" si="12"/>
        <v>21924614</v>
      </c>
      <c r="Y45" s="12">
        <f t="shared" si="12"/>
        <v>21246079</v>
      </c>
      <c r="Z45" s="12">
        <f t="shared" si="12"/>
        <v>18876314</v>
      </c>
      <c r="AA45" s="12">
        <f t="shared" si="12"/>
        <v>15972194</v>
      </c>
      <c r="AB45" s="12">
        <v>12912242</v>
      </c>
      <c r="AC45" s="12">
        <v>16897978</v>
      </c>
      <c r="AD45" s="12">
        <v>15451528</v>
      </c>
      <c r="AE45" s="12">
        <v>18305031</v>
      </c>
      <c r="AF45" s="12">
        <v>20407692</v>
      </c>
      <c r="AG45" s="12">
        <v>23358003</v>
      </c>
      <c r="AH45" s="12">
        <v>25663379</v>
      </c>
      <c r="AI45" s="13">
        <v>0.12129193069762834</v>
      </c>
      <c r="AJ45" s="13">
        <v>9.8697478547288484E-2</v>
      </c>
    </row>
    <row r="46" spans="1:36" ht="10.5" customHeight="1" x14ac:dyDescent="0.2">
      <c r="A46" s="11"/>
      <c r="B46" s="19" t="s">
        <v>69</v>
      </c>
      <c r="C46" s="14"/>
      <c r="D46" s="19"/>
      <c r="E46" s="14"/>
      <c r="F46" s="2"/>
      <c r="G46" s="12">
        <v>10224676</v>
      </c>
      <c r="H46" s="12">
        <v>10151415</v>
      </c>
      <c r="I46" s="12">
        <v>11594830</v>
      </c>
      <c r="J46" s="12">
        <v>10213260</v>
      </c>
      <c r="K46" s="12">
        <f t="shared" si="12"/>
        <v>9513403</v>
      </c>
      <c r="L46" s="12">
        <f t="shared" si="12"/>
        <v>12536926</v>
      </c>
      <c r="M46" s="12">
        <f t="shared" si="12"/>
        <v>11827707</v>
      </c>
      <c r="N46" s="12">
        <f t="shared" si="12"/>
        <v>14633035</v>
      </c>
      <c r="O46" s="12">
        <f t="shared" si="12"/>
        <v>14548633</v>
      </c>
      <c r="P46" s="12">
        <f t="shared" si="12"/>
        <v>15411155</v>
      </c>
      <c r="Q46" s="12">
        <f t="shared" si="12"/>
        <v>15513152</v>
      </c>
      <c r="R46" s="12">
        <f t="shared" si="12"/>
        <v>16015160</v>
      </c>
      <c r="S46" s="12">
        <f t="shared" si="12"/>
        <v>16348064</v>
      </c>
      <c r="T46" s="12">
        <f t="shared" si="12"/>
        <v>17589762</v>
      </c>
      <c r="U46" s="12">
        <f t="shared" si="12"/>
        <v>19713295</v>
      </c>
      <c r="V46" s="12">
        <f t="shared" si="12"/>
        <v>20819626</v>
      </c>
      <c r="W46" s="12">
        <f t="shared" si="12"/>
        <v>22584525</v>
      </c>
      <c r="X46" s="12">
        <f t="shared" si="12"/>
        <v>25138472</v>
      </c>
      <c r="Y46" s="12">
        <f t="shared" si="12"/>
        <v>24662764</v>
      </c>
      <c r="Z46" s="12">
        <f t="shared" si="12"/>
        <v>22601640</v>
      </c>
      <c r="AA46" s="12">
        <f t="shared" si="12"/>
        <v>22810577</v>
      </c>
      <c r="AB46" s="12">
        <v>26256481</v>
      </c>
      <c r="AC46" s="12">
        <v>32246203</v>
      </c>
      <c r="AD46" s="12">
        <v>46425931</v>
      </c>
      <c r="AE46" s="12">
        <v>38773988</v>
      </c>
      <c r="AF46" s="12">
        <v>28323615</v>
      </c>
      <c r="AG46" s="12">
        <v>25816503</v>
      </c>
      <c r="AH46" s="12">
        <v>23544735</v>
      </c>
      <c r="AI46" s="13">
        <v>-1.8004386493767566E-2</v>
      </c>
      <c r="AJ46" s="13">
        <v>-8.7996736041283358E-2</v>
      </c>
    </row>
    <row r="47" spans="1:36" ht="10.5" customHeight="1" x14ac:dyDescent="0.2">
      <c r="A47" s="11"/>
      <c r="B47" s="19" t="s">
        <v>70</v>
      </c>
      <c r="C47" s="14"/>
      <c r="D47" s="19"/>
      <c r="E47" s="14"/>
      <c r="F47" s="2"/>
      <c r="G47" s="12">
        <v>13398489</v>
      </c>
      <c r="H47" s="12">
        <v>15863470</v>
      </c>
      <c r="I47" s="12">
        <v>23229630</v>
      </c>
      <c r="J47" s="12">
        <v>20111729</v>
      </c>
      <c r="K47" s="12">
        <f t="shared" si="12"/>
        <v>16605634</v>
      </c>
      <c r="L47" s="12">
        <f t="shared" si="12"/>
        <v>12093197</v>
      </c>
      <c r="M47" s="12">
        <f t="shared" si="12"/>
        <v>23298992</v>
      </c>
      <c r="N47" s="12">
        <f t="shared" si="12"/>
        <v>23604236</v>
      </c>
      <c r="O47" s="12">
        <f t="shared" si="12"/>
        <v>25904583.825787</v>
      </c>
      <c r="P47" s="12">
        <f t="shared" si="12"/>
        <v>27258361.836874541</v>
      </c>
      <c r="Q47" s="12">
        <f t="shared" si="12"/>
        <v>22454169.489547603</v>
      </c>
      <c r="R47" s="12">
        <f t="shared" si="12"/>
        <v>26515123</v>
      </c>
      <c r="S47" s="12">
        <f t="shared" si="12"/>
        <v>29106836</v>
      </c>
      <c r="T47" s="12">
        <f t="shared" si="12"/>
        <v>38694210.420000002</v>
      </c>
      <c r="U47" s="12">
        <f t="shared" si="12"/>
        <v>27678154</v>
      </c>
      <c r="V47" s="12">
        <f t="shared" si="12"/>
        <v>30336244.899999999</v>
      </c>
      <c r="W47" s="12">
        <f t="shared" si="12"/>
        <v>31532277.41</v>
      </c>
      <c r="X47" s="12">
        <f t="shared" si="12"/>
        <v>35168064.729999997</v>
      </c>
      <c r="Y47" s="12">
        <f t="shared" si="12"/>
        <v>32694172</v>
      </c>
      <c r="Z47" s="12">
        <f t="shared" si="12"/>
        <v>32652660</v>
      </c>
      <c r="AA47" s="12">
        <f t="shared" si="12"/>
        <v>37566707</v>
      </c>
      <c r="AB47" s="12">
        <v>38505344</v>
      </c>
      <c r="AC47" s="12">
        <v>42559541</v>
      </c>
      <c r="AD47" s="12">
        <v>44300968</v>
      </c>
      <c r="AE47" s="12">
        <v>48180351</v>
      </c>
      <c r="AF47" s="12">
        <v>42661965</v>
      </c>
      <c r="AG47" s="12">
        <v>40600841</v>
      </c>
      <c r="AH47" s="12">
        <v>61091562</v>
      </c>
      <c r="AI47" s="13">
        <v>7.9965885407892845E-2</v>
      </c>
      <c r="AJ47" s="13">
        <v>0.50468710734341682</v>
      </c>
    </row>
    <row r="48" spans="1:36" ht="10.5" customHeight="1" x14ac:dyDescent="0.2">
      <c r="A48" s="11"/>
      <c r="B48" s="19" t="s">
        <v>71</v>
      </c>
      <c r="C48" s="14"/>
      <c r="D48" s="19"/>
      <c r="E48" s="14"/>
      <c r="F48" s="2"/>
      <c r="G48" s="12">
        <v>5281715</v>
      </c>
      <c r="H48" s="12">
        <v>4567394</v>
      </c>
      <c r="I48" s="12">
        <v>6136349</v>
      </c>
      <c r="J48" s="12">
        <v>6410724</v>
      </c>
      <c r="K48" s="12">
        <f t="shared" si="12"/>
        <v>7727688</v>
      </c>
      <c r="L48" s="12">
        <f t="shared" si="12"/>
        <v>8901046</v>
      </c>
      <c r="M48" s="12">
        <f t="shared" si="12"/>
        <v>9966239</v>
      </c>
      <c r="N48" s="12">
        <f t="shared" si="12"/>
        <v>8102468</v>
      </c>
      <c r="O48" s="12">
        <f t="shared" si="12"/>
        <v>23341699.428405002</v>
      </c>
      <c r="P48" s="12">
        <f t="shared" si="12"/>
        <v>15403101.552666916</v>
      </c>
      <c r="Q48" s="12">
        <f t="shared" si="12"/>
        <v>17334599.663375549</v>
      </c>
      <c r="R48" s="12">
        <f t="shared" si="12"/>
        <v>18734003</v>
      </c>
      <c r="S48" s="12">
        <f t="shared" si="12"/>
        <v>19788779</v>
      </c>
      <c r="T48" s="12">
        <f t="shared" si="12"/>
        <v>26541622.039999999</v>
      </c>
      <c r="U48" s="12">
        <f t="shared" si="12"/>
        <v>21519886</v>
      </c>
      <c r="V48" s="12">
        <f t="shared" si="12"/>
        <v>24798885.890000001</v>
      </c>
      <c r="W48" s="12">
        <f t="shared" si="12"/>
        <v>27746974.170000002</v>
      </c>
      <c r="X48" s="12">
        <f t="shared" si="12"/>
        <v>25569615.829999998</v>
      </c>
      <c r="Y48" s="12">
        <f t="shared" si="12"/>
        <v>26920087</v>
      </c>
      <c r="Z48" s="12">
        <f t="shared" si="12"/>
        <v>28816231</v>
      </c>
      <c r="AA48" s="12">
        <f t="shared" si="12"/>
        <v>28132474</v>
      </c>
      <c r="AB48" s="12">
        <v>44234298</v>
      </c>
      <c r="AC48" s="12">
        <v>38785510</v>
      </c>
      <c r="AD48" s="12">
        <v>51375396</v>
      </c>
      <c r="AE48" s="12">
        <v>59492152</v>
      </c>
      <c r="AF48" s="12">
        <v>56013020</v>
      </c>
      <c r="AG48" s="12">
        <v>62392292</v>
      </c>
      <c r="AH48" s="12">
        <v>62697225</v>
      </c>
      <c r="AI48" s="13">
        <v>5.9859255216487606E-2</v>
      </c>
      <c r="AJ48" s="13">
        <v>4.8873505079762092E-3</v>
      </c>
    </row>
    <row r="49" spans="1:36" ht="10.5" customHeight="1" x14ac:dyDescent="0.2">
      <c r="A49" s="11"/>
      <c r="B49" s="19" t="s">
        <v>72</v>
      </c>
      <c r="C49" s="14"/>
      <c r="D49" s="19"/>
      <c r="E49" s="14"/>
      <c r="F49" s="2"/>
      <c r="G49" s="12">
        <v>22371948</v>
      </c>
      <c r="H49" s="12">
        <v>24261941</v>
      </c>
      <c r="I49" s="12">
        <v>27100524</v>
      </c>
      <c r="J49" s="12">
        <v>31749142</v>
      </c>
      <c r="K49" s="12">
        <f t="shared" si="12"/>
        <v>33396552</v>
      </c>
      <c r="L49" s="12">
        <f t="shared" si="12"/>
        <v>49727985</v>
      </c>
      <c r="M49" s="12">
        <f t="shared" si="12"/>
        <v>55893043</v>
      </c>
      <c r="N49" s="12">
        <f t="shared" si="12"/>
        <v>96231674</v>
      </c>
      <c r="O49" s="12">
        <f t="shared" si="12"/>
        <v>66404290.036360003</v>
      </c>
      <c r="P49" s="12">
        <f t="shared" si="12"/>
        <v>174708726.18655947</v>
      </c>
      <c r="Q49" s="12">
        <f t="shared" si="12"/>
        <v>158711058.67939129</v>
      </c>
      <c r="R49" s="12">
        <f t="shared" si="12"/>
        <v>135450877</v>
      </c>
      <c r="S49" s="12">
        <f t="shared" si="12"/>
        <v>72020528</v>
      </c>
      <c r="T49" s="12">
        <f t="shared" si="12"/>
        <v>83877352.239999995</v>
      </c>
      <c r="U49" s="12">
        <f t="shared" si="12"/>
        <v>91150352</v>
      </c>
      <c r="V49" s="12">
        <f t="shared" si="12"/>
        <v>89431441</v>
      </c>
      <c r="W49" s="12">
        <f t="shared" si="12"/>
        <v>89347178.189999998</v>
      </c>
      <c r="X49" s="12">
        <f t="shared" si="12"/>
        <v>95307134.349999994</v>
      </c>
      <c r="Y49" s="12">
        <f t="shared" si="12"/>
        <v>118331412</v>
      </c>
      <c r="Z49" s="12">
        <f t="shared" si="12"/>
        <v>135900515</v>
      </c>
      <c r="AA49" s="12">
        <f t="shared" si="12"/>
        <v>171340780</v>
      </c>
      <c r="AB49" s="12">
        <v>105646714</v>
      </c>
      <c r="AC49" s="12">
        <v>101325730</v>
      </c>
      <c r="AD49" s="12">
        <v>109603515</v>
      </c>
      <c r="AE49" s="12">
        <v>568874206</v>
      </c>
      <c r="AF49" s="12">
        <v>110491544</v>
      </c>
      <c r="AG49" s="12">
        <v>93360602</v>
      </c>
      <c r="AH49" s="12">
        <v>149903364</v>
      </c>
      <c r="AI49" s="13">
        <v>6.0048894839564992E-2</v>
      </c>
      <c r="AJ49" s="13">
        <v>0.60563836124364323</v>
      </c>
    </row>
    <row r="50" spans="1:36" ht="10.5" customHeight="1" x14ac:dyDescent="0.2">
      <c r="A50" s="11"/>
      <c r="B50" s="19" t="s">
        <v>73</v>
      </c>
      <c r="C50" s="14"/>
      <c r="D50" s="19"/>
      <c r="E50" s="14"/>
      <c r="F50" s="2"/>
      <c r="G50" s="12">
        <v>15159862</v>
      </c>
      <c r="H50" s="12">
        <v>16677705</v>
      </c>
      <c r="I50" s="12">
        <v>25204706</v>
      </c>
      <c r="J50" s="12">
        <v>17008351</v>
      </c>
      <c r="K50" s="12">
        <f t="shared" si="12"/>
        <v>37533846</v>
      </c>
      <c r="L50" s="12">
        <f t="shared" si="12"/>
        <v>66050017</v>
      </c>
      <c r="M50" s="12">
        <f t="shared" si="12"/>
        <v>88390767</v>
      </c>
      <c r="N50" s="12">
        <f t="shared" si="12"/>
        <v>64034741</v>
      </c>
      <c r="O50" s="12">
        <f t="shared" si="12"/>
        <v>106242403</v>
      </c>
      <c r="P50" s="12">
        <f t="shared" si="12"/>
        <v>106363359</v>
      </c>
      <c r="Q50" s="12">
        <f t="shared" si="12"/>
        <v>89194556.131514132</v>
      </c>
      <c r="R50" s="12">
        <f t="shared" si="12"/>
        <v>149493535</v>
      </c>
      <c r="S50" s="12">
        <f t="shared" si="12"/>
        <v>335076966</v>
      </c>
      <c r="T50" s="12">
        <f t="shared" si="12"/>
        <v>257046142.63999999</v>
      </c>
      <c r="U50" s="12">
        <f t="shared" si="12"/>
        <v>209814146</v>
      </c>
      <c r="V50" s="12">
        <f t="shared" si="12"/>
        <v>123679365</v>
      </c>
      <c r="W50" s="12">
        <f t="shared" si="12"/>
        <v>62158387.5</v>
      </c>
      <c r="X50" s="12">
        <f t="shared" si="12"/>
        <v>64608327</v>
      </c>
      <c r="Y50" s="12">
        <f t="shared" si="12"/>
        <v>43938178</v>
      </c>
      <c r="Z50" s="12">
        <f t="shared" si="12"/>
        <v>56951998</v>
      </c>
      <c r="AA50" s="12">
        <f t="shared" si="12"/>
        <v>49056290</v>
      </c>
      <c r="AB50" s="12">
        <v>68823736</v>
      </c>
      <c r="AC50" s="12">
        <v>39904645</v>
      </c>
      <c r="AD50" s="12">
        <v>38263783</v>
      </c>
      <c r="AE50" s="12">
        <v>90150156</v>
      </c>
      <c r="AF50" s="12">
        <v>112906200</v>
      </c>
      <c r="AG50" s="12">
        <v>82883888</v>
      </c>
      <c r="AH50" s="12">
        <v>150282562</v>
      </c>
      <c r="AI50" s="13">
        <v>0.13901223985590305</v>
      </c>
      <c r="AJ50" s="13">
        <v>0.81316979242093468</v>
      </c>
    </row>
    <row r="51" spans="1:36" ht="10.5" customHeight="1" x14ac:dyDescent="0.2">
      <c r="A51" s="11"/>
      <c r="B51" s="19" t="s">
        <v>74</v>
      </c>
      <c r="C51" s="14"/>
      <c r="D51" s="19"/>
      <c r="E51" s="14"/>
      <c r="F51" s="2"/>
      <c r="G51" s="12">
        <v>5574044</v>
      </c>
      <c r="H51" s="12">
        <v>7964944</v>
      </c>
      <c r="I51" s="12">
        <v>7799922</v>
      </c>
      <c r="J51" s="12">
        <v>8862546</v>
      </c>
      <c r="K51" s="12">
        <f t="shared" si="12"/>
        <v>8058061</v>
      </c>
      <c r="L51" s="12">
        <f t="shared" si="12"/>
        <v>473031</v>
      </c>
      <c r="M51" s="12">
        <f t="shared" si="12"/>
        <v>3912375</v>
      </c>
      <c r="N51" s="12">
        <f t="shared" si="12"/>
        <v>1547235</v>
      </c>
      <c r="O51" s="12">
        <f t="shared" si="12"/>
        <v>4642461.5959909996</v>
      </c>
      <c r="P51" s="12">
        <f t="shared" si="12"/>
        <v>7598071.7102177134</v>
      </c>
      <c r="Q51" s="12">
        <f t="shared" si="12"/>
        <v>3460027.9677788462</v>
      </c>
      <c r="R51" s="12">
        <f t="shared" si="12"/>
        <v>3730927</v>
      </c>
      <c r="S51" s="12">
        <f t="shared" si="12"/>
        <v>8816194</v>
      </c>
      <c r="T51" s="12">
        <f t="shared" si="12"/>
        <v>10901755.42</v>
      </c>
      <c r="U51" s="12">
        <f t="shared" si="12"/>
        <v>14787683</v>
      </c>
      <c r="V51" s="12">
        <f t="shared" si="12"/>
        <v>17661710.890000001</v>
      </c>
      <c r="W51" s="12">
        <f t="shared" si="12"/>
        <v>13084604.51</v>
      </c>
      <c r="X51" s="12">
        <f t="shared" si="12"/>
        <v>15933048.65</v>
      </c>
      <c r="Y51" s="12">
        <f t="shared" si="12"/>
        <v>18402402</v>
      </c>
      <c r="Z51" s="12">
        <f t="shared" si="12"/>
        <v>18567340</v>
      </c>
      <c r="AA51" s="12">
        <f t="shared" si="12"/>
        <v>26069323</v>
      </c>
      <c r="AB51" s="12">
        <v>28728798</v>
      </c>
      <c r="AC51" s="12">
        <v>51831438</v>
      </c>
      <c r="AD51" s="12">
        <v>49997349</v>
      </c>
      <c r="AE51" s="12">
        <v>57582628</v>
      </c>
      <c r="AF51" s="12">
        <v>41608772</v>
      </c>
      <c r="AG51" s="12">
        <v>69080989</v>
      </c>
      <c r="AH51" s="12">
        <v>52705506</v>
      </c>
      <c r="AI51" s="13">
        <v>0.10642782368067083</v>
      </c>
      <c r="AJ51" s="13">
        <v>-0.23704760509436251</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830946161.46000004</v>
      </c>
      <c r="S52" s="12">
        <f t="shared" si="13"/>
        <v>486131826.55500001</v>
      </c>
      <c r="T52" s="12">
        <f t="shared" si="13"/>
        <v>141317491.64999998</v>
      </c>
      <c r="U52" s="12">
        <f t="shared" si="13"/>
        <v>148205386.13</v>
      </c>
      <c r="V52" s="12">
        <f t="shared" si="13"/>
        <v>155093280.61000001</v>
      </c>
      <c r="W52" s="12">
        <f t="shared" si="13"/>
        <v>172629479.09</v>
      </c>
      <c r="X52" s="12">
        <f t="shared" si="13"/>
        <v>190165677.56999999</v>
      </c>
      <c r="Y52" s="12">
        <f t="shared" si="13"/>
        <v>190315733.54499999</v>
      </c>
      <c r="Z52" s="12">
        <f t="shared" si="13"/>
        <v>190465789.51999998</v>
      </c>
      <c r="AA52" s="12">
        <f t="shared" si="13"/>
        <v>210421893.13999999</v>
      </c>
      <c r="AB52" s="12">
        <v>230377996.75999999</v>
      </c>
      <c r="AC52" s="12">
        <v>254515912.48070124</v>
      </c>
      <c r="AD52" s="12">
        <v>186881023</v>
      </c>
      <c r="AE52" s="12">
        <v>169238802.2410852</v>
      </c>
      <c r="AF52" s="12">
        <v>213122678</v>
      </c>
      <c r="AG52" s="12">
        <v>227594569.60401076</v>
      </c>
      <c r="AH52" s="12">
        <v>238261204.68000001</v>
      </c>
      <c r="AI52" s="13">
        <v>5.6234436022326584E-3</v>
      </c>
      <c r="AJ52" s="13">
        <v>4.6866825928878732E-2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251</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248594528</v>
      </c>
      <c r="H62" s="5">
        <v>266264794</v>
      </c>
      <c r="I62" s="5">
        <v>291484761</v>
      </c>
      <c r="J62" s="5">
        <v>319715093</v>
      </c>
      <c r="K62" s="5">
        <f>SUM(K64,K79,K91,K93)</f>
        <v>346751841</v>
      </c>
      <c r="L62" s="5">
        <f>SUM(L64,L79,L91,L93)</f>
        <v>373020432</v>
      </c>
      <c r="M62" s="5">
        <f>SUM(M64,M79,M91,M93)</f>
        <v>452364798</v>
      </c>
      <c r="N62" s="5">
        <f>SUM(N64,N79,N91,N93)</f>
        <v>486124201</v>
      </c>
      <c r="O62" s="39">
        <v>531462497</v>
      </c>
      <c r="P62" s="39">
        <v>1355838365</v>
      </c>
      <c r="Q62" s="39">
        <v>525973435</v>
      </c>
      <c r="R62" s="39">
        <v>726294322</v>
      </c>
      <c r="S62" s="39">
        <v>897766480</v>
      </c>
      <c r="T62" s="39">
        <v>1247337523</v>
      </c>
      <c r="U62" s="8">
        <v>626840982</v>
      </c>
      <c r="V62" s="8">
        <f>SUM(V64,V79,V91,V93)</f>
        <v>674715438</v>
      </c>
      <c r="W62" s="8">
        <f>W64+W79+W91+W93</f>
        <v>699311534</v>
      </c>
      <c r="X62" s="8">
        <f>SUM(X64,X79,X91,X93)</f>
        <v>692981174</v>
      </c>
      <c r="Y62" s="8">
        <f>SUM(Y64+Y79+Y91+Y93)</f>
        <v>695200067.62386668</v>
      </c>
      <c r="Z62" s="8">
        <f>SUM(Z64+Z79+Z91+Z93)</f>
        <v>688041631.46535456</v>
      </c>
      <c r="AA62" s="8">
        <f>SUM(AA64+AA79+AA91+AA93)</f>
        <v>835949474</v>
      </c>
      <c r="AB62" s="39">
        <v>754341560</v>
      </c>
      <c r="AC62" s="39">
        <v>831047017</v>
      </c>
      <c r="AD62" s="39">
        <v>836999571</v>
      </c>
      <c r="AE62" s="39">
        <v>1350074342</v>
      </c>
      <c r="AF62" s="39">
        <v>894274792</v>
      </c>
      <c r="AG62" s="39">
        <v>943185639</v>
      </c>
      <c r="AH62" s="39">
        <v>1039989543</v>
      </c>
      <c r="AI62" s="10">
        <v>5.4978209714502624E-2</v>
      </c>
      <c r="AJ62" s="10">
        <v>0.10263504870858196</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125212755</v>
      </c>
      <c r="H64" s="12">
        <v>139719215</v>
      </c>
      <c r="I64" s="12">
        <v>155593715</v>
      </c>
      <c r="J64" s="12">
        <v>152005745</v>
      </c>
      <c r="K64" s="12">
        <f>SUM(K65,K69:K73)</f>
        <v>165137850</v>
      </c>
      <c r="L64" s="12">
        <f>SUM(L65,L69:L73)</f>
        <v>182247320</v>
      </c>
      <c r="M64" s="12">
        <f>SUM(M65,M69:M73)</f>
        <v>248570463</v>
      </c>
      <c r="N64" s="12">
        <f>SUM(N65,N69:N73)</f>
        <v>230982441</v>
      </c>
      <c r="O64" s="41">
        <v>253362314</v>
      </c>
      <c r="P64" s="41">
        <v>1105137099</v>
      </c>
      <c r="Q64" s="41">
        <v>273540013</v>
      </c>
      <c r="R64" s="41">
        <v>462450323</v>
      </c>
      <c r="S64" s="41">
        <v>609264950</v>
      </c>
      <c r="T64" s="41">
        <v>934067545</v>
      </c>
      <c r="U64" s="11">
        <v>294850487</v>
      </c>
      <c r="V64" s="11">
        <v>262286320</v>
      </c>
      <c r="W64" s="11">
        <v>300391320</v>
      </c>
      <c r="X64" s="11">
        <v>298554300</v>
      </c>
      <c r="Y64" s="11">
        <v>297479996</v>
      </c>
      <c r="Z64" s="11">
        <v>297342640</v>
      </c>
      <c r="AA64" s="11">
        <v>414588434</v>
      </c>
      <c r="AB64" s="41">
        <v>311207727</v>
      </c>
      <c r="AC64" s="41">
        <v>363845866</v>
      </c>
      <c r="AD64" s="41">
        <v>352895297</v>
      </c>
      <c r="AE64" s="41">
        <v>833746459</v>
      </c>
      <c r="AF64" s="41">
        <v>384540875</v>
      </c>
      <c r="AG64" s="39">
        <v>417773679</v>
      </c>
      <c r="AH64" s="41">
        <v>473076964</v>
      </c>
      <c r="AI64" s="13">
        <v>7.2293248586658754E-2</v>
      </c>
      <c r="AJ64" s="13">
        <v>0.1323761830385681</v>
      </c>
    </row>
    <row r="65" spans="1:36" ht="10.5" customHeight="1" x14ac:dyDescent="0.2">
      <c r="A65" s="11"/>
      <c r="B65" s="11"/>
      <c r="C65" s="11" t="s">
        <v>36</v>
      </c>
      <c r="D65" s="11"/>
      <c r="E65" s="11"/>
      <c r="F65" s="2"/>
      <c r="G65" s="12">
        <v>96720874</v>
      </c>
      <c r="H65" s="12">
        <v>106560370</v>
      </c>
      <c r="I65" s="12">
        <v>114780052</v>
      </c>
      <c r="J65" s="12">
        <v>102351290</v>
      </c>
      <c r="K65" s="12">
        <f>SUM(K66:K68)</f>
        <v>110289608</v>
      </c>
      <c r="L65" s="12">
        <f>SUM(L66:L68)</f>
        <v>116236440</v>
      </c>
      <c r="M65" s="12">
        <f>SUM(M66:M68)</f>
        <v>134810059</v>
      </c>
      <c r="N65" s="12">
        <f>SUM(N66:N68)</f>
        <v>147133740</v>
      </c>
      <c r="O65" s="41">
        <v>166250549</v>
      </c>
      <c r="P65" s="41">
        <v>183250388</v>
      </c>
      <c r="Q65" s="41">
        <v>187182258</v>
      </c>
      <c r="R65" s="41">
        <v>198692687</v>
      </c>
      <c r="S65" s="41">
        <v>202504481</v>
      </c>
      <c r="T65" s="41">
        <v>206524259</v>
      </c>
      <c r="U65" s="11">
        <v>224829851</v>
      </c>
      <c r="V65" s="11">
        <v>197263689</v>
      </c>
      <c r="W65" s="11">
        <v>209009495</v>
      </c>
      <c r="X65" s="11">
        <v>211761487</v>
      </c>
      <c r="Y65" s="11">
        <v>220014915</v>
      </c>
      <c r="Z65" s="11">
        <v>225238689</v>
      </c>
      <c r="AA65" s="11">
        <v>237018289</v>
      </c>
      <c r="AB65" s="41">
        <v>259534681</v>
      </c>
      <c r="AC65" s="41">
        <v>275294776</v>
      </c>
      <c r="AD65" s="41">
        <v>290342489</v>
      </c>
      <c r="AE65" s="41">
        <v>298492201</v>
      </c>
      <c r="AF65" s="41">
        <v>321224613</v>
      </c>
      <c r="AG65" s="41">
        <v>345418456</v>
      </c>
      <c r="AH65" s="41">
        <v>363392860</v>
      </c>
      <c r="AI65" s="13">
        <v>5.7702420855695102E-2</v>
      </c>
      <c r="AJ65" s="13">
        <v>5.20366057104951E-2</v>
      </c>
    </row>
    <row r="66" spans="1:36" ht="10.5" customHeight="1" x14ac:dyDescent="0.2">
      <c r="A66" s="11"/>
      <c r="B66" s="11"/>
      <c r="C66" s="11"/>
      <c r="D66" s="11" t="s">
        <v>37</v>
      </c>
      <c r="E66" s="11"/>
      <c r="F66" s="2"/>
      <c r="G66" s="12">
        <v>96720874</v>
      </c>
      <c r="H66" s="12">
        <v>106560370</v>
      </c>
      <c r="I66" s="12">
        <v>114780052</v>
      </c>
      <c r="J66" s="12">
        <v>102351290</v>
      </c>
      <c r="K66" s="12">
        <v>110289608</v>
      </c>
      <c r="L66" s="12">
        <v>116228572</v>
      </c>
      <c r="M66" s="12">
        <v>134437491</v>
      </c>
      <c r="N66" s="12">
        <v>146734435</v>
      </c>
      <c r="O66" s="41">
        <v>165742409</v>
      </c>
      <c r="P66" s="41">
        <v>182822278</v>
      </c>
      <c r="Q66" s="41">
        <v>186721216</v>
      </c>
      <c r="R66" s="41">
        <v>198259020</v>
      </c>
      <c r="S66" s="41">
        <v>202089560</v>
      </c>
      <c r="T66" s="41">
        <v>206035014</v>
      </c>
      <c r="U66" s="11">
        <v>224395088</v>
      </c>
      <c r="V66" s="11">
        <v>196598496</v>
      </c>
      <c r="W66" s="11">
        <v>208427677</v>
      </c>
      <c r="X66" s="11">
        <v>211324040</v>
      </c>
      <c r="Y66" s="11">
        <v>219519937</v>
      </c>
      <c r="Z66" s="11">
        <v>224862304</v>
      </c>
      <c r="AA66" s="11">
        <v>236597611</v>
      </c>
      <c r="AB66" s="41">
        <v>259120694</v>
      </c>
      <c r="AC66" s="41">
        <v>274763472</v>
      </c>
      <c r="AD66" s="41">
        <v>289603202</v>
      </c>
      <c r="AE66" s="41">
        <v>297586786</v>
      </c>
      <c r="AF66" s="41">
        <v>320422444</v>
      </c>
      <c r="AG66" s="41">
        <v>344531716</v>
      </c>
      <c r="AH66" s="41">
        <v>362630859</v>
      </c>
      <c r="AI66" s="13">
        <v>5.7613802766196764E-2</v>
      </c>
      <c r="AJ66" s="13">
        <v>5.2532588901046194E-2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7868</v>
      </c>
      <c r="M68" s="12">
        <v>372568</v>
      </c>
      <c r="N68" s="12">
        <v>399305</v>
      </c>
      <c r="O68" s="41">
        <v>508140</v>
      </c>
      <c r="P68" s="41">
        <v>428110</v>
      </c>
      <c r="Q68" s="41">
        <v>461042</v>
      </c>
      <c r="R68" s="41">
        <v>433667</v>
      </c>
      <c r="S68" s="41">
        <v>414921</v>
      </c>
      <c r="T68" s="41">
        <v>489245</v>
      </c>
      <c r="U68" s="11">
        <v>434763</v>
      </c>
      <c r="V68" s="11">
        <v>665193</v>
      </c>
      <c r="W68" s="11">
        <v>581818</v>
      </c>
      <c r="X68" s="11">
        <v>437447</v>
      </c>
      <c r="Y68" s="11">
        <v>494978</v>
      </c>
      <c r="Z68" s="11">
        <v>376385</v>
      </c>
      <c r="AA68" s="11">
        <v>420678</v>
      </c>
      <c r="AB68" s="41">
        <v>413987</v>
      </c>
      <c r="AC68" s="41">
        <v>531304</v>
      </c>
      <c r="AD68" s="41">
        <v>739287</v>
      </c>
      <c r="AE68" s="41">
        <v>905415</v>
      </c>
      <c r="AF68" s="41">
        <v>802169</v>
      </c>
      <c r="AG68" s="41">
        <v>886740</v>
      </c>
      <c r="AH68" s="41">
        <v>762001</v>
      </c>
      <c r="AI68" s="13">
        <v>0.10703530893632496</v>
      </c>
      <c r="AJ68" s="13">
        <v>-0.14067144822608657</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28491881</v>
      </c>
      <c r="H73" s="12">
        <v>33158845</v>
      </c>
      <c r="I73" s="12">
        <v>40813663</v>
      </c>
      <c r="J73" s="12">
        <v>49654455</v>
      </c>
      <c r="K73" s="12">
        <f>SUM(K74:K77)</f>
        <v>54848242</v>
      </c>
      <c r="L73" s="12">
        <f>SUM(L74:L77)</f>
        <v>66010880</v>
      </c>
      <c r="M73" s="12">
        <f>SUM(M74:M77)</f>
        <v>113760404</v>
      </c>
      <c r="N73" s="12">
        <f>SUM(N74:N77)</f>
        <v>83848701</v>
      </c>
      <c r="O73" s="41">
        <v>87111765</v>
      </c>
      <c r="P73" s="41">
        <v>921886711</v>
      </c>
      <c r="Q73" s="41">
        <v>86357755</v>
      </c>
      <c r="R73" s="41">
        <v>263757636</v>
      </c>
      <c r="S73" s="41">
        <v>406760469</v>
      </c>
      <c r="T73" s="41">
        <v>727543286</v>
      </c>
      <c r="U73" s="11">
        <v>70020636</v>
      </c>
      <c r="V73" s="11">
        <v>65022631</v>
      </c>
      <c r="W73" s="11">
        <v>91381825</v>
      </c>
      <c r="X73" s="11">
        <v>86792813</v>
      </c>
      <c r="Y73" s="11">
        <v>77465081</v>
      </c>
      <c r="Z73" s="11">
        <v>72103951</v>
      </c>
      <c r="AA73" s="11">
        <v>177570145</v>
      </c>
      <c r="AB73" s="41">
        <v>51673046</v>
      </c>
      <c r="AC73" s="41">
        <v>88551090</v>
      </c>
      <c r="AD73" s="41">
        <v>62552808</v>
      </c>
      <c r="AE73" s="41">
        <v>535254258</v>
      </c>
      <c r="AF73" s="41">
        <v>63316262</v>
      </c>
      <c r="AG73" s="41">
        <v>72355223</v>
      </c>
      <c r="AH73" s="41">
        <v>109684104</v>
      </c>
      <c r="AI73" s="13">
        <v>0.13365246885754867</v>
      </c>
      <c r="AJ73" s="13">
        <v>0.51591135307536817</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8071060</v>
      </c>
      <c r="H75" s="12">
        <v>8433312</v>
      </c>
      <c r="I75" s="12">
        <v>18279264</v>
      </c>
      <c r="J75" s="12">
        <v>19275926</v>
      </c>
      <c r="K75" s="12">
        <v>20957433</v>
      </c>
      <c r="L75" s="12">
        <v>22583410</v>
      </c>
      <c r="M75" s="12">
        <v>22504161</v>
      </c>
      <c r="N75" s="12">
        <v>25886281</v>
      </c>
      <c r="O75" s="41">
        <v>26124948</v>
      </c>
      <c r="P75" s="41">
        <v>28363392</v>
      </c>
      <c r="Q75" s="41">
        <v>35444847</v>
      </c>
      <c r="R75" s="41">
        <v>78308261</v>
      </c>
      <c r="S75" s="41">
        <v>97108638</v>
      </c>
      <c r="T75" s="41">
        <v>51785571</v>
      </c>
      <c r="U75" s="11">
        <v>56520361</v>
      </c>
      <c r="V75" s="11">
        <v>57207913</v>
      </c>
      <c r="W75" s="11">
        <v>65643426</v>
      </c>
      <c r="X75" s="11">
        <v>49716611</v>
      </c>
      <c r="Y75" s="11">
        <v>50346866</v>
      </c>
      <c r="Z75" s="11">
        <v>50895916</v>
      </c>
      <c r="AA75" s="11">
        <v>40696132</v>
      </c>
      <c r="AB75" s="41">
        <v>36809440</v>
      </c>
      <c r="AC75" s="41">
        <v>36345637</v>
      </c>
      <c r="AD75" s="41">
        <v>38302958</v>
      </c>
      <c r="AE75" s="41">
        <v>39577374</v>
      </c>
      <c r="AF75" s="41">
        <v>43667969</v>
      </c>
      <c r="AG75" s="41">
        <v>51827249</v>
      </c>
      <c r="AH75" s="41">
        <v>39976722</v>
      </c>
      <c r="AI75" s="13">
        <v>1.3852232044491597E-2</v>
      </c>
      <c r="AJ75" s="13">
        <v>-0.22865437059952767</v>
      </c>
    </row>
    <row r="76" spans="1:36" ht="10.5" customHeight="1" x14ac:dyDescent="0.2">
      <c r="A76" s="11"/>
      <c r="B76" s="14"/>
      <c r="C76" s="11"/>
      <c r="D76" s="15" t="s">
        <v>47</v>
      </c>
      <c r="E76" s="11"/>
      <c r="F76" s="2"/>
      <c r="G76" s="12">
        <v>12500000</v>
      </c>
      <c r="H76" s="12">
        <v>16000000</v>
      </c>
      <c r="I76" s="12">
        <v>21000000</v>
      </c>
      <c r="J76" s="12">
        <v>29000000</v>
      </c>
      <c r="K76" s="12">
        <v>31571280</v>
      </c>
      <c r="L76" s="12">
        <v>41088380</v>
      </c>
      <c r="M76" s="12">
        <v>87741750</v>
      </c>
      <c r="N76" s="12">
        <v>52921176</v>
      </c>
      <c r="O76" s="41">
        <v>57177840</v>
      </c>
      <c r="P76" s="41">
        <v>889634872</v>
      </c>
      <c r="Q76" s="41">
        <v>47173900</v>
      </c>
      <c r="R76" s="41">
        <v>177410747</v>
      </c>
      <c r="S76" s="41">
        <v>302942521</v>
      </c>
      <c r="T76" s="41">
        <v>663765336</v>
      </c>
      <c r="U76" s="11">
        <v>668000</v>
      </c>
      <c r="V76" s="11">
        <v>0</v>
      </c>
      <c r="W76" s="11">
        <v>16648927</v>
      </c>
      <c r="X76" s="11">
        <v>28291861</v>
      </c>
      <c r="Y76" s="11">
        <v>14425540</v>
      </c>
      <c r="Z76" s="11">
        <v>13888652</v>
      </c>
      <c r="AA76" s="11">
        <v>119567353</v>
      </c>
      <c r="AB76" s="41">
        <v>24089</v>
      </c>
      <c r="AC76" s="41">
        <v>36461003</v>
      </c>
      <c r="AD76" s="41">
        <v>0</v>
      </c>
      <c r="AE76" s="41">
        <v>472659000</v>
      </c>
      <c r="AF76" s="41">
        <v>0</v>
      </c>
      <c r="AG76" s="41">
        <v>0</v>
      </c>
      <c r="AH76" s="41">
        <v>50378000</v>
      </c>
      <c r="AI76" s="13">
        <v>2.5760509000694323</v>
      </c>
      <c r="AJ76" s="13" t="s">
        <v>246</v>
      </c>
    </row>
    <row r="77" spans="1:36" ht="10.5" customHeight="1" x14ac:dyDescent="0.2">
      <c r="A77" s="11"/>
      <c r="B77" s="11"/>
      <c r="C77" s="11"/>
      <c r="D77" s="11" t="s">
        <v>48</v>
      </c>
      <c r="E77" s="11"/>
      <c r="F77" s="2"/>
      <c r="G77" s="12">
        <v>7920821</v>
      </c>
      <c r="H77" s="12">
        <v>8725533</v>
      </c>
      <c r="I77" s="12">
        <v>1534399</v>
      </c>
      <c r="J77" s="12">
        <v>1378529</v>
      </c>
      <c r="K77" s="12">
        <v>2319529</v>
      </c>
      <c r="L77" s="12">
        <v>2339090</v>
      </c>
      <c r="M77" s="12">
        <v>3514493</v>
      </c>
      <c r="N77" s="12">
        <v>5041244</v>
      </c>
      <c r="O77" s="41">
        <v>3808977</v>
      </c>
      <c r="P77" s="41">
        <v>3888447</v>
      </c>
      <c r="Q77" s="41">
        <v>3739008</v>
      </c>
      <c r="R77" s="41">
        <v>8038628</v>
      </c>
      <c r="S77" s="41">
        <v>6709310</v>
      </c>
      <c r="T77" s="41">
        <v>11992379</v>
      </c>
      <c r="U77" s="11">
        <v>12832275</v>
      </c>
      <c r="V77" s="11">
        <v>7814718</v>
      </c>
      <c r="W77" s="11">
        <v>9089472</v>
      </c>
      <c r="X77" s="11">
        <v>8784341</v>
      </c>
      <c r="Y77" s="11">
        <v>12692675</v>
      </c>
      <c r="Z77" s="11">
        <v>7319383</v>
      </c>
      <c r="AA77" s="11">
        <v>17306660</v>
      </c>
      <c r="AB77" s="41">
        <v>14839517</v>
      </c>
      <c r="AC77" s="41">
        <v>15744450</v>
      </c>
      <c r="AD77" s="41">
        <v>24249850</v>
      </c>
      <c r="AE77" s="41">
        <v>23017884</v>
      </c>
      <c r="AF77" s="41">
        <v>19648293</v>
      </c>
      <c r="AG77" s="41">
        <v>20527974</v>
      </c>
      <c r="AH77" s="41">
        <v>19329382</v>
      </c>
      <c r="AI77" s="13">
        <v>4.5040288860049849E-2</v>
      </c>
      <c r="AJ77" s="13">
        <v>-5.8388226719305082E-2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107566149</v>
      </c>
      <c r="H79" s="12">
        <v>109631269</v>
      </c>
      <c r="I79" s="12">
        <v>118483392</v>
      </c>
      <c r="J79" s="12">
        <v>150619976</v>
      </c>
      <c r="K79" s="12">
        <f>SUM(K80:K89)</f>
        <v>164026303</v>
      </c>
      <c r="L79" s="12">
        <f>SUM(L80:L89)</f>
        <v>170176268</v>
      </c>
      <c r="M79" s="12">
        <f>SUM(M80:M89)</f>
        <v>181911097</v>
      </c>
      <c r="N79" s="12">
        <f>SUM(N80:N89)</f>
        <v>228675260</v>
      </c>
      <c r="O79" s="41">
        <v>248599281</v>
      </c>
      <c r="P79" s="41">
        <v>218639655</v>
      </c>
      <c r="Q79" s="41">
        <v>216069286</v>
      </c>
      <c r="R79" s="41">
        <v>220663328</v>
      </c>
      <c r="S79" s="41">
        <v>237535080</v>
      </c>
      <c r="T79" s="41">
        <v>262981083</v>
      </c>
      <c r="U79" s="11">
        <v>278626628</v>
      </c>
      <c r="V79" s="11">
        <f>SUM(V80:V89)</f>
        <v>355752647</v>
      </c>
      <c r="W79" s="11">
        <f>SUM(W80:W89)</f>
        <v>333738238</v>
      </c>
      <c r="X79" s="11">
        <f>SUM(X80:X89)</f>
        <v>303898603</v>
      </c>
      <c r="Y79" s="11">
        <f>SUM(Y80:Y89)</f>
        <v>313275865.62386668</v>
      </c>
      <c r="Z79" s="11">
        <f>SUM(Z80:Z89)</f>
        <v>321652325.46535456</v>
      </c>
      <c r="AA79" s="11">
        <v>355777606</v>
      </c>
      <c r="AB79" s="41">
        <v>374493087</v>
      </c>
      <c r="AC79" s="41">
        <v>393701552</v>
      </c>
      <c r="AD79" s="41">
        <v>408973268</v>
      </c>
      <c r="AE79" s="41">
        <v>438650182</v>
      </c>
      <c r="AF79" s="41">
        <v>438048500</v>
      </c>
      <c r="AG79" s="41">
        <v>456954343</v>
      </c>
      <c r="AH79" s="41">
        <v>486794469</v>
      </c>
      <c r="AI79" s="13">
        <v>4.4680860995756522E-2</v>
      </c>
      <c r="AJ79" s="13">
        <v>6.5302204601215483E-2</v>
      </c>
    </row>
    <row r="80" spans="1:36" ht="10.5" customHeight="1" x14ac:dyDescent="0.2">
      <c r="A80" s="11"/>
      <c r="B80" s="11"/>
      <c r="C80" s="11" t="s">
        <v>50</v>
      </c>
      <c r="D80" s="11"/>
      <c r="E80" s="11"/>
      <c r="F80" s="2"/>
      <c r="G80" s="12">
        <v>0</v>
      </c>
      <c r="H80" s="12">
        <v>0</v>
      </c>
      <c r="I80" s="12">
        <v>0</v>
      </c>
      <c r="J80" s="12">
        <v>19042217</v>
      </c>
      <c r="K80" s="12">
        <v>20128519</v>
      </c>
      <c r="L80" s="12">
        <v>20547517</v>
      </c>
      <c r="M80" s="12">
        <v>22266548</v>
      </c>
      <c r="N80" s="12">
        <v>22037988</v>
      </c>
      <c r="O80" s="41">
        <v>22068591</v>
      </c>
      <c r="P80" s="41">
        <v>23410334</v>
      </c>
      <c r="Q80" s="41">
        <v>23410334</v>
      </c>
      <c r="R80" s="41">
        <v>23410334</v>
      </c>
      <c r="S80" s="41">
        <v>23410334</v>
      </c>
      <c r="T80" s="41">
        <v>23410334</v>
      </c>
      <c r="U80" s="11">
        <v>23410334</v>
      </c>
      <c r="V80" s="11">
        <v>23410334</v>
      </c>
      <c r="W80" s="11">
        <v>23410334</v>
      </c>
      <c r="X80" s="11">
        <v>23410334</v>
      </c>
      <c r="Y80" s="11">
        <v>23410334</v>
      </c>
      <c r="Z80" s="11">
        <v>23410334</v>
      </c>
      <c r="AA80" s="11">
        <v>23410334</v>
      </c>
      <c r="AB80" s="41">
        <v>23410334</v>
      </c>
      <c r="AC80" s="41">
        <v>23410334</v>
      </c>
      <c r="AD80" s="41">
        <v>23410334</v>
      </c>
      <c r="AE80" s="41">
        <v>23410334</v>
      </c>
      <c r="AF80" s="41">
        <v>23410334</v>
      </c>
      <c r="AG80" s="41">
        <v>23410334</v>
      </c>
      <c r="AH80" s="41">
        <v>23410334</v>
      </c>
      <c r="AI80" s="13">
        <v>0</v>
      </c>
      <c r="AJ80" s="13">
        <v>0</v>
      </c>
    </row>
    <row r="81" spans="1:36" ht="10.5" customHeight="1" x14ac:dyDescent="0.2">
      <c r="A81" s="11"/>
      <c r="B81" s="11"/>
      <c r="C81" s="11" t="s">
        <v>51</v>
      </c>
      <c r="D81" s="11"/>
      <c r="E81" s="11"/>
      <c r="F81" s="2"/>
      <c r="G81" s="12">
        <v>0</v>
      </c>
      <c r="H81" s="12">
        <v>0</v>
      </c>
      <c r="I81" s="12">
        <v>0</v>
      </c>
      <c r="J81" s="12">
        <v>2099780</v>
      </c>
      <c r="K81" s="12">
        <v>2001493</v>
      </c>
      <c r="L81" s="12">
        <v>2153750</v>
      </c>
      <c r="M81" s="12">
        <v>2506626</v>
      </c>
      <c r="N81" s="12">
        <v>1770043</v>
      </c>
      <c r="O81" s="41">
        <v>5714611</v>
      </c>
      <c r="P81" s="41">
        <v>6155591</v>
      </c>
      <c r="Q81" s="41">
        <v>6545896</v>
      </c>
      <c r="R81" s="41">
        <v>6801462</v>
      </c>
      <c r="S81" s="41">
        <v>7298702</v>
      </c>
      <c r="T81" s="41">
        <v>7491099</v>
      </c>
      <c r="U81" s="11">
        <v>8172065</v>
      </c>
      <c r="V81" s="12">
        <v>8275775</v>
      </c>
      <c r="W81" s="11">
        <v>8363066</v>
      </c>
      <c r="X81" s="11">
        <v>8462521</v>
      </c>
      <c r="Y81" s="11">
        <v>8582195</v>
      </c>
      <c r="Z81" s="11">
        <v>8632715</v>
      </c>
      <c r="AA81" s="11">
        <v>8662828</v>
      </c>
      <c r="AB81" s="41">
        <v>9119860</v>
      </c>
      <c r="AC81" s="41">
        <v>9199967</v>
      </c>
      <c r="AD81" s="41">
        <v>9318277</v>
      </c>
      <c r="AE81" s="41">
        <v>9359089</v>
      </c>
      <c r="AF81" s="41">
        <v>9769752</v>
      </c>
      <c r="AG81" s="41">
        <v>9876075</v>
      </c>
      <c r="AH81" s="41">
        <v>10014835</v>
      </c>
      <c r="AI81" s="13">
        <v>1.5724522819164477E-2</v>
      </c>
      <c r="AJ81" s="13">
        <v>1.4050116063314626E-2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43386164</v>
      </c>
      <c r="W82" s="12">
        <v>45754528</v>
      </c>
      <c r="X82" s="12">
        <v>49038745</v>
      </c>
      <c r="Y82" s="12">
        <v>49884985.6238667</v>
      </c>
      <c r="Z82" s="12">
        <v>51759308.465354562</v>
      </c>
      <c r="AA82" s="12">
        <v>54285163</v>
      </c>
      <c r="AB82" s="41">
        <v>56382415</v>
      </c>
      <c r="AC82" s="41">
        <v>58152128</v>
      </c>
      <c r="AD82" s="41">
        <v>60164410</v>
      </c>
      <c r="AE82" s="41">
        <v>61092826</v>
      </c>
      <c r="AF82" s="41">
        <v>62796813</v>
      </c>
      <c r="AG82" s="41">
        <v>65192959</v>
      </c>
      <c r="AH82" s="41">
        <v>67779517</v>
      </c>
      <c r="AI82" s="13">
        <v>3.1159386161746516E-2</v>
      </c>
      <c r="AJ82" s="13">
        <v>3.9675419549525276E-2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2444611</v>
      </c>
      <c r="K84" s="12">
        <v>2444611</v>
      </c>
      <c r="L84" s="12">
        <v>2432468</v>
      </c>
      <c r="M84" s="12">
        <v>2444304</v>
      </c>
      <c r="N84" s="12">
        <v>2557447</v>
      </c>
      <c r="O84" s="41">
        <v>3225886</v>
      </c>
      <c r="P84" s="41">
        <v>2570750</v>
      </c>
      <c r="Q84" s="41">
        <v>2576758</v>
      </c>
      <c r="R84" s="41">
        <v>2576971</v>
      </c>
      <c r="S84" s="41">
        <v>2563119</v>
      </c>
      <c r="T84" s="41">
        <v>2578227</v>
      </c>
      <c r="U84" s="11">
        <v>2562785</v>
      </c>
      <c r="V84" s="11">
        <v>2578672</v>
      </c>
      <c r="W84" s="11">
        <v>2575903</v>
      </c>
      <c r="X84" s="11">
        <v>2575903</v>
      </c>
      <c r="Y84" s="11">
        <v>2575893</v>
      </c>
      <c r="Z84" s="11">
        <v>2575903</v>
      </c>
      <c r="AA84" s="11">
        <v>2576544</v>
      </c>
      <c r="AB84" s="41">
        <v>2575903</v>
      </c>
      <c r="AC84" s="41">
        <v>2576758</v>
      </c>
      <c r="AD84" s="41">
        <v>2576758</v>
      </c>
      <c r="AE84" s="41">
        <v>2743914</v>
      </c>
      <c r="AF84" s="41">
        <v>2757834</v>
      </c>
      <c r="AG84" s="41">
        <v>2783154</v>
      </c>
      <c r="AH84" s="41">
        <v>2814247</v>
      </c>
      <c r="AI84" s="13">
        <v>1.485840097427138E-2</v>
      </c>
      <c r="AJ84" s="13">
        <v>1.11718575400427E-2</v>
      </c>
    </row>
    <row r="85" spans="1:36" ht="10.5" customHeight="1" x14ac:dyDescent="0.2">
      <c r="A85" s="11"/>
      <c r="B85" s="14"/>
      <c r="C85" s="11" t="s">
        <v>55</v>
      </c>
      <c r="E85" s="11"/>
      <c r="F85" s="2"/>
      <c r="G85" s="12">
        <v>0</v>
      </c>
      <c r="H85" s="12">
        <v>0</v>
      </c>
      <c r="I85" s="12">
        <v>0</v>
      </c>
      <c r="J85" s="12">
        <v>0</v>
      </c>
      <c r="K85" s="12">
        <v>0</v>
      </c>
      <c r="L85" s="12">
        <v>132354</v>
      </c>
      <c r="M85" s="12">
        <v>1130607</v>
      </c>
      <c r="N85" s="12">
        <v>1659737</v>
      </c>
      <c r="O85" s="41">
        <v>1737929</v>
      </c>
      <c r="P85" s="41">
        <v>2172565</v>
      </c>
      <c r="Q85" s="41">
        <v>2106000</v>
      </c>
      <c r="R85" s="41">
        <v>2341475</v>
      </c>
      <c r="S85" s="41">
        <v>2342303</v>
      </c>
      <c r="T85" s="41">
        <v>2528935</v>
      </c>
      <c r="U85" s="11">
        <v>2933703</v>
      </c>
      <c r="V85" s="11">
        <v>2279854</v>
      </c>
      <c r="W85" s="11">
        <v>3540960</v>
      </c>
      <c r="X85" s="11">
        <v>3009896</v>
      </c>
      <c r="Y85" s="11">
        <v>3134427</v>
      </c>
      <c r="Z85" s="11">
        <v>3314802</v>
      </c>
      <c r="AA85" s="11">
        <v>3462493</v>
      </c>
      <c r="AB85" s="41">
        <v>3744671</v>
      </c>
      <c r="AC85" s="41">
        <v>4089999</v>
      </c>
      <c r="AD85" s="41">
        <v>4053592</v>
      </c>
      <c r="AE85" s="41">
        <v>4257996</v>
      </c>
      <c r="AF85" s="41">
        <v>4641804</v>
      </c>
      <c r="AG85" s="41">
        <v>5253761</v>
      </c>
      <c r="AH85" s="41">
        <v>5718222</v>
      </c>
      <c r="AI85" s="13">
        <v>7.3102543171655654E-2</v>
      </c>
      <c r="AJ85" s="13">
        <v>8.8405429938666791E-2</v>
      </c>
    </row>
    <row r="86" spans="1:36" ht="10.5" customHeight="1" x14ac:dyDescent="0.2">
      <c r="A86" s="11"/>
      <c r="B86" s="11"/>
      <c r="C86" s="11" t="s">
        <v>56</v>
      </c>
      <c r="D86" s="11"/>
      <c r="E86" s="11"/>
      <c r="F86" s="2"/>
      <c r="G86" s="12">
        <v>25468743</v>
      </c>
      <c r="H86" s="12">
        <v>26098607</v>
      </c>
      <c r="I86" s="12">
        <v>26947324</v>
      </c>
      <c r="J86" s="12">
        <v>27544581</v>
      </c>
      <c r="K86" s="12">
        <v>36166283</v>
      </c>
      <c r="L86" s="12">
        <v>34737039</v>
      </c>
      <c r="M86" s="12">
        <v>35744574</v>
      </c>
      <c r="N86" s="12">
        <v>73380619</v>
      </c>
      <c r="O86" s="41">
        <v>80942292</v>
      </c>
      <c r="P86" s="41">
        <v>53796002</v>
      </c>
      <c r="Q86" s="41">
        <v>52917621</v>
      </c>
      <c r="R86" s="41">
        <v>51661503</v>
      </c>
      <c r="S86" s="41">
        <v>55088597</v>
      </c>
      <c r="T86" s="41">
        <v>50604551</v>
      </c>
      <c r="U86" s="11">
        <v>54137048</v>
      </c>
      <c r="V86" s="11">
        <v>65178425</v>
      </c>
      <c r="W86" s="11">
        <v>66810103</v>
      </c>
      <c r="X86" s="11">
        <v>63979306</v>
      </c>
      <c r="Y86" s="11">
        <v>74220343</v>
      </c>
      <c r="Z86" s="11">
        <v>72287936</v>
      </c>
      <c r="AA86" s="11">
        <v>81304722</v>
      </c>
      <c r="AB86" s="41">
        <v>83101372</v>
      </c>
      <c r="AC86" s="41">
        <v>89634346</v>
      </c>
      <c r="AD86" s="41">
        <v>95253560</v>
      </c>
      <c r="AE86" s="41">
        <v>98225571</v>
      </c>
      <c r="AF86" s="41">
        <v>108830505</v>
      </c>
      <c r="AG86" s="41">
        <v>116590135</v>
      </c>
      <c r="AH86" s="41">
        <v>140838040</v>
      </c>
      <c r="AI86" s="13">
        <v>9.1906110563923615E-2</v>
      </c>
      <c r="AJ86" s="13">
        <v>0.20797561474647919</v>
      </c>
    </row>
    <row r="87" spans="1:36" ht="10.5" customHeight="1" x14ac:dyDescent="0.2">
      <c r="A87" s="11"/>
      <c r="B87" s="11"/>
      <c r="C87" s="11" t="s">
        <v>57</v>
      </c>
      <c r="D87" s="11"/>
      <c r="E87" s="11"/>
      <c r="F87" s="2"/>
      <c r="G87" s="12">
        <v>62053508</v>
      </c>
      <c r="H87" s="12">
        <v>63597526</v>
      </c>
      <c r="I87" s="12">
        <v>68990605</v>
      </c>
      <c r="J87" s="12">
        <v>72190111</v>
      </c>
      <c r="K87" s="12">
        <v>77405650</v>
      </c>
      <c r="L87" s="12">
        <v>83168202</v>
      </c>
      <c r="M87" s="12">
        <v>88823912</v>
      </c>
      <c r="N87" s="12">
        <v>93381240</v>
      </c>
      <c r="O87" s="41">
        <v>96712232</v>
      </c>
      <c r="P87" s="41">
        <v>92327849</v>
      </c>
      <c r="Q87" s="41">
        <v>89625251</v>
      </c>
      <c r="R87" s="41">
        <v>92207040</v>
      </c>
      <c r="S87" s="41">
        <v>101572640</v>
      </c>
      <c r="T87" s="41">
        <v>128718920</v>
      </c>
      <c r="U87" s="11">
        <v>137969237</v>
      </c>
      <c r="V87" s="11">
        <v>157669396</v>
      </c>
      <c r="W87" s="11">
        <v>139255436</v>
      </c>
      <c r="X87" s="11">
        <v>115664270</v>
      </c>
      <c r="Y87" s="11">
        <v>108717939</v>
      </c>
      <c r="Z87" s="11">
        <v>123344295</v>
      </c>
      <c r="AA87" s="11">
        <v>136736076</v>
      </c>
      <c r="AB87" s="41">
        <v>149158563</v>
      </c>
      <c r="AC87" s="41">
        <v>162949271</v>
      </c>
      <c r="AD87" s="41">
        <v>168003201</v>
      </c>
      <c r="AE87" s="41">
        <v>188697290</v>
      </c>
      <c r="AF87" s="41">
        <v>176909179</v>
      </c>
      <c r="AG87" s="41">
        <v>184246751</v>
      </c>
      <c r="AH87" s="41">
        <v>187860551</v>
      </c>
      <c r="AI87" s="13">
        <v>3.9197037944350699E-2</v>
      </c>
      <c r="AJ87" s="13">
        <v>1.961391438593129E-2</v>
      </c>
    </row>
    <row r="88" spans="1:36" ht="10.5" customHeight="1" x14ac:dyDescent="0.2">
      <c r="A88" s="11"/>
      <c r="B88" s="11"/>
      <c r="C88" s="11" t="s">
        <v>58</v>
      </c>
      <c r="D88" s="11"/>
      <c r="E88" s="11"/>
      <c r="F88" s="2"/>
      <c r="G88" s="12">
        <v>20043898</v>
      </c>
      <c r="H88" s="12">
        <v>19935136</v>
      </c>
      <c r="I88" s="12">
        <v>22545463</v>
      </c>
      <c r="J88" s="12">
        <v>27298676</v>
      </c>
      <c r="K88" s="12">
        <v>25879747</v>
      </c>
      <c r="L88" s="12">
        <v>27004938</v>
      </c>
      <c r="M88" s="12">
        <v>28994526</v>
      </c>
      <c r="N88" s="12">
        <v>33888186</v>
      </c>
      <c r="O88" s="41">
        <v>38197740</v>
      </c>
      <c r="P88" s="41">
        <v>38206564</v>
      </c>
      <c r="Q88" s="41">
        <v>37825387</v>
      </c>
      <c r="R88" s="41">
        <v>37749977</v>
      </c>
      <c r="S88" s="41">
        <v>40579141</v>
      </c>
      <c r="T88" s="41">
        <v>42993697</v>
      </c>
      <c r="U88" s="11">
        <v>43654599</v>
      </c>
      <c r="V88" s="11">
        <v>49379261</v>
      </c>
      <c r="W88" s="11">
        <v>41196253</v>
      </c>
      <c r="X88" s="11">
        <v>34933571</v>
      </c>
      <c r="Y88" s="11">
        <v>39664027</v>
      </c>
      <c r="Z88" s="11">
        <v>34019180</v>
      </c>
      <c r="AA88" s="11">
        <v>42803554</v>
      </c>
      <c r="AB88" s="41">
        <v>43974532</v>
      </c>
      <c r="AC88" s="41">
        <v>40612982</v>
      </c>
      <c r="AD88" s="41">
        <v>41658685</v>
      </c>
      <c r="AE88" s="41">
        <v>47561647</v>
      </c>
      <c r="AF88" s="41">
        <v>46472360</v>
      </c>
      <c r="AG88" s="41">
        <v>48871197</v>
      </c>
      <c r="AH88" s="41">
        <v>48162141</v>
      </c>
      <c r="AI88" s="13">
        <v>1.5275936978952132E-2</v>
      </c>
      <c r="AJ88" s="13">
        <v>-1.4508668572206243E-2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1062039</v>
      </c>
      <c r="R89" s="41">
        <v>3914566</v>
      </c>
      <c r="S89" s="41">
        <v>4680244</v>
      </c>
      <c r="T89" s="41">
        <v>4655320</v>
      </c>
      <c r="U89" s="11">
        <v>5786857</v>
      </c>
      <c r="V89" s="11">
        <v>3594766</v>
      </c>
      <c r="W89" s="11">
        <v>2831655</v>
      </c>
      <c r="X89" s="11">
        <v>2824057</v>
      </c>
      <c r="Y89" s="11">
        <v>3085722</v>
      </c>
      <c r="Z89" s="11">
        <v>2307852</v>
      </c>
      <c r="AA89" s="11">
        <v>2535892</v>
      </c>
      <c r="AB89" s="41">
        <v>3025437</v>
      </c>
      <c r="AC89" s="41">
        <v>3075767</v>
      </c>
      <c r="AD89" s="41">
        <v>4534451</v>
      </c>
      <c r="AE89" s="41">
        <v>3301515</v>
      </c>
      <c r="AF89" s="41">
        <v>2459919</v>
      </c>
      <c r="AG89" s="41">
        <v>729977</v>
      </c>
      <c r="AH89" s="41">
        <v>196582</v>
      </c>
      <c r="AI89" s="13">
        <v>-0.36594644888440109</v>
      </c>
      <c r="AJ89" s="13">
        <v>-0.73070110428136781</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15815624</v>
      </c>
      <c r="H91" s="12">
        <v>16914310</v>
      </c>
      <c r="I91" s="12">
        <v>17407654</v>
      </c>
      <c r="J91" s="12">
        <v>17089372</v>
      </c>
      <c r="K91" s="12">
        <v>17587688</v>
      </c>
      <c r="L91" s="12">
        <v>20596844</v>
      </c>
      <c r="M91" s="12">
        <v>21883238</v>
      </c>
      <c r="N91" s="12">
        <v>26466500</v>
      </c>
      <c r="O91" s="41">
        <v>29500902</v>
      </c>
      <c r="P91" s="41">
        <v>32061611</v>
      </c>
      <c r="Q91" s="41">
        <v>36364136</v>
      </c>
      <c r="R91" s="41">
        <v>43180671</v>
      </c>
      <c r="S91" s="41">
        <v>50966450</v>
      </c>
      <c r="T91" s="41">
        <v>50288895</v>
      </c>
      <c r="U91" s="11">
        <v>53363867</v>
      </c>
      <c r="V91" s="11">
        <v>56676471</v>
      </c>
      <c r="W91" s="11">
        <v>65181976</v>
      </c>
      <c r="X91" s="11">
        <v>90528271</v>
      </c>
      <c r="Y91" s="11">
        <v>84444206</v>
      </c>
      <c r="Z91" s="11">
        <v>69046666</v>
      </c>
      <c r="AA91" s="11">
        <v>65583434</v>
      </c>
      <c r="AB91" s="41">
        <v>68640746</v>
      </c>
      <c r="AC91" s="41">
        <v>73499599</v>
      </c>
      <c r="AD91" s="41">
        <v>75131006</v>
      </c>
      <c r="AE91" s="41">
        <v>77677701</v>
      </c>
      <c r="AF91" s="41">
        <v>71685417</v>
      </c>
      <c r="AG91" s="42">
        <v>68457617</v>
      </c>
      <c r="AH91" s="41">
        <v>80118110</v>
      </c>
      <c r="AI91" s="13">
        <v>2.6104164293121457E-2</v>
      </c>
      <c r="AJ91" s="13">
        <v>0.17033156441890171</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249047659</v>
      </c>
      <c r="H96" s="5">
        <v>259106849</v>
      </c>
      <c r="I96" s="5">
        <v>279686730</v>
      </c>
      <c r="J96" s="5">
        <v>296482601</v>
      </c>
      <c r="K96" s="5">
        <v>332609675</v>
      </c>
      <c r="L96" s="5">
        <v>389863108</v>
      </c>
      <c r="M96" s="5">
        <v>443154129</v>
      </c>
      <c r="N96" s="5">
        <v>481650026</v>
      </c>
      <c r="O96" s="5">
        <v>522618903</v>
      </c>
      <c r="P96" s="5">
        <v>645550783</v>
      </c>
      <c r="Q96" s="5">
        <v>639001560</v>
      </c>
      <c r="R96" s="39">
        <v>684240871</v>
      </c>
      <c r="S96" s="39">
        <v>825842273</v>
      </c>
      <c r="T96" s="39">
        <v>783706925</v>
      </c>
      <c r="U96" s="39">
        <v>790458449</v>
      </c>
      <c r="V96" s="8">
        <v>736093366</v>
      </c>
      <c r="W96" s="39">
        <v>690067134</v>
      </c>
      <c r="X96" s="39">
        <f t="shared" ref="X96:AA96" si="14">SUM(X98:X107)</f>
        <v>687079232</v>
      </c>
      <c r="Y96" s="39">
        <f t="shared" si="14"/>
        <v>681390360</v>
      </c>
      <c r="Z96" s="39">
        <f t="shared" si="14"/>
        <v>702818765</v>
      </c>
      <c r="AA96" s="39">
        <f t="shared" si="14"/>
        <v>813367368</v>
      </c>
      <c r="AB96" s="39">
        <v>770356933</v>
      </c>
      <c r="AC96" s="39">
        <v>779001289</v>
      </c>
      <c r="AD96" s="39">
        <v>805691783</v>
      </c>
      <c r="AE96" s="39">
        <v>1350493426</v>
      </c>
      <c r="AF96" s="39">
        <v>884177792</v>
      </c>
      <c r="AG96" s="96">
        <v>890891203</v>
      </c>
      <c r="AH96" s="96">
        <v>1021035140</v>
      </c>
      <c r="AI96" s="10">
        <v>4.8072797066682771E-2</v>
      </c>
      <c r="AJ96" s="10">
        <v>0.14608286237618176</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86220288</v>
      </c>
      <c r="H98" s="50">
        <v>87949580</v>
      </c>
      <c r="I98" s="50">
        <v>95340387</v>
      </c>
      <c r="J98" s="50">
        <v>101147513</v>
      </c>
      <c r="K98" s="50">
        <v>106132384</v>
      </c>
      <c r="L98" s="50">
        <v>114569242</v>
      </c>
      <c r="M98" s="50">
        <v>125406665</v>
      </c>
      <c r="N98" s="50">
        <v>130796999</v>
      </c>
      <c r="O98" s="50">
        <v>144178440</v>
      </c>
      <c r="P98" s="50">
        <v>146779422</v>
      </c>
      <c r="Q98" s="50">
        <v>162090288</v>
      </c>
      <c r="R98" s="41">
        <v>166464371</v>
      </c>
      <c r="S98" s="41">
        <v>181748462</v>
      </c>
      <c r="T98" s="41">
        <v>193693306</v>
      </c>
      <c r="U98" s="41">
        <v>218257014</v>
      </c>
      <c r="V98" s="11">
        <v>242360967</v>
      </c>
      <c r="W98" s="41">
        <v>233683197</v>
      </c>
      <c r="X98" s="41">
        <v>232216741</v>
      </c>
      <c r="Y98" s="41">
        <v>230421048</v>
      </c>
      <c r="Z98" s="41">
        <v>237960321</v>
      </c>
      <c r="AA98" s="41">
        <v>261075421</v>
      </c>
      <c r="AB98" s="41">
        <v>273525036</v>
      </c>
      <c r="AC98" s="41">
        <v>283457997</v>
      </c>
      <c r="AD98" s="41">
        <v>296945937</v>
      </c>
      <c r="AE98" s="41">
        <v>316918896</v>
      </c>
      <c r="AF98" s="41">
        <v>327894114</v>
      </c>
      <c r="AG98" s="42">
        <v>339807930</v>
      </c>
      <c r="AH98" s="42">
        <v>345565961</v>
      </c>
      <c r="AI98" s="13">
        <v>3.9734158624702642E-2</v>
      </c>
      <c r="AJ98" s="13">
        <v>1.6944957700074863E-2</v>
      </c>
    </row>
    <row r="99" spans="1:44" ht="10.5" customHeight="1" x14ac:dyDescent="0.2">
      <c r="A99" s="14"/>
      <c r="B99" s="51" t="s">
        <v>65</v>
      </c>
      <c r="C99" s="44"/>
      <c r="D99" s="44"/>
      <c r="E99" s="34"/>
      <c r="F99" s="2"/>
      <c r="G99" s="50">
        <v>130426571</v>
      </c>
      <c r="H99" s="50">
        <v>134669288</v>
      </c>
      <c r="I99" s="50">
        <v>139322888</v>
      </c>
      <c r="J99" s="50">
        <v>149417932</v>
      </c>
      <c r="K99" s="50">
        <v>161143759</v>
      </c>
      <c r="L99" s="50">
        <v>172498596</v>
      </c>
      <c r="M99" s="50">
        <v>186042306</v>
      </c>
      <c r="N99" s="50">
        <v>197908119</v>
      </c>
      <c r="O99" s="50">
        <v>220115426</v>
      </c>
      <c r="P99" s="50">
        <v>232353574</v>
      </c>
      <c r="Q99" s="50">
        <v>240243912</v>
      </c>
      <c r="R99" s="41">
        <v>244239614</v>
      </c>
      <c r="S99" s="41">
        <v>265460382</v>
      </c>
      <c r="T99" s="41">
        <v>283368732</v>
      </c>
      <c r="U99" s="41">
        <v>306768401</v>
      </c>
      <c r="V99" s="11">
        <v>321052042</v>
      </c>
      <c r="W99" s="41">
        <v>324525801</v>
      </c>
      <c r="X99" s="41">
        <v>311192311</v>
      </c>
      <c r="Y99" s="41">
        <v>306463652</v>
      </c>
      <c r="Z99" s="41">
        <v>309613331</v>
      </c>
      <c r="AA99" s="41">
        <v>335201171</v>
      </c>
      <c r="AB99" s="41">
        <v>345505624</v>
      </c>
      <c r="AC99" s="41">
        <v>360579146</v>
      </c>
      <c r="AD99" s="41">
        <v>380601333</v>
      </c>
      <c r="AE99" s="41">
        <v>399566968</v>
      </c>
      <c r="AF99" s="41">
        <v>405515114</v>
      </c>
      <c r="AG99" s="42">
        <v>419713595</v>
      </c>
      <c r="AH99" s="42">
        <v>458974782</v>
      </c>
      <c r="AI99" s="13">
        <v>4.8469055426478835E-2</v>
      </c>
      <c r="AJ99" s="13">
        <v>9.3542805064486895E-2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0</v>
      </c>
      <c r="H102" s="50">
        <v>1275143</v>
      </c>
      <c r="I102" s="50">
        <v>1501700</v>
      </c>
      <c r="J102" s="50">
        <v>153792</v>
      </c>
      <c r="K102" s="50">
        <v>128699</v>
      </c>
      <c r="L102" s="50">
        <v>118483</v>
      </c>
      <c r="M102" s="50">
        <v>96190</v>
      </c>
      <c r="N102" s="50">
        <v>185516</v>
      </c>
      <c r="O102" s="50">
        <v>279900</v>
      </c>
      <c r="P102" s="50">
        <v>300598</v>
      </c>
      <c r="Q102" s="50">
        <v>174339</v>
      </c>
      <c r="R102" s="41">
        <v>143076</v>
      </c>
      <c r="S102" s="41">
        <v>141369</v>
      </c>
      <c r="T102" s="41">
        <v>135305</v>
      </c>
      <c r="U102" s="41">
        <v>196707</v>
      </c>
      <c r="V102" s="11">
        <v>284271</v>
      </c>
      <c r="W102" s="41">
        <v>159436</v>
      </c>
      <c r="X102" s="41">
        <v>12438</v>
      </c>
      <c r="Y102" s="41">
        <v>1304</v>
      </c>
      <c r="Z102" s="41">
        <v>1279</v>
      </c>
      <c r="AA102" s="41">
        <v>886</v>
      </c>
      <c r="AB102" s="41">
        <v>55718</v>
      </c>
      <c r="AC102" s="41">
        <v>53620</v>
      </c>
      <c r="AD102" s="41">
        <v>52870</v>
      </c>
      <c r="AE102" s="41">
        <v>255</v>
      </c>
      <c r="AF102" s="41">
        <v>50889</v>
      </c>
      <c r="AG102" s="42">
        <v>47613</v>
      </c>
      <c r="AH102" s="42">
        <v>233195</v>
      </c>
      <c r="AI102" s="13">
        <v>0.26946467156225373</v>
      </c>
      <c r="AJ102" s="13">
        <v>3.8977170100602776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1318455</v>
      </c>
      <c r="H104" s="50">
        <v>703766</v>
      </c>
      <c r="I104" s="50">
        <v>1061555</v>
      </c>
      <c r="J104" s="50">
        <v>1037502</v>
      </c>
      <c r="K104" s="50">
        <v>328190</v>
      </c>
      <c r="L104" s="50">
        <v>443042</v>
      </c>
      <c r="M104" s="50">
        <v>496064</v>
      </c>
      <c r="N104" s="50">
        <v>493223</v>
      </c>
      <c r="O104" s="50">
        <v>984935</v>
      </c>
      <c r="P104" s="50">
        <v>579525</v>
      </c>
      <c r="Q104" s="50">
        <v>463033</v>
      </c>
      <c r="R104" s="41">
        <v>560282</v>
      </c>
      <c r="S104" s="41">
        <v>668545</v>
      </c>
      <c r="T104" s="41">
        <v>730624</v>
      </c>
      <c r="U104" s="41">
        <v>456327</v>
      </c>
      <c r="V104" s="11">
        <v>481215</v>
      </c>
      <c r="W104" s="41">
        <v>455820</v>
      </c>
      <c r="X104" s="41">
        <v>1373698</v>
      </c>
      <c r="Y104" s="41">
        <v>1320806</v>
      </c>
      <c r="Z104" s="41">
        <v>1270887</v>
      </c>
      <c r="AA104" s="41">
        <v>1262153</v>
      </c>
      <c r="AB104" s="41">
        <v>1582478</v>
      </c>
      <c r="AC104" s="41">
        <v>1569229</v>
      </c>
      <c r="AD104" s="41">
        <v>1691683</v>
      </c>
      <c r="AE104" s="41">
        <v>1657460</v>
      </c>
      <c r="AF104" s="41">
        <v>1658459</v>
      </c>
      <c r="AG104" s="42">
        <v>1651225</v>
      </c>
      <c r="AH104" s="42">
        <v>1472094</v>
      </c>
      <c r="AI104" s="13">
        <v>-1.1978693306020971E-2</v>
      </c>
      <c r="AJ104" s="13">
        <v>-0.10848370149434511</v>
      </c>
    </row>
    <row r="105" spans="1:44" ht="10.5" customHeight="1" x14ac:dyDescent="0.2">
      <c r="A105" s="14"/>
      <c r="B105" s="51" t="s">
        <v>72</v>
      </c>
      <c r="C105" s="44"/>
      <c r="D105" s="44"/>
      <c r="E105" s="34"/>
      <c r="F105" s="2"/>
      <c r="G105" s="50">
        <v>18117851</v>
      </c>
      <c r="H105" s="50">
        <v>20165060</v>
      </c>
      <c r="I105" s="50">
        <v>22612166</v>
      </c>
      <c r="J105" s="50">
        <v>30798243</v>
      </c>
      <c r="K105" s="50">
        <v>31503837</v>
      </c>
      <c r="L105" s="50">
        <v>42335110</v>
      </c>
      <c r="M105" s="50">
        <v>49365977</v>
      </c>
      <c r="N105" s="50">
        <v>93409998</v>
      </c>
      <c r="O105" s="50">
        <v>56600060</v>
      </c>
      <c r="P105" s="50">
        <v>163003800</v>
      </c>
      <c r="Q105" s="50">
        <v>146422928</v>
      </c>
      <c r="R105" s="41">
        <v>122474409</v>
      </c>
      <c r="S105" s="41">
        <v>63381123</v>
      </c>
      <c r="T105" s="41">
        <v>69631438</v>
      </c>
      <c r="U105" s="41">
        <v>74259005</v>
      </c>
      <c r="V105" s="11">
        <v>73592138</v>
      </c>
      <c r="W105" s="41">
        <v>70429768</v>
      </c>
      <c r="X105" s="41">
        <v>77211441</v>
      </c>
      <c r="Y105" s="41">
        <v>90327288</v>
      </c>
      <c r="Z105" s="41">
        <v>91883940</v>
      </c>
      <c r="AA105" s="41">
        <v>156054752</v>
      </c>
      <c r="AB105" s="41">
        <v>72900778</v>
      </c>
      <c r="AC105" s="41">
        <v>79361219</v>
      </c>
      <c r="AD105" s="41">
        <v>75160952</v>
      </c>
      <c r="AE105" s="41">
        <v>547433530</v>
      </c>
      <c r="AF105" s="41">
        <v>72418798</v>
      </c>
      <c r="AG105" s="42">
        <v>74420445</v>
      </c>
      <c r="AH105" s="42">
        <v>124308991</v>
      </c>
      <c r="AI105" s="13">
        <v>9.3020723966169561E-2</v>
      </c>
      <c r="AJ105" s="13">
        <v>0.67036075906291615</v>
      </c>
    </row>
    <row r="106" spans="1:44" ht="10.5" customHeight="1" x14ac:dyDescent="0.2">
      <c r="A106" s="14"/>
      <c r="B106" s="51" t="s">
        <v>73</v>
      </c>
      <c r="C106" s="44"/>
      <c r="D106" s="44"/>
      <c r="E106" s="34"/>
      <c r="F106" s="2"/>
      <c r="G106" s="50">
        <v>12816643</v>
      </c>
      <c r="H106" s="50">
        <v>14202620</v>
      </c>
      <c r="I106" s="50">
        <v>19717126</v>
      </c>
      <c r="J106" s="50">
        <v>13927619</v>
      </c>
      <c r="K106" s="50">
        <v>33200823</v>
      </c>
      <c r="L106" s="50">
        <v>59730728</v>
      </c>
      <c r="M106" s="50">
        <v>81657179</v>
      </c>
      <c r="N106" s="50">
        <v>57655523</v>
      </c>
      <c r="O106" s="50">
        <v>98698126</v>
      </c>
      <c r="P106" s="50">
        <v>96398476</v>
      </c>
      <c r="Q106" s="50">
        <v>87585711</v>
      </c>
      <c r="R106" s="41">
        <v>148209516</v>
      </c>
      <c r="S106" s="41">
        <v>311330271</v>
      </c>
      <c r="T106" s="41">
        <v>231062665</v>
      </c>
      <c r="U106" s="41">
        <v>184354252</v>
      </c>
      <c r="V106" s="11">
        <v>90608061</v>
      </c>
      <c r="W106" s="41">
        <v>51490949</v>
      </c>
      <c r="X106" s="41">
        <v>54015824</v>
      </c>
      <c r="Y106" s="41">
        <v>39179509</v>
      </c>
      <c r="Z106" s="41">
        <v>46071133</v>
      </c>
      <c r="AA106" s="41">
        <v>40980362</v>
      </c>
      <c r="AB106" s="41">
        <v>52961279</v>
      </c>
      <c r="AC106" s="41">
        <v>26940187</v>
      </c>
      <c r="AD106" s="41">
        <v>24053631</v>
      </c>
      <c r="AE106" s="41">
        <v>60035231</v>
      </c>
      <c r="AF106" s="41">
        <v>67014912</v>
      </c>
      <c r="AG106" s="42">
        <v>45649120</v>
      </c>
      <c r="AH106" s="42">
        <v>79415563</v>
      </c>
      <c r="AI106" s="13">
        <v>6.9854027026148735E-2</v>
      </c>
      <c r="AJ106" s="13">
        <v>0.73969537638403549</v>
      </c>
    </row>
    <row r="107" spans="1:44" ht="10.5" customHeight="1" x14ac:dyDescent="0.2">
      <c r="A107" s="14"/>
      <c r="B107" s="51" t="s">
        <v>39</v>
      </c>
      <c r="C107" s="44"/>
      <c r="D107" s="44"/>
      <c r="E107" s="34"/>
      <c r="F107" s="2"/>
      <c r="G107" s="50">
        <v>147851</v>
      </c>
      <c r="H107" s="50">
        <v>141392</v>
      </c>
      <c r="I107" s="50">
        <v>130908</v>
      </c>
      <c r="J107" s="50">
        <v>0</v>
      </c>
      <c r="K107" s="50">
        <v>171983</v>
      </c>
      <c r="L107" s="50">
        <v>167907</v>
      </c>
      <c r="M107" s="50">
        <v>89748</v>
      </c>
      <c r="N107" s="50">
        <v>1200648</v>
      </c>
      <c r="O107" s="50">
        <v>1762016</v>
      </c>
      <c r="P107" s="50">
        <v>6135388</v>
      </c>
      <c r="Q107" s="50">
        <v>2021349</v>
      </c>
      <c r="R107" s="41">
        <v>2149603</v>
      </c>
      <c r="S107" s="41">
        <v>3112121</v>
      </c>
      <c r="T107" s="41">
        <v>5084855</v>
      </c>
      <c r="U107" s="41">
        <v>6166743</v>
      </c>
      <c r="V107" s="11">
        <v>7714672</v>
      </c>
      <c r="W107" s="41">
        <v>9322163</v>
      </c>
      <c r="X107" s="41">
        <v>11056779</v>
      </c>
      <c r="Y107" s="41">
        <v>13676753</v>
      </c>
      <c r="Z107" s="41">
        <v>16017874</v>
      </c>
      <c r="AA107" s="41">
        <v>18792623</v>
      </c>
      <c r="AB107" s="41">
        <v>23826020</v>
      </c>
      <c r="AC107" s="41">
        <v>27039891</v>
      </c>
      <c r="AD107" s="41">
        <v>27185377</v>
      </c>
      <c r="AE107" s="41">
        <v>24881086</v>
      </c>
      <c r="AF107" s="41">
        <v>9625506</v>
      </c>
      <c r="AG107" s="42">
        <v>9601275</v>
      </c>
      <c r="AH107" s="42">
        <v>11064554</v>
      </c>
      <c r="AI107" s="13">
        <v>-0.12000460038174665</v>
      </c>
      <c r="AJ107" s="13">
        <v>0.15240465459014557</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251</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64105095</v>
      </c>
      <c r="H119" s="5">
        <v>72549024</v>
      </c>
      <c r="I119" s="5">
        <v>79178346</v>
      </c>
      <c r="J119" s="5">
        <v>92708331</v>
      </c>
      <c r="K119" s="5">
        <f>SUM(K121,K136,K147,K149)</f>
        <v>101946184</v>
      </c>
      <c r="L119" s="5">
        <f>SUM(L121,L136,L147,L149)</f>
        <v>136500493</v>
      </c>
      <c r="M119" s="5">
        <f>SUM(M121,M136,M147,M149)</f>
        <v>139517929</v>
      </c>
      <c r="N119" s="5">
        <f>SUM(N121,N136,N147,N149)</f>
        <v>147634076</v>
      </c>
      <c r="O119" s="5">
        <v>164827037</v>
      </c>
      <c r="P119" s="5">
        <v>162597380</v>
      </c>
      <c r="Q119" s="5">
        <v>164013487</v>
      </c>
      <c r="R119" s="62">
        <v>168840747</v>
      </c>
      <c r="S119" s="62">
        <v>170402521</v>
      </c>
      <c r="T119" s="62">
        <v>124132638</v>
      </c>
      <c r="U119" s="39">
        <v>182207553</v>
      </c>
      <c r="V119" s="39">
        <v>195296137</v>
      </c>
      <c r="W119" s="62">
        <v>202159123</v>
      </c>
      <c r="X119" s="62">
        <v>203663087</v>
      </c>
      <c r="Y119" s="62">
        <v>204137400</v>
      </c>
      <c r="Z119" s="62">
        <v>186491025</v>
      </c>
      <c r="AA119" s="62">
        <v>202987019.47</v>
      </c>
      <c r="AB119" s="62">
        <v>211243890.28999999</v>
      </c>
      <c r="AC119" s="62">
        <v>212536444.09</v>
      </c>
      <c r="AD119" s="62">
        <v>217137921</v>
      </c>
      <c r="AE119" s="62">
        <v>231148157</v>
      </c>
      <c r="AF119" s="62">
        <v>250882948</v>
      </c>
      <c r="AG119" s="62">
        <v>252399314</v>
      </c>
      <c r="AH119" s="62">
        <v>270961721</v>
      </c>
      <c r="AI119" s="10">
        <v>4.2366945133097467E-2</v>
      </c>
      <c r="AJ119" s="10">
        <v>7.3543809235551247E-2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42254558</v>
      </c>
      <c r="H121" s="12">
        <v>50126371</v>
      </c>
      <c r="I121" s="12">
        <v>51257742</v>
      </c>
      <c r="J121" s="12">
        <v>65497649</v>
      </c>
      <c r="K121" s="12">
        <f>SUM(K122,K126:K130)</f>
        <v>75362585</v>
      </c>
      <c r="L121" s="12">
        <f>SUM(L122,L126:L130)</f>
        <v>108576779</v>
      </c>
      <c r="M121" s="12">
        <f>SUM(M122,M126:M130)</f>
        <v>107652455</v>
      </c>
      <c r="N121" s="12">
        <f>SUM(N122,N126:N130)</f>
        <v>115199017</v>
      </c>
      <c r="O121" s="63">
        <v>125818844</v>
      </c>
      <c r="P121" s="63">
        <v>129013314</v>
      </c>
      <c r="Q121" s="63">
        <v>131509246</v>
      </c>
      <c r="R121" s="63">
        <v>134770397</v>
      </c>
      <c r="S121" s="63">
        <v>132230576</v>
      </c>
      <c r="T121" s="63">
        <v>83891257</v>
      </c>
      <c r="U121" s="41">
        <v>138680345</v>
      </c>
      <c r="V121" s="41">
        <v>151701474</v>
      </c>
      <c r="W121" s="63">
        <v>150158577</v>
      </c>
      <c r="X121" s="63">
        <v>154394968</v>
      </c>
      <c r="Y121" s="63">
        <v>162562735</v>
      </c>
      <c r="Z121" s="63">
        <v>148094866</v>
      </c>
      <c r="AA121" s="63">
        <v>160157697.47999999</v>
      </c>
      <c r="AB121" s="63">
        <v>167509629</v>
      </c>
      <c r="AC121" s="63">
        <v>165612750</v>
      </c>
      <c r="AD121" s="63">
        <v>170749381</v>
      </c>
      <c r="AE121" s="63">
        <v>181142899</v>
      </c>
      <c r="AF121" s="63">
        <v>195393657</v>
      </c>
      <c r="AG121" s="63">
        <v>194639882</v>
      </c>
      <c r="AH121" s="63">
        <v>206011241</v>
      </c>
      <c r="AI121" s="13">
        <v>3.5083034269791202E-2</v>
      </c>
      <c r="AJ121" s="13">
        <v>5.8422553914207573E-2</v>
      </c>
    </row>
    <row r="122" spans="1:44" ht="10.5" customHeight="1" x14ac:dyDescent="0.2">
      <c r="A122" s="11"/>
      <c r="B122" s="11"/>
      <c r="C122" s="11" t="s">
        <v>36</v>
      </c>
      <c r="D122" s="11"/>
      <c r="E122" s="11"/>
      <c r="F122" s="2"/>
      <c r="G122" s="12">
        <v>26448047</v>
      </c>
      <c r="H122" s="12">
        <v>28541956</v>
      </c>
      <c r="I122" s="12">
        <v>30655287</v>
      </c>
      <c r="J122" s="12">
        <v>40710903</v>
      </c>
      <c r="K122" s="12">
        <f>SUM(K123:K125)</f>
        <v>49509404</v>
      </c>
      <c r="L122" s="12">
        <f>SUM(L123:L125)</f>
        <v>69360047</v>
      </c>
      <c r="M122" s="12">
        <f>SUM(M123:M125)</f>
        <v>69034641</v>
      </c>
      <c r="N122" s="12">
        <f>SUM(N123:N125)</f>
        <v>73819847</v>
      </c>
      <c r="O122" s="12">
        <v>75754953</v>
      </c>
      <c r="P122" s="12">
        <v>82478861</v>
      </c>
      <c r="Q122" s="12">
        <v>83391983</v>
      </c>
      <c r="R122" s="63">
        <v>85949329</v>
      </c>
      <c r="S122" s="63">
        <v>82478861</v>
      </c>
      <c r="T122" s="63">
        <v>23460455</v>
      </c>
      <c r="U122" s="41">
        <v>78298450</v>
      </c>
      <c r="V122" s="41">
        <v>83430397</v>
      </c>
      <c r="W122" s="63">
        <v>85271500</v>
      </c>
      <c r="X122" s="63">
        <v>87915953</v>
      </c>
      <c r="Y122" s="63">
        <v>94115173</v>
      </c>
      <c r="Z122" s="63">
        <v>92783759</v>
      </c>
      <c r="AA122" s="63">
        <v>94564177.479999989</v>
      </c>
      <c r="AB122" s="63">
        <v>94564178</v>
      </c>
      <c r="AC122" s="63">
        <v>89807127</v>
      </c>
      <c r="AD122" s="63">
        <v>90475526</v>
      </c>
      <c r="AE122" s="63">
        <v>96815555</v>
      </c>
      <c r="AF122" s="63">
        <v>102258638</v>
      </c>
      <c r="AG122" s="63">
        <v>106577044</v>
      </c>
      <c r="AH122" s="63">
        <v>110643050</v>
      </c>
      <c r="AI122" s="13">
        <v>2.6517240679367005E-2</v>
      </c>
      <c r="AJ122" s="13">
        <v>3.8150861080365486E-2</v>
      </c>
    </row>
    <row r="123" spans="1:44" ht="10.5" customHeight="1" x14ac:dyDescent="0.2">
      <c r="A123" s="11"/>
      <c r="B123" s="11"/>
      <c r="C123" s="11"/>
      <c r="D123" s="11" t="s">
        <v>37</v>
      </c>
      <c r="E123" s="11"/>
      <c r="F123" s="2"/>
      <c r="G123" s="12">
        <v>23956116</v>
      </c>
      <c r="H123" s="12">
        <v>26212632</v>
      </c>
      <c r="I123" s="12">
        <v>28187730</v>
      </c>
      <c r="J123" s="12">
        <v>38661492</v>
      </c>
      <c r="K123" s="12">
        <v>46048621</v>
      </c>
      <c r="L123" s="12">
        <v>62825634</v>
      </c>
      <c r="M123" s="12">
        <v>62201082</v>
      </c>
      <c r="N123" s="12">
        <v>65552613</v>
      </c>
      <c r="O123" s="12">
        <v>66798083</v>
      </c>
      <c r="P123" s="12">
        <v>75204133</v>
      </c>
      <c r="Q123" s="12">
        <v>73766628</v>
      </c>
      <c r="R123" s="63">
        <v>74229716</v>
      </c>
      <c r="S123" s="63">
        <v>75204133</v>
      </c>
      <c r="T123" s="63">
        <v>15847197</v>
      </c>
      <c r="U123" s="41">
        <v>67403387</v>
      </c>
      <c r="V123" s="41">
        <v>71694848</v>
      </c>
      <c r="W123" s="63">
        <v>73242524</v>
      </c>
      <c r="X123" s="63">
        <v>74546191</v>
      </c>
      <c r="Y123" s="63">
        <v>80631937</v>
      </c>
      <c r="Z123" s="63">
        <v>80985600</v>
      </c>
      <c r="AA123" s="63">
        <v>82469906.829999998</v>
      </c>
      <c r="AB123" s="63">
        <v>82469907</v>
      </c>
      <c r="AC123" s="63">
        <v>77386133</v>
      </c>
      <c r="AD123" s="63">
        <v>77812568</v>
      </c>
      <c r="AE123" s="63">
        <v>83116058</v>
      </c>
      <c r="AF123" s="63">
        <v>86937737</v>
      </c>
      <c r="AG123" s="63">
        <v>91633538</v>
      </c>
      <c r="AH123" s="63">
        <v>95323222</v>
      </c>
      <c r="AI123" s="13">
        <v>2.4433726939288025E-2</v>
      </c>
      <c r="AJ123" s="13">
        <v>4.0265650334269536E-2</v>
      </c>
    </row>
    <row r="124" spans="1:44" ht="10.5" customHeight="1" x14ac:dyDescent="0.2">
      <c r="A124" s="11"/>
      <c r="B124" s="11"/>
      <c r="C124" s="14"/>
      <c r="D124" s="11" t="s">
        <v>90</v>
      </c>
      <c r="E124" s="11"/>
      <c r="F124" s="2"/>
      <c r="G124" s="12">
        <v>0</v>
      </c>
      <c r="H124" s="12">
        <v>0</v>
      </c>
      <c r="I124" s="12">
        <v>0</v>
      </c>
      <c r="J124" s="12">
        <v>0</v>
      </c>
      <c r="K124" s="12">
        <v>0</v>
      </c>
      <c r="L124" s="12">
        <v>2312728</v>
      </c>
      <c r="M124" s="12">
        <v>4547193</v>
      </c>
      <c r="N124" s="12">
        <v>2445144</v>
      </c>
      <c r="O124" s="12">
        <v>4919686</v>
      </c>
      <c r="P124" s="12">
        <v>3328458</v>
      </c>
      <c r="Q124" s="12">
        <v>5300502</v>
      </c>
      <c r="R124" s="63">
        <v>6956863</v>
      </c>
      <c r="S124" s="63">
        <v>3328458</v>
      </c>
      <c r="T124" s="63">
        <v>3388221</v>
      </c>
      <c r="U124" s="41">
        <v>5383899</v>
      </c>
      <c r="V124" s="41">
        <v>6552057</v>
      </c>
      <c r="W124" s="63">
        <v>6396447</v>
      </c>
      <c r="X124" s="63">
        <v>7575072</v>
      </c>
      <c r="Y124" s="63">
        <v>8209317</v>
      </c>
      <c r="Z124" s="63">
        <v>8152345</v>
      </c>
      <c r="AA124" s="63">
        <v>7843284.3499999996</v>
      </c>
      <c r="AB124" s="63">
        <v>7843284</v>
      </c>
      <c r="AC124" s="63">
        <v>9253630</v>
      </c>
      <c r="AD124" s="63">
        <v>9947751</v>
      </c>
      <c r="AE124" s="63">
        <v>10606864</v>
      </c>
      <c r="AF124" s="63">
        <v>12199666</v>
      </c>
      <c r="AG124" s="63">
        <v>12035108</v>
      </c>
      <c r="AH124" s="63">
        <v>13243801</v>
      </c>
      <c r="AI124" s="13">
        <v>9.1237087071699419E-2</v>
      </c>
      <c r="AJ124" s="13">
        <v>0.10043059023649809</v>
      </c>
    </row>
    <row r="125" spans="1:44" ht="10.5" customHeight="1" x14ac:dyDescent="0.2">
      <c r="A125" s="11"/>
      <c r="B125" s="11"/>
      <c r="C125" s="14"/>
      <c r="D125" s="11" t="s">
        <v>39</v>
      </c>
      <c r="E125" s="11"/>
      <c r="F125" s="2"/>
      <c r="G125" s="12">
        <v>2491931</v>
      </c>
      <c r="H125" s="12">
        <v>2329324</v>
      </c>
      <c r="I125" s="12">
        <v>2467557</v>
      </c>
      <c r="J125" s="12">
        <v>2049411</v>
      </c>
      <c r="K125" s="12">
        <v>3460783</v>
      </c>
      <c r="L125" s="12">
        <v>4221685</v>
      </c>
      <c r="M125" s="12">
        <v>2286366</v>
      </c>
      <c r="N125" s="12">
        <v>5822090</v>
      </c>
      <c r="O125" s="12">
        <v>4037184</v>
      </c>
      <c r="P125" s="12">
        <v>3946270</v>
      </c>
      <c r="Q125" s="12">
        <v>4324853</v>
      </c>
      <c r="R125" s="63">
        <v>4762750</v>
      </c>
      <c r="S125" s="63">
        <v>3946270</v>
      </c>
      <c r="T125" s="63">
        <v>4225037</v>
      </c>
      <c r="U125" s="41">
        <v>5511164</v>
      </c>
      <c r="V125" s="41">
        <v>5183492</v>
      </c>
      <c r="W125" s="63">
        <v>5632529</v>
      </c>
      <c r="X125" s="63">
        <v>5794690</v>
      </c>
      <c r="Y125" s="63">
        <v>5273919</v>
      </c>
      <c r="Z125" s="63">
        <v>3645814</v>
      </c>
      <c r="AA125" s="63">
        <v>4250986.3</v>
      </c>
      <c r="AB125" s="63">
        <v>4250987</v>
      </c>
      <c r="AC125" s="63">
        <v>3167364</v>
      </c>
      <c r="AD125" s="63">
        <v>2715207</v>
      </c>
      <c r="AE125" s="63">
        <v>3092633</v>
      </c>
      <c r="AF125" s="63">
        <v>3121235</v>
      </c>
      <c r="AG125" s="63">
        <v>2908398</v>
      </c>
      <c r="AH125" s="63">
        <v>2076027</v>
      </c>
      <c r="AI125" s="13">
        <v>-0.11259091594210413</v>
      </c>
      <c r="AJ125" s="13">
        <v>-0.28619569948817186</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0</v>
      </c>
      <c r="Y126" s="63">
        <v>0</v>
      </c>
      <c r="Z126" s="63">
        <v>0</v>
      </c>
      <c r="AA126" s="63">
        <v>0</v>
      </c>
      <c r="AB126" s="63">
        <v>0</v>
      </c>
      <c r="AC126" s="63">
        <v>0</v>
      </c>
      <c r="AD126" s="63">
        <v>0</v>
      </c>
      <c r="AE126" s="63">
        <v>0</v>
      </c>
      <c r="AF126" s="63">
        <v>0</v>
      </c>
      <c r="AG126" s="63">
        <v>0</v>
      </c>
      <c r="AH126" s="63">
        <v>0</v>
      </c>
      <c r="AI126" s="13" t="s">
        <v>246</v>
      </c>
      <c r="AJ126" s="13" t="s">
        <v>246</v>
      </c>
    </row>
    <row r="127" spans="1:44" ht="10.5" customHeight="1" x14ac:dyDescent="0.2">
      <c r="A127" s="11"/>
      <c r="B127" s="14"/>
      <c r="C127" s="11" t="s">
        <v>210</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976266</v>
      </c>
      <c r="V127" s="41">
        <v>6491253</v>
      </c>
      <c r="W127" s="63">
        <v>6734239</v>
      </c>
      <c r="X127" s="63">
        <v>6690579</v>
      </c>
      <c r="Y127" s="63">
        <v>6887767</v>
      </c>
      <c r="Z127" s="63">
        <v>7083066</v>
      </c>
      <c r="AA127" s="63">
        <v>7319810</v>
      </c>
      <c r="AB127" s="63">
        <v>7604841</v>
      </c>
      <c r="AC127" s="63">
        <v>7728443</v>
      </c>
      <c r="AD127" s="63">
        <v>8208598</v>
      </c>
      <c r="AE127" s="63">
        <v>8370027</v>
      </c>
      <c r="AF127" s="63">
        <v>8754083</v>
      </c>
      <c r="AG127" s="63">
        <v>8994897</v>
      </c>
      <c r="AH127" s="63">
        <v>8962915</v>
      </c>
      <c r="AI127" s="13">
        <v>2.776349957264368E-2</v>
      </c>
      <c r="AJ127" s="13">
        <v>-3.5555715646327021E-3</v>
      </c>
    </row>
    <row r="128" spans="1:44" ht="10.5" customHeight="1" x14ac:dyDescent="0.2">
      <c r="A128" s="11"/>
      <c r="B128" s="14"/>
      <c r="C128" s="11" t="s">
        <v>42</v>
      </c>
      <c r="D128" s="11"/>
      <c r="E128" s="11"/>
      <c r="F128" s="2"/>
      <c r="G128" s="12">
        <v>0</v>
      </c>
      <c r="H128" s="12">
        <v>0</v>
      </c>
      <c r="I128" s="12">
        <v>0</v>
      </c>
      <c r="J128" s="12">
        <v>0</v>
      </c>
      <c r="K128" s="12">
        <v>0</v>
      </c>
      <c r="L128" s="12">
        <v>1037193</v>
      </c>
      <c r="M128" s="12">
        <v>1166502</v>
      </c>
      <c r="N128" s="12">
        <v>1210566</v>
      </c>
      <c r="O128" s="12">
        <v>1195287</v>
      </c>
      <c r="P128" s="12">
        <v>83215</v>
      </c>
      <c r="Q128" s="12">
        <v>0</v>
      </c>
      <c r="R128" s="63">
        <v>0</v>
      </c>
      <c r="S128" s="63">
        <v>41213</v>
      </c>
      <c r="T128" s="63">
        <v>69071</v>
      </c>
      <c r="U128" s="41">
        <v>62662</v>
      </c>
      <c r="V128" s="41">
        <v>67897</v>
      </c>
      <c r="W128" s="63">
        <v>80262</v>
      </c>
      <c r="X128" s="63">
        <v>55967</v>
      </c>
      <c r="Y128" s="63">
        <v>38746</v>
      </c>
      <c r="Z128" s="63">
        <v>330131</v>
      </c>
      <c r="AA128" s="63">
        <v>61562</v>
      </c>
      <c r="AB128" s="63">
        <v>489473</v>
      </c>
      <c r="AC128" s="63">
        <v>69210</v>
      </c>
      <c r="AD128" s="63">
        <v>76472</v>
      </c>
      <c r="AE128" s="63">
        <v>776884</v>
      </c>
      <c r="AF128" s="63">
        <v>829989</v>
      </c>
      <c r="AG128" s="63">
        <v>785144</v>
      </c>
      <c r="AH128" s="63">
        <v>651701</v>
      </c>
      <c r="AI128" s="13">
        <v>4.8865839587482807E-2</v>
      </c>
      <c r="AJ128" s="13">
        <v>-0.16995990544409689</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15806511</v>
      </c>
      <c r="H130" s="12">
        <v>21584415</v>
      </c>
      <c r="I130" s="12">
        <v>20602455</v>
      </c>
      <c r="J130" s="12">
        <v>24786746</v>
      </c>
      <c r="K130" s="12">
        <v>25853181</v>
      </c>
      <c r="L130" s="12">
        <v>38179539</v>
      </c>
      <c r="M130" s="12">
        <v>37451312</v>
      </c>
      <c r="N130" s="12">
        <v>40168604</v>
      </c>
      <c r="O130" s="12">
        <v>48868604</v>
      </c>
      <c r="P130" s="12">
        <v>46451238</v>
      </c>
      <c r="Q130" s="12">
        <v>48117263</v>
      </c>
      <c r="R130" s="63">
        <v>48821068</v>
      </c>
      <c r="S130" s="63">
        <v>49710502</v>
      </c>
      <c r="T130" s="63">
        <v>60361731</v>
      </c>
      <c r="U130" s="41">
        <v>59342967</v>
      </c>
      <c r="V130" s="41">
        <v>61711927</v>
      </c>
      <c r="W130" s="63">
        <v>58072576</v>
      </c>
      <c r="X130" s="63">
        <v>59732469</v>
      </c>
      <c r="Y130" s="63">
        <v>61521049</v>
      </c>
      <c r="Z130" s="63">
        <v>47897910</v>
      </c>
      <c r="AA130" s="63">
        <v>58212148</v>
      </c>
      <c r="AB130" s="63">
        <v>64851137</v>
      </c>
      <c r="AC130" s="63">
        <v>68007970</v>
      </c>
      <c r="AD130" s="63">
        <v>71988785</v>
      </c>
      <c r="AE130" s="63">
        <v>75180433</v>
      </c>
      <c r="AF130" s="63">
        <v>83550947</v>
      </c>
      <c r="AG130" s="63">
        <v>78282797</v>
      </c>
      <c r="AH130" s="63">
        <v>85753575</v>
      </c>
      <c r="AI130" s="13">
        <v>4.7665010984203615E-2</v>
      </c>
      <c r="AJ130" s="13">
        <v>9.5433202265371275E-2</v>
      </c>
    </row>
    <row r="131" spans="1:36" ht="10.5" customHeight="1" x14ac:dyDescent="0.2">
      <c r="A131" s="11"/>
      <c r="B131" s="14"/>
      <c r="C131" s="11"/>
      <c r="D131" s="15" t="s">
        <v>45</v>
      </c>
      <c r="E131" s="11"/>
      <c r="F131" s="2"/>
      <c r="G131" s="12">
        <v>2405575</v>
      </c>
      <c r="H131" s="12">
        <v>3840931</v>
      </c>
      <c r="I131" s="12">
        <v>3869659</v>
      </c>
      <c r="J131" s="12">
        <v>4271146</v>
      </c>
      <c r="K131" s="12">
        <v>4673841</v>
      </c>
      <c r="L131" s="12">
        <v>4996508</v>
      </c>
      <c r="M131" s="12">
        <v>7708086</v>
      </c>
      <c r="N131" s="12">
        <v>7856855</v>
      </c>
      <c r="O131" s="12">
        <v>6046696</v>
      </c>
      <c r="P131" s="12">
        <v>6099258</v>
      </c>
      <c r="Q131" s="12">
        <v>9298364</v>
      </c>
      <c r="R131" s="63">
        <v>9712258</v>
      </c>
      <c r="S131" s="63">
        <v>8480745</v>
      </c>
      <c r="T131" s="63">
        <v>8629549</v>
      </c>
      <c r="U131" s="41">
        <v>9168067</v>
      </c>
      <c r="V131" s="41">
        <v>9809724</v>
      </c>
      <c r="W131" s="63">
        <v>5637641</v>
      </c>
      <c r="X131" s="63">
        <v>6220269</v>
      </c>
      <c r="Y131" s="63">
        <v>6078720</v>
      </c>
      <c r="Z131" s="63">
        <v>6851243</v>
      </c>
      <c r="AA131" s="63">
        <v>7860995</v>
      </c>
      <c r="AB131" s="63">
        <v>9692341</v>
      </c>
      <c r="AC131" s="63">
        <v>11635170</v>
      </c>
      <c r="AD131" s="63">
        <v>13121874</v>
      </c>
      <c r="AE131" s="63">
        <v>15021035</v>
      </c>
      <c r="AF131" s="63">
        <v>13290316</v>
      </c>
      <c r="AG131" s="63">
        <v>13945040</v>
      </c>
      <c r="AH131" s="63">
        <v>13565484</v>
      </c>
      <c r="AI131" s="13">
        <v>5.763164013718014E-2</v>
      </c>
      <c r="AJ131" s="13">
        <v>-2.7217992920780434E-2</v>
      </c>
    </row>
    <row r="132" spans="1:36" ht="10.5" customHeight="1" x14ac:dyDescent="0.2">
      <c r="A132" s="11"/>
      <c r="B132" s="14"/>
      <c r="C132" s="11"/>
      <c r="D132" s="15" t="s">
        <v>46</v>
      </c>
      <c r="E132" s="11"/>
      <c r="F132" s="2"/>
      <c r="G132" s="12">
        <v>10991456</v>
      </c>
      <c r="H132" s="12">
        <v>15783723</v>
      </c>
      <c r="I132" s="12">
        <v>13863627</v>
      </c>
      <c r="J132" s="12">
        <v>16871693</v>
      </c>
      <c r="K132" s="12">
        <v>17458484</v>
      </c>
      <c r="L132" s="12">
        <v>25198245</v>
      </c>
      <c r="M132" s="12">
        <v>24522602</v>
      </c>
      <c r="N132" s="12">
        <v>26879533</v>
      </c>
      <c r="O132" s="12">
        <v>32555697</v>
      </c>
      <c r="P132" s="12">
        <v>32545646</v>
      </c>
      <c r="Q132" s="12">
        <v>32594553</v>
      </c>
      <c r="R132" s="63">
        <v>35286937</v>
      </c>
      <c r="S132" s="63">
        <v>36927317</v>
      </c>
      <c r="T132" s="63">
        <v>42760987</v>
      </c>
      <c r="U132" s="41">
        <v>41986332</v>
      </c>
      <c r="V132" s="41">
        <v>43217195</v>
      </c>
      <c r="W132" s="63">
        <v>45383507</v>
      </c>
      <c r="X132" s="63">
        <v>46751636</v>
      </c>
      <c r="Y132" s="63">
        <v>49681325</v>
      </c>
      <c r="Z132" s="63">
        <v>33556411</v>
      </c>
      <c r="AA132" s="63">
        <v>45802754</v>
      </c>
      <c r="AB132" s="63">
        <v>49549359</v>
      </c>
      <c r="AC132" s="63">
        <v>50577233</v>
      </c>
      <c r="AD132" s="63">
        <v>52874676</v>
      </c>
      <c r="AE132" s="63">
        <v>49443470</v>
      </c>
      <c r="AF132" s="63">
        <v>51104684</v>
      </c>
      <c r="AG132" s="63">
        <v>35924414</v>
      </c>
      <c r="AH132" s="63">
        <v>43031305</v>
      </c>
      <c r="AI132" s="13">
        <v>-2.3232773219878156E-2</v>
      </c>
      <c r="AJ132" s="13">
        <v>0.19782900286139671</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0</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2409480</v>
      </c>
      <c r="H134" s="12">
        <v>1959761</v>
      </c>
      <c r="I134" s="12">
        <v>2869169</v>
      </c>
      <c r="J134" s="12">
        <v>3643907</v>
      </c>
      <c r="K134" s="12">
        <v>3720856</v>
      </c>
      <c r="L134" s="12">
        <v>7984786</v>
      </c>
      <c r="M134" s="12">
        <v>5220624</v>
      </c>
      <c r="N134" s="12">
        <v>5432216</v>
      </c>
      <c r="O134" s="12">
        <v>10266211</v>
      </c>
      <c r="P134" s="12">
        <v>7806334</v>
      </c>
      <c r="Q134" s="12">
        <v>6224346</v>
      </c>
      <c r="R134" s="63">
        <v>3821873</v>
      </c>
      <c r="S134" s="63">
        <v>4302440</v>
      </c>
      <c r="T134" s="63">
        <v>8971195</v>
      </c>
      <c r="U134" s="41">
        <v>8188568</v>
      </c>
      <c r="V134" s="41">
        <v>8685008</v>
      </c>
      <c r="W134" s="63">
        <v>7051428</v>
      </c>
      <c r="X134" s="63">
        <v>6760564</v>
      </c>
      <c r="Y134" s="63">
        <v>5761004</v>
      </c>
      <c r="Z134" s="63">
        <v>7490256</v>
      </c>
      <c r="AA134" s="63">
        <v>4548399</v>
      </c>
      <c r="AB134" s="63">
        <v>5609437</v>
      </c>
      <c r="AC134" s="63">
        <v>5795567</v>
      </c>
      <c r="AD134" s="63">
        <v>5992235</v>
      </c>
      <c r="AE134" s="63">
        <v>10715928</v>
      </c>
      <c r="AF134" s="63">
        <v>19155947</v>
      </c>
      <c r="AG134" s="63">
        <v>28413343</v>
      </c>
      <c r="AH134" s="63">
        <v>29156786</v>
      </c>
      <c r="AI134" s="13">
        <v>0.31614396208164108</v>
      </c>
      <c r="AJ134" s="13">
        <v>2.6165277348744215E-2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17246402</v>
      </c>
      <c r="H136" s="12">
        <v>17816609</v>
      </c>
      <c r="I136" s="12">
        <v>22232654</v>
      </c>
      <c r="J136" s="12">
        <v>21664608</v>
      </c>
      <c r="K136" s="12">
        <f>SUM(K137:K145)</f>
        <v>21636232</v>
      </c>
      <c r="L136" s="12">
        <f>SUM(L137:L145)</f>
        <v>23626819</v>
      </c>
      <c r="M136" s="12">
        <f>SUM(M137:M145)</f>
        <v>23749053</v>
      </c>
      <c r="N136" s="12">
        <f>SUM(N137:N145)</f>
        <v>22216282</v>
      </c>
      <c r="O136" s="12">
        <v>26299884</v>
      </c>
      <c r="P136" s="12">
        <v>24048769</v>
      </c>
      <c r="Q136" s="12">
        <v>23729765</v>
      </c>
      <c r="R136" s="63">
        <v>22795898</v>
      </c>
      <c r="S136" s="63">
        <v>25469881</v>
      </c>
      <c r="T136" s="63">
        <v>26158277</v>
      </c>
      <c r="U136" s="41">
        <v>29514990</v>
      </c>
      <c r="V136" s="41">
        <v>30138215</v>
      </c>
      <c r="W136" s="63">
        <v>33536945</v>
      </c>
      <c r="X136" s="63">
        <v>27905109</v>
      </c>
      <c r="Y136" s="63">
        <v>27368545</v>
      </c>
      <c r="Z136" s="63">
        <v>22252415</v>
      </c>
      <c r="AA136" s="63">
        <v>27553078.990000002</v>
      </c>
      <c r="AB136" s="63">
        <v>30402590.289999999</v>
      </c>
      <c r="AC136" s="63">
        <v>30733573.09</v>
      </c>
      <c r="AD136" s="63">
        <v>30892471</v>
      </c>
      <c r="AE136" s="63">
        <v>33055718</v>
      </c>
      <c r="AF136" s="63">
        <v>40686609</v>
      </c>
      <c r="AG136" s="63">
        <v>40516659</v>
      </c>
      <c r="AH136" s="63">
        <v>41510383</v>
      </c>
      <c r="AI136" s="13">
        <v>5.3273179788315916E-2</v>
      </c>
      <c r="AJ136" s="13">
        <v>2.4526306574290838E-2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3332740</v>
      </c>
      <c r="H138" s="12">
        <v>3649341</v>
      </c>
      <c r="I138" s="12">
        <v>3836369</v>
      </c>
      <c r="J138" s="12">
        <v>4011983</v>
      </c>
      <c r="K138" s="12">
        <v>4013964</v>
      </c>
      <c r="L138" s="12">
        <v>4092306</v>
      </c>
      <c r="M138" s="12">
        <v>1135959</v>
      </c>
      <c r="N138" s="12">
        <v>1153219</v>
      </c>
      <c r="O138" s="12">
        <v>2500696</v>
      </c>
      <c r="P138" s="12">
        <v>2547716</v>
      </c>
      <c r="Q138" s="12">
        <v>2689491</v>
      </c>
      <c r="R138" s="63">
        <v>2714922</v>
      </c>
      <c r="S138" s="63">
        <v>2547716</v>
      </c>
      <c r="T138" s="63">
        <v>2364162</v>
      </c>
      <c r="U138" s="41">
        <v>2567346</v>
      </c>
      <c r="V138" s="41">
        <v>1448926</v>
      </c>
      <c r="W138" s="64">
        <v>2662997</v>
      </c>
      <c r="X138" s="64">
        <v>2771247</v>
      </c>
      <c r="Y138" s="63">
        <v>2889412</v>
      </c>
      <c r="Z138" s="63">
        <v>2944847</v>
      </c>
      <c r="AA138" s="63">
        <v>3046050.99</v>
      </c>
      <c r="AB138" s="63">
        <v>3046051</v>
      </c>
      <c r="AC138" s="63">
        <v>3197192</v>
      </c>
      <c r="AD138" s="63">
        <v>3317346</v>
      </c>
      <c r="AE138" s="63">
        <v>3357798</v>
      </c>
      <c r="AF138" s="63">
        <v>3434310</v>
      </c>
      <c r="AG138" s="63">
        <v>3525760</v>
      </c>
      <c r="AH138" s="63">
        <v>3649530</v>
      </c>
      <c r="AI138" s="13">
        <v>3.058376012301145E-2</v>
      </c>
      <c r="AJ138" s="13">
        <v>3.5104488110364859E-2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11779051</v>
      </c>
      <c r="H141" s="12">
        <v>12632372</v>
      </c>
      <c r="I141" s="12">
        <v>14001707</v>
      </c>
      <c r="J141" s="12">
        <v>15299507</v>
      </c>
      <c r="K141" s="12">
        <v>15914994</v>
      </c>
      <c r="L141" s="12">
        <v>16424681</v>
      </c>
      <c r="M141" s="12">
        <v>18101121</v>
      </c>
      <c r="N141" s="12">
        <v>18446812</v>
      </c>
      <c r="O141" s="12">
        <v>20052129</v>
      </c>
      <c r="P141" s="12">
        <v>19760074</v>
      </c>
      <c r="Q141" s="12">
        <v>19693418</v>
      </c>
      <c r="R141" s="63">
        <v>18291746</v>
      </c>
      <c r="S141" s="63">
        <v>19930501</v>
      </c>
      <c r="T141" s="63">
        <v>20456586</v>
      </c>
      <c r="U141" s="41">
        <v>21894721</v>
      </c>
      <c r="V141" s="41">
        <v>24263511</v>
      </c>
      <c r="W141" s="63">
        <v>22931917</v>
      </c>
      <c r="X141" s="63">
        <v>19282682</v>
      </c>
      <c r="Y141" s="63">
        <v>16179518</v>
      </c>
      <c r="Z141" s="63">
        <v>14985374</v>
      </c>
      <c r="AA141" s="63">
        <v>17634474</v>
      </c>
      <c r="AB141" s="63">
        <v>18513258.469999999</v>
      </c>
      <c r="AC141" s="63">
        <v>18928364.620000001</v>
      </c>
      <c r="AD141" s="63">
        <v>20057616</v>
      </c>
      <c r="AE141" s="63">
        <v>19911076</v>
      </c>
      <c r="AF141" s="63">
        <v>22447506</v>
      </c>
      <c r="AG141" s="63">
        <v>24927540</v>
      </c>
      <c r="AH141" s="63">
        <v>24231555</v>
      </c>
      <c r="AI141" s="13">
        <v>4.5882918377116777E-2</v>
      </c>
      <c r="AJ141" s="13">
        <v>-2.7920324267857958E-2</v>
      </c>
    </row>
    <row r="142" spans="1:36" ht="10.5" customHeight="1" x14ac:dyDescent="0.2">
      <c r="A142" s="11"/>
      <c r="B142" s="14"/>
      <c r="C142" s="11" t="s">
        <v>55</v>
      </c>
      <c r="E142" s="11"/>
      <c r="F142" s="2"/>
      <c r="G142" s="12">
        <v>0</v>
      </c>
      <c r="H142" s="12">
        <v>0</v>
      </c>
      <c r="I142" s="12">
        <v>0</v>
      </c>
      <c r="J142" s="12">
        <v>0</v>
      </c>
      <c r="K142" s="12">
        <v>0</v>
      </c>
      <c r="L142" s="12">
        <v>249364</v>
      </c>
      <c r="M142" s="12">
        <v>542248</v>
      </c>
      <c r="N142" s="12">
        <v>761680</v>
      </c>
      <c r="O142" s="12">
        <v>1148999</v>
      </c>
      <c r="P142" s="12">
        <v>707833</v>
      </c>
      <c r="Q142" s="12">
        <v>641597</v>
      </c>
      <c r="R142" s="63">
        <v>0</v>
      </c>
      <c r="S142" s="63">
        <v>707833</v>
      </c>
      <c r="T142" s="63">
        <v>591119</v>
      </c>
      <c r="U142" s="41">
        <v>944240</v>
      </c>
      <c r="V142" s="41">
        <v>921961</v>
      </c>
      <c r="W142" s="64">
        <v>881408</v>
      </c>
      <c r="X142" s="64">
        <v>919119</v>
      </c>
      <c r="Y142" s="63">
        <v>0</v>
      </c>
      <c r="Z142" s="63">
        <v>0</v>
      </c>
      <c r="AA142" s="63">
        <v>0</v>
      </c>
      <c r="AB142" s="63">
        <v>1131414.82</v>
      </c>
      <c r="AC142" s="63">
        <v>1216000.47</v>
      </c>
      <c r="AD142" s="63">
        <v>1065966</v>
      </c>
      <c r="AE142" s="63">
        <v>1259893</v>
      </c>
      <c r="AF142" s="63">
        <v>1173899</v>
      </c>
      <c r="AG142" s="63">
        <v>936253</v>
      </c>
      <c r="AH142" s="63">
        <v>920066</v>
      </c>
      <c r="AI142" s="13">
        <v>-3.387603918086346E-2</v>
      </c>
      <c r="AJ142" s="13">
        <v>-1.7289130181692342E-2</v>
      </c>
    </row>
    <row r="143" spans="1:36" ht="10.5" customHeight="1" x14ac:dyDescent="0.2">
      <c r="A143" s="11"/>
      <c r="B143" s="11"/>
      <c r="C143" s="11" t="s">
        <v>56</v>
      </c>
      <c r="D143" s="11"/>
      <c r="E143" s="11"/>
      <c r="F143" s="2"/>
      <c r="G143" s="12">
        <v>2134611</v>
      </c>
      <c r="H143" s="12">
        <v>1534896</v>
      </c>
      <c r="I143" s="12">
        <v>4394578</v>
      </c>
      <c r="J143" s="12">
        <v>2353118</v>
      </c>
      <c r="K143" s="12">
        <v>1707274</v>
      </c>
      <c r="L143" s="12">
        <v>2860468</v>
      </c>
      <c r="M143" s="12">
        <v>3969725</v>
      </c>
      <c r="N143" s="12">
        <v>1854571</v>
      </c>
      <c r="O143" s="12">
        <v>2598060</v>
      </c>
      <c r="P143" s="12">
        <v>1033146</v>
      </c>
      <c r="Q143" s="12">
        <v>705259</v>
      </c>
      <c r="R143" s="63">
        <v>1789230</v>
      </c>
      <c r="S143" s="63">
        <v>2283831</v>
      </c>
      <c r="T143" s="63">
        <v>2746410</v>
      </c>
      <c r="U143" s="41">
        <v>4108683</v>
      </c>
      <c r="V143" s="41">
        <v>3503817</v>
      </c>
      <c r="W143" s="63">
        <v>7060623</v>
      </c>
      <c r="X143" s="63">
        <v>4932061</v>
      </c>
      <c r="Y143" s="63">
        <v>8299615</v>
      </c>
      <c r="Z143" s="63">
        <v>4322194</v>
      </c>
      <c r="AA143" s="63">
        <v>6872554</v>
      </c>
      <c r="AB143" s="63">
        <v>7711866</v>
      </c>
      <c r="AC143" s="63">
        <v>7392016</v>
      </c>
      <c r="AD143" s="63">
        <v>6451543</v>
      </c>
      <c r="AE143" s="63">
        <v>8526951</v>
      </c>
      <c r="AF143" s="63">
        <v>13630894</v>
      </c>
      <c r="AG143" s="63">
        <v>11127106</v>
      </c>
      <c r="AH143" s="63">
        <v>12709232</v>
      </c>
      <c r="AI143" s="13">
        <v>8.682588162682281E-2</v>
      </c>
      <c r="AJ143" s="13">
        <v>0.14218665662032878</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4604135</v>
      </c>
      <c r="H147" s="12">
        <v>4606044</v>
      </c>
      <c r="I147" s="12">
        <v>5687950</v>
      </c>
      <c r="J147" s="12">
        <v>5546074</v>
      </c>
      <c r="K147" s="12">
        <v>4947367</v>
      </c>
      <c r="L147" s="12">
        <v>4296895</v>
      </c>
      <c r="M147" s="12">
        <v>6719184</v>
      </c>
      <c r="N147" s="12">
        <v>7202900</v>
      </c>
      <c r="O147" s="12">
        <v>9277612</v>
      </c>
      <c r="P147" s="12">
        <v>4301120</v>
      </c>
      <c r="Q147" s="12">
        <v>3105876</v>
      </c>
      <c r="R147" s="63">
        <v>5486755</v>
      </c>
      <c r="S147" s="63">
        <v>7310452</v>
      </c>
      <c r="T147" s="63">
        <v>5987973</v>
      </c>
      <c r="U147" s="41">
        <v>5988493</v>
      </c>
      <c r="V147" s="41">
        <v>6852386</v>
      </c>
      <c r="W147" s="63">
        <v>8357087</v>
      </c>
      <c r="X147" s="63">
        <v>12330542</v>
      </c>
      <c r="Y147" s="63">
        <v>5215390</v>
      </c>
      <c r="Z147" s="63">
        <v>7526014</v>
      </c>
      <c r="AA147" s="63">
        <v>6442578</v>
      </c>
      <c r="AB147" s="63">
        <v>5086681</v>
      </c>
      <c r="AC147" s="63">
        <v>7158988</v>
      </c>
      <c r="AD147" s="63">
        <v>5951959</v>
      </c>
      <c r="AE147" s="63">
        <v>5628259</v>
      </c>
      <c r="AF147" s="63">
        <v>4881065</v>
      </c>
      <c r="AG147" s="63">
        <v>6707624</v>
      </c>
      <c r="AH147" s="63">
        <v>15588509</v>
      </c>
      <c r="AI147" s="13">
        <v>0.20520709375049395</v>
      </c>
      <c r="AJ147" s="13">
        <v>1.3239986320044177</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0</v>
      </c>
      <c r="I149" s="12">
        <v>0</v>
      </c>
      <c r="J149" s="12">
        <v>0</v>
      </c>
      <c r="K149" s="12">
        <v>0</v>
      </c>
      <c r="L149" s="12">
        <v>0</v>
      </c>
      <c r="M149" s="12">
        <v>1397237</v>
      </c>
      <c r="N149" s="12">
        <v>3015877</v>
      </c>
      <c r="O149" s="12">
        <v>3430697</v>
      </c>
      <c r="P149" s="12">
        <v>5234177</v>
      </c>
      <c r="Q149" s="12">
        <v>5668600</v>
      </c>
      <c r="R149" s="63">
        <v>5787697</v>
      </c>
      <c r="S149" s="63">
        <v>5391612</v>
      </c>
      <c r="T149" s="63">
        <v>8095131</v>
      </c>
      <c r="U149" s="41">
        <v>8023725</v>
      </c>
      <c r="V149" s="41">
        <v>6604062</v>
      </c>
      <c r="W149" s="63">
        <v>10106514</v>
      </c>
      <c r="X149" s="63">
        <v>9032468</v>
      </c>
      <c r="Y149" s="63">
        <v>8990730</v>
      </c>
      <c r="Z149" s="63">
        <v>8617730</v>
      </c>
      <c r="AA149" s="63">
        <v>8833665</v>
      </c>
      <c r="AB149" s="63">
        <v>8244990</v>
      </c>
      <c r="AC149" s="63">
        <v>9031133</v>
      </c>
      <c r="AD149" s="63">
        <v>9544110</v>
      </c>
      <c r="AE149" s="63">
        <v>11321281</v>
      </c>
      <c r="AF149" s="63">
        <v>9921617</v>
      </c>
      <c r="AG149" s="63">
        <v>10535149</v>
      </c>
      <c r="AH149" s="63">
        <v>7851588</v>
      </c>
      <c r="AI149" s="13">
        <v>-8.1152155373708235E-3</v>
      </c>
      <c r="AJ149" s="13">
        <v>-0.25472454162727076</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64901523</v>
      </c>
      <c r="H152" s="5">
        <v>71961939</v>
      </c>
      <c r="I152" s="5">
        <v>81630168</v>
      </c>
      <c r="J152" s="5">
        <v>72640365</v>
      </c>
      <c r="K152" s="5">
        <v>74064897</v>
      </c>
      <c r="L152" s="5">
        <v>87122967</v>
      </c>
      <c r="M152" s="5">
        <v>120108010</v>
      </c>
      <c r="N152" s="5">
        <v>120473395</v>
      </c>
      <c r="O152" s="5">
        <v>159213725</v>
      </c>
      <c r="P152" s="5">
        <v>143936460</v>
      </c>
      <c r="Q152" s="5">
        <v>153282427</v>
      </c>
      <c r="R152" s="62">
        <v>153115811</v>
      </c>
      <c r="S152" s="62">
        <v>164861869</v>
      </c>
      <c r="T152" s="62">
        <v>174366923</v>
      </c>
      <c r="U152" s="39">
        <v>191597754</v>
      </c>
      <c r="V152" s="39">
        <v>176096874</v>
      </c>
      <c r="W152" s="62">
        <v>188595981</v>
      </c>
      <c r="X152" s="62">
        <v>190810653</v>
      </c>
      <c r="Y152" s="62">
        <v>198586822</v>
      </c>
      <c r="Z152" s="62">
        <v>206760347</v>
      </c>
      <c r="AA152" s="62">
        <v>186994907</v>
      </c>
      <c r="AB152" s="62">
        <v>221797826</v>
      </c>
      <c r="AC152" s="62">
        <v>220230869</v>
      </c>
      <c r="AD152" s="62">
        <v>243466326</v>
      </c>
      <c r="AE152" s="62">
        <v>251666771</v>
      </c>
      <c r="AF152" s="62">
        <v>274752044</v>
      </c>
      <c r="AG152" s="62">
        <v>267221786</v>
      </c>
      <c r="AH152" s="62">
        <v>347302450</v>
      </c>
      <c r="AI152" s="10">
        <v>7.760209489517722E-2</v>
      </c>
      <c r="AJ152" s="10">
        <v>0.29967864970410757</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28031170</v>
      </c>
      <c r="H154" s="12">
        <v>26931914</v>
      </c>
      <c r="I154" s="12">
        <v>26570209</v>
      </c>
      <c r="J154" s="12">
        <v>24492356</v>
      </c>
      <c r="K154" s="12">
        <v>28201010</v>
      </c>
      <c r="L154" s="12">
        <v>27870642</v>
      </c>
      <c r="M154" s="12">
        <v>42008120</v>
      </c>
      <c r="N154" s="12">
        <v>42871236</v>
      </c>
      <c r="O154" s="12">
        <v>49645719</v>
      </c>
      <c r="P154" s="12">
        <v>43306614</v>
      </c>
      <c r="Q154" s="12">
        <v>49608069</v>
      </c>
      <c r="R154" s="63">
        <v>45473441</v>
      </c>
      <c r="S154" s="63">
        <v>45539846</v>
      </c>
      <c r="T154" s="63">
        <v>49384936</v>
      </c>
      <c r="U154" s="41">
        <v>48840511</v>
      </c>
      <c r="V154" s="41">
        <v>58594594</v>
      </c>
      <c r="W154" s="63">
        <v>63036896</v>
      </c>
      <c r="X154" s="63">
        <v>64523766</v>
      </c>
      <c r="Y154" s="63">
        <v>60489951</v>
      </c>
      <c r="Z154" s="63">
        <v>60534883</v>
      </c>
      <c r="AA154" s="63">
        <v>60697355</v>
      </c>
      <c r="AB154" s="63">
        <v>58350514</v>
      </c>
      <c r="AC154" s="63">
        <v>55717788</v>
      </c>
      <c r="AD154" s="63">
        <v>58866588</v>
      </c>
      <c r="AE154" s="63">
        <v>68768889</v>
      </c>
      <c r="AF154" s="63">
        <v>69674432</v>
      </c>
      <c r="AG154" s="63">
        <v>79679264</v>
      </c>
      <c r="AH154" s="63">
        <v>88758563</v>
      </c>
      <c r="AI154" s="13">
        <v>7.2410183616791635E-2</v>
      </c>
      <c r="AJ154" s="13">
        <v>0.11394807813485827</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18390710</v>
      </c>
      <c r="H156" s="12">
        <v>20744691</v>
      </c>
      <c r="I156" s="12">
        <v>24565625</v>
      </c>
      <c r="J156" s="12">
        <v>23526538</v>
      </c>
      <c r="K156" s="12">
        <v>26023806</v>
      </c>
      <c r="L156" s="12">
        <v>29978400</v>
      </c>
      <c r="M156" s="12">
        <v>33431579</v>
      </c>
      <c r="N156" s="12">
        <v>37497383</v>
      </c>
      <c r="O156" s="12">
        <v>39846923</v>
      </c>
      <c r="P156" s="12">
        <v>47461663</v>
      </c>
      <c r="Q156" s="12">
        <v>43887276</v>
      </c>
      <c r="R156" s="63">
        <v>50640143</v>
      </c>
      <c r="S156" s="63">
        <v>58779400</v>
      </c>
      <c r="T156" s="63">
        <v>56798361</v>
      </c>
      <c r="U156" s="41">
        <v>60022280</v>
      </c>
      <c r="V156" s="41">
        <v>59113195</v>
      </c>
      <c r="W156" s="63">
        <v>61762970</v>
      </c>
      <c r="X156" s="63">
        <v>62443486</v>
      </c>
      <c r="Y156" s="63">
        <v>61774339</v>
      </c>
      <c r="Z156" s="63">
        <v>69302136</v>
      </c>
      <c r="AA156" s="63">
        <v>67898982</v>
      </c>
      <c r="AB156" s="63">
        <v>71230070</v>
      </c>
      <c r="AC156" s="63">
        <v>75185481</v>
      </c>
      <c r="AD156" s="63">
        <v>82024148</v>
      </c>
      <c r="AE156" s="63">
        <v>75571966</v>
      </c>
      <c r="AF156" s="63">
        <v>92878670</v>
      </c>
      <c r="AG156" s="63">
        <v>99877564</v>
      </c>
      <c r="AH156" s="63">
        <v>117662707</v>
      </c>
      <c r="AI156" s="13">
        <v>8.7249568804971034E-2</v>
      </c>
      <c r="AJ156" s="13">
        <v>0.17806945111316491</v>
      </c>
    </row>
    <row r="157" spans="1:36" ht="10.5" customHeight="1" x14ac:dyDescent="0.2">
      <c r="A157" s="11"/>
      <c r="B157" s="19" t="s">
        <v>67</v>
      </c>
      <c r="C157" s="14"/>
      <c r="D157" s="19"/>
      <c r="E157" s="19"/>
      <c r="F157" s="2"/>
      <c r="G157" s="12">
        <v>0</v>
      </c>
      <c r="H157" s="12">
        <v>662790</v>
      </c>
      <c r="I157" s="12">
        <v>120875</v>
      </c>
      <c r="J157" s="12">
        <v>144385</v>
      </c>
      <c r="K157" s="12">
        <v>38668</v>
      </c>
      <c r="L157" s="12">
        <v>10147537</v>
      </c>
      <c r="M157" s="12">
        <v>10608292</v>
      </c>
      <c r="N157" s="12">
        <v>10002063</v>
      </c>
      <c r="O157" s="12">
        <v>10322175</v>
      </c>
      <c r="P157" s="12">
        <v>10616879</v>
      </c>
      <c r="Q157" s="12">
        <v>24049481</v>
      </c>
      <c r="R157" s="63">
        <v>18938259</v>
      </c>
      <c r="S157" s="63">
        <v>18602647</v>
      </c>
      <c r="T157" s="63">
        <v>21530875</v>
      </c>
      <c r="U157" s="41">
        <v>31261301</v>
      </c>
      <c r="V157" s="41">
        <v>14665553</v>
      </c>
      <c r="W157" s="63">
        <v>14535724</v>
      </c>
      <c r="X157" s="63">
        <v>13625390</v>
      </c>
      <c r="Y157" s="63">
        <v>13959631</v>
      </c>
      <c r="Z157" s="63">
        <v>11021311</v>
      </c>
      <c r="AA157" s="63">
        <v>7701722</v>
      </c>
      <c r="AB157" s="63">
        <v>6367945</v>
      </c>
      <c r="AC157" s="63">
        <v>10580687</v>
      </c>
      <c r="AD157" s="63">
        <v>9710798</v>
      </c>
      <c r="AE157" s="63">
        <v>9921251</v>
      </c>
      <c r="AF157" s="63">
        <v>8469503</v>
      </c>
      <c r="AG157" s="63">
        <v>10161905</v>
      </c>
      <c r="AH157" s="63">
        <v>12457206</v>
      </c>
      <c r="AI157" s="13">
        <v>0.1183306397470163</v>
      </c>
      <c r="AJ157" s="13">
        <v>0.22587310154936502</v>
      </c>
    </row>
    <row r="158" spans="1:36" ht="10.5" customHeight="1" x14ac:dyDescent="0.2">
      <c r="A158" s="11"/>
      <c r="B158" s="19" t="s">
        <v>69</v>
      </c>
      <c r="C158" s="14"/>
      <c r="D158" s="19"/>
      <c r="E158" s="19"/>
      <c r="F158" s="2"/>
      <c r="G158" s="12">
        <v>9573102</v>
      </c>
      <c r="H158" s="12">
        <v>8430473</v>
      </c>
      <c r="I158" s="12">
        <v>9495398</v>
      </c>
      <c r="J158" s="12">
        <v>9552019</v>
      </c>
      <c r="K158" s="12">
        <v>9107288</v>
      </c>
      <c r="L158" s="12">
        <v>12418443</v>
      </c>
      <c r="M158" s="12">
        <v>11731517</v>
      </c>
      <c r="N158" s="12">
        <v>14447519</v>
      </c>
      <c r="O158" s="12">
        <v>14268733</v>
      </c>
      <c r="P158" s="12">
        <v>15110557</v>
      </c>
      <c r="Q158" s="12">
        <v>15338813</v>
      </c>
      <c r="R158" s="63">
        <v>15872084</v>
      </c>
      <c r="S158" s="63">
        <v>16206695</v>
      </c>
      <c r="T158" s="63">
        <v>17045660</v>
      </c>
      <c r="U158" s="41">
        <v>18799738</v>
      </c>
      <c r="V158" s="41">
        <v>20127347</v>
      </c>
      <c r="W158" s="63">
        <v>20520019</v>
      </c>
      <c r="X158" s="63">
        <v>20253220</v>
      </c>
      <c r="Y158" s="63">
        <v>20396449</v>
      </c>
      <c r="Z158" s="63">
        <v>20504033</v>
      </c>
      <c r="AA158" s="63">
        <v>21565241</v>
      </c>
      <c r="AB158" s="63">
        <v>23948605</v>
      </c>
      <c r="AC158" s="63">
        <v>32192583</v>
      </c>
      <c r="AD158" s="63">
        <v>46373061</v>
      </c>
      <c r="AE158" s="63">
        <v>38771343</v>
      </c>
      <c r="AF158" s="63">
        <v>28269464</v>
      </c>
      <c r="AG158" s="63">
        <v>25768890</v>
      </c>
      <c r="AH158" s="63">
        <v>23311540</v>
      </c>
      <c r="AI158" s="13">
        <v>-4.4835120631501191E-3</v>
      </c>
      <c r="AJ158" s="13">
        <v>-9.5361111790224565E-2</v>
      </c>
    </row>
    <row r="159" spans="1:36" ht="10.5" customHeight="1" x14ac:dyDescent="0.2">
      <c r="A159" s="11"/>
      <c r="B159" s="19" t="s">
        <v>70</v>
      </c>
      <c r="C159" s="14"/>
      <c r="D159" s="19"/>
      <c r="E159" s="19"/>
      <c r="F159" s="2"/>
      <c r="G159" s="12">
        <v>4398559</v>
      </c>
      <c r="H159" s="12">
        <v>7565372</v>
      </c>
      <c r="I159" s="12">
        <v>14624627</v>
      </c>
      <c r="J159" s="12">
        <v>11278168</v>
      </c>
      <c r="K159" s="12">
        <v>7752285</v>
      </c>
      <c r="L159" s="12">
        <v>2238584</v>
      </c>
      <c r="M159" s="12">
        <v>14250492</v>
      </c>
      <c r="N159" s="12">
        <v>15655194</v>
      </c>
      <c r="O159" s="12">
        <v>17855360</v>
      </c>
      <c r="P159" s="12">
        <v>18976326</v>
      </c>
      <c r="Q159" s="12">
        <v>11971717</v>
      </c>
      <c r="R159" s="63">
        <v>13493847</v>
      </c>
      <c r="S159" s="63">
        <v>17330016</v>
      </c>
      <c r="T159" s="63">
        <v>21185282</v>
      </c>
      <c r="U159" s="41">
        <v>12539274</v>
      </c>
      <c r="V159" s="41">
        <v>14266333</v>
      </c>
      <c r="W159" s="63">
        <v>15283818</v>
      </c>
      <c r="X159" s="63">
        <v>19322972</v>
      </c>
      <c r="Y159" s="63">
        <v>15902338</v>
      </c>
      <c r="Z159" s="63">
        <v>16106458</v>
      </c>
      <c r="AA159" s="63">
        <v>18745741</v>
      </c>
      <c r="AB159" s="63">
        <v>23200875</v>
      </c>
      <c r="AC159" s="63">
        <v>21722714</v>
      </c>
      <c r="AD159" s="63">
        <v>24295940</v>
      </c>
      <c r="AE159" s="63">
        <v>28869663</v>
      </c>
      <c r="AF159" s="63">
        <v>22174705</v>
      </c>
      <c r="AG159" s="63">
        <v>19682185</v>
      </c>
      <c r="AH159" s="63">
        <v>40494304</v>
      </c>
      <c r="AI159" s="13">
        <v>9.7273596843687971E-2</v>
      </c>
      <c r="AJ159" s="13">
        <v>1.0574089716157022</v>
      </c>
    </row>
    <row r="160" spans="1:36" ht="10.5" customHeight="1" x14ac:dyDescent="0.2">
      <c r="A160" s="11"/>
      <c r="B160" s="19" t="s">
        <v>71</v>
      </c>
      <c r="C160" s="14"/>
      <c r="D160" s="19"/>
      <c r="E160" s="19"/>
      <c r="F160" s="2"/>
      <c r="G160" s="12">
        <v>0</v>
      </c>
      <c r="H160" s="12">
        <v>0</v>
      </c>
      <c r="I160" s="12">
        <v>0</v>
      </c>
      <c r="J160" s="12">
        <v>0</v>
      </c>
      <c r="K160" s="12">
        <v>0</v>
      </c>
      <c r="L160" s="12">
        <v>0</v>
      </c>
      <c r="M160" s="12">
        <v>0</v>
      </c>
      <c r="N160" s="12">
        <v>0</v>
      </c>
      <c r="O160" s="12">
        <v>12713440</v>
      </c>
      <c r="P160" s="12">
        <v>0</v>
      </c>
      <c r="Q160" s="12">
        <v>0</v>
      </c>
      <c r="R160" s="63">
        <v>0</v>
      </c>
      <c r="S160" s="63">
        <v>0</v>
      </c>
      <c r="T160" s="63">
        <v>0</v>
      </c>
      <c r="U160" s="41">
        <v>12069</v>
      </c>
      <c r="V160" s="41">
        <v>1494861</v>
      </c>
      <c r="W160" s="63">
        <v>4301335</v>
      </c>
      <c r="X160" s="63">
        <v>1647022</v>
      </c>
      <c r="Y160" s="63">
        <v>2239523</v>
      </c>
      <c r="Z160" s="63">
        <v>2560828</v>
      </c>
      <c r="AA160" s="63">
        <v>1818324</v>
      </c>
      <c r="AB160" s="63">
        <v>14652043</v>
      </c>
      <c r="AC160" s="63">
        <v>15815641</v>
      </c>
      <c r="AD160" s="63">
        <v>17176914</v>
      </c>
      <c r="AE160" s="63">
        <v>24860879</v>
      </c>
      <c r="AF160" s="63">
        <v>16780663</v>
      </c>
      <c r="AG160" s="63">
        <v>22023090</v>
      </c>
      <c r="AH160" s="63">
        <v>21218213</v>
      </c>
      <c r="AI160" s="13">
        <v>6.3657410183223462E-2</v>
      </c>
      <c r="AJ160" s="13">
        <v>-3.6546960485563107E-2</v>
      </c>
    </row>
    <row r="161" spans="1:36" ht="10.5" customHeight="1" x14ac:dyDescent="0.2">
      <c r="A161" s="11"/>
      <c r="B161" s="19" t="s">
        <v>72</v>
      </c>
      <c r="C161" s="14"/>
      <c r="D161" s="19"/>
      <c r="E161" s="19"/>
      <c r="F161" s="2"/>
      <c r="G161" s="12">
        <v>2613523</v>
      </c>
      <c r="H161" s="12">
        <v>2917074</v>
      </c>
      <c r="I161" s="12">
        <v>3501735</v>
      </c>
      <c r="J161" s="12">
        <v>0</v>
      </c>
      <c r="K161" s="12">
        <v>1042451</v>
      </c>
      <c r="L161" s="12">
        <v>4469361</v>
      </c>
      <c r="M161" s="12">
        <v>4601970</v>
      </c>
      <c r="N161" s="12">
        <v>0</v>
      </c>
      <c r="O161" s="12">
        <v>6209228</v>
      </c>
      <c r="P161" s="12">
        <v>7024830</v>
      </c>
      <c r="Q161" s="12">
        <v>7014787</v>
      </c>
      <c r="R161" s="63">
        <v>7116713</v>
      </c>
      <c r="S161" s="63">
        <v>6279959</v>
      </c>
      <c r="T161" s="63">
        <v>6517791</v>
      </c>
      <c r="U161" s="41">
        <v>6350844</v>
      </c>
      <c r="V161" s="41">
        <v>6058734</v>
      </c>
      <c r="W161" s="63">
        <v>7884611</v>
      </c>
      <c r="X161" s="63">
        <v>7482743</v>
      </c>
      <c r="Y161" s="63">
        <v>21713901</v>
      </c>
      <c r="Z161" s="63">
        <v>26288656</v>
      </c>
      <c r="AA161" s="63">
        <v>6125556</v>
      </c>
      <c r="AB161" s="63">
        <v>19435895</v>
      </c>
      <c r="AC161" s="63">
        <v>5695620</v>
      </c>
      <c r="AD161" s="63">
        <v>5018877</v>
      </c>
      <c r="AE161" s="63">
        <v>4548220</v>
      </c>
      <c r="AF161" s="63">
        <v>22095421</v>
      </c>
      <c r="AG161" s="63">
        <v>3796561</v>
      </c>
      <c r="AH161" s="63">
        <v>4394172</v>
      </c>
      <c r="AI161" s="13">
        <v>-0.21948949733128964</v>
      </c>
      <c r="AJ161" s="13">
        <v>0.15740850733071324</v>
      </c>
    </row>
    <row r="162" spans="1:36" ht="10.5" customHeight="1" x14ac:dyDescent="0.2">
      <c r="A162" s="11"/>
      <c r="B162" s="19" t="s">
        <v>73</v>
      </c>
      <c r="C162" s="14"/>
      <c r="D162" s="19"/>
      <c r="E162" s="19"/>
      <c r="F162" s="2"/>
      <c r="G162" s="12">
        <v>0</v>
      </c>
      <c r="H162" s="12">
        <v>0</v>
      </c>
      <c r="I162" s="12">
        <v>0</v>
      </c>
      <c r="J162" s="12">
        <v>354457</v>
      </c>
      <c r="K162" s="12">
        <v>0</v>
      </c>
      <c r="L162" s="12">
        <v>0</v>
      </c>
      <c r="M162" s="12">
        <v>0</v>
      </c>
      <c r="N162" s="12">
        <v>0</v>
      </c>
      <c r="O162" s="12">
        <v>5491905</v>
      </c>
      <c r="P162" s="12">
        <v>0</v>
      </c>
      <c r="Q162" s="12">
        <v>0</v>
      </c>
      <c r="R162" s="63">
        <v>0</v>
      </c>
      <c r="S162" s="63">
        <v>0</v>
      </c>
      <c r="T162" s="63">
        <v>0</v>
      </c>
      <c r="U162" s="41">
        <v>10760042</v>
      </c>
      <c r="V162" s="41">
        <v>0</v>
      </c>
      <c r="W162" s="63">
        <v>0</v>
      </c>
      <c r="X162" s="63">
        <v>0</v>
      </c>
      <c r="Y162" s="63">
        <v>0</v>
      </c>
      <c r="Z162" s="63">
        <v>442042</v>
      </c>
      <c r="AA162" s="63">
        <v>0</v>
      </c>
      <c r="AB162" s="63">
        <v>2963942</v>
      </c>
      <c r="AC162" s="63">
        <v>3192000</v>
      </c>
      <c r="AD162" s="63">
        <v>0</v>
      </c>
      <c r="AE162" s="63">
        <v>0</v>
      </c>
      <c r="AF162" s="63">
        <v>11033035</v>
      </c>
      <c r="AG162" s="63">
        <v>0</v>
      </c>
      <c r="AH162" s="63">
        <v>33100000</v>
      </c>
      <c r="AI162" s="13">
        <v>0.49506376366687022</v>
      </c>
      <c r="AJ162" s="13" t="s">
        <v>246</v>
      </c>
    </row>
    <row r="163" spans="1:36" ht="10.5" customHeight="1" x14ac:dyDescent="0.2">
      <c r="A163" s="11"/>
      <c r="B163" s="19" t="s">
        <v>39</v>
      </c>
      <c r="C163" s="14"/>
      <c r="D163" s="19"/>
      <c r="E163" s="19"/>
      <c r="F163" s="2"/>
      <c r="G163" s="12">
        <v>1894459</v>
      </c>
      <c r="H163" s="12">
        <v>4709625</v>
      </c>
      <c r="I163" s="12">
        <v>2751699</v>
      </c>
      <c r="J163" s="12">
        <v>3292442</v>
      </c>
      <c r="K163" s="12">
        <v>1899389</v>
      </c>
      <c r="L163" s="12">
        <v>0</v>
      </c>
      <c r="M163" s="12">
        <v>3476040</v>
      </c>
      <c r="N163" s="12">
        <v>0</v>
      </c>
      <c r="O163" s="12">
        <v>2860242</v>
      </c>
      <c r="P163" s="12">
        <v>1439591</v>
      </c>
      <c r="Q163" s="12">
        <v>1412284</v>
      </c>
      <c r="R163" s="63">
        <v>1581324</v>
      </c>
      <c r="S163" s="63">
        <v>2123306</v>
      </c>
      <c r="T163" s="63">
        <v>1904018</v>
      </c>
      <c r="U163" s="41">
        <v>3011695</v>
      </c>
      <c r="V163" s="41">
        <v>1776257</v>
      </c>
      <c r="W163" s="63">
        <v>1270608</v>
      </c>
      <c r="X163" s="63">
        <v>1512054</v>
      </c>
      <c r="Y163" s="63">
        <v>2110690</v>
      </c>
      <c r="Z163" s="63">
        <v>0</v>
      </c>
      <c r="AA163" s="63">
        <v>2441986</v>
      </c>
      <c r="AB163" s="63">
        <v>1647937</v>
      </c>
      <c r="AC163" s="63">
        <v>128355</v>
      </c>
      <c r="AD163" s="63">
        <v>0</v>
      </c>
      <c r="AE163" s="63">
        <v>354560</v>
      </c>
      <c r="AF163" s="63">
        <v>3376151</v>
      </c>
      <c r="AG163" s="63">
        <v>6232327</v>
      </c>
      <c r="AH163" s="63">
        <v>5905745</v>
      </c>
      <c r="AI163" s="13">
        <v>0.23705501533365547</v>
      </c>
      <c r="AJ163" s="13">
        <v>-5.2401294091276023E-2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251</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59806565</v>
      </c>
      <c r="H176" s="5">
        <v>56422858</v>
      </c>
      <c r="I176" s="5">
        <v>68749846</v>
      </c>
      <c r="J176" s="5">
        <v>76585960</v>
      </c>
      <c r="K176" s="5">
        <f>SUM(K178,K193,K204,K206)</f>
        <v>78445644</v>
      </c>
      <c r="L176" s="5">
        <f>SUM(L178,L193,L204,L206)</f>
        <v>85017965</v>
      </c>
      <c r="M176" s="5">
        <f>SUM(M178,M193,M204,M206)</f>
        <v>90975346</v>
      </c>
      <c r="N176" s="5">
        <f>SUM(N178,N193,N204,N206)</f>
        <v>97307350</v>
      </c>
      <c r="O176" s="5">
        <v>97587185.287853003</v>
      </c>
      <c r="P176" s="5">
        <v>115195936.48501012</v>
      </c>
      <c r="Q176" s="5">
        <v>121914512.84733146</v>
      </c>
      <c r="R176" s="39">
        <v>127724610</v>
      </c>
      <c r="S176" s="39">
        <v>139390215</v>
      </c>
      <c r="T176" s="39">
        <v>151200993.01000002</v>
      </c>
      <c r="U176" s="39">
        <v>158667402.19</v>
      </c>
      <c r="V176" s="39">
        <v>185799189.33000001</v>
      </c>
      <c r="W176" s="39">
        <v>167241501.22</v>
      </c>
      <c r="X176" s="39">
        <v>184088178.70999998</v>
      </c>
      <c r="Y176" s="39">
        <v>192984680</v>
      </c>
      <c r="Z176" s="39">
        <v>188650681</v>
      </c>
      <c r="AA176" s="39">
        <v>206566530</v>
      </c>
      <c r="AB176" s="39">
        <v>219228145</v>
      </c>
      <c r="AC176" s="39">
        <v>206763576</v>
      </c>
      <c r="AD176" s="39">
        <v>234657753</v>
      </c>
      <c r="AE176" s="39">
        <v>252238605</v>
      </c>
      <c r="AF176" s="39">
        <v>250812221</v>
      </c>
      <c r="AG176" s="39">
        <v>278159774</v>
      </c>
      <c r="AH176" s="39">
        <v>303049073</v>
      </c>
      <c r="AI176" s="10">
        <v>5.544621908894376E-2</v>
      </c>
      <c r="AJ176" s="10">
        <v>8.9478426884255377E-2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49030735</v>
      </c>
      <c r="H178" s="12">
        <v>48752828</v>
      </c>
      <c r="I178" s="12">
        <v>57386501</v>
      </c>
      <c r="J178" s="12">
        <v>66594820</v>
      </c>
      <c r="K178" s="12">
        <f>SUM(K179,K183:K187)</f>
        <v>69150160</v>
      </c>
      <c r="L178" s="12">
        <f>SUM(L179,L183:L187)</f>
        <v>73763527</v>
      </c>
      <c r="M178" s="12">
        <f>SUM(M179,M183:M187)</f>
        <v>76563364</v>
      </c>
      <c r="N178" s="12">
        <f>SUM(N179,N183:N187)</f>
        <v>82803253</v>
      </c>
      <c r="O178" s="12">
        <v>83679574.880198002</v>
      </c>
      <c r="P178" s="12">
        <v>98660687.052097335</v>
      </c>
      <c r="Q178" s="12">
        <v>102757282.89339128</v>
      </c>
      <c r="R178" s="41">
        <v>104758889</v>
      </c>
      <c r="S178" s="41">
        <v>118258332</v>
      </c>
      <c r="T178" s="41">
        <v>134430262.74000001</v>
      </c>
      <c r="U178" s="41">
        <v>144659725.19</v>
      </c>
      <c r="V178" s="41">
        <v>158320898.74000001</v>
      </c>
      <c r="W178" s="41">
        <v>152558828.92000002</v>
      </c>
      <c r="X178" s="41">
        <v>162808000.03999999</v>
      </c>
      <c r="Y178" s="41">
        <v>174979591</v>
      </c>
      <c r="Z178" s="41">
        <v>170941263</v>
      </c>
      <c r="AA178" s="41">
        <v>190839082</v>
      </c>
      <c r="AB178" s="41">
        <v>199587480</v>
      </c>
      <c r="AC178" s="41">
        <v>191213578</v>
      </c>
      <c r="AD178" s="41">
        <v>215606132</v>
      </c>
      <c r="AE178" s="41">
        <v>229535490</v>
      </c>
      <c r="AF178" s="41">
        <v>230714112</v>
      </c>
      <c r="AG178" s="41">
        <v>251256109</v>
      </c>
      <c r="AH178" s="41">
        <v>278280238</v>
      </c>
      <c r="AI178" s="13">
        <v>5.6959091107787518E-2</v>
      </c>
      <c r="AJ178" s="13">
        <v>0.10755610722284965</v>
      </c>
    </row>
    <row r="179" spans="1:36" ht="10.5" customHeight="1" x14ac:dyDescent="0.2">
      <c r="A179" s="11"/>
      <c r="B179" s="11"/>
      <c r="C179" s="11" t="s">
        <v>36</v>
      </c>
      <c r="D179" s="11"/>
      <c r="E179" s="11"/>
      <c r="F179" s="2"/>
      <c r="G179" s="12">
        <v>22705577</v>
      </c>
      <c r="H179" s="12">
        <v>22207633</v>
      </c>
      <c r="I179" s="12">
        <v>23767623</v>
      </c>
      <c r="J179" s="12">
        <v>27682802</v>
      </c>
      <c r="K179" s="12">
        <f>SUM(K180:K182)</f>
        <v>28212307</v>
      </c>
      <c r="L179" s="12">
        <f>SUM(L180:L182)</f>
        <v>31559305</v>
      </c>
      <c r="M179" s="12">
        <f>SUM(M180:M182)</f>
        <v>32238800</v>
      </c>
      <c r="N179" s="12">
        <f>SUM(N180:N182)</f>
        <v>33339727</v>
      </c>
      <c r="O179" s="12">
        <v>33220785.575088002</v>
      </c>
      <c r="P179" s="12">
        <v>37556129.5757927</v>
      </c>
      <c r="Q179" s="12">
        <v>38399758.884931676</v>
      </c>
      <c r="R179" s="41">
        <v>38392249</v>
      </c>
      <c r="S179" s="41">
        <v>41243911</v>
      </c>
      <c r="T179" s="41">
        <v>45649244.650000006</v>
      </c>
      <c r="U179" s="41">
        <v>48333515</v>
      </c>
      <c r="V179" s="41">
        <v>51565857.619999997</v>
      </c>
      <c r="W179" s="41">
        <v>53770743.170000002</v>
      </c>
      <c r="X179" s="41">
        <v>56834233.289999999</v>
      </c>
      <c r="Y179" s="41">
        <v>61043083</v>
      </c>
      <c r="Z179" s="41">
        <v>64131042</v>
      </c>
      <c r="AA179" s="41">
        <v>66174543</v>
      </c>
      <c r="AB179" s="41">
        <v>68616586</v>
      </c>
      <c r="AC179" s="41">
        <v>70889035</v>
      </c>
      <c r="AD179" s="41">
        <v>75497556</v>
      </c>
      <c r="AE179" s="41">
        <v>78218416</v>
      </c>
      <c r="AF179" s="41">
        <v>83834373</v>
      </c>
      <c r="AG179" s="41">
        <v>93101042</v>
      </c>
      <c r="AH179" s="41">
        <v>97117899</v>
      </c>
      <c r="AI179" s="13">
        <v>5.9607512523068173E-2</v>
      </c>
      <c r="AJ179" s="13">
        <v>4.3145134723626404E-2</v>
      </c>
    </row>
    <row r="180" spans="1:36" ht="10.5" customHeight="1" x14ac:dyDescent="0.2">
      <c r="A180" s="11"/>
      <c r="B180" s="11"/>
      <c r="C180" s="11"/>
      <c r="D180" s="11" t="s">
        <v>37</v>
      </c>
      <c r="E180" s="11"/>
      <c r="F180" s="2"/>
      <c r="G180" s="12">
        <v>21798880</v>
      </c>
      <c r="H180" s="12">
        <v>21166070</v>
      </c>
      <c r="I180" s="12">
        <v>23179215</v>
      </c>
      <c r="J180" s="12">
        <v>27283938</v>
      </c>
      <c r="K180" s="12">
        <v>27893526</v>
      </c>
      <c r="L180" s="12">
        <v>30899384</v>
      </c>
      <c r="M180" s="12">
        <v>31801446</v>
      </c>
      <c r="N180" s="12">
        <v>32437167</v>
      </c>
      <c r="O180" s="12">
        <v>32700662.551488001</v>
      </c>
      <c r="P180" s="12">
        <v>36697949.283048704</v>
      </c>
      <c r="Q180" s="12">
        <v>37278568.806849919</v>
      </c>
      <c r="R180" s="41">
        <v>37167246</v>
      </c>
      <c r="S180" s="41">
        <v>40087199</v>
      </c>
      <c r="T180" s="41">
        <v>38797669.900000006</v>
      </c>
      <c r="U180" s="41">
        <v>45016457</v>
      </c>
      <c r="V180" s="41">
        <v>42581989.619999997</v>
      </c>
      <c r="W180" s="41">
        <v>43666918.920000002</v>
      </c>
      <c r="X180" s="41">
        <v>44866798.579999998</v>
      </c>
      <c r="Y180" s="41">
        <v>48177907</v>
      </c>
      <c r="Z180" s="41">
        <v>51608886</v>
      </c>
      <c r="AA180" s="41">
        <v>53236490</v>
      </c>
      <c r="AB180" s="41">
        <v>55439645</v>
      </c>
      <c r="AC180" s="41">
        <v>57093853</v>
      </c>
      <c r="AD180" s="41">
        <v>60017582</v>
      </c>
      <c r="AE180" s="41">
        <v>62407503</v>
      </c>
      <c r="AF180" s="41">
        <v>65701252</v>
      </c>
      <c r="AG180" s="41">
        <v>72410128</v>
      </c>
      <c r="AH180" s="41">
        <v>74109917</v>
      </c>
      <c r="AI180" s="13">
        <v>4.9564938560725302E-2</v>
      </c>
      <c r="AJ180" s="13">
        <v>2.3474464787577781E-2</v>
      </c>
    </row>
    <row r="181" spans="1:36" ht="10.5" customHeight="1" x14ac:dyDescent="0.2">
      <c r="A181" s="11"/>
      <c r="B181" s="11"/>
      <c r="C181" s="14"/>
      <c r="D181" s="11" t="s">
        <v>90</v>
      </c>
      <c r="E181" s="11"/>
      <c r="F181" s="2"/>
      <c r="G181" s="12">
        <v>176241</v>
      </c>
      <c r="H181" s="12">
        <v>74654</v>
      </c>
      <c r="I181" s="12">
        <v>20803</v>
      </c>
      <c r="J181" s="12">
        <v>69656</v>
      </c>
      <c r="K181" s="12">
        <v>67977</v>
      </c>
      <c r="L181" s="12">
        <v>36695</v>
      </c>
      <c r="M181" s="12">
        <v>41943</v>
      </c>
      <c r="N181" s="12">
        <v>9596</v>
      </c>
      <c r="O181" s="12">
        <v>52932.0236</v>
      </c>
      <c r="P181" s="12">
        <v>2798.2927439999999</v>
      </c>
      <c r="Q181" s="12">
        <v>46493.078081760003</v>
      </c>
      <c r="R181" s="41">
        <v>0</v>
      </c>
      <c r="S181" s="41">
        <v>45442</v>
      </c>
      <c r="T181" s="41">
        <v>330387.24</v>
      </c>
      <c r="U181" s="41">
        <v>1122236</v>
      </c>
      <c r="V181" s="41">
        <v>1223262</v>
      </c>
      <c r="W181" s="41">
        <v>802191</v>
      </c>
      <c r="X181" s="41">
        <v>1276987</v>
      </c>
      <c r="Y181" s="41">
        <v>1845791</v>
      </c>
      <c r="Z181" s="41">
        <v>1401964</v>
      </c>
      <c r="AA181" s="41">
        <v>1316399</v>
      </c>
      <c r="AB181" s="41">
        <v>1487345</v>
      </c>
      <c r="AC181" s="41">
        <v>1602752</v>
      </c>
      <c r="AD181" s="41">
        <v>1916700</v>
      </c>
      <c r="AE181" s="41">
        <v>1657121</v>
      </c>
      <c r="AF181" s="41">
        <v>2107993</v>
      </c>
      <c r="AG181" s="41">
        <v>1777275</v>
      </c>
      <c r="AH181" s="41">
        <v>1797876</v>
      </c>
      <c r="AI181" s="13">
        <v>3.2106871622173516E-2</v>
      </c>
      <c r="AJ181" s="13">
        <v>1.1591340676034942E-2</v>
      </c>
    </row>
    <row r="182" spans="1:36" ht="10.5" customHeight="1" x14ac:dyDescent="0.2">
      <c r="A182" s="11"/>
      <c r="B182" s="14"/>
      <c r="C182" s="11"/>
      <c r="D182" s="11" t="s">
        <v>39</v>
      </c>
      <c r="E182" s="11"/>
      <c r="F182" s="2"/>
      <c r="G182" s="12">
        <v>730456</v>
      </c>
      <c r="H182" s="12">
        <v>966909</v>
      </c>
      <c r="I182" s="12">
        <v>567605</v>
      </c>
      <c r="J182" s="12">
        <v>329208</v>
      </c>
      <c r="K182" s="12">
        <v>250804</v>
      </c>
      <c r="L182" s="12">
        <v>623226</v>
      </c>
      <c r="M182" s="12">
        <v>395411</v>
      </c>
      <c r="N182" s="12">
        <v>892964</v>
      </c>
      <c r="O182" s="12">
        <v>467191</v>
      </c>
      <c r="P182" s="12">
        <v>855382</v>
      </c>
      <c r="Q182" s="12">
        <v>1074697</v>
      </c>
      <c r="R182" s="41">
        <v>1225003</v>
      </c>
      <c r="S182" s="41">
        <v>1111270</v>
      </c>
      <c r="T182" s="41">
        <v>6521187.5099999998</v>
      </c>
      <c r="U182" s="41">
        <v>2194822</v>
      </c>
      <c r="V182" s="41">
        <v>7760606</v>
      </c>
      <c r="W182" s="41">
        <v>9301633.25</v>
      </c>
      <c r="X182" s="41">
        <v>10690447.710000001</v>
      </c>
      <c r="Y182" s="41">
        <v>11019385</v>
      </c>
      <c r="Z182" s="41">
        <v>11120192</v>
      </c>
      <c r="AA182" s="41">
        <v>11621654</v>
      </c>
      <c r="AB182" s="41">
        <v>11689596</v>
      </c>
      <c r="AC182" s="41">
        <v>12192430</v>
      </c>
      <c r="AD182" s="41">
        <v>13563274</v>
      </c>
      <c r="AE182" s="41">
        <v>14153792</v>
      </c>
      <c r="AF182" s="41">
        <v>16025128</v>
      </c>
      <c r="AG182" s="41">
        <v>18913639</v>
      </c>
      <c r="AH182" s="41">
        <v>21210106</v>
      </c>
      <c r="AI182" s="13">
        <v>0.10439362106463324</v>
      </c>
      <c r="AJ182" s="13">
        <v>0.12141856995367206</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47085</v>
      </c>
      <c r="Q183" s="12">
        <v>68811</v>
      </c>
      <c r="R183" s="41">
        <v>27409</v>
      </c>
      <c r="S183" s="41">
        <v>67825</v>
      </c>
      <c r="T183" s="41">
        <v>73175.990000000005</v>
      </c>
      <c r="U183" s="41">
        <v>84713</v>
      </c>
      <c r="V183" s="41">
        <v>91953.83</v>
      </c>
      <c r="W183" s="41">
        <v>0</v>
      </c>
      <c r="X183" s="41">
        <v>90799.27</v>
      </c>
      <c r="Y183" s="41">
        <v>63515</v>
      </c>
      <c r="Z183" s="41">
        <v>0</v>
      </c>
      <c r="AA183" s="41">
        <v>176659</v>
      </c>
      <c r="AB183" s="41">
        <v>0</v>
      </c>
      <c r="AC183" s="41">
        <v>115062</v>
      </c>
      <c r="AD183" s="41">
        <v>129382</v>
      </c>
      <c r="AE183" s="41">
        <v>142128</v>
      </c>
      <c r="AF183" s="41">
        <v>142075</v>
      </c>
      <c r="AG183" s="41">
        <v>150533</v>
      </c>
      <c r="AH183" s="41">
        <v>0</v>
      </c>
      <c r="AI183" s="13" t="s">
        <v>246</v>
      </c>
      <c r="AJ183" s="13" t="s">
        <v>246</v>
      </c>
    </row>
    <row r="184" spans="1:36" ht="10.5" customHeight="1" x14ac:dyDescent="0.2">
      <c r="A184" s="11"/>
      <c r="B184" s="14"/>
      <c r="C184" s="11" t="s">
        <v>41</v>
      </c>
      <c r="D184" s="11"/>
      <c r="E184" s="11"/>
      <c r="F184" s="2"/>
      <c r="G184" s="12">
        <v>0</v>
      </c>
      <c r="H184" s="12">
        <v>0</v>
      </c>
      <c r="I184" s="12">
        <v>0</v>
      </c>
      <c r="J184" s="12">
        <v>0</v>
      </c>
      <c r="K184" s="12">
        <v>0</v>
      </c>
      <c r="L184" s="12">
        <v>0</v>
      </c>
      <c r="M184" s="12">
        <v>71806</v>
      </c>
      <c r="N184" s="12">
        <v>71806</v>
      </c>
      <c r="O184" s="12">
        <v>438586</v>
      </c>
      <c r="P184" s="12">
        <v>4594974</v>
      </c>
      <c r="Q184" s="12">
        <v>5075919.5267949803</v>
      </c>
      <c r="R184" s="41">
        <v>5750899</v>
      </c>
      <c r="S184" s="41">
        <v>6658886</v>
      </c>
      <c r="T184" s="41">
        <v>7712937.8300000001</v>
      </c>
      <c r="U184" s="41">
        <v>8466122</v>
      </c>
      <c r="V184" s="41">
        <v>9329936.8499999996</v>
      </c>
      <c r="W184" s="41">
        <v>9396138.1699999999</v>
      </c>
      <c r="X184" s="41">
        <v>9413016.6099999994</v>
      </c>
      <c r="Y184" s="41">
        <v>10033156</v>
      </c>
      <c r="Z184" s="41">
        <v>10871985</v>
      </c>
      <c r="AA184" s="41">
        <v>11950195</v>
      </c>
      <c r="AB184" s="41">
        <v>12882006</v>
      </c>
      <c r="AC184" s="41">
        <v>14178445</v>
      </c>
      <c r="AD184" s="41">
        <v>15329236</v>
      </c>
      <c r="AE184" s="41">
        <v>16508314</v>
      </c>
      <c r="AF184" s="41">
        <v>17578379</v>
      </c>
      <c r="AG184" s="41">
        <v>18500856</v>
      </c>
      <c r="AH184" s="41">
        <v>16654917</v>
      </c>
      <c r="AI184" s="13">
        <v>4.3742006846361869E-2</v>
      </c>
      <c r="AJ184" s="13">
        <v>-9.9775869830022998E-2</v>
      </c>
    </row>
    <row r="185" spans="1:36" ht="10.5" customHeight="1" x14ac:dyDescent="0.2">
      <c r="A185" s="11"/>
      <c r="B185" s="14"/>
      <c r="C185" s="11" t="s">
        <v>42</v>
      </c>
      <c r="D185" s="11"/>
      <c r="E185" s="11"/>
      <c r="F185" s="2"/>
      <c r="G185" s="12">
        <v>0</v>
      </c>
      <c r="H185" s="12">
        <v>0</v>
      </c>
      <c r="I185" s="12">
        <v>0</v>
      </c>
      <c r="J185" s="12">
        <v>0</v>
      </c>
      <c r="K185" s="12">
        <v>33939</v>
      </c>
      <c r="L185" s="12">
        <v>1143282</v>
      </c>
      <c r="M185" s="12">
        <v>1161108</v>
      </c>
      <c r="N185" s="12">
        <v>1145700</v>
      </c>
      <c r="O185" s="12">
        <v>1292022</v>
      </c>
      <c r="P185" s="12">
        <v>1165619</v>
      </c>
      <c r="Q185" s="12">
        <v>1308208.0980633779</v>
      </c>
      <c r="R185" s="41">
        <v>1331610</v>
      </c>
      <c r="S185" s="41">
        <v>1511746</v>
      </c>
      <c r="T185" s="41">
        <v>1741653.23</v>
      </c>
      <c r="U185" s="41">
        <v>1943156</v>
      </c>
      <c r="V185" s="41">
        <v>2217309.34</v>
      </c>
      <c r="W185" s="41">
        <v>1896124.13</v>
      </c>
      <c r="X185" s="41">
        <v>1911477.74</v>
      </c>
      <c r="Y185" s="41">
        <v>2232385</v>
      </c>
      <c r="Z185" s="41">
        <v>2534827</v>
      </c>
      <c r="AA185" s="41">
        <v>2729023</v>
      </c>
      <c r="AB185" s="41">
        <v>3170099</v>
      </c>
      <c r="AC185" s="41">
        <v>3695664</v>
      </c>
      <c r="AD185" s="41">
        <v>3923241</v>
      </c>
      <c r="AE185" s="41">
        <v>4302258</v>
      </c>
      <c r="AF185" s="41">
        <v>4624458</v>
      </c>
      <c r="AG185" s="41">
        <v>4587700</v>
      </c>
      <c r="AH185" s="41">
        <v>4511180</v>
      </c>
      <c r="AI185" s="13">
        <v>6.056238968381833E-2</v>
      </c>
      <c r="AJ185" s="13">
        <v>-1.6679381825315517E-2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26325158</v>
      </c>
      <c r="H187" s="12">
        <v>26545195</v>
      </c>
      <c r="I187" s="12">
        <v>33618878</v>
      </c>
      <c r="J187" s="12">
        <v>38912018</v>
      </c>
      <c r="K187" s="12">
        <v>40903914</v>
      </c>
      <c r="L187" s="12">
        <v>41060940</v>
      </c>
      <c r="M187" s="12">
        <v>43091650</v>
      </c>
      <c r="N187" s="12">
        <v>48246020</v>
      </c>
      <c r="O187" s="12">
        <v>48728181.30511</v>
      </c>
      <c r="P187" s="12">
        <v>55296879.476304628</v>
      </c>
      <c r="Q187" s="12">
        <v>57904585.383601248</v>
      </c>
      <c r="R187" s="41">
        <v>59256722</v>
      </c>
      <c r="S187" s="41">
        <v>68775964</v>
      </c>
      <c r="T187" s="41">
        <v>79253251.039999992</v>
      </c>
      <c r="U187" s="41">
        <v>85832219.189999998</v>
      </c>
      <c r="V187" s="41">
        <v>95115841.100000009</v>
      </c>
      <c r="W187" s="41">
        <v>87495823.450000003</v>
      </c>
      <c r="X187" s="41">
        <v>94558473.129999995</v>
      </c>
      <c r="Y187" s="41">
        <v>101607452</v>
      </c>
      <c r="Z187" s="41">
        <v>93403409</v>
      </c>
      <c r="AA187" s="41">
        <v>109808662</v>
      </c>
      <c r="AB187" s="41">
        <v>114918789</v>
      </c>
      <c r="AC187" s="41">
        <v>102335372</v>
      </c>
      <c r="AD187" s="41">
        <v>120726717</v>
      </c>
      <c r="AE187" s="41">
        <v>130364374</v>
      </c>
      <c r="AF187" s="41">
        <v>124534827</v>
      </c>
      <c r="AG187" s="41">
        <v>134915978</v>
      </c>
      <c r="AH187" s="41">
        <v>159996242</v>
      </c>
      <c r="AI187" s="13">
        <v>5.6703445618786485E-2</v>
      </c>
      <c r="AJ187" s="13">
        <v>0.18589543189613908</v>
      </c>
    </row>
    <row r="188" spans="1:36" ht="10.5" customHeight="1" x14ac:dyDescent="0.2">
      <c r="A188" s="11"/>
      <c r="B188" s="14"/>
      <c r="C188" s="11"/>
      <c r="D188" s="15" t="s">
        <v>45</v>
      </c>
      <c r="E188" s="11"/>
      <c r="F188" s="2"/>
      <c r="G188" s="12">
        <v>15968611</v>
      </c>
      <c r="H188" s="12">
        <v>15646493</v>
      </c>
      <c r="I188" s="12">
        <v>18987788</v>
      </c>
      <c r="J188" s="12">
        <v>20780593</v>
      </c>
      <c r="K188" s="12">
        <v>22062177</v>
      </c>
      <c r="L188" s="12">
        <v>23139585</v>
      </c>
      <c r="M188" s="12">
        <v>24900042</v>
      </c>
      <c r="N188" s="12">
        <v>27284386</v>
      </c>
      <c r="O188" s="12">
        <v>29024636.715526</v>
      </c>
      <c r="P188" s="12">
        <v>28776831.584586773</v>
      </c>
      <c r="Q188" s="12">
        <v>30536153.145601947</v>
      </c>
      <c r="R188" s="41">
        <v>33350675</v>
      </c>
      <c r="S188" s="41">
        <v>38215498</v>
      </c>
      <c r="T188" s="41">
        <v>41407371</v>
      </c>
      <c r="U188" s="41">
        <v>45220927</v>
      </c>
      <c r="V188" s="41">
        <v>45863868.720000006</v>
      </c>
      <c r="W188" s="41">
        <v>42536933</v>
      </c>
      <c r="X188" s="41">
        <v>41609989.609999999</v>
      </c>
      <c r="Y188" s="41">
        <v>42899192</v>
      </c>
      <c r="Z188" s="41">
        <v>44364169</v>
      </c>
      <c r="AA188" s="41">
        <v>49539566</v>
      </c>
      <c r="AB188" s="41">
        <v>51177041</v>
      </c>
      <c r="AC188" s="41">
        <v>54437279</v>
      </c>
      <c r="AD188" s="41">
        <v>58741504</v>
      </c>
      <c r="AE188" s="41">
        <v>62710091</v>
      </c>
      <c r="AF188" s="41">
        <v>67089339</v>
      </c>
      <c r="AG188" s="41">
        <v>71641692</v>
      </c>
      <c r="AH188" s="41">
        <v>69773638</v>
      </c>
      <c r="AI188" s="13">
        <v>5.3018576299749709E-2</v>
      </c>
      <c r="AJ188" s="13">
        <v>-2.607495646529398E-2</v>
      </c>
    </row>
    <row r="189" spans="1:36" ht="10.5" customHeight="1" x14ac:dyDescent="0.2">
      <c r="A189" s="11"/>
      <c r="B189" s="14"/>
      <c r="C189" s="11"/>
      <c r="D189" s="15" t="s">
        <v>46</v>
      </c>
      <c r="E189" s="11"/>
      <c r="F189" s="2"/>
      <c r="G189" s="12">
        <v>5457066</v>
      </c>
      <c r="H189" s="12">
        <v>6154829</v>
      </c>
      <c r="I189" s="12">
        <v>7751477</v>
      </c>
      <c r="J189" s="12">
        <v>9050879</v>
      </c>
      <c r="K189" s="12">
        <v>10463943</v>
      </c>
      <c r="L189" s="12">
        <v>9132619</v>
      </c>
      <c r="M189" s="12">
        <v>10336475</v>
      </c>
      <c r="N189" s="12">
        <v>10507551</v>
      </c>
      <c r="O189" s="12">
        <v>9268127.9133850001</v>
      </c>
      <c r="P189" s="12">
        <v>9211190.8453851044</v>
      </c>
      <c r="Q189" s="12">
        <v>9551282.3948058728</v>
      </c>
      <c r="R189" s="41">
        <v>10040750</v>
      </c>
      <c r="S189" s="41">
        <v>9987713</v>
      </c>
      <c r="T189" s="41">
        <v>14820991.93</v>
      </c>
      <c r="U189" s="41">
        <v>23764533.190000001</v>
      </c>
      <c r="V189" s="41">
        <v>26112466.539999999</v>
      </c>
      <c r="W189" s="41">
        <v>26265222.140000001</v>
      </c>
      <c r="X189" s="41">
        <v>26031323.66</v>
      </c>
      <c r="Y189" s="41">
        <v>28065177</v>
      </c>
      <c r="Z189" s="41">
        <v>30990980</v>
      </c>
      <c r="AA189" s="41">
        <v>31657228</v>
      </c>
      <c r="AB189" s="41">
        <v>27584280</v>
      </c>
      <c r="AC189" s="41">
        <v>24517101</v>
      </c>
      <c r="AD189" s="41">
        <v>25673718</v>
      </c>
      <c r="AE189" s="41">
        <v>27739517</v>
      </c>
      <c r="AF189" s="41">
        <v>28629887</v>
      </c>
      <c r="AG189" s="41">
        <v>32620835</v>
      </c>
      <c r="AH189" s="41">
        <v>29351120</v>
      </c>
      <c r="AI189" s="13">
        <v>1.0401163327339757E-2</v>
      </c>
      <c r="AJ189" s="13">
        <v>-0.10023394557496766</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1228071</v>
      </c>
      <c r="AA190" s="41">
        <v>6219760</v>
      </c>
      <c r="AB190" s="41">
        <v>4757425</v>
      </c>
      <c r="AC190" s="41">
        <v>2823305</v>
      </c>
      <c r="AD190" s="41">
        <v>19770879</v>
      </c>
      <c r="AE190" s="41">
        <v>26033395</v>
      </c>
      <c r="AF190" s="41">
        <v>5070071</v>
      </c>
      <c r="AG190" s="41">
        <v>686215</v>
      </c>
      <c r="AH190" s="41">
        <v>41461307</v>
      </c>
      <c r="AI190" s="13">
        <v>0.43453728236346012</v>
      </c>
      <c r="AJ190" s="13">
        <v>59.420286644856205</v>
      </c>
    </row>
    <row r="191" spans="1:36" ht="10.5" customHeight="1" x14ac:dyDescent="0.2">
      <c r="A191" s="11"/>
      <c r="B191" s="11"/>
      <c r="C191" s="11"/>
      <c r="D191" s="11" t="s">
        <v>48</v>
      </c>
      <c r="E191" s="11"/>
      <c r="F191" s="2"/>
      <c r="G191" s="12">
        <v>4899481</v>
      </c>
      <c r="H191" s="12">
        <v>4743873</v>
      </c>
      <c r="I191" s="12">
        <v>6879613</v>
      </c>
      <c r="J191" s="12">
        <v>9080546</v>
      </c>
      <c r="K191" s="12">
        <v>8377794</v>
      </c>
      <c r="L191" s="12">
        <v>8788736</v>
      </c>
      <c r="M191" s="12">
        <v>7855133</v>
      </c>
      <c r="N191" s="12">
        <v>10454083</v>
      </c>
      <c r="O191" s="12">
        <v>10435416.676199</v>
      </c>
      <c r="P191" s="12">
        <v>17308857.04633275</v>
      </c>
      <c r="Q191" s="12">
        <v>17817149.843193419</v>
      </c>
      <c r="R191" s="41">
        <v>15865297</v>
      </c>
      <c r="S191" s="41">
        <v>20572753</v>
      </c>
      <c r="T191" s="41">
        <v>23024888.109999999</v>
      </c>
      <c r="U191" s="41">
        <v>16846759</v>
      </c>
      <c r="V191" s="41">
        <v>23139505.84</v>
      </c>
      <c r="W191" s="41">
        <v>18693668.310000002</v>
      </c>
      <c r="X191" s="41">
        <v>26917159.859999999</v>
      </c>
      <c r="Y191" s="41">
        <v>30643083</v>
      </c>
      <c r="Z191" s="41">
        <v>16820189</v>
      </c>
      <c r="AA191" s="41">
        <v>22392108</v>
      </c>
      <c r="AB191" s="41">
        <v>31400043</v>
      </c>
      <c r="AC191" s="41">
        <v>20557687</v>
      </c>
      <c r="AD191" s="41">
        <v>16540616</v>
      </c>
      <c r="AE191" s="41">
        <v>13881371</v>
      </c>
      <c r="AF191" s="41">
        <v>23745530</v>
      </c>
      <c r="AG191" s="41">
        <v>29967236</v>
      </c>
      <c r="AH191" s="41">
        <v>19410177</v>
      </c>
      <c r="AI191" s="13">
        <v>-7.7039300397784616E-2</v>
      </c>
      <c r="AJ191" s="13">
        <v>-0.35228671072634127</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4156427</v>
      </c>
      <c r="H193" s="12">
        <v>4008883</v>
      </c>
      <c r="I193" s="12">
        <v>4386493</v>
      </c>
      <c r="J193" s="12">
        <v>4527889</v>
      </c>
      <c r="K193" s="12">
        <f>SUM(K194:K202)</f>
        <v>5011899</v>
      </c>
      <c r="L193" s="12">
        <f>SUM(L194:L202)</f>
        <v>5764957</v>
      </c>
      <c r="M193" s="12">
        <f>SUM(M194:M202)</f>
        <v>7098917</v>
      </c>
      <c r="N193" s="12">
        <f>SUM(N194:N202)</f>
        <v>8862441</v>
      </c>
      <c r="O193" s="12">
        <v>7992353.3254269995</v>
      </c>
      <c r="P193" s="12">
        <v>9207406.5872029215</v>
      </c>
      <c r="Q193" s="12">
        <v>10078509.309923571</v>
      </c>
      <c r="R193" s="41">
        <v>14692796</v>
      </c>
      <c r="S193" s="41">
        <v>11012503</v>
      </c>
      <c r="T193" s="41">
        <v>6880478.5200000005</v>
      </c>
      <c r="U193" s="41">
        <v>7161179</v>
      </c>
      <c r="V193" s="41">
        <v>17606696.590000004</v>
      </c>
      <c r="W193" s="41">
        <v>8787766.7199999988</v>
      </c>
      <c r="X193" s="41">
        <v>8154909.1999999993</v>
      </c>
      <c r="Y193" s="41">
        <v>7214827</v>
      </c>
      <c r="Z193" s="41">
        <v>7782316</v>
      </c>
      <c r="AA193" s="41">
        <v>8700302</v>
      </c>
      <c r="AB193" s="41">
        <v>8118494</v>
      </c>
      <c r="AC193" s="41">
        <v>8413368</v>
      </c>
      <c r="AD193" s="41">
        <v>10247239</v>
      </c>
      <c r="AE193" s="41">
        <v>10092637</v>
      </c>
      <c r="AF193" s="41">
        <v>10773928</v>
      </c>
      <c r="AG193" s="41">
        <v>11022233</v>
      </c>
      <c r="AH193" s="41">
        <v>9848927</v>
      </c>
      <c r="AI193" s="13">
        <v>3.2727101170687112E-2</v>
      </c>
      <c r="AJ193" s="13">
        <v>-0.10644902897625191</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413858</v>
      </c>
      <c r="H195" s="12">
        <v>348188</v>
      </c>
      <c r="I195" s="12">
        <v>419710</v>
      </c>
      <c r="J195" s="12">
        <v>402761</v>
      </c>
      <c r="K195" s="12">
        <v>439619</v>
      </c>
      <c r="L195" s="12">
        <v>440637</v>
      </c>
      <c r="M195" s="12">
        <v>412010</v>
      </c>
      <c r="N195" s="12">
        <v>404047</v>
      </c>
      <c r="O195" s="12">
        <v>843030.94168399996</v>
      </c>
      <c r="P195" s="12">
        <v>824306.299567368</v>
      </c>
      <c r="Q195" s="12">
        <v>878666.56300544122</v>
      </c>
      <c r="R195" s="41">
        <v>937044</v>
      </c>
      <c r="S195" s="41">
        <v>1011770</v>
      </c>
      <c r="T195" s="41">
        <v>1008244.49</v>
      </c>
      <c r="U195" s="41">
        <v>463720</v>
      </c>
      <c r="V195" s="41">
        <v>1044003.56</v>
      </c>
      <c r="W195" s="41">
        <v>1112306.3899999999</v>
      </c>
      <c r="X195" s="41">
        <v>1216117.31</v>
      </c>
      <c r="Y195" s="41">
        <v>1247546</v>
      </c>
      <c r="Z195" s="41">
        <v>1262150</v>
      </c>
      <c r="AA195" s="41">
        <v>1361077</v>
      </c>
      <c r="AB195" s="41">
        <v>1317513</v>
      </c>
      <c r="AC195" s="41">
        <v>1311719</v>
      </c>
      <c r="AD195" s="41">
        <v>1414602</v>
      </c>
      <c r="AE195" s="41">
        <v>1421032</v>
      </c>
      <c r="AF195" s="41">
        <v>1457112</v>
      </c>
      <c r="AG195" s="41">
        <v>1526507</v>
      </c>
      <c r="AH195" s="41">
        <v>1364343</v>
      </c>
      <c r="AI195" s="13">
        <v>5.8381636245807833E-3</v>
      </c>
      <c r="AJ195" s="13">
        <v>-0.10623207099607142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3371191</v>
      </c>
      <c r="H198" s="12">
        <v>3188849</v>
      </c>
      <c r="I198" s="12">
        <v>3666964</v>
      </c>
      <c r="J198" s="12">
        <v>3582762</v>
      </c>
      <c r="K198" s="12">
        <v>4061348</v>
      </c>
      <c r="L198" s="12">
        <v>4286386</v>
      </c>
      <c r="M198" s="12">
        <v>4700650</v>
      </c>
      <c r="N198" s="12">
        <v>5008734</v>
      </c>
      <c r="O198" s="12">
        <v>5194225.1077749999</v>
      </c>
      <c r="P198" s="12">
        <v>5459722.533702625</v>
      </c>
      <c r="Q198" s="12">
        <v>5156826.2903316496</v>
      </c>
      <c r="R198" s="41">
        <v>4353176</v>
      </c>
      <c r="S198" s="41">
        <v>4479573</v>
      </c>
      <c r="T198" s="41">
        <v>5370099.5899999999</v>
      </c>
      <c r="U198" s="41">
        <v>5271983</v>
      </c>
      <c r="V198" s="41">
        <v>6262114.0099999998</v>
      </c>
      <c r="W198" s="41">
        <v>5667034.1799999997</v>
      </c>
      <c r="X198" s="41">
        <v>5283371.47</v>
      </c>
      <c r="Y198" s="41">
        <v>5103154</v>
      </c>
      <c r="Z198" s="41">
        <v>5690790</v>
      </c>
      <c r="AA198" s="41">
        <v>6445235</v>
      </c>
      <c r="AB198" s="41">
        <v>6443933</v>
      </c>
      <c r="AC198" s="41">
        <v>6550199</v>
      </c>
      <c r="AD198" s="41">
        <v>6872442</v>
      </c>
      <c r="AE198" s="41">
        <v>7408408</v>
      </c>
      <c r="AF198" s="41">
        <v>8089384</v>
      </c>
      <c r="AG198" s="41">
        <v>8126767</v>
      </c>
      <c r="AH198" s="41">
        <v>7581038</v>
      </c>
      <c r="AI198" s="13">
        <v>2.745531452945027E-2</v>
      </c>
      <c r="AJ198" s="13">
        <v>-6.7152042134344447E-2</v>
      </c>
    </row>
    <row r="199" spans="1:36" ht="10.5" customHeight="1" x14ac:dyDescent="0.2">
      <c r="A199" s="11"/>
      <c r="B199" s="14"/>
      <c r="C199" s="11" t="s">
        <v>55</v>
      </c>
      <c r="E199" s="11"/>
      <c r="F199" s="2"/>
      <c r="G199" s="12">
        <v>0</v>
      </c>
      <c r="H199" s="12">
        <v>0</v>
      </c>
      <c r="I199" s="12">
        <v>0</v>
      </c>
      <c r="J199" s="12">
        <v>0</v>
      </c>
      <c r="K199" s="12">
        <v>38467</v>
      </c>
      <c r="L199" s="12">
        <v>106927</v>
      </c>
      <c r="M199" s="12">
        <v>0</v>
      </c>
      <c r="N199" s="12">
        <v>0</v>
      </c>
      <c r="O199" s="12">
        <v>46670</v>
      </c>
      <c r="P199" s="12">
        <v>55413</v>
      </c>
      <c r="Q199" s="12">
        <v>87528</v>
      </c>
      <c r="R199" s="41">
        <v>212628</v>
      </c>
      <c r="S199" s="41">
        <v>229851</v>
      </c>
      <c r="T199" s="41">
        <v>70219.62</v>
      </c>
      <c r="U199" s="41">
        <v>118910</v>
      </c>
      <c r="V199" s="41">
        <v>153263.08000000002</v>
      </c>
      <c r="W199" s="41">
        <v>120158.14</v>
      </c>
      <c r="X199" s="41">
        <v>125901.48</v>
      </c>
      <c r="Y199" s="41">
        <v>126682</v>
      </c>
      <c r="Z199" s="41">
        <v>135455</v>
      </c>
      <c r="AA199" s="41">
        <v>158625</v>
      </c>
      <c r="AB199" s="41">
        <v>144380</v>
      </c>
      <c r="AC199" s="41">
        <v>164338</v>
      </c>
      <c r="AD199" s="41">
        <v>149580</v>
      </c>
      <c r="AE199" s="41">
        <v>146554</v>
      </c>
      <c r="AF199" s="41">
        <v>129674</v>
      </c>
      <c r="AG199" s="41">
        <v>126347</v>
      </c>
      <c r="AH199" s="41">
        <v>79143</v>
      </c>
      <c r="AI199" s="13">
        <v>-9.5342380924850478E-2</v>
      </c>
      <c r="AJ199" s="13">
        <v>-0.37360602151218469</v>
      </c>
    </row>
    <row r="200" spans="1:36" ht="10.5" customHeight="1" x14ac:dyDescent="0.2">
      <c r="A200" s="11"/>
      <c r="B200" s="11"/>
      <c r="C200" s="11" t="s">
        <v>56</v>
      </c>
      <c r="D200" s="11"/>
      <c r="E200" s="11"/>
      <c r="F200" s="2"/>
      <c r="G200" s="12">
        <v>371378</v>
      </c>
      <c r="H200" s="12">
        <v>471846</v>
      </c>
      <c r="I200" s="12">
        <v>299819</v>
      </c>
      <c r="J200" s="12">
        <v>542366</v>
      </c>
      <c r="K200" s="12">
        <v>472465</v>
      </c>
      <c r="L200" s="12">
        <v>931007</v>
      </c>
      <c r="M200" s="12">
        <v>1986257</v>
      </c>
      <c r="N200" s="12">
        <v>3449660</v>
      </c>
      <c r="O200" s="12">
        <v>1908427.2759679998</v>
      </c>
      <c r="P200" s="12">
        <v>2867964.7539329277</v>
      </c>
      <c r="Q200" s="12">
        <v>3955488.4565864787</v>
      </c>
      <c r="R200" s="41">
        <v>9189948</v>
      </c>
      <c r="S200" s="41">
        <v>5291309</v>
      </c>
      <c r="T200" s="41">
        <v>431914.82</v>
      </c>
      <c r="U200" s="41">
        <v>1306566</v>
      </c>
      <c r="V200" s="41">
        <v>10147315.940000001</v>
      </c>
      <c r="W200" s="41">
        <v>1888268.0100000002</v>
      </c>
      <c r="X200" s="41">
        <v>1529518.94</v>
      </c>
      <c r="Y200" s="41">
        <v>737445</v>
      </c>
      <c r="Z200" s="41">
        <v>693921</v>
      </c>
      <c r="AA200" s="41">
        <v>735365</v>
      </c>
      <c r="AB200" s="41">
        <v>212668</v>
      </c>
      <c r="AC200" s="41">
        <v>387112</v>
      </c>
      <c r="AD200" s="41">
        <v>1810615</v>
      </c>
      <c r="AE200" s="41">
        <v>1116643</v>
      </c>
      <c r="AF200" s="41">
        <v>1097758</v>
      </c>
      <c r="AG200" s="41">
        <v>1242612</v>
      </c>
      <c r="AH200" s="41">
        <v>824403</v>
      </c>
      <c r="AI200" s="13">
        <v>0.25335155095153516</v>
      </c>
      <c r="AJ200" s="13">
        <v>-0.33655638284516809</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2886070</v>
      </c>
      <c r="H204" s="12">
        <v>1958624</v>
      </c>
      <c r="I204" s="12">
        <v>2613798</v>
      </c>
      <c r="J204" s="12">
        <v>4344938</v>
      </c>
      <c r="K204" s="12">
        <v>2918749</v>
      </c>
      <c r="L204" s="12">
        <v>3774896</v>
      </c>
      <c r="M204" s="12">
        <v>3483845</v>
      </c>
      <c r="N204" s="12">
        <v>1804229</v>
      </c>
      <c r="O204" s="12">
        <v>3304780.0657159998</v>
      </c>
      <c r="P204" s="12">
        <v>2547847.0009707878</v>
      </c>
      <c r="Q204" s="12">
        <v>3744876.0352552291</v>
      </c>
      <c r="R204" s="41">
        <v>4219374</v>
      </c>
      <c r="S204" s="41">
        <v>5418339</v>
      </c>
      <c r="T204" s="41">
        <v>5549890.8699999992</v>
      </c>
      <c r="U204" s="41">
        <v>3344469</v>
      </c>
      <c r="V204" s="41">
        <v>5549747</v>
      </c>
      <c r="W204" s="41">
        <v>2122624.7599999998</v>
      </c>
      <c r="X204" s="41">
        <v>7340479.2000000011</v>
      </c>
      <c r="Y204" s="41">
        <v>5974494</v>
      </c>
      <c r="Z204" s="41">
        <v>3470343</v>
      </c>
      <c r="AA204" s="41">
        <v>2455803</v>
      </c>
      <c r="AB204" s="41">
        <v>2728324</v>
      </c>
      <c r="AC204" s="41">
        <v>1636864</v>
      </c>
      <c r="AD204" s="41">
        <v>1745744</v>
      </c>
      <c r="AE204" s="41">
        <v>2577891</v>
      </c>
      <c r="AF204" s="41">
        <v>2553709</v>
      </c>
      <c r="AG204" s="41">
        <v>2063853</v>
      </c>
      <c r="AH204" s="41">
        <v>3925843</v>
      </c>
      <c r="AI204" s="13">
        <v>6.2525832006552706E-2</v>
      </c>
      <c r="AJ204" s="13">
        <v>0.90219119288050065</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3733333</v>
      </c>
      <c r="H206" s="12">
        <v>1702523</v>
      </c>
      <c r="I206" s="12">
        <v>4363054</v>
      </c>
      <c r="J206" s="12">
        <v>1118313</v>
      </c>
      <c r="K206" s="12">
        <v>1364836</v>
      </c>
      <c r="L206" s="12">
        <v>1714585</v>
      </c>
      <c r="M206" s="12">
        <v>3829220</v>
      </c>
      <c r="N206" s="12">
        <v>3837427</v>
      </c>
      <c r="O206" s="12">
        <v>2610477.016512</v>
      </c>
      <c r="P206" s="12">
        <v>4779995.844739072</v>
      </c>
      <c r="Q206" s="12">
        <v>5333844.6087613925</v>
      </c>
      <c r="R206" s="41">
        <v>4053551</v>
      </c>
      <c r="S206" s="41">
        <v>4701041</v>
      </c>
      <c r="T206" s="41">
        <v>4340360.88</v>
      </c>
      <c r="U206" s="41">
        <v>3502029</v>
      </c>
      <c r="V206" s="41">
        <v>4321847</v>
      </c>
      <c r="W206" s="41">
        <v>3772280.8200000003</v>
      </c>
      <c r="X206" s="41">
        <v>5784790.2700000005</v>
      </c>
      <c r="Y206" s="41">
        <v>4815768</v>
      </c>
      <c r="Z206" s="41">
        <v>6456759</v>
      </c>
      <c r="AA206" s="41">
        <v>4571343</v>
      </c>
      <c r="AB206" s="41">
        <v>8793847</v>
      </c>
      <c r="AC206" s="41">
        <v>5499766</v>
      </c>
      <c r="AD206" s="41">
        <v>7058638</v>
      </c>
      <c r="AE206" s="41">
        <v>10032587</v>
      </c>
      <c r="AF206" s="41">
        <v>6770472</v>
      </c>
      <c r="AG206" s="41">
        <v>13817579</v>
      </c>
      <c r="AH206" s="41">
        <v>10994065</v>
      </c>
      <c r="AI206" s="13">
        <v>3.791845115810677E-2</v>
      </c>
      <c r="AJ206" s="13">
        <v>-0.20434216442692313</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57095968</v>
      </c>
      <c r="H209" s="5">
        <v>53097876</v>
      </c>
      <c r="I209" s="5">
        <v>65991481</v>
      </c>
      <c r="J209" s="5">
        <v>66402080</v>
      </c>
      <c r="K209" s="5">
        <v>73428697</v>
      </c>
      <c r="L209" s="5">
        <v>83920798</v>
      </c>
      <c r="M209" s="5">
        <v>86066054</v>
      </c>
      <c r="N209" s="5">
        <v>93801738</v>
      </c>
      <c r="O209" s="5">
        <v>98758703.582223982</v>
      </c>
      <c r="P209" s="5">
        <v>110884055.07648204</v>
      </c>
      <c r="Q209" s="5">
        <v>107012149.66679636</v>
      </c>
      <c r="R209" s="39">
        <v>136989289</v>
      </c>
      <c r="S209" s="39">
        <v>140312297</v>
      </c>
      <c r="T209" s="39">
        <v>215191989.01999995</v>
      </c>
      <c r="U209" s="39">
        <v>165583808</v>
      </c>
      <c r="V209" s="39">
        <v>188711680.00999999</v>
      </c>
      <c r="W209" s="39">
        <v>173253004.84999996</v>
      </c>
      <c r="X209" s="39">
        <v>175526246.84</v>
      </c>
      <c r="Y209" s="39">
        <v>169081013</v>
      </c>
      <c r="Z209" s="39">
        <v>175366251</v>
      </c>
      <c r="AA209" s="39">
        <v>179076020</v>
      </c>
      <c r="AB209" s="39">
        <v>192096215</v>
      </c>
      <c r="AC209" s="39">
        <v>196871683</v>
      </c>
      <c r="AD209" s="39">
        <v>225150523</v>
      </c>
      <c r="AE209" s="39">
        <v>244207953</v>
      </c>
      <c r="AF209" s="39">
        <v>259718002</v>
      </c>
      <c r="AG209" s="39">
        <v>298048778</v>
      </c>
      <c r="AH209" s="39">
        <v>284203916</v>
      </c>
      <c r="AI209" s="10">
        <v>6.7460651175786701E-2</v>
      </c>
      <c r="AJ209" s="10">
        <v>-4.6451665035848598E-2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10925798</v>
      </c>
      <c r="H211" s="12">
        <v>10615256</v>
      </c>
      <c r="I211" s="12">
        <v>12936570</v>
      </c>
      <c r="J211" s="12">
        <v>14203804</v>
      </c>
      <c r="K211" s="12">
        <v>15206584</v>
      </c>
      <c r="L211" s="12">
        <v>21306885</v>
      </c>
      <c r="M211" s="12">
        <v>20552907</v>
      </c>
      <c r="N211" s="12">
        <v>28587209</v>
      </c>
      <c r="O211" s="12">
        <v>28736663.392581999</v>
      </c>
      <c r="P211" s="12">
        <v>26055289.481721226</v>
      </c>
      <c r="Q211" s="12">
        <v>29501790.2866759</v>
      </c>
      <c r="R211" s="41">
        <v>28845661</v>
      </c>
      <c r="S211" s="41">
        <v>30529698</v>
      </c>
      <c r="T211" s="41">
        <v>49683321.25</v>
      </c>
      <c r="U211" s="41">
        <v>37191949</v>
      </c>
      <c r="V211" s="41">
        <v>40550115.340000004</v>
      </c>
      <c r="W211" s="41">
        <v>44957182.579999998</v>
      </c>
      <c r="X211" s="41">
        <v>44370659.810000002</v>
      </c>
      <c r="Y211" s="41">
        <v>43155101</v>
      </c>
      <c r="Z211" s="41">
        <v>33834109</v>
      </c>
      <c r="AA211" s="41">
        <v>37790387</v>
      </c>
      <c r="AB211" s="41">
        <v>44407731</v>
      </c>
      <c r="AC211" s="41">
        <v>32409876</v>
      </c>
      <c r="AD211" s="41">
        <v>32810322</v>
      </c>
      <c r="AE211" s="41">
        <v>32389425</v>
      </c>
      <c r="AF211" s="41">
        <v>34522801</v>
      </c>
      <c r="AG211" s="41">
        <v>38891212</v>
      </c>
      <c r="AH211" s="41">
        <v>38831191</v>
      </c>
      <c r="AI211" s="13">
        <v>-2.2116718440508554E-2</v>
      </c>
      <c r="AJ211" s="13">
        <v>-1.5433049502288588E-3</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21342855</v>
      </c>
      <c r="H213" s="12">
        <v>19824381</v>
      </c>
      <c r="I213" s="12">
        <v>23285699</v>
      </c>
      <c r="J213" s="12">
        <v>23793091</v>
      </c>
      <c r="K213" s="12">
        <v>25874877</v>
      </c>
      <c r="L213" s="12">
        <v>29153533</v>
      </c>
      <c r="M213" s="12">
        <v>31158698</v>
      </c>
      <c r="N213" s="12">
        <v>33204435</v>
      </c>
      <c r="O213" s="12">
        <v>34350650.602808997</v>
      </c>
      <c r="P213" s="12">
        <v>35395797.361010686</v>
      </c>
      <c r="Q213" s="12">
        <v>29857516.55527585</v>
      </c>
      <c r="R213" s="41">
        <v>41056339</v>
      </c>
      <c r="S213" s="41">
        <v>40559332</v>
      </c>
      <c r="T213" s="41">
        <v>69783372.150000006</v>
      </c>
      <c r="U213" s="41">
        <v>53315218</v>
      </c>
      <c r="V213" s="41">
        <v>50686140.990000002</v>
      </c>
      <c r="W213" s="41">
        <v>54949070.489999995</v>
      </c>
      <c r="X213" s="41">
        <v>55019891.469999999</v>
      </c>
      <c r="Y213" s="41">
        <v>60559010</v>
      </c>
      <c r="Z213" s="41">
        <v>59333885</v>
      </c>
      <c r="AA213" s="41">
        <v>65826634</v>
      </c>
      <c r="AB213" s="41">
        <v>66124386</v>
      </c>
      <c r="AC213" s="41">
        <v>65202508</v>
      </c>
      <c r="AD213" s="41">
        <v>67641834</v>
      </c>
      <c r="AE213" s="41">
        <v>71793494</v>
      </c>
      <c r="AF213" s="41">
        <v>75749899</v>
      </c>
      <c r="AG213" s="41">
        <v>80699084</v>
      </c>
      <c r="AH213" s="41">
        <v>76859969</v>
      </c>
      <c r="AI213" s="13">
        <v>2.539160797445783E-2</v>
      </c>
      <c r="AJ213" s="13">
        <v>-4.7573216568356586E-2</v>
      </c>
    </row>
    <row r="214" spans="1:44" ht="10.5" customHeight="1" x14ac:dyDescent="0.2">
      <c r="A214" s="11"/>
      <c r="B214" s="19" t="s">
        <v>67</v>
      </c>
      <c r="D214" s="19"/>
      <c r="E214" s="14"/>
      <c r="F214" s="2"/>
      <c r="G214" s="12">
        <v>3697024</v>
      </c>
      <c r="H214" s="12">
        <v>3281895</v>
      </c>
      <c r="I214" s="12">
        <v>4100165</v>
      </c>
      <c r="J214" s="12">
        <v>4443675</v>
      </c>
      <c r="K214" s="12">
        <v>4646997</v>
      </c>
      <c r="L214" s="12">
        <v>5599836</v>
      </c>
      <c r="M214" s="12">
        <v>6830503</v>
      </c>
      <c r="N214" s="12">
        <v>6904326</v>
      </c>
      <c r="O214" s="12">
        <v>12311263.70029</v>
      </c>
      <c r="P214" s="12">
        <v>11659283.947431471</v>
      </c>
      <c r="Q214" s="12">
        <v>13390239.893237209</v>
      </c>
      <c r="R214" s="41">
        <v>28748518</v>
      </c>
      <c r="S214" s="41">
        <v>8639305</v>
      </c>
      <c r="T214" s="41">
        <v>14372088.859999999</v>
      </c>
      <c r="U214" s="41">
        <v>7319821</v>
      </c>
      <c r="V214" s="41">
        <v>7152039</v>
      </c>
      <c r="W214" s="41">
        <v>8011332</v>
      </c>
      <c r="X214" s="41">
        <v>8299224</v>
      </c>
      <c r="Y214" s="41">
        <v>7286448</v>
      </c>
      <c r="Z214" s="41">
        <v>7855003</v>
      </c>
      <c r="AA214" s="41">
        <v>8270472</v>
      </c>
      <c r="AB214" s="41">
        <v>6544297</v>
      </c>
      <c r="AC214" s="41">
        <v>6317291</v>
      </c>
      <c r="AD214" s="41">
        <v>5740730</v>
      </c>
      <c r="AE214" s="41">
        <v>8383780</v>
      </c>
      <c r="AF214" s="41">
        <v>11938189</v>
      </c>
      <c r="AG214" s="41">
        <v>13196098</v>
      </c>
      <c r="AH214" s="41">
        <v>13206173</v>
      </c>
      <c r="AI214" s="13">
        <v>0.12413636438436471</v>
      </c>
      <c r="AJ214" s="13">
        <v>7.6348326603818792E-4</v>
      </c>
    </row>
    <row r="215" spans="1:44" ht="10.5" customHeight="1" x14ac:dyDescent="0.2">
      <c r="A215" s="11"/>
      <c r="B215" s="19" t="s">
        <v>69</v>
      </c>
      <c r="D215" s="19"/>
      <c r="E215" s="14"/>
      <c r="F215" s="2"/>
      <c r="G215" s="12">
        <v>651574</v>
      </c>
      <c r="H215" s="12">
        <v>445799</v>
      </c>
      <c r="I215" s="12">
        <v>597732</v>
      </c>
      <c r="J215" s="12">
        <v>507449</v>
      </c>
      <c r="K215" s="12">
        <v>277416</v>
      </c>
      <c r="L215" s="12">
        <v>0</v>
      </c>
      <c r="M215" s="12">
        <v>0</v>
      </c>
      <c r="N215" s="12">
        <v>0</v>
      </c>
      <c r="O215" s="12">
        <v>0</v>
      </c>
      <c r="P215" s="12">
        <v>0</v>
      </c>
      <c r="Q215" s="12">
        <v>0</v>
      </c>
      <c r="R215" s="41">
        <v>0</v>
      </c>
      <c r="S215" s="41">
        <v>0</v>
      </c>
      <c r="T215" s="41">
        <v>408797</v>
      </c>
      <c r="U215" s="41">
        <v>716850</v>
      </c>
      <c r="V215" s="41">
        <v>408008</v>
      </c>
      <c r="W215" s="41">
        <v>1905070</v>
      </c>
      <c r="X215" s="41">
        <v>4872814</v>
      </c>
      <c r="Y215" s="41">
        <v>4265011</v>
      </c>
      <c r="Z215" s="41">
        <v>2096328</v>
      </c>
      <c r="AA215" s="41">
        <v>1244450</v>
      </c>
      <c r="AB215" s="41">
        <v>2252158</v>
      </c>
      <c r="AC215" s="41">
        <v>0</v>
      </c>
      <c r="AD215" s="41">
        <v>0</v>
      </c>
      <c r="AE215" s="41">
        <v>2390</v>
      </c>
      <c r="AF215" s="41">
        <v>3262</v>
      </c>
      <c r="AG215" s="41">
        <v>0</v>
      </c>
      <c r="AH215" s="41">
        <v>0</v>
      </c>
      <c r="AI215" s="13">
        <v>-1</v>
      </c>
      <c r="AJ215" s="13" t="s">
        <v>246</v>
      </c>
    </row>
    <row r="216" spans="1:44" ht="10.5" customHeight="1" x14ac:dyDescent="0.2">
      <c r="A216" s="11"/>
      <c r="B216" s="19" t="s">
        <v>70</v>
      </c>
      <c r="D216" s="19"/>
      <c r="E216" s="14"/>
      <c r="F216" s="2"/>
      <c r="G216" s="12">
        <v>8999930</v>
      </c>
      <c r="H216" s="12">
        <v>8298098</v>
      </c>
      <c r="I216" s="12">
        <v>8605003</v>
      </c>
      <c r="J216" s="12">
        <v>8833561</v>
      </c>
      <c r="K216" s="12">
        <v>8853349</v>
      </c>
      <c r="L216" s="12">
        <v>9854613</v>
      </c>
      <c r="M216" s="12">
        <v>9048500</v>
      </c>
      <c r="N216" s="12">
        <v>7949042</v>
      </c>
      <c r="O216" s="12">
        <v>8049223.8257870004</v>
      </c>
      <c r="P216" s="12">
        <v>8282035.8368745409</v>
      </c>
      <c r="Q216" s="12">
        <v>10482452.489547601</v>
      </c>
      <c r="R216" s="41">
        <v>13021276</v>
      </c>
      <c r="S216" s="41">
        <v>11776820</v>
      </c>
      <c r="T216" s="41">
        <v>17508928.419999998</v>
      </c>
      <c r="U216" s="41">
        <v>15138880</v>
      </c>
      <c r="V216" s="41">
        <v>16069911.9</v>
      </c>
      <c r="W216" s="41">
        <v>16248459.41</v>
      </c>
      <c r="X216" s="41">
        <v>15845092.729999999</v>
      </c>
      <c r="Y216" s="41">
        <v>16791834</v>
      </c>
      <c r="Z216" s="41">
        <v>16546202</v>
      </c>
      <c r="AA216" s="41">
        <v>18820966</v>
      </c>
      <c r="AB216" s="41">
        <v>15304469</v>
      </c>
      <c r="AC216" s="41">
        <v>20836827</v>
      </c>
      <c r="AD216" s="41">
        <v>20005028</v>
      </c>
      <c r="AE216" s="41">
        <v>19310688</v>
      </c>
      <c r="AF216" s="41">
        <v>20487260</v>
      </c>
      <c r="AG216" s="41">
        <v>20918656</v>
      </c>
      <c r="AH216" s="41">
        <v>20597258</v>
      </c>
      <c r="AI216" s="13">
        <v>5.0747883348591705E-2</v>
      </c>
      <c r="AJ216" s="13">
        <v>-1.536418018442485E-2</v>
      </c>
    </row>
    <row r="217" spans="1:44" ht="10.5" customHeight="1" x14ac:dyDescent="0.2">
      <c r="A217" s="11"/>
      <c r="B217" s="19" t="s">
        <v>71</v>
      </c>
      <c r="D217" s="19"/>
      <c r="E217" s="14"/>
      <c r="F217" s="2"/>
      <c r="G217" s="12">
        <v>3963260</v>
      </c>
      <c r="H217" s="12">
        <v>3863628</v>
      </c>
      <c r="I217" s="12">
        <v>5074794</v>
      </c>
      <c r="J217" s="12">
        <v>5373222</v>
      </c>
      <c r="K217" s="12">
        <v>7399498</v>
      </c>
      <c r="L217" s="12">
        <v>8458004</v>
      </c>
      <c r="M217" s="12">
        <v>9470175</v>
      </c>
      <c r="N217" s="12">
        <v>7609245</v>
      </c>
      <c r="O217" s="12">
        <v>9643324.4284049999</v>
      </c>
      <c r="P217" s="12">
        <v>14823576.552666916</v>
      </c>
      <c r="Q217" s="12">
        <v>16871566.663375549</v>
      </c>
      <c r="R217" s="41">
        <v>18173721</v>
      </c>
      <c r="S217" s="41">
        <v>19120234</v>
      </c>
      <c r="T217" s="41">
        <v>25810998.039999999</v>
      </c>
      <c r="U217" s="41">
        <v>21051490</v>
      </c>
      <c r="V217" s="41">
        <v>22822809.890000001</v>
      </c>
      <c r="W217" s="41">
        <v>22989819.170000002</v>
      </c>
      <c r="X217" s="41">
        <v>22548895.829999998</v>
      </c>
      <c r="Y217" s="41">
        <v>23359758</v>
      </c>
      <c r="Z217" s="41">
        <v>24984516</v>
      </c>
      <c r="AA217" s="41">
        <v>25051997</v>
      </c>
      <c r="AB217" s="41">
        <v>27999777</v>
      </c>
      <c r="AC217" s="41">
        <v>21400640</v>
      </c>
      <c r="AD217" s="41">
        <v>32506799</v>
      </c>
      <c r="AE217" s="41">
        <v>32973813</v>
      </c>
      <c r="AF217" s="41">
        <v>37573898</v>
      </c>
      <c r="AG217" s="41">
        <v>38717977</v>
      </c>
      <c r="AH217" s="41">
        <v>40006918</v>
      </c>
      <c r="AI217" s="13">
        <v>6.1280262230183125E-2</v>
      </c>
      <c r="AJ217" s="13">
        <v>3.3290504821571643E-2</v>
      </c>
    </row>
    <row r="218" spans="1:44" ht="10.5" customHeight="1" x14ac:dyDescent="0.2">
      <c r="A218" s="11"/>
      <c r="B218" s="19" t="s">
        <v>72</v>
      </c>
      <c r="D218" s="19"/>
      <c r="E218" s="14"/>
      <c r="F218" s="2"/>
      <c r="G218" s="12">
        <v>1640574</v>
      </c>
      <c r="H218" s="12">
        <v>1179807</v>
      </c>
      <c r="I218" s="12">
        <v>986623</v>
      </c>
      <c r="J218" s="12">
        <v>950899</v>
      </c>
      <c r="K218" s="12">
        <v>850264</v>
      </c>
      <c r="L218" s="12">
        <v>2923514</v>
      </c>
      <c r="M218" s="12">
        <v>1925096</v>
      </c>
      <c r="N218" s="12">
        <v>2821676</v>
      </c>
      <c r="O218" s="12">
        <v>3595002.0363600003</v>
      </c>
      <c r="P218" s="12">
        <v>4680096.1865594797</v>
      </c>
      <c r="Q218" s="12">
        <v>5273343.6793912817</v>
      </c>
      <c r="R218" s="41">
        <v>5859755</v>
      </c>
      <c r="S218" s="41">
        <v>2359446</v>
      </c>
      <c r="T218" s="41">
        <v>7728123.2400000002</v>
      </c>
      <c r="U218" s="41">
        <v>10540503</v>
      </c>
      <c r="V218" s="41">
        <v>9780569</v>
      </c>
      <c r="W218" s="41">
        <v>11032799.189999999</v>
      </c>
      <c r="X218" s="41">
        <v>10612950.35</v>
      </c>
      <c r="Y218" s="41">
        <v>6290223</v>
      </c>
      <c r="Z218" s="41">
        <v>17727919</v>
      </c>
      <c r="AA218" s="41">
        <v>9160472</v>
      </c>
      <c r="AB218" s="41">
        <v>13310041</v>
      </c>
      <c r="AC218" s="41">
        <v>16268891</v>
      </c>
      <c r="AD218" s="41">
        <v>29423686</v>
      </c>
      <c r="AE218" s="41">
        <v>16892456</v>
      </c>
      <c r="AF218" s="41">
        <v>15977325</v>
      </c>
      <c r="AG218" s="41">
        <v>15143596</v>
      </c>
      <c r="AH218" s="41">
        <v>21200201</v>
      </c>
      <c r="AI218" s="13">
        <v>8.067083482402948E-2</v>
      </c>
      <c r="AJ218" s="13">
        <v>0.39994496683614644</v>
      </c>
    </row>
    <row r="219" spans="1:44" ht="10.5" customHeight="1" x14ac:dyDescent="0.2">
      <c r="A219" s="11"/>
      <c r="B219" s="19" t="s">
        <v>73</v>
      </c>
      <c r="D219" s="19"/>
      <c r="E219" s="14"/>
      <c r="F219" s="2"/>
      <c r="G219" s="12">
        <v>2343219</v>
      </c>
      <c r="H219" s="12">
        <v>2475085</v>
      </c>
      <c r="I219" s="12">
        <v>5487580</v>
      </c>
      <c r="J219" s="12">
        <v>2726275</v>
      </c>
      <c r="K219" s="12">
        <v>4333023</v>
      </c>
      <c r="L219" s="12">
        <v>6319289</v>
      </c>
      <c r="M219" s="12">
        <v>6733588</v>
      </c>
      <c r="N219" s="12">
        <v>6379218</v>
      </c>
      <c r="O219" s="12">
        <v>2052372</v>
      </c>
      <c r="P219" s="12">
        <v>9964883</v>
      </c>
      <c r="Q219" s="12">
        <v>1608845.131514132</v>
      </c>
      <c r="R219" s="41">
        <v>1284019</v>
      </c>
      <c r="S219" s="41">
        <v>23746695</v>
      </c>
      <c r="T219" s="41">
        <v>25983477.640000001</v>
      </c>
      <c r="U219" s="41">
        <v>14699852</v>
      </c>
      <c r="V219" s="41">
        <v>33071304</v>
      </c>
      <c r="W219" s="41">
        <v>10667438.5</v>
      </c>
      <c r="X219" s="41">
        <v>10592503</v>
      </c>
      <c r="Y219" s="41">
        <v>4758669</v>
      </c>
      <c r="Z219" s="41">
        <v>10438823</v>
      </c>
      <c r="AA219" s="41">
        <v>8075928</v>
      </c>
      <c r="AB219" s="41">
        <v>12898515</v>
      </c>
      <c r="AC219" s="41">
        <v>9772458</v>
      </c>
      <c r="AD219" s="41">
        <v>14210152</v>
      </c>
      <c r="AE219" s="41">
        <v>30114925</v>
      </c>
      <c r="AF219" s="41">
        <v>34858253</v>
      </c>
      <c r="AG219" s="41">
        <v>37234768</v>
      </c>
      <c r="AH219" s="41">
        <v>37766999</v>
      </c>
      <c r="AI219" s="13">
        <v>0.19608522946669948</v>
      </c>
      <c r="AJ219" s="13">
        <v>1.4293925505323412E-2</v>
      </c>
    </row>
    <row r="220" spans="1:44" ht="10.5" customHeight="1" x14ac:dyDescent="0.2">
      <c r="A220" s="11"/>
      <c r="B220" s="19" t="s">
        <v>74</v>
      </c>
      <c r="D220" s="19"/>
      <c r="E220" s="14"/>
      <c r="F220" s="2"/>
      <c r="G220" s="12">
        <v>3531734</v>
      </c>
      <c r="H220" s="12">
        <v>3113927</v>
      </c>
      <c r="I220" s="12">
        <v>4917315</v>
      </c>
      <c r="J220" s="12">
        <v>5570104</v>
      </c>
      <c r="K220" s="12">
        <v>5986689</v>
      </c>
      <c r="L220" s="12">
        <v>305124</v>
      </c>
      <c r="M220" s="12">
        <v>346587</v>
      </c>
      <c r="N220" s="12">
        <v>346587</v>
      </c>
      <c r="O220" s="12">
        <v>20203.595991000038</v>
      </c>
      <c r="P220" s="12">
        <v>23092.710217713047</v>
      </c>
      <c r="Q220" s="12">
        <v>26394.967778846014</v>
      </c>
      <c r="R220" s="41">
        <v>0</v>
      </c>
      <c r="S220" s="41">
        <v>3580767</v>
      </c>
      <c r="T220" s="41">
        <v>3912882.42</v>
      </c>
      <c r="U220" s="41">
        <v>5609245</v>
      </c>
      <c r="V220" s="41">
        <v>8170781.8899999997</v>
      </c>
      <c r="W220" s="41">
        <v>2491833.5100000002</v>
      </c>
      <c r="X220" s="41">
        <v>3364215.65</v>
      </c>
      <c r="Y220" s="41">
        <v>2614959</v>
      </c>
      <c r="Z220" s="41">
        <v>2549466</v>
      </c>
      <c r="AA220" s="41">
        <v>4834714</v>
      </c>
      <c r="AB220" s="41">
        <v>3254841</v>
      </c>
      <c r="AC220" s="41">
        <v>24663192</v>
      </c>
      <c r="AD220" s="41">
        <v>22811972</v>
      </c>
      <c r="AE220" s="41">
        <v>32346982</v>
      </c>
      <c r="AF220" s="41">
        <v>28607115</v>
      </c>
      <c r="AG220" s="41">
        <v>53247387</v>
      </c>
      <c r="AH220" s="41">
        <v>35735207</v>
      </c>
      <c r="AI220" s="13">
        <v>0.49082873172395725</v>
      </c>
      <c r="AJ220" s="13">
        <v>-0.32888336849280508</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253</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251</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853829584.23000014</v>
      </c>
      <c r="S233" s="12">
        <v>512229247.83000004</v>
      </c>
      <c r="T233" s="12">
        <v>170628911.43000001</v>
      </c>
      <c r="U233" s="12">
        <v>174939594.03</v>
      </c>
      <c r="V233" s="12">
        <v>179250276.63</v>
      </c>
      <c r="W233" s="12">
        <v>190076984.57499999</v>
      </c>
      <c r="X233" s="12">
        <v>200903692.51999998</v>
      </c>
      <c r="Y233" s="12">
        <v>203095757.04499999</v>
      </c>
      <c r="Z233" s="12">
        <v>205287821.56999999</v>
      </c>
      <c r="AA233" s="12">
        <v>227889428.535</v>
      </c>
      <c r="AB233" s="12">
        <v>250491035.5</v>
      </c>
      <c r="AC233" s="12">
        <v>276698426.22988689</v>
      </c>
      <c r="AD233" s="12">
        <v>215891611</v>
      </c>
      <c r="AE233" s="12">
        <v>232548732.94678083</v>
      </c>
      <c r="AF233" s="12">
        <v>245535787</v>
      </c>
      <c r="AG233" s="12">
        <v>261851047.82759267</v>
      </c>
      <c r="AH233" s="12">
        <v>288937201.37</v>
      </c>
      <c r="AI233" s="71">
        <v>2.4083130847911693E-2</v>
      </c>
      <c r="AJ233" s="13">
        <v>0.10344107372158133</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830946161.46000004</v>
      </c>
      <c r="S234" s="11">
        <v>486131826.55500001</v>
      </c>
      <c r="T234" s="11">
        <v>141317491.64999998</v>
      </c>
      <c r="U234" s="12">
        <v>148205386.13</v>
      </c>
      <c r="V234" s="12">
        <v>155093280.61000001</v>
      </c>
      <c r="W234" s="12">
        <v>172629479.09</v>
      </c>
      <c r="X234" s="12">
        <v>190165677.56999999</v>
      </c>
      <c r="Y234" s="12">
        <v>190315733.54499999</v>
      </c>
      <c r="Z234" s="12">
        <v>190465789.51999998</v>
      </c>
      <c r="AA234" s="12">
        <v>210421893.13999999</v>
      </c>
      <c r="AB234" s="12">
        <v>230377996.75999999</v>
      </c>
      <c r="AC234" s="12">
        <v>254515912.48070124</v>
      </c>
      <c r="AD234" s="12">
        <v>186881023</v>
      </c>
      <c r="AE234" s="12">
        <v>169238802.2410852</v>
      </c>
      <c r="AF234" s="12">
        <v>213122678</v>
      </c>
      <c r="AG234" s="12">
        <v>227594569.60401076</v>
      </c>
      <c r="AH234" s="12">
        <v>238261204.68000001</v>
      </c>
      <c r="AI234" s="71">
        <v>5.6234436022326584E-3</v>
      </c>
      <c r="AJ234" s="13">
        <v>4.6866825928878732E-2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394242</v>
      </c>
      <c r="S241" s="11">
        <v>399319</v>
      </c>
      <c r="T241" s="11">
        <v>405608</v>
      </c>
      <c r="U241" s="11">
        <v>415957</v>
      </c>
      <c r="V241" s="11">
        <v>427970</v>
      </c>
      <c r="W241" s="11">
        <v>438742</v>
      </c>
      <c r="X241" s="11">
        <v>446655</v>
      </c>
      <c r="Y241" s="11">
        <v>452697</v>
      </c>
      <c r="Z241" s="11">
        <v>458916</v>
      </c>
      <c r="AA241" s="11">
        <v>466062</v>
      </c>
      <c r="AB241" s="41">
        <v>473014</v>
      </c>
      <c r="AC241" s="41">
        <v>481485</v>
      </c>
      <c r="AD241" s="41">
        <v>490900</v>
      </c>
      <c r="AE241" s="41">
        <v>499122</v>
      </c>
      <c r="AF241" s="41">
        <v>506831</v>
      </c>
      <c r="AG241" s="41">
        <v>514621</v>
      </c>
      <c r="AH241" s="41">
        <v>523542</v>
      </c>
      <c r="AI241" s="13">
        <v>1.7059253427093468E-2</v>
      </c>
      <c r="AJ241" s="13">
        <v>1.7335087374980813E-2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12100089</v>
      </c>
      <c r="S242" s="11">
        <v>12728859</v>
      </c>
      <c r="T242" s="11">
        <v>13135165</v>
      </c>
      <c r="U242" s="11">
        <v>14289131</v>
      </c>
      <c r="V242" s="11">
        <v>15501583</v>
      </c>
      <c r="W242" s="11">
        <v>16059259</v>
      </c>
      <c r="X242" s="11">
        <v>15363234</v>
      </c>
      <c r="Y242" s="11">
        <v>16128403</v>
      </c>
      <c r="Z242" s="11">
        <v>17165145</v>
      </c>
      <c r="AA242" s="11">
        <v>18498029</v>
      </c>
      <c r="AB242" s="41">
        <v>18834693</v>
      </c>
      <c r="AC242" s="41">
        <v>20353540</v>
      </c>
      <c r="AD242" s="41">
        <v>21809432</v>
      </c>
      <c r="AE242" s="41">
        <v>22475390</v>
      </c>
      <c r="AF242" s="41">
        <v>23819726</v>
      </c>
      <c r="AG242" s="41">
        <v>25010948</v>
      </c>
      <c r="AH242" s="41">
        <v>26072914</v>
      </c>
      <c r="AI242" s="13">
        <v>5.5695096643289199E-2</v>
      </c>
      <c r="AJ242" s="13">
        <v>4.2460045896700917E-2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34352.423447615976</v>
      </c>
      <c r="V243" s="11">
        <f t="shared" ref="V243:AA243" si="15">V242*1000/V241</f>
        <v>36221.190737668527</v>
      </c>
      <c r="W243" s="11">
        <f t="shared" si="15"/>
        <v>36602.967119628389</v>
      </c>
      <c r="X243" s="11">
        <f t="shared" si="15"/>
        <v>34396.19840816738</v>
      </c>
      <c r="Y243" s="11">
        <f t="shared" si="15"/>
        <v>35627.368858198752</v>
      </c>
      <c r="Z243" s="11">
        <f t="shared" si="15"/>
        <v>37403.675182386316</v>
      </c>
      <c r="AA243" s="11">
        <f t="shared" si="15"/>
        <v>39690.060549883921</v>
      </c>
      <c r="AB243" s="11">
        <v>39818.468375143231</v>
      </c>
      <c r="AC243" s="11">
        <v>42272.42800917993</v>
      </c>
      <c r="AD243" s="11">
        <v>44427.443471175393</v>
      </c>
      <c r="AE243" s="11">
        <v>45029.852420851013</v>
      </c>
      <c r="AF243" s="11">
        <v>46997.373878077706</v>
      </c>
      <c r="AG243" s="11">
        <v>48600.713923450465</v>
      </c>
      <c r="AH243" s="11">
        <v>49800.997818704134</v>
      </c>
      <c r="AI243" s="13">
        <v>3.7987799713741222E-2</v>
      </c>
      <c r="AJ243" s="13">
        <v>2.4696836699646035E-2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200343</v>
      </c>
      <c r="S245" s="11">
        <v>205735</v>
      </c>
      <c r="T245" s="11">
        <v>209830</v>
      </c>
      <c r="U245" s="11">
        <v>215684</v>
      </c>
      <c r="V245" s="11">
        <v>220826</v>
      </c>
      <c r="W245" s="11">
        <v>223956</v>
      </c>
      <c r="X245" s="11">
        <v>223171</v>
      </c>
      <c r="Y245" s="11">
        <v>220209</v>
      </c>
      <c r="Z245" s="11">
        <v>225288</v>
      </c>
      <c r="AA245" s="11">
        <v>227402</v>
      </c>
      <c r="AB245" s="41">
        <v>231560</v>
      </c>
      <c r="AC245" s="41">
        <v>235581</v>
      </c>
      <c r="AD245" s="41">
        <v>242842</v>
      </c>
      <c r="AE245" s="41">
        <v>244829</v>
      </c>
      <c r="AF245" s="41">
        <v>247120</v>
      </c>
      <c r="AG245" s="41">
        <v>250548</v>
      </c>
      <c r="AH245" s="41">
        <v>255462</v>
      </c>
      <c r="AI245" s="13">
        <v>1.6507204786079033E-2</v>
      </c>
      <c r="AJ245" s="13">
        <v>1.9613008285837445E-2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189340</v>
      </c>
      <c r="S246" s="11">
        <v>193648</v>
      </c>
      <c r="T246" s="11">
        <v>198291</v>
      </c>
      <c r="U246" s="11">
        <v>204101</v>
      </c>
      <c r="V246" s="11">
        <v>210480</v>
      </c>
      <c r="W246" s="11">
        <v>211534</v>
      </c>
      <c r="X246" s="11">
        <v>201358</v>
      </c>
      <c r="Y246" s="11">
        <v>199005</v>
      </c>
      <c r="Z246" s="11">
        <v>206016</v>
      </c>
      <c r="AA246" s="11">
        <v>210863</v>
      </c>
      <c r="AB246" s="41">
        <v>217819</v>
      </c>
      <c r="AC246" s="41">
        <v>223367</v>
      </c>
      <c r="AD246" s="41">
        <v>230968</v>
      </c>
      <c r="AE246" s="41">
        <v>234676</v>
      </c>
      <c r="AF246" s="41">
        <v>238242</v>
      </c>
      <c r="AG246" s="41">
        <v>243333</v>
      </c>
      <c r="AH246" s="41">
        <v>249454</v>
      </c>
      <c r="AI246" s="13">
        <v>2.2859034336940809E-2</v>
      </c>
      <c r="AJ246" s="13">
        <v>2.515482897921778E-2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11003</v>
      </c>
      <c r="S247" s="11">
        <v>12087</v>
      </c>
      <c r="T247" s="11">
        <v>11539</v>
      </c>
      <c r="U247" s="11">
        <v>11583</v>
      </c>
      <c r="V247" s="11">
        <v>10346</v>
      </c>
      <c r="W247" s="11">
        <v>223956</v>
      </c>
      <c r="X247" s="11">
        <v>21813</v>
      </c>
      <c r="Y247" s="11">
        <v>21204</v>
      </c>
      <c r="Z247" s="11">
        <v>19272</v>
      </c>
      <c r="AA247" s="11">
        <v>16539</v>
      </c>
      <c r="AB247" s="41">
        <v>13741</v>
      </c>
      <c r="AC247" s="41">
        <v>12214</v>
      </c>
      <c r="AD247" s="41">
        <v>11874</v>
      </c>
      <c r="AE247" s="41">
        <v>10153</v>
      </c>
      <c r="AF247" s="41">
        <v>8878</v>
      </c>
      <c r="AG247" s="41">
        <v>7215</v>
      </c>
      <c r="AH247" s="41">
        <v>6008</v>
      </c>
      <c r="AI247" s="13">
        <v>-0.12879853430749399</v>
      </c>
      <c r="AJ247" s="13">
        <v>-0.16729036729036728</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5.5</v>
      </c>
      <c r="S248" s="81">
        <v>5.9</v>
      </c>
      <c r="T248" s="81">
        <v>5.5</v>
      </c>
      <c r="U248" s="81">
        <v>4.7</v>
      </c>
      <c r="V248" s="81">
        <v>4.7</v>
      </c>
      <c r="W248" s="81">
        <v>5.5</v>
      </c>
      <c r="X248" s="81">
        <v>9.8000000000000007</v>
      </c>
      <c r="Y248" s="81">
        <v>9.6</v>
      </c>
      <c r="Z248" s="81">
        <v>8.6</v>
      </c>
      <c r="AA248" s="81">
        <v>7.3</v>
      </c>
      <c r="AB248" s="82">
        <v>5.9</v>
      </c>
      <c r="AC248" s="82">
        <v>5.2</v>
      </c>
      <c r="AD248" s="82">
        <v>4.9000000000000004</v>
      </c>
      <c r="AE248" s="82">
        <v>4.0999999999999996</v>
      </c>
      <c r="AF248" s="82">
        <v>3.6</v>
      </c>
      <c r="AG248" s="82">
        <v>2.9</v>
      </c>
      <c r="AH248" s="82">
        <v>2.4</v>
      </c>
      <c r="AI248" s="13">
        <v>-0.13921794406555976</v>
      </c>
      <c r="AJ248" s="13">
        <v>-0.17241379310344829</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145874498</v>
      </c>
      <c r="H257" s="86">
        <f>SUM(H258:H260)</f>
        <v>157309959</v>
      </c>
      <c r="I257" s="86">
        <f>SUM(I258:I260)</f>
        <v>169202962</v>
      </c>
      <c r="J257" s="86">
        <f>SUM(J258:J260)</f>
        <v>170744995</v>
      </c>
      <c r="K257" s="86">
        <f>SUM(K258:K260)</f>
        <v>188011319</v>
      </c>
      <c r="L257" s="86">
        <f t="shared" ref="L257:Q257" si="16">SUM(L258:L260)</f>
        <v>217155792</v>
      </c>
      <c r="M257" s="86">
        <f t="shared" si="16"/>
        <v>236083500</v>
      </c>
      <c r="N257" s="86">
        <f t="shared" si="16"/>
        <v>254293314</v>
      </c>
      <c r="O257" s="86">
        <f t="shared" si="16"/>
        <v>275226287.57508802</v>
      </c>
      <c r="P257" s="86">
        <f t="shared" si="16"/>
        <v>303285378.57579267</v>
      </c>
      <c r="Q257" s="86">
        <f t="shared" si="16"/>
        <v>308973999.88493168</v>
      </c>
      <c r="R257" s="86">
        <f>SUM(R258:R261)</f>
        <v>377038915</v>
      </c>
      <c r="S257" s="86">
        <f t="shared" ref="S257:AA257" si="17">SUM(S258:S261)</f>
        <v>374827426</v>
      </c>
      <c r="T257" s="86">
        <f t="shared" si="17"/>
        <v>373458858.64999998</v>
      </c>
      <c r="U257" s="86">
        <f t="shared" si="17"/>
        <v>428282031</v>
      </c>
      <c r="V257" s="86">
        <f t="shared" si="17"/>
        <v>446851074.62</v>
      </c>
      <c r="W257" s="86">
        <f t="shared" si="17"/>
        <v>432108671.17000002</v>
      </c>
      <c r="X257" s="86">
        <f t="shared" si="17"/>
        <v>443875290.29000002</v>
      </c>
      <c r="Y257" s="86">
        <f t="shared" si="17"/>
        <v>516230301</v>
      </c>
      <c r="Z257" s="86">
        <f t="shared" si="17"/>
        <v>524740833</v>
      </c>
      <c r="AA257" s="86">
        <f t="shared" si="17"/>
        <v>544986442.24000001</v>
      </c>
      <c r="AB257" s="86">
        <v>590162021</v>
      </c>
      <c r="AC257" s="86">
        <v>598476353</v>
      </c>
      <c r="AD257" s="86">
        <v>627421512</v>
      </c>
      <c r="AE257" s="86">
        <v>653126814</v>
      </c>
      <c r="AF257" s="86">
        <v>702338524</v>
      </c>
      <c r="AG257" s="86">
        <v>748371780</v>
      </c>
      <c r="AH257" s="86">
        <v>780683424</v>
      </c>
      <c r="AI257" s="13">
        <v>4.773298514438018E-2</v>
      </c>
      <c r="AJ257" s="13">
        <v>4.3175925206586488E-2</v>
      </c>
    </row>
    <row r="258" spans="1:36" ht="10.5" customHeight="1" x14ac:dyDescent="0.2">
      <c r="A258" s="14"/>
      <c r="B258" s="11"/>
      <c r="C258" s="11" t="s">
        <v>151</v>
      </c>
      <c r="D258" s="11"/>
      <c r="E258" s="11"/>
      <c r="F258" s="2"/>
      <c r="G258" s="86">
        <f t="shared" ref="G258:AA258" si="18">G65</f>
        <v>96720874</v>
      </c>
      <c r="H258" s="86">
        <f t="shared" si="18"/>
        <v>106560370</v>
      </c>
      <c r="I258" s="86">
        <f t="shared" si="18"/>
        <v>114780052</v>
      </c>
      <c r="J258" s="86">
        <f t="shared" si="18"/>
        <v>102351290</v>
      </c>
      <c r="K258" s="86">
        <f t="shared" si="18"/>
        <v>110289608</v>
      </c>
      <c r="L258" s="86">
        <f t="shared" si="18"/>
        <v>116236440</v>
      </c>
      <c r="M258" s="86">
        <f t="shared" si="18"/>
        <v>134810059</v>
      </c>
      <c r="N258" s="86">
        <f t="shared" si="18"/>
        <v>147133740</v>
      </c>
      <c r="O258" s="86">
        <f t="shared" si="18"/>
        <v>166250549</v>
      </c>
      <c r="P258" s="86">
        <f t="shared" si="18"/>
        <v>183250388</v>
      </c>
      <c r="Q258" s="86">
        <f t="shared" si="18"/>
        <v>187182258</v>
      </c>
      <c r="R258" s="86">
        <f t="shared" si="18"/>
        <v>198692687</v>
      </c>
      <c r="S258" s="86">
        <f t="shared" si="18"/>
        <v>202504481</v>
      </c>
      <c r="T258" s="86">
        <f t="shared" si="18"/>
        <v>206524259</v>
      </c>
      <c r="U258" s="86">
        <f t="shared" si="18"/>
        <v>224829851</v>
      </c>
      <c r="V258" s="86">
        <f t="shared" si="18"/>
        <v>197263689</v>
      </c>
      <c r="W258" s="86">
        <f t="shared" si="18"/>
        <v>209009495</v>
      </c>
      <c r="X258" s="86">
        <f t="shared" si="18"/>
        <v>211761487</v>
      </c>
      <c r="Y258" s="86">
        <f t="shared" si="18"/>
        <v>220014915</v>
      </c>
      <c r="Z258" s="86">
        <f t="shared" si="18"/>
        <v>225238689</v>
      </c>
      <c r="AA258" s="86">
        <f t="shared" si="18"/>
        <v>237018289</v>
      </c>
      <c r="AB258" s="86">
        <v>259534681</v>
      </c>
      <c r="AC258" s="86">
        <v>275294776</v>
      </c>
      <c r="AD258" s="86">
        <v>290342489</v>
      </c>
      <c r="AE258" s="86">
        <v>298492201</v>
      </c>
      <c r="AF258" s="86">
        <v>321224613</v>
      </c>
      <c r="AG258" s="86">
        <v>345418456</v>
      </c>
      <c r="AH258" s="86">
        <v>363392860</v>
      </c>
      <c r="AI258" s="13">
        <v>5.7702420855695102E-2</v>
      </c>
      <c r="AJ258" s="13">
        <v>5.20366057104951E-2</v>
      </c>
    </row>
    <row r="259" spans="1:36" ht="10.5" customHeight="1" x14ac:dyDescent="0.2">
      <c r="A259" s="14"/>
      <c r="B259" s="11"/>
      <c r="C259" s="11" t="s">
        <v>152</v>
      </c>
      <c r="D259" s="11"/>
      <c r="E259" s="11"/>
      <c r="F259" s="2"/>
      <c r="G259" s="86">
        <f t="shared" ref="G259:AA259" si="19">G122</f>
        <v>26448047</v>
      </c>
      <c r="H259" s="86">
        <f t="shared" si="19"/>
        <v>28541956</v>
      </c>
      <c r="I259" s="86">
        <f t="shared" si="19"/>
        <v>30655287</v>
      </c>
      <c r="J259" s="86">
        <f t="shared" si="19"/>
        <v>40710903</v>
      </c>
      <c r="K259" s="86">
        <f t="shared" si="19"/>
        <v>49509404</v>
      </c>
      <c r="L259" s="86">
        <f t="shared" si="19"/>
        <v>69360047</v>
      </c>
      <c r="M259" s="86">
        <f t="shared" si="19"/>
        <v>69034641</v>
      </c>
      <c r="N259" s="86">
        <f t="shared" si="19"/>
        <v>73819847</v>
      </c>
      <c r="O259" s="86">
        <f t="shared" si="19"/>
        <v>75754953</v>
      </c>
      <c r="P259" s="86">
        <f t="shared" si="19"/>
        <v>82478861</v>
      </c>
      <c r="Q259" s="86">
        <f t="shared" si="19"/>
        <v>83391983</v>
      </c>
      <c r="R259" s="86">
        <f t="shared" si="19"/>
        <v>85949329</v>
      </c>
      <c r="S259" s="86">
        <f t="shared" si="19"/>
        <v>82478861</v>
      </c>
      <c r="T259" s="86">
        <f t="shared" si="19"/>
        <v>23460455</v>
      </c>
      <c r="U259" s="86">
        <f t="shared" si="19"/>
        <v>78298450</v>
      </c>
      <c r="V259" s="86">
        <f t="shared" si="19"/>
        <v>83430397</v>
      </c>
      <c r="W259" s="86">
        <f t="shared" si="19"/>
        <v>85271500</v>
      </c>
      <c r="X259" s="86">
        <f t="shared" si="19"/>
        <v>87915953</v>
      </c>
      <c r="Y259" s="86">
        <f t="shared" si="19"/>
        <v>94115173</v>
      </c>
      <c r="Z259" s="86">
        <f t="shared" si="19"/>
        <v>92783759</v>
      </c>
      <c r="AA259" s="86">
        <f t="shared" si="19"/>
        <v>94564177.479999989</v>
      </c>
      <c r="AB259" s="86">
        <v>94564178</v>
      </c>
      <c r="AC259" s="86">
        <v>89807127</v>
      </c>
      <c r="AD259" s="86">
        <v>90475526</v>
      </c>
      <c r="AE259" s="86">
        <v>96815555</v>
      </c>
      <c r="AF259" s="86">
        <v>102258638</v>
      </c>
      <c r="AG259" s="86">
        <v>106577044</v>
      </c>
      <c r="AH259" s="86">
        <v>110643050</v>
      </c>
      <c r="AI259" s="13">
        <v>2.6517240679367005E-2</v>
      </c>
      <c r="AJ259" s="13">
        <v>3.8150861080365486E-2</v>
      </c>
    </row>
    <row r="260" spans="1:36" ht="10.5" customHeight="1" x14ac:dyDescent="0.2">
      <c r="A260" s="14"/>
      <c r="B260" s="11"/>
      <c r="C260" s="11" t="s">
        <v>153</v>
      </c>
      <c r="D260" s="11"/>
      <c r="E260" s="11"/>
      <c r="F260" s="2"/>
      <c r="G260" s="86">
        <f t="shared" ref="G260:AA260" si="20">G179</f>
        <v>22705577</v>
      </c>
      <c r="H260" s="86">
        <f t="shared" si="20"/>
        <v>22207633</v>
      </c>
      <c r="I260" s="86">
        <f t="shared" si="20"/>
        <v>23767623</v>
      </c>
      <c r="J260" s="86">
        <f t="shared" si="20"/>
        <v>27682802</v>
      </c>
      <c r="K260" s="86">
        <f t="shared" si="20"/>
        <v>28212307</v>
      </c>
      <c r="L260" s="86">
        <f t="shared" si="20"/>
        <v>31559305</v>
      </c>
      <c r="M260" s="86">
        <f t="shared" si="20"/>
        <v>32238800</v>
      </c>
      <c r="N260" s="86">
        <f t="shared" si="20"/>
        <v>33339727</v>
      </c>
      <c r="O260" s="86">
        <f t="shared" si="20"/>
        <v>33220785.575088002</v>
      </c>
      <c r="P260" s="86">
        <f t="shared" si="20"/>
        <v>37556129.5757927</v>
      </c>
      <c r="Q260" s="86">
        <f t="shared" si="20"/>
        <v>38399758.884931676</v>
      </c>
      <c r="R260" s="86">
        <f t="shared" si="20"/>
        <v>38392249</v>
      </c>
      <c r="S260" s="86">
        <f t="shared" si="20"/>
        <v>41243911</v>
      </c>
      <c r="T260" s="86">
        <f t="shared" si="20"/>
        <v>45649244.650000006</v>
      </c>
      <c r="U260" s="86">
        <f t="shared" si="20"/>
        <v>48333515</v>
      </c>
      <c r="V260" s="86">
        <f t="shared" si="20"/>
        <v>51565857.619999997</v>
      </c>
      <c r="W260" s="86">
        <f t="shared" si="20"/>
        <v>53770743.170000002</v>
      </c>
      <c r="X260" s="86">
        <f t="shared" si="20"/>
        <v>56834233.289999999</v>
      </c>
      <c r="Y260" s="86">
        <f t="shared" si="20"/>
        <v>61043083</v>
      </c>
      <c r="Z260" s="86">
        <f t="shared" si="20"/>
        <v>64131042</v>
      </c>
      <c r="AA260" s="86">
        <f t="shared" si="20"/>
        <v>66174543</v>
      </c>
      <c r="AB260" s="86">
        <v>68616586</v>
      </c>
      <c r="AC260" s="86">
        <v>70889035</v>
      </c>
      <c r="AD260" s="86">
        <v>75497556</v>
      </c>
      <c r="AE260" s="86">
        <v>78218416</v>
      </c>
      <c r="AF260" s="86">
        <v>83834373</v>
      </c>
      <c r="AG260" s="86">
        <v>93101042</v>
      </c>
      <c r="AH260" s="86">
        <v>97117899</v>
      </c>
      <c r="AI260" s="13">
        <v>5.9607512523068173E-2</v>
      </c>
      <c r="AJ260" s="13">
        <v>4.3145134723626404E-2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54004650</v>
      </c>
      <c r="S261" s="86">
        <v>48600173</v>
      </c>
      <c r="T261" s="86">
        <v>97824900</v>
      </c>
      <c r="U261" s="86">
        <v>76820215</v>
      </c>
      <c r="V261" s="86">
        <v>114591131</v>
      </c>
      <c r="W261" s="86">
        <v>84056933</v>
      </c>
      <c r="X261" s="86">
        <v>87363617</v>
      </c>
      <c r="Y261" s="86">
        <v>141057130</v>
      </c>
      <c r="Z261" s="86">
        <v>142587343</v>
      </c>
      <c r="AA261" s="86">
        <v>147229432.75999999</v>
      </c>
      <c r="AB261" s="41">
        <v>167446576</v>
      </c>
      <c r="AC261" s="41">
        <v>162485415</v>
      </c>
      <c r="AD261" s="41">
        <v>171105941</v>
      </c>
      <c r="AE261" s="41">
        <v>179600642</v>
      </c>
      <c r="AF261" s="41">
        <v>195020900</v>
      </c>
      <c r="AG261" s="41">
        <v>203275238</v>
      </c>
      <c r="AH261" s="41">
        <v>209529615</v>
      </c>
      <c r="AI261" s="13">
        <v>3.8073705833556959E-2</v>
      </c>
      <c r="AJ261" s="13">
        <v>3.0768022025388059E-2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854834507.25073874</v>
      </c>
      <c r="H265" s="11">
        <v>955756731.25369358</v>
      </c>
      <c r="I265" s="11">
        <v>1000733351.8062397</v>
      </c>
      <c r="J265" s="11">
        <v>1044756974.4676555</v>
      </c>
      <c r="K265" s="11">
        <v>1109137952</v>
      </c>
      <c r="L265" s="11">
        <v>1146899123</v>
      </c>
      <c r="M265" s="11">
        <v>1236910698</v>
      </c>
      <c r="N265" s="11">
        <v>1294266079</v>
      </c>
      <c r="O265" s="11">
        <v>1343213676</v>
      </c>
      <c r="P265" s="11">
        <v>1580940837</v>
      </c>
      <c r="Q265" s="11">
        <v>1584498692</v>
      </c>
      <c r="R265" s="11">
        <v>1658124345</v>
      </c>
      <c r="S265" s="11">
        <v>1683263998</v>
      </c>
      <c r="T265" s="11">
        <v>1656843786</v>
      </c>
      <c r="U265" s="11">
        <v>1708456531</v>
      </c>
      <c r="V265" s="11">
        <v>1886114640</v>
      </c>
      <c r="W265" s="11">
        <v>1962303745</v>
      </c>
      <c r="X265" s="11">
        <v>2005350473</v>
      </c>
      <c r="Y265" s="86">
        <v>2104558154</v>
      </c>
      <c r="Z265" s="86">
        <v>2100873666</v>
      </c>
      <c r="AA265" s="86">
        <v>2124252976</v>
      </c>
      <c r="AB265" s="86">
        <v>2177014745</v>
      </c>
      <c r="AC265" s="86">
        <v>2256891625</v>
      </c>
      <c r="AD265" s="86">
        <v>2351937141</v>
      </c>
      <c r="AE265" s="86">
        <v>2415221264</v>
      </c>
      <c r="AF265" s="86">
        <v>2510438822</v>
      </c>
      <c r="AG265" s="86">
        <v>2640448468</v>
      </c>
      <c r="AH265" s="86">
        <v>2757373346</v>
      </c>
      <c r="AI265" s="13">
        <v>4.0173296831745198E-2</v>
      </c>
      <c r="AJ265" s="13">
        <v>4.4282204109275573E-2</v>
      </c>
    </row>
    <row r="266" spans="1:36" ht="10.5" customHeight="1" x14ac:dyDescent="0.2">
      <c r="A266" s="14"/>
      <c r="B266" s="14"/>
      <c r="C266" s="14" t="s">
        <v>160</v>
      </c>
      <c r="D266" s="14"/>
      <c r="E266" s="14"/>
      <c r="F266" s="2"/>
      <c r="G266" s="11">
        <v>192926571</v>
      </c>
      <c r="H266" s="11">
        <v>253167063</v>
      </c>
      <c r="I266" s="11">
        <v>263449243</v>
      </c>
      <c r="J266" s="11">
        <v>277754836</v>
      </c>
      <c r="K266" s="11">
        <v>291169813</v>
      </c>
      <c r="L266" s="11">
        <v>304423732</v>
      </c>
      <c r="M266" s="11">
        <v>321661131</v>
      </c>
      <c r="N266" s="11">
        <v>338771935</v>
      </c>
      <c r="O266" s="11">
        <v>358012855</v>
      </c>
      <c r="P266" s="11">
        <v>483918097</v>
      </c>
      <c r="Q266" s="11">
        <v>497746889</v>
      </c>
      <c r="R266" s="11">
        <v>515845200</v>
      </c>
      <c r="S266" s="11">
        <v>532226910</v>
      </c>
      <c r="T266" s="11">
        <v>554311870</v>
      </c>
      <c r="U266" s="11">
        <v>575776520</v>
      </c>
      <c r="V266" s="11">
        <v>666346464</v>
      </c>
      <c r="W266" s="11">
        <v>707845638</v>
      </c>
      <c r="X266" s="11">
        <v>741144850</v>
      </c>
      <c r="Y266" s="86">
        <v>817716250</v>
      </c>
      <c r="Z266" s="86">
        <v>825539583</v>
      </c>
      <c r="AA266" s="86">
        <v>830050780</v>
      </c>
      <c r="AB266" s="86">
        <v>839258530</v>
      </c>
      <c r="AC266" s="86">
        <v>862131986</v>
      </c>
      <c r="AD266" s="86">
        <v>897582702</v>
      </c>
      <c r="AE266" s="86">
        <v>932286432</v>
      </c>
      <c r="AF266" s="86">
        <v>970472507</v>
      </c>
      <c r="AG266" s="86">
        <v>1016596958</v>
      </c>
      <c r="AH266" s="86">
        <v>1067142046</v>
      </c>
      <c r="AI266" s="13">
        <v>4.0849036716275711E-2</v>
      </c>
      <c r="AJ266" s="13">
        <v>4.9719889089024798E-2</v>
      </c>
    </row>
    <row r="267" spans="1:36" ht="10.5" customHeight="1" x14ac:dyDescent="0.2">
      <c r="A267" s="14"/>
      <c r="B267" s="14"/>
      <c r="C267" s="14" t="s">
        <v>161</v>
      </c>
      <c r="D267" s="14"/>
      <c r="E267" s="14"/>
      <c r="F267" s="2"/>
      <c r="G267" s="11">
        <v>1317796</v>
      </c>
      <c r="H267" s="11">
        <v>1249501</v>
      </c>
      <c r="I267" s="11">
        <v>1409328</v>
      </c>
      <c r="J267" s="11">
        <v>1301508</v>
      </c>
      <c r="K267" s="11">
        <v>1320881</v>
      </c>
      <c r="L267" s="11">
        <v>1300421</v>
      </c>
      <c r="M267" s="11">
        <v>1287615</v>
      </c>
      <c r="N267" s="11">
        <v>1315818</v>
      </c>
      <c r="O267" s="11">
        <v>1309960</v>
      </c>
      <c r="P267" s="11">
        <v>1534460</v>
      </c>
      <c r="Q267" s="11">
        <v>1547290</v>
      </c>
      <c r="R267" s="11">
        <v>1546170</v>
      </c>
      <c r="S267" s="11">
        <v>1555720</v>
      </c>
      <c r="T267" s="11">
        <v>1550320</v>
      </c>
      <c r="U267" s="11">
        <v>1538010</v>
      </c>
      <c r="V267" s="11">
        <v>1667342</v>
      </c>
      <c r="W267" s="11">
        <v>1708790</v>
      </c>
      <c r="X267" s="11">
        <v>1751100</v>
      </c>
      <c r="Y267" s="86">
        <v>2326020</v>
      </c>
      <c r="Z267" s="86">
        <v>2267986</v>
      </c>
      <c r="AA267" s="86">
        <v>2231710</v>
      </c>
      <c r="AB267" s="86">
        <v>2210570</v>
      </c>
      <c r="AC267" s="86">
        <v>2212393</v>
      </c>
      <c r="AD267" s="86">
        <v>1783590</v>
      </c>
      <c r="AE267" s="86">
        <v>1847618</v>
      </c>
      <c r="AF267" s="86">
        <v>1876951</v>
      </c>
      <c r="AG267" s="86">
        <v>1930967</v>
      </c>
      <c r="AH267" s="86">
        <v>1955354</v>
      </c>
      <c r="AI267" s="13">
        <v>-2.0238912138820231E-2</v>
      </c>
      <c r="AJ267" s="13">
        <v>1.2629423496103248E-2</v>
      </c>
    </row>
    <row r="268" spans="1:36" ht="10.5" customHeight="1" x14ac:dyDescent="0.2">
      <c r="A268" s="14"/>
      <c r="B268" s="14"/>
      <c r="C268" s="14" t="s">
        <v>162</v>
      </c>
      <c r="D268" s="14"/>
      <c r="E268" s="14"/>
      <c r="F268" s="2"/>
      <c r="G268" s="11">
        <v>72466</v>
      </c>
      <c r="H268" s="11">
        <v>55052</v>
      </c>
      <c r="I268" s="11">
        <v>65703</v>
      </c>
      <c r="J268" s="11">
        <v>7035</v>
      </c>
      <c r="K268" s="11">
        <v>4970</v>
      </c>
      <c r="L268" s="11">
        <v>9570</v>
      </c>
      <c r="M268" s="11">
        <v>9670</v>
      </c>
      <c r="N268" s="11">
        <v>4110</v>
      </c>
      <c r="O268" s="11">
        <v>4110</v>
      </c>
      <c r="P268" s="11">
        <v>5610</v>
      </c>
      <c r="Q268" s="11">
        <v>4710</v>
      </c>
      <c r="R268" s="11">
        <v>2730</v>
      </c>
      <c r="S268" s="11">
        <v>2500</v>
      </c>
      <c r="T268" s="11">
        <v>1970</v>
      </c>
      <c r="U268" s="11">
        <v>2640</v>
      </c>
      <c r="V268" s="11">
        <v>3640</v>
      </c>
      <c r="W268" s="11">
        <v>3830</v>
      </c>
      <c r="X268" s="11">
        <v>3090</v>
      </c>
      <c r="Y268" s="86">
        <v>1930</v>
      </c>
      <c r="Z268" s="86">
        <v>280</v>
      </c>
      <c r="AA268" s="86">
        <v>280</v>
      </c>
      <c r="AB268" s="86">
        <v>730</v>
      </c>
      <c r="AC268" s="86">
        <v>280</v>
      </c>
      <c r="AD268" s="86">
        <v>290</v>
      </c>
      <c r="AE268" s="86">
        <v>3182250</v>
      </c>
      <c r="AF268" s="86">
        <v>318</v>
      </c>
      <c r="AG268" s="86">
        <v>291</v>
      </c>
      <c r="AH268" s="86">
        <v>8913558</v>
      </c>
      <c r="AI268" s="13">
        <v>3.7986753865734713</v>
      </c>
      <c r="AJ268" s="13">
        <v>30629.783505154639</v>
      </c>
    </row>
    <row r="269" spans="1:36" ht="10.5" customHeight="1" x14ac:dyDescent="0.2">
      <c r="A269" s="14"/>
      <c r="B269" s="14"/>
      <c r="C269" s="14" t="s">
        <v>163</v>
      </c>
      <c r="D269" s="14"/>
      <c r="E269" s="14"/>
      <c r="F269" s="2"/>
      <c r="G269" s="11">
        <v>225401060</v>
      </c>
      <c r="H269" s="11">
        <v>235623412</v>
      </c>
      <c r="I269" s="11">
        <v>240902972</v>
      </c>
      <c r="J269" s="11">
        <v>252824971</v>
      </c>
      <c r="K269" s="11">
        <v>264428046</v>
      </c>
      <c r="L269" s="11">
        <v>276537424</v>
      </c>
      <c r="M269" s="11">
        <v>289969310</v>
      </c>
      <c r="N269" s="11">
        <v>305605257</v>
      </c>
      <c r="O269" s="11">
        <v>323510885</v>
      </c>
      <c r="P269" s="11">
        <v>414782359</v>
      </c>
      <c r="Q269" s="11">
        <v>422374015</v>
      </c>
      <c r="R269" s="11">
        <v>435252757</v>
      </c>
      <c r="S269" s="11">
        <v>448743229</v>
      </c>
      <c r="T269" s="11">
        <v>477261945</v>
      </c>
      <c r="U269" s="11">
        <v>500242715</v>
      </c>
      <c r="V269" s="11">
        <v>568481884</v>
      </c>
      <c r="W269" s="11">
        <v>619949386</v>
      </c>
      <c r="X269" s="11">
        <v>636722334</v>
      </c>
      <c r="Y269" s="86">
        <v>671812800</v>
      </c>
      <c r="Z269" s="86">
        <v>658685828</v>
      </c>
      <c r="AA269" s="86">
        <v>671316396</v>
      </c>
      <c r="AB269" s="86">
        <v>685418574</v>
      </c>
      <c r="AC269" s="86">
        <v>707867435</v>
      </c>
      <c r="AD269" s="86">
        <v>740666895</v>
      </c>
      <c r="AE269" s="86">
        <v>755291205</v>
      </c>
      <c r="AF269" s="86">
        <v>798887014</v>
      </c>
      <c r="AG269" s="86">
        <v>854050468</v>
      </c>
      <c r="AH269" s="86">
        <v>885994252</v>
      </c>
      <c r="AI269" s="13">
        <v>4.3708385007964479E-2</v>
      </c>
      <c r="AJ269" s="13">
        <v>3.74026889474171E-2</v>
      </c>
    </row>
    <row r="270" spans="1:36" ht="10.5" customHeight="1" x14ac:dyDescent="0.2">
      <c r="A270" s="14"/>
      <c r="B270" s="14"/>
      <c r="C270" s="14" t="s">
        <v>164</v>
      </c>
      <c r="D270" s="14"/>
      <c r="E270" s="14"/>
      <c r="F270" s="2"/>
      <c r="G270" s="11">
        <v>124686325</v>
      </c>
      <c r="H270" s="11">
        <v>148610535</v>
      </c>
      <c r="I270" s="11">
        <v>174190964</v>
      </c>
      <c r="J270" s="11">
        <v>186038037</v>
      </c>
      <c r="K270" s="11">
        <v>205105432</v>
      </c>
      <c r="L270" s="11">
        <v>209453098</v>
      </c>
      <c r="M270" s="11">
        <v>225407977</v>
      </c>
      <c r="N270" s="11">
        <v>240529353</v>
      </c>
      <c r="O270" s="11">
        <v>230021432</v>
      </c>
      <c r="P270" s="11">
        <v>236527036</v>
      </c>
      <c r="Q270" s="11">
        <v>227003584</v>
      </c>
      <c r="R270" s="11">
        <v>229116034</v>
      </c>
      <c r="S270" s="11">
        <v>230134576</v>
      </c>
      <c r="T270" s="11">
        <v>201006620</v>
      </c>
      <c r="U270" s="11">
        <v>217017421</v>
      </c>
      <c r="V270" s="11">
        <v>211903755</v>
      </c>
      <c r="W270" s="11">
        <v>197817376</v>
      </c>
      <c r="X270" s="11">
        <v>174659677</v>
      </c>
      <c r="Y270" s="86">
        <v>171664290</v>
      </c>
      <c r="Z270" s="86">
        <v>191407276</v>
      </c>
      <c r="AA270" s="86">
        <v>204360780</v>
      </c>
      <c r="AB270" s="86">
        <v>227526069</v>
      </c>
      <c r="AC270" s="86">
        <v>245579033</v>
      </c>
      <c r="AD270" s="86">
        <v>257920792</v>
      </c>
      <c r="AE270" s="86">
        <v>262338171</v>
      </c>
      <c r="AF270" s="86">
        <v>253833105</v>
      </c>
      <c r="AG270" s="86">
        <v>275059148</v>
      </c>
      <c r="AH270" s="86">
        <v>289553589</v>
      </c>
      <c r="AI270" s="13">
        <v>4.0997368018156566E-2</v>
      </c>
      <c r="AJ270" s="13">
        <v>5.2695724193837758E-2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16931450</v>
      </c>
      <c r="P271" s="11">
        <v>17139480</v>
      </c>
      <c r="Q271" s="11">
        <v>18043521</v>
      </c>
      <c r="R271" s="11">
        <v>19769266</v>
      </c>
      <c r="S271" s="11">
        <v>18872195</v>
      </c>
      <c r="T271" s="11">
        <v>19933563</v>
      </c>
      <c r="U271" s="11">
        <v>20463131</v>
      </c>
      <c r="V271" s="11">
        <v>25354220</v>
      </c>
      <c r="W271" s="11">
        <v>21185600</v>
      </c>
      <c r="X271" s="11">
        <v>20940670</v>
      </c>
      <c r="Y271" s="86">
        <v>18269282</v>
      </c>
      <c r="Z271" s="86">
        <v>18179590</v>
      </c>
      <c r="AA271" s="86">
        <v>6900270</v>
      </c>
      <c r="AB271" s="86">
        <v>6911694</v>
      </c>
      <c r="AC271" s="86">
        <v>7359120</v>
      </c>
      <c r="AD271" s="86">
        <v>7617475</v>
      </c>
      <c r="AE271" s="86">
        <v>7775292</v>
      </c>
      <c r="AF271" s="86">
        <v>8658606</v>
      </c>
      <c r="AG271" s="86">
        <v>8919969</v>
      </c>
      <c r="AH271" s="86">
        <v>10103325</v>
      </c>
      <c r="AI271" s="13">
        <v>6.5319729555108008E-2</v>
      </c>
      <c r="AJ271" s="13">
        <v>0.13266368975049128</v>
      </c>
    </row>
    <row r="272" spans="1:36" ht="10.5" customHeight="1" x14ac:dyDescent="0.2">
      <c r="A272" s="14"/>
      <c r="B272" s="14"/>
      <c r="C272" s="14" t="s">
        <v>166</v>
      </c>
      <c r="D272" s="14"/>
      <c r="E272" s="14"/>
      <c r="F272" s="2"/>
      <c r="G272" s="11">
        <v>172447834.25073871</v>
      </c>
      <c r="H272" s="11">
        <v>186558014.25369355</v>
      </c>
      <c r="I272" s="11">
        <v>185524379.80623972</v>
      </c>
      <c r="J272" s="11">
        <v>186965082.46765554</v>
      </c>
      <c r="K272" s="11">
        <v>202961296</v>
      </c>
      <c r="L272" s="11">
        <v>157270369</v>
      </c>
      <c r="M272" s="11">
        <v>153774660</v>
      </c>
      <c r="N272" s="11">
        <v>153867830</v>
      </c>
      <c r="O272" s="11">
        <v>136339720</v>
      </c>
      <c r="P272" s="11">
        <v>134021400</v>
      </c>
      <c r="Q272" s="11">
        <v>119213540</v>
      </c>
      <c r="R272" s="11">
        <v>151242750</v>
      </c>
      <c r="S272" s="11">
        <v>133972679</v>
      </c>
      <c r="T272" s="11">
        <v>121055240</v>
      </c>
      <c r="U272" s="11">
        <v>106445900</v>
      </c>
      <c r="V272" s="11">
        <v>98188750</v>
      </c>
      <c r="W272" s="11">
        <v>98887599</v>
      </c>
      <c r="X272" s="11">
        <v>96415110</v>
      </c>
      <c r="Y272" s="86">
        <v>95683420</v>
      </c>
      <c r="Z272" s="86">
        <v>90823880</v>
      </c>
      <c r="AA272" s="86">
        <v>89546330</v>
      </c>
      <c r="AB272" s="86">
        <v>84081790</v>
      </c>
      <c r="AC272" s="86">
        <v>82973060</v>
      </c>
      <c r="AD272" s="86">
        <v>77053415</v>
      </c>
      <c r="AE272" s="86">
        <v>71128560</v>
      </c>
      <c r="AF272" s="86">
        <v>73454270</v>
      </c>
      <c r="AG272" s="86">
        <v>81151353</v>
      </c>
      <c r="AH272" s="86">
        <v>82348789</v>
      </c>
      <c r="AI272" s="13">
        <v>-3.4650269903410136E-3</v>
      </c>
      <c r="AJ272" s="13">
        <v>1.4755588856294239E-2</v>
      </c>
    </row>
    <row r="273" spans="1:43" ht="10.5" customHeight="1" x14ac:dyDescent="0.2">
      <c r="A273" s="14"/>
      <c r="B273" s="14"/>
      <c r="C273" s="14" t="s">
        <v>167</v>
      </c>
      <c r="D273" s="14"/>
      <c r="E273" s="14"/>
      <c r="F273" s="2"/>
      <c r="G273" s="11">
        <v>58119698</v>
      </c>
      <c r="H273" s="11">
        <v>57703744</v>
      </c>
      <c r="I273" s="11">
        <v>64530012</v>
      </c>
      <c r="J273" s="11">
        <v>67218130</v>
      </c>
      <c r="K273" s="11">
        <v>68404484</v>
      </c>
      <c r="L273" s="11">
        <v>72114714</v>
      </c>
      <c r="M273" s="11">
        <v>81405428</v>
      </c>
      <c r="N273" s="11">
        <v>81671537</v>
      </c>
      <c r="O273" s="11">
        <v>100687590</v>
      </c>
      <c r="P273" s="11">
        <v>98153631</v>
      </c>
      <c r="Q273" s="11">
        <v>94779040</v>
      </c>
      <c r="R273" s="11">
        <v>84322995</v>
      </c>
      <c r="S273" s="11">
        <v>86030720</v>
      </c>
      <c r="T273" s="11">
        <v>82630230</v>
      </c>
      <c r="U273" s="11">
        <v>88928177</v>
      </c>
      <c r="V273" s="11">
        <v>88749292</v>
      </c>
      <c r="W273" s="11">
        <v>91030692</v>
      </c>
      <c r="X273" s="11">
        <v>91857556</v>
      </c>
      <c r="Y273" s="86">
        <v>86786344</v>
      </c>
      <c r="Z273" s="86">
        <v>86678602</v>
      </c>
      <c r="AA273" s="86">
        <v>87757305</v>
      </c>
      <c r="AB273" s="86">
        <v>86792639</v>
      </c>
      <c r="AC273" s="86">
        <v>95358330</v>
      </c>
      <c r="AD273" s="86">
        <v>97959426</v>
      </c>
      <c r="AE273" s="86">
        <v>100211202</v>
      </c>
      <c r="AF273" s="86">
        <v>101138695</v>
      </c>
      <c r="AG273" s="86">
        <v>103127441</v>
      </c>
      <c r="AH273" s="86">
        <v>100823857</v>
      </c>
      <c r="AI273" s="13">
        <v>2.5290033130190848E-2</v>
      </c>
      <c r="AJ273" s="13">
        <v>-2.233725551281739E-2</v>
      </c>
    </row>
    <row r="274" spans="1:43" ht="10.5" customHeight="1" x14ac:dyDescent="0.2">
      <c r="A274" s="14"/>
      <c r="B274" s="14"/>
      <c r="C274" s="14" t="s">
        <v>168</v>
      </c>
      <c r="D274" s="14"/>
      <c r="E274" s="14"/>
      <c r="F274" s="2"/>
      <c r="G274" s="11">
        <v>79862757</v>
      </c>
      <c r="H274" s="11">
        <v>72789410</v>
      </c>
      <c r="I274" s="11">
        <v>70660750</v>
      </c>
      <c r="J274" s="11">
        <v>72647375</v>
      </c>
      <c r="K274" s="11">
        <v>75743030</v>
      </c>
      <c r="L274" s="11">
        <v>83440746</v>
      </c>
      <c r="M274" s="11">
        <v>93261398</v>
      </c>
      <c r="N274" s="11">
        <v>98232480</v>
      </c>
      <c r="O274" s="11">
        <v>90032780</v>
      </c>
      <c r="P274" s="11">
        <v>103184020</v>
      </c>
      <c r="Q274" s="11">
        <v>97626850</v>
      </c>
      <c r="R274" s="11">
        <v>93074220</v>
      </c>
      <c r="S274" s="11">
        <v>92745541</v>
      </c>
      <c r="T274" s="11">
        <v>92788100</v>
      </c>
      <c r="U274" s="11">
        <v>96963120</v>
      </c>
      <c r="V274" s="11">
        <v>103628330</v>
      </c>
      <c r="W274" s="11">
        <v>106623445</v>
      </c>
      <c r="X274" s="11">
        <v>107575440</v>
      </c>
      <c r="Y274" s="86">
        <v>102144993</v>
      </c>
      <c r="Z274" s="86">
        <v>88260190</v>
      </c>
      <c r="AA274" s="86">
        <v>99495129</v>
      </c>
      <c r="AB274" s="86">
        <v>103342475</v>
      </c>
      <c r="AC274" s="86">
        <v>105879254</v>
      </c>
      <c r="AD274" s="86">
        <v>108736070</v>
      </c>
      <c r="AE274" s="86">
        <v>107928110</v>
      </c>
      <c r="AF274" s="86">
        <v>116922770</v>
      </c>
      <c r="AG274" s="86">
        <v>117705421</v>
      </c>
      <c r="AH274" s="86">
        <v>118571770</v>
      </c>
      <c r="AI274" s="13">
        <v>2.3176147936600833E-2</v>
      </c>
      <c r="AJ274" s="13">
        <v>7.3603152058731433E-3</v>
      </c>
    </row>
    <row r="275" spans="1:43" ht="10.5" customHeight="1" x14ac:dyDescent="0.2">
      <c r="A275" s="8"/>
      <c r="B275" s="8"/>
      <c r="C275" s="11" t="s">
        <v>169</v>
      </c>
      <c r="D275" s="80"/>
      <c r="E275" s="14"/>
      <c r="F275" s="2"/>
      <c r="G275" s="12">
        <v>0</v>
      </c>
      <c r="H275" s="12">
        <v>0</v>
      </c>
      <c r="I275" s="12">
        <v>0</v>
      </c>
      <c r="J275" s="12">
        <v>0</v>
      </c>
      <c r="K275" s="12">
        <v>0</v>
      </c>
      <c r="L275" s="12">
        <v>1553829</v>
      </c>
      <c r="M275" s="12">
        <v>3019974</v>
      </c>
      <c r="N275" s="12">
        <v>4269325</v>
      </c>
      <c r="O275" s="12">
        <v>3211637</v>
      </c>
      <c r="P275" s="12">
        <v>6469324</v>
      </c>
      <c r="Q275" s="12">
        <v>4815173</v>
      </c>
      <c r="R275" s="12">
        <v>6805075</v>
      </c>
      <c r="S275" s="12">
        <v>6615562</v>
      </c>
      <c r="T275" s="12">
        <v>7039632</v>
      </c>
      <c r="U275" s="12">
        <v>5457284</v>
      </c>
      <c r="V275" s="12">
        <v>6966313</v>
      </c>
      <c r="W275" s="12">
        <v>6725811</v>
      </c>
      <c r="X275" s="12">
        <v>6515258</v>
      </c>
      <c r="Y275" s="86">
        <v>5579737</v>
      </c>
      <c r="Z275" s="86">
        <v>5323309</v>
      </c>
      <c r="AA275" s="86">
        <v>5658869</v>
      </c>
      <c r="AB275" s="86">
        <v>6432184</v>
      </c>
      <c r="AC275" s="86">
        <v>7119750</v>
      </c>
      <c r="AD275" s="86">
        <v>7558563</v>
      </c>
      <c r="AE275" s="86">
        <v>9732784</v>
      </c>
      <c r="AF275" s="86">
        <v>10528314</v>
      </c>
      <c r="AG275" s="86">
        <v>12380925</v>
      </c>
      <c r="AH275" s="86">
        <v>8282903</v>
      </c>
      <c r="AI275" s="13">
        <v>4.3047338719228945E-2</v>
      </c>
      <c r="AJ275" s="13">
        <v>-0.33099481662315217</v>
      </c>
    </row>
    <row r="276" spans="1:43" ht="10.5" customHeight="1" x14ac:dyDescent="0.2">
      <c r="A276" s="8"/>
      <c r="B276" s="8"/>
      <c r="C276" s="11" t="s">
        <v>170</v>
      </c>
      <c r="D276" s="80"/>
      <c r="E276" s="14"/>
      <c r="F276" s="2"/>
      <c r="G276" s="12">
        <v>0</v>
      </c>
      <c r="H276" s="12">
        <v>0</v>
      </c>
      <c r="I276" s="12">
        <v>0</v>
      </c>
      <c r="J276" s="12">
        <v>0</v>
      </c>
      <c r="K276" s="12">
        <v>0</v>
      </c>
      <c r="L276" s="12">
        <v>40795220</v>
      </c>
      <c r="M276" s="12">
        <v>67113535</v>
      </c>
      <c r="N276" s="12">
        <v>69998434</v>
      </c>
      <c r="O276" s="12">
        <v>83151257</v>
      </c>
      <c r="P276" s="12">
        <v>85205420</v>
      </c>
      <c r="Q276" s="12">
        <v>101344080</v>
      </c>
      <c r="R276" s="12">
        <v>121147148</v>
      </c>
      <c r="S276" s="12">
        <v>132364366</v>
      </c>
      <c r="T276" s="12">
        <v>99264296</v>
      </c>
      <c r="U276" s="12">
        <v>95621613</v>
      </c>
      <c r="V276" s="12">
        <v>114824650</v>
      </c>
      <c r="W276" s="12">
        <v>110525578</v>
      </c>
      <c r="X276" s="12">
        <v>127765388</v>
      </c>
      <c r="Y276" s="86">
        <v>132573088</v>
      </c>
      <c r="Z276" s="86">
        <v>133707142</v>
      </c>
      <c r="AA276" s="86">
        <v>126935127</v>
      </c>
      <c r="AB276" s="86">
        <v>135039490</v>
      </c>
      <c r="AC276" s="86">
        <v>140410984</v>
      </c>
      <c r="AD276" s="86">
        <v>155057923</v>
      </c>
      <c r="AE276" s="86">
        <v>163499640</v>
      </c>
      <c r="AF276" s="86">
        <v>174666272</v>
      </c>
      <c r="AG276" s="86">
        <v>169525527</v>
      </c>
      <c r="AH276" s="86">
        <v>183683903</v>
      </c>
      <c r="AI276" s="13">
        <v>5.2612165321050064E-2</v>
      </c>
      <c r="AJ276" s="13">
        <v>8.3517663979891354E-2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232.25490196078431</v>
      </c>
      <c r="H279" s="93">
        <v>236.9</v>
      </c>
      <c r="I279" s="93">
        <v>243.6</v>
      </c>
      <c r="J279" s="93">
        <v>242.7</v>
      </c>
      <c r="K279" s="93">
        <v>247.1</v>
      </c>
      <c r="L279" s="93">
        <v>256</v>
      </c>
      <c r="M279" s="93">
        <v>262.96400000000006</v>
      </c>
      <c r="N279" s="93">
        <v>269.3</v>
      </c>
      <c r="O279" s="93">
        <v>253.5</v>
      </c>
      <c r="P279" s="93">
        <v>255.9</v>
      </c>
      <c r="Q279" s="93">
        <v>258.20993377483461</v>
      </c>
      <c r="R279" s="93">
        <v>260.92540983606546</v>
      </c>
      <c r="S279" s="93">
        <v>267.04274193548395</v>
      </c>
      <c r="T279" s="93">
        <v>277.81885245901651</v>
      </c>
      <c r="U279" s="93">
        <v>264.72500000000002</v>
      </c>
      <c r="V279" s="93">
        <v>273.56769230769243</v>
      </c>
      <c r="W279" s="93">
        <v>275.96923076923082</v>
      </c>
      <c r="X279" s="93">
        <v>276.52923076923071</v>
      </c>
      <c r="Y279" s="93">
        <v>282.62868217054285</v>
      </c>
      <c r="Z279" s="93">
        <v>290.60000000000002</v>
      </c>
      <c r="AA279" s="93">
        <v>300.7592307692309</v>
      </c>
      <c r="AB279" s="93">
        <v>304.61819851367352</v>
      </c>
      <c r="AC279" s="93">
        <v>309.60642315601854</v>
      </c>
      <c r="AD279" s="93">
        <v>313.69274152477885</v>
      </c>
      <c r="AE279" s="93">
        <v>314.10676160874652</v>
      </c>
      <c r="AF279" s="93">
        <v>321.88307931420968</v>
      </c>
      <c r="AG279" s="93">
        <v>327.46820853918808</v>
      </c>
      <c r="AH279" s="93">
        <v>327.02524083557296</v>
      </c>
      <c r="AI279" s="10">
        <v>1.1899943031256743E-2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1A20F-9C81-4B78-B2F4-7FC91966314F}">
  <sheetPr codeName="Sheet25"/>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9" width="10.5703125" hidden="1" customWidth="1"/>
    <col min="20" max="20" width="10.28515625" hidden="1" customWidth="1"/>
    <col min="21" max="21" width="10.71093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254</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79109287</v>
      </c>
      <c r="H5" s="5">
        <v>85427567</v>
      </c>
      <c r="I5" s="5">
        <v>88174703</v>
      </c>
      <c r="J5" s="5">
        <v>89291843</v>
      </c>
      <c r="K5" s="5">
        <f t="shared" ref="K5:Q5" si="0">SUM(K62,K119,K176)</f>
        <v>95777920</v>
      </c>
      <c r="L5" s="5">
        <f t="shared" si="0"/>
        <v>107390247</v>
      </c>
      <c r="M5" s="5">
        <f t="shared" si="0"/>
        <v>105373338</v>
      </c>
      <c r="N5" s="5">
        <f t="shared" si="0"/>
        <v>113173152.55</v>
      </c>
      <c r="O5" s="5">
        <f t="shared" si="0"/>
        <v>127550938.07602149</v>
      </c>
      <c r="P5" s="5">
        <f t="shared" si="0"/>
        <v>130242710</v>
      </c>
      <c r="Q5" s="5">
        <f t="shared" si="0"/>
        <v>150707395.65000001</v>
      </c>
      <c r="R5" s="5">
        <f t="shared" ref="R5:AA5" si="1">SUM(R62,R119,R176,R233)</f>
        <v>162319151.86000001</v>
      </c>
      <c r="S5" s="5">
        <f t="shared" si="1"/>
        <v>166565165.75</v>
      </c>
      <c r="T5" s="5">
        <f t="shared" si="1"/>
        <v>173643569.34</v>
      </c>
      <c r="U5" s="5">
        <f t="shared" si="1"/>
        <v>338386256.38</v>
      </c>
      <c r="V5" s="5">
        <f t="shared" si="1"/>
        <v>227358272.12</v>
      </c>
      <c r="W5" s="5">
        <f t="shared" si="1"/>
        <v>225616799.25999999</v>
      </c>
      <c r="X5" s="5">
        <f t="shared" si="1"/>
        <v>249574073.15000001</v>
      </c>
      <c r="Y5" s="5">
        <f t="shared" si="1"/>
        <v>213785744.19102877</v>
      </c>
      <c r="Z5" s="5">
        <f t="shared" si="1"/>
        <v>206491112.03960568</v>
      </c>
      <c r="AA5" s="5">
        <f t="shared" si="1"/>
        <v>203298785.75999999</v>
      </c>
      <c r="AB5" s="5">
        <v>208882733</v>
      </c>
      <c r="AC5" s="5">
        <v>205678981.61452559</v>
      </c>
      <c r="AD5" s="5">
        <v>210950925</v>
      </c>
      <c r="AE5" s="5">
        <v>210222603.35922873</v>
      </c>
      <c r="AF5" s="5">
        <v>221006690</v>
      </c>
      <c r="AG5" s="5">
        <v>247712313.65403312</v>
      </c>
      <c r="AH5" s="5">
        <v>236735601</v>
      </c>
      <c r="AI5" s="10">
        <v>2.1080945930681327E-2</v>
      </c>
      <c r="AJ5" s="10">
        <v>-4.4312341571213644E-2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40963903</v>
      </c>
      <c r="H7" s="12">
        <v>44590383</v>
      </c>
      <c r="I7" s="12">
        <v>47337753</v>
      </c>
      <c r="J7" s="12">
        <v>46170567</v>
      </c>
      <c r="K7" s="12">
        <f t="shared" ref="K7:AA17" si="2">SUM(K64,K121,K178)</f>
        <v>47874267</v>
      </c>
      <c r="L7" s="12">
        <f t="shared" si="2"/>
        <v>59207981</v>
      </c>
      <c r="M7" s="12">
        <f t="shared" si="2"/>
        <v>51025728</v>
      </c>
      <c r="N7" s="12">
        <f t="shared" si="2"/>
        <v>55707641.18</v>
      </c>
      <c r="O7" s="12">
        <f t="shared" si="2"/>
        <v>63344489.548805773</v>
      </c>
      <c r="P7" s="12">
        <f t="shared" si="2"/>
        <v>63871452</v>
      </c>
      <c r="Q7" s="12">
        <f t="shared" si="2"/>
        <v>78581837.739999995</v>
      </c>
      <c r="R7" s="12">
        <f t="shared" si="2"/>
        <v>87802866.689999998</v>
      </c>
      <c r="S7" s="12">
        <f t="shared" si="2"/>
        <v>85022174.200000003</v>
      </c>
      <c r="T7" s="12">
        <f t="shared" si="2"/>
        <v>90722011.319999993</v>
      </c>
      <c r="U7" s="12">
        <f t="shared" si="2"/>
        <v>248938977.28999999</v>
      </c>
      <c r="V7" s="12">
        <f t="shared" si="2"/>
        <v>119293023.08</v>
      </c>
      <c r="W7" s="12">
        <f t="shared" si="2"/>
        <v>118393855.64000002</v>
      </c>
      <c r="X7" s="12">
        <f t="shared" si="2"/>
        <v>144770127.13</v>
      </c>
      <c r="Y7" s="12">
        <f t="shared" si="2"/>
        <v>107678542.52</v>
      </c>
      <c r="Z7" s="12">
        <f t="shared" si="2"/>
        <v>104841009.34</v>
      </c>
      <c r="AA7" s="12">
        <f t="shared" si="2"/>
        <v>99423009.760000005</v>
      </c>
      <c r="AB7" s="12">
        <v>102339293</v>
      </c>
      <c r="AC7" s="12">
        <v>94557291</v>
      </c>
      <c r="AD7" s="12">
        <v>98433329</v>
      </c>
      <c r="AE7" s="12">
        <v>91596373</v>
      </c>
      <c r="AF7" s="12">
        <v>100551963</v>
      </c>
      <c r="AG7" s="12">
        <v>124464243</v>
      </c>
      <c r="AH7" s="12">
        <v>107189976</v>
      </c>
      <c r="AI7" s="13">
        <v>7.748035511321083E-3</v>
      </c>
      <c r="AJ7" s="13">
        <v>-0.13878899339788697</v>
      </c>
    </row>
    <row r="8" spans="1:36" ht="10.5" customHeight="1" x14ac:dyDescent="0.2">
      <c r="A8" s="11"/>
      <c r="B8" s="11"/>
      <c r="C8" s="11" t="s">
        <v>36</v>
      </c>
      <c r="D8" s="11"/>
      <c r="E8" s="11"/>
      <c r="F8" s="2"/>
      <c r="G8" s="12">
        <v>27487485</v>
      </c>
      <c r="H8" s="12">
        <v>28816468</v>
      </c>
      <c r="I8" s="12">
        <v>31811998</v>
      </c>
      <c r="J8" s="12">
        <v>30339737</v>
      </c>
      <c r="K8" s="12">
        <f t="shared" si="2"/>
        <v>31054120</v>
      </c>
      <c r="L8" s="12">
        <f t="shared" si="2"/>
        <v>32780131</v>
      </c>
      <c r="M8" s="12">
        <f t="shared" si="2"/>
        <v>33436828</v>
      </c>
      <c r="N8" s="12">
        <f t="shared" si="2"/>
        <v>37788285.18</v>
      </c>
      <c r="O8" s="12">
        <f t="shared" si="2"/>
        <v>40829430.543563291</v>
      </c>
      <c r="P8" s="12">
        <f t="shared" si="2"/>
        <v>45289284</v>
      </c>
      <c r="Q8" s="12">
        <f t="shared" si="2"/>
        <v>53550389.739999995</v>
      </c>
      <c r="R8" s="12">
        <f t="shared" si="2"/>
        <v>55912833.689999998</v>
      </c>
      <c r="S8" s="12">
        <f t="shared" si="2"/>
        <v>55598442.200000003</v>
      </c>
      <c r="T8" s="12">
        <f t="shared" si="2"/>
        <v>58569790.32</v>
      </c>
      <c r="U8" s="12">
        <f t="shared" si="2"/>
        <v>62997723.289999999</v>
      </c>
      <c r="V8" s="12">
        <f t="shared" si="2"/>
        <v>61109412.079999998</v>
      </c>
      <c r="W8" s="12">
        <f t="shared" si="2"/>
        <v>61470460.790000007</v>
      </c>
      <c r="X8" s="12">
        <f t="shared" si="2"/>
        <v>62232064.75</v>
      </c>
      <c r="Y8" s="12">
        <f t="shared" si="2"/>
        <v>60196329.519999996</v>
      </c>
      <c r="Z8" s="12">
        <f t="shared" si="2"/>
        <v>57547730.340000004</v>
      </c>
      <c r="AA8" s="12">
        <f t="shared" si="2"/>
        <v>61605796.760000005</v>
      </c>
      <c r="AB8" s="12">
        <v>63631816</v>
      </c>
      <c r="AC8" s="12">
        <v>62478071</v>
      </c>
      <c r="AD8" s="12">
        <v>64207805</v>
      </c>
      <c r="AE8" s="12">
        <v>66506656</v>
      </c>
      <c r="AF8" s="12">
        <v>63813159</v>
      </c>
      <c r="AG8" s="12">
        <v>64066078</v>
      </c>
      <c r="AH8" s="12">
        <v>65165254</v>
      </c>
      <c r="AI8" s="13">
        <v>3.9766887830856579E-3</v>
      </c>
      <c r="AJ8" s="13">
        <v>1.7156911025519622E-2</v>
      </c>
    </row>
    <row r="9" spans="1:36" ht="10.5" customHeight="1" x14ac:dyDescent="0.2">
      <c r="A9" s="11"/>
      <c r="B9" s="11"/>
      <c r="C9" s="11"/>
      <c r="D9" s="11" t="s">
        <v>37</v>
      </c>
      <c r="E9" s="11"/>
      <c r="F9" s="2"/>
      <c r="G9" s="12">
        <v>26874839</v>
      </c>
      <c r="H9" s="12">
        <v>27965564</v>
      </c>
      <c r="I9" s="12">
        <v>30903739</v>
      </c>
      <c r="J9" s="12">
        <v>29368637</v>
      </c>
      <c r="K9" s="12">
        <f t="shared" si="2"/>
        <v>30107591</v>
      </c>
      <c r="L9" s="12">
        <f t="shared" si="2"/>
        <v>31114977</v>
      </c>
      <c r="M9" s="12">
        <f t="shared" si="2"/>
        <v>31228714</v>
      </c>
      <c r="N9" s="12">
        <f t="shared" si="2"/>
        <v>35125032.82</v>
      </c>
      <c r="O9" s="12">
        <f t="shared" si="2"/>
        <v>36216624.582052127</v>
      </c>
      <c r="P9" s="12">
        <f t="shared" si="2"/>
        <v>41534166</v>
      </c>
      <c r="Q9" s="12">
        <f t="shared" si="2"/>
        <v>47866866.359999999</v>
      </c>
      <c r="R9" s="12">
        <f t="shared" si="2"/>
        <v>51194019.909999996</v>
      </c>
      <c r="S9" s="12">
        <f t="shared" si="2"/>
        <v>52478897.810000002</v>
      </c>
      <c r="T9" s="12">
        <f t="shared" si="2"/>
        <v>53543940.93</v>
      </c>
      <c r="U9" s="12">
        <f t="shared" si="2"/>
        <v>58117400.060000002</v>
      </c>
      <c r="V9" s="12">
        <f t="shared" si="2"/>
        <v>56038188.850000001</v>
      </c>
      <c r="W9" s="12">
        <f t="shared" si="2"/>
        <v>58271463.390000001</v>
      </c>
      <c r="X9" s="12">
        <f t="shared" si="2"/>
        <v>58704097.710000001</v>
      </c>
      <c r="Y9" s="12">
        <f t="shared" si="2"/>
        <v>56109959.43</v>
      </c>
      <c r="Z9" s="12">
        <f t="shared" si="2"/>
        <v>54525111.170000002</v>
      </c>
      <c r="AA9" s="12">
        <f t="shared" si="2"/>
        <v>58166760.359999999</v>
      </c>
      <c r="AB9" s="12">
        <v>60350970</v>
      </c>
      <c r="AC9" s="12">
        <v>59587354</v>
      </c>
      <c r="AD9" s="12">
        <v>61427414</v>
      </c>
      <c r="AE9" s="12">
        <v>63682065</v>
      </c>
      <c r="AF9" s="12">
        <v>61263744</v>
      </c>
      <c r="AG9" s="12">
        <v>60673600</v>
      </c>
      <c r="AH9" s="12">
        <v>61476323</v>
      </c>
      <c r="AI9" s="13">
        <v>3.0839269639371114E-3</v>
      </c>
      <c r="AJ9" s="13">
        <v>1.3230185780965692E-2</v>
      </c>
    </row>
    <row r="10" spans="1:36" ht="10.5" customHeight="1" x14ac:dyDescent="0.2">
      <c r="A10" s="11"/>
      <c r="B10" s="11"/>
      <c r="C10" s="14"/>
      <c r="D10" s="11" t="s">
        <v>38</v>
      </c>
      <c r="E10" s="11"/>
      <c r="F10" s="2"/>
      <c r="G10" s="12">
        <v>83144</v>
      </c>
      <c r="H10" s="12">
        <v>135167</v>
      </c>
      <c r="I10" s="12">
        <v>208566</v>
      </c>
      <c r="J10" s="12">
        <v>342258</v>
      </c>
      <c r="K10" s="12">
        <f t="shared" si="2"/>
        <v>455650</v>
      </c>
      <c r="L10" s="12">
        <f t="shared" si="2"/>
        <v>1144162</v>
      </c>
      <c r="M10" s="12">
        <f t="shared" si="2"/>
        <v>1711487</v>
      </c>
      <c r="N10" s="12">
        <f t="shared" si="2"/>
        <v>1933962.7</v>
      </c>
      <c r="O10" s="12">
        <f t="shared" si="2"/>
        <v>1674948.62</v>
      </c>
      <c r="P10" s="12">
        <f t="shared" si="2"/>
        <v>1309983</v>
      </c>
      <c r="Q10" s="12">
        <f t="shared" si="2"/>
        <v>2913506.03</v>
      </c>
      <c r="R10" s="12">
        <f t="shared" si="2"/>
        <v>2548928.34</v>
      </c>
      <c r="S10" s="12">
        <f t="shared" si="2"/>
        <v>1309982.5</v>
      </c>
      <c r="T10" s="12">
        <f t="shared" si="2"/>
        <v>2199920.81</v>
      </c>
      <c r="U10" s="12">
        <f t="shared" si="2"/>
        <v>1980198.21</v>
      </c>
      <c r="V10" s="12">
        <f t="shared" si="2"/>
        <v>2122315.19</v>
      </c>
      <c r="W10" s="12">
        <f t="shared" si="2"/>
        <v>1489622.63</v>
      </c>
      <c r="X10" s="12">
        <f t="shared" si="2"/>
        <v>1548287.12</v>
      </c>
      <c r="Y10" s="12">
        <f t="shared" si="2"/>
        <v>1377687.86</v>
      </c>
      <c r="Z10" s="12">
        <f t="shared" si="2"/>
        <v>2212030.06</v>
      </c>
      <c r="AA10" s="12">
        <f t="shared" si="2"/>
        <v>2531161.0099999998</v>
      </c>
      <c r="AB10" s="12">
        <v>2376604</v>
      </c>
      <c r="AC10" s="12">
        <v>2240441</v>
      </c>
      <c r="AD10" s="12">
        <v>2158524</v>
      </c>
      <c r="AE10" s="12">
        <v>2161270</v>
      </c>
      <c r="AF10" s="12">
        <v>1574688</v>
      </c>
      <c r="AG10" s="12">
        <v>2496110</v>
      </c>
      <c r="AH10" s="12">
        <v>2872702</v>
      </c>
      <c r="AI10" s="13">
        <v>3.2101221800686641E-2</v>
      </c>
      <c r="AJ10" s="13">
        <v>0.15087155614135594</v>
      </c>
    </row>
    <row r="11" spans="1:36" ht="10.5" customHeight="1" x14ac:dyDescent="0.2">
      <c r="A11" s="11"/>
      <c r="B11" s="11"/>
      <c r="C11" s="14"/>
      <c r="D11" s="11" t="s">
        <v>39</v>
      </c>
      <c r="E11" s="11"/>
      <c r="F11" s="2"/>
      <c r="G11" s="12">
        <v>529502</v>
      </c>
      <c r="H11" s="12">
        <v>715737</v>
      </c>
      <c r="I11" s="12">
        <v>699693</v>
      </c>
      <c r="J11" s="12">
        <v>628842</v>
      </c>
      <c r="K11" s="12">
        <f t="shared" si="2"/>
        <v>490879</v>
      </c>
      <c r="L11" s="12">
        <f t="shared" si="2"/>
        <v>520992</v>
      </c>
      <c r="M11" s="12">
        <f t="shared" si="2"/>
        <v>496627</v>
      </c>
      <c r="N11" s="12">
        <f t="shared" si="2"/>
        <v>729289.65999999992</v>
      </c>
      <c r="O11" s="12">
        <f t="shared" si="2"/>
        <v>2937857.3415111597</v>
      </c>
      <c r="P11" s="12">
        <f t="shared" si="2"/>
        <v>2445135</v>
      </c>
      <c r="Q11" s="12">
        <f t="shared" si="2"/>
        <v>2770017.35</v>
      </c>
      <c r="R11" s="12">
        <f t="shared" si="2"/>
        <v>2169885.44</v>
      </c>
      <c r="S11" s="12">
        <f t="shared" si="2"/>
        <v>1809561.8900000001</v>
      </c>
      <c r="T11" s="12">
        <f t="shared" si="2"/>
        <v>2825928.58</v>
      </c>
      <c r="U11" s="12">
        <f t="shared" si="2"/>
        <v>2900125.02</v>
      </c>
      <c r="V11" s="12">
        <f t="shared" si="2"/>
        <v>2948908.04</v>
      </c>
      <c r="W11" s="12">
        <f t="shared" si="2"/>
        <v>1709374.77</v>
      </c>
      <c r="X11" s="12">
        <f t="shared" si="2"/>
        <v>1979679.92</v>
      </c>
      <c r="Y11" s="12">
        <f t="shared" si="2"/>
        <v>2708682.23</v>
      </c>
      <c r="Z11" s="12">
        <f t="shared" si="2"/>
        <v>810589.11</v>
      </c>
      <c r="AA11" s="12">
        <f t="shared" si="2"/>
        <v>907875.39</v>
      </c>
      <c r="AB11" s="12">
        <v>904242</v>
      </c>
      <c r="AC11" s="12">
        <v>650276</v>
      </c>
      <c r="AD11" s="12">
        <v>621867</v>
      </c>
      <c r="AE11" s="12">
        <v>663321</v>
      </c>
      <c r="AF11" s="12">
        <v>974727</v>
      </c>
      <c r="AG11" s="12">
        <v>896368</v>
      </c>
      <c r="AH11" s="12">
        <v>816229</v>
      </c>
      <c r="AI11" s="13">
        <v>-1.6922195391309458E-2</v>
      </c>
      <c r="AJ11" s="13">
        <v>-8.9404128661442622E-2</v>
      </c>
    </row>
    <row r="12" spans="1:36" ht="10.5" customHeight="1" x14ac:dyDescent="0.2">
      <c r="A12" s="11"/>
      <c r="B12" s="14"/>
      <c r="C12" s="11" t="s">
        <v>40</v>
      </c>
      <c r="D12" s="11"/>
      <c r="E12" s="11"/>
      <c r="F12" s="2"/>
      <c r="G12" s="12">
        <v>7325</v>
      </c>
      <c r="H12" s="12">
        <v>14512</v>
      </c>
      <c r="I12" s="12">
        <v>16980</v>
      </c>
      <c r="J12" s="12">
        <v>0</v>
      </c>
      <c r="K12" s="12">
        <f t="shared" si="2"/>
        <v>0</v>
      </c>
      <c r="L12" s="12">
        <f t="shared" si="2"/>
        <v>0</v>
      </c>
      <c r="M12" s="12">
        <f t="shared" si="2"/>
        <v>24855</v>
      </c>
      <c r="N12" s="12">
        <f t="shared" si="2"/>
        <v>22741</v>
      </c>
      <c r="O12" s="12">
        <f t="shared" si="2"/>
        <v>0</v>
      </c>
      <c r="P12" s="12">
        <f t="shared" si="2"/>
        <v>0</v>
      </c>
      <c r="Q12" s="12">
        <f t="shared" si="2"/>
        <v>0</v>
      </c>
      <c r="R12" s="12">
        <f t="shared" si="2"/>
        <v>0</v>
      </c>
      <c r="S12" s="12">
        <f t="shared" si="2"/>
        <v>0</v>
      </c>
      <c r="T12" s="12">
        <f t="shared" si="2"/>
        <v>0</v>
      </c>
      <c r="U12" s="12">
        <f t="shared" si="2"/>
        <v>0</v>
      </c>
      <c r="V12" s="12">
        <f t="shared" si="2"/>
        <v>0</v>
      </c>
      <c r="W12" s="12">
        <f t="shared" si="2"/>
        <v>37999.660000000003</v>
      </c>
      <c r="X12" s="12">
        <f t="shared" si="2"/>
        <v>41572.35</v>
      </c>
      <c r="Y12" s="12">
        <f t="shared" si="2"/>
        <v>12731</v>
      </c>
      <c r="Z12" s="12">
        <f t="shared" si="2"/>
        <v>8413300</v>
      </c>
      <c r="AA12" s="12">
        <f t="shared" si="2"/>
        <v>0</v>
      </c>
      <c r="AB12" s="12">
        <v>0</v>
      </c>
      <c r="AC12" s="12">
        <v>162617</v>
      </c>
      <c r="AD12" s="12">
        <v>49491</v>
      </c>
      <c r="AE12" s="12">
        <v>25310</v>
      </c>
      <c r="AF12" s="12">
        <v>15150</v>
      </c>
      <c r="AG12" s="12">
        <v>11000</v>
      </c>
      <c r="AH12" s="12">
        <v>48770</v>
      </c>
      <c r="AI12" s="13" t="s">
        <v>246</v>
      </c>
      <c r="AJ12" s="13">
        <v>3.4336363636363636</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37972</v>
      </c>
      <c r="S13" s="12">
        <f t="shared" si="2"/>
        <v>30196</v>
      </c>
      <c r="T13" s="12">
        <f t="shared" si="2"/>
        <v>25619</v>
      </c>
      <c r="U13" s="12">
        <f t="shared" si="2"/>
        <v>769611</v>
      </c>
      <c r="V13" s="12">
        <f t="shared" si="2"/>
        <v>1246609</v>
      </c>
      <c r="W13" s="12">
        <f t="shared" si="2"/>
        <v>1328449.6200000001</v>
      </c>
      <c r="X13" s="12">
        <f t="shared" si="2"/>
        <v>1314468.17</v>
      </c>
      <c r="Y13" s="12">
        <f t="shared" si="2"/>
        <v>1349036</v>
      </c>
      <c r="Z13" s="12">
        <f t="shared" si="2"/>
        <v>1440267</v>
      </c>
      <c r="AA13" s="12">
        <f t="shared" si="2"/>
        <v>1518252</v>
      </c>
      <c r="AB13" s="12">
        <v>1592787</v>
      </c>
      <c r="AC13" s="12">
        <v>1933645</v>
      </c>
      <c r="AD13" s="12">
        <v>2518932</v>
      </c>
      <c r="AE13" s="12">
        <v>2349347</v>
      </c>
      <c r="AF13" s="12">
        <v>2457922</v>
      </c>
      <c r="AG13" s="12">
        <v>2645545</v>
      </c>
      <c r="AH13" s="12">
        <v>2748233</v>
      </c>
      <c r="AI13" s="13">
        <v>9.5172780555746517E-2</v>
      </c>
      <c r="AJ13" s="13">
        <v>3.8815442564764539E-2</v>
      </c>
    </row>
    <row r="14" spans="1:36" ht="10.5" customHeight="1" x14ac:dyDescent="0.2">
      <c r="A14" s="11"/>
      <c r="B14" s="14"/>
      <c r="C14" s="11" t="s">
        <v>42</v>
      </c>
      <c r="D14" s="11"/>
      <c r="E14" s="11"/>
      <c r="F14" s="2"/>
      <c r="G14" s="12">
        <v>0</v>
      </c>
      <c r="H14" s="12">
        <v>0</v>
      </c>
      <c r="I14" s="12">
        <v>0</v>
      </c>
      <c r="J14" s="12">
        <v>0</v>
      </c>
      <c r="K14" s="12">
        <f t="shared" si="2"/>
        <v>0</v>
      </c>
      <c r="L14" s="12">
        <f t="shared" si="2"/>
        <v>0</v>
      </c>
      <c r="M14" s="12">
        <f t="shared" si="2"/>
        <v>52918</v>
      </c>
      <c r="N14" s="12">
        <f t="shared" si="2"/>
        <v>68003</v>
      </c>
      <c r="O14" s="12">
        <f t="shared" si="2"/>
        <v>61009</v>
      </c>
      <c r="P14" s="12">
        <f t="shared" si="2"/>
        <v>43976</v>
      </c>
      <c r="Q14" s="12">
        <f t="shared" si="2"/>
        <v>0</v>
      </c>
      <c r="R14" s="12">
        <f t="shared" si="2"/>
        <v>69440</v>
      </c>
      <c r="S14" s="12">
        <f t="shared" si="2"/>
        <v>64871</v>
      </c>
      <c r="T14" s="12">
        <f t="shared" si="2"/>
        <v>179982</v>
      </c>
      <c r="U14" s="12">
        <f t="shared" si="2"/>
        <v>282118</v>
      </c>
      <c r="V14" s="12">
        <f t="shared" si="2"/>
        <v>223305</v>
      </c>
      <c r="W14" s="12">
        <f t="shared" si="2"/>
        <v>234018.23</v>
      </c>
      <c r="X14" s="12">
        <f t="shared" si="2"/>
        <v>232074.66</v>
      </c>
      <c r="Y14" s="12">
        <f t="shared" si="2"/>
        <v>238875</v>
      </c>
      <c r="Z14" s="12">
        <f t="shared" si="2"/>
        <v>311136</v>
      </c>
      <c r="AA14" s="12">
        <f t="shared" si="2"/>
        <v>298777</v>
      </c>
      <c r="AB14" s="12">
        <v>287214</v>
      </c>
      <c r="AC14" s="12">
        <v>313866</v>
      </c>
      <c r="AD14" s="12">
        <v>354594</v>
      </c>
      <c r="AE14" s="12">
        <v>434525</v>
      </c>
      <c r="AF14" s="12">
        <v>384381</v>
      </c>
      <c r="AG14" s="12">
        <v>403814</v>
      </c>
      <c r="AH14" s="12">
        <v>423028</v>
      </c>
      <c r="AI14" s="13">
        <v>6.6663050918032374E-2</v>
      </c>
      <c r="AJ14" s="13">
        <v>4.7581312188284708E-2</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8046627</v>
      </c>
      <c r="W15" s="12">
        <f t="shared" si="2"/>
        <v>9332473</v>
      </c>
      <c r="X15" s="12">
        <f t="shared" si="2"/>
        <v>8211692</v>
      </c>
      <c r="Y15" s="12">
        <f t="shared" si="2"/>
        <v>8644147</v>
      </c>
      <c r="Z15" s="12">
        <f t="shared" si="2"/>
        <v>453850</v>
      </c>
      <c r="AA15" s="12">
        <f t="shared" si="2"/>
        <v>1492523</v>
      </c>
      <c r="AB15" s="12">
        <v>1083071</v>
      </c>
      <c r="AC15" s="12">
        <v>1320255</v>
      </c>
      <c r="AD15" s="12">
        <v>4600458</v>
      </c>
      <c r="AE15" s="12">
        <v>1913763</v>
      </c>
      <c r="AF15" s="12">
        <v>9609668</v>
      </c>
      <c r="AG15" s="12">
        <v>10359836</v>
      </c>
      <c r="AH15" s="12">
        <v>10894464</v>
      </c>
      <c r="AI15" s="13">
        <v>0.46923575978945053</v>
      </c>
      <c r="AJ15" s="13">
        <v>5.1605836231384358E-2</v>
      </c>
    </row>
    <row r="16" spans="1:36" ht="10.5" customHeight="1" x14ac:dyDescent="0.2">
      <c r="A16" s="11"/>
      <c r="B16" s="14"/>
      <c r="C16" s="11" t="s">
        <v>44</v>
      </c>
      <c r="D16" s="15"/>
      <c r="E16" s="11"/>
      <c r="F16" s="2"/>
      <c r="G16" s="12">
        <v>13469093</v>
      </c>
      <c r="H16" s="12">
        <v>15759403</v>
      </c>
      <c r="I16" s="12">
        <v>15508775</v>
      </c>
      <c r="J16" s="12">
        <v>15830830</v>
      </c>
      <c r="K16" s="12">
        <f t="shared" si="2"/>
        <v>16820147</v>
      </c>
      <c r="L16" s="12">
        <f t="shared" si="2"/>
        <v>26427850</v>
      </c>
      <c r="M16" s="12">
        <f t="shared" si="2"/>
        <v>17511127</v>
      </c>
      <c r="N16" s="12">
        <f t="shared" si="2"/>
        <v>17828612</v>
      </c>
      <c r="O16" s="12">
        <f t="shared" si="2"/>
        <v>22454050.005242482</v>
      </c>
      <c r="P16" s="12">
        <f t="shared" si="2"/>
        <v>18538192</v>
      </c>
      <c r="Q16" s="12">
        <f t="shared" si="2"/>
        <v>25031448</v>
      </c>
      <c r="R16" s="12">
        <f t="shared" si="2"/>
        <v>31782621</v>
      </c>
      <c r="S16" s="12">
        <f t="shared" si="2"/>
        <v>29328665</v>
      </c>
      <c r="T16" s="12">
        <f t="shared" si="2"/>
        <v>31946620</v>
      </c>
      <c r="U16" s="12">
        <f t="shared" si="2"/>
        <v>184889525</v>
      </c>
      <c r="V16" s="12">
        <f t="shared" si="2"/>
        <v>48667070</v>
      </c>
      <c r="W16" s="12">
        <f t="shared" si="2"/>
        <v>45990454.340000004</v>
      </c>
      <c r="X16" s="12">
        <f t="shared" si="2"/>
        <v>72738255.200000003</v>
      </c>
      <c r="Y16" s="12">
        <f t="shared" si="2"/>
        <v>37237424</v>
      </c>
      <c r="Z16" s="12">
        <f t="shared" si="2"/>
        <v>36674726</v>
      </c>
      <c r="AA16" s="12">
        <f t="shared" si="2"/>
        <v>34507661</v>
      </c>
      <c r="AB16" s="12">
        <v>35744405</v>
      </c>
      <c r="AC16" s="12">
        <v>28348837</v>
      </c>
      <c r="AD16" s="12">
        <v>26702049</v>
      </c>
      <c r="AE16" s="12">
        <v>20366772</v>
      </c>
      <c r="AF16" s="12">
        <v>24271683</v>
      </c>
      <c r="AG16" s="12">
        <v>46977970</v>
      </c>
      <c r="AH16" s="12">
        <v>27910227</v>
      </c>
      <c r="AI16" s="13">
        <v>-4.0394895633366401E-2</v>
      </c>
      <c r="AJ16" s="13">
        <v>-0.40588690826785406</v>
      </c>
    </row>
    <row r="17" spans="1:36" ht="10.5" customHeight="1" x14ac:dyDescent="0.2">
      <c r="A17" s="11"/>
      <c r="B17" s="14"/>
      <c r="C17" s="11"/>
      <c r="D17" s="15" t="s">
        <v>45</v>
      </c>
      <c r="E17" s="11"/>
      <c r="F17" s="2"/>
      <c r="G17" s="12">
        <v>1549842</v>
      </c>
      <c r="H17" s="12">
        <v>1908346</v>
      </c>
      <c r="I17" s="12">
        <v>2350111</v>
      </c>
      <c r="J17" s="12">
        <v>2344892</v>
      </c>
      <c r="K17" s="12">
        <f t="shared" si="2"/>
        <v>2579755</v>
      </c>
      <c r="L17" s="12">
        <f t="shared" si="2"/>
        <v>2537448</v>
      </c>
      <c r="M17" s="12">
        <f t="shared" si="2"/>
        <v>3294657</v>
      </c>
      <c r="N17" s="12">
        <f t="shared" si="2"/>
        <v>3468123</v>
      </c>
      <c r="O17" s="12">
        <f t="shared" si="2"/>
        <v>3615648.8998361221</v>
      </c>
      <c r="P17" s="12">
        <f t="shared" si="2"/>
        <v>3905305</v>
      </c>
      <c r="Q17" s="12">
        <f t="shared" si="2"/>
        <v>3458736</v>
      </c>
      <c r="R17" s="12">
        <f t="shared" si="2"/>
        <v>3469240</v>
      </c>
      <c r="S17" s="12">
        <f t="shared" si="2"/>
        <v>3793811</v>
      </c>
      <c r="T17" s="12">
        <f t="shared" si="2"/>
        <v>4155831</v>
      </c>
      <c r="U17" s="12">
        <f t="shared" si="2"/>
        <v>4423512</v>
      </c>
      <c r="V17" s="12">
        <f t="shared" si="2"/>
        <v>4300630</v>
      </c>
      <c r="W17" s="12">
        <f t="shared" si="2"/>
        <v>4203072</v>
      </c>
      <c r="X17" s="12">
        <f t="shared" si="2"/>
        <v>4599809</v>
      </c>
      <c r="Y17" s="12">
        <f t="shared" si="2"/>
        <v>4400128</v>
      </c>
      <c r="Z17" s="12">
        <f t="shared" ref="W17:AA20" si="3">SUM(Z74,Z131,Z188)</f>
        <v>4142541</v>
      </c>
      <c r="AA17" s="12">
        <f t="shared" si="3"/>
        <v>4408706</v>
      </c>
      <c r="AB17" s="12">
        <v>4614366</v>
      </c>
      <c r="AC17" s="12">
        <v>4596078</v>
      </c>
      <c r="AD17" s="12">
        <v>4320965</v>
      </c>
      <c r="AE17" s="12">
        <v>4124132</v>
      </c>
      <c r="AF17" s="12">
        <v>4579200</v>
      </c>
      <c r="AG17" s="12">
        <v>5189818</v>
      </c>
      <c r="AH17" s="12">
        <v>5671247</v>
      </c>
      <c r="AI17" s="13">
        <v>3.4969982382958786E-2</v>
      </c>
      <c r="AJ17" s="13">
        <v>9.2764139320492545E-2</v>
      </c>
    </row>
    <row r="18" spans="1:36" ht="10.5" customHeight="1" x14ac:dyDescent="0.2">
      <c r="A18" s="11"/>
      <c r="B18" s="14"/>
      <c r="C18" s="11"/>
      <c r="D18" s="15" t="s">
        <v>46</v>
      </c>
      <c r="E18" s="11"/>
      <c r="F18" s="2"/>
      <c r="G18" s="12">
        <v>7835129</v>
      </c>
      <c r="H18" s="12">
        <v>8678028</v>
      </c>
      <c r="I18" s="12">
        <v>10994078</v>
      </c>
      <c r="J18" s="12">
        <v>11592405</v>
      </c>
      <c r="K18" s="12">
        <f t="shared" ref="K18:V20" si="4">SUM(K75,K132,K189)</f>
        <v>12058708</v>
      </c>
      <c r="L18" s="12">
        <f t="shared" si="4"/>
        <v>12013220</v>
      </c>
      <c r="M18" s="12">
        <f t="shared" si="4"/>
        <v>11476047</v>
      </c>
      <c r="N18" s="12">
        <f t="shared" si="4"/>
        <v>11322525</v>
      </c>
      <c r="O18" s="12">
        <f t="shared" si="4"/>
        <v>12455077.835580939</v>
      </c>
      <c r="P18" s="12">
        <f t="shared" si="4"/>
        <v>11960675</v>
      </c>
      <c r="Q18" s="12">
        <f t="shared" si="4"/>
        <v>12477594</v>
      </c>
      <c r="R18" s="12">
        <f t="shared" si="4"/>
        <v>14523588</v>
      </c>
      <c r="S18" s="12">
        <f t="shared" si="4"/>
        <v>15086937</v>
      </c>
      <c r="T18" s="12">
        <f t="shared" si="4"/>
        <v>16468715</v>
      </c>
      <c r="U18" s="12">
        <f t="shared" si="4"/>
        <v>20004067</v>
      </c>
      <c r="V18" s="12">
        <f t="shared" si="4"/>
        <v>26089870</v>
      </c>
      <c r="W18" s="12">
        <f t="shared" si="3"/>
        <v>24092119.509999998</v>
      </c>
      <c r="X18" s="12">
        <f t="shared" si="3"/>
        <v>21602867</v>
      </c>
      <c r="Y18" s="12">
        <f t="shared" si="3"/>
        <v>18305434</v>
      </c>
      <c r="Z18" s="12">
        <f t="shared" si="3"/>
        <v>17968833</v>
      </c>
      <c r="AA18" s="12">
        <f t="shared" si="3"/>
        <v>16136233</v>
      </c>
      <c r="AB18" s="12">
        <v>16196371</v>
      </c>
      <c r="AC18" s="12">
        <v>16622603</v>
      </c>
      <c r="AD18" s="12">
        <v>16415073</v>
      </c>
      <c r="AE18" s="12">
        <v>13649640</v>
      </c>
      <c r="AF18" s="12">
        <v>16084311</v>
      </c>
      <c r="AG18" s="12">
        <v>16561111</v>
      </c>
      <c r="AH18" s="12">
        <v>16648274</v>
      </c>
      <c r="AI18" s="13">
        <v>4.5970914508532967E-3</v>
      </c>
      <c r="AJ18" s="13">
        <v>5.2631130846233689E-3</v>
      </c>
    </row>
    <row r="19" spans="1:36" ht="10.5" customHeight="1" x14ac:dyDescent="0.2">
      <c r="A19" s="11"/>
      <c r="B19" s="14"/>
      <c r="C19" s="11"/>
      <c r="D19" s="15" t="s">
        <v>47</v>
      </c>
      <c r="E19" s="11"/>
      <c r="F19" s="2"/>
      <c r="G19" s="12">
        <v>1800000</v>
      </c>
      <c r="H19" s="12">
        <v>3000000</v>
      </c>
      <c r="I19" s="12">
        <v>800000</v>
      </c>
      <c r="J19" s="12">
        <v>354940</v>
      </c>
      <c r="K19" s="12">
        <f t="shared" si="4"/>
        <v>0</v>
      </c>
      <c r="L19" s="12">
        <f t="shared" si="4"/>
        <v>8645000</v>
      </c>
      <c r="M19" s="12">
        <f t="shared" si="4"/>
        <v>0</v>
      </c>
      <c r="N19" s="12">
        <f t="shared" si="4"/>
        <v>0</v>
      </c>
      <c r="O19" s="12">
        <f t="shared" si="4"/>
        <v>3400000</v>
      </c>
      <c r="P19" s="12">
        <f t="shared" si="4"/>
        <v>0</v>
      </c>
      <c r="Q19" s="12">
        <f t="shared" si="4"/>
        <v>6300000</v>
      </c>
      <c r="R19" s="12">
        <f t="shared" si="4"/>
        <v>12489794</v>
      </c>
      <c r="S19" s="12">
        <f t="shared" si="4"/>
        <v>8932135</v>
      </c>
      <c r="T19" s="12">
        <f t="shared" si="4"/>
        <v>9527600</v>
      </c>
      <c r="U19" s="12">
        <f t="shared" si="4"/>
        <v>158538178</v>
      </c>
      <c r="V19" s="12">
        <f t="shared" si="4"/>
        <v>13450000</v>
      </c>
      <c r="W19" s="12">
        <f t="shared" si="3"/>
        <v>15325000</v>
      </c>
      <c r="X19" s="12">
        <f t="shared" si="3"/>
        <v>43827300</v>
      </c>
      <c r="Y19" s="12">
        <f t="shared" si="3"/>
        <v>12259214</v>
      </c>
      <c r="Z19" s="12">
        <f t="shared" si="3"/>
        <v>11468580</v>
      </c>
      <c r="AA19" s="12">
        <f t="shared" si="3"/>
        <v>11118344</v>
      </c>
      <c r="AB19" s="12">
        <v>11455352</v>
      </c>
      <c r="AC19" s="12">
        <v>4097397</v>
      </c>
      <c r="AD19" s="12">
        <v>1819403</v>
      </c>
      <c r="AE19" s="12">
        <v>400000</v>
      </c>
      <c r="AF19" s="12">
        <v>503125</v>
      </c>
      <c r="AG19" s="12">
        <v>20686842</v>
      </c>
      <c r="AH19" s="12">
        <v>1355000</v>
      </c>
      <c r="AI19" s="13">
        <v>-0.29937040845147922</v>
      </c>
      <c r="AJ19" s="13">
        <v>-0.93449942722045254</v>
      </c>
    </row>
    <row r="20" spans="1:36" ht="10.5" customHeight="1" x14ac:dyDescent="0.2">
      <c r="A20" s="11"/>
      <c r="B20" s="11"/>
      <c r="C20" s="11"/>
      <c r="D20" s="11" t="s">
        <v>48</v>
      </c>
      <c r="E20" s="11"/>
      <c r="F20" s="2"/>
      <c r="G20" s="12">
        <v>2284122</v>
      </c>
      <c r="H20" s="12">
        <v>2173029</v>
      </c>
      <c r="I20" s="12">
        <v>1364586</v>
      </c>
      <c r="J20" s="12">
        <v>1538593</v>
      </c>
      <c r="K20" s="12">
        <f t="shared" si="4"/>
        <v>2181684</v>
      </c>
      <c r="L20" s="12">
        <f t="shared" si="4"/>
        <v>3232182</v>
      </c>
      <c r="M20" s="12">
        <f t="shared" si="4"/>
        <v>2740423</v>
      </c>
      <c r="N20" s="12">
        <f t="shared" si="4"/>
        <v>3037964</v>
      </c>
      <c r="O20" s="12">
        <f t="shared" si="4"/>
        <v>2983323.2698254213</v>
      </c>
      <c r="P20" s="12">
        <f t="shared" si="4"/>
        <v>2672212</v>
      </c>
      <c r="Q20" s="12">
        <f t="shared" si="4"/>
        <v>2795118</v>
      </c>
      <c r="R20" s="12">
        <f t="shared" si="4"/>
        <v>1299999</v>
      </c>
      <c r="S20" s="12">
        <f t="shared" si="4"/>
        <v>1515782</v>
      </c>
      <c r="T20" s="12">
        <f t="shared" si="4"/>
        <v>1794474</v>
      </c>
      <c r="U20" s="12">
        <f t="shared" si="4"/>
        <v>1923768</v>
      </c>
      <c r="V20" s="12">
        <f t="shared" si="4"/>
        <v>4826570</v>
      </c>
      <c r="W20" s="12">
        <f t="shared" si="3"/>
        <v>2370262.83</v>
      </c>
      <c r="X20" s="12">
        <f t="shared" si="3"/>
        <v>2708279.2</v>
      </c>
      <c r="Y20" s="12">
        <f t="shared" si="3"/>
        <v>2272648</v>
      </c>
      <c r="Z20" s="12">
        <f t="shared" si="3"/>
        <v>3094772</v>
      </c>
      <c r="AA20" s="12">
        <f t="shared" si="3"/>
        <v>2844378</v>
      </c>
      <c r="AB20" s="12">
        <v>3478316</v>
      </c>
      <c r="AC20" s="12">
        <v>3032759</v>
      </c>
      <c r="AD20" s="12">
        <v>4146608</v>
      </c>
      <c r="AE20" s="12">
        <v>2193000</v>
      </c>
      <c r="AF20" s="12">
        <v>3105047</v>
      </c>
      <c r="AG20" s="12">
        <v>4540199</v>
      </c>
      <c r="AH20" s="12">
        <v>4235706</v>
      </c>
      <c r="AI20" s="13">
        <v>3.3378596851892706E-2</v>
      </c>
      <c r="AJ20" s="13">
        <v>-6.7066003054051151E-2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29789543</v>
      </c>
      <c r="H22" s="12">
        <v>30820044</v>
      </c>
      <c r="I22" s="12">
        <v>32770169</v>
      </c>
      <c r="J22" s="12">
        <v>36900642</v>
      </c>
      <c r="K22" s="12">
        <f t="shared" ref="K22:AA32" si="5">SUM(K79,K136,K193)</f>
        <v>41427414</v>
      </c>
      <c r="L22" s="12">
        <f t="shared" si="5"/>
        <v>41092264</v>
      </c>
      <c r="M22" s="12">
        <f t="shared" si="5"/>
        <v>46328279</v>
      </c>
      <c r="N22" s="12">
        <f t="shared" si="5"/>
        <v>48963937.369999997</v>
      </c>
      <c r="O22" s="12">
        <f t="shared" si="5"/>
        <v>54641117.506230667</v>
      </c>
      <c r="P22" s="12">
        <f t="shared" si="5"/>
        <v>53867035</v>
      </c>
      <c r="Q22" s="12">
        <f t="shared" si="5"/>
        <v>60141181.909999996</v>
      </c>
      <c r="R22" s="12">
        <f t="shared" si="5"/>
        <v>51790506.170000002</v>
      </c>
      <c r="S22" s="12">
        <f t="shared" si="5"/>
        <v>57612351.049999997</v>
      </c>
      <c r="T22" s="12">
        <f t="shared" si="5"/>
        <v>57234805.020000003</v>
      </c>
      <c r="U22" s="12">
        <f t="shared" si="5"/>
        <v>61252099.590000004</v>
      </c>
      <c r="V22" s="12">
        <f t="shared" si="5"/>
        <v>75851191.039999992</v>
      </c>
      <c r="W22" s="12">
        <f t="shared" si="5"/>
        <v>74113704.63000001</v>
      </c>
      <c r="X22" s="12">
        <f t="shared" si="5"/>
        <v>64947996.019999996</v>
      </c>
      <c r="Y22" s="12">
        <f t="shared" si="5"/>
        <v>67848011.671028763</v>
      </c>
      <c r="Z22" s="12">
        <f t="shared" si="5"/>
        <v>66047068.699605681</v>
      </c>
      <c r="AA22" s="12">
        <f t="shared" si="5"/>
        <v>66229989.5</v>
      </c>
      <c r="AB22" s="12">
        <v>68140336</v>
      </c>
      <c r="AC22" s="12">
        <v>71146676</v>
      </c>
      <c r="AD22" s="12">
        <v>73560047</v>
      </c>
      <c r="AE22" s="12">
        <v>77848898</v>
      </c>
      <c r="AF22" s="12">
        <v>81163381</v>
      </c>
      <c r="AG22" s="12">
        <v>83277616</v>
      </c>
      <c r="AH22" s="12">
        <v>88672961</v>
      </c>
      <c r="AI22" s="13">
        <v>4.4875365157352132E-2</v>
      </c>
      <c r="AJ22" s="13">
        <v>6.4787457412325541E-2</v>
      </c>
    </row>
    <row r="23" spans="1:36" ht="10.5" customHeight="1" x14ac:dyDescent="0.2">
      <c r="A23" s="11"/>
      <c r="B23" s="11"/>
      <c r="C23" s="11" t="s">
        <v>50</v>
      </c>
      <c r="D23" s="11"/>
      <c r="E23" s="11"/>
      <c r="F23" s="2"/>
      <c r="G23" s="12">
        <v>0</v>
      </c>
      <c r="H23" s="12">
        <v>0</v>
      </c>
      <c r="I23" s="12">
        <v>0</v>
      </c>
      <c r="J23" s="12">
        <v>3532600</v>
      </c>
      <c r="K23" s="12">
        <f t="shared" si="5"/>
        <v>3607576</v>
      </c>
      <c r="L23" s="12">
        <f t="shared" si="5"/>
        <v>3669857</v>
      </c>
      <c r="M23" s="12">
        <f t="shared" si="5"/>
        <v>3365346</v>
      </c>
      <c r="N23" s="12">
        <f t="shared" si="5"/>
        <v>3972538</v>
      </c>
      <c r="O23" s="12">
        <f t="shared" si="5"/>
        <v>2562095</v>
      </c>
      <c r="P23" s="12">
        <f t="shared" si="5"/>
        <v>2768542</v>
      </c>
      <c r="Q23" s="12">
        <f t="shared" si="5"/>
        <v>2741874</v>
      </c>
      <c r="R23" s="12">
        <f t="shared" si="5"/>
        <v>2864061</v>
      </c>
      <c r="S23" s="12">
        <f t="shared" si="5"/>
        <v>2928754</v>
      </c>
      <c r="T23" s="12">
        <f t="shared" si="5"/>
        <v>2698716</v>
      </c>
      <c r="U23" s="12">
        <f t="shared" si="5"/>
        <v>2653651</v>
      </c>
      <c r="V23" s="12">
        <f t="shared" si="5"/>
        <v>3946444</v>
      </c>
      <c r="W23" s="12">
        <f t="shared" si="5"/>
        <v>3946444</v>
      </c>
      <c r="X23" s="12">
        <f t="shared" si="5"/>
        <v>3946444</v>
      </c>
      <c r="Y23" s="12">
        <f t="shared" si="5"/>
        <v>3946444</v>
      </c>
      <c r="Z23" s="12">
        <f t="shared" si="5"/>
        <v>3946444</v>
      </c>
      <c r="AA23" s="12">
        <f t="shared" si="5"/>
        <v>3946443</v>
      </c>
      <c r="AB23" s="12">
        <v>3946443</v>
      </c>
      <c r="AC23" s="12">
        <v>3946443</v>
      </c>
      <c r="AD23" s="12">
        <v>3946443</v>
      </c>
      <c r="AE23" s="12">
        <v>3946443</v>
      </c>
      <c r="AF23" s="12">
        <v>3946443</v>
      </c>
      <c r="AG23" s="12">
        <v>3946443</v>
      </c>
      <c r="AH23" s="12">
        <v>3946443</v>
      </c>
      <c r="AI23" s="13">
        <v>0</v>
      </c>
      <c r="AJ23" s="13">
        <v>0</v>
      </c>
    </row>
    <row r="24" spans="1:36" ht="10.5" customHeight="1" x14ac:dyDescent="0.2">
      <c r="A24" s="11"/>
      <c r="B24" s="11"/>
      <c r="C24" s="11" t="s">
        <v>51</v>
      </c>
      <c r="D24" s="11"/>
      <c r="E24" s="11"/>
      <c r="F24" s="2"/>
      <c r="G24" s="12">
        <v>361861</v>
      </c>
      <c r="H24" s="12">
        <v>408759</v>
      </c>
      <c r="I24" s="12">
        <v>386006</v>
      </c>
      <c r="J24" s="12">
        <v>352571</v>
      </c>
      <c r="K24" s="12">
        <f t="shared" si="5"/>
        <v>352572</v>
      </c>
      <c r="L24" s="12">
        <f t="shared" si="5"/>
        <v>388913</v>
      </c>
      <c r="M24" s="12">
        <f t="shared" si="5"/>
        <v>744048</v>
      </c>
      <c r="N24" s="12">
        <f t="shared" si="5"/>
        <v>810095.47</v>
      </c>
      <c r="O24" s="12">
        <f t="shared" si="5"/>
        <v>1845948.698480943</v>
      </c>
      <c r="P24" s="12">
        <f t="shared" si="5"/>
        <v>1904240</v>
      </c>
      <c r="Q24" s="12">
        <f t="shared" si="5"/>
        <v>2350585.1800000002</v>
      </c>
      <c r="R24" s="12">
        <f t="shared" si="5"/>
        <v>2667408.2199999997</v>
      </c>
      <c r="S24" s="12">
        <f t="shared" si="5"/>
        <v>2705052.05</v>
      </c>
      <c r="T24" s="12">
        <f t="shared" si="5"/>
        <v>2871834.17</v>
      </c>
      <c r="U24" s="12">
        <f t="shared" si="5"/>
        <v>3427695.17</v>
      </c>
      <c r="V24" s="12">
        <f t="shared" si="5"/>
        <v>3493441.66</v>
      </c>
      <c r="W24" s="12">
        <f t="shared" si="5"/>
        <v>2913322.9699999997</v>
      </c>
      <c r="X24" s="12">
        <f t="shared" si="5"/>
        <v>3235117.4299999997</v>
      </c>
      <c r="Y24" s="12">
        <f t="shared" si="5"/>
        <v>2920640.52</v>
      </c>
      <c r="Z24" s="12">
        <f t="shared" si="5"/>
        <v>3622058.02</v>
      </c>
      <c r="AA24" s="12">
        <f t="shared" si="5"/>
        <v>3629745.49</v>
      </c>
      <c r="AB24" s="12">
        <v>3674037</v>
      </c>
      <c r="AC24" s="12">
        <v>3713466</v>
      </c>
      <c r="AD24" s="12">
        <v>3741790</v>
      </c>
      <c r="AE24" s="12">
        <v>3689293</v>
      </c>
      <c r="AF24" s="12">
        <v>3596266</v>
      </c>
      <c r="AG24" s="12">
        <v>3738469</v>
      </c>
      <c r="AH24" s="12">
        <v>3748647</v>
      </c>
      <c r="AI24" s="13">
        <v>3.3562726069860105E-3</v>
      </c>
      <c r="AJ24" s="13">
        <v>2.7225048542598588E-3</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6178975</v>
      </c>
      <c r="W25" s="12">
        <f t="shared" si="5"/>
        <v>6566806</v>
      </c>
      <c r="X25" s="12">
        <f t="shared" si="5"/>
        <v>7011274</v>
      </c>
      <c r="Y25" s="12">
        <f t="shared" si="5"/>
        <v>7149638.1510287719</v>
      </c>
      <c r="Z25" s="12">
        <f t="shared" si="5"/>
        <v>7455608.4496056801</v>
      </c>
      <c r="AA25" s="12">
        <f t="shared" si="5"/>
        <v>8016258</v>
      </c>
      <c r="AB25" s="12">
        <v>8352328</v>
      </c>
      <c r="AC25" s="12">
        <v>8639185</v>
      </c>
      <c r="AD25" s="12">
        <v>8964396</v>
      </c>
      <c r="AE25" s="12">
        <v>9100243</v>
      </c>
      <c r="AF25" s="12">
        <v>9376368</v>
      </c>
      <c r="AG25" s="12">
        <v>9780296</v>
      </c>
      <c r="AH25" s="12">
        <v>10409607</v>
      </c>
      <c r="AI25" s="13">
        <v>3.7379827908529561E-2</v>
      </c>
      <c r="AJ25" s="13">
        <v>6.4344780566968532E-2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3102147</v>
      </c>
      <c r="H27" s="12">
        <v>3138038</v>
      </c>
      <c r="I27" s="12">
        <v>3634544</v>
      </c>
      <c r="J27" s="12">
        <v>3860372</v>
      </c>
      <c r="K27" s="12">
        <f t="shared" si="5"/>
        <v>4126733</v>
      </c>
      <c r="L27" s="12">
        <f t="shared" si="5"/>
        <v>4910295</v>
      </c>
      <c r="M27" s="12">
        <f t="shared" si="5"/>
        <v>4156257</v>
      </c>
      <c r="N27" s="12">
        <f t="shared" si="5"/>
        <v>4503614.92</v>
      </c>
      <c r="O27" s="12">
        <f t="shared" si="5"/>
        <v>4429764.0104402872</v>
      </c>
      <c r="P27" s="12">
        <f t="shared" si="5"/>
        <v>4515112</v>
      </c>
      <c r="Q27" s="12">
        <f t="shared" si="5"/>
        <v>4663739.54</v>
      </c>
      <c r="R27" s="12">
        <f t="shared" si="5"/>
        <v>4404361.2300000004</v>
      </c>
      <c r="S27" s="12">
        <f t="shared" si="5"/>
        <v>4560865.83</v>
      </c>
      <c r="T27" s="12">
        <f t="shared" si="5"/>
        <v>4856924.6300000008</v>
      </c>
      <c r="U27" s="12">
        <f t="shared" si="5"/>
        <v>5553695.9700000007</v>
      </c>
      <c r="V27" s="12">
        <f t="shared" si="5"/>
        <v>1592637.9</v>
      </c>
      <c r="W27" s="12">
        <f t="shared" si="5"/>
        <v>1627706.9</v>
      </c>
      <c r="X27" s="12">
        <f t="shared" si="5"/>
        <v>4706919.79</v>
      </c>
      <c r="Y27" s="12">
        <f t="shared" si="5"/>
        <v>4720069.9800000004</v>
      </c>
      <c r="Z27" s="12">
        <f t="shared" si="5"/>
        <v>3683813.84</v>
      </c>
      <c r="AA27" s="12">
        <f t="shared" si="5"/>
        <v>4131546.55</v>
      </c>
      <c r="AB27" s="12">
        <v>4141190</v>
      </c>
      <c r="AC27" s="12">
        <v>4197822</v>
      </c>
      <c r="AD27" s="12">
        <v>4234881</v>
      </c>
      <c r="AE27" s="12">
        <v>4313857</v>
      </c>
      <c r="AF27" s="12">
        <v>4346054</v>
      </c>
      <c r="AG27" s="12">
        <v>4554759</v>
      </c>
      <c r="AH27" s="12">
        <v>4556270</v>
      </c>
      <c r="AI27" s="13">
        <v>1.6047588057509499E-2</v>
      </c>
      <c r="AJ27" s="13">
        <v>3.317409329450801E-4</v>
      </c>
    </row>
    <row r="28" spans="1:36" ht="10.5" customHeight="1" x14ac:dyDescent="0.2">
      <c r="A28" s="11"/>
      <c r="B28" s="14"/>
      <c r="C28" s="11" t="s">
        <v>55</v>
      </c>
      <c r="E28" s="11"/>
      <c r="F28" s="2"/>
      <c r="G28" s="12">
        <v>0</v>
      </c>
      <c r="H28" s="12">
        <v>0</v>
      </c>
      <c r="I28" s="12">
        <v>0</v>
      </c>
      <c r="J28" s="12">
        <v>0</v>
      </c>
      <c r="K28" s="12">
        <f t="shared" si="5"/>
        <v>0</v>
      </c>
      <c r="L28" s="12">
        <f t="shared" si="5"/>
        <v>56434</v>
      </c>
      <c r="M28" s="12">
        <f t="shared" si="5"/>
        <v>145736</v>
      </c>
      <c r="N28" s="12">
        <f t="shared" si="5"/>
        <v>216481.98</v>
      </c>
      <c r="O28" s="12">
        <f t="shared" si="5"/>
        <v>273895.79730943812</v>
      </c>
      <c r="P28" s="12">
        <f t="shared" si="5"/>
        <v>291593</v>
      </c>
      <c r="Q28" s="12">
        <f t="shared" si="5"/>
        <v>328920.19</v>
      </c>
      <c r="R28" s="12">
        <f t="shared" si="5"/>
        <v>717182.72</v>
      </c>
      <c r="S28" s="12">
        <f t="shared" si="5"/>
        <v>293975.17000000004</v>
      </c>
      <c r="T28" s="12">
        <f t="shared" si="5"/>
        <v>308437.21999999997</v>
      </c>
      <c r="U28" s="12">
        <f t="shared" si="5"/>
        <v>549568.44999999995</v>
      </c>
      <c r="V28" s="12">
        <f t="shared" si="5"/>
        <v>562532.48</v>
      </c>
      <c r="W28" s="12">
        <f t="shared" si="5"/>
        <v>1038936.76</v>
      </c>
      <c r="X28" s="12">
        <f t="shared" si="5"/>
        <v>1267188.7999999998</v>
      </c>
      <c r="Y28" s="12">
        <f t="shared" si="5"/>
        <v>1353675.02</v>
      </c>
      <c r="Z28" s="12">
        <f t="shared" si="5"/>
        <v>1146500.3900000001</v>
      </c>
      <c r="AA28" s="12">
        <f t="shared" si="5"/>
        <v>1158945.46</v>
      </c>
      <c r="AB28" s="12">
        <v>1241232</v>
      </c>
      <c r="AC28" s="12">
        <v>1214400</v>
      </c>
      <c r="AD28" s="12">
        <v>1775005</v>
      </c>
      <c r="AE28" s="12">
        <v>1841595</v>
      </c>
      <c r="AF28" s="12">
        <v>1991233</v>
      </c>
      <c r="AG28" s="12">
        <v>1891541</v>
      </c>
      <c r="AH28" s="12">
        <v>1864568</v>
      </c>
      <c r="AI28" s="13">
        <v>7.0173544045422753E-2</v>
      </c>
      <c r="AJ28" s="13">
        <v>-1.4259801928692003E-2</v>
      </c>
    </row>
    <row r="29" spans="1:36" ht="10.5" customHeight="1" x14ac:dyDescent="0.2">
      <c r="A29" s="11"/>
      <c r="B29" s="11"/>
      <c r="C29" s="11" t="s">
        <v>56</v>
      </c>
      <c r="D29" s="11"/>
      <c r="E29" s="11"/>
      <c r="F29" s="2"/>
      <c r="G29" s="12">
        <v>6550864</v>
      </c>
      <c r="H29" s="12">
        <v>7029736</v>
      </c>
      <c r="I29" s="12">
        <v>7194752</v>
      </c>
      <c r="J29" s="12">
        <v>6330556</v>
      </c>
      <c r="K29" s="12">
        <f t="shared" si="5"/>
        <v>9601289</v>
      </c>
      <c r="L29" s="12">
        <f t="shared" si="5"/>
        <v>7705566</v>
      </c>
      <c r="M29" s="12">
        <f t="shared" si="5"/>
        <v>12358985</v>
      </c>
      <c r="N29" s="12">
        <f t="shared" si="5"/>
        <v>12556119</v>
      </c>
      <c r="O29" s="12">
        <f t="shared" si="5"/>
        <v>16468093</v>
      </c>
      <c r="P29" s="12">
        <f t="shared" si="5"/>
        <v>16898219</v>
      </c>
      <c r="Q29" s="12">
        <f t="shared" si="5"/>
        <v>21544629</v>
      </c>
      <c r="R29" s="12">
        <f t="shared" si="5"/>
        <v>13538930</v>
      </c>
      <c r="S29" s="12">
        <f t="shared" si="5"/>
        <v>16601072</v>
      </c>
      <c r="T29" s="12">
        <f t="shared" si="5"/>
        <v>11307290</v>
      </c>
      <c r="U29" s="12">
        <f t="shared" si="5"/>
        <v>12721407</v>
      </c>
      <c r="V29" s="12">
        <f t="shared" si="5"/>
        <v>22374455</v>
      </c>
      <c r="W29" s="12">
        <f t="shared" si="5"/>
        <v>24055043</v>
      </c>
      <c r="X29" s="12">
        <f t="shared" si="5"/>
        <v>16761993</v>
      </c>
      <c r="Y29" s="12">
        <f t="shared" si="5"/>
        <v>21731699</v>
      </c>
      <c r="Z29" s="12">
        <f t="shared" si="5"/>
        <v>17202545</v>
      </c>
      <c r="AA29" s="12">
        <f t="shared" si="5"/>
        <v>16443358</v>
      </c>
      <c r="AB29" s="12">
        <v>17570883</v>
      </c>
      <c r="AC29" s="12">
        <v>17458004</v>
      </c>
      <c r="AD29" s="12">
        <v>17652466</v>
      </c>
      <c r="AE29" s="12">
        <v>18542409</v>
      </c>
      <c r="AF29" s="12">
        <v>20512976</v>
      </c>
      <c r="AG29" s="12">
        <v>21689050</v>
      </c>
      <c r="AH29" s="12">
        <v>27916507</v>
      </c>
      <c r="AI29" s="13">
        <v>8.0217598492282605E-2</v>
      </c>
      <c r="AJ29" s="13">
        <v>0.28712447064302032</v>
      </c>
    </row>
    <row r="30" spans="1:36" ht="10.5" customHeight="1" x14ac:dyDescent="0.2">
      <c r="A30" s="11"/>
      <c r="B30" s="11"/>
      <c r="C30" s="11" t="s">
        <v>57</v>
      </c>
      <c r="D30" s="11"/>
      <c r="E30" s="11"/>
      <c r="F30" s="2"/>
      <c r="G30" s="12">
        <v>15136672</v>
      </c>
      <c r="H30" s="12">
        <v>15036326</v>
      </c>
      <c r="I30" s="12">
        <v>15731405</v>
      </c>
      <c r="J30" s="12">
        <v>16867478</v>
      </c>
      <c r="K30" s="12">
        <f t="shared" si="5"/>
        <v>17480188</v>
      </c>
      <c r="L30" s="12">
        <f t="shared" si="5"/>
        <v>17872176</v>
      </c>
      <c r="M30" s="12">
        <f t="shared" si="5"/>
        <v>18941278</v>
      </c>
      <c r="N30" s="12">
        <f t="shared" si="5"/>
        <v>19594140</v>
      </c>
      <c r="O30" s="12">
        <f t="shared" si="5"/>
        <v>20719148</v>
      </c>
      <c r="P30" s="12">
        <f t="shared" si="5"/>
        <v>19135491</v>
      </c>
      <c r="Q30" s="12">
        <f t="shared" si="5"/>
        <v>19493351</v>
      </c>
      <c r="R30" s="12">
        <f t="shared" si="5"/>
        <v>19234004</v>
      </c>
      <c r="S30" s="12">
        <f t="shared" si="5"/>
        <v>20218094</v>
      </c>
      <c r="T30" s="12">
        <f t="shared" si="5"/>
        <v>25381659</v>
      </c>
      <c r="U30" s="12">
        <f t="shared" si="5"/>
        <v>25911107</v>
      </c>
      <c r="V30" s="12">
        <f t="shared" si="5"/>
        <v>27442256</v>
      </c>
      <c r="W30" s="12">
        <f t="shared" si="5"/>
        <v>24594768</v>
      </c>
      <c r="X30" s="12">
        <f t="shared" si="5"/>
        <v>20143072</v>
      </c>
      <c r="Y30" s="12">
        <f t="shared" si="5"/>
        <v>17710183</v>
      </c>
      <c r="Z30" s="12">
        <f t="shared" si="5"/>
        <v>19935469</v>
      </c>
      <c r="AA30" s="12">
        <f t="shared" si="5"/>
        <v>20865847</v>
      </c>
      <c r="AB30" s="12">
        <v>21639660</v>
      </c>
      <c r="AC30" s="12">
        <v>24971985</v>
      </c>
      <c r="AD30" s="12">
        <v>25927234</v>
      </c>
      <c r="AE30" s="12">
        <v>28038367</v>
      </c>
      <c r="AF30" s="12">
        <v>29252693</v>
      </c>
      <c r="AG30" s="12">
        <v>28662770</v>
      </c>
      <c r="AH30" s="12">
        <v>28657902</v>
      </c>
      <c r="AI30" s="13">
        <v>4.7930128509561021E-2</v>
      </c>
      <c r="AJ30" s="13">
        <v>-1.6983703947664515E-4</v>
      </c>
    </row>
    <row r="31" spans="1:36" ht="10.5" customHeight="1" x14ac:dyDescent="0.2">
      <c r="A31" s="11"/>
      <c r="B31" s="11"/>
      <c r="C31" s="11" t="s">
        <v>58</v>
      </c>
      <c r="D31" s="11"/>
      <c r="E31" s="11"/>
      <c r="F31" s="2"/>
      <c r="G31" s="12">
        <v>4637999</v>
      </c>
      <c r="H31" s="12">
        <v>5207185</v>
      </c>
      <c r="I31" s="12">
        <v>5823462</v>
      </c>
      <c r="J31" s="12">
        <v>5957065</v>
      </c>
      <c r="K31" s="12">
        <f t="shared" si="5"/>
        <v>6259056</v>
      </c>
      <c r="L31" s="12">
        <f t="shared" si="5"/>
        <v>6489023</v>
      </c>
      <c r="M31" s="12">
        <f t="shared" si="5"/>
        <v>6616629</v>
      </c>
      <c r="N31" s="12">
        <f t="shared" si="5"/>
        <v>7310948</v>
      </c>
      <c r="O31" s="12">
        <f t="shared" si="5"/>
        <v>8342173</v>
      </c>
      <c r="P31" s="12">
        <f t="shared" si="5"/>
        <v>8353838</v>
      </c>
      <c r="Q31" s="12">
        <f t="shared" si="5"/>
        <v>8520473</v>
      </c>
      <c r="R31" s="12">
        <f t="shared" si="5"/>
        <v>7903722</v>
      </c>
      <c r="S31" s="12">
        <f t="shared" si="5"/>
        <v>9347693</v>
      </c>
      <c r="T31" s="12">
        <f t="shared" si="5"/>
        <v>8564363</v>
      </c>
      <c r="U31" s="12">
        <f t="shared" si="5"/>
        <v>9447659</v>
      </c>
      <c r="V31" s="12">
        <f t="shared" si="5"/>
        <v>9367735</v>
      </c>
      <c r="W31" s="12">
        <f t="shared" si="5"/>
        <v>8708079</v>
      </c>
      <c r="X31" s="12">
        <f t="shared" si="5"/>
        <v>7376219</v>
      </c>
      <c r="Y31" s="12">
        <f t="shared" si="5"/>
        <v>7435963</v>
      </c>
      <c r="Z31" s="12">
        <f t="shared" si="5"/>
        <v>7912278</v>
      </c>
      <c r="AA31" s="12">
        <f t="shared" si="5"/>
        <v>7504086</v>
      </c>
      <c r="AB31" s="12">
        <v>7073464</v>
      </c>
      <c r="AC31" s="12">
        <v>6425535</v>
      </c>
      <c r="AD31" s="12">
        <v>6729681</v>
      </c>
      <c r="AE31" s="12">
        <v>7473567</v>
      </c>
      <c r="AF31" s="12">
        <v>8110689</v>
      </c>
      <c r="AG31" s="12">
        <v>8858315</v>
      </c>
      <c r="AH31" s="12">
        <v>7423678</v>
      </c>
      <c r="AI31" s="13">
        <v>8.0865718187652647E-3</v>
      </c>
      <c r="AJ31" s="13">
        <v>-0.16195371241596174</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497610</v>
      </c>
      <c r="R32" s="12">
        <f t="shared" si="5"/>
        <v>460837</v>
      </c>
      <c r="S32" s="12">
        <f t="shared" si="5"/>
        <v>956845</v>
      </c>
      <c r="T32" s="12">
        <f t="shared" si="5"/>
        <v>1245581</v>
      </c>
      <c r="U32" s="12">
        <f t="shared" si="5"/>
        <v>987316</v>
      </c>
      <c r="V32" s="12">
        <f t="shared" si="5"/>
        <v>892714</v>
      </c>
      <c r="W32" s="12">
        <f t="shared" si="5"/>
        <v>662598</v>
      </c>
      <c r="X32" s="12">
        <f t="shared" si="5"/>
        <v>499768</v>
      </c>
      <c r="Y32" s="12">
        <f t="shared" si="5"/>
        <v>879699</v>
      </c>
      <c r="Z32" s="12">
        <f t="shared" ref="Z32:AA32" si="6">SUM(Z89,Z146,Z203)</f>
        <v>1142352</v>
      </c>
      <c r="AA32" s="12">
        <f t="shared" si="6"/>
        <v>533760</v>
      </c>
      <c r="AB32" s="12">
        <v>501099</v>
      </c>
      <c r="AC32" s="12">
        <v>579836</v>
      </c>
      <c r="AD32" s="12">
        <v>588151</v>
      </c>
      <c r="AE32" s="12">
        <v>903124</v>
      </c>
      <c r="AF32" s="12">
        <v>30659</v>
      </c>
      <c r="AG32" s="12">
        <v>155973</v>
      </c>
      <c r="AH32" s="12">
        <v>149339</v>
      </c>
      <c r="AI32" s="13">
        <v>-0.18271232344775112</v>
      </c>
      <c r="AJ32" s="13">
        <v>-4.2533002506844136E-2</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7239074</v>
      </c>
      <c r="H34" s="12">
        <v>9127282</v>
      </c>
      <c r="I34" s="12">
        <v>6808927</v>
      </c>
      <c r="J34" s="12">
        <v>5173709</v>
      </c>
      <c r="K34" s="12">
        <f t="shared" ref="K34:AA34" si="7">SUM(K91,K147,K204)</f>
        <v>5475623</v>
      </c>
      <c r="L34" s="12">
        <f t="shared" si="7"/>
        <v>6030141</v>
      </c>
      <c r="M34" s="12">
        <f t="shared" si="7"/>
        <v>7007426</v>
      </c>
      <c r="N34" s="12">
        <f t="shared" si="7"/>
        <v>6962420</v>
      </c>
      <c r="O34" s="12">
        <f t="shared" si="7"/>
        <v>7738057.2502612043</v>
      </c>
      <c r="P34" s="12">
        <f t="shared" si="7"/>
        <v>10589925</v>
      </c>
      <c r="Q34" s="12">
        <f t="shared" si="7"/>
        <v>10075519</v>
      </c>
      <c r="R34" s="12">
        <f t="shared" si="7"/>
        <v>11380646</v>
      </c>
      <c r="S34" s="12">
        <f t="shared" si="7"/>
        <v>11349138</v>
      </c>
      <c r="T34" s="12">
        <f t="shared" si="7"/>
        <v>11353551</v>
      </c>
      <c r="U34" s="12">
        <f t="shared" si="7"/>
        <v>12221977</v>
      </c>
      <c r="V34" s="12">
        <f t="shared" si="7"/>
        <v>13453831</v>
      </c>
      <c r="W34" s="12">
        <f t="shared" si="7"/>
        <v>14973065.390000001</v>
      </c>
      <c r="X34" s="12">
        <f t="shared" si="7"/>
        <v>21953028</v>
      </c>
      <c r="Y34" s="12">
        <f t="shared" si="7"/>
        <v>20029878</v>
      </c>
      <c r="Z34" s="12">
        <f t="shared" si="7"/>
        <v>16298929</v>
      </c>
      <c r="AA34" s="12">
        <f t="shared" si="7"/>
        <v>17723755</v>
      </c>
      <c r="AB34" s="12">
        <v>18525529</v>
      </c>
      <c r="AC34" s="12">
        <v>19512492</v>
      </c>
      <c r="AD34" s="12">
        <v>17724817</v>
      </c>
      <c r="AE34" s="12">
        <v>18932659</v>
      </c>
      <c r="AF34" s="12">
        <v>18028963</v>
      </c>
      <c r="AG34" s="12">
        <v>18407973</v>
      </c>
      <c r="AH34" s="12">
        <v>17795060</v>
      </c>
      <c r="AI34" s="13">
        <v>-6.6823789541294865E-3</v>
      </c>
      <c r="AJ34" s="13">
        <v>-3.3296061440333494E-2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1116767</v>
      </c>
      <c r="H36" s="12">
        <v>889858</v>
      </c>
      <c r="I36" s="12">
        <v>1257854</v>
      </c>
      <c r="J36" s="12">
        <v>1046925</v>
      </c>
      <c r="K36" s="12">
        <f t="shared" ref="K36:AA36" si="8">SUM(K93,K149,K206)</f>
        <v>1000616</v>
      </c>
      <c r="L36" s="12">
        <f t="shared" si="8"/>
        <v>1059861</v>
      </c>
      <c r="M36" s="12">
        <f t="shared" si="8"/>
        <v>1011905</v>
      </c>
      <c r="N36" s="12">
        <f t="shared" si="8"/>
        <v>1539154</v>
      </c>
      <c r="O36" s="12">
        <f t="shared" si="8"/>
        <v>1827273.7707238481</v>
      </c>
      <c r="P36" s="12">
        <f t="shared" si="8"/>
        <v>1914298</v>
      </c>
      <c r="Q36" s="12">
        <f t="shared" si="8"/>
        <v>1908857</v>
      </c>
      <c r="R36" s="12">
        <f t="shared" si="8"/>
        <v>2310945</v>
      </c>
      <c r="S36" s="12">
        <f t="shared" si="8"/>
        <v>1984064</v>
      </c>
      <c r="T36" s="12">
        <f t="shared" si="8"/>
        <v>2172513</v>
      </c>
      <c r="U36" s="12">
        <f t="shared" si="8"/>
        <v>2667229</v>
      </c>
      <c r="V36" s="12">
        <f t="shared" si="8"/>
        <v>4308969</v>
      </c>
      <c r="W36" s="12">
        <f t="shared" si="8"/>
        <v>3472996.6</v>
      </c>
      <c r="X36" s="12">
        <f t="shared" si="8"/>
        <v>3027826</v>
      </c>
      <c r="Y36" s="12">
        <f t="shared" si="8"/>
        <v>2382505</v>
      </c>
      <c r="Z36" s="12">
        <f t="shared" si="8"/>
        <v>2485587</v>
      </c>
      <c r="AA36" s="12">
        <f t="shared" si="8"/>
        <v>2621671</v>
      </c>
      <c r="AB36" s="12">
        <v>2095372</v>
      </c>
      <c r="AC36" s="12">
        <v>2170868</v>
      </c>
      <c r="AD36" s="12">
        <v>2235531</v>
      </c>
      <c r="AE36" s="12">
        <v>2198465</v>
      </c>
      <c r="AF36" s="12">
        <v>2085734</v>
      </c>
      <c r="AG36" s="12">
        <v>2295474</v>
      </c>
      <c r="AH36" s="12">
        <v>2576074</v>
      </c>
      <c r="AI36" s="13">
        <v>3.5021885477148906E-2</v>
      </c>
      <c r="AJ36" s="13">
        <v>0.12224054813951279</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9034188</v>
      </c>
      <c r="S38" s="12">
        <f t="shared" si="9"/>
        <v>10597438.5</v>
      </c>
      <c r="T38" s="12">
        <f t="shared" si="9"/>
        <v>12160689</v>
      </c>
      <c r="U38" s="12">
        <f t="shared" si="9"/>
        <v>13305973.5</v>
      </c>
      <c r="V38" s="12">
        <f t="shared" si="9"/>
        <v>14451258</v>
      </c>
      <c r="W38" s="12">
        <f t="shared" si="9"/>
        <v>14663177</v>
      </c>
      <c r="X38" s="12">
        <f t="shared" si="9"/>
        <v>14875096</v>
      </c>
      <c r="Y38" s="12">
        <f t="shared" si="9"/>
        <v>15846807</v>
      </c>
      <c r="Z38" s="12">
        <f t="shared" si="9"/>
        <v>16818518</v>
      </c>
      <c r="AA38" s="12">
        <f t="shared" si="9"/>
        <v>17300360.5</v>
      </c>
      <c r="AB38" s="12">
        <v>17782203</v>
      </c>
      <c r="AC38" s="12">
        <v>18291654.614525579</v>
      </c>
      <c r="AD38" s="12">
        <v>18997201</v>
      </c>
      <c r="AE38" s="12">
        <v>19646208.359228719</v>
      </c>
      <c r="AF38" s="12">
        <v>19176649</v>
      </c>
      <c r="AG38" s="12">
        <v>19267007.654033121</v>
      </c>
      <c r="AH38" s="12">
        <v>20501530</v>
      </c>
      <c r="AI38" s="13">
        <v>2.400038095014545E-2</v>
      </c>
      <c r="AJ38" s="13">
        <v>6.4074420280227556E-2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76900115</v>
      </c>
      <c r="H40" s="5">
        <v>87320538</v>
      </c>
      <c r="I40" s="5">
        <v>88803144</v>
      </c>
      <c r="J40" s="5">
        <v>85866811</v>
      </c>
      <c r="K40" s="5">
        <f t="shared" ref="K40:Q40" si="10">SUM(K96,K152,K209)</f>
        <v>89417457</v>
      </c>
      <c r="L40" s="5">
        <f t="shared" si="10"/>
        <v>98401825</v>
      </c>
      <c r="M40" s="5">
        <f t="shared" si="10"/>
        <v>104249181</v>
      </c>
      <c r="N40" s="5">
        <f t="shared" si="10"/>
        <v>113882513</v>
      </c>
      <c r="O40" s="5">
        <f t="shared" si="10"/>
        <v>127806504.88680518</v>
      </c>
      <c r="P40" s="5">
        <f t="shared" si="10"/>
        <v>128193999</v>
      </c>
      <c r="Q40" s="5">
        <f t="shared" si="10"/>
        <v>144681184</v>
      </c>
      <c r="R40" s="5">
        <f t="shared" ref="R40:AA40" si="11">SUM(R96,R152,R209,R234)</f>
        <v>151517318.45839882</v>
      </c>
      <c r="S40" s="5">
        <f t="shared" si="11"/>
        <v>165479551.5</v>
      </c>
      <c r="T40" s="5">
        <f t="shared" si="11"/>
        <v>164856355</v>
      </c>
      <c r="U40" s="5">
        <f t="shared" si="11"/>
        <v>190300022.5</v>
      </c>
      <c r="V40" s="5">
        <f t="shared" si="11"/>
        <v>243993724</v>
      </c>
      <c r="W40" s="5">
        <f t="shared" si="11"/>
        <v>279976983.31</v>
      </c>
      <c r="X40" s="5">
        <f t="shared" si="11"/>
        <v>272798976</v>
      </c>
      <c r="Y40" s="5">
        <f t="shared" si="11"/>
        <v>229109240.5</v>
      </c>
      <c r="Z40" s="5">
        <f t="shared" si="11"/>
        <v>220080275</v>
      </c>
      <c r="AA40" s="5">
        <f t="shared" si="11"/>
        <v>205198395</v>
      </c>
      <c r="AB40" s="5">
        <v>216115680</v>
      </c>
      <c r="AC40" s="5">
        <v>204174767.86253113</v>
      </c>
      <c r="AD40" s="5">
        <v>197690838</v>
      </c>
      <c r="AE40" s="5">
        <v>215615900.74337202</v>
      </c>
      <c r="AF40" s="5">
        <v>206383044</v>
      </c>
      <c r="AG40" s="5">
        <v>243853678.69292566</v>
      </c>
      <c r="AH40" s="5">
        <v>241588460</v>
      </c>
      <c r="AI40" s="10">
        <v>1.8743813948150834E-2</v>
      </c>
      <c r="AJ40" s="10">
        <v>-9.2892537240668541E-3</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25657083</v>
      </c>
      <c r="H42" s="12">
        <v>27652761</v>
      </c>
      <c r="I42" s="12">
        <v>35657174</v>
      </c>
      <c r="J42" s="12">
        <v>32107616</v>
      </c>
      <c r="K42" s="12">
        <f t="shared" ref="K42:AA51" si="12">SUM(K98,K154,K211)</f>
        <v>32626658</v>
      </c>
      <c r="L42" s="12">
        <f t="shared" si="12"/>
        <v>34077210</v>
      </c>
      <c r="M42" s="12">
        <f t="shared" si="12"/>
        <v>37225818</v>
      </c>
      <c r="N42" s="12">
        <f t="shared" si="12"/>
        <v>39348655</v>
      </c>
      <c r="O42" s="12">
        <f t="shared" si="12"/>
        <v>42837986.504069999</v>
      </c>
      <c r="P42" s="12">
        <f t="shared" si="12"/>
        <v>44156202</v>
      </c>
      <c r="Q42" s="12">
        <f t="shared" si="12"/>
        <v>45221693</v>
      </c>
      <c r="R42" s="12">
        <f t="shared" si="12"/>
        <v>47991285.706494853</v>
      </c>
      <c r="S42" s="12">
        <f t="shared" si="12"/>
        <v>55828154</v>
      </c>
      <c r="T42" s="12">
        <f t="shared" si="12"/>
        <v>55681148</v>
      </c>
      <c r="U42" s="12">
        <f t="shared" si="12"/>
        <v>59151572</v>
      </c>
      <c r="V42" s="12">
        <f t="shared" si="12"/>
        <v>63967263</v>
      </c>
      <c r="W42" s="12">
        <f t="shared" si="12"/>
        <v>64383028.810000002</v>
      </c>
      <c r="X42" s="12">
        <f t="shared" si="12"/>
        <v>57549011</v>
      </c>
      <c r="Y42" s="12">
        <f t="shared" si="12"/>
        <v>58009933</v>
      </c>
      <c r="Z42" s="12">
        <f t="shared" si="12"/>
        <v>57734525</v>
      </c>
      <c r="AA42" s="12">
        <f t="shared" si="12"/>
        <v>58105718</v>
      </c>
      <c r="AB42" s="12">
        <v>62234288</v>
      </c>
      <c r="AC42" s="12">
        <v>62829481</v>
      </c>
      <c r="AD42" s="12">
        <v>64533624</v>
      </c>
      <c r="AE42" s="12">
        <v>67422266</v>
      </c>
      <c r="AF42" s="12">
        <v>68170830</v>
      </c>
      <c r="AG42" s="12">
        <v>68346464</v>
      </c>
      <c r="AH42" s="12">
        <v>69573949</v>
      </c>
      <c r="AI42" s="13">
        <v>1.8754378253891923E-2</v>
      </c>
      <c r="AJ42" s="13">
        <v>1.7959744047621833E-2</v>
      </c>
    </row>
    <row r="43" spans="1:36" ht="10.5" customHeight="1" x14ac:dyDescent="0.2">
      <c r="A43" s="11"/>
      <c r="B43" s="19" t="s">
        <v>65</v>
      </c>
      <c r="C43" s="14"/>
      <c r="D43" s="19"/>
      <c r="E43" s="14"/>
      <c r="F43" s="2"/>
      <c r="G43" s="12">
        <v>27262501</v>
      </c>
      <c r="H43" s="12">
        <v>28094553</v>
      </c>
      <c r="I43" s="12">
        <v>30042437</v>
      </c>
      <c r="J43" s="12">
        <v>32142786</v>
      </c>
      <c r="K43" s="12">
        <f t="shared" si="12"/>
        <v>34179549</v>
      </c>
      <c r="L43" s="12">
        <f t="shared" si="12"/>
        <v>36287544</v>
      </c>
      <c r="M43" s="12">
        <f t="shared" si="12"/>
        <v>38177105</v>
      </c>
      <c r="N43" s="12">
        <f t="shared" si="12"/>
        <v>42927743</v>
      </c>
      <c r="O43" s="12">
        <f t="shared" si="12"/>
        <v>45232694</v>
      </c>
      <c r="P43" s="12">
        <f t="shared" si="12"/>
        <v>48665736</v>
      </c>
      <c r="Q43" s="12">
        <f t="shared" si="12"/>
        <v>49677849</v>
      </c>
      <c r="R43" s="12">
        <f t="shared" si="12"/>
        <v>49621011</v>
      </c>
      <c r="S43" s="12">
        <f t="shared" si="12"/>
        <v>50612900</v>
      </c>
      <c r="T43" s="12">
        <f t="shared" si="12"/>
        <v>53878376</v>
      </c>
      <c r="U43" s="12">
        <f t="shared" si="12"/>
        <v>55841654</v>
      </c>
      <c r="V43" s="12">
        <f t="shared" si="12"/>
        <v>59515856</v>
      </c>
      <c r="W43" s="12">
        <f t="shared" si="12"/>
        <v>58645804</v>
      </c>
      <c r="X43" s="12">
        <f t="shared" si="12"/>
        <v>58337090</v>
      </c>
      <c r="Y43" s="12">
        <f t="shared" si="12"/>
        <v>54560367</v>
      </c>
      <c r="Z43" s="12">
        <f t="shared" si="12"/>
        <v>52995971</v>
      </c>
      <c r="AA43" s="12">
        <f t="shared" si="12"/>
        <v>53907172</v>
      </c>
      <c r="AB43" s="12">
        <v>55222814</v>
      </c>
      <c r="AC43" s="12">
        <v>59384429</v>
      </c>
      <c r="AD43" s="12">
        <v>58400117</v>
      </c>
      <c r="AE43" s="12">
        <v>62738386</v>
      </c>
      <c r="AF43" s="12">
        <v>61922900</v>
      </c>
      <c r="AG43" s="12">
        <v>63614429</v>
      </c>
      <c r="AH43" s="12">
        <v>65831371</v>
      </c>
      <c r="AI43" s="13">
        <v>2.971979386444823E-2</v>
      </c>
      <c r="AJ43" s="13">
        <v>3.4849672233951828E-2</v>
      </c>
    </row>
    <row r="44" spans="1:36" ht="10.5" customHeight="1" x14ac:dyDescent="0.2">
      <c r="A44" s="11"/>
      <c r="B44" s="19" t="s">
        <v>66</v>
      </c>
      <c r="C44" s="14"/>
      <c r="D44" s="19"/>
      <c r="E44" s="14"/>
      <c r="F44" s="2"/>
      <c r="G44" s="12">
        <v>6662069</v>
      </c>
      <c r="H44" s="12">
        <v>7797320</v>
      </c>
      <c r="I44" s="12">
        <v>7409999</v>
      </c>
      <c r="J44" s="12">
        <v>7385106</v>
      </c>
      <c r="K44" s="12">
        <f t="shared" si="12"/>
        <v>8311784</v>
      </c>
      <c r="L44" s="12">
        <f t="shared" si="12"/>
        <v>8926156</v>
      </c>
      <c r="M44" s="12">
        <f t="shared" si="12"/>
        <v>10096006</v>
      </c>
      <c r="N44" s="12">
        <f t="shared" si="12"/>
        <v>11031810</v>
      </c>
      <c r="O44" s="12">
        <f t="shared" si="12"/>
        <v>12424098.292483501</v>
      </c>
      <c r="P44" s="12">
        <f t="shared" si="12"/>
        <v>12392695</v>
      </c>
      <c r="Q44" s="12">
        <f t="shared" si="12"/>
        <v>12195109</v>
      </c>
      <c r="R44" s="12">
        <f t="shared" si="12"/>
        <v>12216333.772530332</v>
      </c>
      <c r="S44" s="12">
        <f t="shared" si="12"/>
        <v>12952857</v>
      </c>
      <c r="T44" s="12">
        <f t="shared" si="12"/>
        <v>12968361</v>
      </c>
      <c r="U44" s="12">
        <f t="shared" si="12"/>
        <v>13229971</v>
      </c>
      <c r="V44" s="12">
        <f t="shared" si="12"/>
        <v>16596504</v>
      </c>
      <c r="W44" s="12">
        <f t="shared" si="12"/>
        <v>19957782</v>
      </c>
      <c r="X44" s="12">
        <f t="shared" si="12"/>
        <v>19990181</v>
      </c>
      <c r="Y44" s="12">
        <f t="shared" si="12"/>
        <v>19971844</v>
      </c>
      <c r="Z44" s="12">
        <f t="shared" si="12"/>
        <v>19231019</v>
      </c>
      <c r="AA44" s="12">
        <f t="shared" si="12"/>
        <v>17939060</v>
      </c>
      <c r="AB44" s="12">
        <v>18743049</v>
      </c>
      <c r="AC44" s="12">
        <v>19745772</v>
      </c>
      <c r="AD44" s="12">
        <v>21149074</v>
      </c>
      <c r="AE44" s="12">
        <v>20796205</v>
      </c>
      <c r="AF44" s="12">
        <v>20948410</v>
      </c>
      <c r="AG44" s="12">
        <v>26759550</v>
      </c>
      <c r="AH44" s="12">
        <v>24003502</v>
      </c>
      <c r="AI44" s="13">
        <v>4.2091198562966614E-2</v>
      </c>
      <c r="AJ44" s="13">
        <v>-0.10299306228991145</v>
      </c>
    </row>
    <row r="45" spans="1:36" ht="10.5" customHeight="1" x14ac:dyDescent="0.2">
      <c r="A45" s="11"/>
      <c r="B45" s="19" t="s">
        <v>67</v>
      </c>
      <c r="C45" s="14"/>
      <c r="D45" s="19"/>
      <c r="E45" s="14"/>
      <c r="F45" s="2"/>
      <c r="G45" s="12">
        <v>1999107</v>
      </c>
      <c r="H45" s="12">
        <v>1691747</v>
      </c>
      <c r="I45" s="12">
        <v>2767863</v>
      </c>
      <c r="J45" s="12">
        <v>2045495</v>
      </c>
      <c r="K45" s="12">
        <f t="shared" si="12"/>
        <v>2127168</v>
      </c>
      <c r="L45" s="12">
        <f t="shared" si="12"/>
        <v>3493050</v>
      </c>
      <c r="M45" s="12">
        <f t="shared" si="12"/>
        <v>4130313</v>
      </c>
      <c r="N45" s="12">
        <f t="shared" si="12"/>
        <v>4063082</v>
      </c>
      <c r="O45" s="12">
        <f t="shared" si="12"/>
        <v>5607826.0008002482</v>
      </c>
      <c r="P45" s="12">
        <f t="shared" si="12"/>
        <v>2316358</v>
      </c>
      <c r="Q45" s="12">
        <f t="shared" si="12"/>
        <v>3162045</v>
      </c>
      <c r="R45" s="12">
        <f t="shared" si="12"/>
        <v>2957975.2528196415</v>
      </c>
      <c r="S45" s="12">
        <f t="shared" si="12"/>
        <v>2549832</v>
      </c>
      <c r="T45" s="12">
        <f t="shared" si="12"/>
        <v>2757703</v>
      </c>
      <c r="U45" s="12">
        <f t="shared" si="12"/>
        <v>3487456</v>
      </c>
      <c r="V45" s="12">
        <f t="shared" si="12"/>
        <v>2947316</v>
      </c>
      <c r="W45" s="12">
        <f t="shared" si="12"/>
        <v>3689884</v>
      </c>
      <c r="X45" s="12">
        <f t="shared" si="12"/>
        <v>3120242</v>
      </c>
      <c r="Y45" s="12">
        <f t="shared" si="12"/>
        <v>3741228</v>
      </c>
      <c r="Z45" s="12">
        <f t="shared" si="12"/>
        <v>5279942</v>
      </c>
      <c r="AA45" s="12">
        <f t="shared" si="12"/>
        <v>3631625</v>
      </c>
      <c r="AB45" s="12">
        <v>3476628</v>
      </c>
      <c r="AC45" s="12">
        <v>7028115</v>
      </c>
      <c r="AD45" s="12">
        <v>7594792</v>
      </c>
      <c r="AE45" s="12">
        <v>7108112</v>
      </c>
      <c r="AF45" s="12">
        <v>6397751</v>
      </c>
      <c r="AG45" s="12">
        <v>3833194</v>
      </c>
      <c r="AH45" s="12">
        <v>4122402</v>
      </c>
      <c r="AI45" s="13">
        <v>2.880252016188023E-2</v>
      </c>
      <c r="AJ45" s="13">
        <v>7.5448307599354475E-2</v>
      </c>
    </row>
    <row r="46" spans="1:36" ht="10.5" customHeight="1" x14ac:dyDescent="0.2">
      <c r="A46" s="11"/>
      <c r="B46" s="19" t="s">
        <v>69</v>
      </c>
      <c r="C46" s="14"/>
      <c r="D46" s="19"/>
      <c r="E46" s="14"/>
      <c r="F46" s="2"/>
      <c r="G46" s="12">
        <v>1337976</v>
      </c>
      <c r="H46" s="12">
        <v>1785115</v>
      </c>
      <c r="I46" s="12">
        <v>1699292</v>
      </c>
      <c r="J46" s="12">
        <v>1597463</v>
      </c>
      <c r="K46" s="12">
        <f t="shared" si="12"/>
        <v>1445996</v>
      </c>
      <c r="L46" s="12">
        <f t="shared" si="12"/>
        <v>1480757</v>
      </c>
      <c r="M46" s="12">
        <f t="shared" si="12"/>
        <v>1639011</v>
      </c>
      <c r="N46" s="12">
        <f t="shared" si="12"/>
        <v>1787715</v>
      </c>
      <c r="O46" s="12">
        <f t="shared" si="12"/>
        <v>1865633</v>
      </c>
      <c r="P46" s="12">
        <f t="shared" si="12"/>
        <v>1879398</v>
      </c>
      <c r="Q46" s="12">
        <f t="shared" si="12"/>
        <v>2205895</v>
      </c>
      <c r="R46" s="12">
        <f t="shared" si="12"/>
        <v>1895934.5345704283</v>
      </c>
      <c r="S46" s="12">
        <f t="shared" si="12"/>
        <v>1793147</v>
      </c>
      <c r="T46" s="12">
        <f t="shared" si="12"/>
        <v>1807759</v>
      </c>
      <c r="U46" s="12">
        <f t="shared" si="12"/>
        <v>1902965</v>
      </c>
      <c r="V46" s="12">
        <f t="shared" si="12"/>
        <v>2397524</v>
      </c>
      <c r="W46" s="12">
        <f t="shared" si="12"/>
        <v>2914419</v>
      </c>
      <c r="X46" s="12">
        <f t="shared" si="12"/>
        <v>4236116</v>
      </c>
      <c r="Y46" s="12">
        <f t="shared" si="12"/>
        <v>4724110</v>
      </c>
      <c r="Z46" s="12">
        <f t="shared" si="12"/>
        <v>4440449</v>
      </c>
      <c r="AA46" s="12">
        <f t="shared" si="12"/>
        <v>4509783</v>
      </c>
      <c r="AB46" s="12">
        <v>4885952</v>
      </c>
      <c r="AC46" s="12">
        <v>4905433</v>
      </c>
      <c r="AD46" s="12">
        <v>4959234</v>
      </c>
      <c r="AE46" s="12">
        <v>4960652</v>
      </c>
      <c r="AF46" s="12">
        <v>4616411</v>
      </c>
      <c r="AG46" s="12">
        <v>5006301</v>
      </c>
      <c r="AH46" s="12">
        <v>5593084</v>
      </c>
      <c r="AI46" s="13">
        <v>2.2783447665544188E-2</v>
      </c>
      <c r="AJ46" s="13">
        <v>0.11720889335259706</v>
      </c>
    </row>
    <row r="47" spans="1:36" ht="10.5" customHeight="1" x14ac:dyDescent="0.2">
      <c r="A47" s="11"/>
      <c r="B47" s="19" t="s">
        <v>70</v>
      </c>
      <c r="C47" s="14"/>
      <c r="D47" s="19"/>
      <c r="E47" s="14"/>
      <c r="F47" s="2"/>
      <c r="G47" s="12">
        <v>2553102</v>
      </c>
      <c r="H47" s="12">
        <v>2418856</v>
      </c>
      <c r="I47" s="12">
        <v>3991371</v>
      </c>
      <c r="J47" s="12">
        <v>4114350</v>
      </c>
      <c r="K47" s="12">
        <f t="shared" si="12"/>
        <v>4253279</v>
      </c>
      <c r="L47" s="12">
        <f t="shared" si="12"/>
        <v>4382225</v>
      </c>
      <c r="M47" s="12">
        <f t="shared" si="12"/>
        <v>4804524</v>
      </c>
      <c r="N47" s="12">
        <f t="shared" si="12"/>
        <v>5386366</v>
      </c>
      <c r="O47" s="12">
        <f t="shared" si="12"/>
        <v>6159832.0894514238</v>
      </c>
      <c r="P47" s="12">
        <f t="shared" si="12"/>
        <v>5437344</v>
      </c>
      <c r="Q47" s="12">
        <f t="shared" si="12"/>
        <v>5676218</v>
      </c>
      <c r="R47" s="12">
        <f t="shared" si="12"/>
        <v>3928313.2215483356</v>
      </c>
      <c r="S47" s="12">
        <f t="shared" si="12"/>
        <v>3406325</v>
      </c>
      <c r="T47" s="12">
        <f t="shared" si="12"/>
        <v>2492793</v>
      </c>
      <c r="U47" s="12">
        <f t="shared" si="12"/>
        <v>3089049</v>
      </c>
      <c r="V47" s="12">
        <f t="shared" si="12"/>
        <v>9141602</v>
      </c>
      <c r="W47" s="12">
        <f t="shared" si="12"/>
        <v>9047927</v>
      </c>
      <c r="X47" s="12">
        <f t="shared" si="12"/>
        <v>9460009</v>
      </c>
      <c r="Y47" s="12">
        <f t="shared" si="12"/>
        <v>9940958</v>
      </c>
      <c r="Z47" s="12">
        <f t="shared" si="12"/>
        <v>10254979</v>
      </c>
      <c r="AA47" s="12">
        <f t="shared" si="12"/>
        <v>9608137</v>
      </c>
      <c r="AB47" s="12">
        <v>13796968</v>
      </c>
      <c r="AC47" s="12">
        <v>8400582</v>
      </c>
      <c r="AD47" s="12">
        <v>9104570</v>
      </c>
      <c r="AE47" s="12">
        <v>12721127</v>
      </c>
      <c r="AF47" s="12">
        <v>9958616</v>
      </c>
      <c r="AG47" s="12">
        <v>13476329</v>
      </c>
      <c r="AH47" s="12">
        <v>19006879</v>
      </c>
      <c r="AI47" s="13">
        <v>5.4843081621274381E-2</v>
      </c>
      <c r="AJ47" s="13">
        <v>0.41038995115064347</v>
      </c>
    </row>
    <row r="48" spans="1:36" ht="10.5" customHeight="1" x14ac:dyDescent="0.2">
      <c r="A48" s="11"/>
      <c r="B48" s="19" t="s">
        <v>71</v>
      </c>
      <c r="C48" s="14"/>
      <c r="D48" s="19"/>
      <c r="E48" s="14"/>
      <c r="F48" s="2"/>
      <c r="G48" s="12">
        <v>1492542</v>
      </c>
      <c r="H48" s="12">
        <v>1362182</v>
      </c>
      <c r="I48" s="12">
        <v>1351172</v>
      </c>
      <c r="J48" s="12">
        <v>1217308</v>
      </c>
      <c r="K48" s="12">
        <f t="shared" si="12"/>
        <v>945441</v>
      </c>
      <c r="L48" s="12">
        <f t="shared" si="12"/>
        <v>887090</v>
      </c>
      <c r="M48" s="12">
        <f t="shared" si="12"/>
        <v>1050236</v>
      </c>
      <c r="N48" s="12">
        <f t="shared" si="12"/>
        <v>1224798</v>
      </c>
      <c r="O48" s="12">
        <f t="shared" si="12"/>
        <v>1171753</v>
      </c>
      <c r="P48" s="12">
        <f t="shared" si="12"/>
        <v>934313</v>
      </c>
      <c r="Q48" s="12">
        <f t="shared" si="12"/>
        <v>924401</v>
      </c>
      <c r="R48" s="12">
        <f t="shared" si="12"/>
        <v>983138.98521762434</v>
      </c>
      <c r="S48" s="12">
        <f t="shared" si="12"/>
        <v>906108</v>
      </c>
      <c r="T48" s="12">
        <f t="shared" si="12"/>
        <v>826640</v>
      </c>
      <c r="U48" s="12">
        <f t="shared" si="12"/>
        <v>903642</v>
      </c>
      <c r="V48" s="12">
        <f t="shared" si="12"/>
        <v>1886390</v>
      </c>
      <c r="W48" s="12">
        <f t="shared" si="12"/>
        <v>1406614</v>
      </c>
      <c r="X48" s="12">
        <f t="shared" si="12"/>
        <v>2466158</v>
      </c>
      <c r="Y48" s="12">
        <f t="shared" si="12"/>
        <v>3078883</v>
      </c>
      <c r="Z48" s="12">
        <f t="shared" si="12"/>
        <v>2798529</v>
      </c>
      <c r="AA48" s="12">
        <f t="shared" si="12"/>
        <v>2539863</v>
      </c>
      <c r="AB48" s="12">
        <v>2942551</v>
      </c>
      <c r="AC48" s="12">
        <v>4522518</v>
      </c>
      <c r="AD48" s="12">
        <v>5242506</v>
      </c>
      <c r="AE48" s="12">
        <v>2997810</v>
      </c>
      <c r="AF48" s="12">
        <v>2896875</v>
      </c>
      <c r="AG48" s="12">
        <v>2623297</v>
      </c>
      <c r="AH48" s="12">
        <v>2575842</v>
      </c>
      <c r="AI48" s="13">
        <v>-2.1939161220276948E-2</v>
      </c>
      <c r="AJ48" s="13">
        <v>-1.8089831231461781E-2</v>
      </c>
    </row>
    <row r="49" spans="1:36" ht="10.5" customHeight="1" x14ac:dyDescent="0.2">
      <c r="A49" s="11"/>
      <c r="B49" s="19" t="s">
        <v>72</v>
      </c>
      <c r="C49" s="14"/>
      <c r="D49" s="19"/>
      <c r="E49" s="14"/>
      <c r="F49" s="2"/>
      <c r="G49" s="12">
        <v>1759474</v>
      </c>
      <c r="H49" s="12">
        <v>2268682</v>
      </c>
      <c r="I49" s="12">
        <v>2365691</v>
      </c>
      <c r="J49" s="12">
        <v>2029321</v>
      </c>
      <c r="K49" s="12">
        <f t="shared" si="12"/>
        <v>2015086</v>
      </c>
      <c r="L49" s="12">
        <f t="shared" si="12"/>
        <v>2768985</v>
      </c>
      <c r="M49" s="12">
        <f t="shared" si="12"/>
        <v>1885660</v>
      </c>
      <c r="N49" s="12">
        <f t="shared" si="12"/>
        <v>4131861</v>
      </c>
      <c r="O49" s="12">
        <f t="shared" si="12"/>
        <v>5131258</v>
      </c>
      <c r="P49" s="12">
        <f t="shared" si="12"/>
        <v>3396601</v>
      </c>
      <c r="Q49" s="12">
        <f t="shared" si="12"/>
        <v>10096043</v>
      </c>
      <c r="R49" s="12">
        <f t="shared" si="12"/>
        <v>8317898</v>
      </c>
      <c r="S49" s="12">
        <f t="shared" si="12"/>
        <v>10362185</v>
      </c>
      <c r="T49" s="12">
        <f t="shared" si="12"/>
        <v>10496146</v>
      </c>
      <c r="U49" s="12">
        <f t="shared" si="12"/>
        <v>15632682</v>
      </c>
      <c r="V49" s="12">
        <f t="shared" si="12"/>
        <v>21919482</v>
      </c>
      <c r="W49" s="12">
        <f t="shared" si="12"/>
        <v>37148759</v>
      </c>
      <c r="X49" s="12">
        <f t="shared" si="12"/>
        <v>56640127</v>
      </c>
      <c r="Y49" s="12">
        <f t="shared" si="12"/>
        <v>25052390</v>
      </c>
      <c r="Z49" s="12">
        <f t="shared" si="12"/>
        <v>26116795</v>
      </c>
      <c r="AA49" s="12">
        <f t="shared" si="12"/>
        <v>24333196</v>
      </c>
      <c r="AB49" s="12">
        <v>33011698</v>
      </c>
      <c r="AC49" s="12">
        <v>16457121</v>
      </c>
      <c r="AD49" s="12">
        <v>3811655</v>
      </c>
      <c r="AE49" s="12">
        <v>11900143</v>
      </c>
      <c r="AF49" s="12">
        <v>12999576</v>
      </c>
      <c r="AG49" s="12">
        <v>37530621</v>
      </c>
      <c r="AH49" s="12">
        <v>16802332</v>
      </c>
      <c r="AI49" s="13">
        <v>-0.10645392859774683</v>
      </c>
      <c r="AJ49" s="13">
        <v>-0.55230338448170091</v>
      </c>
    </row>
    <row r="50" spans="1:36" ht="10.5" customHeight="1" x14ac:dyDescent="0.2">
      <c r="A50" s="11"/>
      <c r="B50" s="19" t="s">
        <v>73</v>
      </c>
      <c r="C50" s="14"/>
      <c r="D50" s="19"/>
      <c r="E50" s="14"/>
      <c r="F50" s="2"/>
      <c r="G50" s="12">
        <v>5812113</v>
      </c>
      <c r="H50" s="12">
        <v>11671952</v>
      </c>
      <c r="I50" s="12">
        <v>703859</v>
      </c>
      <c r="J50" s="12">
        <v>1888190</v>
      </c>
      <c r="K50" s="12">
        <f t="shared" si="12"/>
        <v>2540927</v>
      </c>
      <c r="L50" s="12">
        <f t="shared" si="12"/>
        <v>4954639</v>
      </c>
      <c r="M50" s="12">
        <f t="shared" si="12"/>
        <v>2660019</v>
      </c>
      <c r="N50" s="12">
        <f t="shared" si="12"/>
        <v>1829313</v>
      </c>
      <c r="O50" s="12">
        <f t="shared" si="12"/>
        <v>4654953</v>
      </c>
      <c r="P50" s="12">
        <f t="shared" si="12"/>
        <v>7743603</v>
      </c>
      <c r="Q50" s="12">
        <f t="shared" si="12"/>
        <v>14822003</v>
      </c>
      <c r="R50" s="12">
        <f t="shared" si="12"/>
        <v>11519654.985217625</v>
      </c>
      <c r="S50" s="12">
        <f t="shared" si="12"/>
        <v>14455808</v>
      </c>
      <c r="T50" s="12">
        <f t="shared" si="12"/>
        <v>10533512</v>
      </c>
      <c r="U50" s="12">
        <f t="shared" si="12"/>
        <v>22929768</v>
      </c>
      <c r="V50" s="12">
        <f t="shared" si="12"/>
        <v>48682750</v>
      </c>
      <c r="W50" s="12">
        <f t="shared" si="12"/>
        <v>65240451</v>
      </c>
      <c r="X50" s="12">
        <f t="shared" si="12"/>
        <v>41384323</v>
      </c>
      <c r="Y50" s="12">
        <f t="shared" si="12"/>
        <v>31131522</v>
      </c>
      <c r="Z50" s="12">
        <f t="shared" si="12"/>
        <v>20173491</v>
      </c>
      <c r="AA50" s="12">
        <f t="shared" si="12"/>
        <v>10505640</v>
      </c>
      <c r="AB50" s="12">
        <v>3613212</v>
      </c>
      <c r="AC50" s="12">
        <v>2943404</v>
      </c>
      <c r="AD50" s="12">
        <v>4949629</v>
      </c>
      <c r="AE50" s="12">
        <v>7111634</v>
      </c>
      <c r="AF50" s="12">
        <v>554956</v>
      </c>
      <c r="AG50" s="12">
        <v>5012933</v>
      </c>
      <c r="AH50" s="12">
        <v>11866722</v>
      </c>
      <c r="AI50" s="13">
        <v>0.2191941984414767</v>
      </c>
      <c r="AJ50" s="13">
        <v>1.3672213452683288</v>
      </c>
    </row>
    <row r="51" spans="1:36" ht="10.5" customHeight="1" x14ac:dyDescent="0.2">
      <c r="A51" s="11"/>
      <c r="B51" s="19" t="s">
        <v>74</v>
      </c>
      <c r="C51" s="14"/>
      <c r="D51" s="19"/>
      <c r="E51" s="14"/>
      <c r="F51" s="2"/>
      <c r="G51" s="12">
        <v>2364148</v>
      </c>
      <c r="H51" s="12">
        <v>2577370</v>
      </c>
      <c r="I51" s="12">
        <v>2814286</v>
      </c>
      <c r="J51" s="12">
        <v>1339176</v>
      </c>
      <c r="K51" s="12">
        <f t="shared" si="12"/>
        <v>971569</v>
      </c>
      <c r="L51" s="12">
        <f t="shared" si="12"/>
        <v>1144169</v>
      </c>
      <c r="M51" s="12">
        <f t="shared" si="12"/>
        <v>2580489</v>
      </c>
      <c r="N51" s="12">
        <f t="shared" si="12"/>
        <v>2151170</v>
      </c>
      <c r="O51" s="12">
        <f t="shared" si="12"/>
        <v>2720471</v>
      </c>
      <c r="P51" s="12">
        <f t="shared" si="12"/>
        <v>1271749</v>
      </c>
      <c r="Q51" s="12">
        <f t="shared" si="12"/>
        <v>699928</v>
      </c>
      <c r="R51" s="12">
        <f t="shared" si="12"/>
        <v>1982894</v>
      </c>
      <c r="S51" s="12">
        <f t="shared" si="12"/>
        <v>1841516</v>
      </c>
      <c r="T51" s="12">
        <f t="shared" si="12"/>
        <v>1975357</v>
      </c>
      <c r="U51" s="12">
        <f t="shared" si="12"/>
        <v>1663834</v>
      </c>
      <c r="V51" s="12">
        <f t="shared" si="12"/>
        <v>3442738</v>
      </c>
      <c r="W51" s="12">
        <f t="shared" si="12"/>
        <v>2999177</v>
      </c>
      <c r="X51" s="12">
        <f t="shared" si="12"/>
        <v>4025743</v>
      </c>
      <c r="Y51" s="12">
        <f t="shared" si="12"/>
        <v>2239924</v>
      </c>
      <c r="Z51" s="12">
        <f t="shared" si="12"/>
        <v>3328388</v>
      </c>
      <c r="AA51" s="12">
        <f t="shared" si="12"/>
        <v>2560972</v>
      </c>
      <c r="AB51" s="12">
        <v>800249</v>
      </c>
      <c r="AC51" s="12">
        <v>735379</v>
      </c>
      <c r="AD51" s="12">
        <v>706815</v>
      </c>
      <c r="AE51" s="12">
        <v>694826</v>
      </c>
      <c r="AF51" s="12">
        <v>1352753</v>
      </c>
      <c r="AG51" s="12">
        <v>1414050</v>
      </c>
      <c r="AH51" s="12">
        <v>1717673</v>
      </c>
      <c r="AI51" s="13">
        <v>0.13575822733501175</v>
      </c>
      <c r="AJ51" s="13">
        <v>0.21471871574555354</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10102879</v>
      </c>
      <c r="S52" s="12">
        <f t="shared" si="13"/>
        <v>10770719.5</v>
      </c>
      <c r="T52" s="12">
        <f t="shared" si="13"/>
        <v>11438560</v>
      </c>
      <c r="U52" s="12">
        <f t="shared" si="13"/>
        <v>12467429.5</v>
      </c>
      <c r="V52" s="12">
        <f t="shared" si="13"/>
        <v>13496299</v>
      </c>
      <c r="W52" s="12">
        <f t="shared" si="13"/>
        <v>14543137.5</v>
      </c>
      <c r="X52" s="12">
        <f t="shared" si="13"/>
        <v>15589976</v>
      </c>
      <c r="Y52" s="12">
        <f t="shared" si="13"/>
        <v>16658081.5</v>
      </c>
      <c r="Z52" s="12">
        <f t="shared" si="13"/>
        <v>17726187</v>
      </c>
      <c r="AA52" s="12">
        <f t="shared" si="13"/>
        <v>17557229</v>
      </c>
      <c r="AB52" s="12">
        <v>17388271</v>
      </c>
      <c r="AC52" s="12">
        <v>17222533.862531126</v>
      </c>
      <c r="AD52" s="12">
        <v>17238822</v>
      </c>
      <c r="AE52" s="12">
        <v>17164739.743372012</v>
      </c>
      <c r="AF52" s="12">
        <v>16563966</v>
      </c>
      <c r="AG52" s="12">
        <v>16236510.692925669</v>
      </c>
      <c r="AH52" s="12">
        <v>20494704</v>
      </c>
      <c r="AI52" s="13">
        <v>2.7773798180255271E-2</v>
      </c>
      <c r="AJ52" s="13">
        <v>0.26226037032264865</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254</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53307753</v>
      </c>
      <c r="H62" s="5">
        <v>56406131</v>
      </c>
      <c r="I62" s="5">
        <v>57792973</v>
      </c>
      <c r="J62" s="5">
        <v>60482359</v>
      </c>
      <c r="K62" s="5">
        <f>SUM(K64,K79,K91,K93)</f>
        <v>62991188</v>
      </c>
      <c r="L62" s="5">
        <f>SUM(L64,L79,L91,L93)</f>
        <v>75548867</v>
      </c>
      <c r="M62" s="5">
        <f>SUM(M64,M79,M91,M93)</f>
        <v>69766280</v>
      </c>
      <c r="N62" s="5">
        <f>SUM(N64,N79,N91,N93)</f>
        <v>77661941</v>
      </c>
      <c r="O62" s="39">
        <v>89066520</v>
      </c>
      <c r="P62" s="39">
        <v>89876929</v>
      </c>
      <c r="Q62" s="39">
        <v>107554177</v>
      </c>
      <c r="R62" s="39">
        <v>110197126</v>
      </c>
      <c r="S62" s="39">
        <v>112541431</v>
      </c>
      <c r="T62" s="39">
        <v>118828328</v>
      </c>
      <c r="U62" s="8">
        <v>277119172</v>
      </c>
      <c r="V62" s="8">
        <f>SUM(V64,V79,V91,V93)</f>
        <v>142236295</v>
      </c>
      <c r="W62" s="8">
        <f>W64+W79+W91+W93</f>
        <v>138858692</v>
      </c>
      <c r="X62" s="8">
        <f>SUM(X64,X79,X91,X93)</f>
        <v>162909616</v>
      </c>
      <c r="Y62" s="8">
        <f>SUM(Y64+Y79+Y91+Y93)</f>
        <v>129494165.15102877</v>
      </c>
      <c r="Z62" s="8">
        <f>SUM(Z64+Z79+Z91+Z93)</f>
        <v>124261161.44960567</v>
      </c>
      <c r="AA62" s="8">
        <f>SUM(AA64+AA79+AA91+AA93)</f>
        <v>129181362</v>
      </c>
      <c r="AB62" s="39">
        <v>131843346</v>
      </c>
      <c r="AC62" s="39">
        <v>125108816</v>
      </c>
      <c r="AD62" s="39">
        <v>131328799</v>
      </c>
      <c r="AE62" s="39">
        <v>135981839</v>
      </c>
      <c r="AF62" s="39">
        <v>138303954</v>
      </c>
      <c r="AG62" s="39">
        <v>160174885</v>
      </c>
      <c r="AH62" s="39">
        <v>142507491</v>
      </c>
      <c r="AI62" s="10">
        <v>1.3047742137149987E-2</v>
      </c>
      <c r="AJ62" s="10">
        <v>-0.11030065044217138</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23633294</v>
      </c>
      <c r="H64" s="12">
        <v>25988562</v>
      </c>
      <c r="I64" s="12">
        <v>25770727</v>
      </c>
      <c r="J64" s="12">
        <v>23517418</v>
      </c>
      <c r="K64" s="12">
        <f>SUM(K65,K69:K73)</f>
        <v>24039988</v>
      </c>
      <c r="L64" s="12">
        <f>SUM(L65,L69:L73)</f>
        <v>34900162</v>
      </c>
      <c r="M64" s="12">
        <f>SUM(M65,M69:M73)</f>
        <v>26933074</v>
      </c>
      <c r="N64" s="12">
        <f>SUM(N65,N69:N73)</f>
        <v>29945634</v>
      </c>
      <c r="O64" s="41">
        <v>36785022</v>
      </c>
      <c r="P64" s="41">
        <v>36124689</v>
      </c>
      <c r="Q64" s="41">
        <v>46088468</v>
      </c>
      <c r="R64" s="41">
        <v>55216643</v>
      </c>
      <c r="S64" s="41">
        <v>55217481</v>
      </c>
      <c r="T64" s="41">
        <v>57975946</v>
      </c>
      <c r="U64" s="11">
        <v>213612071</v>
      </c>
      <c r="V64" s="11">
        <v>68850160</v>
      </c>
      <c r="W64" s="11">
        <v>68643914</v>
      </c>
      <c r="X64" s="11">
        <v>91806731</v>
      </c>
      <c r="Y64" s="11">
        <v>58323513</v>
      </c>
      <c r="Z64" s="11">
        <v>55237287</v>
      </c>
      <c r="AA64" s="11">
        <v>56796364</v>
      </c>
      <c r="AB64" s="41">
        <v>58911107</v>
      </c>
      <c r="AC64" s="41">
        <v>47345353</v>
      </c>
      <c r="AD64" s="41">
        <v>49873496</v>
      </c>
      <c r="AE64" s="41">
        <v>49326956</v>
      </c>
      <c r="AF64" s="41">
        <v>49313457</v>
      </c>
      <c r="AG64" s="39">
        <v>68978752</v>
      </c>
      <c r="AH64" s="41">
        <v>48945345</v>
      </c>
      <c r="AI64" s="13">
        <v>-3.0415416083464986E-2</v>
      </c>
      <c r="AJ64" s="13">
        <v>-0.29042866707707327</v>
      </c>
    </row>
    <row r="65" spans="1:36" ht="10.5" customHeight="1" x14ac:dyDescent="0.2">
      <c r="A65" s="11"/>
      <c r="B65" s="11"/>
      <c r="C65" s="11" t="s">
        <v>36</v>
      </c>
      <c r="D65" s="11"/>
      <c r="E65" s="11"/>
      <c r="F65" s="2"/>
      <c r="G65" s="12">
        <v>18141722</v>
      </c>
      <c r="H65" s="12">
        <v>19117975</v>
      </c>
      <c r="I65" s="12">
        <v>20751843</v>
      </c>
      <c r="J65" s="12">
        <v>18282547</v>
      </c>
      <c r="K65" s="12">
        <f>SUM(K66:K68)</f>
        <v>19033321</v>
      </c>
      <c r="L65" s="12">
        <f>SUM(L66:L68)</f>
        <v>20501745</v>
      </c>
      <c r="M65" s="12">
        <f>SUM(M66:M68)</f>
        <v>21432075</v>
      </c>
      <c r="N65" s="12">
        <f>SUM(N66:N68)</f>
        <v>24692268</v>
      </c>
      <c r="O65" s="41">
        <v>27464141</v>
      </c>
      <c r="P65" s="41">
        <v>30423159</v>
      </c>
      <c r="Q65" s="41">
        <v>34674035</v>
      </c>
      <c r="R65" s="41">
        <v>37125211</v>
      </c>
      <c r="S65" s="41">
        <v>40307337</v>
      </c>
      <c r="T65" s="41">
        <v>41314633</v>
      </c>
      <c r="U65" s="11">
        <v>45045652</v>
      </c>
      <c r="V65" s="11">
        <v>41721215</v>
      </c>
      <c r="W65" s="11">
        <v>42922016</v>
      </c>
      <c r="X65" s="11">
        <v>39726106</v>
      </c>
      <c r="Y65" s="11">
        <v>39703046</v>
      </c>
      <c r="Z65" s="11">
        <v>37964143</v>
      </c>
      <c r="AA65" s="11">
        <v>39580660</v>
      </c>
      <c r="AB65" s="41">
        <v>40173154</v>
      </c>
      <c r="AC65" s="41">
        <v>40577178</v>
      </c>
      <c r="AD65" s="41">
        <v>42185752</v>
      </c>
      <c r="AE65" s="41">
        <v>44217019</v>
      </c>
      <c r="AF65" s="41">
        <v>44414360</v>
      </c>
      <c r="AG65" s="41">
        <v>43052626</v>
      </c>
      <c r="AH65" s="41">
        <v>43527635</v>
      </c>
      <c r="AI65" s="13">
        <v>1.3455903690402282E-2</v>
      </c>
      <c r="AJ65" s="13">
        <v>1.1033217811150475E-2</v>
      </c>
    </row>
    <row r="66" spans="1:36" ht="10.5" customHeight="1" x14ac:dyDescent="0.2">
      <c r="A66" s="11"/>
      <c r="B66" s="11"/>
      <c r="C66" s="11"/>
      <c r="D66" s="11" t="s">
        <v>37</v>
      </c>
      <c r="E66" s="11"/>
      <c r="F66" s="2"/>
      <c r="G66" s="12">
        <v>18141722</v>
      </c>
      <c r="H66" s="12">
        <v>19117975</v>
      </c>
      <c r="I66" s="12">
        <v>20751843</v>
      </c>
      <c r="J66" s="12">
        <v>18282547</v>
      </c>
      <c r="K66" s="12">
        <v>19033321</v>
      </c>
      <c r="L66" s="12">
        <v>20501745</v>
      </c>
      <c r="M66" s="12">
        <v>21426576</v>
      </c>
      <c r="N66" s="12">
        <v>24685764</v>
      </c>
      <c r="O66" s="41">
        <v>25066997</v>
      </c>
      <c r="P66" s="41">
        <v>28797742</v>
      </c>
      <c r="Q66" s="41">
        <v>34092602</v>
      </c>
      <c r="R66" s="41">
        <v>36266977</v>
      </c>
      <c r="S66" s="41">
        <v>39351035</v>
      </c>
      <c r="T66" s="41">
        <v>39335141</v>
      </c>
      <c r="U66" s="11">
        <v>43769791</v>
      </c>
      <c r="V66" s="11">
        <v>40276782</v>
      </c>
      <c r="W66" s="11">
        <v>42640530</v>
      </c>
      <c r="X66" s="11">
        <v>39298873</v>
      </c>
      <c r="Y66" s="11">
        <v>39591193</v>
      </c>
      <c r="Z66" s="11">
        <v>37888095</v>
      </c>
      <c r="AA66" s="11">
        <v>39502687</v>
      </c>
      <c r="AB66" s="41">
        <v>40100200</v>
      </c>
      <c r="AC66" s="41">
        <v>40536617</v>
      </c>
      <c r="AD66" s="41">
        <v>42146422</v>
      </c>
      <c r="AE66" s="41">
        <v>44172880</v>
      </c>
      <c r="AF66" s="41">
        <v>44332859</v>
      </c>
      <c r="AG66" s="41">
        <v>43029713</v>
      </c>
      <c r="AH66" s="41">
        <v>43497220</v>
      </c>
      <c r="AI66" s="13">
        <v>1.3644870704554002E-2</v>
      </c>
      <c r="AJ66" s="13">
        <v>1.0864748272896917E-2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5499</v>
      </c>
      <c r="N68" s="12">
        <v>6504</v>
      </c>
      <c r="O68" s="41">
        <v>2397144</v>
      </c>
      <c r="P68" s="41">
        <v>1625417</v>
      </c>
      <c r="Q68" s="41">
        <v>581433</v>
      </c>
      <c r="R68" s="41">
        <v>858234</v>
      </c>
      <c r="S68" s="41">
        <v>956302</v>
      </c>
      <c r="T68" s="41">
        <v>1979492</v>
      </c>
      <c r="U68" s="11">
        <v>1275861</v>
      </c>
      <c r="V68" s="11">
        <v>1444433</v>
      </c>
      <c r="W68" s="11">
        <v>281486</v>
      </c>
      <c r="X68" s="11">
        <v>427233</v>
      </c>
      <c r="Y68" s="11">
        <v>111853</v>
      </c>
      <c r="Z68" s="11">
        <v>76048</v>
      </c>
      <c r="AA68" s="11">
        <v>77973</v>
      </c>
      <c r="AB68" s="41">
        <v>72954</v>
      </c>
      <c r="AC68" s="41">
        <v>40561</v>
      </c>
      <c r="AD68" s="41">
        <v>39330</v>
      </c>
      <c r="AE68" s="41">
        <v>44139</v>
      </c>
      <c r="AF68" s="41">
        <v>81501</v>
      </c>
      <c r="AG68" s="41">
        <v>22913</v>
      </c>
      <c r="AH68" s="41">
        <v>30415</v>
      </c>
      <c r="AI68" s="13">
        <v>-0.13568287349942854</v>
      </c>
      <c r="AJ68" s="13">
        <v>0.32741238598175709</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5491572</v>
      </c>
      <c r="H73" s="12">
        <v>6870587</v>
      </c>
      <c r="I73" s="12">
        <v>5018884</v>
      </c>
      <c r="J73" s="12">
        <v>5234871</v>
      </c>
      <c r="K73" s="12">
        <f>SUM(K74:K77)</f>
        <v>5006667</v>
      </c>
      <c r="L73" s="12">
        <f>SUM(L74:L77)</f>
        <v>14398417</v>
      </c>
      <c r="M73" s="12">
        <f>SUM(M74:M77)</f>
        <v>5500999</v>
      </c>
      <c r="N73" s="12">
        <f>SUM(N74:N77)</f>
        <v>5253366</v>
      </c>
      <c r="O73" s="41">
        <v>9320881</v>
      </c>
      <c r="P73" s="41">
        <v>5701530</v>
      </c>
      <c r="Q73" s="41">
        <v>11414433</v>
      </c>
      <c r="R73" s="41">
        <v>18091432</v>
      </c>
      <c r="S73" s="41">
        <v>14910144</v>
      </c>
      <c r="T73" s="41">
        <v>16661313</v>
      </c>
      <c r="U73" s="11">
        <v>168566419</v>
      </c>
      <c r="V73" s="11">
        <v>27128945</v>
      </c>
      <c r="W73" s="11">
        <v>25721898</v>
      </c>
      <c r="X73" s="11">
        <v>52080625</v>
      </c>
      <c r="Y73" s="11">
        <v>18620467</v>
      </c>
      <c r="Z73" s="11">
        <v>17273144</v>
      </c>
      <c r="AA73" s="11">
        <v>17215704</v>
      </c>
      <c r="AB73" s="41">
        <v>18737953</v>
      </c>
      <c r="AC73" s="41">
        <v>6768175</v>
      </c>
      <c r="AD73" s="41">
        <v>7687744</v>
      </c>
      <c r="AE73" s="41">
        <v>5109937</v>
      </c>
      <c r="AF73" s="41">
        <v>4899097</v>
      </c>
      <c r="AG73" s="41">
        <v>25926126</v>
      </c>
      <c r="AH73" s="41">
        <v>5417710</v>
      </c>
      <c r="AI73" s="13">
        <v>-0.18682827703961857</v>
      </c>
      <c r="AJ73" s="13">
        <v>-0.79103279834403339</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3289442</v>
      </c>
      <c r="H75" s="12">
        <v>3454949</v>
      </c>
      <c r="I75" s="12">
        <v>3974900</v>
      </c>
      <c r="J75" s="12">
        <v>4325639</v>
      </c>
      <c r="K75" s="12">
        <v>4504920</v>
      </c>
      <c r="L75" s="12">
        <v>4213053</v>
      </c>
      <c r="M75" s="12">
        <v>4662382</v>
      </c>
      <c r="N75" s="12">
        <v>4702373</v>
      </c>
      <c r="O75" s="41">
        <v>5480888</v>
      </c>
      <c r="P75" s="41">
        <v>4993602</v>
      </c>
      <c r="Q75" s="41">
        <v>4703173</v>
      </c>
      <c r="R75" s="41">
        <v>5177776</v>
      </c>
      <c r="S75" s="41">
        <v>5535479</v>
      </c>
      <c r="T75" s="41">
        <v>6382400</v>
      </c>
      <c r="U75" s="11">
        <v>9271075</v>
      </c>
      <c r="V75" s="11">
        <v>12955622</v>
      </c>
      <c r="W75" s="11">
        <v>9839860</v>
      </c>
      <c r="X75" s="11">
        <v>6900831</v>
      </c>
      <c r="Y75" s="11">
        <v>5605522</v>
      </c>
      <c r="Z75" s="11">
        <v>5261565</v>
      </c>
      <c r="AA75" s="11">
        <v>4804289</v>
      </c>
      <c r="AB75" s="41">
        <v>5112343</v>
      </c>
      <c r="AC75" s="41">
        <v>4736753</v>
      </c>
      <c r="AD75" s="41">
        <v>4368424</v>
      </c>
      <c r="AE75" s="41">
        <v>4020387</v>
      </c>
      <c r="AF75" s="41">
        <v>3725257</v>
      </c>
      <c r="AG75" s="41">
        <v>3886377</v>
      </c>
      <c r="AH75" s="41">
        <v>3139062</v>
      </c>
      <c r="AI75" s="13">
        <v>-7.8072750631372423E-2</v>
      </c>
      <c r="AJ75" s="13">
        <v>-0.1922909177364934</v>
      </c>
    </row>
    <row r="76" spans="1:36" ht="10.5" customHeight="1" x14ac:dyDescent="0.2">
      <c r="A76" s="11"/>
      <c r="B76" s="14"/>
      <c r="C76" s="11"/>
      <c r="D76" s="15" t="s">
        <v>47</v>
      </c>
      <c r="E76" s="11"/>
      <c r="F76" s="2"/>
      <c r="G76" s="12">
        <v>1800000</v>
      </c>
      <c r="H76" s="12">
        <v>3000000</v>
      </c>
      <c r="I76" s="12">
        <v>800000</v>
      </c>
      <c r="J76" s="12">
        <v>354940</v>
      </c>
      <c r="K76" s="12">
        <v>0</v>
      </c>
      <c r="L76" s="12">
        <v>8645000</v>
      </c>
      <c r="M76" s="12">
        <v>0</v>
      </c>
      <c r="N76" s="12">
        <v>0</v>
      </c>
      <c r="O76" s="41">
        <v>3400000</v>
      </c>
      <c r="P76" s="41">
        <v>0</v>
      </c>
      <c r="Q76" s="41">
        <v>6300000</v>
      </c>
      <c r="R76" s="41">
        <v>12489794</v>
      </c>
      <c r="S76" s="41">
        <v>8932135</v>
      </c>
      <c r="T76" s="41">
        <v>9527600</v>
      </c>
      <c r="U76" s="11">
        <v>158538178</v>
      </c>
      <c r="V76" s="11">
        <v>13450000</v>
      </c>
      <c r="W76" s="11">
        <v>15325000</v>
      </c>
      <c r="X76" s="11">
        <v>43827300</v>
      </c>
      <c r="Y76" s="11">
        <v>12259214</v>
      </c>
      <c r="Z76" s="11">
        <v>10346507</v>
      </c>
      <c r="AA76" s="11">
        <v>10794161</v>
      </c>
      <c r="AB76" s="41">
        <v>11455352</v>
      </c>
      <c r="AC76" s="41">
        <v>420000</v>
      </c>
      <c r="AD76" s="41">
        <v>1419410</v>
      </c>
      <c r="AE76" s="41">
        <v>0</v>
      </c>
      <c r="AF76" s="41">
        <v>0</v>
      </c>
      <c r="AG76" s="41">
        <v>20686842</v>
      </c>
      <c r="AH76" s="41">
        <v>955000</v>
      </c>
      <c r="AI76" s="13">
        <v>-0.33905423812269853</v>
      </c>
      <c r="AJ76" s="13">
        <v>-0.95383538966459935</v>
      </c>
    </row>
    <row r="77" spans="1:36" ht="10.5" customHeight="1" x14ac:dyDescent="0.2">
      <c r="A77" s="11"/>
      <c r="B77" s="11"/>
      <c r="C77" s="11"/>
      <c r="D77" s="11" t="s">
        <v>48</v>
      </c>
      <c r="E77" s="11"/>
      <c r="F77" s="2"/>
      <c r="G77" s="12">
        <v>402130</v>
      </c>
      <c r="H77" s="12">
        <v>415638</v>
      </c>
      <c r="I77" s="12">
        <v>243984</v>
      </c>
      <c r="J77" s="12">
        <v>554292</v>
      </c>
      <c r="K77" s="12">
        <v>501747</v>
      </c>
      <c r="L77" s="12">
        <v>1540364</v>
      </c>
      <c r="M77" s="12">
        <v>838617</v>
      </c>
      <c r="N77" s="12">
        <v>550993</v>
      </c>
      <c r="O77" s="41">
        <v>439993</v>
      </c>
      <c r="P77" s="41">
        <v>707928</v>
      </c>
      <c r="Q77" s="41">
        <v>411260</v>
      </c>
      <c r="R77" s="41">
        <v>423862</v>
      </c>
      <c r="S77" s="41">
        <v>442530</v>
      </c>
      <c r="T77" s="41">
        <v>751313</v>
      </c>
      <c r="U77" s="11">
        <v>757166</v>
      </c>
      <c r="V77" s="11">
        <v>723323</v>
      </c>
      <c r="W77" s="11">
        <v>557038</v>
      </c>
      <c r="X77" s="11">
        <v>1352494</v>
      </c>
      <c r="Y77" s="11">
        <v>755731</v>
      </c>
      <c r="Z77" s="11">
        <v>1665072</v>
      </c>
      <c r="AA77" s="11">
        <v>1617254</v>
      </c>
      <c r="AB77" s="41">
        <v>2170258</v>
      </c>
      <c r="AC77" s="41">
        <v>1611422</v>
      </c>
      <c r="AD77" s="41">
        <v>1899910</v>
      </c>
      <c r="AE77" s="41">
        <v>1089550</v>
      </c>
      <c r="AF77" s="41">
        <v>1173840</v>
      </c>
      <c r="AG77" s="41">
        <v>1352907</v>
      </c>
      <c r="AH77" s="41">
        <v>1323648</v>
      </c>
      <c r="AI77" s="13">
        <v>-7.9104840210826532E-2</v>
      </c>
      <c r="AJ77" s="13">
        <v>-2.1626763702161347E-2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25542057</v>
      </c>
      <c r="H79" s="12">
        <v>25637396</v>
      </c>
      <c r="I79" s="12">
        <v>27287376</v>
      </c>
      <c r="J79" s="12">
        <v>32224103</v>
      </c>
      <c r="K79" s="12">
        <f>SUM(K80:K89)</f>
        <v>34034084</v>
      </c>
      <c r="L79" s="12">
        <f>SUM(L80:L89)</f>
        <v>35079219</v>
      </c>
      <c r="M79" s="12">
        <f>SUM(M80:M89)</f>
        <v>36852585</v>
      </c>
      <c r="N79" s="12">
        <f>SUM(N80:N89)</f>
        <v>41157774</v>
      </c>
      <c r="O79" s="41">
        <v>45644095</v>
      </c>
      <c r="P79" s="41">
        <v>46051626</v>
      </c>
      <c r="Q79" s="41">
        <v>52647749</v>
      </c>
      <c r="R79" s="41">
        <v>44167026</v>
      </c>
      <c r="S79" s="41">
        <v>47262874</v>
      </c>
      <c r="T79" s="41">
        <v>50339754</v>
      </c>
      <c r="U79" s="11">
        <v>52625198</v>
      </c>
      <c r="V79" s="11">
        <f>SUM(V80:V89)</f>
        <v>62159923</v>
      </c>
      <c r="W79" s="11">
        <f>SUM(W80:W89)</f>
        <v>59129829</v>
      </c>
      <c r="X79" s="11">
        <f>SUM(X80:X89)</f>
        <v>54761586</v>
      </c>
      <c r="Y79" s="11">
        <f>SUM(Y80:Y89)</f>
        <v>53447797.151028767</v>
      </c>
      <c r="Z79" s="11">
        <f>SUM(Z80:Z89)</f>
        <v>56281032.449605681</v>
      </c>
      <c r="AA79" s="11">
        <v>57880293</v>
      </c>
      <c r="AB79" s="41">
        <v>58654692</v>
      </c>
      <c r="AC79" s="41">
        <v>63859342</v>
      </c>
      <c r="AD79" s="41">
        <v>66563534</v>
      </c>
      <c r="AE79" s="41">
        <v>70774431</v>
      </c>
      <c r="AF79" s="41">
        <v>73886846</v>
      </c>
      <c r="AG79" s="41">
        <v>75465180</v>
      </c>
      <c r="AH79" s="41">
        <v>77684667</v>
      </c>
      <c r="AI79" s="13">
        <v>4.7945647710452732E-2</v>
      </c>
      <c r="AJ79" s="13">
        <v>2.9410742808802681E-2</v>
      </c>
    </row>
    <row r="80" spans="1:36" ht="10.5" customHeight="1" x14ac:dyDescent="0.2">
      <c r="A80" s="11"/>
      <c r="B80" s="11"/>
      <c r="C80" s="11" t="s">
        <v>50</v>
      </c>
      <c r="D80" s="11"/>
      <c r="E80" s="11"/>
      <c r="F80" s="2"/>
      <c r="G80" s="12">
        <v>0</v>
      </c>
      <c r="H80" s="12">
        <v>0</v>
      </c>
      <c r="I80" s="12">
        <v>0</v>
      </c>
      <c r="J80" s="12">
        <v>3532600</v>
      </c>
      <c r="K80" s="12">
        <v>3607576</v>
      </c>
      <c r="L80" s="12">
        <v>3669857</v>
      </c>
      <c r="M80" s="12">
        <v>3365346</v>
      </c>
      <c r="N80" s="12">
        <v>3972538</v>
      </c>
      <c r="O80" s="41">
        <v>2562095</v>
      </c>
      <c r="P80" s="41">
        <v>2768542</v>
      </c>
      <c r="Q80" s="41">
        <v>2741874</v>
      </c>
      <c r="R80" s="41">
        <v>2864061</v>
      </c>
      <c r="S80" s="41">
        <v>2928754</v>
      </c>
      <c r="T80" s="41">
        <v>2698716</v>
      </c>
      <c r="U80" s="11">
        <v>2653651</v>
      </c>
      <c r="V80" s="11">
        <v>3946444</v>
      </c>
      <c r="W80" s="11">
        <v>3946444</v>
      </c>
      <c r="X80" s="11">
        <v>3946444</v>
      </c>
      <c r="Y80" s="11">
        <v>3946444</v>
      </c>
      <c r="Z80" s="11">
        <v>3946444</v>
      </c>
      <c r="AA80" s="11">
        <v>3946443</v>
      </c>
      <c r="AB80" s="41">
        <v>3946443</v>
      </c>
      <c r="AC80" s="41">
        <v>3946443</v>
      </c>
      <c r="AD80" s="41">
        <v>3946443</v>
      </c>
      <c r="AE80" s="41">
        <v>3946443</v>
      </c>
      <c r="AF80" s="41">
        <v>3946443</v>
      </c>
      <c r="AG80" s="41">
        <v>3946443</v>
      </c>
      <c r="AH80" s="41">
        <v>3946443</v>
      </c>
      <c r="AI80" s="13">
        <v>0</v>
      </c>
      <c r="AJ80" s="13">
        <v>0</v>
      </c>
    </row>
    <row r="81" spans="1:36" ht="10.5" customHeight="1" x14ac:dyDescent="0.2">
      <c r="A81" s="11"/>
      <c r="B81" s="11"/>
      <c r="C81" s="11" t="s">
        <v>51</v>
      </c>
      <c r="D81" s="11"/>
      <c r="E81" s="11"/>
      <c r="F81" s="2"/>
      <c r="G81" s="12">
        <v>0</v>
      </c>
      <c r="H81" s="12">
        <v>0</v>
      </c>
      <c r="I81" s="12">
        <v>0</v>
      </c>
      <c r="J81" s="12">
        <v>0</v>
      </c>
      <c r="K81" s="12">
        <v>0</v>
      </c>
      <c r="L81" s="12">
        <v>46793</v>
      </c>
      <c r="M81" s="12">
        <v>448935</v>
      </c>
      <c r="N81" s="12">
        <v>511472</v>
      </c>
      <c r="O81" s="41">
        <v>1193834</v>
      </c>
      <c r="P81" s="41">
        <v>1220603</v>
      </c>
      <c r="Q81" s="41">
        <v>1527569</v>
      </c>
      <c r="R81" s="41">
        <v>1768114</v>
      </c>
      <c r="S81" s="41">
        <v>1988589</v>
      </c>
      <c r="T81" s="41">
        <v>2034678</v>
      </c>
      <c r="U81" s="11">
        <v>2411361</v>
      </c>
      <c r="V81" s="12">
        <v>2012292</v>
      </c>
      <c r="W81" s="11">
        <v>1896185</v>
      </c>
      <c r="X81" s="11">
        <v>2311780</v>
      </c>
      <c r="Y81" s="11">
        <v>1859043</v>
      </c>
      <c r="Z81" s="11">
        <v>2413948</v>
      </c>
      <c r="AA81" s="11">
        <v>2417890</v>
      </c>
      <c r="AB81" s="41">
        <v>2440976</v>
      </c>
      <c r="AC81" s="41">
        <v>2465114</v>
      </c>
      <c r="AD81" s="41">
        <v>2465761</v>
      </c>
      <c r="AE81" s="41">
        <v>2462818</v>
      </c>
      <c r="AF81" s="41">
        <v>2469171</v>
      </c>
      <c r="AG81" s="41">
        <v>2461522</v>
      </c>
      <c r="AH81" s="41">
        <v>2476005</v>
      </c>
      <c r="AI81" s="13">
        <v>2.3775577317497465E-3</v>
      </c>
      <c r="AJ81" s="13">
        <v>5.8837580976322783E-3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6178975</v>
      </c>
      <c r="W82" s="12">
        <v>6566806</v>
      </c>
      <c r="X82" s="12">
        <v>7011274</v>
      </c>
      <c r="Y82" s="12">
        <v>7149638.1510287719</v>
      </c>
      <c r="Z82" s="12">
        <v>7455608.4496056801</v>
      </c>
      <c r="AA82" s="12">
        <v>8016258</v>
      </c>
      <c r="AB82" s="41">
        <v>8352328</v>
      </c>
      <c r="AC82" s="41">
        <v>8639185</v>
      </c>
      <c r="AD82" s="41">
        <v>8964396</v>
      </c>
      <c r="AE82" s="41">
        <v>9100243</v>
      </c>
      <c r="AF82" s="41">
        <v>9376368</v>
      </c>
      <c r="AG82" s="41">
        <v>9780296</v>
      </c>
      <c r="AH82" s="41">
        <v>10409607</v>
      </c>
      <c r="AI82" s="13">
        <v>3.7379827908529561E-2</v>
      </c>
      <c r="AJ82" s="13">
        <v>6.4344780566968532E-2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0</v>
      </c>
      <c r="K84" s="12">
        <v>0</v>
      </c>
      <c r="L84" s="12">
        <v>10824</v>
      </c>
      <c r="M84" s="12">
        <v>247696</v>
      </c>
      <c r="N84" s="12">
        <v>286522</v>
      </c>
      <c r="O84" s="41">
        <v>231747</v>
      </c>
      <c r="P84" s="41">
        <v>251631</v>
      </c>
      <c r="Q84" s="41">
        <v>259128</v>
      </c>
      <c r="R84" s="41">
        <v>255297</v>
      </c>
      <c r="S84" s="41">
        <v>251526</v>
      </c>
      <c r="T84" s="41">
        <v>252989</v>
      </c>
      <c r="U84" s="11">
        <v>253936</v>
      </c>
      <c r="V84" s="11">
        <v>252869</v>
      </c>
      <c r="W84" s="11">
        <v>259647</v>
      </c>
      <c r="X84" s="11">
        <v>138497</v>
      </c>
      <c r="Y84" s="11">
        <v>798024</v>
      </c>
      <c r="Z84" s="11">
        <v>247688</v>
      </c>
      <c r="AA84" s="11">
        <v>257020</v>
      </c>
      <c r="AB84" s="41">
        <v>257020</v>
      </c>
      <c r="AC84" s="41">
        <v>257020</v>
      </c>
      <c r="AD84" s="41">
        <v>257019</v>
      </c>
      <c r="AE84" s="41">
        <v>257020</v>
      </c>
      <c r="AF84" s="41">
        <v>257020</v>
      </c>
      <c r="AG84" s="41">
        <v>247688</v>
      </c>
      <c r="AH84" s="41">
        <v>248180</v>
      </c>
      <c r="AI84" s="13">
        <v>-5.8162884422070515E-3</v>
      </c>
      <c r="AJ84" s="13">
        <v>1.9863699492910438E-3</v>
      </c>
    </row>
    <row r="85" spans="1:36" ht="10.5" customHeight="1" x14ac:dyDescent="0.2">
      <c r="A85" s="11"/>
      <c r="B85" s="14"/>
      <c r="C85" s="11" t="s">
        <v>55</v>
      </c>
      <c r="E85" s="11"/>
      <c r="F85" s="2"/>
      <c r="G85" s="12">
        <v>0</v>
      </c>
      <c r="H85" s="12">
        <v>0</v>
      </c>
      <c r="I85" s="12">
        <v>0</v>
      </c>
      <c r="J85" s="12">
        <v>0</v>
      </c>
      <c r="K85" s="12">
        <v>0</v>
      </c>
      <c r="L85" s="12">
        <v>0</v>
      </c>
      <c r="M85" s="12">
        <v>18746</v>
      </c>
      <c r="N85" s="12">
        <v>31407</v>
      </c>
      <c r="O85" s="41">
        <v>40609</v>
      </c>
      <c r="P85" s="41">
        <v>43292</v>
      </c>
      <c r="Q85" s="41">
        <v>36265</v>
      </c>
      <c r="R85" s="41">
        <v>94717</v>
      </c>
      <c r="S85" s="41">
        <v>51464</v>
      </c>
      <c r="T85" s="41">
        <v>55987</v>
      </c>
      <c r="U85" s="11">
        <v>70507</v>
      </c>
      <c r="V85" s="11">
        <v>84557</v>
      </c>
      <c r="W85" s="11">
        <v>486272</v>
      </c>
      <c r="X85" s="11">
        <v>836533</v>
      </c>
      <c r="Y85" s="11">
        <v>738606</v>
      </c>
      <c r="Z85" s="11">
        <v>629291</v>
      </c>
      <c r="AA85" s="11">
        <v>672289</v>
      </c>
      <c r="AB85" s="41">
        <v>724157</v>
      </c>
      <c r="AC85" s="41">
        <v>710837</v>
      </c>
      <c r="AD85" s="41">
        <v>1243539</v>
      </c>
      <c r="AE85" s="41">
        <v>1295790</v>
      </c>
      <c r="AF85" s="41">
        <v>1364381</v>
      </c>
      <c r="AG85" s="41">
        <v>1339377</v>
      </c>
      <c r="AH85" s="41">
        <v>1380511</v>
      </c>
      <c r="AI85" s="13">
        <v>0.11352812244132582</v>
      </c>
      <c r="AJ85" s="13">
        <v>3.0711293384909553E-2</v>
      </c>
    </row>
    <row r="86" spans="1:36" ht="10.5" customHeight="1" x14ac:dyDescent="0.2">
      <c r="A86" s="11"/>
      <c r="B86" s="11"/>
      <c r="C86" s="11" t="s">
        <v>56</v>
      </c>
      <c r="D86" s="11"/>
      <c r="E86" s="11"/>
      <c r="F86" s="2"/>
      <c r="G86" s="12">
        <v>5767386</v>
      </c>
      <c r="H86" s="12">
        <v>5393885</v>
      </c>
      <c r="I86" s="12">
        <v>5732509</v>
      </c>
      <c r="J86" s="12">
        <v>5866960</v>
      </c>
      <c r="K86" s="12">
        <v>6687264</v>
      </c>
      <c r="L86" s="12">
        <v>6990546</v>
      </c>
      <c r="M86" s="12">
        <v>7213955</v>
      </c>
      <c r="N86" s="12">
        <v>9450747</v>
      </c>
      <c r="O86" s="41">
        <v>12554489</v>
      </c>
      <c r="P86" s="41">
        <v>14278229</v>
      </c>
      <c r="Q86" s="41">
        <v>19571479</v>
      </c>
      <c r="R86" s="41">
        <v>11586274</v>
      </c>
      <c r="S86" s="41">
        <v>11519909</v>
      </c>
      <c r="T86" s="41">
        <v>10105781</v>
      </c>
      <c r="U86" s="11">
        <v>10889661</v>
      </c>
      <c r="V86" s="11">
        <v>11982081</v>
      </c>
      <c r="W86" s="11">
        <v>12009030</v>
      </c>
      <c r="X86" s="11">
        <v>12497999</v>
      </c>
      <c r="Y86" s="11">
        <v>12930197</v>
      </c>
      <c r="Z86" s="11">
        <v>12597954</v>
      </c>
      <c r="AA86" s="11">
        <v>13666700</v>
      </c>
      <c r="AB86" s="41">
        <v>13719545</v>
      </c>
      <c r="AC86" s="41">
        <v>15863387</v>
      </c>
      <c r="AD86" s="41">
        <v>16441310</v>
      </c>
      <c r="AE86" s="41">
        <v>17297059</v>
      </c>
      <c r="AF86" s="41">
        <v>19079422</v>
      </c>
      <c r="AG86" s="41">
        <v>20012796</v>
      </c>
      <c r="AH86" s="41">
        <v>22993002</v>
      </c>
      <c r="AI86" s="13">
        <v>8.9873253601190584E-2</v>
      </c>
      <c r="AJ86" s="13">
        <v>0.1489150241675376</v>
      </c>
    </row>
    <row r="87" spans="1:36" ht="10.5" customHeight="1" x14ac:dyDescent="0.2">
      <c r="A87" s="11"/>
      <c r="B87" s="11"/>
      <c r="C87" s="11" t="s">
        <v>57</v>
      </c>
      <c r="D87" s="11"/>
      <c r="E87" s="11"/>
      <c r="F87" s="2"/>
      <c r="G87" s="12">
        <v>15136672</v>
      </c>
      <c r="H87" s="12">
        <v>15036326</v>
      </c>
      <c r="I87" s="12">
        <v>15731405</v>
      </c>
      <c r="J87" s="12">
        <v>16867478</v>
      </c>
      <c r="K87" s="12">
        <v>17480188</v>
      </c>
      <c r="L87" s="12">
        <v>17872176</v>
      </c>
      <c r="M87" s="12">
        <v>18941278</v>
      </c>
      <c r="N87" s="12">
        <v>19594140</v>
      </c>
      <c r="O87" s="41">
        <v>20719148</v>
      </c>
      <c r="P87" s="41">
        <v>19135491</v>
      </c>
      <c r="Q87" s="41">
        <v>19493351</v>
      </c>
      <c r="R87" s="41">
        <v>19234004</v>
      </c>
      <c r="S87" s="41">
        <v>20218094</v>
      </c>
      <c r="T87" s="41">
        <v>25381659</v>
      </c>
      <c r="U87" s="11">
        <v>25911107</v>
      </c>
      <c r="V87" s="11">
        <v>27442256</v>
      </c>
      <c r="W87" s="11">
        <v>24594768</v>
      </c>
      <c r="X87" s="11">
        <v>20143072</v>
      </c>
      <c r="Y87" s="11">
        <v>17710183</v>
      </c>
      <c r="Z87" s="11">
        <v>19935469</v>
      </c>
      <c r="AA87" s="11">
        <v>20865847</v>
      </c>
      <c r="AB87" s="41">
        <v>21639660</v>
      </c>
      <c r="AC87" s="41">
        <v>24971985</v>
      </c>
      <c r="AD87" s="41">
        <v>25927234</v>
      </c>
      <c r="AE87" s="41">
        <v>28038367</v>
      </c>
      <c r="AF87" s="41">
        <v>29252693</v>
      </c>
      <c r="AG87" s="41">
        <v>28662770</v>
      </c>
      <c r="AH87" s="41">
        <v>28657902</v>
      </c>
      <c r="AI87" s="13">
        <v>4.7930128509561021E-2</v>
      </c>
      <c r="AJ87" s="13">
        <v>-1.6983703947664515E-4</v>
      </c>
    </row>
    <row r="88" spans="1:36" ht="10.5" customHeight="1" x14ac:dyDescent="0.2">
      <c r="A88" s="11"/>
      <c r="B88" s="11"/>
      <c r="C88" s="11" t="s">
        <v>58</v>
      </c>
      <c r="D88" s="11"/>
      <c r="E88" s="11"/>
      <c r="F88" s="2"/>
      <c r="G88" s="12">
        <v>4637999</v>
      </c>
      <c r="H88" s="12">
        <v>5207185</v>
      </c>
      <c r="I88" s="12">
        <v>5823462</v>
      </c>
      <c r="J88" s="12">
        <v>5957065</v>
      </c>
      <c r="K88" s="12">
        <v>6259056</v>
      </c>
      <c r="L88" s="12">
        <v>6489023</v>
      </c>
      <c r="M88" s="12">
        <v>6616629</v>
      </c>
      <c r="N88" s="12">
        <v>7310948</v>
      </c>
      <c r="O88" s="41">
        <v>8342173</v>
      </c>
      <c r="P88" s="41">
        <v>8353838</v>
      </c>
      <c r="Q88" s="41">
        <v>8520473</v>
      </c>
      <c r="R88" s="41">
        <v>7903722</v>
      </c>
      <c r="S88" s="41">
        <v>9347693</v>
      </c>
      <c r="T88" s="41">
        <v>8564363</v>
      </c>
      <c r="U88" s="11">
        <v>9447659</v>
      </c>
      <c r="V88" s="11">
        <v>9367735</v>
      </c>
      <c r="W88" s="11">
        <v>8708079</v>
      </c>
      <c r="X88" s="11">
        <v>7376219</v>
      </c>
      <c r="Y88" s="11">
        <v>7435963</v>
      </c>
      <c r="Z88" s="11">
        <v>7912278</v>
      </c>
      <c r="AA88" s="11">
        <v>7504086</v>
      </c>
      <c r="AB88" s="41">
        <v>7073464</v>
      </c>
      <c r="AC88" s="41">
        <v>6425535</v>
      </c>
      <c r="AD88" s="41">
        <v>6729681</v>
      </c>
      <c r="AE88" s="41">
        <v>7473567</v>
      </c>
      <c r="AF88" s="41">
        <v>8110689</v>
      </c>
      <c r="AG88" s="41">
        <v>8858315</v>
      </c>
      <c r="AH88" s="41">
        <v>7423678</v>
      </c>
      <c r="AI88" s="13">
        <v>8.0865718187652647E-3</v>
      </c>
      <c r="AJ88" s="13">
        <v>-0.16195371241596174</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497610</v>
      </c>
      <c r="R89" s="41">
        <v>460837</v>
      </c>
      <c r="S89" s="41">
        <v>956845</v>
      </c>
      <c r="T89" s="41">
        <v>1245581</v>
      </c>
      <c r="U89" s="11">
        <v>987316</v>
      </c>
      <c r="V89" s="11">
        <v>892714</v>
      </c>
      <c r="W89" s="11">
        <v>662598</v>
      </c>
      <c r="X89" s="11">
        <v>499768</v>
      </c>
      <c r="Y89" s="11">
        <v>879699</v>
      </c>
      <c r="Z89" s="11">
        <v>1142352</v>
      </c>
      <c r="AA89" s="11">
        <v>533760</v>
      </c>
      <c r="AB89" s="41">
        <v>501099</v>
      </c>
      <c r="AC89" s="41">
        <v>579836</v>
      </c>
      <c r="AD89" s="41">
        <v>588151</v>
      </c>
      <c r="AE89" s="41">
        <v>903124</v>
      </c>
      <c r="AF89" s="41">
        <v>30659</v>
      </c>
      <c r="AG89" s="41">
        <v>155973</v>
      </c>
      <c r="AH89" s="41">
        <v>149339</v>
      </c>
      <c r="AI89" s="13">
        <v>-0.18271232344775112</v>
      </c>
      <c r="AJ89" s="13">
        <v>-4.2533002506844136E-2</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4132402</v>
      </c>
      <c r="H91" s="12">
        <v>4780173</v>
      </c>
      <c r="I91" s="12">
        <v>4734870</v>
      </c>
      <c r="J91" s="12">
        <v>4740838</v>
      </c>
      <c r="K91" s="12">
        <v>4917116</v>
      </c>
      <c r="L91" s="12">
        <v>5569486</v>
      </c>
      <c r="M91" s="12">
        <v>5980621</v>
      </c>
      <c r="N91" s="12">
        <v>6558533</v>
      </c>
      <c r="O91" s="41">
        <v>6637403</v>
      </c>
      <c r="P91" s="41">
        <v>7700614</v>
      </c>
      <c r="Q91" s="41">
        <v>8817960</v>
      </c>
      <c r="R91" s="41">
        <v>10813457</v>
      </c>
      <c r="S91" s="41">
        <v>10061076</v>
      </c>
      <c r="T91" s="41">
        <v>10512628</v>
      </c>
      <c r="U91" s="11">
        <v>10881903</v>
      </c>
      <c r="V91" s="11">
        <v>11226212</v>
      </c>
      <c r="W91" s="11">
        <v>11084949</v>
      </c>
      <c r="X91" s="11">
        <v>16341299</v>
      </c>
      <c r="Y91" s="11">
        <v>17722855</v>
      </c>
      <c r="Z91" s="11">
        <v>12742842</v>
      </c>
      <c r="AA91" s="11">
        <v>14504705</v>
      </c>
      <c r="AB91" s="41">
        <v>14277547</v>
      </c>
      <c r="AC91" s="41">
        <v>13904121</v>
      </c>
      <c r="AD91" s="41">
        <v>14891769</v>
      </c>
      <c r="AE91" s="41">
        <v>15880452</v>
      </c>
      <c r="AF91" s="41">
        <v>15103651</v>
      </c>
      <c r="AG91" s="42">
        <v>15730953</v>
      </c>
      <c r="AH91" s="41">
        <v>15877479</v>
      </c>
      <c r="AI91" s="13">
        <v>1.7859868008237578E-2</v>
      </c>
      <c r="AJ91" s="13">
        <v>9.3145024335143586E-3</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51530475</v>
      </c>
      <c r="H96" s="5">
        <v>56256183</v>
      </c>
      <c r="I96" s="5">
        <v>57226640</v>
      </c>
      <c r="J96" s="5">
        <v>60866951</v>
      </c>
      <c r="K96" s="5">
        <v>63938899</v>
      </c>
      <c r="L96" s="5">
        <v>70212617</v>
      </c>
      <c r="M96" s="5">
        <v>69279342</v>
      </c>
      <c r="N96" s="5">
        <v>77210776</v>
      </c>
      <c r="O96" s="5">
        <v>85831970</v>
      </c>
      <c r="P96" s="5">
        <v>92059950</v>
      </c>
      <c r="Q96" s="5">
        <v>105698564</v>
      </c>
      <c r="R96" s="39">
        <v>104039945</v>
      </c>
      <c r="S96" s="39">
        <v>111953740</v>
      </c>
      <c r="T96" s="39">
        <v>116203053</v>
      </c>
      <c r="U96" s="39">
        <v>138510603</v>
      </c>
      <c r="V96" s="8">
        <v>171425914</v>
      </c>
      <c r="W96" s="39">
        <v>194070608</v>
      </c>
      <c r="X96" s="39">
        <f t="shared" ref="X96:AA96" si="14">SUM(X98:X107)</f>
        <v>162898078</v>
      </c>
      <c r="Y96" s="39">
        <f t="shared" si="14"/>
        <v>150341926</v>
      </c>
      <c r="Z96" s="39">
        <f t="shared" si="14"/>
        <v>142468952</v>
      </c>
      <c r="AA96" s="39">
        <f t="shared" si="14"/>
        <v>130895430</v>
      </c>
      <c r="AB96" s="39">
        <v>130852581</v>
      </c>
      <c r="AC96" s="39">
        <v>128849737</v>
      </c>
      <c r="AD96" s="39">
        <v>117507304</v>
      </c>
      <c r="AE96" s="39">
        <v>134283520</v>
      </c>
      <c r="AF96" s="39">
        <v>131369545</v>
      </c>
      <c r="AG96" s="96">
        <v>158326979</v>
      </c>
      <c r="AH96" s="96">
        <v>145934263</v>
      </c>
      <c r="AI96" s="10">
        <v>1.8347096116310802E-2</v>
      </c>
      <c r="AJ96" s="10">
        <v>-7.8272926561682207E-2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20579009</v>
      </c>
      <c r="H98" s="50">
        <v>21435123</v>
      </c>
      <c r="I98" s="50">
        <v>23922664</v>
      </c>
      <c r="J98" s="50">
        <v>24184471</v>
      </c>
      <c r="K98" s="50">
        <v>24882905</v>
      </c>
      <c r="L98" s="50">
        <v>25541355</v>
      </c>
      <c r="M98" s="50">
        <v>27244919</v>
      </c>
      <c r="N98" s="50">
        <v>28921146</v>
      </c>
      <c r="O98" s="50">
        <v>31545250</v>
      </c>
      <c r="P98" s="50">
        <v>32090243</v>
      </c>
      <c r="Q98" s="50">
        <v>32957480</v>
      </c>
      <c r="R98" s="41">
        <v>34927009</v>
      </c>
      <c r="S98" s="41">
        <v>37570977</v>
      </c>
      <c r="T98" s="41">
        <v>41000351</v>
      </c>
      <c r="U98" s="41">
        <v>43993626</v>
      </c>
      <c r="V98" s="11">
        <v>46418368</v>
      </c>
      <c r="W98" s="41">
        <v>47224442</v>
      </c>
      <c r="X98" s="41">
        <v>46422271</v>
      </c>
      <c r="Y98" s="41">
        <v>45887909</v>
      </c>
      <c r="Z98" s="41">
        <v>47056040</v>
      </c>
      <c r="AA98" s="41">
        <v>48054294</v>
      </c>
      <c r="AB98" s="41">
        <v>49559492</v>
      </c>
      <c r="AC98" s="41">
        <v>49825193</v>
      </c>
      <c r="AD98" s="41">
        <v>51212195</v>
      </c>
      <c r="AE98" s="41">
        <v>53327605</v>
      </c>
      <c r="AF98" s="41">
        <v>55653617</v>
      </c>
      <c r="AG98" s="42">
        <v>55563432</v>
      </c>
      <c r="AH98" s="42">
        <v>56420766</v>
      </c>
      <c r="AI98" s="13">
        <v>2.1845779067644289E-2</v>
      </c>
      <c r="AJ98" s="13">
        <v>1.5429824421212858E-2</v>
      </c>
    </row>
    <row r="99" spans="1:44" ht="10.5" customHeight="1" x14ac:dyDescent="0.2">
      <c r="A99" s="14"/>
      <c r="B99" s="51" t="s">
        <v>65</v>
      </c>
      <c r="C99" s="44"/>
      <c r="D99" s="44"/>
      <c r="E99" s="34"/>
      <c r="F99" s="2"/>
      <c r="G99" s="50">
        <v>27262501</v>
      </c>
      <c r="H99" s="50">
        <v>28094553</v>
      </c>
      <c r="I99" s="50">
        <v>30042437</v>
      </c>
      <c r="J99" s="50">
        <v>32142786</v>
      </c>
      <c r="K99" s="50">
        <v>34179549</v>
      </c>
      <c r="L99" s="50">
        <v>36287544</v>
      </c>
      <c r="M99" s="50">
        <v>38177105</v>
      </c>
      <c r="N99" s="50">
        <v>42927743</v>
      </c>
      <c r="O99" s="50">
        <v>45232694</v>
      </c>
      <c r="P99" s="50">
        <v>48665736</v>
      </c>
      <c r="Q99" s="50">
        <v>49677849</v>
      </c>
      <c r="R99" s="41">
        <v>49621011</v>
      </c>
      <c r="S99" s="41">
        <v>50612900</v>
      </c>
      <c r="T99" s="41">
        <v>53878376</v>
      </c>
      <c r="U99" s="41">
        <v>55841654</v>
      </c>
      <c r="V99" s="11">
        <v>59515856</v>
      </c>
      <c r="W99" s="41">
        <v>58645804</v>
      </c>
      <c r="X99" s="41">
        <v>58337090</v>
      </c>
      <c r="Y99" s="41">
        <v>54560367</v>
      </c>
      <c r="Z99" s="41">
        <v>52995971</v>
      </c>
      <c r="AA99" s="41">
        <v>53907172</v>
      </c>
      <c r="AB99" s="41">
        <v>55222814</v>
      </c>
      <c r="AC99" s="41">
        <v>59384429</v>
      </c>
      <c r="AD99" s="41">
        <v>58400117</v>
      </c>
      <c r="AE99" s="41">
        <v>62738386</v>
      </c>
      <c r="AF99" s="41">
        <v>61922900</v>
      </c>
      <c r="AG99" s="42">
        <v>63614429</v>
      </c>
      <c r="AH99" s="42">
        <v>65831371</v>
      </c>
      <c r="AI99" s="13">
        <v>2.971979386444823E-2</v>
      </c>
      <c r="AJ99" s="13">
        <v>3.4849672233951828E-2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179558</v>
      </c>
      <c r="H102" s="50">
        <v>458187</v>
      </c>
      <c r="I102" s="50">
        <v>469551</v>
      </c>
      <c r="J102" s="50">
        <v>67450</v>
      </c>
      <c r="K102" s="50">
        <v>0</v>
      </c>
      <c r="L102" s="50">
        <v>7321</v>
      </c>
      <c r="M102" s="50">
        <v>914</v>
      </c>
      <c r="N102" s="50">
        <v>884</v>
      </c>
      <c r="O102" s="50">
        <v>0</v>
      </c>
      <c r="P102" s="50">
        <v>0</v>
      </c>
      <c r="Q102" s="50">
        <v>52003</v>
      </c>
      <c r="R102" s="41">
        <v>29962</v>
      </c>
      <c r="S102" s="41">
        <v>53127</v>
      </c>
      <c r="T102" s="41">
        <v>38406</v>
      </c>
      <c r="U102" s="41">
        <v>33351</v>
      </c>
      <c r="V102" s="11">
        <v>35835</v>
      </c>
      <c r="W102" s="41">
        <v>7146</v>
      </c>
      <c r="X102" s="41">
        <v>0</v>
      </c>
      <c r="Y102" s="41">
        <v>5536</v>
      </c>
      <c r="Z102" s="41">
        <v>0</v>
      </c>
      <c r="AA102" s="41">
        <v>7600</v>
      </c>
      <c r="AB102" s="41">
        <v>1102</v>
      </c>
      <c r="AC102" s="41">
        <v>999</v>
      </c>
      <c r="AD102" s="41">
        <v>3097</v>
      </c>
      <c r="AE102" s="41">
        <v>1285</v>
      </c>
      <c r="AF102" s="41">
        <v>1693</v>
      </c>
      <c r="AG102" s="42">
        <v>3106</v>
      </c>
      <c r="AH102" s="42">
        <v>18512</v>
      </c>
      <c r="AI102" s="13">
        <v>0.60033888501570365</v>
      </c>
      <c r="AJ102" s="13">
        <v>4.9600772698003865</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399981</v>
      </c>
      <c r="H104" s="50">
        <v>252912</v>
      </c>
      <c r="I104" s="50">
        <v>306954</v>
      </c>
      <c r="J104" s="50">
        <v>295166</v>
      </c>
      <c r="K104" s="50">
        <v>93562</v>
      </c>
      <c r="L104" s="50">
        <v>38250</v>
      </c>
      <c r="M104" s="50">
        <v>71009</v>
      </c>
      <c r="N104" s="50">
        <v>53685</v>
      </c>
      <c r="O104" s="50">
        <v>50132</v>
      </c>
      <c r="P104" s="50">
        <v>3985</v>
      </c>
      <c r="Q104" s="50">
        <v>24905</v>
      </c>
      <c r="R104" s="41">
        <v>14000</v>
      </c>
      <c r="S104" s="41">
        <v>5489</v>
      </c>
      <c r="T104" s="41">
        <v>15000</v>
      </c>
      <c r="U104" s="41">
        <v>37500</v>
      </c>
      <c r="V104" s="11">
        <v>47500</v>
      </c>
      <c r="W104" s="41">
        <v>45616</v>
      </c>
      <c r="X104" s="41">
        <v>340</v>
      </c>
      <c r="Y104" s="41">
        <v>1056</v>
      </c>
      <c r="Z104" s="41">
        <v>528</v>
      </c>
      <c r="AA104" s="41">
        <v>176</v>
      </c>
      <c r="AB104" s="41">
        <v>25087</v>
      </c>
      <c r="AC104" s="41">
        <v>528</v>
      </c>
      <c r="AD104" s="41">
        <v>881</v>
      </c>
      <c r="AE104" s="41">
        <v>21224</v>
      </c>
      <c r="AF104" s="41">
        <v>20847</v>
      </c>
      <c r="AG104" s="42">
        <v>17704</v>
      </c>
      <c r="AH104" s="42">
        <v>20774</v>
      </c>
      <c r="AI104" s="13">
        <v>-3.0952126394063084E-2</v>
      </c>
      <c r="AJ104" s="13">
        <v>0.17340713962946228</v>
      </c>
    </row>
    <row r="105" spans="1:44" ht="10.5" customHeight="1" x14ac:dyDescent="0.2">
      <c r="A105" s="14"/>
      <c r="B105" s="51" t="s">
        <v>72</v>
      </c>
      <c r="C105" s="44"/>
      <c r="D105" s="44"/>
      <c r="E105" s="34"/>
      <c r="F105" s="2"/>
      <c r="G105" s="50">
        <v>1468317</v>
      </c>
      <c r="H105" s="50">
        <v>1740940</v>
      </c>
      <c r="I105" s="50">
        <v>1738400</v>
      </c>
      <c r="J105" s="50">
        <v>2017935</v>
      </c>
      <c r="K105" s="50">
        <v>2011137</v>
      </c>
      <c r="L105" s="50">
        <v>2746243</v>
      </c>
      <c r="M105" s="50">
        <v>871785</v>
      </c>
      <c r="N105" s="50">
        <v>3195116</v>
      </c>
      <c r="O105" s="50">
        <v>4037621</v>
      </c>
      <c r="P105" s="50">
        <v>3356999</v>
      </c>
      <c r="Q105" s="50">
        <v>9694473</v>
      </c>
      <c r="R105" s="41">
        <v>8247768</v>
      </c>
      <c r="S105" s="41">
        <v>10294638</v>
      </c>
      <c r="T105" s="41">
        <v>10167487</v>
      </c>
      <c r="U105" s="41">
        <v>15251507</v>
      </c>
      <c r="V105" s="11">
        <v>19537346</v>
      </c>
      <c r="W105" s="41">
        <v>25799697</v>
      </c>
      <c r="X105" s="41">
        <v>24017336</v>
      </c>
      <c r="Y105" s="41">
        <v>22714687</v>
      </c>
      <c r="Z105" s="41">
        <v>23821087</v>
      </c>
      <c r="AA105" s="41">
        <v>21868184</v>
      </c>
      <c r="AB105" s="41">
        <v>22964846</v>
      </c>
      <c r="AC105" s="41">
        <v>15960705</v>
      </c>
      <c r="AD105" s="41">
        <v>2262549</v>
      </c>
      <c r="AE105" s="41">
        <v>10456907</v>
      </c>
      <c r="AF105" s="41">
        <v>11974284</v>
      </c>
      <c r="AG105" s="42">
        <v>32750062</v>
      </c>
      <c r="AH105" s="42">
        <v>11722740</v>
      </c>
      <c r="AI105" s="13">
        <v>-0.10602041929691897</v>
      </c>
      <c r="AJ105" s="13">
        <v>-0.64205441809545272</v>
      </c>
    </row>
    <row r="106" spans="1:44" ht="10.5" customHeight="1" x14ac:dyDescent="0.2">
      <c r="A106" s="14"/>
      <c r="B106" s="51" t="s">
        <v>73</v>
      </c>
      <c r="C106" s="44"/>
      <c r="D106" s="44"/>
      <c r="E106" s="34"/>
      <c r="F106" s="2"/>
      <c r="G106" s="50">
        <v>1423699</v>
      </c>
      <c r="H106" s="50">
        <v>4036669</v>
      </c>
      <c r="I106" s="50">
        <v>520229</v>
      </c>
      <c r="J106" s="50">
        <v>1879190</v>
      </c>
      <c r="K106" s="50">
        <v>2525123</v>
      </c>
      <c r="L106" s="50">
        <v>4849897</v>
      </c>
      <c r="M106" s="50">
        <v>2660019</v>
      </c>
      <c r="N106" s="50">
        <v>1829313</v>
      </c>
      <c r="O106" s="50">
        <v>4654953</v>
      </c>
      <c r="P106" s="50">
        <v>7743603</v>
      </c>
      <c r="Q106" s="50">
        <v>13107805</v>
      </c>
      <c r="R106" s="41">
        <v>11022825</v>
      </c>
      <c r="S106" s="41">
        <v>13214528</v>
      </c>
      <c r="T106" s="41">
        <v>10533512</v>
      </c>
      <c r="U106" s="41">
        <v>22706534</v>
      </c>
      <c r="V106" s="11">
        <v>45197653</v>
      </c>
      <c r="W106" s="41">
        <v>61625874</v>
      </c>
      <c r="X106" s="41">
        <v>33553209</v>
      </c>
      <c r="Y106" s="41">
        <v>26518852</v>
      </c>
      <c r="Z106" s="41">
        <v>16252513</v>
      </c>
      <c r="AA106" s="41">
        <v>5530439</v>
      </c>
      <c r="AB106" s="41">
        <v>2279691</v>
      </c>
      <c r="AC106" s="41">
        <v>2943404</v>
      </c>
      <c r="AD106" s="41">
        <v>4949629</v>
      </c>
      <c r="AE106" s="41">
        <v>7111634</v>
      </c>
      <c r="AF106" s="41">
        <v>528826</v>
      </c>
      <c r="AG106" s="42">
        <v>5012933</v>
      </c>
      <c r="AH106" s="42">
        <v>10290003</v>
      </c>
      <c r="AI106" s="13">
        <v>0.28555280247890424</v>
      </c>
      <c r="AJ106" s="13">
        <v>1.0526911091770028</v>
      </c>
    </row>
    <row r="107" spans="1:44" ht="10.5" customHeight="1" x14ac:dyDescent="0.2">
      <c r="A107" s="14"/>
      <c r="B107" s="51" t="s">
        <v>39</v>
      </c>
      <c r="C107" s="44"/>
      <c r="D107" s="44"/>
      <c r="E107" s="34"/>
      <c r="F107" s="2"/>
      <c r="G107" s="50">
        <v>217410</v>
      </c>
      <c r="H107" s="50">
        <v>237799</v>
      </c>
      <c r="I107" s="50">
        <v>226405</v>
      </c>
      <c r="J107" s="50">
        <v>279953</v>
      </c>
      <c r="K107" s="50">
        <v>246623</v>
      </c>
      <c r="L107" s="50">
        <v>742007</v>
      </c>
      <c r="M107" s="50">
        <v>253591</v>
      </c>
      <c r="N107" s="50">
        <v>282889</v>
      </c>
      <c r="O107" s="50">
        <v>311320</v>
      </c>
      <c r="P107" s="50">
        <v>199384</v>
      </c>
      <c r="Q107" s="50">
        <v>184049</v>
      </c>
      <c r="R107" s="41">
        <v>177370</v>
      </c>
      <c r="S107" s="41">
        <v>202081</v>
      </c>
      <c r="T107" s="41">
        <v>569921</v>
      </c>
      <c r="U107" s="41">
        <v>646431</v>
      </c>
      <c r="V107" s="11">
        <v>673356</v>
      </c>
      <c r="W107" s="41">
        <v>722029</v>
      </c>
      <c r="X107" s="41">
        <v>567832</v>
      </c>
      <c r="Y107" s="41">
        <v>653519</v>
      </c>
      <c r="Z107" s="41">
        <v>2342813</v>
      </c>
      <c r="AA107" s="41">
        <v>1527565</v>
      </c>
      <c r="AB107" s="41">
        <v>799549</v>
      </c>
      <c r="AC107" s="41">
        <v>734479</v>
      </c>
      <c r="AD107" s="41">
        <v>678836</v>
      </c>
      <c r="AE107" s="41">
        <v>626479</v>
      </c>
      <c r="AF107" s="41">
        <v>1267378</v>
      </c>
      <c r="AG107" s="42">
        <v>1365313</v>
      </c>
      <c r="AH107" s="42">
        <v>1630097</v>
      </c>
      <c r="AI107" s="13">
        <v>0.12605964283939186</v>
      </c>
      <c r="AJ107" s="13">
        <v>0.19393648196420893</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254</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14992911</v>
      </c>
      <c r="H119" s="5">
        <v>18576516</v>
      </c>
      <c r="I119" s="5">
        <v>19975275</v>
      </c>
      <c r="J119" s="5">
        <v>20663413</v>
      </c>
      <c r="K119" s="5">
        <f>SUM(K121,K136,K147,K149)</f>
        <v>23369277</v>
      </c>
      <c r="L119" s="5">
        <f>SUM(L121,L136,L147,L149)</f>
        <v>21926769</v>
      </c>
      <c r="M119" s="5">
        <f>SUM(M121,M136,M147,M149)</f>
        <v>25684041</v>
      </c>
      <c r="N119" s="5">
        <f>SUM(N121,N136,N147,N149)</f>
        <v>25418062.550000001</v>
      </c>
      <c r="O119" s="5">
        <v>26562702.060000002</v>
      </c>
      <c r="P119" s="5">
        <v>27003218</v>
      </c>
      <c r="Q119" s="5">
        <v>29739340.649999999</v>
      </c>
      <c r="R119" s="62">
        <v>30161158.859999999</v>
      </c>
      <c r="S119" s="62">
        <v>29523246.25</v>
      </c>
      <c r="T119" s="62">
        <v>28344894.34</v>
      </c>
      <c r="U119" s="39">
        <v>32236357.879999999</v>
      </c>
      <c r="V119" s="39">
        <v>50252353.289999999</v>
      </c>
      <c r="W119" s="62">
        <v>50251342.75</v>
      </c>
      <c r="X119" s="62">
        <v>51599523.719999999</v>
      </c>
      <c r="Y119" s="62">
        <v>50657256.039999992</v>
      </c>
      <c r="Z119" s="62">
        <v>46815949.590000004</v>
      </c>
      <c r="AA119" s="62">
        <v>37265976.260000005</v>
      </c>
      <c r="AB119" s="62">
        <v>40414218</v>
      </c>
      <c r="AC119" s="62">
        <v>39285178</v>
      </c>
      <c r="AD119" s="62">
        <v>40753799</v>
      </c>
      <c r="AE119" s="62">
        <v>34612902</v>
      </c>
      <c r="AF119" s="62">
        <v>44305568</v>
      </c>
      <c r="AG119" s="62">
        <v>47235749</v>
      </c>
      <c r="AH119" s="62">
        <v>53610622</v>
      </c>
      <c r="AI119" s="10">
        <v>4.8220810823911275E-2</v>
      </c>
      <c r="AJ119" s="10">
        <v>0.13495865176182556</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11066864</v>
      </c>
      <c r="H121" s="12">
        <v>12018305</v>
      </c>
      <c r="I121" s="12">
        <v>14533391</v>
      </c>
      <c r="J121" s="12">
        <v>16303699</v>
      </c>
      <c r="K121" s="12">
        <f>SUM(K122,K126:K130)</f>
        <v>16624227</v>
      </c>
      <c r="L121" s="12">
        <f>SUM(L122,L126:L130)</f>
        <v>16828711</v>
      </c>
      <c r="M121" s="12">
        <f>SUM(M122,M126:M130)</f>
        <v>16809895</v>
      </c>
      <c r="N121" s="12">
        <f>SUM(N122,N126:N130)</f>
        <v>17621274.18</v>
      </c>
      <c r="O121" s="63">
        <v>17945806.380000003</v>
      </c>
      <c r="P121" s="63">
        <v>18731417</v>
      </c>
      <c r="Q121" s="63">
        <v>22775471.739999998</v>
      </c>
      <c r="R121" s="63">
        <v>23158192.689999998</v>
      </c>
      <c r="S121" s="63">
        <v>19634974.199999999</v>
      </c>
      <c r="T121" s="63">
        <v>21965222.32</v>
      </c>
      <c r="U121" s="41">
        <v>23764949.289999999</v>
      </c>
      <c r="V121" s="41">
        <v>35700240.32</v>
      </c>
      <c r="W121" s="63">
        <v>36258758.770000003</v>
      </c>
      <c r="X121" s="63">
        <v>40038351.590000004</v>
      </c>
      <c r="Y121" s="63">
        <v>36598254.519999996</v>
      </c>
      <c r="Z121" s="63">
        <v>36633339.340000004</v>
      </c>
      <c r="AA121" s="63">
        <v>28778693.760000002</v>
      </c>
      <c r="AB121" s="63">
        <v>29479141</v>
      </c>
      <c r="AC121" s="63">
        <v>29030859</v>
      </c>
      <c r="AD121" s="63">
        <v>32848155</v>
      </c>
      <c r="AE121" s="63">
        <v>27119351</v>
      </c>
      <c r="AF121" s="63">
        <v>36364051</v>
      </c>
      <c r="AG121" s="63">
        <v>39611595</v>
      </c>
      <c r="AH121" s="63">
        <v>42156265</v>
      </c>
      <c r="AI121" s="13">
        <v>6.1429654560950953E-2</v>
      </c>
      <c r="AJ121" s="13">
        <v>6.4240533611433726E-2</v>
      </c>
    </row>
    <row r="122" spans="1:44" ht="10.5" customHeight="1" x14ac:dyDescent="0.2">
      <c r="A122" s="11"/>
      <c r="B122" s="11"/>
      <c r="C122" s="11" t="s">
        <v>36</v>
      </c>
      <c r="D122" s="11"/>
      <c r="E122" s="11"/>
      <c r="F122" s="2"/>
      <c r="G122" s="12">
        <v>5671903</v>
      </c>
      <c r="H122" s="12">
        <v>5848024</v>
      </c>
      <c r="I122" s="12">
        <v>7439721</v>
      </c>
      <c r="J122" s="12">
        <v>8645966</v>
      </c>
      <c r="K122" s="12">
        <f>SUM(K123:K125)</f>
        <v>8218006</v>
      </c>
      <c r="L122" s="12">
        <f>SUM(L123:L125)</f>
        <v>8382143</v>
      </c>
      <c r="M122" s="12">
        <f>SUM(M123:M125)</f>
        <v>8557663</v>
      </c>
      <c r="N122" s="12">
        <f>SUM(N123:N125)</f>
        <v>9001587.1799999997</v>
      </c>
      <c r="O122" s="12">
        <v>8835000.3800000008</v>
      </c>
      <c r="P122" s="12">
        <v>10233923</v>
      </c>
      <c r="Q122" s="12">
        <v>13976389.739999998</v>
      </c>
      <c r="R122" s="63">
        <v>13990102.689999999</v>
      </c>
      <c r="S122" s="63">
        <v>10233922.199999999</v>
      </c>
      <c r="T122" s="63">
        <v>11895020.32</v>
      </c>
      <c r="U122" s="41">
        <v>12847417.289999999</v>
      </c>
      <c r="V122" s="41">
        <v>13944758.32</v>
      </c>
      <c r="W122" s="63">
        <v>12877603.770000001</v>
      </c>
      <c r="X122" s="63">
        <v>16888245.590000004</v>
      </c>
      <c r="Y122" s="63">
        <v>14668373.52</v>
      </c>
      <c r="Z122" s="63">
        <v>14004307.34</v>
      </c>
      <c r="AA122" s="63">
        <v>15867809.760000002</v>
      </c>
      <c r="AB122" s="63">
        <v>17047286</v>
      </c>
      <c r="AC122" s="63">
        <v>15189017</v>
      </c>
      <c r="AD122" s="63">
        <v>15217340</v>
      </c>
      <c r="AE122" s="63">
        <v>15344561</v>
      </c>
      <c r="AF122" s="63">
        <v>12900671</v>
      </c>
      <c r="AG122" s="63">
        <v>14078886</v>
      </c>
      <c r="AH122" s="63">
        <v>14566464</v>
      </c>
      <c r="AI122" s="13">
        <v>-2.5870978636466702E-2</v>
      </c>
      <c r="AJ122" s="13">
        <v>3.4631859367282324E-2</v>
      </c>
    </row>
    <row r="123" spans="1:44" ht="10.5" customHeight="1" x14ac:dyDescent="0.2">
      <c r="A123" s="11"/>
      <c r="B123" s="11"/>
      <c r="C123" s="11"/>
      <c r="D123" s="11" t="s">
        <v>37</v>
      </c>
      <c r="E123" s="11"/>
      <c r="F123" s="2"/>
      <c r="G123" s="12">
        <v>5209625</v>
      </c>
      <c r="H123" s="12">
        <v>5287273</v>
      </c>
      <c r="I123" s="12">
        <v>6697619</v>
      </c>
      <c r="J123" s="12">
        <v>7840405</v>
      </c>
      <c r="K123" s="12">
        <v>7420636</v>
      </c>
      <c r="L123" s="12">
        <v>6961245</v>
      </c>
      <c r="M123" s="12">
        <v>6548501</v>
      </c>
      <c r="N123" s="12">
        <v>6628734.8200000003</v>
      </c>
      <c r="O123" s="12">
        <v>6827826.3800000008</v>
      </c>
      <c r="P123" s="12">
        <v>8414525</v>
      </c>
      <c r="Q123" s="12">
        <v>9341430.3599999994</v>
      </c>
      <c r="R123" s="63">
        <v>10532607.91</v>
      </c>
      <c r="S123" s="63">
        <v>8414524.8099999987</v>
      </c>
      <c r="T123" s="63">
        <v>9220400.9299999997</v>
      </c>
      <c r="U123" s="41">
        <v>9514614.0600000005</v>
      </c>
      <c r="V123" s="41">
        <v>10650019.09</v>
      </c>
      <c r="W123" s="63">
        <v>10527971.950000001</v>
      </c>
      <c r="X123" s="63">
        <v>14207409.210000001</v>
      </c>
      <c r="Y123" s="63">
        <v>11228344.43</v>
      </c>
      <c r="Z123" s="63">
        <v>11471842.17</v>
      </c>
      <c r="AA123" s="63">
        <v>13232114.360000001</v>
      </c>
      <c r="AB123" s="63">
        <v>14516325</v>
      </c>
      <c r="AC123" s="63">
        <v>12915703</v>
      </c>
      <c r="AD123" s="63">
        <v>12958400</v>
      </c>
      <c r="AE123" s="63">
        <v>13063528</v>
      </c>
      <c r="AF123" s="63">
        <v>11003937</v>
      </c>
      <c r="AG123" s="63">
        <v>11267222</v>
      </c>
      <c r="AH123" s="63">
        <v>11430582</v>
      </c>
      <c r="AI123" s="13">
        <v>-3.904745028110379E-2</v>
      </c>
      <c r="AJ123" s="13">
        <v>1.4498693644271853E-2</v>
      </c>
    </row>
    <row r="124" spans="1:44" ht="10.5" customHeight="1" x14ac:dyDescent="0.2">
      <c r="A124" s="11"/>
      <c r="B124" s="11"/>
      <c r="C124" s="14"/>
      <c r="D124" s="11" t="s">
        <v>90</v>
      </c>
      <c r="E124" s="11"/>
      <c r="F124" s="2"/>
      <c r="G124" s="12">
        <v>83144</v>
      </c>
      <c r="H124" s="12">
        <v>135167</v>
      </c>
      <c r="I124" s="12">
        <v>208566</v>
      </c>
      <c r="J124" s="12">
        <v>342258</v>
      </c>
      <c r="K124" s="12">
        <v>455650</v>
      </c>
      <c r="L124" s="12">
        <v>1144162</v>
      </c>
      <c r="M124" s="12">
        <v>1711487</v>
      </c>
      <c r="N124" s="12">
        <v>1933962.7</v>
      </c>
      <c r="O124" s="12">
        <v>1674948.62</v>
      </c>
      <c r="P124" s="12">
        <v>1309983</v>
      </c>
      <c r="Q124" s="12">
        <v>2913506.03</v>
      </c>
      <c r="R124" s="63">
        <v>2548928.34</v>
      </c>
      <c r="S124" s="63">
        <v>1309982.5</v>
      </c>
      <c r="T124" s="63">
        <v>2199920.81</v>
      </c>
      <c r="U124" s="41">
        <v>1980198.21</v>
      </c>
      <c r="V124" s="41">
        <v>2122315.19</v>
      </c>
      <c r="W124" s="63">
        <v>1489622.63</v>
      </c>
      <c r="X124" s="63">
        <v>1548287.12</v>
      </c>
      <c r="Y124" s="63">
        <v>1377687.86</v>
      </c>
      <c r="Z124" s="63">
        <v>2212030.06</v>
      </c>
      <c r="AA124" s="63">
        <v>2277461.0099999998</v>
      </c>
      <c r="AB124" s="63">
        <v>2151604</v>
      </c>
      <c r="AC124" s="63">
        <v>2040441</v>
      </c>
      <c r="AD124" s="63">
        <v>1983524</v>
      </c>
      <c r="AE124" s="63">
        <v>2011270</v>
      </c>
      <c r="AF124" s="63">
        <v>1377688</v>
      </c>
      <c r="AG124" s="63">
        <v>2299110</v>
      </c>
      <c r="AH124" s="63">
        <v>2675702</v>
      </c>
      <c r="AI124" s="13">
        <v>3.7001138945438994E-2</v>
      </c>
      <c r="AJ124" s="13">
        <v>0.16379903527886877</v>
      </c>
    </row>
    <row r="125" spans="1:44" ht="10.5" customHeight="1" x14ac:dyDescent="0.2">
      <c r="A125" s="11"/>
      <c r="B125" s="11"/>
      <c r="C125" s="14"/>
      <c r="D125" s="11" t="s">
        <v>39</v>
      </c>
      <c r="E125" s="11"/>
      <c r="F125" s="2"/>
      <c r="G125" s="12">
        <v>379134</v>
      </c>
      <c r="H125" s="12">
        <v>425584</v>
      </c>
      <c r="I125" s="12">
        <v>533536</v>
      </c>
      <c r="J125" s="12">
        <v>463303</v>
      </c>
      <c r="K125" s="12">
        <v>341720</v>
      </c>
      <c r="L125" s="12">
        <v>276736</v>
      </c>
      <c r="M125" s="12">
        <v>297675</v>
      </c>
      <c r="N125" s="12">
        <v>438889.66</v>
      </c>
      <c r="O125" s="12">
        <v>332225.38</v>
      </c>
      <c r="P125" s="12">
        <v>509415</v>
      </c>
      <c r="Q125" s="12">
        <v>1721453.35</v>
      </c>
      <c r="R125" s="63">
        <v>908566.44</v>
      </c>
      <c r="S125" s="63">
        <v>509414.89</v>
      </c>
      <c r="T125" s="63">
        <v>474698.57999999996</v>
      </c>
      <c r="U125" s="41">
        <v>1352605.02</v>
      </c>
      <c r="V125" s="41">
        <v>1172424.04</v>
      </c>
      <c r="W125" s="63">
        <v>860009.19</v>
      </c>
      <c r="X125" s="63">
        <v>1132549.26</v>
      </c>
      <c r="Y125" s="63">
        <v>2062341.23</v>
      </c>
      <c r="Z125" s="63">
        <v>320435.11</v>
      </c>
      <c r="AA125" s="63">
        <v>358234.39</v>
      </c>
      <c r="AB125" s="63">
        <v>379357</v>
      </c>
      <c r="AC125" s="63">
        <v>232873</v>
      </c>
      <c r="AD125" s="63">
        <v>275416</v>
      </c>
      <c r="AE125" s="63">
        <v>269763</v>
      </c>
      <c r="AF125" s="63">
        <v>519046</v>
      </c>
      <c r="AG125" s="63">
        <v>512554</v>
      </c>
      <c r="AH125" s="63">
        <v>460180</v>
      </c>
      <c r="AI125" s="13">
        <v>3.271370279614394E-2</v>
      </c>
      <c r="AJ125" s="13">
        <v>-0.10218240419546037</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0</v>
      </c>
      <c r="Y126" s="63">
        <v>0</v>
      </c>
      <c r="Z126" s="63">
        <v>8413300</v>
      </c>
      <c r="AA126" s="63">
        <v>0</v>
      </c>
      <c r="AB126" s="63">
        <v>0</v>
      </c>
      <c r="AC126" s="63">
        <v>118895</v>
      </c>
      <c r="AD126" s="63">
        <v>37497</v>
      </c>
      <c r="AE126" s="63">
        <v>25310</v>
      </c>
      <c r="AF126" s="63">
        <v>15150</v>
      </c>
      <c r="AG126" s="63">
        <v>11000</v>
      </c>
      <c r="AH126" s="63">
        <v>0</v>
      </c>
      <c r="AI126" s="13" t="s">
        <v>246</v>
      </c>
      <c r="AJ126" s="13" t="s">
        <v>246</v>
      </c>
    </row>
    <row r="127" spans="1:44" ht="10.5" customHeight="1" x14ac:dyDescent="0.2">
      <c r="A127" s="11"/>
      <c r="B127" s="14"/>
      <c r="C127" s="11" t="s">
        <v>210</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233938</v>
      </c>
      <c r="AD127" s="63">
        <v>490860</v>
      </c>
      <c r="AE127" s="63">
        <v>449949</v>
      </c>
      <c r="AF127" s="63">
        <v>425877</v>
      </c>
      <c r="AG127" s="63">
        <v>524244</v>
      </c>
      <c r="AH127" s="63">
        <v>522646</v>
      </c>
      <c r="AI127" s="13" t="s">
        <v>246</v>
      </c>
      <c r="AJ127" s="13">
        <v>-3.0481989302691115E-3</v>
      </c>
    </row>
    <row r="128" spans="1:44" ht="10.5" customHeight="1" x14ac:dyDescent="0.2">
      <c r="A128" s="11"/>
      <c r="B128" s="14"/>
      <c r="C128" s="11" t="s">
        <v>42</v>
      </c>
      <c r="D128" s="11"/>
      <c r="E128" s="11"/>
      <c r="F128" s="2"/>
      <c r="G128" s="12">
        <v>0</v>
      </c>
      <c r="H128" s="12">
        <v>0</v>
      </c>
      <c r="I128" s="12">
        <v>0</v>
      </c>
      <c r="J128" s="12">
        <v>0</v>
      </c>
      <c r="K128" s="12">
        <v>0</v>
      </c>
      <c r="L128" s="12">
        <v>0</v>
      </c>
      <c r="M128" s="12">
        <v>52918</v>
      </c>
      <c r="N128" s="12">
        <v>68003</v>
      </c>
      <c r="O128" s="12">
        <v>61009</v>
      </c>
      <c r="P128" s="12">
        <v>43976</v>
      </c>
      <c r="Q128" s="12">
        <v>0</v>
      </c>
      <c r="R128" s="63">
        <v>69440</v>
      </c>
      <c r="S128" s="63">
        <v>64871</v>
      </c>
      <c r="T128" s="63">
        <v>67771</v>
      </c>
      <c r="U128" s="41">
        <v>63930</v>
      </c>
      <c r="V128" s="41">
        <v>0</v>
      </c>
      <c r="W128" s="63">
        <v>0</v>
      </c>
      <c r="X128" s="63">
        <v>0</v>
      </c>
      <c r="Y128" s="63">
        <v>0</v>
      </c>
      <c r="Z128" s="63">
        <v>86059</v>
      </c>
      <c r="AA128" s="63">
        <v>46262</v>
      </c>
      <c r="AB128" s="63">
        <v>36542</v>
      </c>
      <c r="AC128" s="63">
        <v>39939</v>
      </c>
      <c r="AD128" s="63">
        <v>40881</v>
      </c>
      <c r="AE128" s="63">
        <v>100292</v>
      </c>
      <c r="AF128" s="63">
        <v>37460</v>
      </c>
      <c r="AG128" s="63">
        <v>35802</v>
      </c>
      <c r="AH128" s="63">
        <v>37478</v>
      </c>
      <c r="AI128" s="13">
        <v>4.2241985748054933E-3</v>
      </c>
      <c r="AJ128" s="13">
        <v>4.6813027205184071E-2</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8046627</v>
      </c>
      <c r="W129" s="63">
        <v>9332473</v>
      </c>
      <c r="X129" s="63">
        <v>8211692</v>
      </c>
      <c r="Y129" s="63">
        <v>8644147</v>
      </c>
      <c r="Z129" s="63">
        <v>453850</v>
      </c>
      <c r="AA129" s="63">
        <v>1492523</v>
      </c>
      <c r="AB129" s="63">
        <v>1083071</v>
      </c>
      <c r="AC129" s="63">
        <v>1320255</v>
      </c>
      <c r="AD129" s="63">
        <v>4600458</v>
      </c>
      <c r="AE129" s="63">
        <v>1913763</v>
      </c>
      <c r="AF129" s="63">
        <v>9609668</v>
      </c>
      <c r="AG129" s="63">
        <v>10359836</v>
      </c>
      <c r="AH129" s="63">
        <v>10894464</v>
      </c>
      <c r="AI129" s="13">
        <v>0.46923575978945053</v>
      </c>
      <c r="AJ129" s="13">
        <v>5.1605836231384358E-2</v>
      </c>
    </row>
    <row r="130" spans="1:36" ht="10.5" customHeight="1" x14ac:dyDescent="0.2">
      <c r="A130" s="11"/>
      <c r="B130" s="14"/>
      <c r="C130" s="11" t="s">
        <v>44</v>
      </c>
      <c r="D130" s="15"/>
      <c r="E130" s="11"/>
      <c r="F130" s="2"/>
      <c r="G130" s="12">
        <v>5394961</v>
      </c>
      <c r="H130" s="12">
        <v>6170281</v>
      </c>
      <c r="I130" s="12">
        <v>7093670</v>
      </c>
      <c r="J130" s="12">
        <v>7657733</v>
      </c>
      <c r="K130" s="12">
        <v>8406221</v>
      </c>
      <c r="L130" s="12">
        <v>8446568</v>
      </c>
      <c r="M130" s="12">
        <v>8199314</v>
      </c>
      <c r="N130" s="12">
        <v>8551684</v>
      </c>
      <c r="O130" s="12">
        <v>9049797</v>
      </c>
      <c r="P130" s="12">
        <v>8453518</v>
      </c>
      <c r="Q130" s="12">
        <v>8799082</v>
      </c>
      <c r="R130" s="63">
        <v>9098650</v>
      </c>
      <c r="S130" s="63">
        <v>9336181</v>
      </c>
      <c r="T130" s="63">
        <v>10002431</v>
      </c>
      <c r="U130" s="41">
        <v>10853602</v>
      </c>
      <c r="V130" s="41">
        <v>13708855</v>
      </c>
      <c r="W130" s="63">
        <v>14048682</v>
      </c>
      <c r="X130" s="63">
        <v>14938414</v>
      </c>
      <c r="Y130" s="63">
        <v>13285734</v>
      </c>
      <c r="Z130" s="63">
        <v>13675823</v>
      </c>
      <c r="AA130" s="63">
        <v>11372099</v>
      </c>
      <c r="AB130" s="63">
        <v>11312242</v>
      </c>
      <c r="AC130" s="63">
        <v>12128815</v>
      </c>
      <c r="AD130" s="63">
        <v>12461119</v>
      </c>
      <c r="AE130" s="63">
        <v>9285476</v>
      </c>
      <c r="AF130" s="63">
        <v>13375225</v>
      </c>
      <c r="AG130" s="63">
        <v>14601827</v>
      </c>
      <c r="AH130" s="63">
        <v>16135213</v>
      </c>
      <c r="AI130" s="13">
        <v>6.0973009671317246E-2</v>
      </c>
      <c r="AJ130" s="13">
        <v>0.10501329730861761</v>
      </c>
    </row>
    <row r="131" spans="1:36" ht="10.5" customHeight="1" x14ac:dyDescent="0.2">
      <c r="A131" s="11"/>
      <c r="B131" s="14"/>
      <c r="C131" s="11"/>
      <c r="D131" s="15" t="s">
        <v>45</v>
      </c>
      <c r="E131" s="11"/>
      <c r="F131" s="2"/>
      <c r="G131" s="12">
        <v>292036</v>
      </c>
      <c r="H131" s="12">
        <v>512989</v>
      </c>
      <c r="I131" s="12">
        <v>621621</v>
      </c>
      <c r="J131" s="12">
        <v>761737</v>
      </c>
      <c r="K131" s="12">
        <v>719871</v>
      </c>
      <c r="L131" s="12">
        <v>674442</v>
      </c>
      <c r="M131" s="12">
        <v>1443025</v>
      </c>
      <c r="N131" s="12">
        <v>1333566</v>
      </c>
      <c r="O131" s="12">
        <v>1242673</v>
      </c>
      <c r="P131" s="12">
        <v>1428750</v>
      </c>
      <c r="Q131" s="12">
        <v>860005</v>
      </c>
      <c r="R131" s="63">
        <v>843717</v>
      </c>
      <c r="S131" s="63">
        <v>872496</v>
      </c>
      <c r="T131" s="63">
        <v>1008007</v>
      </c>
      <c r="U131" s="41">
        <v>1069307</v>
      </c>
      <c r="V131" s="41">
        <v>443545</v>
      </c>
      <c r="W131" s="63">
        <v>401902</v>
      </c>
      <c r="X131" s="63">
        <v>612109</v>
      </c>
      <c r="Y131" s="63">
        <v>571556</v>
      </c>
      <c r="Z131" s="63">
        <v>696644</v>
      </c>
      <c r="AA131" s="63">
        <v>665253</v>
      </c>
      <c r="AB131" s="63">
        <v>852047</v>
      </c>
      <c r="AC131" s="63">
        <v>710325</v>
      </c>
      <c r="AD131" s="63">
        <v>422511</v>
      </c>
      <c r="AE131" s="63">
        <v>410992</v>
      </c>
      <c r="AF131" s="63">
        <v>831610</v>
      </c>
      <c r="AG131" s="63">
        <v>955483</v>
      </c>
      <c r="AH131" s="63">
        <v>1462511</v>
      </c>
      <c r="AI131" s="13">
        <v>9.4223232835861648E-2</v>
      </c>
      <c r="AJ131" s="13">
        <v>0.53065099012750616</v>
      </c>
    </row>
    <row r="132" spans="1:36" ht="10.5" customHeight="1" x14ac:dyDescent="0.2">
      <c r="A132" s="11"/>
      <c r="B132" s="14"/>
      <c r="C132" s="11"/>
      <c r="D132" s="15" t="s">
        <v>46</v>
      </c>
      <c r="E132" s="11"/>
      <c r="F132" s="2"/>
      <c r="G132" s="12">
        <v>3497035</v>
      </c>
      <c r="H132" s="12">
        <v>4186653</v>
      </c>
      <c r="I132" s="12">
        <v>5751671</v>
      </c>
      <c r="J132" s="12">
        <v>6181632</v>
      </c>
      <c r="K132" s="12">
        <v>6330559</v>
      </c>
      <c r="L132" s="12">
        <v>6499282</v>
      </c>
      <c r="M132" s="12">
        <v>5391237</v>
      </c>
      <c r="N132" s="12">
        <v>5206236</v>
      </c>
      <c r="O132" s="12">
        <v>5460418</v>
      </c>
      <c r="P132" s="12">
        <v>5440676</v>
      </c>
      <c r="Q132" s="12">
        <v>6279648</v>
      </c>
      <c r="R132" s="63">
        <v>7670346</v>
      </c>
      <c r="S132" s="63">
        <v>7922822</v>
      </c>
      <c r="T132" s="63">
        <v>8293444</v>
      </c>
      <c r="U132" s="41">
        <v>8956150</v>
      </c>
      <c r="V132" s="41">
        <v>11185053</v>
      </c>
      <c r="W132" s="63">
        <v>12124772</v>
      </c>
      <c r="X132" s="63">
        <v>13150277</v>
      </c>
      <c r="Y132" s="63">
        <v>11480395</v>
      </c>
      <c r="Z132" s="63">
        <v>11043425</v>
      </c>
      <c r="AA132" s="63">
        <v>9698101</v>
      </c>
      <c r="AB132" s="63">
        <v>9371081</v>
      </c>
      <c r="AC132" s="63">
        <v>10116362</v>
      </c>
      <c r="AD132" s="63">
        <v>10302985</v>
      </c>
      <c r="AE132" s="63">
        <v>8064679</v>
      </c>
      <c r="AF132" s="63">
        <v>10860329</v>
      </c>
      <c r="AG132" s="63">
        <v>11045344</v>
      </c>
      <c r="AH132" s="63">
        <v>12084989</v>
      </c>
      <c r="AI132" s="13">
        <v>4.3300529856163505E-2</v>
      </c>
      <c r="AJ132" s="13">
        <v>9.4125180709627512E-2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749250</v>
      </c>
      <c r="AA133" s="63">
        <v>0</v>
      </c>
      <c r="AB133" s="63">
        <v>0</v>
      </c>
      <c r="AC133" s="63">
        <v>0</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1605890</v>
      </c>
      <c r="H134" s="12">
        <v>1470639</v>
      </c>
      <c r="I134" s="12">
        <v>720378</v>
      </c>
      <c r="J134" s="12">
        <v>714364</v>
      </c>
      <c r="K134" s="12">
        <v>1355791</v>
      </c>
      <c r="L134" s="12">
        <v>1272844</v>
      </c>
      <c r="M134" s="12">
        <v>1365052</v>
      </c>
      <c r="N134" s="12">
        <v>2011882</v>
      </c>
      <c r="O134" s="12">
        <v>2346706</v>
      </c>
      <c r="P134" s="12">
        <v>1584092</v>
      </c>
      <c r="Q134" s="12">
        <v>1659429</v>
      </c>
      <c r="R134" s="63">
        <v>584587</v>
      </c>
      <c r="S134" s="63">
        <v>540863</v>
      </c>
      <c r="T134" s="63">
        <v>700980</v>
      </c>
      <c r="U134" s="41">
        <v>828145</v>
      </c>
      <c r="V134" s="41">
        <v>2080257</v>
      </c>
      <c r="W134" s="63">
        <v>1522008</v>
      </c>
      <c r="X134" s="63">
        <v>1176028</v>
      </c>
      <c r="Y134" s="63">
        <v>1233783</v>
      </c>
      <c r="Z134" s="63">
        <v>1186504</v>
      </c>
      <c r="AA134" s="63">
        <v>1008745</v>
      </c>
      <c r="AB134" s="63">
        <v>1089114</v>
      </c>
      <c r="AC134" s="63">
        <v>1302128</v>
      </c>
      <c r="AD134" s="63">
        <v>1735623</v>
      </c>
      <c r="AE134" s="63">
        <v>809805</v>
      </c>
      <c r="AF134" s="63">
        <v>1683286</v>
      </c>
      <c r="AG134" s="63">
        <v>2601000</v>
      </c>
      <c r="AH134" s="63">
        <v>2587713</v>
      </c>
      <c r="AI134" s="13">
        <v>0.15515552901340302</v>
      </c>
      <c r="AJ134" s="13">
        <v>-5.1084198385236449E-3</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3278876</v>
      </c>
      <c r="H136" s="12">
        <v>4286110</v>
      </c>
      <c r="I136" s="12">
        <v>4549651</v>
      </c>
      <c r="J136" s="12">
        <v>3797289</v>
      </c>
      <c r="K136" s="12">
        <f>SUM(K137:K145)</f>
        <v>6186254</v>
      </c>
      <c r="L136" s="12">
        <f>SUM(L137:L145)</f>
        <v>4492681</v>
      </c>
      <c r="M136" s="12">
        <f>SUM(M137:M145)</f>
        <v>8414651</v>
      </c>
      <c r="N136" s="12">
        <f>SUM(N137:N145)</f>
        <v>6712677.3700000001</v>
      </c>
      <c r="O136" s="12">
        <v>7214021.6799999997</v>
      </c>
      <c r="P136" s="12">
        <v>6437228</v>
      </c>
      <c r="Q136" s="12">
        <v>6111514.9100000001</v>
      </c>
      <c r="R136" s="63">
        <v>6308146.1699999999</v>
      </c>
      <c r="S136" s="63">
        <v>8901350.0500000007</v>
      </c>
      <c r="T136" s="63">
        <v>5293675.0200000005</v>
      </c>
      <c r="U136" s="41">
        <v>6816379.5900000008</v>
      </c>
      <c r="V136" s="41">
        <v>11724994.969999999</v>
      </c>
      <c r="W136" s="63">
        <v>12155050.98</v>
      </c>
      <c r="X136" s="63">
        <v>8603175.129999999</v>
      </c>
      <c r="Y136" s="63">
        <v>12767974.52</v>
      </c>
      <c r="Z136" s="63">
        <v>7911704.25</v>
      </c>
      <c r="AA136" s="63">
        <v>6772575.5</v>
      </c>
      <c r="AB136" s="63">
        <v>8013129</v>
      </c>
      <c r="AC136" s="63">
        <v>5336554</v>
      </c>
      <c r="AD136" s="63">
        <v>5204377</v>
      </c>
      <c r="AE136" s="63">
        <v>5118808</v>
      </c>
      <c r="AF136" s="63">
        <v>5456331</v>
      </c>
      <c r="AG136" s="63">
        <v>5588114</v>
      </c>
      <c r="AH136" s="63">
        <v>9081866</v>
      </c>
      <c r="AI136" s="13">
        <v>2.1085618099354608E-2</v>
      </c>
      <c r="AJ136" s="13">
        <v>0.62521129669151343</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184409</v>
      </c>
      <c r="H138" s="12">
        <v>228422</v>
      </c>
      <c r="I138" s="12">
        <v>205032</v>
      </c>
      <c r="J138" s="12">
        <v>209123</v>
      </c>
      <c r="K138" s="12">
        <v>209945</v>
      </c>
      <c r="L138" s="12">
        <v>200153</v>
      </c>
      <c r="M138" s="12">
        <v>176940</v>
      </c>
      <c r="N138" s="12">
        <v>188410.47</v>
      </c>
      <c r="O138" s="12">
        <v>426424.24</v>
      </c>
      <c r="P138" s="12">
        <v>439727</v>
      </c>
      <c r="Q138" s="12">
        <v>559619.18000000005</v>
      </c>
      <c r="R138" s="63">
        <v>631772.22</v>
      </c>
      <c r="S138" s="63">
        <v>439727.05</v>
      </c>
      <c r="T138" s="63">
        <v>553696.17000000004</v>
      </c>
      <c r="U138" s="41">
        <v>718202.17</v>
      </c>
      <c r="V138" s="41">
        <v>1180966.6599999999</v>
      </c>
      <c r="W138" s="64">
        <v>704102.97</v>
      </c>
      <c r="X138" s="64">
        <v>609268.34</v>
      </c>
      <c r="Y138" s="63">
        <v>726262.52</v>
      </c>
      <c r="Z138" s="63">
        <v>796518.02</v>
      </c>
      <c r="AA138" s="63">
        <v>810326.49</v>
      </c>
      <c r="AB138" s="63">
        <v>832794</v>
      </c>
      <c r="AC138" s="63">
        <v>844460</v>
      </c>
      <c r="AD138" s="63">
        <v>846701</v>
      </c>
      <c r="AE138" s="63">
        <v>843316</v>
      </c>
      <c r="AF138" s="63">
        <v>726263</v>
      </c>
      <c r="AG138" s="63">
        <v>840892</v>
      </c>
      <c r="AH138" s="63">
        <v>857145</v>
      </c>
      <c r="AI138" s="13">
        <v>4.8150195439837784E-3</v>
      </c>
      <c r="AJ138" s="13">
        <v>1.9328284726219301E-2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2330726</v>
      </c>
      <c r="H141" s="12">
        <v>2429484</v>
      </c>
      <c r="I141" s="12">
        <v>2884816</v>
      </c>
      <c r="J141" s="12">
        <v>3127376</v>
      </c>
      <c r="K141" s="12">
        <v>3257372</v>
      </c>
      <c r="L141" s="12">
        <v>3966631</v>
      </c>
      <c r="M141" s="12">
        <v>2980401</v>
      </c>
      <c r="N141" s="12">
        <v>3261595.92</v>
      </c>
      <c r="O141" s="12">
        <v>3195562.35</v>
      </c>
      <c r="P141" s="12">
        <v>3226911</v>
      </c>
      <c r="Q141" s="12">
        <v>3358962.54</v>
      </c>
      <c r="R141" s="63">
        <v>3134441.23</v>
      </c>
      <c r="S141" s="63">
        <v>3237011.83</v>
      </c>
      <c r="T141" s="63">
        <v>3313515.6300000004</v>
      </c>
      <c r="U141" s="41">
        <v>4157422.97</v>
      </c>
      <c r="V141" s="41">
        <v>154861.45000000001</v>
      </c>
      <c r="W141" s="63">
        <v>150863.25</v>
      </c>
      <c r="X141" s="63">
        <v>3527555.14</v>
      </c>
      <c r="Y141" s="63">
        <v>2914177.98</v>
      </c>
      <c r="Z141" s="63">
        <v>2600178.84</v>
      </c>
      <c r="AA141" s="63">
        <v>3029599.55</v>
      </c>
      <c r="AB141" s="63">
        <v>3002288</v>
      </c>
      <c r="AC141" s="63">
        <v>3044407</v>
      </c>
      <c r="AD141" s="63">
        <v>3057909</v>
      </c>
      <c r="AE141" s="63">
        <v>3158702</v>
      </c>
      <c r="AF141" s="63">
        <v>3168017</v>
      </c>
      <c r="AG141" s="63">
        <v>3280477</v>
      </c>
      <c r="AH141" s="63">
        <v>3214714</v>
      </c>
      <c r="AI141" s="13">
        <v>1.1459113521051112E-2</v>
      </c>
      <c r="AJ141" s="13">
        <v>-2.0046779782330434E-2</v>
      </c>
    </row>
    <row r="142" spans="1:36" ht="10.5" customHeight="1" x14ac:dyDescent="0.2">
      <c r="A142" s="11"/>
      <c r="B142" s="14"/>
      <c r="C142" s="11" t="s">
        <v>55</v>
      </c>
      <c r="E142" s="11"/>
      <c r="F142" s="2"/>
      <c r="G142" s="12">
        <v>0</v>
      </c>
      <c r="H142" s="12">
        <v>0</v>
      </c>
      <c r="I142" s="12">
        <v>0</v>
      </c>
      <c r="J142" s="12">
        <v>0</v>
      </c>
      <c r="K142" s="12">
        <v>0</v>
      </c>
      <c r="L142" s="12">
        <v>56434</v>
      </c>
      <c r="M142" s="12">
        <v>115928</v>
      </c>
      <c r="N142" s="12">
        <v>161309.98000000001</v>
      </c>
      <c r="O142" s="12">
        <v>200993.09</v>
      </c>
      <c r="P142" s="12">
        <v>219573</v>
      </c>
      <c r="Q142" s="12">
        <v>267099.19</v>
      </c>
      <c r="R142" s="63">
        <v>600845.72</v>
      </c>
      <c r="S142" s="63">
        <v>219573.17</v>
      </c>
      <c r="T142" s="63">
        <v>228517.22</v>
      </c>
      <c r="U142" s="41">
        <v>452028.45</v>
      </c>
      <c r="V142" s="41">
        <v>447215.86</v>
      </c>
      <c r="W142" s="64">
        <v>518079.76</v>
      </c>
      <c r="X142" s="64">
        <v>382500.65</v>
      </c>
      <c r="Y142" s="63">
        <v>574572.02</v>
      </c>
      <c r="Z142" s="63">
        <v>471848.39</v>
      </c>
      <c r="AA142" s="63">
        <v>441310.46</v>
      </c>
      <c r="AB142" s="63">
        <v>469400</v>
      </c>
      <c r="AC142" s="63">
        <v>454266</v>
      </c>
      <c r="AD142" s="63">
        <v>477138</v>
      </c>
      <c r="AE142" s="63">
        <v>496731</v>
      </c>
      <c r="AF142" s="63">
        <v>574572</v>
      </c>
      <c r="AG142" s="63">
        <v>501573</v>
      </c>
      <c r="AH142" s="63">
        <v>466218</v>
      </c>
      <c r="AI142" s="13">
        <v>-1.1330155729509794E-3</v>
      </c>
      <c r="AJ142" s="13">
        <v>-7.0488243984425006E-2</v>
      </c>
    </row>
    <row r="143" spans="1:36" ht="10.5" customHeight="1" x14ac:dyDescent="0.2">
      <c r="A143" s="11"/>
      <c r="B143" s="11"/>
      <c r="C143" s="11" t="s">
        <v>56</v>
      </c>
      <c r="D143" s="11"/>
      <c r="E143" s="11"/>
      <c r="F143" s="2"/>
      <c r="G143" s="12">
        <v>763741</v>
      </c>
      <c r="H143" s="12">
        <v>1628204</v>
      </c>
      <c r="I143" s="12">
        <v>1459803</v>
      </c>
      <c r="J143" s="12">
        <v>460790</v>
      </c>
      <c r="K143" s="12">
        <v>2718937</v>
      </c>
      <c r="L143" s="12">
        <v>269463</v>
      </c>
      <c r="M143" s="12">
        <v>5141382</v>
      </c>
      <c r="N143" s="12">
        <v>3101361</v>
      </c>
      <c r="O143" s="12">
        <v>3391042</v>
      </c>
      <c r="P143" s="12">
        <v>2551017</v>
      </c>
      <c r="Q143" s="12">
        <v>1925834</v>
      </c>
      <c r="R143" s="63">
        <v>1941087</v>
      </c>
      <c r="S143" s="63">
        <v>5005038</v>
      </c>
      <c r="T143" s="63">
        <v>1197946</v>
      </c>
      <c r="U143" s="41">
        <v>1488726</v>
      </c>
      <c r="V143" s="41">
        <v>9941951</v>
      </c>
      <c r="W143" s="63">
        <v>10782005</v>
      </c>
      <c r="X143" s="63">
        <v>4083851</v>
      </c>
      <c r="Y143" s="63">
        <v>8552962</v>
      </c>
      <c r="Z143" s="63">
        <v>4043159</v>
      </c>
      <c r="AA143" s="63">
        <v>2491339</v>
      </c>
      <c r="AB143" s="63">
        <v>3708647</v>
      </c>
      <c r="AC143" s="63">
        <v>993421</v>
      </c>
      <c r="AD143" s="63">
        <v>822629</v>
      </c>
      <c r="AE143" s="63">
        <v>620059</v>
      </c>
      <c r="AF143" s="63">
        <v>987479</v>
      </c>
      <c r="AG143" s="63">
        <v>965172</v>
      </c>
      <c r="AH143" s="63">
        <v>4543789</v>
      </c>
      <c r="AI143" s="13">
        <v>3.4428417867063521E-2</v>
      </c>
      <c r="AJ143" s="13">
        <v>3.7077505356558209</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289305</v>
      </c>
      <c r="H147" s="12">
        <v>1933049</v>
      </c>
      <c r="I147" s="12">
        <v>647755</v>
      </c>
      <c r="J147" s="12">
        <v>306795</v>
      </c>
      <c r="K147" s="12">
        <v>273561</v>
      </c>
      <c r="L147" s="12">
        <v>336209</v>
      </c>
      <c r="M147" s="12">
        <v>459495</v>
      </c>
      <c r="N147" s="12">
        <v>228773</v>
      </c>
      <c r="O147" s="12">
        <v>479567</v>
      </c>
      <c r="P147" s="12">
        <v>1139438</v>
      </c>
      <c r="Q147" s="12">
        <v>481925</v>
      </c>
      <c r="R147" s="63">
        <v>217436</v>
      </c>
      <c r="S147" s="63">
        <v>596582</v>
      </c>
      <c r="T147" s="63">
        <v>480942</v>
      </c>
      <c r="U147" s="41">
        <v>940923</v>
      </c>
      <c r="V147" s="41">
        <v>935379</v>
      </c>
      <c r="W147" s="63">
        <v>340319</v>
      </c>
      <c r="X147" s="63">
        <v>1981883</v>
      </c>
      <c r="Y147" s="63">
        <v>1179627</v>
      </c>
      <c r="Z147" s="63">
        <v>1704286</v>
      </c>
      <c r="AA147" s="63">
        <v>1311314</v>
      </c>
      <c r="AB147" s="63">
        <v>2610522</v>
      </c>
      <c r="AC147" s="63">
        <v>4615817</v>
      </c>
      <c r="AD147" s="63">
        <v>2378520</v>
      </c>
      <c r="AE147" s="63">
        <v>2063064</v>
      </c>
      <c r="AF147" s="63">
        <v>2178550</v>
      </c>
      <c r="AG147" s="63">
        <v>1606109</v>
      </c>
      <c r="AH147" s="63">
        <v>1749169</v>
      </c>
      <c r="AI147" s="13">
        <v>-6.455684295087305E-2</v>
      </c>
      <c r="AJ147" s="13">
        <v>8.9072410403029934E-2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357866</v>
      </c>
      <c r="H149" s="12">
        <v>339052</v>
      </c>
      <c r="I149" s="12">
        <v>244478</v>
      </c>
      <c r="J149" s="12">
        <v>255630</v>
      </c>
      <c r="K149" s="12">
        <v>285235</v>
      </c>
      <c r="L149" s="12">
        <v>269168</v>
      </c>
      <c r="M149" s="12">
        <v>0</v>
      </c>
      <c r="N149" s="12">
        <v>855338</v>
      </c>
      <c r="O149" s="12">
        <v>923307</v>
      </c>
      <c r="P149" s="12">
        <v>695135</v>
      </c>
      <c r="Q149" s="12">
        <v>370429</v>
      </c>
      <c r="R149" s="63">
        <v>477384</v>
      </c>
      <c r="S149" s="63">
        <v>390340</v>
      </c>
      <c r="T149" s="63">
        <v>605055</v>
      </c>
      <c r="U149" s="41">
        <v>714106</v>
      </c>
      <c r="V149" s="41">
        <v>1891739</v>
      </c>
      <c r="W149" s="63">
        <v>1497214</v>
      </c>
      <c r="X149" s="63">
        <v>976114</v>
      </c>
      <c r="Y149" s="63">
        <v>111400</v>
      </c>
      <c r="Z149" s="63">
        <v>566620</v>
      </c>
      <c r="AA149" s="63">
        <v>403393</v>
      </c>
      <c r="AB149" s="63">
        <v>311426</v>
      </c>
      <c r="AC149" s="63">
        <v>301948</v>
      </c>
      <c r="AD149" s="63">
        <v>322747</v>
      </c>
      <c r="AE149" s="63">
        <v>311679</v>
      </c>
      <c r="AF149" s="63">
        <v>306636</v>
      </c>
      <c r="AG149" s="63">
        <v>429931</v>
      </c>
      <c r="AH149" s="63">
        <v>623322</v>
      </c>
      <c r="AI149" s="13">
        <v>0.12260317101798957</v>
      </c>
      <c r="AJ149" s="13">
        <v>0.44981869183659706</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17445353</v>
      </c>
      <c r="H152" s="5">
        <v>23126140</v>
      </c>
      <c r="I152" s="5">
        <v>23393503</v>
      </c>
      <c r="J152" s="5">
        <v>17059300</v>
      </c>
      <c r="K152" s="5">
        <v>16439565</v>
      </c>
      <c r="L152" s="5">
        <v>18547264</v>
      </c>
      <c r="M152" s="5">
        <v>24805483</v>
      </c>
      <c r="N152" s="5">
        <v>25480753</v>
      </c>
      <c r="O152" s="5">
        <v>30234581</v>
      </c>
      <c r="P152" s="5">
        <v>24333771</v>
      </c>
      <c r="Q152" s="5">
        <v>26895850</v>
      </c>
      <c r="R152" s="62">
        <v>24350061.458398834</v>
      </c>
      <c r="S152" s="62">
        <v>27708258</v>
      </c>
      <c r="T152" s="62">
        <v>23373940</v>
      </c>
      <c r="U152" s="39">
        <v>24285138</v>
      </c>
      <c r="V152" s="39">
        <v>41581321</v>
      </c>
      <c r="W152" s="62">
        <v>51237492</v>
      </c>
      <c r="X152" s="62">
        <v>76405861</v>
      </c>
      <c r="Y152" s="62">
        <v>44242148</v>
      </c>
      <c r="Z152" s="62">
        <v>42166710</v>
      </c>
      <c r="AA152" s="62">
        <v>39275661</v>
      </c>
      <c r="AB152" s="62">
        <v>49955614</v>
      </c>
      <c r="AC152" s="62">
        <v>39219100</v>
      </c>
      <c r="AD152" s="62">
        <v>41060417</v>
      </c>
      <c r="AE152" s="62">
        <v>44298490</v>
      </c>
      <c r="AF152" s="62">
        <v>39762829</v>
      </c>
      <c r="AG152" s="62">
        <v>49547974</v>
      </c>
      <c r="AH152" s="62">
        <v>57188511</v>
      </c>
      <c r="AI152" s="10">
        <v>2.2792217167207474E-2</v>
      </c>
      <c r="AJ152" s="10">
        <v>0.15420483186658651</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3990891</v>
      </c>
      <c r="H154" s="12">
        <v>5029223</v>
      </c>
      <c r="I154" s="12">
        <v>10521896</v>
      </c>
      <c r="J154" s="12">
        <v>6831300</v>
      </c>
      <c r="K154" s="12">
        <v>6562702</v>
      </c>
      <c r="L154" s="12">
        <v>7246327</v>
      </c>
      <c r="M154" s="12">
        <v>8283746</v>
      </c>
      <c r="N154" s="12">
        <v>8679239</v>
      </c>
      <c r="O154" s="12">
        <v>9523311</v>
      </c>
      <c r="P154" s="12">
        <v>9832015</v>
      </c>
      <c r="Q154" s="12">
        <v>10180674</v>
      </c>
      <c r="R154" s="63">
        <v>10812393.706494849</v>
      </c>
      <c r="S154" s="63">
        <v>15851319</v>
      </c>
      <c r="T154" s="63">
        <v>12099262</v>
      </c>
      <c r="U154" s="41">
        <v>12547379</v>
      </c>
      <c r="V154" s="41">
        <v>14938839</v>
      </c>
      <c r="W154" s="63">
        <v>13207938</v>
      </c>
      <c r="X154" s="63">
        <v>7407758</v>
      </c>
      <c r="Y154" s="63">
        <v>8724950</v>
      </c>
      <c r="Z154" s="63">
        <v>7945513</v>
      </c>
      <c r="AA154" s="63">
        <v>7698227</v>
      </c>
      <c r="AB154" s="63">
        <v>10231889</v>
      </c>
      <c r="AC154" s="63">
        <v>10137411</v>
      </c>
      <c r="AD154" s="63">
        <v>10176473</v>
      </c>
      <c r="AE154" s="63">
        <v>11542447</v>
      </c>
      <c r="AF154" s="63">
        <v>10358494</v>
      </c>
      <c r="AG154" s="63">
        <v>9748099</v>
      </c>
      <c r="AH154" s="63">
        <v>10580480</v>
      </c>
      <c r="AI154" s="13">
        <v>5.5992136812696991E-3</v>
      </c>
      <c r="AJ154" s="13">
        <v>8.5389058933439232E-2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2947557</v>
      </c>
      <c r="H156" s="12">
        <v>3506726</v>
      </c>
      <c r="I156" s="12">
        <v>3409840</v>
      </c>
      <c r="J156" s="12">
        <v>3518656</v>
      </c>
      <c r="K156" s="12">
        <v>3957529</v>
      </c>
      <c r="L156" s="12">
        <v>4404971</v>
      </c>
      <c r="M156" s="12">
        <v>5404955</v>
      </c>
      <c r="N156" s="12">
        <v>5484706</v>
      </c>
      <c r="O156" s="12">
        <v>6628315</v>
      </c>
      <c r="P156" s="12">
        <v>6732964</v>
      </c>
      <c r="Q156" s="12">
        <v>6305649</v>
      </c>
      <c r="R156" s="63">
        <v>5905798.7725303322</v>
      </c>
      <c r="S156" s="63">
        <v>5940167</v>
      </c>
      <c r="T156" s="63">
        <v>6410837</v>
      </c>
      <c r="U156" s="41">
        <v>6755376</v>
      </c>
      <c r="V156" s="41">
        <v>9507870</v>
      </c>
      <c r="W156" s="63">
        <v>11306802</v>
      </c>
      <c r="X156" s="63">
        <v>12353573</v>
      </c>
      <c r="Y156" s="63">
        <v>12480319</v>
      </c>
      <c r="Z156" s="63">
        <v>11913241</v>
      </c>
      <c r="AA156" s="63">
        <v>10072646</v>
      </c>
      <c r="AB156" s="63">
        <v>11025277</v>
      </c>
      <c r="AC156" s="63">
        <v>11363746</v>
      </c>
      <c r="AD156" s="63">
        <v>12365213</v>
      </c>
      <c r="AE156" s="63">
        <v>12406803</v>
      </c>
      <c r="AF156" s="63">
        <v>12510820</v>
      </c>
      <c r="AG156" s="63">
        <v>18219817</v>
      </c>
      <c r="AH156" s="63">
        <v>14871376</v>
      </c>
      <c r="AI156" s="13">
        <v>5.1139300782112596E-2</v>
      </c>
      <c r="AJ156" s="13">
        <v>-0.18378016639793912</v>
      </c>
    </row>
    <row r="157" spans="1:36" ht="10.5" customHeight="1" x14ac:dyDescent="0.2">
      <c r="A157" s="11"/>
      <c r="B157" s="19" t="s">
        <v>67</v>
      </c>
      <c r="C157" s="14"/>
      <c r="D157" s="19"/>
      <c r="E157" s="19"/>
      <c r="F157" s="2"/>
      <c r="G157" s="12">
        <v>781523</v>
      </c>
      <c r="H157" s="12">
        <v>652810</v>
      </c>
      <c r="I157" s="12">
        <v>1602088</v>
      </c>
      <c r="J157" s="12">
        <v>742749</v>
      </c>
      <c r="K157" s="12">
        <v>741174</v>
      </c>
      <c r="L157" s="12">
        <v>1774518</v>
      </c>
      <c r="M157" s="12">
        <v>2488555</v>
      </c>
      <c r="N157" s="12">
        <v>2348892</v>
      </c>
      <c r="O157" s="12">
        <v>3899893</v>
      </c>
      <c r="P157" s="12">
        <v>598905</v>
      </c>
      <c r="Q157" s="12">
        <v>1283326</v>
      </c>
      <c r="R157" s="63">
        <v>644303.25281964126</v>
      </c>
      <c r="S157" s="63">
        <v>603002</v>
      </c>
      <c r="T157" s="63">
        <v>563691</v>
      </c>
      <c r="U157" s="41">
        <v>690937</v>
      </c>
      <c r="V157" s="41">
        <v>290527</v>
      </c>
      <c r="W157" s="63">
        <v>405251</v>
      </c>
      <c r="X157" s="63">
        <v>1417003</v>
      </c>
      <c r="Y157" s="63">
        <v>1665392</v>
      </c>
      <c r="Z157" s="63">
        <v>3362950</v>
      </c>
      <c r="AA157" s="63">
        <v>1723053</v>
      </c>
      <c r="AB157" s="63">
        <v>1943921</v>
      </c>
      <c r="AC157" s="63">
        <v>5349713</v>
      </c>
      <c r="AD157" s="63">
        <v>6109235</v>
      </c>
      <c r="AE157" s="63">
        <v>5116820</v>
      </c>
      <c r="AF157" s="63">
        <v>3818816</v>
      </c>
      <c r="AG157" s="63">
        <v>2147610</v>
      </c>
      <c r="AH157" s="63">
        <v>2246190</v>
      </c>
      <c r="AI157" s="13">
        <v>2.438052431995219E-2</v>
      </c>
      <c r="AJ157" s="13">
        <v>4.5902188944920166E-2</v>
      </c>
    </row>
    <row r="158" spans="1:36" ht="10.5" customHeight="1" x14ac:dyDescent="0.2">
      <c r="A158" s="11"/>
      <c r="B158" s="19" t="s">
        <v>69</v>
      </c>
      <c r="C158" s="14"/>
      <c r="D158" s="19"/>
      <c r="E158" s="19"/>
      <c r="F158" s="2"/>
      <c r="G158" s="12">
        <v>1158418</v>
      </c>
      <c r="H158" s="12">
        <v>1326928</v>
      </c>
      <c r="I158" s="12">
        <v>1229741</v>
      </c>
      <c r="J158" s="12">
        <v>1530013</v>
      </c>
      <c r="K158" s="12">
        <v>1445996</v>
      </c>
      <c r="L158" s="12">
        <v>1473436</v>
      </c>
      <c r="M158" s="12">
        <v>1638097</v>
      </c>
      <c r="N158" s="12">
        <v>1786831</v>
      </c>
      <c r="O158" s="12">
        <v>1865633</v>
      </c>
      <c r="P158" s="12">
        <v>1879398</v>
      </c>
      <c r="Q158" s="12">
        <v>2153892</v>
      </c>
      <c r="R158" s="63">
        <v>1865972.5345704283</v>
      </c>
      <c r="S158" s="63">
        <v>1740020</v>
      </c>
      <c r="T158" s="63">
        <v>1769353</v>
      </c>
      <c r="U158" s="41">
        <v>1869614</v>
      </c>
      <c r="V158" s="41">
        <v>2361689</v>
      </c>
      <c r="W158" s="63">
        <v>2907273</v>
      </c>
      <c r="X158" s="63">
        <v>4236116</v>
      </c>
      <c r="Y158" s="63">
        <v>4718574</v>
      </c>
      <c r="Z158" s="63">
        <v>4440449</v>
      </c>
      <c r="AA158" s="63">
        <v>4502183</v>
      </c>
      <c r="AB158" s="63">
        <v>4884850</v>
      </c>
      <c r="AC158" s="63">
        <v>4904434</v>
      </c>
      <c r="AD158" s="63">
        <v>4956137</v>
      </c>
      <c r="AE158" s="63">
        <v>4959367</v>
      </c>
      <c r="AF158" s="63">
        <v>4614718</v>
      </c>
      <c r="AG158" s="63">
        <v>5003195</v>
      </c>
      <c r="AH158" s="63">
        <v>5574572</v>
      </c>
      <c r="AI158" s="13">
        <v>2.2256897270655163E-2</v>
      </c>
      <c r="AJ158" s="13">
        <v>0.11420242465064824</v>
      </c>
    </row>
    <row r="159" spans="1:36" ht="10.5" customHeight="1" x14ac:dyDescent="0.2">
      <c r="A159" s="11"/>
      <c r="B159" s="19" t="s">
        <v>70</v>
      </c>
      <c r="C159" s="14"/>
      <c r="D159" s="19"/>
      <c r="E159" s="19"/>
      <c r="F159" s="2"/>
      <c r="G159" s="12">
        <v>1203517</v>
      </c>
      <c r="H159" s="12">
        <v>1302625</v>
      </c>
      <c r="I159" s="12">
        <v>2608336</v>
      </c>
      <c r="J159" s="12">
        <v>2775541</v>
      </c>
      <c r="K159" s="12">
        <v>2586775</v>
      </c>
      <c r="L159" s="12">
        <v>2848600</v>
      </c>
      <c r="M159" s="12">
        <v>3161753</v>
      </c>
      <c r="N159" s="12">
        <v>3815676</v>
      </c>
      <c r="O159" s="12">
        <v>3986598</v>
      </c>
      <c r="P159" s="12">
        <v>3691699</v>
      </c>
      <c r="Q159" s="12">
        <v>3897597</v>
      </c>
      <c r="R159" s="63">
        <v>2157571.2215483356</v>
      </c>
      <c r="S159" s="63">
        <v>1323801</v>
      </c>
      <c r="T159" s="63">
        <v>500281</v>
      </c>
      <c r="U159" s="41">
        <v>925485</v>
      </c>
      <c r="V159" s="41">
        <v>5435656</v>
      </c>
      <c r="W159" s="63">
        <v>6989887</v>
      </c>
      <c r="X159" s="63">
        <v>7473790</v>
      </c>
      <c r="Y159" s="63">
        <v>7973858</v>
      </c>
      <c r="Z159" s="63">
        <v>7000120</v>
      </c>
      <c r="AA159" s="63">
        <v>6315533</v>
      </c>
      <c r="AB159" s="63">
        <v>9985485</v>
      </c>
      <c r="AC159" s="63">
        <v>6209710</v>
      </c>
      <c r="AD159" s="63">
        <v>6412146</v>
      </c>
      <c r="AE159" s="63">
        <v>9251699</v>
      </c>
      <c r="AF159" s="63">
        <v>7357748</v>
      </c>
      <c r="AG159" s="63">
        <v>8950947</v>
      </c>
      <c r="AH159" s="63">
        <v>16527298</v>
      </c>
      <c r="AI159" s="13">
        <v>8.7607304507862027E-2</v>
      </c>
      <c r="AJ159" s="13">
        <v>0.84643010398787977</v>
      </c>
    </row>
    <row r="160" spans="1:36" ht="10.5" customHeight="1" x14ac:dyDescent="0.2">
      <c r="A160" s="11"/>
      <c r="B160" s="19" t="s">
        <v>71</v>
      </c>
      <c r="C160" s="14"/>
      <c r="D160" s="19"/>
      <c r="E160" s="19"/>
      <c r="F160" s="2"/>
      <c r="G160" s="12">
        <v>1040258</v>
      </c>
      <c r="H160" s="12">
        <v>1073367</v>
      </c>
      <c r="I160" s="12">
        <v>984695</v>
      </c>
      <c r="J160" s="12">
        <v>882401</v>
      </c>
      <c r="K160" s="12">
        <v>805360</v>
      </c>
      <c r="L160" s="12">
        <v>791887</v>
      </c>
      <c r="M160" s="12">
        <v>893227</v>
      </c>
      <c r="N160" s="12">
        <v>1087145</v>
      </c>
      <c r="O160" s="12">
        <v>1121621</v>
      </c>
      <c r="P160" s="12">
        <v>845676</v>
      </c>
      <c r="Q160" s="12">
        <v>817782</v>
      </c>
      <c r="R160" s="63">
        <v>881368.98521762434</v>
      </c>
      <c r="S160" s="63">
        <v>847599</v>
      </c>
      <c r="T160" s="63">
        <v>811640</v>
      </c>
      <c r="U160" s="41">
        <v>834808</v>
      </c>
      <c r="V160" s="41">
        <v>1115837</v>
      </c>
      <c r="W160" s="63">
        <v>1158224</v>
      </c>
      <c r="X160" s="63">
        <v>1029200</v>
      </c>
      <c r="Y160" s="63">
        <v>925315</v>
      </c>
      <c r="Z160" s="63">
        <v>922564</v>
      </c>
      <c r="AA160" s="63">
        <v>904026</v>
      </c>
      <c r="AB160" s="63">
        <v>966349</v>
      </c>
      <c r="AC160" s="63">
        <v>1225032</v>
      </c>
      <c r="AD160" s="63">
        <v>1012159</v>
      </c>
      <c r="AE160" s="63">
        <v>1021147</v>
      </c>
      <c r="AF160" s="63">
        <v>987321</v>
      </c>
      <c r="AG160" s="63">
        <v>1212710</v>
      </c>
      <c r="AH160" s="63">
        <v>1221240</v>
      </c>
      <c r="AI160" s="13">
        <v>3.9787286889848561E-2</v>
      </c>
      <c r="AJ160" s="13">
        <v>7.0338333154670116E-3</v>
      </c>
    </row>
    <row r="161" spans="1:36" ht="10.5" customHeight="1" x14ac:dyDescent="0.2">
      <c r="A161" s="11"/>
      <c r="B161" s="19" t="s">
        <v>72</v>
      </c>
      <c r="C161" s="14"/>
      <c r="D161" s="19"/>
      <c r="E161" s="19"/>
      <c r="F161" s="2"/>
      <c r="G161" s="12">
        <v>276838</v>
      </c>
      <c r="H161" s="12">
        <v>519428</v>
      </c>
      <c r="I161" s="12">
        <v>612780</v>
      </c>
      <c r="J161" s="12">
        <v>0</v>
      </c>
      <c r="K161" s="12">
        <v>0</v>
      </c>
      <c r="L161" s="12">
        <v>0</v>
      </c>
      <c r="M161" s="12">
        <v>988622</v>
      </c>
      <c r="N161" s="12">
        <v>916249</v>
      </c>
      <c r="O161" s="12">
        <v>1093637</v>
      </c>
      <c r="P161" s="12">
        <v>0</v>
      </c>
      <c r="Q161" s="12">
        <v>375042</v>
      </c>
      <c r="R161" s="63">
        <v>0</v>
      </c>
      <c r="S161" s="63">
        <v>0</v>
      </c>
      <c r="T161" s="63">
        <v>0</v>
      </c>
      <c r="U161" s="41">
        <v>0</v>
      </c>
      <c r="V161" s="41">
        <v>2148759</v>
      </c>
      <c r="W161" s="63">
        <v>11083754</v>
      </c>
      <c r="X161" s="63">
        <v>32293977</v>
      </c>
      <c r="Y161" s="63">
        <v>1989455</v>
      </c>
      <c r="Z161" s="63">
        <v>1939028</v>
      </c>
      <c r="AA161" s="63">
        <v>2110273</v>
      </c>
      <c r="AB161" s="63">
        <v>9584322</v>
      </c>
      <c r="AC161" s="63">
        <v>29054</v>
      </c>
      <c r="AD161" s="63">
        <v>29054</v>
      </c>
      <c r="AE161" s="63">
        <v>207</v>
      </c>
      <c r="AF161" s="63">
        <v>114912</v>
      </c>
      <c r="AG161" s="63">
        <v>4265596</v>
      </c>
      <c r="AH161" s="63">
        <v>4590636</v>
      </c>
      <c r="AI161" s="13">
        <v>-0.11545775963679972</v>
      </c>
      <c r="AJ161" s="13">
        <v>7.620037153073099E-2</v>
      </c>
    </row>
    <row r="162" spans="1:36" ht="10.5" customHeight="1" x14ac:dyDescent="0.2">
      <c r="A162" s="11"/>
      <c r="B162" s="19" t="s">
        <v>73</v>
      </c>
      <c r="C162" s="14"/>
      <c r="D162" s="19"/>
      <c r="E162" s="19"/>
      <c r="F162" s="2"/>
      <c r="G162" s="12">
        <v>4087221</v>
      </c>
      <c r="H162" s="12">
        <v>7628155</v>
      </c>
      <c r="I162" s="12">
        <v>104507</v>
      </c>
      <c r="J162" s="12">
        <v>9000</v>
      </c>
      <c r="K162" s="12">
        <v>15300</v>
      </c>
      <c r="L162" s="12">
        <v>0</v>
      </c>
      <c r="M162" s="12">
        <v>0</v>
      </c>
      <c r="N162" s="12">
        <v>0</v>
      </c>
      <c r="O162" s="12">
        <v>0</v>
      </c>
      <c r="P162" s="12">
        <v>0</v>
      </c>
      <c r="Q162" s="12">
        <v>1694394</v>
      </c>
      <c r="R162" s="63">
        <v>496829.9852176244</v>
      </c>
      <c r="S162" s="63">
        <v>0</v>
      </c>
      <c r="T162" s="63">
        <v>0</v>
      </c>
      <c r="U162" s="41">
        <v>0</v>
      </c>
      <c r="V162" s="41">
        <v>3277867</v>
      </c>
      <c r="W162" s="63">
        <v>2826828</v>
      </c>
      <c r="X162" s="63">
        <v>7831114</v>
      </c>
      <c r="Y162" s="63">
        <v>4612670</v>
      </c>
      <c r="Z162" s="63">
        <v>3769391</v>
      </c>
      <c r="AA162" s="63">
        <v>4975201</v>
      </c>
      <c r="AB162" s="63">
        <v>1333521</v>
      </c>
      <c r="AC162" s="63">
        <v>0</v>
      </c>
      <c r="AD162" s="63">
        <v>0</v>
      </c>
      <c r="AE162" s="63">
        <v>0</v>
      </c>
      <c r="AF162" s="63">
        <v>0</v>
      </c>
      <c r="AG162" s="63">
        <v>0</v>
      </c>
      <c r="AH162" s="63">
        <v>1576719</v>
      </c>
      <c r="AI162" s="13">
        <v>2.8313980451956988E-2</v>
      </c>
      <c r="AJ162" s="13" t="s">
        <v>246</v>
      </c>
    </row>
    <row r="163" spans="1:36" ht="10.5" customHeight="1" x14ac:dyDescent="0.2">
      <c r="A163" s="11"/>
      <c r="B163" s="19" t="s">
        <v>39</v>
      </c>
      <c r="C163" s="14"/>
      <c r="D163" s="19"/>
      <c r="E163" s="19"/>
      <c r="F163" s="2"/>
      <c r="G163" s="12">
        <v>1959130</v>
      </c>
      <c r="H163" s="12">
        <v>2086878</v>
      </c>
      <c r="I163" s="12">
        <v>2319620</v>
      </c>
      <c r="J163" s="12">
        <v>769640</v>
      </c>
      <c r="K163" s="12">
        <v>324729</v>
      </c>
      <c r="L163" s="12">
        <v>7525</v>
      </c>
      <c r="M163" s="12">
        <v>1946528</v>
      </c>
      <c r="N163" s="12">
        <v>1362015</v>
      </c>
      <c r="O163" s="12">
        <v>2115573</v>
      </c>
      <c r="P163" s="12">
        <v>753114</v>
      </c>
      <c r="Q163" s="12">
        <v>187494</v>
      </c>
      <c r="R163" s="63">
        <v>1585823</v>
      </c>
      <c r="S163" s="63">
        <v>1402350</v>
      </c>
      <c r="T163" s="63">
        <v>1218876</v>
      </c>
      <c r="U163" s="41">
        <v>661539</v>
      </c>
      <c r="V163" s="41">
        <v>2504277</v>
      </c>
      <c r="W163" s="63">
        <v>1351535</v>
      </c>
      <c r="X163" s="63">
        <v>2363330</v>
      </c>
      <c r="Y163" s="63">
        <v>1151615</v>
      </c>
      <c r="Z163" s="63">
        <v>873454</v>
      </c>
      <c r="AA163" s="63">
        <v>974519</v>
      </c>
      <c r="AB163" s="63">
        <v>0</v>
      </c>
      <c r="AC163" s="63">
        <v>0</v>
      </c>
      <c r="AD163" s="63">
        <v>0</v>
      </c>
      <c r="AE163" s="63">
        <v>0</v>
      </c>
      <c r="AF163" s="63">
        <v>0</v>
      </c>
      <c r="AG163" s="63">
        <v>0</v>
      </c>
      <c r="AH163" s="63">
        <v>0</v>
      </c>
      <c r="AI163" s="13" t="s">
        <v>246</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254</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10808623</v>
      </c>
      <c r="H176" s="5">
        <v>10444920</v>
      </c>
      <c r="I176" s="5">
        <v>10406455</v>
      </c>
      <c r="J176" s="5">
        <v>8146071</v>
      </c>
      <c r="K176" s="5">
        <f>SUM(K178,K193,K204,K206)</f>
        <v>9417455</v>
      </c>
      <c r="L176" s="5">
        <f>SUM(L178,L193,L204,L206)</f>
        <v>9914611</v>
      </c>
      <c r="M176" s="5">
        <f>SUM(M178,M193,M204,M206)</f>
        <v>9923017</v>
      </c>
      <c r="N176" s="5">
        <f>SUM(N178,N193,N204,N206)</f>
        <v>10093149</v>
      </c>
      <c r="O176" s="5">
        <v>11921716.016021488</v>
      </c>
      <c r="P176" s="5">
        <v>13362563</v>
      </c>
      <c r="Q176" s="5">
        <v>13413878</v>
      </c>
      <c r="R176" s="39">
        <v>12926679</v>
      </c>
      <c r="S176" s="39">
        <v>13903050</v>
      </c>
      <c r="T176" s="39">
        <v>14309658</v>
      </c>
      <c r="U176" s="39">
        <v>15724753</v>
      </c>
      <c r="V176" s="39">
        <v>20418365.829999998</v>
      </c>
      <c r="W176" s="39">
        <v>21843587.510000002</v>
      </c>
      <c r="X176" s="39">
        <v>20189837.43</v>
      </c>
      <c r="Y176" s="39">
        <v>17787516</v>
      </c>
      <c r="Z176" s="39">
        <v>18595483</v>
      </c>
      <c r="AA176" s="39">
        <v>19551087</v>
      </c>
      <c r="AB176" s="39">
        <v>18842966</v>
      </c>
      <c r="AC176" s="39">
        <v>22993333</v>
      </c>
      <c r="AD176" s="39">
        <v>19871126</v>
      </c>
      <c r="AE176" s="39">
        <v>19981654</v>
      </c>
      <c r="AF176" s="39">
        <v>19220519</v>
      </c>
      <c r="AG176" s="39">
        <v>21034672</v>
      </c>
      <c r="AH176" s="39">
        <v>20115958</v>
      </c>
      <c r="AI176" s="10">
        <v>1.0955197252571658E-2</v>
      </c>
      <c r="AJ176" s="10">
        <v>-4.3676174270746888E-2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6263745</v>
      </c>
      <c r="H178" s="12">
        <v>6583516</v>
      </c>
      <c r="I178" s="12">
        <v>7033635</v>
      </c>
      <c r="J178" s="12">
        <v>6349450</v>
      </c>
      <c r="K178" s="12">
        <f>SUM(K179,K183:K187)</f>
        <v>7210052</v>
      </c>
      <c r="L178" s="12">
        <f>SUM(L179,L183:L187)</f>
        <v>7479108</v>
      </c>
      <c r="M178" s="12">
        <f>SUM(M179,M183:M187)</f>
        <v>7282759</v>
      </c>
      <c r="N178" s="12">
        <f>SUM(N179,N183:N187)</f>
        <v>8140733</v>
      </c>
      <c r="O178" s="12">
        <v>8613661.1688057687</v>
      </c>
      <c r="P178" s="12">
        <v>9015346</v>
      </c>
      <c r="Q178" s="12">
        <v>9717898</v>
      </c>
      <c r="R178" s="41">
        <v>9428031</v>
      </c>
      <c r="S178" s="41">
        <v>10169719</v>
      </c>
      <c r="T178" s="41">
        <v>10780843</v>
      </c>
      <c r="U178" s="41">
        <v>11561957</v>
      </c>
      <c r="V178" s="41">
        <v>14742622.76</v>
      </c>
      <c r="W178" s="41">
        <v>13491182.870000001</v>
      </c>
      <c r="X178" s="41">
        <v>12925044.539999999</v>
      </c>
      <c r="Y178" s="41">
        <v>12756775</v>
      </c>
      <c r="Z178" s="41">
        <v>12970383</v>
      </c>
      <c r="AA178" s="41">
        <v>13847952</v>
      </c>
      <c r="AB178" s="41">
        <v>13949045</v>
      </c>
      <c r="AC178" s="41">
        <v>18181079</v>
      </c>
      <c r="AD178" s="41">
        <v>15711678</v>
      </c>
      <c r="AE178" s="41">
        <v>15150066</v>
      </c>
      <c r="AF178" s="41">
        <v>14874455</v>
      </c>
      <c r="AG178" s="41">
        <v>15873896</v>
      </c>
      <c r="AH178" s="41">
        <v>16088366</v>
      </c>
      <c r="AI178" s="13">
        <v>2.4065912775667053E-2</v>
      </c>
      <c r="AJ178" s="13">
        <v>1.3510860849787601E-2</v>
      </c>
    </row>
    <row r="179" spans="1:36" ht="10.5" customHeight="1" x14ac:dyDescent="0.2">
      <c r="A179" s="11"/>
      <c r="B179" s="11"/>
      <c r="C179" s="11" t="s">
        <v>36</v>
      </c>
      <c r="D179" s="11"/>
      <c r="E179" s="11"/>
      <c r="F179" s="2"/>
      <c r="G179" s="12">
        <v>3673860</v>
      </c>
      <c r="H179" s="12">
        <v>3850469</v>
      </c>
      <c r="I179" s="12">
        <v>3620434</v>
      </c>
      <c r="J179" s="12">
        <v>3411224</v>
      </c>
      <c r="K179" s="12">
        <f>SUM(K180:K182)</f>
        <v>3802793</v>
      </c>
      <c r="L179" s="12">
        <f>SUM(L180:L182)</f>
        <v>3896243</v>
      </c>
      <c r="M179" s="12">
        <f>SUM(M180:M182)</f>
        <v>3447090</v>
      </c>
      <c r="N179" s="12">
        <f>SUM(N180:N182)</f>
        <v>4094430</v>
      </c>
      <c r="O179" s="12">
        <v>4530289.1635632869</v>
      </c>
      <c r="P179" s="12">
        <v>4632202</v>
      </c>
      <c r="Q179" s="12">
        <v>4899965</v>
      </c>
      <c r="R179" s="41">
        <v>4797520</v>
      </c>
      <c r="S179" s="41">
        <v>5057183</v>
      </c>
      <c r="T179" s="41">
        <v>5360137</v>
      </c>
      <c r="U179" s="41">
        <v>5104654</v>
      </c>
      <c r="V179" s="41">
        <v>5443438.7599999998</v>
      </c>
      <c r="W179" s="41">
        <v>5670841.0200000005</v>
      </c>
      <c r="X179" s="41">
        <v>5617713.1600000001</v>
      </c>
      <c r="Y179" s="41">
        <v>5824910</v>
      </c>
      <c r="Z179" s="41">
        <v>5579280</v>
      </c>
      <c r="AA179" s="41">
        <v>6157327</v>
      </c>
      <c r="AB179" s="41">
        <v>6411376</v>
      </c>
      <c r="AC179" s="41">
        <v>6711876</v>
      </c>
      <c r="AD179" s="41">
        <v>6804713</v>
      </c>
      <c r="AE179" s="41">
        <v>6945076</v>
      </c>
      <c r="AF179" s="41">
        <v>6498128</v>
      </c>
      <c r="AG179" s="41">
        <v>6934566</v>
      </c>
      <c r="AH179" s="41">
        <v>7071155</v>
      </c>
      <c r="AI179" s="13">
        <v>1.6458967417373849E-2</v>
      </c>
      <c r="AJ179" s="13">
        <v>1.9696834668528642E-2</v>
      </c>
    </row>
    <row r="180" spans="1:36" ht="10.5" customHeight="1" x14ac:dyDescent="0.2">
      <c r="A180" s="11"/>
      <c r="B180" s="11"/>
      <c r="C180" s="11"/>
      <c r="D180" s="11" t="s">
        <v>37</v>
      </c>
      <c r="E180" s="11"/>
      <c r="F180" s="2"/>
      <c r="G180" s="12">
        <v>3523492</v>
      </c>
      <c r="H180" s="12">
        <v>3560316</v>
      </c>
      <c r="I180" s="12">
        <v>3454277</v>
      </c>
      <c r="J180" s="12">
        <v>3245685</v>
      </c>
      <c r="K180" s="12">
        <v>3653634</v>
      </c>
      <c r="L180" s="12">
        <v>3651987</v>
      </c>
      <c r="M180" s="12">
        <v>3253637</v>
      </c>
      <c r="N180" s="12">
        <v>3810534</v>
      </c>
      <c r="O180" s="12">
        <v>4321801.2020521276</v>
      </c>
      <c r="P180" s="12">
        <v>4321899</v>
      </c>
      <c r="Q180" s="12">
        <v>4432834</v>
      </c>
      <c r="R180" s="41">
        <v>4394435</v>
      </c>
      <c r="S180" s="41">
        <v>4713338</v>
      </c>
      <c r="T180" s="41">
        <v>4988399</v>
      </c>
      <c r="U180" s="41">
        <v>4832995</v>
      </c>
      <c r="V180" s="41">
        <v>5111387.76</v>
      </c>
      <c r="W180" s="41">
        <v>5102961.4400000004</v>
      </c>
      <c r="X180" s="41">
        <v>5197815.5</v>
      </c>
      <c r="Y180" s="41">
        <v>5290422</v>
      </c>
      <c r="Z180" s="41">
        <v>5165174</v>
      </c>
      <c r="AA180" s="41">
        <v>5431959</v>
      </c>
      <c r="AB180" s="41">
        <v>5734445</v>
      </c>
      <c r="AC180" s="41">
        <v>6135034</v>
      </c>
      <c r="AD180" s="41">
        <v>6322592</v>
      </c>
      <c r="AE180" s="41">
        <v>6445657</v>
      </c>
      <c r="AF180" s="41">
        <v>5926948</v>
      </c>
      <c r="AG180" s="41">
        <v>6376665</v>
      </c>
      <c r="AH180" s="41">
        <v>6548521</v>
      </c>
      <c r="AI180" s="13">
        <v>2.2371274894965598E-2</v>
      </c>
      <c r="AJ180" s="13">
        <v>2.6950765015882127E-2</v>
      </c>
    </row>
    <row r="181" spans="1:36" ht="10.5" customHeight="1" x14ac:dyDescent="0.2">
      <c r="A181" s="11"/>
      <c r="B181" s="11"/>
      <c r="C181" s="14"/>
      <c r="D181" s="11" t="s">
        <v>90</v>
      </c>
      <c r="E181" s="11"/>
      <c r="F181" s="2"/>
      <c r="G181" s="12">
        <v>0</v>
      </c>
      <c r="H181" s="12">
        <v>0</v>
      </c>
      <c r="I181" s="12">
        <v>0</v>
      </c>
      <c r="J181" s="12">
        <v>0</v>
      </c>
      <c r="K181" s="12">
        <v>0</v>
      </c>
      <c r="L181" s="12">
        <v>0</v>
      </c>
      <c r="M181" s="12">
        <v>0</v>
      </c>
      <c r="N181" s="12">
        <v>0</v>
      </c>
      <c r="O181" s="12">
        <v>0</v>
      </c>
      <c r="P181" s="12">
        <v>0</v>
      </c>
      <c r="Q181" s="12">
        <v>0</v>
      </c>
      <c r="R181" s="41">
        <v>0</v>
      </c>
      <c r="S181" s="41">
        <v>0</v>
      </c>
      <c r="T181" s="41">
        <v>0</v>
      </c>
      <c r="U181" s="41">
        <v>0</v>
      </c>
      <c r="V181" s="41">
        <v>0</v>
      </c>
      <c r="W181" s="41">
        <v>0</v>
      </c>
      <c r="X181" s="41">
        <v>0</v>
      </c>
      <c r="Y181" s="41">
        <v>0</v>
      </c>
      <c r="Z181" s="41">
        <v>0</v>
      </c>
      <c r="AA181" s="41">
        <v>253700</v>
      </c>
      <c r="AB181" s="41">
        <v>225000</v>
      </c>
      <c r="AC181" s="41">
        <v>200000</v>
      </c>
      <c r="AD181" s="41">
        <v>175000</v>
      </c>
      <c r="AE181" s="41">
        <v>150000</v>
      </c>
      <c r="AF181" s="41">
        <v>197000</v>
      </c>
      <c r="AG181" s="41">
        <v>197000</v>
      </c>
      <c r="AH181" s="41">
        <v>197000</v>
      </c>
      <c r="AI181" s="13">
        <v>-2.1905947702429263E-2</v>
      </c>
      <c r="AJ181" s="13">
        <v>0</v>
      </c>
    </row>
    <row r="182" spans="1:36" ht="10.5" customHeight="1" x14ac:dyDescent="0.2">
      <c r="A182" s="11"/>
      <c r="B182" s="14"/>
      <c r="C182" s="11"/>
      <c r="D182" s="11" t="s">
        <v>39</v>
      </c>
      <c r="E182" s="11"/>
      <c r="F182" s="2"/>
      <c r="G182" s="12">
        <v>150368</v>
      </c>
      <c r="H182" s="12">
        <v>290153</v>
      </c>
      <c r="I182" s="12">
        <v>166157</v>
      </c>
      <c r="J182" s="12">
        <v>165539</v>
      </c>
      <c r="K182" s="12">
        <v>149159</v>
      </c>
      <c r="L182" s="12">
        <v>244256</v>
      </c>
      <c r="M182" s="12">
        <v>193453</v>
      </c>
      <c r="N182" s="12">
        <v>283896</v>
      </c>
      <c r="O182" s="12">
        <v>208487.96151115966</v>
      </c>
      <c r="P182" s="12">
        <v>310303</v>
      </c>
      <c r="Q182" s="12">
        <v>467131</v>
      </c>
      <c r="R182" s="41">
        <v>403085</v>
      </c>
      <c r="S182" s="41">
        <v>343845</v>
      </c>
      <c r="T182" s="41">
        <v>371738</v>
      </c>
      <c r="U182" s="41">
        <v>271659</v>
      </c>
      <c r="V182" s="41">
        <v>332051</v>
      </c>
      <c r="W182" s="41">
        <v>567879.57999999996</v>
      </c>
      <c r="X182" s="41">
        <v>419897.66</v>
      </c>
      <c r="Y182" s="41">
        <v>534488</v>
      </c>
      <c r="Z182" s="41">
        <v>414106</v>
      </c>
      <c r="AA182" s="41">
        <v>471668</v>
      </c>
      <c r="AB182" s="41">
        <v>451931</v>
      </c>
      <c r="AC182" s="41">
        <v>376842</v>
      </c>
      <c r="AD182" s="41">
        <v>307121</v>
      </c>
      <c r="AE182" s="41">
        <v>349419</v>
      </c>
      <c r="AF182" s="41">
        <v>374180</v>
      </c>
      <c r="AG182" s="41">
        <v>360901</v>
      </c>
      <c r="AH182" s="41">
        <v>325634</v>
      </c>
      <c r="AI182" s="13">
        <v>-5.3160715502605593E-2</v>
      </c>
      <c r="AJ182" s="13">
        <v>-9.7719319148464531E-2</v>
      </c>
    </row>
    <row r="183" spans="1:36" ht="10.5" customHeight="1" x14ac:dyDescent="0.2">
      <c r="A183" s="11"/>
      <c r="B183" s="14"/>
      <c r="C183" s="11" t="s">
        <v>40</v>
      </c>
      <c r="D183" s="11"/>
      <c r="E183" s="11"/>
      <c r="F183" s="2"/>
      <c r="G183" s="12">
        <v>7325</v>
      </c>
      <c r="H183" s="12">
        <v>14512</v>
      </c>
      <c r="I183" s="12">
        <v>16980</v>
      </c>
      <c r="J183" s="12">
        <v>0</v>
      </c>
      <c r="K183" s="12">
        <v>0</v>
      </c>
      <c r="L183" s="12">
        <v>0</v>
      </c>
      <c r="M183" s="12">
        <v>24855</v>
      </c>
      <c r="N183" s="12">
        <v>22741</v>
      </c>
      <c r="O183" s="12">
        <v>0</v>
      </c>
      <c r="P183" s="12">
        <v>0</v>
      </c>
      <c r="Q183" s="12">
        <v>0</v>
      </c>
      <c r="R183" s="41">
        <v>0</v>
      </c>
      <c r="S183" s="41">
        <v>0</v>
      </c>
      <c r="T183" s="41">
        <v>0</v>
      </c>
      <c r="U183" s="41">
        <v>0</v>
      </c>
      <c r="V183" s="41">
        <v>0</v>
      </c>
      <c r="W183" s="41">
        <v>37999.660000000003</v>
      </c>
      <c r="X183" s="41">
        <v>41572.35</v>
      </c>
      <c r="Y183" s="41">
        <v>12731</v>
      </c>
      <c r="Z183" s="41">
        <v>0</v>
      </c>
      <c r="AA183" s="41">
        <v>0</v>
      </c>
      <c r="AB183" s="41">
        <v>0</v>
      </c>
      <c r="AC183" s="41">
        <v>43722</v>
      </c>
      <c r="AD183" s="41">
        <v>11994</v>
      </c>
      <c r="AE183" s="41">
        <v>0</v>
      </c>
      <c r="AF183" s="41">
        <v>0</v>
      </c>
      <c r="AG183" s="41">
        <v>0</v>
      </c>
      <c r="AH183" s="41">
        <v>48770</v>
      </c>
      <c r="AI183" s="13" t="s">
        <v>246</v>
      </c>
      <c r="AJ183" s="13" t="s">
        <v>246</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37972</v>
      </c>
      <c r="S184" s="41">
        <v>30196</v>
      </c>
      <c r="T184" s="41">
        <v>25619</v>
      </c>
      <c r="U184" s="41">
        <v>769611</v>
      </c>
      <c r="V184" s="41">
        <v>1246609</v>
      </c>
      <c r="W184" s="41">
        <v>1328449.6200000001</v>
      </c>
      <c r="X184" s="41">
        <v>1314468.17</v>
      </c>
      <c r="Y184" s="41">
        <v>1349036</v>
      </c>
      <c r="Z184" s="41">
        <v>1440267</v>
      </c>
      <c r="AA184" s="41">
        <v>1518252</v>
      </c>
      <c r="AB184" s="41">
        <v>1592787</v>
      </c>
      <c r="AC184" s="41">
        <v>1699707</v>
      </c>
      <c r="AD184" s="41">
        <v>2028072</v>
      </c>
      <c r="AE184" s="41">
        <v>1899398</v>
      </c>
      <c r="AF184" s="41">
        <v>2032045</v>
      </c>
      <c r="AG184" s="41">
        <v>2121301</v>
      </c>
      <c r="AH184" s="41">
        <v>2225587</v>
      </c>
      <c r="AI184" s="13">
        <v>5.7339553716722058E-2</v>
      </c>
      <c r="AJ184" s="13">
        <v>4.9161340139848138E-2</v>
      </c>
    </row>
    <row r="185" spans="1:36" ht="10.5" customHeight="1" x14ac:dyDescent="0.2">
      <c r="A185" s="11"/>
      <c r="B185" s="14"/>
      <c r="C185" s="11" t="s">
        <v>42</v>
      </c>
      <c r="D185" s="11"/>
      <c r="E185" s="11"/>
      <c r="F185" s="2"/>
      <c r="G185" s="12">
        <v>0</v>
      </c>
      <c r="H185" s="12">
        <v>0</v>
      </c>
      <c r="I185" s="12">
        <v>0</v>
      </c>
      <c r="J185" s="12">
        <v>0</v>
      </c>
      <c r="K185" s="12">
        <v>0</v>
      </c>
      <c r="L185" s="12">
        <v>0</v>
      </c>
      <c r="M185" s="12">
        <v>0</v>
      </c>
      <c r="N185" s="12">
        <v>0</v>
      </c>
      <c r="O185" s="12">
        <v>0</v>
      </c>
      <c r="P185" s="12">
        <v>0</v>
      </c>
      <c r="Q185" s="12">
        <v>0</v>
      </c>
      <c r="R185" s="41">
        <v>0</v>
      </c>
      <c r="S185" s="41">
        <v>0</v>
      </c>
      <c r="T185" s="41">
        <v>112211</v>
      </c>
      <c r="U185" s="41">
        <v>218188</v>
      </c>
      <c r="V185" s="41">
        <v>223305</v>
      </c>
      <c r="W185" s="41">
        <v>234018.23</v>
      </c>
      <c r="X185" s="41">
        <v>232074.66</v>
      </c>
      <c r="Y185" s="41">
        <v>238875</v>
      </c>
      <c r="Z185" s="41">
        <v>225077</v>
      </c>
      <c r="AA185" s="41">
        <v>252515</v>
      </c>
      <c r="AB185" s="41">
        <v>250672</v>
      </c>
      <c r="AC185" s="41">
        <v>273927</v>
      </c>
      <c r="AD185" s="41">
        <v>313713</v>
      </c>
      <c r="AE185" s="41">
        <v>334233</v>
      </c>
      <c r="AF185" s="41">
        <v>346921</v>
      </c>
      <c r="AG185" s="41">
        <v>368012</v>
      </c>
      <c r="AH185" s="41">
        <v>385550</v>
      </c>
      <c r="AI185" s="13">
        <v>7.4391293324465479E-2</v>
      </c>
      <c r="AJ185" s="13">
        <v>4.7656054693868681E-2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2582560</v>
      </c>
      <c r="H187" s="12">
        <v>2718535</v>
      </c>
      <c r="I187" s="12">
        <v>3396221</v>
      </c>
      <c r="J187" s="12">
        <v>2938226</v>
      </c>
      <c r="K187" s="12">
        <v>3407259</v>
      </c>
      <c r="L187" s="12">
        <v>3582865</v>
      </c>
      <c r="M187" s="12">
        <v>3810814</v>
      </c>
      <c r="N187" s="12">
        <v>4023562</v>
      </c>
      <c r="O187" s="12">
        <v>4083372.0052424818</v>
      </c>
      <c r="P187" s="12">
        <v>4383144</v>
      </c>
      <c r="Q187" s="12">
        <v>4817933</v>
      </c>
      <c r="R187" s="41">
        <v>4592539</v>
      </c>
      <c r="S187" s="41">
        <v>5082340</v>
      </c>
      <c r="T187" s="41">
        <v>5282876</v>
      </c>
      <c r="U187" s="41">
        <v>5469504</v>
      </c>
      <c r="V187" s="41">
        <v>7829270</v>
      </c>
      <c r="W187" s="41">
        <v>6219874.3399999999</v>
      </c>
      <c r="X187" s="41">
        <v>5719216.2000000002</v>
      </c>
      <c r="Y187" s="41">
        <v>5331223</v>
      </c>
      <c r="Z187" s="41">
        <v>5725759</v>
      </c>
      <c r="AA187" s="41">
        <v>5919858</v>
      </c>
      <c r="AB187" s="41">
        <v>5694210</v>
      </c>
      <c r="AC187" s="41">
        <v>9451847</v>
      </c>
      <c r="AD187" s="41">
        <v>6553186</v>
      </c>
      <c r="AE187" s="41">
        <v>5971359</v>
      </c>
      <c r="AF187" s="41">
        <v>5997361</v>
      </c>
      <c r="AG187" s="41">
        <v>6450017</v>
      </c>
      <c r="AH187" s="41">
        <v>6357304</v>
      </c>
      <c r="AI187" s="13">
        <v>1.8528650621043141E-2</v>
      </c>
      <c r="AJ187" s="13">
        <v>-1.4374070641984354E-2</v>
      </c>
    </row>
    <row r="188" spans="1:36" ht="10.5" customHeight="1" x14ac:dyDescent="0.2">
      <c r="A188" s="11"/>
      <c r="B188" s="14"/>
      <c r="C188" s="11"/>
      <c r="D188" s="15" t="s">
        <v>45</v>
      </c>
      <c r="E188" s="11"/>
      <c r="F188" s="2"/>
      <c r="G188" s="12">
        <v>1257806</v>
      </c>
      <c r="H188" s="12">
        <v>1395357</v>
      </c>
      <c r="I188" s="12">
        <v>1728490</v>
      </c>
      <c r="J188" s="12">
        <v>1583155</v>
      </c>
      <c r="K188" s="12">
        <v>1859884</v>
      </c>
      <c r="L188" s="12">
        <v>1863006</v>
      </c>
      <c r="M188" s="12">
        <v>1851632</v>
      </c>
      <c r="N188" s="12">
        <v>2134557</v>
      </c>
      <c r="O188" s="12">
        <v>2372975.8998361221</v>
      </c>
      <c r="P188" s="12">
        <v>2476555</v>
      </c>
      <c r="Q188" s="12">
        <v>2598731</v>
      </c>
      <c r="R188" s="41">
        <v>2625523</v>
      </c>
      <c r="S188" s="41">
        <v>2921315</v>
      </c>
      <c r="T188" s="41">
        <v>3147824</v>
      </c>
      <c r="U188" s="41">
        <v>3354205</v>
      </c>
      <c r="V188" s="41">
        <v>3857085</v>
      </c>
      <c r="W188" s="41">
        <v>3801170</v>
      </c>
      <c r="X188" s="41">
        <v>3987700</v>
      </c>
      <c r="Y188" s="41">
        <v>3828572</v>
      </c>
      <c r="Z188" s="41">
        <v>3445897</v>
      </c>
      <c r="AA188" s="41">
        <v>3743453</v>
      </c>
      <c r="AB188" s="41">
        <v>3762319</v>
      </c>
      <c r="AC188" s="41">
        <v>3885753</v>
      </c>
      <c r="AD188" s="41">
        <v>3898454</v>
      </c>
      <c r="AE188" s="41">
        <v>3713140</v>
      </c>
      <c r="AF188" s="41">
        <v>3747590</v>
      </c>
      <c r="AG188" s="41">
        <v>4234335</v>
      </c>
      <c r="AH188" s="41">
        <v>4208736</v>
      </c>
      <c r="AI188" s="13">
        <v>1.8863516984106043E-2</v>
      </c>
      <c r="AJ188" s="13">
        <v>-6.0455774047164434E-3</v>
      </c>
    </row>
    <row r="189" spans="1:36" ht="10.5" customHeight="1" x14ac:dyDescent="0.2">
      <c r="A189" s="11"/>
      <c r="B189" s="14"/>
      <c r="C189" s="11"/>
      <c r="D189" s="15" t="s">
        <v>46</v>
      </c>
      <c r="E189" s="11"/>
      <c r="F189" s="2"/>
      <c r="G189" s="12">
        <v>1048652</v>
      </c>
      <c r="H189" s="12">
        <v>1036426</v>
      </c>
      <c r="I189" s="12">
        <v>1267507</v>
      </c>
      <c r="J189" s="12">
        <v>1085134</v>
      </c>
      <c r="K189" s="12">
        <v>1223229</v>
      </c>
      <c r="L189" s="12">
        <v>1300885</v>
      </c>
      <c r="M189" s="12">
        <v>1422428</v>
      </c>
      <c r="N189" s="12">
        <v>1413916</v>
      </c>
      <c r="O189" s="12">
        <v>1513771.8355809387</v>
      </c>
      <c r="P189" s="12">
        <v>1526397</v>
      </c>
      <c r="Q189" s="12">
        <v>1494773</v>
      </c>
      <c r="R189" s="41">
        <v>1675466</v>
      </c>
      <c r="S189" s="41">
        <v>1628636</v>
      </c>
      <c r="T189" s="41">
        <v>1792871</v>
      </c>
      <c r="U189" s="41">
        <v>1776842</v>
      </c>
      <c r="V189" s="41">
        <v>1949195</v>
      </c>
      <c r="W189" s="41">
        <v>2127487.5099999998</v>
      </c>
      <c r="X189" s="41">
        <v>1551759</v>
      </c>
      <c r="Y189" s="41">
        <v>1219517</v>
      </c>
      <c r="Z189" s="41">
        <v>1663843</v>
      </c>
      <c r="AA189" s="41">
        <v>1633843</v>
      </c>
      <c r="AB189" s="41">
        <v>1712947</v>
      </c>
      <c r="AC189" s="41">
        <v>1769488</v>
      </c>
      <c r="AD189" s="41">
        <v>1743664</v>
      </c>
      <c r="AE189" s="41">
        <v>1564574</v>
      </c>
      <c r="AF189" s="41">
        <v>1498725</v>
      </c>
      <c r="AG189" s="41">
        <v>1629390</v>
      </c>
      <c r="AH189" s="41">
        <v>1424223</v>
      </c>
      <c r="AI189" s="13">
        <v>-3.0296391918859578E-2</v>
      </c>
      <c r="AJ189" s="13">
        <v>-0.12591644725940382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372823</v>
      </c>
      <c r="AA190" s="41">
        <v>324183</v>
      </c>
      <c r="AB190" s="41">
        <v>0</v>
      </c>
      <c r="AC190" s="41">
        <v>3677397</v>
      </c>
      <c r="AD190" s="41">
        <v>399993</v>
      </c>
      <c r="AE190" s="41">
        <v>400000</v>
      </c>
      <c r="AF190" s="41">
        <v>503125</v>
      </c>
      <c r="AG190" s="41">
        <v>0</v>
      </c>
      <c r="AH190" s="41">
        <v>400000</v>
      </c>
      <c r="AI190" s="13" t="s">
        <v>246</v>
      </c>
      <c r="AJ190" s="13" t="s">
        <v>246</v>
      </c>
    </row>
    <row r="191" spans="1:36" ht="10.5" customHeight="1" x14ac:dyDescent="0.2">
      <c r="A191" s="11"/>
      <c r="B191" s="11"/>
      <c r="C191" s="11"/>
      <c r="D191" s="11" t="s">
        <v>48</v>
      </c>
      <c r="E191" s="11"/>
      <c r="F191" s="2"/>
      <c r="G191" s="12">
        <v>276102</v>
      </c>
      <c r="H191" s="12">
        <v>286752</v>
      </c>
      <c r="I191" s="12">
        <v>400224</v>
      </c>
      <c r="J191" s="12">
        <v>269937</v>
      </c>
      <c r="K191" s="12">
        <v>324146</v>
      </c>
      <c r="L191" s="12">
        <v>418974</v>
      </c>
      <c r="M191" s="12">
        <v>536754</v>
      </c>
      <c r="N191" s="12">
        <v>475089</v>
      </c>
      <c r="O191" s="12">
        <v>196624.26982542127</v>
      </c>
      <c r="P191" s="12">
        <v>380192</v>
      </c>
      <c r="Q191" s="12">
        <v>724429</v>
      </c>
      <c r="R191" s="41">
        <v>291550</v>
      </c>
      <c r="S191" s="41">
        <v>532389</v>
      </c>
      <c r="T191" s="41">
        <v>342181</v>
      </c>
      <c r="U191" s="41">
        <v>338457</v>
      </c>
      <c r="V191" s="41">
        <v>2022990</v>
      </c>
      <c r="W191" s="41">
        <v>291216.83</v>
      </c>
      <c r="X191" s="41">
        <v>179757.2</v>
      </c>
      <c r="Y191" s="41">
        <v>283134</v>
      </c>
      <c r="Z191" s="41">
        <v>243196</v>
      </c>
      <c r="AA191" s="41">
        <v>218379</v>
      </c>
      <c r="AB191" s="41">
        <v>218944</v>
      </c>
      <c r="AC191" s="41">
        <v>119209</v>
      </c>
      <c r="AD191" s="41">
        <v>511075</v>
      </c>
      <c r="AE191" s="41">
        <v>293645</v>
      </c>
      <c r="AF191" s="41">
        <v>247921</v>
      </c>
      <c r="AG191" s="41">
        <v>586292</v>
      </c>
      <c r="AH191" s="41">
        <v>324345</v>
      </c>
      <c r="AI191" s="13">
        <v>6.7691273639232108E-2</v>
      </c>
      <c r="AJ191" s="13">
        <v>-0.44678590190553513</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968610</v>
      </c>
      <c r="H193" s="12">
        <v>896538</v>
      </c>
      <c r="I193" s="12">
        <v>933142</v>
      </c>
      <c r="J193" s="12">
        <v>879250</v>
      </c>
      <c r="K193" s="12">
        <f>SUM(K194:K202)</f>
        <v>1207076</v>
      </c>
      <c r="L193" s="12">
        <f>SUM(L194:L202)</f>
        <v>1520364</v>
      </c>
      <c r="M193" s="12">
        <f>SUM(M194:M202)</f>
        <v>1061043</v>
      </c>
      <c r="N193" s="12">
        <f>SUM(N194:N202)</f>
        <v>1093486</v>
      </c>
      <c r="O193" s="12">
        <v>1783000.826230668</v>
      </c>
      <c r="P193" s="12">
        <v>1378181</v>
      </c>
      <c r="Q193" s="12">
        <v>1381918</v>
      </c>
      <c r="R193" s="41">
        <v>1315334</v>
      </c>
      <c r="S193" s="41">
        <v>1448127</v>
      </c>
      <c r="T193" s="41">
        <v>1601376</v>
      </c>
      <c r="U193" s="41">
        <v>1810522</v>
      </c>
      <c r="V193" s="41">
        <v>1966273.07</v>
      </c>
      <c r="W193" s="41">
        <v>2828824.65</v>
      </c>
      <c r="X193" s="41">
        <v>1583234.8900000001</v>
      </c>
      <c r="Y193" s="41">
        <v>1632240</v>
      </c>
      <c r="Z193" s="41">
        <v>1854332</v>
      </c>
      <c r="AA193" s="41">
        <v>1577121</v>
      </c>
      <c r="AB193" s="41">
        <v>1472515</v>
      </c>
      <c r="AC193" s="41">
        <v>1950780</v>
      </c>
      <c r="AD193" s="41">
        <v>1792136</v>
      </c>
      <c r="AE193" s="41">
        <v>1955659</v>
      </c>
      <c r="AF193" s="41">
        <v>1820204</v>
      </c>
      <c r="AG193" s="41">
        <v>2224322</v>
      </c>
      <c r="AH193" s="41">
        <v>1906428</v>
      </c>
      <c r="AI193" s="13">
        <v>4.3983048022640636E-2</v>
      </c>
      <c r="AJ193" s="13">
        <v>-0.14291725748340392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177452</v>
      </c>
      <c r="H195" s="12">
        <v>180337</v>
      </c>
      <c r="I195" s="12">
        <v>180974</v>
      </c>
      <c r="J195" s="12">
        <v>143448</v>
      </c>
      <c r="K195" s="12">
        <v>142627</v>
      </c>
      <c r="L195" s="12">
        <v>141967</v>
      </c>
      <c r="M195" s="12">
        <v>118173</v>
      </c>
      <c r="N195" s="12">
        <v>110213</v>
      </c>
      <c r="O195" s="12">
        <v>225690.45848094308</v>
      </c>
      <c r="P195" s="12">
        <v>243910</v>
      </c>
      <c r="Q195" s="12">
        <v>263397</v>
      </c>
      <c r="R195" s="41">
        <v>267522</v>
      </c>
      <c r="S195" s="41">
        <v>276736</v>
      </c>
      <c r="T195" s="41">
        <v>283460</v>
      </c>
      <c r="U195" s="41">
        <v>298132</v>
      </c>
      <c r="V195" s="41">
        <v>300183</v>
      </c>
      <c r="W195" s="41">
        <v>313035</v>
      </c>
      <c r="X195" s="41">
        <v>314069.09000000003</v>
      </c>
      <c r="Y195" s="41">
        <v>335335</v>
      </c>
      <c r="Z195" s="41">
        <v>411592</v>
      </c>
      <c r="AA195" s="41">
        <v>401529</v>
      </c>
      <c r="AB195" s="41">
        <v>400267</v>
      </c>
      <c r="AC195" s="41">
        <v>403892</v>
      </c>
      <c r="AD195" s="41">
        <v>429328</v>
      </c>
      <c r="AE195" s="41">
        <v>383159</v>
      </c>
      <c r="AF195" s="41">
        <v>400832</v>
      </c>
      <c r="AG195" s="41">
        <v>436055</v>
      </c>
      <c r="AH195" s="41">
        <v>415497</v>
      </c>
      <c r="AI195" s="13">
        <v>6.2433371578207719E-3</v>
      </c>
      <c r="AJ195" s="13">
        <v>-4.714542890231737E-2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771421</v>
      </c>
      <c r="H198" s="12">
        <v>708554</v>
      </c>
      <c r="I198" s="12">
        <v>749728</v>
      </c>
      <c r="J198" s="12">
        <v>732996</v>
      </c>
      <c r="K198" s="12">
        <v>869361</v>
      </c>
      <c r="L198" s="12">
        <v>932840</v>
      </c>
      <c r="M198" s="12">
        <v>928160</v>
      </c>
      <c r="N198" s="12">
        <v>955497</v>
      </c>
      <c r="O198" s="12">
        <v>1002454.6604402867</v>
      </c>
      <c r="P198" s="12">
        <v>1036570</v>
      </c>
      <c r="Q198" s="12">
        <v>1045649</v>
      </c>
      <c r="R198" s="41">
        <v>1014623</v>
      </c>
      <c r="S198" s="41">
        <v>1072328</v>
      </c>
      <c r="T198" s="41">
        <v>1290420</v>
      </c>
      <c r="U198" s="41">
        <v>1142337</v>
      </c>
      <c r="V198" s="41">
        <v>1184907.45</v>
      </c>
      <c r="W198" s="41">
        <v>1217196.6499999999</v>
      </c>
      <c r="X198" s="41">
        <v>1040867.6500000001</v>
      </c>
      <c r="Y198" s="41">
        <v>1007868</v>
      </c>
      <c r="Z198" s="41">
        <v>835947</v>
      </c>
      <c r="AA198" s="41">
        <v>844927</v>
      </c>
      <c r="AB198" s="41">
        <v>881882</v>
      </c>
      <c r="AC198" s="41">
        <v>896395</v>
      </c>
      <c r="AD198" s="41">
        <v>919953</v>
      </c>
      <c r="AE198" s="41">
        <v>898135</v>
      </c>
      <c r="AF198" s="41">
        <v>921017</v>
      </c>
      <c r="AG198" s="41">
        <v>1026594</v>
      </c>
      <c r="AH198" s="41">
        <v>1093376</v>
      </c>
      <c r="AI198" s="13">
        <v>3.6477414698284916E-2</v>
      </c>
      <c r="AJ198" s="13">
        <v>6.505200692776307E-2</v>
      </c>
    </row>
    <row r="199" spans="1:36" ht="10.5" customHeight="1" x14ac:dyDescent="0.2">
      <c r="A199" s="11"/>
      <c r="B199" s="14"/>
      <c r="C199" s="11" t="s">
        <v>55</v>
      </c>
      <c r="E199" s="11"/>
      <c r="F199" s="2"/>
      <c r="G199" s="12">
        <v>0</v>
      </c>
      <c r="H199" s="12">
        <v>0</v>
      </c>
      <c r="I199" s="12">
        <v>0</v>
      </c>
      <c r="J199" s="12">
        <v>0</v>
      </c>
      <c r="K199" s="12">
        <v>0</v>
      </c>
      <c r="L199" s="12">
        <v>0</v>
      </c>
      <c r="M199" s="12">
        <v>11062</v>
      </c>
      <c r="N199" s="12">
        <v>23765</v>
      </c>
      <c r="O199" s="12">
        <v>32293.707309438094</v>
      </c>
      <c r="P199" s="12">
        <v>28728</v>
      </c>
      <c r="Q199" s="12">
        <v>25556</v>
      </c>
      <c r="R199" s="41">
        <v>21620</v>
      </c>
      <c r="S199" s="41">
        <v>22938</v>
      </c>
      <c r="T199" s="41">
        <v>23933</v>
      </c>
      <c r="U199" s="41">
        <v>27033</v>
      </c>
      <c r="V199" s="41">
        <v>30759.62</v>
      </c>
      <c r="W199" s="41">
        <v>34585</v>
      </c>
      <c r="X199" s="41">
        <v>48155.15</v>
      </c>
      <c r="Y199" s="41">
        <v>40497</v>
      </c>
      <c r="Z199" s="41">
        <v>45361</v>
      </c>
      <c r="AA199" s="41">
        <v>45346</v>
      </c>
      <c r="AB199" s="41">
        <v>47675</v>
      </c>
      <c r="AC199" s="41">
        <v>49297</v>
      </c>
      <c r="AD199" s="41">
        <v>54328</v>
      </c>
      <c r="AE199" s="41">
        <v>49074</v>
      </c>
      <c r="AF199" s="41">
        <v>52280</v>
      </c>
      <c r="AG199" s="41">
        <v>50591</v>
      </c>
      <c r="AH199" s="41">
        <v>17839</v>
      </c>
      <c r="AI199" s="13">
        <v>-0.15111935021274725</v>
      </c>
      <c r="AJ199" s="13">
        <v>-0.64738787531379094</v>
      </c>
    </row>
    <row r="200" spans="1:36" ht="10.5" customHeight="1" x14ac:dyDescent="0.2">
      <c r="A200" s="11"/>
      <c r="B200" s="11"/>
      <c r="C200" s="11" t="s">
        <v>56</v>
      </c>
      <c r="D200" s="11"/>
      <c r="E200" s="11"/>
      <c r="F200" s="2"/>
      <c r="G200" s="12">
        <v>19737</v>
      </c>
      <c r="H200" s="12">
        <v>7647</v>
      </c>
      <c r="I200" s="12">
        <v>2440</v>
      </c>
      <c r="J200" s="12">
        <v>2806</v>
      </c>
      <c r="K200" s="12">
        <v>195088</v>
      </c>
      <c r="L200" s="12">
        <v>445557</v>
      </c>
      <c r="M200" s="12">
        <v>3648</v>
      </c>
      <c r="N200" s="12">
        <v>4011</v>
      </c>
      <c r="O200" s="12">
        <v>522562</v>
      </c>
      <c r="P200" s="12">
        <v>68973</v>
      </c>
      <c r="Q200" s="12">
        <v>47316</v>
      </c>
      <c r="R200" s="41">
        <v>11569</v>
      </c>
      <c r="S200" s="41">
        <v>76125</v>
      </c>
      <c r="T200" s="41">
        <v>3563</v>
      </c>
      <c r="U200" s="41">
        <v>343020</v>
      </c>
      <c r="V200" s="41">
        <v>450423</v>
      </c>
      <c r="W200" s="41">
        <v>1264008</v>
      </c>
      <c r="X200" s="41">
        <v>180143</v>
      </c>
      <c r="Y200" s="41">
        <v>248540</v>
      </c>
      <c r="Z200" s="41">
        <v>561432</v>
      </c>
      <c r="AA200" s="41">
        <v>285319</v>
      </c>
      <c r="AB200" s="41">
        <v>142691</v>
      </c>
      <c r="AC200" s="41">
        <v>601196</v>
      </c>
      <c r="AD200" s="41">
        <v>388527</v>
      </c>
      <c r="AE200" s="41">
        <v>625291</v>
      </c>
      <c r="AF200" s="41">
        <v>446075</v>
      </c>
      <c r="AG200" s="41">
        <v>711082</v>
      </c>
      <c r="AH200" s="41">
        <v>379716</v>
      </c>
      <c r="AI200" s="13">
        <v>0.17718228866869201</v>
      </c>
      <c r="AJ200" s="13">
        <v>-0.46600251447793645</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2817367</v>
      </c>
      <c r="H204" s="12">
        <v>2414060</v>
      </c>
      <c r="I204" s="12">
        <v>1426302</v>
      </c>
      <c r="J204" s="12">
        <v>126076</v>
      </c>
      <c r="K204" s="12">
        <v>284946</v>
      </c>
      <c r="L204" s="12">
        <v>124446</v>
      </c>
      <c r="M204" s="12">
        <v>567310</v>
      </c>
      <c r="N204" s="12">
        <v>175114</v>
      </c>
      <c r="O204" s="12">
        <v>621087.25026120408</v>
      </c>
      <c r="P204" s="12">
        <v>1749873</v>
      </c>
      <c r="Q204" s="12">
        <v>775634</v>
      </c>
      <c r="R204" s="41">
        <v>349753</v>
      </c>
      <c r="S204" s="41">
        <v>691480</v>
      </c>
      <c r="T204" s="41">
        <v>359981</v>
      </c>
      <c r="U204" s="41">
        <v>399151</v>
      </c>
      <c r="V204" s="41">
        <v>1292240</v>
      </c>
      <c r="W204" s="41">
        <v>3547797.39</v>
      </c>
      <c r="X204" s="41">
        <v>3629846</v>
      </c>
      <c r="Y204" s="41">
        <v>1127396</v>
      </c>
      <c r="Z204" s="41">
        <v>1851801</v>
      </c>
      <c r="AA204" s="41">
        <v>1907736</v>
      </c>
      <c r="AB204" s="41">
        <v>1637460</v>
      </c>
      <c r="AC204" s="41">
        <v>992554</v>
      </c>
      <c r="AD204" s="41">
        <v>454528</v>
      </c>
      <c r="AE204" s="41">
        <v>989143</v>
      </c>
      <c r="AF204" s="41">
        <v>746762</v>
      </c>
      <c r="AG204" s="41">
        <v>1070911</v>
      </c>
      <c r="AH204" s="41">
        <v>168412</v>
      </c>
      <c r="AI204" s="13">
        <v>-0.31551008215801291</v>
      </c>
      <c r="AJ204" s="13">
        <v>-0.8427394993608246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758901</v>
      </c>
      <c r="H206" s="12">
        <v>550806</v>
      </c>
      <c r="I206" s="12">
        <v>1013376</v>
      </c>
      <c r="J206" s="12">
        <v>791295</v>
      </c>
      <c r="K206" s="12">
        <v>715381</v>
      </c>
      <c r="L206" s="12">
        <v>790693</v>
      </c>
      <c r="M206" s="12">
        <v>1011905</v>
      </c>
      <c r="N206" s="12">
        <v>683816</v>
      </c>
      <c r="O206" s="12">
        <v>903966.77072384814</v>
      </c>
      <c r="P206" s="12">
        <v>1219163</v>
      </c>
      <c r="Q206" s="12">
        <v>1538428</v>
      </c>
      <c r="R206" s="41">
        <v>1833561</v>
      </c>
      <c r="S206" s="41">
        <v>1593724</v>
      </c>
      <c r="T206" s="41">
        <v>1567458</v>
      </c>
      <c r="U206" s="41">
        <v>1953123</v>
      </c>
      <c r="V206" s="41">
        <v>2417230</v>
      </c>
      <c r="W206" s="41">
        <v>1975782.6</v>
      </c>
      <c r="X206" s="41">
        <v>2051712</v>
      </c>
      <c r="Y206" s="41">
        <v>2271105</v>
      </c>
      <c r="Z206" s="41">
        <v>1918967</v>
      </c>
      <c r="AA206" s="41">
        <v>2218278</v>
      </c>
      <c r="AB206" s="41">
        <v>1783946</v>
      </c>
      <c r="AC206" s="41">
        <v>1868920</v>
      </c>
      <c r="AD206" s="41">
        <v>1912784</v>
      </c>
      <c r="AE206" s="41">
        <v>1886786</v>
      </c>
      <c r="AF206" s="41">
        <v>1779098</v>
      </c>
      <c r="AG206" s="41">
        <v>1865543</v>
      </c>
      <c r="AH206" s="41">
        <v>1952752</v>
      </c>
      <c r="AI206" s="13">
        <v>1.5182753684354955E-2</v>
      </c>
      <c r="AJ206" s="13">
        <v>4.6747247316196949E-2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7924287</v>
      </c>
      <c r="H209" s="5">
        <v>7938215</v>
      </c>
      <c r="I209" s="5">
        <v>8183001</v>
      </c>
      <c r="J209" s="5">
        <v>7940560</v>
      </c>
      <c r="K209" s="5">
        <v>9038993</v>
      </c>
      <c r="L209" s="5">
        <v>9641944</v>
      </c>
      <c r="M209" s="5">
        <v>10164356</v>
      </c>
      <c r="N209" s="5">
        <v>11190984</v>
      </c>
      <c r="O209" s="5">
        <v>11739953.886805173</v>
      </c>
      <c r="P209" s="5">
        <v>11800278</v>
      </c>
      <c r="Q209" s="5">
        <v>12086770</v>
      </c>
      <c r="R209" s="39">
        <v>13024433</v>
      </c>
      <c r="S209" s="39">
        <v>15046834</v>
      </c>
      <c r="T209" s="39">
        <v>13840802</v>
      </c>
      <c r="U209" s="39">
        <v>15036852</v>
      </c>
      <c r="V209" s="39">
        <v>17490190</v>
      </c>
      <c r="W209" s="39">
        <v>20125745.810000002</v>
      </c>
      <c r="X209" s="39">
        <v>17905061</v>
      </c>
      <c r="Y209" s="39">
        <v>17867085</v>
      </c>
      <c r="Z209" s="39">
        <v>17718426</v>
      </c>
      <c r="AA209" s="39">
        <v>17470075</v>
      </c>
      <c r="AB209" s="39">
        <v>17919214</v>
      </c>
      <c r="AC209" s="39">
        <v>18883397</v>
      </c>
      <c r="AD209" s="39">
        <v>21884295</v>
      </c>
      <c r="AE209" s="39">
        <v>19869151</v>
      </c>
      <c r="AF209" s="39">
        <v>18686704</v>
      </c>
      <c r="AG209" s="39">
        <v>19742215</v>
      </c>
      <c r="AH209" s="39">
        <v>17970982</v>
      </c>
      <c r="AI209" s="10">
        <v>4.8091576258646462E-4</v>
      </c>
      <c r="AJ209" s="10">
        <v>-8.9718048354756552E-2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1087183</v>
      </c>
      <c r="H211" s="12">
        <v>1188415</v>
      </c>
      <c r="I211" s="12">
        <v>1212614</v>
      </c>
      <c r="J211" s="12">
        <v>1091845</v>
      </c>
      <c r="K211" s="12">
        <v>1181051</v>
      </c>
      <c r="L211" s="12">
        <v>1289528</v>
      </c>
      <c r="M211" s="12">
        <v>1697153</v>
      </c>
      <c r="N211" s="12">
        <v>1748270</v>
      </c>
      <c r="O211" s="12">
        <v>1769425.5040699986</v>
      </c>
      <c r="P211" s="12">
        <v>2233944</v>
      </c>
      <c r="Q211" s="12">
        <v>2083539</v>
      </c>
      <c r="R211" s="41">
        <v>2251883</v>
      </c>
      <c r="S211" s="41">
        <v>2405858</v>
      </c>
      <c r="T211" s="41">
        <v>2581535</v>
      </c>
      <c r="U211" s="41">
        <v>2610567</v>
      </c>
      <c r="V211" s="41">
        <v>2610056</v>
      </c>
      <c r="W211" s="41">
        <v>3950648.81</v>
      </c>
      <c r="X211" s="41">
        <v>3718982</v>
      </c>
      <c r="Y211" s="41">
        <v>3397074</v>
      </c>
      <c r="Z211" s="41">
        <v>2732972</v>
      </c>
      <c r="AA211" s="41">
        <v>2353197</v>
      </c>
      <c r="AB211" s="41">
        <v>2442907</v>
      </c>
      <c r="AC211" s="41">
        <v>2866877</v>
      </c>
      <c r="AD211" s="41">
        <v>3144956</v>
      </c>
      <c r="AE211" s="41">
        <v>2552214</v>
      </c>
      <c r="AF211" s="41">
        <v>2158719</v>
      </c>
      <c r="AG211" s="41">
        <v>3034933</v>
      </c>
      <c r="AH211" s="41">
        <v>2572703</v>
      </c>
      <c r="AI211" s="13">
        <v>8.6653912735747962E-3</v>
      </c>
      <c r="AJ211" s="13">
        <v>-0.15230319746762119</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3714512</v>
      </c>
      <c r="H213" s="12">
        <v>4290594</v>
      </c>
      <c r="I213" s="12">
        <v>4000159</v>
      </c>
      <c r="J213" s="12">
        <v>3866450</v>
      </c>
      <c r="K213" s="12">
        <v>4354255</v>
      </c>
      <c r="L213" s="12">
        <v>4521185</v>
      </c>
      <c r="M213" s="12">
        <v>4691051</v>
      </c>
      <c r="N213" s="12">
        <v>5547104</v>
      </c>
      <c r="O213" s="12">
        <v>5795783.2924835002</v>
      </c>
      <c r="P213" s="12">
        <v>5659731</v>
      </c>
      <c r="Q213" s="12">
        <v>5889460</v>
      </c>
      <c r="R213" s="41">
        <v>6310535</v>
      </c>
      <c r="S213" s="41">
        <v>7012690</v>
      </c>
      <c r="T213" s="41">
        <v>6557524</v>
      </c>
      <c r="U213" s="41">
        <v>6474595</v>
      </c>
      <c r="V213" s="41">
        <v>7088634</v>
      </c>
      <c r="W213" s="41">
        <v>8650980</v>
      </c>
      <c r="X213" s="41">
        <v>7636608</v>
      </c>
      <c r="Y213" s="41">
        <v>7491525</v>
      </c>
      <c r="Z213" s="41">
        <v>7317778</v>
      </c>
      <c r="AA213" s="41">
        <v>7866414</v>
      </c>
      <c r="AB213" s="41">
        <v>7717772</v>
      </c>
      <c r="AC213" s="41">
        <v>8382026</v>
      </c>
      <c r="AD213" s="41">
        <v>8783861</v>
      </c>
      <c r="AE213" s="41">
        <v>8389402</v>
      </c>
      <c r="AF213" s="41">
        <v>8437590</v>
      </c>
      <c r="AG213" s="41">
        <v>8539733</v>
      </c>
      <c r="AH213" s="41">
        <v>9132126</v>
      </c>
      <c r="AI213" s="13">
        <v>2.8442444041211878E-2</v>
      </c>
      <c r="AJ213" s="13">
        <v>6.9369030624259559E-2</v>
      </c>
    </row>
    <row r="214" spans="1:44" ht="10.5" customHeight="1" x14ac:dyDescent="0.2">
      <c r="A214" s="11"/>
      <c r="B214" s="19" t="s">
        <v>67</v>
      </c>
      <c r="D214" s="19"/>
      <c r="E214" s="14"/>
      <c r="F214" s="2"/>
      <c r="G214" s="12">
        <v>1217584</v>
      </c>
      <c r="H214" s="12">
        <v>1038937</v>
      </c>
      <c r="I214" s="12">
        <v>1165775</v>
      </c>
      <c r="J214" s="12">
        <v>1302746</v>
      </c>
      <c r="K214" s="12">
        <v>1385994</v>
      </c>
      <c r="L214" s="12">
        <v>1718532</v>
      </c>
      <c r="M214" s="12">
        <v>1641758</v>
      </c>
      <c r="N214" s="12">
        <v>1714190</v>
      </c>
      <c r="O214" s="12">
        <v>1707933.0008002482</v>
      </c>
      <c r="P214" s="12">
        <v>1717453</v>
      </c>
      <c r="Q214" s="12">
        <v>1878719</v>
      </c>
      <c r="R214" s="41">
        <v>2313672</v>
      </c>
      <c r="S214" s="41">
        <v>1946830</v>
      </c>
      <c r="T214" s="41">
        <v>2194012</v>
      </c>
      <c r="U214" s="41">
        <v>2796519</v>
      </c>
      <c r="V214" s="41">
        <v>2656789</v>
      </c>
      <c r="W214" s="41">
        <v>3284633</v>
      </c>
      <c r="X214" s="41">
        <v>1703239</v>
      </c>
      <c r="Y214" s="41">
        <v>2075836</v>
      </c>
      <c r="Z214" s="41">
        <v>1916992</v>
      </c>
      <c r="AA214" s="41">
        <v>1908572</v>
      </c>
      <c r="AB214" s="41">
        <v>1532707</v>
      </c>
      <c r="AC214" s="41">
        <v>1678402</v>
      </c>
      <c r="AD214" s="41">
        <v>1485557</v>
      </c>
      <c r="AE214" s="41">
        <v>1991292</v>
      </c>
      <c r="AF214" s="41">
        <v>2578935</v>
      </c>
      <c r="AG214" s="41">
        <v>1685584</v>
      </c>
      <c r="AH214" s="41">
        <v>1876212</v>
      </c>
      <c r="AI214" s="13">
        <v>3.427762162222181E-2</v>
      </c>
      <c r="AJ214" s="13">
        <v>0.11309314753818261</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1349585</v>
      </c>
      <c r="H216" s="12">
        <v>1116231</v>
      </c>
      <c r="I216" s="12">
        <v>1383035</v>
      </c>
      <c r="J216" s="12">
        <v>1338809</v>
      </c>
      <c r="K216" s="12">
        <v>1666504</v>
      </c>
      <c r="L216" s="12">
        <v>1533625</v>
      </c>
      <c r="M216" s="12">
        <v>1642771</v>
      </c>
      <c r="N216" s="12">
        <v>1570690</v>
      </c>
      <c r="O216" s="12">
        <v>2173234.0894514238</v>
      </c>
      <c r="P216" s="12">
        <v>1745645</v>
      </c>
      <c r="Q216" s="12">
        <v>1778621</v>
      </c>
      <c r="R216" s="41">
        <v>1770742</v>
      </c>
      <c r="S216" s="41">
        <v>2082524</v>
      </c>
      <c r="T216" s="41">
        <v>1992512</v>
      </c>
      <c r="U216" s="41">
        <v>2163564</v>
      </c>
      <c r="V216" s="41">
        <v>3705946</v>
      </c>
      <c r="W216" s="41">
        <v>2058040</v>
      </c>
      <c r="X216" s="41">
        <v>1986219</v>
      </c>
      <c r="Y216" s="41">
        <v>1967100</v>
      </c>
      <c r="Z216" s="41">
        <v>3254859</v>
      </c>
      <c r="AA216" s="41">
        <v>3292604</v>
      </c>
      <c r="AB216" s="41">
        <v>3811483</v>
      </c>
      <c r="AC216" s="41">
        <v>2190872</v>
      </c>
      <c r="AD216" s="41">
        <v>2692424</v>
      </c>
      <c r="AE216" s="41">
        <v>3469428</v>
      </c>
      <c r="AF216" s="41">
        <v>2600868</v>
      </c>
      <c r="AG216" s="41">
        <v>4525382</v>
      </c>
      <c r="AH216" s="41">
        <v>2479581</v>
      </c>
      <c r="AI216" s="13">
        <v>-6.9147822952550064E-2</v>
      </c>
      <c r="AJ216" s="13">
        <v>-0.45207255431696153</v>
      </c>
    </row>
    <row r="217" spans="1:44" ht="10.5" customHeight="1" x14ac:dyDescent="0.2">
      <c r="A217" s="11"/>
      <c r="B217" s="19" t="s">
        <v>71</v>
      </c>
      <c r="D217" s="19"/>
      <c r="E217" s="14"/>
      <c r="F217" s="2"/>
      <c r="G217" s="12">
        <v>52303</v>
      </c>
      <c r="H217" s="12">
        <v>35903</v>
      </c>
      <c r="I217" s="12">
        <v>59523</v>
      </c>
      <c r="J217" s="12">
        <v>39741</v>
      </c>
      <c r="K217" s="12">
        <v>46519</v>
      </c>
      <c r="L217" s="12">
        <v>56953</v>
      </c>
      <c r="M217" s="12">
        <v>86000</v>
      </c>
      <c r="N217" s="12">
        <v>83968</v>
      </c>
      <c r="O217" s="12">
        <v>0</v>
      </c>
      <c r="P217" s="12">
        <v>84652</v>
      </c>
      <c r="Q217" s="12">
        <v>81714</v>
      </c>
      <c r="R217" s="41">
        <v>87770</v>
      </c>
      <c r="S217" s="41">
        <v>53020</v>
      </c>
      <c r="T217" s="41">
        <v>0</v>
      </c>
      <c r="U217" s="41">
        <v>31334</v>
      </c>
      <c r="V217" s="41">
        <v>723053</v>
      </c>
      <c r="W217" s="41">
        <v>202774</v>
      </c>
      <c r="X217" s="41">
        <v>1436618</v>
      </c>
      <c r="Y217" s="41">
        <v>2152512</v>
      </c>
      <c r="Z217" s="41">
        <v>1875437</v>
      </c>
      <c r="AA217" s="41">
        <v>1635661</v>
      </c>
      <c r="AB217" s="41">
        <v>1951115</v>
      </c>
      <c r="AC217" s="41">
        <v>3296958</v>
      </c>
      <c r="AD217" s="41">
        <v>4229466</v>
      </c>
      <c r="AE217" s="41">
        <v>1955439</v>
      </c>
      <c r="AF217" s="41">
        <v>1888707</v>
      </c>
      <c r="AG217" s="41">
        <v>1392883</v>
      </c>
      <c r="AH217" s="41">
        <v>1333828</v>
      </c>
      <c r="AI217" s="13">
        <v>-6.1423894364377896E-2</v>
      </c>
      <c r="AJ217" s="13">
        <v>-4.2397674463684316E-2</v>
      </c>
    </row>
    <row r="218" spans="1:44" ht="10.5" customHeight="1" x14ac:dyDescent="0.2">
      <c r="A218" s="11"/>
      <c r="B218" s="19" t="s">
        <v>72</v>
      </c>
      <c r="D218" s="19"/>
      <c r="E218" s="14"/>
      <c r="F218" s="2"/>
      <c r="G218" s="12">
        <v>14319</v>
      </c>
      <c r="H218" s="12">
        <v>8314</v>
      </c>
      <c r="I218" s="12">
        <v>14511</v>
      </c>
      <c r="J218" s="12">
        <v>11386</v>
      </c>
      <c r="K218" s="12">
        <v>3949</v>
      </c>
      <c r="L218" s="12">
        <v>22742</v>
      </c>
      <c r="M218" s="12">
        <v>25253</v>
      </c>
      <c r="N218" s="12">
        <v>20496</v>
      </c>
      <c r="O218" s="12">
        <v>0</v>
      </c>
      <c r="P218" s="12">
        <v>39602</v>
      </c>
      <c r="Q218" s="12">
        <v>26528</v>
      </c>
      <c r="R218" s="41">
        <v>70130</v>
      </c>
      <c r="S218" s="41">
        <v>67547</v>
      </c>
      <c r="T218" s="41">
        <v>328659</v>
      </c>
      <c r="U218" s="41">
        <v>381175</v>
      </c>
      <c r="V218" s="41">
        <v>233377</v>
      </c>
      <c r="W218" s="41">
        <v>265308</v>
      </c>
      <c r="X218" s="41">
        <v>328814</v>
      </c>
      <c r="Y218" s="41">
        <v>348248</v>
      </c>
      <c r="Z218" s="41">
        <v>356680</v>
      </c>
      <c r="AA218" s="41">
        <v>354739</v>
      </c>
      <c r="AB218" s="41">
        <v>462530</v>
      </c>
      <c r="AC218" s="41">
        <v>467362</v>
      </c>
      <c r="AD218" s="41">
        <v>1520052</v>
      </c>
      <c r="AE218" s="41">
        <v>1443029</v>
      </c>
      <c r="AF218" s="41">
        <v>910380</v>
      </c>
      <c r="AG218" s="41">
        <v>514963</v>
      </c>
      <c r="AH218" s="41">
        <v>488956</v>
      </c>
      <c r="AI218" s="13">
        <v>9.3031891552803891E-3</v>
      </c>
      <c r="AJ218" s="13">
        <v>-5.0502657472478604E-2</v>
      </c>
    </row>
    <row r="219" spans="1:44" ht="10.5" customHeight="1" x14ac:dyDescent="0.2">
      <c r="A219" s="11"/>
      <c r="B219" s="19" t="s">
        <v>73</v>
      </c>
      <c r="D219" s="19"/>
      <c r="E219" s="14"/>
      <c r="F219" s="2"/>
      <c r="G219" s="12">
        <v>301193</v>
      </c>
      <c r="H219" s="12">
        <v>7128</v>
      </c>
      <c r="I219" s="12">
        <v>79123</v>
      </c>
      <c r="J219" s="12">
        <v>0</v>
      </c>
      <c r="K219" s="12">
        <v>504</v>
      </c>
      <c r="L219" s="12">
        <v>104742</v>
      </c>
      <c r="M219" s="12">
        <v>0</v>
      </c>
      <c r="N219" s="12">
        <v>0</v>
      </c>
      <c r="O219" s="12">
        <v>0</v>
      </c>
      <c r="P219" s="12">
        <v>0</v>
      </c>
      <c r="Q219" s="12">
        <v>19804</v>
      </c>
      <c r="R219" s="41">
        <v>0</v>
      </c>
      <c r="S219" s="41">
        <v>1241280</v>
      </c>
      <c r="T219" s="41">
        <v>0</v>
      </c>
      <c r="U219" s="41">
        <v>223234</v>
      </c>
      <c r="V219" s="41">
        <v>207230</v>
      </c>
      <c r="W219" s="41">
        <v>787749</v>
      </c>
      <c r="X219" s="41">
        <v>0</v>
      </c>
      <c r="Y219" s="41">
        <v>0</v>
      </c>
      <c r="Z219" s="41">
        <v>151587</v>
      </c>
      <c r="AA219" s="41">
        <v>0</v>
      </c>
      <c r="AB219" s="41">
        <v>0</v>
      </c>
      <c r="AC219" s="41">
        <v>0</v>
      </c>
      <c r="AD219" s="41">
        <v>0</v>
      </c>
      <c r="AE219" s="41">
        <v>0</v>
      </c>
      <c r="AF219" s="41">
        <v>26130</v>
      </c>
      <c r="AG219" s="41">
        <v>0</v>
      </c>
      <c r="AH219" s="41">
        <v>0</v>
      </c>
      <c r="AI219" s="13" t="s">
        <v>246</v>
      </c>
      <c r="AJ219" s="13" t="s">
        <v>246</v>
      </c>
    </row>
    <row r="220" spans="1:44" ht="10.5" customHeight="1" x14ac:dyDescent="0.2">
      <c r="A220" s="11"/>
      <c r="B220" s="19" t="s">
        <v>74</v>
      </c>
      <c r="D220" s="19"/>
      <c r="E220" s="14"/>
      <c r="F220" s="2"/>
      <c r="G220" s="12">
        <v>187608</v>
      </c>
      <c r="H220" s="12">
        <v>252693</v>
      </c>
      <c r="I220" s="12">
        <v>268261</v>
      </c>
      <c r="J220" s="12">
        <v>289583</v>
      </c>
      <c r="K220" s="12">
        <v>400217</v>
      </c>
      <c r="L220" s="12">
        <v>394637</v>
      </c>
      <c r="M220" s="12">
        <v>380370</v>
      </c>
      <c r="N220" s="12">
        <v>506266</v>
      </c>
      <c r="O220" s="12">
        <v>293578</v>
      </c>
      <c r="P220" s="12">
        <v>319251</v>
      </c>
      <c r="Q220" s="12">
        <v>328385</v>
      </c>
      <c r="R220" s="41">
        <v>219701</v>
      </c>
      <c r="S220" s="41">
        <v>237085</v>
      </c>
      <c r="T220" s="41">
        <v>186560</v>
      </c>
      <c r="U220" s="41">
        <v>355864</v>
      </c>
      <c r="V220" s="41">
        <v>265105</v>
      </c>
      <c r="W220" s="41">
        <v>925613</v>
      </c>
      <c r="X220" s="41">
        <v>1094581</v>
      </c>
      <c r="Y220" s="41">
        <v>434790</v>
      </c>
      <c r="Z220" s="41">
        <v>112121</v>
      </c>
      <c r="AA220" s="41">
        <v>58888</v>
      </c>
      <c r="AB220" s="41">
        <v>700</v>
      </c>
      <c r="AC220" s="41">
        <v>900</v>
      </c>
      <c r="AD220" s="41">
        <v>27979</v>
      </c>
      <c r="AE220" s="41">
        <v>68347</v>
      </c>
      <c r="AF220" s="41">
        <v>85375</v>
      </c>
      <c r="AG220" s="41">
        <v>48737</v>
      </c>
      <c r="AH220" s="41">
        <v>87576</v>
      </c>
      <c r="AI220" s="13">
        <v>1.2363915578738802</v>
      </c>
      <c r="AJ220" s="13">
        <v>0.79690994521616021</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255</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254</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9034188</v>
      </c>
      <c r="S233" s="12">
        <v>10597438.5</v>
      </c>
      <c r="T233" s="12">
        <v>12160689</v>
      </c>
      <c r="U233" s="12">
        <v>13305973.5</v>
      </c>
      <c r="V233" s="12">
        <v>14451258</v>
      </c>
      <c r="W233" s="12">
        <v>14663177</v>
      </c>
      <c r="X233" s="12">
        <v>14875096</v>
      </c>
      <c r="Y233" s="12">
        <v>15846807</v>
      </c>
      <c r="Z233" s="12">
        <v>16818518</v>
      </c>
      <c r="AA233" s="12">
        <v>17300360.5</v>
      </c>
      <c r="AB233" s="12">
        <v>17782203</v>
      </c>
      <c r="AC233" s="12">
        <v>18291654.614525579</v>
      </c>
      <c r="AD233" s="12">
        <v>18997201</v>
      </c>
      <c r="AE233" s="12">
        <v>19646208.359228719</v>
      </c>
      <c r="AF233" s="12">
        <v>19176649</v>
      </c>
      <c r="AG233" s="12">
        <v>19267007.654033121</v>
      </c>
      <c r="AH233" s="12">
        <v>20501530</v>
      </c>
      <c r="AI233" s="71">
        <v>2.400038095014545E-2</v>
      </c>
      <c r="AJ233" s="13">
        <v>6.4074420280227556E-2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10102879</v>
      </c>
      <c r="S234" s="11">
        <v>10770719.5</v>
      </c>
      <c r="T234" s="11">
        <v>11438560</v>
      </c>
      <c r="U234" s="12">
        <v>12467429.5</v>
      </c>
      <c r="V234" s="12">
        <v>13496299</v>
      </c>
      <c r="W234" s="12">
        <v>14543137.5</v>
      </c>
      <c r="X234" s="12">
        <v>15589976</v>
      </c>
      <c r="Y234" s="12">
        <v>16658081.5</v>
      </c>
      <c r="Z234" s="12">
        <v>17726187</v>
      </c>
      <c r="AA234" s="12">
        <v>17557229</v>
      </c>
      <c r="AB234" s="12">
        <v>17388271</v>
      </c>
      <c r="AC234" s="12">
        <v>17222533.862531126</v>
      </c>
      <c r="AD234" s="12">
        <v>17238822</v>
      </c>
      <c r="AE234" s="12">
        <v>17164739.743372012</v>
      </c>
      <c r="AF234" s="12">
        <v>16563966</v>
      </c>
      <c r="AG234" s="12">
        <v>16236510.692925669</v>
      </c>
      <c r="AH234" s="12">
        <v>20494704</v>
      </c>
      <c r="AI234" s="71">
        <v>2.7773798180255271E-2</v>
      </c>
      <c r="AJ234" s="13">
        <v>0.26226037032264865</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67288</v>
      </c>
      <c r="S241" s="11">
        <v>67255</v>
      </c>
      <c r="T241" s="11">
        <v>67630</v>
      </c>
      <c r="U241" s="11">
        <v>68091</v>
      </c>
      <c r="V241" s="11">
        <v>68198</v>
      </c>
      <c r="W241" s="11">
        <v>68862</v>
      </c>
      <c r="X241" s="11">
        <v>69598</v>
      </c>
      <c r="Y241" s="11">
        <v>69766</v>
      </c>
      <c r="Z241" s="11">
        <v>69848</v>
      </c>
      <c r="AA241" s="11">
        <v>69958</v>
      </c>
      <c r="AB241" s="41">
        <v>69823</v>
      </c>
      <c r="AC241" s="41">
        <v>69670</v>
      </c>
      <c r="AD241" s="41">
        <v>69962</v>
      </c>
      <c r="AE241" s="41">
        <v>70188</v>
      </c>
      <c r="AF241" s="41">
        <v>70496</v>
      </c>
      <c r="AG241" s="41">
        <v>70597</v>
      </c>
      <c r="AH241" s="41">
        <v>70811</v>
      </c>
      <c r="AI241" s="13">
        <v>2.3445587691748315E-3</v>
      </c>
      <c r="AJ241" s="13">
        <v>3.0312902814567193E-3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1659535</v>
      </c>
      <c r="S242" s="11">
        <v>1715881</v>
      </c>
      <c r="T242" s="11">
        <v>1763796</v>
      </c>
      <c r="U242" s="11">
        <v>1830320</v>
      </c>
      <c r="V242" s="11">
        <v>1943620</v>
      </c>
      <c r="W242" s="11">
        <v>2069244</v>
      </c>
      <c r="X242" s="11">
        <v>2042256</v>
      </c>
      <c r="Y242" s="11">
        <v>2101307</v>
      </c>
      <c r="Z242" s="11">
        <v>2182819</v>
      </c>
      <c r="AA242" s="11">
        <v>2179568</v>
      </c>
      <c r="AB242" s="41">
        <v>2216599</v>
      </c>
      <c r="AC242" s="41">
        <v>2305073</v>
      </c>
      <c r="AD242" s="41">
        <v>2404126</v>
      </c>
      <c r="AE242" s="41">
        <v>2455698</v>
      </c>
      <c r="AF242" s="41">
        <v>2555963</v>
      </c>
      <c r="AG242" s="41">
        <v>2613799</v>
      </c>
      <c r="AH242" s="41">
        <v>2703532</v>
      </c>
      <c r="AI242" s="13">
        <v>3.3651319993433626E-2</v>
      </c>
      <c r="AJ242" s="13">
        <v>3.4330489834910792E-2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26880.498156878297</v>
      </c>
      <c r="V243" s="11">
        <f t="shared" ref="V243:AA243" si="15">V242*1000/V241</f>
        <v>28499.662746708116</v>
      </c>
      <c r="W243" s="11">
        <f t="shared" si="15"/>
        <v>30049.141761784438</v>
      </c>
      <c r="X243" s="11">
        <f t="shared" si="15"/>
        <v>29343.601827638726</v>
      </c>
      <c r="Y243" s="11">
        <f t="shared" si="15"/>
        <v>30119.356133360088</v>
      </c>
      <c r="Z243" s="11">
        <f t="shared" si="15"/>
        <v>31250.987859351735</v>
      </c>
      <c r="AA243" s="11">
        <f t="shared" si="15"/>
        <v>31155.378941650706</v>
      </c>
      <c r="AB243" s="11">
        <v>31745.97195766438</v>
      </c>
      <c r="AC243" s="11">
        <v>33085.589206258075</v>
      </c>
      <c r="AD243" s="11">
        <v>34363.311511963635</v>
      </c>
      <c r="AE243" s="11">
        <v>34987.433749358868</v>
      </c>
      <c r="AF243" s="11">
        <v>36256.851452564682</v>
      </c>
      <c r="AG243" s="11">
        <v>37024.221992435938</v>
      </c>
      <c r="AH243" s="11">
        <v>38179.548375252431</v>
      </c>
      <c r="AI243" s="13">
        <v>3.1233532372043626E-2</v>
      </c>
      <c r="AJ243" s="13">
        <v>3.1204609324472134E-2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31769</v>
      </c>
      <c r="S245" s="11">
        <v>32214</v>
      </c>
      <c r="T245" s="11">
        <v>32531</v>
      </c>
      <c r="U245" s="11">
        <v>31665</v>
      </c>
      <c r="V245" s="11">
        <v>30936</v>
      </c>
      <c r="W245" s="11">
        <v>30615</v>
      </c>
      <c r="X245" s="11">
        <v>30991</v>
      </c>
      <c r="Y245" s="11">
        <v>31869</v>
      </c>
      <c r="Z245" s="11">
        <v>32178</v>
      </c>
      <c r="AA245" s="11">
        <v>32093</v>
      </c>
      <c r="AB245" s="41">
        <v>31636</v>
      </c>
      <c r="AC245" s="41">
        <v>31656</v>
      </c>
      <c r="AD245" s="41">
        <v>31243</v>
      </c>
      <c r="AE245" s="41">
        <v>31252</v>
      </c>
      <c r="AF245" s="41">
        <v>30564</v>
      </c>
      <c r="AG245" s="41">
        <v>30840</v>
      </c>
      <c r="AH245" s="41">
        <v>31333</v>
      </c>
      <c r="AI245" s="13">
        <v>-1.6026905525680091E-3</v>
      </c>
      <c r="AJ245" s="13">
        <v>1.5985732814526588E-2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28820</v>
      </c>
      <c r="S246" s="11">
        <v>29401</v>
      </c>
      <c r="T246" s="11">
        <v>29586</v>
      </c>
      <c r="U246" s="11">
        <v>29145</v>
      </c>
      <c r="V246" s="11">
        <v>28799</v>
      </c>
      <c r="W246" s="11">
        <v>28281</v>
      </c>
      <c r="X246" s="11">
        <v>27121</v>
      </c>
      <c r="Y246" s="11">
        <v>28091</v>
      </c>
      <c r="Z246" s="11">
        <v>28573</v>
      </c>
      <c r="AA246" s="11">
        <v>28905</v>
      </c>
      <c r="AB246" s="41">
        <v>28979</v>
      </c>
      <c r="AC246" s="41">
        <v>29536</v>
      </c>
      <c r="AD246" s="41">
        <v>29288</v>
      </c>
      <c r="AE246" s="41">
        <v>29671</v>
      </c>
      <c r="AF246" s="41">
        <v>29207</v>
      </c>
      <c r="AG246" s="41">
        <v>29730</v>
      </c>
      <c r="AH246" s="41">
        <v>30403</v>
      </c>
      <c r="AI246" s="13">
        <v>8.0270215019586644E-3</v>
      </c>
      <c r="AJ246" s="13">
        <v>2.263706693575513E-2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2949</v>
      </c>
      <c r="S247" s="11">
        <v>2813</v>
      </c>
      <c r="T247" s="11">
        <v>2945</v>
      </c>
      <c r="U247" s="11">
        <v>2520</v>
      </c>
      <c r="V247" s="11">
        <v>2137</v>
      </c>
      <c r="W247" s="11">
        <v>30615</v>
      </c>
      <c r="X247" s="11">
        <v>3870</v>
      </c>
      <c r="Y247" s="11">
        <v>3778</v>
      </c>
      <c r="Z247" s="11">
        <v>3605</v>
      </c>
      <c r="AA247" s="11">
        <v>3188</v>
      </c>
      <c r="AB247" s="41">
        <v>2657</v>
      </c>
      <c r="AC247" s="41">
        <v>2120</v>
      </c>
      <c r="AD247" s="41">
        <v>1955</v>
      </c>
      <c r="AE247" s="41">
        <v>1581</v>
      </c>
      <c r="AF247" s="41">
        <v>1357</v>
      </c>
      <c r="AG247" s="41">
        <v>1110</v>
      </c>
      <c r="AH247" s="41">
        <v>930</v>
      </c>
      <c r="AI247" s="13">
        <v>-0.16051056991359269</v>
      </c>
      <c r="AJ247" s="13">
        <v>-0.16216216216216217</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9.3000000000000007</v>
      </c>
      <c r="S248" s="81">
        <v>8.6999999999999993</v>
      </c>
      <c r="T248" s="81">
        <v>9.1</v>
      </c>
      <c r="U248" s="81">
        <v>6.9</v>
      </c>
      <c r="V248" s="81">
        <v>6.9</v>
      </c>
      <c r="W248" s="81">
        <v>7.6</v>
      </c>
      <c r="X248" s="81">
        <v>12.5</v>
      </c>
      <c r="Y248" s="81">
        <v>11.9</v>
      </c>
      <c r="Z248" s="81">
        <v>11.2</v>
      </c>
      <c r="AA248" s="81">
        <v>9.9</v>
      </c>
      <c r="AB248" s="82">
        <v>8.4</v>
      </c>
      <c r="AC248" s="82">
        <v>6.7</v>
      </c>
      <c r="AD248" s="82">
        <v>6.3</v>
      </c>
      <c r="AE248" s="82">
        <v>5.0999999999999996</v>
      </c>
      <c r="AF248" s="82">
        <v>4.4000000000000004</v>
      </c>
      <c r="AG248" s="82">
        <v>3.6</v>
      </c>
      <c r="AH248" s="82">
        <v>3</v>
      </c>
      <c r="AI248" s="13">
        <v>-0.1576866936910043</v>
      </c>
      <c r="AJ248" s="13">
        <v>-0.16666666666666669</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27487485</v>
      </c>
      <c r="H257" s="86">
        <f>SUM(H258:H260)</f>
        <v>28816468</v>
      </c>
      <c r="I257" s="86">
        <f>SUM(I258:I260)</f>
        <v>31811998</v>
      </c>
      <c r="J257" s="86">
        <f>SUM(J258:J260)</f>
        <v>30339737</v>
      </c>
      <c r="K257" s="86">
        <f>SUM(K258:K260)</f>
        <v>31054120</v>
      </c>
      <c r="L257" s="86">
        <f t="shared" ref="L257:Q257" si="16">SUM(L258:L260)</f>
        <v>32780131</v>
      </c>
      <c r="M257" s="86">
        <f t="shared" si="16"/>
        <v>33436828</v>
      </c>
      <c r="N257" s="86">
        <f t="shared" si="16"/>
        <v>37788285.18</v>
      </c>
      <c r="O257" s="86">
        <f t="shared" si="16"/>
        <v>40829430.543563291</v>
      </c>
      <c r="P257" s="86">
        <f t="shared" si="16"/>
        <v>45289284</v>
      </c>
      <c r="Q257" s="86">
        <f t="shared" si="16"/>
        <v>53550389.739999995</v>
      </c>
      <c r="R257" s="86">
        <f>SUM(R258:R261)</f>
        <v>56032287.379999995</v>
      </c>
      <c r="S257" s="86">
        <f t="shared" ref="S257:AA257" si="17">SUM(S258:S261)</f>
        <v>55783027.900000006</v>
      </c>
      <c r="T257" s="86">
        <f t="shared" si="17"/>
        <v>60050462.060000002</v>
      </c>
      <c r="U257" s="86">
        <f t="shared" si="17"/>
        <v>63276410.969999999</v>
      </c>
      <c r="V257" s="86">
        <f t="shared" si="17"/>
        <v>62413414.109999999</v>
      </c>
      <c r="W257" s="86">
        <f t="shared" si="17"/>
        <v>62923464.170000009</v>
      </c>
      <c r="X257" s="86">
        <f t="shared" si="17"/>
        <v>62869237.509999998</v>
      </c>
      <c r="Y257" s="86">
        <f t="shared" si="17"/>
        <v>61697719.719999999</v>
      </c>
      <c r="Z257" s="86">
        <f t="shared" si="17"/>
        <v>58820597.930000007</v>
      </c>
      <c r="AA257" s="86">
        <f t="shared" si="17"/>
        <v>65857750.600000009</v>
      </c>
      <c r="AB257" s="86">
        <v>68174550.010000005</v>
      </c>
      <c r="AC257" s="86">
        <v>66956888.640000001</v>
      </c>
      <c r="AD257" s="86">
        <v>69145476.489999995</v>
      </c>
      <c r="AE257" s="86">
        <v>71616835.790000007</v>
      </c>
      <c r="AF257" s="86">
        <v>67551978.790000007</v>
      </c>
      <c r="AG257" s="86">
        <v>68135356.640000001</v>
      </c>
      <c r="AH257" s="86">
        <v>69207860.689999998</v>
      </c>
      <c r="AI257" s="13">
        <v>2.5103325818949251E-3</v>
      </c>
      <c r="AJ257" s="13">
        <v>1.5740785737230083E-2</v>
      </c>
    </row>
    <row r="258" spans="1:36" ht="10.5" customHeight="1" x14ac:dyDescent="0.2">
      <c r="A258" s="14"/>
      <c r="B258" s="11"/>
      <c r="C258" s="11" t="s">
        <v>151</v>
      </c>
      <c r="D258" s="11"/>
      <c r="E258" s="11"/>
      <c r="F258" s="2"/>
      <c r="G258" s="86">
        <f t="shared" ref="G258:AA258" si="18">G65</f>
        <v>18141722</v>
      </c>
      <c r="H258" s="86">
        <f t="shared" si="18"/>
        <v>19117975</v>
      </c>
      <c r="I258" s="86">
        <f t="shared" si="18"/>
        <v>20751843</v>
      </c>
      <c r="J258" s="86">
        <f t="shared" si="18"/>
        <v>18282547</v>
      </c>
      <c r="K258" s="86">
        <f t="shared" si="18"/>
        <v>19033321</v>
      </c>
      <c r="L258" s="86">
        <f t="shared" si="18"/>
        <v>20501745</v>
      </c>
      <c r="M258" s="86">
        <f t="shared" si="18"/>
        <v>21432075</v>
      </c>
      <c r="N258" s="86">
        <f t="shared" si="18"/>
        <v>24692268</v>
      </c>
      <c r="O258" s="86">
        <f t="shared" si="18"/>
        <v>27464141</v>
      </c>
      <c r="P258" s="86">
        <f t="shared" si="18"/>
        <v>30423159</v>
      </c>
      <c r="Q258" s="86">
        <f t="shared" si="18"/>
        <v>34674035</v>
      </c>
      <c r="R258" s="86">
        <f t="shared" si="18"/>
        <v>37125211</v>
      </c>
      <c r="S258" s="86">
        <f t="shared" si="18"/>
        <v>40307337</v>
      </c>
      <c r="T258" s="86">
        <f t="shared" si="18"/>
        <v>41314633</v>
      </c>
      <c r="U258" s="86">
        <f t="shared" si="18"/>
        <v>45045652</v>
      </c>
      <c r="V258" s="86">
        <f t="shared" si="18"/>
        <v>41721215</v>
      </c>
      <c r="W258" s="86">
        <f t="shared" si="18"/>
        <v>42922016</v>
      </c>
      <c r="X258" s="86">
        <f t="shared" si="18"/>
        <v>39726106</v>
      </c>
      <c r="Y258" s="86">
        <f t="shared" si="18"/>
        <v>39703046</v>
      </c>
      <c r="Z258" s="86">
        <f t="shared" si="18"/>
        <v>37964143</v>
      </c>
      <c r="AA258" s="86">
        <f t="shared" si="18"/>
        <v>39580660</v>
      </c>
      <c r="AB258" s="86">
        <v>40173154</v>
      </c>
      <c r="AC258" s="86">
        <v>40577178</v>
      </c>
      <c r="AD258" s="86">
        <v>42185752</v>
      </c>
      <c r="AE258" s="86">
        <v>44217019</v>
      </c>
      <c r="AF258" s="86">
        <v>44414360</v>
      </c>
      <c r="AG258" s="86">
        <v>43052626</v>
      </c>
      <c r="AH258" s="86">
        <v>43527635</v>
      </c>
      <c r="AI258" s="13">
        <v>1.3455903690402282E-2</v>
      </c>
      <c r="AJ258" s="13">
        <v>1.1033217811150475E-2</v>
      </c>
    </row>
    <row r="259" spans="1:36" ht="10.5" customHeight="1" x14ac:dyDescent="0.2">
      <c r="A259" s="14"/>
      <c r="B259" s="11"/>
      <c r="C259" s="11" t="s">
        <v>152</v>
      </c>
      <c r="D259" s="11"/>
      <c r="E259" s="11"/>
      <c r="F259" s="2"/>
      <c r="G259" s="86">
        <f t="shared" ref="G259:AA259" si="19">G122</f>
        <v>5671903</v>
      </c>
      <c r="H259" s="86">
        <f t="shared" si="19"/>
        <v>5848024</v>
      </c>
      <c r="I259" s="86">
        <f t="shared" si="19"/>
        <v>7439721</v>
      </c>
      <c r="J259" s="86">
        <f t="shared" si="19"/>
        <v>8645966</v>
      </c>
      <c r="K259" s="86">
        <f t="shared" si="19"/>
        <v>8218006</v>
      </c>
      <c r="L259" s="86">
        <f t="shared" si="19"/>
        <v>8382143</v>
      </c>
      <c r="M259" s="86">
        <f t="shared" si="19"/>
        <v>8557663</v>
      </c>
      <c r="N259" s="86">
        <f t="shared" si="19"/>
        <v>9001587.1799999997</v>
      </c>
      <c r="O259" s="86">
        <f t="shared" si="19"/>
        <v>8835000.3800000008</v>
      </c>
      <c r="P259" s="86">
        <f t="shared" si="19"/>
        <v>10233923</v>
      </c>
      <c r="Q259" s="86">
        <f t="shared" si="19"/>
        <v>13976389.739999998</v>
      </c>
      <c r="R259" s="86">
        <f t="shared" si="19"/>
        <v>13990102.689999999</v>
      </c>
      <c r="S259" s="86">
        <f t="shared" si="19"/>
        <v>10233922.199999999</v>
      </c>
      <c r="T259" s="86">
        <f t="shared" si="19"/>
        <v>11895020.32</v>
      </c>
      <c r="U259" s="86">
        <f t="shared" si="19"/>
        <v>12847417.289999999</v>
      </c>
      <c r="V259" s="86">
        <f t="shared" si="19"/>
        <v>13944758.32</v>
      </c>
      <c r="W259" s="86">
        <f t="shared" si="19"/>
        <v>12877603.770000001</v>
      </c>
      <c r="X259" s="86">
        <f t="shared" si="19"/>
        <v>16888245.590000004</v>
      </c>
      <c r="Y259" s="86">
        <f t="shared" si="19"/>
        <v>14668373.52</v>
      </c>
      <c r="Z259" s="86">
        <f t="shared" si="19"/>
        <v>14004307.34</v>
      </c>
      <c r="AA259" s="86">
        <f t="shared" si="19"/>
        <v>15867809.760000002</v>
      </c>
      <c r="AB259" s="86">
        <v>17047286</v>
      </c>
      <c r="AC259" s="86">
        <v>15189017</v>
      </c>
      <c r="AD259" s="86">
        <v>15217340</v>
      </c>
      <c r="AE259" s="86">
        <v>15344561</v>
      </c>
      <c r="AF259" s="86">
        <v>12900671</v>
      </c>
      <c r="AG259" s="86">
        <v>14078886</v>
      </c>
      <c r="AH259" s="86">
        <v>14566464</v>
      </c>
      <c r="AI259" s="13">
        <v>-2.5870978636466702E-2</v>
      </c>
      <c r="AJ259" s="13">
        <v>3.4631859367282324E-2</v>
      </c>
    </row>
    <row r="260" spans="1:36" ht="10.5" customHeight="1" x14ac:dyDescent="0.2">
      <c r="A260" s="14"/>
      <c r="B260" s="11"/>
      <c r="C260" s="11" t="s">
        <v>153</v>
      </c>
      <c r="D260" s="11"/>
      <c r="E260" s="11"/>
      <c r="F260" s="2"/>
      <c r="G260" s="86">
        <f t="shared" ref="G260:AA260" si="20">G179</f>
        <v>3673860</v>
      </c>
      <c r="H260" s="86">
        <f t="shared" si="20"/>
        <v>3850469</v>
      </c>
      <c r="I260" s="86">
        <f t="shared" si="20"/>
        <v>3620434</v>
      </c>
      <c r="J260" s="86">
        <f t="shared" si="20"/>
        <v>3411224</v>
      </c>
      <c r="K260" s="86">
        <f t="shared" si="20"/>
        <v>3802793</v>
      </c>
      <c r="L260" s="86">
        <f t="shared" si="20"/>
        <v>3896243</v>
      </c>
      <c r="M260" s="86">
        <f t="shared" si="20"/>
        <v>3447090</v>
      </c>
      <c r="N260" s="86">
        <f t="shared" si="20"/>
        <v>4094430</v>
      </c>
      <c r="O260" s="86">
        <f t="shared" si="20"/>
        <v>4530289.1635632869</v>
      </c>
      <c r="P260" s="86">
        <f t="shared" si="20"/>
        <v>4632202</v>
      </c>
      <c r="Q260" s="86">
        <f t="shared" si="20"/>
        <v>4899965</v>
      </c>
      <c r="R260" s="86">
        <f t="shared" si="20"/>
        <v>4797520</v>
      </c>
      <c r="S260" s="86">
        <f t="shared" si="20"/>
        <v>5057183</v>
      </c>
      <c r="T260" s="86">
        <f t="shared" si="20"/>
        <v>5360137</v>
      </c>
      <c r="U260" s="86">
        <f t="shared" si="20"/>
        <v>5104654</v>
      </c>
      <c r="V260" s="86">
        <f t="shared" si="20"/>
        <v>5443438.7599999998</v>
      </c>
      <c r="W260" s="86">
        <f t="shared" si="20"/>
        <v>5670841.0200000005</v>
      </c>
      <c r="X260" s="86">
        <f t="shared" si="20"/>
        <v>5617713.1600000001</v>
      </c>
      <c r="Y260" s="86">
        <f t="shared" si="20"/>
        <v>5824910</v>
      </c>
      <c r="Z260" s="86">
        <f t="shared" si="20"/>
        <v>5579280</v>
      </c>
      <c r="AA260" s="86">
        <f t="shared" si="20"/>
        <v>6157327</v>
      </c>
      <c r="AB260" s="86">
        <v>6411376</v>
      </c>
      <c r="AC260" s="86">
        <v>6711876</v>
      </c>
      <c r="AD260" s="86">
        <v>6804713</v>
      </c>
      <c r="AE260" s="86">
        <v>6945076</v>
      </c>
      <c r="AF260" s="86">
        <v>6498128</v>
      </c>
      <c r="AG260" s="86">
        <v>6934566</v>
      </c>
      <c r="AH260" s="86">
        <v>7071155</v>
      </c>
      <c r="AI260" s="13">
        <v>1.6458967417373849E-2</v>
      </c>
      <c r="AJ260" s="13">
        <v>1.9696834668528642E-2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119453.68999999999</v>
      </c>
      <c r="S261" s="86">
        <v>184585.7</v>
      </c>
      <c r="T261" s="86">
        <v>1480671.7399999998</v>
      </c>
      <c r="U261" s="86">
        <v>278687.68000000005</v>
      </c>
      <c r="V261" s="86">
        <v>1304002.0299999998</v>
      </c>
      <c r="W261" s="86">
        <v>1453003.38</v>
      </c>
      <c r="X261" s="86">
        <v>637172.76000000013</v>
      </c>
      <c r="Y261" s="86">
        <v>1501390.2000000002</v>
      </c>
      <c r="Z261" s="86">
        <v>1272867.5899999999</v>
      </c>
      <c r="AA261" s="86">
        <v>4251953.84</v>
      </c>
      <c r="AB261" s="41">
        <v>4542734.01</v>
      </c>
      <c r="AC261" s="41">
        <v>4478817.6399999997</v>
      </c>
      <c r="AD261" s="41">
        <v>4937671.49</v>
      </c>
      <c r="AE261" s="41">
        <v>5110179.79</v>
      </c>
      <c r="AF261" s="41">
        <v>3738819.7899999996</v>
      </c>
      <c r="AG261" s="41">
        <v>4069278.64</v>
      </c>
      <c r="AH261" s="41">
        <v>4042606.6900000004</v>
      </c>
      <c r="AI261" s="13">
        <v>-1.9252152431139979E-2</v>
      </c>
      <c r="AJ261" s="13">
        <v>-6.5544663709732392E-3</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145659930.98176846</v>
      </c>
      <c r="H265" s="11">
        <v>150814689.33910665</v>
      </c>
      <c r="I265" s="11">
        <v>160730932.77372262</v>
      </c>
      <c r="J265" s="11">
        <v>178434603.49311295</v>
      </c>
      <c r="K265" s="11">
        <v>185734100</v>
      </c>
      <c r="L265" s="11">
        <v>203235108</v>
      </c>
      <c r="M265" s="11">
        <v>214191112</v>
      </c>
      <c r="N265" s="11">
        <v>237963759</v>
      </c>
      <c r="O265" s="11">
        <v>222983045</v>
      </c>
      <c r="P265" s="11">
        <v>265622360</v>
      </c>
      <c r="Q265" s="11">
        <v>260092292</v>
      </c>
      <c r="R265" s="11">
        <v>258322325</v>
      </c>
      <c r="S265" s="11">
        <v>256357977</v>
      </c>
      <c r="T265" s="11">
        <v>249092320</v>
      </c>
      <c r="U265" s="11">
        <v>249007984</v>
      </c>
      <c r="V265" s="11">
        <v>246962751</v>
      </c>
      <c r="W265" s="11">
        <v>261326660</v>
      </c>
      <c r="X265" s="11">
        <v>269853473</v>
      </c>
      <c r="Y265" s="86">
        <v>258541475</v>
      </c>
      <c r="Z265" s="86">
        <v>268102626</v>
      </c>
      <c r="AA265" s="86">
        <v>250875631</v>
      </c>
      <c r="AB265" s="86">
        <v>250742035</v>
      </c>
      <c r="AC265" s="86">
        <v>256862792</v>
      </c>
      <c r="AD265" s="86">
        <v>258707413</v>
      </c>
      <c r="AE265" s="86">
        <v>265001707</v>
      </c>
      <c r="AF265" s="86">
        <v>275749234</v>
      </c>
      <c r="AG265" s="86">
        <v>277500947</v>
      </c>
      <c r="AH265" s="86">
        <v>284415138</v>
      </c>
      <c r="AI265" s="13">
        <v>2.1223798393213533E-2</v>
      </c>
      <c r="AJ265" s="13">
        <v>2.4915918575225619E-2</v>
      </c>
    </row>
    <row r="266" spans="1:36" ht="10.5" customHeight="1" x14ac:dyDescent="0.2">
      <c r="A266" s="14"/>
      <c r="B266" s="14"/>
      <c r="C266" s="14" t="s">
        <v>160</v>
      </c>
      <c r="D266" s="14"/>
      <c r="E266" s="14"/>
      <c r="F266" s="2"/>
      <c r="G266" s="11">
        <v>35232395</v>
      </c>
      <c r="H266" s="11">
        <v>33115372</v>
      </c>
      <c r="I266" s="11">
        <v>34563647</v>
      </c>
      <c r="J266" s="11">
        <v>40894903</v>
      </c>
      <c r="K266" s="11">
        <v>42413626</v>
      </c>
      <c r="L266" s="11">
        <v>40164702</v>
      </c>
      <c r="M266" s="11">
        <v>41483645</v>
      </c>
      <c r="N266" s="11">
        <v>42990375</v>
      </c>
      <c r="O266" s="11">
        <v>43247339</v>
      </c>
      <c r="P266" s="11">
        <v>56030460</v>
      </c>
      <c r="Q266" s="11">
        <v>56980327</v>
      </c>
      <c r="R266" s="11">
        <v>57715001</v>
      </c>
      <c r="S266" s="11">
        <v>58815467</v>
      </c>
      <c r="T266" s="11">
        <v>54578100</v>
      </c>
      <c r="U266" s="11">
        <v>55292340</v>
      </c>
      <c r="V266" s="11">
        <v>56777209</v>
      </c>
      <c r="W266" s="11">
        <v>65257046</v>
      </c>
      <c r="X266" s="11">
        <v>66412538</v>
      </c>
      <c r="Y266" s="86">
        <v>67143092</v>
      </c>
      <c r="Z266" s="86">
        <v>67235325</v>
      </c>
      <c r="AA266" s="86">
        <v>69124544</v>
      </c>
      <c r="AB266" s="86">
        <v>68860780</v>
      </c>
      <c r="AC266" s="86">
        <v>68847090</v>
      </c>
      <c r="AD266" s="86">
        <v>68793574</v>
      </c>
      <c r="AE266" s="86">
        <v>69814874</v>
      </c>
      <c r="AF266" s="86">
        <v>69958336</v>
      </c>
      <c r="AG266" s="86">
        <v>70449754</v>
      </c>
      <c r="AH266" s="86">
        <v>71612044</v>
      </c>
      <c r="AI266" s="13">
        <v>6.5507775866409101E-3</v>
      </c>
      <c r="AJ266" s="13">
        <v>1.6498141356178476E-2</v>
      </c>
    </row>
    <row r="267" spans="1:36" ht="10.5" customHeight="1" x14ac:dyDescent="0.2">
      <c r="A267" s="14"/>
      <c r="B267" s="14"/>
      <c r="C267" s="14" t="s">
        <v>161</v>
      </c>
      <c r="D267" s="14"/>
      <c r="E267" s="14"/>
      <c r="F267" s="2"/>
      <c r="G267" s="11">
        <v>1236734</v>
      </c>
      <c r="H267" s="11">
        <v>1201245</v>
      </c>
      <c r="I267" s="11">
        <v>1494340</v>
      </c>
      <c r="J267" s="11">
        <v>1018655</v>
      </c>
      <c r="K267" s="11">
        <v>1012780</v>
      </c>
      <c r="L267" s="11">
        <v>1099277</v>
      </c>
      <c r="M267" s="11">
        <v>1083738</v>
      </c>
      <c r="N267" s="11">
        <v>1091610</v>
      </c>
      <c r="O267" s="11">
        <v>1097075</v>
      </c>
      <c r="P267" s="11">
        <v>1111551</v>
      </c>
      <c r="Q267" s="11">
        <v>1078663</v>
      </c>
      <c r="R267" s="11">
        <v>1161334</v>
      </c>
      <c r="S267" s="11">
        <v>1179376</v>
      </c>
      <c r="T267" s="11">
        <v>1026348</v>
      </c>
      <c r="U267" s="11">
        <v>1127475</v>
      </c>
      <c r="V267" s="11">
        <v>1179024</v>
      </c>
      <c r="W267" s="11">
        <v>1197197</v>
      </c>
      <c r="X267" s="11">
        <v>1208700</v>
      </c>
      <c r="Y267" s="86">
        <v>1226336</v>
      </c>
      <c r="Z267" s="86">
        <v>1243136</v>
      </c>
      <c r="AA267" s="86">
        <v>1249218</v>
      </c>
      <c r="AB267" s="86">
        <v>1247902</v>
      </c>
      <c r="AC267" s="86">
        <v>1265869</v>
      </c>
      <c r="AD267" s="86">
        <v>1271923</v>
      </c>
      <c r="AE267" s="86">
        <v>1262972</v>
      </c>
      <c r="AF267" s="86">
        <v>1237822</v>
      </c>
      <c r="AG267" s="86">
        <v>1247580</v>
      </c>
      <c r="AH267" s="86">
        <v>1267084</v>
      </c>
      <c r="AI267" s="13">
        <v>2.5456440402507052E-3</v>
      </c>
      <c r="AJ267" s="13">
        <v>1.5633466390932847E-2</v>
      </c>
    </row>
    <row r="268" spans="1:36" ht="10.5" customHeight="1" x14ac:dyDescent="0.2">
      <c r="A268" s="14"/>
      <c r="B268" s="14"/>
      <c r="C268" s="14" t="s">
        <v>162</v>
      </c>
      <c r="D268" s="14"/>
      <c r="E268" s="14"/>
      <c r="F268" s="2"/>
      <c r="G268" s="11">
        <v>407072</v>
      </c>
      <c r="H268" s="11">
        <v>407129</v>
      </c>
      <c r="I268" s="11">
        <v>361275</v>
      </c>
      <c r="J268" s="11">
        <v>374280</v>
      </c>
      <c r="K268" s="11">
        <v>390175</v>
      </c>
      <c r="L268" s="11">
        <v>382170</v>
      </c>
      <c r="M268" s="11">
        <v>383653</v>
      </c>
      <c r="N268" s="11">
        <v>359800</v>
      </c>
      <c r="O268" s="11">
        <v>358647</v>
      </c>
      <c r="P268" s="11">
        <v>349338</v>
      </c>
      <c r="Q268" s="11">
        <v>369168</v>
      </c>
      <c r="R268" s="11">
        <v>228041</v>
      </c>
      <c r="S268" s="11">
        <v>275344</v>
      </c>
      <c r="T268" s="11">
        <v>241074</v>
      </c>
      <c r="U268" s="11">
        <v>217154</v>
      </c>
      <c r="V268" s="11">
        <v>188932</v>
      </c>
      <c r="W268" s="11">
        <v>184045</v>
      </c>
      <c r="X268" s="11">
        <v>171591</v>
      </c>
      <c r="Y268" s="86">
        <v>153809</v>
      </c>
      <c r="Z268" s="86">
        <v>131420</v>
      </c>
      <c r="AA268" s="86">
        <v>129058</v>
      </c>
      <c r="AB268" s="86">
        <v>127543</v>
      </c>
      <c r="AC268" s="86">
        <v>108667</v>
      </c>
      <c r="AD268" s="86">
        <v>107422</v>
      </c>
      <c r="AE268" s="86">
        <v>108932</v>
      </c>
      <c r="AF268" s="86">
        <v>159531</v>
      </c>
      <c r="AG268" s="86">
        <v>157821</v>
      </c>
      <c r="AH268" s="86">
        <v>156417</v>
      </c>
      <c r="AI268" s="13">
        <v>3.4597014095251621E-2</v>
      </c>
      <c r="AJ268" s="13">
        <v>-8.8961545041534393E-3</v>
      </c>
    </row>
    <row r="269" spans="1:36" ht="10.5" customHeight="1" x14ac:dyDescent="0.2">
      <c r="A269" s="14"/>
      <c r="B269" s="14"/>
      <c r="C269" s="14" t="s">
        <v>163</v>
      </c>
      <c r="D269" s="14"/>
      <c r="E269" s="14"/>
      <c r="F269" s="2"/>
      <c r="G269" s="11">
        <v>31777328</v>
      </c>
      <c r="H269" s="11">
        <v>31862549</v>
      </c>
      <c r="I269" s="11">
        <v>34098481</v>
      </c>
      <c r="J269" s="11">
        <v>34369497</v>
      </c>
      <c r="K269" s="11">
        <v>36090145</v>
      </c>
      <c r="L269" s="11">
        <v>36837569</v>
      </c>
      <c r="M269" s="11">
        <v>42458133</v>
      </c>
      <c r="N269" s="11">
        <v>43061500</v>
      </c>
      <c r="O269" s="11">
        <v>42646558</v>
      </c>
      <c r="P269" s="11">
        <v>56040436</v>
      </c>
      <c r="Q269" s="11">
        <v>57526265</v>
      </c>
      <c r="R269" s="11">
        <v>59781897</v>
      </c>
      <c r="S269" s="11">
        <v>62331288</v>
      </c>
      <c r="T269" s="11">
        <v>52508223</v>
      </c>
      <c r="U269" s="11">
        <v>54456958</v>
      </c>
      <c r="V269" s="11">
        <v>51526925</v>
      </c>
      <c r="W269" s="11">
        <v>58211723</v>
      </c>
      <c r="X269" s="11">
        <v>58170011</v>
      </c>
      <c r="Y269" s="86">
        <v>57077631</v>
      </c>
      <c r="Z269" s="86">
        <v>56516715</v>
      </c>
      <c r="AA269" s="86">
        <v>55707181</v>
      </c>
      <c r="AB269" s="86">
        <v>56966618</v>
      </c>
      <c r="AC269" s="86">
        <v>57067883</v>
      </c>
      <c r="AD269" s="86">
        <v>57961367</v>
      </c>
      <c r="AE269" s="86">
        <v>59083268</v>
      </c>
      <c r="AF269" s="86">
        <v>59276504</v>
      </c>
      <c r="AG269" s="86">
        <v>60878087</v>
      </c>
      <c r="AH269" s="86">
        <v>61170269</v>
      </c>
      <c r="AI269" s="13">
        <v>1.1936650526723991E-2</v>
      </c>
      <c r="AJ269" s="13">
        <v>4.7994609291845845E-3</v>
      </c>
    </row>
    <row r="270" spans="1:36" ht="10.5" customHeight="1" x14ac:dyDescent="0.2">
      <c r="A270" s="14"/>
      <c r="B270" s="14"/>
      <c r="C270" s="14" t="s">
        <v>164</v>
      </c>
      <c r="D270" s="14"/>
      <c r="E270" s="14"/>
      <c r="F270" s="2"/>
      <c r="G270" s="11">
        <v>20444298</v>
      </c>
      <c r="H270" s="11">
        <v>22526933</v>
      </c>
      <c r="I270" s="11">
        <v>25858834</v>
      </c>
      <c r="J270" s="11">
        <v>30555589</v>
      </c>
      <c r="K270" s="11">
        <v>33670435</v>
      </c>
      <c r="L270" s="11">
        <v>34492510</v>
      </c>
      <c r="M270" s="11">
        <v>35388465</v>
      </c>
      <c r="N270" s="11">
        <v>36221502</v>
      </c>
      <c r="O270" s="11">
        <v>36656712</v>
      </c>
      <c r="P270" s="11">
        <v>35128564</v>
      </c>
      <c r="Q270" s="11">
        <v>34387757</v>
      </c>
      <c r="R270" s="11">
        <v>34712531</v>
      </c>
      <c r="S270" s="11">
        <v>33412135</v>
      </c>
      <c r="T270" s="11">
        <v>28900518</v>
      </c>
      <c r="U270" s="11">
        <v>27044901</v>
      </c>
      <c r="V270" s="11">
        <v>26136728</v>
      </c>
      <c r="W270" s="11">
        <v>25543217</v>
      </c>
      <c r="X270" s="11">
        <v>24147372</v>
      </c>
      <c r="Y270" s="86">
        <v>20427756</v>
      </c>
      <c r="Z270" s="86">
        <v>21087177</v>
      </c>
      <c r="AA270" s="86">
        <v>22489043</v>
      </c>
      <c r="AB270" s="86">
        <v>23780804</v>
      </c>
      <c r="AC270" s="86">
        <v>25212294</v>
      </c>
      <c r="AD270" s="86">
        <v>26302520</v>
      </c>
      <c r="AE270" s="86">
        <v>27086902</v>
      </c>
      <c r="AF270" s="86">
        <v>26989295</v>
      </c>
      <c r="AG270" s="86">
        <v>25700884</v>
      </c>
      <c r="AH270" s="86">
        <v>26773743</v>
      </c>
      <c r="AI270" s="13">
        <v>1.9953625744533854E-2</v>
      </c>
      <c r="AJ270" s="13">
        <v>4.1744050515927777E-2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2975991</v>
      </c>
      <c r="P271" s="11">
        <v>3181641</v>
      </c>
      <c r="Q271" s="11">
        <v>3189421</v>
      </c>
      <c r="R271" s="11">
        <v>2715814</v>
      </c>
      <c r="S271" s="11">
        <v>2677201</v>
      </c>
      <c r="T271" s="11">
        <v>2741818</v>
      </c>
      <c r="U271" s="11">
        <v>2792480</v>
      </c>
      <c r="V271" s="11">
        <v>2837395</v>
      </c>
      <c r="W271" s="11">
        <v>2899505</v>
      </c>
      <c r="X271" s="11">
        <v>2889117</v>
      </c>
      <c r="Y271" s="86">
        <v>2380756</v>
      </c>
      <c r="Z271" s="86">
        <v>2462573</v>
      </c>
      <c r="AA271" s="86">
        <v>2241310</v>
      </c>
      <c r="AB271" s="86">
        <v>2360180</v>
      </c>
      <c r="AC271" s="86">
        <v>2302190</v>
      </c>
      <c r="AD271" s="86">
        <v>2519275</v>
      </c>
      <c r="AE271" s="86">
        <v>2461830</v>
      </c>
      <c r="AF271" s="86">
        <v>2495030</v>
      </c>
      <c r="AG271" s="86">
        <v>2770295</v>
      </c>
      <c r="AH271" s="86">
        <v>2840946</v>
      </c>
      <c r="AI271" s="13">
        <v>3.1382224348208476E-2</v>
      </c>
      <c r="AJ271" s="13">
        <v>2.550306014341433E-2</v>
      </c>
    </row>
    <row r="272" spans="1:36" ht="10.5" customHeight="1" x14ac:dyDescent="0.2">
      <c r="A272" s="14"/>
      <c r="B272" s="14"/>
      <c r="C272" s="14" t="s">
        <v>166</v>
      </c>
      <c r="D272" s="14"/>
      <c r="E272" s="14"/>
      <c r="F272" s="2"/>
      <c r="G272" s="11">
        <v>37704423.981768459</v>
      </c>
      <c r="H272" s="11">
        <v>43011672.339106657</v>
      </c>
      <c r="I272" s="11">
        <v>44601011.773722626</v>
      </c>
      <c r="J272" s="11">
        <v>50352791.493112944</v>
      </c>
      <c r="K272" s="11">
        <v>52304725</v>
      </c>
      <c r="L272" s="11">
        <v>45784035</v>
      </c>
      <c r="M272" s="11">
        <v>45482917</v>
      </c>
      <c r="N272" s="11">
        <v>46617835</v>
      </c>
      <c r="O272" s="11">
        <v>44531065</v>
      </c>
      <c r="P272" s="11">
        <v>36706820</v>
      </c>
      <c r="Q272" s="11">
        <v>31388005</v>
      </c>
      <c r="R272" s="11">
        <v>37740880</v>
      </c>
      <c r="S272" s="11">
        <v>36468837</v>
      </c>
      <c r="T272" s="11">
        <v>33782841</v>
      </c>
      <c r="U272" s="11">
        <v>35719184</v>
      </c>
      <c r="V272" s="11">
        <v>36270923</v>
      </c>
      <c r="W272" s="11">
        <v>31192800</v>
      </c>
      <c r="X272" s="11">
        <v>33472911</v>
      </c>
      <c r="Y272" s="86">
        <v>32725352</v>
      </c>
      <c r="Z272" s="86">
        <v>29988831</v>
      </c>
      <c r="AA272" s="86">
        <v>24767430</v>
      </c>
      <c r="AB272" s="86">
        <v>15695390</v>
      </c>
      <c r="AC272" s="86">
        <v>18169450</v>
      </c>
      <c r="AD272" s="86">
        <v>16750745</v>
      </c>
      <c r="AE272" s="86">
        <v>16882423</v>
      </c>
      <c r="AF272" s="86">
        <v>16362630</v>
      </c>
      <c r="AG272" s="86">
        <v>16997019</v>
      </c>
      <c r="AH272" s="86">
        <v>19748252</v>
      </c>
      <c r="AI272" s="13">
        <v>3.9025225448734879E-2</v>
      </c>
      <c r="AJ272" s="13">
        <v>0.16186561890646825</v>
      </c>
    </row>
    <row r="273" spans="1:43" ht="10.5" customHeight="1" x14ac:dyDescent="0.2">
      <c r="A273" s="14"/>
      <c r="B273" s="14"/>
      <c r="C273" s="14" t="s">
        <v>167</v>
      </c>
      <c r="D273" s="14"/>
      <c r="E273" s="14"/>
      <c r="F273" s="2"/>
      <c r="G273" s="11">
        <v>11380784</v>
      </c>
      <c r="H273" s="11">
        <v>12124417</v>
      </c>
      <c r="I273" s="11">
        <v>13201750</v>
      </c>
      <c r="J273" s="11">
        <v>13273530</v>
      </c>
      <c r="K273" s="11">
        <v>13183570</v>
      </c>
      <c r="L273" s="11">
        <v>13092610</v>
      </c>
      <c r="M273" s="11">
        <v>12872100</v>
      </c>
      <c r="N273" s="11">
        <v>12791558</v>
      </c>
      <c r="O273" s="11">
        <v>13454040</v>
      </c>
      <c r="P273" s="11">
        <v>14074210</v>
      </c>
      <c r="Q273" s="11">
        <v>13996890</v>
      </c>
      <c r="R273" s="11">
        <v>13482889</v>
      </c>
      <c r="S273" s="11">
        <v>14049190</v>
      </c>
      <c r="T273" s="11">
        <v>13936770</v>
      </c>
      <c r="U273" s="11">
        <v>13455966</v>
      </c>
      <c r="V273" s="11">
        <v>13646946</v>
      </c>
      <c r="W273" s="11">
        <v>13730466</v>
      </c>
      <c r="X273" s="11">
        <v>13694708</v>
      </c>
      <c r="Y273" s="86">
        <v>13676309</v>
      </c>
      <c r="Z273" s="86">
        <v>13974046</v>
      </c>
      <c r="AA273" s="86">
        <v>13979094</v>
      </c>
      <c r="AB273" s="86">
        <v>14763936</v>
      </c>
      <c r="AC273" s="86">
        <v>13122179</v>
      </c>
      <c r="AD273" s="86">
        <v>14499823</v>
      </c>
      <c r="AE273" s="86">
        <v>16106627</v>
      </c>
      <c r="AF273" s="86">
        <v>16420430</v>
      </c>
      <c r="AG273" s="86">
        <v>16660044</v>
      </c>
      <c r="AH273" s="86">
        <v>17348151</v>
      </c>
      <c r="AI273" s="13">
        <v>2.724768991091242E-2</v>
      </c>
      <c r="AJ273" s="13">
        <v>4.1302832093360616E-2</v>
      </c>
    </row>
    <row r="274" spans="1:43" ht="10.5" customHeight="1" x14ac:dyDescent="0.2">
      <c r="A274" s="14"/>
      <c r="B274" s="14"/>
      <c r="C274" s="14" t="s">
        <v>168</v>
      </c>
      <c r="D274" s="14"/>
      <c r="E274" s="14"/>
      <c r="F274" s="2"/>
      <c r="G274" s="11">
        <v>7476896</v>
      </c>
      <c r="H274" s="11">
        <v>6565372</v>
      </c>
      <c r="I274" s="11">
        <v>6551594</v>
      </c>
      <c r="J274" s="11">
        <v>7595358</v>
      </c>
      <c r="K274" s="11">
        <v>6668644</v>
      </c>
      <c r="L274" s="11">
        <v>8143464</v>
      </c>
      <c r="M274" s="11">
        <v>7857484</v>
      </c>
      <c r="N274" s="11">
        <v>9235895</v>
      </c>
      <c r="O274" s="11">
        <v>10726664</v>
      </c>
      <c r="P274" s="11">
        <v>10041974</v>
      </c>
      <c r="Q274" s="11">
        <v>10191924</v>
      </c>
      <c r="R274" s="11">
        <v>9089214</v>
      </c>
      <c r="S274" s="11">
        <v>9064996</v>
      </c>
      <c r="T274" s="11">
        <v>9314766</v>
      </c>
      <c r="U274" s="11">
        <v>9115577</v>
      </c>
      <c r="V274" s="11">
        <v>9236866</v>
      </c>
      <c r="W274" s="11">
        <v>9635366</v>
      </c>
      <c r="X274" s="11">
        <v>9695326</v>
      </c>
      <c r="Y274" s="86">
        <v>9511426</v>
      </c>
      <c r="Z274" s="86">
        <v>9037766</v>
      </c>
      <c r="AA274" s="86">
        <v>9325036</v>
      </c>
      <c r="AB274" s="86">
        <v>7545826</v>
      </c>
      <c r="AC274" s="86">
        <v>11013096</v>
      </c>
      <c r="AD274" s="86">
        <v>9869916</v>
      </c>
      <c r="AE274" s="86">
        <v>10053456</v>
      </c>
      <c r="AF274" s="86">
        <v>10933986</v>
      </c>
      <c r="AG274" s="86">
        <v>10322056</v>
      </c>
      <c r="AH274" s="86">
        <v>10723836</v>
      </c>
      <c r="AI274" s="13">
        <v>6.032881281680269E-2</v>
      </c>
      <c r="AJ274" s="13">
        <v>3.8924415833434735E-2</v>
      </c>
    </row>
    <row r="275" spans="1:43" ht="10.5" customHeight="1" x14ac:dyDescent="0.2">
      <c r="A275" s="8"/>
      <c r="B275" s="8"/>
      <c r="C275" s="11" t="s">
        <v>169</v>
      </c>
      <c r="D275" s="80"/>
      <c r="E275" s="14"/>
      <c r="F275" s="2"/>
      <c r="G275" s="12">
        <v>0</v>
      </c>
      <c r="H275" s="12">
        <v>0</v>
      </c>
      <c r="I275" s="12">
        <v>0</v>
      </c>
      <c r="J275" s="12">
        <v>0</v>
      </c>
      <c r="K275" s="12">
        <v>0</v>
      </c>
      <c r="L275" s="12">
        <v>33870</v>
      </c>
      <c r="M275" s="12">
        <v>256773</v>
      </c>
      <c r="N275" s="12">
        <v>3678735</v>
      </c>
      <c r="O275" s="12">
        <v>1352105</v>
      </c>
      <c r="P275" s="12">
        <v>1761660</v>
      </c>
      <c r="Q275" s="12">
        <v>1661999</v>
      </c>
      <c r="R275" s="12">
        <v>1255957</v>
      </c>
      <c r="S275" s="12">
        <v>1136028</v>
      </c>
      <c r="T275" s="12">
        <v>987724</v>
      </c>
      <c r="U275" s="12">
        <v>984833</v>
      </c>
      <c r="V275" s="12">
        <v>1336012</v>
      </c>
      <c r="W275" s="12">
        <v>1414318</v>
      </c>
      <c r="X275" s="12">
        <v>1355198</v>
      </c>
      <c r="Y275" s="86">
        <v>1127995</v>
      </c>
      <c r="Z275" s="86">
        <v>1121314</v>
      </c>
      <c r="AA275" s="86">
        <v>1368915</v>
      </c>
      <c r="AB275" s="86">
        <v>1332309</v>
      </c>
      <c r="AC275" s="86">
        <v>1066092</v>
      </c>
      <c r="AD275" s="86">
        <v>1178876</v>
      </c>
      <c r="AE275" s="86">
        <v>1345821</v>
      </c>
      <c r="AF275" s="86">
        <v>909326</v>
      </c>
      <c r="AG275" s="86">
        <v>1797362</v>
      </c>
      <c r="AH275" s="86">
        <v>1007169</v>
      </c>
      <c r="AI275" s="13">
        <v>-4.5557950297790195E-2</v>
      </c>
      <c r="AJ275" s="13">
        <v>-0.43964042858366875</v>
      </c>
    </row>
    <row r="276" spans="1:43" ht="10.5" customHeight="1" x14ac:dyDescent="0.2">
      <c r="A276" s="8"/>
      <c r="B276" s="8"/>
      <c r="C276" s="11" t="s">
        <v>170</v>
      </c>
      <c r="D276" s="80"/>
      <c r="E276" s="14"/>
      <c r="F276" s="2"/>
      <c r="G276" s="12">
        <v>0</v>
      </c>
      <c r="H276" s="12">
        <v>0</v>
      </c>
      <c r="I276" s="12">
        <v>0</v>
      </c>
      <c r="J276" s="12">
        <v>0</v>
      </c>
      <c r="K276" s="12">
        <v>0</v>
      </c>
      <c r="L276" s="12">
        <v>23204901</v>
      </c>
      <c r="M276" s="12">
        <v>26924204</v>
      </c>
      <c r="N276" s="12">
        <v>41914949</v>
      </c>
      <c r="O276" s="12">
        <v>25936849</v>
      </c>
      <c r="P276" s="12">
        <v>51195706</v>
      </c>
      <c r="Q276" s="12">
        <v>49321873</v>
      </c>
      <c r="R276" s="12">
        <v>40438767</v>
      </c>
      <c r="S276" s="12">
        <v>36948115</v>
      </c>
      <c r="T276" s="12">
        <v>51074138</v>
      </c>
      <c r="U276" s="12">
        <v>48801116</v>
      </c>
      <c r="V276" s="12">
        <v>47825791</v>
      </c>
      <c r="W276" s="12">
        <v>52060977</v>
      </c>
      <c r="X276" s="12">
        <v>58636001</v>
      </c>
      <c r="Y276" s="86">
        <v>53091013</v>
      </c>
      <c r="Z276" s="86">
        <v>65304323</v>
      </c>
      <c r="AA276" s="86">
        <v>50494802</v>
      </c>
      <c r="AB276" s="86">
        <v>58060747</v>
      </c>
      <c r="AC276" s="86">
        <v>58687982</v>
      </c>
      <c r="AD276" s="86">
        <v>59451972</v>
      </c>
      <c r="AE276" s="86">
        <v>60794602</v>
      </c>
      <c r="AF276" s="86">
        <v>71006344</v>
      </c>
      <c r="AG276" s="86">
        <v>70520045</v>
      </c>
      <c r="AH276" s="86">
        <v>71767227</v>
      </c>
      <c r="AI276" s="13">
        <v>3.5954285064333735E-2</v>
      </c>
      <c r="AJ276" s="13">
        <v>1.7685496371988987E-2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215.09803921568627</v>
      </c>
      <c r="H279" s="93">
        <v>219.4</v>
      </c>
      <c r="I279" s="93">
        <v>219.2</v>
      </c>
      <c r="J279" s="93">
        <v>217.8</v>
      </c>
      <c r="K279" s="93">
        <v>214.8</v>
      </c>
      <c r="L279" s="93">
        <v>203</v>
      </c>
      <c r="M279" s="93">
        <v>226.9403846153846</v>
      </c>
      <c r="N279" s="93">
        <v>243.4</v>
      </c>
      <c r="O279" s="93">
        <v>217.60181818181826</v>
      </c>
      <c r="P279" s="93">
        <v>239.32115384615375</v>
      </c>
      <c r="Q279" s="93">
        <v>255.39807692307699</v>
      </c>
      <c r="R279" s="93">
        <v>278.81730769230785</v>
      </c>
      <c r="S279" s="93">
        <v>299.71272727272714</v>
      </c>
      <c r="T279" s="93">
        <v>303.37454545454563</v>
      </c>
      <c r="U279" s="93">
        <v>325.56481481481467</v>
      </c>
      <c r="V279" s="93">
        <v>320.7017241379308</v>
      </c>
      <c r="W279" s="93">
        <v>312.1137931034483</v>
      </c>
      <c r="X279" s="93">
        <v>325.37241379310342</v>
      </c>
      <c r="Y279" s="93">
        <v>325.94482758620688</v>
      </c>
      <c r="Z279" s="93">
        <v>328.8</v>
      </c>
      <c r="AA279" s="93">
        <v>338.88103448275859</v>
      </c>
      <c r="AB279" s="93">
        <v>358.12488114768018</v>
      </c>
      <c r="AC279" s="93">
        <v>364.8439235449423</v>
      </c>
      <c r="AD279" s="93">
        <v>365.08133858181213</v>
      </c>
      <c r="AE279" s="93">
        <v>366.67299284974678</v>
      </c>
      <c r="AF279" s="93">
        <v>366.13406302673116</v>
      </c>
      <c r="AG279" s="93">
        <v>365.10805624615165</v>
      </c>
      <c r="AH279" s="93">
        <v>366.27383260946863</v>
      </c>
      <c r="AI279" s="10">
        <v>3.7569521500360192E-3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9312-F30B-418A-91F0-26B03D7221E9}">
  <sheetPr codeName="Sheet26"/>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9" width="9" hidden="1" customWidth="1"/>
    <col min="20" max="20" width="8.7109375" hidden="1" customWidth="1"/>
    <col min="21" max="21" width="9"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256</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33626800</v>
      </c>
      <c r="H5" s="5">
        <v>32467529</v>
      </c>
      <c r="I5" s="5">
        <v>34915832</v>
      </c>
      <c r="J5" s="5">
        <v>36645873</v>
      </c>
      <c r="K5" s="5">
        <f t="shared" ref="K5:Q5" si="0">SUM(K62,K119,K176)</f>
        <v>41483714</v>
      </c>
      <c r="L5" s="5">
        <f t="shared" si="0"/>
        <v>39981375</v>
      </c>
      <c r="M5" s="5">
        <f t="shared" si="0"/>
        <v>42332997</v>
      </c>
      <c r="N5" s="5">
        <f t="shared" si="0"/>
        <v>40330132</v>
      </c>
      <c r="O5" s="5">
        <f t="shared" si="0"/>
        <v>48740974.18</v>
      </c>
      <c r="P5" s="5">
        <f t="shared" si="0"/>
        <v>47062714</v>
      </c>
      <c r="Q5" s="5">
        <f t="shared" si="0"/>
        <v>47233941.57</v>
      </c>
      <c r="R5" s="5">
        <f t="shared" ref="R5:AA5" si="1">SUM(R62,R119,R176,R233)</f>
        <v>53193477.270000003</v>
      </c>
      <c r="S5" s="5">
        <f t="shared" si="1"/>
        <v>54875686.100000001</v>
      </c>
      <c r="T5" s="5">
        <f t="shared" si="1"/>
        <v>58180244.93</v>
      </c>
      <c r="U5" s="5">
        <f t="shared" si="1"/>
        <v>59559025.370000005</v>
      </c>
      <c r="V5" s="5">
        <f t="shared" si="1"/>
        <v>67706309.890000001</v>
      </c>
      <c r="W5" s="5">
        <f t="shared" si="1"/>
        <v>66434838.189999998</v>
      </c>
      <c r="X5" s="5">
        <f t="shared" si="1"/>
        <v>65429094.759999998</v>
      </c>
      <c r="Y5" s="5">
        <f t="shared" si="1"/>
        <v>84194664.280000001</v>
      </c>
      <c r="Z5" s="5">
        <f t="shared" si="1"/>
        <v>59636953.090000004</v>
      </c>
      <c r="AA5" s="5">
        <f t="shared" si="1"/>
        <v>64498071.280000001</v>
      </c>
      <c r="AB5" s="5">
        <v>66895901</v>
      </c>
      <c r="AC5" s="5">
        <v>62174585</v>
      </c>
      <c r="AD5" s="5">
        <v>66213025</v>
      </c>
      <c r="AE5" s="5">
        <v>71161551</v>
      </c>
      <c r="AF5" s="5">
        <v>69340043</v>
      </c>
      <c r="AG5" s="5">
        <v>69350305</v>
      </c>
      <c r="AH5" s="5">
        <v>65547266</v>
      </c>
      <c r="AI5" s="10">
        <v>-3.3886113174124155E-3</v>
      </c>
      <c r="AJ5" s="10">
        <v>-5.4838100567834558E-2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15678648</v>
      </c>
      <c r="H7" s="12">
        <v>14661049</v>
      </c>
      <c r="I7" s="12">
        <v>16606544</v>
      </c>
      <c r="J7" s="12">
        <v>15485186</v>
      </c>
      <c r="K7" s="12">
        <f t="shared" ref="K7:AA17" si="2">SUM(K64,K121,K178)</f>
        <v>16234534</v>
      </c>
      <c r="L7" s="12">
        <f t="shared" si="2"/>
        <v>17591518</v>
      </c>
      <c r="M7" s="12">
        <f t="shared" si="2"/>
        <v>18115386</v>
      </c>
      <c r="N7" s="12">
        <f t="shared" si="2"/>
        <v>16198753</v>
      </c>
      <c r="O7" s="12">
        <f t="shared" si="2"/>
        <v>17963792.41</v>
      </c>
      <c r="P7" s="12">
        <f t="shared" si="2"/>
        <v>19566435</v>
      </c>
      <c r="Q7" s="12">
        <f t="shared" si="2"/>
        <v>19239557.850000001</v>
      </c>
      <c r="R7" s="12">
        <f t="shared" si="2"/>
        <v>20659794.789999999</v>
      </c>
      <c r="S7" s="12">
        <f t="shared" si="2"/>
        <v>22957649.170000002</v>
      </c>
      <c r="T7" s="12">
        <f t="shared" si="2"/>
        <v>26477357.699999999</v>
      </c>
      <c r="U7" s="12">
        <f t="shared" si="2"/>
        <v>28150700.390000001</v>
      </c>
      <c r="V7" s="12">
        <f t="shared" si="2"/>
        <v>29161027.129999999</v>
      </c>
      <c r="W7" s="12">
        <f t="shared" si="2"/>
        <v>30585683.899999999</v>
      </c>
      <c r="X7" s="12">
        <f t="shared" si="2"/>
        <v>30835040.990000002</v>
      </c>
      <c r="Y7" s="12">
        <f t="shared" si="2"/>
        <v>50479110.850000001</v>
      </c>
      <c r="Z7" s="12">
        <f t="shared" si="2"/>
        <v>27152777.16</v>
      </c>
      <c r="AA7" s="12">
        <f t="shared" si="2"/>
        <v>31893134.16</v>
      </c>
      <c r="AB7" s="12">
        <v>34381667</v>
      </c>
      <c r="AC7" s="12">
        <v>29108535</v>
      </c>
      <c r="AD7" s="12">
        <v>32803241</v>
      </c>
      <c r="AE7" s="12">
        <v>36502681</v>
      </c>
      <c r="AF7" s="12">
        <v>34565409</v>
      </c>
      <c r="AG7" s="12">
        <v>33636859</v>
      </c>
      <c r="AH7" s="12">
        <v>30885952</v>
      </c>
      <c r="AI7" s="13">
        <v>-1.7711611334037092E-2</v>
      </c>
      <c r="AJ7" s="13">
        <v>-8.178251720828035E-2</v>
      </c>
    </row>
    <row r="8" spans="1:36" ht="10.5" customHeight="1" x14ac:dyDescent="0.2">
      <c r="A8" s="11"/>
      <c r="B8" s="11"/>
      <c r="C8" s="11" t="s">
        <v>36</v>
      </c>
      <c r="D8" s="11"/>
      <c r="E8" s="11"/>
      <c r="F8" s="2"/>
      <c r="G8" s="12">
        <v>9726089</v>
      </c>
      <c r="H8" s="12">
        <v>10696075</v>
      </c>
      <c r="I8" s="12">
        <v>11832181</v>
      </c>
      <c r="J8" s="12">
        <v>10444195</v>
      </c>
      <c r="K8" s="12">
        <f t="shared" si="2"/>
        <v>11337531</v>
      </c>
      <c r="L8" s="12">
        <f t="shared" si="2"/>
        <v>12257615</v>
      </c>
      <c r="M8" s="12">
        <f t="shared" si="2"/>
        <v>12409455</v>
      </c>
      <c r="N8" s="12">
        <f t="shared" si="2"/>
        <v>11918586</v>
      </c>
      <c r="O8" s="12">
        <f t="shared" si="2"/>
        <v>12251632.01</v>
      </c>
      <c r="P8" s="12">
        <f t="shared" si="2"/>
        <v>13715849</v>
      </c>
      <c r="Q8" s="12">
        <f t="shared" si="2"/>
        <v>12294080.98</v>
      </c>
      <c r="R8" s="12">
        <f t="shared" si="2"/>
        <v>14464569.350000001</v>
      </c>
      <c r="S8" s="12">
        <f t="shared" si="2"/>
        <v>15276423.689999999</v>
      </c>
      <c r="T8" s="12">
        <f t="shared" si="2"/>
        <v>15986615.620000001</v>
      </c>
      <c r="U8" s="12">
        <f t="shared" si="2"/>
        <v>16633915.23</v>
      </c>
      <c r="V8" s="12">
        <f t="shared" si="2"/>
        <v>17311659.630000003</v>
      </c>
      <c r="W8" s="12">
        <f t="shared" si="2"/>
        <v>18049969.52</v>
      </c>
      <c r="X8" s="12">
        <f t="shared" si="2"/>
        <v>17790071.060000002</v>
      </c>
      <c r="Y8" s="12">
        <f t="shared" si="2"/>
        <v>18147067.469999999</v>
      </c>
      <c r="Z8" s="12">
        <f t="shared" si="2"/>
        <v>17517754.149999999</v>
      </c>
      <c r="AA8" s="12">
        <f t="shared" si="2"/>
        <v>18525255.98</v>
      </c>
      <c r="AB8" s="12">
        <v>18745122</v>
      </c>
      <c r="AC8" s="12">
        <v>18168907</v>
      </c>
      <c r="AD8" s="12">
        <v>18803960</v>
      </c>
      <c r="AE8" s="12">
        <v>22073374</v>
      </c>
      <c r="AF8" s="12">
        <v>21264311</v>
      </c>
      <c r="AG8" s="12">
        <v>21263054</v>
      </c>
      <c r="AH8" s="12">
        <v>20774945</v>
      </c>
      <c r="AI8" s="13">
        <v>1.7283347249124503E-2</v>
      </c>
      <c r="AJ8" s="13">
        <v>-2.2955733452024344E-2</v>
      </c>
    </row>
    <row r="9" spans="1:36" ht="10.5" customHeight="1" x14ac:dyDescent="0.2">
      <c r="A9" s="11"/>
      <c r="B9" s="11"/>
      <c r="C9" s="11"/>
      <c r="D9" s="11" t="s">
        <v>37</v>
      </c>
      <c r="E9" s="11"/>
      <c r="F9" s="2"/>
      <c r="G9" s="12">
        <v>9435595</v>
      </c>
      <c r="H9" s="12">
        <v>10409146</v>
      </c>
      <c r="I9" s="12">
        <v>11210566</v>
      </c>
      <c r="J9" s="12">
        <v>9999454</v>
      </c>
      <c r="K9" s="12">
        <f t="shared" si="2"/>
        <v>10502292</v>
      </c>
      <c r="L9" s="12">
        <f t="shared" si="2"/>
        <v>11401534</v>
      </c>
      <c r="M9" s="12">
        <f t="shared" si="2"/>
        <v>11683438</v>
      </c>
      <c r="N9" s="12">
        <f t="shared" si="2"/>
        <v>11486295</v>
      </c>
      <c r="O9" s="12">
        <f t="shared" si="2"/>
        <v>11549565.9</v>
      </c>
      <c r="P9" s="12">
        <f t="shared" si="2"/>
        <v>12402699</v>
      </c>
      <c r="Q9" s="12">
        <f t="shared" si="2"/>
        <v>11302053.309999999</v>
      </c>
      <c r="R9" s="12">
        <f t="shared" si="2"/>
        <v>13273322.449999999</v>
      </c>
      <c r="S9" s="12">
        <f t="shared" si="2"/>
        <v>14350815.559999999</v>
      </c>
      <c r="T9" s="12">
        <f t="shared" si="2"/>
        <v>14881562.85</v>
      </c>
      <c r="U9" s="12">
        <f t="shared" si="2"/>
        <v>15579274.690000001</v>
      </c>
      <c r="V9" s="12">
        <f t="shared" si="2"/>
        <v>16231747.310000001</v>
      </c>
      <c r="W9" s="12">
        <f t="shared" si="2"/>
        <v>16295821.26</v>
      </c>
      <c r="X9" s="12">
        <f t="shared" si="2"/>
        <v>16165123.25</v>
      </c>
      <c r="Y9" s="12">
        <f t="shared" si="2"/>
        <v>16729957.130000001</v>
      </c>
      <c r="Z9" s="12">
        <f t="shared" si="2"/>
        <v>16366188.469999999</v>
      </c>
      <c r="AA9" s="12">
        <f t="shared" si="2"/>
        <v>17263290.649999999</v>
      </c>
      <c r="AB9" s="12">
        <v>17628241</v>
      </c>
      <c r="AC9" s="12">
        <v>16910363</v>
      </c>
      <c r="AD9" s="12">
        <v>17603514</v>
      </c>
      <c r="AE9" s="12">
        <v>20387135</v>
      </c>
      <c r="AF9" s="12">
        <v>19740079</v>
      </c>
      <c r="AG9" s="12">
        <v>19584661</v>
      </c>
      <c r="AH9" s="12">
        <v>19320261</v>
      </c>
      <c r="AI9" s="13">
        <v>1.539261781580592E-2</v>
      </c>
      <c r="AJ9" s="13">
        <v>-1.3500361328694942E-2</v>
      </c>
    </row>
    <row r="10" spans="1:36" ht="10.5" customHeight="1" x14ac:dyDescent="0.2">
      <c r="A10" s="11"/>
      <c r="B10" s="11"/>
      <c r="C10" s="14"/>
      <c r="D10" s="11" t="s">
        <v>38</v>
      </c>
      <c r="E10" s="11"/>
      <c r="F10" s="2"/>
      <c r="G10" s="12">
        <v>17803</v>
      </c>
      <c r="H10" s="12">
        <v>0</v>
      </c>
      <c r="I10" s="12">
        <v>12230</v>
      </c>
      <c r="J10" s="12">
        <v>0</v>
      </c>
      <c r="K10" s="12">
        <f t="shared" si="2"/>
        <v>213053</v>
      </c>
      <c r="L10" s="12">
        <f t="shared" si="2"/>
        <v>254176</v>
      </c>
      <c r="M10" s="12">
        <f t="shared" si="2"/>
        <v>153897</v>
      </c>
      <c r="N10" s="12">
        <f t="shared" si="2"/>
        <v>101815</v>
      </c>
      <c r="O10" s="12">
        <f t="shared" si="2"/>
        <v>59859.94</v>
      </c>
      <c r="P10" s="12">
        <f t="shared" si="2"/>
        <v>211796</v>
      </c>
      <c r="Q10" s="12">
        <f t="shared" si="2"/>
        <v>205426.1</v>
      </c>
      <c r="R10" s="12">
        <f t="shared" si="2"/>
        <v>78451.240000000005</v>
      </c>
      <c r="S10" s="12">
        <f t="shared" si="2"/>
        <v>210790.45</v>
      </c>
      <c r="T10" s="12">
        <f t="shared" si="2"/>
        <v>210364.94</v>
      </c>
      <c r="U10" s="12">
        <f t="shared" si="2"/>
        <v>48390.38</v>
      </c>
      <c r="V10" s="12">
        <f t="shared" si="2"/>
        <v>154465.54999999999</v>
      </c>
      <c r="W10" s="12">
        <f t="shared" si="2"/>
        <v>564838.82000000007</v>
      </c>
      <c r="X10" s="12">
        <f t="shared" si="2"/>
        <v>417797.9</v>
      </c>
      <c r="Y10" s="12">
        <f t="shared" si="2"/>
        <v>358553.32</v>
      </c>
      <c r="Z10" s="12">
        <f t="shared" si="2"/>
        <v>185713.35</v>
      </c>
      <c r="AA10" s="12">
        <f t="shared" si="2"/>
        <v>179552.6</v>
      </c>
      <c r="AB10" s="12">
        <v>171716</v>
      </c>
      <c r="AC10" s="12">
        <v>163291</v>
      </c>
      <c r="AD10" s="12">
        <v>120824</v>
      </c>
      <c r="AE10" s="12">
        <v>139520</v>
      </c>
      <c r="AF10" s="12">
        <v>187700</v>
      </c>
      <c r="AG10" s="12">
        <v>414356</v>
      </c>
      <c r="AH10" s="12">
        <v>418297</v>
      </c>
      <c r="AI10" s="13">
        <v>0.15996708091903966</v>
      </c>
      <c r="AJ10" s="13">
        <v>9.5111450057438537E-3</v>
      </c>
    </row>
    <row r="11" spans="1:36" ht="10.5" customHeight="1" x14ac:dyDescent="0.2">
      <c r="A11" s="11"/>
      <c r="B11" s="11"/>
      <c r="C11" s="14"/>
      <c r="D11" s="11" t="s">
        <v>39</v>
      </c>
      <c r="E11" s="11"/>
      <c r="F11" s="2"/>
      <c r="G11" s="12">
        <v>272691</v>
      </c>
      <c r="H11" s="12">
        <v>286929</v>
      </c>
      <c r="I11" s="12">
        <v>609385</v>
      </c>
      <c r="J11" s="12">
        <v>444741</v>
      </c>
      <c r="K11" s="12">
        <f t="shared" si="2"/>
        <v>622186</v>
      </c>
      <c r="L11" s="12">
        <f t="shared" si="2"/>
        <v>601905</v>
      </c>
      <c r="M11" s="12">
        <f t="shared" si="2"/>
        <v>572120</v>
      </c>
      <c r="N11" s="12">
        <f t="shared" si="2"/>
        <v>330476</v>
      </c>
      <c r="O11" s="12">
        <f t="shared" si="2"/>
        <v>642206.17000000004</v>
      </c>
      <c r="P11" s="12">
        <f t="shared" si="2"/>
        <v>1101354</v>
      </c>
      <c r="Q11" s="12">
        <f t="shared" si="2"/>
        <v>786601.57</v>
      </c>
      <c r="R11" s="12">
        <f t="shared" si="2"/>
        <v>1112795.6600000001</v>
      </c>
      <c r="S11" s="12">
        <f t="shared" si="2"/>
        <v>714817.68</v>
      </c>
      <c r="T11" s="12">
        <f t="shared" si="2"/>
        <v>894687.83000000007</v>
      </c>
      <c r="U11" s="12">
        <f t="shared" si="2"/>
        <v>1006250.16</v>
      </c>
      <c r="V11" s="12">
        <f t="shared" si="2"/>
        <v>925446.77</v>
      </c>
      <c r="W11" s="12">
        <f t="shared" si="2"/>
        <v>1189309.4399999999</v>
      </c>
      <c r="X11" s="12">
        <f t="shared" si="2"/>
        <v>1207149.9100000001</v>
      </c>
      <c r="Y11" s="12">
        <f t="shared" si="2"/>
        <v>1058557.02</v>
      </c>
      <c r="Z11" s="12">
        <f t="shared" si="2"/>
        <v>965852.33</v>
      </c>
      <c r="AA11" s="12">
        <f t="shared" si="2"/>
        <v>1082412.73</v>
      </c>
      <c r="AB11" s="12">
        <v>945165</v>
      </c>
      <c r="AC11" s="12">
        <v>1095253</v>
      </c>
      <c r="AD11" s="12">
        <v>1079622</v>
      </c>
      <c r="AE11" s="12">
        <v>1546719</v>
      </c>
      <c r="AF11" s="12">
        <v>1336532</v>
      </c>
      <c r="AG11" s="12">
        <v>1264037</v>
      </c>
      <c r="AH11" s="12">
        <v>1036387</v>
      </c>
      <c r="AI11" s="13">
        <v>1.5474575165736137E-2</v>
      </c>
      <c r="AJ11" s="13">
        <v>-0.18009757625765702</v>
      </c>
    </row>
    <row r="12" spans="1:36" ht="10.5" customHeight="1" x14ac:dyDescent="0.2">
      <c r="A12" s="11"/>
      <c r="B12" s="14"/>
      <c r="C12" s="11" t="s">
        <v>40</v>
      </c>
      <c r="D12" s="11"/>
      <c r="E12" s="11"/>
      <c r="F12" s="2"/>
      <c r="G12" s="12">
        <v>918913</v>
      </c>
      <c r="H12" s="12">
        <v>982244</v>
      </c>
      <c r="I12" s="12">
        <v>1144654</v>
      </c>
      <c r="J12" s="12">
        <v>1149698</v>
      </c>
      <c r="K12" s="12">
        <f t="shared" si="2"/>
        <v>1109122</v>
      </c>
      <c r="L12" s="12">
        <f t="shared" si="2"/>
        <v>1009148</v>
      </c>
      <c r="M12" s="12">
        <f t="shared" si="2"/>
        <v>989276</v>
      </c>
      <c r="N12" s="12">
        <f t="shared" si="2"/>
        <v>704201</v>
      </c>
      <c r="O12" s="12">
        <f t="shared" si="2"/>
        <v>977532.4</v>
      </c>
      <c r="P12" s="12">
        <f t="shared" si="2"/>
        <v>1070159</v>
      </c>
      <c r="Q12" s="12">
        <f t="shared" si="2"/>
        <v>805647.87</v>
      </c>
      <c r="R12" s="12">
        <f t="shared" si="2"/>
        <v>1053218.44</v>
      </c>
      <c r="S12" s="12">
        <f t="shared" si="2"/>
        <v>1067325.48</v>
      </c>
      <c r="T12" s="12">
        <f t="shared" si="2"/>
        <v>1249556.08</v>
      </c>
      <c r="U12" s="12">
        <f t="shared" si="2"/>
        <v>1373246.71</v>
      </c>
      <c r="V12" s="12">
        <f t="shared" si="2"/>
        <v>1441198.46</v>
      </c>
      <c r="W12" s="12">
        <f t="shared" si="2"/>
        <v>1420470.38</v>
      </c>
      <c r="X12" s="12">
        <f t="shared" si="2"/>
        <v>1529767.9300000002</v>
      </c>
      <c r="Y12" s="12">
        <f t="shared" si="2"/>
        <v>1588307.38</v>
      </c>
      <c r="Z12" s="12">
        <f t="shared" si="2"/>
        <v>2738865.01</v>
      </c>
      <c r="AA12" s="12">
        <f t="shared" si="2"/>
        <v>2878060.18</v>
      </c>
      <c r="AB12" s="12">
        <v>2828822</v>
      </c>
      <c r="AC12" s="12">
        <v>2546634</v>
      </c>
      <c r="AD12" s="12">
        <v>3040467</v>
      </c>
      <c r="AE12" s="12">
        <v>3122437</v>
      </c>
      <c r="AF12" s="12">
        <v>2687805</v>
      </c>
      <c r="AG12" s="12">
        <v>3119891</v>
      </c>
      <c r="AH12" s="12">
        <v>2966190</v>
      </c>
      <c r="AI12" s="13">
        <v>7.9342994459288274E-3</v>
      </c>
      <c r="AJ12" s="13">
        <v>-4.9264862137811866E-2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0</v>
      </c>
      <c r="T13" s="12">
        <f t="shared" si="2"/>
        <v>0</v>
      </c>
      <c r="U13" s="12">
        <f t="shared" si="2"/>
        <v>11305</v>
      </c>
      <c r="V13" s="12">
        <f t="shared" si="2"/>
        <v>15377</v>
      </c>
      <c r="W13" s="12">
        <f t="shared" si="2"/>
        <v>15377</v>
      </c>
      <c r="X13" s="12">
        <f t="shared" si="2"/>
        <v>21644</v>
      </c>
      <c r="Y13" s="12">
        <f t="shared" si="2"/>
        <v>11838</v>
      </c>
      <c r="Z13" s="12">
        <f t="shared" si="2"/>
        <v>0</v>
      </c>
      <c r="AA13" s="12">
        <f t="shared" si="2"/>
        <v>15943</v>
      </c>
      <c r="AB13" s="12">
        <v>18435</v>
      </c>
      <c r="AC13" s="12">
        <v>3578</v>
      </c>
      <c r="AD13" s="12">
        <v>19817</v>
      </c>
      <c r="AE13" s="12">
        <v>1697</v>
      </c>
      <c r="AF13" s="12">
        <v>211105</v>
      </c>
      <c r="AG13" s="12">
        <v>877</v>
      </c>
      <c r="AH13" s="12">
        <v>63515</v>
      </c>
      <c r="AI13" s="13">
        <v>0.22896314761226733</v>
      </c>
      <c r="AJ13" s="13">
        <v>71.423033067274801</v>
      </c>
    </row>
    <row r="14" spans="1:36" ht="10.5" customHeight="1" x14ac:dyDescent="0.2">
      <c r="A14" s="11"/>
      <c r="B14" s="14"/>
      <c r="C14" s="11" t="s">
        <v>42</v>
      </c>
      <c r="D14" s="11"/>
      <c r="E14" s="11"/>
      <c r="F14" s="2"/>
      <c r="G14" s="12">
        <v>0</v>
      </c>
      <c r="H14" s="12">
        <v>0</v>
      </c>
      <c r="I14" s="12">
        <v>0</v>
      </c>
      <c r="J14" s="12">
        <v>0</v>
      </c>
      <c r="K14" s="12">
        <f t="shared" si="2"/>
        <v>56130</v>
      </c>
      <c r="L14" s="12">
        <f t="shared" si="2"/>
        <v>19979</v>
      </c>
      <c r="M14" s="12">
        <f t="shared" si="2"/>
        <v>23067</v>
      </c>
      <c r="N14" s="12">
        <f t="shared" si="2"/>
        <v>0</v>
      </c>
      <c r="O14" s="12">
        <f t="shared" si="2"/>
        <v>28019</v>
      </c>
      <c r="P14" s="12">
        <f t="shared" si="2"/>
        <v>25606</v>
      </c>
      <c r="Q14" s="12">
        <f t="shared" si="2"/>
        <v>523</v>
      </c>
      <c r="R14" s="12">
        <f t="shared" si="2"/>
        <v>39010</v>
      </c>
      <c r="S14" s="12">
        <f t="shared" si="2"/>
        <v>29082</v>
      </c>
      <c r="T14" s="12">
        <f t="shared" si="2"/>
        <v>43861</v>
      </c>
      <c r="U14" s="12">
        <f t="shared" si="2"/>
        <v>44469</v>
      </c>
      <c r="V14" s="12">
        <f t="shared" si="2"/>
        <v>12218</v>
      </c>
      <c r="W14" s="12">
        <f t="shared" si="2"/>
        <v>11614</v>
      </c>
      <c r="X14" s="12">
        <f t="shared" si="2"/>
        <v>5911</v>
      </c>
      <c r="Y14" s="12">
        <f t="shared" si="2"/>
        <v>4443</v>
      </c>
      <c r="Z14" s="12">
        <f t="shared" si="2"/>
        <v>811</v>
      </c>
      <c r="AA14" s="12">
        <f t="shared" si="2"/>
        <v>26579</v>
      </c>
      <c r="AB14" s="12">
        <v>6013</v>
      </c>
      <c r="AC14" s="12">
        <v>970</v>
      </c>
      <c r="AD14" s="12">
        <v>4412</v>
      </c>
      <c r="AE14" s="12">
        <v>4795</v>
      </c>
      <c r="AF14" s="12">
        <v>48359</v>
      </c>
      <c r="AG14" s="12">
        <v>54041</v>
      </c>
      <c r="AH14" s="12">
        <v>13788</v>
      </c>
      <c r="AI14" s="13">
        <v>0.14833432124724344</v>
      </c>
      <c r="AJ14" s="13">
        <v>-0.74486038378268349</v>
      </c>
    </row>
    <row r="15" spans="1:36" ht="10.5" customHeight="1" x14ac:dyDescent="0.2">
      <c r="A15" s="11"/>
      <c r="B15" s="14"/>
      <c r="C15" s="11" t="s">
        <v>43</v>
      </c>
      <c r="D15" s="11"/>
      <c r="E15" s="11"/>
      <c r="F15" s="2"/>
      <c r="G15" s="12">
        <v>0</v>
      </c>
      <c r="H15" s="12">
        <v>0</v>
      </c>
      <c r="I15" s="12">
        <v>0</v>
      </c>
      <c r="J15" s="12">
        <v>0</v>
      </c>
      <c r="K15" s="12">
        <f t="shared" si="2"/>
        <v>28267</v>
      </c>
      <c r="L15" s="12">
        <f t="shared" si="2"/>
        <v>0</v>
      </c>
      <c r="M15" s="12">
        <f t="shared" si="2"/>
        <v>0</v>
      </c>
      <c r="N15" s="12">
        <f t="shared" si="2"/>
        <v>0</v>
      </c>
      <c r="O15" s="12">
        <f t="shared" si="2"/>
        <v>0</v>
      </c>
      <c r="P15" s="12">
        <f t="shared" si="2"/>
        <v>0</v>
      </c>
      <c r="Q15" s="12">
        <f t="shared" si="2"/>
        <v>0</v>
      </c>
      <c r="R15" s="12">
        <f t="shared" si="2"/>
        <v>0</v>
      </c>
      <c r="S15" s="12">
        <f t="shared" si="2"/>
        <v>0</v>
      </c>
      <c r="T15" s="12">
        <f t="shared" si="2"/>
        <v>1370931</v>
      </c>
      <c r="U15" s="12">
        <f t="shared" si="2"/>
        <v>1482716</v>
      </c>
      <c r="V15" s="12">
        <f t="shared" si="2"/>
        <v>1551869</v>
      </c>
      <c r="W15" s="12">
        <f t="shared" si="2"/>
        <v>1440646</v>
      </c>
      <c r="X15" s="12">
        <f t="shared" si="2"/>
        <v>1052757</v>
      </c>
      <c r="Y15" s="12">
        <f t="shared" si="2"/>
        <v>7051</v>
      </c>
      <c r="Z15" s="12">
        <f t="shared" si="2"/>
        <v>6068</v>
      </c>
      <c r="AA15" s="12">
        <f t="shared" si="2"/>
        <v>7835</v>
      </c>
      <c r="AB15" s="12">
        <v>0</v>
      </c>
      <c r="AC15" s="12">
        <v>790897</v>
      </c>
      <c r="AD15" s="12">
        <v>1286230</v>
      </c>
      <c r="AE15" s="12">
        <v>1241219</v>
      </c>
      <c r="AF15" s="12">
        <v>1466647</v>
      </c>
      <c r="AG15" s="12">
        <v>1519251</v>
      </c>
      <c r="AH15" s="12">
        <v>1586180</v>
      </c>
      <c r="AI15" s="13" t="s">
        <v>246</v>
      </c>
      <c r="AJ15" s="13">
        <v>4.4053945003162745E-2</v>
      </c>
    </row>
    <row r="16" spans="1:36" ht="10.5" customHeight="1" x14ac:dyDescent="0.2">
      <c r="A16" s="11"/>
      <c r="B16" s="14"/>
      <c r="C16" s="11" t="s">
        <v>44</v>
      </c>
      <c r="D16" s="15"/>
      <c r="E16" s="11"/>
      <c r="F16" s="2"/>
      <c r="G16" s="12">
        <v>5033646</v>
      </c>
      <c r="H16" s="12">
        <v>2982730</v>
      </c>
      <c r="I16" s="12">
        <v>3629709</v>
      </c>
      <c r="J16" s="12">
        <v>3891293</v>
      </c>
      <c r="K16" s="12">
        <f t="shared" si="2"/>
        <v>3703484</v>
      </c>
      <c r="L16" s="12">
        <f t="shared" si="2"/>
        <v>4304776</v>
      </c>
      <c r="M16" s="12">
        <f t="shared" si="2"/>
        <v>4693588</v>
      </c>
      <c r="N16" s="12">
        <f t="shared" si="2"/>
        <v>3575966</v>
      </c>
      <c r="O16" s="12">
        <f t="shared" si="2"/>
        <v>4706609</v>
      </c>
      <c r="P16" s="12">
        <f t="shared" si="2"/>
        <v>4754821</v>
      </c>
      <c r="Q16" s="12">
        <f t="shared" si="2"/>
        <v>6139306</v>
      </c>
      <c r="R16" s="12">
        <f t="shared" si="2"/>
        <v>5102997</v>
      </c>
      <c r="S16" s="12">
        <f t="shared" si="2"/>
        <v>6584818</v>
      </c>
      <c r="T16" s="12">
        <f t="shared" si="2"/>
        <v>7826394</v>
      </c>
      <c r="U16" s="12">
        <f t="shared" si="2"/>
        <v>8605048.4499999993</v>
      </c>
      <c r="V16" s="12">
        <f t="shared" si="2"/>
        <v>8828705.0399999991</v>
      </c>
      <c r="W16" s="12">
        <f t="shared" si="2"/>
        <v>9647607</v>
      </c>
      <c r="X16" s="12">
        <f t="shared" si="2"/>
        <v>10434890</v>
      </c>
      <c r="Y16" s="12">
        <f t="shared" si="2"/>
        <v>30720404</v>
      </c>
      <c r="Z16" s="12">
        <f t="shared" si="2"/>
        <v>6889279</v>
      </c>
      <c r="AA16" s="12">
        <f t="shared" si="2"/>
        <v>10439461</v>
      </c>
      <c r="AB16" s="12">
        <v>12783275</v>
      </c>
      <c r="AC16" s="12">
        <v>7597549</v>
      </c>
      <c r="AD16" s="12">
        <v>9648355</v>
      </c>
      <c r="AE16" s="12">
        <v>10059159</v>
      </c>
      <c r="AF16" s="12">
        <v>8887182</v>
      </c>
      <c r="AG16" s="12">
        <v>7679745</v>
      </c>
      <c r="AH16" s="12">
        <v>5481334</v>
      </c>
      <c r="AI16" s="13">
        <v>-0.13162491230778173</v>
      </c>
      <c r="AJ16" s="13">
        <v>-0.28626093704934213</v>
      </c>
    </row>
    <row r="17" spans="1:36" ht="10.5" customHeight="1" x14ac:dyDescent="0.2">
      <c r="A17" s="11"/>
      <c r="B17" s="14"/>
      <c r="C17" s="11"/>
      <c r="D17" s="15" t="s">
        <v>45</v>
      </c>
      <c r="E17" s="11"/>
      <c r="F17" s="2"/>
      <c r="G17" s="12">
        <v>144155</v>
      </c>
      <c r="H17" s="12">
        <v>194126</v>
      </c>
      <c r="I17" s="12">
        <v>566398</v>
      </c>
      <c r="J17" s="12">
        <v>520820</v>
      </c>
      <c r="K17" s="12">
        <f t="shared" si="2"/>
        <v>498067</v>
      </c>
      <c r="L17" s="12">
        <f t="shared" si="2"/>
        <v>667333</v>
      </c>
      <c r="M17" s="12">
        <f t="shared" si="2"/>
        <v>650119</v>
      </c>
      <c r="N17" s="12">
        <f t="shared" si="2"/>
        <v>237561</v>
      </c>
      <c r="O17" s="12">
        <f t="shared" si="2"/>
        <v>742063</v>
      </c>
      <c r="P17" s="12">
        <f t="shared" si="2"/>
        <v>651259</v>
      </c>
      <c r="Q17" s="12">
        <f t="shared" si="2"/>
        <v>274774</v>
      </c>
      <c r="R17" s="12">
        <f t="shared" si="2"/>
        <v>1036496</v>
      </c>
      <c r="S17" s="12">
        <f t="shared" si="2"/>
        <v>1198860</v>
      </c>
      <c r="T17" s="12">
        <f t="shared" si="2"/>
        <v>1322953</v>
      </c>
      <c r="U17" s="12">
        <f t="shared" si="2"/>
        <v>1346029</v>
      </c>
      <c r="V17" s="12">
        <f t="shared" si="2"/>
        <v>1772204</v>
      </c>
      <c r="W17" s="12">
        <f t="shared" si="2"/>
        <v>1584431</v>
      </c>
      <c r="X17" s="12">
        <f t="shared" si="2"/>
        <v>1551210</v>
      </c>
      <c r="Y17" s="12">
        <f t="shared" si="2"/>
        <v>1698090</v>
      </c>
      <c r="Z17" s="12">
        <f t="shared" ref="W17:AA20" si="3">SUM(Z74,Z131,Z188)</f>
        <v>1417256</v>
      </c>
      <c r="AA17" s="12">
        <f t="shared" si="3"/>
        <v>1772108</v>
      </c>
      <c r="AB17" s="12">
        <v>1524035</v>
      </c>
      <c r="AC17" s="12">
        <v>1604014</v>
      </c>
      <c r="AD17" s="12">
        <v>2008057</v>
      </c>
      <c r="AE17" s="12">
        <v>2161105</v>
      </c>
      <c r="AF17" s="12">
        <v>2313430</v>
      </c>
      <c r="AG17" s="12">
        <v>1765562</v>
      </c>
      <c r="AH17" s="12">
        <v>934619</v>
      </c>
      <c r="AI17" s="13">
        <v>-7.8263870857022577E-2</v>
      </c>
      <c r="AJ17" s="13">
        <v>-0.47063937715016524</v>
      </c>
    </row>
    <row r="18" spans="1:36" ht="10.5" customHeight="1" x14ac:dyDescent="0.2">
      <c r="A18" s="11"/>
      <c r="B18" s="14"/>
      <c r="C18" s="11"/>
      <c r="D18" s="15" t="s">
        <v>46</v>
      </c>
      <c r="E18" s="11"/>
      <c r="F18" s="2"/>
      <c r="G18" s="12">
        <v>2199161</v>
      </c>
      <c r="H18" s="12">
        <v>2287340</v>
      </c>
      <c r="I18" s="12">
        <v>2657504</v>
      </c>
      <c r="J18" s="12">
        <v>2750563</v>
      </c>
      <c r="K18" s="12">
        <f t="shared" ref="K18:V20" si="4">SUM(K75,K132,K189)</f>
        <v>2815212</v>
      </c>
      <c r="L18" s="12">
        <f t="shared" si="4"/>
        <v>2995329</v>
      </c>
      <c r="M18" s="12">
        <f t="shared" si="4"/>
        <v>3232773</v>
      </c>
      <c r="N18" s="12">
        <f t="shared" si="4"/>
        <v>2822908</v>
      </c>
      <c r="O18" s="12">
        <f t="shared" si="4"/>
        <v>3158932</v>
      </c>
      <c r="P18" s="12">
        <f t="shared" si="4"/>
        <v>3342508</v>
      </c>
      <c r="Q18" s="12">
        <f t="shared" si="4"/>
        <v>3333052</v>
      </c>
      <c r="R18" s="12">
        <f t="shared" si="4"/>
        <v>3452990</v>
      </c>
      <c r="S18" s="12">
        <f t="shared" si="4"/>
        <v>3677893</v>
      </c>
      <c r="T18" s="12">
        <f t="shared" si="4"/>
        <v>4954089</v>
      </c>
      <c r="U18" s="12">
        <f t="shared" si="4"/>
        <v>4007907</v>
      </c>
      <c r="V18" s="12">
        <f t="shared" si="4"/>
        <v>5289934</v>
      </c>
      <c r="W18" s="12">
        <f t="shared" si="3"/>
        <v>5393510</v>
      </c>
      <c r="X18" s="12">
        <f t="shared" si="3"/>
        <v>5763497</v>
      </c>
      <c r="Y18" s="12">
        <f t="shared" si="3"/>
        <v>5613464</v>
      </c>
      <c r="Z18" s="12">
        <f t="shared" si="3"/>
        <v>4317696</v>
      </c>
      <c r="AA18" s="12">
        <f t="shared" si="3"/>
        <v>3891806</v>
      </c>
      <c r="AB18" s="12">
        <v>4282989</v>
      </c>
      <c r="AC18" s="12">
        <v>4020600</v>
      </c>
      <c r="AD18" s="12">
        <v>4546996</v>
      </c>
      <c r="AE18" s="12">
        <v>5075071</v>
      </c>
      <c r="AF18" s="12">
        <v>4099753</v>
      </c>
      <c r="AG18" s="12">
        <v>4132601</v>
      </c>
      <c r="AH18" s="12">
        <v>3865899</v>
      </c>
      <c r="AI18" s="13">
        <v>-1.6931174824149631E-2</v>
      </c>
      <c r="AJ18" s="13">
        <v>-6.4536111761091863E-2</v>
      </c>
    </row>
    <row r="19" spans="1:36" ht="10.5" customHeight="1" x14ac:dyDescent="0.2">
      <c r="A19" s="11"/>
      <c r="B19" s="14"/>
      <c r="C19" s="11"/>
      <c r="D19" s="15" t="s">
        <v>47</v>
      </c>
      <c r="E19" s="11"/>
      <c r="F19" s="2"/>
      <c r="G19" s="12">
        <v>2203142</v>
      </c>
      <c r="H19" s="12">
        <v>94500</v>
      </c>
      <c r="I19" s="12">
        <v>0</v>
      </c>
      <c r="J19" s="12">
        <v>0</v>
      </c>
      <c r="K19" s="12">
        <f t="shared" si="4"/>
        <v>0</v>
      </c>
      <c r="L19" s="12">
        <f t="shared" si="4"/>
        <v>0</v>
      </c>
      <c r="M19" s="12">
        <f t="shared" si="4"/>
        <v>0</v>
      </c>
      <c r="N19" s="12">
        <f t="shared" si="4"/>
        <v>0</v>
      </c>
      <c r="O19" s="12">
        <f t="shared" si="4"/>
        <v>0</v>
      </c>
      <c r="P19" s="12">
        <f t="shared" si="4"/>
        <v>0</v>
      </c>
      <c r="Q19" s="12">
        <f t="shared" si="4"/>
        <v>1831281</v>
      </c>
      <c r="R19" s="12">
        <f t="shared" si="4"/>
        <v>0</v>
      </c>
      <c r="S19" s="12">
        <f t="shared" si="4"/>
        <v>903359</v>
      </c>
      <c r="T19" s="12">
        <f t="shared" si="4"/>
        <v>0</v>
      </c>
      <c r="U19" s="12">
        <f t="shared" si="4"/>
        <v>1844400</v>
      </c>
      <c r="V19" s="12">
        <f t="shared" si="4"/>
        <v>383550</v>
      </c>
      <c r="W19" s="12">
        <f t="shared" si="3"/>
        <v>1080400</v>
      </c>
      <c r="X19" s="12">
        <f t="shared" si="3"/>
        <v>2100000</v>
      </c>
      <c r="Y19" s="12">
        <f t="shared" si="3"/>
        <v>22383245</v>
      </c>
      <c r="Z19" s="12">
        <f t="shared" si="3"/>
        <v>0</v>
      </c>
      <c r="AA19" s="12">
        <f t="shared" si="3"/>
        <v>3812736</v>
      </c>
      <c r="AB19" s="12">
        <v>4411514</v>
      </c>
      <c r="AC19" s="12">
        <v>272543</v>
      </c>
      <c r="AD19" s="12">
        <v>1555745</v>
      </c>
      <c r="AE19" s="12">
        <v>809925</v>
      </c>
      <c r="AF19" s="12">
        <v>279319</v>
      </c>
      <c r="AG19" s="12">
        <v>756813</v>
      </c>
      <c r="AH19" s="12">
        <v>1379</v>
      </c>
      <c r="AI19" s="13">
        <v>-0.73948697965179266</v>
      </c>
      <c r="AJ19" s="13">
        <v>-0.99817788542215846</v>
      </c>
    </row>
    <row r="20" spans="1:36" ht="10.5" customHeight="1" x14ac:dyDescent="0.2">
      <c r="A20" s="11"/>
      <c r="B20" s="11"/>
      <c r="C20" s="11"/>
      <c r="D20" s="11" t="s">
        <v>48</v>
      </c>
      <c r="E20" s="11"/>
      <c r="F20" s="2"/>
      <c r="G20" s="12">
        <v>487188</v>
      </c>
      <c r="H20" s="12">
        <v>406764</v>
      </c>
      <c r="I20" s="12">
        <v>405807</v>
      </c>
      <c r="J20" s="12">
        <v>619910</v>
      </c>
      <c r="K20" s="12">
        <f t="shared" si="4"/>
        <v>390205</v>
      </c>
      <c r="L20" s="12">
        <f t="shared" si="4"/>
        <v>642114</v>
      </c>
      <c r="M20" s="12">
        <f t="shared" si="4"/>
        <v>810696</v>
      </c>
      <c r="N20" s="12">
        <f t="shared" si="4"/>
        <v>515497</v>
      </c>
      <c r="O20" s="12">
        <f t="shared" si="4"/>
        <v>805614</v>
      </c>
      <c r="P20" s="12">
        <f t="shared" si="4"/>
        <v>761054</v>
      </c>
      <c r="Q20" s="12">
        <f t="shared" si="4"/>
        <v>700199</v>
      </c>
      <c r="R20" s="12">
        <f t="shared" si="4"/>
        <v>613511</v>
      </c>
      <c r="S20" s="12">
        <f t="shared" si="4"/>
        <v>804706</v>
      </c>
      <c r="T20" s="12">
        <f t="shared" si="4"/>
        <v>1549352</v>
      </c>
      <c r="U20" s="12">
        <f t="shared" si="4"/>
        <v>1406712.45</v>
      </c>
      <c r="V20" s="12">
        <f t="shared" si="4"/>
        <v>1383017.04</v>
      </c>
      <c r="W20" s="12">
        <f t="shared" si="3"/>
        <v>1589266</v>
      </c>
      <c r="X20" s="12">
        <f t="shared" si="3"/>
        <v>1020183</v>
      </c>
      <c r="Y20" s="12">
        <f t="shared" si="3"/>
        <v>1025605</v>
      </c>
      <c r="Z20" s="12">
        <f t="shared" si="3"/>
        <v>1154327</v>
      </c>
      <c r="AA20" s="12">
        <f t="shared" si="3"/>
        <v>962811</v>
      </c>
      <c r="AB20" s="12">
        <v>2564737</v>
      </c>
      <c r="AC20" s="12">
        <v>1700392</v>
      </c>
      <c r="AD20" s="12">
        <v>1537557</v>
      </c>
      <c r="AE20" s="12">
        <v>2013058</v>
      </c>
      <c r="AF20" s="12">
        <v>2194680</v>
      </c>
      <c r="AG20" s="12">
        <v>1024769</v>
      </c>
      <c r="AH20" s="12">
        <v>679437</v>
      </c>
      <c r="AI20" s="13">
        <v>-0.19859682371067833</v>
      </c>
      <c r="AJ20" s="13">
        <v>-0.33698521325293795</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13114211</v>
      </c>
      <c r="H22" s="12">
        <v>13667082</v>
      </c>
      <c r="I22" s="12">
        <v>14390098</v>
      </c>
      <c r="J22" s="12">
        <v>16814015</v>
      </c>
      <c r="K22" s="12">
        <f t="shared" ref="K22:AA32" si="5">SUM(K79,K136,K193)</f>
        <v>17353043</v>
      </c>
      <c r="L22" s="12">
        <f t="shared" si="5"/>
        <v>18080329</v>
      </c>
      <c r="M22" s="12">
        <f t="shared" si="5"/>
        <v>19476168</v>
      </c>
      <c r="N22" s="12">
        <f t="shared" si="5"/>
        <v>19792377</v>
      </c>
      <c r="O22" s="12">
        <f t="shared" si="5"/>
        <v>25441920.77</v>
      </c>
      <c r="P22" s="12">
        <f t="shared" si="5"/>
        <v>22088331</v>
      </c>
      <c r="Q22" s="12">
        <f t="shared" si="5"/>
        <v>21322716.719999999</v>
      </c>
      <c r="R22" s="12">
        <f t="shared" si="5"/>
        <v>24127692.48</v>
      </c>
      <c r="S22" s="12">
        <f t="shared" si="5"/>
        <v>23913653.93</v>
      </c>
      <c r="T22" s="12">
        <f t="shared" si="5"/>
        <v>24172902.23</v>
      </c>
      <c r="U22" s="12">
        <f t="shared" si="5"/>
        <v>25114740.98</v>
      </c>
      <c r="V22" s="12">
        <f t="shared" si="5"/>
        <v>28931195.760000002</v>
      </c>
      <c r="W22" s="12">
        <f t="shared" si="5"/>
        <v>27496904.289999999</v>
      </c>
      <c r="X22" s="12">
        <f t="shared" si="5"/>
        <v>23853241.77</v>
      </c>
      <c r="Y22" s="12">
        <f t="shared" si="5"/>
        <v>22595343.43</v>
      </c>
      <c r="Z22" s="12">
        <f t="shared" si="5"/>
        <v>23008604.93</v>
      </c>
      <c r="AA22" s="12">
        <f t="shared" si="5"/>
        <v>22291842.120000001</v>
      </c>
      <c r="AB22" s="12">
        <v>22052051</v>
      </c>
      <c r="AC22" s="12">
        <v>23424247</v>
      </c>
      <c r="AD22" s="12">
        <v>23063727</v>
      </c>
      <c r="AE22" s="12">
        <v>25760032</v>
      </c>
      <c r="AF22" s="12">
        <v>25516159</v>
      </c>
      <c r="AG22" s="12">
        <v>26865483</v>
      </c>
      <c r="AH22" s="12">
        <v>25981353</v>
      </c>
      <c r="AI22" s="13">
        <v>2.7705772448648469E-2</v>
      </c>
      <c r="AJ22" s="13">
        <v>-3.2909514412973705E-2</v>
      </c>
    </row>
    <row r="23" spans="1:36" ht="10.5" customHeight="1" x14ac:dyDescent="0.2">
      <c r="A23" s="11"/>
      <c r="B23" s="11"/>
      <c r="C23" s="11" t="s">
        <v>50</v>
      </c>
      <c r="D23" s="11"/>
      <c r="E23" s="11"/>
      <c r="F23" s="2"/>
      <c r="G23" s="12">
        <v>0</v>
      </c>
      <c r="H23" s="12">
        <v>0</v>
      </c>
      <c r="I23" s="12">
        <v>0</v>
      </c>
      <c r="J23" s="12">
        <v>1190248</v>
      </c>
      <c r="K23" s="12">
        <f t="shared" si="5"/>
        <v>1207395</v>
      </c>
      <c r="L23" s="12">
        <f t="shared" si="5"/>
        <v>1258290</v>
      </c>
      <c r="M23" s="12">
        <f t="shared" si="5"/>
        <v>1294582</v>
      </c>
      <c r="N23" s="12">
        <f t="shared" si="5"/>
        <v>1210654</v>
      </c>
      <c r="O23" s="12">
        <f t="shared" si="5"/>
        <v>1210654</v>
      </c>
      <c r="P23" s="12">
        <f t="shared" si="5"/>
        <v>1332528</v>
      </c>
      <c r="Q23" s="12">
        <f t="shared" si="5"/>
        <v>1332528</v>
      </c>
      <c r="R23" s="12">
        <f t="shared" si="5"/>
        <v>1332528</v>
      </c>
      <c r="S23" s="12">
        <f t="shared" si="5"/>
        <v>1332528</v>
      </c>
      <c r="T23" s="12">
        <f t="shared" si="5"/>
        <v>1332528</v>
      </c>
      <c r="U23" s="12">
        <f t="shared" si="5"/>
        <v>1332528</v>
      </c>
      <c r="V23" s="12">
        <f t="shared" si="5"/>
        <v>1332528</v>
      </c>
      <c r="W23" s="12">
        <f t="shared" si="5"/>
        <v>1332528</v>
      </c>
      <c r="X23" s="12">
        <f t="shared" si="5"/>
        <v>1332528</v>
      </c>
      <c r="Y23" s="12">
        <f t="shared" si="5"/>
        <v>1332528</v>
      </c>
      <c r="Z23" s="12">
        <f t="shared" si="5"/>
        <v>1332528</v>
      </c>
      <c r="AA23" s="12">
        <f t="shared" si="5"/>
        <v>1332528</v>
      </c>
      <c r="AB23" s="12">
        <v>1332528</v>
      </c>
      <c r="AC23" s="12">
        <v>1332528</v>
      </c>
      <c r="AD23" s="12">
        <v>1332528</v>
      </c>
      <c r="AE23" s="12">
        <v>1332528</v>
      </c>
      <c r="AF23" s="12">
        <v>1332528</v>
      </c>
      <c r="AG23" s="12">
        <v>1283204</v>
      </c>
      <c r="AH23" s="12">
        <v>1332528</v>
      </c>
      <c r="AI23" s="13">
        <v>0</v>
      </c>
      <c r="AJ23" s="13">
        <v>3.8438159482046499E-2</v>
      </c>
    </row>
    <row r="24" spans="1:36" ht="10.5" customHeight="1" x14ac:dyDescent="0.2">
      <c r="A24" s="11"/>
      <c r="B24" s="11"/>
      <c r="C24" s="11" t="s">
        <v>51</v>
      </c>
      <c r="D24" s="11"/>
      <c r="E24" s="11"/>
      <c r="F24" s="2"/>
      <c r="G24" s="12">
        <v>128123</v>
      </c>
      <c r="H24" s="12">
        <v>185347</v>
      </c>
      <c r="I24" s="12">
        <v>190753</v>
      </c>
      <c r="J24" s="12">
        <v>435964</v>
      </c>
      <c r="K24" s="12">
        <f t="shared" si="5"/>
        <v>476534</v>
      </c>
      <c r="L24" s="12">
        <f t="shared" si="5"/>
        <v>524498</v>
      </c>
      <c r="M24" s="12">
        <f t="shared" si="5"/>
        <v>492625</v>
      </c>
      <c r="N24" s="12">
        <f t="shared" si="5"/>
        <v>523780</v>
      </c>
      <c r="O24" s="12">
        <f t="shared" si="5"/>
        <v>2021059.38</v>
      </c>
      <c r="P24" s="12">
        <f t="shared" si="5"/>
        <v>1000346</v>
      </c>
      <c r="Q24" s="12">
        <f t="shared" si="5"/>
        <v>981759.12</v>
      </c>
      <c r="R24" s="12">
        <f t="shared" si="5"/>
        <v>1152879.02</v>
      </c>
      <c r="S24" s="12">
        <f t="shared" si="5"/>
        <v>1209785.71</v>
      </c>
      <c r="T24" s="12">
        <f t="shared" si="5"/>
        <v>1364320.8900000001</v>
      </c>
      <c r="U24" s="12">
        <f t="shared" si="5"/>
        <v>1415156.04</v>
      </c>
      <c r="V24" s="12">
        <f t="shared" si="5"/>
        <v>1437976.6600000001</v>
      </c>
      <c r="W24" s="12">
        <f t="shared" si="5"/>
        <v>1478501.81</v>
      </c>
      <c r="X24" s="12">
        <f t="shared" si="5"/>
        <v>1467540.45</v>
      </c>
      <c r="Y24" s="12">
        <f t="shared" si="5"/>
        <v>1457801.44</v>
      </c>
      <c r="Z24" s="12">
        <f t="shared" si="5"/>
        <v>1456996.52</v>
      </c>
      <c r="AA24" s="12">
        <f t="shared" si="5"/>
        <v>1533680.28</v>
      </c>
      <c r="AB24" s="12">
        <v>1545834</v>
      </c>
      <c r="AC24" s="12">
        <v>1580132</v>
      </c>
      <c r="AD24" s="12">
        <v>1726685</v>
      </c>
      <c r="AE24" s="12">
        <v>1743025</v>
      </c>
      <c r="AF24" s="12">
        <v>1735886</v>
      </c>
      <c r="AG24" s="12">
        <v>1700812</v>
      </c>
      <c r="AH24" s="12">
        <v>1722564</v>
      </c>
      <c r="AI24" s="13">
        <v>1.8205452995593063E-2</v>
      </c>
      <c r="AJ24" s="13">
        <v>1.2789185400855592E-2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820897</v>
      </c>
      <c r="W25" s="12">
        <f t="shared" si="5"/>
        <v>951391</v>
      </c>
      <c r="X25" s="12">
        <f t="shared" si="5"/>
        <v>1129245</v>
      </c>
      <c r="Y25" s="12">
        <f t="shared" si="5"/>
        <v>1172641.6733657769</v>
      </c>
      <c r="Z25" s="12">
        <f t="shared" si="5"/>
        <v>1265751.6759516241</v>
      </c>
      <c r="AA25" s="12">
        <f t="shared" si="5"/>
        <v>1400382</v>
      </c>
      <c r="AB25" s="12">
        <v>1497957</v>
      </c>
      <c r="AC25" s="12">
        <v>1579828</v>
      </c>
      <c r="AD25" s="12">
        <v>1696094</v>
      </c>
      <c r="AE25" s="12">
        <v>1707379</v>
      </c>
      <c r="AF25" s="12">
        <v>1780357</v>
      </c>
      <c r="AG25" s="12">
        <v>1892828</v>
      </c>
      <c r="AH25" s="12">
        <v>1994947</v>
      </c>
      <c r="AI25" s="13">
        <v>4.8911070833825399E-2</v>
      </c>
      <c r="AJ25" s="13">
        <v>5.3950491011333306E-2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1679102</v>
      </c>
      <c r="W26" s="12">
        <f t="shared" si="5"/>
        <v>1548609</v>
      </c>
      <c r="X26" s="12">
        <f t="shared" si="5"/>
        <v>1370755</v>
      </c>
      <c r="Y26" s="12">
        <f t="shared" si="5"/>
        <v>1327358.3266342231</v>
      </c>
      <c r="Z26" s="12">
        <f t="shared" si="5"/>
        <v>1234248.3240483759</v>
      </c>
      <c r="AA26" s="12">
        <f t="shared" si="5"/>
        <v>1099617</v>
      </c>
      <c r="AB26" s="12">
        <v>1002043</v>
      </c>
      <c r="AC26" s="12">
        <v>920172</v>
      </c>
      <c r="AD26" s="12">
        <v>829678</v>
      </c>
      <c r="AE26" s="12">
        <v>792623</v>
      </c>
      <c r="AF26" s="12">
        <v>727212</v>
      </c>
      <c r="AG26" s="12">
        <v>599603</v>
      </c>
      <c r="AH26" s="12">
        <v>505054</v>
      </c>
      <c r="AI26" s="13">
        <v>-0.1079101951979845</v>
      </c>
      <c r="AJ26" s="13">
        <v>-0.15768600223814758</v>
      </c>
    </row>
    <row r="27" spans="1:36" ht="10.5" customHeight="1" x14ac:dyDescent="0.2">
      <c r="A27" s="11"/>
      <c r="B27" s="11"/>
      <c r="C27" s="11" t="s">
        <v>54</v>
      </c>
      <c r="D27" s="11"/>
      <c r="E27" s="11"/>
      <c r="F27" s="2"/>
      <c r="G27" s="12">
        <v>935730</v>
      </c>
      <c r="H27" s="12">
        <v>981383</v>
      </c>
      <c r="I27" s="12">
        <v>1059535</v>
      </c>
      <c r="J27" s="12">
        <v>1277257</v>
      </c>
      <c r="K27" s="12">
        <f t="shared" si="5"/>
        <v>1222493</v>
      </c>
      <c r="L27" s="12">
        <f t="shared" si="5"/>
        <v>1427393</v>
      </c>
      <c r="M27" s="12">
        <f t="shared" si="5"/>
        <v>1553977</v>
      </c>
      <c r="N27" s="12">
        <f t="shared" si="5"/>
        <v>1372230</v>
      </c>
      <c r="O27" s="12">
        <f t="shared" si="5"/>
        <v>1659491.33</v>
      </c>
      <c r="P27" s="12">
        <f t="shared" si="5"/>
        <v>1534188</v>
      </c>
      <c r="Q27" s="12">
        <f t="shared" si="5"/>
        <v>1421860.85</v>
      </c>
      <c r="R27" s="12">
        <f t="shared" si="5"/>
        <v>1524443.38</v>
      </c>
      <c r="S27" s="12">
        <f t="shared" si="5"/>
        <v>1929647.17</v>
      </c>
      <c r="T27" s="12">
        <f t="shared" si="5"/>
        <v>1763451.38</v>
      </c>
      <c r="U27" s="12">
        <f t="shared" si="5"/>
        <v>1764855.2400000002</v>
      </c>
      <c r="V27" s="12">
        <f t="shared" si="5"/>
        <v>2073229.55</v>
      </c>
      <c r="W27" s="12">
        <f t="shared" si="5"/>
        <v>2045945.34</v>
      </c>
      <c r="X27" s="12">
        <f t="shared" si="5"/>
        <v>1718660.98</v>
      </c>
      <c r="Y27" s="12">
        <f t="shared" si="5"/>
        <v>1588231.6099999999</v>
      </c>
      <c r="Z27" s="12">
        <f t="shared" si="5"/>
        <v>1344647.23</v>
      </c>
      <c r="AA27" s="12">
        <f t="shared" si="5"/>
        <v>1535091.6099999999</v>
      </c>
      <c r="AB27" s="12">
        <v>1539528</v>
      </c>
      <c r="AC27" s="12">
        <v>1574702</v>
      </c>
      <c r="AD27" s="12">
        <v>1574517</v>
      </c>
      <c r="AE27" s="12">
        <v>1548833</v>
      </c>
      <c r="AF27" s="12">
        <v>1454630</v>
      </c>
      <c r="AG27" s="12">
        <v>1569625</v>
      </c>
      <c r="AH27" s="12">
        <v>1427709</v>
      </c>
      <c r="AI27" s="13">
        <v>-1.2488828194702206E-2</v>
      </c>
      <c r="AJ27" s="13">
        <v>-9.0413952377160156E-2</v>
      </c>
    </row>
    <row r="28" spans="1:36" ht="10.5" customHeight="1" x14ac:dyDescent="0.2">
      <c r="A28" s="11"/>
      <c r="B28" s="14"/>
      <c r="C28" s="11" t="s">
        <v>55</v>
      </c>
      <c r="E28" s="11"/>
      <c r="F28" s="2"/>
      <c r="G28" s="12">
        <v>0</v>
      </c>
      <c r="H28" s="12">
        <v>0</v>
      </c>
      <c r="I28" s="12">
        <v>0</v>
      </c>
      <c r="J28" s="12">
        <v>0</v>
      </c>
      <c r="K28" s="12">
        <f t="shared" si="5"/>
        <v>0</v>
      </c>
      <c r="L28" s="12">
        <f t="shared" si="5"/>
        <v>15108</v>
      </c>
      <c r="M28" s="12">
        <f t="shared" si="5"/>
        <v>52279</v>
      </c>
      <c r="N28" s="12">
        <f t="shared" si="5"/>
        <v>94270</v>
      </c>
      <c r="O28" s="12">
        <f t="shared" si="5"/>
        <v>118942.06</v>
      </c>
      <c r="P28" s="12">
        <f t="shared" si="5"/>
        <v>69519</v>
      </c>
      <c r="Q28" s="12">
        <f t="shared" si="5"/>
        <v>67193.75</v>
      </c>
      <c r="R28" s="12">
        <f t="shared" si="5"/>
        <v>87224.08</v>
      </c>
      <c r="S28" s="12">
        <f t="shared" si="5"/>
        <v>94032.05</v>
      </c>
      <c r="T28" s="12">
        <f t="shared" si="5"/>
        <v>81996.959999999992</v>
      </c>
      <c r="U28" s="12">
        <f t="shared" si="5"/>
        <v>113468.7</v>
      </c>
      <c r="V28" s="12">
        <f t="shared" si="5"/>
        <v>90623.1</v>
      </c>
      <c r="W28" s="12">
        <f t="shared" si="5"/>
        <v>97383.14</v>
      </c>
      <c r="X28" s="12">
        <f t="shared" si="5"/>
        <v>96082.34</v>
      </c>
      <c r="Y28" s="12">
        <f t="shared" si="5"/>
        <v>101707.38</v>
      </c>
      <c r="Z28" s="12">
        <f t="shared" si="5"/>
        <v>75802.179999999993</v>
      </c>
      <c r="AA28" s="12">
        <f t="shared" si="5"/>
        <v>85292.23</v>
      </c>
      <c r="AB28" s="12">
        <v>115024</v>
      </c>
      <c r="AC28" s="12">
        <v>126827</v>
      </c>
      <c r="AD28" s="12">
        <v>68694</v>
      </c>
      <c r="AE28" s="12">
        <v>112175</v>
      </c>
      <c r="AF28" s="12">
        <v>123300</v>
      </c>
      <c r="AG28" s="12">
        <v>130631</v>
      </c>
      <c r="AH28" s="12">
        <v>163583</v>
      </c>
      <c r="AI28" s="13">
        <v>6.0453468828142842E-2</v>
      </c>
      <c r="AJ28" s="13">
        <v>0.25225252811354121</v>
      </c>
    </row>
    <row r="29" spans="1:36" ht="10.5" customHeight="1" x14ac:dyDescent="0.2">
      <c r="A29" s="11"/>
      <c r="B29" s="11"/>
      <c r="C29" s="11" t="s">
        <v>56</v>
      </c>
      <c r="D29" s="11"/>
      <c r="E29" s="11"/>
      <c r="F29" s="2"/>
      <c r="G29" s="12">
        <v>3356745</v>
      </c>
      <c r="H29" s="12">
        <v>3418139</v>
      </c>
      <c r="I29" s="12">
        <v>3460848</v>
      </c>
      <c r="J29" s="12">
        <v>3679668</v>
      </c>
      <c r="K29" s="12">
        <f t="shared" si="5"/>
        <v>3938912</v>
      </c>
      <c r="L29" s="12">
        <f t="shared" si="5"/>
        <v>3741108</v>
      </c>
      <c r="M29" s="12">
        <f t="shared" si="5"/>
        <v>4259997</v>
      </c>
      <c r="N29" s="12">
        <f t="shared" si="5"/>
        <v>4343417</v>
      </c>
      <c r="O29" s="12">
        <f t="shared" si="5"/>
        <v>7910003</v>
      </c>
      <c r="P29" s="12">
        <f t="shared" si="5"/>
        <v>6392031</v>
      </c>
      <c r="Q29" s="12">
        <f t="shared" si="5"/>
        <v>5596429</v>
      </c>
      <c r="R29" s="12">
        <f t="shared" si="5"/>
        <v>7894569</v>
      </c>
      <c r="S29" s="12">
        <f t="shared" si="5"/>
        <v>6591964</v>
      </c>
      <c r="T29" s="12">
        <f t="shared" si="5"/>
        <v>4574491</v>
      </c>
      <c r="U29" s="12">
        <f t="shared" si="5"/>
        <v>5084349</v>
      </c>
      <c r="V29" s="12">
        <f t="shared" si="5"/>
        <v>5758648.4500000002</v>
      </c>
      <c r="W29" s="12">
        <f t="shared" si="5"/>
        <v>6066321</v>
      </c>
      <c r="X29" s="12">
        <f t="shared" si="5"/>
        <v>5692374</v>
      </c>
      <c r="Y29" s="12">
        <f t="shared" si="5"/>
        <v>5219728</v>
      </c>
      <c r="Z29" s="12">
        <f t="shared" si="5"/>
        <v>5765407</v>
      </c>
      <c r="AA29" s="12">
        <f t="shared" si="5"/>
        <v>5008949</v>
      </c>
      <c r="AB29" s="12">
        <v>4829253</v>
      </c>
      <c r="AC29" s="12">
        <v>5517643</v>
      </c>
      <c r="AD29" s="12">
        <v>5401681</v>
      </c>
      <c r="AE29" s="12">
        <v>6962497</v>
      </c>
      <c r="AF29" s="12">
        <v>6328082</v>
      </c>
      <c r="AG29" s="12">
        <v>6393272</v>
      </c>
      <c r="AH29" s="12">
        <v>7646238</v>
      </c>
      <c r="AI29" s="13">
        <v>7.9596104790042199E-2</v>
      </c>
      <c r="AJ29" s="13">
        <v>0.19598196353917055</v>
      </c>
    </row>
    <row r="30" spans="1:36" ht="10.5" customHeight="1" x14ac:dyDescent="0.2">
      <c r="A30" s="11"/>
      <c r="B30" s="11"/>
      <c r="C30" s="11" t="s">
        <v>57</v>
      </c>
      <c r="D30" s="11"/>
      <c r="E30" s="11"/>
      <c r="F30" s="2"/>
      <c r="G30" s="12">
        <v>6679965</v>
      </c>
      <c r="H30" s="12">
        <v>6889216</v>
      </c>
      <c r="I30" s="12">
        <v>6953367</v>
      </c>
      <c r="J30" s="12">
        <v>7333706</v>
      </c>
      <c r="K30" s="12">
        <f t="shared" si="5"/>
        <v>7591937</v>
      </c>
      <c r="L30" s="12">
        <f t="shared" si="5"/>
        <v>7988341</v>
      </c>
      <c r="M30" s="12">
        <f t="shared" si="5"/>
        <v>8545853</v>
      </c>
      <c r="N30" s="12">
        <f t="shared" si="5"/>
        <v>8724585</v>
      </c>
      <c r="O30" s="12">
        <f t="shared" si="5"/>
        <v>8744948</v>
      </c>
      <c r="P30" s="12">
        <f t="shared" si="5"/>
        <v>8222461</v>
      </c>
      <c r="Q30" s="12">
        <f t="shared" si="5"/>
        <v>7982776</v>
      </c>
      <c r="R30" s="12">
        <f t="shared" si="5"/>
        <v>7743583</v>
      </c>
      <c r="S30" s="12">
        <f t="shared" si="5"/>
        <v>8113319</v>
      </c>
      <c r="T30" s="12">
        <f t="shared" si="5"/>
        <v>9984905</v>
      </c>
      <c r="U30" s="12">
        <f t="shared" si="5"/>
        <v>10115865</v>
      </c>
      <c r="V30" s="12">
        <f t="shared" si="5"/>
        <v>10524642</v>
      </c>
      <c r="W30" s="12">
        <f t="shared" si="5"/>
        <v>9426869</v>
      </c>
      <c r="X30" s="12">
        <f t="shared" si="5"/>
        <v>7111287</v>
      </c>
      <c r="Y30" s="12">
        <f t="shared" si="5"/>
        <v>6084408</v>
      </c>
      <c r="Z30" s="12">
        <f t="shared" si="5"/>
        <v>6719470</v>
      </c>
      <c r="AA30" s="12">
        <f t="shared" si="5"/>
        <v>7010935</v>
      </c>
      <c r="AB30" s="12">
        <v>7095280</v>
      </c>
      <c r="AC30" s="12">
        <v>7658519</v>
      </c>
      <c r="AD30" s="12">
        <v>7677565</v>
      </c>
      <c r="AE30" s="12">
        <v>8136038</v>
      </c>
      <c r="AF30" s="12">
        <v>8122693</v>
      </c>
      <c r="AG30" s="12">
        <v>7761679</v>
      </c>
      <c r="AH30" s="12">
        <v>7658641</v>
      </c>
      <c r="AI30" s="13">
        <v>1.2815554056589074E-2</v>
      </c>
      <c r="AJ30" s="13">
        <v>-1.3275220477425052E-2</v>
      </c>
    </row>
    <row r="31" spans="1:36" ht="10.5" customHeight="1" x14ac:dyDescent="0.2">
      <c r="A31" s="11"/>
      <c r="B31" s="11"/>
      <c r="C31" s="11" t="s">
        <v>58</v>
      </c>
      <c r="D31" s="11"/>
      <c r="E31" s="11"/>
      <c r="F31" s="2"/>
      <c r="G31" s="12">
        <v>2013648</v>
      </c>
      <c r="H31" s="12">
        <v>2192997</v>
      </c>
      <c r="I31" s="12">
        <v>2725595</v>
      </c>
      <c r="J31" s="12">
        <v>2897172</v>
      </c>
      <c r="K31" s="12">
        <f t="shared" si="5"/>
        <v>2915772</v>
      </c>
      <c r="L31" s="12">
        <f t="shared" si="5"/>
        <v>3125591</v>
      </c>
      <c r="M31" s="12">
        <f t="shared" si="5"/>
        <v>3276855</v>
      </c>
      <c r="N31" s="12">
        <f t="shared" si="5"/>
        <v>3523441</v>
      </c>
      <c r="O31" s="12">
        <f t="shared" si="5"/>
        <v>3776823</v>
      </c>
      <c r="P31" s="12">
        <f t="shared" si="5"/>
        <v>3537258</v>
      </c>
      <c r="Q31" s="12">
        <f t="shared" si="5"/>
        <v>3637677</v>
      </c>
      <c r="R31" s="12">
        <f t="shared" si="5"/>
        <v>3660513</v>
      </c>
      <c r="S31" s="12">
        <f t="shared" si="5"/>
        <v>3419559</v>
      </c>
      <c r="T31" s="12">
        <f t="shared" si="5"/>
        <v>4627726</v>
      </c>
      <c r="U31" s="12">
        <f t="shared" si="5"/>
        <v>4854950</v>
      </c>
      <c r="V31" s="12">
        <f t="shared" si="5"/>
        <v>4810175</v>
      </c>
      <c r="W31" s="12">
        <f t="shared" si="5"/>
        <v>4169384</v>
      </c>
      <c r="X31" s="12">
        <f t="shared" si="5"/>
        <v>3546567</v>
      </c>
      <c r="Y31" s="12">
        <f t="shared" si="5"/>
        <v>3979825</v>
      </c>
      <c r="Z31" s="12">
        <f t="shared" si="5"/>
        <v>3578207</v>
      </c>
      <c r="AA31" s="12">
        <f t="shared" si="5"/>
        <v>2997280</v>
      </c>
      <c r="AB31" s="12">
        <v>2819242</v>
      </c>
      <c r="AC31" s="12">
        <v>2828550</v>
      </c>
      <c r="AD31" s="12">
        <v>2531276</v>
      </c>
      <c r="AE31" s="12">
        <v>3218270</v>
      </c>
      <c r="AF31" s="12">
        <v>3728522</v>
      </c>
      <c r="AG31" s="12">
        <v>5475053</v>
      </c>
      <c r="AH31" s="12">
        <v>3121558</v>
      </c>
      <c r="AI31" s="13">
        <v>1.7122298088553478E-2</v>
      </c>
      <c r="AJ31" s="13">
        <v>-0.42985793927474308</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302493</v>
      </c>
      <c r="R32" s="12">
        <f t="shared" si="5"/>
        <v>731953</v>
      </c>
      <c r="S32" s="12">
        <f t="shared" si="5"/>
        <v>1222819</v>
      </c>
      <c r="T32" s="12">
        <f t="shared" si="5"/>
        <v>443483</v>
      </c>
      <c r="U32" s="12">
        <f t="shared" si="5"/>
        <v>433569</v>
      </c>
      <c r="V32" s="12">
        <f t="shared" si="5"/>
        <v>403374</v>
      </c>
      <c r="W32" s="12">
        <f t="shared" si="5"/>
        <v>379972</v>
      </c>
      <c r="X32" s="12">
        <f t="shared" si="5"/>
        <v>388202</v>
      </c>
      <c r="Y32" s="12">
        <f t="shared" si="5"/>
        <v>331114</v>
      </c>
      <c r="Z32" s="12">
        <f t="shared" ref="Z32:AA32" si="6">SUM(Z89,Z146,Z203)</f>
        <v>235547</v>
      </c>
      <c r="AA32" s="12">
        <f t="shared" si="6"/>
        <v>288087</v>
      </c>
      <c r="AB32" s="12">
        <v>275362</v>
      </c>
      <c r="AC32" s="12">
        <v>305346</v>
      </c>
      <c r="AD32" s="12">
        <v>225009</v>
      </c>
      <c r="AE32" s="12">
        <v>206664</v>
      </c>
      <c r="AF32" s="12">
        <v>182949</v>
      </c>
      <c r="AG32" s="12">
        <v>58776</v>
      </c>
      <c r="AH32" s="12">
        <v>408531</v>
      </c>
      <c r="AI32" s="13">
        <v>6.7956348159595725E-2</v>
      </c>
      <c r="AJ32" s="13">
        <v>5.9506431196406693</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4693351</v>
      </c>
      <c r="H34" s="12">
        <v>4035744</v>
      </c>
      <c r="I34" s="12">
        <v>3861503</v>
      </c>
      <c r="J34" s="12">
        <v>4213289</v>
      </c>
      <c r="K34" s="12">
        <f t="shared" ref="K34:AA34" si="7">SUM(K91,K147,K204)</f>
        <v>7896137</v>
      </c>
      <c r="L34" s="12">
        <f t="shared" si="7"/>
        <v>4241337</v>
      </c>
      <c r="M34" s="12">
        <f t="shared" si="7"/>
        <v>4676249</v>
      </c>
      <c r="N34" s="12">
        <f t="shared" si="7"/>
        <v>4273282</v>
      </c>
      <c r="O34" s="12">
        <f t="shared" si="7"/>
        <v>5261864</v>
      </c>
      <c r="P34" s="12">
        <f t="shared" si="7"/>
        <v>5339983</v>
      </c>
      <c r="Q34" s="12">
        <f t="shared" si="7"/>
        <v>6606667</v>
      </c>
      <c r="R34" s="12">
        <f t="shared" si="7"/>
        <v>8334868</v>
      </c>
      <c r="S34" s="12">
        <f t="shared" si="7"/>
        <v>7840223</v>
      </c>
      <c r="T34" s="12">
        <f t="shared" si="7"/>
        <v>7285647</v>
      </c>
      <c r="U34" s="12">
        <f t="shared" si="7"/>
        <v>6071605</v>
      </c>
      <c r="V34" s="12">
        <f t="shared" si="7"/>
        <v>8983238</v>
      </c>
      <c r="W34" s="12">
        <f t="shared" si="7"/>
        <v>8087107</v>
      </c>
      <c r="X34" s="12">
        <f t="shared" si="7"/>
        <v>10518562</v>
      </c>
      <c r="Y34" s="12">
        <f t="shared" si="7"/>
        <v>10927845</v>
      </c>
      <c r="Z34" s="12">
        <f t="shared" si="7"/>
        <v>9278105</v>
      </c>
      <c r="AA34" s="12">
        <f t="shared" si="7"/>
        <v>9974810</v>
      </c>
      <c r="AB34" s="12">
        <v>10175313</v>
      </c>
      <c r="AC34" s="12">
        <v>9511836</v>
      </c>
      <c r="AD34" s="12">
        <v>10214390</v>
      </c>
      <c r="AE34" s="12">
        <v>8791268</v>
      </c>
      <c r="AF34" s="12">
        <v>9029056</v>
      </c>
      <c r="AG34" s="12">
        <v>8618205</v>
      </c>
      <c r="AH34" s="12">
        <v>8098100</v>
      </c>
      <c r="AI34" s="13">
        <v>-3.7340813294757469E-2</v>
      </c>
      <c r="AJ34" s="13">
        <v>-6.034957395420508E-2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140590</v>
      </c>
      <c r="H36" s="12">
        <v>103654</v>
      </c>
      <c r="I36" s="12">
        <v>57687</v>
      </c>
      <c r="J36" s="12">
        <v>133383</v>
      </c>
      <c r="K36" s="12">
        <f t="shared" ref="K36:AA36" si="8">SUM(K93,K149,K206)</f>
        <v>0</v>
      </c>
      <c r="L36" s="12">
        <f t="shared" si="8"/>
        <v>68191</v>
      </c>
      <c r="M36" s="12">
        <f t="shared" si="8"/>
        <v>65194</v>
      </c>
      <c r="N36" s="12">
        <f t="shared" si="8"/>
        <v>65720</v>
      </c>
      <c r="O36" s="12">
        <f t="shared" si="8"/>
        <v>73397</v>
      </c>
      <c r="P36" s="12">
        <f t="shared" si="8"/>
        <v>67965</v>
      </c>
      <c r="Q36" s="12">
        <f t="shared" si="8"/>
        <v>65000</v>
      </c>
      <c r="R36" s="12">
        <f t="shared" si="8"/>
        <v>71122</v>
      </c>
      <c r="S36" s="12">
        <f t="shared" si="8"/>
        <v>164160</v>
      </c>
      <c r="T36" s="12">
        <f t="shared" si="8"/>
        <v>244338</v>
      </c>
      <c r="U36" s="12">
        <f t="shared" si="8"/>
        <v>221979</v>
      </c>
      <c r="V36" s="12">
        <f t="shared" si="8"/>
        <v>630849</v>
      </c>
      <c r="W36" s="12">
        <f t="shared" si="8"/>
        <v>265143</v>
      </c>
      <c r="X36" s="12">
        <f t="shared" si="8"/>
        <v>222250</v>
      </c>
      <c r="Y36" s="12">
        <f t="shared" si="8"/>
        <v>192365</v>
      </c>
      <c r="Z36" s="12">
        <f t="shared" si="8"/>
        <v>197466</v>
      </c>
      <c r="AA36" s="12">
        <f t="shared" si="8"/>
        <v>338285</v>
      </c>
      <c r="AB36" s="12">
        <v>286870</v>
      </c>
      <c r="AC36" s="12">
        <v>129967</v>
      </c>
      <c r="AD36" s="12">
        <v>131667</v>
      </c>
      <c r="AE36" s="12">
        <v>107570</v>
      </c>
      <c r="AF36" s="12">
        <v>229419</v>
      </c>
      <c r="AG36" s="12">
        <v>229758</v>
      </c>
      <c r="AH36" s="12">
        <v>581861</v>
      </c>
      <c r="AI36" s="13">
        <v>0.12509454563214617</v>
      </c>
      <c r="AJ36" s="13">
        <v>1.5324950600196729</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0</v>
      </c>
      <c r="S38" s="12">
        <f t="shared" si="9"/>
        <v>0</v>
      </c>
      <c r="T38" s="12">
        <f t="shared" si="9"/>
        <v>0</v>
      </c>
      <c r="U38" s="12">
        <f t="shared" si="9"/>
        <v>0</v>
      </c>
      <c r="V38" s="12">
        <f t="shared" si="9"/>
        <v>0</v>
      </c>
      <c r="W38" s="12">
        <f t="shared" si="9"/>
        <v>0</v>
      </c>
      <c r="X38" s="12">
        <f t="shared" si="9"/>
        <v>0</v>
      </c>
      <c r="Y38" s="12">
        <f t="shared" si="9"/>
        <v>0</v>
      </c>
      <c r="Z38" s="12">
        <f t="shared" si="9"/>
        <v>0</v>
      </c>
      <c r="AA38" s="12">
        <f t="shared" si="9"/>
        <v>0</v>
      </c>
      <c r="AB38" s="12">
        <v>0</v>
      </c>
      <c r="AC38" s="12">
        <v>0</v>
      </c>
      <c r="AD38" s="12">
        <v>0</v>
      </c>
      <c r="AE38" s="12">
        <v>0</v>
      </c>
      <c r="AF38" s="12">
        <v>0</v>
      </c>
      <c r="AG38" s="12">
        <v>0</v>
      </c>
      <c r="AH38" s="12">
        <v>0</v>
      </c>
      <c r="AI38" s="13" t="s">
        <v>246</v>
      </c>
      <c r="AJ38" s="13" t="s">
        <v>246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32240234</v>
      </c>
      <c r="H40" s="5">
        <v>34413663</v>
      </c>
      <c r="I40" s="5">
        <v>33262689</v>
      </c>
      <c r="J40" s="5">
        <v>36055786</v>
      </c>
      <c r="K40" s="5">
        <f t="shared" ref="K40:Q40" si="10">SUM(K96,K152,K209)</f>
        <v>37280371</v>
      </c>
      <c r="L40" s="5">
        <f t="shared" si="10"/>
        <v>38973857</v>
      </c>
      <c r="M40" s="5">
        <f t="shared" si="10"/>
        <v>39920327</v>
      </c>
      <c r="N40" s="5">
        <f t="shared" si="10"/>
        <v>39836332</v>
      </c>
      <c r="O40" s="5">
        <f t="shared" si="10"/>
        <v>48434945</v>
      </c>
      <c r="P40" s="5">
        <f t="shared" si="10"/>
        <v>47460259</v>
      </c>
      <c r="Q40" s="5">
        <f t="shared" si="10"/>
        <v>46380517</v>
      </c>
      <c r="R40" s="5">
        <f t="shared" ref="R40:AA40" si="11">SUM(R96,R152,R209,R234)</f>
        <v>50432434</v>
      </c>
      <c r="S40" s="5">
        <f t="shared" si="11"/>
        <v>52740170</v>
      </c>
      <c r="T40" s="5">
        <f t="shared" si="11"/>
        <v>55177569</v>
      </c>
      <c r="U40" s="5">
        <f t="shared" si="11"/>
        <v>56855778</v>
      </c>
      <c r="V40" s="5">
        <f t="shared" si="11"/>
        <v>68320143</v>
      </c>
      <c r="W40" s="5">
        <f t="shared" si="11"/>
        <v>70819874</v>
      </c>
      <c r="X40" s="5">
        <f t="shared" si="11"/>
        <v>70433710</v>
      </c>
      <c r="Y40" s="5">
        <f t="shared" si="11"/>
        <v>70483324</v>
      </c>
      <c r="Z40" s="5">
        <f t="shared" si="11"/>
        <v>74316283</v>
      </c>
      <c r="AA40" s="5">
        <f t="shared" si="11"/>
        <v>78472422</v>
      </c>
      <c r="AB40" s="5">
        <v>66050383</v>
      </c>
      <c r="AC40" s="5">
        <v>64430663</v>
      </c>
      <c r="AD40" s="5">
        <v>72218959</v>
      </c>
      <c r="AE40" s="5">
        <v>71894027</v>
      </c>
      <c r="AF40" s="5">
        <v>74805390</v>
      </c>
      <c r="AG40" s="5">
        <v>73573049</v>
      </c>
      <c r="AH40" s="5">
        <v>98423530</v>
      </c>
      <c r="AI40" s="10">
        <v>6.87363956626168E-2</v>
      </c>
      <c r="AJ40" s="10">
        <v>0.33776608877525249</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11643702</v>
      </c>
      <c r="H42" s="12">
        <v>12590995</v>
      </c>
      <c r="I42" s="12">
        <v>12107466</v>
      </c>
      <c r="J42" s="12">
        <v>14428684</v>
      </c>
      <c r="K42" s="12">
        <f t="shared" ref="K42:AA51" si="12">SUM(K98,K154,K211)</f>
        <v>13816008</v>
      </c>
      <c r="L42" s="12">
        <f t="shared" si="12"/>
        <v>14376260</v>
      </c>
      <c r="M42" s="12">
        <f t="shared" si="12"/>
        <v>14832044</v>
      </c>
      <c r="N42" s="12">
        <f t="shared" si="12"/>
        <v>14971306</v>
      </c>
      <c r="O42" s="12">
        <f t="shared" si="12"/>
        <v>16900168</v>
      </c>
      <c r="P42" s="12">
        <f t="shared" si="12"/>
        <v>17049941</v>
      </c>
      <c r="Q42" s="12">
        <f t="shared" si="12"/>
        <v>17097176</v>
      </c>
      <c r="R42" s="12">
        <f t="shared" si="12"/>
        <v>17733946</v>
      </c>
      <c r="S42" s="12">
        <f t="shared" si="12"/>
        <v>20378523</v>
      </c>
      <c r="T42" s="12">
        <f t="shared" si="12"/>
        <v>20520158</v>
      </c>
      <c r="U42" s="12">
        <f t="shared" si="12"/>
        <v>21200518</v>
      </c>
      <c r="V42" s="12">
        <f t="shared" si="12"/>
        <v>23876533</v>
      </c>
      <c r="W42" s="12">
        <f t="shared" si="12"/>
        <v>25380537</v>
      </c>
      <c r="X42" s="12">
        <f t="shared" si="12"/>
        <v>26214176</v>
      </c>
      <c r="Y42" s="12">
        <f t="shared" si="12"/>
        <v>25373119</v>
      </c>
      <c r="Z42" s="12">
        <f t="shared" si="12"/>
        <v>26879309</v>
      </c>
      <c r="AA42" s="12">
        <f t="shared" si="12"/>
        <v>28353360</v>
      </c>
      <c r="AB42" s="12">
        <v>26905974</v>
      </c>
      <c r="AC42" s="12">
        <v>25193396</v>
      </c>
      <c r="AD42" s="12">
        <v>28047745</v>
      </c>
      <c r="AE42" s="12">
        <v>28816915</v>
      </c>
      <c r="AF42" s="12">
        <v>29178898</v>
      </c>
      <c r="AG42" s="12">
        <v>28489359</v>
      </c>
      <c r="AH42" s="12">
        <v>28132387</v>
      </c>
      <c r="AI42" s="13">
        <v>7.456517600950896E-3</v>
      </c>
      <c r="AJ42" s="13">
        <v>-1.2530011643996624E-2</v>
      </c>
    </row>
    <row r="43" spans="1:36" ht="10.5" customHeight="1" x14ac:dyDescent="0.2">
      <c r="A43" s="11"/>
      <c r="B43" s="19" t="s">
        <v>65</v>
      </c>
      <c r="C43" s="14"/>
      <c r="D43" s="19"/>
      <c r="E43" s="14"/>
      <c r="F43" s="2"/>
      <c r="G43" s="12">
        <v>11630308</v>
      </c>
      <c r="H43" s="12">
        <v>12196300</v>
      </c>
      <c r="I43" s="12">
        <v>12560133</v>
      </c>
      <c r="J43" s="12">
        <v>13502429</v>
      </c>
      <c r="K43" s="12">
        <f t="shared" si="12"/>
        <v>14531187</v>
      </c>
      <c r="L43" s="12">
        <f t="shared" si="12"/>
        <v>15193546</v>
      </c>
      <c r="M43" s="12">
        <f t="shared" si="12"/>
        <v>15483930</v>
      </c>
      <c r="N43" s="12">
        <f t="shared" si="12"/>
        <v>16739775</v>
      </c>
      <c r="O43" s="12">
        <f t="shared" si="12"/>
        <v>18235953</v>
      </c>
      <c r="P43" s="12">
        <f t="shared" si="12"/>
        <v>18690864</v>
      </c>
      <c r="Q43" s="12">
        <f t="shared" si="12"/>
        <v>18035751</v>
      </c>
      <c r="R43" s="12">
        <f t="shared" si="12"/>
        <v>18234985</v>
      </c>
      <c r="S43" s="12">
        <f t="shared" si="12"/>
        <v>18617279</v>
      </c>
      <c r="T43" s="12">
        <f t="shared" si="12"/>
        <v>19646159</v>
      </c>
      <c r="U43" s="12">
        <f t="shared" si="12"/>
        <v>20805413</v>
      </c>
      <c r="V43" s="12">
        <f t="shared" si="12"/>
        <v>21736987</v>
      </c>
      <c r="W43" s="12">
        <f t="shared" si="12"/>
        <v>22755637</v>
      </c>
      <c r="X43" s="12">
        <f t="shared" si="12"/>
        <v>22421019</v>
      </c>
      <c r="Y43" s="12">
        <f t="shared" si="12"/>
        <v>19807374</v>
      </c>
      <c r="Z43" s="12">
        <f t="shared" si="12"/>
        <v>18495488</v>
      </c>
      <c r="AA43" s="12">
        <f t="shared" si="12"/>
        <v>18942451</v>
      </c>
      <c r="AB43" s="12">
        <v>17792804</v>
      </c>
      <c r="AC43" s="12">
        <v>17713463</v>
      </c>
      <c r="AD43" s="12">
        <v>17843749</v>
      </c>
      <c r="AE43" s="12">
        <v>18360324</v>
      </c>
      <c r="AF43" s="12">
        <v>18354292</v>
      </c>
      <c r="AG43" s="12">
        <v>18568293</v>
      </c>
      <c r="AH43" s="12">
        <v>18182637</v>
      </c>
      <c r="AI43" s="13">
        <v>3.6187020559765859E-3</v>
      </c>
      <c r="AJ43" s="13">
        <v>-2.0769599014836743E-2</v>
      </c>
    </row>
    <row r="44" spans="1:36" ht="10.5" customHeight="1" x14ac:dyDescent="0.2">
      <c r="A44" s="11"/>
      <c r="B44" s="19" t="s">
        <v>66</v>
      </c>
      <c r="C44" s="14"/>
      <c r="D44" s="19"/>
      <c r="E44" s="14"/>
      <c r="F44" s="2"/>
      <c r="G44" s="12">
        <v>2278821</v>
      </c>
      <c r="H44" s="12">
        <v>2412331</v>
      </c>
      <c r="I44" s="12">
        <v>2161710</v>
      </c>
      <c r="J44" s="12">
        <v>2303449</v>
      </c>
      <c r="K44" s="12">
        <f t="shared" si="12"/>
        <v>2860430</v>
      </c>
      <c r="L44" s="12">
        <f t="shared" si="12"/>
        <v>3161049</v>
      </c>
      <c r="M44" s="12">
        <f t="shared" si="12"/>
        <v>3370936</v>
      </c>
      <c r="N44" s="12">
        <f t="shared" si="12"/>
        <v>2526449</v>
      </c>
      <c r="O44" s="12">
        <f t="shared" si="12"/>
        <v>4208041</v>
      </c>
      <c r="P44" s="12">
        <f t="shared" si="12"/>
        <v>4444209</v>
      </c>
      <c r="Q44" s="12">
        <f t="shared" si="12"/>
        <v>3522432</v>
      </c>
      <c r="R44" s="12">
        <f t="shared" si="12"/>
        <v>4891098</v>
      </c>
      <c r="S44" s="12">
        <f t="shared" si="12"/>
        <v>4344432</v>
      </c>
      <c r="T44" s="12">
        <f t="shared" si="12"/>
        <v>7748480</v>
      </c>
      <c r="U44" s="12">
        <f t="shared" si="12"/>
        <v>7368936</v>
      </c>
      <c r="V44" s="12">
        <f t="shared" si="12"/>
        <v>8598446</v>
      </c>
      <c r="W44" s="12">
        <f t="shared" si="12"/>
        <v>8859066</v>
      </c>
      <c r="X44" s="12">
        <f t="shared" si="12"/>
        <v>9942877</v>
      </c>
      <c r="Y44" s="12">
        <f t="shared" si="12"/>
        <v>10893026</v>
      </c>
      <c r="Z44" s="12">
        <f t="shared" si="12"/>
        <v>9480982</v>
      </c>
      <c r="AA44" s="12">
        <f t="shared" si="12"/>
        <v>10991804</v>
      </c>
      <c r="AB44" s="12">
        <v>7002705</v>
      </c>
      <c r="AC44" s="12">
        <v>9992546</v>
      </c>
      <c r="AD44" s="12">
        <v>11538119</v>
      </c>
      <c r="AE44" s="12">
        <v>11320240</v>
      </c>
      <c r="AF44" s="12">
        <v>12224988</v>
      </c>
      <c r="AG44" s="12">
        <v>12619602</v>
      </c>
      <c r="AH44" s="12">
        <v>37569458</v>
      </c>
      <c r="AI44" s="13">
        <v>0.32310664235309949</v>
      </c>
      <c r="AJ44" s="13">
        <v>1.9770715431437536</v>
      </c>
    </row>
    <row r="45" spans="1:36" ht="10.5" customHeight="1" x14ac:dyDescent="0.2">
      <c r="A45" s="11"/>
      <c r="B45" s="19" t="s">
        <v>67</v>
      </c>
      <c r="C45" s="14"/>
      <c r="D45" s="19"/>
      <c r="E45" s="14"/>
      <c r="F45" s="2"/>
      <c r="G45" s="12">
        <v>558277</v>
      </c>
      <c r="H45" s="12">
        <v>590156</v>
      </c>
      <c r="I45" s="12">
        <v>808284</v>
      </c>
      <c r="J45" s="12">
        <v>503827</v>
      </c>
      <c r="K45" s="12">
        <f t="shared" si="12"/>
        <v>971842</v>
      </c>
      <c r="L45" s="12">
        <f t="shared" si="12"/>
        <v>1039484</v>
      </c>
      <c r="M45" s="12">
        <f t="shared" si="12"/>
        <v>870561</v>
      </c>
      <c r="N45" s="12">
        <f t="shared" si="12"/>
        <v>550910</v>
      </c>
      <c r="O45" s="12">
        <f t="shared" si="12"/>
        <v>1179112</v>
      </c>
      <c r="P45" s="12">
        <f t="shared" si="12"/>
        <v>1226568</v>
      </c>
      <c r="Q45" s="12">
        <f t="shared" si="12"/>
        <v>1130245</v>
      </c>
      <c r="R45" s="12">
        <f t="shared" si="12"/>
        <v>638196</v>
      </c>
      <c r="S45" s="12">
        <f t="shared" si="12"/>
        <v>833323</v>
      </c>
      <c r="T45" s="12">
        <f t="shared" si="12"/>
        <v>1130052</v>
      </c>
      <c r="U45" s="12">
        <f t="shared" si="12"/>
        <v>1333719</v>
      </c>
      <c r="V45" s="12">
        <f t="shared" si="12"/>
        <v>1896606</v>
      </c>
      <c r="W45" s="12">
        <f t="shared" si="12"/>
        <v>2519710</v>
      </c>
      <c r="X45" s="12">
        <f t="shared" si="12"/>
        <v>2163259</v>
      </c>
      <c r="Y45" s="12">
        <f t="shared" si="12"/>
        <v>2094190</v>
      </c>
      <c r="Z45" s="12">
        <f t="shared" si="12"/>
        <v>1871530</v>
      </c>
      <c r="AA45" s="12">
        <f t="shared" si="12"/>
        <v>2086135</v>
      </c>
      <c r="AB45" s="12">
        <v>2430333</v>
      </c>
      <c r="AC45" s="12">
        <v>1941453</v>
      </c>
      <c r="AD45" s="12">
        <v>1059823</v>
      </c>
      <c r="AE45" s="12">
        <v>1379085</v>
      </c>
      <c r="AF45" s="12">
        <v>1232668</v>
      </c>
      <c r="AG45" s="12">
        <v>1553519</v>
      </c>
      <c r="AH45" s="12">
        <v>542851</v>
      </c>
      <c r="AI45" s="13">
        <v>-0.22106274391177683</v>
      </c>
      <c r="AJ45" s="13">
        <v>-0.65056687430279259</v>
      </c>
    </row>
    <row r="46" spans="1:36" ht="10.5" customHeight="1" x14ac:dyDescent="0.2">
      <c r="A46" s="11"/>
      <c r="B46" s="19" t="s">
        <v>69</v>
      </c>
      <c r="C46" s="14"/>
      <c r="D46" s="19"/>
      <c r="E46" s="14"/>
      <c r="F46" s="2"/>
      <c r="G46" s="12">
        <v>1356129</v>
      </c>
      <c r="H46" s="12">
        <v>1605201</v>
      </c>
      <c r="I46" s="12">
        <v>1907920</v>
      </c>
      <c r="J46" s="12">
        <v>2283625</v>
      </c>
      <c r="K46" s="12">
        <f t="shared" si="12"/>
        <v>1918343</v>
      </c>
      <c r="L46" s="12">
        <f t="shared" si="12"/>
        <v>1565730</v>
      </c>
      <c r="M46" s="12">
        <f t="shared" si="12"/>
        <v>1713001</v>
      </c>
      <c r="N46" s="12">
        <f t="shared" si="12"/>
        <v>1600264</v>
      </c>
      <c r="O46" s="12">
        <f t="shared" si="12"/>
        <v>1618055</v>
      </c>
      <c r="P46" s="12">
        <f t="shared" si="12"/>
        <v>1672298</v>
      </c>
      <c r="Q46" s="12">
        <f t="shared" si="12"/>
        <v>2082496</v>
      </c>
      <c r="R46" s="12">
        <f t="shared" si="12"/>
        <v>1768660</v>
      </c>
      <c r="S46" s="12">
        <f t="shared" si="12"/>
        <v>1539513</v>
      </c>
      <c r="T46" s="12">
        <f t="shared" si="12"/>
        <v>701424</v>
      </c>
      <c r="U46" s="12">
        <f t="shared" si="12"/>
        <v>708243</v>
      </c>
      <c r="V46" s="12">
        <f t="shared" si="12"/>
        <v>904555</v>
      </c>
      <c r="W46" s="12">
        <f t="shared" si="12"/>
        <v>1003454</v>
      </c>
      <c r="X46" s="12">
        <f t="shared" si="12"/>
        <v>955777</v>
      </c>
      <c r="Y46" s="12">
        <f t="shared" si="12"/>
        <v>1082431</v>
      </c>
      <c r="Z46" s="12">
        <f t="shared" si="12"/>
        <v>956144</v>
      </c>
      <c r="AA46" s="12">
        <f t="shared" si="12"/>
        <v>931548</v>
      </c>
      <c r="AB46" s="12">
        <v>1027941</v>
      </c>
      <c r="AC46" s="12">
        <v>934916</v>
      </c>
      <c r="AD46" s="12">
        <v>1421001</v>
      </c>
      <c r="AE46" s="12">
        <v>1345573</v>
      </c>
      <c r="AF46" s="12">
        <v>1064488</v>
      </c>
      <c r="AG46" s="12">
        <v>1610281</v>
      </c>
      <c r="AH46" s="12">
        <v>3295617</v>
      </c>
      <c r="AI46" s="13">
        <v>0.21430586042495769</v>
      </c>
      <c r="AJ46" s="13">
        <v>1.04660987740649</v>
      </c>
    </row>
    <row r="47" spans="1:36" ht="10.5" customHeight="1" x14ac:dyDescent="0.2">
      <c r="A47" s="11"/>
      <c r="B47" s="19" t="s">
        <v>70</v>
      </c>
      <c r="C47" s="14"/>
      <c r="D47" s="19"/>
      <c r="E47" s="14"/>
      <c r="F47" s="2"/>
      <c r="G47" s="12">
        <v>1949055</v>
      </c>
      <c r="H47" s="12">
        <v>827669</v>
      </c>
      <c r="I47" s="12">
        <v>693176</v>
      </c>
      <c r="J47" s="12">
        <v>802249</v>
      </c>
      <c r="K47" s="12">
        <f t="shared" si="12"/>
        <v>1593527</v>
      </c>
      <c r="L47" s="12">
        <f t="shared" si="12"/>
        <v>1380991</v>
      </c>
      <c r="M47" s="12">
        <f t="shared" si="12"/>
        <v>1527420</v>
      </c>
      <c r="N47" s="12">
        <f t="shared" si="12"/>
        <v>1545979</v>
      </c>
      <c r="O47" s="12">
        <f t="shared" si="12"/>
        <v>1517369</v>
      </c>
      <c r="P47" s="12">
        <f t="shared" si="12"/>
        <v>1568707</v>
      </c>
      <c r="Q47" s="12">
        <f t="shared" si="12"/>
        <v>1561850</v>
      </c>
      <c r="R47" s="12">
        <f t="shared" si="12"/>
        <v>2188942</v>
      </c>
      <c r="S47" s="12">
        <f t="shared" si="12"/>
        <v>3195478</v>
      </c>
      <c r="T47" s="12">
        <f t="shared" si="12"/>
        <v>1656548</v>
      </c>
      <c r="U47" s="12">
        <f t="shared" si="12"/>
        <v>1740258</v>
      </c>
      <c r="V47" s="12">
        <f t="shared" si="12"/>
        <v>1709159</v>
      </c>
      <c r="W47" s="12">
        <f t="shared" si="12"/>
        <v>2372377</v>
      </c>
      <c r="X47" s="12">
        <f t="shared" si="12"/>
        <v>1697529</v>
      </c>
      <c r="Y47" s="12">
        <f t="shared" si="12"/>
        <v>1779925</v>
      </c>
      <c r="Z47" s="12">
        <f t="shared" si="12"/>
        <v>1644079</v>
      </c>
      <c r="AA47" s="12">
        <f t="shared" si="12"/>
        <v>1557279</v>
      </c>
      <c r="AB47" s="12">
        <v>2048488</v>
      </c>
      <c r="AC47" s="12">
        <v>2485806</v>
      </c>
      <c r="AD47" s="12">
        <v>2574615</v>
      </c>
      <c r="AE47" s="12">
        <v>2601471</v>
      </c>
      <c r="AF47" s="12">
        <v>2042151</v>
      </c>
      <c r="AG47" s="12">
        <v>1611441</v>
      </c>
      <c r="AH47" s="12">
        <v>4290219</v>
      </c>
      <c r="AI47" s="13">
        <v>0.13111737330422235</v>
      </c>
      <c r="AJ47" s="13">
        <v>1.6623494127305933</v>
      </c>
    </row>
    <row r="48" spans="1:36" ht="10.5" customHeight="1" x14ac:dyDescent="0.2">
      <c r="A48" s="11"/>
      <c r="B48" s="19" t="s">
        <v>71</v>
      </c>
      <c r="C48" s="14"/>
      <c r="D48" s="19"/>
      <c r="E48" s="14"/>
      <c r="F48" s="2"/>
      <c r="G48" s="12">
        <v>328087</v>
      </c>
      <c r="H48" s="12">
        <v>202835</v>
      </c>
      <c r="I48" s="12">
        <v>381587</v>
      </c>
      <c r="J48" s="12">
        <v>450873</v>
      </c>
      <c r="K48" s="12">
        <f t="shared" si="12"/>
        <v>198642</v>
      </c>
      <c r="L48" s="12">
        <f t="shared" si="12"/>
        <v>308793</v>
      </c>
      <c r="M48" s="12">
        <f t="shared" si="12"/>
        <v>237770</v>
      </c>
      <c r="N48" s="12">
        <f t="shared" si="12"/>
        <v>169446</v>
      </c>
      <c r="O48" s="12">
        <f t="shared" si="12"/>
        <v>747894</v>
      </c>
      <c r="P48" s="12">
        <f t="shared" si="12"/>
        <v>310989</v>
      </c>
      <c r="Q48" s="12">
        <f t="shared" si="12"/>
        <v>424578</v>
      </c>
      <c r="R48" s="12">
        <f t="shared" si="12"/>
        <v>421099</v>
      </c>
      <c r="S48" s="12">
        <f t="shared" si="12"/>
        <v>346642</v>
      </c>
      <c r="T48" s="12">
        <f t="shared" si="12"/>
        <v>197662</v>
      </c>
      <c r="U48" s="12">
        <f t="shared" si="12"/>
        <v>193699</v>
      </c>
      <c r="V48" s="12">
        <f t="shared" si="12"/>
        <v>250602</v>
      </c>
      <c r="W48" s="12">
        <f t="shared" si="12"/>
        <v>471272</v>
      </c>
      <c r="X48" s="12">
        <f t="shared" si="12"/>
        <v>522873</v>
      </c>
      <c r="Y48" s="12">
        <f t="shared" si="12"/>
        <v>612437</v>
      </c>
      <c r="Z48" s="12">
        <f t="shared" si="12"/>
        <v>434124</v>
      </c>
      <c r="AA48" s="12">
        <f t="shared" si="12"/>
        <v>186375</v>
      </c>
      <c r="AB48" s="12">
        <v>236740</v>
      </c>
      <c r="AC48" s="12">
        <v>177754</v>
      </c>
      <c r="AD48" s="12">
        <v>125940</v>
      </c>
      <c r="AE48" s="12">
        <v>274933</v>
      </c>
      <c r="AF48" s="12">
        <v>310803</v>
      </c>
      <c r="AG48" s="12">
        <v>169038</v>
      </c>
      <c r="AH48" s="12">
        <v>254631</v>
      </c>
      <c r="AI48" s="13">
        <v>1.2216172895705757E-2</v>
      </c>
      <c r="AJ48" s="13">
        <v>0.50635360096546334</v>
      </c>
    </row>
    <row r="49" spans="1:36" ht="10.5" customHeight="1" x14ac:dyDescent="0.2">
      <c r="A49" s="11"/>
      <c r="B49" s="19" t="s">
        <v>72</v>
      </c>
      <c r="C49" s="14"/>
      <c r="D49" s="19"/>
      <c r="E49" s="14"/>
      <c r="F49" s="2"/>
      <c r="G49" s="12">
        <v>1356400</v>
      </c>
      <c r="H49" s="12">
        <v>1401504</v>
      </c>
      <c r="I49" s="12">
        <v>1011506</v>
      </c>
      <c r="J49" s="12">
        <v>1165513</v>
      </c>
      <c r="K49" s="12">
        <f t="shared" si="12"/>
        <v>843828</v>
      </c>
      <c r="L49" s="12">
        <f t="shared" si="12"/>
        <v>975578</v>
      </c>
      <c r="M49" s="12">
        <f t="shared" si="12"/>
        <v>903469</v>
      </c>
      <c r="N49" s="12">
        <f t="shared" si="12"/>
        <v>842331</v>
      </c>
      <c r="O49" s="12">
        <f t="shared" si="12"/>
        <v>853833</v>
      </c>
      <c r="P49" s="12">
        <f t="shared" si="12"/>
        <v>849410</v>
      </c>
      <c r="Q49" s="12">
        <f t="shared" si="12"/>
        <v>1310694</v>
      </c>
      <c r="R49" s="12">
        <f t="shared" si="12"/>
        <v>883850</v>
      </c>
      <c r="S49" s="12">
        <f t="shared" si="12"/>
        <v>2092258</v>
      </c>
      <c r="T49" s="12">
        <f t="shared" si="12"/>
        <v>1621803</v>
      </c>
      <c r="U49" s="12">
        <f t="shared" si="12"/>
        <v>1379490</v>
      </c>
      <c r="V49" s="12">
        <f t="shared" si="12"/>
        <v>1500026</v>
      </c>
      <c r="W49" s="12">
        <f t="shared" si="12"/>
        <v>2590758</v>
      </c>
      <c r="X49" s="12">
        <f t="shared" si="12"/>
        <v>4247421</v>
      </c>
      <c r="Y49" s="12">
        <f t="shared" si="12"/>
        <v>6964932</v>
      </c>
      <c r="Z49" s="12">
        <f t="shared" si="12"/>
        <v>2943617</v>
      </c>
      <c r="AA49" s="12">
        <f t="shared" si="12"/>
        <v>3736400</v>
      </c>
      <c r="AB49" s="12">
        <v>5943461</v>
      </c>
      <c r="AC49" s="12">
        <v>3948895</v>
      </c>
      <c r="AD49" s="12">
        <v>5020291</v>
      </c>
      <c r="AE49" s="12">
        <v>3921212</v>
      </c>
      <c r="AF49" s="12">
        <v>4990776</v>
      </c>
      <c r="AG49" s="12">
        <v>4842249</v>
      </c>
      <c r="AH49" s="12">
        <v>2534756</v>
      </c>
      <c r="AI49" s="13">
        <v>-0.1324068313839597</v>
      </c>
      <c r="AJ49" s="13">
        <v>-0.47653332160324674</v>
      </c>
    </row>
    <row r="50" spans="1:36" ht="10.5" customHeight="1" x14ac:dyDescent="0.2">
      <c r="A50" s="11"/>
      <c r="B50" s="19" t="s">
        <v>73</v>
      </c>
      <c r="C50" s="14"/>
      <c r="D50" s="19"/>
      <c r="E50" s="14"/>
      <c r="F50" s="2"/>
      <c r="G50" s="12">
        <v>557101</v>
      </c>
      <c r="H50" s="12">
        <v>2175680</v>
      </c>
      <c r="I50" s="12">
        <v>810093</v>
      </c>
      <c r="J50" s="12">
        <v>542345</v>
      </c>
      <c r="K50" s="12">
        <f t="shared" si="12"/>
        <v>466241</v>
      </c>
      <c r="L50" s="12">
        <f t="shared" si="12"/>
        <v>879716</v>
      </c>
      <c r="M50" s="12">
        <f t="shared" si="12"/>
        <v>917457</v>
      </c>
      <c r="N50" s="12">
        <f t="shared" si="12"/>
        <v>814132</v>
      </c>
      <c r="O50" s="12">
        <f t="shared" si="12"/>
        <v>2946368</v>
      </c>
      <c r="P50" s="12">
        <f t="shared" si="12"/>
        <v>1430239</v>
      </c>
      <c r="Q50" s="12">
        <f t="shared" si="12"/>
        <v>1073202</v>
      </c>
      <c r="R50" s="12">
        <f t="shared" si="12"/>
        <v>3588765</v>
      </c>
      <c r="S50" s="12">
        <f t="shared" si="12"/>
        <v>1286920</v>
      </c>
      <c r="T50" s="12">
        <f t="shared" si="12"/>
        <v>1363763</v>
      </c>
      <c r="U50" s="12">
        <f t="shared" si="12"/>
        <v>1558033</v>
      </c>
      <c r="V50" s="12">
        <f t="shared" si="12"/>
        <v>7285909</v>
      </c>
      <c r="W50" s="12">
        <f t="shared" si="12"/>
        <v>4212577</v>
      </c>
      <c r="X50" s="12">
        <f t="shared" si="12"/>
        <v>1782838</v>
      </c>
      <c r="Y50" s="12">
        <f t="shared" si="12"/>
        <v>1134905</v>
      </c>
      <c r="Z50" s="12">
        <f t="shared" si="12"/>
        <v>10966560</v>
      </c>
      <c r="AA50" s="12">
        <f t="shared" si="12"/>
        <v>10747894</v>
      </c>
      <c r="AB50" s="12">
        <v>2126799</v>
      </c>
      <c r="AC50" s="12">
        <v>1065035</v>
      </c>
      <c r="AD50" s="12">
        <v>3556979</v>
      </c>
      <c r="AE50" s="12">
        <v>2507459</v>
      </c>
      <c r="AF50" s="12">
        <v>4152747</v>
      </c>
      <c r="AG50" s="12">
        <v>2701937</v>
      </c>
      <c r="AH50" s="12">
        <v>2285932</v>
      </c>
      <c r="AI50" s="13">
        <v>1.2098567021622264E-2</v>
      </c>
      <c r="AJ50" s="13">
        <v>-0.1539654699572936</v>
      </c>
    </row>
    <row r="51" spans="1:36" ht="10.5" customHeight="1" x14ac:dyDescent="0.2">
      <c r="A51" s="11"/>
      <c r="B51" s="19" t="s">
        <v>74</v>
      </c>
      <c r="C51" s="14"/>
      <c r="D51" s="19"/>
      <c r="E51" s="14"/>
      <c r="F51" s="2"/>
      <c r="G51" s="12">
        <v>582354</v>
      </c>
      <c r="H51" s="12">
        <v>410992</v>
      </c>
      <c r="I51" s="12">
        <v>820814</v>
      </c>
      <c r="J51" s="12">
        <v>72792</v>
      </c>
      <c r="K51" s="12">
        <f t="shared" si="12"/>
        <v>80323</v>
      </c>
      <c r="L51" s="12">
        <f t="shared" si="12"/>
        <v>92710</v>
      </c>
      <c r="M51" s="12">
        <f t="shared" si="12"/>
        <v>63739</v>
      </c>
      <c r="N51" s="12">
        <f t="shared" si="12"/>
        <v>75740</v>
      </c>
      <c r="O51" s="12">
        <f t="shared" si="12"/>
        <v>228152</v>
      </c>
      <c r="P51" s="12">
        <f t="shared" si="12"/>
        <v>217034</v>
      </c>
      <c r="Q51" s="12">
        <f t="shared" si="12"/>
        <v>142093</v>
      </c>
      <c r="R51" s="12">
        <f t="shared" si="12"/>
        <v>82893</v>
      </c>
      <c r="S51" s="12">
        <f t="shared" si="12"/>
        <v>105802</v>
      </c>
      <c r="T51" s="12">
        <f t="shared" si="12"/>
        <v>591520</v>
      </c>
      <c r="U51" s="12">
        <f t="shared" si="12"/>
        <v>567469</v>
      </c>
      <c r="V51" s="12">
        <f t="shared" si="12"/>
        <v>561320</v>
      </c>
      <c r="W51" s="12">
        <f t="shared" si="12"/>
        <v>654486</v>
      </c>
      <c r="X51" s="12">
        <f t="shared" si="12"/>
        <v>485941</v>
      </c>
      <c r="Y51" s="12">
        <f t="shared" si="12"/>
        <v>740985</v>
      </c>
      <c r="Z51" s="12">
        <f t="shared" si="12"/>
        <v>644450</v>
      </c>
      <c r="AA51" s="12">
        <f t="shared" si="12"/>
        <v>939176</v>
      </c>
      <c r="AB51" s="12">
        <v>535138</v>
      </c>
      <c r="AC51" s="12">
        <v>977399</v>
      </c>
      <c r="AD51" s="12">
        <v>1030697</v>
      </c>
      <c r="AE51" s="12">
        <v>1366815</v>
      </c>
      <c r="AF51" s="12">
        <v>1253579</v>
      </c>
      <c r="AG51" s="12">
        <v>1407330</v>
      </c>
      <c r="AH51" s="12">
        <v>1335042</v>
      </c>
      <c r="AI51" s="13">
        <v>0.16458588725481205</v>
      </c>
      <c r="AJ51" s="13">
        <v>-5.1365351410117027E-2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0</v>
      </c>
      <c r="S52" s="12">
        <f t="shared" si="13"/>
        <v>0</v>
      </c>
      <c r="T52" s="12">
        <f t="shared" si="13"/>
        <v>0</v>
      </c>
      <c r="U52" s="12">
        <f t="shared" si="13"/>
        <v>0</v>
      </c>
      <c r="V52" s="12">
        <f t="shared" si="13"/>
        <v>0</v>
      </c>
      <c r="W52" s="12">
        <f t="shared" si="13"/>
        <v>0</v>
      </c>
      <c r="X52" s="12">
        <f t="shared" si="13"/>
        <v>0</v>
      </c>
      <c r="Y52" s="12">
        <f t="shared" si="13"/>
        <v>0</v>
      </c>
      <c r="Z52" s="12">
        <f t="shared" si="13"/>
        <v>0</v>
      </c>
      <c r="AA52" s="12">
        <f t="shared" si="13"/>
        <v>0</v>
      </c>
      <c r="AB52" s="12">
        <v>0</v>
      </c>
      <c r="AC52" s="12">
        <v>0</v>
      </c>
      <c r="AD52" s="12">
        <v>0</v>
      </c>
      <c r="AE52" s="12">
        <v>0</v>
      </c>
      <c r="AF52" s="12">
        <v>0</v>
      </c>
      <c r="AG52" s="12">
        <v>0</v>
      </c>
      <c r="AH52" s="12">
        <v>0</v>
      </c>
      <c r="AI52" s="13" t="s">
        <v>246</v>
      </c>
      <c r="AJ52" s="13" t="s">
        <v>246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256</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257</v>
      </c>
      <c r="W61" s="37" t="s">
        <v>188</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24448969</v>
      </c>
      <c r="H62" s="5">
        <v>22769556</v>
      </c>
      <c r="I62" s="5">
        <v>24094600</v>
      </c>
      <c r="J62" s="5">
        <v>25322237</v>
      </c>
      <c r="K62" s="5">
        <f>SUM(K64,K79,K91,K93)</f>
        <v>26276609</v>
      </c>
      <c r="L62" s="5">
        <f>SUM(L64,L79,L91,L93)</f>
        <v>28418154</v>
      </c>
      <c r="M62" s="5">
        <f>SUM(M64,M79,M91,M93)</f>
        <v>29588835</v>
      </c>
      <c r="N62" s="5">
        <f>SUM(N64,N79,N91,N93)</f>
        <v>30151260</v>
      </c>
      <c r="O62" s="39">
        <v>34238105</v>
      </c>
      <c r="P62" s="39">
        <v>34057442</v>
      </c>
      <c r="Q62" s="39">
        <v>34942752</v>
      </c>
      <c r="R62" s="39">
        <v>38954143</v>
      </c>
      <c r="S62" s="39">
        <v>37656651</v>
      </c>
      <c r="T62" s="39">
        <v>38201144</v>
      </c>
      <c r="U62" s="8">
        <v>41067019</v>
      </c>
      <c r="V62" s="8">
        <f>SUM(V64,V79,V91,V93)</f>
        <v>42612878</v>
      </c>
      <c r="W62" s="8">
        <f>W64+W79+W91+W93</f>
        <v>42721425</v>
      </c>
      <c r="X62" s="8">
        <f>SUM(X64,X79,X91,X93)</f>
        <v>42629362</v>
      </c>
      <c r="Y62" s="8">
        <f>SUM(Y64+Y79+Y91+Y93)</f>
        <v>62145600</v>
      </c>
      <c r="Z62" s="8">
        <f>SUM(Z64+Z79+Z91+Z93)</f>
        <v>38428682</v>
      </c>
      <c r="AA62" s="8">
        <f>SUM(AA64+AA79+AA91+AA93)</f>
        <v>39856098</v>
      </c>
      <c r="AB62" s="39">
        <v>43803712</v>
      </c>
      <c r="AC62" s="39">
        <v>39960665</v>
      </c>
      <c r="AD62" s="39">
        <v>42052962</v>
      </c>
      <c r="AE62" s="39">
        <v>44835908</v>
      </c>
      <c r="AF62" s="39">
        <v>42863610</v>
      </c>
      <c r="AG62" s="39">
        <v>43985107</v>
      </c>
      <c r="AH62" s="39">
        <v>42640100</v>
      </c>
      <c r="AI62" s="10">
        <v>-4.4771869787352259E-3</v>
      </c>
      <c r="AJ62" s="10">
        <v>-3.0578691101058365E-2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10287009</v>
      </c>
      <c r="H64" s="12">
        <v>8137800</v>
      </c>
      <c r="I64" s="12">
        <v>8495656</v>
      </c>
      <c r="J64" s="12">
        <v>7361178</v>
      </c>
      <c r="K64" s="12">
        <f>SUM(K65,K69:K73)</f>
        <v>7515087</v>
      </c>
      <c r="L64" s="12">
        <f>SUM(L65,L69:L73)</f>
        <v>8419131</v>
      </c>
      <c r="M64" s="12">
        <f>SUM(M65,M69:M73)</f>
        <v>8737764</v>
      </c>
      <c r="N64" s="12">
        <f>SUM(N65,N69:N73)</f>
        <v>8454531</v>
      </c>
      <c r="O64" s="41">
        <v>8715778</v>
      </c>
      <c r="P64" s="41">
        <v>9446298</v>
      </c>
      <c r="Q64" s="41">
        <v>9809672</v>
      </c>
      <c r="R64" s="41">
        <v>9994863</v>
      </c>
      <c r="S64" s="41">
        <v>11548366</v>
      </c>
      <c r="T64" s="41">
        <v>10566422</v>
      </c>
      <c r="U64" s="11">
        <v>12680883</v>
      </c>
      <c r="V64" s="11">
        <v>10941483</v>
      </c>
      <c r="W64" s="11">
        <v>12395811</v>
      </c>
      <c r="X64" s="11">
        <v>12594421</v>
      </c>
      <c r="Y64" s="11">
        <v>32938084</v>
      </c>
      <c r="Z64" s="11">
        <v>10476279</v>
      </c>
      <c r="AA64" s="11">
        <v>11776100</v>
      </c>
      <c r="AB64" s="41">
        <v>16160524</v>
      </c>
      <c r="AC64" s="41">
        <v>11063044</v>
      </c>
      <c r="AD64" s="41">
        <v>12996019</v>
      </c>
      <c r="AE64" s="41">
        <v>14356068</v>
      </c>
      <c r="AF64" s="41">
        <v>13017869</v>
      </c>
      <c r="AG64" s="39">
        <v>12969331</v>
      </c>
      <c r="AH64" s="41">
        <v>12656459</v>
      </c>
      <c r="AI64" s="13">
        <v>-3.9915489630437784E-2</v>
      </c>
      <c r="AJ64" s="13">
        <v>-2.4123989124805283E-2</v>
      </c>
    </row>
    <row r="65" spans="1:36" ht="10.5" customHeight="1" x14ac:dyDescent="0.2">
      <c r="A65" s="11"/>
      <c r="B65" s="11"/>
      <c r="C65" s="11" t="s">
        <v>36</v>
      </c>
      <c r="D65" s="11"/>
      <c r="E65" s="11"/>
      <c r="F65" s="2"/>
      <c r="G65" s="12">
        <v>6832384</v>
      </c>
      <c r="H65" s="12">
        <v>6845285</v>
      </c>
      <c r="I65" s="12">
        <v>7350639</v>
      </c>
      <c r="J65" s="12">
        <v>6095148</v>
      </c>
      <c r="K65" s="12">
        <f>SUM(K66:K68)</f>
        <v>6341924</v>
      </c>
      <c r="L65" s="12">
        <f>SUM(L66:L68)</f>
        <v>6884558</v>
      </c>
      <c r="M65" s="12">
        <f>SUM(M66:M68)</f>
        <v>6843755</v>
      </c>
      <c r="N65" s="12">
        <f>SUM(N66:N68)</f>
        <v>6842107</v>
      </c>
      <c r="O65" s="41">
        <v>6942996</v>
      </c>
      <c r="P65" s="41">
        <v>7761718</v>
      </c>
      <c r="Q65" s="41">
        <v>6259325</v>
      </c>
      <c r="R65" s="41">
        <v>8359594</v>
      </c>
      <c r="S65" s="41">
        <v>8747864</v>
      </c>
      <c r="T65" s="41">
        <v>8308354</v>
      </c>
      <c r="U65" s="11">
        <v>8523008</v>
      </c>
      <c r="V65" s="11">
        <v>8417139</v>
      </c>
      <c r="W65" s="11">
        <v>8647330</v>
      </c>
      <c r="X65" s="11">
        <v>8554037</v>
      </c>
      <c r="Y65" s="11">
        <v>8741157</v>
      </c>
      <c r="Z65" s="11">
        <v>8403551</v>
      </c>
      <c r="AA65" s="11">
        <v>8881712</v>
      </c>
      <c r="AB65" s="41">
        <v>8963033</v>
      </c>
      <c r="AC65" s="41">
        <v>9197833</v>
      </c>
      <c r="AD65" s="41">
        <v>9925611</v>
      </c>
      <c r="AE65" s="41">
        <v>11709626</v>
      </c>
      <c r="AF65" s="41">
        <v>10582284</v>
      </c>
      <c r="AG65" s="41">
        <v>11223688</v>
      </c>
      <c r="AH65" s="41">
        <v>11169281</v>
      </c>
      <c r="AI65" s="13">
        <v>3.7357306747544117E-2</v>
      </c>
      <c r="AJ65" s="13">
        <v>-4.8475153621519058E-3</v>
      </c>
    </row>
    <row r="66" spans="1:36" ht="10.5" customHeight="1" x14ac:dyDescent="0.2">
      <c r="A66" s="11"/>
      <c r="B66" s="11"/>
      <c r="C66" s="11"/>
      <c r="D66" s="11" t="s">
        <v>37</v>
      </c>
      <c r="E66" s="11"/>
      <c r="F66" s="2"/>
      <c r="G66" s="12">
        <v>6832384</v>
      </c>
      <c r="H66" s="12">
        <v>6845285</v>
      </c>
      <c r="I66" s="12">
        <v>7350639</v>
      </c>
      <c r="J66" s="12">
        <v>6095148</v>
      </c>
      <c r="K66" s="12">
        <v>6341924</v>
      </c>
      <c r="L66" s="12">
        <v>6878915</v>
      </c>
      <c r="M66" s="12">
        <v>6805553</v>
      </c>
      <c r="N66" s="12">
        <v>6769033</v>
      </c>
      <c r="O66" s="41">
        <v>6850848</v>
      </c>
      <c r="P66" s="41">
        <v>7281617</v>
      </c>
      <c r="Q66" s="41">
        <v>6155976</v>
      </c>
      <c r="R66" s="41">
        <v>8260777</v>
      </c>
      <c r="S66" s="41">
        <v>8651263</v>
      </c>
      <c r="T66" s="41">
        <v>8202843</v>
      </c>
      <c r="U66" s="11">
        <v>8403353</v>
      </c>
      <c r="V66" s="11">
        <v>8289458</v>
      </c>
      <c r="W66" s="11">
        <v>8462225</v>
      </c>
      <c r="X66" s="11">
        <v>8372028</v>
      </c>
      <c r="Y66" s="11">
        <v>8642444</v>
      </c>
      <c r="Z66" s="11">
        <v>8318421</v>
      </c>
      <c r="AA66" s="11">
        <v>8779517</v>
      </c>
      <c r="AB66" s="41">
        <v>8849567</v>
      </c>
      <c r="AC66" s="41">
        <v>9074308</v>
      </c>
      <c r="AD66" s="41">
        <v>9799686</v>
      </c>
      <c r="AE66" s="41">
        <v>11575536</v>
      </c>
      <c r="AF66" s="41">
        <v>10441400</v>
      </c>
      <c r="AG66" s="41">
        <v>11040109</v>
      </c>
      <c r="AH66" s="41">
        <v>11086114</v>
      </c>
      <c r="AI66" s="13">
        <v>3.8268200983694767E-2</v>
      </c>
      <c r="AJ66" s="13">
        <v>4.1670784228670203E-3</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5643</v>
      </c>
      <c r="M68" s="12">
        <v>38202</v>
      </c>
      <c r="N68" s="12">
        <v>73074</v>
      </c>
      <c r="O68" s="41">
        <v>92148</v>
      </c>
      <c r="P68" s="41">
        <v>480101</v>
      </c>
      <c r="Q68" s="41">
        <v>103349</v>
      </c>
      <c r="R68" s="41">
        <v>98817</v>
      </c>
      <c r="S68" s="41">
        <v>96601</v>
      </c>
      <c r="T68" s="41">
        <v>105511</v>
      </c>
      <c r="U68" s="11">
        <v>119655</v>
      </c>
      <c r="V68" s="11">
        <v>127681</v>
      </c>
      <c r="W68" s="11">
        <v>185105</v>
      </c>
      <c r="X68" s="11">
        <v>182009</v>
      </c>
      <c r="Y68" s="11">
        <v>98713</v>
      </c>
      <c r="Z68" s="11">
        <v>85130</v>
      </c>
      <c r="AA68" s="11">
        <v>102195</v>
      </c>
      <c r="AB68" s="41">
        <v>113466</v>
      </c>
      <c r="AC68" s="41">
        <v>123525</v>
      </c>
      <c r="AD68" s="41">
        <v>125925</v>
      </c>
      <c r="AE68" s="41">
        <v>134090</v>
      </c>
      <c r="AF68" s="41">
        <v>140884</v>
      </c>
      <c r="AG68" s="41">
        <v>183579</v>
      </c>
      <c r="AH68" s="41">
        <v>83167</v>
      </c>
      <c r="AI68" s="13">
        <v>-5.0457921288794227E-2</v>
      </c>
      <c r="AJ68" s="13">
        <v>-0.54696887988277532</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3454625</v>
      </c>
      <c r="H73" s="12">
        <v>1292515</v>
      </c>
      <c r="I73" s="12">
        <v>1145017</v>
      </c>
      <c r="J73" s="12">
        <v>1266030</v>
      </c>
      <c r="K73" s="12">
        <f>SUM(K74:K77)</f>
        <v>1173163</v>
      </c>
      <c r="L73" s="12">
        <f>SUM(L74:L77)</f>
        <v>1534573</v>
      </c>
      <c r="M73" s="12">
        <f>SUM(M74:M77)</f>
        <v>1894009</v>
      </c>
      <c r="N73" s="12">
        <f>SUM(N74:N77)</f>
        <v>1612424</v>
      </c>
      <c r="O73" s="41">
        <v>1772782</v>
      </c>
      <c r="P73" s="41">
        <v>1684580</v>
      </c>
      <c r="Q73" s="41">
        <v>3550347</v>
      </c>
      <c r="R73" s="41">
        <v>1635269</v>
      </c>
      <c r="S73" s="41">
        <v>2800502</v>
      </c>
      <c r="T73" s="41">
        <v>2258068</v>
      </c>
      <c r="U73" s="11">
        <v>4157875</v>
      </c>
      <c r="V73" s="11">
        <v>2524344</v>
      </c>
      <c r="W73" s="11">
        <v>3748481</v>
      </c>
      <c r="X73" s="11">
        <v>4040384</v>
      </c>
      <c r="Y73" s="11">
        <v>24196927</v>
      </c>
      <c r="Z73" s="11">
        <v>2072728</v>
      </c>
      <c r="AA73" s="11">
        <v>2894388</v>
      </c>
      <c r="AB73" s="41">
        <v>7197491</v>
      </c>
      <c r="AC73" s="41">
        <v>1865211</v>
      </c>
      <c r="AD73" s="41">
        <v>3070408</v>
      </c>
      <c r="AE73" s="41">
        <v>2646442</v>
      </c>
      <c r="AF73" s="41">
        <v>2435585</v>
      </c>
      <c r="AG73" s="41">
        <v>1745643</v>
      </c>
      <c r="AH73" s="41">
        <v>1487178</v>
      </c>
      <c r="AI73" s="13">
        <v>-0.23111101915367493</v>
      </c>
      <c r="AJ73" s="13">
        <v>-0.14806292008159744</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1028798</v>
      </c>
      <c r="H75" s="12">
        <v>1016746</v>
      </c>
      <c r="I75" s="12">
        <v>1016149</v>
      </c>
      <c r="J75" s="12">
        <v>1106781</v>
      </c>
      <c r="K75" s="12">
        <v>1129069</v>
      </c>
      <c r="L75" s="12">
        <v>1196291</v>
      </c>
      <c r="M75" s="12">
        <v>1352976</v>
      </c>
      <c r="N75" s="12">
        <v>1261300</v>
      </c>
      <c r="O75" s="41">
        <v>1337928</v>
      </c>
      <c r="P75" s="41">
        <v>1291135</v>
      </c>
      <c r="Q75" s="41">
        <v>1252805</v>
      </c>
      <c r="R75" s="41">
        <v>1364228</v>
      </c>
      <c r="S75" s="41">
        <v>1449140</v>
      </c>
      <c r="T75" s="41">
        <v>1416197</v>
      </c>
      <c r="U75" s="11">
        <v>1602457</v>
      </c>
      <c r="V75" s="11">
        <v>1516598</v>
      </c>
      <c r="W75" s="11">
        <v>1561567</v>
      </c>
      <c r="X75" s="11">
        <v>1410648</v>
      </c>
      <c r="Y75" s="11">
        <v>1217599</v>
      </c>
      <c r="Z75" s="11">
        <v>1166189</v>
      </c>
      <c r="AA75" s="11">
        <v>1164963</v>
      </c>
      <c r="AB75" s="41">
        <v>1116615</v>
      </c>
      <c r="AC75" s="41">
        <v>1084542</v>
      </c>
      <c r="AD75" s="41">
        <v>1053963</v>
      </c>
      <c r="AE75" s="41">
        <v>1175204</v>
      </c>
      <c r="AF75" s="41">
        <v>991363</v>
      </c>
      <c r="AG75" s="41">
        <v>1024883</v>
      </c>
      <c r="AH75" s="41">
        <v>870900</v>
      </c>
      <c r="AI75" s="13">
        <v>-4.0575497768818414E-2</v>
      </c>
      <c r="AJ75" s="13">
        <v>-0.15024446692939583</v>
      </c>
    </row>
    <row r="76" spans="1:36" ht="10.5" customHeight="1" x14ac:dyDescent="0.2">
      <c r="A76" s="11"/>
      <c r="B76" s="14"/>
      <c r="C76" s="11"/>
      <c r="D76" s="15" t="s">
        <v>47</v>
      </c>
      <c r="E76" s="11"/>
      <c r="F76" s="2"/>
      <c r="G76" s="12">
        <v>2203142</v>
      </c>
      <c r="H76" s="12">
        <v>94500</v>
      </c>
      <c r="I76" s="12">
        <v>0</v>
      </c>
      <c r="J76" s="12">
        <v>0</v>
      </c>
      <c r="K76" s="12">
        <v>0</v>
      </c>
      <c r="L76" s="12">
        <v>0</v>
      </c>
      <c r="M76" s="12">
        <v>0</v>
      </c>
      <c r="N76" s="12">
        <v>0</v>
      </c>
      <c r="O76" s="41">
        <v>0</v>
      </c>
      <c r="P76" s="41">
        <v>0</v>
      </c>
      <c r="Q76" s="41">
        <v>1831281</v>
      </c>
      <c r="R76" s="41">
        <v>0</v>
      </c>
      <c r="S76" s="41">
        <v>903359</v>
      </c>
      <c r="T76" s="41">
        <v>0</v>
      </c>
      <c r="U76" s="11">
        <v>1844400</v>
      </c>
      <c r="V76" s="11">
        <v>383550</v>
      </c>
      <c r="W76" s="11">
        <v>1080400</v>
      </c>
      <c r="X76" s="11">
        <v>2100000</v>
      </c>
      <c r="Y76" s="11">
        <v>22383245</v>
      </c>
      <c r="Z76" s="11">
        <v>0</v>
      </c>
      <c r="AA76" s="11">
        <v>1104516</v>
      </c>
      <c r="AB76" s="41">
        <v>4405114</v>
      </c>
      <c r="AC76" s="41">
        <v>0</v>
      </c>
      <c r="AD76" s="41">
        <v>1300000</v>
      </c>
      <c r="AE76" s="41">
        <v>768000</v>
      </c>
      <c r="AF76" s="41">
        <v>0</v>
      </c>
      <c r="AG76" s="41">
        <v>0</v>
      </c>
      <c r="AH76" s="41">
        <v>1379</v>
      </c>
      <c r="AI76" s="13">
        <v>-0.73942393645080084</v>
      </c>
      <c r="AJ76" s="13" t="s">
        <v>246</v>
      </c>
    </row>
    <row r="77" spans="1:36" ht="10.5" customHeight="1" x14ac:dyDescent="0.2">
      <c r="A77" s="11"/>
      <c r="B77" s="11"/>
      <c r="C77" s="11"/>
      <c r="D77" s="11" t="s">
        <v>48</v>
      </c>
      <c r="E77" s="11"/>
      <c r="F77" s="2"/>
      <c r="G77" s="12">
        <v>222685</v>
      </c>
      <c r="H77" s="12">
        <v>181269</v>
      </c>
      <c r="I77" s="12">
        <v>128868</v>
      </c>
      <c r="J77" s="12">
        <v>159249</v>
      </c>
      <c r="K77" s="12">
        <v>44094</v>
      </c>
      <c r="L77" s="12">
        <v>338282</v>
      </c>
      <c r="M77" s="12">
        <v>541033</v>
      </c>
      <c r="N77" s="12">
        <v>351124</v>
      </c>
      <c r="O77" s="41">
        <v>434854</v>
      </c>
      <c r="P77" s="41">
        <v>393445</v>
      </c>
      <c r="Q77" s="41">
        <v>466261</v>
      </c>
      <c r="R77" s="41">
        <v>271041</v>
      </c>
      <c r="S77" s="41">
        <v>448003</v>
      </c>
      <c r="T77" s="41">
        <v>841871</v>
      </c>
      <c r="U77" s="11">
        <v>711018</v>
      </c>
      <c r="V77" s="11">
        <v>624196</v>
      </c>
      <c r="W77" s="11">
        <v>1106514</v>
      </c>
      <c r="X77" s="11">
        <v>529736</v>
      </c>
      <c r="Y77" s="11">
        <v>596083</v>
      </c>
      <c r="Z77" s="11">
        <v>906539</v>
      </c>
      <c r="AA77" s="11">
        <v>624909</v>
      </c>
      <c r="AB77" s="41">
        <v>1675762</v>
      </c>
      <c r="AC77" s="41">
        <v>780669</v>
      </c>
      <c r="AD77" s="41">
        <v>716445</v>
      </c>
      <c r="AE77" s="41">
        <v>703238</v>
      </c>
      <c r="AF77" s="41">
        <v>1444222</v>
      </c>
      <c r="AG77" s="41">
        <v>720760</v>
      </c>
      <c r="AH77" s="41">
        <v>614899</v>
      </c>
      <c r="AI77" s="13">
        <v>-0.15388010248326034</v>
      </c>
      <c r="AJ77" s="13">
        <v>-0.14687413285975914</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11155774</v>
      </c>
      <c r="H79" s="12">
        <v>11587960</v>
      </c>
      <c r="I79" s="12">
        <v>12301830</v>
      </c>
      <c r="J79" s="12">
        <v>14534647</v>
      </c>
      <c r="K79" s="12">
        <f>SUM(K80:K89)</f>
        <v>15348166</v>
      </c>
      <c r="L79" s="12">
        <f>SUM(L80:L89)</f>
        <v>16326143</v>
      </c>
      <c r="M79" s="12">
        <f>SUM(M80:M89)</f>
        <v>17054902</v>
      </c>
      <c r="N79" s="12">
        <f>SUM(N80:N89)</f>
        <v>17923990</v>
      </c>
      <c r="O79" s="41">
        <v>21381950</v>
      </c>
      <c r="P79" s="41">
        <v>20005417</v>
      </c>
      <c r="Q79" s="41">
        <v>19123017</v>
      </c>
      <c r="R79" s="41">
        <v>21910951</v>
      </c>
      <c r="S79" s="41">
        <v>20098523</v>
      </c>
      <c r="T79" s="41">
        <v>21793395</v>
      </c>
      <c r="U79" s="11">
        <v>22669196</v>
      </c>
      <c r="V79" s="11">
        <f>SUM(V80:V89)</f>
        <v>25869283</v>
      </c>
      <c r="W79" s="11">
        <f>SUM(W80:W89)</f>
        <v>24094053</v>
      </c>
      <c r="X79" s="11">
        <f>SUM(X80:X89)</f>
        <v>21233016</v>
      </c>
      <c r="Y79" s="11">
        <f>SUM(Y80:Y89)</f>
        <v>19992486</v>
      </c>
      <c r="Z79" s="11">
        <f>SUM(Z80:Z89)</f>
        <v>19807613</v>
      </c>
      <c r="AA79" s="11">
        <v>19869781</v>
      </c>
      <c r="AB79" s="41">
        <v>19564334</v>
      </c>
      <c r="AC79" s="41">
        <v>20712093</v>
      </c>
      <c r="AD79" s="41">
        <v>20519188</v>
      </c>
      <c r="AE79" s="41">
        <v>22733014</v>
      </c>
      <c r="AF79" s="41">
        <v>22734348</v>
      </c>
      <c r="AG79" s="41">
        <v>24016199</v>
      </c>
      <c r="AH79" s="41">
        <v>22889165</v>
      </c>
      <c r="AI79" s="13">
        <v>2.650439598223775E-2</v>
      </c>
      <c r="AJ79" s="13">
        <v>-4.6928075504371031E-2</v>
      </c>
    </row>
    <row r="80" spans="1:36" ht="10.5" customHeight="1" x14ac:dyDescent="0.2">
      <c r="A80" s="11"/>
      <c r="B80" s="11"/>
      <c r="C80" s="11" t="s">
        <v>50</v>
      </c>
      <c r="D80" s="11"/>
      <c r="E80" s="11"/>
      <c r="F80" s="2"/>
      <c r="G80" s="12">
        <v>0</v>
      </c>
      <c r="H80" s="12">
        <v>0</v>
      </c>
      <c r="I80" s="12">
        <v>0</v>
      </c>
      <c r="J80" s="12">
        <v>1190248</v>
      </c>
      <c r="K80" s="12">
        <v>1207395</v>
      </c>
      <c r="L80" s="12">
        <v>1258290</v>
      </c>
      <c r="M80" s="12">
        <v>1294582</v>
      </c>
      <c r="N80" s="12">
        <v>1210654</v>
      </c>
      <c r="O80" s="41">
        <v>1210654</v>
      </c>
      <c r="P80" s="41">
        <v>1332528</v>
      </c>
      <c r="Q80" s="41">
        <v>1332528</v>
      </c>
      <c r="R80" s="41">
        <v>1332528</v>
      </c>
      <c r="S80" s="41">
        <v>1332528</v>
      </c>
      <c r="T80" s="41">
        <v>1332528</v>
      </c>
      <c r="U80" s="11">
        <v>1332528</v>
      </c>
      <c r="V80" s="11">
        <v>1332528</v>
      </c>
      <c r="W80" s="11">
        <v>1332528</v>
      </c>
      <c r="X80" s="11">
        <v>1332528</v>
      </c>
      <c r="Y80" s="11">
        <v>1332528</v>
      </c>
      <c r="Z80" s="11">
        <v>1332528</v>
      </c>
      <c r="AA80" s="11">
        <v>1332528</v>
      </c>
      <c r="AB80" s="41">
        <v>1332528</v>
      </c>
      <c r="AC80" s="41">
        <v>1332528</v>
      </c>
      <c r="AD80" s="41">
        <v>1332528</v>
      </c>
      <c r="AE80" s="41">
        <v>1332528</v>
      </c>
      <c r="AF80" s="41">
        <v>1332528</v>
      </c>
      <c r="AG80" s="41">
        <v>1283204</v>
      </c>
      <c r="AH80" s="41">
        <v>1332528</v>
      </c>
      <c r="AI80" s="13">
        <v>0</v>
      </c>
      <c r="AJ80" s="13">
        <v>3.8438159482046499E-2</v>
      </c>
    </row>
    <row r="81" spans="1:36" ht="10.5" customHeight="1" x14ac:dyDescent="0.2">
      <c r="A81" s="11"/>
      <c r="B81" s="11"/>
      <c r="C81" s="11" t="s">
        <v>51</v>
      </c>
      <c r="D81" s="11"/>
      <c r="E81" s="11"/>
      <c r="F81" s="2"/>
      <c r="G81" s="12">
        <v>0</v>
      </c>
      <c r="H81" s="12">
        <v>0</v>
      </c>
      <c r="I81" s="12">
        <v>0</v>
      </c>
      <c r="J81" s="12">
        <v>254797</v>
      </c>
      <c r="K81" s="12">
        <v>267309</v>
      </c>
      <c r="L81" s="12">
        <v>307868</v>
      </c>
      <c r="M81" s="12">
        <v>272617</v>
      </c>
      <c r="N81" s="12">
        <v>286338</v>
      </c>
      <c r="O81" s="41">
        <v>522473</v>
      </c>
      <c r="P81" s="41">
        <v>547956</v>
      </c>
      <c r="Q81" s="41">
        <v>513488</v>
      </c>
      <c r="R81" s="41">
        <v>667257</v>
      </c>
      <c r="S81" s="41">
        <v>719676</v>
      </c>
      <c r="T81" s="41">
        <v>714580</v>
      </c>
      <c r="U81" s="11">
        <v>726839</v>
      </c>
      <c r="V81" s="12">
        <v>722076</v>
      </c>
      <c r="W81" s="11">
        <v>732545</v>
      </c>
      <c r="X81" s="11">
        <v>734227</v>
      </c>
      <c r="Y81" s="11">
        <v>742814</v>
      </c>
      <c r="Z81" s="11">
        <v>731962</v>
      </c>
      <c r="AA81" s="11">
        <v>763644</v>
      </c>
      <c r="AB81" s="41">
        <v>749593</v>
      </c>
      <c r="AC81" s="41">
        <v>742127</v>
      </c>
      <c r="AD81" s="41">
        <v>834675</v>
      </c>
      <c r="AE81" s="41">
        <v>826077</v>
      </c>
      <c r="AF81" s="41">
        <v>823832</v>
      </c>
      <c r="AG81" s="41">
        <v>815389</v>
      </c>
      <c r="AH81" s="41">
        <v>811954</v>
      </c>
      <c r="AI81" s="13">
        <v>1.3407974034435277E-2</v>
      </c>
      <c r="AJ81" s="13">
        <v>-4.2127131957875319E-3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f>552368+268529</f>
        <v>820897</v>
      </c>
      <c r="W82" s="12">
        <f>642689+308702</f>
        <v>951391</v>
      </c>
      <c r="X82" s="12">
        <v>1129245</v>
      </c>
      <c r="Y82" s="12">
        <v>1172641.6733657769</v>
      </c>
      <c r="Z82" s="12">
        <v>1265751.6759516241</v>
      </c>
      <c r="AA82" s="12">
        <v>1400382</v>
      </c>
      <c r="AB82" s="41">
        <v>1497957</v>
      </c>
      <c r="AC82" s="41">
        <v>1579828</v>
      </c>
      <c r="AD82" s="41">
        <v>1696094</v>
      </c>
      <c r="AE82" s="41">
        <v>1707379</v>
      </c>
      <c r="AF82" s="41">
        <v>1780357</v>
      </c>
      <c r="AG82" s="41">
        <v>1892828</v>
      </c>
      <c r="AH82" s="41">
        <v>1994947</v>
      </c>
      <c r="AI82" s="13">
        <v>4.8911070833825399E-2</v>
      </c>
      <c r="AJ82" s="13">
        <v>5.3950491011333306E-2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1679102</v>
      </c>
      <c r="W83" s="12">
        <v>1548609</v>
      </c>
      <c r="X83" s="12">
        <v>1370755</v>
      </c>
      <c r="Y83" s="12">
        <v>1327358.3266342231</v>
      </c>
      <c r="Z83" s="12">
        <v>1234248.3240483759</v>
      </c>
      <c r="AA83" s="12">
        <v>1099617</v>
      </c>
      <c r="AB83" s="41">
        <v>1002043</v>
      </c>
      <c r="AC83" s="41">
        <v>920172</v>
      </c>
      <c r="AD83" s="41">
        <v>829678</v>
      </c>
      <c r="AE83" s="41">
        <v>792623</v>
      </c>
      <c r="AF83" s="41">
        <v>727212</v>
      </c>
      <c r="AG83" s="41">
        <v>599603</v>
      </c>
      <c r="AH83" s="41">
        <v>505054</v>
      </c>
      <c r="AI83" s="13">
        <v>-0.1079101951979845</v>
      </c>
      <c r="AJ83" s="13">
        <v>-0.15768600223814758</v>
      </c>
    </row>
    <row r="84" spans="1:36" ht="10.5" customHeight="1" x14ac:dyDescent="0.2">
      <c r="A84" s="11"/>
      <c r="B84" s="11"/>
      <c r="C84" s="11" t="s">
        <v>106</v>
      </c>
      <c r="D84" s="11"/>
      <c r="E84" s="11"/>
      <c r="F84" s="2"/>
      <c r="G84" s="12">
        <v>0</v>
      </c>
      <c r="H84" s="12">
        <v>0</v>
      </c>
      <c r="I84" s="12">
        <v>0</v>
      </c>
      <c r="J84" s="12">
        <v>175367</v>
      </c>
      <c r="K84" s="12">
        <v>136078</v>
      </c>
      <c r="L84" s="12">
        <v>168928</v>
      </c>
      <c r="M84" s="12">
        <v>152501</v>
      </c>
      <c r="N84" s="12">
        <v>152501</v>
      </c>
      <c r="O84" s="41">
        <v>151761</v>
      </c>
      <c r="P84" s="41">
        <v>154267</v>
      </c>
      <c r="Q84" s="41">
        <v>152501</v>
      </c>
      <c r="R84" s="41">
        <v>152501</v>
      </c>
      <c r="S84" s="41">
        <v>152501</v>
      </c>
      <c r="T84" s="41">
        <v>152501</v>
      </c>
      <c r="U84" s="11">
        <v>152501</v>
      </c>
      <c r="V84" s="11">
        <v>152501</v>
      </c>
      <c r="W84" s="11">
        <v>129635</v>
      </c>
      <c r="X84" s="11">
        <v>152501</v>
      </c>
      <c r="Y84" s="11">
        <v>152501</v>
      </c>
      <c r="Z84" s="11">
        <v>152501</v>
      </c>
      <c r="AA84" s="11">
        <v>152501</v>
      </c>
      <c r="AB84" s="41">
        <v>152501</v>
      </c>
      <c r="AC84" s="41">
        <v>152501</v>
      </c>
      <c r="AD84" s="41">
        <v>126730</v>
      </c>
      <c r="AE84" s="41">
        <v>152501</v>
      </c>
      <c r="AF84" s="41">
        <v>152501</v>
      </c>
      <c r="AG84" s="41">
        <v>152501</v>
      </c>
      <c r="AH84" s="41">
        <v>168923</v>
      </c>
      <c r="AI84" s="13">
        <v>1.7191406221490846E-2</v>
      </c>
      <c r="AJ84" s="13">
        <v>0.10768453977350968</v>
      </c>
    </row>
    <row r="85" spans="1:36" ht="10.5" customHeight="1" x14ac:dyDescent="0.2">
      <c r="A85" s="11"/>
      <c r="B85" s="14"/>
      <c r="C85" s="11" t="s">
        <v>55</v>
      </c>
      <c r="E85" s="11"/>
      <c r="F85" s="2"/>
      <c r="G85" s="12">
        <v>0</v>
      </c>
      <c r="H85" s="12">
        <v>0</v>
      </c>
      <c r="I85" s="12">
        <v>0</v>
      </c>
      <c r="J85" s="12">
        <v>0</v>
      </c>
      <c r="K85" s="12">
        <v>0</v>
      </c>
      <c r="L85" s="12">
        <v>5521</v>
      </c>
      <c r="M85" s="12">
        <v>29719</v>
      </c>
      <c r="N85" s="12">
        <v>53783</v>
      </c>
      <c r="O85" s="41">
        <v>60403</v>
      </c>
      <c r="P85" s="41">
        <v>37593</v>
      </c>
      <c r="Q85" s="41">
        <v>35670</v>
      </c>
      <c r="R85" s="41">
        <v>53474</v>
      </c>
      <c r="S85" s="41">
        <v>64103</v>
      </c>
      <c r="T85" s="41">
        <v>32521</v>
      </c>
      <c r="U85" s="11">
        <v>64053</v>
      </c>
      <c r="V85" s="11">
        <v>54933</v>
      </c>
      <c r="W85" s="11">
        <v>74895</v>
      </c>
      <c r="X85" s="11">
        <v>68937</v>
      </c>
      <c r="Y85" s="11">
        <v>68817</v>
      </c>
      <c r="Z85" s="11">
        <v>55281</v>
      </c>
      <c r="AA85" s="11">
        <v>63033</v>
      </c>
      <c r="AB85" s="41">
        <v>83897</v>
      </c>
      <c r="AC85" s="41">
        <v>87345</v>
      </c>
      <c r="AD85" s="41">
        <v>59434</v>
      </c>
      <c r="AE85" s="41">
        <v>66644</v>
      </c>
      <c r="AF85" s="41">
        <v>73155</v>
      </c>
      <c r="AG85" s="41">
        <v>76633</v>
      </c>
      <c r="AH85" s="41">
        <v>103469</v>
      </c>
      <c r="AI85" s="13">
        <v>3.5564856057233918E-2</v>
      </c>
      <c r="AJ85" s="13">
        <v>0.3501885610637715</v>
      </c>
    </row>
    <row r="86" spans="1:36" ht="10.5" customHeight="1" x14ac:dyDescent="0.2">
      <c r="A86" s="11"/>
      <c r="B86" s="11"/>
      <c r="C86" s="11" t="s">
        <v>56</v>
      </c>
      <c r="D86" s="11"/>
      <c r="E86" s="11"/>
      <c r="F86" s="2"/>
      <c r="G86" s="12">
        <v>2462161</v>
      </c>
      <c r="H86" s="12">
        <v>2505747</v>
      </c>
      <c r="I86" s="12">
        <v>2622868</v>
      </c>
      <c r="J86" s="12">
        <v>2683357</v>
      </c>
      <c r="K86" s="12">
        <v>3229675</v>
      </c>
      <c r="L86" s="12">
        <v>3471604</v>
      </c>
      <c r="M86" s="12">
        <v>3482775</v>
      </c>
      <c r="N86" s="12">
        <v>3972688</v>
      </c>
      <c r="O86" s="41">
        <v>6914888</v>
      </c>
      <c r="P86" s="41">
        <v>6173354</v>
      </c>
      <c r="Q86" s="41">
        <v>5165884</v>
      </c>
      <c r="R86" s="41">
        <v>7569142</v>
      </c>
      <c r="S86" s="41">
        <v>5074018</v>
      </c>
      <c r="T86" s="41">
        <v>4505151</v>
      </c>
      <c r="U86" s="11">
        <v>4988891</v>
      </c>
      <c r="V86" s="11">
        <v>5369055</v>
      </c>
      <c r="W86" s="11">
        <v>5348225</v>
      </c>
      <c r="X86" s="11">
        <v>5398767</v>
      </c>
      <c r="Y86" s="11">
        <v>4800479</v>
      </c>
      <c r="Z86" s="11">
        <v>4502117</v>
      </c>
      <c r="AA86" s="11">
        <v>4761774</v>
      </c>
      <c r="AB86" s="41">
        <v>4555931</v>
      </c>
      <c r="AC86" s="41">
        <v>5105177</v>
      </c>
      <c r="AD86" s="41">
        <v>5206199</v>
      </c>
      <c r="AE86" s="41">
        <v>6294290</v>
      </c>
      <c r="AF86" s="41">
        <v>5810599</v>
      </c>
      <c r="AG86" s="41">
        <v>5900533</v>
      </c>
      <c r="AH86" s="41">
        <v>6783560</v>
      </c>
      <c r="AI86" s="13">
        <v>6.8595699613193784E-2</v>
      </c>
      <c r="AJ86" s="13">
        <v>0.14965207380418005</v>
      </c>
    </row>
    <row r="87" spans="1:36" ht="10.5" customHeight="1" x14ac:dyDescent="0.2">
      <c r="A87" s="11"/>
      <c r="B87" s="11"/>
      <c r="C87" s="11" t="s">
        <v>57</v>
      </c>
      <c r="D87" s="11"/>
      <c r="E87" s="11"/>
      <c r="F87" s="2"/>
      <c r="G87" s="12">
        <v>6679965</v>
      </c>
      <c r="H87" s="12">
        <v>6889216</v>
      </c>
      <c r="I87" s="12">
        <v>6953367</v>
      </c>
      <c r="J87" s="12">
        <v>7333706</v>
      </c>
      <c r="K87" s="12">
        <v>7591937</v>
      </c>
      <c r="L87" s="12">
        <v>7988341</v>
      </c>
      <c r="M87" s="12">
        <v>8545853</v>
      </c>
      <c r="N87" s="12">
        <v>8724585</v>
      </c>
      <c r="O87" s="41">
        <v>8744948</v>
      </c>
      <c r="P87" s="41">
        <v>8222461</v>
      </c>
      <c r="Q87" s="41">
        <v>7982776</v>
      </c>
      <c r="R87" s="41">
        <v>7743583</v>
      </c>
      <c r="S87" s="41">
        <v>8113319</v>
      </c>
      <c r="T87" s="41">
        <v>9984905</v>
      </c>
      <c r="U87" s="11">
        <v>10115865</v>
      </c>
      <c r="V87" s="11">
        <v>10524642</v>
      </c>
      <c r="W87" s="11">
        <v>9426869</v>
      </c>
      <c r="X87" s="11">
        <v>7111287</v>
      </c>
      <c r="Y87" s="11">
        <v>6084408</v>
      </c>
      <c r="Z87" s="11">
        <v>6719470</v>
      </c>
      <c r="AA87" s="11">
        <v>7010935</v>
      </c>
      <c r="AB87" s="41">
        <v>7095280</v>
      </c>
      <c r="AC87" s="41">
        <v>7658519</v>
      </c>
      <c r="AD87" s="41">
        <v>7677565</v>
      </c>
      <c r="AE87" s="41">
        <v>8136038</v>
      </c>
      <c r="AF87" s="41">
        <v>8122693</v>
      </c>
      <c r="AG87" s="41">
        <v>7761679</v>
      </c>
      <c r="AH87" s="41">
        <v>7658641</v>
      </c>
      <c r="AI87" s="13">
        <v>1.2815554056589074E-2</v>
      </c>
      <c r="AJ87" s="13">
        <v>-1.3275220477425052E-2</v>
      </c>
    </row>
    <row r="88" spans="1:36" ht="10.5" customHeight="1" x14ac:dyDescent="0.2">
      <c r="A88" s="11"/>
      <c r="B88" s="11"/>
      <c r="C88" s="11" t="s">
        <v>58</v>
      </c>
      <c r="D88" s="11"/>
      <c r="E88" s="11"/>
      <c r="F88" s="2"/>
      <c r="G88" s="12">
        <v>2013648</v>
      </c>
      <c r="H88" s="12">
        <v>2192997</v>
      </c>
      <c r="I88" s="12">
        <v>2725595</v>
      </c>
      <c r="J88" s="12">
        <v>2897172</v>
      </c>
      <c r="K88" s="12">
        <v>2915772</v>
      </c>
      <c r="L88" s="12">
        <v>3125591</v>
      </c>
      <c r="M88" s="12">
        <v>3276855</v>
      </c>
      <c r="N88" s="12">
        <v>3523441</v>
      </c>
      <c r="O88" s="41">
        <v>3776823</v>
      </c>
      <c r="P88" s="41">
        <v>3537258</v>
      </c>
      <c r="Q88" s="41">
        <v>3637677</v>
      </c>
      <c r="R88" s="41">
        <v>3660513</v>
      </c>
      <c r="S88" s="41">
        <v>3419559</v>
      </c>
      <c r="T88" s="41">
        <v>4627726</v>
      </c>
      <c r="U88" s="11">
        <v>4854950</v>
      </c>
      <c r="V88" s="11">
        <v>4810175</v>
      </c>
      <c r="W88" s="11">
        <v>4169384</v>
      </c>
      <c r="X88" s="11">
        <v>3546567</v>
      </c>
      <c r="Y88" s="11">
        <v>3979825</v>
      </c>
      <c r="Z88" s="11">
        <v>3578207</v>
      </c>
      <c r="AA88" s="11">
        <v>2997280</v>
      </c>
      <c r="AB88" s="41">
        <v>2819242</v>
      </c>
      <c r="AC88" s="41">
        <v>2828550</v>
      </c>
      <c r="AD88" s="41">
        <v>2531276</v>
      </c>
      <c r="AE88" s="41">
        <v>3218270</v>
      </c>
      <c r="AF88" s="41">
        <v>3728522</v>
      </c>
      <c r="AG88" s="41">
        <v>5475053</v>
      </c>
      <c r="AH88" s="41">
        <v>3121558</v>
      </c>
      <c r="AI88" s="13">
        <v>1.7122298088553478E-2</v>
      </c>
      <c r="AJ88" s="13">
        <v>-0.42985793927474308</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302493</v>
      </c>
      <c r="R89" s="41">
        <v>731953</v>
      </c>
      <c r="S89" s="41">
        <v>1222819</v>
      </c>
      <c r="T89" s="41">
        <v>443483</v>
      </c>
      <c r="U89" s="11">
        <v>433569</v>
      </c>
      <c r="V89" s="11">
        <v>403374</v>
      </c>
      <c r="W89" s="11">
        <v>379972</v>
      </c>
      <c r="X89" s="11">
        <v>388202</v>
      </c>
      <c r="Y89" s="11">
        <v>331114</v>
      </c>
      <c r="Z89" s="11">
        <v>235547</v>
      </c>
      <c r="AA89" s="11">
        <v>288087</v>
      </c>
      <c r="AB89" s="41">
        <v>275362</v>
      </c>
      <c r="AC89" s="41">
        <v>305346</v>
      </c>
      <c r="AD89" s="41">
        <v>225009</v>
      </c>
      <c r="AE89" s="41">
        <v>206664</v>
      </c>
      <c r="AF89" s="41">
        <v>182949</v>
      </c>
      <c r="AG89" s="41">
        <v>58776</v>
      </c>
      <c r="AH89" s="41">
        <v>408531</v>
      </c>
      <c r="AI89" s="13">
        <v>6.7956348159595725E-2</v>
      </c>
      <c r="AJ89" s="13">
        <v>5.9506431196406693</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3006186</v>
      </c>
      <c r="H91" s="12">
        <v>3043796</v>
      </c>
      <c r="I91" s="12">
        <v>3297114</v>
      </c>
      <c r="J91" s="12">
        <v>3426412</v>
      </c>
      <c r="K91" s="12">
        <v>3413356</v>
      </c>
      <c r="L91" s="12">
        <v>3672880</v>
      </c>
      <c r="M91" s="12">
        <v>3796169</v>
      </c>
      <c r="N91" s="12">
        <v>3772739</v>
      </c>
      <c r="O91" s="41">
        <v>4140377</v>
      </c>
      <c r="P91" s="41">
        <v>4605727</v>
      </c>
      <c r="Q91" s="41">
        <v>6010063</v>
      </c>
      <c r="R91" s="41">
        <v>7048329</v>
      </c>
      <c r="S91" s="41">
        <v>6009762</v>
      </c>
      <c r="T91" s="41">
        <v>5841327</v>
      </c>
      <c r="U91" s="11">
        <v>5716940</v>
      </c>
      <c r="V91" s="11">
        <v>5802112</v>
      </c>
      <c r="W91" s="11">
        <v>6231561</v>
      </c>
      <c r="X91" s="11">
        <v>8801925</v>
      </c>
      <c r="Y91" s="11">
        <v>9215030</v>
      </c>
      <c r="Z91" s="11">
        <v>8144790</v>
      </c>
      <c r="AA91" s="11">
        <v>8210217</v>
      </c>
      <c r="AB91" s="41">
        <v>8078854</v>
      </c>
      <c r="AC91" s="41">
        <v>8185528</v>
      </c>
      <c r="AD91" s="41">
        <v>8537755</v>
      </c>
      <c r="AE91" s="41">
        <v>7746826</v>
      </c>
      <c r="AF91" s="41">
        <v>7111393</v>
      </c>
      <c r="AG91" s="42">
        <v>6999577</v>
      </c>
      <c r="AH91" s="41">
        <v>7094476</v>
      </c>
      <c r="AI91" s="13">
        <v>-2.1422797358395473E-2</v>
      </c>
      <c r="AJ91" s="13">
        <v>1.3557819279650756E-2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22733436</v>
      </c>
      <c r="H96" s="5">
        <v>25273127</v>
      </c>
      <c r="I96" s="5">
        <v>24162268</v>
      </c>
      <c r="J96" s="5">
        <v>25327770</v>
      </c>
      <c r="K96" s="5">
        <v>26403820</v>
      </c>
      <c r="L96" s="5">
        <v>27817981</v>
      </c>
      <c r="M96" s="5">
        <v>27974878</v>
      </c>
      <c r="N96" s="5">
        <v>30513677</v>
      </c>
      <c r="O96" s="5">
        <v>34589218</v>
      </c>
      <c r="P96" s="5">
        <v>34276539</v>
      </c>
      <c r="Q96" s="5">
        <v>34348544</v>
      </c>
      <c r="R96" s="39">
        <v>36296213</v>
      </c>
      <c r="S96" s="39">
        <v>35745950</v>
      </c>
      <c r="T96" s="39">
        <v>37147162</v>
      </c>
      <c r="U96" s="39">
        <v>39611151</v>
      </c>
      <c r="V96" s="8">
        <v>43123540</v>
      </c>
      <c r="W96" s="39">
        <v>44066723</v>
      </c>
      <c r="X96" s="39">
        <f t="shared" ref="X96:AA96" si="14">SUM(X98:X107)</f>
        <v>44437501</v>
      </c>
      <c r="Y96" s="39">
        <f t="shared" si="14"/>
        <v>43970843</v>
      </c>
      <c r="Z96" s="39">
        <f t="shared" si="14"/>
        <v>49368889</v>
      </c>
      <c r="AA96" s="39">
        <f t="shared" si="14"/>
        <v>50893419</v>
      </c>
      <c r="AB96" s="39">
        <v>43080715</v>
      </c>
      <c r="AC96" s="39">
        <v>39290194</v>
      </c>
      <c r="AD96" s="39">
        <v>40376946</v>
      </c>
      <c r="AE96" s="39">
        <v>42775808</v>
      </c>
      <c r="AF96" s="39">
        <v>42233493</v>
      </c>
      <c r="AG96" s="96">
        <v>42558429</v>
      </c>
      <c r="AH96" s="96">
        <v>42565152</v>
      </c>
      <c r="AI96" s="10">
        <v>-2.0045812779651007E-3</v>
      </c>
      <c r="AJ96" s="10">
        <v>1.5797105668538658E-4</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8848747</v>
      </c>
      <c r="H98" s="50">
        <v>9220216</v>
      </c>
      <c r="I98" s="50">
        <v>9506172</v>
      </c>
      <c r="J98" s="50">
        <v>10166555</v>
      </c>
      <c r="K98" s="50">
        <v>10503330</v>
      </c>
      <c r="L98" s="50">
        <v>11188978</v>
      </c>
      <c r="M98" s="50">
        <v>11279263</v>
      </c>
      <c r="N98" s="50">
        <v>12119600</v>
      </c>
      <c r="O98" s="50">
        <v>13322855</v>
      </c>
      <c r="P98" s="50">
        <v>13560337</v>
      </c>
      <c r="Q98" s="50">
        <v>13696711</v>
      </c>
      <c r="R98" s="41">
        <v>14314837</v>
      </c>
      <c r="S98" s="41">
        <v>15923758</v>
      </c>
      <c r="T98" s="41">
        <v>16173742</v>
      </c>
      <c r="U98" s="41">
        <v>16797319</v>
      </c>
      <c r="V98" s="11">
        <v>17746620</v>
      </c>
      <c r="W98" s="41">
        <v>19396580</v>
      </c>
      <c r="X98" s="41">
        <v>19165252</v>
      </c>
      <c r="Y98" s="41">
        <v>19442154</v>
      </c>
      <c r="Z98" s="41">
        <v>18878018</v>
      </c>
      <c r="AA98" s="41">
        <v>19713302</v>
      </c>
      <c r="AB98" s="41">
        <v>18608954</v>
      </c>
      <c r="AC98" s="41">
        <v>18391724</v>
      </c>
      <c r="AD98" s="41">
        <v>19224926</v>
      </c>
      <c r="AE98" s="41">
        <v>20482346</v>
      </c>
      <c r="AF98" s="41">
        <v>20446796</v>
      </c>
      <c r="AG98" s="42">
        <v>19617744</v>
      </c>
      <c r="AH98" s="42">
        <v>19726592</v>
      </c>
      <c r="AI98" s="13">
        <v>9.7681853795885676E-3</v>
      </c>
      <c r="AJ98" s="13">
        <v>5.5484463453086144E-3</v>
      </c>
    </row>
    <row r="99" spans="1:44" ht="10.5" customHeight="1" x14ac:dyDescent="0.2">
      <c r="A99" s="14"/>
      <c r="B99" s="51" t="s">
        <v>65</v>
      </c>
      <c r="C99" s="44"/>
      <c r="D99" s="44"/>
      <c r="E99" s="34"/>
      <c r="F99" s="2"/>
      <c r="G99" s="50">
        <v>11630308</v>
      </c>
      <c r="H99" s="50">
        <v>12196300</v>
      </c>
      <c r="I99" s="50">
        <v>12560133</v>
      </c>
      <c r="J99" s="50">
        <v>13502429</v>
      </c>
      <c r="K99" s="50">
        <v>14531187</v>
      </c>
      <c r="L99" s="50">
        <v>15193546</v>
      </c>
      <c r="M99" s="50">
        <v>15483930</v>
      </c>
      <c r="N99" s="50">
        <v>16739775</v>
      </c>
      <c r="O99" s="50">
        <v>18235953</v>
      </c>
      <c r="P99" s="50">
        <v>18690864</v>
      </c>
      <c r="Q99" s="50">
        <v>18035751</v>
      </c>
      <c r="R99" s="41">
        <v>18234985</v>
      </c>
      <c r="S99" s="41">
        <v>18617279</v>
      </c>
      <c r="T99" s="41">
        <v>19646159</v>
      </c>
      <c r="U99" s="41">
        <v>20805413</v>
      </c>
      <c r="V99" s="11">
        <v>21736987</v>
      </c>
      <c r="W99" s="41">
        <v>22755637</v>
      </c>
      <c r="X99" s="41">
        <v>22421019</v>
      </c>
      <c r="Y99" s="41">
        <v>19807374</v>
      </c>
      <c r="Z99" s="41">
        <v>18495488</v>
      </c>
      <c r="AA99" s="41">
        <v>18942451</v>
      </c>
      <c r="AB99" s="41">
        <v>17792804</v>
      </c>
      <c r="AC99" s="41">
        <v>17713463</v>
      </c>
      <c r="AD99" s="41">
        <v>17843749</v>
      </c>
      <c r="AE99" s="41">
        <v>18360324</v>
      </c>
      <c r="AF99" s="41">
        <v>18354292</v>
      </c>
      <c r="AG99" s="42">
        <v>18568293</v>
      </c>
      <c r="AH99" s="42">
        <v>18182637</v>
      </c>
      <c r="AI99" s="13">
        <v>3.6187020559765859E-3</v>
      </c>
      <c r="AJ99" s="13">
        <v>-2.0769599014836743E-2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318810</v>
      </c>
      <c r="H102" s="50">
        <v>491151</v>
      </c>
      <c r="I102" s="50">
        <v>383564</v>
      </c>
      <c r="J102" s="50">
        <v>277480</v>
      </c>
      <c r="K102" s="50">
        <v>169152</v>
      </c>
      <c r="L102" s="50">
        <v>96822</v>
      </c>
      <c r="M102" s="50">
        <v>77149</v>
      </c>
      <c r="N102" s="50">
        <v>103585</v>
      </c>
      <c r="O102" s="50">
        <v>91906</v>
      </c>
      <c r="P102" s="50">
        <v>47693</v>
      </c>
      <c r="Q102" s="50">
        <v>192687</v>
      </c>
      <c r="R102" s="41">
        <v>159381</v>
      </c>
      <c r="S102" s="41">
        <v>21458</v>
      </c>
      <c r="T102" s="41">
        <v>15658</v>
      </c>
      <c r="U102" s="41">
        <v>14413</v>
      </c>
      <c r="V102" s="11">
        <v>14724</v>
      </c>
      <c r="W102" s="41">
        <v>19924</v>
      </c>
      <c r="X102" s="41">
        <v>2522</v>
      </c>
      <c r="Y102" s="41">
        <v>18161</v>
      </c>
      <c r="Z102" s="41">
        <v>0</v>
      </c>
      <c r="AA102" s="41">
        <v>776</v>
      </c>
      <c r="AB102" s="41">
        <v>7960</v>
      </c>
      <c r="AC102" s="41">
        <v>6989</v>
      </c>
      <c r="AD102" s="41">
        <v>8684</v>
      </c>
      <c r="AE102" s="41">
        <v>9937</v>
      </c>
      <c r="AF102" s="41">
        <v>8255</v>
      </c>
      <c r="AG102" s="42">
        <v>5136</v>
      </c>
      <c r="AH102" s="42">
        <v>18025</v>
      </c>
      <c r="AI102" s="13">
        <v>0.14593601173634863</v>
      </c>
      <c r="AJ102" s="13">
        <v>2.5095404984423677</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179612</v>
      </c>
      <c r="H104" s="50">
        <v>45495</v>
      </c>
      <c r="I104" s="50">
        <v>244212</v>
      </c>
      <c r="J104" s="50">
        <v>164236</v>
      </c>
      <c r="K104" s="50">
        <v>6670</v>
      </c>
      <c r="L104" s="50">
        <v>9344</v>
      </c>
      <c r="M104" s="50">
        <v>3020</v>
      </c>
      <c r="N104" s="50">
        <v>5098</v>
      </c>
      <c r="O104" s="50">
        <v>26681</v>
      </c>
      <c r="P104" s="50">
        <v>2059</v>
      </c>
      <c r="Q104" s="50">
        <v>8043</v>
      </c>
      <c r="R104" s="41">
        <v>1142</v>
      </c>
      <c r="S104" s="41">
        <v>18198</v>
      </c>
      <c r="T104" s="41">
        <v>11134</v>
      </c>
      <c r="U104" s="41">
        <v>4785</v>
      </c>
      <c r="V104" s="11">
        <v>4785</v>
      </c>
      <c r="W104" s="41">
        <v>12657</v>
      </c>
      <c r="X104" s="41">
        <v>16521</v>
      </c>
      <c r="Y104" s="41">
        <v>1840</v>
      </c>
      <c r="Z104" s="41">
        <v>1893</v>
      </c>
      <c r="AA104" s="41">
        <v>0</v>
      </c>
      <c r="AB104" s="41">
        <v>1838</v>
      </c>
      <c r="AC104" s="41">
        <v>671</v>
      </c>
      <c r="AD104" s="41">
        <v>550</v>
      </c>
      <c r="AE104" s="41">
        <v>54</v>
      </c>
      <c r="AF104" s="41">
        <v>0</v>
      </c>
      <c r="AG104" s="42">
        <v>0</v>
      </c>
      <c r="AH104" s="42">
        <v>802</v>
      </c>
      <c r="AI104" s="13">
        <v>-0.12909361037898925</v>
      </c>
      <c r="AJ104" s="13" t="s">
        <v>246</v>
      </c>
    </row>
    <row r="105" spans="1:44" ht="10.5" customHeight="1" x14ac:dyDescent="0.2">
      <c r="A105" s="14"/>
      <c r="B105" s="51" t="s">
        <v>72</v>
      </c>
      <c r="C105" s="44"/>
      <c r="D105" s="44"/>
      <c r="E105" s="34"/>
      <c r="F105" s="2"/>
      <c r="G105" s="50">
        <v>1258796</v>
      </c>
      <c r="H105" s="50">
        <v>1356329</v>
      </c>
      <c r="I105" s="50">
        <v>980858</v>
      </c>
      <c r="J105" s="50">
        <v>1070572</v>
      </c>
      <c r="K105" s="50">
        <v>817048</v>
      </c>
      <c r="L105" s="50">
        <v>885112</v>
      </c>
      <c r="M105" s="50">
        <v>867202</v>
      </c>
      <c r="N105" s="50">
        <v>819145</v>
      </c>
      <c r="O105" s="50">
        <v>835681</v>
      </c>
      <c r="P105" s="50">
        <v>824828</v>
      </c>
      <c r="Q105" s="50">
        <v>1292057</v>
      </c>
      <c r="R105" s="41">
        <v>801186</v>
      </c>
      <c r="S105" s="41">
        <v>804433</v>
      </c>
      <c r="T105" s="41">
        <v>887291</v>
      </c>
      <c r="U105" s="41">
        <v>944690</v>
      </c>
      <c r="V105" s="11">
        <v>864204</v>
      </c>
      <c r="W105" s="41">
        <v>1031328</v>
      </c>
      <c r="X105" s="41">
        <v>913933</v>
      </c>
      <c r="Y105" s="41">
        <v>3504937</v>
      </c>
      <c r="Z105" s="41">
        <v>2105137</v>
      </c>
      <c r="AA105" s="41">
        <v>2515347</v>
      </c>
      <c r="AB105" s="41">
        <v>4928069</v>
      </c>
      <c r="AC105" s="41">
        <v>2812779</v>
      </c>
      <c r="AD105" s="41">
        <v>2928210</v>
      </c>
      <c r="AE105" s="41">
        <v>3222164</v>
      </c>
      <c r="AF105" s="41">
        <v>3090652</v>
      </c>
      <c r="AG105" s="42">
        <v>2464920</v>
      </c>
      <c r="AH105" s="42">
        <v>2373119</v>
      </c>
      <c r="AI105" s="13">
        <v>-0.11466604128824653</v>
      </c>
      <c r="AJ105" s="13">
        <v>-3.7242993687421906E-2</v>
      </c>
    </row>
    <row r="106" spans="1:44" ht="10.5" customHeight="1" x14ac:dyDescent="0.2">
      <c r="A106" s="14"/>
      <c r="B106" s="51" t="s">
        <v>73</v>
      </c>
      <c r="C106" s="44"/>
      <c r="D106" s="44"/>
      <c r="E106" s="34"/>
      <c r="F106" s="2"/>
      <c r="G106" s="50">
        <v>481429</v>
      </c>
      <c r="H106" s="50">
        <v>1904883</v>
      </c>
      <c r="I106" s="50">
        <v>429048</v>
      </c>
      <c r="J106" s="50">
        <v>101753</v>
      </c>
      <c r="K106" s="50">
        <v>307057</v>
      </c>
      <c r="L106" s="50">
        <v>383417</v>
      </c>
      <c r="M106" s="50">
        <v>200575</v>
      </c>
      <c r="N106" s="50">
        <v>650734</v>
      </c>
      <c r="O106" s="50">
        <v>1898090</v>
      </c>
      <c r="P106" s="50">
        <v>1091800</v>
      </c>
      <c r="Q106" s="50">
        <v>1007202</v>
      </c>
      <c r="R106" s="41">
        <v>2726729</v>
      </c>
      <c r="S106" s="41">
        <v>294872</v>
      </c>
      <c r="T106" s="41">
        <v>275978</v>
      </c>
      <c r="U106" s="41">
        <v>928845</v>
      </c>
      <c r="V106" s="11">
        <v>2594435</v>
      </c>
      <c r="W106" s="41">
        <v>728035</v>
      </c>
      <c r="X106" s="41">
        <v>1782838</v>
      </c>
      <c r="Y106" s="41">
        <v>1093506</v>
      </c>
      <c r="Z106" s="41">
        <v>9799319</v>
      </c>
      <c r="AA106" s="41">
        <v>9638464</v>
      </c>
      <c r="AB106" s="41">
        <v>1643206</v>
      </c>
      <c r="AC106" s="41">
        <v>268287</v>
      </c>
      <c r="AD106" s="41">
        <v>275126</v>
      </c>
      <c r="AE106" s="41">
        <v>570504</v>
      </c>
      <c r="AF106" s="41">
        <v>197677</v>
      </c>
      <c r="AG106" s="42">
        <v>1619247</v>
      </c>
      <c r="AH106" s="42">
        <v>1920211</v>
      </c>
      <c r="AI106" s="13">
        <v>2.6304319743483351E-2</v>
      </c>
      <c r="AJ106" s="13">
        <v>0.18586664048165599</v>
      </c>
    </row>
    <row r="107" spans="1:44" ht="10.5" customHeight="1" x14ac:dyDescent="0.2">
      <c r="A107" s="14"/>
      <c r="B107" s="51" t="s">
        <v>39</v>
      </c>
      <c r="C107" s="44"/>
      <c r="D107" s="44"/>
      <c r="E107" s="34"/>
      <c r="F107" s="2"/>
      <c r="G107" s="50">
        <v>15734</v>
      </c>
      <c r="H107" s="50">
        <v>58753</v>
      </c>
      <c r="I107" s="50">
        <v>58281</v>
      </c>
      <c r="J107" s="50">
        <v>44745</v>
      </c>
      <c r="K107" s="50">
        <v>69376</v>
      </c>
      <c r="L107" s="50">
        <v>60762</v>
      </c>
      <c r="M107" s="50">
        <v>63739</v>
      </c>
      <c r="N107" s="50">
        <v>75740</v>
      </c>
      <c r="O107" s="50">
        <v>178052</v>
      </c>
      <c r="P107" s="50">
        <v>58958</v>
      </c>
      <c r="Q107" s="50">
        <v>116093</v>
      </c>
      <c r="R107" s="41">
        <v>57953</v>
      </c>
      <c r="S107" s="41">
        <v>65952</v>
      </c>
      <c r="T107" s="41">
        <v>137200</v>
      </c>
      <c r="U107" s="41">
        <v>115686</v>
      </c>
      <c r="V107" s="11">
        <v>161785</v>
      </c>
      <c r="W107" s="41">
        <v>122562</v>
      </c>
      <c r="X107" s="41">
        <v>135416</v>
      </c>
      <c r="Y107" s="41">
        <v>102871</v>
      </c>
      <c r="Z107" s="41">
        <v>89034</v>
      </c>
      <c r="AA107" s="41">
        <v>83079</v>
      </c>
      <c r="AB107" s="41">
        <v>97884</v>
      </c>
      <c r="AC107" s="41">
        <v>96281</v>
      </c>
      <c r="AD107" s="41">
        <v>95701</v>
      </c>
      <c r="AE107" s="41">
        <v>130479</v>
      </c>
      <c r="AF107" s="41">
        <v>135821</v>
      </c>
      <c r="AG107" s="42">
        <v>283089</v>
      </c>
      <c r="AH107" s="42">
        <v>343766</v>
      </c>
      <c r="AI107" s="13">
        <v>0.23289247561195703</v>
      </c>
      <c r="AJ107" s="13">
        <v>0.21433895347399581</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256</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6687087</v>
      </c>
      <c r="H119" s="5">
        <v>7336396</v>
      </c>
      <c r="I119" s="5">
        <v>7754260</v>
      </c>
      <c r="J119" s="5">
        <v>8638937</v>
      </c>
      <c r="K119" s="5">
        <f>SUM(K121,K136,K147,K149)</f>
        <v>10040611</v>
      </c>
      <c r="L119" s="5">
        <f>SUM(L121,L136,L147,L149)</f>
        <v>8101153</v>
      </c>
      <c r="M119" s="5">
        <f>SUM(M121,M136,M147,M149)</f>
        <v>8588952</v>
      </c>
      <c r="N119" s="5">
        <f>SUM(N121,N136,N147,N149)</f>
        <v>8717685</v>
      </c>
      <c r="O119" s="5">
        <v>9162052.1799999997</v>
      </c>
      <c r="P119" s="5">
        <v>9669969</v>
      </c>
      <c r="Q119" s="5">
        <v>10230569.57</v>
      </c>
      <c r="R119" s="62">
        <v>10908804.270000001</v>
      </c>
      <c r="S119" s="62">
        <v>10820190.1</v>
      </c>
      <c r="T119" s="62">
        <v>13395111.93</v>
      </c>
      <c r="U119" s="39">
        <v>13562293.010000002</v>
      </c>
      <c r="V119" s="39">
        <v>16215730.85</v>
      </c>
      <c r="W119" s="62">
        <v>15312333.190000001</v>
      </c>
      <c r="X119" s="62">
        <v>15699581.76</v>
      </c>
      <c r="Y119" s="62">
        <v>14887462.280000001</v>
      </c>
      <c r="Z119" s="62">
        <v>15799755.09</v>
      </c>
      <c r="AA119" s="62">
        <v>17597377.280000001</v>
      </c>
      <c r="AB119" s="62">
        <v>16663000</v>
      </c>
      <c r="AC119" s="62">
        <v>16294568</v>
      </c>
      <c r="AD119" s="62">
        <v>17647032</v>
      </c>
      <c r="AE119" s="62">
        <v>19219392</v>
      </c>
      <c r="AF119" s="62">
        <v>18780521</v>
      </c>
      <c r="AG119" s="62">
        <v>18599991</v>
      </c>
      <c r="AH119" s="62">
        <v>18740190</v>
      </c>
      <c r="AI119" s="10">
        <v>1.9772898343911605E-2</v>
      </c>
      <c r="AJ119" s="10">
        <v>7.5375842923794964E-3</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3566198</v>
      </c>
      <c r="H121" s="12">
        <v>4565314</v>
      </c>
      <c r="I121" s="12">
        <v>5633661</v>
      </c>
      <c r="J121" s="12">
        <v>6020422</v>
      </c>
      <c r="K121" s="12">
        <f>SUM(K122,K126:K130)</f>
        <v>6708506</v>
      </c>
      <c r="L121" s="12">
        <f>SUM(L122,L126:L130)</f>
        <v>6264359</v>
      </c>
      <c r="M121" s="12">
        <f>SUM(M122,M126:M130)</f>
        <v>6753960</v>
      </c>
      <c r="N121" s="12">
        <f>SUM(N122,N126:N130)</f>
        <v>6719801</v>
      </c>
      <c r="O121" s="63">
        <v>6144967.4100000001</v>
      </c>
      <c r="P121" s="63">
        <v>7490648</v>
      </c>
      <c r="Q121" s="63">
        <v>8039632.8499999996</v>
      </c>
      <c r="R121" s="63">
        <v>7877113.790000001</v>
      </c>
      <c r="S121" s="63">
        <v>7847421.1699999999</v>
      </c>
      <c r="T121" s="63">
        <v>10766718.699999999</v>
      </c>
      <c r="U121" s="41">
        <v>11193823.940000001</v>
      </c>
      <c r="V121" s="41">
        <v>12140982.09</v>
      </c>
      <c r="W121" s="63">
        <v>11825859.9</v>
      </c>
      <c r="X121" s="63">
        <v>12453362.99</v>
      </c>
      <c r="Y121" s="63">
        <v>11802581.850000001</v>
      </c>
      <c r="Z121" s="63">
        <v>11975099.16</v>
      </c>
      <c r="AA121" s="63">
        <v>14478317.16</v>
      </c>
      <c r="AB121" s="63">
        <v>12819712</v>
      </c>
      <c r="AC121" s="63">
        <v>12939379</v>
      </c>
      <c r="AD121" s="63">
        <v>14021309</v>
      </c>
      <c r="AE121" s="63">
        <v>15441163</v>
      </c>
      <c r="AF121" s="63">
        <v>14474194</v>
      </c>
      <c r="AG121" s="63">
        <v>14668760</v>
      </c>
      <c r="AH121" s="63">
        <v>14403850</v>
      </c>
      <c r="AI121" s="13">
        <v>1.9608358119938218E-2</v>
      </c>
      <c r="AJ121" s="13">
        <v>-1.8059467875948615E-2</v>
      </c>
    </row>
    <row r="122" spans="1:44" ht="10.5" customHeight="1" x14ac:dyDescent="0.2">
      <c r="A122" s="11"/>
      <c r="B122" s="11"/>
      <c r="C122" s="11" t="s">
        <v>36</v>
      </c>
      <c r="D122" s="11"/>
      <c r="E122" s="11"/>
      <c r="F122" s="2"/>
      <c r="G122" s="12">
        <v>2235295</v>
      </c>
      <c r="H122" s="12">
        <v>3188687</v>
      </c>
      <c r="I122" s="12">
        <v>3856379</v>
      </c>
      <c r="J122" s="12">
        <v>3792201</v>
      </c>
      <c r="K122" s="12">
        <f>SUM(K123:K125)</f>
        <v>4621162</v>
      </c>
      <c r="L122" s="12">
        <f>SUM(L123:L125)</f>
        <v>4533891</v>
      </c>
      <c r="M122" s="12">
        <f>SUM(M123:M125)</f>
        <v>4875590</v>
      </c>
      <c r="N122" s="12">
        <f>SUM(N123:N125)</f>
        <v>4817378</v>
      </c>
      <c r="O122" s="12">
        <v>4478208.01</v>
      </c>
      <c r="P122" s="12">
        <v>5484605</v>
      </c>
      <c r="Q122" s="12">
        <v>5770265.9799999995</v>
      </c>
      <c r="R122" s="63">
        <v>5590340.3500000006</v>
      </c>
      <c r="S122" s="63">
        <v>5484605.6899999995</v>
      </c>
      <c r="T122" s="63">
        <v>6427286.6200000001</v>
      </c>
      <c r="U122" s="41">
        <v>6856775.2300000004</v>
      </c>
      <c r="V122" s="41">
        <v>7480282.6300000008</v>
      </c>
      <c r="W122" s="63">
        <v>7615162.5200000005</v>
      </c>
      <c r="X122" s="63">
        <v>7690323.0600000005</v>
      </c>
      <c r="Y122" s="63">
        <v>7734582.4700000007</v>
      </c>
      <c r="Z122" s="63">
        <v>7710383.1499999994</v>
      </c>
      <c r="AA122" s="63">
        <v>8130545.9800000004</v>
      </c>
      <c r="AB122" s="63">
        <v>8322233</v>
      </c>
      <c r="AC122" s="63">
        <v>7710503</v>
      </c>
      <c r="AD122" s="63">
        <v>7542198</v>
      </c>
      <c r="AE122" s="63">
        <v>7872125</v>
      </c>
      <c r="AF122" s="63">
        <v>8066572</v>
      </c>
      <c r="AG122" s="63">
        <v>8539885</v>
      </c>
      <c r="AH122" s="63">
        <v>8654065</v>
      </c>
      <c r="AI122" s="13">
        <v>6.5377021696351179E-3</v>
      </c>
      <c r="AJ122" s="13">
        <v>1.3370203462927194E-2</v>
      </c>
    </row>
    <row r="123" spans="1:44" ht="10.5" customHeight="1" x14ac:dyDescent="0.2">
      <c r="A123" s="11"/>
      <c r="B123" s="11"/>
      <c r="C123" s="11"/>
      <c r="D123" s="11" t="s">
        <v>37</v>
      </c>
      <c r="E123" s="11"/>
      <c r="F123" s="2"/>
      <c r="G123" s="12">
        <v>1977529</v>
      </c>
      <c r="H123" s="12">
        <v>2934921</v>
      </c>
      <c r="I123" s="12">
        <v>3263796</v>
      </c>
      <c r="J123" s="12">
        <v>3364335</v>
      </c>
      <c r="K123" s="12">
        <v>3802603</v>
      </c>
      <c r="L123" s="12">
        <v>3744466</v>
      </c>
      <c r="M123" s="12">
        <v>4201077</v>
      </c>
      <c r="N123" s="12">
        <v>4475480</v>
      </c>
      <c r="O123" s="12">
        <v>3897960.9</v>
      </c>
      <c r="P123" s="12">
        <v>4673626</v>
      </c>
      <c r="Q123" s="12">
        <v>4894147.3099999996</v>
      </c>
      <c r="R123" s="63">
        <v>4518948.45</v>
      </c>
      <c r="S123" s="63">
        <v>4673625.5599999996</v>
      </c>
      <c r="T123" s="63">
        <v>5503797.8499999996</v>
      </c>
      <c r="U123" s="41">
        <v>6041633.6900000004</v>
      </c>
      <c r="V123" s="41">
        <v>6594095.3100000005</v>
      </c>
      <c r="W123" s="63">
        <v>6413122.2599999998</v>
      </c>
      <c r="X123" s="63">
        <v>6350853.25</v>
      </c>
      <c r="Y123" s="63">
        <v>6511046.1300000008</v>
      </c>
      <c r="Z123" s="63">
        <v>6693539.4699999997</v>
      </c>
      <c r="AA123" s="63">
        <v>7053038.6500000004</v>
      </c>
      <c r="AB123" s="63">
        <v>7400814</v>
      </c>
      <c r="AC123" s="63">
        <v>6628856</v>
      </c>
      <c r="AD123" s="63">
        <v>6556233</v>
      </c>
      <c r="AE123" s="63">
        <v>6755554</v>
      </c>
      <c r="AF123" s="63">
        <v>7012262</v>
      </c>
      <c r="AG123" s="63">
        <v>7203562</v>
      </c>
      <c r="AH123" s="63">
        <v>7403781</v>
      </c>
      <c r="AI123" s="13">
        <v>6.6805815920556455E-5</v>
      </c>
      <c r="AJ123" s="13">
        <v>2.7794443915385193E-2</v>
      </c>
    </row>
    <row r="124" spans="1:44" ht="10.5" customHeight="1" x14ac:dyDescent="0.2">
      <c r="A124" s="11"/>
      <c r="B124" s="11"/>
      <c r="C124" s="14"/>
      <c r="D124" s="11" t="s">
        <v>90</v>
      </c>
      <c r="E124" s="11"/>
      <c r="F124" s="2"/>
      <c r="G124" s="12">
        <v>17803</v>
      </c>
      <c r="H124" s="12">
        <v>0</v>
      </c>
      <c r="I124" s="12">
        <v>12230</v>
      </c>
      <c r="J124" s="12">
        <v>0</v>
      </c>
      <c r="K124" s="12">
        <v>207729</v>
      </c>
      <c r="L124" s="12">
        <v>248746</v>
      </c>
      <c r="M124" s="12">
        <v>147960</v>
      </c>
      <c r="N124" s="12">
        <v>93896</v>
      </c>
      <c r="O124" s="12">
        <v>52365.94</v>
      </c>
      <c r="P124" s="12">
        <v>202904</v>
      </c>
      <c r="Q124" s="12">
        <v>197016.1</v>
      </c>
      <c r="R124" s="63">
        <v>69958.240000000005</v>
      </c>
      <c r="S124" s="63">
        <v>202904.45</v>
      </c>
      <c r="T124" s="63">
        <v>201706.94</v>
      </c>
      <c r="U124" s="41">
        <v>48390.38</v>
      </c>
      <c r="V124" s="41">
        <v>154465.54999999999</v>
      </c>
      <c r="W124" s="63">
        <v>268438.82</v>
      </c>
      <c r="X124" s="63">
        <v>407388.9</v>
      </c>
      <c r="Y124" s="63">
        <v>348166.32</v>
      </c>
      <c r="Z124" s="63">
        <v>185713.35</v>
      </c>
      <c r="AA124" s="63">
        <v>170338.6</v>
      </c>
      <c r="AB124" s="63">
        <v>164232</v>
      </c>
      <c r="AC124" s="63">
        <v>163291</v>
      </c>
      <c r="AD124" s="63">
        <v>120824</v>
      </c>
      <c r="AE124" s="63">
        <v>121524</v>
      </c>
      <c r="AF124" s="63">
        <v>169880</v>
      </c>
      <c r="AG124" s="63">
        <v>414356</v>
      </c>
      <c r="AH124" s="63">
        <v>363487</v>
      </c>
      <c r="AI124" s="13">
        <v>0.14157692992820481</v>
      </c>
      <c r="AJ124" s="13">
        <v>-0.12276641342227457</v>
      </c>
    </row>
    <row r="125" spans="1:44" ht="10.5" customHeight="1" x14ac:dyDescent="0.2">
      <c r="A125" s="11"/>
      <c r="B125" s="11"/>
      <c r="C125" s="14"/>
      <c r="D125" s="11" t="s">
        <v>39</v>
      </c>
      <c r="E125" s="11"/>
      <c r="F125" s="2"/>
      <c r="G125" s="12">
        <v>239963</v>
      </c>
      <c r="H125" s="12">
        <v>253766</v>
      </c>
      <c r="I125" s="12">
        <v>580353</v>
      </c>
      <c r="J125" s="12">
        <v>427866</v>
      </c>
      <c r="K125" s="12">
        <v>610830</v>
      </c>
      <c r="L125" s="12">
        <v>540679</v>
      </c>
      <c r="M125" s="12">
        <v>526553</v>
      </c>
      <c r="N125" s="12">
        <v>248002</v>
      </c>
      <c r="O125" s="12">
        <v>527881.17000000004</v>
      </c>
      <c r="P125" s="12">
        <v>608075</v>
      </c>
      <c r="Q125" s="12">
        <v>679102.57</v>
      </c>
      <c r="R125" s="63">
        <v>1001433.66</v>
      </c>
      <c r="S125" s="63">
        <v>608075.68000000005</v>
      </c>
      <c r="T125" s="63">
        <v>721781.83000000007</v>
      </c>
      <c r="U125" s="41">
        <v>766751.16</v>
      </c>
      <c r="V125" s="41">
        <v>731721.77</v>
      </c>
      <c r="W125" s="63">
        <v>933601.44000000006</v>
      </c>
      <c r="X125" s="63">
        <v>932080.91</v>
      </c>
      <c r="Y125" s="63">
        <v>875370.02</v>
      </c>
      <c r="Z125" s="63">
        <v>831130.33</v>
      </c>
      <c r="AA125" s="63">
        <v>907168.73</v>
      </c>
      <c r="AB125" s="63">
        <v>757187</v>
      </c>
      <c r="AC125" s="63">
        <v>918356</v>
      </c>
      <c r="AD125" s="63">
        <v>865141</v>
      </c>
      <c r="AE125" s="63">
        <v>995047</v>
      </c>
      <c r="AF125" s="63">
        <v>884430</v>
      </c>
      <c r="AG125" s="63">
        <v>921967</v>
      </c>
      <c r="AH125" s="63">
        <v>886797</v>
      </c>
      <c r="AI125" s="13">
        <v>2.6684119157613928E-2</v>
      </c>
      <c r="AJ125" s="13">
        <v>-3.814670156307113E-2</v>
      </c>
    </row>
    <row r="126" spans="1:44" ht="10.5" customHeight="1" x14ac:dyDescent="0.2">
      <c r="A126" s="11"/>
      <c r="B126" s="14"/>
      <c r="C126" s="11" t="s">
        <v>40</v>
      </c>
      <c r="D126" s="11"/>
      <c r="E126" s="11"/>
      <c r="F126" s="2"/>
      <c r="G126" s="12">
        <v>515205</v>
      </c>
      <c r="H126" s="12">
        <v>576386</v>
      </c>
      <c r="I126" s="12">
        <v>683761</v>
      </c>
      <c r="J126" s="12">
        <v>712108</v>
      </c>
      <c r="K126" s="12">
        <v>733126</v>
      </c>
      <c r="L126" s="12">
        <v>584915</v>
      </c>
      <c r="M126" s="12">
        <v>571687</v>
      </c>
      <c r="N126" s="12">
        <v>524074</v>
      </c>
      <c r="O126" s="12">
        <v>527263.4</v>
      </c>
      <c r="P126" s="12">
        <v>690169</v>
      </c>
      <c r="Q126" s="12">
        <v>624141.87</v>
      </c>
      <c r="R126" s="63">
        <v>635407.43999999994</v>
      </c>
      <c r="S126" s="63">
        <v>690169.48</v>
      </c>
      <c r="T126" s="63">
        <v>680463.08</v>
      </c>
      <c r="U126" s="41">
        <v>784875.71</v>
      </c>
      <c r="V126" s="41">
        <v>774273.46</v>
      </c>
      <c r="W126" s="63">
        <v>792463.38</v>
      </c>
      <c r="X126" s="63">
        <v>822461.93</v>
      </c>
      <c r="Y126" s="63">
        <v>843085.38</v>
      </c>
      <c r="Z126" s="63">
        <v>2093475.01</v>
      </c>
      <c r="AA126" s="63">
        <v>2104573.1800000002</v>
      </c>
      <c r="AB126" s="63">
        <v>2110624</v>
      </c>
      <c r="AC126" s="63">
        <v>2003343</v>
      </c>
      <c r="AD126" s="63">
        <v>2257175</v>
      </c>
      <c r="AE126" s="63">
        <v>2245413</v>
      </c>
      <c r="AF126" s="63">
        <v>2146431</v>
      </c>
      <c r="AG126" s="63">
        <v>2323637</v>
      </c>
      <c r="AH126" s="63">
        <v>2408714</v>
      </c>
      <c r="AI126" s="13">
        <v>2.2262416184814171E-2</v>
      </c>
      <c r="AJ126" s="13">
        <v>3.6613722367133936E-2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40677</v>
      </c>
      <c r="L128" s="12">
        <v>0</v>
      </c>
      <c r="M128" s="12">
        <v>0</v>
      </c>
      <c r="N128" s="12">
        <v>0</v>
      </c>
      <c r="O128" s="12">
        <v>0</v>
      </c>
      <c r="P128" s="12">
        <v>0</v>
      </c>
      <c r="Q128" s="12">
        <v>0</v>
      </c>
      <c r="R128" s="63">
        <v>0</v>
      </c>
      <c r="S128" s="63">
        <v>0</v>
      </c>
      <c r="T128" s="63">
        <v>0</v>
      </c>
      <c r="U128" s="41">
        <v>0</v>
      </c>
      <c r="V128" s="41">
        <v>0</v>
      </c>
      <c r="W128" s="63">
        <v>0</v>
      </c>
      <c r="X128" s="63">
        <v>0</v>
      </c>
      <c r="Y128" s="63">
        <v>0</v>
      </c>
      <c r="Z128" s="63">
        <v>0</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28267</v>
      </c>
      <c r="L129" s="12">
        <v>0</v>
      </c>
      <c r="M129" s="12">
        <v>0</v>
      </c>
      <c r="N129" s="12">
        <v>0</v>
      </c>
      <c r="O129" s="12">
        <v>0</v>
      </c>
      <c r="P129" s="12">
        <v>0</v>
      </c>
      <c r="Q129" s="12">
        <v>0</v>
      </c>
      <c r="R129" s="63">
        <v>0</v>
      </c>
      <c r="S129" s="63">
        <v>0</v>
      </c>
      <c r="T129" s="63">
        <v>1370931</v>
      </c>
      <c r="U129" s="41">
        <v>1482716</v>
      </c>
      <c r="V129" s="41">
        <v>1546829</v>
      </c>
      <c r="W129" s="63">
        <v>1440646</v>
      </c>
      <c r="X129" s="63">
        <v>1052757</v>
      </c>
      <c r="Y129" s="63">
        <v>0</v>
      </c>
      <c r="Z129" s="63">
        <v>0</v>
      </c>
      <c r="AA129" s="63">
        <v>0</v>
      </c>
      <c r="AB129" s="63">
        <v>0</v>
      </c>
      <c r="AC129" s="63">
        <v>790897</v>
      </c>
      <c r="AD129" s="63">
        <v>1286230</v>
      </c>
      <c r="AE129" s="63">
        <v>1241219</v>
      </c>
      <c r="AF129" s="63">
        <v>1466647</v>
      </c>
      <c r="AG129" s="63">
        <v>1519251</v>
      </c>
      <c r="AH129" s="63">
        <v>1586180</v>
      </c>
      <c r="AI129" s="13" t="s">
        <v>246</v>
      </c>
      <c r="AJ129" s="13">
        <v>4.4053945003162745E-2</v>
      </c>
    </row>
    <row r="130" spans="1:36" ht="10.5" customHeight="1" x14ac:dyDescent="0.2">
      <c r="A130" s="11"/>
      <c r="B130" s="14"/>
      <c r="C130" s="11" t="s">
        <v>44</v>
      </c>
      <c r="D130" s="15"/>
      <c r="E130" s="11"/>
      <c r="F130" s="2"/>
      <c r="G130" s="12">
        <v>815698</v>
      </c>
      <c r="H130" s="12">
        <v>800241</v>
      </c>
      <c r="I130" s="12">
        <v>1093521</v>
      </c>
      <c r="J130" s="12">
        <v>1516113</v>
      </c>
      <c r="K130" s="12">
        <v>1285274</v>
      </c>
      <c r="L130" s="12">
        <v>1145553</v>
      </c>
      <c r="M130" s="12">
        <v>1306683</v>
      </c>
      <c r="N130" s="12">
        <v>1378349</v>
      </c>
      <c r="O130" s="12">
        <v>1139496</v>
      </c>
      <c r="P130" s="12">
        <v>1315874</v>
      </c>
      <c r="Q130" s="12">
        <v>1645225</v>
      </c>
      <c r="R130" s="63">
        <v>1651366</v>
      </c>
      <c r="S130" s="63">
        <v>1672646</v>
      </c>
      <c r="T130" s="63">
        <v>2288038</v>
      </c>
      <c r="U130" s="41">
        <v>2069457</v>
      </c>
      <c r="V130" s="41">
        <v>2339597</v>
      </c>
      <c r="W130" s="63">
        <v>1977588</v>
      </c>
      <c r="X130" s="63">
        <v>2887821</v>
      </c>
      <c r="Y130" s="63">
        <v>3224914</v>
      </c>
      <c r="Z130" s="63">
        <v>2171241</v>
      </c>
      <c r="AA130" s="63">
        <v>4243198</v>
      </c>
      <c r="AB130" s="63">
        <v>2386855</v>
      </c>
      <c r="AC130" s="63">
        <v>2434636</v>
      </c>
      <c r="AD130" s="63">
        <v>2935706</v>
      </c>
      <c r="AE130" s="63">
        <v>4082406</v>
      </c>
      <c r="AF130" s="63">
        <v>2794544</v>
      </c>
      <c r="AG130" s="63">
        <v>2285987</v>
      </c>
      <c r="AH130" s="63">
        <v>1754891</v>
      </c>
      <c r="AI130" s="13">
        <v>-4.9969929926742318E-2</v>
      </c>
      <c r="AJ130" s="13">
        <v>-0.23232678051100028</v>
      </c>
    </row>
    <row r="131" spans="1:36" ht="10.5" customHeight="1" x14ac:dyDescent="0.2">
      <c r="A131" s="11"/>
      <c r="B131" s="14"/>
      <c r="C131" s="11"/>
      <c r="D131" s="15" t="s">
        <v>45</v>
      </c>
      <c r="E131" s="11"/>
      <c r="F131" s="2"/>
      <c r="G131" s="12">
        <v>34721</v>
      </c>
      <c r="H131" s="12">
        <v>45061</v>
      </c>
      <c r="I131" s="12">
        <v>31842</v>
      </c>
      <c r="J131" s="12">
        <v>40760</v>
      </c>
      <c r="K131" s="12">
        <v>40769</v>
      </c>
      <c r="L131" s="12">
        <v>71972</v>
      </c>
      <c r="M131" s="12">
        <v>72111</v>
      </c>
      <c r="N131" s="12">
        <v>115819</v>
      </c>
      <c r="O131" s="12">
        <v>77967</v>
      </c>
      <c r="P131" s="12">
        <v>43464</v>
      </c>
      <c r="Q131" s="12">
        <v>34098</v>
      </c>
      <c r="R131" s="63">
        <v>209811</v>
      </c>
      <c r="S131" s="63">
        <v>227931</v>
      </c>
      <c r="T131" s="63">
        <v>133620</v>
      </c>
      <c r="U131" s="41">
        <v>296499</v>
      </c>
      <c r="V131" s="41">
        <v>161195</v>
      </c>
      <c r="W131" s="63">
        <v>136634</v>
      </c>
      <c r="X131" s="63">
        <v>97862</v>
      </c>
      <c r="Y131" s="63">
        <v>110519</v>
      </c>
      <c r="Z131" s="63">
        <v>152627</v>
      </c>
      <c r="AA131" s="63">
        <v>103464</v>
      </c>
      <c r="AB131" s="63">
        <v>100727</v>
      </c>
      <c r="AC131" s="63">
        <v>68171</v>
      </c>
      <c r="AD131" s="63">
        <v>211890</v>
      </c>
      <c r="AE131" s="63">
        <v>183908</v>
      </c>
      <c r="AF131" s="63">
        <v>199766</v>
      </c>
      <c r="AG131" s="63">
        <v>113994</v>
      </c>
      <c r="AH131" s="63">
        <v>2998</v>
      </c>
      <c r="AI131" s="13">
        <v>-0.44330888713309513</v>
      </c>
      <c r="AJ131" s="13">
        <v>-0.9737003701949225</v>
      </c>
    </row>
    <row r="132" spans="1:36" ht="10.5" customHeight="1" x14ac:dyDescent="0.2">
      <c r="A132" s="11"/>
      <c r="B132" s="14"/>
      <c r="C132" s="11"/>
      <c r="D132" s="15" t="s">
        <v>46</v>
      </c>
      <c r="E132" s="11"/>
      <c r="F132" s="2"/>
      <c r="G132" s="12">
        <v>672125</v>
      </c>
      <c r="H132" s="12">
        <v>668954</v>
      </c>
      <c r="I132" s="12">
        <v>842461</v>
      </c>
      <c r="J132" s="12">
        <v>1111641</v>
      </c>
      <c r="K132" s="12">
        <v>967408</v>
      </c>
      <c r="L132" s="12">
        <v>952535</v>
      </c>
      <c r="M132" s="12">
        <v>1060940</v>
      </c>
      <c r="N132" s="12">
        <v>1140169</v>
      </c>
      <c r="O132" s="12">
        <v>990576</v>
      </c>
      <c r="P132" s="12">
        <v>1140374</v>
      </c>
      <c r="Q132" s="12">
        <v>1493780</v>
      </c>
      <c r="R132" s="63">
        <v>1242624</v>
      </c>
      <c r="S132" s="63">
        <v>1158352</v>
      </c>
      <c r="T132" s="63">
        <v>1942335</v>
      </c>
      <c r="U132" s="41">
        <v>1355723</v>
      </c>
      <c r="V132" s="41">
        <v>1665325</v>
      </c>
      <c r="W132" s="63">
        <v>1688838</v>
      </c>
      <c r="X132" s="63">
        <v>2602241</v>
      </c>
      <c r="Y132" s="63">
        <v>2937250</v>
      </c>
      <c r="Z132" s="63">
        <v>1902100</v>
      </c>
      <c r="AA132" s="63">
        <v>1291695</v>
      </c>
      <c r="AB132" s="63">
        <v>1919361</v>
      </c>
      <c r="AC132" s="63">
        <v>1573454</v>
      </c>
      <c r="AD132" s="63">
        <v>2060426</v>
      </c>
      <c r="AE132" s="63">
        <v>2766435</v>
      </c>
      <c r="AF132" s="63">
        <v>2046793</v>
      </c>
      <c r="AG132" s="63">
        <v>1905572</v>
      </c>
      <c r="AH132" s="63">
        <v>1726307</v>
      </c>
      <c r="AI132" s="13">
        <v>-1.7512815313306063E-2</v>
      </c>
      <c r="AJ132" s="13">
        <v>-9.4074115278771936E-2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2708220</v>
      </c>
      <c r="AB133" s="63">
        <v>0</v>
      </c>
      <c r="AC133" s="63">
        <v>0</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108852</v>
      </c>
      <c r="H134" s="12">
        <v>86226</v>
      </c>
      <c r="I134" s="12">
        <v>219218</v>
      </c>
      <c r="J134" s="12">
        <v>363712</v>
      </c>
      <c r="K134" s="12">
        <v>277097</v>
      </c>
      <c r="L134" s="12">
        <v>121046</v>
      </c>
      <c r="M134" s="12">
        <v>173632</v>
      </c>
      <c r="N134" s="12">
        <v>122361</v>
      </c>
      <c r="O134" s="12">
        <v>70953</v>
      </c>
      <c r="P134" s="12">
        <v>132036</v>
      </c>
      <c r="Q134" s="12">
        <v>117347</v>
      </c>
      <c r="R134" s="63">
        <v>198931</v>
      </c>
      <c r="S134" s="63">
        <v>286363</v>
      </c>
      <c r="T134" s="63">
        <v>212083</v>
      </c>
      <c r="U134" s="41">
        <v>417235</v>
      </c>
      <c r="V134" s="41">
        <v>513077</v>
      </c>
      <c r="W134" s="63">
        <v>152116</v>
      </c>
      <c r="X134" s="63">
        <v>187718</v>
      </c>
      <c r="Y134" s="63">
        <v>177145</v>
      </c>
      <c r="Z134" s="63">
        <v>116514</v>
      </c>
      <c r="AA134" s="63">
        <v>139819</v>
      </c>
      <c r="AB134" s="63">
        <v>366767</v>
      </c>
      <c r="AC134" s="63">
        <v>793011</v>
      </c>
      <c r="AD134" s="63">
        <v>663390</v>
      </c>
      <c r="AE134" s="63">
        <v>1132063</v>
      </c>
      <c r="AF134" s="63">
        <v>547985</v>
      </c>
      <c r="AG134" s="63">
        <v>266421</v>
      </c>
      <c r="AH134" s="63">
        <v>25586</v>
      </c>
      <c r="AI134" s="13">
        <v>-0.35839359547155392</v>
      </c>
      <c r="AJ134" s="13">
        <v>-0.90396402685974453</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1611061</v>
      </c>
      <c r="H136" s="12">
        <v>1749633</v>
      </c>
      <c r="I136" s="12">
        <v>1742725</v>
      </c>
      <c r="J136" s="12">
        <v>1972210</v>
      </c>
      <c r="K136" s="12">
        <f>SUM(K137:K145)</f>
        <v>1726050</v>
      </c>
      <c r="L136" s="12">
        <f>SUM(L137:L145)</f>
        <v>1277413</v>
      </c>
      <c r="M136" s="12">
        <f>SUM(M137:M145)</f>
        <v>1388912</v>
      </c>
      <c r="N136" s="12">
        <f>SUM(N137:N145)</f>
        <v>1594129</v>
      </c>
      <c r="O136" s="12">
        <v>2500134.77</v>
      </c>
      <c r="P136" s="12">
        <v>1833277</v>
      </c>
      <c r="Q136" s="12">
        <v>2007626.72</v>
      </c>
      <c r="R136" s="63">
        <v>1828401.48</v>
      </c>
      <c r="S136" s="63">
        <v>2052979.93</v>
      </c>
      <c r="T136" s="63">
        <v>1866127.23</v>
      </c>
      <c r="U136" s="41">
        <v>2042903.07</v>
      </c>
      <c r="V136" s="41">
        <v>2387307.7600000002</v>
      </c>
      <c r="W136" s="63">
        <v>2644236.2900000005</v>
      </c>
      <c r="X136" s="63">
        <v>2115575.77</v>
      </c>
      <c r="Y136" s="63">
        <v>2098170.4299999997</v>
      </c>
      <c r="Z136" s="63">
        <v>2871369.9299999997</v>
      </c>
      <c r="AA136" s="63">
        <v>2033371.1199999999</v>
      </c>
      <c r="AB136" s="63">
        <v>2074744</v>
      </c>
      <c r="AC136" s="63">
        <v>2254731</v>
      </c>
      <c r="AD136" s="63">
        <v>2016929</v>
      </c>
      <c r="AE136" s="63">
        <v>2641119</v>
      </c>
      <c r="AF136" s="63">
        <v>2395861</v>
      </c>
      <c r="AG136" s="63">
        <v>2514393</v>
      </c>
      <c r="AH136" s="63">
        <v>2780229</v>
      </c>
      <c r="AI136" s="13">
        <v>4.9992044673035529E-2</v>
      </c>
      <c r="AJ136" s="13">
        <v>0.10572571590837232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96869</v>
      </c>
      <c r="H138" s="12">
        <v>150987</v>
      </c>
      <c r="I138" s="12">
        <v>155673</v>
      </c>
      <c r="J138" s="12">
        <v>154644</v>
      </c>
      <c r="K138" s="12">
        <v>186238</v>
      </c>
      <c r="L138" s="12">
        <v>179885</v>
      </c>
      <c r="M138" s="12">
        <v>204834</v>
      </c>
      <c r="N138" s="12">
        <v>218168</v>
      </c>
      <c r="O138" s="12">
        <v>351475.38</v>
      </c>
      <c r="P138" s="12">
        <v>423017</v>
      </c>
      <c r="Q138" s="12">
        <v>443630.12</v>
      </c>
      <c r="R138" s="63">
        <v>424957.02</v>
      </c>
      <c r="S138" s="63">
        <v>423016.71</v>
      </c>
      <c r="T138" s="63">
        <v>539536.89</v>
      </c>
      <c r="U138" s="41">
        <v>581352.04</v>
      </c>
      <c r="V138" s="41">
        <v>601478.66</v>
      </c>
      <c r="W138" s="64">
        <v>626379.81000000006</v>
      </c>
      <c r="X138" s="64">
        <v>654548.44999999995</v>
      </c>
      <c r="Y138" s="63">
        <v>664686.43999999994</v>
      </c>
      <c r="Z138" s="63">
        <v>650785.52</v>
      </c>
      <c r="AA138" s="63">
        <v>692422.28</v>
      </c>
      <c r="AB138" s="63">
        <v>707602</v>
      </c>
      <c r="AC138" s="63">
        <v>748504</v>
      </c>
      <c r="AD138" s="63">
        <v>754829</v>
      </c>
      <c r="AE138" s="63">
        <v>791287</v>
      </c>
      <c r="AF138" s="63">
        <v>781729</v>
      </c>
      <c r="AG138" s="63">
        <v>797788</v>
      </c>
      <c r="AH138" s="63">
        <v>814669</v>
      </c>
      <c r="AI138" s="13">
        <v>2.3761256180893531E-2</v>
      </c>
      <c r="AJ138" s="13">
        <v>2.1159756727351126E-2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677780</v>
      </c>
      <c r="H141" s="12">
        <v>711020</v>
      </c>
      <c r="I141" s="12">
        <v>780814</v>
      </c>
      <c r="J141" s="12">
        <v>850903</v>
      </c>
      <c r="K141" s="12">
        <v>852776</v>
      </c>
      <c r="L141" s="12">
        <v>947830</v>
      </c>
      <c r="M141" s="12">
        <v>971353</v>
      </c>
      <c r="N141" s="12">
        <v>1074073</v>
      </c>
      <c r="O141" s="12">
        <v>1134941.33</v>
      </c>
      <c r="P141" s="12">
        <v>1161654</v>
      </c>
      <c r="Q141" s="12">
        <v>1139511.8500000001</v>
      </c>
      <c r="R141" s="63">
        <v>1147147.3799999999</v>
      </c>
      <c r="S141" s="63">
        <v>1179335.17</v>
      </c>
      <c r="T141" s="63">
        <v>1237274.3799999999</v>
      </c>
      <c r="U141" s="41">
        <v>1316677.33</v>
      </c>
      <c r="V141" s="41">
        <v>1524163.55</v>
      </c>
      <c r="W141" s="63">
        <v>1504610.34</v>
      </c>
      <c r="X141" s="63">
        <v>1210130.98</v>
      </c>
      <c r="Y141" s="63">
        <v>1113858.6099999999</v>
      </c>
      <c r="Z141" s="63">
        <v>947833.23</v>
      </c>
      <c r="AA141" s="63">
        <v>1077759.6099999999</v>
      </c>
      <c r="AB141" s="63">
        <v>1077566</v>
      </c>
      <c r="AC141" s="63">
        <v>1118687</v>
      </c>
      <c r="AD141" s="63">
        <v>1116092</v>
      </c>
      <c r="AE141" s="63">
        <v>1170375</v>
      </c>
      <c r="AF141" s="63">
        <v>1172680</v>
      </c>
      <c r="AG141" s="63">
        <v>1233295</v>
      </c>
      <c r="AH141" s="63">
        <v>1073008</v>
      </c>
      <c r="AI141" s="13">
        <v>-7.0622961368349557E-4</v>
      </c>
      <c r="AJ141" s="13">
        <v>-0.12996647193088434</v>
      </c>
    </row>
    <row r="142" spans="1:36" ht="10.5" customHeight="1" x14ac:dyDescent="0.2">
      <c r="A142" s="11"/>
      <c r="B142" s="14"/>
      <c r="C142" s="11" t="s">
        <v>55</v>
      </c>
      <c r="E142" s="11"/>
      <c r="F142" s="2"/>
      <c r="G142" s="12">
        <v>0</v>
      </c>
      <c r="H142" s="12">
        <v>0</v>
      </c>
      <c r="I142" s="12">
        <v>0</v>
      </c>
      <c r="J142" s="12">
        <v>0</v>
      </c>
      <c r="K142" s="12">
        <v>0</v>
      </c>
      <c r="L142" s="12">
        <v>9587</v>
      </c>
      <c r="M142" s="12">
        <v>22560</v>
      </c>
      <c r="N142" s="12">
        <v>40487</v>
      </c>
      <c r="O142" s="12">
        <v>38603.06</v>
      </c>
      <c r="P142" s="12">
        <v>29929</v>
      </c>
      <c r="Q142" s="12">
        <v>31523.75</v>
      </c>
      <c r="R142" s="63">
        <v>33750.080000000002</v>
      </c>
      <c r="S142" s="63">
        <v>29929.05</v>
      </c>
      <c r="T142" s="63">
        <v>23475.96</v>
      </c>
      <c r="U142" s="41">
        <v>49415.7</v>
      </c>
      <c r="V142" s="41">
        <v>35690.1</v>
      </c>
      <c r="W142" s="64">
        <v>22488.14</v>
      </c>
      <c r="X142" s="64">
        <v>27145.34</v>
      </c>
      <c r="Y142" s="63">
        <v>27323.38</v>
      </c>
      <c r="Z142" s="63">
        <v>15280.18</v>
      </c>
      <c r="AA142" s="63">
        <v>16014.23</v>
      </c>
      <c r="AB142" s="63">
        <v>24854</v>
      </c>
      <c r="AC142" s="63">
        <v>28716</v>
      </c>
      <c r="AD142" s="63">
        <v>8656</v>
      </c>
      <c r="AE142" s="63">
        <v>44091</v>
      </c>
      <c r="AF142" s="63">
        <v>48314</v>
      </c>
      <c r="AG142" s="63">
        <v>51321</v>
      </c>
      <c r="AH142" s="63">
        <v>54540</v>
      </c>
      <c r="AI142" s="13">
        <v>0.13995175956379491</v>
      </c>
      <c r="AJ142" s="13">
        <v>6.272286198632139E-2</v>
      </c>
    </row>
    <row r="143" spans="1:36" ht="10.5" customHeight="1" x14ac:dyDescent="0.2">
      <c r="A143" s="11"/>
      <c r="B143" s="11"/>
      <c r="C143" s="11" t="s">
        <v>56</v>
      </c>
      <c r="D143" s="11"/>
      <c r="E143" s="11"/>
      <c r="F143" s="2"/>
      <c r="G143" s="12">
        <v>836412</v>
      </c>
      <c r="H143" s="12">
        <v>887626</v>
      </c>
      <c r="I143" s="12">
        <v>806238</v>
      </c>
      <c r="J143" s="12">
        <v>966663</v>
      </c>
      <c r="K143" s="12">
        <v>687036</v>
      </c>
      <c r="L143" s="12">
        <v>140111</v>
      </c>
      <c r="M143" s="12">
        <v>190165</v>
      </c>
      <c r="N143" s="12">
        <v>261401</v>
      </c>
      <c r="O143" s="12">
        <v>975115</v>
      </c>
      <c r="P143" s="12">
        <v>218677</v>
      </c>
      <c r="Q143" s="12">
        <v>392961</v>
      </c>
      <c r="R143" s="63">
        <v>222547</v>
      </c>
      <c r="S143" s="63">
        <v>420699</v>
      </c>
      <c r="T143" s="63">
        <v>65840</v>
      </c>
      <c r="U143" s="41">
        <v>95458</v>
      </c>
      <c r="V143" s="41">
        <v>225975.45</v>
      </c>
      <c r="W143" s="63">
        <v>490758</v>
      </c>
      <c r="X143" s="63">
        <v>223751</v>
      </c>
      <c r="Y143" s="63">
        <v>292302</v>
      </c>
      <c r="Z143" s="63">
        <v>1257471</v>
      </c>
      <c r="AA143" s="63">
        <v>247175</v>
      </c>
      <c r="AB143" s="63">
        <v>264722</v>
      </c>
      <c r="AC143" s="63">
        <v>358824</v>
      </c>
      <c r="AD143" s="63">
        <v>137352</v>
      </c>
      <c r="AE143" s="63">
        <v>635366</v>
      </c>
      <c r="AF143" s="63">
        <v>393138</v>
      </c>
      <c r="AG143" s="63">
        <v>431989</v>
      </c>
      <c r="AH143" s="63">
        <v>838012</v>
      </c>
      <c r="AI143" s="13">
        <v>0.21174164440488652</v>
      </c>
      <c r="AJ143" s="13">
        <v>0.93989198799043494</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1509828</v>
      </c>
      <c r="H147" s="12">
        <v>925460</v>
      </c>
      <c r="I147" s="12">
        <v>353520</v>
      </c>
      <c r="J147" s="12">
        <v>518482</v>
      </c>
      <c r="K147" s="12">
        <v>1606055</v>
      </c>
      <c r="L147" s="12">
        <v>491190</v>
      </c>
      <c r="M147" s="12">
        <v>381080</v>
      </c>
      <c r="N147" s="12">
        <v>338755</v>
      </c>
      <c r="O147" s="12">
        <v>450487</v>
      </c>
      <c r="P147" s="12">
        <v>278079</v>
      </c>
      <c r="Q147" s="12">
        <v>118310</v>
      </c>
      <c r="R147" s="63">
        <v>1136967</v>
      </c>
      <c r="S147" s="63">
        <v>799814</v>
      </c>
      <c r="T147" s="63">
        <v>687266</v>
      </c>
      <c r="U147" s="41">
        <v>254753</v>
      </c>
      <c r="V147" s="41">
        <v>1121076</v>
      </c>
      <c r="W147" s="63">
        <v>641578</v>
      </c>
      <c r="X147" s="63">
        <v>946615</v>
      </c>
      <c r="Y147" s="63">
        <v>794345</v>
      </c>
      <c r="Z147" s="63">
        <v>802433</v>
      </c>
      <c r="AA147" s="63">
        <v>908008</v>
      </c>
      <c r="AB147" s="63">
        <v>1638289</v>
      </c>
      <c r="AC147" s="63">
        <v>970491</v>
      </c>
      <c r="AD147" s="63">
        <v>1477127</v>
      </c>
      <c r="AE147" s="63">
        <v>1029540</v>
      </c>
      <c r="AF147" s="63">
        <v>1743757</v>
      </c>
      <c r="AG147" s="63">
        <v>1250499</v>
      </c>
      <c r="AH147" s="63">
        <v>974250</v>
      </c>
      <c r="AI147" s="13">
        <v>-8.2977517781181787E-2</v>
      </c>
      <c r="AJ147" s="13">
        <v>-0.2209110123238803</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95989</v>
      </c>
      <c r="I149" s="12">
        <v>24354</v>
      </c>
      <c r="J149" s="12">
        <v>127823</v>
      </c>
      <c r="K149" s="12">
        <v>0</v>
      </c>
      <c r="L149" s="12">
        <v>68191</v>
      </c>
      <c r="M149" s="12">
        <v>65000</v>
      </c>
      <c r="N149" s="12">
        <v>65000</v>
      </c>
      <c r="O149" s="12">
        <v>66463</v>
      </c>
      <c r="P149" s="12">
        <v>67965</v>
      </c>
      <c r="Q149" s="12">
        <v>65000</v>
      </c>
      <c r="R149" s="63">
        <v>66322</v>
      </c>
      <c r="S149" s="63">
        <v>119975</v>
      </c>
      <c r="T149" s="63">
        <v>75000</v>
      </c>
      <c r="U149" s="41">
        <v>70813</v>
      </c>
      <c r="V149" s="41">
        <v>566365</v>
      </c>
      <c r="W149" s="63">
        <v>200659</v>
      </c>
      <c r="X149" s="63">
        <v>184028</v>
      </c>
      <c r="Y149" s="63">
        <v>192365</v>
      </c>
      <c r="Z149" s="63">
        <v>150853</v>
      </c>
      <c r="AA149" s="63">
        <v>177681</v>
      </c>
      <c r="AB149" s="63">
        <v>130255</v>
      </c>
      <c r="AC149" s="63">
        <v>129967</v>
      </c>
      <c r="AD149" s="63">
        <v>131667</v>
      </c>
      <c r="AE149" s="63">
        <v>107570</v>
      </c>
      <c r="AF149" s="63">
        <v>166709</v>
      </c>
      <c r="AG149" s="63">
        <v>166339</v>
      </c>
      <c r="AH149" s="63">
        <v>581861</v>
      </c>
      <c r="AI149" s="13">
        <v>0.2833274219263453</v>
      </c>
      <c r="AJ149" s="13">
        <v>2.4980431528384806</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7327828</v>
      </c>
      <c r="H152" s="5">
        <v>6378473</v>
      </c>
      <c r="I152" s="5">
        <v>6244598</v>
      </c>
      <c r="J152" s="5">
        <v>8572101</v>
      </c>
      <c r="K152" s="5">
        <v>8627483</v>
      </c>
      <c r="L152" s="5">
        <v>7636396</v>
      </c>
      <c r="M152" s="5">
        <v>8169855</v>
      </c>
      <c r="N152" s="5">
        <v>8013013</v>
      </c>
      <c r="O152" s="5">
        <v>10710276</v>
      </c>
      <c r="P152" s="5">
        <v>10003795</v>
      </c>
      <c r="Q152" s="5">
        <v>10503977</v>
      </c>
      <c r="R152" s="62">
        <v>10938465</v>
      </c>
      <c r="S152" s="62">
        <v>11934929</v>
      </c>
      <c r="T152" s="62">
        <v>12328901</v>
      </c>
      <c r="U152" s="39">
        <v>12262900</v>
      </c>
      <c r="V152" s="39">
        <v>18535140</v>
      </c>
      <c r="W152" s="62">
        <v>20159031</v>
      </c>
      <c r="X152" s="62">
        <v>18928422</v>
      </c>
      <c r="Y152" s="62">
        <v>19589665</v>
      </c>
      <c r="Z152" s="62">
        <v>19363564</v>
      </c>
      <c r="AA152" s="62">
        <v>20537489</v>
      </c>
      <c r="AB152" s="62">
        <v>15583320</v>
      </c>
      <c r="AC152" s="62">
        <v>18045055</v>
      </c>
      <c r="AD152" s="62">
        <v>24776191</v>
      </c>
      <c r="AE152" s="62">
        <v>21946256</v>
      </c>
      <c r="AF152" s="62">
        <v>23338837</v>
      </c>
      <c r="AG152" s="62">
        <v>23532277</v>
      </c>
      <c r="AH152" s="62">
        <v>50220234</v>
      </c>
      <c r="AI152" s="10">
        <v>0.21535492113362698</v>
      </c>
      <c r="AJ152" s="10">
        <v>1.1341000702991895</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2441709</v>
      </c>
      <c r="H154" s="12">
        <v>2809100</v>
      </c>
      <c r="I154" s="12">
        <v>2000270</v>
      </c>
      <c r="J154" s="12">
        <v>3812802</v>
      </c>
      <c r="K154" s="12">
        <v>2916852</v>
      </c>
      <c r="L154" s="12">
        <v>2251197</v>
      </c>
      <c r="M154" s="12">
        <v>2169901</v>
      </c>
      <c r="N154" s="12">
        <v>2599357</v>
      </c>
      <c r="O154" s="12">
        <v>2942279</v>
      </c>
      <c r="P154" s="12">
        <v>2968320</v>
      </c>
      <c r="Q154" s="12">
        <v>3001722</v>
      </c>
      <c r="R154" s="63">
        <v>2846669</v>
      </c>
      <c r="S154" s="63">
        <v>3318793</v>
      </c>
      <c r="T154" s="63">
        <v>3387391</v>
      </c>
      <c r="U154" s="41">
        <v>3504888</v>
      </c>
      <c r="V154" s="41">
        <v>4171147</v>
      </c>
      <c r="W154" s="63">
        <v>4454878</v>
      </c>
      <c r="X154" s="63">
        <v>4264018</v>
      </c>
      <c r="Y154" s="63">
        <v>4327974</v>
      </c>
      <c r="Z154" s="63">
        <v>6725073</v>
      </c>
      <c r="AA154" s="63">
        <v>7358848</v>
      </c>
      <c r="AB154" s="63">
        <v>6919617</v>
      </c>
      <c r="AC154" s="63">
        <v>5065088</v>
      </c>
      <c r="AD154" s="63">
        <v>7368458</v>
      </c>
      <c r="AE154" s="63">
        <v>6894246</v>
      </c>
      <c r="AF154" s="63">
        <v>7444570</v>
      </c>
      <c r="AG154" s="63">
        <v>7622992</v>
      </c>
      <c r="AH154" s="63">
        <v>7214552</v>
      </c>
      <c r="AI154" s="13">
        <v>6.980866131191199E-3</v>
      </c>
      <c r="AJ154" s="13">
        <v>-5.3580011627980192E-2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1256618</v>
      </c>
      <c r="H156" s="12">
        <v>1224018</v>
      </c>
      <c r="I156" s="12">
        <v>1088712</v>
      </c>
      <c r="J156" s="12">
        <v>1256060</v>
      </c>
      <c r="K156" s="12">
        <v>1871600</v>
      </c>
      <c r="L156" s="12">
        <v>1756153</v>
      </c>
      <c r="M156" s="12">
        <v>2137436</v>
      </c>
      <c r="N156" s="12">
        <v>2003752</v>
      </c>
      <c r="O156" s="12">
        <v>2650145</v>
      </c>
      <c r="P156" s="12">
        <v>3031094</v>
      </c>
      <c r="Q156" s="12">
        <v>2814562</v>
      </c>
      <c r="R156" s="63">
        <v>3252207</v>
      </c>
      <c r="S156" s="63">
        <v>2679238</v>
      </c>
      <c r="T156" s="63">
        <v>4551874</v>
      </c>
      <c r="U156" s="41">
        <v>4831721</v>
      </c>
      <c r="V156" s="41">
        <v>5581727</v>
      </c>
      <c r="W156" s="63">
        <v>5914257</v>
      </c>
      <c r="X156" s="63">
        <v>7375317</v>
      </c>
      <c r="Y156" s="63">
        <v>7361168</v>
      </c>
      <c r="Z156" s="63">
        <v>7024526</v>
      </c>
      <c r="AA156" s="63">
        <v>7884132</v>
      </c>
      <c r="AB156" s="63">
        <v>3892017</v>
      </c>
      <c r="AC156" s="63">
        <v>7001439</v>
      </c>
      <c r="AD156" s="63">
        <v>8124089</v>
      </c>
      <c r="AE156" s="63">
        <v>8005403</v>
      </c>
      <c r="AF156" s="63">
        <v>8827428</v>
      </c>
      <c r="AG156" s="63">
        <v>9209984</v>
      </c>
      <c r="AH156" s="63">
        <v>34788619</v>
      </c>
      <c r="AI156" s="13">
        <v>0.44060110445418776</v>
      </c>
      <c r="AJ156" s="13">
        <v>2.7772724686600974</v>
      </c>
    </row>
    <row r="157" spans="1:36" ht="10.5" customHeight="1" x14ac:dyDescent="0.2">
      <c r="A157" s="11"/>
      <c r="B157" s="19" t="s">
        <v>67</v>
      </c>
      <c r="C157" s="14"/>
      <c r="D157" s="19"/>
      <c r="E157" s="19"/>
      <c r="F157" s="2"/>
      <c r="G157" s="12">
        <v>310862</v>
      </c>
      <c r="H157" s="12">
        <v>313500</v>
      </c>
      <c r="I157" s="12">
        <v>404075</v>
      </c>
      <c r="J157" s="12">
        <v>345528</v>
      </c>
      <c r="K157" s="12">
        <v>552163</v>
      </c>
      <c r="L157" s="12">
        <v>392478</v>
      </c>
      <c r="M157" s="12">
        <v>375053</v>
      </c>
      <c r="N157" s="12">
        <v>453176</v>
      </c>
      <c r="O157" s="12">
        <v>691232</v>
      </c>
      <c r="P157" s="12">
        <v>639825</v>
      </c>
      <c r="Q157" s="12">
        <v>1015973</v>
      </c>
      <c r="R157" s="63">
        <v>561782</v>
      </c>
      <c r="S157" s="63">
        <v>740147</v>
      </c>
      <c r="T157" s="63">
        <v>724750</v>
      </c>
      <c r="U157" s="41">
        <v>705999</v>
      </c>
      <c r="V157" s="41">
        <v>964595</v>
      </c>
      <c r="W157" s="63">
        <v>1479053</v>
      </c>
      <c r="X157" s="63">
        <v>1201563</v>
      </c>
      <c r="Y157" s="63">
        <v>1178241</v>
      </c>
      <c r="Z157" s="63">
        <v>1098769</v>
      </c>
      <c r="AA157" s="63">
        <v>1054774</v>
      </c>
      <c r="AB157" s="63">
        <v>2088244</v>
      </c>
      <c r="AC157" s="63">
        <v>1843339</v>
      </c>
      <c r="AD157" s="63">
        <v>1020716</v>
      </c>
      <c r="AE157" s="63">
        <v>1344785</v>
      </c>
      <c r="AF157" s="63">
        <v>1202181</v>
      </c>
      <c r="AG157" s="63">
        <v>1517786</v>
      </c>
      <c r="AH157" s="63">
        <v>504440</v>
      </c>
      <c r="AI157" s="13">
        <v>-0.21082852489789683</v>
      </c>
      <c r="AJ157" s="13">
        <v>-0.6676474812654748</v>
      </c>
    </row>
    <row r="158" spans="1:36" ht="10.5" customHeight="1" x14ac:dyDescent="0.2">
      <c r="A158" s="11"/>
      <c r="B158" s="19" t="s">
        <v>69</v>
      </c>
      <c r="C158" s="14"/>
      <c r="D158" s="19"/>
      <c r="E158" s="19"/>
      <c r="F158" s="2"/>
      <c r="G158" s="12">
        <v>1036194</v>
      </c>
      <c r="H158" s="12">
        <v>1112050</v>
      </c>
      <c r="I158" s="12">
        <v>1511638</v>
      </c>
      <c r="J158" s="12">
        <v>2006145</v>
      </c>
      <c r="K158" s="12">
        <v>1742858</v>
      </c>
      <c r="L158" s="12">
        <v>1467546</v>
      </c>
      <c r="M158" s="12">
        <v>1633626</v>
      </c>
      <c r="N158" s="12">
        <v>1495605</v>
      </c>
      <c r="O158" s="12">
        <v>1524504</v>
      </c>
      <c r="P158" s="12">
        <v>1622928</v>
      </c>
      <c r="Q158" s="12">
        <v>1888286</v>
      </c>
      <c r="R158" s="63">
        <v>1607599</v>
      </c>
      <c r="S158" s="63">
        <v>1518055</v>
      </c>
      <c r="T158" s="63">
        <v>685766</v>
      </c>
      <c r="U158" s="41">
        <v>692671</v>
      </c>
      <c r="V158" s="41">
        <v>886586</v>
      </c>
      <c r="W158" s="63">
        <v>980285</v>
      </c>
      <c r="X158" s="63">
        <v>929262</v>
      </c>
      <c r="Y158" s="63">
        <v>1064270</v>
      </c>
      <c r="Z158" s="63">
        <v>956144</v>
      </c>
      <c r="AA158" s="63">
        <v>928279</v>
      </c>
      <c r="AB158" s="63">
        <v>944203</v>
      </c>
      <c r="AC158" s="63">
        <v>927927</v>
      </c>
      <c r="AD158" s="63">
        <v>1412317</v>
      </c>
      <c r="AE158" s="63">
        <v>1035636</v>
      </c>
      <c r="AF158" s="63">
        <v>1056233</v>
      </c>
      <c r="AG158" s="63">
        <v>1605145</v>
      </c>
      <c r="AH158" s="63">
        <v>3277592</v>
      </c>
      <c r="AI158" s="13">
        <v>0.23049990872262227</v>
      </c>
      <c r="AJ158" s="13">
        <v>1.0419289223091994</v>
      </c>
    </row>
    <row r="159" spans="1:36" ht="10.5" customHeight="1" x14ac:dyDescent="0.2">
      <c r="A159" s="11"/>
      <c r="B159" s="19" t="s">
        <v>70</v>
      </c>
      <c r="C159" s="14"/>
      <c r="D159" s="19"/>
      <c r="E159" s="19"/>
      <c r="F159" s="2"/>
      <c r="G159" s="12">
        <v>1523607</v>
      </c>
      <c r="H159" s="12">
        <v>484393</v>
      </c>
      <c r="I159" s="12">
        <v>382496</v>
      </c>
      <c r="J159" s="12">
        <v>361734</v>
      </c>
      <c r="K159" s="12">
        <v>1372790</v>
      </c>
      <c r="L159" s="12">
        <v>945935</v>
      </c>
      <c r="M159" s="12">
        <v>1064091</v>
      </c>
      <c r="N159" s="12">
        <v>1286935</v>
      </c>
      <c r="O159" s="12">
        <v>1267246</v>
      </c>
      <c r="P159" s="12">
        <v>1189521</v>
      </c>
      <c r="Q159" s="12">
        <v>1293279</v>
      </c>
      <c r="R159" s="63">
        <v>1332156</v>
      </c>
      <c r="S159" s="63">
        <v>2315617</v>
      </c>
      <c r="T159" s="63">
        <v>1371981</v>
      </c>
      <c r="U159" s="41">
        <v>1437936</v>
      </c>
      <c r="V159" s="41">
        <v>1635066</v>
      </c>
      <c r="W159" s="63">
        <v>1992153</v>
      </c>
      <c r="X159" s="63">
        <v>1519708</v>
      </c>
      <c r="Y159" s="63">
        <v>1682692</v>
      </c>
      <c r="Z159" s="63">
        <v>1434125</v>
      </c>
      <c r="AA159" s="63">
        <v>1456781</v>
      </c>
      <c r="AB159" s="63">
        <v>1197512</v>
      </c>
      <c r="AC159" s="63">
        <v>1652920</v>
      </c>
      <c r="AD159" s="63">
        <v>1524764</v>
      </c>
      <c r="AE159" s="63">
        <v>1569423</v>
      </c>
      <c r="AF159" s="63">
        <v>1517904</v>
      </c>
      <c r="AG159" s="63">
        <v>1611441</v>
      </c>
      <c r="AH159" s="63">
        <v>3974730</v>
      </c>
      <c r="AI159" s="13">
        <v>0.22134387781694054</v>
      </c>
      <c r="AJ159" s="13">
        <v>1.4665687418900226</v>
      </c>
    </row>
    <row r="160" spans="1:36" ht="10.5" customHeight="1" x14ac:dyDescent="0.2">
      <c r="A160" s="11"/>
      <c r="B160" s="19" t="s">
        <v>71</v>
      </c>
      <c r="C160" s="14"/>
      <c r="D160" s="19"/>
      <c r="E160" s="19"/>
      <c r="F160" s="2"/>
      <c r="G160" s="12">
        <v>94848</v>
      </c>
      <c r="H160" s="12">
        <v>106756</v>
      </c>
      <c r="I160" s="12">
        <v>105250</v>
      </c>
      <c r="J160" s="12">
        <v>231799</v>
      </c>
      <c r="K160" s="12">
        <v>150774</v>
      </c>
      <c r="L160" s="12">
        <v>256729</v>
      </c>
      <c r="M160" s="12">
        <v>182874</v>
      </c>
      <c r="N160" s="12">
        <v>163614</v>
      </c>
      <c r="O160" s="12">
        <v>536492</v>
      </c>
      <c r="P160" s="12">
        <v>180478</v>
      </c>
      <c r="Q160" s="12">
        <v>398155</v>
      </c>
      <c r="R160" s="63">
        <v>384005</v>
      </c>
      <c r="S160" s="63">
        <v>258140</v>
      </c>
      <c r="T160" s="63">
        <v>130489</v>
      </c>
      <c r="U160" s="41">
        <v>129751</v>
      </c>
      <c r="V160" s="41">
        <v>190236</v>
      </c>
      <c r="W160" s="63">
        <v>351139</v>
      </c>
      <c r="X160" s="63">
        <v>394220</v>
      </c>
      <c r="Y160" s="63">
        <v>358466</v>
      </c>
      <c r="Z160" s="63">
        <v>327221</v>
      </c>
      <c r="AA160" s="63">
        <v>87506</v>
      </c>
      <c r="AB160" s="63">
        <v>108079</v>
      </c>
      <c r="AC160" s="63">
        <v>99871</v>
      </c>
      <c r="AD160" s="63">
        <v>116414</v>
      </c>
      <c r="AE160" s="63">
        <v>106621</v>
      </c>
      <c r="AF160" s="63">
        <v>106560</v>
      </c>
      <c r="AG160" s="63">
        <v>117796</v>
      </c>
      <c r="AH160" s="63">
        <v>200906</v>
      </c>
      <c r="AI160" s="13">
        <v>0.10885629133424146</v>
      </c>
      <c r="AJ160" s="13">
        <v>0.70554178410132773</v>
      </c>
    </row>
    <row r="161" spans="1:36" ht="10.5" customHeight="1" x14ac:dyDescent="0.2">
      <c r="A161" s="11"/>
      <c r="B161" s="19" t="s">
        <v>72</v>
      </c>
      <c r="C161" s="14"/>
      <c r="D161" s="19"/>
      <c r="E161" s="19"/>
      <c r="F161" s="2"/>
      <c r="G161" s="12">
        <v>94988</v>
      </c>
      <c r="H161" s="12">
        <v>32179</v>
      </c>
      <c r="I161" s="12">
        <v>14616</v>
      </c>
      <c r="J161" s="12">
        <v>94941</v>
      </c>
      <c r="K161" s="12">
        <v>9531</v>
      </c>
      <c r="L161" s="12">
        <v>71233</v>
      </c>
      <c r="M161" s="12">
        <v>14992</v>
      </c>
      <c r="N161" s="12">
        <v>10574</v>
      </c>
      <c r="O161" s="12">
        <v>0</v>
      </c>
      <c r="P161" s="12">
        <v>7190</v>
      </c>
      <c r="Q161" s="12">
        <v>0</v>
      </c>
      <c r="R161" s="63">
        <v>67071</v>
      </c>
      <c r="S161" s="63">
        <v>73691</v>
      </c>
      <c r="T161" s="63">
        <v>14203</v>
      </c>
      <c r="U161" s="41">
        <v>0</v>
      </c>
      <c r="V161" s="41">
        <v>124132</v>
      </c>
      <c r="W161" s="63">
        <v>1209669</v>
      </c>
      <c r="X161" s="63">
        <v>2960833</v>
      </c>
      <c r="Y161" s="63">
        <v>3281950</v>
      </c>
      <c r="Z161" s="63">
        <v>401091</v>
      </c>
      <c r="AA161" s="63">
        <v>545707</v>
      </c>
      <c r="AB161" s="63">
        <v>433648</v>
      </c>
      <c r="AC161" s="63">
        <v>597782</v>
      </c>
      <c r="AD161" s="63">
        <v>1565166</v>
      </c>
      <c r="AE161" s="63">
        <v>225745</v>
      </c>
      <c r="AF161" s="63">
        <v>1225020</v>
      </c>
      <c r="AG161" s="63">
        <v>1474684</v>
      </c>
      <c r="AH161" s="63">
        <v>0</v>
      </c>
      <c r="AI161" s="13">
        <v>-1</v>
      </c>
      <c r="AJ161" s="13" t="s">
        <v>246</v>
      </c>
    </row>
    <row r="162" spans="1:36" ht="10.5" customHeight="1" x14ac:dyDescent="0.2">
      <c r="A162" s="11"/>
      <c r="B162" s="19" t="s">
        <v>73</v>
      </c>
      <c r="C162" s="14"/>
      <c r="D162" s="19"/>
      <c r="E162" s="19"/>
      <c r="F162" s="2"/>
      <c r="G162" s="12">
        <v>75672</v>
      </c>
      <c r="H162" s="12">
        <v>0</v>
      </c>
      <c r="I162" s="12">
        <v>0</v>
      </c>
      <c r="J162" s="12">
        <v>440592</v>
      </c>
      <c r="K162" s="12">
        <v>0</v>
      </c>
      <c r="L162" s="12">
        <v>467625</v>
      </c>
      <c r="M162" s="12">
        <v>591882</v>
      </c>
      <c r="N162" s="12">
        <v>0</v>
      </c>
      <c r="O162" s="12">
        <v>1048278</v>
      </c>
      <c r="P162" s="12">
        <v>338439</v>
      </c>
      <c r="Q162" s="12">
        <v>66000</v>
      </c>
      <c r="R162" s="63">
        <v>862036</v>
      </c>
      <c r="S162" s="63">
        <v>992048</v>
      </c>
      <c r="T162" s="63">
        <v>1087785</v>
      </c>
      <c r="U162" s="41">
        <v>625630</v>
      </c>
      <c r="V162" s="41">
        <v>4691474</v>
      </c>
      <c r="W162" s="63">
        <v>3484542</v>
      </c>
      <c r="X162" s="63">
        <v>0</v>
      </c>
      <c r="Y162" s="63">
        <v>41399</v>
      </c>
      <c r="Z162" s="63">
        <v>1112761</v>
      </c>
      <c r="AA162" s="63">
        <v>812420</v>
      </c>
      <c r="AB162" s="63">
        <v>0</v>
      </c>
      <c r="AC162" s="63">
        <v>571079</v>
      </c>
      <c r="AD162" s="63">
        <v>3281853</v>
      </c>
      <c r="AE162" s="63">
        <v>1936955</v>
      </c>
      <c r="AF162" s="63">
        <v>1282615</v>
      </c>
      <c r="AG162" s="63">
        <v>0</v>
      </c>
      <c r="AH162" s="63">
        <v>0</v>
      </c>
      <c r="AI162" s="13" t="s">
        <v>246</v>
      </c>
      <c r="AJ162" s="13" t="s">
        <v>246</v>
      </c>
    </row>
    <row r="163" spans="1:36" ht="10.5" customHeight="1" x14ac:dyDescent="0.2">
      <c r="A163" s="11"/>
      <c r="B163" s="19" t="s">
        <v>39</v>
      </c>
      <c r="C163" s="14"/>
      <c r="D163" s="19"/>
      <c r="E163" s="19"/>
      <c r="F163" s="2"/>
      <c r="G163" s="12">
        <v>493330</v>
      </c>
      <c r="H163" s="12">
        <v>296477</v>
      </c>
      <c r="I163" s="12">
        <v>737541</v>
      </c>
      <c r="J163" s="12">
        <v>22500</v>
      </c>
      <c r="K163" s="12">
        <v>10915</v>
      </c>
      <c r="L163" s="12">
        <v>27500</v>
      </c>
      <c r="M163" s="12">
        <v>0</v>
      </c>
      <c r="N163" s="12">
        <v>0</v>
      </c>
      <c r="O163" s="12">
        <v>50100</v>
      </c>
      <c r="P163" s="12">
        <v>26000</v>
      </c>
      <c r="Q163" s="12">
        <v>26000</v>
      </c>
      <c r="R163" s="63">
        <v>24940</v>
      </c>
      <c r="S163" s="63">
        <v>39200</v>
      </c>
      <c r="T163" s="63">
        <v>374662</v>
      </c>
      <c r="U163" s="41">
        <v>334304</v>
      </c>
      <c r="V163" s="41">
        <v>290177</v>
      </c>
      <c r="W163" s="63">
        <v>293055</v>
      </c>
      <c r="X163" s="63">
        <v>283501</v>
      </c>
      <c r="Y163" s="63">
        <v>293505</v>
      </c>
      <c r="Z163" s="63">
        <v>283854</v>
      </c>
      <c r="AA163" s="63">
        <v>409042</v>
      </c>
      <c r="AB163" s="63">
        <v>0</v>
      </c>
      <c r="AC163" s="63">
        <v>285610</v>
      </c>
      <c r="AD163" s="63">
        <v>362414</v>
      </c>
      <c r="AE163" s="63">
        <v>827442</v>
      </c>
      <c r="AF163" s="63">
        <v>676326</v>
      </c>
      <c r="AG163" s="63">
        <v>372449</v>
      </c>
      <c r="AH163" s="63">
        <v>259395</v>
      </c>
      <c r="AI163" s="13" t="s">
        <v>246</v>
      </c>
      <c r="AJ163" s="13">
        <v>-0.30354222994289148</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256</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2490744</v>
      </c>
      <c r="H176" s="5">
        <v>2361577</v>
      </c>
      <c r="I176" s="5">
        <v>3066972</v>
      </c>
      <c r="J176" s="5">
        <v>2684699</v>
      </c>
      <c r="K176" s="5">
        <f>SUM(K178,K193,K204,K206)</f>
        <v>5166494</v>
      </c>
      <c r="L176" s="5">
        <f>SUM(L178,L193,L204,L206)</f>
        <v>3462068</v>
      </c>
      <c r="M176" s="5">
        <f>SUM(M178,M193,M204,M206)</f>
        <v>4155210</v>
      </c>
      <c r="N176" s="5">
        <f>SUM(N178,N193,N204,N206)</f>
        <v>1461187</v>
      </c>
      <c r="O176" s="5">
        <v>5340817</v>
      </c>
      <c r="P176" s="5">
        <v>3335303</v>
      </c>
      <c r="Q176" s="5">
        <v>2060620</v>
      </c>
      <c r="R176" s="39">
        <v>3330530</v>
      </c>
      <c r="S176" s="39">
        <v>6398845</v>
      </c>
      <c r="T176" s="39">
        <v>6583989</v>
      </c>
      <c r="U176" s="39">
        <v>4929713.3600000003</v>
      </c>
      <c r="V176" s="39">
        <v>8877701.0399999991</v>
      </c>
      <c r="W176" s="39">
        <v>8401080</v>
      </c>
      <c r="X176" s="39">
        <v>7100151</v>
      </c>
      <c r="Y176" s="39">
        <v>7161602</v>
      </c>
      <c r="Z176" s="39">
        <v>5408516</v>
      </c>
      <c r="AA176" s="39">
        <v>7044596</v>
      </c>
      <c r="AB176" s="39">
        <v>6429189</v>
      </c>
      <c r="AC176" s="39">
        <v>5919352</v>
      </c>
      <c r="AD176" s="39">
        <v>6513031</v>
      </c>
      <c r="AE176" s="39">
        <v>7106251</v>
      </c>
      <c r="AF176" s="39">
        <v>7695912</v>
      </c>
      <c r="AG176" s="39">
        <v>6765207</v>
      </c>
      <c r="AH176" s="39">
        <v>4166976</v>
      </c>
      <c r="AI176" s="10">
        <v>-6.9726175891754782E-2</v>
      </c>
      <c r="AJ176" s="10">
        <v>-0.38405787139994385</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1825441</v>
      </c>
      <c r="H178" s="12">
        <v>1957935</v>
      </c>
      <c r="I178" s="12">
        <v>2477227</v>
      </c>
      <c r="J178" s="12">
        <v>2103586</v>
      </c>
      <c r="K178" s="12">
        <f>SUM(K179,K183:K187)</f>
        <v>2010941</v>
      </c>
      <c r="L178" s="12">
        <f>SUM(L179,L183:L187)</f>
        <v>2908028</v>
      </c>
      <c r="M178" s="12">
        <f>SUM(M179,M183:M187)</f>
        <v>2623662</v>
      </c>
      <c r="N178" s="12">
        <f>SUM(N179,N183:N187)</f>
        <v>1024421</v>
      </c>
      <c r="O178" s="12">
        <v>3103047</v>
      </c>
      <c r="P178" s="12">
        <v>2629489</v>
      </c>
      <c r="Q178" s="12">
        <v>1390253</v>
      </c>
      <c r="R178" s="41">
        <v>2787818</v>
      </c>
      <c r="S178" s="41">
        <v>3561862</v>
      </c>
      <c r="T178" s="41">
        <v>5144217</v>
      </c>
      <c r="U178" s="41">
        <v>4275993.45</v>
      </c>
      <c r="V178" s="41">
        <v>6078562.04</v>
      </c>
      <c r="W178" s="41">
        <v>6364013</v>
      </c>
      <c r="X178" s="41">
        <v>5787257</v>
      </c>
      <c r="Y178" s="41">
        <v>5738445</v>
      </c>
      <c r="Z178" s="41">
        <v>4701399</v>
      </c>
      <c r="AA178" s="41">
        <v>5638717</v>
      </c>
      <c r="AB178" s="41">
        <v>5401431</v>
      </c>
      <c r="AC178" s="41">
        <v>5106112</v>
      </c>
      <c r="AD178" s="41">
        <v>5785913</v>
      </c>
      <c r="AE178" s="41">
        <v>6705450</v>
      </c>
      <c r="AF178" s="41">
        <v>7073346</v>
      </c>
      <c r="AG178" s="41">
        <v>5998768</v>
      </c>
      <c r="AH178" s="41">
        <v>3825643</v>
      </c>
      <c r="AI178" s="13">
        <v>-5.5868253045759375E-2</v>
      </c>
      <c r="AJ178" s="13">
        <v>-0.36226188444027174</v>
      </c>
    </row>
    <row r="179" spans="1:36" ht="10.5" customHeight="1" x14ac:dyDescent="0.2">
      <c r="A179" s="11"/>
      <c r="B179" s="11"/>
      <c r="C179" s="11" t="s">
        <v>36</v>
      </c>
      <c r="D179" s="11"/>
      <c r="E179" s="11"/>
      <c r="F179" s="2"/>
      <c r="G179" s="12">
        <v>658410</v>
      </c>
      <c r="H179" s="12">
        <v>662103</v>
      </c>
      <c r="I179" s="12">
        <v>625163</v>
      </c>
      <c r="J179" s="12">
        <v>556846</v>
      </c>
      <c r="K179" s="12">
        <f>SUM(K180:K182)</f>
        <v>374445</v>
      </c>
      <c r="L179" s="12">
        <f>SUM(L180:L182)</f>
        <v>839166</v>
      </c>
      <c r="M179" s="12">
        <f>SUM(M180:M182)</f>
        <v>690110</v>
      </c>
      <c r="N179" s="12">
        <f>SUM(N180:N182)</f>
        <v>259101</v>
      </c>
      <c r="O179" s="12">
        <v>830428</v>
      </c>
      <c r="P179" s="12">
        <v>469526</v>
      </c>
      <c r="Q179" s="12">
        <v>264490</v>
      </c>
      <c r="R179" s="41">
        <v>514635</v>
      </c>
      <c r="S179" s="41">
        <v>1043954</v>
      </c>
      <c r="T179" s="41">
        <v>1250975</v>
      </c>
      <c r="U179" s="41">
        <v>1254132</v>
      </c>
      <c r="V179" s="41">
        <v>1414238</v>
      </c>
      <c r="W179" s="41">
        <v>1787477</v>
      </c>
      <c r="X179" s="41">
        <v>1545711</v>
      </c>
      <c r="Y179" s="41">
        <v>1671328</v>
      </c>
      <c r="Z179" s="41">
        <v>1403820</v>
      </c>
      <c r="AA179" s="41">
        <v>1512998</v>
      </c>
      <c r="AB179" s="41">
        <v>1459856</v>
      </c>
      <c r="AC179" s="41">
        <v>1260571</v>
      </c>
      <c r="AD179" s="41">
        <v>1336151</v>
      </c>
      <c r="AE179" s="41">
        <v>2491623</v>
      </c>
      <c r="AF179" s="41">
        <v>2615455</v>
      </c>
      <c r="AG179" s="41">
        <v>1499481</v>
      </c>
      <c r="AH179" s="41">
        <v>951599</v>
      </c>
      <c r="AI179" s="13">
        <v>-6.8840683255532165E-2</v>
      </c>
      <c r="AJ179" s="13">
        <v>-0.36538108852329571</v>
      </c>
    </row>
    <row r="180" spans="1:36" ht="10.5" customHeight="1" x14ac:dyDescent="0.2">
      <c r="A180" s="11"/>
      <c r="B180" s="11"/>
      <c r="C180" s="11"/>
      <c r="D180" s="11" t="s">
        <v>37</v>
      </c>
      <c r="E180" s="11"/>
      <c r="F180" s="2"/>
      <c r="G180" s="12">
        <v>625682</v>
      </c>
      <c r="H180" s="12">
        <v>628940</v>
      </c>
      <c r="I180" s="12">
        <v>596131</v>
      </c>
      <c r="J180" s="12">
        <v>539971</v>
      </c>
      <c r="K180" s="12">
        <v>357765</v>
      </c>
      <c r="L180" s="12">
        <v>778153</v>
      </c>
      <c r="M180" s="12">
        <v>676808</v>
      </c>
      <c r="N180" s="12">
        <v>241782</v>
      </c>
      <c r="O180" s="12">
        <v>800757</v>
      </c>
      <c r="P180" s="12">
        <v>447456</v>
      </c>
      <c r="Q180" s="12">
        <v>251930</v>
      </c>
      <c r="R180" s="41">
        <v>493597</v>
      </c>
      <c r="S180" s="41">
        <v>1025927</v>
      </c>
      <c r="T180" s="41">
        <v>1174922</v>
      </c>
      <c r="U180" s="41">
        <v>1134288</v>
      </c>
      <c r="V180" s="41">
        <v>1348194</v>
      </c>
      <c r="W180" s="41">
        <v>1420474</v>
      </c>
      <c r="X180" s="41">
        <v>1442242</v>
      </c>
      <c r="Y180" s="41">
        <v>1576467</v>
      </c>
      <c r="Z180" s="41">
        <v>1354228</v>
      </c>
      <c r="AA180" s="41">
        <v>1430735</v>
      </c>
      <c r="AB180" s="41">
        <v>1377860</v>
      </c>
      <c r="AC180" s="41">
        <v>1207199</v>
      </c>
      <c r="AD180" s="41">
        <v>1247595</v>
      </c>
      <c r="AE180" s="41">
        <v>2056045</v>
      </c>
      <c r="AF180" s="41">
        <v>2286417</v>
      </c>
      <c r="AG180" s="41">
        <v>1340990</v>
      </c>
      <c r="AH180" s="41">
        <v>830366</v>
      </c>
      <c r="AI180" s="13">
        <v>-8.0939549666795507E-2</v>
      </c>
      <c r="AJ180" s="13">
        <v>-0.38078136302284132</v>
      </c>
    </row>
    <row r="181" spans="1:36" ht="10.5" customHeight="1" x14ac:dyDescent="0.2">
      <c r="A181" s="11"/>
      <c r="B181" s="11"/>
      <c r="C181" s="14"/>
      <c r="D181" s="11" t="s">
        <v>90</v>
      </c>
      <c r="E181" s="11"/>
      <c r="F181" s="2"/>
      <c r="G181" s="12">
        <v>0</v>
      </c>
      <c r="H181" s="12">
        <v>0</v>
      </c>
      <c r="I181" s="12">
        <v>0</v>
      </c>
      <c r="J181" s="12">
        <v>0</v>
      </c>
      <c r="K181" s="12">
        <v>5324</v>
      </c>
      <c r="L181" s="12">
        <v>5430</v>
      </c>
      <c r="M181" s="12">
        <v>5937</v>
      </c>
      <c r="N181" s="12">
        <v>7919</v>
      </c>
      <c r="O181" s="12">
        <v>7494</v>
      </c>
      <c r="P181" s="12">
        <v>8892</v>
      </c>
      <c r="Q181" s="12">
        <v>8410</v>
      </c>
      <c r="R181" s="41">
        <v>8493</v>
      </c>
      <c r="S181" s="41">
        <v>7886</v>
      </c>
      <c r="T181" s="41">
        <v>8658</v>
      </c>
      <c r="U181" s="41">
        <v>0</v>
      </c>
      <c r="V181" s="41">
        <v>0</v>
      </c>
      <c r="W181" s="41">
        <v>296400</v>
      </c>
      <c r="X181" s="41">
        <v>10409</v>
      </c>
      <c r="Y181" s="41">
        <v>10387</v>
      </c>
      <c r="Z181" s="41">
        <v>0</v>
      </c>
      <c r="AA181" s="41">
        <v>9214</v>
      </c>
      <c r="AB181" s="41">
        <v>7484</v>
      </c>
      <c r="AC181" s="41">
        <v>0</v>
      </c>
      <c r="AD181" s="41">
        <v>0</v>
      </c>
      <c r="AE181" s="41">
        <v>17996</v>
      </c>
      <c r="AF181" s="41">
        <v>17820</v>
      </c>
      <c r="AG181" s="41">
        <v>0</v>
      </c>
      <c r="AH181" s="41">
        <v>54810</v>
      </c>
      <c r="AI181" s="13">
        <v>0.39354502076561548</v>
      </c>
      <c r="AJ181" s="13" t="s">
        <v>246</v>
      </c>
    </row>
    <row r="182" spans="1:36" ht="10.5" customHeight="1" x14ac:dyDescent="0.2">
      <c r="A182" s="11"/>
      <c r="B182" s="14"/>
      <c r="C182" s="11"/>
      <c r="D182" s="11" t="s">
        <v>39</v>
      </c>
      <c r="E182" s="11"/>
      <c r="F182" s="2"/>
      <c r="G182" s="12">
        <v>32728</v>
      </c>
      <c r="H182" s="12">
        <v>33163</v>
      </c>
      <c r="I182" s="12">
        <v>29032</v>
      </c>
      <c r="J182" s="12">
        <v>16875</v>
      </c>
      <c r="K182" s="12">
        <v>11356</v>
      </c>
      <c r="L182" s="12">
        <v>55583</v>
      </c>
      <c r="M182" s="12">
        <v>7365</v>
      </c>
      <c r="N182" s="12">
        <v>9400</v>
      </c>
      <c r="O182" s="12">
        <v>22177</v>
      </c>
      <c r="P182" s="12">
        <v>13178</v>
      </c>
      <c r="Q182" s="12">
        <v>4150</v>
      </c>
      <c r="R182" s="41">
        <v>12545</v>
      </c>
      <c r="S182" s="41">
        <v>10141</v>
      </c>
      <c r="T182" s="41">
        <v>67395</v>
      </c>
      <c r="U182" s="41">
        <v>119844</v>
      </c>
      <c r="V182" s="41">
        <v>66044</v>
      </c>
      <c r="W182" s="41">
        <v>70603</v>
      </c>
      <c r="X182" s="41">
        <v>93060</v>
      </c>
      <c r="Y182" s="41">
        <v>84474</v>
      </c>
      <c r="Z182" s="41">
        <v>49592</v>
      </c>
      <c r="AA182" s="41">
        <v>73049</v>
      </c>
      <c r="AB182" s="41">
        <v>74512</v>
      </c>
      <c r="AC182" s="41">
        <v>53372</v>
      </c>
      <c r="AD182" s="41">
        <v>88556</v>
      </c>
      <c r="AE182" s="41">
        <v>417582</v>
      </c>
      <c r="AF182" s="41">
        <v>311218</v>
      </c>
      <c r="AG182" s="41">
        <v>158491</v>
      </c>
      <c r="AH182" s="41">
        <v>66423</v>
      </c>
      <c r="AI182" s="13">
        <v>-1.8970551195708896E-2</v>
      </c>
      <c r="AJ182" s="13">
        <v>-0.58090364752572698</v>
      </c>
    </row>
    <row r="183" spans="1:36" ht="10.5" customHeight="1" x14ac:dyDescent="0.2">
      <c r="A183" s="11"/>
      <c r="B183" s="14"/>
      <c r="C183" s="11" t="s">
        <v>40</v>
      </c>
      <c r="D183" s="11"/>
      <c r="E183" s="11"/>
      <c r="F183" s="2"/>
      <c r="G183" s="12">
        <v>403708</v>
      </c>
      <c r="H183" s="12">
        <v>405858</v>
      </c>
      <c r="I183" s="12">
        <v>460893</v>
      </c>
      <c r="J183" s="12">
        <v>437590</v>
      </c>
      <c r="K183" s="12">
        <v>375996</v>
      </c>
      <c r="L183" s="12">
        <v>424233</v>
      </c>
      <c r="M183" s="12">
        <v>417589</v>
      </c>
      <c r="N183" s="12">
        <v>180127</v>
      </c>
      <c r="O183" s="12">
        <v>450269</v>
      </c>
      <c r="P183" s="12">
        <v>379990</v>
      </c>
      <c r="Q183" s="12">
        <v>181506</v>
      </c>
      <c r="R183" s="41">
        <v>417811</v>
      </c>
      <c r="S183" s="41">
        <v>377156</v>
      </c>
      <c r="T183" s="41">
        <v>569093</v>
      </c>
      <c r="U183" s="41">
        <v>588371</v>
      </c>
      <c r="V183" s="41">
        <v>666925</v>
      </c>
      <c r="W183" s="41">
        <v>628007</v>
      </c>
      <c r="X183" s="41">
        <v>707306</v>
      </c>
      <c r="Y183" s="41">
        <v>745222</v>
      </c>
      <c r="Z183" s="41">
        <v>645390</v>
      </c>
      <c r="AA183" s="41">
        <v>773487</v>
      </c>
      <c r="AB183" s="41">
        <v>718198</v>
      </c>
      <c r="AC183" s="41">
        <v>543291</v>
      </c>
      <c r="AD183" s="41">
        <v>783292</v>
      </c>
      <c r="AE183" s="41">
        <v>877024</v>
      </c>
      <c r="AF183" s="41">
        <v>541374</v>
      </c>
      <c r="AG183" s="41">
        <v>796254</v>
      </c>
      <c r="AH183" s="41">
        <v>557476</v>
      </c>
      <c r="AI183" s="13">
        <v>-4.1342081304482137E-2</v>
      </c>
      <c r="AJ183" s="13">
        <v>-0.29987667251907058</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11305</v>
      </c>
      <c r="V184" s="41">
        <v>15377</v>
      </c>
      <c r="W184" s="41">
        <v>15377</v>
      </c>
      <c r="X184" s="41">
        <v>21644</v>
      </c>
      <c r="Y184" s="41">
        <v>11838</v>
      </c>
      <c r="Z184" s="41">
        <v>0</v>
      </c>
      <c r="AA184" s="41">
        <v>15943</v>
      </c>
      <c r="AB184" s="41">
        <v>18435</v>
      </c>
      <c r="AC184" s="41">
        <v>3578</v>
      </c>
      <c r="AD184" s="41">
        <v>19817</v>
      </c>
      <c r="AE184" s="41">
        <v>1697</v>
      </c>
      <c r="AF184" s="41">
        <v>211105</v>
      </c>
      <c r="AG184" s="41">
        <v>877</v>
      </c>
      <c r="AH184" s="41">
        <v>63515</v>
      </c>
      <c r="AI184" s="13">
        <v>0.22896314761226733</v>
      </c>
      <c r="AJ184" s="13">
        <v>71.423033067274801</v>
      </c>
    </row>
    <row r="185" spans="1:36" ht="10.5" customHeight="1" x14ac:dyDescent="0.2">
      <c r="A185" s="11"/>
      <c r="B185" s="14"/>
      <c r="C185" s="11" t="s">
        <v>42</v>
      </c>
      <c r="D185" s="11"/>
      <c r="E185" s="11"/>
      <c r="F185" s="2"/>
      <c r="G185" s="12">
        <v>0</v>
      </c>
      <c r="H185" s="12">
        <v>0</v>
      </c>
      <c r="I185" s="12">
        <v>0</v>
      </c>
      <c r="J185" s="12">
        <v>0</v>
      </c>
      <c r="K185" s="12">
        <v>15453</v>
      </c>
      <c r="L185" s="12">
        <v>19979</v>
      </c>
      <c r="M185" s="12">
        <v>23067</v>
      </c>
      <c r="N185" s="12">
        <v>0</v>
      </c>
      <c r="O185" s="12">
        <v>28019</v>
      </c>
      <c r="P185" s="12">
        <v>25606</v>
      </c>
      <c r="Q185" s="12">
        <v>523</v>
      </c>
      <c r="R185" s="41">
        <v>39010</v>
      </c>
      <c r="S185" s="41">
        <v>29082</v>
      </c>
      <c r="T185" s="41">
        <v>43861</v>
      </c>
      <c r="U185" s="41">
        <v>44469</v>
      </c>
      <c r="V185" s="41">
        <v>12218</v>
      </c>
      <c r="W185" s="41">
        <v>11614</v>
      </c>
      <c r="X185" s="41">
        <v>5911</v>
      </c>
      <c r="Y185" s="41">
        <v>4443</v>
      </c>
      <c r="Z185" s="41">
        <v>811</v>
      </c>
      <c r="AA185" s="41">
        <v>26579</v>
      </c>
      <c r="AB185" s="41">
        <v>6013</v>
      </c>
      <c r="AC185" s="41">
        <v>970</v>
      </c>
      <c r="AD185" s="41">
        <v>4412</v>
      </c>
      <c r="AE185" s="41">
        <v>4795</v>
      </c>
      <c r="AF185" s="41">
        <v>48359</v>
      </c>
      <c r="AG185" s="41">
        <v>54041</v>
      </c>
      <c r="AH185" s="41">
        <v>13788</v>
      </c>
      <c r="AI185" s="13">
        <v>0.14833432124724344</v>
      </c>
      <c r="AJ185" s="13">
        <v>-0.74486038378268349</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5040</v>
      </c>
      <c r="W186" s="41">
        <v>0</v>
      </c>
      <c r="X186" s="41">
        <v>0</v>
      </c>
      <c r="Y186" s="41">
        <v>7051</v>
      </c>
      <c r="Z186" s="41">
        <v>6068</v>
      </c>
      <c r="AA186" s="41">
        <v>7835</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763323</v>
      </c>
      <c r="H187" s="12">
        <v>889974</v>
      </c>
      <c r="I187" s="12">
        <v>1391171</v>
      </c>
      <c r="J187" s="12">
        <v>1109150</v>
      </c>
      <c r="K187" s="12">
        <v>1245047</v>
      </c>
      <c r="L187" s="12">
        <v>1624650</v>
      </c>
      <c r="M187" s="12">
        <v>1492896</v>
      </c>
      <c r="N187" s="12">
        <v>585193</v>
      </c>
      <c r="O187" s="12">
        <v>1794331</v>
      </c>
      <c r="P187" s="12">
        <v>1754367</v>
      </c>
      <c r="Q187" s="12">
        <v>943734</v>
      </c>
      <c r="R187" s="41">
        <v>1816362</v>
      </c>
      <c r="S187" s="41">
        <v>2111670</v>
      </c>
      <c r="T187" s="41">
        <v>3280288</v>
      </c>
      <c r="U187" s="41">
        <v>2377716.4500000002</v>
      </c>
      <c r="V187" s="41">
        <v>3964764.04</v>
      </c>
      <c r="W187" s="41">
        <v>3921538</v>
      </c>
      <c r="X187" s="41">
        <v>3506685</v>
      </c>
      <c r="Y187" s="41">
        <v>3298563</v>
      </c>
      <c r="Z187" s="41">
        <v>2645310</v>
      </c>
      <c r="AA187" s="41">
        <v>3301875</v>
      </c>
      <c r="AB187" s="41">
        <v>3198929</v>
      </c>
      <c r="AC187" s="41">
        <v>3297702</v>
      </c>
      <c r="AD187" s="41">
        <v>3642241</v>
      </c>
      <c r="AE187" s="41">
        <v>3330311</v>
      </c>
      <c r="AF187" s="41">
        <v>3657053</v>
      </c>
      <c r="AG187" s="41">
        <v>3648115</v>
      </c>
      <c r="AH187" s="41">
        <v>2239265</v>
      </c>
      <c r="AI187" s="13">
        <v>-5.7712387495924444E-2</v>
      </c>
      <c r="AJ187" s="13">
        <v>-0.38618574249989379</v>
      </c>
    </row>
    <row r="188" spans="1:36" ht="10.5" customHeight="1" x14ac:dyDescent="0.2">
      <c r="A188" s="11"/>
      <c r="B188" s="14"/>
      <c r="C188" s="11"/>
      <c r="D188" s="15" t="s">
        <v>45</v>
      </c>
      <c r="E188" s="11"/>
      <c r="F188" s="2"/>
      <c r="G188" s="12">
        <v>109434</v>
      </c>
      <c r="H188" s="12">
        <v>149065</v>
      </c>
      <c r="I188" s="12">
        <v>534556</v>
      </c>
      <c r="J188" s="12">
        <v>480060</v>
      </c>
      <c r="K188" s="12">
        <v>457298</v>
      </c>
      <c r="L188" s="12">
        <v>595361</v>
      </c>
      <c r="M188" s="12">
        <v>578008</v>
      </c>
      <c r="N188" s="12">
        <v>121742</v>
      </c>
      <c r="O188" s="12">
        <v>664096</v>
      </c>
      <c r="P188" s="12">
        <v>607795</v>
      </c>
      <c r="Q188" s="12">
        <v>240676</v>
      </c>
      <c r="R188" s="41">
        <v>826685</v>
      </c>
      <c r="S188" s="41">
        <v>970929</v>
      </c>
      <c r="T188" s="41">
        <v>1189333</v>
      </c>
      <c r="U188" s="41">
        <v>1049530</v>
      </c>
      <c r="V188" s="41">
        <v>1611009</v>
      </c>
      <c r="W188" s="41">
        <v>1447797</v>
      </c>
      <c r="X188" s="41">
        <v>1453348</v>
      </c>
      <c r="Y188" s="41">
        <v>1587571</v>
      </c>
      <c r="Z188" s="41">
        <v>1264629</v>
      </c>
      <c r="AA188" s="41">
        <v>1668644</v>
      </c>
      <c r="AB188" s="41">
        <v>1423308</v>
      </c>
      <c r="AC188" s="41">
        <v>1535843</v>
      </c>
      <c r="AD188" s="41">
        <v>1796167</v>
      </c>
      <c r="AE188" s="41">
        <v>1977197</v>
      </c>
      <c r="AF188" s="41">
        <v>2113664</v>
      </c>
      <c r="AG188" s="41">
        <v>1651568</v>
      </c>
      <c r="AH188" s="41">
        <v>931621</v>
      </c>
      <c r="AI188" s="13">
        <v>-6.8198518682986875E-2</v>
      </c>
      <c r="AJ188" s="13">
        <v>-0.43591726165680128</v>
      </c>
    </row>
    <row r="189" spans="1:36" ht="10.5" customHeight="1" x14ac:dyDescent="0.2">
      <c r="A189" s="11"/>
      <c r="B189" s="14"/>
      <c r="C189" s="11"/>
      <c r="D189" s="15" t="s">
        <v>46</v>
      </c>
      <c r="E189" s="11"/>
      <c r="F189" s="2"/>
      <c r="G189" s="12">
        <v>498238</v>
      </c>
      <c r="H189" s="12">
        <v>601640</v>
      </c>
      <c r="I189" s="12">
        <v>798894</v>
      </c>
      <c r="J189" s="12">
        <v>532141</v>
      </c>
      <c r="K189" s="12">
        <v>718735</v>
      </c>
      <c r="L189" s="12">
        <v>846503</v>
      </c>
      <c r="M189" s="12">
        <v>818857</v>
      </c>
      <c r="N189" s="12">
        <v>421439</v>
      </c>
      <c r="O189" s="12">
        <v>830428</v>
      </c>
      <c r="P189" s="12">
        <v>910999</v>
      </c>
      <c r="Q189" s="12">
        <v>586467</v>
      </c>
      <c r="R189" s="41">
        <v>846138</v>
      </c>
      <c r="S189" s="41">
        <v>1070401</v>
      </c>
      <c r="T189" s="41">
        <v>1595557</v>
      </c>
      <c r="U189" s="41">
        <v>1049727</v>
      </c>
      <c r="V189" s="41">
        <v>2108011</v>
      </c>
      <c r="W189" s="41">
        <v>2143105</v>
      </c>
      <c r="X189" s="41">
        <v>1750608</v>
      </c>
      <c r="Y189" s="41">
        <v>1458615</v>
      </c>
      <c r="Z189" s="41">
        <v>1249407</v>
      </c>
      <c r="AA189" s="41">
        <v>1435148</v>
      </c>
      <c r="AB189" s="41">
        <v>1247013</v>
      </c>
      <c r="AC189" s="41">
        <v>1362604</v>
      </c>
      <c r="AD189" s="41">
        <v>1432607</v>
      </c>
      <c r="AE189" s="41">
        <v>1133432</v>
      </c>
      <c r="AF189" s="41">
        <v>1061597</v>
      </c>
      <c r="AG189" s="41">
        <v>1202146</v>
      </c>
      <c r="AH189" s="41">
        <v>1268692</v>
      </c>
      <c r="AI189" s="13">
        <v>2.8766892212757078E-3</v>
      </c>
      <c r="AJ189" s="13">
        <v>5.5356005011038593E-2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6400</v>
      </c>
      <c r="AC190" s="41">
        <v>272543</v>
      </c>
      <c r="AD190" s="41">
        <v>255745</v>
      </c>
      <c r="AE190" s="41">
        <v>41925</v>
      </c>
      <c r="AF190" s="41">
        <v>279319</v>
      </c>
      <c r="AG190" s="41">
        <v>756813</v>
      </c>
      <c r="AH190" s="41">
        <v>0</v>
      </c>
      <c r="AI190" s="13">
        <v>-1</v>
      </c>
      <c r="AJ190" s="13" t="s">
        <v>246</v>
      </c>
    </row>
    <row r="191" spans="1:36" ht="10.5" customHeight="1" x14ac:dyDescent="0.2">
      <c r="A191" s="11"/>
      <c r="B191" s="11"/>
      <c r="C191" s="11"/>
      <c r="D191" s="11" t="s">
        <v>48</v>
      </c>
      <c r="E191" s="11"/>
      <c r="F191" s="2"/>
      <c r="G191" s="12">
        <v>155651</v>
      </c>
      <c r="H191" s="12">
        <v>139269</v>
      </c>
      <c r="I191" s="12">
        <v>57721</v>
      </c>
      <c r="J191" s="12">
        <v>96949</v>
      </c>
      <c r="K191" s="12">
        <v>69014</v>
      </c>
      <c r="L191" s="12">
        <v>182786</v>
      </c>
      <c r="M191" s="12">
        <v>96031</v>
      </c>
      <c r="N191" s="12">
        <v>42012</v>
      </c>
      <c r="O191" s="12">
        <v>299807</v>
      </c>
      <c r="P191" s="12">
        <v>235573</v>
      </c>
      <c r="Q191" s="12">
        <v>116591</v>
      </c>
      <c r="R191" s="41">
        <v>143539</v>
      </c>
      <c r="S191" s="41">
        <v>70340</v>
      </c>
      <c r="T191" s="41">
        <v>495398</v>
      </c>
      <c r="U191" s="41">
        <v>278459.45</v>
      </c>
      <c r="V191" s="41">
        <v>245744.04</v>
      </c>
      <c r="W191" s="41">
        <v>330636</v>
      </c>
      <c r="X191" s="41">
        <v>302729</v>
      </c>
      <c r="Y191" s="41">
        <v>252377</v>
      </c>
      <c r="Z191" s="41">
        <v>131274</v>
      </c>
      <c r="AA191" s="41">
        <v>198083</v>
      </c>
      <c r="AB191" s="41">
        <v>522208</v>
      </c>
      <c r="AC191" s="41">
        <v>126712</v>
      </c>
      <c r="AD191" s="41">
        <v>157722</v>
      </c>
      <c r="AE191" s="41">
        <v>177757</v>
      </c>
      <c r="AF191" s="41">
        <v>202473</v>
      </c>
      <c r="AG191" s="41">
        <v>37588</v>
      </c>
      <c r="AH191" s="41">
        <v>38952</v>
      </c>
      <c r="AI191" s="13">
        <v>-0.35119472306998378</v>
      </c>
      <c r="AJ191" s="13">
        <v>3.6288177077790786E-2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347376</v>
      </c>
      <c r="H193" s="12">
        <v>329489</v>
      </c>
      <c r="I193" s="12">
        <v>345543</v>
      </c>
      <c r="J193" s="12">
        <v>307158</v>
      </c>
      <c r="K193" s="12">
        <f>SUM(K194:K202)</f>
        <v>278827</v>
      </c>
      <c r="L193" s="12">
        <f>SUM(L194:L202)</f>
        <v>476773</v>
      </c>
      <c r="M193" s="12">
        <f>SUM(M194:M202)</f>
        <v>1032354</v>
      </c>
      <c r="N193" s="12">
        <f>SUM(N194:N202)</f>
        <v>274258</v>
      </c>
      <c r="O193" s="12">
        <v>1559836</v>
      </c>
      <c r="P193" s="12">
        <v>249637</v>
      </c>
      <c r="Q193" s="12">
        <v>192073</v>
      </c>
      <c r="R193" s="41">
        <v>388340</v>
      </c>
      <c r="S193" s="41">
        <v>1762151</v>
      </c>
      <c r="T193" s="41">
        <v>513380</v>
      </c>
      <c r="U193" s="41">
        <v>402641.91000000003</v>
      </c>
      <c r="V193" s="41">
        <v>674605</v>
      </c>
      <c r="W193" s="41">
        <v>758615</v>
      </c>
      <c r="X193" s="41">
        <v>504650</v>
      </c>
      <c r="Y193" s="41">
        <v>504687</v>
      </c>
      <c r="Z193" s="41">
        <v>329622</v>
      </c>
      <c r="AA193" s="41">
        <v>388690</v>
      </c>
      <c r="AB193" s="41">
        <v>412973</v>
      </c>
      <c r="AC193" s="41">
        <v>457423</v>
      </c>
      <c r="AD193" s="41">
        <v>527610</v>
      </c>
      <c r="AE193" s="41">
        <v>385899</v>
      </c>
      <c r="AF193" s="41">
        <v>385950</v>
      </c>
      <c r="AG193" s="41">
        <v>334891</v>
      </c>
      <c r="AH193" s="41">
        <v>311959</v>
      </c>
      <c r="AI193" s="13">
        <v>-4.5675712318507644E-2</v>
      </c>
      <c r="AJ193" s="13">
        <v>-6.8476011597803463E-2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31254</v>
      </c>
      <c r="H195" s="12">
        <v>34360</v>
      </c>
      <c r="I195" s="12">
        <v>35080</v>
      </c>
      <c r="J195" s="12">
        <v>26523</v>
      </c>
      <c r="K195" s="12">
        <v>22987</v>
      </c>
      <c r="L195" s="12">
        <v>36745</v>
      </c>
      <c r="M195" s="12">
        <v>15174</v>
      </c>
      <c r="N195" s="12">
        <v>19274</v>
      </c>
      <c r="O195" s="12">
        <v>1147111</v>
      </c>
      <c r="P195" s="12">
        <v>29373</v>
      </c>
      <c r="Q195" s="12">
        <v>24641</v>
      </c>
      <c r="R195" s="41">
        <v>60665</v>
      </c>
      <c r="S195" s="41">
        <v>67093</v>
      </c>
      <c r="T195" s="41">
        <v>110204</v>
      </c>
      <c r="U195" s="41">
        <v>106965</v>
      </c>
      <c r="V195" s="41">
        <v>114422</v>
      </c>
      <c r="W195" s="41">
        <v>119577</v>
      </c>
      <c r="X195" s="41">
        <v>78765</v>
      </c>
      <c r="Y195" s="41">
        <v>50301</v>
      </c>
      <c r="Z195" s="41">
        <v>74249</v>
      </c>
      <c r="AA195" s="41">
        <v>77614</v>
      </c>
      <c r="AB195" s="41">
        <v>88639</v>
      </c>
      <c r="AC195" s="41">
        <v>89501</v>
      </c>
      <c r="AD195" s="41">
        <v>137181</v>
      </c>
      <c r="AE195" s="41">
        <v>125661</v>
      </c>
      <c r="AF195" s="41">
        <v>130325</v>
      </c>
      <c r="AG195" s="41">
        <v>87635</v>
      </c>
      <c r="AH195" s="41">
        <v>95941</v>
      </c>
      <c r="AI195" s="13">
        <v>1.3280998948991929E-2</v>
      </c>
      <c r="AJ195" s="13">
        <v>9.4779483083242994E-2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257950</v>
      </c>
      <c r="H198" s="12">
        <v>270363</v>
      </c>
      <c r="I198" s="12">
        <v>278721</v>
      </c>
      <c r="J198" s="12">
        <v>250987</v>
      </c>
      <c r="K198" s="12">
        <v>233639</v>
      </c>
      <c r="L198" s="12">
        <v>310635</v>
      </c>
      <c r="M198" s="12">
        <v>430123</v>
      </c>
      <c r="N198" s="12">
        <v>145656</v>
      </c>
      <c r="O198" s="12">
        <v>372789</v>
      </c>
      <c r="P198" s="12">
        <v>218267</v>
      </c>
      <c r="Q198" s="12">
        <v>129848</v>
      </c>
      <c r="R198" s="41">
        <v>224795</v>
      </c>
      <c r="S198" s="41">
        <v>597811</v>
      </c>
      <c r="T198" s="41">
        <v>373676</v>
      </c>
      <c r="U198" s="41">
        <v>295676.91000000003</v>
      </c>
      <c r="V198" s="41">
        <v>396565</v>
      </c>
      <c r="W198" s="41">
        <v>411700</v>
      </c>
      <c r="X198" s="41">
        <v>356029</v>
      </c>
      <c r="Y198" s="41">
        <v>321872</v>
      </c>
      <c r="Z198" s="41">
        <v>244313</v>
      </c>
      <c r="AA198" s="41">
        <v>304831</v>
      </c>
      <c r="AB198" s="41">
        <v>309461</v>
      </c>
      <c r="AC198" s="41">
        <v>303514</v>
      </c>
      <c r="AD198" s="41">
        <v>331695</v>
      </c>
      <c r="AE198" s="41">
        <v>225957</v>
      </c>
      <c r="AF198" s="41">
        <v>129449</v>
      </c>
      <c r="AG198" s="41">
        <v>183829</v>
      </c>
      <c r="AH198" s="41">
        <v>185778</v>
      </c>
      <c r="AI198" s="13">
        <v>-8.1530526766358635E-2</v>
      </c>
      <c r="AJ198" s="13">
        <v>1.0602244477204358E-2</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19936</v>
      </c>
      <c r="P199" s="12">
        <v>1997</v>
      </c>
      <c r="Q199" s="12">
        <v>0</v>
      </c>
      <c r="R199" s="41">
        <v>0</v>
      </c>
      <c r="S199" s="41">
        <v>0</v>
      </c>
      <c r="T199" s="41">
        <v>26000</v>
      </c>
      <c r="U199" s="41">
        <v>0</v>
      </c>
      <c r="V199" s="41">
        <v>0</v>
      </c>
      <c r="W199" s="41">
        <v>0</v>
      </c>
      <c r="X199" s="41">
        <v>0</v>
      </c>
      <c r="Y199" s="41">
        <v>5567</v>
      </c>
      <c r="Z199" s="41">
        <v>5241</v>
      </c>
      <c r="AA199" s="41">
        <v>6245</v>
      </c>
      <c r="AB199" s="41">
        <v>6273</v>
      </c>
      <c r="AC199" s="41">
        <v>10766</v>
      </c>
      <c r="AD199" s="41">
        <v>604</v>
      </c>
      <c r="AE199" s="41">
        <v>1440</v>
      </c>
      <c r="AF199" s="41">
        <v>1831</v>
      </c>
      <c r="AG199" s="41">
        <v>2677</v>
      </c>
      <c r="AH199" s="41">
        <v>5574</v>
      </c>
      <c r="AI199" s="13">
        <v>-1.9497708892459054E-2</v>
      </c>
      <c r="AJ199" s="13">
        <v>1.0821815465072844</v>
      </c>
    </row>
    <row r="200" spans="1:36" ht="10.5" customHeight="1" x14ac:dyDescent="0.2">
      <c r="A200" s="11"/>
      <c r="B200" s="11"/>
      <c r="C200" s="11" t="s">
        <v>56</v>
      </c>
      <c r="D200" s="11"/>
      <c r="E200" s="11"/>
      <c r="F200" s="2"/>
      <c r="G200" s="12">
        <v>58172</v>
      </c>
      <c r="H200" s="12">
        <v>24766</v>
      </c>
      <c r="I200" s="12">
        <v>31742</v>
      </c>
      <c r="J200" s="12">
        <v>29648</v>
      </c>
      <c r="K200" s="12">
        <v>22201</v>
      </c>
      <c r="L200" s="12">
        <v>129393</v>
      </c>
      <c r="M200" s="12">
        <v>587057</v>
      </c>
      <c r="N200" s="12">
        <v>109328</v>
      </c>
      <c r="O200" s="12">
        <v>20000</v>
      </c>
      <c r="P200" s="12">
        <v>0</v>
      </c>
      <c r="Q200" s="12">
        <v>37584</v>
      </c>
      <c r="R200" s="41">
        <v>102880</v>
      </c>
      <c r="S200" s="41">
        <v>1097247</v>
      </c>
      <c r="T200" s="41">
        <v>3500</v>
      </c>
      <c r="U200" s="41">
        <v>0</v>
      </c>
      <c r="V200" s="41">
        <v>163618</v>
      </c>
      <c r="W200" s="41">
        <v>227338</v>
      </c>
      <c r="X200" s="41">
        <v>69856</v>
      </c>
      <c r="Y200" s="41">
        <v>126947</v>
      </c>
      <c r="Z200" s="41">
        <v>5819</v>
      </c>
      <c r="AA200" s="41">
        <v>0</v>
      </c>
      <c r="AB200" s="41">
        <v>8600</v>
      </c>
      <c r="AC200" s="41">
        <v>53642</v>
      </c>
      <c r="AD200" s="41">
        <v>58130</v>
      </c>
      <c r="AE200" s="41">
        <v>32841</v>
      </c>
      <c r="AF200" s="41">
        <v>124345</v>
      </c>
      <c r="AG200" s="41">
        <v>60750</v>
      </c>
      <c r="AH200" s="41">
        <v>24666</v>
      </c>
      <c r="AI200" s="13">
        <v>0.19197380847679746</v>
      </c>
      <c r="AJ200" s="13">
        <v>-0.59397530864197534</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177337</v>
      </c>
      <c r="H204" s="12">
        <v>66488</v>
      </c>
      <c r="I204" s="12">
        <v>210869</v>
      </c>
      <c r="J204" s="12">
        <v>268395</v>
      </c>
      <c r="K204" s="12">
        <v>2876726</v>
      </c>
      <c r="L204" s="12">
        <v>77267</v>
      </c>
      <c r="M204" s="12">
        <v>499000</v>
      </c>
      <c r="N204" s="12">
        <v>161788</v>
      </c>
      <c r="O204" s="12">
        <v>671000</v>
      </c>
      <c r="P204" s="12">
        <v>456177</v>
      </c>
      <c r="Q204" s="12">
        <v>478294</v>
      </c>
      <c r="R204" s="41">
        <v>149572</v>
      </c>
      <c r="S204" s="41">
        <v>1030647</v>
      </c>
      <c r="T204" s="41">
        <v>757054</v>
      </c>
      <c r="U204" s="41">
        <v>99912</v>
      </c>
      <c r="V204" s="41">
        <v>2060050</v>
      </c>
      <c r="W204" s="41">
        <v>1213968</v>
      </c>
      <c r="X204" s="41">
        <v>770022</v>
      </c>
      <c r="Y204" s="41">
        <v>918470</v>
      </c>
      <c r="Z204" s="41">
        <v>330882</v>
      </c>
      <c r="AA204" s="41">
        <v>856585</v>
      </c>
      <c r="AB204" s="41">
        <v>458170</v>
      </c>
      <c r="AC204" s="41">
        <v>355817</v>
      </c>
      <c r="AD204" s="41">
        <v>199508</v>
      </c>
      <c r="AE204" s="41">
        <v>14902</v>
      </c>
      <c r="AF204" s="41">
        <v>173906</v>
      </c>
      <c r="AG204" s="41">
        <v>368129</v>
      </c>
      <c r="AH204" s="41">
        <v>29374</v>
      </c>
      <c r="AI204" s="13">
        <v>-0.36736083623909022</v>
      </c>
      <c r="AJ204" s="13">
        <v>-0.92020731863015415</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140590</v>
      </c>
      <c r="H206" s="12">
        <v>7665</v>
      </c>
      <c r="I206" s="12">
        <v>33333</v>
      </c>
      <c r="J206" s="12">
        <v>5560</v>
      </c>
      <c r="K206" s="12">
        <v>0</v>
      </c>
      <c r="L206" s="12">
        <v>0</v>
      </c>
      <c r="M206" s="12">
        <v>194</v>
      </c>
      <c r="N206" s="12">
        <v>720</v>
      </c>
      <c r="O206" s="12">
        <v>6934</v>
      </c>
      <c r="P206" s="12">
        <v>0</v>
      </c>
      <c r="Q206" s="12">
        <v>0</v>
      </c>
      <c r="R206" s="41">
        <v>4800</v>
      </c>
      <c r="S206" s="41">
        <v>44185</v>
      </c>
      <c r="T206" s="41">
        <v>169338</v>
      </c>
      <c r="U206" s="41">
        <v>151166</v>
      </c>
      <c r="V206" s="41">
        <v>64484</v>
      </c>
      <c r="W206" s="41">
        <v>64484</v>
      </c>
      <c r="X206" s="41">
        <v>38222</v>
      </c>
      <c r="Y206" s="41">
        <v>0</v>
      </c>
      <c r="Z206" s="41">
        <v>46613</v>
      </c>
      <c r="AA206" s="41">
        <v>160604</v>
      </c>
      <c r="AB206" s="41">
        <v>156615</v>
      </c>
      <c r="AC206" s="41">
        <v>0</v>
      </c>
      <c r="AD206" s="41">
        <v>0</v>
      </c>
      <c r="AE206" s="41">
        <v>0</v>
      </c>
      <c r="AF206" s="41">
        <v>62710</v>
      </c>
      <c r="AG206" s="41">
        <v>63419</v>
      </c>
      <c r="AH206" s="41">
        <v>0</v>
      </c>
      <c r="AI206" s="13">
        <v>-1</v>
      </c>
      <c r="AJ206" s="13" t="s">
        <v>246</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2178970</v>
      </c>
      <c r="H209" s="5">
        <v>2762063</v>
      </c>
      <c r="I209" s="5">
        <v>2855823</v>
      </c>
      <c r="J209" s="5">
        <v>2155915</v>
      </c>
      <c r="K209" s="5">
        <v>2249068</v>
      </c>
      <c r="L209" s="5">
        <v>3519480</v>
      </c>
      <c r="M209" s="5">
        <v>3775594</v>
      </c>
      <c r="N209" s="5">
        <v>1309642</v>
      </c>
      <c r="O209" s="5">
        <v>3135451</v>
      </c>
      <c r="P209" s="5">
        <v>3179925</v>
      </c>
      <c r="Q209" s="5">
        <v>1527996</v>
      </c>
      <c r="R209" s="39">
        <v>3197756</v>
      </c>
      <c r="S209" s="39">
        <v>5059291</v>
      </c>
      <c r="T209" s="39">
        <v>5701506</v>
      </c>
      <c r="U209" s="39">
        <v>4981727</v>
      </c>
      <c r="V209" s="39">
        <v>6661463</v>
      </c>
      <c r="W209" s="39">
        <v>6594120</v>
      </c>
      <c r="X209" s="39">
        <v>7067787</v>
      </c>
      <c r="Y209" s="39">
        <v>6922816</v>
      </c>
      <c r="Z209" s="39">
        <v>5583830</v>
      </c>
      <c r="AA209" s="39">
        <v>7041514</v>
      </c>
      <c r="AB209" s="39">
        <v>7386348</v>
      </c>
      <c r="AC209" s="39">
        <v>7095414</v>
      </c>
      <c r="AD209" s="39">
        <v>7065822</v>
      </c>
      <c r="AE209" s="39">
        <v>7171963</v>
      </c>
      <c r="AF209" s="39">
        <v>9233060</v>
      </c>
      <c r="AG209" s="39">
        <v>7482343</v>
      </c>
      <c r="AH209" s="39">
        <v>5638144</v>
      </c>
      <c r="AI209" s="10">
        <v>-4.4015025423787657E-2</v>
      </c>
      <c r="AJ209" s="10">
        <v>-0.24647346426112784</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353246</v>
      </c>
      <c r="H211" s="12">
        <v>561679</v>
      </c>
      <c r="I211" s="12">
        <v>601024</v>
      </c>
      <c r="J211" s="12">
        <v>449327</v>
      </c>
      <c r="K211" s="12">
        <v>395826</v>
      </c>
      <c r="L211" s="12">
        <v>936085</v>
      </c>
      <c r="M211" s="12">
        <v>1382880</v>
      </c>
      <c r="N211" s="12">
        <v>252349</v>
      </c>
      <c r="O211" s="12">
        <v>635034</v>
      </c>
      <c r="P211" s="12">
        <v>521284</v>
      </c>
      <c r="Q211" s="12">
        <v>398743</v>
      </c>
      <c r="R211" s="41">
        <v>572440</v>
      </c>
      <c r="S211" s="41">
        <v>1135972</v>
      </c>
      <c r="T211" s="41">
        <v>959025</v>
      </c>
      <c r="U211" s="41">
        <v>898311</v>
      </c>
      <c r="V211" s="41">
        <v>1958766</v>
      </c>
      <c r="W211" s="41">
        <v>1529079</v>
      </c>
      <c r="X211" s="41">
        <v>2784906</v>
      </c>
      <c r="Y211" s="41">
        <v>1602991</v>
      </c>
      <c r="Z211" s="41">
        <v>1276218</v>
      </c>
      <c r="AA211" s="41">
        <v>1281210</v>
      </c>
      <c r="AB211" s="41">
        <v>1377403</v>
      </c>
      <c r="AC211" s="41">
        <v>1736584</v>
      </c>
      <c r="AD211" s="41">
        <v>1454361</v>
      </c>
      <c r="AE211" s="41">
        <v>1440323</v>
      </c>
      <c r="AF211" s="41">
        <v>1287532</v>
      </c>
      <c r="AG211" s="41">
        <v>1248623</v>
      </c>
      <c r="AH211" s="41">
        <v>1191243</v>
      </c>
      <c r="AI211" s="13">
        <v>-2.3909941454146821E-2</v>
      </c>
      <c r="AJ211" s="13">
        <v>-4.5954623613372492E-2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1022203</v>
      </c>
      <c r="H213" s="12">
        <v>1188313</v>
      </c>
      <c r="I213" s="12">
        <v>1072998</v>
      </c>
      <c r="J213" s="12">
        <v>1047389</v>
      </c>
      <c r="K213" s="12">
        <v>988830</v>
      </c>
      <c r="L213" s="12">
        <v>1404896</v>
      </c>
      <c r="M213" s="12">
        <v>1233500</v>
      </c>
      <c r="N213" s="12">
        <v>522697</v>
      </c>
      <c r="O213" s="12">
        <v>1557896</v>
      </c>
      <c r="P213" s="12">
        <v>1413115</v>
      </c>
      <c r="Q213" s="12">
        <v>707870</v>
      </c>
      <c r="R213" s="41">
        <v>1638891</v>
      </c>
      <c r="S213" s="41">
        <v>1665194</v>
      </c>
      <c r="T213" s="41">
        <v>3196606</v>
      </c>
      <c r="U213" s="41">
        <v>2537215</v>
      </c>
      <c r="V213" s="41">
        <v>3016719</v>
      </c>
      <c r="W213" s="41">
        <v>2944809</v>
      </c>
      <c r="X213" s="41">
        <v>2567560</v>
      </c>
      <c r="Y213" s="41">
        <v>3531858</v>
      </c>
      <c r="Z213" s="41">
        <v>2456456</v>
      </c>
      <c r="AA213" s="41">
        <v>3107672</v>
      </c>
      <c r="AB213" s="41">
        <v>3110688</v>
      </c>
      <c r="AC213" s="41">
        <v>2991107</v>
      </c>
      <c r="AD213" s="41">
        <v>3414030</v>
      </c>
      <c r="AE213" s="41">
        <v>3314837</v>
      </c>
      <c r="AF213" s="41">
        <v>3397560</v>
      </c>
      <c r="AG213" s="41">
        <v>3409618</v>
      </c>
      <c r="AH213" s="41">
        <v>2780839</v>
      </c>
      <c r="AI213" s="13">
        <v>-1.8508449249690195E-2</v>
      </c>
      <c r="AJ213" s="13">
        <v>-0.1844133272407642</v>
      </c>
    </row>
    <row r="214" spans="1:44" ht="10.5" customHeight="1" x14ac:dyDescent="0.2">
      <c r="A214" s="11"/>
      <c r="B214" s="19" t="s">
        <v>67</v>
      </c>
      <c r="D214" s="19"/>
      <c r="E214" s="14"/>
      <c r="F214" s="2"/>
      <c r="G214" s="12">
        <v>247415</v>
      </c>
      <c r="H214" s="12">
        <v>276656</v>
      </c>
      <c r="I214" s="12">
        <v>404209</v>
      </c>
      <c r="J214" s="12">
        <v>158299</v>
      </c>
      <c r="K214" s="12">
        <v>419679</v>
      </c>
      <c r="L214" s="12">
        <v>647006</v>
      </c>
      <c r="M214" s="12">
        <v>495508</v>
      </c>
      <c r="N214" s="12">
        <v>97734</v>
      </c>
      <c r="O214" s="12">
        <v>487880</v>
      </c>
      <c r="P214" s="12">
        <v>586743</v>
      </c>
      <c r="Q214" s="12">
        <v>114272</v>
      </c>
      <c r="R214" s="41">
        <v>76414</v>
      </c>
      <c r="S214" s="41">
        <v>93176</v>
      </c>
      <c r="T214" s="41">
        <v>405302</v>
      </c>
      <c r="U214" s="41">
        <v>627720</v>
      </c>
      <c r="V214" s="41">
        <v>932011</v>
      </c>
      <c r="W214" s="41">
        <v>1040657</v>
      </c>
      <c r="X214" s="41">
        <v>961696</v>
      </c>
      <c r="Y214" s="41">
        <v>915949</v>
      </c>
      <c r="Z214" s="41">
        <v>772761</v>
      </c>
      <c r="AA214" s="41">
        <v>1031361</v>
      </c>
      <c r="AB214" s="41">
        <v>342089</v>
      </c>
      <c r="AC214" s="41">
        <v>98114</v>
      </c>
      <c r="AD214" s="41">
        <v>39107</v>
      </c>
      <c r="AE214" s="41">
        <v>34300</v>
      </c>
      <c r="AF214" s="41">
        <v>30487</v>
      </c>
      <c r="AG214" s="41">
        <v>35733</v>
      </c>
      <c r="AH214" s="41">
        <v>38411</v>
      </c>
      <c r="AI214" s="13">
        <v>-0.3054245685152821</v>
      </c>
      <c r="AJ214" s="13">
        <v>7.4944728962023893E-2</v>
      </c>
    </row>
    <row r="215" spans="1:44" ht="10.5" customHeight="1" x14ac:dyDescent="0.2">
      <c r="A215" s="11"/>
      <c r="B215" s="19" t="s">
        <v>69</v>
      </c>
      <c r="D215" s="19"/>
      <c r="E215" s="14"/>
      <c r="F215" s="2"/>
      <c r="G215" s="12">
        <v>1125</v>
      </c>
      <c r="H215" s="12">
        <v>2000</v>
      </c>
      <c r="I215" s="12">
        <v>12718</v>
      </c>
      <c r="J215" s="12">
        <v>0</v>
      </c>
      <c r="K215" s="12">
        <v>6333</v>
      </c>
      <c r="L215" s="12">
        <v>1362</v>
      </c>
      <c r="M215" s="12">
        <v>2226</v>
      </c>
      <c r="N215" s="12">
        <v>1074</v>
      </c>
      <c r="O215" s="12">
        <v>1645</v>
      </c>
      <c r="P215" s="12">
        <v>1677</v>
      </c>
      <c r="Q215" s="12">
        <v>1523</v>
      </c>
      <c r="R215" s="41">
        <v>1680</v>
      </c>
      <c r="S215" s="41">
        <v>0</v>
      </c>
      <c r="T215" s="41">
        <v>0</v>
      </c>
      <c r="U215" s="41">
        <v>1159</v>
      </c>
      <c r="V215" s="41">
        <v>3245</v>
      </c>
      <c r="W215" s="41">
        <v>3245</v>
      </c>
      <c r="X215" s="41">
        <v>23993</v>
      </c>
      <c r="Y215" s="41">
        <v>0</v>
      </c>
      <c r="Z215" s="41">
        <v>0</v>
      </c>
      <c r="AA215" s="41">
        <v>2493</v>
      </c>
      <c r="AB215" s="41">
        <v>75778</v>
      </c>
      <c r="AC215" s="41">
        <v>0</v>
      </c>
      <c r="AD215" s="41">
        <v>0</v>
      </c>
      <c r="AE215" s="41">
        <v>300000</v>
      </c>
      <c r="AF215" s="41">
        <v>0</v>
      </c>
      <c r="AG215" s="41">
        <v>0</v>
      </c>
      <c r="AH215" s="41">
        <v>0</v>
      </c>
      <c r="AI215" s="13">
        <v>-1</v>
      </c>
      <c r="AJ215" s="13" t="s">
        <v>246</v>
      </c>
    </row>
    <row r="216" spans="1:44" ht="10.5" customHeight="1" x14ac:dyDescent="0.2">
      <c r="A216" s="11"/>
      <c r="B216" s="19" t="s">
        <v>70</v>
      </c>
      <c r="D216" s="19"/>
      <c r="E216" s="14"/>
      <c r="F216" s="2"/>
      <c r="G216" s="12">
        <v>425448</v>
      </c>
      <c r="H216" s="12">
        <v>343276</v>
      </c>
      <c r="I216" s="12">
        <v>310680</v>
      </c>
      <c r="J216" s="12">
        <v>440515</v>
      </c>
      <c r="K216" s="12">
        <v>220737</v>
      </c>
      <c r="L216" s="12">
        <v>435056</v>
      </c>
      <c r="M216" s="12">
        <v>463329</v>
      </c>
      <c r="N216" s="12">
        <v>259044</v>
      </c>
      <c r="O216" s="12">
        <v>250123</v>
      </c>
      <c r="P216" s="12">
        <v>379186</v>
      </c>
      <c r="Q216" s="12">
        <v>268571</v>
      </c>
      <c r="R216" s="41">
        <v>856786</v>
      </c>
      <c r="S216" s="41">
        <v>879861</v>
      </c>
      <c r="T216" s="41">
        <v>284567</v>
      </c>
      <c r="U216" s="41">
        <v>302322</v>
      </c>
      <c r="V216" s="41">
        <v>74093</v>
      </c>
      <c r="W216" s="41">
        <v>380224</v>
      </c>
      <c r="X216" s="41">
        <v>177821</v>
      </c>
      <c r="Y216" s="41">
        <v>97233</v>
      </c>
      <c r="Z216" s="41">
        <v>209954</v>
      </c>
      <c r="AA216" s="41">
        <v>100498</v>
      </c>
      <c r="AB216" s="41">
        <v>850976</v>
      </c>
      <c r="AC216" s="41">
        <v>832886</v>
      </c>
      <c r="AD216" s="41">
        <v>1049851</v>
      </c>
      <c r="AE216" s="41">
        <v>1032048</v>
      </c>
      <c r="AF216" s="41">
        <v>524247</v>
      </c>
      <c r="AG216" s="41">
        <v>0</v>
      </c>
      <c r="AH216" s="41">
        <v>315489</v>
      </c>
      <c r="AI216" s="13">
        <v>-0.15242562460227904</v>
      </c>
      <c r="AJ216" s="13" t="s">
        <v>246</v>
      </c>
    </row>
    <row r="217" spans="1:44" ht="10.5" customHeight="1" x14ac:dyDescent="0.2">
      <c r="A217" s="11"/>
      <c r="B217" s="19" t="s">
        <v>71</v>
      </c>
      <c r="D217" s="19"/>
      <c r="E217" s="14"/>
      <c r="F217" s="2"/>
      <c r="G217" s="12">
        <v>53627</v>
      </c>
      <c r="H217" s="12">
        <v>50584</v>
      </c>
      <c r="I217" s="12">
        <v>32125</v>
      </c>
      <c r="J217" s="12">
        <v>54838</v>
      </c>
      <c r="K217" s="12">
        <v>41198</v>
      </c>
      <c r="L217" s="12">
        <v>42720</v>
      </c>
      <c r="M217" s="12">
        <v>51876</v>
      </c>
      <c r="N217" s="12">
        <v>734</v>
      </c>
      <c r="O217" s="12">
        <v>184721</v>
      </c>
      <c r="P217" s="12">
        <v>128452</v>
      </c>
      <c r="Q217" s="12">
        <v>18380</v>
      </c>
      <c r="R217" s="41">
        <v>35952</v>
      </c>
      <c r="S217" s="41">
        <v>70304</v>
      </c>
      <c r="T217" s="41">
        <v>56039</v>
      </c>
      <c r="U217" s="41">
        <v>59163</v>
      </c>
      <c r="V217" s="41">
        <v>55581</v>
      </c>
      <c r="W217" s="41">
        <v>107476</v>
      </c>
      <c r="X217" s="41">
        <v>112132</v>
      </c>
      <c r="Y217" s="41">
        <v>252131</v>
      </c>
      <c r="Z217" s="41">
        <v>105010</v>
      </c>
      <c r="AA217" s="41">
        <v>98869</v>
      </c>
      <c r="AB217" s="41">
        <v>126823</v>
      </c>
      <c r="AC217" s="41">
        <v>77212</v>
      </c>
      <c r="AD217" s="41">
        <v>8976</v>
      </c>
      <c r="AE217" s="41">
        <v>168258</v>
      </c>
      <c r="AF217" s="41">
        <v>204243</v>
      </c>
      <c r="AG217" s="41">
        <v>51242</v>
      </c>
      <c r="AH217" s="41">
        <v>52923</v>
      </c>
      <c r="AI217" s="13">
        <v>-0.1355476244876227</v>
      </c>
      <c r="AJ217" s="13">
        <v>3.2805120799344285E-2</v>
      </c>
    </row>
    <row r="218" spans="1:44" ht="10.5" customHeight="1" x14ac:dyDescent="0.2">
      <c r="A218" s="11"/>
      <c r="B218" s="19" t="s">
        <v>72</v>
      </c>
      <c r="D218" s="19"/>
      <c r="E218" s="14"/>
      <c r="F218" s="2"/>
      <c r="G218" s="12">
        <v>2616</v>
      </c>
      <c r="H218" s="12">
        <v>12996</v>
      </c>
      <c r="I218" s="12">
        <v>16032</v>
      </c>
      <c r="J218" s="12">
        <v>0</v>
      </c>
      <c r="K218" s="12">
        <v>17249</v>
      </c>
      <c r="L218" s="12">
        <v>19233</v>
      </c>
      <c r="M218" s="12">
        <v>21275</v>
      </c>
      <c r="N218" s="12">
        <v>12612</v>
      </c>
      <c r="O218" s="12">
        <v>18152</v>
      </c>
      <c r="P218" s="12">
        <v>17392</v>
      </c>
      <c r="Q218" s="12">
        <v>18637</v>
      </c>
      <c r="R218" s="41">
        <v>15593</v>
      </c>
      <c r="S218" s="41">
        <v>1214134</v>
      </c>
      <c r="T218" s="41">
        <v>720309</v>
      </c>
      <c r="U218" s="41">
        <v>434800</v>
      </c>
      <c r="V218" s="41">
        <v>511690</v>
      </c>
      <c r="W218" s="41">
        <v>349761</v>
      </c>
      <c r="X218" s="41">
        <v>372655</v>
      </c>
      <c r="Y218" s="41">
        <v>178045</v>
      </c>
      <c r="Z218" s="41">
        <v>437389</v>
      </c>
      <c r="AA218" s="41">
        <v>675346</v>
      </c>
      <c r="AB218" s="41">
        <v>581744</v>
      </c>
      <c r="AC218" s="41">
        <v>538334</v>
      </c>
      <c r="AD218" s="41">
        <v>526915</v>
      </c>
      <c r="AE218" s="41">
        <v>473303</v>
      </c>
      <c r="AF218" s="41">
        <v>675104</v>
      </c>
      <c r="AG218" s="41">
        <v>902645</v>
      </c>
      <c r="AH218" s="41">
        <v>161637</v>
      </c>
      <c r="AI218" s="13">
        <v>-0.19220440963730412</v>
      </c>
      <c r="AJ218" s="13">
        <v>-0.82092960133828918</v>
      </c>
    </row>
    <row r="219" spans="1:44" ht="10.5" customHeight="1" x14ac:dyDescent="0.2">
      <c r="A219" s="11"/>
      <c r="B219" s="19" t="s">
        <v>73</v>
      </c>
      <c r="D219" s="19"/>
      <c r="E219" s="14"/>
      <c r="F219" s="2"/>
      <c r="G219" s="12">
        <v>0</v>
      </c>
      <c r="H219" s="12">
        <v>270797</v>
      </c>
      <c r="I219" s="12">
        <v>381045</v>
      </c>
      <c r="J219" s="12">
        <v>0</v>
      </c>
      <c r="K219" s="12">
        <v>159184</v>
      </c>
      <c r="L219" s="12">
        <v>28674</v>
      </c>
      <c r="M219" s="12">
        <v>125000</v>
      </c>
      <c r="N219" s="12">
        <v>163398</v>
      </c>
      <c r="O219" s="12">
        <v>0</v>
      </c>
      <c r="P219" s="12">
        <v>0</v>
      </c>
      <c r="Q219" s="12">
        <v>0</v>
      </c>
      <c r="R219" s="41">
        <v>0</v>
      </c>
      <c r="S219" s="41">
        <v>0</v>
      </c>
      <c r="T219" s="41">
        <v>0</v>
      </c>
      <c r="U219" s="41">
        <v>3558</v>
      </c>
      <c r="V219" s="41">
        <v>0</v>
      </c>
      <c r="W219" s="41">
        <v>0</v>
      </c>
      <c r="X219" s="41">
        <v>0</v>
      </c>
      <c r="Y219" s="41">
        <v>0</v>
      </c>
      <c r="Z219" s="41">
        <v>54480</v>
      </c>
      <c r="AA219" s="41">
        <v>297010</v>
      </c>
      <c r="AB219" s="41">
        <v>483593</v>
      </c>
      <c r="AC219" s="41">
        <v>225669</v>
      </c>
      <c r="AD219" s="41">
        <v>0</v>
      </c>
      <c r="AE219" s="41">
        <v>0</v>
      </c>
      <c r="AF219" s="41">
        <v>2672455</v>
      </c>
      <c r="AG219" s="41">
        <v>1082690</v>
      </c>
      <c r="AH219" s="41">
        <v>365721</v>
      </c>
      <c r="AI219" s="13">
        <v>-4.5494763175562558E-2</v>
      </c>
      <c r="AJ219" s="13">
        <v>-0.66221078979209191</v>
      </c>
    </row>
    <row r="220" spans="1:44" ht="10.5" customHeight="1" x14ac:dyDescent="0.2">
      <c r="A220" s="11"/>
      <c r="B220" s="19" t="s">
        <v>74</v>
      </c>
      <c r="D220" s="19"/>
      <c r="E220" s="14"/>
      <c r="F220" s="2"/>
      <c r="G220" s="12">
        <v>73290</v>
      </c>
      <c r="H220" s="12">
        <v>55762</v>
      </c>
      <c r="I220" s="12">
        <v>24992</v>
      </c>
      <c r="J220" s="12">
        <v>5547</v>
      </c>
      <c r="K220" s="12">
        <v>32</v>
      </c>
      <c r="L220" s="12">
        <v>4448</v>
      </c>
      <c r="M220" s="12">
        <v>0</v>
      </c>
      <c r="N220" s="12">
        <v>0</v>
      </c>
      <c r="O220" s="12">
        <v>0</v>
      </c>
      <c r="P220" s="12">
        <v>132076</v>
      </c>
      <c r="Q220" s="12">
        <v>0</v>
      </c>
      <c r="R220" s="41">
        <v>0</v>
      </c>
      <c r="S220" s="41">
        <v>650</v>
      </c>
      <c r="T220" s="41">
        <v>79658</v>
      </c>
      <c r="U220" s="41">
        <v>117479</v>
      </c>
      <c r="V220" s="41">
        <v>109358</v>
      </c>
      <c r="W220" s="41">
        <v>238869</v>
      </c>
      <c r="X220" s="41">
        <v>67024</v>
      </c>
      <c r="Y220" s="41">
        <v>344609</v>
      </c>
      <c r="Z220" s="41">
        <v>271562</v>
      </c>
      <c r="AA220" s="41">
        <v>447055</v>
      </c>
      <c r="AB220" s="41">
        <v>437254</v>
      </c>
      <c r="AC220" s="41">
        <v>595508</v>
      </c>
      <c r="AD220" s="41">
        <v>572582</v>
      </c>
      <c r="AE220" s="41">
        <v>408894</v>
      </c>
      <c r="AF220" s="41">
        <v>441432</v>
      </c>
      <c r="AG220" s="41">
        <v>751792</v>
      </c>
      <c r="AH220" s="41">
        <v>731881</v>
      </c>
      <c r="AI220" s="13">
        <v>8.9643536204485175E-2</v>
      </c>
      <c r="AJ220" s="13">
        <v>-2.6484719177644882E-2</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258</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256</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71" t="s">
        <v>246</v>
      </c>
      <c r="AJ233" s="13" t="s">
        <v>246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41">
        <v>0</v>
      </c>
      <c r="T234" s="41">
        <v>0</v>
      </c>
      <c r="U234" s="41">
        <v>0</v>
      </c>
      <c r="V234" s="41">
        <v>0</v>
      </c>
      <c r="W234" s="41">
        <v>0</v>
      </c>
      <c r="X234" s="41">
        <v>0</v>
      </c>
      <c r="Y234" s="41">
        <v>0</v>
      </c>
      <c r="Z234" s="41">
        <v>0</v>
      </c>
      <c r="AA234" s="41">
        <v>0</v>
      </c>
      <c r="AB234" s="41">
        <v>0</v>
      </c>
      <c r="AC234" s="41">
        <v>0</v>
      </c>
      <c r="AD234" s="41">
        <v>0</v>
      </c>
      <c r="AE234" s="41">
        <v>0</v>
      </c>
      <c r="AF234" s="41">
        <v>0</v>
      </c>
      <c r="AG234" s="41">
        <v>0</v>
      </c>
      <c r="AH234" s="41">
        <v>0</v>
      </c>
      <c r="AI234" s="71" t="s">
        <v>246</v>
      </c>
      <c r="AJ234" s="13" t="s">
        <v>246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21267</v>
      </c>
      <c r="S241" s="11">
        <v>21072</v>
      </c>
      <c r="T241" s="11">
        <v>21109</v>
      </c>
      <c r="U241" s="11">
        <v>21104</v>
      </c>
      <c r="V241" s="11">
        <v>21295</v>
      </c>
      <c r="W241" s="11">
        <v>21212</v>
      </c>
      <c r="X241" s="11">
        <v>21205</v>
      </c>
      <c r="Y241" s="11">
        <v>21073</v>
      </c>
      <c r="Z241" s="11">
        <v>20796</v>
      </c>
      <c r="AA241" s="11">
        <v>20737</v>
      </c>
      <c r="AB241" s="41">
        <v>20386</v>
      </c>
      <c r="AC241" s="41">
        <v>20427</v>
      </c>
      <c r="AD241" s="41">
        <v>19963</v>
      </c>
      <c r="AE241" s="41">
        <v>19789</v>
      </c>
      <c r="AF241" s="41">
        <v>19498</v>
      </c>
      <c r="AG241" s="41">
        <v>19348</v>
      </c>
      <c r="AH241" s="41">
        <v>19222</v>
      </c>
      <c r="AI241" s="13">
        <v>-9.7509703561384775E-3</v>
      </c>
      <c r="AJ241" s="13">
        <v>-6.5123010130246021E-3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434659</v>
      </c>
      <c r="S242" s="11">
        <v>442840</v>
      </c>
      <c r="T242" s="11">
        <v>445674</v>
      </c>
      <c r="U242" s="11">
        <v>463448</v>
      </c>
      <c r="V242" s="11">
        <v>499052</v>
      </c>
      <c r="W242" s="11">
        <v>520873</v>
      </c>
      <c r="X242" s="11">
        <v>534365</v>
      </c>
      <c r="Y242" s="11">
        <v>544394</v>
      </c>
      <c r="Z242" s="11">
        <v>563603</v>
      </c>
      <c r="AA242" s="11">
        <v>545413</v>
      </c>
      <c r="AB242" s="41">
        <v>550608</v>
      </c>
      <c r="AC242" s="41">
        <v>559255</v>
      </c>
      <c r="AD242" s="41">
        <v>574737</v>
      </c>
      <c r="AE242" s="41">
        <v>595572</v>
      </c>
      <c r="AF242" s="41">
        <v>610686</v>
      </c>
      <c r="AG242" s="41">
        <v>636293</v>
      </c>
      <c r="AH242" s="41">
        <v>659743</v>
      </c>
      <c r="AI242" s="13">
        <v>3.05966164716589E-2</v>
      </c>
      <c r="AJ242" s="13">
        <v>3.6854090804079254E-2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21960.197119029566</v>
      </c>
      <c r="V243" s="11">
        <f t="shared" ref="V243:AA243" si="15">V242*1000/V241</f>
        <v>23435.172575722001</v>
      </c>
      <c r="W243" s="11">
        <f t="shared" si="15"/>
        <v>24555.581746181408</v>
      </c>
      <c r="X243" s="11">
        <f t="shared" si="15"/>
        <v>25199.952841311013</v>
      </c>
      <c r="Y243" s="11">
        <f t="shared" si="15"/>
        <v>25833.720875053386</v>
      </c>
      <c r="Z243" s="11">
        <f t="shared" si="15"/>
        <v>27101.509905751107</v>
      </c>
      <c r="AA243" s="11">
        <f t="shared" si="15"/>
        <v>26301.441867193906</v>
      </c>
      <c r="AB243" s="11">
        <v>27009.123908564703</v>
      </c>
      <c r="AC243" s="11">
        <v>27378.224898418761</v>
      </c>
      <c r="AD243" s="11">
        <v>28790.111706657317</v>
      </c>
      <c r="AE243" s="11">
        <v>30096.114002728787</v>
      </c>
      <c r="AF243" s="11">
        <v>31320.443122371526</v>
      </c>
      <c r="AG243" s="11">
        <v>32886.758321273519</v>
      </c>
      <c r="AH243" s="11">
        <v>34322.286962855062</v>
      </c>
      <c r="AI243" s="13">
        <v>4.0744889032921616E-2</v>
      </c>
      <c r="AJ243" s="13">
        <v>4.3650658041687843E-2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8007</v>
      </c>
      <c r="S245" s="11">
        <v>7695</v>
      </c>
      <c r="T245" s="11">
        <v>7772</v>
      </c>
      <c r="U245" s="11">
        <v>7971</v>
      </c>
      <c r="V245" s="11">
        <v>7855</v>
      </c>
      <c r="W245" s="11">
        <v>7721</v>
      </c>
      <c r="X245" s="11">
        <v>7955</v>
      </c>
      <c r="Y245" s="11">
        <v>8785</v>
      </c>
      <c r="Z245" s="11">
        <v>8670</v>
      </c>
      <c r="AA245" s="11">
        <v>8431</v>
      </c>
      <c r="AB245" s="41">
        <v>8369</v>
      </c>
      <c r="AC245" s="41">
        <v>8309</v>
      </c>
      <c r="AD245" s="41">
        <v>8340</v>
      </c>
      <c r="AE245" s="41">
        <v>8203</v>
      </c>
      <c r="AF245" s="41">
        <v>8069</v>
      </c>
      <c r="AG245" s="41">
        <v>8290</v>
      </c>
      <c r="AH245" s="41">
        <v>8350</v>
      </c>
      <c r="AI245" s="13">
        <v>-3.7873895828188786E-4</v>
      </c>
      <c r="AJ245" s="13">
        <v>7.2376357056694813E-3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7263</v>
      </c>
      <c r="S246" s="11">
        <v>6975</v>
      </c>
      <c r="T246" s="11">
        <v>7127</v>
      </c>
      <c r="U246" s="11">
        <v>7399</v>
      </c>
      <c r="V246" s="11">
        <v>7330</v>
      </c>
      <c r="W246" s="11">
        <v>7028</v>
      </c>
      <c r="X246" s="11">
        <v>6779</v>
      </c>
      <c r="Y246" s="11">
        <v>7659</v>
      </c>
      <c r="Z246" s="11">
        <v>7561</v>
      </c>
      <c r="AA246" s="11">
        <v>7508</v>
      </c>
      <c r="AB246" s="41">
        <v>7611</v>
      </c>
      <c r="AC246" s="41">
        <v>7685</v>
      </c>
      <c r="AD246" s="41">
        <v>7647</v>
      </c>
      <c r="AE246" s="41">
        <v>7734</v>
      </c>
      <c r="AF246" s="41">
        <v>7716</v>
      </c>
      <c r="AG246" s="41">
        <v>8011</v>
      </c>
      <c r="AH246" s="41">
        <v>8134</v>
      </c>
      <c r="AI246" s="13">
        <v>1.1137943167692343E-2</v>
      </c>
      <c r="AJ246" s="13">
        <v>1.5353888403445263E-2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744</v>
      </c>
      <c r="S247" s="11">
        <v>720</v>
      </c>
      <c r="T247" s="11">
        <v>645</v>
      </c>
      <c r="U247" s="11">
        <v>572</v>
      </c>
      <c r="V247" s="11">
        <v>525</v>
      </c>
      <c r="W247" s="11">
        <v>7721</v>
      </c>
      <c r="X247" s="11">
        <v>1176</v>
      </c>
      <c r="Y247" s="11">
        <v>1126</v>
      </c>
      <c r="Z247" s="11">
        <v>1109</v>
      </c>
      <c r="AA247" s="11">
        <v>923</v>
      </c>
      <c r="AB247" s="41">
        <v>758</v>
      </c>
      <c r="AC247" s="41">
        <v>624</v>
      </c>
      <c r="AD247" s="41">
        <v>693</v>
      </c>
      <c r="AE247" s="41">
        <v>469</v>
      </c>
      <c r="AF247" s="41">
        <v>353</v>
      </c>
      <c r="AG247" s="41">
        <v>279</v>
      </c>
      <c r="AH247" s="41">
        <v>216</v>
      </c>
      <c r="AI247" s="13">
        <v>-0.18879474084990056</v>
      </c>
      <c r="AJ247" s="13">
        <v>-0.22580645161290322</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9.3000000000000007</v>
      </c>
      <c r="S248" s="81">
        <v>9.4</v>
      </c>
      <c r="T248" s="81">
        <v>8.3000000000000007</v>
      </c>
      <c r="U248" s="81">
        <v>6.7</v>
      </c>
      <c r="V248" s="81">
        <v>6.7</v>
      </c>
      <c r="W248" s="81">
        <v>9</v>
      </c>
      <c r="X248" s="81">
        <v>14.8</v>
      </c>
      <c r="Y248" s="81">
        <v>12.8</v>
      </c>
      <c r="Z248" s="81">
        <v>12.8</v>
      </c>
      <c r="AA248" s="81">
        <v>10.9</v>
      </c>
      <c r="AB248" s="82">
        <v>9.1</v>
      </c>
      <c r="AC248" s="82">
        <v>7.5</v>
      </c>
      <c r="AD248" s="82">
        <v>8.3000000000000007</v>
      </c>
      <c r="AE248" s="82">
        <v>5.7</v>
      </c>
      <c r="AF248" s="82">
        <v>4.4000000000000004</v>
      </c>
      <c r="AG248" s="82">
        <v>3.4</v>
      </c>
      <c r="AH248" s="82">
        <v>2.6</v>
      </c>
      <c r="AI248" s="13">
        <v>-0.18843746019893848</v>
      </c>
      <c r="AJ248" s="13">
        <v>-0.23529411764705876</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9726089</v>
      </c>
      <c r="H257" s="86">
        <f>SUM(H258:H260)</f>
        <v>10696075</v>
      </c>
      <c r="I257" s="86">
        <f>SUM(I258:I260)</f>
        <v>11832181</v>
      </c>
      <c r="J257" s="86">
        <f>SUM(J258:J260)</f>
        <v>10444195</v>
      </c>
      <c r="K257" s="86">
        <f>SUM(K258:K260)</f>
        <v>11337531</v>
      </c>
      <c r="L257" s="86">
        <f t="shared" ref="L257:Q257" si="16">SUM(L258:L260)</f>
        <v>12257615</v>
      </c>
      <c r="M257" s="86">
        <f t="shared" si="16"/>
        <v>12409455</v>
      </c>
      <c r="N257" s="86">
        <f t="shared" si="16"/>
        <v>11918586</v>
      </c>
      <c r="O257" s="86">
        <f t="shared" si="16"/>
        <v>12251632.01</v>
      </c>
      <c r="P257" s="86">
        <f t="shared" si="16"/>
        <v>13715849</v>
      </c>
      <c r="Q257" s="86">
        <f t="shared" si="16"/>
        <v>12294080.98</v>
      </c>
      <c r="R257" s="86">
        <f>SUM(R258:R261)</f>
        <v>14464569.350000001</v>
      </c>
      <c r="S257" s="86">
        <f t="shared" ref="S257:AA257" si="17">SUM(S258:S261)</f>
        <v>15482457.1</v>
      </c>
      <c r="T257" s="86">
        <f t="shared" si="17"/>
        <v>16162670.32</v>
      </c>
      <c r="U257" s="86">
        <f t="shared" si="17"/>
        <v>16759711.380000001</v>
      </c>
      <c r="V257" s="86">
        <f t="shared" si="17"/>
        <v>17431578.130000003</v>
      </c>
      <c r="W257" s="86">
        <f t="shared" si="17"/>
        <v>18191550.59</v>
      </c>
      <c r="X257" s="86">
        <f t="shared" si="17"/>
        <v>17883274.860000003</v>
      </c>
      <c r="Y257" s="86">
        <f t="shared" si="17"/>
        <v>18179705.939999998</v>
      </c>
      <c r="Z257" s="86">
        <f t="shared" si="17"/>
        <v>17518172.399999999</v>
      </c>
      <c r="AA257" s="86">
        <f t="shared" si="17"/>
        <v>18525322.600000001</v>
      </c>
      <c r="AB257" s="86">
        <v>18745184.43</v>
      </c>
      <c r="AC257" s="86">
        <v>18168952.059999999</v>
      </c>
      <c r="AD257" s="86">
        <v>18804082.579999998</v>
      </c>
      <c r="AE257" s="86">
        <v>22073389.77</v>
      </c>
      <c r="AF257" s="86">
        <v>21264319.399999999</v>
      </c>
      <c r="AG257" s="86">
        <v>21626982.239999998</v>
      </c>
      <c r="AH257" s="86">
        <v>20774988.41</v>
      </c>
      <c r="AI257" s="13">
        <v>1.7283136853438963E-2</v>
      </c>
      <c r="AJ257" s="13">
        <v>-3.9394947503318352E-2</v>
      </c>
    </row>
    <row r="258" spans="1:36" ht="10.5" customHeight="1" x14ac:dyDescent="0.2">
      <c r="A258" s="14"/>
      <c r="B258" s="11"/>
      <c r="C258" s="11" t="s">
        <v>151</v>
      </c>
      <c r="D258" s="11"/>
      <c r="E258" s="11"/>
      <c r="F258" s="2"/>
      <c r="G258" s="86">
        <f t="shared" ref="G258:AA258" si="18">G65</f>
        <v>6832384</v>
      </c>
      <c r="H258" s="86">
        <f t="shared" si="18"/>
        <v>6845285</v>
      </c>
      <c r="I258" s="86">
        <f t="shared" si="18"/>
        <v>7350639</v>
      </c>
      <c r="J258" s="86">
        <f t="shared" si="18"/>
        <v>6095148</v>
      </c>
      <c r="K258" s="86">
        <f t="shared" si="18"/>
        <v>6341924</v>
      </c>
      <c r="L258" s="86">
        <f t="shared" si="18"/>
        <v>6884558</v>
      </c>
      <c r="M258" s="86">
        <f t="shared" si="18"/>
        <v>6843755</v>
      </c>
      <c r="N258" s="86">
        <f t="shared" si="18"/>
        <v>6842107</v>
      </c>
      <c r="O258" s="86">
        <f t="shared" si="18"/>
        <v>6942996</v>
      </c>
      <c r="P258" s="86">
        <f t="shared" si="18"/>
        <v>7761718</v>
      </c>
      <c r="Q258" s="86">
        <f t="shared" si="18"/>
        <v>6259325</v>
      </c>
      <c r="R258" s="86">
        <f t="shared" si="18"/>
        <v>8359594</v>
      </c>
      <c r="S258" s="86">
        <f t="shared" si="18"/>
        <v>8747864</v>
      </c>
      <c r="T258" s="86">
        <f t="shared" si="18"/>
        <v>8308354</v>
      </c>
      <c r="U258" s="86">
        <f t="shared" si="18"/>
        <v>8523008</v>
      </c>
      <c r="V258" s="86">
        <f t="shared" si="18"/>
        <v>8417139</v>
      </c>
      <c r="W258" s="86">
        <f t="shared" si="18"/>
        <v>8647330</v>
      </c>
      <c r="X258" s="86">
        <f t="shared" si="18"/>
        <v>8554037</v>
      </c>
      <c r="Y258" s="86">
        <f t="shared" si="18"/>
        <v>8741157</v>
      </c>
      <c r="Z258" s="86">
        <f t="shared" si="18"/>
        <v>8403551</v>
      </c>
      <c r="AA258" s="86">
        <f t="shared" si="18"/>
        <v>8881712</v>
      </c>
      <c r="AB258" s="86">
        <v>8963033</v>
      </c>
      <c r="AC258" s="86">
        <v>9197833</v>
      </c>
      <c r="AD258" s="86">
        <v>9925611</v>
      </c>
      <c r="AE258" s="86">
        <v>11709626</v>
      </c>
      <c r="AF258" s="86">
        <v>10582284</v>
      </c>
      <c r="AG258" s="86">
        <v>11223688</v>
      </c>
      <c r="AH258" s="86">
        <v>11169281</v>
      </c>
      <c r="AI258" s="13">
        <v>3.7357306747544117E-2</v>
      </c>
      <c r="AJ258" s="13">
        <v>-4.8475153621519058E-3</v>
      </c>
    </row>
    <row r="259" spans="1:36" ht="10.5" customHeight="1" x14ac:dyDescent="0.2">
      <c r="A259" s="14"/>
      <c r="B259" s="11"/>
      <c r="C259" s="11" t="s">
        <v>152</v>
      </c>
      <c r="D259" s="11"/>
      <c r="E259" s="11"/>
      <c r="F259" s="2"/>
      <c r="G259" s="86">
        <f t="shared" ref="G259:AA259" si="19">G122</f>
        <v>2235295</v>
      </c>
      <c r="H259" s="86">
        <f t="shared" si="19"/>
        <v>3188687</v>
      </c>
      <c r="I259" s="86">
        <f t="shared" si="19"/>
        <v>3856379</v>
      </c>
      <c r="J259" s="86">
        <f t="shared" si="19"/>
        <v>3792201</v>
      </c>
      <c r="K259" s="86">
        <f t="shared" si="19"/>
        <v>4621162</v>
      </c>
      <c r="L259" s="86">
        <f t="shared" si="19"/>
        <v>4533891</v>
      </c>
      <c r="M259" s="86">
        <f t="shared" si="19"/>
        <v>4875590</v>
      </c>
      <c r="N259" s="86">
        <f t="shared" si="19"/>
        <v>4817378</v>
      </c>
      <c r="O259" s="86">
        <f t="shared" si="19"/>
        <v>4478208.01</v>
      </c>
      <c r="P259" s="86">
        <f t="shared" si="19"/>
        <v>5484605</v>
      </c>
      <c r="Q259" s="86">
        <f t="shared" si="19"/>
        <v>5770265.9799999995</v>
      </c>
      <c r="R259" s="86">
        <f t="shared" si="19"/>
        <v>5590340.3500000006</v>
      </c>
      <c r="S259" s="86">
        <f t="shared" si="19"/>
        <v>5484605.6899999995</v>
      </c>
      <c r="T259" s="86">
        <f t="shared" si="19"/>
        <v>6427286.6200000001</v>
      </c>
      <c r="U259" s="86">
        <f t="shared" si="19"/>
        <v>6856775.2300000004</v>
      </c>
      <c r="V259" s="86">
        <f t="shared" si="19"/>
        <v>7480282.6300000008</v>
      </c>
      <c r="W259" s="86">
        <f t="shared" si="19"/>
        <v>7615162.5200000005</v>
      </c>
      <c r="X259" s="86">
        <f t="shared" si="19"/>
        <v>7690323.0600000005</v>
      </c>
      <c r="Y259" s="86">
        <f t="shared" si="19"/>
        <v>7734582.4700000007</v>
      </c>
      <c r="Z259" s="86">
        <f t="shared" si="19"/>
        <v>7710383.1499999994</v>
      </c>
      <c r="AA259" s="86">
        <f t="shared" si="19"/>
        <v>8130545.9800000004</v>
      </c>
      <c r="AB259" s="86">
        <v>8322233</v>
      </c>
      <c r="AC259" s="86">
        <v>7710503</v>
      </c>
      <c r="AD259" s="86">
        <v>7542198</v>
      </c>
      <c r="AE259" s="86">
        <v>7872125</v>
      </c>
      <c r="AF259" s="86">
        <v>8066572</v>
      </c>
      <c r="AG259" s="86">
        <v>8539885</v>
      </c>
      <c r="AH259" s="86">
        <v>8654065</v>
      </c>
      <c r="AI259" s="13">
        <v>6.5377021696351179E-3</v>
      </c>
      <c r="AJ259" s="13">
        <v>1.3370203462927194E-2</v>
      </c>
    </row>
    <row r="260" spans="1:36" ht="10.5" customHeight="1" x14ac:dyDescent="0.2">
      <c r="A260" s="14"/>
      <c r="B260" s="11"/>
      <c r="C260" s="11" t="s">
        <v>153</v>
      </c>
      <c r="D260" s="11"/>
      <c r="E260" s="11"/>
      <c r="F260" s="2"/>
      <c r="G260" s="86">
        <f t="shared" ref="G260:AA260" si="20">G179</f>
        <v>658410</v>
      </c>
      <c r="H260" s="86">
        <f t="shared" si="20"/>
        <v>662103</v>
      </c>
      <c r="I260" s="86">
        <f t="shared" si="20"/>
        <v>625163</v>
      </c>
      <c r="J260" s="86">
        <f t="shared" si="20"/>
        <v>556846</v>
      </c>
      <c r="K260" s="86">
        <f t="shared" si="20"/>
        <v>374445</v>
      </c>
      <c r="L260" s="86">
        <f t="shared" si="20"/>
        <v>839166</v>
      </c>
      <c r="M260" s="86">
        <f t="shared" si="20"/>
        <v>690110</v>
      </c>
      <c r="N260" s="86">
        <f t="shared" si="20"/>
        <v>259101</v>
      </c>
      <c r="O260" s="86">
        <f t="shared" si="20"/>
        <v>830428</v>
      </c>
      <c r="P260" s="86">
        <f t="shared" si="20"/>
        <v>469526</v>
      </c>
      <c r="Q260" s="86">
        <f t="shared" si="20"/>
        <v>264490</v>
      </c>
      <c r="R260" s="86">
        <f t="shared" si="20"/>
        <v>514635</v>
      </c>
      <c r="S260" s="86">
        <f t="shared" si="20"/>
        <v>1043954</v>
      </c>
      <c r="T260" s="86">
        <f t="shared" si="20"/>
        <v>1250975</v>
      </c>
      <c r="U260" s="86">
        <f t="shared" si="20"/>
        <v>1254132</v>
      </c>
      <c r="V260" s="86">
        <f t="shared" si="20"/>
        <v>1414238</v>
      </c>
      <c r="W260" s="86">
        <f t="shared" si="20"/>
        <v>1787477</v>
      </c>
      <c r="X260" s="86">
        <f t="shared" si="20"/>
        <v>1545711</v>
      </c>
      <c r="Y260" s="86">
        <f t="shared" si="20"/>
        <v>1671328</v>
      </c>
      <c r="Z260" s="86">
        <f t="shared" si="20"/>
        <v>1403820</v>
      </c>
      <c r="AA260" s="86">
        <f t="shared" si="20"/>
        <v>1512998</v>
      </c>
      <c r="AB260" s="86">
        <v>1459856</v>
      </c>
      <c r="AC260" s="86">
        <v>1260571</v>
      </c>
      <c r="AD260" s="86">
        <v>1336151</v>
      </c>
      <c r="AE260" s="86">
        <v>2491623</v>
      </c>
      <c r="AF260" s="86">
        <v>2615455</v>
      </c>
      <c r="AG260" s="86">
        <v>1499481</v>
      </c>
      <c r="AH260" s="86">
        <v>951599</v>
      </c>
      <c r="AI260" s="13">
        <v>-6.8840683255532165E-2</v>
      </c>
      <c r="AJ260" s="13">
        <v>-0.36538108852329571</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206033.41</v>
      </c>
      <c r="T261" s="86">
        <v>176054.7</v>
      </c>
      <c r="U261" s="86">
        <v>125796.15</v>
      </c>
      <c r="V261" s="86">
        <v>119918.5</v>
      </c>
      <c r="W261" s="86">
        <v>141581.07</v>
      </c>
      <c r="X261" s="86">
        <v>93203.8</v>
      </c>
      <c r="Y261" s="86">
        <v>32638.47</v>
      </c>
      <c r="Z261" s="86">
        <v>418.25</v>
      </c>
      <c r="AA261" s="86">
        <v>66.62</v>
      </c>
      <c r="AB261" s="41">
        <v>62.43</v>
      </c>
      <c r="AC261" s="41">
        <v>45.06</v>
      </c>
      <c r="AD261" s="41">
        <v>122.58</v>
      </c>
      <c r="AE261" s="41">
        <v>15.770000000000001</v>
      </c>
      <c r="AF261" s="41">
        <v>8.4</v>
      </c>
      <c r="AG261" s="41">
        <v>363928.24</v>
      </c>
      <c r="AH261" s="41">
        <v>43.41</v>
      </c>
      <c r="AI261" s="13">
        <v>-5.8762095071689058E-2</v>
      </c>
      <c r="AJ261" s="13">
        <v>-0.99988071824269542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30313809.336797357</v>
      </c>
      <c r="H265" s="11">
        <v>30024717</v>
      </c>
      <c r="I265" s="11">
        <v>30444737.475055296</v>
      </c>
      <c r="J265" s="11">
        <v>34498075</v>
      </c>
      <c r="K265" s="11">
        <v>34946277</v>
      </c>
      <c r="L265" s="11">
        <v>35577383</v>
      </c>
      <c r="M265" s="11">
        <v>36746539</v>
      </c>
      <c r="N265" s="11">
        <v>38565798</v>
      </c>
      <c r="O265" s="11">
        <v>39118287</v>
      </c>
      <c r="P265" s="11">
        <v>41550142</v>
      </c>
      <c r="Q265" s="11">
        <v>41833885</v>
      </c>
      <c r="R265" s="11">
        <v>42360679</v>
      </c>
      <c r="S265" s="11">
        <v>42128429</v>
      </c>
      <c r="T265" s="11">
        <v>40768543</v>
      </c>
      <c r="U265" s="11">
        <v>43896296</v>
      </c>
      <c r="V265" s="11">
        <v>45104625</v>
      </c>
      <c r="W265" s="11">
        <v>46126604</v>
      </c>
      <c r="X265" s="11">
        <v>47466539</v>
      </c>
      <c r="Y265" s="86">
        <v>46729829</v>
      </c>
      <c r="Z265" s="86">
        <v>48235576</v>
      </c>
      <c r="AA265" s="86">
        <v>48894024</v>
      </c>
      <c r="AB265" s="86">
        <v>50378470</v>
      </c>
      <c r="AC265" s="86">
        <v>50971787</v>
      </c>
      <c r="AD265" s="86">
        <v>49910018</v>
      </c>
      <c r="AE265" s="86">
        <v>51790227</v>
      </c>
      <c r="AF265" s="86">
        <v>51998182</v>
      </c>
      <c r="AG265" s="86">
        <v>54022805</v>
      </c>
      <c r="AH265" s="86">
        <v>56035402</v>
      </c>
      <c r="AI265" s="13">
        <v>1.7894856129951231E-2</v>
      </c>
      <c r="AJ265" s="13">
        <v>3.7254581653063001E-2</v>
      </c>
    </row>
    <row r="266" spans="1:36" ht="10.5" customHeight="1" x14ac:dyDescent="0.2">
      <c r="A266" s="14"/>
      <c r="B266" s="14"/>
      <c r="C266" s="14" t="s">
        <v>160</v>
      </c>
      <c r="D266" s="14"/>
      <c r="E266" s="14"/>
      <c r="F266" s="2"/>
      <c r="G266" s="11">
        <v>5918439</v>
      </c>
      <c r="H266" s="11">
        <v>5876453</v>
      </c>
      <c r="I266" s="11">
        <v>5831430</v>
      </c>
      <c r="J266" s="11">
        <v>7619070</v>
      </c>
      <c r="K266" s="11">
        <v>7761550</v>
      </c>
      <c r="L266" s="11">
        <v>7997040</v>
      </c>
      <c r="M266" s="11">
        <v>8261260</v>
      </c>
      <c r="N266" s="11">
        <v>8487140</v>
      </c>
      <c r="O266" s="11">
        <v>8713460</v>
      </c>
      <c r="P266" s="11">
        <v>10296810</v>
      </c>
      <c r="Q266" s="11">
        <v>10376980</v>
      </c>
      <c r="R266" s="11">
        <v>10595450</v>
      </c>
      <c r="S266" s="11">
        <v>10739980</v>
      </c>
      <c r="T266" s="11">
        <v>10773830</v>
      </c>
      <c r="U266" s="11">
        <v>11978190</v>
      </c>
      <c r="V266" s="11">
        <v>12075230</v>
      </c>
      <c r="W266" s="11">
        <v>12489110</v>
      </c>
      <c r="X266" s="11">
        <v>12760160</v>
      </c>
      <c r="Y266" s="86">
        <v>12898510</v>
      </c>
      <c r="Z266" s="86">
        <v>13813100</v>
      </c>
      <c r="AA266" s="86">
        <v>13929920</v>
      </c>
      <c r="AB266" s="86">
        <v>13961750</v>
      </c>
      <c r="AC266" s="86">
        <v>13987810</v>
      </c>
      <c r="AD266" s="86">
        <v>14008300</v>
      </c>
      <c r="AE266" s="86">
        <v>13645570</v>
      </c>
      <c r="AF266" s="86">
        <v>13642490</v>
      </c>
      <c r="AG266" s="86">
        <v>13649920</v>
      </c>
      <c r="AH266" s="86">
        <v>13801920</v>
      </c>
      <c r="AI266" s="13">
        <v>-1.9171157687589702E-3</v>
      </c>
      <c r="AJ266" s="13">
        <v>1.1135596399099775E-2</v>
      </c>
    </row>
    <row r="267" spans="1:36" ht="10.5" customHeight="1" x14ac:dyDescent="0.2">
      <c r="A267" s="14"/>
      <c r="B267" s="14"/>
      <c r="C267" s="14" t="s">
        <v>161</v>
      </c>
      <c r="D267" s="14"/>
      <c r="E267" s="14"/>
      <c r="F267" s="2"/>
      <c r="G267" s="11">
        <v>1531172</v>
      </c>
      <c r="H267" s="11">
        <v>1531911</v>
      </c>
      <c r="I267" s="11">
        <v>1411590</v>
      </c>
      <c r="J267" s="11">
        <v>1518260</v>
      </c>
      <c r="K267" s="11">
        <v>1528190</v>
      </c>
      <c r="L267" s="11">
        <v>1571550</v>
      </c>
      <c r="M267" s="11">
        <v>1563880</v>
      </c>
      <c r="N267" s="11">
        <v>1564160</v>
      </c>
      <c r="O267" s="11">
        <v>1575300</v>
      </c>
      <c r="P267" s="11">
        <v>1562640</v>
      </c>
      <c r="Q267" s="11">
        <v>1555180</v>
      </c>
      <c r="R267" s="11">
        <v>1550250</v>
      </c>
      <c r="S267" s="11">
        <v>1565950</v>
      </c>
      <c r="T267" s="11">
        <v>1520410</v>
      </c>
      <c r="U267" s="11">
        <v>1499860</v>
      </c>
      <c r="V267" s="11">
        <v>1513610</v>
      </c>
      <c r="W267" s="11">
        <v>1537810</v>
      </c>
      <c r="X267" s="11">
        <v>1541580</v>
      </c>
      <c r="Y267" s="86">
        <v>1543030</v>
      </c>
      <c r="Z267" s="86">
        <v>1555320</v>
      </c>
      <c r="AA267" s="86">
        <v>1560810</v>
      </c>
      <c r="AB267" s="86">
        <v>1565450</v>
      </c>
      <c r="AC267" s="86">
        <v>1570590</v>
      </c>
      <c r="AD267" s="86">
        <v>1575530</v>
      </c>
      <c r="AE267" s="86">
        <v>2192340</v>
      </c>
      <c r="AF267" s="86">
        <v>2207000</v>
      </c>
      <c r="AG267" s="86">
        <v>2176540</v>
      </c>
      <c r="AH267" s="86">
        <v>2188270</v>
      </c>
      <c r="AI267" s="13">
        <v>5.7410497531657168E-2</v>
      </c>
      <c r="AJ267" s="13">
        <v>5.3892875848824285E-3</v>
      </c>
    </row>
    <row r="268" spans="1:36" ht="10.5" customHeight="1" x14ac:dyDescent="0.2">
      <c r="A268" s="14"/>
      <c r="B268" s="14"/>
      <c r="C268" s="14" t="s">
        <v>162</v>
      </c>
      <c r="D268" s="14"/>
      <c r="E268" s="14"/>
      <c r="F268" s="2"/>
      <c r="G268" s="11">
        <v>533092</v>
      </c>
      <c r="H268" s="11">
        <v>657007</v>
      </c>
      <c r="I268" s="11">
        <v>494680</v>
      </c>
      <c r="J268" s="11">
        <v>444970</v>
      </c>
      <c r="K268" s="11">
        <v>441210</v>
      </c>
      <c r="L268" s="11">
        <v>431700</v>
      </c>
      <c r="M268" s="11">
        <v>442660</v>
      </c>
      <c r="N268" s="11">
        <v>443240</v>
      </c>
      <c r="O268" s="11">
        <v>418210</v>
      </c>
      <c r="P268" s="11">
        <v>421790</v>
      </c>
      <c r="Q268" s="11">
        <v>421660</v>
      </c>
      <c r="R268" s="11">
        <v>434130</v>
      </c>
      <c r="S268" s="11">
        <v>410840</v>
      </c>
      <c r="T268" s="11">
        <v>477040</v>
      </c>
      <c r="U268" s="11">
        <v>413660</v>
      </c>
      <c r="V268" s="11">
        <v>355350</v>
      </c>
      <c r="W268" s="11">
        <v>322770</v>
      </c>
      <c r="X268" s="11">
        <v>322360</v>
      </c>
      <c r="Y268" s="86">
        <v>320970</v>
      </c>
      <c r="Z268" s="86">
        <v>295450</v>
      </c>
      <c r="AA268" s="86">
        <v>299190</v>
      </c>
      <c r="AB268" s="86">
        <v>299160</v>
      </c>
      <c r="AC268" s="86">
        <v>294650</v>
      </c>
      <c r="AD268" s="86">
        <v>294320</v>
      </c>
      <c r="AE268" s="86">
        <v>360590</v>
      </c>
      <c r="AF268" s="86">
        <v>360800</v>
      </c>
      <c r="AG268" s="86">
        <v>401870</v>
      </c>
      <c r="AH268" s="86">
        <v>394630</v>
      </c>
      <c r="AI268" s="13">
        <v>4.724371384156334E-2</v>
      </c>
      <c r="AJ268" s="13">
        <v>-1.8015776246049716E-2</v>
      </c>
    </row>
    <row r="269" spans="1:36" ht="10.5" customHeight="1" x14ac:dyDescent="0.2">
      <c r="A269" s="14"/>
      <c r="B269" s="14"/>
      <c r="C269" s="14" t="s">
        <v>163</v>
      </c>
      <c r="D269" s="14"/>
      <c r="E269" s="14"/>
      <c r="F269" s="2"/>
      <c r="G269" s="11">
        <v>3880774</v>
      </c>
      <c r="H269" s="11">
        <v>4369297</v>
      </c>
      <c r="I269" s="11">
        <v>4737365</v>
      </c>
      <c r="J269" s="11">
        <v>5907351</v>
      </c>
      <c r="K269" s="11">
        <v>6171752</v>
      </c>
      <c r="L269" s="11">
        <v>6363680</v>
      </c>
      <c r="M269" s="11">
        <v>6545975</v>
      </c>
      <c r="N269" s="11">
        <v>6811763</v>
      </c>
      <c r="O269" s="11">
        <v>6671487</v>
      </c>
      <c r="P269" s="11">
        <v>8206979</v>
      </c>
      <c r="Q269" s="11">
        <v>8509463</v>
      </c>
      <c r="R269" s="11">
        <v>8644483</v>
      </c>
      <c r="S269" s="11">
        <v>8642592</v>
      </c>
      <c r="T269" s="11">
        <v>8999309</v>
      </c>
      <c r="U269" s="11">
        <v>10408260</v>
      </c>
      <c r="V269" s="11">
        <v>10839700</v>
      </c>
      <c r="W269" s="11">
        <v>11223130</v>
      </c>
      <c r="X269" s="11">
        <v>11434690</v>
      </c>
      <c r="Y269" s="86">
        <v>11703820</v>
      </c>
      <c r="Z269" s="86">
        <v>12448200</v>
      </c>
      <c r="AA269" s="86">
        <v>12311130</v>
      </c>
      <c r="AB269" s="86">
        <v>13012290</v>
      </c>
      <c r="AC269" s="86">
        <v>13214650</v>
      </c>
      <c r="AD269" s="86">
        <v>13297650</v>
      </c>
      <c r="AE269" s="86">
        <v>13639250</v>
      </c>
      <c r="AF269" s="86">
        <v>13777510</v>
      </c>
      <c r="AG269" s="86">
        <v>14387600</v>
      </c>
      <c r="AH269" s="86">
        <v>14575340</v>
      </c>
      <c r="AI269" s="13">
        <v>1.9085979825279153E-2</v>
      </c>
      <c r="AJ269" s="13">
        <v>1.3048736411910256E-2</v>
      </c>
    </row>
    <row r="270" spans="1:36" ht="10.5" customHeight="1" x14ac:dyDescent="0.2">
      <c r="A270" s="14"/>
      <c r="B270" s="14"/>
      <c r="C270" s="14" t="s">
        <v>164</v>
      </c>
      <c r="D270" s="14"/>
      <c r="E270" s="14"/>
      <c r="F270" s="2"/>
      <c r="G270" s="11">
        <v>4659311</v>
      </c>
      <c r="H270" s="11">
        <v>5239269</v>
      </c>
      <c r="I270" s="11">
        <v>5804470</v>
      </c>
      <c r="J270" s="11">
        <v>6218944</v>
      </c>
      <c r="K270" s="11">
        <v>6764690</v>
      </c>
      <c r="L270" s="11">
        <v>6402677</v>
      </c>
      <c r="M270" s="11">
        <v>6556455</v>
      </c>
      <c r="N270" s="11">
        <v>6902050</v>
      </c>
      <c r="O270" s="11">
        <v>7270185</v>
      </c>
      <c r="P270" s="11">
        <v>7346393</v>
      </c>
      <c r="Q270" s="11">
        <v>7045571</v>
      </c>
      <c r="R270" s="11">
        <v>6804203</v>
      </c>
      <c r="S270" s="11">
        <v>6901958</v>
      </c>
      <c r="T270" s="11">
        <v>6725295</v>
      </c>
      <c r="U270" s="11">
        <v>6514291</v>
      </c>
      <c r="V270" s="11">
        <v>6354741</v>
      </c>
      <c r="W270" s="11">
        <v>5911645</v>
      </c>
      <c r="X270" s="11">
        <v>5184589</v>
      </c>
      <c r="Y270" s="86">
        <v>4670166</v>
      </c>
      <c r="Z270" s="86">
        <v>4803695</v>
      </c>
      <c r="AA270" s="86">
        <v>5288371</v>
      </c>
      <c r="AB270" s="86">
        <v>5578000</v>
      </c>
      <c r="AC270" s="86">
        <v>5781326</v>
      </c>
      <c r="AD270" s="86">
        <v>5831225</v>
      </c>
      <c r="AE270" s="86">
        <v>6055489</v>
      </c>
      <c r="AF270" s="86">
        <v>5615100</v>
      </c>
      <c r="AG270" s="86">
        <v>5752177</v>
      </c>
      <c r="AH270" s="86">
        <v>5972949</v>
      </c>
      <c r="AI270" s="13">
        <v>1.1466995349364684E-2</v>
      </c>
      <c r="AJ270" s="13">
        <v>3.8380599206178811E-2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321430</v>
      </c>
      <c r="P271" s="11">
        <v>318190</v>
      </c>
      <c r="Q271" s="11">
        <v>321710</v>
      </c>
      <c r="R271" s="11">
        <v>332790</v>
      </c>
      <c r="S271" s="11">
        <v>328600</v>
      </c>
      <c r="T271" s="11">
        <v>372440</v>
      </c>
      <c r="U271" s="11">
        <v>415020</v>
      </c>
      <c r="V271" s="11">
        <v>428232</v>
      </c>
      <c r="W271" s="11">
        <v>509420</v>
      </c>
      <c r="X271" s="11">
        <v>412630</v>
      </c>
      <c r="Y271" s="86">
        <v>466490</v>
      </c>
      <c r="Z271" s="86">
        <v>468040</v>
      </c>
      <c r="AA271" s="86">
        <v>444310</v>
      </c>
      <c r="AB271" s="86">
        <v>448320</v>
      </c>
      <c r="AC271" s="86">
        <v>447520</v>
      </c>
      <c r="AD271" s="86">
        <v>405300</v>
      </c>
      <c r="AE271" s="86">
        <v>260440</v>
      </c>
      <c r="AF271" s="86">
        <v>352680</v>
      </c>
      <c r="AG271" s="86">
        <v>440280</v>
      </c>
      <c r="AH271" s="86">
        <v>475990</v>
      </c>
      <c r="AI271" s="13">
        <v>1.0031579379202293E-2</v>
      </c>
      <c r="AJ271" s="13">
        <v>8.1107477060052696E-2</v>
      </c>
    </row>
    <row r="272" spans="1:36" ht="10.5" customHeight="1" x14ac:dyDescent="0.2">
      <c r="A272" s="14"/>
      <c r="B272" s="14"/>
      <c r="C272" s="14" t="s">
        <v>166</v>
      </c>
      <c r="D272" s="14"/>
      <c r="E272" s="14"/>
      <c r="F272" s="2"/>
      <c r="G272" s="11">
        <v>6365691.3367973547</v>
      </c>
      <c r="H272" s="11">
        <v>5168920</v>
      </c>
      <c r="I272" s="11">
        <v>4891432.475055296</v>
      </c>
      <c r="J272" s="11">
        <v>5013220</v>
      </c>
      <c r="K272" s="11">
        <v>4377325</v>
      </c>
      <c r="L272" s="11">
        <v>4800420</v>
      </c>
      <c r="M272" s="11">
        <v>4829900</v>
      </c>
      <c r="N272" s="11">
        <v>5340130</v>
      </c>
      <c r="O272" s="11">
        <v>5286480</v>
      </c>
      <c r="P272" s="11">
        <v>3380390</v>
      </c>
      <c r="Q272" s="11">
        <v>3421140</v>
      </c>
      <c r="R272" s="11">
        <v>4004420</v>
      </c>
      <c r="S272" s="11">
        <v>3404120</v>
      </c>
      <c r="T272" s="11">
        <v>1351710</v>
      </c>
      <c r="U272" s="11">
        <v>1363280</v>
      </c>
      <c r="V272" s="11">
        <v>1976590</v>
      </c>
      <c r="W272" s="11">
        <v>2232510</v>
      </c>
      <c r="X272" s="11">
        <v>2429790</v>
      </c>
      <c r="Y272" s="86">
        <v>2442580</v>
      </c>
      <c r="Z272" s="86">
        <v>2457840</v>
      </c>
      <c r="AA272" s="86">
        <v>2291880</v>
      </c>
      <c r="AB272" s="86">
        <v>2113370</v>
      </c>
      <c r="AC272" s="86">
        <v>2561160</v>
      </c>
      <c r="AD272" s="86">
        <v>901550</v>
      </c>
      <c r="AE272" s="86">
        <v>2355310</v>
      </c>
      <c r="AF272" s="86">
        <v>1814060</v>
      </c>
      <c r="AG272" s="86">
        <v>2052320</v>
      </c>
      <c r="AH272" s="86">
        <v>2281930</v>
      </c>
      <c r="AI272" s="13">
        <v>1.2871761428864925E-2</v>
      </c>
      <c r="AJ272" s="13">
        <v>0.11187826459811336</v>
      </c>
    </row>
    <row r="273" spans="1:43" ht="10.5" customHeight="1" x14ac:dyDescent="0.2">
      <c r="A273" s="14"/>
      <c r="B273" s="14"/>
      <c r="C273" s="14" t="s">
        <v>167</v>
      </c>
      <c r="D273" s="14"/>
      <c r="E273" s="14"/>
      <c r="F273" s="2"/>
      <c r="G273" s="11">
        <v>4667740</v>
      </c>
      <c r="H273" s="11">
        <v>4844490</v>
      </c>
      <c r="I273" s="11">
        <v>5303850</v>
      </c>
      <c r="J273" s="11">
        <v>5626570</v>
      </c>
      <c r="K273" s="11">
        <v>5820010</v>
      </c>
      <c r="L273" s="11">
        <v>5788640</v>
      </c>
      <c r="M273" s="11">
        <v>6000360</v>
      </c>
      <c r="N273" s="11">
        <v>6121110</v>
      </c>
      <c r="O273" s="11">
        <v>6319120</v>
      </c>
      <c r="P273" s="11">
        <v>6487580</v>
      </c>
      <c r="Q273" s="11">
        <v>6607476</v>
      </c>
      <c r="R273" s="11">
        <v>6526820</v>
      </c>
      <c r="S273" s="11">
        <v>6632510</v>
      </c>
      <c r="T273" s="11">
        <v>7212320</v>
      </c>
      <c r="U273" s="11">
        <v>7264139</v>
      </c>
      <c r="V273" s="11">
        <v>7602055</v>
      </c>
      <c r="W273" s="11">
        <v>7844100</v>
      </c>
      <c r="X273" s="11">
        <v>8051383</v>
      </c>
      <c r="Y273" s="86">
        <v>8345075</v>
      </c>
      <c r="Z273" s="86">
        <v>8609591</v>
      </c>
      <c r="AA273" s="86">
        <v>9089796</v>
      </c>
      <c r="AB273" s="86">
        <v>9393508</v>
      </c>
      <c r="AC273" s="86">
        <v>9383579</v>
      </c>
      <c r="AD273" s="86">
        <v>9586734</v>
      </c>
      <c r="AE273" s="86">
        <v>9918888</v>
      </c>
      <c r="AF273" s="86">
        <v>10308965</v>
      </c>
      <c r="AG273" s="86">
        <v>10491554</v>
      </c>
      <c r="AH273" s="86">
        <v>10376104</v>
      </c>
      <c r="AI273" s="13">
        <v>1.6719339160437663E-2</v>
      </c>
      <c r="AJ273" s="13">
        <v>-1.1004089575290752E-2</v>
      </c>
    </row>
    <row r="274" spans="1:43" ht="10.5" customHeight="1" x14ac:dyDescent="0.2">
      <c r="A274" s="14"/>
      <c r="B274" s="14"/>
      <c r="C274" s="14" t="s">
        <v>168</v>
      </c>
      <c r="D274" s="14"/>
      <c r="E274" s="14"/>
      <c r="F274" s="2"/>
      <c r="G274" s="11">
        <v>2757590</v>
      </c>
      <c r="H274" s="11">
        <v>2337370</v>
      </c>
      <c r="I274" s="11">
        <v>1969920</v>
      </c>
      <c r="J274" s="11">
        <v>2149690</v>
      </c>
      <c r="K274" s="11">
        <v>2081550</v>
      </c>
      <c r="L274" s="11">
        <v>2144050</v>
      </c>
      <c r="M274" s="11">
        <v>1998520</v>
      </c>
      <c r="N274" s="11">
        <v>2039820</v>
      </c>
      <c r="O274" s="11">
        <v>1781520</v>
      </c>
      <c r="P274" s="11">
        <v>1847590</v>
      </c>
      <c r="Q274" s="11">
        <v>1934320</v>
      </c>
      <c r="R274" s="11">
        <v>2174810</v>
      </c>
      <c r="S274" s="11">
        <v>1969500</v>
      </c>
      <c r="T274" s="11">
        <v>1890410</v>
      </c>
      <c r="U274" s="11">
        <v>1992240</v>
      </c>
      <c r="V274" s="11">
        <v>2290830</v>
      </c>
      <c r="W274" s="11">
        <v>2162050</v>
      </c>
      <c r="X274" s="11">
        <v>2108470</v>
      </c>
      <c r="Y274" s="86">
        <v>2067700</v>
      </c>
      <c r="Z274" s="86">
        <v>1931390</v>
      </c>
      <c r="AA274" s="86">
        <v>1981460</v>
      </c>
      <c r="AB274" s="86">
        <v>2041910</v>
      </c>
      <c r="AC274" s="86">
        <v>2139060</v>
      </c>
      <c r="AD274" s="86">
        <v>2713950</v>
      </c>
      <c r="AE274" s="86">
        <v>2286610</v>
      </c>
      <c r="AF274" s="86">
        <v>2358040</v>
      </c>
      <c r="AG274" s="86">
        <v>2100760</v>
      </c>
      <c r="AH274" s="86">
        <v>2836580</v>
      </c>
      <c r="AI274" s="13">
        <v>5.6314091442812186E-2</v>
      </c>
      <c r="AJ274" s="13">
        <v>0.35026371408442658</v>
      </c>
    </row>
    <row r="275" spans="1:43" ht="10.5" customHeight="1" x14ac:dyDescent="0.2">
      <c r="A275" s="8"/>
      <c r="B275" s="8"/>
      <c r="C275" s="11" t="s">
        <v>169</v>
      </c>
      <c r="D275" s="80"/>
      <c r="E275" s="14"/>
      <c r="F275" s="2"/>
      <c r="G275" s="12">
        <v>0</v>
      </c>
      <c r="H275" s="12">
        <v>0</v>
      </c>
      <c r="I275" s="12">
        <v>0</v>
      </c>
      <c r="J275" s="12">
        <v>0</v>
      </c>
      <c r="K275" s="12">
        <v>0</v>
      </c>
      <c r="L275" s="12">
        <v>77626</v>
      </c>
      <c r="M275" s="12">
        <v>165908</v>
      </c>
      <c r="N275" s="12">
        <v>300783</v>
      </c>
      <c r="O275" s="12">
        <v>399951</v>
      </c>
      <c r="P275" s="12">
        <v>503289</v>
      </c>
      <c r="Q275" s="12">
        <v>516797</v>
      </c>
      <c r="R275" s="12">
        <v>366283</v>
      </c>
      <c r="S275" s="12">
        <v>367849</v>
      </c>
      <c r="T275" s="12">
        <v>413696</v>
      </c>
      <c r="U275" s="12">
        <v>413819</v>
      </c>
      <c r="V275" s="12">
        <v>450401</v>
      </c>
      <c r="W275" s="12">
        <v>450401</v>
      </c>
      <c r="X275" s="12">
        <v>487412</v>
      </c>
      <c r="Y275" s="86">
        <v>443950</v>
      </c>
      <c r="Z275" s="86">
        <v>398251</v>
      </c>
      <c r="AA275" s="86">
        <v>411263</v>
      </c>
      <c r="AB275" s="86">
        <v>624178</v>
      </c>
      <c r="AC275" s="86">
        <v>493439</v>
      </c>
      <c r="AD275" s="86">
        <v>469754</v>
      </c>
      <c r="AE275" s="86">
        <v>539920</v>
      </c>
      <c r="AF275" s="86">
        <v>599297</v>
      </c>
      <c r="AG275" s="86">
        <v>738319</v>
      </c>
      <c r="AH275" s="86">
        <v>816407</v>
      </c>
      <c r="AI275" s="13">
        <v>4.5762450248021835E-2</v>
      </c>
      <c r="AJ275" s="13">
        <v>0.10576458143431226</v>
      </c>
    </row>
    <row r="276" spans="1:43" ht="10.5" customHeight="1" x14ac:dyDescent="0.2">
      <c r="A276" s="8"/>
      <c r="B276" s="8"/>
      <c r="C276" s="11" t="s">
        <v>170</v>
      </c>
      <c r="D276" s="80"/>
      <c r="E276" s="14"/>
      <c r="F276" s="2"/>
      <c r="G276" s="12">
        <v>0</v>
      </c>
      <c r="H276" s="12">
        <v>0</v>
      </c>
      <c r="I276" s="12">
        <v>0</v>
      </c>
      <c r="J276" s="12">
        <v>0</v>
      </c>
      <c r="K276" s="12">
        <v>0</v>
      </c>
      <c r="L276" s="12">
        <v>0</v>
      </c>
      <c r="M276" s="12">
        <v>381621</v>
      </c>
      <c r="N276" s="12">
        <v>555602</v>
      </c>
      <c r="O276" s="12">
        <v>361144</v>
      </c>
      <c r="P276" s="12">
        <v>1178491</v>
      </c>
      <c r="Q276" s="12">
        <v>1123588</v>
      </c>
      <c r="R276" s="12">
        <v>927040</v>
      </c>
      <c r="S276" s="12">
        <v>1164530</v>
      </c>
      <c r="T276" s="12">
        <v>1032083</v>
      </c>
      <c r="U276" s="12">
        <v>1633537</v>
      </c>
      <c r="V276" s="12">
        <v>1217886</v>
      </c>
      <c r="W276" s="12">
        <v>1443658</v>
      </c>
      <c r="X276" s="12">
        <v>2733475</v>
      </c>
      <c r="Y276" s="86">
        <v>1827538</v>
      </c>
      <c r="Z276" s="86">
        <v>1454699</v>
      </c>
      <c r="AA276" s="86">
        <v>1285894</v>
      </c>
      <c r="AB276" s="86">
        <v>1340534</v>
      </c>
      <c r="AC276" s="86">
        <v>1098003</v>
      </c>
      <c r="AD276" s="86">
        <v>825705</v>
      </c>
      <c r="AE276" s="86">
        <v>535820</v>
      </c>
      <c r="AF276" s="86">
        <v>962240</v>
      </c>
      <c r="AG276" s="86">
        <v>1831465</v>
      </c>
      <c r="AH276" s="86">
        <v>2315282</v>
      </c>
      <c r="AI276" s="13">
        <v>9.5353609354994262E-2</v>
      </c>
      <c r="AJ276" s="13">
        <v>0.26416939444652232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415.09803921568624</v>
      </c>
      <c r="H279" s="93">
        <v>423.4</v>
      </c>
      <c r="I279" s="93">
        <v>406.9</v>
      </c>
      <c r="J279" s="93">
        <v>441.1</v>
      </c>
      <c r="K279" s="93">
        <v>457.8</v>
      </c>
      <c r="L279" s="93">
        <v>444</v>
      </c>
      <c r="M279" s="93">
        <v>458.125</v>
      </c>
      <c r="N279" s="93">
        <v>462.9</v>
      </c>
      <c r="O279" s="93">
        <v>464.75</v>
      </c>
      <c r="P279" s="93">
        <v>440.75</v>
      </c>
      <c r="Q279" s="93">
        <v>468.125</v>
      </c>
      <c r="R279" s="93">
        <v>492.97874999999999</v>
      </c>
      <c r="S279" s="93">
        <v>520.36249999999995</v>
      </c>
      <c r="T279" s="93">
        <v>505.48750000000001</v>
      </c>
      <c r="U279" s="93">
        <v>510.03625</v>
      </c>
      <c r="V279" s="93">
        <v>523.45000000000005</v>
      </c>
      <c r="W279" s="93">
        <v>525.04124999999999</v>
      </c>
      <c r="X279" s="93">
        <v>527.54124999999999</v>
      </c>
      <c r="Y279" s="93">
        <v>510.91624999999999</v>
      </c>
      <c r="Z279" s="93">
        <v>526.29999999999995</v>
      </c>
      <c r="AA279" s="93">
        <v>526.96625000000006</v>
      </c>
      <c r="AB279" s="93">
        <v>500.38552054596994</v>
      </c>
      <c r="AC279" s="93">
        <v>502.77406386639518</v>
      </c>
      <c r="AD279" s="93">
        <v>529.43620805021567</v>
      </c>
      <c r="AE279" s="93">
        <v>526.97427326944273</v>
      </c>
      <c r="AF279" s="93">
        <v>526.63682475562985</v>
      </c>
      <c r="AG279" s="93">
        <v>528.78153471778114</v>
      </c>
      <c r="AH279" s="93">
        <v>525.78193997823098</v>
      </c>
      <c r="AI279" s="10">
        <v>8.2854226227337957E-3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D8596-1710-4396-95A7-A8C7BD1AA4C6}">
  <sheetPr codeName="Sheet27"/>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10.71093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259</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226485044</v>
      </c>
      <c r="H5" s="5">
        <v>281326043</v>
      </c>
      <c r="I5" s="5">
        <v>281422599</v>
      </c>
      <c r="J5" s="5">
        <v>353989566</v>
      </c>
      <c r="K5" s="5">
        <f t="shared" ref="K5:Q5" si="0">SUM(K62,K119,K176)</f>
        <v>419347760</v>
      </c>
      <c r="L5" s="5">
        <f t="shared" si="0"/>
        <v>407846974</v>
      </c>
      <c r="M5" s="5">
        <f t="shared" si="0"/>
        <v>414464147</v>
      </c>
      <c r="N5" s="5">
        <f t="shared" si="0"/>
        <v>463299870</v>
      </c>
      <c r="O5" s="5">
        <f t="shared" si="0"/>
        <v>516316029.70447898</v>
      </c>
      <c r="P5" s="5">
        <f t="shared" si="0"/>
        <v>556884339</v>
      </c>
      <c r="Q5" s="5">
        <f t="shared" si="0"/>
        <v>716287987.0468812</v>
      </c>
      <c r="R5" s="5">
        <f t="shared" ref="R5:AA5" si="1">SUM(R62,R119,R176,R233)</f>
        <v>695564901.88999999</v>
      </c>
      <c r="S5" s="5">
        <f t="shared" si="1"/>
        <v>872021926.32999992</v>
      </c>
      <c r="T5" s="5">
        <f t="shared" si="1"/>
        <v>989545422.26999998</v>
      </c>
      <c r="U5" s="5">
        <f t="shared" si="1"/>
        <v>1168759274.96</v>
      </c>
      <c r="V5" s="5">
        <f t="shared" si="1"/>
        <v>1257695779.1700001</v>
      </c>
      <c r="W5" s="5">
        <f t="shared" si="1"/>
        <v>1172152180.8800001</v>
      </c>
      <c r="X5" s="5">
        <f t="shared" si="1"/>
        <v>1237941123.3299999</v>
      </c>
      <c r="Y5" s="5">
        <f t="shared" si="1"/>
        <v>1234936477.0475979</v>
      </c>
      <c r="Z5" s="5">
        <f t="shared" si="1"/>
        <v>1210425943.7095628</v>
      </c>
      <c r="AA5" s="5">
        <f t="shared" si="1"/>
        <v>1177503221.5</v>
      </c>
      <c r="AB5" s="5">
        <v>1197535757</v>
      </c>
      <c r="AC5" s="5">
        <v>1324249294.1436045</v>
      </c>
      <c r="AD5" s="5">
        <v>1444522589</v>
      </c>
      <c r="AE5" s="5">
        <v>1336318162.2076905</v>
      </c>
      <c r="AF5" s="5">
        <v>1415391753</v>
      </c>
      <c r="AG5" s="5">
        <v>1478751540.0561364</v>
      </c>
      <c r="AH5" s="5">
        <v>1526332422.3499999</v>
      </c>
      <c r="AI5" s="10">
        <v>4.1262209006191597E-2</v>
      </c>
      <c r="AJ5" s="10">
        <v>3.2176387313894037E-2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156091719</v>
      </c>
      <c r="H7" s="12">
        <v>201103489</v>
      </c>
      <c r="I7" s="12">
        <v>196360274</v>
      </c>
      <c r="J7" s="12">
        <v>247275616</v>
      </c>
      <c r="K7" s="12">
        <f t="shared" ref="K7:AA17" si="2">SUM(K64,K121,K178)</f>
        <v>307387351</v>
      </c>
      <c r="L7" s="12">
        <f t="shared" si="2"/>
        <v>286682133</v>
      </c>
      <c r="M7" s="12">
        <f t="shared" si="2"/>
        <v>282946696</v>
      </c>
      <c r="N7" s="12">
        <f t="shared" si="2"/>
        <v>327366353</v>
      </c>
      <c r="O7" s="12">
        <f t="shared" si="2"/>
        <v>349838619.85234201</v>
      </c>
      <c r="P7" s="12">
        <f t="shared" si="2"/>
        <v>391746159</v>
      </c>
      <c r="Q7" s="12">
        <f t="shared" si="2"/>
        <v>559876782.49667549</v>
      </c>
      <c r="R7" s="12">
        <f t="shared" si="2"/>
        <v>466246823.77999997</v>
      </c>
      <c r="S7" s="12">
        <f t="shared" si="2"/>
        <v>569963777.28999996</v>
      </c>
      <c r="T7" s="12">
        <f t="shared" si="2"/>
        <v>596687626.22000003</v>
      </c>
      <c r="U7" s="12">
        <f t="shared" si="2"/>
        <v>771389617.49000001</v>
      </c>
      <c r="V7" s="12">
        <f t="shared" si="2"/>
        <v>820900786.35000014</v>
      </c>
      <c r="W7" s="12">
        <f t="shared" si="2"/>
        <v>754986750.96000004</v>
      </c>
      <c r="X7" s="12">
        <f t="shared" si="2"/>
        <v>828795551.05999994</v>
      </c>
      <c r="Y7" s="12">
        <f t="shared" si="2"/>
        <v>843622418.53999996</v>
      </c>
      <c r="Z7" s="12">
        <f t="shared" si="2"/>
        <v>844545754.51999998</v>
      </c>
      <c r="AA7" s="12">
        <f t="shared" si="2"/>
        <v>806902199</v>
      </c>
      <c r="AB7" s="12">
        <v>822757792</v>
      </c>
      <c r="AC7" s="12">
        <v>926099640</v>
      </c>
      <c r="AD7" s="12">
        <v>1029770507</v>
      </c>
      <c r="AE7" s="12">
        <v>869296715</v>
      </c>
      <c r="AF7" s="12">
        <v>938480982</v>
      </c>
      <c r="AG7" s="12">
        <v>965061600</v>
      </c>
      <c r="AH7" s="12">
        <v>966539696</v>
      </c>
      <c r="AI7" s="13">
        <v>2.7206948609723725E-2</v>
      </c>
      <c r="AJ7" s="13">
        <v>1.5316079305196684E-3</v>
      </c>
    </row>
    <row r="8" spans="1:36" ht="10.5" customHeight="1" x14ac:dyDescent="0.2">
      <c r="A8" s="11"/>
      <c r="B8" s="11"/>
      <c r="C8" s="11" t="s">
        <v>36</v>
      </c>
      <c r="D8" s="11"/>
      <c r="E8" s="11"/>
      <c r="F8" s="2"/>
      <c r="G8" s="12">
        <v>111113200</v>
      </c>
      <c r="H8" s="12">
        <v>115614677</v>
      </c>
      <c r="I8" s="12">
        <v>125078390</v>
      </c>
      <c r="J8" s="12">
        <v>124622423</v>
      </c>
      <c r="K8" s="12">
        <f t="shared" si="2"/>
        <v>135014224</v>
      </c>
      <c r="L8" s="12">
        <f t="shared" si="2"/>
        <v>141447692</v>
      </c>
      <c r="M8" s="12">
        <f t="shared" si="2"/>
        <v>149612573</v>
      </c>
      <c r="N8" s="12">
        <f t="shared" si="2"/>
        <v>172225077</v>
      </c>
      <c r="O8" s="12">
        <f t="shared" si="2"/>
        <v>185126365.08786601</v>
      </c>
      <c r="P8" s="12">
        <f t="shared" si="2"/>
        <v>214565936</v>
      </c>
      <c r="Q8" s="12">
        <f t="shared" si="2"/>
        <v>223795414.5322856</v>
      </c>
      <c r="R8" s="12">
        <f t="shared" si="2"/>
        <v>239208443.78</v>
      </c>
      <c r="S8" s="12">
        <f t="shared" si="2"/>
        <v>234577290.28999999</v>
      </c>
      <c r="T8" s="12">
        <f t="shared" si="2"/>
        <v>294504281.22000003</v>
      </c>
      <c r="U8" s="12">
        <f t="shared" si="2"/>
        <v>324664629.79000002</v>
      </c>
      <c r="V8" s="12">
        <f t="shared" si="2"/>
        <v>353200175.32999998</v>
      </c>
      <c r="W8" s="12">
        <f t="shared" si="2"/>
        <v>396073995.96000004</v>
      </c>
      <c r="X8" s="12">
        <f t="shared" si="2"/>
        <v>431019389.13</v>
      </c>
      <c r="Y8" s="12">
        <f t="shared" si="2"/>
        <v>417799815.53999996</v>
      </c>
      <c r="Z8" s="12">
        <f t="shared" si="2"/>
        <v>416609882.51999998</v>
      </c>
      <c r="AA8" s="12">
        <f t="shared" si="2"/>
        <v>421310837</v>
      </c>
      <c r="AB8" s="12">
        <v>435531685</v>
      </c>
      <c r="AC8" s="12">
        <v>399324107</v>
      </c>
      <c r="AD8" s="12">
        <v>421206698</v>
      </c>
      <c r="AE8" s="12">
        <v>439747687</v>
      </c>
      <c r="AF8" s="12">
        <v>452562200</v>
      </c>
      <c r="AG8" s="12">
        <v>461464067</v>
      </c>
      <c r="AH8" s="12">
        <v>492853229</v>
      </c>
      <c r="AI8" s="13">
        <v>2.0821108495760132E-2</v>
      </c>
      <c r="AJ8" s="13">
        <v>6.8020815150489286E-2</v>
      </c>
    </row>
    <row r="9" spans="1:36" ht="10.5" customHeight="1" x14ac:dyDescent="0.2">
      <c r="A9" s="11"/>
      <c r="B9" s="11"/>
      <c r="C9" s="11"/>
      <c r="D9" s="11" t="s">
        <v>37</v>
      </c>
      <c r="E9" s="11"/>
      <c r="F9" s="2"/>
      <c r="G9" s="12">
        <v>106710526</v>
      </c>
      <c r="H9" s="12">
        <v>113112591</v>
      </c>
      <c r="I9" s="12">
        <v>118638343</v>
      </c>
      <c r="J9" s="12">
        <v>118446642</v>
      </c>
      <c r="K9" s="12">
        <f t="shared" si="2"/>
        <v>129158518</v>
      </c>
      <c r="L9" s="12">
        <f t="shared" si="2"/>
        <v>137824832</v>
      </c>
      <c r="M9" s="12">
        <f t="shared" si="2"/>
        <v>145403393</v>
      </c>
      <c r="N9" s="12">
        <f t="shared" si="2"/>
        <v>166448133</v>
      </c>
      <c r="O9" s="12">
        <f t="shared" si="2"/>
        <v>177270187.897888</v>
      </c>
      <c r="P9" s="12">
        <f t="shared" si="2"/>
        <v>206924583</v>
      </c>
      <c r="Q9" s="12">
        <f t="shared" si="2"/>
        <v>214967602.26104704</v>
      </c>
      <c r="R9" s="12">
        <f t="shared" si="2"/>
        <v>228187288.31</v>
      </c>
      <c r="S9" s="12">
        <f t="shared" si="2"/>
        <v>226836734.31999999</v>
      </c>
      <c r="T9" s="12">
        <f t="shared" si="2"/>
        <v>283485741.18000001</v>
      </c>
      <c r="U9" s="12">
        <f t="shared" si="2"/>
        <v>311797865.29000002</v>
      </c>
      <c r="V9" s="12">
        <f t="shared" si="2"/>
        <v>339692165.38999999</v>
      </c>
      <c r="W9" s="12">
        <f t="shared" si="2"/>
        <v>378233361.59000003</v>
      </c>
      <c r="X9" s="12">
        <f t="shared" si="2"/>
        <v>408414721.96999997</v>
      </c>
      <c r="Y9" s="12">
        <f t="shared" si="2"/>
        <v>396167774.06999999</v>
      </c>
      <c r="Z9" s="12">
        <f t="shared" si="2"/>
        <v>392007441.81</v>
      </c>
      <c r="AA9" s="12">
        <f t="shared" si="2"/>
        <v>400328406</v>
      </c>
      <c r="AB9" s="12">
        <v>415256289</v>
      </c>
      <c r="AC9" s="12">
        <v>380170193</v>
      </c>
      <c r="AD9" s="12">
        <v>399652144</v>
      </c>
      <c r="AE9" s="12">
        <v>415001734</v>
      </c>
      <c r="AF9" s="12">
        <v>428988143</v>
      </c>
      <c r="AG9" s="12">
        <v>436347914</v>
      </c>
      <c r="AH9" s="12">
        <v>472042660</v>
      </c>
      <c r="AI9" s="13">
        <v>2.1592051126167799E-2</v>
      </c>
      <c r="AJ9" s="13">
        <v>8.1803406994172087E-2</v>
      </c>
    </row>
    <row r="10" spans="1:36" ht="10.5" customHeight="1" x14ac:dyDescent="0.2">
      <c r="A10" s="11"/>
      <c r="B10" s="11"/>
      <c r="C10" s="14"/>
      <c r="D10" s="11" t="s">
        <v>38</v>
      </c>
      <c r="E10" s="11"/>
      <c r="F10" s="2"/>
      <c r="G10" s="12">
        <v>93494</v>
      </c>
      <c r="H10" s="12">
        <v>99848</v>
      </c>
      <c r="I10" s="12">
        <v>94666</v>
      </c>
      <c r="J10" s="12">
        <v>95804</v>
      </c>
      <c r="K10" s="12">
        <f t="shared" si="2"/>
        <v>91869</v>
      </c>
      <c r="L10" s="12">
        <f t="shared" si="2"/>
        <v>108617</v>
      </c>
      <c r="M10" s="12">
        <f t="shared" si="2"/>
        <v>132499</v>
      </c>
      <c r="N10" s="12">
        <f t="shared" si="2"/>
        <v>167544</v>
      </c>
      <c r="O10" s="12">
        <f t="shared" si="2"/>
        <v>274116.38</v>
      </c>
      <c r="P10" s="12">
        <f t="shared" si="2"/>
        <v>355519</v>
      </c>
      <c r="Q10" s="12">
        <f t="shared" si="2"/>
        <v>418074.25</v>
      </c>
      <c r="R10" s="12">
        <f t="shared" si="2"/>
        <v>448436.51</v>
      </c>
      <c r="S10" s="12">
        <f t="shared" si="2"/>
        <v>428566.62</v>
      </c>
      <c r="T10" s="12">
        <f t="shared" si="2"/>
        <v>634325.19999999995</v>
      </c>
      <c r="U10" s="12">
        <f t="shared" si="2"/>
        <v>814349.8</v>
      </c>
      <c r="V10" s="12">
        <f t="shared" si="2"/>
        <v>674349.28</v>
      </c>
      <c r="W10" s="12">
        <f t="shared" si="2"/>
        <v>809517.06</v>
      </c>
      <c r="X10" s="12">
        <f t="shared" si="2"/>
        <v>848192.65999999992</v>
      </c>
      <c r="Y10" s="12">
        <f t="shared" si="2"/>
        <v>838379.59000000008</v>
      </c>
      <c r="Z10" s="12">
        <f t="shared" si="2"/>
        <v>818709.41999999993</v>
      </c>
      <c r="AA10" s="12">
        <f t="shared" si="2"/>
        <v>841118</v>
      </c>
      <c r="AB10" s="12">
        <v>831332</v>
      </c>
      <c r="AC10" s="12">
        <v>2850360</v>
      </c>
      <c r="AD10" s="12">
        <v>3128951</v>
      </c>
      <c r="AE10" s="12">
        <v>3142665</v>
      </c>
      <c r="AF10" s="12">
        <v>3268687</v>
      </c>
      <c r="AG10" s="12">
        <v>664622</v>
      </c>
      <c r="AH10" s="12">
        <v>587900</v>
      </c>
      <c r="AI10" s="13">
        <v>-5.6109763714926375E-2</v>
      </c>
      <c r="AJ10" s="13">
        <v>-0.11543704541829793</v>
      </c>
    </row>
    <row r="11" spans="1:36" ht="10.5" customHeight="1" x14ac:dyDescent="0.2">
      <c r="A11" s="11"/>
      <c r="B11" s="11"/>
      <c r="C11" s="14"/>
      <c r="D11" s="11" t="s">
        <v>39</v>
      </c>
      <c r="E11" s="11"/>
      <c r="F11" s="2"/>
      <c r="G11" s="12">
        <v>4309180</v>
      </c>
      <c r="H11" s="12">
        <v>2402238</v>
      </c>
      <c r="I11" s="12">
        <v>6345381</v>
      </c>
      <c r="J11" s="12">
        <v>6079977</v>
      </c>
      <c r="K11" s="12">
        <f t="shared" si="2"/>
        <v>5763837</v>
      </c>
      <c r="L11" s="12">
        <f t="shared" si="2"/>
        <v>3514243</v>
      </c>
      <c r="M11" s="12">
        <f t="shared" si="2"/>
        <v>4076681</v>
      </c>
      <c r="N11" s="12">
        <f t="shared" si="2"/>
        <v>5609400</v>
      </c>
      <c r="O11" s="12">
        <f t="shared" si="2"/>
        <v>7582060.809977999</v>
      </c>
      <c r="P11" s="12">
        <f t="shared" si="2"/>
        <v>7285834</v>
      </c>
      <c r="Q11" s="12">
        <f t="shared" si="2"/>
        <v>8409738.0212385356</v>
      </c>
      <c r="R11" s="12">
        <f t="shared" si="2"/>
        <v>10572718.959999999</v>
      </c>
      <c r="S11" s="12">
        <f t="shared" si="2"/>
        <v>7311989.3499999996</v>
      </c>
      <c r="T11" s="12">
        <f t="shared" si="2"/>
        <v>10384214.84</v>
      </c>
      <c r="U11" s="12">
        <f t="shared" si="2"/>
        <v>12052414.699999999</v>
      </c>
      <c r="V11" s="12">
        <f t="shared" si="2"/>
        <v>12833660.66</v>
      </c>
      <c r="W11" s="12">
        <f t="shared" si="2"/>
        <v>17031117.309999999</v>
      </c>
      <c r="X11" s="12">
        <f t="shared" si="2"/>
        <v>21756474.5</v>
      </c>
      <c r="Y11" s="12">
        <f t="shared" si="2"/>
        <v>20793661.879999999</v>
      </c>
      <c r="Z11" s="12">
        <f t="shared" si="2"/>
        <v>23783731.289999999</v>
      </c>
      <c r="AA11" s="12">
        <f t="shared" si="2"/>
        <v>20141313</v>
      </c>
      <c r="AB11" s="12">
        <v>19444064</v>
      </c>
      <c r="AC11" s="12">
        <v>16303554</v>
      </c>
      <c r="AD11" s="12">
        <v>18425603</v>
      </c>
      <c r="AE11" s="12">
        <v>21603288</v>
      </c>
      <c r="AF11" s="12">
        <v>20305370</v>
      </c>
      <c r="AG11" s="12">
        <v>24451531</v>
      </c>
      <c r="AH11" s="12">
        <v>20222669</v>
      </c>
      <c r="AI11" s="13">
        <v>6.5651856735893244E-3</v>
      </c>
      <c r="AJ11" s="13">
        <v>-0.17294876136794871</v>
      </c>
    </row>
    <row r="12" spans="1:36" ht="10.5" customHeight="1" x14ac:dyDescent="0.2">
      <c r="A12" s="11"/>
      <c r="B12" s="14"/>
      <c r="C12" s="11" t="s">
        <v>40</v>
      </c>
      <c r="D12" s="11"/>
      <c r="E12" s="11"/>
      <c r="F12" s="2"/>
      <c r="G12" s="12">
        <v>0</v>
      </c>
      <c r="H12" s="12">
        <v>0</v>
      </c>
      <c r="I12" s="12">
        <v>0</v>
      </c>
      <c r="J12" s="12">
        <v>0</v>
      </c>
      <c r="K12" s="12">
        <f t="shared" si="2"/>
        <v>0</v>
      </c>
      <c r="L12" s="12">
        <f t="shared" si="2"/>
        <v>12425</v>
      </c>
      <c r="M12" s="12">
        <f t="shared" si="2"/>
        <v>0</v>
      </c>
      <c r="N12" s="12">
        <f t="shared" si="2"/>
        <v>17607</v>
      </c>
      <c r="O12" s="12">
        <f t="shared" si="2"/>
        <v>2463</v>
      </c>
      <c r="P12" s="12">
        <f t="shared" si="2"/>
        <v>2215</v>
      </c>
      <c r="Q12" s="12">
        <f t="shared" si="2"/>
        <v>0</v>
      </c>
      <c r="R12" s="12">
        <f t="shared" si="2"/>
        <v>0</v>
      </c>
      <c r="S12" s="12">
        <f t="shared" si="2"/>
        <v>0</v>
      </c>
      <c r="T12" s="12">
        <f t="shared" si="2"/>
        <v>0</v>
      </c>
      <c r="U12" s="12">
        <f t="shared" si="2"/>
        <v>0</v>
      </c>
      <c r="V12" s="12">
        <f t="shared" si="2"/>
        <v>0</v>
      </c>
      <c r="W12" s="12">
        <f t="shared" si="2"/>
        <v>0</v>
      </c>
      <c r="X12" s="12">
        <f t="shared" si="2"/>
        <v>14195983</v>
      </c>
      <c r="Y12" s="12">
        <f t="shared" si="2"/>
        <v>20440454</v>
      </c>
      <c r="Z12" s="12">
        <f t="shared" si="2"/>
        <v>0</v>
      </c>
      <c r="AA12" s="12">
        <f t="shared" si="2"/>
        <v>0</v>
      </c>
      <c r="AB12" s="12">
        <v>0</v>
      </c>
      <c r="AC12" s="12">
        <v>0</v>
      </c>
      <c r="AD12" s="12">
        <v>0</v>
      </c>
      <c r="AE12" s="12">
        <v>0</v>
      </c>
      <c r="AF12" s="12">
        <v>0</v>
      </c>
      <c r="AG12" s="12">
        <v>0</v>
      </c>
      <c r="AH12" s="12">
        <v>0</v>
      </c>
      <c r="AI12" s="13" t="s">
        <v>246</v>
      </c>
      <c r="AJ12" s="13" t="s">
        <v>246</v>
      </c>
    </row>
    <row r="13" spans="1:36" ht="10.5" customHeight="1" x14ac:dyDescent="0.2">
      <c r="A13" s="11"/>
      <c r="B13" s="14"/>
      <c r="C13" s="11" t="s">
        <v>41</v>
      </c>
      <c r="D13" s="11"/>
      <c r="E13" s="11"/>
      <c r="F13" s="2"/>
      <c r="G13" s="12">
        <v>0</v>
      </c>
      <c r="H13" s="12">
        <v>0</v>
      </c>
      <c r="I13" s="12">
        <v>0</v>
      </c>
      <c r="J13" s="12">
        <v>0</v>
      </c>
      <c r="K13" s="12">
        <f t="shared" si="2"/>
        <v>17128966</v>
      </c>
      <c r="L13" s="12">
        <f t="shared" si="2"/>
        <v>32265275</v>
      </c>
      <c r="M13" s="12">
        <f t="shared" si="2"/>
        <v>33615572</v>
      </c>
      <c r="N13" s="12">
        <f t="shared" si="2"/>
        <v>34605301</v>
      </c>
      <c r="O13" s="12">
        <f t="shared" si="2"/>
        <v>36364760.647512004</v>
      </c>
      <c r="P13" s="12">
        <f t="shared" si="2"/>
        <v>36136030</v>
      </c>
      <c r="Q13" s="12">
        <f t="shared" si="2"/>
        <v>38893013.554165028</v>
      </c>
      <c r="R13" s="12">
        <f t="shared" si="2"/>
        <v>41553392</v>
      </c>
      <c r="S13" s="12">
        <f t="shared" si="2"/>
        <v>42166976</v>
      </c>
      <c r="T13" s="12">
        <f t="shared" si="2"/>
        <v>45560518</v>
      </c>
      <c r="U13" s="12">
        <f t="shared" si="2"/>
        <v>47561067.219999999</v>
      </c>
      <c r="V13" s="12">
        <f t="shared" si="2"/>
        <v>49097082.899999999</v>
      </c>
      <c r="W13" s="12">
        <f t="shared" si="2"/>
        <v>46133149</v>
      </c>
      <c r="X13" s="12">
        <f t="shared" si="2"/>
        <v>45418595.409999996</v>
      </c>
      <c r="Y13" s="12">
        <f t="shared" si="2"/>
        <v>47638625</v>
      </c>
      <c r="Z13" s="12">
        <f t="shared" si="2"/>
        <v>41927105</v>
      </c>
      <c r="AA13" s="12">
        <f t="shared" si="2"/>
        <v>52357819</v>
      </c>
      <c r="AB13" s="12">
        <v>54944102</v>
      </c>
      <c r="AC13" s="12">
        <v>58960714</v>
      </c>
      <c r="AD13" s="12">
        <v>61616919</v>
      </c>
      <c r="AE13" s="12">
        <v>64980789</v>
      </c>
      <c r="AF13" s="12">
        <v>66295016</v>
      </c>
      <c r="AG13" s="12">
        <v>67508749</v>
      </c>
      <c r="AH13" s="12">
        <v>40658213</v>
      </c>
      <c r="AI13" s="13">
        <v>-4.8947405887552753E-2</v>
      </c>
      <c r="AJ13" s="13">
        <v>-0.39773416627821084</v>
      </c>
    </row>
    <row r="14" spans="1:36" ht="10.5" customHeight="1" x14ac:dyDescent="0.2">
      <c r="A14" s="11"/>
      <c r="B14" s="14"/>
      <c r="C14" s="11" t="s">
        <v>42</v>
      </c>
      <c r="D14" s="11"/>
      <c r="E14" s="11"/>
      <c r="F14" s="2"/>
      <c r="G14" s="12">
        <v>0</v>
      </c>
      <c r="H14" s="12">
        <v>0</v>
      </c>
      <c r="I14" s="12">
        <v>0</v>
      </c>
      <c r="J14" s="12">
        <v>0</v>
      </c>
      <c r="K14" s="12">
        <f t="shared" si="2"/>
        <v>26644</v>
      </c>
      <c r="L14" s="12">
        <f t="shared" si="2"/>
        <v>121704</v>
      </c>
      <c r="M14" s="12">
        <f t="shared" si="2"/>
        <v>4538</v>
      </c>
      <c r="N14" s="12">
        <f t="shared" si="2"/>
        <v>99776</v>
      </c>
      <c r="O14" s="12">
        <f t="shared" si="2"/>
        <v>1627107</v>
      </c>
      <c r="P14" s="12">
        <f t="shared" si="2"/>
        <v>3444448</v>
      </c>
      <c r="Q14" s="12">
        <f t="shared" si="2"/>
        <v>2474337</v>
      </c>
      <c r="R14" s="12">
        <f t="shared" si="2"/>
        <v>2900023</v>
      </c>
      <c r="S14" s="12">
        <f t="shared" si="2"/>
        <v>4516544</v>
      </c>
      <c r="T14" s="12">
        <f t="shared" si="2"/>
        <v>4953483</v>
      </c>
      <c r="U14" s="12">
        <f t="shared" si="2"/>
        <v>5259083.3499999996</v>
      </c>
      <c r="V14" s="12">
        <f t="shared" si="2"/>
        <v>5340239.17</v>
      </c>
      <c r="W14" s="12">
        <f t="shared" si="2"/>
        <v>4693526</v>
      </c>
      <c r="X14" s="12">
        <f t="shared" si="2"/>
        <v>4986522.7799999993</v>
      </c>
      <c r="Y14" s="12">
        <f t="shared" si="2"/>
        <v>5638789</v>
      </c>
      <c r="Z14" s="12">
        <f t="shared" si="2"/>
        <v>3786622</v>
      </c>
      <c r="AA14" s="12">
        <f t="shared" si="2"/>
        <v>6093121</v>
      </c>
      <c r="AB14" s="12">
        <v>6421766</v>
      </c>
      <c r="AC14" s="12">
        <v>6891239</v>
      </c>
      <c r="AD14" s="12">
        <v>7164757</v>
      </c>
      <c r="AE14" s="12">
        <v>7594442</v>
      </c>
      <c r="AF14" s="12">
        <v>7628160</v>
      </c>
      <c r="AG14" s="12">
        <v>7626494</v>
      </c>
      <c r="AH14" s="12">
        <v>16969110</v>
      </c>
      <c r="AI14" s="13">
        <v>0.17580173875593741</v>
      </c>
      <c r="AJ14" s="13">
        <v>1.225021090949524</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63537101</v>
      </c>
      <c r="W15" s="12">
        <f t="shared" si="2"/>
        <v>63548738</v>
      </c>
      <c r="X15" s="12">
        <f t="shared" si="2"/>
        <v>58069572</v>
      </c>
      <c r="Y15" s="12">
        <f t="shared" si="2"/>
        <v>61476930</v>
      </c>
      <c r="Z15" s="12">
        <f t="shared" si="2"/>
        <v>64801867</v>
      </c>
      <c r="AA15" s="12">
        <f t="shared" si="2"/>
        <v>65731883</v>
      </c>
      <c r="AB15" s="12">
        <v>69732808</v>
      </c>
      <c r="AC15" s="12">
        <v>1138788</v>
      </c>
      <c r="AD15" s="12">
        <v>303832</v>
      </c>
      <c r="AE15" s="12">
        <v>403028</v>
      </c>
      <c r="AF15" s="12">
        <v>75818838</v>
      </c>
      <c r="AG15" s="12">
        <v>79838737</v>
      </c>
      <c r="AH15" s="12">
        <v>80074913</v>
      </c>
      <c r="AI15" s="13">
        <v>2.3316288390777817E-2</v>
      </c>
      <c r="AJ15" s="13">
        <v>2.9581630280549154E-3</v>
      </c>
    </row>
    <row r="16" spans="1:36" ht="10.5" customHeight="1" x14ac:dyDescent="0.2">
      <c r="A16" s="11"/>
      <c r="B16" s="14"/>
      <c r="C16" s="11" t="s">
        <v>44</v>
      </c>
      <c r="D16" s="15"/>
      <c r="E16" s="11"/>
      <c r="F16" s="2"/>
      <c r="G16" s="12">
        <v>44978519</v>
      </c>
      <c r="H16" s="12">
        <v>85488812</v>
      </c>
      <c r="I16" s="12">
        <v>71281884</v>
      </c>
      <c r="J16" s="12">
        <v>122653193</v>
      </c>
      <c r="K16" s="12">
        <f t="shared" si="2"/>
        <v>155217517</v>
      </c>
      <c r="L16" s="12">
        <f t="shared" si="2"/>
        <v>112835037</v>
      </c>
      <c r="M16" s="12">
        <f t="shared" si="2"/>
        <v>99714013</v>
      </c>
      <c r="N16" s="12">
        <f t="shared" si="2"/>
        <v>120418592</v>
      </c>
      <c r="O16" s="12">
        <f t="shared" si="2"/>
        <v>126717924.116964</v>
      </c>
      <c r="P16" s="12">
        <f t="shared" si="2"/>
        <v>137597530</v>
      </c>
      <c r="Q16" s="12">
        <f t="shared" si="2"/>
        <v>294714017.4102248</v>
      </c>
      <c r="R16" s="12">
        <f t="shared" si="2"/>
        <v>182584965</v>
      </c>
      <c r="S16" s="12">
        <f t="shared" si="2"/>
        <v>288702967</v>
      </c>
      <c r="T16" s="12">
        <f t="shared" si="2"/>
        <v>251669344</v>
      </c>
      <c r="U16" s="12">
        <f t="shared" si="2"/>
        <v>393904837.13</v>
      </c>
      <c r="V16" s="12">
        <f t="shared" si="2"/>
        <v>349726187.94999999</v>
      </c>
      <c r="W16" s="12">
        <f t="shared" si="2"/>
        <v>244537342</v>
      </c>
      <c r="X16" s="12">
        <f t="shared" si="2"/>
        <v>275105488.74000001</v>
      </c>
      <c r="Y16" s="12">
        <f t="shared" si="2"/>
        <v>290627805</v>
      </c>
      <c r="Z16" s="12">
        <f t="shared" si="2"/>
        <v>317420278</v>
      </c>
      <c r="AA16" s="12">
        <f t="shared" si="2"/>
        <v>261408539</v>
      </c>
      <c r="AB16" s="12">
        <v>256127431</v>
      </c>
      <c r="AC16" s="12">
        <v>459784792</v>
      </c>
      <c r="AD16" s="12">
        <v>539478301</v>
      </c>
      <c r="AE16" s="12">
        <v>356570769</v>
      </c>
      <c r="AF16" s="12">
        <v>336176768</v>
      </c>
      <c r="AG16" s="12">
        <v>348623553</v>
      </c>
      <c r="AH16" s="12">
        <v>335984231</v>
      </c>
      <c r="AI16" s="13">
        <v>4.6270065944210792E-2</v>
      </c>
      <c r="AJ16" s="13">
        <v>-3.6254928536053325E-2</v>
      </c>
    </row>
    <row r="17" spans="1:36" ht="10.5" customHeight="1" x14ac:dyDescent="0.2">
      <c r="A17" s="11"/>
      <c r="B17" s="14"/>
      <c r="C17" s="11"/>
      <c r="D17" s="15" t="s">
        <v>45</v>
      </c>
      <c r="E17" s="11"/>
      <c r="F17" s="2"/>
      <c r="G17" s="12">
        <v>10672017</v>
      </c>
      <c r="H17" s="12">
        <v>13286407</v>
      </c>
      <c r="I17" s="12">
        <v>15954292</v>
      </c>
      <c r="J17" s="12">
        <v>16577479</v>
      </c>
      <c r="K17" s="12">
        <f t="shared" si="2"/>
        <v>17860580</v>
      </c>
      <c r="L17" s="12">
        <f t="shared" si="2"/>
        <v>20930782</v>
      </c>
      <c r="M17" s="12">
        <f t="shared" si="2"/>
        <v>23471805</v>
      </c>
      <c r="N17" s="12">
        <f t="shared" si="2"/>
        <v>27608202</v>
      </c>
      <c r="O17" s="12">
        <f t="shared" si="2"/>
        <v>26381905.204399999</v>
      </c>
      <c r="P17" s="12">
        <f t="shared" si="2"/>
        <v>29283997</v>
      </c>
      <c r="Q17" s="12">
        <f t="shared" si="2"/>
        <v>35501948.115417212</v>
      </c>
      <c r="R17" s="12">
        <f t="shared" si="2"/>
        <v>39743352</v>
      </c>
      <c r="S17" s="12">
        <f t="shared" si="2"/>
        <v>50533030</v>
      </c>
      <c r="T17" s="12">
        <f t="shared" si="2"/>
        <v>63653025</v>
      </c>
      <c r="U17" s="12">
        <f t="shared" si="2"/>
        <v>63529338</v>
      </c>
      <c r="V17" s="12">
        <f t="shared" si="2"/>
        <v>56527640</v>
      </c>
      <c r="W17" s="12">
        <f t="shared" si="2"/>
        <v>49145872</v>
      </c>
      <c r="X17" s="12">
        <f t="shared" si="2"/>
        <v>47910714</v>
      </c>
      <c r="Y17" s="12">
        <f t="shared" si="2"/>
        <v>47687659</v>
      </c>
      <c r="Z17" s="12">
        <f t="shared" ref="W17:AA20" si="3">SUM(Z74,Z131,Z188)</f>
        <v>49497039</v>
      </c>
      <c r="AA17" s="12">
        <f t="shared" si="3"/>
        <v>55313558</v>
      </c>
      <c r="AB17" s="12">
        <v>56933017</v>
      </c>
      <c r="AC17" s="12">
        <v>61448480</v>
      </c>
      <c r="AD17" s="12">
        <v>68709396</v>
      </c>
      <c r="AE17" s="12">
        <v>73591731</v>
      </c>
      <c r="AF17" s="12">
        <v>75009983</v>
      </c>
      <c r="AG17" s="12">
        <v>77915333</v>
      </c>
      <c r="AH17" s="12">
        <v>79976618</v>
      </c>
      <c r="AI17" s="13">
        <v>5.8278093025723843E-2</v>
      </c>
      <c r="AJ17" s="13">
        <v>2.6455447479124553E-2</v>
      </c>
    </row>
    <row r="18" spans="1:36" ht="10.5" customHeight="1" x14ac:dyDescent="0.2">
      <c r="A18" s="11"/>
      <c r="B18" s="14"/>
      <c r="C18" s="11"/>
      <c r="D18" s="15" t="s">
        <v>46</v>
      </c>
      <c r="E18" s="11"/>
      <c r="F18" s="2"/>
      <c r="G18" s="12">
        <v>28222188</v>
      </c>
      <c r="H18" s="12">
        <v>33865489</v>
      </c>
      <c r="I18" s="12">
        <v>42181549</v>
      </c>
      <c r="J18" s="12">
        <v>48140252</v>
      </c>
      <c r="K18" s="12">
        <f t="shared" ref="K18:V20" si="4">SUM(K75,K132,K189)</f>
        <v>58149070</v>
      </c>
      <c r="L18" s="12">
        <f t="shared" si="4"/>
        <v>61642664</v>
      </c>
      <c r="M18" s="12">
        <f t="shared" si="4"/>
        <v>55014335</v>
      </c>
      <c r="N18" s="12">
        <f t="shared" si="4"/>
        <v>70185599</v>
      </c>
      <c r="O18" s="12">
        <f t="shared" si="4"/>
        <v>77717022.829295993</v>
      </c>
      <c r="P18" s="12">
        <f t="shared" si="4"/>
        <v>88718443</v>
      </c>
      <c r="Q18" s="12">
        <f t="shared" si="4"/>
        <v>91394323.998345405</v>
      </c>
      <c r="R18" s="12">
        <f t="shared" si="4"/>
        <v>103757620</v>
      </c>
      <c r="S18" s="12">
        <f t="shared" si="4"/>
        <v>113764955</v>
      </c>
      <c r="T18" s="12">
        <f t="shared" si="4"/>
        <v>147209838</v>
      </c>
      <c r="U18" s="12">
        <f t="shared" si="4"/>
        <v>142854833.23000002</v>
      </c>
      <c r="V18" s="12">
        <f t="shared" si="4"/>
        <v>140003895.84</v>
      </c>
      <c r="W18" s="12">
        <f t="shared" si="3"/>
        <v>131246162</v>
      </c>
      <c r="X18" s="12">
        <f t="shared" si="3"/>
        <v>129603704.69</v>
      </c>
      <c r="Y18" s="12">
        <f t="shared" si="3"/>
        <v>134736909</v>
      </c>
      <c r="Z18" s="12">
        <f t="shared" si="3"/>
        <v>133794535</v>
      </c>
      <c r="AA18" s="12">
        <f t="shared" si="3"/>
        <v>129798780</v>
      </c>
      <c r="AB18" s="12">
        <v>136027901</v>
      </c>
      <c r="AC18" s="12">
        <v>148847109</v>
      </c>
      <c r="AD18" s="12">
        <v>155586703</v>
      </c>
      <c r="AE18" s="12">
        <v>174505161</v>
      </c>
      <c r="AF18" s="12">
        <v>185710887</v>
      </c>
      <c r="AG18" s="12">
        <v>205531421</v>
      </c>
      <c r="AH18" s="12">
        <v>184530506</v>
      </c>
      <c r="AI18" s="13">
        <v>5.2139590195954266E-2</v>
      </c>
      <c r="AJ18" s="13">
        <v>-0.10217861044224474</v>
      </c>
    </row>
    <row r="19" spans="1:36" ht="10.5" customHeight="1" x14ac:dyDescent="0.2">
      <c r="A19" s="11"/>
      <c r="B19" s="14"/>
      <c r="C19" s="11"/>
      <c r="D19" s="15" t="s">
        <v>47</v>
      </c>
      <c r="E19" s="11"/>
      <c r="F19" s="2"/>
      <c r="G19" s="12">
        <v>0</v>
      </c>
      <c r="H19" s="12">
        <v>30185935</v>
      </c>
      <c r="I19" s="12">
        <v>3000000</v>
      </c>
      <c r="J19" s="12">
        <v>41229794</v>
      </c>
      <c r="K19" s="12">
        <f t="shared" si="4"/>
        <v>63315692</v>
      </c>
      <c r="L19" s="12">
        <f t="shared" si="4"/>
        <v>14660002</v>
      </c>
      <c r="M19" s="12">
        <f t="shared" si="4"/>
        <v>5200000</v>
      </c>
      <c r="N19" s="12">
        <f t="shared" si="4"/>
        <v>0</v>
      </c>
      <c r="O19" s="12">
        <f t="shared" si="4"/>
        <v>0</v>
      </c>
      <c r="P19" s="12">
        <f t="shared" si="4"/>
        <v>0</v>
      </c>
      <c r="Q19" s="12">
        <f t="shared" si="4"/>
        <v>151412934</v>
      </c>
      <c r="R19" s="12">
        <f t="shared" si="4"/>
        <v>17105638</v>
      </c>
      <c r="S19" s="12">
        <f t="shared" si="4"/>
        <v>95716380</v>
      </c>
      <c r="T19" s="12">
        <f t="shared" si="4"/>
        <v>5750081</v>
      </c>
      <c r="U19" s="12">
        <f t="shared" si="4"/>
        <v>132103526</v>
      </c>
      <c r="V19" s="12">
        <f t="shared" si="4"/>
        <v>92037605</v>
      </c>
      <c r="W19" s="12">
        <f t="shared" si="3"/>
        <v>15191657</v>
      </c>
      <c r="X19" s="12">
        <f t="shared" si="3"/>
        <v>49822467</v>
      </c>
      <c r="Y19" s="12">
        <f t="shared" si="3"/>
        <v>64832454</v>
      </c>
      <c r="Z19" s="12">
        <f t="shared" si="3"/>
        <v>87264753</v>
      </c>
      <c r="AA19" s="12">
        <f t="shared" si="3"/>
        <v>33096997</v>
      </c>
      <c r="AB19" s="12">
        <v>25310363</v>
      </c>
      <c r="AC19" s="12">
        <v>211006252</v>
      </c>
      <c r="AD19" s="12">
        <v>280760077</v>
      </c>
      <c r="AE19" s="12">
        <v>74250070</v>
      </c>
      <c r="AF19" s="12">
        <v>26551744</v>
      </c>
      <c r="AG19" s="12">
        <v>8758269</v>
      </c>
      <c r="AH19" s="12">
        <v>29996502</v>
      </c>
      <c r="AI19" s="13">
        <v>2.8715712367778812E-2</v>
      </c>
      <c r="AJ19" s="13">
        <v>2.4249349957166193</v>
      </c>
    </row>
    <row r="20" spans="1:36" ht="10.5" customHeight="1" x14ac:dyDescent="0.2">
      <c r="A20" s="11"/>
      <c r="B20" s="11"/>
      <c r="C20" s="11"/>
      <c r="D20" s="11" t="s">
        <v>48</v>
      </c>
      <c r="E20" s="11"/>
      <c r="F20" s="2"/>
      <c r="G20" s="12">
        <v>6084314</v>
      </c>
      <c r="H20" s="12">
        <v>8150981</v>
      </c>
      <c r="I20" s="12">
        <v>10146043</v>
      </c>
      <c r="J20" s="12">
        <v>16705668</v>
      </c>
      <c r="K20" s="12">
        <f t="shared" si="4"/>
        <v>15892175</v>
      </c>
      <c r="L20" s="12">
        <f t="shared" si="4"/>
        <v>15601589</v>
      </c>
      <c r="M20" s="12">
        <f t="shared" si="4"/>
        <v>16027873</v>
      </c>
      <c r="N20" s="12">
        <f t="shared" si="4"/>
        <v>22624791</v>
      </c>
      <c r="O20" s="12">
        <f t="shared" si="4"/>
        <v>22618996.083268002</v>
      </c>
      <c r="P20" s="12">
        <f t="shared" si="4"/>
        <v>19595090</v>
      </c>
      <c r="Q20" s="12">
        <f t="shared" si="4"/>
        <v>16404811.296462208</v>
      </c>
      <c r="R20" s="12">
        <f t="shared" si="4"/>
        <v>21978355</v>
      </c>
      <c r="S20" s="12">
        <f t="shared" si="4"/>
        <v>28688602</v>
      </c>
      <c r="T20" s="12">
        <f t="shared" si="4"/>
        <v>35056400</v>
      </c>
      <c r="U20" s="12">
        <f t="shared" si="4"/>
        <v>55417139.900000006</v>
      </c>
      <c r="V20" s="12">
        <f t="shared" si="4"/>
        <v>61157047.109999999</v>
      </c>
      <c r="W20" s="12">
        <f t="shared" si="3"/>
        <v>48953651</v>
      </c>
      <c r="X20" s="12">
        <f t="shared" si="3"/>
        <v>47768603.049999997</v>
      </c>
      <c r="Y20" s="12">
        <f t="shared" si="3"/>
        <v>43370783</v>
      </c>
      <c r="Z20" s="12">
        <f t="shared" si="3"/>
        <v>46863951</v>
      </c>
      <c r="AA20" s="12">
        <f t="shared" si="3"/>
        <v>43199204</v>
      </c>
      <c r="AB20" s="12">
        <v>37856150</v>
      </c>
      <c r="AC20" s="12">
        <v>38482951</v>
      </c>
      <c r="AD20" s="12">
        <v>34422125</v>
      </c>
      <c r="AE20" s="12">
        <v>34223807</v>
      </c>
      <c r="AF20" s="12">
        <v>48904154</v>
      </c>
      <c r="AG20" s="12">
        <v>56418530</v>
      </c>
      <c r="AH20" s="12">
        <v>41480605</v>
      </c>
      <c r="AI20" s="13">
        <v>1.5355454911768929E-2</v>
      </c>
      <c r="AJ20" s="13">
        <v>-0.26476983714393126</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52385743</v>
      </c>
      <c r="H22" s="12">
        <v>63537757</v>
      </c>
      <c r="I22" s="12">
        <v>67584905</v>
      </c>
      <c r="J22" s="12">
        <v>87882582</v>
      </c>
      <c r="K22" s="12">
        <f t="shared" ref="K22:AA32" si="5">SUM(K79,K136,K193)</f>
        <v>94378725</v>
      </c>
      <c r="L22" s="12">
        <f t="shared" si="5"/>
        <v>95968884</v>
      </c>
      <c r="M22" s="12">
        <f t="shared" si="5"/>
        <v>106007472</v>
      </c>
      <c r="N22" s="12">
        <f t="shared" si="5"/>
        <v>110248092</v>
      </c>
      <c r="O22" s="12">
        <f t="shared" si="5"/>
        <v>131704830.50980701</v>
      </c>
      <c r="P22" s="12">
        <f t="shared" si="5"/>
        <v>131759791</v>
      </c>
      <c r="Q22" s="12">
        <f t="shared" si="5"/>
        <v>120597416.08162947</v>
      </c>
      <c r="R22" s="12">
        <f t="shared" si="5"/>
        <v>127059841.11</v>
      </c>
      <c r="S22" s="12">
        <f t="shared" si="5"/>
        <v>142520921.53999999</v>
      </c>
      <c r="T22" s="12">
        <f t="shared" si="5"/>
        <v>185464101.05000001</v>
      </c>
      <c r="U22" s="12">
        <f t="shared" si="5"/>
        <v>175620077.41</v>
      </c>
      <c r="V22" s="12">
        <f t="shared" si="5"/>
        <v>198049772.09999999</v>
      </c>
      <c r="W22" s="12">
        <f t="shared" si="5"/>
        <v>181899904.42000002</v>
      </c>
      <c r="X22" s="12">
        <f t="shared" si="5"/>
        <v>161947653.78999999</v>
      </c>
      <c r="Y22" s="12">
        <f t="shared" si="5"/>
        <v>171837906.50759786</v>
      </c>
      <c r="Z22" s="12">
        <f t="shared" si="5"/>
        <v>189194144.18956286</v>
      </c>
      <c r="AA22" s="12">
        <f t="shared" si="5"/>
        <v>203985598</v>
      </c>
      <c r="AB22" s="12">
        <v>223962934</v>
      </c>
      <c r="AC22" s="12">
        <v>232433276</v>
      </c>
      <c r="AD22" s="12">
        <v>241103986</v>
      </c>
      <c r="AE22" s="12">
        <v>263506946</v>
      </c>
      <c r="AF22" s="12">
        <v>279330294</v>
      </c>
      <c r="AG22" s="12">
        <v>291580949</v>
      </c>
      <c r="AH22" s="12">
        <v>303137048</v>
      </c>
      <c r="AI22" s="13">
        <v>5.1745053456400347E-2</v>
      </c>
      <c r="AJ22" s="13">
        <v>3.9632558435770779E-2</v>
      </c>
    </row>
    <row r="23" spans="1:36" ht="10.5" customHeight="1" x14ac:dyDescent="0.2">
      <c r="A23" s="11"/>
      <c r="B23" s="11"/>
      <c r="C23" s="11" t="s">
        <v>50</v>
      </c>
      <c r="D23" s="11"/>
      <c r="E23" s="11"/>
      <c r="F23" s="2"/>
      <c r="G23" s="12">
        <v>0</v>
      </c>
      <c r="H23" s="12">
        <v>0</v>
      </c>
      <c r="I23" s="12">
        <v>0</v>
      </c>
      <c r="J23" s="12">
        <v>8643952</v>
      </c>
      <c r="K23" s="12">
        <f t="shared" si="5"/>
        <v>9568800</v>
      </c>
      <c r="L23" s="12">
        <f t="shared" si="5"/>
        <v>10321520</v>
      </c>
      <c r="M23" s="12">
        <f t="shared" si="5"/>
        <v>11056544</v>
      </c>
      <c r="N23" s="12">
        <f t="shared" si="5"/>
        <v>11052673</v>
      </c>
      <c r="O23" s="12">
        <f t="shared" si="5"/>
        <v>11050715</v>
      </c>
      <c r="P23" s="12">
        <f t="shared" si="5"/>
        <v>11694666</v>
      </c>
      <c r="Q23" s="12">
        <f t="shared" si="5"/>
        <v>11694368</v>
      </c>
      <c r="R23" s="12">
        <f t="shared" si="5"/>
        <v>11695601</v>
      </c>
      <c r="S23" s="12">
        <f t="shared" si="5"/>
        <v>11697381</v>
      </c>
      <c r="T23" s="12">
        <f t="shared" si="5"/>
        <v>11697114</v>
      </c>
      <c r="U23" s="12">
        <f t="shared" si="5"/>
        <v>11696932</v>
      </c>
      <c r="V23" s="12">
        <f t="shared" si="5"/>
        <v>11700436</v>
      </c>
      <c r="W23" s="12">
        <f t="shared" si="5"/>
        <v>11700436</v>
      </c>
      <c r="X23" s="12">
        <f t="shared" si="5"/>
        <v>11700436</v>
      </c>
      <c r="Y23" s="12">
        <f t="shared" si="5"/>
        <v>11700436</v>
      </c>
      <c r="Z23" s="12">
        <f t="shared" si="5"/>
        <v>11700436</v>
      </c>
      <c r="AA23" s="12">
        <f t="shared" si="5"/>
        <v>11194375</v>
      </c>
      <c r="AB23" s="12">
        <v>11057149</v>
      </c>
      <c r="AC23" s="12">
        <v>11700436</v>
      </c>
      <c r="AD23" s="12">
        <v>11700436</v>
      </c>
      <c r="AE23" s="12">
        <v>11700436</v>
      </c>
      <c r="AF23" s="12">
        <v>11700436</v>
      </c>
      <c r="AG23" s="12">
        <v>11700436</v>
      </c>
      <c r="AH23" s="12">
        <v>11700436</v>
      </c>
      <c r="AI23" s="13">
        <v>9.46937330236719E-3</v>
      </c>
      <c r="AJ23" s="13">
        <v>0</v>
      </c>
    </row>
    <row r="24" spans="1:36" ht="10.5" customHeight="1" x14ac:dyDescent="0.2">
      <c r="A24" s="11"/>
      <c r="B24" s="11"/>
      <c r="C24" s="11" t="s">
        <v>51</v>
      </c>
      <c r="D24" s="11"/>
      <c r="E24" s="11"/>
      <c r="F24" s="2"/>
      <c r="G24" s="12">
        <v>613351</v>
      </c>
      <c r="H24" s="12">
        <v>679169</v>
      </c>
      <c r="I24" s="12">
        <v>725780</v>
      </c>
      <c r="J24" s="12">
        <v>1905872</v>
      </c>
      <c r="K24" s="12">
        <f t="shared" si="5"/>
        <v>1963983</v>
      </c>
      <c r="L24" s="12">
        <f t="shared" si="5"/>
        <v>2115619</v>
      </c>
      <c r="M24" s="12">
        <f t="shared" si="5"/>
        <v>2064405</v>
      </c>
      <c r="N24" s="12">
        <f t="shared" si="5"/>
        <v>1971804</v>
      </c>
      <c r="O24" s="12">
        <f t="shared" si="5"/>
        <v>4948059.0852969997</v>
      </c>
      <c r="P24" s="12">
        <f t="shared" si="5"/>
        <v>5711365</v>
      </c>
      <c r="Q24" s="12">
        <f t="shared" si="5"/>
        <v>6080059.1260839086</v>
      </c>
      <c r="R24" s="12">
        <f t="shared" si="5"/>
        <v>6489534.2999999998</v>
      </c>
      <c r="S24" s="12">
        <f t="shared" si="5"/>
        <v>6512675.3899999997</v>
      </c>
      <c r="T24" s="12">
        <f t="shared" si="5"/>
        <v>6838724.9800000004</v>
      </c>
      <c r="U24" s="12">
        <f t="shared" si="5"/>
        <v>7367885.8399999999</v>
      </c>
      <c r="V24" s="12">
        <f t="shared" si="5"/>
        <v>5610724</v>
      </c>
      <c r="W24" s="12">
        <f t="shared" si="5"/>
        <v>7656956.0499999998</v>
      </c>
      <c r="X24" s="12">
        <f t="shared" si="5"/>
        <v>7519666.6200000001</v>
      </c>
      <c r="Y24" s="12">
        <f t="shared" si="5"/>
        <v>7297775.6600000001</v>
      </c>
      <c r="Z24" s="12">
        <f t="shared" si="5"/>
        <v>6312146.4399999995</v>
      </c>
      <c r="AA24" s="12">
        <f t="shared" si="5"/>
        <v>7423625</v>
      </c>
      <c r="AB24" s="12">
        <v>7507857</v>
      </c>
      <c r="AC24" s="12">
        <v>9266137</v>
      </c>
      <c r="AD24" s="12">
        <v>10050274</v>
      </c>
      <c r="AE24" s="12">
        <v>10346355</v>
      </c>
      <c r="AF24" s="12">
        <v>8863762</v>
      </c>
      <c r="AG24" s="12">
        <v>9055864</v>
      </c>
      <c r="AH24" s="12">
        <v>9231969</v>
      </c>
      <c r="AI24" s="13">
        <v>3.5054118007545654E-2</v>
      </c>
      <c r="AJ24" s="13">
        <v>1.9446515539544323E-2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24842695</v>
      </c>
      <c r="W25" s="12">
        <f t="shared" si="5"/>
        <v>26130224</v>
      </c>
      <c r="X25" s="12">
        <f t="shared" si="5"/>
        <v>27916817</v>
      </c>
      <c r="Y25" s="12">
        <f t="shared" si="5"/>
        <v>28379243.81759787</v>
      </c>
      <c r="Z25" s="12">
        <f t="shared" si="5"/>
        <v>29411128.899562862</v>
      </c>
      <c r="AA25" s="12">
        <f t="shared" si="5"/>
        <v>30967694</v>
      </c>
      <c r="AB25" s="12">
        <v>32149695</v>
      </c>
      <c r="AC25" s="12">
        <v>33175809</v>
      </c>
      <c r="AD25" s="12">
        <v>34380006</v>
      </c>
      <c r="AE25" s="12">
        <v>34896351</v>
      </c>
      <c r="AF25" s="12">
        <v>35975489</v>
      </c>
      <c r="AG25" s="12">
        <v>37393683</v>
      </c>
      <c r="AH25" s="12">
        <v>39013446</v>
      </c>
      <c r="AI25" s="13">
        <v>3.2776250827310616E-2</v>
      </c>
      <c r="AJ25" s="13">
        <v>4.3316487439870523E-2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201985</v>
      </c>
      <c r="AG26" s="12">
        <v>0</v>
      </c>
      <c r="AH26" s="12">
        <v>0</v>
      </c>
      <c r="AI26" s="13" t="s">
        <v>246</v>
      </c>
      <c r="AJ26" s="13" t="s">
        <v>246</v>
      </c>
    </row>
    <row r="27" spans="1:36" ht="10.5" customHeight="1" x14ac:dyDescent="0.2">
      <c r="A27" s="11"/>
      <c r="B27" s="11"/>
      <c r="C27" s="11" t="s">
        <v>54</v>
      </c>
      <c r="D27" s="11"/>
      <c r="E27" s="11"/>
      <c r="F27" s="2"/>
      <c r="G27" s="12">
        <v>11834556</v>
      </c>
      <c r="H27" s="12">
        <v>12927652</v>
      </c>
      <c r="I27" s="12">
        <v>14551993</v>
      </c>
      <c r="J27" s="12">
        <v>16571369</v>
      </c>
      <c r="K27" s="12">
        <f t="shared" si="5"/>
        <v>17469027</v>
      </c>
      <c r="L27" s="12">
        <f t="shared" si="5"/>
        <v>19233398</v>
      </c>
      <c r="M27" s="12">
        <f t="shared" si="5"/>
        <v>19689824</v>
      </c>
      <c r="N27" s="12">
        <f t="shared" si="5"/>
        <v>20096127</v>
      </c>
      <c r="O27" s="12">
        <f t="shared" si="5"/>
        <v>20725595.591832001</v>
      </c>
      <c r="P27" s="12">
        <f t="shared" si="5"/>
        <v>21283217</v>
      </c>
      <c r="Q27" s="12">
        <f t="shared" si="5"/>
        <v>24022320.637389883</v>
      </c>
      <c r="R27" s="12">
        <f t="shared" si="5"/>
        <v>24268526</v>
      </c>
      <c r="S27" s="12">
        <f t="shared" si="5"/>
        <v>25160809.52</v>
      </c>
      <c r="T27" s="12">
        <f t="shared" si="5"/>
        <v>26868225.399999999</v>
      </c>
      <c r="U27" s="12">
        <f t="shared" si="5"/>
        <v>28432023.100000001</v>
      </c>
      <c r="V27" s="12">
        <f t="shared" si="5"/>
        <v>30328999.43</v>
      </c>
      <c r="W27" s="12">
        <f t="shared" si="5"/>
        <v>30126186.34</v>
      </c>
      <c r="X27" s="12">
        <f t="shared" si="5"/>
        <v>26302283.48</v>
      </c>
      <c r="Y27" s="12">
        <f t="shared" si="5"/>
        <v>26680450.41</v>
      </c>
      <c r="Z27" s="12">
        <f t="shared" si="5"/>
        <v>27892463.550000001</v>
      </c>
      <c r="AA27" s="12">
        <f t="shared" si="5"/>
        <v>32417391</v>
      </c>
      <c r="AB27" s="12">
        <v>30985204</v>
      </c>
      <c r="AC27" s="12">
        <v>32768448</v>
      </c>
      <c r="AD27" s="12">
        <v>32808600</v>
      </c>
      <c r="AE27" s="12">
        <v>35844211</v>
      </c>
      <c r="AF27" s="12">
        <v>36993046</v>
      </c>
      <c r="AG27" s="12">
        <v>39689277</v>
      </c>
      <c r="AH27" s="12">
        <v>34636509</v>
      </c>
      <c r="AI27" s="13">
        <v>1.8739844048508703E-2</v>
      </c>
      <c r="AJ27" s="13">
        <v>-0.12730813917320791</v>
      </c>
    </row>
    <row r="28" spans="1:36" ht="10.5" customHeight="1" x14ac:dyDescent="0.2">
      <c r="A28" s="11"/>
      <c r="B28" s="14"/>
      <c r="C28" s="11" t="s">
        <v>55</v>
      </c>
      <c r="E28" s="11"/>
      <c r="F28" s="2"/>
      <c r="G28" s="12">
        <v>0</v>
      </c>
      <c r="H28" s="12">
        <v>0</v>
      </c>
      <c r="I28" s="12">
        <v>0</v>
      </c>
      <c r="J28" s="12">
        <v>0</v>
      </c>
      <c r="K28" s="12">
        <f t="shared" si="5"/>
        <v>0</v>
      </c>
      <c r="L28" s="12">
        <f t="shared" si="5"/>
        <v>81334</v>
      </c>
      <c r="M28" s="12">
        <f t="shared" si="5"/>
        <v>177735</v>
      </c>
      <c r="N28" s="12">
        <f t="shared" si="5"/>
        <v>269046</v>
      </c>
      <c r="O28" s="12">
        <f t="shared" si="5"/>
        <v>307312.96000000002</v>
      </c>
      <c r="P28" s="12">
        <f t="shared" si="5"/>
        <v>250851</v>
      </c>
      <c r="Q28" s="12">
        <f t="shared" si="5"/>
        <v>315288.25</v>
      </c>
      <c r="R28" s="12">
        <f t="shared" si="5"/>
        <v>326363.81</v>
      </c>
      <c r="S28" s="12">
        <f t="shared" si="5"/>
        <v>502475.63</v>
      </c>
      <c r="T28" s="12">
        <f t="shared" si="5"/>
        <v>512589.67</v>
      </c>
      <c r="U28" s="12">
        <f t="shared" si="5"/>
        <v>543306.36</v>
      </c>
      <c r="V28" s="12">
        <f t="shared" si="5"/>
        <v>557505.69999999995</v>
      </c>
      <c r="W28" s="12">
        <f t="shared" si="5"/>
        <v>549157.03</v>
      </c>
      <c r="X28" s="12">
        <f t="shared" si="5"/>
        <v>533664.86</v>
      </c>
      <c r="Y28" s="12">
        <f t="shared" si="5"/>
        <v>460120.62</v>
      </c>
      <c r="Z28" s="12">
        <f t="shared" si="5"/>
        <v>460934.3</v>
      </c>
      <c r="AA28" s="12">
        <f t="shared" si="5"/>
        <v>415183</v>
      </c>
      <c r="AB28" s="12">
        <v>438854</v>
      </c>
      <c r="AC28" s="12">
        <v>367754</v>
      </c>
      <c r="AD28" s="12">
        <v>396636</v>
      </c>
      <c r="AE28" s="12">
        <v>405822</v>
      </c>
      <c r="AF28" s="12">
        <v>407483</v>
      </c>
      <c r="AG28" s="12">
        <v>376342</v>
      </c>
      <c r="AH28" s="12">
        <v>667910</v>
      </c>
      <c r="AI28" s="13">
        <v>7.2505794960573411E-2</v>
      </c>
      <c r="AJ28" s="13">
        <v>0.77474212285633814</v>
      </c>
    </row>
    <row r="29" spans="1:36" ht="10.5" customHeight="1" x14ac:dyDescent="0.2">
      <c r="A29" s="11"/>
      <c r="B29" s="11"/>
      <c r="C29" s="11" t="s">
        <v>56</v>
      </c>
      <c r="D29" s="11"/>
      <c r="E29" s="11"/>
      <c r="F29" s="2"/>
      <c r="G29" s="12">
        <v>13264089</v>
      </c>
      <c r="H29" s="12">
        <v>18264148</v>
      </c>
      <c r="I29" s="12">
        <v>16919398</v>
      </c>
      <c r="J29" s="12">
        <v>21084234</v>
      </c>
      <c r="K29" s="12">
        <f t="shared" si="5"/>
        <v>23340534</v>
      </c>
      <c r="L29" s="12">
        <f t="shared" si="5"/>
        <v>17859371</v>
      </c>
      <c r="M29" s="12">
        <f t="shared" si="5"/>
        <v>23167271</v>
      </c>
      <c r="N29" s="12">
        <f t="shared" si="5"/>
        <v>24424307</v>
      </c>
      <c r="O29" s="12">
        <f t="shared" si="5"/>
        <v>39332381.872677997</v>
      </c>
      <c r="P29" s="12">
        <f t="shared" si="5"/>
        <v>43637442</v>
      </c>
      <c r="Q29" s="12">
        <f t="shared" si="5"/>
        <v>30235757.06815568</v>
      </c>
      <c r="R29" s="12">
        <f t="shared" si="5"/>
        <v>28236034</v>
      </c>
      <c r="S29" s="12">
        <f t="shared" si="5"/>
        <v>34576392</v>
      </c>
      <c r="T29" s="12">
        <f t="shared" si="5"/>
        <v>62903435</v>
      </c>
      <c r="U29" s="12">
        <f t="shared" si="5"/>
        <v>43207028.109999999</v>
      </c>
      <c r="V29" s="12">
        <f t="shared" si="5"/>
        <v>41413457.969999999</v>
      </c>
      <c r="W29" s="12">
        <f t="shared" si="5"/>
        <v>38863215</v>
      </c>
      <c r="X29" s="12">
        <f t="shared" si="5"/>
        <v>42353215.829999998</v>
      </c>
      <c r="Y29" s="12">
        <f t="shared" si="5"/>
        <v>47234587</v>
      </c>
      <c r="Z29" s="12">
        <f t="shared" si="5"/>
        <v>44265491</v>
      </c>
      <c r="AA29" s="12">
        <f t="shared" si="5"/>
        <v>45355940</v>
      </c>
      <c r="AB29" s="12">
        <v>52671706</v>
      </c>
      <c r="AC29" s="12">
        <v>51427604</v>
      </c>
      <c r="AD29" s="12">
        <v>53077728</v>
      </c>
      <c r="AE29" s="12">
        <v>64168485</v>
      </c>
      <c r="AF29" s="12">
        <v>72615780</v>
      </c>
      <c r="AG29" s="12">
        <v>80071866</v>
      </c>
      <c r="AH29" s="12">
        <v>92065126</v>
      </c>
      <c r="AI29" s="13">
        <v>9.7538156858184344E-2</v>
      </c>
      <c r="AJ29" s="13">
        <v>0.14978119780548138</v>
      </c>
    </row>
    <row r="30" spans="1:36" ht="10.5" customHeight="1" x14ac:dyDescent="0.2">
      <c r="A30" s="11"/>
      <c r="B30" s="11"/>
      <c r="C30" s="11" t="s">
        <v>57</v>
      </c>
      <c r="D30" s="11"/>
      <c r="E30" s="11"/>
      <c r="F30" s="2"/>
      <c r="G30" s="12">
        <v>18031541</v>
      </c>
      <c r="H30" s="12">
        <v>22345900</v>
      </c>
      <c r="I30" s="12">
        <v>24009906</v>
      </c>
      <c r="J30" s="12">
        <v>26262849</v>
      </c>
      <c r="K30" s="12">
        <f t="shared" si="5"/>
        <v>28554638</v>
      </c>
      <c r="L30" s="12">
        <f t="shared" si="5"/>
        <v>31063159</v>
      </c>
      <c r="M30" s="12">
        <f t="shared" si="5"/>
        <v>33602958</v>
      </c>
      <c r="N30" s="12">
        <f t="shared" si="5"/>
        <v>33950212</v>
      </c>
      <c r="O30" s="12">
        <f t="shared" si="5"/>
        <v>35859192</v>
      </c>
      <c r="P30" s="12">
        <f t="shared" si="5"/>
        <v>30494210</v>
      </c>
      <c r="Q30" s="12">
        <f t="shared" si="5"/>
        <v>29023141</v>
      </c>
      <c r="R30" s="12">
        <f t="shared" si="5"/>
        <v>33723386</v>
      </c>
      <c r="S30" s="12">
        <f t="shared" si="5"/>
        <v>39099905</v>
      </c>
      <c r="T30" s="12">
        <f t="shared" si="5"/>
        <v>53515052</v>
      </c>
      <c r="U30" s="12">
        <f t="shared" si="5"/>
        <v>59075753</v>
      </c>
      <c r="V30" s="12">
        <f t="shared" si="5"/>
        <v>59075753</v>
      </c>
      <c r="W30" s="12">
        <f t="shared" si="5"/>
        <v>41546874</v>
      </c>
      <c r="X30" s="12">
        <f t="shared" si="5"/>
        <v>26196382</v>
      </c>
      <c r="Y30" s="12">
        <f t="shared" si="5"/>
        <v>29819237</v>
      </c>
      <c r="Z30" s="12">
        <f t="shared" si="5"/>
        <v>43449803</v>
      </c>
      <c r="AA30" s="12">
        <f t="shared" si="5"/>
        <v>50203121</v>
      </c>
      <c r="AB30" s="12">
        <v>58459856</v>
      </c>
      <c r="AC30" s="12">
        <v>66002657</v>
      </c>
      <c r="AD30" s="12">
        <v>71592250</v>
      </c>
      <c r="AE30" s="12">
        <v>82632086</v>
      </c>
      <c r="AF30" s="12">
        <v>82686180</v>
      </c>
      <c r="AG30" s="12">
        <v>82893053</v>
      </c>
      <c r="AH30" s="12">
        <v>85839565</v>
      </c>
      <c r="AI30" s="13">
        <v>6.6117227327079142E-2</v>
      </c>
      <c r="AJ30" s="13">
        <v>3.5545946172352946E-2</v>
      </c>
    </row>
    <row r="31" spans="1:36" ht="10.5" customHeight="1" x14ac:dyDescent="0.2">
      <c r="A31" s="11"/>
      <c r="B31" s="11"/>
      <c r="C31" s="11" t="s">
        <v>58</v>
      </c>
      <c r="D31" s="11"/>
      <c r="E31" s="11"/>
      <c r="F31" s="2"/>
      <c r="G31" s="12">
        <v>8642206</v>
      </c>
      <c r="H31" s="12">
        <v>9320888</v>
      </c>
      <c r="I31" s="12">
        <v>11377828</v>
      </c>
      <c r="J31" s="12">
        <v>13414306</v>
      </c>
      <c r="K31" s="12">
        <f t="shared" si="5"/>
        <v>13481743</v>
      </c>
      <c r="L31" s="12">
        <f t="shared" si="5"/>
        <v>15294483</v>
      </c>
      <c r="M31" s="12">
        <f t="shared" si="5"/>
        <v>16248735</v>
      </c>
      <c r="N31" s="12">
        <f t="shared" si="5"/>
        <v>18483923</v>
      </c>
      <c r="O31" s="12">
        <f t="shared" si="5"/>
        <v>19481574</v>
      </c>
      <c r="P31" s="12">
        <f t="shared" si="5"/>
        <v>18688040</v>
      </c>
      <c r="Q31" s="12">
        <f t="shared" si="5"/>
        <v>18374273</v>
      </c>
      <c r="R31" s="12">
        <f t="shared" si="5"/>
        <v>20956964</v>
      </c>
      <c r="S31" s="12">
        <f t="shared" si="5"/>
        <v>22458139</v>
      </c>
      <c r="T31" s="12">
        <f t="shared" si="5"/>
        <v>20995248</v>
      </c>
      <c r="U31" s="12">
        <f t="shared" si="5"/>
        <v>23340680</v>
      </c>
      <c r="V31" s="12">
        <f t="shared" si="5"/>
        <v>22463525</v>
      </c>
      <c r="W31" s="12">
        <f t="shared" si="5"/>
        <v>23471469</v>
      </c>
      <c r="X31" s="12">
        <f t="shared" si="5"/>
        <v>17697315</v>
      </c>
      <c r="Y31" s="12">
        <f t="shared" si="5"/>
        <v>17843182</v>
      </c>
      <c r="Z31" s="12">
        <f t="shared" si="5"/>
        <v>24189718</v>
      </c>
      <c r="AA31" s="12">
        <f t="shared" si="5"/>
        <v>24800114</v>
      </c>
      <c r="AB31" s="12">
        <v>29129116</v>
      </c>
      <c r="AC31" s="12">
        <v>24266588</v>
      </c>
      <c r="AD31" s="12">
        <v>24013439</v>
      </c>
      <c r="AE31" s="12">
        <v>23199508</v>
      </c>
      <c r="AF31" s="12">
        <v>28195627</v>
      </c>
      <c r="AG31" s="12">
        <v>30400428</v>
      </c>
      <c r="AH31" s="12">
        <v>29876287</v>
      </c>
      <c r="AI31" s="13">
        <v>4.230065749800449E-3</v>
      </c>
      <c r="AJ31" s="13">
        <v>-1.7241237524682217E-2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852209</v>
      </c>
      <c r="R32" s="12">
        <f t="shared" si="5"/>
        <v>1363432</v>
      </c>
      <c r="S32" s="12">
        <f t="shared" si="5"/>
        <v>2513144</v>
      </c>
      <c r="T32" s="12">
        <f t="shared" si="5"/>
        <v>2133712</v>
      </c>
      <c r="U32" s="12">
        <f t="shared" si="5"/>
        <v>1956469</v>
      </c>
      <c r="V32" s="12">
        <f t="shared" si="5"/>
        <v>2056676</v>
      </c>
      <c r="W32" s="12">
        <f t="shared" si="5"/>
        <v>1855387</v>
      </c>
      <c r="X32" s="12">
        <f t="shared" si="5"/>
        <v>1727873</v>
      </c>
      <c r="Y32" s="12">
        <f t="shared" si="5"/>
        <v>2422874</v>
      </c>
      <c r="Z32" s="12">
        <f t="shared" ref="Z32:AA32" si="6">SUM(Z89,Z146,Z203)</f>
        <v>1512023</v>
      </c>
      <c r="AA32" s="12">
        <f t="shared" si="6"/>
        <v>1208155</v>
      </c>
      <c r="AB32" s="12">
        <v>1563497</v>
      </c>
      <c r="AC32" s="12">
        <v>3457843</v>
      </c>
      <c r="AD32" s="12">
        <v>3084617</v>
      </c>
      <c r="AE32" s="12">
        <v>313692</v>
      </c>
      <c r="AF32" s="12">
        <v>1690506</v>
      </c>
      <c r="AG32" s="12">
        <v>0</v>
      </c>
      <c r="AH32" s="12">
        <v>105800</v>
      </c>
      <c r="AI32" s="13">
        <v>-0.36164131821129009</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16758331</v>
      </c>
      <c r="H34" s="12">
        <v>15847679</v>
      </c>
      <c r="I34" s="12">
        <v>16327828</v>
      </c>
      <c r="J34" s="12">
        <v>17808002</v>
      </c>
      <c r="K34" s="12">
        <f t="shared" ref="K34:AA34" si="7">SUM(K91,K147,K204)</f>
        <v>16467684</v>
      </c>
      <c r="L34" s="12">
        <f t="shared" si="7"/>
        <v>17296594</v>
      </c>
      <c r="M34" s="12">
        <f t="shared" si="7"/>
        <v>23649957</v>
      </c>
      <c r="N34" s="12">
        <f t="shared" si="7"/>
        <v>24204916</v>
      </c>
      <c r="O34" s="12">
        <f t="shared" si="7"/>
        <v>32324313.995088</v>
      </c>
      <c r="P34" s="12">
        <f t="shared" si="7"/>
        <v>30215313</v>
      </c>
      <c r="Q34" s="12">
        <f t="shared" si="7"/>
        <v>31983568.1482905</v>
      </c>
      <c r="R34" s="12">
        <f t="shared" si="7"/>
        <v>35512191</v>
      </c>
      <c r="S34" s="12">
        <f t="shared" si="7"/>
        <v>42867561</v>
      </c>
      <c r="T34" s="12">
        <f t="shared" si="7"/>
        <v>41889404</v>
      </c>
      <c r="U34" s="12">
        <f t="shared" si="7"/>
        <v>38966773.060000002</v>
      </c>
      <c r="V34" s="12">
        <f t="shared" si="7"/>
        <v>38895338.719999999</v>
      </c>
      <c r="W34" s="12">
        <f t="shared" si="7"/>
        <v>46819592</v>
      </c>
      <c r="X34" s="12">
        <f t="shared" si="7"/>
        <v>71697176.480000004</v>
      </c>
      <c r="Y34" s="12">
        <f t="shared" si="7"/>
        <v>77775136</v>
      </c>
      <c r="Z34" s="12">
        <f t="shared" si="7"/>
        <v>67632579</v>
      </c>
      <c r="AA34" s="12">
        <f t="shared" si="7"/>
        <v>62878735</v>
      </c>
      <c r="AB34" s="12">
        <v>54438144</v>
      </c>
      <c r="AC34" s="12">
        <v>70220604</v>
      </c>
      <c r="AD34" s="12">
        <v>50869672</v>
      </c>
      <c r="AE34" s="12">
        <v>64720469</v>
      </c>
      <c r="AF34" s="12">
        <v>60460992</v>
      </c>
      <c r="AG34" s="12">
        <v>81257530</v>
      </c>
      <c r="AH34" s="12">
        <v>100792797</v>
      </c>
      <c r="AI34" s="13">
        <v>0.10812230782273224</v>
      </c>
      <c r="AJ34" s="13">
        <v>0.24041177476105907</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1249251</v>
      </c>
      <c r="H36" s="12">
        <v>837118</v>
      </c>
      <c r="I36" s="12">
        <v>1149592</v>
      </c>
      <c r="J36" s="12">
        <v>1023366</v>
      </c>
      <c r="K36" s="12">
        <f t="shared" ref="K36:AA36" si="8">SUM(K93,K149,K206)</f>
        <v>1114000</v>
      </c>
      <c r="L36" s="12">
        <f t="shared" si="8"/>
        <v>7899363</v>
      </c>
      <c r="M36" s="12">
        <f t="shared" si="8"/>
        <v>1860022</v>
      </c>
      <c r="N36" s="12">
        <f t="shared" si="8"/>
        <v>1480509</v>
      </c>
      <c r="O36" s="12">
        <f t="shared" si="8"/>
        <v>2448265.347242</v>
      </c>
      <c r="P36" s="12">
        <f t="shared" si="8"/>
        <v>3163076</v>
      </c>
      <c r="Q36" s="12">
        <f t="shared" si="8"/>
        <v>3830220.3202857757</v>
      </c>
      <c r="R36" s="12">
        <f t="shared" si="8"/>
        <v>3851763</v>
      </c>
      <c r="S36" s="12">
        <f t="shared" si="8"/>
        <v>4606225</v>
      </c>
      <c r="T36" s="12">
        <f t="shared" si="8"/>
        <v>4271691</v>
      </c>
      <c r="U36" s="12">
        <f t="shared" si="8"/>
        <v>4250385</v>
      </c>
      <c r="V36" s="12">
        <f t="shared" si="8"/>
        <v>4017638</v>
      </c>
      <c r="W36" s="12">
        <f t="shared" si="8"/>
        <v>4849615</v>
      </c>
      <c r="X36" s="12">
        <f t="shared" si="8"/>
        <v>4140349</v>
      </c>
      <c r="Y36" s="12">
        <f t="shared" si="8"/>
        <v>3618022</v>
      </c>
      <c r="Z36" s="12">
        <f t="shared" si="8"/>
        <v>4247871</v>
      </c>
      <c r="AA36" s="12">
        <f t="shared" si="8"/>
        <v>5075659</v>
      </c>
      <c r="AB36" s="12">
        <v>3860421</v>
      </c>
      <c r="AC36" s="12">
        <v>8403383</v>
      </c>
      <c r="AD36" s="12">
        <v>10717955</v>
      </c>
      <c r="AE36" s="12">
        <v>14897237</v>
      </c>
      <c r="AF36" s="12">
        <v>14090351</v>
      </c>
      <c r="AG36" s="12">
        <v>11941721</v>
      </c>
      <c r="AH36" s="12">
        <v>9251194</v>
      </c>
      <c r="AI36" s="13">
        <v>0.15680596618326526</v>
      </c>
      <c r="AJ36" s="13">
        <v>-0.22530479484489715</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62894283</v>
      </c>
      <c r="S38" s="12">
        <f t="shared" si="9"/>
        <v>112063441.5</v>
      </c>
      <c r="T38" s="12">
        <f t="shared" si="9"/>
        <v>161232600</v>
      </c>
      <c r="U38" s="12">
        <f t="shared" si="9"/>
        <v>178532422</v>
      </c>
      <c r="V38" s="12">
        <f t="shared" si="9"/>
        <v>195832244</v>
      </c>
      <c r="W38" s="12">
        <f t="shared" si="9"/>
        <v>183596318.5</v>
      </c>
      <c r="X38" s="12">
        <f t="shared" si="9"/>
        <v>171360393</v>
      </c>
      <c r="Y38" s="12">
        <f t="shared" si="9"/>
        <v>138082994</v>
      </c>
      <c r="Z38" s="12">
        <f t="shared" si="9"/>
        <v>104805595</v>
      </c>
      <c r="AA38" s="12">
        <f t="shared" si="9"/>
        <v>98661030.5</v>
      </c>
      <c r="AB38" s="12">
        <v>92516466</v>
      </c>
      <c r="AC38" s="12">
        <v>87092391.143604621</v>
      </c>
      <c r="AD38" s="12">
        <v>112060469</v>
      </c>
      <c r="AE38" s="12">
        <v>123896795.20769046</v>
      </c>
      <c r="AF38" s="12">
        <v>123029134</v>
      </c>
      <c r="AG38" s="12">
        <v>128909740.05613644</v>
      </c>
      <c r="AH38" s="12">
        <v>146611687.34999999</v>
      </c>
      <c r="AI38" s="13">
        <v>7.9754260045154401E-2</v>
      </c>
      <c r="AJ38" s="13">
        <v>0.13732047932262423</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246273543</v>
      </c>
      <c r="H40" s="5">
        <v>255995051</v>
      </c>
      <c r="I40" s="5">
        <v>278763361</v>
      </c>
      <c r="J40" s="5">
        <v>350501650</v>
      </c>
      <c r="K40" s="5">
        <f t="shared" ref="K40:Q40" si="10">SUM(K96,K152,K209)</f>
        <v>400230023</v>
      </c>
      <c r="L40" s="5">
        <f t="shared" si="10"/>
        <v>400640432</v>
      </c>
      <c r="M40" s="5">
        <f t="shared" si="10"/>
        <v>402824967</v>
      </c>
      <c r="N40" s="5">
        <f t="shared" si="10"/>
        <v>445594849</v>
      </c>
      <c r="O40" s="5">
        <f t="shared" si="10"/>
        <v>489650583.56911999</v>
      </c>
      <c r="P40" s="5">
        <f t="shared" si="10"/>
        <v>608207904</v>
      </c>
      <c r="Q40" s="5">
        <f t="shared" si="10"/>
        <v>587724042.64217865</v>
      </c>
      <c r="R40" s="5">
        <f t="shared" ref="R40:AA40" si="11">SUM(R96,R152,R209,R234)</f>
        <v>631237894</v>
      </c>
      <c r="S40" s="5">
        <f t="shared" si="11"/>
        <v>736984352</v>
      </c>
      <c r="T40" s="5">
        <f t="shared" si="11"/>
        <v>912255781</v>
      </c>
      <c r="U40" s="5">
        <f t="shared" si="11"/>
        <v>1023095986.52</v>
      </c>
      <c r="V40" s="5">
        <f t="shared" si="11"/>
        <v>1025636272.5599999</v>
      </c>
      <c r="W40" s="5">
        <f t="shared" si="11"/>
        <v>1089334147</v>
      </c>
      <c r="X40" s="5">
        <f t="shared" si="11"/>
        <v>1157288586</v>
      </c>
      <c r="Y40" s="5">
        <f t="shared" si="11"/>
        <v>1116737124</v>
      </c>
      <c r="Z40" s="5">
        <f t="shared" si="11"/>
        <v>1120416724</v>
      </c>
      <c r="AA40" s="5">
        <f t="shared" si="11"/>
        <v>1125232227</v>
      </c>
      <c r="AB40" s="5">
        <v>1162676796</v>
      </c>
      <c r="AC40" s="5">
        <v>1216198770.2072763</v>
      </c>
      <c r="AD40" s="5">
        <v>1248564390</v>
      </c>
      <c r="AE40" s="5">
        <v>1491048198.378315</v>
      </c>
      <c r="AF40" s="5">
        <v>1422082459</v>
      </c>
      <c r="AG40" s="5">
        <v>1533137533.1118393</v>
      </c>
      <c r="AH40" s="5">
        <v>1387990084.8399999</v>
      </c>
      <c r="AI40" s="10">
        <v>2.9962058181334683E-2</v>
      </c>
      <c r="AJ40" s="10">
        <v>-9.4673468711727882E-2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66581290</v>
      </c>
      <c r="H42" s="12">
        <v>71446110</v>
      </c>
      <c r="I42" s="12">
        <v>76167016</v>
      </c>
      <c r="J42" s="12">
        <v>85600156</v>
      </c>
      <c r="K42" s="12">
        <f t="shared" ref="K42:AA51" si="12">SUM(K98,K154,K211)</f>
        <v>91806020</v>
      </c>
      <c r="L42" s="12">
        <f t="shared" si="12"/>
        <v>102410641</v>
      </c>
      <c r="M42" s="12">
        <f t="shared" si="12"/>
        <v>106580805</v>
      </c>
      <c r="N42" s="12">
        <f t="shared" si="12"/>
        <v>113136978</v>
      </c>
      <c r="O42" s="12">
        <f t="shared" si="12"/>
        <v>122964605.794752</v>
      </c>
      <c r="P42" s="12">
        <f t="shared" si="12"/>
        <v>130095732</v>
      </c>
      <c r="Q42" s="12">
        <f t="shared" si="12"/>
        <v>135333412.51105711</v>
      </c>
      <c r="R42" s="12">
        <f t="shared" si="12"/>
        <v>146598277</v>
      </c>
      <c r="S42" s="12">
        <f t="shared" si="12"/>
        <v>170638483</v>
      </c>
      <c r="T42" s="12">
        <f t="shared" si="12"/>
        <v>192175652</v>
      </c>
      <c r="U42" s="12">
        <f t="shared" si="12"/>
        <v>208671179.24000001</v>
      </c>
      <c r="V42" s="12">
        <f t="shared" si="12"/>
        <v>259596778.31999999</v>
      </c>
      <c r="W42" s="12">
        <f t="shared" si="12"/>
        <v>242971690</v>
      </c>
      <c r="X42" s="12">
        <f t="shared" si="12"/>
        <v>243850330</v>
      </c>
      <c r="Y42" s="12">
        <f t="shared" si="12"/>
        <v>247855322</v>
      </c>
      <c r="Z42" s="12">
        <f t="shared" si="12"/>
        <v>249609802</v>
      </c>
      <c r="AA42" s="12">
        <f t="shared" si="12"/>
        <v>257845372</v>
      </c>
      <c r="AB42" s="12">
        <v>259750561</v>
      </c>
      <c r="AC42" s="12">
        <v>264777594</v>
      </c>
      <c r="AD42" s="12">
        <v>270415213</v>
      </c>
      <c r="AE42" s="12">
        <v>288669747</v>
      </c>
      <c r="AF42" s="12">
        <v>298829074</v>
      </c>
      <c r="AG42" s="12">
        <v>314587015</v>
      </c>
      <c r="AH42" s="12">
        <v>318587342</v>
      </c>
      <c r="AI42" s="13">
        <v>3.4614761320803211E-2</v>
      </c>
      <c r="AJ42" s="13">
        <v>1.2716122437539262E-2</v>
      </c>
    </row>
    <row r="43" spans="1:36" ht="10.5" customHeight="1" x14ac:dyDescent="0.2">
      <c r="A43" s="11"/>
      <c r="B43" s="19" t="s">
        <v>65</v>
      </c>
      <c r="C43" s="14"/>
      <c r="D43" s="19"/>
      <c r="E43" s="14"/>
      <c r="F43" s="2"/>
      <c r="G43" s="12">
        <v>67089579</v>
      </c>
      <c r="H43" s="12">
        <v>70081217</v>
      </c>
      <c r="I43" s="12">
        <v>74737885</v>
      </c>
      <c r="J43" s="12">
        <v>79690428</v>
      </c>
      <c r="K43" s="12">
        <f t="shared" si="12"/>
        <v>88668757</v>
      </c>
      <c r="L43" s="12">
        <f t="shared" si="12"/>
        <v>95069803</v>
      </c>
      <c r="M43" s="12">
        <f t="shared" si="12"/>
        <v>102403614</v>
      </c>
      <c r="N43" s="12">
        <f t="shared" si="12"/>
        <v>113252506</v>
      </c>
      <c r="O43" s="12">
        <f t="shared" si="12"/>
        <v>121474983</v>
      </c>
      <c r="P43" s="12">
        <f t="shared" si="12"/>
        <v>129908414</v>
      </c>
      <c r="Q43" s="12">
        <f t="shared" si="12"/>
        <v>131570387</v>
      </c>
      <c r="R43" s="12">
        <f t="shared" si="12"/>
        <v>142078735</v>
      </c>
      <c r="S43" s="12">
        <f t="shared" si="12"/>
        <v>157400501</v>
      </c>
      <c r="T43" s="12">
        <f t="shared" si="12"/>
        <v>177157122</v>
      </c>
      <c r="U43" s="12">
        <f t="shared" si="12"/>
        <v>194996006</v>
      </c>
      <c r="V43" s="12">
        <f t="shared" si="12"/>
        <v>215140034</v>
      </c>
      <c r="W43" s="12">
        <f t="shared" si="12"/>
        <v>226496790</v>
      </c>
      <c r="X43" s="12">
        <f t="shared" si="12"/>
        <v>226192757</v>
      </c>
      <c r="Y43" s="12">
        <f t="shared" si="12"/>
        <v>225055336</v>
      </c>
      <c r="Z43" s="12">
        <f t="shared" si="12"/>
        <v>236802880</v>
      </c>
      <c r="AA43" s="12">
        <f t="shared" si="12"/>
        <v>242210477</v>
      </c>
      <c r="AB43" s="12">
        <v>244142662</v>
      </c>
      <c r="AC43" s="12">
        <v>257495157</v>
      </c>
      <c r="AD43" s="12">
        <v>259645687</v>
      </c>
      <c r="AE43" s="12">
        <v>275104712</v>
      </c>
      <c r="AF43" s="12">
        <v>293530080</v>
      </c>
      <c r="AG43" s="12">
        <v>304388581</v>
      </c>
      <c r="AH43" s="12">
        <v>311358120</v>
      </c>
      <c r="AI43" s="13">
        <v>4.1364463822491704E-2</v>
      </c>
      <c r="AJ43" s="13">
        <v>2.2896847763155741E-2</v>
      </c>
    </row>
    <row r="44" spans="1:36" ht="10.5" customHeight="1" x14ac:dyDescent="0.2">
      <c r="A44" s="11"/>
      <c r="B44" s="19" t="s">
        <v>66</v>
      </c>
      <c r="C44" s="14"/>
      <c r="D44" s="19"/>
      <c r="E44" s="14"/>
      <c r="F44" s="2"/>
      <c r="G44" s="12">
        <v>25910411</v>
      </c>
      <c r="H44" s="12">
        <v>30546770</v>
      </c>
      <c r="I44" s="12">
        <v>32737965</v>
      </c>
      <c r="J44" s="12">
        <v>34120324</v>
      </c>
      <c r="K44" s="12">
        <f t="shared" si="12"/>
        <v>36961522</v>
      </c>
      <c r="L44" s="12">
        <f t="shared" si="12"/>
        <v>43670848</v>
      </c>
      <c r="M44" s="12">
        <f t="shared" si="12"/>
        <v>48738710</v>
      </c>
      <c r="N44" s="12">
        <f t="shared" si="12"/>
        <v>59192651</v>
      </c>
      <c r="O44" s="12">
        <f t="shared" si="12"/>
        <v>65604281.356703997</v>
      </c>
      <c r="P44" s="12">
        <f t="shared" si="12"/>
        <v>69389202</v>
      </c>
      <c r="Q44" s="12">
        <f t="shared" si="12"/>
        <v>72709136.144634858</v>
      </c>
      <c r="R44" s="12">
        <f t="shared" si="12"/>
        <v>75029574</v>
      </c>
      <c r="S44" s="12">
        <f t="shared" si="12"/>
        <v>83234486</v>
      </c>
      <c r="T44" s="12">
        <f t="shared" si="12"/>
        <v>92878264</v>
      </c>
      <c r="U44" s="12">
        <f t="shared" si="12"/>
        <v>99953961.180000007</v>
      </c>
      <c r="V44" s="12">
        <f t="shared" si="12"/>
        <v>108111984.40000001</v>
      </c>
      <c r="W44" s="12">
        <f t="shared" si="12"/>
        <v>112524911</v>
      </c>
      <c r="X44" s="12">
        <f t="shared" si="12"/>
        <v>116639145</v>
      </c>
      <c r="Y44" s="12">
        <f t="shared" si="12"/>
        <v>116978597</v>
      </c>
      <c r="Z44" s="12">
        <f t="shared" si="12"/>
        <v>119945048</v>
      </c>
      <c r="AA44" s="12">
        <f t="shared" si="12"/>
        <v>123487309</v>
      </c>
      <c r="AB44" s="12">
        <v>136081878</v>
      </c>
      <c r="AC44" s="12">
        <v>181821694</v>
      </c>
      <c r="AD44" s="12">
        <v>150414715</v>
      </c>
      <c r="AE44" s="12">
        <v>202129994</v>
      </c>
      <c r="AF44" s="12">
        <v>198296857</v>
      </c>
      <c r="AG44" s="12">
        <v>195478103</v>
      </c>
      <c r="AH44" s="12">
        <v>198198479</v>
      </c>
      <c r="AI44" s="13">
        <v>6.4674054122175084E-2</v>
      </c>
      <c r="AJ44" s="13">
        <v>1.3916525473955514E-2</v>
      </c>
    </row>
    <row r="45" spans="1:36" ht="10.5" customHeight="1" x14ac:dyDescent="0.2">
      <c r="A45" s="11"/>
      <c r="B45" s="19" t="s">
        <v>67</v>
      </c>
      <c r="C45" s="14"/>
      <c r="D45" s="19"/>
      <c r="E45" s="14"/>
      <c r="F45" s="2"/>
      <c r="G45" s="12">
        <v>12387196</v>
      </c>
      <c r="H45" s="12">
        <v>13752469</v>
      </c>
      <c r="I45" s="12">
        <v>17818162</v>
      </c>
      <c r="J45" s="12">
        <v>17616962</v>
      </c>
      <c r="K45" s="12">
        <f t="shared" si="12"/>
        <v>22057078</v>
      </c>
      <c r="L45" s="12">
        <f t="shared" si="12"/>
        <v>41379789</v>
      </c>
      <c r="M45" s="12">
        <f t="shared" si="12"/>
        <v>38763092</v>
      </c>
      <c r="N45" s="12">
        <f t="shared" si="12"/>
        <v>48834324</v>
      </c>
      <c r="O45" s="12">
        <f t="shared" si="12"/>
        <v>47157759.855967999</v>
      </c>
      <c r="P45" s="12">
        <f t="shared" si="12"/>
        <v>48472419</v>
      </c>
      <c r="Q45" s="12">
        <f t="shared" si="12"/>
        <v>47984906.420818694</v>
      </c>
      <c r="R45" s="12">
        <f t="shared" si="12"/>
        <v>45119018</v>
      </c>
      <c r="S45" s="12">
        <f t="shared" si="12"/>
        <v>43145433</v>
      </c>
      <c r="T45" s="12">
        <f t="shared" si="12"/>
        <v>52785828</v>
      </c>
      <c r="U45" s="12">
        <f t="shared" si="12"/>
        <v>55522553.859999999</v>
      </c>
      <c r="V45" s="12">
        <f t="shared" si="12"/>
        <v>48655013.350000001</v>
      </c>
      <c r="W45" s="12">
        <f t="shared" si="12"/>
        <v>72214997</v>
      </c>
      <c r="X45" s="12">
        <f t="shared" si="12"/>
        <v>57507376</v>
      </c>
      <c r="Y45" s="12">
        <f t="shared" si="12"/>
        <v>69610465</v>
      </c>
      <c r="Z45" s="12">
        <f t="shared" si="12"/>
        <v>68768599</v>
      </c>
      <c r="AA45" s="12">
        <f t="shared" si="12"/>
        <v>74475635</v>
      </c>
      <c r="AB45" s="12">
        <v>76569646</v>
      </c>
      <c r="AC45" s="12">
        <v>75504488</v>
      </c>
      <c r="AD45" s="12">
        <v>124085580</v>
      </c>
      <c r="AE45" s="12">
        <v>114249652</v>
      </c>
      <c r="AF45" s="12">
        <v>149456639</v>
      </c>
      <c r="AG45" s="12">
        <v>134293631</v>
      </c>
      <c r="AH45" s="12">
        <v>123552008</v>
      </c>
      <c r="AI45" s="13">
        <v>8.3009321931032387E-2</v>
      </c>
      <c r="AJ45" s="13">
        <v>-7.9986094053857246E-2</v>
      </c>
    </row>
    <row r="46" spans="1:36" ht="10.5" customHeight="1" x14ac:dyDescent="0.2">
      <c r="A46" s="11"/>
      <c r="B46" s="19" t="s">
        <v>69</v>
      </c>
      <c r="C46" s="14"/>
      <c r="D46" s="19"/>
      <c r="E46" s="14"/>
      <c r="F46" s="2"/>
      <c r="G46" s="12">
        <v>5554445</v>
      </c>
      <c r="H46" s="12">
        <v>6879607</v>
      </c>
      <c r="I46" s="12">
        <v>7891139</v>
      </c>
      <c r="J46" s="12">
        <v>7002503</v>
      </c>
      <c r="K46" s="12">
        <f t="shared" si="12"/>
        <v>6997286</v>
      </c>
      <c r="L46" s="12">
        <f t="shared" si="12"/>
        <v>8132246</v>
      </c>
      <c r="M46" s="12">
        <f t="shared" si="12"/>
        <v>9282029</v>
      </c>
      <c r="N46" s="12">
        <f t="shared" si="12"/>
        <v>10047270</v>
      </c>
      <c r="O46" s="12">
        <f t="shared" si="12"/>
        <v>9954881</v>
      </c>
      <c r="P46" s="12">
        <f t="shared" si="12"/>
        <v>13524242</v>
      </c>
      <c r="Q46" s="12">
        <f t="shared" si="12"/>
        <v>12970805</v>
      </c>
      <c r="R46" s="12">
        <f t="shared" si="12"/>
        <v>13731039</v>
      </c>
      <c r="S46" s="12">
        <f t="shared" si="12"/>
        <v>15329436</v>
      </c>
      <c r="T46" s="12">
        <f t="shared" si="12"/>
        <v>16226412</v>
      </c>
      <c r="U46" s="12">
        <f t="shared" si="12"/>
        <v>17580935</v>
      </c>
      <c r="V46" s="12">
        <f t="shared" si="12"/>
        <v>17196204</v>
      </c>
      <c r="W46" s="12">
        <f t="shared" si="12"/>
        <v>18698722</v>
      </c>
      <c r="X46" s="12">
        <f t="shared" si="12"/>
        <v>20174585</v>
      </c>
      <c r="Y46" s="12">
        <f t="shared" si="12"/>
        <v>20859238</v>
      </c>
      <c r="Z46" s="12">
        <f t="shared" si="12"/>
        <v>20851818</v>
      </c>
      <c r="AA46" s="12">
        <f t="shared" si="12"/>
        <v>18972460</v>
      </c>
      <c r="AB46" s="12">
        <v>20422669</v>
      </c>
      <c r="AC46" s="12">
        <v>12165369</v>
      </c>
      <c r="AD46" s="12">
        <v>21670451</v>
      </c>
      <c r="AE46" s="12">
        <v>7225454</v>
      </c>
      <c r="AF46" s="12">
        <v>11270803</v>
      </c>
      <c r="AG46" s="12">
        <v>27572310</v>
      </c>
      <c r="AH46" s="12">
        <v>30238735</v>
      </c>
      <c r="AI46" s="13">
        <v>6.759988928099725E-2</v>
      </c>
      <c r="AJ46" s="13">
        <v>9.6706623420380805E-2</v>
      </c>
    </row>
    <row r="47" spans="1:36" ht="10.5" customHeight="1" x14ac:dyDescent="0.2">
      <c r="A47" s="11"/>
      <c r="B47" s="19" t="s">
        <v>260</v>
      </c>
      <c r="C47" s="14"/>
      <c r="D47" s="19"/>
      <c r="E47" s="14"/>
      <c r="F47" s="2"/>
      <c r="G47" s="12">
        <v>10823006</v>
      </c>
      <c r="H47" s="12">
        <v>14695418</v>
      </c>
      <c r="I47" s="12">
        <v>12713598</v>
      </c>
      <c r="J47" s="12">
        <v>17816754</v>
      </c>
      <c r="K47" s="12">
        <f t="shared" si="12"/>
        <v>16408550</v>
      </c>
      <c r="L47" s="12">
        <f t="shared" si="12"/>
        <v>23342656</v>
      </c>
      <c r="M47" s="12">
        <f t="shared" si="12"/>
        <v>33842295</v>
      </c>
      <c r="N47" s="12">
        <f t="shared" si="12"/>
        <v>25850335</v>
      </c>
      <c r="O47" s="12">
        <f t="shared" si="12"/>
        <v>9583408.2899999991</v>
      </c>
      <c r="P47" s="12">
        <f t="shared" si="12"/>
        <v>29683227</v>
      </c>
      <c r="Q47" s="12">
        <f t="shared" si="12"/>
        <v>27205607.421723444</v>
      </c>
      <c r="R47" s="12">
        <f t="shared" si="12"/>
        <v>34273381</v>
      </c>
      <c r="S47" s="12">
        <f t="shared" si="12"/>
        <v>34917849</v>
      </c>
      <c r="T47" s="12">
        <f t="shared" si="12"/>
        <v>40211221</v>
      </c>
      <c r="U47" s="12">
        <f t="shared" si="12"/>
        <v>45126533.140000001</v>
      </c>
      <c r="V47" s="12">
        <f t="shared" si="12"/>
        <v>56969813.210000001</v>
      </c>
      <c r="W47" s="12">
        <f t="shared" si="12"/>
        <v>46472112</v>
      </c>
      <c r="X47" s="12">
        <f t="shared" si="12"/>
        <v>39361852</v>
      </c>
      <c r="Y47" s="12">
        <f t="shared" si="12"/>
        <v>44549740</v>
      </c>
      <c r="Z47" s="12">
        <f t="shared" si="12"/>
        <v>48269986</v>
      </c>
      <c r="AA47" s="12">
        <f t="shared" si="12"/>
        <v>50109602</v>
      </c>
      <c r="AB47" s="12">
        <v>60231939</v>
      </c>
      <c r="AC47" s="12">
        <v>56823778</v>
      </c>
      <c r="AD47" s="12">
        <v>74779375</v>
      </c>
      <c r="AE47" s="12">
        <v>101956687</v>
      </c>
      <c r="AF47" s="12">
        <v>95009156</v>
      </c>
      <c r="AG47" s="12">
        <v>104738630</v>
      </c>
      <c r="AH47" s="12">
        <v>93178251</v>
      </c>
      <c r="AI47" s="13">
        <v>7.5427864679899592E-2</v>
      </c>
      <c r="AJ47" s="13">
        <v>-0.11037359377337665</v>
      </c>
    </row>
    <row r="48" spans="1:36" ht="10.5" customHeight="1" x14ac:dyDescent="0.2">
      <c r="A48" s="11"/>
      <c r="B48" s="19" t="s">
        <v>71</v>
      </c>
      <c r="C48" s="14"/>
      <c r="D48" s="19"/>
      <c r="E48" s="14"/>
      <c r="F48" s="2"/>
      <c r="G48" s="12">
        <v>9909982</v>
      </c>
      <c r="H48" s="12">
        <v>9368697</v>
      </c>
      <c r="I48" s="12">
        <v>11355856</v>
      </c>
      <c r="J48" s="12">
        <v>12164031</v>
      </c>
      <c r="K48" s="12">
        <f t="shared" si="12"/>
        <v>20067066</v>
      </c>
      <c r="L48" s="12">
        <f t="shared" si="12"/>
        <v>15468317</v>
      </c>
      <c r="M48" s="12">
        <f t="shared" si="12"/>
        <v>16338012</v>
      </c>
      <c r="N48" s="12">
        <f t="shared" si="12"/>
        <v>17858562</v>
      </c>
      <c r="O48" s="12">
        <f t="shared" si="12"/>
        <v>16605492.927696001</v>
      </c>
      <c r="P48" s="12">
        <f t="shared" si="12"/>
        <v>19641188</v>
      </c>
      <c r="Q48" s="12">
        <f t="shared" si="12"/>
        <v>31972002.520112976</v>
      </c>
      <c r="R48" s="12">
        <f t="shared" si="12"/>
        <v>25161909</v>
      </c>
      <c r="S48" s="12">
        <f t="shared" si="12"/>
        <v>23472797</v>
      </c>
      <c r="T48" s="12">
        <f t="shared" si="12"/>
        <v>50472710</v>
      </c>
      <c r="U48" s="12">
        <f t="shared" si="12"/>
        <v>52135693.350000001</v>
      </c>
      <c r="V48" s="12">
        <f t="shared" si="12"/>
        <v>47259777.460000001</v>
      </c>
      <c r="W48" s="12">
        <f t="shared" si="12"/>
        <v>49743452</v>
      </c>
      <c r="X48" s="12">
        <f t="shared" si="12"/>
        <v>61926696</v>
      </c>
      <c r="Y48" s="12">
        <f t="shared" si="12"/>
        <v>67211688</v>
      </c>
      <c r="Z48" s="12">
        <f t="shared" si="12"/>
        <v>69990540</v>
      </c>
      <c r="AA48" s="12">
        <f t="shared" si="12"/>
        <v>70859911</v>
      </c>
      <c r="AB48" s="12">
        <v>75720218</v>
      </c>
      <c r="AC48" s="12">
        <v>79909558</v>
      </c>
      <c r="AD48" s="12">
        <v>37652814</v>
      </c>
      <c r="AE48" s="12">
        <v>42355555</v>
      </c>
      <c r="AF48" s="12">
        <v>42717902</v>
      </c>
      <c r="AG48" s="12">
        <v>60145953</v>
      </c>
      <c r="AH48" s="12">
        <v>46470059</v>
      </c>
      <c r="AI48" s="13">
        <v>-7.8150067884746655E-2</v>
      </c>
      <c r="AJ48" s="13">
        <v>-0.22737845720060335</v>
      </c>
    </row>
    <row r="49" spans="1:36" ht="10.5" customHeight="1" x14ac:dyDescent="0.2">
      <c r="A49" s="11"/>
      <c r="B49" s="19" t="s">
        <v>72</v>
      </c>
      <c r="C49" s="14"/>
      <c r="D49" s="19"/>
      <c r="E49" s="14"/>
      <c r="F49" s="2"/>
      <c r="G49" s="12">
        <v>19259632</v>
      </c>
      <c r="H49" s="12">
        <v>17548592</v>
      </c>
      <c r="I49" s="12">
        <v>17259095</v>
      </c>
      <c r="J49" s="12">
        <v>25668052</v>
      </c>
      <c r="K49" s="12">
        <f t="shared" si="12"/>
        <v>26469260</v>
      </c>
      <c r="L49" s="12">
        <f t="shared" si="12"/>
        <v>27941620</v>
      </c>
      <c r="M49" s="12">
        <f t="shared" si="12"/>
        <v>23027170</v>
      </c>
      <c r="N49" s="12">
        <f t="shared" si="12"/>
        <v>26781181</v>
      </c>
      <c r="O49" s="12">
        <f t="shared" si="12"/>
        <v>31715804.344000001</v>
      </c>
      <c r="P49" s="12">
        <f t="shared" si="12"/>
        <v>34861378</v>
      </c>
      <c r="Q49" s="12">
        <f t="shared" si="12"/>
        <v>32593196.213342633</v>
      </c>
      <c r="R49" s="12">
        <f t="shared" si="12"/>
        <v>39301512</v>
      </c>
      <c r="S49" s="12">
        <f t="shared" si="12"/>
        <v>43355260</v>
      </c>
      <c r="T49" s="12">
        <f t="shared" si="12"/>
        <v>65940338</v>
      </c>
      <c r="U49" s="12">
        <f t="shared" si="12"/>
        <v>68960343.069999993</v>
      </c>
      <c r="V49" s="12">
        <f t="shared" si="12"/>
        <v>93396394.569999993</v>
      </c>
      <c r="W49" s="12">
        <f t="shared" si="12"/>
        <v>88259550</v>
      </c>
      <c r="X49" s="12">
        <f t="shared" si="12"/>
        <v>122638132</v>
      </c>
      <c r="Y49" s="12">
        <f t="shared" si="12"/>
        <v>108434340</v>
      </c>
      <c r="Z49" s="12">
        <f t="shared" si="12"/>
        <v>105953792</v>
      </c>
      <c r="AA49" s="12">
        <f t="shared" si="12"/>
        <v>103783098</v>
      </c>
      <c r="AB49" s="12">
        <v>111618141</v>
      </c>
      <c r="AC49" s="12">
        <v>143461001</v>
      </c>
      <c r="AD49" s="12">
        <v>126006381</v>
      </c>
      <c r="AE49" s="12">
        <v>141914269</v>
      </c>
      <c r="AF49" s="12">
        <v>101621395</v>
      </c>
      <c r="AG49" s="12">
        <v>201637445</v>
      </c>
      <c r="AH49" s="12">
        <v>102574305</v>
      </c>
      <c r="AI49" s="13">
        <v>-1.3983990754657616E-2</v>
      </c>
      <c r="AJ49" s="13">
        <v>-0.49129337063361422</v>
      </c>
    </row>
    <row r="50" spans="1:36" ht="10.5" customHeight="1" x14ac:dyDescent="0.2">
      <c r="A50" s="11"/>
      <c r="B50" s="19" t="s">
        <v>73</v>
      </c>
      <c r="C50" s="14"/>
      <c r="D50" s="19"/>
      <c r="E50" s="14"/>
      <c r="F50" s="2"/>
      <c r="G50" s="12">
        <v>28379030</v>
      </c>
      <c r="H50" s="12">
        <v>16930500</v>
      </c>
      <c r="I50" s="12">
        <v>23665882</v>
      </c>
      <c r="J50" s="12">
        <v>69129331</v>
      </c>
      <c r="K50" s="12">
        <f t="shared" si="12"/>
        <v>88392808</v>
      </c>
      <c r="L50" s="12">
        <f t="shared" si="12"/>
        <v>37479549</v>
      </c>
      <c r="M50" s="12">
        <f t="shared" si="12"/>
        <v>18750513</v>
      </c>
      <c r="N50" s="12">
        <f t="shared" si="12"/>
        <v>24751418</v>
      </c>
      <c r="O50" s="12">
        <f t="shared" si="12"/>
        <v>58974937</v>
      </c>
      <c r="P50" s="12">
        <f t="shared" si="12"/>
        <v>92707250</v>
      </c>
      <c r="Q50" s="12">
        <f t="shared" si="12"/>
        <v>86606691.607180476</v>
      </c>
      <c r="R50" s="12">
        <f t="shared" si="12"/>
        <v>61186356</v>
      </c>
      <c r="S50" s="12">
        <f t="shared" si="12"/>
        <v>79146524</v>
      </c>
      <c r="T50" s="12">
        <f t="shared" si="12"/>
        <v>98916749</v>
      </c>
      <c r="U50" s="12">
        <f t="shared" si="12"/>
        <v>167717696.81</v>
      </c>
      <c r="V50" s="12">
        <f t="shared" si="12"/>
        <v>90990009.599999994</v>
      </c>
      <c r="W50" s="12">
        <f t="shared" si="12"/>
        <v>97167164</v>
      </c>
      <c r="X50" s="12">
        <f t="shared" si="12"/>
        <v>87248731</v>
      </c>
      <c r="Y50" s="12">
        <f t="shared" si="12"/>
        <v>61321527</v>
      </c>
      <c r="Z50" s="12">
        <f t="shared" si="12"/>
        <v>60687688</v>
      </c>
      <c r="AA50" s="12">
        <f t="shared" si="12"/>
        <v>57766346</v>
      </c>
      <c r="AB50" s="12">
        <v>70144154</v>
      </c>
      <c r="AC50" s="12">
        <v>52656703</v>
      </c>
      <c r="AD50" s="12">
        <v>69673421</v>
      </c>
      <c r="AE50" s="12">
        <v>198360318</v>
      </c>
      <c r="AF50" s="12">
        <v>102817533</v>
      </c>
      <c r="AG50" s="12">
        <v>51340632</v>
      </c>
      <c r="AH50" s="12">
        <v>20615553</v>
      </c>
      <c r="AI50" s="13">
        <v>-0.18460648850043337</v>
      </c>
      <c r="AJ50" s="13">
        <v>-0.59845541052163131</v>
      </c>
    </row>
    <row r="51" spans="1:36" ht="10.5" customHeight="1" x14ac:dyDescent="0.2">
      <c r="A51" s="11"/>
      <c r="B51" s="19" t="s">
        <v>74</v>
      </c>
      <c r="C51" s="14"/>
      <c r="D51" s="19"/>
      <c r="E51" s="14"/>
      <c r="F51" s="2"/>
      <c r="G51" s="12">
        <v>378972</v>
      </c>
      <c r="H51" s="12">
        <v>4745671</v>
      </c>
      <c r="I51" s="12">
        <v>4416763</v>
      </c>
      <c r="J51" s="12">
        <v>1693109</v>
      </c>
      <c r="K51" s="12">
        <f t="shared" si="12"/>
        <v>2401676</v>
      </c>
      <c r="L51" s="12">
        <f t="shared" si="12"/>
        <v>5744963</v>
      </c>
      <c r="M51" s="12">
        <f t="shared" si="12"/>
        <v>5098727</v>
      </c>
      <c r="N51" s="12">
        <f t="shared" si="12"/>
        <v>5889624</v>
      </c>
      <c r="O51" s="12">
        <f t="shared" si="12"/>
        <v>5614430</v>
      </c>
      <c r="P51" s="12">
        <f t="shared" si="12"/>
        <v>39924852</v>
      </c>
      <c r="Q51" s="12">
        <f t="shared" si="12"/>
        <v>8777897.803308405</v>
      </c>
      <c r="R51" s="12">
        <f t="shared" si="12"/>
        <v>9663116</v>
      </c>
      <c r="S51" s="12">
        <f t="shared" si="12"/>
        <v>8429601</v>
      </c>
      <c r="T51" s="12">
        <f t="shared" si="12"/>
        <v>8758498</v>
      </c>
      <c r="U51" s="12">
        <f t="shared" si="12"/>
        <v>20565497.870000001</v>
      </c>
      <c r="V51" s="12">
        <f t="shared" si="12"/>
        <v>21322076.649999999</v>
      </c>
      <c r="W51" s="12">
        <f t="shared" si="12"/>
        <v>21073326</v>
      </c>
      <c r="X51" s="12">
        <f t="shared" si="12"/>
        <v>21324303</v>
      </c>
      <c r="Y51" s="12">
        <f t="shared" si="12"/>
        <v>22044614</v>
      </c>
      <c r="Z51" s="12">
        <f t="shared" si="12"/>
        <v>34328736</v>
      </c>
      <c r="AA51" s="12">
        <f t="shared" si="12"/>
        <v>31517109</v>
      </c>
      <c r="AB51" s="12">
        <v>24792947</v>
      </c>
      <c r="AC51" s="12">
        <v>17082941</v>
      </c>
      <c r="AD51" s="12">
        <v>25262919</v>
      </c>
      <c r="AE51" s="12">
        <v>27046957</v>
      </c>
      <c r="AF51" s="12">
        <v>30808942</v>
      </c>
      <c r="AG51" s="12">
        <v>36529219</v>
      </c>
      <c r="AH51" s="12">
        <v>37265322</v>
      </c>
      <c r="AI51" s="13">
        <v>7.0276823529006327E-2</v>
      </c>
      <c r="AJ51" s="13">
        <v>2.0151074130547383E-2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39094977</v>
      </c>
      <c r="S52" s="12">
        <f t="shared" si="13"/>
        <v>77913982</v>
      </c>
      <c r="T52" s="12">
        <f t="shared" si="13"/>
        <v>116732987</v>
      </c>
      <c r="U52" s="12">
        <f t="shared" si="13"/>
        <v>91865587</v>
      </c>
      <c r="V52" s="12">
        <f t="shared" si="13"/>
        <v>66998187</v>
      </c>
      <c r="W52" s="12">
        <f t="shared" si="13"/>
        <v>113711433</v>
      </c>
      <c r="X52" s="12">
        <f t="shared" si="13"/>
        <v>160424679</v>
      </c>
      <c r="Y52" s="12">
        <f t="shared" si="13"/>
        <v>132816257</v>
      </c>
      <c r="Z52" s="12">
        <f t="shared" si="13"/>
        <v>105207835</v>
      </c>
      <c r="AA52" s="12">
        <f t="shared" si="13"/>
        <v>94204908</v>
      </c>
      <c r="AB52" s="12">
        <v>83201981</v>
      </c>
      <c r="AC52" s="12">
        <v>74500487.207276419</v>
      </c>
      <c r="AD52" s="12">
        <v>88957834</v>
      </c>
      <c r="AE52" s="12">
        <v>92034853.378315046</v>
      </c>
      <c r="AF52" s="12">
        <v>97724078</v>
      </c>
      <c r="AG52" s="12">
        <v>102426014.11183932</v>
      </c>
      <c r="AH52" s="12">
        <v>105951910.84</v>
      </c>
      <c r="AI52" s="13">
        <v>4.1108169755455837E-2</v>
      </c>
      <c r="AJ52" s="13">
        <v>3.4423840063821487E-2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t="s">
        <v>261</v>
      </c>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259</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123703226</v>
      </c>
      <c r="H62" s="5">
        <v>163566990</v>
      </c>
      <c r="I62" s="5">
        <v>146465852</v>
      </c>
      <c r="J62" s="5">
        <v>199594925</v>
      </c>
      <c r="K62" s="5">
        <f>SUM(K64,K79,K91,K93)</f>
        <v>234586702</v>
      </c>
      <c r="L62" s="5">
        <f>SUM(L64,L79,L91,L93)</f>
        <v>194828400</v>
      </c>
      <c r="M62" s="5">
        <f>SUM(M64,M79,M91,M93)</f>
        <v>197673732</v>
      </c>
      <c r="N62" s="5">
        <f>SUM(N64,N79,N91,N93)</f>
        <v>211257267</v>
      </c>
      <c r="O62" s="39">
        <v>236677461</v>
      </c>
      <c r="P62" s="39">
        <v>254462027</v>
      </c>
      <c r="Q62" s="39">
        <v>397331220</v>
      </c>
      <c r="R62" s="39">
        <v>287704895</v>
      </c>
      <c r="S62" s="39">
        <v>387427394</v>
      </c>
      <c r="T62" s="39">
        <v>354244409</v>
      </c>
      <c r="U62" s="8">
        <v>516799317</v>
      </c>
      <c r="V62" s="8">
        <f>SUM(V64,V79,V91,V93)</f>
        <v>525873367</v>
      </c>
      <c r="W62" s="8">
        <f>W64+W79+W91+W93</f>
        <v>453137835</v>
      </c>
      <c r="X62" s="8">
        <f>SUM(X64,X79,X91,X93)</f>
        <v>503943220</v>
      </c>
      <c r="Y62" s="8">
        <f>SUM(Y64+Y79+Y91+Y93)</f>
        <v>520080819.81759787</v>
      </c>
      <c r="Z62" s="8">
        <f>SUM(Z64+Z79+Z91+Z93)</f>
        <v>529079260.89956284</v>
      </c>
      <c r="AA62" s="8">
        <f>SUM(AA64+AA79+AA91+AA93)</f>
        <v>491891363</v>
      </c>
      <c r="AB62" s="39">
        <v>497780144</v>
      </c>
      <c r="AC62" s="39">
        <v>676864210</v>
      </c>
      <c r="AD62" s="39">
        <v>768732459</v>
      </c>
      <c r="AE62" s="39">
        <v>562958666</v>
      </c>
      <c r="AF62" s="39">
        <v>578670144</v>
      </c>
      <c r="AG62" s="39">
        <v>593209132</v>
      </c>
      <c r="AH62" s="39">
        <v>623697958</v>
      </c>
      <c r="AI62" s="10">
        <v>3.8299852201502338E-2</v>
      </c>
      <c r="AJ62" s="10">
        <v>5.1396420512285705E-2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72355033</v>
      </c>
      <c r="H64" s="12">
        <v>107991139</v>
      </c>
      <c r="I64" s="12">
        <v>86007149</v>
      </c>
      <c r="J64" s="12">
        <v>125330951</v>
      </c>
      <c r="K64" s="12">
        <f>SUM(K65,K69:K73)</f>
        <v>152149887</v>
      </c>
      <c r="L64" s="12">
        <f>SUM(L65,L69:L73)</f>
        <v>106772325</v>
      </c>
      <c r="M64" s="12">
        <f>SUM(M65,M69:M73)</f>
        <v>104794607</v>
      </c>
      <c r="N64" s="12">
        <f>SUM(N65,N69:N73)</f>
        <v>110815469</v>
      </c>
      <c r="O64" s="41">
        <v>118738806</v>
      </c>
      <c r="P64" s="41">
        <v>134453123</v>
      </c>
      <c r="Q64" s="41">
        <v>291308311</v>
      </c>
      <c r="R64" s="41">
        <v>168681547</v>
      </c>
      <c r="S64" s="41">
        <v>254968342</v>
      </c>
      <c r="T64" s="41">
        <v>204800663</v>
      </c>
      <c r="U64" s="11">
        <v>357414330</v>
      </c>
      <c r="V64" s="11">
        <v>334435939</v>
      </c>
      <c r="W64" s="11">
        <v>274011221</v>
      </c>
      <c r="X64" s="11">
        <v>333804560</v>
      </c>
      <c r="Y64" s="11">
        <v>337998994</v>
      </c>
      <c r="Z64" s="11">
        <v>336971582</v>
      </c>
      <c r="AA64" s="11">
        <v>291503816</v>
      </c>
      <c r="AB64" s="41">
        <v>282829076</v>
      </c>
      <c r="AC64" s="41">
        <v>449567371</v>
      </c>
      <c r="AD64" s="41">
        <v>531875901</v>
      </c>
      <c r="AE64" s="41">
        <v>309453800</v>
      </c>
      <c r="AF64" s="41">
        <v>308704251</v>
      </c>
      <c r="AG64" s="39">
        <v>318644884</v>
      </c>
      <c r="AH64" s="41">
        <v>328468156</v>
      </c>
      <c r="AI64" s="13">
        <v>2.5246281842474572E-2</v>
      </c>
      <c r="AJ64" s="13">
        <v>3.0828274650723721E-2</v>
      </c>
    </row>
    <row r="65" spans="1:36" ht="10.5" customHeight="1" x14ac:dyDescent="0.2">
      <c r="A65" s="11"/>
      <c r="B65" s="11"/>
      <c r="C65" s="11" t="s">
        <v>36</v>
      </c>
      <c r="D65" s="11"/>
      <c r="E65" s="11"/>
      <c r="F65" s="2"/>
      <c r="G65" s="12">
        <v>64317857</v>
      </c>
      <c r="H65" s="12">
        <v>69369234</v>
      </c>
      <c r="I65" s="12">
        <v>74210900</v>
      </c>
      <c r="J65" s="12">
        <v>73212704</v>
      </c>
      <c r="K65" s="12">
        <f>SUM(K66:K68)</f>
        <v>77580554</v>
      </c>
      <c r="L65" s="12">
        <f>SUM(L66:L68)</f>
        <v>81556966</v>
      </c>
      <c r="M65" s="12">
        <f>SUM(M66:M68)</f>
        <v>86347461</v>
      </c>
      <c r="N65" s="12">
        <f>SUM(N66:N68)</f>
        <v>99889344</v>
      </c>
      <c r="O65" s="41">
        <v>105990503</v>
      </c>
      <c r="P65" s="41">
        <v>121476744</v>
      </c>
      <c r="Q65" s="41">
        <v>125522873</v>
      </c>
      <c r="R65" s="41">
        <v>134418068</v>
      </c>
      <c r="S65" s="41">
        <v>139234160</v>
      </c>
      <c r="T65" s="41">
        <v>173910883</v>
      </c>
      <c r="U65" s="11">
        <v>195507328</v>
      </c>
      <c r="V65" s="11">
        <v>208428496</v>
      </c>
      <c r="W65" s="11">
        <v>234443895</v>
      </c>
      <c r="X65" s="11">
        <v>264454214</v>
      </c>
      <c r="Y65" s="11">
        <v>254297517</v>
      </c>
      <c r="Z65" s="11">
        <v>250316140</v>
      </c>
      <c r="AA65" s="11">
        <v>254071546</v>
      </c>
      <c r="AB65" s="41">
        <v>261755116</v>
      </c>
      <c r="AC65" s="41">
        <v>261750968</v>
      </c>
      <c r="AD65" s="41">
        <v>269488211</v>
      </c>
      <c r="AE65" s="41">
        <v>278749735</v>
      </c>
      <c r="AF65" s="41">
        <v>282601904</v>
      </c>
      <c r="AG65" s="41">
        <v>290796204</v>
      </c>
      <c r="AH65" s="41">
        <v>306260887</v>
      </c>
      <c r="AI65" s="13">
        <v>2.6516795529612835E-2</v>
      </c>
      <c r="AJ65" s="13">
        <v>5.3180484433008622E-2</v>
      </c>
    </row>
    <row r="66" spans="1:36" ht="10.5" customHeight="1" x14ac:dyDescent="0.2">
      <c r="A66" s="11"/>
      <c r="B66" s="11"/>
      <c r="C66" s="11"/>
      <c r="D66" s="11" t="s">
        <v>37</v>
      </c>
      <c r="E66" s="11"/>
      <c r="F66" s="2"/>
      <c r="G66" s="12">
        <v>64317857</v>
      </c>
      <c r="H66" s="12">
        <v>69369234</v>
      </c>
      <c r="I66" s="12">
        <v>74210900</v>
      </c>
      <c r="J66" s="12">
        <v>73212704</v>
      </c>
      <c r="K66" s="12">
        <v>77580554</v>
      </c>
      <c r="L66" s="12">
        <v>81556966</v>
      </c>
      <c r="M66" s="12">
        <v>86199636</v>
      </c>
      <c r="N66" s="12">
        <v>99539266</v>
      </c>
      <c r="O66" s="41">
        <v>105756681</v>
      </c>
      <c r="P66" s="41">
        <v>121087253</v>
      </c>
      <c r="Q66" s="41">
        <v>125163280</v>
      </c>
      <c r="R66" s="41">
        <v>134090433</v>
      </c>
      <c r="S66" s="41">
        <v>138900959</v>
      </c>
      <c r="T66" s="41">
        <v>173537810</v>
      </c>
      <c r="U66" s="11">
        <v>195069654</v>
      </c>
      <c r="V66" s="11">
        <v>207921679</v>
      </c>
      <c r="W66" s="11">
        <v>233753399</v>
      </c>
      <c r="X66" s="11">
        <v>264165497</v>
      </c>
      <c r="Y66" s="11">
        <v>253914615</v>
      </c>
      <c r="Z66" s="11">
        <v>249974855</v>
      </c>
      <c r="AA66" s="11">
        <v>253702407</v>
      </c>
      <c r="AB66" s="41">
        <v>261366786</v>
      </c>
      <c r="AC66" s="41">
        <v>261327043</v>
      </c>
      <c r="AD66" s="41">
        <v>268900460</v>
      </c>
      <c r="AE66" s="41">
        <v>278249752</v>
      </c>
      <c r="AF66" s="41">
        <v>281973238</v>
      </c>
      <c r="AG66" s="41">
        <v>289597712</v>
      </c>
      <c r="AH66" s="41">
        <v>305627867</v>
      </c>
      <c r="AI66" s="13">
        <v>2.6416816658839437E-2</v>
      </c>
      <c r="AJ66" s="13">
        <v>5.5353182486469366E-2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147825</v>
      </c>
      <c r="N68" s="12">
        <v>350078</v>
      </c>
      <c r="O68" s="41">
        <v>233822</v>
      </c>
      <c r="P68" s="41">
        <v>389491</v>
      </c>
      <c r="Q68" s="41">
        <v>359593</v>
      </c>
      <c r="R68" s="41">
        <v>327635</v>
      </c>
      <c r="S68" s="41">
        <v>333201</v>
      </c>
      <c r="T68" s="41">
        <v>373073</v>
      </c>
      <c r="U68" s="11">
        <v>437674</v>
      </c>
      <c r="V68" s="11">
        <v>506817</v>
      </c>
      <c r="W68" s="11">
        <v>690496</v>
      </c>
      <c r="X68" s="11">
        <v>288717</v>
      </c>
      <c r="Y68" s="11">
        <v>382902</v>
      </c>
      <c r="Z68" s="11">
        <v>341285</v>
      </c>
      <c r="AA68" s="11">
        <v>369139</v>
      </c>
      <c r="AB68" s="41">
        <v>388330</v>
      </c>
      <c r="AC68" s="41">
        <v>423925</v>
      </c>
      <c r="AD68" s="41">
        <v>587751</v>
      </c>
      <c r="AE68" s="41">
        <v>499983</v>
      </c>
      <c r="AF68" s="41">
        <v>628666</v>
      </c>
      <c r="AG68" s="41">
        <v>1198492</v>
      </c>
      <c r="AH68" s="41">
        <v>633020</v>
      </c>
      <c r="AI68" s="13">
        <v>8.4849304266813697E-2</v>
      </c>
      <c r="AJ68" s="13">
        <v>-0.47181958661384471</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8037176</v>
      </c>
      <c r="H73" s="12">
        <v>38621905</v>
      </c>
      <c r="I73" s="12">
        <v>11796249</v>
      </c>
      <c r="J73" s="12">
        <v>52118247</v>
      </c>
      <c r="K73" s="12">
        <f>SUM(K74:K77)</f>
        <v>74569333</v>
      </c>
      <c r="L73" s="12">
        <f>SUM(L74:L77)</f>
        <v>25215359</v>
      </c>
      <c r="M73" s="12">
        <f>SUM(M74:M77)</f>
        <v>18447146</v>
      </c>
      <c r="N73" s="12">
        <f>SUM(N74:N77)</f>
        <v>10926125</v>
      </c>
      <c r="O73" s="41">
        <v>12748303</v>
      </c>
      <c r="P73" s="41">
        <v>12976379</v>
      </c>
      <c r="Q73" s="41">
        <v>165785438</v>
      </c>
      <c r="R73" s="41">
        <v>34263479</v>
      </c>
      <c r="S73" s="41">
        <v>115734182</v>
      </c>
      <c r="T73" s="41">
        <v>30889780</v>
      </c>
      <c r="U73" s="11">
        <v>161907002</v>
      </c>
      <c r="V73" s="11">
        <v>126007443</v>
      </c>
      <c r="W73" s="11">
        <v>39567326</v>
      </c>
      <c r="X73" s="11">
        <v>69350346</v>
      </c>
      <c r="Y73" s="11">
        <v>83701477</v>
      </c>
      <c r="Z73" s="11">
        <v>86655442</v>
      </c>
      <c r="AA73" s="11">
        <v>37432270</v>
      </c>
      <c r="AB73" s="41">
        <v>21073960</v>
      </c>
      <c r="AC73" s="41">
        <v>187816403</v>
      </c>
      <c r="AD73" s="41">
        <v>262387690</v>
      </c>
      <c r="AE73" s="41">
        <v>30704065</v>
      </c>
      <c r="AF73" s="41">
        <v>26102347</v>
      </c>
      <c r="AG73" s="41">
        <v>27848680</v>
      </c>
      <c r="AH73" s="41">
        <v>22207269</v>
      </c>
      <c r="AI73" s="13">
        <v>8.7684718951113183E-3</v>
      </c>
      <c r="AJ73" s="13">
        <v>-0.20257373060410763</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6813924</v>
      </c>
      <c r="H75" s="12">
        <v>7282826</v>
      </c>
      <c r="I75" s="12">
        <v>7534661</v>
      </c>
      <c r="J75" s="12">
        <v>9375068</v>
      </c>
      <c r="K75" s="12">
        <v>9418317</v>
      </c>
      <c r="L75" s="12">
        <v>9168546</v>
      </c>
      <c r="M75" s="12">
        <v>9173030</v>
      </c>
      <c r="N75" s="12">
        <v>9735025</v>
      </c>
      <c r="O75" s="41">
        <v>9776430</v>
      </c>
      <c r="P75" s="41">
        <v>9780591</v>
      </c>
      <c r="Q75" s="41">
        <v>10681350</v>
      </c>
      <c r="R75" s="41">
        <v>10911100</v>
      </c>
      <c r="S75" s="41">
        <v>13532412</v>
      </c>
      <c r="T75" s="41">
        <v>16624770</v>
      </c>
      <c r="U75" s="11">
        <v>22222609</v>
      </c>
      <c r="V75" s="11">
        <v>19957889</v>
      </c>
      <c r="W75" s="11">
        <v>14997850</v>
      </c>
      <c r="X75" s="11">
        <v>13130193</v>
      </c>
      <c r="Y75" s="11">
        <v>12600079</v>
      </c>
      <c r="Z75" s="11">
        <v>12619232</v>
      </c>
      <c r="AA75" s="11">
        <v>12892429</v>
      </c>
      <c r="AB75" s="41">
        <v>12723778</v>
      </c>
      <c r="AC75" s="41">
        <v>13143787</v>
      </c>
      <c r="AD75" s="41">
        <v>14025383</v>
      </c>
      <c r="AE75" s="41">
        <v>15569052</v>
      </c>
      <c r="AF75" s="41">
        <v>15705439</v>
      </c>
      <c r="AG75" s="41">
        <v>17854567</v>
      </c>
      <c r="AH75" s="41">
        <v>13617571</v>
      </c>
      <c r="AI75" s="13">
        <v>1.1378990029739633E-2</v>
      </c>
      <c r="AJ75" s="13">
        <v>-0.23730600691688575</v>
      </c>
    </row>
    <row r="76" spans="1:36" ht="10.5" customHeight="1" x14ac:dyDescent="0.2">
      <c r="A76" s="11"/>
      <c r="B76" s="14"/>
      <c r="C76" s="11"/>
      <c r="D76" s="15" t="s">
        <v>47</v>
      </c>
      <c r="E76" s="11"/>
      <c r="F76" s="2"/>
      <c r="G76" s="12">
        <v>0</v>
      </c>
      <c r="H76" s="12">
        <v>30185935</v>
      </c>
      <c r="I76" s="12">
        <v>3000000</v>
      </c>
      <c r="J76" s="12">
        <v>41229794</v>
      </c>
      <c r="K76" s="12">
        <v>63315692</v>
      </c>
      <c r="L76" s="12">
        <v>14660002</v>
      </c>
      <c r="M76" s="12">
        <v>5200000</v>
      </c>
      <c r="N76" s="12">
        <v>0</v>
      </c>
      <c r="O76" s="41">
        <v>0</v>
      </c>
      <c r="P76" s="41">
        <v>0</v>
      </c>
      <c r="Q76" s="41">
        <v>151412934</v>
      </c>
      <c r="R76" s="41">
        <v>17105638</v>
      </c>
      <c r="S76" s="41">
        <v>95716380</v>
      </c>
      <c r="T76" s="41">
        <v>5750081</v>
      </c>
      <c r="U76" s="11">
        <v>132103526</v>
      </c>
      <c r="V76" s="11">
        <v>92037605</v>
      </c>
      <c r="W76" s="11">
        <v>15191657</v>
      </c>
      <c r="X76" s="11">
        <v>49822467</v>
      </c>
      <c r="Y76" s="11">
        <v>64832454</v>
      </c>
      <c r="Z76" s="11">
        <v>67014556</v>
      </c>
      <c r="AA76" s="11">
        <v>16144317</v>
      </c>
      <c r="AB76" s="41">
        <v>70971</v>
      </c>
      <c r="AC76" s="41">
        <v>166860290</v>
      </c>
      <c r="AD76" s="41">
        <v>238893039</v>
      </c>
      <c r="AE76" s="41">
        <v>6813455</v>
      </c>
      <c r="AF76" s="41">
        <v>0</v>
      </c>
      <c r="AG76" s="41">
        <v>0</v>
      </c>
      <c r="AH76" s="41">
        <v>0</v>
      </c>
      <c r="AI76" s="13">
        <v>-1</v>
      </c>
      <c r="AJ76" s="13" t="s">
        <v>246</v>
      </c>
    </row>
    <row r="77" spans="1:36" ht="10.5" customHeight="1" x14ac:dyDescent="0.2">
      <c r="A77" s="11"/>
      <c r="B77" s="11"/>
      <c r="C77" s="11"/>
      <c r="D77" s="11" t="s">
        <v>48</v>
      </c>
      <c r="E77" s="11"/>
      <c r="F77" s="2"/>
      <c r="G77" s="12">
        <v>1223252</v>
      </c>
      <c r="H77" s="12">
        <v>1153144</v>
      </c>
      <c r="I77" s="12">
        <v>1261588</v>
      </c>
      <c r="J77" s="12">
        <v>1513385</v>
      </c>
      <c r="K77" s="12">
        <v>1835324</v>
      </c>
      <c r="L77" s="12">
        <v>1386811</v>
      </c>
      <c r="M77" s="12">
        <v>4074116</v>
      </c>
      <c r="N77" s="12">
        <v>1191100</v>
      </c>
      <c r="O77" s="41">
        <v>2971873</v>
      </c>
      <c r="P77" s="41">
        <v>3195788</v>
      </c>
      <c r="Q77" s="41">
        <v>3691154</v>
      </c>
      <c r="R77" s="41">
        <v>6246741</v>
      </c>
      <c r="S77" s="41">
        <v>6485390</v>
      </c>
      <c r="T77" s="41">
        <v>8514929</v>
      </c>
      <c r="U77" s="11">
        <v>7580867</v>
      </c>
      <c r="V77" s="11">
        <v>14011949</v>
      </c>
      <c r="W77" s="11">
        <v>9377819</v>
      </c>
      <c r="X77" s="11">
        <v>6397686</v>
      </c>
      <c r="Y77" s="11">
        <v>6268944</v>
      </c>
      <c r="Z77" s="11">
        <v>7021654</v>
      </c>
      <c r="AA77" s="11">
        <v>8395524</v>
      </c>
      <c r="AB77" s="41">
        <v>8279211</v>
      </c>
      <c r="AC77" s="41">
        <v>7812326</v>
      </c>
      <c r="AD77" s="41">
        <v>9469268</v>
      </c>
      <c r="AE77" s="41">
        <v>8321558</v>
      </c>
      <c r="AF77" s="41">
        <v>10396908</v>
      </c>
      <c r="AG77" s="41">
        <v>9994113</v>
      </c>
      <c r="AH77" s="41">
        <v>8589698</v>
      </c>
      <c r="AI77" s="13">
        <v>6.1548477489428155E-3</v>
      </c>
      <c r="AJ77" s="13">
        <v>-0.14052422661220659</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39132999</v>
      </c>
      <c r="H79" s="12">
        <v>43585747</v>
      </c>
      <c r="I79" s="12">
        <v>48798374</v>
      </c>
      <c r="J79" s="12">
        <v>62568070</v>
      </c>
      <c r="K79" s="12">
        <f>SUM(K80:K89)</f>
        <v>70561166</v>
      </c>
      <c r="L79" s="12">
        <f>SUM(L80:L89)</f>
        <v>75047116</v>
      </c>
      <c r="M79" s="12">
        <f>SUM(M80:M89)</f>
        <v>78726948</v>
      </c>
      <c r="N79" s="12">
        <f>SUM(N80:N89)</f>
        <v>84180655</v>
      </c>
      <c r="O79" s="41">
        <v>101689273</v>
      </c>
      <c r="P79" s="41">
        <v>101963623</v>
      </c>
      <c r="Q79" s="41">
        <v>85598054</v>
      </c>
      <c r="R79" s="41">
        <v>95061275</v>
      </c>
      <c r="S79" s="41">
        <v>106033094</v>
      </c>
      <c r="T79" s="41">
        <v>118248053</v>
      </c>
      <c r="U79" s="11">
        <v>126955637</v>
      </c>
      <c r="V79" s="11">
        <f>SUM(V80:V89)</f>
        <v>157348216</v>
      </c>
      <c r="W79" s="11">
        <f>SUM(W80:W89)</f>
        <v>140742786</v>
      </c>
      <c r="X79" s="11">
        <f>SUM(X80:X89)</f>
        <v>120818911</v>
      </c>
      <c r="Y79" s="11">
        <f>SUM(Y80:Y89)</f>
        <v>127165184.81759787</v>
      </c>
      <c r="Z79" s="11">
        <f>SUM(Z80:Z89)</f>
        <v>147027739.89956287</v>
      </c>
      <c r="AA79" s="11">
        <v>159604371</v>
      </c>
      <c r="AB79" s="41">
        <v>175168237</v>
      </c>
      <c r="AC79" s="41">
        <v>184658362</v>
      </c>
      <c r="AD79" s="41">
        <v>192995716</v>
      </c>
      <c r="AE79" s="41">
        <v>206733024</v>
      </c>
      <c r="AF79" s="41">
        <v>224496509</v>
      </c>
      <c r="AG79" s="41">
        <v>228667951</v>
      </c>
      <c r="AH79" s="41">
        <v>247369297</v>
      </c>
      <c r="AI79" s="13">
        <v>5.9209187890447268E-2</v>
      </c>
      <c r="AJ79" s="13">
        <v>8.1783852604687915E-2</v>
      </c>
    </row>
    <row r="80" spans="1:36" ht="10.5" customHeight="1" x14ac:dyDescent="0.2">
      <c r="A80" s="11"/>
      <c r="B80" s="11"/>
      <c r="C80" s="11" t="s">
        <v>50</v>
      </c>
      <c r="D80" s="11"/>
      <c r="E80" s="11"/>
      <c r="F80" s="2"/>
      <c r="G80" s="12">
        <v>0</v>
      </c>
      <c r="H80" s="12">
        <v>0</v>
      </c>
      <c r="I80" s="12">
        <v>0</v>
      </c>
      <c r="J80" s="12">
        <v>8643952</v>
      </c>
      <c r="K80" s="12">
        <v>9568800</v>
      </c>
      <c r="L80" s="12">
        <v>10321520</v>
      </c>
      <c r="M80" s="12">
        <v>11056544</v>
      </c>
      <c r="N80" s="12">
        <v>11052673</v>
      </c>
      <c r="O80" s="41">
        <v>11050715</v>
      </c>
      <c r="P80" s="41">
        <v>11694666</v>
      </c>
      <c r="Q80" s="41">
        <v>11694368</v>
      </c>
      <c r="R80" s="41">
        <v>11695601</v>
      </c>
      <c r="S80" s="41">
        <v>11697381</v>
      </c>
      <c r="T80" s="41">
        <v>11697114</v>
      </c>
      <c r="U80" s="11">
        <v>11696932</v>
      </c>
      <c r="V80" s="11">
        <v>11700436</v>
      </c>
      <c r="W80" s="11">
        <v>11700436</v>
      </c>
      <c r="X80" s="11">
        <v>11700436</v>
      </c>
      <c r="Y80" s="11">
        <v>11700436</v>
      </c>
      <c r="Z80" s="11">
        <v>11700436</v>
      </c>
      <c r="AA80" s="11">
        <v>11194375</v>
      </c>
      <c r="AB80" s="41">
        <v>11057149</v>
      </c>
      <c r="AC80" s="41">
        <v>11700436</v>
      </c>
      <c r="AD80" s="41">
        <v>11700436</v>
      </c>
      <c r="AE80" s="41">
        <v>11700436</v>
      </c>
      <c r="AF80" s="41">
        <v>11700436</v>
      </c>
      <c r="AG80" s="41">
        <v>11700436</v>
      </c>
      <c r="AH80" s="41">
        <v>11700436</v>
      </c>
      <c r="AI80" s="13">
        <v>9.46937330236719E-3</v>
      </c>
      <c r="AJ80" s="13">
        <v>0</v>
      </c>
    </row>
    <row r="81" spans="1:36" ht="10.5" customHeight="1" x14ac:dyDescent="0.2">
      <c r="A81" s="11"/>
      <c r="B81" s="11"/>
      <c r="C81" s="11" t="s">
        <v>51</v>
      </c>
      <c r="D81" s="11"/>
      <c r="E81" s="11"/>
      <c r="F81" s="2"/>
      <c r="G81" s="12">
        <v>0</v>
      </c>
      <c r="H81" s="12">
        <v>0</v>
      </c>
      <c r="I81" s="12">
        <v>0</v>
      </c>
      <c r="J81" s="12">
        <v>1228350</v>
      </c>
      <c r="K81" s="12">
        <v>1271349</v>
      </c>
      <c r="L81" s="12">
        <v>1312969</v>
      </c>
      <c r="M81" s="12">
        <v>1355476</v>
      </c>
      <c r="N81" s="12">
        <v>1280788</v>
      </c>
      <c r="O81" s="41">
        <v>3253872</v>
      </c>
      <c r="P81" s="41">
        <v>3688900</v>
      </c>
      <c r="Q81" s="41">
        <v>3912550</v>
      </c>
      <c r="R81" s="41">
        <v>4261639</v>
      </c>
      <c r="S81" s="41">
        <v>4437415</v>
      </c>
      <c r="T81" s="41">
        <v>4636471</v>
      </c>
      <c r="U81" s="11">
        <v>5072503</v>
      </c>
      <c r="V81" s="12">
        <v>5047662</v>
      </c>
      <c r="W81" s="11">
        <v>5104489</v>
      </c>
      <c r="X81" s="11">
        <v>4829604</v>
      </c>
      <c r="Y81" s="11">
        <v>4594510</v>
      </c>
      <c r="Z81" s="11">
        <v>4429136</v>
      </c>
      <c r="AA81" s="11">
        <v>4454943</v>
      </c>
      <c r="AB81" s="41">
        <v>4467201</v>
      </c>
      <c r="AC81" s="41">
        <v>4483728</v>
      </c>
      <c r="AD81" s="41">
        <v>4525799</v>
      </c>
      <c r="AE81" s="41">
        <v>4550706</v>
      </c>
      <c r="AF81" s="41">
        <v>4585057</v>
      </c>
      <c r="AG81" s="41">
        <v>4605863</v>
      </c>
      <c r="AH81" s="41">
        <v>4665750</v>
      </c>
      <c r="AI81" s="13">
        <v>7.274087756089731E-3</v>
      </c>
      <c r="AJ81" s="13">
        <v>1.3002340712261742E-2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24842695</v>
      </c>
      <c r="W82" s="12">
        <v>26130224</v>
      </c>
      <c r="X82" s="12">
        <v>27916817</v>
      </c>
      <c r="Y82" s="12">
        <v>28379243.81759787</v>
      </c>
      <c r="Z82" s="12">
        <v>29411128.899562862</v>
      </c>
      <c r="AA82" s="12">
        <v>30967694</v>
      </c>
      <c r="AB82" s="41">
        <v>32149695</v>
      </c>
      <c r="AC82" s="41">
        <v>33175809</v>
      </c>
      <c r="AD82" s="41">
        <v>34380006</v>
      </c>
      <c r="AE82" s="41">
        <v>34896351</v>
      </c>
      <c r="AF82" s="41">
        <v>35975489</v>
      </c>
      <c r="AG82" s="41">
        <v>37393683</v>
      </c>
      <c r="AH82" s="41">
        <v>39013446</v>
      </c>
      <c r="AI82" s="13">
        <v>3.2776250827310616E-2</v>
      </c>
      <c r="AJ82" s="13">
        <v>4.3316487439870523E-2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201985</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903810</v>
      </c>
      <c r="K84" s="12">
        <v>903809</v>
      </c>
      <c r="L84" s="12">
        <v>914321</v>
      </c>
      <c r="M84" s="12">
        <v>903809</v>
      </c>
      <c r="N84" s="12">
        <v>903809</v>
      </c>
      <c r="O84" s="41">
        <v>903809</v>
      </c>
      <c r="P84" s="41">
        <v>903809</v>
      </c>
      <c r="Q84" s="41">
        <v>903809</v>
      </c>
      <c r="R84" s="41">
        <v>903809</v>
      </c>
      <c r="S84" s="41">
        <v>903810</v>
      </c>
      <c r="T84" s="41">
        <v>903809</v>
      </c>
      <c r="U84" s="11">
        <v>903809</v>
      </c>
      <c r="V84" s="11">
        <v>903809</v>
      </c>
      <c r="W84" s="11">
        <v>903809</v>
      </c>
      <c r="X84" s="11">
        <v>903809</v>
      </c>
      <c r="Y84" s="11">
        <v>903809</v>
      </c>
      <c r="Z84" s="11">
        <v>903809</v>
      </c>
      <c r="AA84" s="11">
        <v>903809</v>
      </c>
      <c r="AB84" s="41">
        <v>903809</v>
      </c>
      <c r="AC84" s="41">
        <v>903809</v>
      </c>
      <c r="AD84" s="41">
        <v>903809</v>
      </c>
      <c r="AE84" s="41">
        <v>903809</v>
      </c>
      <c r="AF84" s="41">
        <v>701824</v>
      </c>
      <c r="AG84" s="41">
        <v>899678</v>
      </c>
      <c r="AH84" s="41">
        <v>887283</v>
      </c>
      <c r="AI84" s="13">
        <v>-3.0709533586926741E-3</v>
      </c>
      <c r="AJ84" s="13">
        <v>-1.3777151380827362E-2</v>
      </c>
    </row>
    <row r="85" spans="1:36" ht="10.5" customHeight="1" x14ac:dyDescent="0.2">
      <c r="A85" s="11"/>
      <c r="B85" s="14"/>
      <c r="C85" s="11" t="s">
        <v>55</v>
      </c>
      <c r="E85" s="11"/>
      <c r="F85" s="2"/>
      <c r="G85" s="12">
        <v>0</v>
      </c>
      <c r="H85" s="12">
        <v>0</v>
      </c>
      <c r="I85" s="12">
        <v>0</v>
      </c>
      <c r="J85" s="12">
        <v>0</v>
      </c>
      <c r="K85" s="12">
        <v>0</v>
      </c>
      <c r="L85" s="12">
        <v>45684</v>
      </c>
      <c r="M85" s="12">
        <v>113521</v>
      </c>
      <c r="N85" s="12">
        <v>170311</v>
      </c>
      <c r="O85" s="41">
        <v>188306</v>
      </c>
      <c r="P85" s="41">
        <v>161326</v>
      </c>
      <c r="Q85" s="41">
        <v>199453</v>
      </c>
      <c r="R85" s="41">
        <v>207773</v>
      </c>
      <c r="S85" s="41">
        <v>286472</v>
      </c>
      <c r="T85" s="41">
        <v>323190</v>
      </c>
      <c r="U85" s="11">
        <v>346392</v>
      </c>
      <c r="V85" s="11">
        <v>368264</v>
      </c>
      <c r="W85" s="11">
        <v>355166</v>
      </c>
      <c r="X85" s="11">
        <v>353160</v>
      </c>
      <c r="Y85" s="11">
        <v>298094</v>
      </c>
      <c r="Z85" s="11">
        <v>297051</v>
      </c>
      <c r="AA85" s="11">
        <v>271830</v>
      </c>
      <c r="AB85" s="41">
        <v>276396</v>
      </c>
      <c r="AC85" s="41">
        <v>256221</v>
      </c>
      <c r="AD85" s="41">
        <v>271005</v>
      </c>
      <c r="AE85" s="41">
        <v>277268</v>
      </c>
      <c r="AF85" s="41">
        <v>269741</v>
      </c>
      <c r="AG85" s="41">
        <v>158852</v>
      </c>
      <c r="AH85" s="41">
        <v>310540</v>
      </c>
      <c r="AI85" s="13">
        <v>1.9602674146715238E-2</v>
      </c>
      <c r="AJ85" s="13">
        <v>0.95490141767179515</v>
      </c>
    </row>
    <row r="86" spans="1:36" ht="10.5" customHeight="1" x14ac:dyDescent="0.2">
      <c r="A86" s="11"/>
      <c r="B86" s="11"/>
      <c r="C86" s="11" t="s">
        <v>56</v>
      </c>
      <c r="D86" s="11"/>
      <c r="E86" s="11"/>
      <c r="F86" s="2"/>
      <c r="G86" s="12">
        <v>12459252</v>
      </c>
      <c r="H86" s="12">
        <v>11918959</v>
      </c>
      <c r="I86" s="12">
        <v>13410640</v>
      </c>
      <c r="J86" s="12">
        <v>12114803</v>
      </c>
      <c r="K86" s="12">
        <v>16780827</v>
      </c>
      <c r="L86" s="12">
        <v>16094980</v>
      </c>
      <c r="M86" s="12">
        <v>15445905</v>
      </c>
      <c r="N86" s="12">
        <v>18338939</v>
      </c>
      <c r="O86" s="41">
        <v>30951805</v>
      </c>
      <c r="P86" s="41">
        <v>36332672</v>
      </c>
      <c r="Q86" s="41">
        <v>20638251</v>
      </c>
      <c r="R86" s="41">
        <v>21948671</v>
      </c>
      <c r="S86" s="41">
        <v>24636828</v>
      </c>
      <c r="T86" s="41">
        <v>24043457</v>
      </c>
      <c r="U86" s="11">
        <v>24563099</v>
      </c>
      <c r="V86" s="11">
        <v>30889396</v>
      </c>
      <c r="W86" s="11">
        <v>29674932</v>
      </c>
      <c r="X86" s="11">
        <v>29493515</v>
      </c>
      <c r="Y86" s="11">
        <v>31203799</v>
      </c>
      <c r="Z86" s="11">
        <v>31134635</v>
      </c>
      <c r="AA86" s="11">
        <v>35600330</v>
      </c>
      <c r="AB86" s="41">
        <v>37161518</v>
      </c>
      <c r="AC86" s="41">
        <v>40411271</v>
      </c>
      <c r="AD86" s="41">
        <v>42524355</v>
      </c>
      <c r="AE86" s="41">
        <v>48259168</v>
      </c>
      <c r="AF86" s="41">
        <v>58489664</v>
      </c>
      <c r="AG86" s="41">
        <v>60615958</v>
      </c>
      <c r="AH86" s="41">
        <v>74970190</v>
      </c>
      <c r="AI86" s="13">
        <v>0.12408510792013594</v>
      </c>
      <c r="AJ86" s="13">
        <v>0.23680615589709891</v>
      </c>
    </row>
    <row r="87" spans="1:36" ht="10.5" customHeight="1" x14ac:dyDescent="0.2">
      <c r="A87" s="11"/>
      <c r="B87" s="11"/>
      <c r="C87" s="11" t="s">
        <v>57</v>
      </c>
      <c r="D87" s="11"/>
      <c r="E87" s="11"/>
      <c r="F87" s="2"/>
      <c r="G87" s="12">
        <v>18031541</v>
      </c>
      <c r="H87" s="12">
        <v>22345900</v>
      </c>
      <c r="I87" s="12">
        <v>24009906</v>
      </c>
      <c r="J87" s="12">
        <v>26262849</v>
      </c>
      <c r="K87" s="12">
        <v>28554638</v>
      </c>
      <c r="L87" s="12">
        <v>31063159</v>
      </c>
      <c r="M87" s="12">
        <v>33602958</v>
      </c>
      <c r="N87" s="12">
        <v>33950212</v>
      </c>
      <c r="O87" s="41">
        <v>35859192</v>
      </c>
      <c r="P87" s="41">
        <v>30494210</v>
      </c>
      <c r="Q87" s="41">
        <v>29023141</v>
      </c>
      <c r="R87" s="41">
        <v>33723386</v>
      </c>
      <c r="S87" s="41">
        <v>39099905</v>
      </c>
      <c r="T87" s="41">
        <v>53515052</v>
      </c>
      <c r="U87" s="11">
        <v>59075753</v>
      </c>
      <c r="V87" s="11">
        <v>59075753</v>
      </c>
      <c r="W87" s="11">
        <v>41546874</v>
      </c>
      <c r="X87" s="11">
        <v>26196382</v>
      </c>
      <c r="Y87" s="11">
        <v>29819237</v>
      </c>
      <c r="Z87" s="11">
        <v>43449803</v>
      </c>
      <c r="AA87" s="11">
        <v>50203121</v>
      </c>
      <c r="AB87" s="41">
        <v>58459856</v>
      </c>
      <c r="AC87" s="41">
        <v>66002657</v>
      </c>
      <c r="AD87" s="41">
        <v>71592250</v>
      </c>
      <c r="AE87" s="41">
        <v>82632086</v>
      </c>
      <c r="AF87" s="41">
        <v>82686180</v>
      </c>
      <c r="AG87" s="41">
        <v>82893053</v>
      </c>
      <c r="AH87" s="41">
        <v>85839565</v>
      </c>
      <c r="AI87" s="13">
        <v>6.6117227327079142E-2</v>
      </c>
      <c r="AJ87" s="13">
        <v>3.5545946172352946E-2</v>
      </c>
    </row>
    <row r="88" spans="1:36" ht="10.5" customHeight="1" x14ac:dyDescent="0.2">
      <c r="A88" s="11"/>
      <c r="B88" s="11"/>
      <c r="C88" s="11" t="s">
        <v>58</v>
      </c>
      <c r="D88" s="11"/>
      <c r="E88" s="11"/>
      <c r="F88" s="2"/>
      <c r="G88" s="12">
        <v>8642206</v>
      </c>
      <c r="H88" s="12">
        <v>9320888</v>
      </c>
      <c r="I88" s="12">
        <v>11377828</v>
      </c>
      <c r="J88" s="12">
        <v>13414306</v>
      </c>
      <c r="K88" s="12">
        <v>13481743</v>
      </c>
      <c r="L88" s="12">
        <v>15294483</v>
      </c>
      <c r="M88" s="12">
        <v>16248735</v>
      </c>
      <c r="N88" s="12">
        <v>18483923</v>
      </c>
      <c r="O88" s="41">
        <v>19481574</v>
      </c>
      <c r="P88" s="41">
        <v>18688040</v>
      </c>
      <c r="Q88" s="41">
        <v>18374273</v>
      </c>
      <c r="R88" s="41">
        <v>20956964</v>
      </c>
      <c r="S88" s="41">
        <v>22458139</v>
      </c>
      <c r="T88" s="41">
        <v>20995248</v>
      </c>
      <c r="U88" s="11">
        <v>23340680</v>
      </c>
      <c r="V88" s="11">
        <v>22463525</v>
      </c>
      <c r="W88" s="11">
        <v>23471469</v>
      </c>
      <c r="X88" s="11">
        <v>17697315</v>
      </c>
      <c r="Y88" s="11">
        <v>17843182</v>
      </c>
      <c r="Z88" s="11">
        <v>24189718</v>
      </c>
      <c r="AA88" s="11">
        <v>24800114</v>
      </c>
      <c r="AB88" s="41">
        <v>29129116</v>
      </c>
      <c r="AC88" s="41">
        <v>24266588</v>
      </c>
      <c r="AD88" s="41">
        <v>24013439</v>
      </c>
      <c r="AE88" s="41">
        <v>23199508</v>
      </c>
      <c r="AF88" s="41">
        <v>28195627</v>
      </c>
      <c r="AG88" s="41">
        <v>30400428</v>
      </c>
      <c r="AH88" s="41">
        <v>29876287</v>
      </c>
      <c r="AI88" s="13">
        <v>4.230065749800449E-3</v>
      </c>
      <c r="AJ88" s="13">
        <v>-1.7241237524682217E-2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852209</v>
      </c>
      <c r="R89" s="41">
        <v>1363432</v>
      </c>
      <c r="S89" s="41">
        <v>2513144</v>
      </c>
      <c r="T89" s="41">
        <v>2133712</v>
      </c>
      <c r="U89" s="11">
        <v>1956469</v>
      </c>
      <c r="V89" s="11">
        <v>2056676</v>
      </c>
      <c r="W89" s="11">
        <v>1855387</v>
      </c>
      <c r="X89" s="11">
        <v>1727873</v>
      </c>
      <c r="Y89" s="11">
        <v>2422874</v>
      </c>
      <c r="Z89" s="11">
        <v>1512023</v>
      </c>
      <c r="AA89" s="11">
        <v>1208155</v>
      </c>
      <c r="AB89" s="41">
        <v>1563497</v>
      </c>
      <c r="AC89" s="41">
        <v>3457843</v>
      </c>
      <c r="AD89" s="41">
        <v>3084617</v>
      </c>
      <c r="AE89" s="41">
        <v>313692</v>
      </c>
      <c r="AF89" s="41">
        <v>1690506</v>
      </c>
      <c r="AG89" s="41">
        <v>0</v>
      </c>
      <c r="AH89" s="41">
        <v>105800</v>
      </c>
      <c r="AI89" s="13">
        <v>-0.36164131821129009</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12215194</v>
      </c>
      <c r="H91" s="12">
        <v>11990104</v>
      </c>
      <c r="I91" s="12">
        <v>11660329</v>
      </c>
      <c r="J91" s="12">
        <v>11695904</v>
      </c>
      <c r="K91" s="12">
        <v>11875649</v>
      </c>
      <c r="L91" s="12">
        <v>13008959</v>
      </c>
      <c r="M91" s="12">
        <v>14152177</v>
      </c>
      <c r="N91" s="12">
        <v>16261143</v>
      </c>
      <c r="O91" s="41">
        <v>16249382</v>
      </c>
      <c r="P91" s="41">
        <v>18045281</v>
      </c>
      <c r="Q91" s="41">
        <v>20424855</v>
      </c>
      <c r="R91" s="41">
        <v>23962073</v>
      </c>
      <c r="S91" s="41">
        <v>26425958</v>
      </c>
      <c r="T91" s="41">
        <v>31195693</v>
      </c>
      <c r="U91" s="11">
        <v>32429350</v>
      </c>
      <c r="V91" s="11">
        <v>34089212</v>
      </c>
      <c r="W91" s="11">
        <v>38383828</v>
      </c>
      <c r="X91" s="11">
        <v>49319749</v>
      </c>
      <c r="Y91" s="11">
        <v>54916641</v>
      </c>
      <c r="Z91" s="11">
        <v>45079939</v>
      </c>
      <c r="AA91" s="11">
        <v>40783176</v>
      </c>
      <c r="AB91" s="41">
        <v>39782831</v>
      </c>
      <c r="AC91" s="41">
        <v>42638477</v>
      </c>
      <c r="AD91" s="41">
        <v>43860842</v>
      </c>
      <c r="AE91" s="41">
        <v>46771842</v>
      </c>
      <c r="AF91" s="41">
        <v>45469384</v>
      </c>
      <c r="AG91" s="42">
        <v>45896297</v>
      </c>
      <c r="AH91" s="41">
        <v>47860505</v>
      </c>
      <c r="AI91" s="13">
        <v>3.1288714663621597E-2</v>
      </c>
      <c r="AJ91" s="13">
        <v>4.2796655250858254E-2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133649259</v>
      </c>
      <c r="H96" s="5">
        <v>137148935</v>
      </c>
      <c r="I96" s="5">
        <v>144389146</v>
      </c>
      <c r="J96" s="5">
        <v>191983629</v>
      </c>
      <c r="K96" s="5">
        <v>224852690</v>
      </c>
      <c r="L96" s="5">
        <v>195506380</v>
      </c>
      <c r="M96" s="5">
        <v>199163342</v>
      </c>
      <c r="N96" s="5">
        <v>218146689</v>
      </c>
      <c r="O96" s="5">
        <v>242831489</v>
      </c>
      <c r="P96" s="5">
        <v>304669326</v>
      </c>
      <c r="Q96" s="5">
        <v>307739581</v>
      </c>
      <c r="R96" s="39">
        <v>284781852</v>
      </c>
      <c r="S96" s="39">
        <v>317384253</v>
      </c>
      <c r="T96" s="39">
        <v>400429619</v>
      </c>
      <c r="U96" s="39">
        <v>486512618</v>
      </c>
      <c r="V96" s="8">
        <v>471186807</v>
      </c>
      <c r="W96" s="39">
        <v>461921210</v>
      </c>
      <c r="X96" s="39">
        <f t="shared" ref="X96:AA96" si="14">SUM(X98:X107)</f>
        <v>451869179</v>
      </c>
      <c r="Y96" s="39">
        <f t="shared" si="14"/>
        <v>444701937</v>
      </c>
      <c r="Z96" s="39">
        <f t="shared" si="14"/>
        <v>466212314</v>
      </c>
      <c r="AA96" s="39">
        <f t="shared" si="14"/>
        <v>480937641</v>
      </c>
      <c r="AB96" s="39">
        <v>489262660</v>
      </c>
      <c r="AC96" s="39">
        <v>499653619</v>
      </c>
      <c r="AD96" s="39">
        <v>553338448</v>
      </c>
      <c r="AE96" s="39">
        <v>705723126</v>
      </c>
      <c r="AF96" s="39">
        <v>635964741</v>
      </c>
      <c r="AG96" s="96">
        <v>615084113</v>
      </c>
      <c r="AH96" s="96">
        <v>605168689</v>
      </c>
      <c r="AI96" s="10">
        <v>3.6069914859818697E-2</v>
      </c>
      <c r="AJ96" s="10">
        <v>-1.6120435872808831E-2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43806069</v>
      </c>
      <c r="H98" s="50">
        <v>46586486</v>
      </c>
      <c r="I98" s="50">
        <v>48915120</v>
      </c>
      <c r="J98" s="50">
        <v>52660087</v>
      </c>
      <c r="K98" s="50">
        <v>56456284</v>
      </c>
      <c r="L98" s="50">
        <v>63650063</v>
      </c>
      <c r="M98" s="50">
        <v>71264745</v>
      </c>
      <c r="N98" s="50">
        <v>77137643</v>
      </c>
      <c r="O98" s="50">
        <v>83372564</v>
      </c>
      <c r="P98" s="50">
        <v>83243931</v>
      </c>
      <c r="Q98" s="50">
        <v>87079003</v>
      </c>
      <c r="R98" s="41">
        <v>93049783</v>
      </c>
      <c r="S98" s="41">
        <v>103312087</v>
      </c>
      <c r="T98" s="41">
        <v>109892891</v>
      </c>
      <c r="U98" s="41">
        <v>123533468</v>
      </c>
      <c r="V98" s="11">
        <v>141762561</v>
      </c>
      <c r="W98" s="41">
        <v>154485182</v>
      </c>
      <c r="X98" s="41">
        <v>150074925</v>
      </c>
      <c r="Y98" s="41">
        <v>148917483</v>
      </c>
      <c r="Z98" s="41">
        <v>154359180</v>
      </c>
      <c r="AA98" s="41">
        <v>166771468</v>
      </c>
      <c r="AB98" s="41">
        <v>170056295</v>
      </c>
      <c r="AC98" s="41">
        <v>181223957</v>
      </c>
      <c r="AD98" s="41">
        <v>186537418</v>
      </c>
      <c r="AE98" s="41">
        <v>200020466</v>
      </c>
      <c r="AF98" s="41">
        <v>210695444</v>
      </c>
      <c r="AG98" s="42">
        <v>210252473</v>
      </c>
      <c r="AH98" s="42">
        <v>204881778</v>
      </c>
      <c r="AI98" s="13">
        <v>3.1537696793952019E-2</v>
      </c>
      <c r="AJ98" s="13">
        <v>-2.5544027727084095E-2</v>
      </c>
    </row>
    <row r="99" spans="1:44" ht="10.5" customHeight="1" x14ac:dyDescent="0.2">
      <c r="A99" s="14"/>
      <c r="B99" s="51" t="s">
        <v>65</v>
      </c>
      <c r="C99" s="44"/>
      <c r="D99" s="44"/>
      <c r="E99" s="34"/>
      <c r="F99" s="2"/>
      <c r="G99" s="50">
        <v>67089579</v>
      </c>
      <c r="H99" s="50">
        <v>70081217</v>
      </c>
      <c r="I99" s="50">
        <v>74737885</v>
      </c>
      <c r="J99" s="50">
        <v>79690428</v>
      </c>
      <c r="K99" s="50">
        <v>88668757</v>
      </c>
      <c r="L99" s="50">
        <v>95069803</v>
      </c>
      <c r="M99" s="50">
        <v>102403614</v>
      </c>
      <c r="N99" s="50">
        <v>113252506</v>
      </c>
      <c r="O99" s="50">
        <v>121474983</v>
      </c>
      <c r="P99" s="50">
        <v>129908414</v>
      </c>
      <c r="Q99" s="50">
        <v>131570387</v>
      </c>
      <c r="R99" s="41">
        <v>142078735</v>
      </c>
      <c r="S99" s="41">
        <v>157400501</v>
      </c>
      <c r="T99" s="41">
        <v>177157122</v>
      </c>
      <c r="U99" s="41">
        <v>194996006</v>
      </c>
      <c r="V99" s="11">
        <v>215140034</v>
      </c>
      <c r="W99" s="41">
        <v>226496790</v>
      </c>
      <c r="X99" s="41">
        <v>226192757</v>
      </c>
      <c r="Y99" s="41">
        <v>225055336</v>
      </c>
      <c r="Z99" s="41">
        <v>236802880</v>
      </c>
      <c r="AA99" s="41">
        <v>242210477</v>
      </c>
      <c r="AB99" s="41">
        <v>244142662</v>
      </c>
      <c r="AC99" s="41">
        <v>257495157</v>
      </c>
      <c r="AD99" s="41">
        <v>259645687</v>
      </c>
      <c r="AE99" s="41">
        <v>275104712</v>
      </c>
      <c r="AF99" s="41">
        <v>293530080</v>
      </c>
      <c r="AG99" s="42">
        <v>304388581</v>
      </c>
      <c r="AH99" s="42">
        <v>311358120</v>
      </c>
      <c r="AI99" s="13">
        <v>4.1364463822491704E-2</v>
      </c>
      <c r="AJ99" s="13">
        <v>2.2896847763155741E-2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509769</v>
      </c>
      <c r="H102" s="50">
        <v>561771</v>
      </c>
      <c r="I102" s="50">
        <v>443511</v>
      </c>
      <c r="J102" s="50">
        <v>144174</v>
      </c>
      <c r="K102" s="50">
        <v>650912</v>
      </c>
      <c r="L102" s="50">
        <v>345690</v>
      </c>
      <c r="M102" s="50">
        <v>285659</v>
      </c>
      <c r="N102" s="50">
        <v>480126</v>
      </c>
      <c r="O102" s="50">
        <v>427350</v>
      </c>
      <c r="P102" s="50">
        <v>527710</v>
      </c>
      <c r="Q102" s="50">
        <v>588406</v>
      </c>
      <c r="R102" s="41">
        <v>659922</v>
      </c>
      <c r="S102" s="41">
        <v>665628</v>
      </c>
      <c r="T102" s="41">
        <v>639478</v>
      </c>
      <c r="U102" s="41">
        <v>963689</v>
      </c>
      <c r="V102" s="11">
        <v>1055713</v>
      </c>
      <c r="W102" s="41">
        <v>1029035</v>
      </c>
      <c r="X102" s="41">
        <v>1139517</v>
      </c>
      <c r="Y102" s="41">
        <v>827055</v>
      </c>
      <c r="Z102" s="41">
        <v>821806</v>
      </c>
      <c r="AA102" s="41">
        <v>882704</v>
      </c>
      <c r="AB102" s="41">
        <v>888433</v>
      </c>
      <c r="AC102" s="41">
        <v>1136655</v>
      </c>
      <c r="AD102" s="41">
        <v>1219647</v>
      </c>
      <c r="AE102" s="41">
        <v>1315048</v>
      </c>
      <c r="AF102" s="41">
        <v>1747261</v>
      </c>
      <c r="AG102" s="42">
        <v>1768033</v>
      </c>
      <c r="AH102" s="42">
        <v>1508097</v>
      </c>
      <c r="AI102" s="13">
        <v>9.2196462903425536E-2</v>
      </c>
      <c r="AJ102" s="13">
        <v>-0.14701988028503993</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475186</v>
      </c>
      <c r="H104" s="50">
        <v>326066</v>
      </c>
      <c r="I104" s="50">
        <v>695886</v>
      </c>
      <c r="J104" s="50">
        <v>762014</v>
      </c>
      <c r="K104" s="50">
        <v>215743</v>
      </c>
      <c r="L104" s="50">
        <v>24070</v>
      </c>
      <c r="M104" s="50">
        <v>362736</v>
      </c>
      <c r="N104" s="50">
        <v>95680</v>
      </c>
      <c r="O104" s="50">
        <v>15446</v>
      </c>
      <c r="P104" s="50">
        <v>15161</v>
      </c>
      <c r="Q104" s="50">
        <v>21459</v>
      </c>
      <c r="R104" s="41">
        <v>82</v>
      </c>
      <c r="S104" s="41">
        <v>13432</v>
      </c>
      <c r="T104" s="41">
        <v>0</v>
      </c>
      <c r="U104" s="41">
        <v>0</v>
      </c>
      <c r="V104" s="11">
        <v>0</v>
      </c>
      <c r="W104" s="41">
        <v>0</v>
      </c>
      <c r="X104" s="41">
        <v>6840</v>
      </c>
      <c r="Y104" s="41">
        <v>65209</v>
      </c>
      <c r="Z104" s="41">
        <v>51589</v>
      </c>
      <c r="AA104" s="41">
        <v>711</v>
      </c>
      <c r="AB104" s="41">
        <v>814</v>
      </c>
      <c r="AC104" s="41">
        <v>3000</v>
      </c>
      <c r="AD104" s="41">
        <v>15</v>
      </c>
      <c r="AE104" s="41">
        <v>0</v>
      </c>
      <c r="AF104" s="41">
        <v>0</v>
      </c>
      <c r="AG104" s="42">
        <v>56</v>
      </c>
      <c r="AH104" s="42">
        <v>933</v>
      </c>
      <c r="AI104" s="13">
        <v>2.3001349172141028E-2</v>
      </c>
      <c r="AJ104" s="13">
        <v>15.660714285714286</v>
      </c>
    </row>
    <row r="105" spans="1:44" ht="10.5" customHeight="1" x14ac:dyDescent="0.2">
      <c r="A105" s="14"/>
      <c r="B105" s="51" t="s">
        <v>72</v>
      </c>
      <c r="C105" s="44"/>
      <c r="D105" s="44"/>
      <c r="E105" s="34"/>
      <c r="F105" s="2"/>
      <c r="G105" s="50">
        <v>14045279</v>
      </c>
      <c r="H105" s="50">
        <v>13828746</v>
      </c>
      <c r="I105" s="50">
        <v>12234558</v>
      </c>
      <c r="J105" s="50">
        <v>20626873</v>
      </c>
      <c r="K105" s="50">
        <v>21191149</v>
      </c>
      <c r="L105" s="50">
        <v>20265608</v>
      </c>
      <c r="M105" s="50">
        <v>18211953</v>
      </c>
      <c r="N105" s="50">
        <v>21129018</v>
      </c>
      <c r="O105" s="50">
        <v>22019477</v>
      </c>
      <c r="P105" s="50">
        <v>23850945</v>
      </c>
      <c r="Q105" s="50">
        <v>20310735</v>
      </c>
      <c r="R105" s="41">
        <v>22289637</v>
      </c>
      <c r="S105" s="41">
        <v>22937033</v>
      </c>
      <c r="T105" s="41">
        <v>38372231</v>
      </c>
      <c r="U105" s="41">
        <v>36292266</v>
      </c>
      <c r="V105" s="11">
        <v>59993849</v>
      </c>
      <c r="W105" s="41">
        <v>38573643</v>
      </c>
      <c r="X105" s="41">
        <v>55743094</v>
      </c>
      <c r="Y105" s="41">
        <v>42186914</v>
      </c>
      <c r="Z105" s="41">
        <v>36018555</v>
      </c>
      <c r="AA105" s="41">
        <v>36062149</v>
      </c>
      <c r="AB105" s="41">
        <v>36081763</v>
      </c>
      <c r="AC105" s="41">
        <v>36800407</v>
      </c>
      <c r="AD105" s="41">
        <v>36248867</v>
      </c>
      <c r="AE105" s="41">
        <v>43322338</v>
      </c>
      <c r="AF105" s="41">
        <v>39528433</v>
      </c>
      <c r="AG105" s="42">
        <v>63883995</v>
      </c>
      <c r="AH105" s="42">
        <v>64302057</v>
      </c>
      <c r="AI105" s="13">
        <v>0.10109008701367683</v>
      </c>
      <c r="AJ105" s="13">
        <v>6.5440804069939584E-3</v>
      </c>
    </row>
    <row r="106" spans="1:44" ht="10.5" customHeight="1" x14ac:dyDescent="0.2">
      <c r="A106" s="14"/>
      <c r="B106" s="51" t="s">
        <v>73</v>
      </c>
      <c r="C106" s="44"/>
      <c r="D106" s="44"/>
      <c r="E106" s="34"/>
      <c r="F106" s="2"/>
      <c r="G106" s="50">
        <v>7723377</v>
      </c>
      <c r="H106" s="50">
        <v>5661158</v>
      </c>
      <c r="I106" s="50">
        <v>7220494</v>
      </c>
      <c r="J106" s="50">
        <v>37991375</v>
      </c>
      <c r="K106" s="50">
        <v>57482328</v>
      </c>
      <c r="L106" s="50">
        <v>15879377</v>
      </c>
      <c r="M106" s="50">
        <v>6564288</v>
      </c>
      <c r="N106" s="50">
        <v>5351390</v>
      </c>
      <c r="O106" s="50">
        <v>14960862</v>
      </c>
      <c r="P106" s="50">
        <v>66564344</v>
      </c>
      <c r="Q106" s="50">
        <v>67581433</v>
      </c>
      <c r="R106" s="41">
        <v>25173384</v>
      </c>
      <c r="S106" s="41">
        <v>31172540</v>
      </c>
      <c r="T106" s="41">
        <v>71882038</v>
      </c>
      <c r="U106" s="41">
        <v>128081152</v>
      </c>
      <c r="V106" s="11">
        <v>50563355</v>
      </c>
      <c r="W106" s="41">
        <v>38824952</v>
      </c>
      <c r="X106" s="41">
        <v>16760407</v>
      </c>
      <c r="Y106" s="41">
        <v>24284100</v>
      </c>
      <c r="Z106" s="41">
        <v>33499046</v>
      </c>
      <c r="AA106" s="41">
        <v>29384247</v>
      </c>
      <c r="AB106" s="41">
        <v>30955496</v>
      </c>
      <c r="AC106" s="41">
        <v>14971498</v>
      </c>
      <c r="AD106" s="41">
        <v>61307154</v>
      </c>
      <c r="AE106" s="41">
        <v>177869270</v>
      </c>
      <c r="AF106" s="41">
        <v>78925683</v>
      </c>
      <c r="AG106" s="42">
        <v>22931564</v>
      </c>
      <c r="AH106" s="42">
        <v>9555388</v>
      </c>
      <c r="AI106" s="13">
        <v>-0.1779117772213511</v>
      </c>
      <c r="AJ106" s="13">
        <v>-0.58330849130046258</v>
      </c>
    </row>
    <row r="107" spans="1:44" ht="10.5" customHeight="1" x14ac:dyDescent="0.2">
      <c r="A107" s="14"/>
      <c r="B107" s="51" t="s">
        <v>74</v>
      </c>
      <c r="C107" s="44"/>
      <c r="D107" s="44"/>
      <c r="E107" s="34"/>
      <c r="F107" s="2"/>
      <c r="G107" s="50">
        <v>0</v>
      </c>
      <c r="H107" s="50">
        <v>103491</v>
      </c>
      <c r="I107" s="50">
        <v>141692</v>
      </c>
      <c r="J107" s="50">
        <v>108678</v>
      </c>
      <c r="K107" s="50">
        <v>187517</v>
      </c>
      <c r="L107" s="50">
        <v>271769</v>
      </c>
      <c r="M107" s="50">
        <v>70347</v>
      </c>
      <c r="N107" s="50">
        <v>700326</v>
      </c>
      <c r="O107" s="50">
        <v>560807</v>
      </c>
      <c r="P107" s="50">
        <v>558821</v>
      </c>
      <c r="Q107" s="50">
        <v>588158</v>
      </c>
      <c r="R107" s="41">
        <v>1530309</v>
      </c>
      <c r="S107" s="41">
        <v>1883032</v>
      </c>
      <c r="T107" s="41">
        <v>2485859</v>
      </c>
      <c r="U107" s="41">
        <v>2646037</v>
      </c>
      <c r="V107" s="11">
        <v>2671295</v>
      </c>
      <c r="W107" s="41">
        <v>2511608</v>
      </c>
      <c r="X107" s="41">
        <v>1951639</v>
      </c>
      <c r="Y107" s="41">
        <v>3365840</v>
      </c>
      <c r="Z107" s="41">
        <v>4659258</v>
      </c>
      <c r="AA107" s="41">
        <v>5625885</v>
      </c>
      <c r="AB107" s="41">
        <v>7137197</v>
      </c>
      <c r="AC107" s="41">
        <v>8022945</v>
      </c>
      <c r="AD107" s="41">
        <v>8379660</v>
      </c>
      <c r="AE107" s="41">
        <v>8091292</v>
      </c>
      <c r="AF107" s="41">
        <v>11537840</v>
      </c>
      <c r="AG107" s="42">
        <v>11859411</v>
      </c>
      <c r="AH107" s="42">
        <v>13562316</v>
      </c>
      <c r="AI107" s="13">
        <v>0.11292960653173001</v>
      </c>
      <c r="AJ107" s="13">
        <v>0.14359102656953199</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259</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58293469</v>
      </c>
      <c r="H119" s="5">
        <v>60683260</v>
      </c>
      <c r="I119" s="5">
        <v>71979960</v>
      </c>
      <c r="J119" s="5">
        <v>88059764</v>
      </c>
      <c r="K119" s="5">
        <f>SUM(K121,K136,K147,K149)</f>
        <v>102754483</v>
      </c>
      <c r="L119" s="5">
        <f>SUM(L121,L136,L147,L149)</f>
        <v>128642667</v>
      </c>
      <c r="M119" s="5">
        <f>SUM(M121,M136,M147,M149)</f>
        <v>123320159</v>
      </c>
      <c r="N119" s="5">
        <f>SUM(N121,N136,N147,N149)</f>
        <v>153642891</v>
      </c>
      <c r="O119" s="5">
        <v>185629968.66999999</v>
      </c>
      <c r="P119" s="5">
        <v>192186968</v>
      </c>
      <c r="Q119" s="5">
        <v>200562492.73000002</v>
      </c>
      <c r="R119" s="62">
        <v>211419952.88999999</v>
      </c>
      <c r="S119" s="62">
        <v>225641318.82999998</v>
      </c>
      <c r="T119" s="62">
        <v>288582444.26999998</v>
      </c>
      <c r="U119" s="39">
        <v>279301190.37</v>
      </c>
      <c r="V119" s="39">
        <v>345292961.64999998</v>
      </c>
      <c r="W119" s="62">
        <v>351599262.38000005</v>
      </c>
      <c r="X119" s="62">
        <v>357729226.40999997</v>
      </c>
      <c r="Y119" s="62">
        <v>375260775.22999996</v>
      </c>
      <c r="Z119" s="62">
        <v>381647131.81</v>
      </c>
      <c r="AA119" s="62">
        <v>380568167</v>
      </c>
      <c r="AB119" s="62">
        <v>393814535</v>
      </c>
      <c r="AC119" s="62">
        <v>341928770</v>
      </c>
      <c r="AD119" s="62">
        <v>336108658</v>
      </c>
      <c r="AE119" s="62">
        <v>354507613</v>
      </c>
      <c r="AF119" s="62">
        <v>451876204</v>
      </c>
      <c r="AG119" s="62">
        <v>493339179</v>
      </c>
      <c r="AH119" s="62">
        <v>495638569</v>
      </c>
      <c r="AI119" s="10">
        <v>3.9071801145949214E-2</v>
      </c>
      <c r="AJ119" s="10">
        <v>4.6608704475101098E-3</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48403635</v>
      </c>
      <c r="H121" s="12">
        <v>50963103</v>
      </c>
      <c r="I121" s="12">
        <v>60855055</v>
      </c>
      <c r="J121" s="12">
        <v>73396845</v>
      </c>
      <c r="K121" s="12">
        <f>SUM(K122,K126:K130)</f>
        <v>89089967</v>
      </c>
      <c r="L121" s="12">
        <f>SUM(L122,L126:L130)</f>
        <v>108742860</v>
      </c>
      <c r="M121" s="12">
        <f>SUM(M122,M126:M130)</f>
        <v>104733972</v>
      </c>
      <c r="N121" s="12">
        <f>SUM(N122,N126:N130)</f>
        <v>135161709</v>
      </c>
      <c r="O121" s="63">
        <v>150304816.94</v>
      </c>
      <c r="P121" s="63">
        <v>163198591</v>
      </c>
      <c r="Q121" s="63">
        <v>171249319.73000002</v>
      </c>
      <c r="R121" s="63">
        <v>184285813.78</v>
      </c>
      <c r="S121" s="63">
        <v>192008531.28999999</v>
      </c>
      <c r="T121" s="63">
        <v>232689569.22</v>
      </c>
      <c r="U121" s="41">
        <v>246498993.62</v>
      </c>
      <c r="V121" s="41">
        <v>316907087.43000001</v>
      </c>
      <c r="W121" s="63">
        <v>317713857.96000004</v>
      </c>
      <c r="X121" s="63">
        <v>313670353.77999997</v>
      </c>
      <c r="Y121" s="63">
        <v>326142079.53999996</v>
      </c>
      <c r="Z121" s="63">
        <v>335618461.51999998</v>
      </c>
      <c r="AA121" s="63">
        <v>330793464</v>
      </c>
      <c r="AB121" s="63">
        <v>351332882</v>
      </c>
      <c r="AC121" s="63">
        <v>284291646</v>
      </c>
      <c r="AD121" s="63">
        <v>296760400</v>
      </c>
      <c r="AE121" s="63">
        <v>307347897</v>
      </c>
      <c r="AF121" s="63">
        <v>404680984</v>
      </c>
      <c r="AG121" s="63">
        <v>422649765</v>
      </c>
      <c r="AH121" s="63">
        <v>410847139</v>
      </c>
      <c r="AI121" s="13">
        <v>2.6424267637047416E-2</v>
      </c>
      <c r="AJ121" s="13">
        <v>-2.7925310688389948E-2</v>
      </c>
    </row>
    <row r="122" spans="1:44" ht="10.5" customHeight="1" x14ac:dyDescent="0.2">
      <c r="A122" s="11"/>
      <c r="B122" s="11"/>
      <c r="C122" s="11" t="s">
        <v>36</v>
      </c>
      <c r="D122" s="11"/>
      <c r="E122" s="11"/>
      <c r="F122" s="2"/>
      <c r="G122" s="12">
        <v>28790569</v>
      </c>
      <c r="H122" s="12">
        <v>27609557</v>
      </c>
      <c r="I122" s="12">
        <v>31244514</v>
      </c>
      <c r="J122" s="12">
        <v>32018893</v>
      </c>
      <c r="K122" s="12">
        <f>SUM(K123:K125)</f>
        <v>38000312</v>
      </c>
      <c r="L122" s="12">
        <f>SUM(L123:L125)</f>
        <v>39450121</v>
      </c>
      <c r="M122" s="12">
        <f>SUM(M123:M125)</f>
        <v>41683203</v>
      </c>
      <c r="N122" s="12">
        <f>SUM(N123:N125)</f>
        <v>47725362</v>
      </c>
      <c r="O122" s="12">
        <v>54721196.940000005</v>
      </c>
      <c r="P122" s="12">
        <v>65447435</v>
      </c>
      <c r="Q122" s="12">
        <v>71053396.730000004</v>
      </c>
      <c r="R122" s="63">
        <v>74622345.780000001</v>
      </c>
      <c r="S122" s="63">
        <v>65447435.289999999</v>
      </c>
      <c r="T122" s="63">
        <v>86842371.219999999</v>
      </c>
      <c r="U122" s="41">
        <v>93414811.61999999</v>
      </c>
      <c r="V122" s="41">
        <v>104389850.42999999</v>
      </c>
      <c r="W122" s="63">
        <v>113578026.96000001</v>
      </c>
      <c r="X122" s="63">
        <v>117848925.78</v>
      </c>
      <c r="Y122" s="63">
        <v>116399563.53999999</v>
      </c>
      <c r="Z122" s="63">
        <v>117515787.52000001</v>
      </c>
      <c r="AA122" s="63">
        <v>117898314</v>
      </c>
      <c r="AB122" s="63">
        <v>124084441</v>
      </c>
      <c r="AC122" s="63">
        <v>83147270</v>
      </c>
      <c r="AD122" s="63">
        <v>96858191</v>
      </c>
      <c r="AE122" s="63">
        <v>99921588</v>
      </c>
      <c r="AF122" s="63">
        <v>108447669</v>
      </c>
      <c r="AG122" s="63">
        <v>104724307</v>
      </c>
      <c r="AH122" s="63">
        <v>116734022</v>
      </c>
      <c r="AI122" s="13">
        <v>-1.0125765551056487E-2</v>
      </c>
      <c r="AJ122" s="13">
        <v>0.11467934564608769</v>
      </c>
    </row>
    <row r="123" spans="1:44" ht="10.5" customHeight="1" x14ac:dyDescent="0.2">
      <c r="A123" s="11"/>
      <c r="B123" s="11"/>
      <c r="C123" s="11"/>
      <c r="D123" s="11" t="s">
        <v>37</v>
      </c>
      <c r="E123" s="11"/>
      <c r="F123" s="2"/>
      <c r="G123" s="12">
        <v>25322106</v>
      </c>
      <c r="H123" s="12">
        <v>26326665</v>
      </c>
      <c r="I123" s="12">
        <v>25535351</v>
      </c>
      <c r="J123" s="12">
        <v>26509383</v>
      </c>
      <c r="K123" s="12">
        <v>32847857</v>
      </c>
      <c r="L123" s="12">
        <v>36569904</v>
      </c>
      <c r="M123" s="12">
        <v>38388056</v>
      </c>
      <c r="N123" s="12">
        <v>43022867</v>
      </c>
      <c r="O123" s="12">
        <v>48751052.490000002</v>
      </c>
      <c r="P123" s="12">
        <v>59067903</v>
      </c>
      <c r="Q123" s="12">
        <v>63811430.329999998</v>
      </c>
      <c r="R123" s="63">
        <v>65360315.310000002</v>
      </c>
      <c r="S123" s="63">
        <v>59067903.32</v>
      </c>
      <c r="T123" s="63">
        <v>80046548.179999992</v>
      </c>
      <c r="U123" s="41">
        <v>85413367.939999998</v>
      </c>
      <c r="V123" s="41">
        <v>95852028.489999995</v>
      </c>
      <c r="W123" s="63">
        <v>103352222.59</v>
      </c>
      <c r="X123" s="63">
        <v>102794851.03</v>
      </c>
      <c r="Y123" s="63">
        <v>102528509.06999999</v>
      </c>
      <c r="Z123" s="63">
        <v>101444296.81</v>
      </c>
      <c r="AA123" s="63">
        <v>104464820</v>
      </c>
      <c r="AB123" s="63">
        <v>111860114</v>
      </c>
      <c r="AC123" s="63">
        <v>73062986</v>
      </c>
      <c r="AD123" s="63">
        <v>85247504</v>
      </c>
      <c r="AE123" s="63">
        <v>88580092</v>
      </c>
      <c r="AF123" s="63">
        <v>98502323</v>
      </c>
      <c r="AG123" s="63">
        <v>96006973</v>
      </c>
      <c r="AH123" s="63">
        <v>113004934</v>
      </c>
      <c r="AI123" s="13">
        <v>1.6985029835836496E-3</v>
      </c>
      <c r="AJ123" s="13">
        <v>0.17704923370513931</v>
      </c>
    </row>
    <row r="124" spans="1:44" ht="10.5" customHeight="1" x14ac:dyDescent="0.2">
      <c r="A124" s="11"/>
      <c r="B124" s="11"/>
      <c r="C124" s="14"/>
      <c r="D124" s="11" t="s">
        <v>90</v>
      </c>
      <c r="E124" s="11"/>
      <c r="F124" s="2"/>
      <c r="G124" s="12">
        <v>93494</v>
      </c>
      <c r="H124" s="12">
        <v>99848</v>
      </c>
      <c r="I124" s="12">
        <v>94666</v>
      </c>
      <c r="J124" s="12">
        <v>92788</v>
      </c>
      <c r="K124" s="12">
        <v>91869</v>
      </c>
      <c r="L124" s="12">
        <v>96378</v>
      </c>
      <c r="M124" s="12">
        <v>114966</v>
      </c>
      <c r="N124" s="12">
        <v>133226</v>
      </c>
      <c r="O124" s="12">
        <v>192723.38</v>
      </c>
      <c r="P124" s="12">
        <v>273134</v>
      </c>
      <c r="Q124" s="12">
        <v>269959.25</v>
      </c>
      <c r="R124" s="63">
        <v>279466.51</v>
      </c>
      <c r="S124" s="63">
        <v>273133.62</v>
      </c>
      <c r="T124" s="63">
        <v>285888.2</v>
      </c>
      <c r="U124" s="41">
        <v>393462.8</v>
      </c>
      <c r="V124" s="41">
        <v>278073.28000000003</v>
      </c>
      <c r="W124" s="63">
        <v>308417.06</v>
      </c>
      <c r="X124" s="63">
        <v>331069.65999999997</v>
      </c>
      <c r="Y124" s="63">
        <v>310842.59000000003</v>
      </c>
      <c r="Z124" s="63">
        <v>306077.42</v>
      </c>
      <c r="AA124" s="63">
        <v>304708</v>
      </c>
      <c r="AB124" s="63">
        <v>301381</v>
      </c>
      <c r="AC124" s="63">
        <v>2298531</v>
      </c>
      <c r="AD124" s="63">
        <v>2519010</v>
      </c>
      <c r="AE124" s="63">
        <v>2543066</v>
      </c>
      <c r="AF124" s="63">
        <v>2637510</v>
      </c>
      <c r="AG124" s="63">
        <v>116260</v>
      </c>
      <c r="AH124" s="63">
        <v>48778</v>
      </c>
      <c r="AI124" s="13">
        <v>-0.26178190442926053</v>
      </c>
      <c r="AJ124" s="13">
        <v>-0.58044039222432475</v>
      </c>
    </row>
    <row r="125" spans="1:44" ht="10.5" customHeight="1" x14ac:dyDescent="0.2">
      <c r="A125" s="11"/>
      <c r="B125" s="11"/>
      <c r="C125" s="14"/>
      <c r="D125" s="11" t="s">
        <v>39</v>
      </c>
      <c r="E125" s="11"/>
      <c r="F125" s="2"/>
      <c r="G125" s="12">
        <v>3374969</v>
      </c>
      <c r="H125" s="12">
        <v>1183044</v>
      </c>
      <c r="I125" s="12">
        <v>5614497</v>
      </c>
      <c r="J125" s="12">
        <v>5416722</v>
      </c>
      <c r="K125" s="12">
        <v>5060586</v>
      </c>
      <c r="L125" s="12">
        <v>2783839</v>
      </c>
      <c r="M125" s="12">
        <v>3180181</v>
      </c>
      <c r="N125" s="12">
        <v>4569269</v>
      </c>
      <c r="O125" s="12">
        <v>5777421.0699999994</v>
      </c>
      <c r="P125" s="12">
        <v>6106398</v>
      </c>
      <c r="Q125" s="12">
        <v>6972007.1500000004</v>
      </c>
      <c r="R125" s="63">
        <v>8982563.959999999</v>
      </c>
      <c r="S125" s="63">
        <v>6106398.3499999996</v>
      </c>
      <c r="T125" s="63">
        <v>6509934.8399999999</v>
      </c>
      <c r="U125" s="41">
        <v>7607980.8799999999</v>
      </c>
      <c r="V125" s="41">
        <v>8259748.6600000001</v>
      </c>
      <c r="W125" s="63">
        <v>9917387.3099999987</v>
      </c>
      <c r="X125" s="63">
        <v>14723005.09</v>
      </c>
      <c r="Y125" s="63">
        <v>13560211.879999999</v>
      </c>
      <c r="Z125" s="63">
        <v>15765413.289999999</v>
      </c>
      <c r="AA125" s="63">
        <v>13128786</v>
      </c>
      <c r="AB125" s="63">
        <v>11922946</v>
      </c>
      <c r="AC125" s="63">
        <v>7785753</v>
      </c>
      <c r="AD125" s="63">
        <v>9091677</v>
      </c>
      <c r="AE125" s="63">
        <v>8798430</v>
      </c>
      <c r="AF125" s="63">
        <v>7307836</v>
      </c>
      <c r="AG125" s="63">
        <v>8601074</v>
      </c>
      <c r="AH125" s="63">
        <v>3680310</v>
      </c>
      <c r="AI125" s="13">
        <v>-0.17791484836818494</v>
      </c>
      <c r="AJ125" s="13">
        <v>-0.57211041318793443</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0</v>
      </c>
      <c r="Y126" s="63">
        <v>0</v>
      </c>
      <c r="Z126" s="63">
        <v>0</v>
      </c>
      <c r="AA126" s="63">
        <v>0</v>
      </c>
      <c r="AB126" s="63">
        <v>0</v>
      </c>
      <c r="AC126" s="63">
        <v>0</v>
      </c>
      <c r="AD126" s="63">
        <v>0</v>
      </c>
      <c r="AE126" s="63">
        <v>0</v>
      </c>
      <c r="AF126" s="63">
        <v>0</v>
      </c>
      <c r="AG126" s="63">
        <v>0</v>
      </c>
      <c r="AH126" s="63">
        <v>0</v>
      </c>
      <c r="AI126" s="13" t="s">
        <v>246</v>
      </c>
      <c r="AJ126" s="13" t="s">
        <v>246</v>
      </c>
    </row>
    <row r="127" spans="1:44" ht="10.5" customHeight="1" x14ac:dyDescent="0.2">
      <c r="A127" s="11"/>
      <c r="B127" s="14"/>
      <c r="C127" s="11" t="s">
        <v>262</v>
      </c>
      <c r="D127" s="11"/>
      <c r="E127" s="11"/>
      <c r="F127" s="2"/>
      <c r="G127" s="12">
        <v>0</v>
      </c>
      <c r="H127" s="12">
        <v>0</v>
      </c>
      <c r="I127" s="12">
        <v>0</v>
      </c>
      <c r="J127" s="12">
        <v>0</v>
      </c>
      <c r="K127" s="12">
        <v>9765467</v>
      </c>
      <c r="L127" s="12">
        <v>23531911</v>
      </c>
      <c r="M127" s="12">
        <v>24570019</v>
      </c>
      <c r="N127" s="12">
        <v>25200764</v>
      </c>
      <c r="O127" s="12">
        <v>26510640</v>
      </c>
      <c r="P127" s="12">
        <v>28005363</v>
      </c>
      <c r="Q127" s="12">
        <v>28126418</v>
      </c>
      <c r="R127" s="63">
        <v>30110511</v>
      </c>
      <c r="S127" s="63">
        <v>31611219</v>
      </c>
      <c r="T127" s="63">
        <v>34427207</v>
      </c>
      <c r="U127" s="41">
        <v>36022308</v>
      </c>
      <c r="V127" s="41">
        <v>37050559</v>
      </c>
      <c r="W127" s="63">
        <v>34508634</v>
      </c>
      <c r="X127" s="63">
        <v>33869073</v>
      </c>
      <c r="Y127" s="63">
        <v>35939173</v>
      </c>
      <c r="Z127" s="63">
        <v>38473561</v>
      </c>
      <c r="AA127" s="63">
        <v>38936455</v>
      </c>
      <c r="AB127" s="63">
        <v>41173390</v>
      </c>
      <c r="AC127" s="63">
        <v>44102474</v>
      </c>
      <c r="AD127" s="63">
        <v>46129094</v>
      </c>
      <c r="AE127" s="63">
        <v>48714158</v>
      </c>
      <c r="AF127" s="63">
        <v>49892663</v>
      </c>
      <c r="AG127" s="63">
        <v>50749923</v>
      </c>
      <c r="AH127" s="63">
        <v>18386285</v>
      </c>
      <c r="AI127" s="13">
        <v>-0.12572868981271978</v>
      </c>
      <c r="AJ127" s="13">
        <v>-0.63770812026650758</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214298</v>
      </c>
      <c r="Q128" s="12">
        <v>787651</v>
      </c>
      <c r="R128" s="63">
        <v>833856</v>
      </c>
      <c r="S128" s="63">
        <v>860677</v>
      </c>
      <c r="T128" s="63">
        <v>969474</v>
      </c>
      <c r="U128" s="41">
        <v>1013666</v>
      </c>
      <c r="V128" s="41">
        <v>995663</v>
      </c>
      <c r="W128" s="63">
        <v>865217</v>
      </c>
      <c r="X128" s="63">
        <v>845104</v>
      </c>
      <c r="Y128" s="63">
        <v>928277</v>
      </c>
      <c r="Z128" s="63">
        <v>978520</v>
      </c>
      <c r="AA128" s="63">
        <v>980567</v>
      </c>
      <c r="AB128" s="63">
        <v>1117838</v>
      </c>
      <c r="AC128" s="63">
        <v>1177312</v>
      </c>
      <c r="AD128" s="63">
        <v>1218529</v>
      </c>
      <c r="AE128" s="63">
        <v>1271727</v>
      </c>
      <c r="AF128" s="63">
        <v>1272590</v>
      </c>
      <c r="AG128" s="63">
        <v>1261913</v>
      </c>
      <c r="AH128" s="63">
        <v>1030856</v>
      </c>
      <c r="AI128" s="13">
        <v>-1.341042443808993E-2</v>
      </c>
      <c r="AJ128" s="13">
        <v>-0.18310057824905521</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63537101</v>
      </c>
      <c r="W129" s="63">
        <v>63548738</v>
      </c>
      <c r="X129" s="63">
        <v>58069572</v>
      </c>
      <c r="Y129" s="63">
        <v>61476930</v>
      </c>
      <c r="Z129" s="63">
        <v>64801867</v>
      </c>
      <c r="AA129" s="63">
        <v>65731883</v>
      </c>
      <c r="AB129" s="63">
        <v>69732808</v>
      </c>
      <c r="AC129" s="63">
        <v>1138788</v>
      </c>
      <c r="AD129" s="63">
        <v>303832</v>
      </c>
      <c r="AE129" s="63">
        <v>403028</v>
      </c>
      <c r="AF129" s="63">
        <v>75818838</v>
      </c>
      <c r="AG129" s="63">
        <v>79838737</v>
      </c>
      <c r="AH129" s="63">
        <v>80074913</v>
      </c>
      <c r="AI129" s="13">
        <v>2.3316288390777817E-2</v>
      </c>
      <c r="AJ129" s="13">
        <v>2.9581630280549154E-3</v>
      </c>
    </row>
    <row r="130" spans="1:36" ht="10.5" customHeight="1" x14ac:dyDescent="0.2">
      <c r="A130" s="11"/>
      <c r="B130" s="14"/>
      <c r="C130" s="11" t="s">
        <v>44</v>
      </c>
      <c r="D130" s="15"/>
      <c r="E130" s="11"/>
      <c r="F130" s="2"/>
      <c r="G130" s="12">
        <v>19613066</v>
      </c>
      <c r="H130" s="12">
        <v>23353546</v>
      </c>
      <c r="I130" s="12">
        <v>29610541</v>
      </c>
      <c r="J130" s="12">
        <v>41377952</v>
      </c>
      <c r="K130" s="12">
        <v>41324188</v>
      </c>
      <c r="L130" s="12">
        <v>45760828</v>
      </c>
      <c r="M130" s="12">
        <v>38480750</v>
      </c>
      <c r="N130" s="12">
        <v>62235583</v>
      </c>
      <c r="O130" s="12">
        <v>69072980</v>
      </c>
      <c r="P130" s="12">
        <v>69531495</v>
      </c>
      <c r="Q130" s="12">
        <v>71281854</v>
      </c>
      <c r="R130" s="63">
        <v>78719101</v>
      </c>
      <c r="S130" s="63">
        <v>94089200</v>
      </c>
      <c r="T130" s="63">
        <v>110450517</v>
      </c>
      <c r="U130" s="41">
        <v>116048208</v>
      </c>
      <c r="V130" s="41">
        <v>110933914</v>
      </c>
      <c r="W130" s="63">
        <v>105213242</v>
      </c>
      <c r="X130" s="63">
        <v>103037679</v>
      </c>
      <c r="Y130" s="63">
        <v>111398136</v>
      </c>
      <c r="Z130" s="63">
        <v>113848726</v>
      </c>
      <c r="AA130" s="63">
        <v>107246245</v>
      </c>
      <c r="AB130" s="63">
        <v>115224405</v>
      </c>
      <c r="AC130" s="63">
        <v>154725802</v>
      </c>
      <c r="AD130" s="63">
        <v>152250754</v>
      </c>
      <c r="AE130" s="63">
        <v>157037396</v>
      </c>
      <c r="AF130" s="63">
        <v>169249224</v>
      </c>
      <c r="AG130" s="63">
        <v>186074885</v>
      </c>
      <c r="AH130" s="63">
        <v>194621063</v>
      </c>
      <c r="AI130" s="13">
        <v>9.1291806132027142E-2</v>
      </c>
      <c r="AJ130" s="13">
        <v>4.592870230713833E-2</v>
      </c>
    </row>
    <row r="131" spans="1:36" ht="10.5" customHeight="1" x14ac:dyDescent="0.2">
      <c r="A131" s="11"/>
      <c r="B131" s="14"/>
      <c r="C131" s="11"/>
      <c r="D131" s="15" t="s">
        <v>45</v>
      </c>
      <c r="E131" s="11"/>
      <c r="F131" s="2"/>
      <c r="G131" s="12">
        <v>828860</v>
      </c>
      <c r="H131" s="12">
        <v>1873638</v>
      </c>
      <c r="I131" s="12">
        <v>2071986</v>
      </c>
      <c r="J131" s="12">
        <v>2578353</v>
      </c>
      <c r="K131" s="12">
        <v>3652288</v>
      </c>
      <c r="L131" s="12">
        <v>4159554</v>
      </c>
      <c r="M131" s="12">
        <v>4684160</v>
      </c>
      <c r="N131" s="12">
        <v>5546015</v>
      </c>
      <c r="O131" s="12">
        <v>5927534</v>
      </c>
      <c r="P131" s="12">
        <v>7200725</v>
      </c>
      <c r="Q131" s="12">
        <v>8254086</v>
      </c>
      <c r="R131" s="63">
        <v>11170977</v>
      </c>
      <c r="S131" s="63">
        <v>16921499</v>
      </c>
      <c r="T131" s="63">
        <v>23795730</v>
      </c>
      <c r="U131" s="41">
        <v>20176964</v>
      </c>
      <c r="V131" s="41">
        <v>15397689</v>
      </c>
      <c r="W131" s="63">
        <v>11680108</v>
      </c>
      <c r="X131" s="63">
        <v>10831875</v>
      </c>
      <c r="Y131" s="63">
        <v>11043318</v>
      </c>
      <c r="Z131" s="63">
        <v>11469433</v>
      </c>
      <c r="AA131" s="63">
        <v>15330587</v>
      </c>
      <c r="AB131" s="63">
        <v>14718365</v>
      </c>
      <c r="AC131" s="63">
        <v>16439596</v>
      </c>
      <c r="AD131" s="63">
        <v>18376685</v>
      </c>
      <c r="AE131" s="63">
        <v>19784458</v>
      </c>
      <c r="AF131" s="63">
        <v>20916503</v>
      </c>
      <c r="AG131" s="63">
        <v>21493339</v>
      </c>
      <c r="AH131" s="63">
        <v>25036569</v>
      </c>
      <c r="AI131" s="13">
        <v>9.2578224778745888E-2</v>
      </c>
      <c r="AJ131" s="13">
        <v>0.16485246894398306</v>
      </c>
    </row>
    <row r="132" spans="1:36" ht="10.5" customHeight="1" x14ac:dyDescent="0.2">
      <c r="A132" s="11"/>
      <c r="B132" s="14"/>
      <c r="C132" s="11"/>
      <c r="D132" s="15" t="s">
        <v>46</v>
      </c>
      <c r="E132" s="11"/>
      <c r="F132" s="2"/>
      <c r="G132" s="12">
        <v>16781078</v>
      </c>
      <c r="H132" s="12">
        <v>18631210</v>
      </c>
      <c r="I132" s="12">
        <v>23561329</v>
      </c>
      <c r="J132" s="12">
        <v>28809130</v>
      </c>
      <c r="K132" s="12">
        <v>31298660</v>
      </c>
      <c r="L132" s="12">
        <v>33674290</v>
      </c>
      <c r="M132" s="12">
        <v>26789904</v>
      </c>
      <c r="N132" s="12">
        <v>41404446</v>
      </c>
      <c r="O132" s="12">
        <v>49156532</v>
      </c>
      <c r="P132" s="12">
        <v>51173920</v>
      </c>
      <c r="Q132" s="12">
        <v>54855675</v>
      </c>
      <c r="R132" s="63">
        <v>59260375</v>
      </c>
      <c r="S132" s="63">
        <v>67111007</v>
      </c>
      <c r="T132" s="63">
        <v>71466954</v>
      </c>
      <c r="U132" s="41">
        <v>74951206</v>
      </c>
      <c r="V132" s="41">
        <v>73885622</v>
      </c>
      <c r="W132" s="63">
        <v>75129895</v>
      </c>
      <c r="X132" s="63">
        <v>76980972</v>
      </c>
      <c r="Y132" s="63">
        <v>86412043</v>
      </c>
      <c r="Z132" s="63">
        <v>85818958</v>
      </c>
      <c r="AA132" s="63">
        <v>80486933</v>
      </c>
      <c r="AB132" s="63">
        <v>84253752</v>
      </c>
      <c r="AC132" s="63">
        <v>87278736</v>
      </c>
      <c r="AD132" s="63">
        <v>100011588</v>
      </c>
      <c r="AE132" s="63">
        <v>113946188</v>
      </c>
      <c r="AF132" s="63">
        <v>122311276</v>
      </c>
      <c r="AG132" s="63">
        <v>132576073</v>
      </c>
      <c r="AH132" s="63">
        <v>123204065</v>
      </c>
      <c r="AI132" s="13">
        <v>6.5383495362092203E-2</v>
      </c>
      <c r="AJ132" s="13">
        <v>-7.0691549296380204E-2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2602861</v>
      </c>
      <c r="AA133" s="63">
        <v>460300</v>
      </c>
      <c r="AB133" s="63">
        <v>12081747</v>
      </c>
      <c r="AC133" s="63">
        <v>41925962</v>
      </c>
      <c r="AD133" s="63">
        <v>20910000</v>
      </c>
      <c r="AE133" s="63">
        <v>9985000</v>
      </c>
      <c r="AF133" s="63">
        <v>0</v>
      </c>
      <c r="AG133" s="63">
        <v>0</v>
      </c>
      <c r="AH133" s="63">
        <v>23981312</v>
      </c>
      <c r="AI133" s="13">
        <v>0.12104711934189605</v>
      </c>
      <c r="AJ133" s="13" t="s">
        <v>246</v>
      </c>
    </row>
    <row r="134" spans="1:36" ht="10.5" customHeight="1" x14ac:dyDescent="0.2">
      <c r="A134" s="11"/>
      <c r="B134" s="11"/>
      <c r="C134" s="11"/>
      <c r="D134" s="11" t="s">
        <v>48</v>
      </c>
      <c r="E134" s="11"/>
      <c r="F134" s="2"/>
      <c r="G134" s="12">
        <v>2003128</v>
      </c>
      <c r="H134" s="12">
        <v>2848698</v>
      </c>
      <c r="I134" s="12">
        <v>3977226</v>
      </c>
      <c r="J134" s="12">
        <v>9990469</v>
      </c>
      <c r="K134" s="12">
        <v>6373240</v>
      </c>
      <c r="L134" s="12">
        <v>7926984</v>
      </c>
      <c r="M134" s="12">
        <v>7006686</v>
      </c>
      <c r="N134" s="12">
        <v>15285122</v>
      </c>
      <c r="O134" s="12">
        <v>13988914</v>
      </c>
      <c r="P134" s="12">
        <v>11156850</v>
      </c>
      <c r="Q134" s="12">
        <v>8172093</v>
      </c>
      <c r="R134" s="63">
        <v>8287749</v>
      </c>
      <c r="S134" s="63">
        <v>10056694</v>
      </c>
      <c r="T134" s="63">
        <v>15187833</v>
      </c>
      <c r="U134" s="41">
        <v>20920038</v>
      </c>
      <c r="V134" s="41">
        <v>21650603</v>
      </c>
      <c r="W134" s="63">
        <v>18403239</v>
      </c>
      <c r="X134" s="63">
        <v>15224832</v>
      </c>
      <c r="Y134" s="63">
        <v>13942775</v>
      </c>
      <c r="Z134" s="63">
        <v>13957474</v>
      </c>
      <c r="AA134" s="63">
        <v>10968425</v>
      </c>
      <c r="AB134" s="63">
        <v>4170541</v>
      </c>
      <c r="AC134" s="63">
        <v>9081508</v>
      </c>
      <c r="AD134" s="63">
        <v>12952481</v>
      </c>
      <c r="AE134" s="63">
        <v>13321750</v>
      </c>
      <c r="AF134" s="63">
        <v>26021445</v>
      </c>
      <c r="AG134" s="63">
        <v>32005473</v>
      </c>
      <c r="AH134" s="63">
        <v>22399117</v>
      </c>
      <c r="AI134" s="13">
        <v>0.32334500929787247</v>
      </c>
      <c r="AJ134" s="13">
        <v>-0.300147290433733</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7509586</v>
      </c>
      <c r="H136" s="12">
        <v>8477537</v>
      </c>
      <c r="I136" s="12">
        <v>9232652</v>
      </c>
      <c r="J136" s="12">
        <v>12607421</v>
      </c>
      <c r="K136" s="12">
        <f>SUM(K137:K145)</f>
        <v>11955965</v>
      </c>
      <c r="L136" s="12">
        <f>SUM(L137:L145)</f>
        <v>11261546</v>
      </c>
      <c r="M136" s="12">
        <f>SUM(M137:M145)</f>
        <v>11892056</v>
      </c>
      <c r="N136" s="12">
        <f>SUM(N137:N145)</f>
        <v>13099045</v>
      </c>
      <c r="O136" s="12">
        <v>19717512.73</v>
      </c>
      <c r="P136" s="12">
        <v>18105560</v>
      </c>
      <c r="Q136" s="12">
        <v>21624905</v>
      </c>
      <c r="R136" s="63">
        <v>17553436.109999999</v>
      </c>
      <c r="S136" s="63">
        <v>21857621.539999999</v>
      </c>
      <c r="T136" s="63">
        <v>45354645.049999997</v>
      </c>
      <c r="U136" s="41">
        <v>25746354.75</v>
      </c>
      <c r="V136" s="41">
        <v>24071641.219999999</v>
      </c>
      <c r="W136" s="63">
        <v>26233651.420000002</v>
      </c>
      <c r="X136" s="63">
        <v>24542294.630000003</v>
      </c>
      <c r="Y136" s="63">
        <v>28113890.689999998</v>
      </c>
      <c r="Z136" s="63">
        <v>24626863.289999999</v>
      </c>
      <c r="AA136" s="63">
        <v>26983399</v>
      </c>
      <c r="AB136" s="63">
        <v>30375170</v>
      </c>
      <c r="AC136" s="63">
        <v>28372330</v>
      </c>
      <c r="AD136" s="63">
        <v>27776124</v>
      </c>
      <c r="AE136" s="63">
        <v>32747741</v>
      </c>
      <c r="AF136" s="63">
        <v>29537015</v>
      </c>
      <c r="AG136" s="63">
        <v>37900205</v>
      </c>
      <c r="AH136" s="63">
        <v>33071211</v>
      </c>
      <c r="AI136" s="13">
        <v>1.4273853519547242E-2</v>
      </c>
      <c r="AJ136" s="13">
        <v>-0.12741340053437705</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407681</v>
      </c>
      <c r="H138" s="12">
        <v>465145</v>
      </c>
      <c r="I138" s="12">
        <v>498063</v>
      </c>
      <c r="J138" s="12">
        <v>497251</v>
      </c>
      <c r="K138" s="12">
        <v>526172</v>
      </c>
      <c r="L138" s="12">
        <v>586462</v>
      </c>
      <c r="M138" s="12">
        <v>492368</v>
      </c>
      <c r="N138" s="12">
        <v>464202</v>
      </c>
      <c r="O138" s="12">
        <v>1243728.5900000001</v>
      </c>
      <c r="P138" s="12">
        <v>1501947</v>
      </c>
      <c r="Q138" s="12">
        <v>1594966.03</v>
      </c>
      <c r="R138" s="63">
        <v>1665261.3</v>
      </c>
      <c r="S138" s="63">
        <v>1501947.39</v>
      </c>
      <c r="T138" s="63">
        <v>1659112.98</v>
      </c>
      <c r="U138" s="41">
        <v>1738178.92</v>
      </c>
      <c r="V138" s="41">
        <v>0</v>
      </c>
      <c r="W138" s="64">
        <v>1962763.05</v>
      </c>
      <c r="X138" s="64">
        <v>2065717.22</v>
      </c>
      <c r="Y138" s="63">
        <v>2049241.66</v>
      </c>
      <c r="Z138" s="63">
        <v>849379.44</v>
      </c>
      <c r="AA138" s="63">
        <v>2273762</v>
      </c>
      <c r="AB138" s="63">
        <v>2387768</v>
      </c>
      <c r="AC138" s="63">
        <v>4023714</v>
      </c>
      <c r="AD138" s="63">
        <v>4754090</v>
      </c>
      <c r="AE138" s="63">
        <v>4961577</v>
      </c>
      <c r="AF138" s="63">
        <v>3387479</v>
      </c>
      <c r="AG138" s="63">
        <v>3498979</v>
      </c>
      <c r="AH138" s="63">
        <v>3612253</v>
      </c>
      <c r="AI138" s="13">
        <v>7.1431323234764088E-2</v>
      </c>
      <c r="AJ138" s="13">
        <v>3.2373443796033075E-2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6492320</v>
      </c>
      <c r="H141" s="12">
        <v>6950101</v>
      </c>
      <c r="I141" s="12">
        <v>7675470</v>
      </c>
      <c r="J141" s="12">
        <v>8408287</v>
      </c>
      <c r="K141" s="12">
        <v>9019943</v>
      </c>
      <c r="L141" s="12">
        <v>9462488</v>
      </c>
      <c r="M141" s="12">
        <v>9956468</v>
      </c>
      <c r="N141" s="12">
        <v>10262829</v>
      </c>
      <c r="O141" s="12">
        <v>11831815.18</v>
      </c>
      <c r="P141" s="12">
        <v>12528994</v>
      </c>
      <c r="Q141" s="12">
        <v>12628253.720000001</v>
      </c>
      <c r="R141" s="63">
        <v>12841799</v>
      </c>
      <c r="S141" s="63">
        <v>12788076.52</v>
      </c>
      <c r="T141" s="63">
        <v>13648819.4</v>
      </c>
      <c r="U141" s="41">
        <v>14853839.470000001</v>
      </c>
      <c r="V141" s="41">
        <v>15769530.520000001</v>
      </c>
      <c r="W141" s="63">
        <v>16255965.34</v>
      </c>
      <c r="X141" s="63">
        <v>13094359.550000001</v>
      </c>
      <c r="Y141" s="63">
        <v>13349080.41</v>
      </c>
      <c r="Z141" s="63">
        <v>13037786.550000001</v>
      </c>
      <c r="AA141" s="63">
        <v>15664570</v>
      </c>
      <c r="AB141" s="63">
        <v>15002519</v>
      </c>
      <c r="AC141" s="63">
        <v>15451008</v>
      </c>
      <c r="AD141" s="63">
        <v>14920450</v>
      </c>
      <c r="AE141" s="63">
        <v>16728319</v>
      </c>
      <c r="AF141" s="63">
        <v>17541596</v>
      </c>
      <c r="AG141" s="63">
        <v>19699716</v>
      </c>
      <c r="AH141" s="63">
        <v>17259606</v>
      </c>
      <c r="AI141" s="13">
        <v>2.3633401617960015E-2</v>
      </c>
      <c r="AJ141" s="13">
        <v>-0.12386523744809316</v>
      </c>
    </row>
    <row r="142" spans="1:36" ht="10.5" customHeight="1" x14ac:dyDescent="0.2">
      <c r="A142" s="11"/>
      <c r="B142" s="14"/>
      <c r="C142" s="11" t="s">
        <v>55</v>
      </c>
      <c r="E142" s="11"/>
      <c r="F142" s="2"/>
      <c r="G142" s="12">
        <v>0</v>
      </c>
      <c r="H142" s="12">
        <v>0</v>
      </c>
      <c r="I142" s="12">
        <v>0</v>
      </c>
      <c r="J142" s="12">
        <v>0</v>
      </c>
      <c r="K142" s="12">
        <v>0</v>
      </c>
      <c r="L142" s="12">
        <v>24037</v>
      </c>
      <c r="M142" s="12">
        <v>41232</v>
      </c>
      <c r="N142" s="12">
        <v>61643</v>
      </c>
      <c r="O142" s="12">
        <v>74219.960000000006</v>
      </c>
      <c r="P142" s="12">
        <v>65763</v>
      </c>
      <c r="Q142" s="12">
        <v>81165.25</v>
      </c>
      <c r="R142" s="63">
        <v>79250.81</v>
      </c>
      <c r="S142" s="63">
        <v>65762.63</v>
      </c>
      <c r="T142" s="63">
        <v>99822.67</v>
      </c>
      <c r="U142" s="41">
        <v>104401.36</v>
      </c>
      <c r="V142" s="41">
        <v>107536.7</v>
      </c>
      <c r="W142" s="64">
        <v>117232.03</v>
      </c>
      <c r="X142" s="64">
        <v>106681.86</v>
      </c>
      <c r="Y142" s="63">
        <v>101243.62</v>
      </c>
      <c r="Z142" s="63">
        <v>102841.3</v>
      </c>
      <c r="AA142" s="63">
        <v>94063</v>
      </c>
      <c r="AB142" s="63">
        <v>111062</v>
      </c>
      <c r="AC142" s="63">
        <v>72142</v>
      </c>
      <c r="AD142" s="63">
        <v>88671</v>
      </c>
      <c r="AE142" s="63">
        <v>93430</v>
      </c>
      <c r="AF142" s="63">
        <v>96676</v>
      </c>
      <c r="AG142" s="63">
        <v>92662</v>
      </c>
      <c r="AH142" s="63">
        <v>102281</v>
      </c>
      <c r="AI142" s="13">
        <v>-1.3633654355750924E-2</v>
      </c>
      <c r="AJ142" s="13">
        <v>0.1038073859834668</v>
      </c>
    </row>
    <row r="143" spans="1:36" ht="10.5" customHeight="1" x14ac:dyDescent="0.2">
      <c r="A143" s="11"/>
      <c r="B143" s="11"/>
      <c r="C143" s="11" t="s">
        <v>56</v>
      </c>
      <c r="D143" s="11"/>
      <c r="E143" s="11"/>
      <c r="F143" s="2"/>
      <c r="G143" s="12">
        <v>609585</v>
      </c>
      <c r="H143" s="12">
        <v>1062291</v>
      </c>
      <c r="I143" s="12">
        <v>1059119</v>
      </c>
      <c r="J143" s="12">
        <v>3701883</v>
      </c>
      <c r="K143" s="12">
        <v>2409850</v>
      </c>
      <c r="L143" s="12">
        <v>1188559</v>
      </c>
      <c r="M143" s="12">
        <v>1401988</v>
      </c>
      <c r="N143" s="12">
        <v>2310371</v>
      </c>
      <c r="O143" s="12">
        <v>6567749</v>
      </c>
      <c r="P143" s="12">
        <v>4008856</v>
      </c>
      <c r="Q143" s="12">
        <v>7320520</v>
      </c>
      <c r="R143" s="63">
        <v>2967125</v>
      </c>
      <c r="S143" s="63">
        <v>7501835</v>
      </c>
      <c r="T143" s="63">
        <v>29946890</v>
      </c>
      <c r="U143" s="41">
        <v>9049935</v>
      </c>
      <c r="V143" s="41">
        <v>8194574</v>
      </c>
      <c r="W143" s="63">
        <v>7897691</v>
      </c>
      <c r="X143" s="63">
        <v>9275536</v>
      </c>
      <c r="Y143" s="63">
        <v>12614325</v>
      </c>
      <c r="Z143" s="63">
        <v>10636856</v>
      </c>
      <c r="AA143" s="63">
        <v>8951004</v>
      </c>
      <c r="AB143" s="63">
        <v>12873821</v>
      </c>
      <c r="AC143" s="63">
        <v>8825466</v>
      </c>
      <c r="AD143" s="63">
        <v>8012913</v>
      </c>
      <c r="AE143" s="63">
        <v>10964415</v>
      </c>
      <c r="AF143" s="63">
        <v>8511264</v>
      </c>
      <c r="AG143" s="63">
        <v>14608848</v>
      </c>
      <c r="AH143" s="63">
        <v>12097071</v>
      </c>
      <c r="AI143" s="13">
        <v>-1.0318480805657892E-2</v>
      </c>
      <c r="AJ143" s="13">
        <v>-0.17193532303163125</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2310248</v>
      </c>
      <c r="H147" s="12">
        <v>1242620</v>
      </c>
      <c r="I147" s="12">
        <v>1892253</v>
      </c>
      <c r="J147" s="12">
        <v>1734988</v>
      </c>
      <c r="K147" s="12">
        <v>1536876</v>
      </c>
      <c r="L147" s="12">
        <v>2567668</v>
      </c>
      <c r="M147" s="12">
        <v>6140288</v>
      </c>
      <c r="N147" s="12">
        <v>4982137</v>
      </c>
      <c r="O147" s="12">
        <v>14647751</v>
      </c>
      <c r="P147" s="12">
        <v>9736522</v>
      </c>
      <c r="Q147" s="12">
        <v>6253992</v>
      </c>
      <c r="R147" s="63">
        <v>8333077</v>
      </c>
      <c r="S147" s="63">
        <v>10284453</v>
      </c>
      <c r="T147" s="63">
        <v>8898248</v>
      </c>
      <c r="U147" s="41">
        <v>5303710</v>
      </c>
      <c r="V147" s="41">
        <v>2539967</v>
      </c>
      <c r="W147" s="63">
        <v>5738988</v>
      </c>
      <c r="X147" s="63">
        <v>17655176</v>
      </c>
      <c r="Y147" s="63">
        <v>19213590</v>
      </c>
      <c r="Z147" s="63">
        <v>19440066</v>
      </c>
      <c r="AA147" s="63">
        <v>20088495</v>
      </c>
      <c r="AB147" s="63">
        <v>10843470</v>
      </c>
      <c r="AC147" s="63">
        <v>26244336</v>
      </c>
      <c r="AD147" s="63">
        <v>5580945</v>
      </c>
      <c r="AE147" s="63">
        <v>9641657</v>
      </c>
      <c r="AF147" s="63">
        <v>12507346</v>
      </c>
      <c r="AG147" s="63">
        <v>28178227</v>
      </c>
      <c r="AH147" s="63">
        <v>47582926</v>
      </c>
      <c r="AI147" s="13">
        <v>0.27952019156853103</v>
      </c>
      <c r="AJ147" s="13">
        <v>0.68864158841505541</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70000</v>
      </c>
      <c r="H149" s="12">
        <v>0</v>
      </c>
      <c r="I149" s="12">
        <v>0</v>
      </c>
      <c r="J149" s="12">
        <v>320510</v>
      </c>
      <c r="K149" s="12">
        <v>171675</v>
      </c>
      <c r="L149" s="12">
        <v>6070593</v>
      </c>
      <c r="M149" s="12">
        <v>553843</v>
      </c>
      <c r="N149" s="12">
        <v>400000</v>
      </c>
      <c r="O149" s="12">
        <v>959888</v>
      </c>
      <c r="P149" s="12">
        <v>1146295</v>
      </c>
      <c r="Q149" s="12">
        <v>1434276</v>
      </c>
      <c r="R149" s="63">
        <v>1247626</v>
      </c>
      <c r="S149" s="63">
        <v>1490713</v>
      </c>
      <c r="T149" s="63">
        <v>1639982</v>
      </c>
      <c r="U149" s="41">
        <v>1752132</v>
      </c>
      <c r="V149" s="41">
        <v>1774266</v>
      </c>
      <c r="W149" s="63">
        <v>1912765</v>
      </c>
      <c r="X149" s="63">
        <v>1861402</v>
      </c>
      <c r="Y149" s="63">
        <v>1791215</v>
      </c>
      <c r="Z149" s="63">
        <v>1961741</v>
      </c>
      <c r="AA149" s="63">
        <v>2702809</v>
      </c>
      <c r="AB149" s="63">
        <v>1263013</v>
      </c>
      <c r="AC149" s="63">
        <v>3020458</v>
      </c>
      <c r="AD149" s="63">
        <v>5991189</v>
      </c>
      <c r="AE149" s="63">
        <v>4770318</v>
      </c>
      <c r="AF149" s="63">
        <v>5150859</v>
      </c>
      <c r="AG149" s="63">
        <v>4610982</v>
      </c>
      <c r="AH149" s="63">
        <v>4137293</v>
      </c>
      <c r="AI149" s="13">
        <v>0.218666135212082</v>
      </c>
      <c r="AJ149" s="13">
        <v>-0.10273061139687815</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60618649</v>
      </c>
      <c r="H152" s="5">
        <v>69098991</v>
      </c>
      <c r="I152" s="5">
        <v>73813692</v>
      </c>
      <c r="J152" s="5">
        <v>94532014</v>
      </c>
      <c r="K152" s="5">
        <v>99007951</v>
      </c>
      <c r="L152" s="5">
        <v>114129867</v>
      </c>
      <c r="M152" s="5">
        <v>131496342</v>
      </c>
      <c r="N152" s="5">
        <v>148096501</v>
      </c>
      <c r="O152" s="5">
        <v>160031635</v>
      </c>
      <c r="P152" s="5">
        <v>176563422</v>
      </c>
      <c r="Q152" s="5">
        <v>172063472</v>
      </c>
      <c r="R152" s="62">
        <v>173556950</v>
      </c>
      <c r="S152" s="62">
        <v>199697349</v>
      </c>
      <c r="T152" s="62">
        <v>203277332</v>
      </c>
      <c r="U152" s="39">
        <v>226021878</v>
      </c>
      <c r="V152" s="39">
        <v>259527748</v>
      </c>
      <c r="W152" s="62">
        <v>290947928</v>
      </c>
      <c r="X152" s="62">
        <v>296196232</v>
      </c>
      <c r="Y152" s="62">
        <v>312500756</v>
      </c>
      <c r="Z152" s="62">
        <v>304277936</v>
      </c>
      <c r="AA152" s="62">
        <v>299714432</v>
      </c>
      <c r="AB152" s="62">
        <v>323279122</v>
      </c>
      <c r="AC152" s="62">
        <v>365045992</v>
      </c>
      <c r="AD152" s="62">
        <v>383715555</v>
      </c>
      <c r="AE152" s="62">
        <v>417202771</v>
      </c>
      <c r="AF152" s="62">
        <v>414664607</v>
      </c>
      <c r="AG152" s="62">
        <v>531272456</v>
      </c>
      <c r="AH152" s="62">
        <v>415406598</v>
      </c>
      <c r="AI152" s="10">
        <v>4.2675787582208136E-2</v>
      </c>
      <c r="AJ152" s="10">
        <v>-0.21809121984671459</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13872703</v>
      </c>
      <c r="H154" s="12">
        <v>15331497</v>
      </c>
      <c r="I154" s="12">
        <v>15607044</v>
      </c>
      <c r="J154" s="12">
        <v>16168771</v>
      </c>
      <c r="K154" s="12">
        <v>21345471</v>
      </c>
      <c r="L154" s="12">
        <v>22968201</v>
      </c>
      <c r="M154" s="12">
        <v>20150806</v>
      </c>
      <c r="N154" s="12">
        <v>22257015</v>
      </c>
      <c r="O154" s="12">
        <v>24880212</v>
      </c>
      <c r="P154" s="12">
        <v>28461876</v>
      </c>
      <c r="Q154" s="12">
        <v>27672007</v>
      </c>
      <c r="R154" s="63">
        <v>29453763</v>
      </c>
      <c r="S154" s="63">
        <v>38063532</v>
      </c>
      <c r="T154" s="63">
        <v>48462427</v>
      </c>
      <c r="U154" s="41">
        <v>52456616</v>
      </c>
      <c r="V154" s="41">
        <v>78940729</v>
      </c>
      <c r="W154" s="63">
        <v>45931293</v>
      </c>
      <c r="X154" s="63">
        <v>46869909</v>
      </c>
      <c r="Y154" s="63">
        <v>51801983</v>
      </c>
      <c r="Z154" s="63">
        <v>48684286</v>
      </c>
      <c r="AA154" s="63">
        <v>47798775</v>
      </c>
      <c r="AB154" s="63">
        <v>42471499</v>
      </c>
      <c r="AC154" s="63">
        <v>30909484</v>
      </c>
      <c r="AD154" s="63">
        <v>55945474</v>
      </c>
      <c r="AE154" s="63">
        <v>59139086</v>
      </c>
      <c r="AF154" s="63">
        <v>58295532</v>
      </c>
      <c r="AG154" s="63">
        <v>70982725</v>
      </c>
      <c r="AH154" s="63">
        <v>68318351</v>
      </c>
      <c r="AI154" s="13">
        <v>8.2446974711508636E-2</v>
      </c>
      <c r="AJ154" s="13">
        <v>-3.7535527130016497E-2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12328789</v>
      </c>
      <c r="H156" s="12">
        <v>15591786</v>
      </c>
      <c r="I156" s="12">
        <v>15191020</v>
      </c>
      <c r="J156" s="12">
        <v>16283649</v>
      </c>
      <c r="K156" s="12">
        <v>16471885</v>
      </c>
      <c r="L156" s="12">
        <v>18999671</v>
      </c>
      <c r="M156" s="12">
        <v>22148378</v>
      </c>
      <c r="N156" s="12">
        <v>26732894</v>
      </c>
      <c r="O156" s="12">
        <v>29967471</v>
      </c>
      <c r="P156" s="12">
        <v>35091746</v>
      </c>
      <c r="Q156" s="12">
        <v>35971803</v>
      </c>
      <c r="R156" s="63">
        <v>39953589</v>
      </c>
      <c r="S156" s="63">
        <v>41558135</v>
      </c>
      <c r="T156" s="63">
        <v>47085327</v>
      </c>
      <c r="U156" s="41">
        <v>52836814</v>
      </c>
      <c r="V156" s="41">
        <v>57697629</v>
      </c>
      <c r="W156" s="63">
        <v>60203245</v>
      </c>
      <c r="X156" s="63">
        <v>62306936</v>
      </c>
      <c r="Y156" s="63">
        <v>63523017</v>
      </c>
      <c r="Z156" s="63">
        <v>64454249</v>
      </c>
      <c r="AA156" s="63">
        <v>66190239</v>
      </c>
      <c r="AB156" s="63">
        <v>79955443</v>
      </c>
      <c r="AC156" s="63">
        <v>116578073</v>
      </c>
      <c r="AD156" s="63">
        <v>85302377</v>
      </c>
      <c r="AE156" s="63">
        <v>131605212</v>
      </c>
      <c r="AF156" s="63">
        <v>123383430</v>
      </c>
      <c r="AG156" s="63">
        <v>115361813</v>
      </c>
      <c r="AH156" s="63">
        <v>118943890</v>
      </c>
      <c r="AI156" s="13">
        <v>6.8437241293545226E-2</v>
      </c>
      <c r="AJ156" s="13">
        <v>3.1050803613844036E-2</v>
      </c>
    </row>
    <row r="157" spans="1:36" ht="10.5" customHeight="1" x14ac:dyDescent="0.2">
      <c r="A157" s="11"/>
      <c r="B157" s="19" t="s">
        <v>67</v>
      </c>
      <c r="C157" s="14"/>
      <c r="D157" s="19"/>
      <c r="E157" s="19"/>
      <c r="F157" s="2"/>
      <c r="G157" s="12">
        <v>8788199</v>
      </c>
      <c r="H157" s="12">
        <v>10133376</v>
      </c>
      <c r="I157" s="12">
        <v>12388402</v>
      </c>
      <c r="J157" s="12">
        <v>12116495</v>
      </c>
      <c r="K157" s="12">
        <v>16410493</v>
      </c>
      <c r="L157" s="12">
        <v>32538985</v>
      </c>
      <c r="M157" s="12">
        <v>34055543</v>
      </c>
      <c r="N157" s="12">
        <v>40485469</v>
      </c>
      <c r="O157" s="12">
        <v>41296555</v>
      </c>
      <c r="P157" s="12">
        <v>42480502</v>
      </c>
      <c r="Q157" s="12">
        <v>40061330</v>
      </c>
      <c r="R157" s="63">
        <v>38797943</v>
      </c>
      <c r="S157" s="63">
        <v>36628896</v>
      </c>
      <c r="T157" s="63">
        <v>43915202</v>
      </c>
      <c r="U157" s="41">
        <v>44384280</v>
      </c>
      <c r="V157" s="41">
        <v>37179675</v>
      </c>
      <c r="W157" s="63">
        <v>61008569</v>
      </c>
      <c r="X157" s="63">
        <v>44597744</v>
      </c>
      <c r="Y157" s="63">
        <v>59928444</v>
      </c>
      <c r="Z157" s="63">
        <v>57052935</v>
      </c>
      <c r="AA157" s="63">
        <v>62874652</v>
      </c>
      <c r="AB157" s="63">
        <v>70589284</v>
      </c>
      <c r="AC157" s="63">
        <v>63485390</v>
      </c>
      <c r="AD157" s="63">
        <v>97269525</v>
      </c>
      <c r="AE157" s="63">
        <v>85752148</v>
      </c>
      <c r="AF157" s="63">
        <v>115636532</v>
      </c>
      <c r="AG157" s="63">
        <v>105309062</v>
      </c>
      <c r="AH157" s="63">
        <v>109322416</v>
      </c>
      <c r="AI157" s="13">
        <v>7.5627112689772069E-2</v>
      </c>
      <c r="AJ157" s="13">
        <v>3.8110243542004013E-2</v>
      </c>
    </row>
    <row r="158" spans="1:36" ht="10.5" customHeight="1" x14ac:dyDescent="0.2">
      <c r="A158" s="11"/>
      <c r="B158" s="19" t="s">
        <v>69</v>
      </c>
      <c r="C158" s="14"/>
      <c r="D158" s="19"/>
      <c r="E158" s="19"/>
      <c r="F158" s="2"/>
      <c r="G158" s="12">
        <v>5044676</v>
      </c>
      <c r="H158" s="12">
        <v>6317836</v>
      </c>
      <c r="I158" s="12">
        <v>7412587</v>
      </c>
      <c r="J158" s="12">
        <v>6833334</v>
      </c>
      <c r="K158" s="12">
        <v>6301731</v>
      </c>
      <c r="L158" s="12">
        <v>7786556</v>
      </c>
      <c r="M158" s="12">
        <v>8996370</v>
      </c>
      <c r="N158" s="12">
        <v>9567144</v>
      </c>
      <c r="O158" s="12">
        <v>9524410</v>
      </c>
      <c r="P158" s="12">
        <v>12996532</v>
      </c>
      <c r="Q158" s="12">
        <v>12382399</v>
      </c>
      <c r="R158" s="63">
        <v>13071117</v>
      </c>
      <c r="S158" s="63">
        <v>14663808</v>
      </c>
      <c r="T158" s="63">
        <v>15248094</v>
      </c>
      <c r="U158" s="41">
        <v>16617246</v>
      </c>
      <c r="V158" s="41">
        <v>16140491</v>
      </c>
      <c r="W158" s="63">
        <v>17669687</v>
      </c>
      <c r="X158" s="63">
        <v>19035068</v>
      </c>
      <c r="Y158" s="63">
        <v>20032183</v>
      </c>
      <c r="Z158" s="63">
        <v>20030012</v>
      </c>
      <c r="AA158" s="63">
        <v>18089756</v>
      </c>
      <c r="AB158" s="63">
        <v>19534236</v>
      </c>
      <c r="AC158" s="63">
        <v>10346298</v>
      </c>
      <c r="AD158" s="63">
        <v>20450804</v>
      </c>
      <c r="AE158" s="63">
        <v>5910406</v>
      </c>
      <c r="AF158" s="63">
        <v>9523542</v>
      </c>
      <c r="AG158" s="63">
        <v>25804277</v>
      </c>
      <c r="AH158" s="63">
        <v>27623644</v>
      </c>
      <c r="AI158" s="13">
        <v>5.9450710001895724E-2</v>
      </c>
      <c r="AJ158" s="13">
        <v>7.0506412560987469E-2</v>
      </c>
    </row>
    <row r="159" spans="1:36" ht="10.5" customHeight="1" x14ac:dyDescent="0.2">
      <c r="A159" s="11"/>
      <c r="B159" s="19" t="s">
        <v>70</v>
      </c>
      <c r="C159" s="14"/>
      <c r="D159" s="19"/>
      <c r="E159" s="19"/>
      <c r="F159" s="2"/>
      <c r="G159" s="12">
        <v>4484762</v>
      </c>
      <c r="H159" s="12">
        <v>6662268</v>
      </c>
      <c r="I159" s="12">
        <v>4260721</v>
      </c>
      <c r="J159" s="12">
        <v>10282880</v>
      </c>
      <c r="K159" s="12">
        <v>8522767</v>
      </c>
      <c r="L159" s="12">
        <v>14078876</v>
      </c>
      <c r="M159" s="12">
        <v>24947923</v>
      </c>
      <c r="N159" s="12">
        <v>16824752</v>
      </c>
      <c r="O159" s="12">
        <v>0</v>
      </c>
      <c r="P159" s="12">
        <v>16373314</v>
      </c>
      <c r="Q159" s="12">
        <v>16915653</v>
      </c>
      <c r="R159" s="63">
        <v>19375325</v>
      </c>
      <c r="S159" s="63">
        <v>22415174</v>
      </c>
      <c r="T159" s="63">
        <v>22762860</v>
      </c>
      <c r="U159" s="41">
        <v>28259853</v>
      </c>
      <c r="V159" s="41">
        <v>38044360</v>
      </c>
      <c r="W159" s="63">
        <v>27448816</v>
      </c>
      <c r="X159" s="63">
        <v>23209659</v>
      </c>
      <c r="Y159" s="63">
        <v>28675171</v>
      </c>
      <c r="Z159" s="63">
        <v>28546251</v>
      </c>
      <c r="AA159" s="63">
        <v>32173240</v>
      </c>
      <c r="AB159" s="63">
        <v>29840914</v>
      </c>
      <c r="AC159" s="63">
        <v>30800638</v>
      </c>
      <c r="AD159" s="63">
        <v>36499560</v>
      </c>
      <c r="AE159" s="63">
        <v>47012594</v>
      </c>
      <c r="AF159" s="63">
        <v>43607746</v>
      </c>
      <c r="AG159" s="63">
        <v>51217793</v>
      </c>
      <c r="AH159" s="63">
        <v>44855516</v>
      </c>
      <c r="AI159" s="13">
        <v>7.0287917404567413E-2</v>
      </c>
      <c r="AJ159" s="13">
        <v>-0.12422005376139499</v>
      </c>
    </row>
    <row r="160" spans="1:36" ht="10.5" customHeight="1" x14ac:dyDescent="0.2">
      <c r="A160" s="11"/>
      <c r="B160" s="19" t="s">
        <v>71</v>
      </c>
      <c r="C160" s="14"/>
      <c r="D160" s="19"/>
      <c r="E160" s="19"/>
      <c r="F160" s="2"/>
      <c r="G160" s="12">
        <v>2234679</v>
      </c>
      <c r="H160" s="12">
        <v>2204965</v>
      </c>
      <c r="I160" s="12">
        <v>2297461</v>
      </c>
      <c r="J160" s="12">
        <v>2429733</v>
      </c>
      <c r="K160" s="12">
        <v>3241007</v>
      </c>
      <c r="L160" s="12">
        <v>3797278</v>
      </c>
      <c r="M160" s="12">
        <v>4700872</v>
      </c>
      <c r="N160" s="12">
        <v>5457886</v>
      </c>
      <c r="O160" s="12">
        <v>3421568</v>
      </c>
      <c r="P160" s="12">
        <v>5432251</v>
      </c>
      <c r="Q160" s="12">
        <v>8634155</v>
      </c>
      <c r="R160" s="63">
        <v>6879859</v>
      </c>
      <c r="S160" s="63">
        <v>8278056</v>
      </c>
      <c r="T160" s="63">
        <v>8224913</v>
      </c>
      <c r="U160" s="41">
        <v>9095755</v>
      </c>
      <c r="V160" s="41">
        <v>9113542</v>
      </c>
      <c r="W160" s="63">
        <v>9670207</v>
      </c>
      <c r="X160" s="63">
        <v>10150711</v>
      </c>
      <c r="Y160" s="63">
        <v>9992369</v>
      </c>
      <c r="Z160" s="63">
        <v>10646753</v>
      </c>
      <c r="AA160" s="63">
        <v>10640207</v>
      </c>
      <c r="AB160" s="63">
        <v>10965394</v>
      </c>
      <c r="AC160" s="63">
        <v>12469576</v>
      </c>
      <c r="AD160" s="63">
        <v>12702921</v>
      </c>
      <c r="AE160" s="63">
        <v>14892781</v>
      </c>
      <c r="AF160" s="63">
        <v>14123278</v>
      </c>
      <c r="AG160" s="63">
        <v>32052804</v>
      </c>
      <c r="AH160" s="63">
        <v>13611200</v>
      </c>
      <c r="AI160" s="13">
        <v>3.6681533327345806E-2</v>
      </c>
      <c r="AJ160" s="13">
        <v>-0.57535072438592272</v>
      </c>
    </row>
    <row r="161" spans="1:36" ht="10.5" customHeight="1" x14ac:dyDescent="0.2">
      <c r="A161" s="11"/>
      <c r="B161" s="19" t="s">
        <v>72</v>
      </c>
      <c r="C161" s="14"/>
      <c r="D161" s="19"/>
      <c r="E161" s="19"/>
      <c r="F161" s="2"/>
      <c r="G161" s="12">
        <v>4004754</v>
      </c>
      <c r="H161" s="12">
        <v>1633006</v>
      </c>
      <c r="I161" s="12">
        <v>1610739</v>
      </c>
      <c r="J161" s="12">
        <v>1899228</v>
      </c>
      <c r="K161" s="12">
        <v>1754536</v>
      </c>
      <c r="L161" s="12">
        <v>4124925</v>
      </c>
      <c r="M161" s="12">
        <v>3929504</v>
      </c>
      <c r="N161" s="12">
        <v>5316215</v>
      </c>
      <c r="O161" s="12">
        <v>9334332</v>
      </c>
      <c r="P161" s="12">
        <v>10423520</v>
      </c>
      <c r="Q161" s="12">
        <v>11713456</v>
      </c>
      <c r="R161" s="63">
        <v>13399733</v>
      </c>
      <c r="S161" s="63">
        <v>15337162</v>
      </c>
      <c r="T161" s="63">
        <v>12408148</v>
      </c>
      <c r="U161" s="41">
        <v>16415100</v>
      </c>
      <c r="V161" s="41">
        <v>16174620</v>
      </c>
      <c r="W161" s="63">
        <v>26405975</v>
      </c>
      <c r="X161" s="63">
        <v>45625952</v>
      </c>
      <c r="Y161" s="63">
        <v>46888903</v>
      </c>
      <c r="Z161" s="63">
        <v>48193107</v>
      </c>
      <c r="AA161" s="63">
        <v>49267373</v>
      </c>
      <c r="AB161" s="63">
        <v>52498755</v>
      </c>
      <c r="AC161" s="63">
        <v>84280882</v>
      </c>
      <c r="AD161" s="63">
        <v>66603558</v>
      </c>
      <c r="AE161" s="63">
        <v>63207599</v>
      </c>
      <c r="AF161" s="63">
        <v>39981266</v>
      </c>
      <c r="AG161" s="63">
        <v>117731128</v>
      </c>
      <c r="AH161" s="63">
        <v>17257431</v>
      </c>
      <c r="AI161" s="13">
        <v>-0.16924839266614189</v>
      </c>
      <c r="AJ161" s="13">
        <v>-0.8534165832506081</v>
      </c>
    </row>
    <row r="162" spans="1:36" ht="10.5" customHeight="1" x14ac:dyDescent="0.2">
      <c r="A162" s="11"/>
      <c r="B162" s="19" t="s">
        <v>73</v>
      </c>
      <c r="C162" s="14"/>
      <c r="D162" s="19"/>
      <c r="E162" s="19"/>
      <c r="F162" s="2"/>
      <c r="G162" s="12">
        <v>9860087</v>
      </c>
      <c r="H162" s="12">
        <v>10719787</v>
      </c>
      <c r="I162" s="12">
        <v>14720718</v>
      </c>
      <c r="J162" s="12">
        <v>28177924</v>
      </c>
      <c r="K162" s="12">
        <v>24960061</v>
      </c>
      <c r="L162" s="12">
        <v>6127855</v>
      </c>
      <c r="M162" s="12">
        <v>9363088</v>
      </c>
      <c r="N162" s="12">
        <v>18262974</v>
      </c>
      <c r="O162" s="12">
        <v>38764064</v>
      </c>
      <c r="P162" s="12">
        <v>23447096</v>
      </c>
      <c r="Q162" s="12">
        <v>16829726</v>
      </c>
      <c r="R162" s="63">
        <v>10656400</v>
      </c>
      <c r="S162" s="63">
        <v>20738593</v>
      </c>
      <c r="T162" s="63">
        <v>0</v>
      </c>
      <c r="U162" s="41">
        <v>0</v>
      </c>
      <c r="V162" s="41">
        <v>0</v>
      </c>
      <c r="W162" s="63">
        <v>36109374</v>
      </c>
      <c r="X162" s="63">
        <v>37100400</v>
      </c>
      <c r="Y162" s="63">
        <v>24847196</v>
      </c>
      <c r="Z162" s="63">
        <v>12038999</v>
      </c>
      <c r="AA162" s="63">
        <v>3844141</v>
      </c>
      <c r="AB162" s="63">
        <v>8763356</v>
      </c>
      <c r="AC162" s="63">
        <v>13775279</v>
      </c>
      <c r="AD162" s="63">
        <v>0</v>
      </c>
      <c r="AE162" s="63">
        <v>0</v>
      </c>
      <c r="AF162" s="63">
        <v>0</v>
      </c>
      <c r="AG162" s="63">
        <v>2606512</v>
      </c>
      <c r="AH162" s="63">
        <v>4685088</v>
      </c>
      <c r="AI162" s="13">
        <v>-9.9104226080693691E-2</v>
      </c>
      <c r="AJ162" s="13">
        <v>0.79745498965667527</v>
      </c>
    </row>
    <row r="163" spans="1:36" ht="10.5" customHeight="1" x14ac:dyDescent="0.2">
      <c r="A163" s="11"/>
      <c r="B163" s="19" t="s">
        <v>39</v>
      </c>
      <c r="C163" s="14"/>
      <c r="D163" s="19"/>
      <c r="E163" s="19"/>
      <c r="F163" s="2"/>
      <c r="G163" s="12">
        <v>0</v>
      </c>
      <c r="H163" s="12">
        <v>504470</v>
      </c>
      <c r="I163" s="12">
        <v>325000</v>
      </c>
      <c r="J163" s="12">
        <v>340000</v>
      </c>
      <c r="K163" s="12">
        <v>0</v>
      </c>
      <c r="L163" s="12">
        <v>3707520</v>
      </c>
      <c r="M163" s="12">
        <v>3203858</v>
      </c>
      <c r="N163" s="12">
        <v>3192152</v>
      </c>
      <c r="O163" s="12">
        <v>2843023</v>
      </c>
      <c r="P163" s="12">
        <v>1856585</v>
      </c>
      <c r="Q163" s="12">
        <v>1882943</v>
      </c>
      <c r="R163" s="63">
        <v>1969221</v>
      </c>
      <c r="S163" s="63">
        <v>2013993</v>
      </c>
      <c r="T163" s="63">
        <v>5170361</v>
      </c>
      <c r="U163" s="41">
        <v>5956214</v>
      </c>
      <c r="V163" s="41">
        <v>6236702</v>
      </c>
      <c r="W163" s="63">
        <v>6500762</v>
      </c>
      <c r="X163" s="63">
        <v>7299853</v>
      </c>
      <c r="Y163" s="63">
        <v>6811490</v>
      </c>
      <c r="Z163" s="63">
        <v>14631344</v>
      </c>
      <c r="AA163" s="63">
        <v>8836049</v>
      </c>
      <c r="AB163" s="63">
        <v>8660241</v>
      </c>
      <c r="AC163" s="63">
        <v>2400372</v>
      </c>
      <c r="AD163" s="63">
        <v>8941336</v>
      </c>
      <c r="AE163" s="63">
        <v>9682945</v>
      </c>
      <c r="AF163" s="63">
        <v>10113281</v>
      </c>
      <c r="AG163" s="63">
        <v>10206342</v>
      </c>
      <c r="AH163" s="63">
        <v>10789062</v>
      </c>
      <c r="AI163" s="13">
        <v>3.7310924750053598E-2</v>
      </c>
      <c r="AJ163" s="13">
        <v>5.7093912784815556E-2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259</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44488349</v>
      </c>
      <c r="H176" s="5">
        <v>57075793</v>
      </c>
      <c r="I176" s="5">
        <v>62976787</v>
      </c>
      <c r="J176" s="5">
        <v>66334877</v>
      </c>
      <c r="K176" s="5">
        <f>SUM(K178,K193,K204,K206)</f>
        <v>82006575</v>
      </c>
      <c r="L176" s="5">
        <f>SUM(L178,L193,L204,L206)</f>
        <v>84375907</v>
      </c>
      <c r="M176" s="5">
        <f>SUM(M178,M193,M204,M206)</f>
        <v>93470256</v>
      </c>
      <c r="N176" s="5">
        <f>SUM(N178,N193,N204,N206)</f>
        <v>98399712</v>
      </c>
      <c r="O176" s="5">
        <v>94008600.034478992</v>
      </c>
      <c r="P176" s="5">
        <v>110235344</v>
      </c>
      <c r="Q176" s="5">
        <v>118394274.31688118</v>
      </c>
      <c r="R176" s="39">
        <v>133545771</v>
      </c>
      <c r="S176" s="39">
        <v>146889772</v>
      </c>
      <c r="T176" s="39">
        <v>185485969</v>
      </c>
      <c r="U176" s="39">
        <v>194126345.59</v>
      </c>
      <c r="V176" s="39">
        <v>190697206.52000001</v>
      </c>
      <c r="W176" s="39">
        <v>183818765</v>
      </c>
      <c r="X176" s="39">
        <v>204908283.91999996</v>
      </c>
      <c r="Y176" s="39">
        <v>201511888</v>
      </c>
      <c r="Z176" s="39">
        <v>194893956</v>
      </c>
      <c r="AA176" s="39">
        <v>206382661</v>
      </c>
      <c r="AB176" s="39">
        <v>213424612</v>
      </c>
      <c r="AC176" s="39">
        <v>218363923</v>
      </c>
      <c r="AD176" s="39">
        <v>227621003</v>
      </c>
      <c r="AE176" s="39">
        <v>294955088</v>
      </c>
      <c r="AF176" s="39">
        <v>261816271</v>
      </c>
      <c r="AG176" s="39">
        <v>263293489</v>
      </c>
      <c r="AH176" s="39">
        <v>260384208</v>
      </c>
      <c r="AI176" s="10">
        <v>3.3701207164944513E-2</v>
      </c>
      <c r="AJ176" s="10">
        <v>-1.1049574416175555E-2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35333051</v>
      </c>
      <c r="H178" s="12">
        <v>42149247</v>
      </c>
      <c r="I178" s="12">
        <v>49498070</v>
      </c>
      <c r="J178" s="12">
        <v>48547820</v>
      </c>
      <c r="K178" s="12">
        <f>SUM(K179,K183:K187)</f>
        <v>66147497</v>
      </c>
      <c r="L178" s="12">
        <f>SUM(L179,L183:L187)</f>
        <v>71166948</v>
      </c>
      <c r="M178" s="12">
        <f>SUM(M179,M183:M187)</f>
        <v>73418117</v>
      </c>
      <c r="N178" s="12">
        <f>SUM(N179,N183:N187)</f>
        <v>81389175</v>
      </c>
      <c r="O178" s="12">
        <v>80794996.912341997</v>
      </c>
      <c r="P178" s="12">
        <v>94094445</v>
      </c>
      <c r="Q178" s="12">
        <v>97319151.766675428</v>
      </c>
      <c r="R178" s="41">
        <v>113279463</v>
      </c>
      <c r="S178" s="41">
        <v>122986904</v>
      </c>
      <c r="T178" s="41">
        <v>159197394</v>
      </c>
      <c r="U178" s="41">
        <v>167476293.87</v>
      </c>
      <c r="V178" s="41">
        <v>169557759.92000002</v>
      </c>
      <c r="W178" s="41">
        <v>163261672</v>
      </c>
      <c r="X178" s="41">
        <v>181320637.27999997</v>
      </c>
      <c r="Y178" s="41">
        <v>179481345</v>
      </c>
      <c r="Z178" s="41">
        <v>171955711</v>
      </c>
      <c r="AA178" s="41">
        <v>184604919</v>
      </c>
      <c r="AB178" s="41">
        <v>188595834</v>
      </c>
      <c r="AC178" s="41">
        <v>192240623</v>
      </c>
      <c r="AD178" s="41">
        <v>201134206</v>
      </c>
      <c r="AE178" s="41">
        <v>252495018</v>
      </c>
      <c r="AF178" s="41">
        <v>225095747</v>
      </c>
      <c r="AG178" s="41">
        <v>223766951</v>
      </c>
      <c r="AH178" s="41">
        <v>227224401</v>
      </c>
      <c r="AI178" s="13">
        <v>3.1542546434986773E-2</v>
      </c>
      <c r="AJ178" s="13">
        <v>1.5451119946662723E-2</v>
      </c>
    </row>
    <row r="179" spans="1:36" ht="10.5" customHeight="1" x14ac:dyDescent="0.2">
      <c r="A179" s="11"/>
      <c r="B179" s="11"/>
      <c r="C179" s="11" t="s">
        <v>36</v>
      </c>
      <c r="D179" s="11"/>
      <c r="E179" s="11"/>
      <c r="F179" s="2"/>
      <c r="G179" s="12">
        <v>18004774</v>
      </c>
      <c r="H179" s="12">
        <v>18635886</v>
      </c>
      <c r="I179" s="12">
        <v>19622976</v>
      </c>
      <c r="J179" s="12">
        <v>19390826</v>
      </c>
      <c r="K179" s="12">
        <f>SUM(K180:K182)</f>
        <v>19433358</v>
      </c>
      <c r="L179" s="12">
        <f>SUM(L180:L182)</f>
        <v>20440605</v>
      </c>
      <c r="M179" s="12">
        <f>SUM(M180:M182)</f>
        <v>21581909</v>
      </c>
      <c r="N179" s="12">
        <f>SUM(N180:N182)</f>
        <v>24610371</v>
      </c>
      <c r="O179" s="12">
        <v>24414665.147865999</v>
      </c>
      <c r="P179" s="12">
        <v>27641757</v>
      </c>
      <c r="Q179" s="12">
        <v>27219144.802285578</v>
      </c>
      <c r="R179" s="41">
        <v>30168030</v>
      </c>
      <c r="S179" s="41">
        <v>29895695</v>
      </c>
      <c r="T179" s="41">
        <v>33751027</v>
      </c>
      <c r="U179" s="41">
        <v>35742490.170000002</v>
      </c>
      <c r="V179" s="41">
        <v>40381828.899999999</v>
      </c>
      <c r="W179" s="41">
        <v>48052074</v>
      </c>
      <c r="X179" s="41">
        <v>48716249.349999994</v>
      </c>
      <c r="Y179" s="41">
        <v>47102735</v>
      </c>
      <c r="Z179" s="41">
        <v>48777955</v>
      </c>
      <c r="AA179" s="41">
        <v>49340977</v>
      </c>
      <c r="AB179" s="41">
        <v>49692128</v>
      </c>
      <c r="AC179" s="41">
        <v>54425869</v>
      </c>
      <c r="AD179" s="41">
        <v>54860296</v>
      </c>
      <c r="AE179" s="41">
        <v>61076364</v>
      </c>
      <c r="AF179" s="41">
        <v>61512627</v>
      </c>
      <c r="AG179" s="41">
        <v>65943556</v>
      </c>
      <c r="AH179" s="41">
        <v>69858320</v>
      </c>
      <c r="AI179" s="13">
        <v>5.8412816925206057E-2</v>
      </c>
      <c r="AJ179" s="13">
        <v>5.9365376049784153E-2</v>
      </c>
    </row>
    <row r="180" spans="1:36" ht="10.5" customHeight="1" x14ac:dyDescent="0.2">
      <c r="A180" s="11"/>
      <c r="B180" s="11"/>
      <c r="C180" s="11"/>
      <c r="D180" s="11" t="s">
        <v>37</v>
      </c>
      <c r="E180" s="11"/>
      <c r="F180" s="2"/>
      <c r="G180" s="12">
        <v>17070563</v>
      </c>
      <c r="H180" s="12">
        <v>17416692</v>
      </c>
      <c r="I180" s="12">
        <v>18892092</v>
      </c>
      <c r="J180" s="12">
        <v>18724555</v>
      </c>
      <c r="K180" s="12">
        <v>18730107</v>
      </c>
      <c r="L180" s="12">
        <v>19697962</v>
      </c>
      <c r="M180" s="12">
        <v>20815701</v>
      </c>
      <c r="N180" s="12">
        <v>23886000</v>
      </c>
      <c r="O180" s="12">
        <v>22762454.407887999</v>
      </c>
      <c r="P180" s="12">
        <v>26769427</v>
      </c>
      <c r="Q180" s="12">
        <v>25992891.931047045</v>
      </c>
      <c r="R180" s="41">
        <v>28736540</v>
      </c>
      <c r="S180" s="41">
        <v>28867872</v>
      </c>
      <c r="T180" s="41">
        <v>29901383</v>
      </c>
      <c r="U180" s="41">
        <v>31314843.350000001</v>
      </c>
      <c r="V180" s="41">
        <v>35918457.899999999</v>
      </c>
      <c r="W180" s="41">
        <v>41127740</v>
      </c>
      <c r="X180" s="41">
        <v>41454373.939999998</v>
      </c>
      <c r="Y180" s="41">
        <v>39724650</v>
      </c>
      <c r="Z180" s="41">
        <v>40588290</v>
      </c>
      <c r="AA180" s="41">
        <v>42161179</v>
      </c>
      <c r="AB180" s="41">
        <v>42029389</v>
      </c>
      <c r="AC180" s="41">
        <v>45780164</v>
      </c>
      <c r="AD180" s="41">
        <v>45504180</v>
      </c>
      <c r="AE180" s="41">
        <v>48171890</v>
      </c>
      <c r="AF180" s="41">
        <v>48512582</v>
      </c>
      <c r="AG180" s="41">
        <v>50743229</v>
      </c>
      <c r="AH180" s="41">
        <v>53409859</v>
      </c>
      <c r="AI180" s="13">
        <v>4.0745941110562844E-2</v>
      </c>
      <c r="AJ180" s="13">
        <v>5.2551444844000761E-2</v>
      </c>
    </row>
    <row r="181" spans="1:36" ht="10.5" customHeight="1" x14ac:dyDescent="0.2">
      <c r="A181" s="11"/>
      <c r="B181" s="11"/>
      <c r="C181" s="14"/>
      <c r="D181" s="11" t="s">
        <v>90</v>
      </c>
      <c r="E181" s="11"/>
      <c r="F181" s="2"/>
      <c r="G181" s="12">
        <v>0</v>
      </c>
      <c r="H181" s="12">
        <v>0</v>
      </c>
      <c r="I181" s="12">
        <v>0</v>
      </c>
      <c r="J181" s="12">
        <v>3016</v>
      </c>
      <c r="K181" s="12">
        <v>0</v>
      </c>
      <c r="L181" s="12">
        <v>12239</v>
      </c>
      <c r="M181" s="12">
        <v>17533</v>
      </c>
      <c r="N181" s="12">
        <v>34318</v>
      </c>
      <c r="O181" s="12">
        <v>81393</v>
      </c>
      <c r="P181" s="12">
        <v>82385</v>
      </c>
      <c r="Q181" s="12">
        <v>148115</v>
      </c>
      <c r="R181" s="41">
        <v>168970</v>
      </c>
      <c r="S181" s="41">
        <v>155433</v>
      </c>
      <c r="T181" s="41">
        <v>348437</v>
      </c>
      <c r="U181" s="41">
        <v>420887</v>
      </c>
      <c r="V181" s="41">
        <v>396276</v>
      </c>
      <c r="W181" s="41">
        <v>501100</v>
      </c>
      <c r="X181" s="41">
        <v>517123</v>
      </c>
      <c r="Y181" s="41">
        <v>527537</v>
      </c>
      <c r="Z181" s="41">
        <v>512632</v>
      </c>
      <c r="AA181" s="41">
        <v>536410</v>
      </c>
      <c r="AB181" s="41">
        <v>529951</v>
      </c>
      <c r="AC181" s="41">
        <v>551829</v>
      </c>
      <c r="AD181" s="41">
        <v>609941</v>
      </c>
      <c r="AE181" s="41">
        <v>599599</v>
      </c>
      <c r="AF181" s="41">
        <v>631177</v>
      </c>
      <c r="AG181" s="41">
        <v>548362</v>
      </c>
      <c r="AH181" s="41">
        <v>539122</v>
      </c>
      <c r="AI181" s="13">
        <v>2.8636492555884629E-3</v>
      </c>
      <c r="AJ181" s="13">
        <v>-1.6850182908370748E-2</v>
      </c>
    </row>
    <row r="182" spans="1:36" ht="10.5" customHeight="1" x14ac:dyDescent="0.2">
      <c r="A182" s="11"/>
      <c r="B182" s="14"/>
      <c r="C182" s="11"/>
      <c r="D182" s="11" t="s">
        <v>39</v>
      </c>
      <c r="E182" s="11"/>
      <c r="F182" s="2"/>
      <c r="G182" s="12">
        <v>934211</v>
      </c>
      <c r="H182" s="12">
        <v>1219194</v>
      </c>
      <c r="I182" s="12">
        <v>730884</v>
      </c>
      <c r="J182" s="12">
        <v>663255</v>
      </c>
      <c r="K182" s="12">
        <v>703251</v>
      </c>
      <c r="L182" s="12">
        <v>730404</v>
      </c>
      <c r="M182" s="12">
        <v>748675</v>
      </c>
      <c r="N182" s="12">
        <v>690053</v>
      </c>
      <c r="O182" s="12">
        <v>1570817.7399780001</v>
      </c>
      <c r="P182" s="12">
        <v>789945</v>
      </c>
      <c r="Q182" s="12">
        <v>1078137.8712385346</v>
      </c>
      <c r="R182" s="41">
        <v>1262520</v>
      </c>
      <c r="S182" s="41">
        <v>872390</v>
      </c>
      <c r="T182" s="41">
        <v>3501207</v>
      </c>
      <c r="U182" s="41">
        <v>4006759.8200000003</v>
      </c>
      <c r="V182" s="41">
        <v>4067095</v>
      </c>
      <c r="W182" s="41">
        <v>6423234</v>
      </c>
      <c r="X182" s="41">
        <v>6744752.4100000001</v>
      </c>
      <c r="Y182" s="41">
        <v>6850548</v>
      </c>
      <c r="Z182" s="41">
        <v>7677033</v>
      </c>
      <c r="AA182" s="41">
        <v>6643388</v>
      </c>
      <c r="AB182" s="41">
        <v>7132788</v>
      </c>
      <c r="AC182" s="41">
        <v>8093876</v>
      </c>
      <c r="AD182" s="41">
        <v>8746175</v>
      </c>
      <c r="AE182" s="41">
        <v>12304875</v>
      </c>
      <c r="AF182" s="41">
        <v>12368868</v>
      </c>
      <c r="AG182" s="41">
        <v>14651965</v>
      </c>
      <c r="AH182" s="41">
        <v>15909339</v>
      </c>
      <c r="AI182" s="13">
        <v>0.14305063689296604</v>
      </c>
      <c r="AJ182" s="13">
        <v>8.5816066309194708E-2</v>
      </c>
    </row>
    <row r="183" spans="1:36" ht="10.5" customHeight="1" x14ac:dyDescent="0.2">
      <c r="A183" s="11"/>
      <c r="B183" s="14"/>
      <c r="C183" s="11" t="s">
        <v>40</v>
      </c>
      <c r="D183" s="11"/>
      <c r="E183" s="11"/>
      <c r="F183" s="2"/>
      <c r="G183" s="12">
        <v>0</v>
      </c>
      <c r="H183" s="12">
        <v>0</v>
      </c>
      <c r="I183" s="12">
        <v>0</v>
      </c>
      <c r="J183" s="12">
        <v>0</v>
      </c>
      <c r="K183" s="12">
        <v>0</v>
      </c>
      <c r="L183" s="12">
        <v>12425</v>
      </c>
      <c r="M183" s="12">
        <v>0</v>
      </c>
      <c r="N183" s="12">
        <v>17607</v>
      </c>
      <c r="O183" s="12">
        <v>2463</v>
      </c>
      <c r="P183" s="12">
        <v>2215</v>
      </c>
      <c r="Q183" s="12">
        <v>0</v>
      </c>
      <c r="R183" s="41">
        <v>0</v>
      </c>
      <c r="S183" s="41">
        <v>0</v>
      </c>
      <c r="T183" s="41">
        <v>0</v>
      </c>
      <c r="U183" s="41">
        <v>0</v>
      </c>
      <c r="V183" s="41">
        <v>0</v>
      </c>
      <c r="W183" s="41">
        <v>0</v>
      </c>
      <c r="X183" s="41">
        <v>14195983</v>
      </c>
      <c r="Y183" s="41">
        <v>20440454</v>
      </c>
      <c r="Z183" s="41">
        <v>0</v>
      </c>
      <c r="AA183" s="41">
        <v>0</v>
      </c>
      <c r="AB183" s="41">
        <v>0</v>
      </c>
      <c r="AC183" s="41">
        <v>0</v>
      </c>
      <c r="AD183" s="41">
        <v>0</v>
      </c>
      <c r="AE183" s="41">
        <v>0</v>
      </c>
      <c r="AF183" s="41">
        <v>0</v>
      </c>
      <c r="AG183" s="41">
        <v>0</v>
      </c>
      <c r="AH183" s="41">
        <v>0</v>
      </c>
      <c r="AI183" s="13" t="s">
        <v>246</v>
      </c>
      <c r="AJ183" s="13" t="s">
        <v>246</v>
      </c>
    </row>
    <row r="184" spans="1:36" ht="10.5" customHeight="1" x14ac:dyDescent="0.2">
      <c r="A184" s="11"/>
      <c r="B184" s="14"/>
      <c r="C184" s="11" t="s">
        <v>41</v>
      </c>
      <c r="D184" s="11"/>
      <c r="E184" s="11"/>
      <c r="F184" s="2"/>
      <c r="G184" s="12">
        <v>0</v>
      </c>
      <c r="H184" s="12">
        <v>0</v>
      </c>
      <c r="I184" s="12">
        <v>0</v>
      </c>
      <c r="J184" s="12">
        <v>0</v>
      </c>
      <c r="K184" s="12">
        <v>7363499</v>
      </c>
      <c r="L184" s="12">
        <v>8733364</v>
      </c>
      <c r="M184" s="12">
        <v>9045553</v>
      </c>
      <c r="N184" s="12">
        <v>9404537</v>
      </c>
      <c r="O184" s="12">
        <v>9854120.6475120001</v>
      </c>
      <c r="P184" s="12">
        <v>8130667</v>
      </c>
      <c r="Q184" s="12">
        <v>10766595.554165028</v>
      </c>
      <c r="R184" s="41">
        <v>11442881</v>
      </c>
      <c r="S184" s="41">
        <v>10555757</v>
      </c>
      <c r="T184" s="41">
        <v>11133311</v>
      </c>
      <c r="U184" s="41">
        <v>11538759.220000001</v>
      </c>
      <c r="V184" s="41">
        <v>12046523.9</v>
      </c>
      <c r="W184" s="41">
        <v>11624515</v>
      </c>
      <c r="X184" s="41">
        <v>11549522.41</v>
      </c>
      <c r="Y184" s="41">
        <v>11699452</v>
      </c>
      <c r="Z184" s="41">
        <v>3453544</v>
      </c>
      <c r="AA184" s="41">
        <v>13421364</v>
      </c>
      <c r="AB184" s="41">
        <v>13770712</v>
      </c>
      <c r="AC184" s="41">
        <v>14858240</v>
      </c>
      <c r="AD184" s="41">
        <v>15487825</v>
      </c>
      <c r="AE184" s="41">
        <v>16266631</v>
      </c>
      <c r="AF184" s="41">
        <v>16402353</v>
      </c>
      <c r="AG184" s="41">
        <v>16758826</v>
      </c>
      <c r="AH184" s="41">
        <v>22271928</v>
      </c>
      <c r="AI184" s="13">
        <v>8.3428451888726052E-2</v>
      </c>
      <c r="AJ184" s="13">
        <v>0.32896707681075033</v>
      </c>
    </row>
    <row r="185" spans="1:36" ht="10.5" customHeight="1" x14ac:dyDescent="0.2">
      <c r="A185" s="11"/>
      <c r="B185" s="14"/>
      <c r="C185" s="11" t="s">
        <v>42</v>
      </c>
      <c r="D185" s="11"/>
      <c r="E185" s="11"/>
      <c r="F185" s="2"/>
      <c r="G185" s="12">
        <v>0</v>
      </c>
      <c r="H185" s="12">
        <v>0</v>
      </c>
      <c r="I185" s="12">
        <v>0</v>
      </c>
      <c r="J185" s="12">
        <v>0</v>
      </c>
      <c r="K185" s="12">
        <v>26644</v>
      </c>
      <c r="L185" s="12">
        <v>121704</v>
      </c>
      <c r="M185" s="12">
        <v>4538</v>
      </c>
      <c r="N185" s="12">
        <v>99776</v>
      </c>
      <c r="O185" s="12">
        <v>1627107</v>
      </c>
      <c r="P185" s="12">
        <v>3230150</v>
      </c>
      <c r="Q185" s="12">
        <v>1686686</v>
      </c>
      <c r="R185" s="41">
        <v>2066167</v>
      </c>
      <c r="S185" s="41">
        <v>3655867</v>
      </c>
      <c r="T185" s="41">
        <v>3984009</v>
      </c>
      <c r="U185" s="41">
        <v>4245417.3499999996</v>
      </c>
      <c r="V185" s="41">
        <v>4344576.17</v>
      </c>
      <c r="W185" s="41">
        <v>3828309</v>
      </c>
      <c r="X185" s="41">
        <v>4141418.78</v>
      </c>
      <c r="Y185" s="41">
        <v>4710512</v>
      </c>
      <c r="Z185" s="41">
        <v>2808102</v>
      </c>
      <c r="AA185" s="41">
        <v>5112554</v>
      </c>
      <c r="AB185" s="41">
        <v>5303928</v>
      </c>
      <c r="AC185" s="41">
        <v>5713927</v>
      </c>
      <c r="AD185" s="41">
        <v>5946228</v>
      </c>
      <c r="AE185" s="41">
        <v>6322715</v>
      </c>
      <c r="AF185" s="41">
        <v>6355570</v>
      </c>
      <c r="AG185" s="41">
        <v>6364581</v>
      </c>
      <c r="AH185" s="41">
        <v>15938254</v>
      </c>
      <c r="AI185" s="13">
        <v>0.20126969378597992</v>
      </c>
      <c r="AJ185" s="13">
        <v>1.5042110391870258</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17328277</v>
      </c>
      <c r="H187" s="12">
        <v>23513361</v>
      </c>
      <c r="I187" s="12">
        <v>29875094</v>
      </c>
      <c r="J187" s="12">
        <v>29156994</v>
      </c>
      <c r="K187" s="12">
        <v>39323996</v>
      </c>
      <c r="L187" s="12">
        <v>41858850</v>
      </c>
      <c r="M187" s="12">
        <v>42786117</v>
      </c>
      <c r="N187" s="12">
        <v>47256884</v>
      </c>
      <c r="O187" s="12">
        <v>44896641.116963997</v>
      </c>
      <c r="P187" s="12">
        <v>55089656</v>
      </c>
      <c r="Q187" s="12">
        <v>57646725.410224825</v>
      </c>
      <c r="R187" s="41">
        <v>69602385</v>
      </c>
      <c r="S187" s="41">
        <v>78879585</v>
      </c>
      <c r="T187" s="41">
        <v>110329047</v>
      </c>
      <c r="U187" s="41">
        <v>115949627.13000001</v>
      </c>
      <c r="V187" s="41">
        <v>112784830.95</v>
      </c>
      <c r="W187" s="41">
        <v>99756774</v>
      </c>
      <c r="X187" s="41">
        <v>102717463.73999999</v>
      </c>
      <c r="Y187" s="41">
        <v>95528192</v>
      </c>
      <c r="Z187" s="41">
        <v>116916110</v>
      </c>
      <c r="AA187" s="41">
        <v>116730024</v>
      </c>
      <c r="AB187" s="41">
        <v>119829066</v>
      </c>
      <c r="AC187" s="41">
        <v>117242587</v>
      </c>
      <c r="AD187" s="41">
        <v>124839857</v>
      </c>
      <c r="AE187" s="41">
        <v>168829308</v>
      </c>
      <c r="AF187" s="41">
        <v>140825197</v>
      </c>
      <c r="AG187" s="41">
        <v>134699988</v>
      </c>
      <c r="AH187" s="41">
        <v>119155899</v>
      </c>
      <c r="AI187" s="13">
        <v>-9.3848700322218814E-4</v>
      </c>
      <c r="AJ187" s="13">
        <v>-0.11539784992408463</v>
      </c>
    </row>
    <row r="188" spans="1:36" ht="10.5" customHeight="1" x14ac:dyDescent="0.2">
      <c r="A188" s="11"/>
      <c r="B188" s="14"/>
      <c r="C188" s="11"/>
      <c r="D188" s="15" t="s">
        <v>45</v>
      </c>
      <c r="E188" s="11"/>
      <c r="F188" s="2"/>
      <c r="G188" s="12">
        <v>9843157</v>
      </c>
      <c r="H188" s="12">
        <v>11412769</v>
      </c>
      <c r="I188" s="12">
        <v>13882306</v>
      </c>
      <c r="J188" s="12">
        <v>13999126</v>
      </c>
      <c r="K188" s="12">
        <v>14208292</v>
      </c>
      <c r="L188" s="12">
        <v>16771228</v>
      </c>
      <c r="M188" s="12">
        <v>18787645</v>
      </c>
      <c r="N188" s="12">
        <v>22062187</v>
      </c>
      <c r="O188" s="12">
        <v>20454371.204399999</v>
      </c>
      <c r="P188" s="12">
        <v>22083272</v>
      </c>
      <c r="Q188" s="12">
        <v>27247862.115417216</v>
      </c>
      <c r="R188" s="41">
        <v>28572375</v>
      </c>
      <c r="S188" s="41">
        <v>33611531</v>
      </c>
      <c r="T188" s="41">
        <v>39857295</v>
      </c>
      <c r="U188" s="41">
        <v>43352374</v>
      </c>
      <c r="V188" s="41">
        <v>41129951</v>
      </c>
      <c r="W188" s="41">
        <v>37465764</v>
      </c>
      <c r="X188" s="41">
        <v>37078839</v>
      </c>
      <c r="Y188" s="41">
        <v>36644341</v>
      </c>
      <c r="Z188" s="41">
        <v>38027606</v>
      </c>
      <c r="AA188" s="41">
        <v>39982971</v>
      </c>
      <c r="AB188" s="41">
        <v>42214652</v>
      </c>
      <c r="AC188" s="41">
        <v>45008884</v>
      </c>
      <c r="AD188" s="41">
        <v>50332711</v>
      </c>
      <c r="AE188" s="41">
        <v>53807273</v>
      </c>
      <c r="AF188" s="41">
        <v>54093480</v>
      </c>
      <c r="AG188" s="41">
        <v>56421994</v>
      </c>
      <c r="AH188" s="41">
        <v>54940049</v>
      </c>
      <c r="AI188" s="13">
        <v>4.4890959151414611E-2</v>
      </c>
      <c r="AJ188" s="13">
        <v>-2.6265378001351744E-2</v>
      </c>
    </row>
    <row r="189" spans="1:36" ht="10.5" customHeight="1" x14ac:dyDescent="0.2">
      <c r="A189" s="11"/>
      <c r="B189" s="14"/>
      <c r="C189" s="11"/>
      <c r="D189" s="15" t="s">
        <v>46</v>
      </c>
      <c r="E189" s="11"/>
      <c r="F189" s="2"/>
      <c r="G189" s="12">
        <v>4627186</v>
      </c>
      <c r="H189" s="12">
        <v>7951453</v>
      </c>
      <c r="I189" s="12">
        <v>11085559</v>
      </c>
      <c r="J189" s="12">
        <v>9956054</v>
      </c>
      <c r="K189" s="12">
        <v>17432093</v>
      </c>
      <c r="L189" s="12">
        <v>18799828</v>
      </c>
      <c r="M189" s="12">
        <v>19051401</v>
      </c>
      <c r="N189" s="12">
        <v>19046128</v>
      </c>
      <c r="O189" s="12">
        <v>18784060.829296</v>
      </c>
      <c r="P189" s="12">
        <v>27763932</v>
      </c>
      <c r="Q189" s="12">
        <v>25857298.998345397</v>
      </c>
      <c r="R189" s="41">
        <v>33586145</v>
      </c>
      <c r="S189" s="41">
        <v>33121536</v>
      </c>
      <c r="T189" s="41">
        <v>59118114</v>
      </c>
      <c r="U189" s="41">
        <v>45681018.230000004</v>
      </c>
      <c r="V189" s="41">
        <v>46160384.840000004</v>
      </c>
      <c r="W189" s="41">
        <v>41118417</v>
      </c>
      <c r="X189" s="41">
        <v>39492539.689999998</v>
      </c>
      <c r="Y189" s="41">
        <v>35724787</v>
      </c>
      <c r="Z189" s="41">
        <v>35356345</v>
      </c>
      <c r="AA189" s="41">
        <v>36419418</v>
      </c>
      <c r="AB189" s="41">
        <v>39050371</v>
      </c>
      <c r="AC189" s="41">
        <v>48424586</v>
      </c>
      <c r="AD189" s="41">
        <v>41549732</v>
      </c>
      <c r="AE189" s="41">
        <v>44989921</v>
      </c>
      <c r="AF189" s="41">
        <v>47694172</v>
      </c>
      <c r="AG189" s="41">
        <v>55100781</v>
      </c>
      <c r="AH189" s="41">
        <v>47708870</v>
      </c>
      <c r="AI189" s="13">
        <v>3.394077091712977E-2</v>
      </c>
      <c r="AJ189" s="13">
        <v>-0.13415256310069362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17647336</v>
      </c>
      <c r="AA190" s="41">
        <v>16492380</v>
      </c>
      <c r="AB190" s="41">
        <v>13157645</v>
      </c>
      <c r="AC190" s="41">
        <v>2220000</v>
      </c>
      <c r="AD190" s="41">
        <v>20957038</v>
      </c>
      <c r="AE190" s="41">
        <v>57451615</v>
      </c>
      <c r="AF190" s="41">
        <v>26551744</v>
      </c>
      <c r="AG190" s="41">
        <v>8758269</v>
      </c>
      <c r="AH190" s="41">
        <v>6015190</v>
      </c>
      <c r="AI190" s="13">
        <v>-0.122301820579933</v>
      </c>
      <c r="AJ190" s="13">
        <v>-0.31319876107938682</v>
      </c>
    </row>
    <row r="191" spans="1:36" ht="10.5" customHeight="1" x14ac:dyDescent="0.2">
      <c r="A191" s="11"/>
      <c r="B191" s="11"/>
      <c r="C191" s="11"/>
      <c r="D191" s="11" t="s">
        <v>48</v>
      </c>
      <c r="E191" s="11"/>
      <c r="F191" s="2"/>
      <c r="G191" s="12">
        <v>2857934</v>
      </c>
      <c r="H191" s="12">
        <v>4149139</v>
      </c>
      <c r="I191" s="12">
        <v>4907229</v>
      </c>
      <c r="J191" s="12">
        <v>5201814</v>
      </c>
      <c r="K191" s="12">
        <v>7683611</v>
      </c>
      <c r="L191" s="12">
        <v>6287794</v>
      </c>
      <c r="M191" s="12">
        <v>4947071</v>
      </c>
      <c r="N191" s="12">
        <v>6148569</v>
      </c>
      <c r="O191" s="12">
        <v>5658209.0832679998</v>
      </c>
      <c r="P191" s="12">
        <v>5242452</v>
      </c>
      <c r="Q191" s="12">
        <v>4541564.296462209</v>
      </c>
      <c r="R191" s="41">
        <v>7443865</v>
      </c>
      <c r="S191" s="41">
        <v>12146518</v>
      </c>
      <c r="T191" s="41">
        <v>11353638</v>
      </c>
      <c r="U191" s="41">
        <v>26916234.900000002</v>
      </c>
      <c r="V191" s="41">
        <v>25494495.109999999</v>
      </c>
      <c r="W191" s="41">
        <v>21172593</v>
      </c>
      <c r="X191" s="41">
        <v>26146085.050000001</v>
      </c>
      <c r="Y191" s="41">
        <v>23159064</v>
      </c>
      <c r="Z191" s="41">
        <v>25884823</v>
      </c>
      <c r="AA191" s="41">
        <v>23835255</v>
      </c>
      <c r="AB191" s="41">
        <v>25406398</v>
      </c>
      <c r="AC191" s="41">
        <v>21589117</v>
      </c>
      <c r="AD191" s="41">
        <v>12000376</v>
      </c>
      <c r="AE191" s="41">
        <v>12580499</v>
      </c>
      <c r="AF191" s="41">
        <v>12485801</v>
      </c>
      <c r="AG191" s="41">
        <v>14418944</v>
      </c>
      <c r="AH191" s="41">
        <v>10491790</v>
      </c>
      <c r="AI191" s="13">
        <v>-0.13705241963454151</v>
      </c>
      <c r="AJ191" s="13">
        <v>-0.27236072211668205</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5743158</v>
      </c>
      <c r="H193" s="12">
        <v>11474473</v>
      </c>
      <c r="I193" s="12">
        <v>9553879</v>
      </c>
      <c r="J193" s="12">
        <v>12707091</v>
      </c>
      <c r="K193" s="12">
        <f>SUM(K194:K202)</f>
        <v>11861594</v>
      </c>
      <c r="L193" s="12">
        <f>SUM(L194:L202)</f>
        <v>9660222</v>
      </c>
      <c r="M193" s="12">
        <f>SUM(M194:M202)</f>
        <v>15388468</v>
      </c>
      <c r="N193" s="12">
        <f>SUM(N194:N202)</f>
        <v>12968392</v>
      </c>
      <c r="O193" s="12">
        <v>10298044.779806999</v>
      </c>
      <c r="P193" s="12">
        <v>11690608</v>
      </c>
      <c r="Q193" s="12">
        <v>13374457.081629468</v>
      </c>
      <c r="R193" s="41">
        <v>14445130</v>
      </c>
      <c r="S193" s="41">
        <v>14630206</v>
      </c>
      <c r="T193" s="41">
        <v>21861403</v>
      </c>
      <c r="U193" s="41">
        <v>22918085.659999996</v>
      </c>
      <c r="V193" s="41">
        <v>16629914.879999999</v>
      </c>
      <c r="W193" s="41">
        <v>14923467</v>
      </c>
      <c r="X193" s="41">
        <v>16586448.16</v>
      </c>
      <c r="Y193" s="41">
        <v>16558831</v>
      </c>
      <c r="Z193" s="41">
        <v>17539541</v>
      </c>
      <c r="AA193" s="41">
        <v>17397828</v>
      </c>
      <c r="AB193" s="41">
        <v>18419527</v>
      </c>
      <c r="AC193" s="41">
        <v>19402584</v>
      </c>
      <c r="AD193" s="41">
        <v>20332146</v>
      </c>
      <c r="AE193" s="41">
        <v>24026181</v>
      </c>
      <c r="AF193" s="41">
        <v>25296770</v>
      </c>
      <c r="AG193" s="41">
        <v>25012793</v>
      </c>
      <c r="AH193" s="41">
        <v>22696540</v>
      </c>
      <c r="AI193" s="13">
        <v>3.5412801965106322E-2</v>
      </c>
      <c r="AJ193" s="13">
        <v>-9.2602733329300732E-2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205670</v>
      </c>
      <c r="H195" s="12">
        <v>214024</v>
      </c>
      <c r="I195" s="12">
        <v>227717</v>
      </c>
      <c r="J195" s="12">
        <v>180271</v>
      </c>
      <c r="K195" s="12">
        <v>166462</v>
      </c>
      <c r="L195" s="12">
        <v>216188</v>
      </c>
      <c r="M195" s="12">
        <v>216561</v>
      </c>
      <c r="N195" s="12">
        <v>226814</v>
      </c>
      <c r="O195" s="12">
        <v>450458.49529699999</v>
      </c>
      <c r="P195" s="12">
        <v>520518</v>
      </c>
      <c r="Q195" s="12">
        <v>572543.09608390869</v>
      </c>
      <c r="R195" s="41">
        <v>562634</v>
      </c>
      <c r="S195" s="41">
        <v>573313</v>
      </c>
      <c r="T195" s="41">
        <v>543141</v>
      </c>
      <c r="U195" s="41">
        <v>557203.91999999993</v>
      </c>
      <c r="V195" s="41">
        <v>563062</v>
      </c>
      <c r="W195" s="41">
        <v>589704</v>
      </c>
      <c r="X195" s="41">
        <v>624345.4</v>
      </c>
      <c r="Y195" s="41">
        <v>654024</v>
      </c>
      <c r="Z195" s="41">
        <v>1033631</v>
      </c>
      <c r="AA195" s="41">
        <v>694920</v>
      </c>
      <c r="AB195" s="41">
        <v>652888</v>
      </c>
      <c r="AC195" s="41">
        <v>758695</v>
      </c>
      <c r="AD195" s="41">
        <v>770385</v>
      </c>
      <c r="AE195" s="41">
        <v>834072</v>
      </c>
      <c r="AF195" s="41">
        <v>891226</v>
      </c>
      <c r="AG195" s="41">
        <v>951022</v>
      </c>
      <c r="AH195" s="41">
        <v>953966</v>
      </c>
      <c r="AI195" s="13">
        <v>6.5243848647596359E-2</v>
      </c>
      <c r="AJ195" s="13">
        <v>3.0956171360914889E-3</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5342236</v>
      </c>
      <c r="H198" s="12">
        <v>5977551</v>
      </c>
      <c r="I198" s="12">
        <v>6876523</v>
      </c>
      <c r="J198" s="12">
        <v>7259272</v>
      </c>
      <c r="K198" s="12">
        <v>7545275</v>
      </c>
      <c r="L198" s="12">
        <v>8856589</v>
      </c>
      <c r="M198" s="12">
        <v>8829547</v>
      </c>
      <c r="N198" s="12">
        <v>8929489</v>
      </c>
      <c r="O198" s="12">
        <v>7989971.4118320001</v>
      </c>
      <c r="P198" s="12">
        <v>7850414</v>
      </c>
      <c r="Q198" s="12">
        <v>10490257.917389881</v>
      </c>
      <c r="R198" s="41">
        <v>10522918</v>
      </c>
      <c r="S198" s="41">
        <v>11468923</v>
      </c>
      <c r="T198" s="41">
        <v>12315597</v>
      </c>
      <c r="U198" s="41">
        <v>12674374.629999999</v>
      </c>
      <c r="V198" s="41">
        <v>13655659.91</v>
      </c>
      <c r="W198" s="41">
        <v>12966412</v>
      </c>
      <c r="X198" s="41">
        <v>12304114.93</v>
      </c>
      <c r="Y198" s="41">
        <v>12427561</v>
      </c>
      <c r="Z198" s="41">
        <v>13950868</v>
      </c>
      <c r="AA198" s="41">
        <v>15849012</v>
      </c>
      <c r="AB198" s="41">
        <v>15078876</v>
      </c>
      <c r="AC198" s="41">
        <v>16413631</v>
      </c>
      <c r="AD198" s="41">
        <v>16984341</v>
      </c>
      <c r="AE198" s="41">
        <v>18212083</v>
      </c>
      <c r="AF198" s="41">
        <v>18749626</v>
      </c>
      <c r="AG198" s="41">
        <v>19089883</v>
      </c>
      <c r="AH198" s="41">
        <v>16489620</v>
      </c>
      <c r="AI198" s="13">
        <v>1.5017693817151567E-2</v>
      </c>
      <c r="AJ198" s="13">
        <v>-0.1362115734287109</v>
      </c>
    </row>
    <row r="199" spans="1:36" ht="10.5" customHeight="1" x14ac:dyDescent="0.2">
      <c r="A199" s="11"/>
      <c r="B199" s="14"/>
      <c r="C199" s="11" t="s">
        <v>55</v>
      </c>
      <c r="E199" s="11"/>
      <c r="F199" s="2"/>
      <c r="G199" s="12">
        <v>0</v>
      </c>
      <c r="H199" s="12">
        <v>0</v>
      </c>
      <c r="I199" s="12">
        <v>0</v>
      </c>
      <c r="J199" s="12">
        <v>0</v>
      </c>
      <c r="K199" s="12">
        <v>0</v>
      </c>
      <c r="L199" s="12">
        <v>11613</v>
      </c>
      <c r="M199" s="12">
        <v>22982</v>
      </c>
      <c r="N199" s="12">
        <v>37092</v>
      </c>
      <c r="O199" s="12">
        <v>44787</v>
      </c>
      <c r="P199" s="12">
        <v>23762</v>
      </c>
      <c r="Q199" s="12">
        <v>34670</v>
      </c>
      <c r="R199" s="41">
        <v>39340</v>
      </c>
      <c r="S199" s="41">
        <v>150241</v>
      </c>
      <c r="T199" s="41">
        <v>89577</v>
      </c>
      <c r="U199" s="41">
        <v>92513</v>
      </c>
      <c r="V199" s="41">
        <v>81705</v>
      </c>
      <c r="W199" s="41">
        <v>76759</v>
      </c>
      <c r="X199" s="41">
        <v>73823</v>
      </c>
      <c r="Y199" s="41">
        <v>60783</v>
      </c>
      <c r="Z199" s="41">
        <v>61042</v>
      </c>
      <c r="AA199" s="41">
        <v>49290</v>
      </c>
      <c r="AB199" s="41">
        <v>51396</v>
      </c>
      <c r="AC199" s="41">
        <v>39391</v>
      </c>
      <c r="AD199" s="41">
        <v>36960</v>
      </c>
      <c r="AE199" s="41">
        <v>35124</v>
      </c>
      <c r="AF199" s="41">
        <v>41066</v>
      </c>
      <c r="AG199" s="41">
        <v>124828</v>
      </c>
      <c r="AH199" s="41">
        <v>255089</v>
      </c>
      <c r="AI199" s="13">
        <v>0.30605179923493497</v>
      </c>
      <c r="AJ199" s="13">
        <v>1.0435238888710867</v>
      </c>
    </row>
    <row r="200" spans="1:36" ht="10.5" customHeight="1" x14ac:dyDescent="0.2">
      <c r="A200" s="11"/>
      <c r="B200" s="11"/>
      <c r="C200" s="11" t="s">
        <v>56</v>
      </c>
      <c r="D200" s="11"/>
      <c r="E200" s="11"/>
      <c r="F200" s="2"/>
      <c r="G200" s="12">
        <v>195252</v>
      </c>
      <c r="H200" s="12">
        <v>5282898</v>
      </c>
      <c r="I200" s="12">
        <v>2449639</v>
      </c>
      <c r="J200" s="12">
        <v>5267548</v>
      </c>
      <c r="K200" s="12">
        <v>4149857</v>
      </c>
      <c r="L200" s="12">
        <v>575832</v>
      </c>
      <c r="M200" s="12">
        <v>6319378</v>
      </c>
      <c r="N200" s="12">
        <v>3774997</v>
      </c>
      <c r="O200" s="12">
        <v>1812827.872678</v>
      </c>
      <c r="P200" s="12">
        <v>3295914</v>
      </c>
      <c r="Q200" s="12">
        <v>2276986.0681556799</v>
      </c>
      <c r="R200" s="41">
        <v>3320238</v>
      </c>
      <c r="S200" s="41">
        <v>2437729</v>
      </c>
      <c r="T200" s="41">
        <v>8913088</v>
      </c>
      <c r="U200" s="41">
        <v>9593994.1099999994</v>
      </c>
      <c r="V200" s="41">
        <v>2329487.9699999997</v>
      </c>
      <c r="W200" s="41">
        <v>1290592</v>
      </c>
      <c r="X200" s="41">
        <v>3584164.83</v>
      </c>
      <c r="Y200" s="41">
        <v>3416463</v>
      </c>
      <c r="Z200" s="41">
        <v>2494000</v>
      </c>
      <c r="AA200" s="41">
        <v>804606</v>
      </c>
      <c r="AB200" s="41">
        <v>2636367</v>
      </c>
      <c r="AC200" s="41">
        <v>2190867</v>
      </c>
      <c r="AD200" s="41">
        <v>2540460</v>
      </c>
      <c r="AE200" s="41">
        <v>4944902</v>
      </c>
      <c r="AF200" s="41">
        <v>5614852</v>
      </c>
      <c r="AG200" s="41">
        <v>4847060</v>
      </c>
      <c r="AH200" s="41">
        <v>4997865</v>
      </c>
      <c r="AI200" s="13">
        <v>0.11249083634645163</v>
      </c>
      <c r="AJ200" s="13">
        <v>3.1112674487214931E-2</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2232889</v>
      </c>
      <c r="H204" s="12">
        <v>2614955</v>
      </c>
      <c r="I204" s="12">
        <v>2775246</v>
      </c>
      <c r="J204" s="12">
        <v>4377110</v>
      </c>
      <c r="K204" s="12">
        <v>3055159</v>
      </c>
      <c r="L204" s="12">
        <v>1719967</v>
      </c>
      <c r="M204" s="12">
        <v>3357492</v>
      </c>
      <c r="N204" s="12">
        <v>2961636</v>
      </c>
      <c r="O204" s="12">
        <v>1427180.9950880001</v>
      </c>
      <c r="P204" s="12">
        <v>2433510</v>
      </c>
      <c r="Q204" s="12">
        <v>5304721.1482905</v>
      </c>
      <c r="R204" s="41">
        <v>3217041</v>
      </c>
      <c r="S204" s="41">
        <v>6157150</v>
      </c>
      <c r="T204" s="41">
        <v>1795463</v>
      </c>
      <c r="U204" s="41">
        <v>1233713.06</v>
      </c>
      <c r="V204" s="41">
        <v>2266159.7199999997</v>
      </c>
      <c r="W204" s="41">
        <v>2696776</v>
      </c>
      <c r="X204" s="41">
        <v>4722251.4800000004</v>
      </c>
      <c r="Y204" s="41">
        <v>3644905</v>
      </c>
      <c r="Z204" s="41">
        <v>3112574</v>
      </c>
      <c r="AA204" s="41">
        <v>2007064</v>
      </c>
      <c r="AB204" s="41">
        <v>3811843</v>
      </c>
      <c r="AC204" s="41">
        <v>1337791</v>
      </c>
      <c r="AD204" s="41">
        <v>1427885</v>
      </c>
      <c r="AE204" s="41">
        <v>8306970</v>
      </c>
      <c r="AF204" s="41">
        <v>2484262</v>
      </c>
      <c r="AG204" s="41">
        <v>7183006</v>
      </c>
      <c r="AH204" s="41">
        <v>5349366</v>
      </c>
      <c r="AI204" s="13">
        <v>5.8102851306540471E-2</v>
      </c>
      <c r="AJ204" s="13">
        <v>-0.25527474152186425</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1179251</v>
      </c>
      <c r="H206" s="12">
        <v>837118</v>
      </c>
      <c r="I206" s="12">
        <v>1149592</v>
      </c>
      <c r="J206" s="12">
        <v>702856</v>
      </c>
      <c r="K206" s="12">
        <v>942325</v>
      </c>
      <c r="L206" s="12">
        <v>1828770</v>
      </c>
      <c r="M206" s="12">
        <v>1306179</v>
      </c>
      <c r="N206" s="12">
        <v>1080509</v>
      </c>
      <c r="O206" s="12">
        <v>1488377.347242</v>
      </c>
      <c r="P206" s="12">
        <v>2016781</v>
      </c>
      <c r="Q206" s="12">
        <v>2395944.3202857757</v>
      </c>
      <c r="R206" s="41">
        <v>2604137</v>
      </c>
      <c r="S206" s="41">
        <v>3115512</v>
      </c>
      <c r="T206" s="41">
        <v>2631709</v>
      </c>
      <c r="U206" s="41">
        <v>2498253</v>
      </c>
      <c r="V206" s="41">
        <v>2243372</v>
      </c>
      <c r="W206" s="41">
        <v>2936850</v>
      </c>
      <c r="X206" s="41">
        <v>2278947</v>
      </c>
      <c r="Y206" s="41">
        <v>1826807</v>
      </c>
      <c r="Z206" s="41">
        <v>2286130</v>
      </c>
      <c r="AA206" s="41">
        <v>2372850</v>
      </c>
      <c r="AB206" s="41">
        <v>2597408</v>
      </c>
      <c r="AC206" s="41">
        <v>5382925</v>
      </c>
      <c r="AD206" s="41">
        <v>4726766</v>
      </c>
      <c r="AE206" s="41">
        <v>10126919</v>
      </c>
      <c r="AF206" s="41">
        <v>8939492</v>
      </c>
      <c r="AG206" s="41">
        <v>7330739</v>
      </c>
      <c r="AH206" s="41">
        <v>5113901</v>
      </c>
      <c r="AI206" s="13">
        <v>0.11952902360515449</v>
      </c>
      <c r="AJ206" s="13">
        <v>-0.30240307286891538</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52005635</v>
      </c>
      <c r="H209" s="5">
        <v>49747125</v>
      </c>
      <c r="I209" s="5">
        <v>60560523</v>
      </c>
      <c r="J209" s="5">
        <v>63986007</v>
      </c>
      <c r="K209" s="5">
        <v>76369382</v>
      </c>
      <c r="L209" s="5">
        <v>91004185</v>
      </c>
      <c r="M209" s="5">
        <v>72165283</v>
      </c>
      <c r="N209" s="5">
        <v>79351659</v>
      </c>
      <c r="O209" s="5">
        <v>86787459.56911999</v>
      </c>
      <c r="P209" s="5">
        <v>126975156</v>
      </c>
      <c r="Q209" s="5">
        <v>107920989.64217862</v>
      </c>
      <c r="R209" s="39">
        <v>133804115</v>
      </c>
      <c r="S209" s="39">
        <v>141988768</v>
      </c>
      <c r="T209" s="39">
        <v>191815843</v>
      </c>
      <c r="U209" s="39">
        <v>218695903.52000001</v>
      </c>
      <c r="V209" s="39">
        <v>227923530.56</v>
      </c>
      <c r="W209" s="39">
        <v>222753576</v>
      </c>
      <c r="X209" s="39">
        <v>248798496</v>
      </c>
      <c r="Y209" s="39">
        <v>226718174</v>
      </c>
      <c r="Z209" s="39">
        <v>244718639</v>
      </c>
      <c r="AA209" s="39">
        <v>250375246</v>
      </c>
      <c r="AB209" s="39">
        <v>266933033</v>
      </c>
      <c r="AC209" s="39">
        <v>276998672</v>
      </c>
      <c r="AD209" s="39">
        <v>222552553</v>
      </c>
      <c r="AE209" s="39">
        <v>276087448</v>
      </c>
      <c r="AF209" s="39">
        <v>273729033</v>
      </c>
      <c r="AG209" s="39">
        <v>284354950</v>
      </c>
      <c r="AH209" s="39">
        <v>261462887</v>
      </c>
      <c r="AI209" s="10">
        <v>-3.4449631665166569E-3</v>
      </c>
      <c r="AJ209" s="10">
        <v>-8.0505238259435966E-2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8902518</v>
      </c>
      <c r="H211" s="12">
        <v>9528127</v>
      </c>
      <c r="I211" s="12">
        <v>11644852</v>
      </c>
      <c r="J211" s="12">
        <v>16771298</v>
      </c>
      <c r="K211" s="12">
        <v>14004265</v>
      </c>
      <c r="L211" s="12">
        <v>15792377</v>
      </c>
      <c r="M211" s="12">
        <v>15165254</v>
      </c>
      <c r="N211" s="12">
        <v>13742320</v>
      </c>
      <c r="O211" s="12">
        <v>14711829.794752</v>
      </c>
      <c r="P211" s="12">
        <v>18389925</v>
      </c>
      <c r="Q211" s="12">
        <v>20582402.51105712</v>
      </c>
      <c r="R211" s="41">
        <v>24094731</v>
      </c>
      <c r="S211" s="41">
        <v>29262864</v>
      </c>
      <c r="T211" s="41">
        <v>33820334</v>
      </c>
      <c r="U211" s="41">
        <v>32681095.239999998</v>
      </c>
      <c r="V211" s="41">
        <v>38893488.32</v>
      </c>
      <c r="W211" s="41">
        <v>42555215</v>
      </c>
      <c r="X211" s="41">
        <v>46905496</v>
      </c>
      <c r="Y211" s="41">
        <v>47135856</v>
      </c>
      <c r="Z211" s="41">
        <v>46566336</v>
      </c>
      <c r="AA211" s="41">
        <v>43275129</v>
      </c>
      <c r="AB211" s="41">
        <v>47222767</v>
      </c>
      <c r="AC211" s="41">
        <v>52644153</v>
      </c>
      <c r="AD211" s="41">
        <v>27932321</v>
      </c>
      <c r="AE211" s="41">
        <v>29510195</v>
      </c>
      <c r="AF211" s="41">
        <v>29838098</v>
      </c>
      <c r="AG211" s="41">
        <v>33351817</v>
      </c>
      <c r="AH211" s="41">
        <v>45387213</v>
      </c>
      <c r="AI211" s="13">
        <v>-6.5858367875105683E-3</v>
      </c>
      <c r="AJ211" s="13">
        <v>0.36086177853518447</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13581622</v>
      </c>
      <c r="H213" s="12">
        <v>14954984</v>
      </c>
      <c r="I213" s="12">
        <v>17546945</v>
      </c>
      <c r="J213" s="12">
        <v>17836675</v>
      </c>
      <c r="K213" s="12">
        <v>20489637</v>
      </c>
      <c r="L213" s="12">
        <v>24671177</v>
      </c>
      <c r="M213" s="12">
        <v>26590332</v>
      </c>
      <c r="N213" s="12">
        <v>32459757</v>
      </c>
      <c r="O213" s="12">
        <v>35636810.356703997</v>
      </c>
      <c r="P213" s="12">
        <v>34297456</v>
      </c>
      <c r="Q213" s="12">
        <v>36737333.144634858</v>
      </c>
      <c r="R213" s="41">
        <v>35075985</v>
      </c>
      <c r="S213" s="41">
        <v>41676351</v>
      </c>
      <c r="T213" s="41">
        <v>45792937</v>
      </c>
      <c r="U213" s="41">
        <v>47117147.180000007</v>
      </c>
      <c r="V213" s="41">
        <v>50414355.400000006</v>
      </c>
      <c r="W213" s="41">
        <v>52321666</v>
      </c>
      <c r="X213" s="41">
        <v>54332209</v>
      </c>
      <c r="Y213" s="41">
        <v>53455580</v>
      </c>
      <c r="Z213" s="41">
        <v>55490799</v>
      </c>
      <c r="AA213" s="41">
        <v>57297070</v>
      </c>
      <c r="AB213" s="41">
        <v>56126435</v>
      </c>
      <c r="AC213" s="41">
        <v>65243621</v>
      </c>
      <c r="AD213" s="41">
        <v>65112338</v>
      </c>
      <c r="AE213" s="41">
        <v>70524782</v>
      </c>
      <c r="AF213" s="41">
        <v>74913427</v>
      </c>
      <c r="AG213" s="41">
        <v>80116290</v>
      </c>
      <c r="AH213" s="41">
        <v>79254589</v>
      </c>
      <c r="AI213" s="13">
        <v>5.9195580598864206E-2</v>
      </c>
      <c r="AJ213" s="13">
        <v>-1.0755627850465866E-2</v>
      </c>
    </row>
    <row r="214" spans="1:44" ht="10.5" customHeight="1" x14ac:dyDescent="0.2">
      <c r="A214" s="11"/>
      <c r="B214" s="19" t="s">
        <v>67</v>
      </c>
      <c r="D214" s="19"/>
      <c r="E214" s="14"/>
      <c r="F214" s="2"/>
      <c r="G214" s="12">
        <v>3598997</v>
      </c>
      <c r="H214" s="12">
        <v>3619093</v>
      </c>
      <c r="I214" s="12">
        <v>5429760</v>
      </c>
      <c r="J214" s="12">
        <v>5500467</v>
      </c>
      <c r="K214" s="12">
        <v>5646585</v>
      </c>
      <c r="L214" s="12">
        <v>8840804</v>
      </c>
      <c r="M214" s="12">
        <v>4707549</v>
      </c>
      <c r="N214" s="12">
        <v>8348855</v>
      </c>
      <c r="O214" s="12">
        <v>5861204.8559680004</v>
      </c>
      <c r="P214" s="12">
        <v>5991917</v>
      </c>
      <c r="Q214" s="12">
        <v>7923576.4208186921</v>
      </c>
      <c r="R214" s="41">
        <v>6321075</v>
      </c>
      <c r="S214" s="41">
        <v>6516537</v>
      </c>
      <c r="T214" s="41">
        <v>8870626</v>
      </c>
      <c r="U214" s="41">
        <v>11138273.859999999</v>
      </c>
      <c r="V214" s="41">
        <v>11475338.350000001</v>
      </c>
      <c r="W214" s="41">
        <v>11206428</v>
      </c>
      <c r="X214" s="41">
        <v>12909632</v>
      </c>
      <c r="Y214" s="41">
        <v>9682021</v>
      </c>
      <c r="Z214" s="41">
        <v>11715664</v>
      </c>
      <c r="AA214" s="41">
        <v>11600983</v>
      </c>
      <c r="AB214" s="41">
        <v>5980362</v>
      </c>
      <c r="AC214" s="41">
        <v>12019098</v>
      </c>
      <c r="AD214" s="41">
        <v>26816055</v>
      </c>
      <c r="AE214" s="41">
        <v>28497504</v>
      </c>
      <c r="AF214" s="41">
        <v>33820107</v>
      </c>
      <c r="AG214" s="41">
        <v>28984569</v>
      </c>
      <c r="AH214" s="41">
        <v>14229592</v>
      </c>
      <c r="AI214" s="13">
        <v>0.15543139118728111</v>
      </c>
      <c r="AJ214" s="13">
        <v>-0.50906318462075462</v>
      </c>
    </row>
    <row r="215" spans="1:44" ht="10.5" customHeight="1" x14ac:dyDescent="0.2">
      <c r="A215" s="11"/>
      <c r="B215" s="19" t="s">
        <v>69</v>
      </c>
      <c r="D215" s="19"/>
      <c r="E215" s="14"/>
      <c r="F215" s="2"/>
      <c r="G215" s="12">
        <v>0</v>
      </c>
      <c r="H215" s="12">
        <v>0</v>
      </c>
      <c r="I215" s="12">
        <v>35041</v>
      </c>
      <c r="J215" s="12">
        <v>24995</v>
      </c>
      <c r="K215" s="12">
        <v>44643</v>
      </c>
      <c r="L215" s="12">
        <v>0</v>
      </c>
      <c r="M215" s="12">
        <v>0</v>
      </c>
      <c r="N215" s="12">
        <v>0</v>
      </c>
      <c r="O215" s="12">
        <v>3121</v>
      </c>
      <c r="P215" s="12">
        <v>0</v>
      </c>
      <c r="Q215" s="12">
        <v>0</v>
      </c>
      <c r="R215" s="41">
        <v>0</v>
      </c>
      <c r="S215" s="41">
        <v>0</v>
      </c>
      <c r="T215" s="41">
        <v>338840</v>
      </c>
      <c r="U215" s="41">
        <v>0</v>
      </c>
      <c r="V215" s="41">
        <v>0</v>
      </c>
      <c r="W215" s="41">
        <v>0</v>
      </c>
      <c r="X215" s="41">
        <v>0</v>
      </c>
      <c r="Y215" s="41">
        <v>0</v>
      </c>
      <c r="Z215" s="41">
        <v>0</v>
      </c>
      <c r="AA215" s="41">
        <v>0</v>
      </c>
      <c r="AB215" s="41">
        <v>0</v>
      </c>
      <c r="AC215" s="41">
        <v>682416</v>
      </c>
      <c r="AD215" s="41">
        <v>0</v>
      </c>
      <c r="AE215" s="41">
        <v>0</v>
      </c>
      <c r="AF215" s="41">
        <v>0</v>
      </c>
      <c r="AG215" s="41">
        <v>0</v>
      </c>
      <c r="AH215" s="41">
        <v>1106994</v>
      </c>
      <c r="AI215" s="13" t="s">
        <v>246</v>
      </c>
      <c r="AJ215" s="13" t="s">
        <v>246</v>
      </c>
    </row>
    <row r="216" spans="1:44" ht="10.5" customHeight="1" x14ac:dyDescent="0.2">
      <c r="A216" s="11"/>
      <c r="B216" s="19" t="s">
        <v>260</v>
      </c>
      <c r="D216" s="19"/>
      <c r="E216" s="14"/>
      <c r="F216" s="2"/>
      <c r="G216" s="12">
        <v>6338244</v>
      </c>
      <c r="H216" s="12">
        <v>8033150</v>
      </c>
      <c r="I216" s="12">
        <v>8452877</v>
      </c>
      <c r="J216" s="12">
        <v>7533874</v>
      </c>
      <c r="K216" s="12">
        <v>7885783</v>
      </c>
      <c r="L216" s="12">
        <v>9263780</v>
      </c>
      <c r="M216" s="12">
        <v>8894372</v>
      </c>
      <c r="N216" s="12">
        <v>9025583</v>
      </c>
      <c r="O216" s="12">
        <v>9583408.2899999991</v>
      </c>
      <c r="P216" s="12">
        <v>13309913</v>
      </c>
      <c r="Q216" s="12">
        <v>10289954.421723444</v>
      </c>
      <c r="R216" s="41">
        <v>14898056</v>
      </c>
      <c r="S216" s="41">
        <v>12502675</v>
      </c>
      <c r="T216" s="41">
        <v>17448361</v>
      </c>
      <c r="U216" s="41">
        <v>16866680.140000001</v>
      </c>
      <c r="V216" s="41">
        <v>18925453.210000001</v>
      </c>
      <c r="W216" s="41">
        <v>19023296</v>
      </c>
      <c r="X216" s="41">
        <v>16152193</v>
      </c>
      <c r="Y216" s="41">
        <v>15874569</v>
      </c>
      <c r="Z216" s="41">
        <v>19723735</v>
      </c>
      <c r="AA216" s="41">
        <v>17936362</v>
      </c>
      <c r="AB216" s="41">
        <v>30391025</v>
      </c>
      <c r="AC216" s="41">
        <v>26023140</v>
      </c>
      <c r="AD216" s="41">
        <v>38279815</v>
      </c>
      <c r="AE216" s="41">
        <v>54944093</v>
      </c>
      <c r="AF216" s="41">
        <v>51401410</v>
      </c>
      <c r="AG216" s="41">
        <v>53520837</v>
      </c>
      <c r="AH216" s="41">
        <v>48322735</v>
      </c>
      <c r="AI216" s="13">
        <v>8.0358002367312054E-2</v>
      </c>
      <c r="AJ216" s="13">
        <v>-9.7122957923845621E-2</v>
      </c>
    </row>
    <row r="217" spans="1:44" ht="10.5" customHeight="1" x14ac:dyDescent="0.2">
      <c r="A217" s="11"/>
      <c r="B217" s="19" t="s">
        <v>71</v>
      </c>
      <c r="D217" s="19"/>
      <c r="E217" s="14"/>
      <c r="F217" s="2"/>
      <c r="G217" s="12">
        <v>7200117</v>
      </c>
      <c r="H217" s="12">
        <v>6837666</v>
      </c>
      <c r="I217" s="12">
        <v>8362509</v>
      </c>
      <c r="J217" s="12">
        <v>8972284</v>
      </c>
      <c r="K217" s="12">
        <v>16610316</v>
      </c>
      <c r="L217" s="12">
        <v>11646969</v>
      </c>
      <c r="M217" s="12">
        <v>11274404</v>
      </c>
      <c r="N217" s="12">
        <v>12304996</v>
      </c>
      <c r="O217" s="12">
        <v>13168478.927696001</v>
      </c>
      <c r="P217" s="12">
        <v>14193776</v>
      </c>
      <c r="Q217" s="12">
        <v>23316388.520112976</v>
      </c>
      <c r="R217" s="41">
        <v>18281968</v>
      </c>
      <c r="S217" s="41">
        <v>15181309</v>
      </c>
      <c r="T217" s="41">
        <v>42247797</v>
      </c>
      <c r="U217" s="41">
        <v>43039938.350000001</v>
      </c>
      <c r="V217" s="41">
        <v>38146235.460000001</v>
      </c>
      <c r="W217" s="41">
        <v>40073245</v>
      </c>
      <c r="X217" s="41">
        <v>51769145</v>
      </c>
      <c r="Y217" s="41">
        <v>57154110</v>
      </c>
      <c r="Z217" s="41">
        <v>59292198</v>
      </c>
      <c r="AA217" s="41">
        <v>60218993</v>
      </c>
      <c r="AB217" s="41">
        <v>64754010</v>
      </c>
      <c r="AC217" s="41">
        <v>67436982</v>
      </c>
      <c r="AD217" s="41">
        <v>24949878</v>
      </c>
      <c r="AE217" s="41">
        <v>27462774</v>
      </c>
      <c r="AF217" s="41">
        <v>28594624</v>
      </c>
      <c r="AG217" s="41">
        <v>28093093</v>
      </c>
      <c r="AH217" s="41">
        <v>32857926</v>
      </c>
      <c r="AI217" s="13">
        <v>-0.10690927346221457</v>
      </c>
      <c r="AJ217" s="13">
        <v>0.1696087006154858</v>
      </c>
    </row>
    <row r="218" spans="1:44" ht="10.5" customHeight="1" x14ac:dyDescent="0.2">
      <c r="A218" s="11"/>
      <c r="B218" s="19" t="s">
        <v>72</v>
      </c>
      <c r="D218" s="19"/>
      <c r="E218" s="14"/>
      <c r="F218" s="2"/>
      <c r="G218" s="12">
        <v>1209599</v>
      </c>
      <c r="H218" s="12">
        <v>2086840</v>
      </c>
      <c r="I218" s="12">
        <v>3413798</v>
      </c>
      <c r="J218" s="12">
        <v>3141951</v>
      </c>
      <c r="K218" s="12">
        <v>3523575</v>
      </c>
      <c r="L218" s="12">
        <v>3551087</v>
      </c>
      <c r="M218" s="12">
        <v>885713</v>
      </c>
      <c r="N218" s="12">
        <v>335948</v>
      </c>
      <c r="O218" s="12">
        <v>361995.34399999998</v>
      </c>
      <c r="P218" s="12">
        <v>586913</v>
      </c>
      <c r="Q218" s="12">
        <v>569005.21334263356</v>
      </c>
      <c r="R218" s="41">
        <v>3612142</v>
      </c>
      <c r="S218" s="41">
        <v>5081065</v>
      </c>
      <c r="T218" s="41">
        <v>15159959</v>
      </c>
      <c r="U218" s="41">
        <v>16252977.07</v>
      </c>
      <c r="V218" s="41">
        <v>17227925.57</v>
      </c>
      <c r="W218" s="41">
        <v>23279932</v>
      </c>
      <c r="X218" s="41">
        <v>21269086</v>
      </c>
      <c r="Y218" s="41">
        <v>19358523</v>
      </c>
      <c r="Z218" s="41">
        <v>21742130</v>
      </c>
      <c r="AA218" s="41">
        <v>18453576</v>
      </c>
      <c r="AB218" s="41">
        <v>23037623</v>
      </c>
      <c r="AC218" s="41">
        <v>22379712</v>
      </c>
      <c r="AD218" s="41">
        <v>23153956</v>
      </c>
      <c r="AE218" s="41">
        <v>35384332</v>
      </c>
      <c r="AF218" s="41">
        <v>22111696</v>
      </c>
      <c r="AG218" s="41">
        <v>20022322</v>
      </c>
      <c r="AH218" s="41">
        <v>21014817</v>
      </c>
      <c r="AI218" s="13">
        <v>-1.5200111131034921E-2</v>
      </c>
      <c r="AJ218" s="13">
        <v>4.9569425564127877E-2</v>
      </c>
    </row>
    <row r="219" spans="1:44" ht="10.5" customHeight="1" x14ac:dyDescent="0.2">
      <c r="A219" s="11"/>
      <c r="B219" s="19" t="s">
        <v>73</v>
      </c>
      <c r="D219" s="19"/>
      <c r="E219" s="14"/>
      <c r="F219" s="2"/>
      <c r="G219" s="12">
        <v>10795566</v>
      </c>
      <c r="H219" s="12">
        <v>549555</v>
      </c>
      <c r="I219" s="12">
        <v>1724670</v>
      </c>
      <c r="J219" s="12">
        <v>2960032</v>
      </c>
      <c r="K219" s="12">
        <v>5950419</v>
      </c>
      <c r="L219" s="12">
        <v>15472317</v>
      </c>
      <c r="M219" s="12">
        <v>2823137</v>
      </c>
      <c r="N219" s="12">
        <v>1137054</v>
      </c>
      <c r="O219" s="12">
        <v>5250011</v>
      </c>
      <c r="P219" s="12">
        <v>2695810</v>
      </c>
      <c r="Q219" s="12">
        <v>2195532.6071804743</v>
      </c>
      <c r="R219" s="41">
        <v>25356572</v>
      </c>
      <c r="S219" s="41">
        <v>27235391</v>
      </c>
      <c r="T219" s="41">
        <v>27034711</v>
      </c>
      <c r="U219" s="41">
        <v>39636544.810000002</v>
      </c>
      <c r="V219" s="41">
        <v>40426654.600000001</v>
      </c>
      <c r="W219" s="41">
        <v>22232838</v>
      </c>
      <c r="X219" s="41">
        <v>33387924</v>
      </c>
      <c r="Y219" s="41">
        <v>12190231</v>
      </c>
      <c r="Z219" s="41">
        <v>15149643</v>
      </c>
      <c r="AA219" s="41">
        <v>24537958</v>
      </c>
      <c r="AB219" s="41">
        <v>30425302</v>
      </c>
      <c r="AC219" s="41">
        <v>23909926</v>
      </c>
      <c r="AD219" s="41">
        <v>8366267</v>
      </c>
      <c r="AE219" s="41">
        <v>20491048</v>
      </c>
      <c r="AF219" s="41">
        <v>23891850</v>
      </c>
      <c r="AG219" s="41">
        <v>25802556</v>
      </c>
      <c r="AH219" s="41">
        <v>6375077</v>
      </c>
      <c r="AI219" s="13">
        <v>-0.22931822404958979</v>
      </c>
      <c r="AJ219" s="13">
        <v>-0.75292846956712356</v>
      </c>
    </row>
    <row r="220" spans="1:44" ht="10.5" customHeight="1" x14ac:dyDescent="0.2">
      <c r="A220" s="11"/>
      <c r="B220" s="19" t="s">
        <v>74</v>
      </c>
      <c r="D220" s="19"/>
      <c r="E220" s="14"/>
      <c r="F220" s="2"/>
      <c r="G220" s="12">
        <v>378972</v>
      </c>
      <c r="H220" s="12">
        <v>4137710</v>
      </c>
      <c r="I220" s="12">
        <v>3950071</v>
      </c>
      <c r="J220" s="12">
        <v>1244431</v>
      </c>
      <c r="K220" s="12">
        <v>2214159</v>
      </c>
      <c r="L220" s="12">
        <v>1765674</v>
      </c>
      <c r="M220" s="12">
        <v>1824522</v>
      </c>
      <c r="N220" s="12">
        <v>1997146</v>
      </c>
      <c r="O220" s="12">
        <v>2210600</v>
      </c>
      <c r="P220" s="12">
        <v>37509446</v>
      </c>
      <c r="Q220" s="12">
        <v>6306796.8033084059</v>
      </c>
      <c r="R220" s="41">
        <v>6163586</v>
      </c>
      <c r="S220" s="41">
        <v>4532576</v>
      </c>
      <c r="T220" s="41">
        <v>1102278</v>
      </c>
      <c r="U220" s="41">
        <v>11963246.870000001</v>
      </c>
      <c r="V220" s="41">
        <v>12414079.65</v>
      </c>
      <c r="W220" s="41">
        <v>12060956</v>
      </c>
      <c r="X220" s="41">
        <v>12072811</v>
      </c>
      <c r="Y220" s="41">
        <v>11867284</v>
      </c>
      <c r="Z220" s="41">
        <v>15038134</v>
      </c>
      <c r="AA220" s="41">
        <v>17055175</v>
      </c>
      <c r="AB220" s="41">
        <v>8995509</v>
      </c>
      <c r="AC220" s="41">
        <v>6659624</v>
      </c>
      <c r="AD220" s="41">
        <v>7941923</v>
      </c>
      <c r="AE220" s="41">
        <v>9272720</v>
      </c>
      <c r="AF220" s="41">
        <v>9157821</v>
      </c>
      <c r="AG220" s="41">
        <v>14463466</v>
      </c>
      <c r="AH220" s="41">
        <v>12913944</v>
      </c>
      <c r="AI220" s="13">
        <v>6.2116590653655823E-2</v>
      </c>
      <c r="AJ220" s="13">
        <v>-0.10713351834200738</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A224" s="59" t="s">
        <v>261</v>
      </c>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263</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259</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62894283</v>
      </c>
      <c r="S233" s="12">
        <v>112063441.5</v>
      </c>
      <c r="T233" s="12">
        <v>161232600</v>
      </c>
      <c r="U233" s="12">
        <v>178532422</v>
      </c>
      <c r="V233" s="12">
        <v>195832244</v>
      </c>
      <c r="W233" s="12">
        <v>183596318.5</v>
      </c>
      <c r="X233" s="12">
        <v>171360393</v>
      </c>
      <c r="Y233" s="12">
        <v>138082994</v>
      </c>
      <c r="Z233" s="12">
        <v>104805595</v>
      </c>
      <c r="AA233" s="12">
        <v>98661030.5</v>
      </c>
      <c r="AB233" s="12">
        <v>92516466</v>
      </c>
      <c r="AC233" s="12">
        <v>87092391.143604621</v>
      </c>
      <c r="AD233" s="12">
        <v>112060469</v>
      </c>
      <c r="AE233" s="12">
        <v>123896795.20769046</v>
      </c>
      <c r="AF233" s="12">
        <v>123029134</v>
      </c>
      <c r="AG233" s="12">
        <v>128909740.05613644</v>
      </c>
      <c r="AH233" s="12">
        <v>146611687.34999999</v>
      </c>
      <c r="AI233" s="71">
        <v>7.9754260045154401E-2</v>
      </c>
      <c r="AJ233" s="13">
        <v>0.13732047932262423</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39094977</v>
      </c>
      <c r="S234" s="11">
        <v>77913982</v>
      </c>
      <c r="T234" s="11">
        <v>116732987</v>
      </c>
      <c r="U234" s="12">
        <v>91865587</v>
      </c>
      <c r="V234" s="12">
        <v>66998187</v>
      </c>
      <c r="W234" s="12">
        <v>113711433</v>
      </c>
      <c r="X234" s="12">
        <v>160424679</v>
      </c>
      <c r="Y234" s="12">
        <v>132816257</v>
      </c>
      <c r="Z234" s="12">
        <v>105207835</v>
      </c>
      <c r="AA234" s="12">
        <v>94204908</v>
      </c>
      <c r="AB234" s="12">
        <v>83201981</v>
      </c>
      <c r="AC234" s="12">
        <v>74500487.207276419</v>
      </c>
      <c r="AD234" s="12">
        <v>88957834</v>
      </c>
      <c r="AE234" s="12">
        <v>92034853.378315046</v>
      </c>
      <c r="AF234" s="12">
        <v>97724078</v>
      </c>
      <c r="AG234" s="12">
        <v>102426014.11183932</v>
      </c>
      <c r="AH234" s="12">
        <v>105951910.84</v>
      </c>
      <c r="AI234" s="71">
        <v>4.1108169755455837E-2</v>
      </c>
      <c r="AJ234" s="13">
        <v>3.4423840063821487E-2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211725</v>
      </c>
      <c r="S241" s="11">
        <v>219094</v>
      </c>
      <c r="T241" s="11">
        <v>229899</v>
      </c>
      <c r="U241" s="11">
        <v>242194</v>
      </c>
      <c r="V241" s="11">
        <v>252464</v>
      </c>
      <c r="W241" s="11">
        <v>260609</v>
      </c>
      <c r="X241" s="11">
        <v>265640</v>
      </c>
      <c r="Y241" s="11">
        <v>270274</v>
      </c>
      <c r="Z241" s="11">
        <v>275465</v>
      </c>
      <c r="AA241" s="11">
        <v>281286</v>
      </c>
      <c r="AB241" s="41">
        <v>288783</v>
      </c>
      <c r="AC241" s="41">
        <v>297760</v>
      </c>
      <c r="AD241" s="41">
        <v>308987</v>
      </c>
      <c r="AE241" s="41">
        <v>321033</v>
      </c>
      <c r="AF241" s="41">
        <v>332655</v>
      </c>
      <c r="AG241" s="41">
        <v>344105</v>
      </c>
      <c r="AH241" s="41">
        <v>354081</v>
      </c>
      <c r="AI241" s="13">
        <v>3.4558769938118461E-2</v>
      </c>
      <c r="AJ241" s="13">
        <v>2.8991150956830039E-2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5568223</v>
      </c>
      <c r="S242" s="11">
        <v>5963049</v>
      </c>
      <c r="T242" s="11">
        <v>6372233</v>
      </c>
      <c r="U242" s="11">
        <v>7039489</v>
      </c>
      <c r="V242" s="11">
        <v>7499700</v>
      </c>
      <c r="W242" s="11">
        <v>7743991</v>
      </c>
      <c r="X242" s="11">
        <v>7657567</v>
      </c>
      <c r="Y242" s="11">
        <v>7861691</v>
      </c>
      <c r="Z242" s="11">
        <v>8252458</v>
      </c>
      <c r="AA242" s="11">
        <v>8621837</v>
      </c>
      <c r="AB242" s="41">
        <v>9069023</v>
      </c>
      <c r="AC242" s="41">
        <v>9777911</v>
      </c>
      <c r="AD242" s="41">
        <v>10636690</v>
      </c>
      <c r="AE242" s="41">
        <v>11327138</v>
      </c>
      <c r="AF242" s="41">
        <v>12050246</v>
      </c>
      <c r="AG242" s="41">
        <v>13008947</v>
      </c>
      <c r="AH242" s="41">
        <v>13819062</v>
      </c>
      <c r="AI242" s="13">
        <v>7.2719915769670074E-2</v>
      </c>
      <c r="AJ242" s="13">
        <v>6.2273679798987576E-2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29065.49708085254</v>
      </c>
      <c r="V243" s="11">
        <f t="shared" ref="V243:AA243" si="15">V242*1000/V241</f>
        <v>29706.017491602764</v>
      </c>
      <c r="W243" s="11">
        <f t="shared" si="15"/>
        <v>29714.979145002668</v>
      </c>
      <c r="X243" s="11">
        <f t="shared" si="15"/>
        <v>28826.859659689806</v>
      </c>
      <c r="Y243" s="11">
        <f t="shared" si="15"/>
        <v>29087.855287597031</v>
      </c>
      <c r="Z243" s="11">
        <f t="shared" si="15"/>
        <v>29958.281451364059</v>
      </c>
      <c r="AA243" s="11">
        <f t="shared" si="15"/>
        <v>30651.497052821684</v>
      </c>
      <c r="AB243" s="11">
        <v>31404.282800580368</v>
      </c>
      <c r="AC243" s="11">
        <v>32838.228774852229</v>
      </c>
      <c r="AD243" s="11">
        <v>34424.393259263335</v>
      </c>
      <c r="AE243" s="11">
        <v>35283.407001772401</v>
      </c>
      <c r="AF243" s="11">
        <v>36224.454765447685</v>
      </c>
      <c r="AG243" s="11">
        <v>37805.167027506141</v>
      </c>
      <c r="AH243" s="11">
        <v>39027.968176773109</v>
      </c>
      <c r="AI243" s="13">
        <v>3.6886397312966945E-2</v>
      </c>
      <c r="AJ243" s="13">
        <v>3.2344815415768099E-2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111541</v>
      </c>
      <c r="S245" s="11">
        <v>115957</v>
      </c>
      <c r="T245" s="11">
        <v>121360</v>
      </c>
      <c r="U245" s="11">
        <v>128200</v>
      </c>
      <c r="V245" s="11">
        <v>130268</v>
      </c>
      <c r="W245" s="11">
        <v>130715</v>
      </c>
      <c r="X245" s="11">
        <v>130286</v>
      </c>
      <c r="Y245" s="11">
        <v>130946</v>
      </c>
      <c r="Z245" s="11">
        <v>132897</v>
      </c>
      <c r="AA245" s="11">
        <v>132855</v>
      </c>
      <c r="AB245" s="41">
        <v>133217</v>
      </c>
      <c r="AC245" s="41">
        <v>134144</v>
      </c>
      <c r="AD245" s="41">
        <v>137237</v>
      </c>
      <c r="AE245" s="41">
        <v>139740</v>
      </c>
      <c r="AF245" s="41">
        <v>142854</v>
      </c>
      <c r="AG245" s="41">
        <v>144473</v>
      </c>
      <c r="AH245" s="41">
        <v>147445</v>
      </c>
      <c r="AI245" s="13">
        <v>1.7056469627853232E-2</v>
      </c>
      <c r="AJ245" s="13">
        <v>2.05713178240917E-2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105203</v>
      </c>
      <c r="S246" s="11">
        <v>109090</v>
      </c>
      <c r="T246" s="11">
        <v>114386</v>
      </c>
      <c r="U246" s="11">
        <v>121128</v>
      </c>
      <c r="V246" s="11">
        <v>123740</v>
      </c>
      <c r="W246" s="11">
        <v>121473</v>
      </c>
      <c r="X246" s="11">
        <v>115067</v>
      </c>
      <c r="Y246" s="11">
        <v>114859</v>
      </c>
      <c r="Z246" s="11">
        <v>117260</v>
      </c>
      <c r="AA246" s="11">
        <v>119373</v>
      </c>
      <c r="AB246" s="41">
        <v>122022</v>
      </c>
      <c r="AC246" s="41">
        <v>124494</v>
      </c>
      <c r="AD246" s="41">
        <v>127562</v>
      </c>
      <c r="AE246" s="41">
        <v>131738</v>
      </c>
      <c r="AF246" s="41">
        <v>135804</v>
      </c>
      <c r="AG246" s="41">
        <v>138357</v>
      </c>
      <c r="AH246" s="41">
        <v>142249</v>
      </c>
      <c r="AI246" s="13">
        <v>2.589248190586857E-2</v>
      </c>
      <c r="AJ246" s="13">
        <v>2.813012713487572E-2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6338</v>
      </c>
      <c r="S247" s="11">
        <v>6867</v>
      </c>
      <c r="T247" s="11">
        <v>6974</v>
      </c>
      <c r="U247" s="11">
        <v>7072</v>
      </c>
      <c r="V247" s="11">
        <v>6528</v>
      </c>
      <c r="W247" s="11">
        <v>130715</v>
      </c>
      <c r="X247" s="11">
        <v>15219</v>
      </c>
      <c r="Y247" s="11">
        <v>16087</v>
      </c>
      <c r="Z247" s="11">
        <v>15637</v>
      </c>
      <c r="AA247" s="11">
        <v>13482</v>
      </c>
      <c r="AB247" s="41">
        <v>11195</v>
      </c>
      <c r="AC247" s="41">
        <v>9650</v>
      </c>
      <c r="AD247" s="41">
        <v>9675</v>
      </c>
      <c r="AE247" s="41">
        <v>8002</v>
      </c>
      <c r="AF247" s="41">
        <v>7050</v>
      </c>
      <c r="AG247" s="41">
        <v>6116</v>
      </c>
      <c r="AH247" s="41">
        <v>5196</v>
      </c>
      <c r="AI247" s="13">
        <v>-0.12008475783816308</v>
      </c>
      <c r="AJ247" s="13">
        <v>-0.15042511445389142</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5.7</v>
      </c>
      <c r="S248" s="81">
        <v>5.9</v>
      </c>
      <c r="T248" s="81">
        <v>5.7</v>
      </c>
      <c r="U248" s="81">
        <v>5</v>
      </c>
      <c r="V248" s="81">
        <v>5</v>
      </c>
      <c r="W248" s="81">
        <v>7.1</v>
      </c>
      <c r="X248" s="81">
        <v>11.7</v>
      </c>
      <c r="Y248" s="81">
        <v>12.3</v>
      </c>
      <c r="Z248" s="81">
        <v>11.8</v>
      </c>
      <c r="AA248" s="81">
        <v>10.1</v>
      </c>
      <c r="AB248" s="82">
        <v>8.4</v>
      </c>
      <c r="AC248" s="82">
        <v>7.2</v>
      </c>
      <c r="AD248" s="82">
        <v>7</v>
      </c>
      <c r="AE248" s="82">
        <v>5.7</v>
      </c>
      <c r="AF248" s="82">
        <v>4.9000000000000004</v>
      </c>
      <c r="AG248" s="82">
        <v>4.2</v>
      </c>
      <c r="AH248" s="82">
        <v>3.5</v>
      </c>
      <c r="AI248" s="13">
        <v>-0.13576577764308551</v>
      </c>
      <c r="AJ248" s="13">
        <v>-0.16666666666666671</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111113200</v>
      </c>
      <c r="H257" s="86">
        <f>SUM(H258:H260)</f>
        <v>115614677</v>
      </c>
      <c r="I257" s="86">
        <f>SUM(I258:I260)</f>
        <v>125078390</v>
      </c>
      <c r="J257" s="86">
        <f>SUM(J258:J260)</f>
        <v>124622423</v>
      </c>
      <c r="K257" s="86">
        <f>SUM(K258:K260)</f>
        <v>135014224</v>
      </c>
      <c r="L257" s="86">
        <f t="shared" ref="L257:Q257" si="16">SUM(L258:L260)</f>
        <v>141447692</v>
      </c>
      <c r="M257" s="86">
        <f t="shared" si="16"/>
        <v>149612573</v>
      </c>
      <c r="N257" s="86">
        <f t="shared" si="16"/>
        <v>172225077</v>
      </c>
      <c r="O257" s="86">
        <f t="shared" si="16"/>
        <v>185126365.08786601</v>
      </c>
      <c r="P257" s="86">
        <f t="shared" si="16"/>
        <v>214565936</v>
      </c>
      <c r="Q257" s="86">
        <f t="shared" si="16"/>
        <v>223795414.5322856</v>
      </c>
      <c r="R257" s="86">
        <f>SUM(R258:R261)</f>
        <v>240126437.34999999</v>
      </c>
      <c r="S257" s="86">
        <f t="shared" ref="S257:AA257" si="17">SUM(S258:S261)</f>
        <v>235490654.62</v>
      </c>
      <c r="T257" s="86">
        <f t="shared" si="17"/>
        <v>295611515.18000001</v>
      </c>
      <c r="U257" s="86">
        <f t="shared" si="17"/>
        <v>325823600.99000001</v>
      </c>
      <c r="V257" s="86">
        <f t="shared" si="17"/>
        <v>354441323.81</v>
      </c>
      <c r="W257" s="86">
        <f t="shared" si="17"/>
        <v>397386694.34000003</v>
      </c>
      <c r="X257" s="86">
        <f t="shared" si="17"/>
        <v>432429189.79000002</v>
      </c>
      <c r="Y257" s="86">
        <f t="shared" si="17"/>
        <v>419251304.51999998</v>
      </c>
      <c r="Z257" s="86">
        <f t="shared" si="17"/>
        <v>418072283.71999997</v>
      </c>
      <c r="AA257" s="86">
        <f t="shared" si="17"/>
        <v>422814654</v>
      </c>
      <c r="AB257" s="86">
        <v>437037410.32999998</v>
      </c>
      <c r="AC257" s="86">
        <v>428657781.45999998</v>
      </c>
      <c r="AD257" s="86">
        <v>451671986.45999998</v>
      </c>
      <c r="AE257" s="86">
        <v>471168720.26999998</v>
      </c>
      <c r="AF257" s="86">
        <v>484363554.01999998</v>
      </c>
      <c r="AG257" s="86">
        <v>495925008.12</v>
      </c>
      <c r="AH257" s="86">
        <v>533671099</v>
      </c>
      <c r="AI257" s="13">
        <v>3.3853918978923536E-2</v>
      </c>
      <c r="AJ257" s="13">
        <v>7.6112497377560151E-2</v>
      </c>
    </row>
    <row r="258" spans="1:36" ht="10.5" customHeight="1" x14ac:dyDescent="0.2">
      <c r="A258" s="14"/>
      <c r="B258" s="11"/>
      <c r="C258" s="11" t="s">
        <v>151</v>
      </c>
      <c r="D258" s="11"/>
      <c r="E258" s="11"/>
      <c r="F258" s="2"/>
      <c r="G258" s="86">
        <f t="shared" ref="G258:AA258" si="18">G65</f>
        <v>64317857</v>
      </c>
      <c r="H258" s="86">
        <f t="shared" si="18"/>
        <v>69369234</v>
      </c>
      <c r="I258" s="86">
        <f t="shared" si="18"/>
        <v>74210900</v>
      </c>
      <c r="J258" s="86">
        <f t="shared" si="18"/>
        <v>73212704</v>
      </c>
      <c r="K258" s="86">
        <f t="shared" si="18"/>
        <v>77580554</v>
      </c>
      <c r="L258" s="86">
        <f t="shared" si="18"/>
        <v>81556966</v>
      </c>
      <c r="M258" s="86">
        <f t="shared" si="18"/>
        <v>86347461</v>
      </c>
      <c r="N258" s="86">
        <f t="shared" si="18"/>
        <v>99889344</v>
      </c>
      <c r="O258" s="86">
        <f t="shared" si="18"/>
        <v>105990503</v>
      </c>
      <c r="P258" s="86">
        <f t="shared" si="18"/>
        <v>121476744</v>
      </c>
      <c r="Q258" s="86">
        <f t="shared" si="18"/>
        <v>125522873</v>
      </c>
      <c r="R258" s="86">
        <f t="shared" si="18"/>
        <v>134418068</v>
      </c>
      <c r="S258" s="86">
        <f t="shared" si="18"/>
        <v>139234160</v>
      </c>
      <c r="T258" s="86">
        <f t="shared" si="18"/>
        <v>173910883</v>
      </c>
      <c r="U258" s="86">
        <f t="shared" si="18"/>
        <v>195507328</v>
      </c>
      <c r="V258" s="86">
        <f t="shared" si="18"/>
        <v>208428496</v>
      </c>
      <c r="W258" s="86">
        <f t="shared" si="18"/>
        <v>234443895</v>
      </c>
      <c r="X258" s="86">
        <f t="shared" si="18"/>
        <v>264454214</v>
      </c>
      <c r="Y258" s="86">
        <f t="shared" si="18"/>
        <v>254297517</v>
      </c>
      <c r="Z258" s="86">
        <f t="shared" si="18"/>
        <v>250316140</v>
      </c>
      <c r="AA258" s="86">
        <f t="shared" si="18"/>
        <v>254071546</v>
      </c>
      <c r="AB258" s="86">
        <v>261755116</v>
      </c>
      <c r="AC258" s="86">
        <v>261750968</v>
      </c>
      <c r="AD258" s="86">
        <v>269488211</v>
      </c>
      <c r="AE258" s="86">
        <v>278749735</v>
      </c>
      <c r="AF258" s="86">
        <v>282601904</v>
      </c>
      <c r="AG258" s="86">
        <v>290796204</v>
      </c>
      <c r="AH258" s="86">
        <v>306260887</v>
      </c>
      <c r="AI258" s="13">
        <v>2.6516795529612835E-2</v>
      </c>
      <c r="AJ258" s="13">
        <v>5.3180484433008622E-2</v>
      </c>
    </row>
    <row r="259" spans="1:36" ht="10.5" customHeight="1" x14ac:dyDescent="0.2">
      <c r="A259" s="14"/>
      <c r="B259" s="11"/>
      <c r="C259" s="11" t="s">
        <v>152</v>
      </c>
      <c r="D259" s="11"/>
      <c r="E259" s="11"/>
      <c r="F259" s="2"/>
      <c r="G259" s="86">
        <f t="shared" ref="G259:AA259" si="19">G122</f>
        <v>28790569</v>
      </c>
      <c r="H259" s="86">
        <f t="shared" si="19"/>
        <v>27609557</v>
      </c>
      <c r="I259" s="86">
        <f t="shared" si="19"/>
        <v>31244514</v>
      </c>
      <c r="J259" s="86">
        <f t="shared" si="19"/>
        <v>32018893</v>
      </c>
      <c r="K259" s="86">
        <f t="shared" si="19"/>
        <v>38000312</v>
      </c>
      <c r="L259" s="86">
        <f t="shared" si="19"/>
        <v>39450121</v>
      </c>
      <c r="M259" s="86">
        <f t="shared" si="19"/>
        <v>41683203</v>
      </c>
      <c r="N259" s="86">
        <f t="shared" si="19"/>
        <v>47725362</v>
      </c>
      <c r="O259" s="86">
        <f t="shared" si="19"/>
        <v>54721196.940000005</v>
      </c>
      <c r="P259" s="86">
        <f t="shared" si="19"/>
        <v>65447435</v>
      </c>
      <c r="Q259" s="86">
        <f t="shared" si="19"/>
        <v>71053396.730000004</v>
      </c>
      <c r="R259" s="86">
        <f t="shared" si="19"/>
        <v>74622345.780000001</v>
      </c>
      <c r="S259" s="86">
        <f t="shared" si="19"/>
        <v>65447435.289999999</v>
      </c>
      <c r="T259" s="86">
        <f t="shared" si="19"/>
        <v>86842371.219999999</v>
      </c>
      <c r="U259" s="86">
        <f t="shared" si="19"/>
        <v>93414811.61999999</v>
      </c>
      <c r="V259" s="86">
        <f t="shared" si="19"/>
        <v>104389850.42999999</v>
      </c>
      <c r="W259" s="86">
        <f t="shared" si="19"/>
        <v>113578026.96000001</v>
      </c>
      <c r="X259" s="86">
        <f t="shared" si="19"/>
        <v>117848925.78</v>
      </c>
      <c r="Y259" s="86">
        <f t="shared" si="19"/>
        <v>116399563.53999999</v>
      </c>
      <c r="Z259" s="86">
        <f t="shared" si="19"/>
        <v>117515787.52000001</v>
      </c>
      <c r="AA259" s="86">
        <f t="shared" si="19"/>
        <v>117898314</v>
      </c>
      <c r="AB259" s="86">
        <v>124084441</v>
      </c>
      <c r="AC259" s="86">
        <v>83147270</v>
      </c>
      <c r="AD259" s="86">
        <v>96858191</v>
      </c>
      <c r="AE259" s="86">
        <v>99921588</v>
      </c>
      <c r="AF259" s="86">
        <v>108447669</v>
      </c>
      <c r="AG259" s="86">
        <v>104724307</v>
      </c>
      <c r="AH259" s="86">
        <v>116734022</v>
      </c>
      <c r="AI259" s="13">
        <v>-1.0125765551056487E-2</v>
      </c>
      <c r="AJ259" s="13">
        <v>0.11467934564608769</v>
      </c>
    </row>
    <row r="260" spans="1:36" ht="10.5" customHeight="1" x14ac:dyDescent="0.2">
      <c r="A260" s="14"/>
      <c r="B260" s="11"/>
      <c r="C260" s="11" t="s">
        <v>153</v>
      </c>
      <c r="D260" s="11"/>
      <c r="E260" s="11"/>
      <c r="F260" s="2"/>
      <c r="G260" s="86">
        <f t="shared" ref="G260:AA260" si="20">G179</f>
        <v>18004774</v>
      </c>
      <c r="H260" s="86">
        <f t="shared" si="20"/>
        <v>18635886</v>
      </c>
      <c r="I260" s="86">
        <f t="shared" si="20"/>
        <v>19622976</v>
      </c>
      <c r="J260" s="86">
        <f t="shared" si="20"/>
        <v>19390826</v>
      </c>
      <c r="K260" s="86">
        <f t="shared" si="20"/>
        <v>19433358</v>
      </c>
      <c r="L260" s="86">
        <f t="shared" si="20"/>
        <v>20440605</v>
      </c>
      <c r="M260" s="86">
        <f t="shared" si="20"/>
        <v>21581909</v>
      </c>
      <c r="N260" s="86">
        <f t="shared" si="20"/>
        <v>24610371</v>
      </c>
      <c r="O260" s="86">
        <f t="shared" si="20"/>
        <v>24414665.147865999</v>
      </c>
      <c r="P260" s="86">
        <f t="shared" si="20"/>
        <v>27641757</v>
      </c>
      <c r="Q260" s="86">
        <f t="shared" si="20"/>
        <v>27219144.802285578</v>
      </c>
      <c r="R260" s="86">
        <f t="shared" si="20"/>
        <v>30168030</v>
      </c>
      <c r="S260" s="86">
        <f t="shared" si="20"/>
        <v>29895695</v>
      </c>
      <c r="T260" s="86">
        <f t="shared" si="20"/>
        <v>33751027</v>
      </c>
      <c r="U260" s="86">
        <f t="shared" si="20"/>
        <v>35742490.170000002</v>
      </c>
      <c r="V260" s="86">
        <f t="shared" si="20"/>
        <v>40381828.899999999</v>
      </c>
      <c r="W260" s="86">
        <f t="shared" si="20"/>
        <v>48052074</v>
      </c>
      <c r="X260" s="86">
        <f t="shared" si="20"/>
        <v>48716249.349999994</v>
      </c>
      <c r="Y260" s="86">
        <f t="shared" si="20"/>
        <v>47102735</v>
      </c>
      <c r="Z260" s="86">
        <f t="shared" si="20"/>
        <v>48777955</v>
      </c>
      <c r="AA260" s="86">
        <f t="shared" si="20"/>
        <v>49340977</v>
      </c>
      <c r="AB260" s="86">
        <v>49692128</v>
      </c>
      <c r="AC260" s="86">
        <v>54425869</v>
      </c>
      <c r="AD260" s="86">
        <v>54860296</v>
      </c>
      <c r="AE260" s="86">
        <v>61076364</v>
      </c>
      <c r="AF260" s="86">
        <v>61512627</v>
      </c>
      <c r="AG260" s="86">
        <v>65943556</v>
      </c>
      <c r="AH260" s="86">
        <v>69858320</v>
      </c>
      <c r="AI260" s="13">
        <v>5.8412816925206057E-2</v>
      </c>
      <c r="AJ260" s="13">
        <v>5.9365376049784153E-2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917993.57000000007</v>
      </c>
      <c r="S261" s="86">
        <v>913364.33000000007</v>
      </c>
      <c r="T261" s="86">
        <v>1107233.9600000002</v>
      </c>
      <c r="U261" s="86">
        <v>1158971.2000000002</v>
      </c>
      <c r="V261" s="86">
        <v>1241148.48</v>
      </c>
      <c r="W261" s="86">
        <v>1312698.3799999997</v>
      </c>
      <c r="X261" s="86">
        <v>1409800.6600000001</v>
      </c>
      <c r="Y261" s="86">
        <v>1451488.98</v>
      </c>
      <c r="Z261" s="86">
        <v>1462401.1999999997</v>
      </c>
      <c r="AA261" s="86">
        <v>1503817</v>
      </c>
      <c r="AB261" s="41">
        <v>1505725.33</v>
      </c>
      <c r="AC261" s="41">
        <v>29333674.460000001</v>
      </c>
      <c r="AD261" s="41">
        <v>30465288.460000001</v>
      </c>
      <c r="AE261" s="41">
        <v>31421033.269999996</v>
      </c>
      <c r="AF261" s="41">
        <v>31801354.020000003</v>
      </c>
      <c r="AG261" s="41">
        <v>34460941.119999997</v>
      </c>
      <c r="AH261" s="41">
        <v>40817870</v>
      </c>
      <c r="AI261" s="13">
        <v>0.7332083140270016</v>
      </c>
      <c r="AJ261" s="13">
        <v>0.18446765159035805</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625906205.11843944</v>
      </c>
      <c r="H265" s="11">
        <v>624167774.80771017</v>
      </c>
      <c r="I265" s="11">
        <v>645005204.92857146</v>
      </c>
      <c r="J265" s="11">
        <v>683531230.12472165</v>
      </c>
      <c r="K265" s="11">
        <v>726302948</v>
      </c>
      <c r="L265" s="11">
        <v>780165574</v>
      </c>
      <c r="M265" s="11">
        <v>813661219</v>
      </c>
      <c r="N265" s="11">
        <v>1057813215</v>
      </c>
      <c r="O265" s="11">
        <v>1115521233</v>
      </c>
      <c r="P265" s="11">
        <v>1125955502</v>
      </c>
      <c r="Q265" s="11">
        <v>1165330680</v>
      </c>
      <c r="R265" s="11">
        <v>1191431085</v>
      </c>
      <c r="S265" s="11">
        <v>1218669524</v>
      </c>
      <c r="T265" s="11">
        <v>1506153690</v>
      </c>
      <c r="U265" s="11">
        <v>1618022734</v>
      </c>
      <c r="V265" s="11">
        <v>1776522225</v>
      </c>
      <c r="W265" s="11">
        <v>1983446727</v>
      </c>
      <c r="X265" s="11">
        <v>2019258041</v>
      </c>
      <c r="Y265" s="86">
        <v>2062127560</v>
      </c>
      <c r="Z265" s="86">
        <v>2070253909</v>
      </c>
      <c r="AA265" s="86">
        <v>2080056494</v>
      </c>
      <c r="AB265" s="86">
        <v>2108790351</v>
      </c>
      <c r="AC265" s="86">
        <v>2056459923</v>
      </c>
      <c r="AD265" s="86">
        <v>2107935829</v>
      </c>
      <c r="AE265" s="86">
        <v>2175654121</v>
      </c>
      <c r="AF265" s="86">
        <v>2231093258</v>
      </c>
      <c r="AG265" s="86">
        <v>2319624713</v>
      </c>
      <c r="AH265" s="86">
        <v>2594429437</v>
      </c>
      <c r="AI265" s="13">
        <v>3.5145526447617481E-2</v>
      </c>
      <c r="AJ265" s="13">
        <v>0.11846947588542958</v>
      </c>
    </row>
    <row r="266" spans="1:36" ht="10.5" customHeight="1" x14ac:dyDescent="0.2">
      <c r="A266" s="14"/>
      <c r="B266" s="14"/>
      <c r="C266" s="14" t="s">
        <v>160</v>
      </c>
      <c r="D266" s="14"/>
      <c r="E266" s="14"/>
      <c r="F266" s="2"/>
      <c r="G266" s="11">
        <v>84124601</v>
      </c>
      <c r="H266" s="11">
        <v>89473177</v>
      </c>
      <c r="I266" s="11">
        <v>96279934</v>
      </c>
      <c r="J266" s="11">
        <v>106499202</v>
      </c>
      <c r="K266" s="11">
        <v>115597241</v>
      </c>
      <c r="L266" s="11">
        <v>124308631</v>
      </c>
      <c r="M266" s="11">
        <v>133190744</v>
      </c>
      <c r="N266" s="11">
        <v>186823824</v>
      </c>
      <c r="O266" s="11">
        <v>199417572</v>
      </c>
      <c r="P266" s="11">
        <v>211232675</v>
      </c>
      <c r="Q266" s="11">
        <v>222202497</v>
      </c>
      <c r="R266" s="11">
        <v>234993686</v>
      </c>
      <c r="S266" s="11">
        <v>247268679</v>
      </c>
      <c r="T266" s="11">
        <v>307593462</v>
      </c>
      <c r="U266" s="11">
        <v>326005161</v>
      </c>
      <c r="V266" s="11">
        <v>354182557</v>
      </c>
      <c r="W266" s="11">
        <v>394418156</v>
      </c>
      <c r="X266" s="11">
        <v>419473324</v>
      </c>
      <c r="Y266" s="86">
        <v>465787035</v>
      </c>
      <c r="Z266" s="86">
        <v>478161995</v>
      </c>
      <c r="AA266" s="86">
        <v>489362904</v>
      </c>
      <c r="AB266" s="86">
        <v>499601598</v>
      </c>
      <c r="AC266" s="86">
        <v>489077090</v>
      </c>
      <c r="AD266" s="86">
        <v>513292490</v>
      </c>
      <c r="AE266" s="86">
        <v>545378810</v>
      </c>
      <c r="AF266" s="86">
        <v>587151890</v>
      </c>
      <c r="AG266" s="86">
        <v>628066940</v>
      </c>
      <c r="AH266" s="86">
        <v>737972730</v>
      </c>
      <c r="AI266" s="13">
        <v>6.717608054844626E-2</v>
      </c>
      <c r="AJ266" s="13">
        <v>0.17499056708827884</v>
      </c>
    </row>
    <row r="267" spans="1:36" ht="10.5" customHeight="1" x14ac:dyDescent="0.2">
      <c r="A267" s="14"/>
      <c r="B267" s="14"/>
      <c r="C267" s="14" t="s">
        <v>161</v>
      </c>
      <c r="D267" s="14"/>
      <c r="E267" s="14"/>
      <c r="F267" s="2"/>
      <c r="G267" s="11">
        <v>4148679</v>
      </c>
      <c r="H267" s="11">
        <v>4122579</v>
      </c>
      <c r="I267" s="11">
        <v>4122817</v>
      </c>
      <c r="J267" s="11">
        <v>3890094</v>
      </c>
      <c r="K267" s="11">
        <v>3974266</v>
      </c>
      <c r="L267" s="11">
        <v>4031368</v>
      </c>
      <c r="M267" s="11">
        <v>4033362</v>
      </c>
      <c r="N267" s="11">
        <v>4075494</v>
      </c>
      <c r="O267" s="11">
        <v>4070837</v>
      </c>
      <c r="P267" s="11">
        <v>4108854</v>
      </c>
      <c r="Q267" s="11">
        <v>4133633</v>
      </c>
      <c r="R267" s="11">
        <v>4137752</v>
      </c>
      <c r="S267" s="11">
        <v>4140459</v>
      </c>
      <c r="T267" s="11">
        <v>4324190</v>
      </c>
      <c r="U267" s="11">
        <v>4295174</v>
      </c>
      <c r="V267" s="11">
        <v>4417023</v>
      </c>
      <c r="W267" s="11">
        <v>4419861</v>
      </c>
      <c r="X267" s="11">
        <v>4666875</v>
      </c>
      <c r="Y267" s="86">
        <v>4962526</v>
      </c>
      <c r="Z267" s="86">
        <v>5033228</v>
      </c>
      <c r="AA267" s="86">
        <v>5083818</v>
      </c>
      <c r="AB267" s="86">
        <v>5064098</v>
      </c>
      <c r="AC267" s="86">
        <v>5000069</v>
      </c>
      <c r="AD267" s="86">
        <v>4941910</v>
      </c>
      <c r="AE267" s="86">
        <v>5003390</v>
      </c>
      <c r="AF267" s="86">
        <v>5068240</v>
      </c>
      <c r="AG267" s="86">
        <v>5055030</v>
      </c>
      <c r="AH267" s="86">
        <v>5519350</v>
      </c>
      <c r="AI267" s="13">
        <v>1.4450760930012851E-2</v>
      </c>
      <c r="AJ267" s="13">
        <v>9.1853065164796258E-2</v>
      </c>
    </row>
    <row r="268" spans="1:36" ht="10.5" customHeight="1" x14ac:dyDescent="0.2">
      <c r="A268" s="14"/>
      <c r="B268" s="14"/>
      <c r="C268" s="14" t="s">
        <v>162</v>
      </c>
      <c r="D268" s="14"/>
      <c r="E268" s="14"/>
      <c r="F268" s="2"/>
      <c r="G268" s="11">
        <v>1186267</v>
      </c>
      <c r="H268" s="11">
        <v>1221827</v>
      </c>
      <c r="I268" s="11">
        <v>1163749</v>
      </c>
      <c r="J268" s="11">
        <v>1187998</v>
      </c>
      <c r="K268" s="11">
        <v>1103660</v>
      </c>
      <c r="L268" s="11">
        <v>917428</v>
      </c>
      <c r="M268" s="11">
        <v>897198</v>
      </c>
      <c r="N268" s="11">
        <v>958439</v>
      </c>
      <c r="O268" s="11">
        <v>843184</v>
      </c>
      <c r="P268" s="11">
        <v>778540</v>
      </c>
      <c r="Q268" s="11">
        <v>742021</v>
      </c>
      <c r="R268" s="11">
        <v>773754</v>
      </c>
      <c r="S268" s="11">
        <v>748099</v>
      </c>
      <c r="T268" s="11">
        <v>716463</v>
      </c>
      <c r="U268" s="11">
        <v>707838</v>
      </c>
      <c r="V268" s="11">
        <v>723403</v>
      </c>
      <c r="W268" s="11">
        <v>640468</v>
      </c>
      <c r="X268" s="11">
        <v>469347</v>
      </c>
      <c r="Y268" s="86">
        <v>540219</v>
      </c>
      <c r="Z268" s="86">
        <v>496515</v>
      </c>
      <c r="AA268" s="86">
        <v>487750</v>
      </c>
      <c r="AB268" s="86">
        <v>468671</v>
      </c>
      <c r="AC268" s="86">
        <v>474830</v>
      </c>
      <c r="AD268" s="86">
        <v>480980</v>
      </c>
      <c r="AE268" s="86">
        <v>458850</v>
      </c>
      <c r="AF268" s="86">
        <v>421480</v>
      </c>
      <c r="AG268" s="86">
        <v>391950</v>
      </c>
      <c r="AH268" s="86">
        <v>390320</v>
      </c>
      <c r="AI268" s="13">
        <v>-3.0028916777662951E-2</v>
      </c>
      <c r="AJ268" s="13">
        <v>-4.1586937109325166E-3</v>
      </c>
    </row>
    <row r="269" spans="1:36" ht="10.5" customHeight="1" x14ac:dyDescent="0.2">
      <c r="A269" s="14"/>
      <c r="B269" s="14"/>
      <c r="C269" s="14" t="s">
        <v>163</v>
      </c>
      <c r="D269" s="14"/>
      <c r="E269" s="14"/>
      <c r="F269" s="2"/>
      <c r="G269" s="11">
        <v>356780708</v>
      </c>
      <c r="H269" s="11">
        <v>355366759</v>
      </c>
      <c r="I269" s="11">
        <v>359362401</v>
      </c>
      <c r="J269" s="11">
        <v>365263774</v>
      </c>
      <c r="K269" s="11">
        <v>377501180</v>
      </c>
      <c r="L269" s="11">
        <v>389384978</v>
      </c>
      <c r="M269" s="11">
        <v>413585927</v>
      </c>
      <c r="N269" s="11">
        <v>573778067</v>
      </c>
      <c r="O269" s="11">
        <v>583296945</v>
      </c>
      <c r="P269" s="11">
        <v>609112330</v>
      </c>
      <c r="Q269" s="11">
        <v>631338275</v>
      </c>
      <c r="R269" s="11">
        <v>648287724</v>
      </c>
      <c r="S269" s="11">
        <v>664054714</v>
      </c>
      <c r="T269" s="11">
        <v>864790844</v>
      </c>
      <c r="U269" s="11">
        <v>946752242</v>
      </c>
      <c r="V269" s="11">
        <v>1069915257</v>
      </c>
      <c r="W269" s="11">
        <v>1218867864</v>
      </c>
      <c r="X269" s="11">
        <v>1239617592</v>
      </c>
      <c r="Y269" s="86">
        <v>1245888720</v>
      </c>
      <c r="Z269" s="86">
        <v>1243151272</v>
      </c>
      <c r="AA269" s="86">
        <v>1230054697</v>
      </c>
      <c r="AB269" s="86">
        <v>1234663643</v>
      </c>
      <c r="AC269" s="86">
        <v>1181080773</v>
      </c>
      <c r="AD269" s="86">
        <v>1191135346</v>
      </c>
      <c r="AE269" s="86">
        <v>1207651764</v>
      </c>
      <c r="AF269" s="86">
        <v>1224409190</v>
      </c>
      <c r="AG269" s="86">
        <v>1260031604</v>
      </c>
      <c r="AH269" s="86">
        <v>1386253744</v>
      </c>
      <c r="AI269" s="13">
        <v>1.948853326497324E-2</v>
      </c>
      <c r="AJ269" s="13">
        <v>0.10017378897426449</v>
      </c>
    </row>
    <row r="270" spans="1:36" ht="10.5" customHeight="1" x14ac:dyDescent="0.2">
      <c r="A270" s="14"/>
      <c r="B270" s="14"/>
      <c r="C270" s="14" t="s">
        <v>164</v>
      </c>
      <c r="D270" s="14"/>
      <c r="E270" s="14"/>
      <c r="F270" s="2"/>
      <c r="G270" s="11">
        <v>84243995</v>
      </c>
      <c r="H270" s="11">
        <v>88944545</v>
      </c>
      <c r="I270" s="11">
        <v>95757312</v>
      </c>
      <c r="J270" s="11">
        <v>119465001</v>
      </c>
      <c r="K270" s="11">
        <v>131998476</v>
      </c>
      <c r="L270" s="11">
        <v>149787541</v>
      </c>
      <c r="M270" s="11">
        <v>148820134</v>
      </c>
      <c r="N270" s="11">
        <v>167918795</v>
      </c>
      <c r="O270" s="11">
        <v>161637471</v>
      </c>
      <c r="P270" s="11">
        <v>147818268</v>
      </c>
      <c r="Q270" s="11">
        <v>143789619</v>
      </c>
      <c r="R270" s="11">
        <v>148487911</v>
      </c>
      <c r="S270" s="11">
        <v>147637166</v>
      </c>
      <c r="T270" s="11">
        <v>148935574</v>
      </c>
      <c r="U270" s="11">
        <v>147345265</v>
      </c>
      <c r="V270" s="11">
        <v>139779217</v>
      </c>
      <c r="W270" s="11">
        <v>136119121</v>
      </c>
      <c r="X270" s="11">
        <v>121545377</v>
      </c>
      <c r="Y270" s="86">
        <v>118299591</v>
      </c>
      <c r="Z270" s="86">
        <v>126117981</v>
      </c>
      <c r="AA270" s="86">
        <v>144862135</v>
      </c>
      <c r="AB270" s="86">
        <v>160624739</v>
      </c>
      <c r="AC270" s="86">
        <v>173197421</v>
      </c>
      <c r="AD270" s="86">
        <v>184997224</v>
      </c>
      <c r="AE270" s="86">
        <v>195704797</v>
      </c>
      <c r="AF270" s="86">
        <v>195966281</v>
      </c>
      <c r="AG270" s="86">
        <v>198354357</v>
      </c>
      <c r="AH270" s="86">
        <v>201542103</v>
      </c>
      <c r="AI270" s="13">
        <v>3.8545572232116188E-2</v>
      </c>
      <c r="AJ270" s="13">
        <v>1.6070965358225029E-2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32780904</v>
      </c>
      <c r="P271" s="11">
        <v>34949238</v>
      </c>
      <c r="Q271" s="11">
        <v>36246365</v>
      </c>
      <c r="R271" s="11">
        <v>37848548</v>
      </c>
      <c r="S271" s="11">
        <v>37784674</v>
      </c>
      <c r="T271" s="11">
        <v>45225570</v>
      </c>
      <c r="U271" s="11">
        <v>52476643</v>
      </c>
      <c r="V271" s="11">
        <v>61465491</v>
      </c>
      <c r="W271" s="11">
        <v>64365945</v>
      </c>
      <c r="X271" s="11">
        <v>63879971</v>
      </c>
      <c r="Y271" s="86">
        <v>62044770</v>
      </c>
      <c r="Z271" s="86">
        <v>58649850</v>
      </c>
      <c r="AA271" s="86">
        <v>57328571</v>
      </c>
      <c r="AB271" s="86">
        <v>54627568</v>
      </c>
      <c r="AC271" s="86">
        <v>56449522</v>
      </c>
      <c r="AD271" s="86">
        <v>57057621</v>
      </c>
      <c r="AE271" s="86">
        <v>57765105</v>
      </c>
      <c r="AF271" s="86">
        <v>61080599</v>
      </c>
      <c r="AG271" s="86">
        <v>61674555</v>
      </c>
      <c r="AH271" s="86">
        <v>63496262</v>
      </c>
      <c r="AI271" s="13">
        <v>2.5390718816263647E-2</v>
      </c>
      <c r="AJ271" s="13">
        <v>2.9537416200246601E-2</v>
      </c>
    </row>
    <row r="272" spans="1:36" ht="10.5" customHeight="1" x14ac:dyDescent="0.2">
      <c r="A272" s="14"/>
      <c r="B272" s="14"/>
      <c r="C272" s="14" t="s">
        <v>166</v>
      </c>
      <c r="D272" s="14"/>
      <c r="E272" s="14"/>
      <c r="F272" s="2"/>
      <c r="G272" s="11">
        <v>15100785.118439388</v>
      </c>
      <c r="H272" s="11">
        <v>14789287.807710173</v>
      </c>
      <c r="I272" s="11">
        <v>15192693.928571429</v>
      </c>
      <c r="J272" s="11">
        <v>17485456.124721605</v>
      </c>
      <c r="K272" s="11">
        <v>20691980</v>
      </c>
      <c r="L272" s="11">
        <v>22894517</v>
      </c>
      <c r="M272" s="11">
        <v>22567260</v>
      </c>
      <c r="N272" s="11">
        <v>24394478</v>
      </c>
      <c r="O272" s="11">
        <v>24646240</v>
      </c>
      <c r="P272" s="11">
        <v>21862291</v>
      </c>
      <c r="Q272" s="11">
        <v>23123733</v>
      </c>
      <c r="R272" s="11">
        <v>18311080</v>
      </c>
      <c r="S272" s="11">
        <v>17554533</v>
      </c>
      <c r="T272" s="11">
        <v>17471088</v>
      </c>
      <c r="U272" s="11">
        <v>17259997</v>
      </c>
      <c r="V272" s="11">
        <v>16881193</v>
      </c>
      <c r="W272" s="11">
        <v>18366889</v>
      </c>
      <c r="X272" s="11">
        <v>17408501</v>
      </c>
      <c r="Y272" s="86">
        <v>16542461</v>
      </c>
      <c r="Z272" s="86">
        <v>16588009</v>
      </c>
      <c r="AA272" s="86">
        <v>10585537</v>
      </c>
      <c r="AB272" s="86">
        <v>13371858</v>
      </c>
      <c r="AC272" s="86">
        <v>11741000</v>
      </c>
      <c r="AD272" s="86">
        <v>10502280</v>
      </c>
      <c r="AE272" s="86">
        <v>11364470</v>
      </c>
      <c r="AF272" s="86">
        <v>12526940</v>
      </c>
      <c r="AG272" s="86">
        <v>10510124</v>
      </c>
      <c r="AH272" s="86">
        <v>12295016</v>
      </c>
      <c r="AI272" s="13">
        <v>-1.3895614215949759E-2</v>
      </c>
      <c r="AJ272" s="13">
        <v>0.16982596970311672</v>
      </c>
    </row>
    <row r="273" spans="1:43" ht="10.5" customHeight="1" x14ac:dyDescent="0.2">
      <c r="A273" s="14"/>
      <c r="B273" s="14"/>
      <c r="C273" s="14" t="s">
        <v>167</v>
      </c>
      <c r="D273" s="14"/>
      <c r="E273" s="14"/>
      <c r="F273" s="2"/>
      <c r="G273" s="11">
        <v>14133800</v>
      </c>
      <c r="H273" s="11">
        <v>14146860</v>
      </c>
      <c r="I273" s="11">
        <v>15971058</v>
      </c>
      <c r="J273" s="11">
        <v>17340650</v>
      </c>
      <c r="K273" s="11">
        <v>18005600</v>
      </c>
      <c r="L273" s="11">
        <v>20869090</v>
      </c>
      <c r="M273" s="11">
        <v>21076190</v>
      </c>
      <c r="N273" s="11">
        <v>22741730</v>
      </c>
      <c r="O273" s="11">
        <v>26009970</v>
      </c>
      <c r="P273" s="11">
        <v>31116960</v>
      </c>
      <c r="Q273" s="11">
        <v>35612240</v>
      </c>
      <c r="R273" s="11">
        <v>34182750</v>
      </c>
      <c r="S273" s="11">
        <v>35350020</v>
      </c>
      <c r="T273" s="11">
        <v>35528510</v>
      </c>
      <c r="U273" s="11">
        <v>38589820</v>
      </c>
      <c r="V273" s="11">
        <v>38914950</v>
      </c>
      <c r="W273" s="11">
        <v>41768250</v>
      </c>
      <c r="X273" s="11">
        <v>44663840</v>
      </c>
      <c r="Y273" s="86">
        <v>44522120</v>
      </c>
      <c r="Z273" s="86">
        <v>39233660</v>
      </c>
      <c r="AA273" s="86">
        <v>37434700</v>
      </c>
      <c r="AB273" s="86">
        <v>36659440</v>
      </c>
      <c r="AC273" s="86">
        <v>36603030</v>
      </c>
      <c r="AD273" s="86">
        <v>36596600</v>
      </c>
      <c r="AE273" s="86">
        <v>39163420</v>
      </c>
      <c r="AF273" s="86">
        <v>38508060</v>
      </c>
      <c r="AG273" s="86">
        <v>40219790</v>
      </c>
      <c r="AH273" s="86">
        <v>42340180</v>
      </c>
      <c r="AI273" s="13">
        <v>2.4301508358715029E-2</v>
      </c>
      <c r="AJ273" s="13">
        <v>5.2720066415065818E-2</v>
      </c>
    </row>
    <row r="274" spans="1:43" ht="10.5" customHeight="1" x14ac:dyDescent="0.2">
      <c r="A274" s="14"/>
      <c r="B274" s="14"/>
      <c r="C274" s="14" t="s">
        <v>168</v>
      </c>
      <c r="D274" s="14"/>
      <c r="E274" s="14"/>
      <c r="F274" s="2"/>
      <c r="G274" s="11">
        <v>66187370</v>
      </c>
      <c r="H274" s="11">
        <v>56102740</v>
      </c>
      <c r="I274" s="11">
        <v>57155240</v>
      </c>
      <c r="J274" s="11">
        <v>52399055</v>
      </c>
      <c r="K274" s="11">
        <v>57430545</v>
      </c>
      <c r="L274" s="11">
        <v>65568700</v>
      </c>
      <c r="M274" s="11">
        <v>65860540</v>
      </c>
      <c r="N274" s="11">
        <v>71578942</v>
      </c>
      <c r="O274" s="11">
        <v>75541890</v>
      </c>
      <c r="P274" s="11">
        <v>52447400</v>
      </c>
      <c r="Q274" s="11">
        <v>52513100</v>
      </c>
      <c r="R274" s="11">
        <v>46793590</v>
      </c>
      <c r="S274" s="11">
        <v>45610030</v>
      </c>
      <c r="T274" s="11">
        <v>53847620</v>
      </c>
      <c r="U274" s="11">
        <v>54164350</v>
      </c>
      <c r="V274" s="11">
        <v>59088080</v>
      </c>
      <c r="W274" s="11">
        <v>64475465</v>
      </c>
      <c r="X274" s="11">
        <v>64509230</v>
      </c>
      <c r="Y274" s="86">
        <v>58756730</v>
      </c>
      <c r="Z274" s="86">
        <v>57334260</v>
      </c>
      <c r="AA274" s="86">
        <v>58607060</v>
      </c>
      <c r="AB274" s="86">
        <v>58672420</v>
      </c>
      <c r="AC274" s="86">
        <v>64891970</v>
      </c>
      <c r="AD274" s="86">
        <v>67892240</v>
      </c>
      <c r="AE274" s="86">
        <v>71365120</v>
      </c>
      <c r="AF274" s="86">
        <v>62019518</v>
      </c>
      <c r="AG274" s="86">
        <v>64713060</v>
      </c>
      <c r="AH274" s="86">
        <v>64601130</v>
      </c>
      <c r="AI274" s="13">
        <v>1.6173079878407215E-2</v>
      </c>
      <c r="AJ274" s="13">
        <v>-1.7296354089885412E-3</v>
      </c>
    </row>
    <row r="275" spans="1:43" ht="10.5" customHeight="1" x14ac:dyDescent="0.2">
      <c r="A275" s="8"/>
      <c r="B275" s="8"/>
      <c r="C275" s="11" t="s">
        <v>169</v>
      </c>
      <c r="D275" s="80"/>
      <c r="E275" s="14"/>
      <c r="F275" s="2"/>
      <c r="G275" s="12">
        <v>0</v>
      </c>
      <c r="H275" s="12">
        <v>0</v>
      </c>
      <c r="I275" s="12">
        <v>0</v>
      </c>
      <c r="J275" s="12">
        <v>0</v>
      </c>
      <c r="K275" s="12">
        <v>0</v>
      </c>
      <c r="L275" s="12">
        <v>312090</v>
      </c>
      <c r="M275" s="12">
        <v>1152180</v>
      </c>
      <c r="N275" s="12">
        <v>2271327</v>
      </c>
      <c r="O275" s="12">
        <v>2761319</v>
      </c>
      <c r="P275" s="12">
        <v>2942206</v>
      </c>
      <c r="Q275" s="12">
        <v>3055262</v>
      </c>
      <c r="R275" s="12">
        <v>2512537</v>
      </c>
      <c r="S275" s="12">
        <v>2555225</v>
      </c>
      <c r="T275" s="12">
        <v>2876429</v>
      </c>
      <c r="U275" s="12">
        <v>3234843</v>
      </c>
      <c r="V275" s="12">
        <v>2121047</v>
      </c>
      <c r="W275" s="12">
        <v>2343682</v>
      </c>
      <c r="X275" s="12">
        <v>3231280</v>
      </c>
      <c r="Y275" s="86">
        <v>2910138</v>
      </c>
      <c r="Z275" s="86">
        <v>2660957</v>
      </c>
      <c r="AA275" s="86">
        <v>4563359</v>
      </c>
      <c r="AB275" s="86">
        <v>3024379</v>
      </c>
      <c r="AC275" s="86">
        <v>3256593</v>
      </c>
      <c r="AD275" s="86">
        <v>4415856</v>
      </c>
      <c r="AE275" s="86">
        <v>5756003</v>
      </c>
      <c r="AF275" s="86">
        <v>6153025</v>
      </c>
      <c r="AG275" s="86">
        <v>7839532</v>
      </c>
      <c r="AH275" s="86">
        <v>3484262</v>
      </c>
      <c r="AI275" s="13">
        <v>2.3872232607434762E-2</v>
      </c>
      <c r="AJ275" s="13">
        <v>-0.5555522957237754</v>
      </c>
    </row>
    <row r="276" spans="1:43" ht="10.5" customHeight="1" x14ac:dyDescent="0.2">
      <c r="A276" s="8"/>
      <c r="B276" s="8"/>
      <c r="C276" s="11" t="s">
        <v>170</v>
      </c>
      <c r="D276" s="80"/>
      <c r="E276" s="14"/>
      <c r="F276" s="2"/>
      <c r="G276" s="12">
        <v>0</v>
      </c>
      <c r="H276" s="12">
        <v>0</v>
      </c>
      <c r="I276" s="12">
        <v>0</v>
      </c>
      <c r="J276" s="12">
        <v>0</v>
      </c>
      <c r="K276" s="12">
        <v>0</v>
      </c>
      <c r="L276" s="12">
        <v>2091231</v>
      </c>
      <c r="M276" s="12">
        <v>2477684</v>
      </c>
      <c r="N276" s="12">
        <v>3272119</v>
      </c>
      <c r="O276" s="12">
        <v>4514901</v>
      </c>
      <c r="P276" s="12">
        <v>9586740</v>
      </c>
      <c r="Q276" s="12">
        <v>12573935</v>
      </c>
      <c r="R276" s="12">
        <v>15101753</v>
      </c>
      <c r="S276" s="12">
        <v>15965925</v>
      </c>
      <c r="T276" s="12">
        <v>24843940</v>
      </c>
      <c r="U276" s="12">
        <v>27191401</v>
      </c>
      <c r="V276" s="12">
        <v>29034007</v>
      </c>
      <c r="W276" s="12">
        <v>37661026</v>
      </c>
      <c r="X276" s="12">
        <v>39792704</v>
      </c>
      <c r="Y276" s="86">
        <v>41873250</v>
      </c>
      <c r="Z276" s="86">
        <v>42826182</v>
      </c>
      <c r="AA276" s="86">
        <v>41685963</v>
      </c>
      <c r="AB276" s="86">
        <v>42011937</v>
      </c>
      <c r="AC276" s="86">
        <v>34687625</v>
      </c>
      <c r="AD276" s="86">
        <v>36623282</v>
      </c>
      <c r="AE276" s="86">
        <v>36042392</v>
      </c>
      <c r="AF276" s="86">
        <v>37788035</v>
      </c>
      <c r="AG276" s="86">
        <v>42767771</v>
      </c>
      <c r="AH276" s="86">
        <v>76534340</v>
      </c>
      <c r="AI276" s="13">
        <v>0.10513145253981393</v>
      </c>
      <c r="AJ276" s="13">
        <v>0.78953305749789948</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211.07843137254903</v>
      </c>
      <c r="H279" s="93">
        <v>215.3</v>
      </c>
      <c r="I279" s="93">
        <v>224</v>
      </c>
      <c r="J279" s="93">
        <v>224.5</v>
      </c>
      <c r="K279" s="93">
        <v>224</v>
      </c>
      <c r="L279" s="93">
        <v>225</v>
      </c>
      <c r="M279" s="93">
        <v>200.36666666666667</v>
      </c>
      <c r="N279" s="93">
        <v>207.1</v>
      </c>
      <c r="O279" s="93">
        <v>217.66315789473683</v>
      </c>
      <c r="P279" s="93">
        <v>224.6894736842105</v>
      </c>
      <c r="Q279" s="93">
        <v>231.74</v>
      </c>
      <c r="R279" s="93">
        <v>230.37368421052628</v>
      </c>
      <c r="S279" s="93">
        <v>221.53157894736839</v>
      </c>
      <c r="T279" s="93">
        <v>226.76315789473685</v>
      </c>
      <c r="U279" s="93">
        <v>236.60526315789474</v>
      </c>
      <c r="V279" s="93">
        <v>236.47368421052633</v>
      </c>
      <c r="W279" s="93">
        <v>232.86842105263159</v>
      </c>
      <c r="X279" s="93">
        <v>217.33157894736843</v>
      </c>
      <c r="Y279" s="93">
        <v>214.62105263157895</v>
      </c>
      <c r="Z279" s="93">
        <v>214.6</v>
      </c>
      <c r="AA279" s="93">
        <v>218.20000000000002</v>
      </c>
      <c r="AB279" s="93">
        <v>209.09134185684903</v>
      </c>
      <c r="AC279" s="93">
        <v>213.04358775061621</v>
      </c>
      <c r="AD279" s="93">
        <v>220.26987648035174</v>
      </c>
      <c r="AE279" s="93">
        <v>220.95820410744437</v>
      </c>
      <c r="AF279" s="93">
        <v>220.77145738805245</v>
      </c>
      <c r="AG279" s="93">
        <v>221.21802624386714</v>
      </c>
      <c r="AH279" s="93">
        <v>218.1531356240541</v>
      </c>
      <c r="AI279" s="10">
        <v>7.0960710208689548E-3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A50CE-6DB6-47F7-A922-E4910C6E6C24}">
  <sheetPr codeName="Sheet28"/>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264</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21939527</v>
      </c>
      <c r="H5" s="5">
        <v>29593302</v>
      </c>
      <c r="I5" s="5">
        <v>24377668</v>
      </c>
      <c r="J5" s="5">
        <v>26449602</v>
      </c>
      <c r="K5" s="5">
        <f t="shared" ref="K5:Q5" si="0">SUM(K62,K119,K176)</f>
        <v>26843360</v>
      </c>
      <c r="L5" s="5">
        <f t="shared" si="0"/>
        <v>29387648</v>
      </c>
      <c r="M5" s="5">
        <f t="shared" si="0"/>
        <v>32125644</v>
      </c>
      <c r="N5" s="5">
        <f t="shared" si="0"/>
        <v>35760273</v>
      </c>
      <c r="O5" s="5">
        <f t="shared" si="0"/>
        <v>40457501.100000001</v>
      </c>
      <c r="P5" s="5">
        <f t="shared" si="0"/>
        <v>41528280</v>
      </c>
      <c r="Q5" s="5">
        <f t="shared" si="0"/>
        <v>44297874.230000004</v>
      </c>
      <c r="R5" s="5">
        <f t="shared" ref="R5:AA5" si="1">SUM(R62,R119,R176,R233)</f>
        <v>64189075.780000001</v>
      </c>
      <c r="S5" s="5">
        <f t="shared" si="1"/>
        <v>47721875.379999995</v>
      </c>
      <c r="T5" s="5">
        <f t="shared" si="1"/>
        <v>86423472.159999996</v>
      </c>
      <c r="U5" s="5">
        <f t="shared" si="1"/>
        <v>84789055.650000006</v>
      </c>
      <c r="V5" s="5">
        <f t="shared" si="1"/>
        <v>79213703.039999992</v>
      </c>
      <c r="W5" s="5">
        <f t="shared" si="1"/>
        <v>69671590</v>
      </c>
      <c r="X5" s="5">
        <f t="shared" si="1"/>
        <v>75279363.189999998</v>
      </c>
      <c r="Y5" s="5">
        <f t="shared" si="1"/>
        <v>83397130.150000006</v>
      </c>
      <c r="Z5" s="5">
        <f t="shared" si="1"/>
        <v>78830364.230000004</v>
      </c>
      <c r="AA5" s="5">
        <f t="shared" si="1"/>
        <v>96171135.329999998</v>
      </c>
      <c r="AB5" s="5">
        <v>75679926</v>
      </c>
      <c r="AC5" s="5">
        <v>80023603.556967974</v>
      </c>
      <c r="AD5" s="5">
        <v>85290862</v>
      </c>
      <c r="AE5" s="5">
        <v>102707405.17490119</v>
      </c>
      <c r="AF5" s="5">
        <v>95288144</v>
      </c>
      <c r="AG5" s="5">
        <v>116537053.15685615</v>
      </c>
      <c r="AH5" s="5">
        <v>122208519</v>
      </c>
      <c r="AI5" s="10">
        <v>8.3145493284176197E-2</v>
      </c>
      <c r="AJ5" s="10">
        <v>4.8666631680742693E-2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9820567</v>
      </c>
      <c r="H7" s="12">
        <v>17789183</v>
      </c>
      <c r="I7" s="12">
        <v>12290613</v>
      </c>
      <c r="J7" s="12">
        <v>12336702</v>
      </c>
      <c r="K7" s="12">
        <f t="shared" ref="K7:AA17" si="2">SUM(K64,K121,K178)</f>
        <v>13367420</v>
      </c>
      <c r="L7" s="12">
        <f t="shared" si="2"/>
        <v>14368887</v>
      </c>
      <c r="M7" s="12">
        <f t="shared" si="2"/>
        <v>15580774</v>
      </c>
      <c r="N7" s="12">
        <f t="shared" si="2"/>
        <v>16691079</v>
      </c>
      <c r="O7" s="12">
        <f t="shared" si="2"/>
        <v>20637432.789999999</v>
      </c>
      <c r="P7" s="12">
        <f t="shared" si="2"/>
        <v>22378106</v>
      </c>
      <c r="Q7" s="12">
        <f t="shared" si="2"/>
        <v>23199461.539999999</v>
      </c>
      <c r="R7" s="12">
        <f t="shared" si="2"/>
        <v>40286919.739999995</v>
      </c>
      <c r="S7" s="12">
        <f t="shared" si="2"/>
        <v>25832885.34</v>
      </c>
      <c r="T7" s="12">
        <f t="shared" si="2"/>
        <v>62265292.450000003</v>
      </c>
      <c r="U7" s="12">
        <f t="shared" si="2"/>
        <v>58934463.030000001</v>
      </c>
      <c r="V7" s="12">
        <f t="shared" si="2"/>
        <v>51261531.079999998</v>
      </c>
      <c r="W7" s="12">
        <f t="shared" si="2"/>
        <v>42739861.420000002</v>
      </c>
      <c r="X7" s="12">
        <f t="shared" si="2"/>
        <v>48184689.259999998</v>
      </c>
      <c r="Y7" s="12">
        <f t="shared" si="2"/>
        <v>55708968.890000001</v>
      </c>
      <c r="Z7" s="12">
        <f t="shared" si="2"/>
        <v>52038477.32</v>
      </c>
      <c r="AA7" s="12">
        <f t="shared" si="2"/>
        <v>70763234.599999994</v>
      </c>
      <c r="AB7" s="12">
        <v>50864713</v>
      </c>
      <c r="AC7" s="12">
        <v>52541024</v>
      </c>
      <c r="AD7" s="12">
        <v>55743871</v>
      </c>
      <c r="AE7" s="12">
        <v>68556487</v>
      </c>
      <c r="AF7" s="12">
        <v>64103184</v>
      </c>
      <c r="AG7" s="12">
        <v>83125457</v>
      </c>
      <c r="AH7" s="12">
        <v>88999454</v>
      </c>
      <c r="AI7" s="13">
        <v>9.7728965533289802E-2</v>
      </c>
      <c r="AJ7" s="13">
        <v>7.06642370699989E-2</v>
      </c>
    </row>
    <row r="8" spans="1:36" ht="10.5" customHeight="1" x14ac:dyDescent="0.2">
      <c r="A8" s="11"/>
      <c r="B8" s="11"/>
      <c r="C8" s="11" t="s">
        <v>36</v>
      </c>
      <c r="D8" s="11"/>
      <c r="E8" s="11"/>
      <c r="F8" s="2"/>
      <c r="G8" s="12">
        <v>6626146</v>
      </c>
      <c r="H8" s="12">
        <v>6936326</v>
      </c>
      <c r="I8" s="12">
        <v>7486640</v>
      </c>
      <c r="J8" s="12">
        <v>7446800</v>
      </c>
      <c r="K8" s="12">
        <f t="shared" si="2"/>
        <v>8547161</v>
      </c>
      <c r="L8" s="12">
        <f t="shared" si="2"/>
        <v>9147024</v>
      </c>
      <c r="M8" s="12">
        <f t="shared" si="2"/>
        <v>9807806</v>
      </c>
      <c r="N8" s="12">
        <f t="shared" si="2"/>
        <v>10896901</v>
      </c>
      <c r="O8" s="12">
        <f t="shared" si="2"/>
        <v>11518051.379999999</v>
      </c>
      <c r="P8" s="12">
        <f t="shared" si="2"/>
        <v>14065091</v>
      </c>
      <c r="Q8" s="12">
        <f t="shared" si="2"/>
        <v>15989617.539999999</v>
      </c>
      <c r="R8" s="12">
        <f t="shared" si="2"/>
        <v>15884936.119999999</v>
      </c>
      <c r="S8" s="12">
        <f t="shared" si="2"/>
        <v>15734618.43</v>
      </c>
      <c r="T8" s="12">
        <f t="shared" si="2"/>
        <v>24600922.449999999</v>
      </c>
      <c r="U8" s="12">
        <f t="shared" si="2"/>
        <v>23459731.799999997</v>
      </c>
      <c r="V8" s="12">
        <f t="shared" si="2"/>
        <v>24412295.309999999</v>
      </c>
      <c r="W8" s="12">
        <f t="shared" si="2"/>
        <v>25143526.66</v>
      </c>
      <c r="X8" s="12">
        <f t="shared" si="2"/>
        <v>29378631.91</v>
      </c>
      <c r="Y8" s="12">
        <f t="shared" si="2"/>
        <v>30465171.5</v>
      </c>
      <c r="Z8" s="12">
        <f t="shared" si="2"/>
        <v>34202023.969999999</v>
      </c>
      <c r="AA8" s="12">
        <f t="shared" si="2"/>
        <v>35315231.350000001</v>
      </c>
      <c r="AB8" s="12">
        <v>35684858</v>
      </c>
      <c r="AC8" s="12">
        <v>36135428</v>
      </c>
      <c r="AD8" s="12">
        <v>36221500</v>
      </c>
      <c r="AE8" s="12">
        <v>37666476</v>
      </c>
      <c r="AF8" s="12">
        <v>38983988</v>
      </c>
      <c r="AG8" s="12">
        <v>43449702</v>
      </c>
      <c r="AH8" s="12">
        <v>46172208</v>
      </c>
      <c r="AI8" s="13">
        <v>4.3877279571062466E-2</v>
      </c>
      <c r="AJ8" s="13">
        <v>6.2658795680577972E-2</v>
      </c>
    </row>
    <row r="9" spans="1:36" ht="10.5" customHeight="1" x14ac:dyDescent="0.2">
      <c r="A9" s="11"/>
      <c r="B9" s="11"/>
      <c r="C9" s="11"/>
      <c r="D9" s="11" t="s">
        <v>37</v>
      </c>
      <c r="E9" s="11"/>
      <c r="F9" s="2"/>
      <c r="G9" s="12">
        <v>6270235</v>
      </c>
      <c r="H9" s="12">
        <v>6609919</v>
      </c>
      <c r="I9" s="12">
        <v>7192209</v>
      </c>
      <c r="J9" s="12">
        <v>7066731</v>
      </c>
      <c r="K9" s="12">
        <f t="shared" si="2"/>
        <v>8109105</v>
      </c>
      <c r="L9" s="12">
        <f t="shared" si="2"/>
        <v>8605938</v>
      </c>
      <c r="M9" s="12">
        <f t="shared" si="2"/>
        <v>9182274</v>
      </c>
      <c r="N9" s="12">
        <f t="shared" si="2"/>
        <v>10327823</v>
      </c>
      <c r="O9" s="12">
        <f t="shared" si="2"/>
        <v>10838501.649999999</v>
      </c>
      <c r="P9" s="12">
        <f t="shared" si="2"/>
        <v>13156124</v>
      </c>
      <c r="Q9" s="12">
        <f t="shared" si="2"/>
        <v>13920657.34</v>
      </c>
      <c r="R9" s="12">
        <f t="shared" si="2"/>
        <v>14676721.559999999</v>
      </c>
      <c r="S9" s="12">
        <f t="shared" si="2"/>
        <v>14724401.640000001</v>
      </c>
      <c r="T9" s="12">
        <f t="shared" si="2"/>
        <v>20034744.02</v>
      </c>
      <c r="U9" s="12">
        <f t="shared" si="2"/>
        <v>18512043.300000001</v>
      </c>
      <c r="V9" s="12">
        <f t="shared" si="2"/>
        <v>18689519.82</v>
      </c>
      <c r="W9" s="12">
        <f t="shared" si="2"/>
        <v>20315031.890000001</v>
      </c>
      <c r="X9" s="12">
        <f t="shared" si="2"/>
        <v>24033176.079999998</v>
      </c>
      <c r="Y9" s="12">
        <f t="shared" si="2"/>
        <v>24743082.91</v>
      </c>
      <c r="Z9" s="12">
        <f t="shared" si="2"/>
        <v>28828365.920000002</v>
      </c>
      <c r="AA9" s="12">
        <f t="shared" si="2"/>
        <v>30241962.789999999</v>
      </c>
      <c r="AB9" s="12">
        <v>30752389</v>
      </c>
      <c r="AC9" s="12">
        <v>31362566</v>
      </c>
      <c r="AD9" s="12">
        <v>31911052</v>
      </c>
      <c r="AE9" s="12">
        <v>33510781</v>
      </c>
      <c r="AF9" s="12">
        <v>34932349</v>
      </c>
      <c r="AG9" s="12">
        <v>39134234</v>
      </c>
      <c r="AH9" s="12">
        <v>41744434</v>
      </c>
      <c r="AI9" s="13">
        <v>5.2252467659121615E-2</v>
      </c>
      <c r="AJ9" s="13">
        <v>6.6698635266503492E-2</v>
      </c>
    </row>
    <row r="10" spans="1:36" ht="10.5" customHeight="1" x14ac:dyDescent="0.2">
      <c r="A10" s="11"/>
      <c r="B10" s="11"/>
      <c r="C10" s="14"/>
      <c r="D10" s="11" t="s">
        <v>38</v>
      </c>
      <c r="E10" s="11"/>
      <c r="F10" s="2"/>
      <c r="G10" s="12">
        <v>11592</v>
      </c>
      <c r="H10" s="12">
        <v>0</v>
      </c>
      <c r="I10" s="12">
        <v>0</v>
      </c>
      <c r="J10" s="12">
        <v>0</v>
      </c>
      <c r="K10" s="12">
        <f t="shared" si="2"/>
        <v>22383</v>
      </c>
      <c r="L10" s="12">
        <f t="shared" si="2"/>
        <v>4217</v>
      </c>
      <c r="M10" s="12">
        <f t="shared" si="2"/>
        <v>0</v>
      </c>
      <c r="N10" s="12">
        <f t="shared" si="2"/>
        <v>0</v>
      </c>
      <c r="O10" s="12">
        <f t="shared" si="2"/>
        <v>0</v>
      </c>
      <c r="P10" s="12">
        <f t="shared" si="2"/>
        <v>23381</v>
      </c>
      <c r="Q10" s="12">
        <f t="shared" si="2"/>
        <v>1115037.05</v>
      </c>
      <c r="R10" s="12">
        <f t="shared" si="2"/>
        <v>0</v>
      </c>
      <c r="S10" s="12">
        <f t="shared" si="2"/>
        <v>23381.29</v>
      </c>
      <c r="T10" s="12">
        <f t="shared" si="2"/>
        <v>3118042.25</v>
      </c>
      <c r="U10" s="12">
        <f t="shared" si="2"/>
        <v>3740092.8</v>
      </c>
      <c r="V10" s="12">
        <f t="shared" si="2"/>
        <v>3331949.21</v>
      </c>
      <c r="W10" s="12">
        <f t="shared" si="2"/>
        <v>3181556.12</v>
      </c>
      <c r="X10" s="12">
        <f t="shared" si="2"/>
        <v>3351122.47</v>
      </c>
      <c r="Y10" s="12">
        <f t="shared" si="2"/>
        <v>3217944.75</v>
      </c>
      <c r="Z10" s="12">
        <f t="shared" si="2"/>
        <v>2959907.85</v>
      </c>
      <c r="AA10" s="12">
        <f t="shared" si="2"/>
        <v>3014385.25</v>
      </c>
      <c r="AB10" s="12">
        <v>2943404</v>
      </c>
      <c r="AC10" s="12">
        <v>2868151</v>
      </c>
      <c r="AD10" s="12">
        <v>2710669</v>
      </c>
      <c r="AE10" s="12">
        <v>2549083</v>
      </c>
      <c r="AF10" s="12">
        <v>2633499</v>
      </c>
      <c r="AG10" s="12">
        <v>2693371</v>
      </c>
      <c r="AH10" s="12">
        <v>2931693</v>
      </c>
      <c r="AI10" s="13">
        <v>-6.6422311645175647E-4</v>
      </c>
      <c r="AJ10" s="13">
        <v>8.8484653618086773E-2</v>
      </c>
    </row>
    <row r="11" spans="1:36" ht="10.5" customHeight="1" x14ac:dyDescent="0.2">
      <c r="A11" s="11"/>
      <c r="B11" s="11"/>
      <c r="C11" s="14"/>
      <c r="D11" s="11" t="s">
        <v>39</v>
      </c>
      <c r="E11" s="11"/>
      <c r="F11" s="2"/>
      <c r="G11" s="12">
        <v>344319</v>
      </c>
      <c r="H11" s="12">
        <v>326407</v>
      </c>
      <c r="I11" s="12">
        <v>294431</v>
      </c>
      <c r="J11" s="12">
        <v>380069</v>
      </c>
      <c r="K11" s="12">
        <f t="shared" si="2"/>
        <v>415673</v>
      </c>
      <c r="L11" s="12">
        <f t="shared" si="2"/>
        <v>536869</v>
      </c>
      <c r="M11" s="12">
        <f t="shared" si="2"/>
        <v>625532</v>
      </c>
      <c r="N11" s="12">
        <f t="shared" si="2"/>
        <v>569078</v>
      </c>
      <c r="O11" s="12">
        <f t="shared" si="2"/>
        <v>679549.73</v>
      </c>
      <c r="P11" s="12">
        <f t="shared" si="2"/>
        <v>885586</v>
      </c>
      <c r="Q11" s="12">
        <f t="shared" si="2"/>
        <v>953923.15</v>
      </c>
      <c r="R11" s="12">
        <f t="shared" si="2"/>
        <v>1208214.56</v>
      </c>
      <c r="S11" s="12">
        <f t="shared" si="2"/>
        <v>986835.5</v>
      </c>
      <c r="T11" s="12">
        <f t="shared" si="2"/>
        <v>1448136.1800000002</v>
      </c>
      <c r="U11" s="12">
        <f t="shared" si="2"/>
        <v>1207595.7</v>
      </c>
      <c r="V11" s="12">
        <f t="shared" si="2"/>
        <v>2390826.2800000003</v>
      </c>
      <c r="W11" s="12">
        <f t="shared" si="2"/>
        <v>1646938.65</v>
      </c>
      <c r="X11" s="12">
        <f t="shared" si="2"/>
        <v>1994333.36</v>
      </c>
      <c r="Y11" s="12">
        <f t="shared" si="2"/>
        <v>2504143.84</v>
      </c>
      <c r="Z11" s="12">
        <f t="shared" si="2"/>
        <v>2413750.2000000002</v>
      </c>
      <c r="AA11" s="12">
        <f t="shared" si="2"/>
        <v>2058883.31</v>
      </c>
      <c r="AB11" s="12">
        <v>1989065</v>
      </c>
      <c r="AC11" s="12">
        <v>1904711</v>
      </c>
      <c r="AD11" s="12">
        <v>1599779</v>
      </c>
      <c r="AE11" s="12">
        <v>1606612</v>
      </c>
      <c r="AF11" s="12">
        <v>1418140</v>
      </c>
      <c r="AG11" s="12">
        <v>1622097</v>
      </c>
      <c r="AH11" s="12">
        <v>1496081</v>
      </c>
      <c r="AI11" s="13">
        <v>-4.636022778524318E-2</v>
      </c>
      <c r="AJ11" s="13">
        <v>-7.7687092695442994E-2</v>
      </c>
    </row>
    <row r="12" spans="1:36" ht="10.5" customHeight="1" x14ac:dyDescent="0.2">
      <c r="A12" s="11"/>
      <c r="B12" s="14"/>
      <c r="C12" s="11" t="s">
        <v>40</v>
      </c>
      <c r="D12" s="11"/>
      <c r="E12" s="11"/>
      <c r="F12" s="2"/>
      <c r="G12" s="12">
        <v>909206</v>
      </c>
      <c r="H12" s="12">
        <v>950132</v>
      </c>
      <c r="I12" s="12">
        <v>1081382</v>
      </c>
      <c r="J12" s="12">
        <v>1173826</v>
      </c>
      <c r="K12" s="12">
        <f t="shared" si="2"/>
        <v>1090458</v>
      </c>
      <c r="L12" s="12">
        <f t="shared" si="2"/>
        <v>957295</v>
      </c>
      <c r="M12" s="12">
        <f t="shared" si="2"/>
        <v>1073166</v>
      </c>
      <c r="N12" s="12">
        <f t="shared" si="2"/>
        <v>1068341</v>
      </c>
      <c r="O12" s="12">
        <f t="shared" si="2"/>
        <v>1577410.4100000001</v>
      </c>
      <c r="P12" s="12">
        <f t="shared" si="2"/>
        <v>1090959</v>
      </c>
      <c r="Q12" s="12">
        <f t="shared" si="2"/>
        <v>485957</v>
      </c>
      <c r="R12" s="12">
        <f t="shared" si="2"/>
        <v>1570074.62</v>
      </c>
      <c r="S12" s="12">
        <f t="shared" si="2"/>
        <v>1572341.9100000001</v>
      </c>
      <c r="T12" s="12">
        <f t="shared" si="2"/>
        <v>2571542</v>
      </c>
      <c r="U12" s="12">
        <f t="shared" si="2"/>
        <v>2663842.23</v>
      </c>
      <c r="V12" s="12">
        <f t="shared" si="2"/>
        <v>3166713.77</v>
      </c>
      <c r="W12" s="12">
        <f t="shared" si="2"/>
        <v>3447585.76</v>
      </c>
      <c r="X12" s="12">
        <f t="shared" si="2"/>
        <v>2925148.35</v>
      </c>
      <c r="Y12" s="12">
        <f t="shared" si="2"/>
        <v>2918932.3899999997</v>
      </c>
      <c r="Z12" s="12">
        <f t="shared" si="2"/>
        <v>5428184.3499999996</v>
      </c>
      <c r="AA12" s="12">
        <f t="shared" si="2"/>
        <v>5608984.25</v>
      </c>
      <c r="AB12" s="12">
        <v>6120101</v>
      </c>
      <c r="AC12" s="12">
        <v>4275477</v>
      </c>
      <c r="AD12" s="12">
        <v>4768445</v>
      </c>
      <c r="AE12" s="12">
        <v>4970417</v>
      </c>
      <c r="AF12" s="12">
        <v>5644764</v>
      </c>
      <c r="AG12" s="12">
        <v>5409453</v>
      </c>
      <c r="AH12" s="12">
        <v>5102964</v>
      </c>
      <c r="AI12" s="13">
        <v>-2.9838612099623574E-2</v>
      </c>
      <c r="AJ12" s="13">
        <v>-5.6658039176974088E-2</v>
      </c>
    </row>
    <row r="13" spans="1:36" ht="10.5" customHeight="1" x14ac:dyDescent="0.2">
      <c r="A13" s="11"/>
      <c r="B13" s="14"/>
      <c r="C13" s="11" t="s">
        <v>41</v>
      </c>
      <c r="D13" s="11"/>
      <c r="E13" s="11"/>
      <c r="F13" s="2"/>
      <c r="G13" s="12">
        <v>0</v>
      </c>
      <c r="H13" s="12">
        <v>0</v>
      </c>
      <c r="I13" s="12">
        <v>0</v>
      </c>
      <c r="J13" s="12">
        <v>0</v>
      </c>
      <c r="K13" s="12">
        <f t="shared" si="2"/>
        <v>15203</v>
      </c>
      <c r="L13" s="12">
        <f t="shared" si="2"/>
        <v>52209</v>
      </c>
      <c r="M13" s="12">
        <f t="shared" si="2"/>
        <v>201937</v>
      </c>
      <c r="N13" s="12">
        <f t="shared" si="2"/>
        <v>178465</v>
      </c>
      <c r="O13" s="12">
        <f t="shared" si="2"/>
        <v>277071</v>
      </c>
      <c r="P13" s="12">
        <f t="shared" si="2"/>
        <v>271502</v>
      </c>
      <c r="Q13" s="12">
        <f t="shared" si="2"/>
        <v>227428</v>
      </c>
      <c r="R13" s="12">
        <f t="shared" si="2"/>
        <v>433729</v>
      </c>
      <c r="S13" s="12">
        <f t="shared" si="2"/>
        <v>329653</v>
      </c>
      <c r="T13" s="12">
        <f t="shared" si="2"/>
        <v>334917</v>
      </c>
      <c r="U13" s="12">
        <f t="shared" si="2"/>
        <v>537866</v>
      </c>
      <c r="V13" s="12">
        <f t="shared" si="2"/>
        <v>363078</v>
      </c>
      <c r="W13" s="12">
        <f t="shared" si="2"/>
        <v>567611</v>
      </c>
      <c r="X13" s="12">
        <f t="shared" si="2"/>
        <v>501464</v>
      </c>
      <c r="Y13" s="12">
        <f t="shared" si="2"/>
        <v>559121</v>
      </c>
      <c r="Z13" s="12">
        <f t="shared" si="2"/>
        <v>672208</v>
      </c>
      <c r="AA13" s="12">
        <f t="shared" si="2"/>
        <v>720618</v>
      </c>
      <c r="AB13" s="12">
        <v>787404</v>
      </c>
      <c r="AC13" s="12">
        <v>718570</v>
      </c>
      <c r="AD13" s="12">
        <v>893864</v>
      </c>
      <c r="AE13" s="12">
        <v>879934</v>
      </c>
      <c r="AF13" s="12">
        <v>1028448</v>
      </c>
      <c r="AG13" s="12">
        <v>1013654</v>
      </c>
      <c r="AH13" s="12">
        <v>869246</v>
      </c>
      <c r="AI13" s="13">
        <v>1.6617342415155667E-2</v>
      </c>
      <c r="AJ13" s="13">
        <v>-0.14246281275464803</v>
      </c>
    </row>
    <row r="14" spans="1:36" ht="10.5" customHeight="1" x14ac:dyDescent="0.2">
      <c r="A14" s="11"/>
      <c r="B14" s="14"/>
      <c r="C14" s="11" t="s">
        <v>42</v>
      </c>
      <c r="D14" s="11"/>
      <c r="E14" s="11"/>
      <c r="F14" s="2"/>
      <c r="G14" s="12">
        <v>0</v>
      </c>
      <c r="H14" s="12">
        <v>0</v>
      </c>
      <c r="I14" s="12">
        <v>0</v>
      </c>
      <c r="J14" s="12">
        <v>0</v>
      </c>
      <c r="K14" s="12">
        <f t="shared" si="2"/>
        <v>206786</v>
      </c>
      <c r="L14" s="12">
        <f t="shared" si="2"/>
        <v>269637</v>
      </c>
      <c r="M14" s="12">
        <f t="shared" si="2"/>
        <v>204642</v>
      </c>
      <c r="N14" s="12">
        <f t="shared" si="2"/>
        <v>357741</v>
      </c>
      <c r="O14" s="12">
        <f t="shared" si="2"/>
        <v>530090</v>
      </c>
      <c r="P14" s="12">
        <f t="shared" si="2"/>
        <v>592136</v>
      </c>
      <c r="Q14" s="12">
        <f t="shared" si="2"/>
        <v>688797</v>
      </c>
      <c r="R14" s="12">
        <f t="shared" si="2"/>
        <v>671495</v>
      </c>
      <c r="S14" s="12">
        <f t="shared" si="2"/>
        <v>534303</v>
      </c>
      <c r="T14" s="12">
        <f t="shared" si="2"/>
        <v>518760</v>
      </c>
      <c r="U14" s="12">
        <f t="shared" si="2"/>
        <v>465929</v>
      </c>
      <c r="V14" s="12">
        <f t="shared" si="2"/>
        <v>375114</v>
      </c>
      <c r="W14" s="12">
        <f t="shared" si="2"/>
        <v>331864</v>
      </c>
      <c r="X14" s="12">
        <f t="shared" si="2"/>
        <v>317515</v>
      </c>
      <c r="Y14" s="12">
        <f t="shared" si="2"/>
        <v>273769</v>
      </c>
      <c r="Z14" s="12">
        <f t="shared" si="2"/>
        <v>336631</v>
      </c>
      <c r="AA14" s="12">
        <f t="shared" si="2"/>
        <v>317053</v>
      </c>
      <c r="AB14" s="12">
        <v>360602</v>
      </c>
      <c r="AC14" s="12">
        <v>432591</v>
      </c>
      <c r="AD14" s="12">
        <v>478041</v>
      </c>
      <c r="AE14" s="12">
        <v>593467</v>
      </c>
      <c r="AF14" s="12">
        <v>643778</v>
      </c>
      <c r="AG14" s="12">
        <v>592613</v>
      </c>
      <c r="AH14" s="12">
        <v>546027</v>
      </c>
      <c r="AI14" s="13">
        <v>7.1595787883781625E-2</v>
      </c>
      <c r="AJ14" s="13">
        <v>-7.8611167827907932E-2</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1771885</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0</v>
      </c>
      <c r="AD15" s="12">
        <v>0</v>
      </c>
      <c r="AE15" s="12">
        <v>0</v>
      </c>
      <c r="AF15" s="12">
        <v>3140688</v>
      </c>
      <c r="AG15" s="12">
        <v>5894368</v>
      </c>
      <c r="AH15" s="12">
        <v>5322647</v>
      </c>
      <c r="AI15" s="13" t="s">
        <v>246</v>
      </c>
      <c r="AJ15" s="13">
        <v>-9.6994453010059767E-2</v>
      </c>
    </row>
    <row r="16" spans="1:36" ht="10.5" customHeight="1" x14ac:dyDescent="0.2">
      <c r="A16" s="11"/>
      <c r="B16" s="14"/>
      <c r="C16" s="11" t="s">
        <v>44</v>
      </c>
      <c r="D16" s="15"/>
      <c r="E16" s="11"/>
      <c r="F16" s="2"/>
      <c r="G16" s="12">
        <v>2285215</v>
      </c>
      <c r="H16" s="12">
        <v>9902725</v>
      </c>
      <c r="I16" s="12">
        <v>3722591</v>
      </c>
      <c r="J16" s="12">
        <v>3716076</v>
      </c>
      <c r="K16" s="12">
        <f t="shared" si="2"/>
        <v>3507812</v>
      </c>
      <c r="L16" s="12">
        <f t="shared" si="2"/>
        <v>3942722</v>
      </c>
      <c r="M16" s="12">
        <f t="shared" si="2"/>
        <v>4293223</v>
      </c>
      <c r="N16" s="12">
        <f t="shared" si="2"/>
        <v>4189631</v>
      </c>
      <c r="O16" s="12">
        <f t="shared" si="2"/>
        <v>4962925</v>
      </c>
      <c r="P16" s="12">
        <f t="shared" si="2"/>
        <v>6358418</v>
      </c>
      <c r="Q16" s="12">
        <f t="shared" si="2"/>
        <v>5807662</v>
      </c>
      <c r="R16" s="12">
        <f t="shared" si="2"/>
        <v>21726685</v>
      </c>
      <c r="S16" s="12">
        <f t="shared" si="2"/>
        <v>7661969</v>
      </c>
      <c r="T16" s="12">
        <f t="shared" si="2"/>
        <v>34239151</v>
      </c>
      <c r="U16" s="12">
        <f t="shared" si="2"/>
        <v>31807094</v>
      </c>
      <c r="V16" s="12">
        <f t="shared" si="2"/>
        <v>22944330</v>
      </c>
      <c r="W16" s="12">
        <f t="shared" si="2"/>
        <v>13249274</v>
      </c>
      <c r="X16" s="12">
        <f t="shared" si="2"/>
        <v>15061930</v>
      </c>
      <c r="Y16" s="12">
        <f t="shared" si="2"/>
        <v>21491975</v>
      </c>
      <c r="Z16" s="12">
        <f t="shared" si="2"/>
        <v>11399430</v>
      </c>
      <c r="AA16" s="12">
        <f t="shared" si="2"/>
        <v>28801348</v>
      </c>
      <c r="AB16" s="12">
        <v>7911748</v>
      </c>
      <c r="AC16" s="12">
        <v>10978958</v>
      </c>
      <c r="AD16" s="12">
        <v>13382021</v>
      </c>
      <c r="AE16" s="12">
        <v>24446193</v>
      </c>
      <c r="AF16" s="12">
        <v>14661518</v>
      </c>
      <c r="AG16" s="12">
        <v>26765667</v>
      </c>
      <c r="AH16" s="12">
        <v>30986362</v>
      </c>
      <c r="AI16" s="13">
        <v>0.25549896024742713</v>
      </c>
      <c r="AJ16" s="13">
        <v>0.15769063404995662</v>
      </c>
    </row>
    <row r="17" spans="1:36" ht="10.5" customHeight="1" x14ac:dyDescent="0.2">
      <c r="A17" s="11"/>
      <c r="B17" s="14"/>
      <c r="C17" s="11"/>
      <c r="D17" s="15" t="s">
        <v>45</v>
      </c>
      <c r="E17" s="11"/>
      <c r="F17" s="2"/>
      <c r="G17" s="12">
        <v>348341</v>
      </c>
      <c r="H17" s="12">
        <v>432559</v>
      </c>
      <c r="I17" s="12">
        <v>517093</v>
      </c>
      <c r="J17" s="12">
        <v>650130</v>
      </c>
      <c r="K17" s="12">
        <f t="shared" si="2"/>
        <v>650244</v>
      </c>
      <c r="L17" s="12">
        <f t="shared" si="2"/>
        <v>753823</v>
      </c>
      <c r="M17" s="12">
        <f t="shared" si="2"/>
        <v>935881</v>
      </c>
      <c r="N17" s="12">
        <f t="shared" si="2"/>
        <v>1008424</v>
      </c>
      <c r="O17" s="12">
        <f t="shared" si="2"/>
        <v>1024851</v>
      </c>
      <c r="P17" s="12">
        <f t="shared" si="2"/>
        <v>1179390</v>
      </c>
      <c r="Q17" s="12">
        <f t="shared" si="2"/>
        <v>1397227</v>
      </c>
      <c r="R17" s="12">
        <f t="shared" si="2"/>
        <v>1894931</v>
      </c>
      <c r="S17" s="12">
        <f t="shared" si="2"/>
        <v>1981705</v>
      </c>
      <c r="T17" s="12">
        <f t="shared" si="2"/>
        <v>3163287</v>
      </c>
      <c r="U17" s="12">
        <f t="shared" si="2"/>
        <v>4501810</v>
      </c>
      <c r="V17" s="12">
        <f t="shared" si="2"/>
        <v>4263354</v>
      </c>
      <c r="W17" s="12">
        <f t="shared" si="2"/>
        <v>3553388</v>
      </c>
      <c r="X17" s="12">
        <f t="shared" si="2"/>
        <v>2927433</v>
      </c>
      <c r="Y17" s="12">
        <f t="shared" si="2"/>
        <v>2978503</v>
      </c>
      <c r="Z17" s="12">
        <f t="shared" ref="W17:AA20" si="3">SUM(Z74,Z131,Z188)</f>
        <v>3458908</v>
      </c>
      <c r="AA17" s="12">
        <f t="shared" si="3"/>
        <v>3747835</v>
      </c>
      <c r="AB17" s="12">
        <v>2962044</v>
      </c>
      <c r="AC17" s="12">
        <v>3908013</v>
      </c>
      <c r="AD17" s="12">
        <v>4295048</v>
      </c>
      <c r="AE17" s="12">
        <v>4461868</v>
      </c>
      <c r="AF17" s="12">
        <v>5151915</v>
      </c>
      <c r="AG17" s="12">
        <v>6283659</v>
      </c>
      <c r="AH17" s="12">
        <v>6881638</v>
      </c>
      <c r="AI17" s="13">
        <v>0.15084469377187881</v>
      </c>
      <c r="AJ17" s="13">
        <v>9.5164139237982198E-2</v>
      </c>
    </row>
    <row r="18" spans="1:36" ht="10.5" customHeight="1" x14ac:dyDescent="0.2">
      <c r="A18" s="11"/>
      <c r="B18" s="14"/>
      <c r="C18" s="11"/>
      <c r="D18" s="15" t="s">
        <v>46</v>
      </c>
      <c r="E18" s="11"/>
      <c r="F18" s="2"/>
      <c r="G18" s="12">
        <v>1632188</v>
      </c>
      <c r="H18" s="12">
        <v>1765694</v>
      </c>
      <c r="I18" s="12">
        <v>2539999</v>
      </c>
      <c r="J18" s="12">
        <v>2723024</v>
      </c>
      <c r="K18" s="12">
        <f t="shared" ref="K18:V20" si="4">SUM(K75,K132,K189)</f>
        <v>2428587</v>
      </c>
      <c r="L18" s="12">
        <f t="shared" si="4"/>
        <v>2921607</v>
      </c>
      <c r="M18" s="12">
        <f t="shared" si="4"/>
        <v>2991160</v>
      </c>
      <c r="N18" s="12">
        <f t="shared" si="4"/>
        <v>2863199</v>
      </c>
      <c r="O18" s="12">
        <f t="shared" si="4"/>
        <v>3335655</v>
      </c>
      <c r="P18" s="12">
        <f t="shared" si="4"/>
        <v>3179695</v>
      </c>
      <c r="Q18" s="12">
        <f t="shared" si="4"/>
        <v>3310002</v>
      </c>
      <c r="R18" s="12">
        <f t="shared" si="4"/>
        <v>3873194</v>
      </c>
      <c r="S18" s="12">
        <f t="shared" si="4"/>
        <v>4714348</v>
      </c>
      <c r="T18" s="12">
        <f t="shared" si="4"/>
        <v>6013256</v>
      </c>
      <c r="U18" s="12">
        <f t="shared" si="4"/>
        <v>5922677</v>
      </c>
      <c r="V18" s="12">
        <f t="shared" si="4"/>
        <v>8143870</v>
      </c>
      <c r="W18" s="12">
        <f t="shared" si="3"/>
        <v>7595061</v>
      </c>
      <c r="X18" s="12">
        <f t="shared" si="3"/>
        <v>6078988</v>
      </c>
      <c r="Y18" s="12">
        <f t="shared" si="3"/>
        <v>7525203</v>
      </c>
      <c r="Z18" s="12">
        <f t="shared" si="3"/>
        <v>6458725</v>
      </c>
      <c r="AA18" s="12">
        <f t="shared" si="3"/>
        <v>3644764</v>
      </c>
      <c r="AB18" s="12">
        <v>3712191</v>
      </c>
      <c r="AC18" s="12">
        <v>4870391</v>
      </c>
      <c r="AD18" s="12">
        <v>5057262</v>
      </c>
      <c r="AE18" s="12">
        <v>6152451</v>
      </c>
      <c r="AF18" s="12">
        <v>6981045</v>
      </c>
      <c r="AG18" s="12">
        <v>4147398</v>
      </c>
      <c r="AH18" s="12">
        <v>4027323</v>
      </c>
      <c r="AI18" s="13">
        <v>1.3672562632137897E-2</v>
      </c>
      <c r="AJ18" s="13">
        <v>-2.8951887424356188E-2</v>
      </c>
    </row>
    <row r="19" spans="1:36" ht="10.5" customHeight="1" x14ac:dyDescent="0.2">
      <c r="A19" s="11"/>
      <c r="B19" s="14"/>
      <c r="C19" s="11"/>
      <c r="D19" s="15" t="s">
        <v>47</v>
      </c>
      <c r="E19" s="11"/>
      <c r="F19" s="2"/>
      <c r="G19" s="12">
        <v>0</v>
      </c>
      <c r="H19" s="12">
        <v>7370000</v>
      </c>
      <c r="I19" s="12">
        <v>0</v>
      </c>
      <c r="J19" s="12">
        <v>0</v>
      </c>
      <c r="K19" s="12">
        <f t="shared" si="4"/>
        <v>0</v>
      </c>
      <c r="L19" s="12">
        <f t="shared" si="4"/>
        <v>0</v>
      </c>
      <c r="M19" s="12">
        <f t="shared" si="4"/>
        <v>0</v>
      </c>
      <c r="N19" s="12">
        <f t="shared" si="4"/>
        <v>0</v>
      </c>
      <c r="O19" s="12">
        <f t="shared" si="4"/>
        <v>0</v>
      </c>
      <c r="P19" s="12">
        <f t="shared" si="4"/>
        <v>0</v>
      </c>
      <c r="Q19" s="12">
        <f t="shared" si="4"/>
        <v>81441</v>
      </c>
      <c r="R19" s="12">
        <f t="shared" si="4"/>
        <v>15024791</v>
      </c>
      <c r="S19" s="12">
        <f t="shared" si="4"/>
        <v>0</v>
      </c>
      <c r="T19" s="12">
        <f t="shared" si="4"/>
        <v>16876034</v>
      </c>
      <c r="U19" s="12">
        <f t="shared" si="4"/>
        <v>15501586</v>
      </c>
      <c r="V19" s="12">
        <f t="shared" si="4"/>
        <v>6535917</v>
      </c>
      <c r="W19" s="12">
        <f t="shared" si="3"/>
        <v>30650</v>
      </c>
      <c r="X19" s="12">
        <f t="shared" si="3"/>
        <v>1900000</v>
      </c>
      <c r="Y19" s="12">
        <f t="shared" si="3"/>
        <v>7679392</v>
      </c>
      <c r="Z19" s="12">
        <f t="shared" si="3"/>
        <v>19800</v>
      </c>
      <c r="AA19" s="12">
        <f t="shared" si="3"/>
        <v>19930176</v>
      </c>
      <c r="AB19" s="12">
        <v>0</v>
      </c>
      <c r="AC19" s="12">
        <v>661729</v>
      </c>
      <c r="AD19" s="12">
        <v>2306424</v>
      </c>
      <c r="AE19" s="12">
        <v>9190817</v>
      </c>
      <c r="AF19" s="12">
        <v>1249348</v>
      </c>
      <c r="AG19" s="12">
        <v>1660650</v>
      </c>
      <c r="AH19" s="12">
        <v>8587634</v>
      </c>
      <c r="AI19" s="13" t="s">
        <v>246</v>
      </c>
      <c r="AJ19" s="13">
        <v>4.1712486074729771</v>
      </c>
    </row>
    <row r="20" spans="1:36" ht="10.5" customHeight="1" x14ac:dyDescent="0.2">
      <c r="A20" s="11"/>
      <c r="B20" s="11"/>
      <c r="C20" s="11"/>
      <c r="D20" s="11" t="s">
        <v>48</v>
      </c>
      <c r="E20" s="11"/>
      <c r="F20" s="2"/>
      <c r="G20" s="12">
        <v>304686</v>
      </c>
      <c r="H20" s="12">
        <v>334472</v>
      </c>
      <c r="I20" s="12">
        <v>665499</v>
      </c>
      <c r="J20" s="12">
        <v>342922</v>
      </c>
      <c r="K20" s="12">
        <f t="shared" si="4"/>
        <v>428981</v>
      </c>
      <c r="L20" s="12">
        <f t="shared" si="4"/>
        <v>267292</v>
      </c>
      <c r="M20" s="12">
        <f t="shared" si="4"/>
        <v>366182</v>
      </c>
      <c r="N20" s="12">
        <f t="shared" si="4"/>
        <v>318008</v>
      </c>
      <c r="O20" s="12">
        <f t="shared" si="4"/>
        <v>602419</v>
      </c>
      <c r="P20" s="12">
        <f t="shared" si="4"/>
        <v>1999333</v>
      </c>
      <c r="Q20" s="12">
        <f t="shared" si="4"/>
        <v>1018992</v>
      </c>
      <c r="R20" s="12">
        <f t="shared" si="4"/>
        <v>933769</v>
      </c>
      <c r="S20" s="12">
        <f t="shared" si="4"/>
        <v>965916</v>
      </c>
      <c r="T20" s="12">
        <f t="shared" si="4"/>
        <v>8186574</v>
      </c>
      <c r="U20" s="12">
        <f t="shared" si="4"/>
        <v>5881021</v>
      </c>
      <c r="V20" s="12">
        <f t="shared" si="4"/>
        <v>4001189</v>
      </c>
      <c r="W20" s="12">
        <f t="shared" si="3"/>
        <v>2070175</v>
      </c>
      <c r="X20" s="12">
        <f t="shared" si="3"/>
        <v>4155509</v>
      </c>
      <c r="Y20" s="12">
        <f t="shared" si="3"/>
        <v>3308877</v>
      </c>
      <c r="Z20" s="12">
        <f t="shared" si="3"/>
        <v>1461997</v>
      </c>
      <c r="AA20" s="12">
        <f t="shared" si="3"/>
        <v>1478573</v>
      </c>
      <c r="AB20" s="12">
        <v>1237513</v>
      </c>
      <c r="AC20" s="12">
        <v>1538825</v>
      </c>
      <c r="AD20" s="12">
        <v>1723287</v>
      </c>
      <c r="AE20" s="12">
        <v>4641057</v>
      </c>
      <c r="AF20" s="12">
        <v>1279210</v>
      </c>
      <c r="AG20" s="12">
        <v>14673960</v>
      </c>
      <c r="AH20" s="12">
        <v>11489767</v>
      </c>
      <c r="AI20" s="13">
        <v>0.44975152853251466</v>
      </c>
      <c r="AJ20" s="13">
        <v>-0.21699616190857818</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9377862</v>
      </c>
      <c r="H22" s="12">
        <v>8785460</v>
      </c>
      <c r="I22" s="12">
        <v>9367305</v>
      </c>
      <c r="J22" s="12">
        <v>10832727</v>
      </c>
      <c r="K22" s="12">
        <f t="shared" ref="K22:AA32" si="5">SUM(K79,K136,K193)</f>
        <v>11130107</v>
      </c>
      <c r="L22" s="12">
        <f t="shared" si="5"/>
        <v>12312479</v>
      </c>
      <c r="M22" s="12">
        <f t="shared" si="5"/>
        <v>13260106</v>
      </c>
      <c r="N22" s="12">
        <f t="shared" si="5"/>
        <v>15124557</v>
      </c>
      <c r="O22" s="12">
        <f t="shared" si="5"/>
        <v>16362787.310000001</v>
      </c>
      <c r="P22" s="12">
        <f t="shared" si="5"/>
        <v>15846832</v>
      </c>
      <c r="Q22" s="12">
        <f t="shared" si="5"/>
        <v>16119106.689999999</v>
      </c>
      <c r="R22" s="12">
        <f t="shared" si="5"/>
        <v>17404597.039999999</v>
      </c>
      <c r="S22" s="12">
        <f t="shared" si="5"/>
        <v>16094440.039999999</v>
      </c>
      <c r="T22" s="12">
        <f t="shared" si="5"/>
        <v>17638758.710000001</v>
      </c>
      <c r="U22" s="12">
        <f t="shared" si="5"/>
        <v>19303748.620000001</v>
      </c>
      <c r="V22" s="12">
        <f t="shared" si="5"/>
        <v>21258052.960000001</v>
      </c>
      <c r="W22" s="12">
        <f t="shared" si="5"/>
        <v>19634503.579999998</v>
      </c>
      <c r="X22" s="12">
        <f t="shared" si="5"/>
        <v>17739901.93</v>
      </c>
      <c r="Y22" s="12">
        <f t="shared" si="5"/>
        <v>16655373.76</v>
      </c>
      <c r="Z22" s="12">
        <f t="shared" si="5"/>
        <v>17685606.91</v>
      </c>
      <c r="AA22" s="12">
        <f t="shared" si="5"/>
        <v>16563026.23</v>
      </c>
      <c r="AB22" s="12">
        <v>16796465</v>
      </c>
      <c r="AC22" s="12">
        <v>18497135</v>
      </c>
      <c r="AD22" s="12">
        <v>19196597</v>
      </c>
      <c r="AE22" s="12">
        <v>20261600</v>
      </c>
      <c r="AF22" s="12">
        <v>19449293</v>
      </c>
      <c r="AG22" s="12">
        <v>21208914</v>
      </c>
      <c r="AH22" s="12">
        <v>19707049</v>
      </c>
      <c r="AI22" s="13">
        <v>2.699252958143461E-2</v>
      </c>
      <c r="AJ22" s="13">
        <v>-7.0812913853109116E-2</v>
      </c>
    </row>
    <row r="23" spans="1:36" ht="10.5" customHeight="1" x14ac:dyDescent="0.2">
      <c r="A23" s="11"/>
      <c r="B23" s="11"/>
      <c r="C23" s="11" t="s">
        <v>50</v>
      </c>
      <c r="D23" s="11"/>
      <c r="E23" s="11"/>
      <c r="F23" s="2"/>
      <c r="G23" s="12">
        <v>0</v>
      </c>
      <c r="H23" s="12">
        <v>0</v>
      </c>
      <c r="I23" s="12">
        <v>0</v>
      </c>
      <c r="J23" s="12">
        <v>650737</v>
      </c>
      <c r="K23" s="12">
        <f t="shared" si="5"/>
        <v>820981</v>
      </c>
      <c r="L23" s="12">
        <f t="shared" si="5"/>
        <v>857691</v>
      </c>
      <c r="M23" s="12">
        <f t="shared" si="5"/>
        <v>887056</v>
      </c>
      <c r="N23" s="12">
        <f t="shared" si="5"/>
        <v>1004456</v>
      </c>
      <c r="O23" s="12">
        <f t="shared" si="5"/>
        <v>915061</v>
      </c>
      <c r="P23" s="12">
        <f t="shared" si="5"/>
        <v>980937</v>
      </c>
      <c r="Q23" s="12">
        <f t="shared" si="5"/>
        <v>980937</v>
      </c>
      <c r="R23" s="12">
        <f t="shared" si="5"/>
        <v>980937</v>
      </c>
      <c r="S23" s="12">
        <f t="shared" si="5"/>
        <v>980937</v>
      </c>
      <c r="T23" s="12">
        <f t="shared" si="5"/>
        <v>980937</v>
      </c>
      <c r="U23" s="12">
        <f t="shared" si="5"/>
        <v>980937</v>
      </c>
      <c r="V23" s="12">
        <f t="shared" si="5"/>
        <v>980937</v>
      </c>
      <c r="W23" s="12">
        <f t="shared" si="5"/>
        <v>980937</v>
      </c>
      <c r="X23" s="12">
        <f t="shared" si="5"/>
        <v>980937</v>
      </c>
      <c r="Y23" s="12">
        <f t="shared" si="5"/>
        <v>980937</v>
      </c>
      <c r="Z23" s="12">
        <f t="shared" si="5"/>
        <v>980937</v>
      </c>
      <c r="AA23" s="12">
        <f t="shared" si="5"/>
        <v>980937</v>
      </c>
      <c r="AB23" s="12">
        <v>980937</v>
      </c>
      <c r="AC23" s="12">
        <v>980937</v>
      </c>
      <c r="AD23" s="12">
        <v>980937</v>
      </c>
      <c r="AE23" s="12">
        <v>980937</v>
      </c>
      <c r="AF23" s="12">
        <v>980937</v>
      </c>
      <c r="AG23" s="12">
        <v>980937</v>
      </c>
      <c r="AH23" s="12">
        <v>980937</v>
      </c>
      <c r="AI23" s="13">
        <v>0</v>
      </c>
      <c r="AJ23" s="13">
        <v>0</v>
      </c>
    </row>
    <row r="24" spans="1:36" ht="10.5" customHeight="1" x14ac:dyDescent="0.2">
      <c r="A24" s="11"/>
      <c r="B24" s="11"/>
      <c r="C24" s="11" t="s">
        <v>51</v>
      </c>
      <c r="D24" s="11"/>
      <c r="E24" s="11"/>
      <c r="F24" s="2"/>
      <c r="G24" s="12">
        <v>94683</v>
      </c>
      <c r="H24" s="12">
        <v>102357</v>
      </c>
      <c r="I24" s="12">
        <v>111393</v>
      </c>
      <c r="J24" s="12">
        <v>242831</v>
      </c>
      <c r="K24" s="12">
        <f t="shared" si="5"/>
        <v>247314</v>
      </c>
      <c r="L24" s="12">
        <f t="shared" si="5"/>
        <v>260362</v>
      </c>
      <c r="M24" s="12">
        <f t="shared" si="5"/>
        <v>266476</v>
      </c>
      <c r="N24" s="12">
        <f t="shared" si="5"/>
        <v>275802</v>
      </c>
      <c r="O24" s="12">
        <f t="shared" si="5"/>
        <v>587621.02</v>
      </c>
      <c r="P24" s="12">
        <f t="shared" si="5"/>
        <v>633247</v>
      </c>
      <c r="Q24" s="12">
        <f t="shared" si="5"/>
        <v>677320.64</v>
      </c>
      <c r="R24" s="12">
        <f t="shared" si="5"/>
        <v>662432.35</v>
      </c>
      <c r="S24" s="12">
        <f t="shared" si="5"/>
        <v>646522.27</v>
      </c>
      <c r="T24" s="12">
        <f t="shared" si="5"/>
        <v>794063.46</v>
      </c>
      <c r="U24" s="12">
        <f t="shared" si="5"/>
        <v>636254.37</v>
      </c>
      <c r="V24" s="12">
        <f t="shared" si="5"/>
        <v>655475.96</v>
      </c>
      <c r="W24" s="12">
        <f t="shared" si="5"/>
        <v>666756.88</v>
      </c>
      <c r="X24" s="12">
        <f t="shared" si="5"/>
        <v>714394.5</v>
      </c>
      <c r="Y24" s="12">
        <f t="shared" si="5"/>
        <v>780293.7</v>
      </c>
      <c r="Z24" s="12">
        <f t="shared" si="5"/>
        <v>928074.48</v>
      </c>
      <c r="AA24" s="12">
        <f t="shared" si="5"/>
        <v>993917.37</v>
      </c>
      <c r="AB24" s="12">
        <v>1061152</v>
      </c>
      <c r="AC24" s="12">
        <v>1185563</v>
      </c>
      <c r="AD24" s="12">
        <v>1265203</v>
      </c>
      <c r="AE24" s="12">
        <v>1499538</v>
      </c>
      <c r="AF24" s="12">
        <v>1357604</v>
      </c>
      <c r="AG24" s="12">
        <v>1441016</v>
      </c>
      <c r="AH24" s="12">
        <v>1505779</v>
      </c>
      <c r="AI24" s="13">
        <v>6.0060388696207889E-2</v>
      </c>
      <c r="AJ24" s="13">
        <v>4.4942596057226288E-2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1412229</v>
      </c>
      <c r="W25" s="12">
        <f t="shared" si="5"/>
        <v>1605980</v>
      </c>
      <c r="X25" s="12">
        <f t="shared" si="5"/>
        <v>1763312</v>
      </c>
      <c r="Y25" s="12">
        <f t="shared" si="5"/>
        <v>1802636.6158372306</v>
      </c>
      <c r="Z25" s="12">
        <f t="shared" si="5"/>
        <v>1890058.5008053849</v>
      </c>
      <c r="AA25" s="12">
        <f t="shared" si="5"/>
        <v>0</v>
      </c>
      <c r="AB25" s="12">
        <v>0</v>
      </c>
      <c r="AC25" s="12">
        <v>0</v>
      </c>
      <c r="AD25" s="12">
        <v>0</v>
      </c>
      <c r="AE25" s="12">
        <v>0</v>
      </c>
      <c r="AF25" s="12">
        <v>0</v>
      </c>
      <c r="AG25" s="12">
        <v>0</v>
      </c>
      <c r="AH25" s="12">
        <v>0</v>
      </c>
      <c r="AI25" s="13" t="s">
        <v>246</v>
      </c>
      <c r="AJ25" s="13" t="s">
        <v>246</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1087771</v>
      </c>
      <c r="W26" s="12">
        <f t="shared" si="5"/>
        <v>894020</v>
      </c>
      <c r="X26" s="12">
        <f t="shared" si="5"/>
        <v>736688</v>
      </c>
      <c r="Y26" s="12">
        <f t="shared" si="5"/>
        <v>697363.38416276942</v>
      </c>
      <c r="Z26" s="12">
        <f t="shared" si="5"/>
        <v>609941.49919461505</v>
      </c>
      <c r="AA26" s="12">
        <f t="shared" si="5"/>
        <v>2500000</v>
      </c>
      <c r="AB26" s="12">
        <v>2500000</v>
      </c>
      <c r="AC26" s="12">
        <v>2500000</v>
      </c>
      <c r="AD26" s="12">
        <v>2500000</v>
      </c>
      <c r="AE26" s="12">
        <v>2500000</v>
      </c>
      <c r="AF26" s="12">
        <v>2500000</v>
      </c>
      <c r="AG26" s="12">
        <v>2500000</v>
      </c>
      <c r="AH26" s="12">
        <v>2554395</v>
      </c>
      <c r="AI26" s="13">
        <v>3.5938881071149176E-3</v>
      </c>
      <c r="AJ26" s="13">
        <v>2.1758E-2</v>
      </c>
    </row>
    <row r="27" spans="1:36" ht="10.5" customHeight="1" x14ac:dyDescent="0.2">
      <c r="A27" s="11"/>
      <c r="B27" s="11"/>
      <c r="C27" s="11" t="s">
        <v>54</v>
      </c>
      <c r="D27" s="11"/>
      <c r="E27" s="11"/>
      <c r="F27" s="2"/>
      <c r="G27" s="12">
        <v>894748</v>
      </c>
      <c r="H27" s="12">
        <v>809919</v>
      </c>
      <c r="I27" s="12">
        <v>832330</v>
      </c>
      <c r="J27" s="12">
        <v>1005687</v>
      </c>
      <c r="K27" s="12">
        <f t="shared" si="5"/>
        <v>1059108</v>
      </c>
      <c r="L27" s="12">
        <f t="shared" si="5"/>
        <v>1036220</v>
      </c>
      <c r="M27" s="12">
        <f t="shared" si="5"/>
        <v>1118364</v>
      </c>
      <c r="N27" s="12">
        <f t="shared" si="5"/>
        <v>1173276</v>
      </c>
      <c r="O27" s="12">
        <f t="shared" si="5"/>
        <v>1406836.79</v>
      </c>
      <c r="P27" s="12">
        <f t="shared" si="5"/>
        <v>1693675</v>
      </c>
      <c r="Q27" s="12">
        <f t="shared" si="5"/>
        <v>1428995.96</v>
      </c>
      <c r="R27" s="12">
        <f t="shared" si="5"/>
        <v>1296987.04</v>
      </c>
      <c r="S27" s="12">
        <f t="shared" si="5"/>
        <v>1261856.31</v>
      </c>
      <c r="T27" s="12">
        <f t="shared" si="5"/>
        <v>1697936.6099999999</v>
      </c>
      <c r="U27" s="12">
        <f t="shared" si="5"/>
        <v>2454430.0099999998</v>
      </c>
      <c r="V27" s="12">
        <f t="shared" si="5"/>
        <v>1861821.4</v>
      </c>
      <c r="W27" s="12">
        <f t="shared" si="5"/>
        <v>1679229.33</v>
      </c>
      <c r="X27" s="12">
        <f t="shared" si="5"/>
        <v>1392511.83</v>
      </c>
      <c r="Y27" s="12">
        <f t="shared" si="5"/>
        <v>1356668.22</v>
      </c>
      <c r="Z27" s="12">
        <f t="shared" si="5"/>
        <v>1388498.2</v>
      </c>
      <c r="AA27" s="12">
        <f t="shared" si="5"/>
        <v>1492424.6099999999</v>
      </c>
      <c r="AB27" s="12">
        <v>1561882</v>
      </c>
      <c r="AC27" s="12">
        <v>1660227</v>
      </c>
      <c r="AD27" s="12">
        <v>1807076</v>
      </c>
      <c r="AE27" s="12">
        <v>1721143</v>
      </c>
      <c r="AF27" s="12">
        <v>1788743</v>
      </c>
      <c r="AG27" s="12">
        <v>1854062</v>
      </c>
      <c r="AH27" s="12">
        <v>1718780</v>
      </c>
      <c r="AI27" s="13">
        <v>1.6081814576988318E-2</v>
      </c>
      <c r="AJ27" s="13">
        <v>-7.2965197496092357E-2</v>
      </c>
    </row>
    <row r="28" spans="1:36" ht="10.5" customHeight="1" x14ac:dyDescent="0.2">
      <c r="A28" s="11"/>
      <c r="B28" s="14"/>
      <c r="C28" s="11" t="s">
        <v>55</v>
      </c>
      <c r="E28" s="11"/>
      <c r="F28" s="2"/>
      <c r="G28" s="12">
        <v>0</v>
      </c>
      <c r="H28" s="12">
        <v>0</v>
      </c>
      <c r="I28" s="12">
        <v>0</v>
      </c>
      <c r="J28" s="12">
        <v>0</v>
      </c>
      <c r="K28" s="12">
        <f t="shared" si="5"/>
        <v>0</v>
      </c>
      <c r="L28" s="12">
        <f t="shared" si="5"/>
        <v>777</v>
      </c>
      <c r="M28" s="12">
        <f t="shared" si="5"/>
        <v>3603</v>
      </c>
      <c r="N28" s="12">
        <f t="shared" si="5"/>
        <v>6877</v>
      </c>
      <c r="O28" s="12">
        <f t="shared" si="5"/>
        <v>4520.5</v>
      </c>
      <c r="P28" s="12">
        <f t="shared" si="5"/>
        <v>6600</v>
      </c>
      <c r="Q28" s="12">
        <f t="shared" si="5"/>
        <v>6177.09</v>
      </c>
      <c r="R28" s="12">
        <f t="shared" si="5"/>
        <v>3559.65</v>
      </c>
      <c r="S28" s="12">
        <f t="shared" si="5"/>
        <v>7095.46</v>
      </c>
      <c r="T28" s="12">
        <f t="shared" si="5"/>
        <v>10411.64</v>
      </c>
      <c r="U28" s="12">
        <f t="shared" si="5"/>
        <v>20412.239999999998</v>
      </c>
      <c r="V28" s="12">
        <f t="shared" si="5"/>
        <v>22789.599999999999</v>
      </c>
      <c r="W28" s="12">
        <f t="shared" si="5"/>
        <v>12555.37</v>
      </c>
      <c r="X28" s="12">
        <f t="shared" si="5"/>
        <v>2028.6</v>
      </c>
      <c r="Y28" s="12">
        <f t="shared" si="5"/>
        <v>16321.84</v>
      </c>
      <c r="Z28" s="12">
        <f t="shared" si="5"/>
        <v>9090.23</v>
      </c>
      <c r="AA28" s="12">
        <f t="shared" si="5"/>
        <v>29480.25</v>
      </c>
      <c r="AB28" s="12">
        <v>34334</v>
      </c>
      <c r="AC28" s="12">
        <v>37521</v>
      </c>
      <c r="AD28" s="12">
        <v>40374</v>
      </c>
      <c r="AE28" s="12">
        <v>45428</v>
      </c>
      <c r="AF28" s="12">
        <v>42714</v>
      </c>
      <c r="AG28" s="12">
        <v>23580</v>
      </c>
      <c r="AH28" s="12">
        <v>72253</v>
      </c>
      <c r="AI28" s="13">
        <v>0.13202298984922756</v>
      </c>
      <c r="AJ28" s="13">
        <v>2.0641645462256148</v>
      </c>
    </row>
    <row r="29" spans="1:36" ht="10.5" customHeight="1" x14ac:dyDescent="0.2">
      <c r="A29" s="11"/>
      <c r="B29" s="11"/>
      <c r="C29" s="11" t="s">
        <v>56</v>
      </c>
      <c r="D29" s="11"/>
      <c r="E29" s="11"/>
      <c r="F29" s="2"/>
      <c r="G29" s="12">
        <v>2952269</v>
      </c>
      <c r="H29" s="12">
        <v>2146052</v>
      </c>
      <c r="I29" s="12">
        <v>2235209</v>
      </c>
      <c r="J29" s="12">
        <v>2187733</v>
      </c>
      <c r="K29" s="12">
        <f t="shared" si="5"/>
        <v>2202501</v>
      </c>
      <c r="L29" s="12">
        <f t="shared" si="5"/>
        <v>3325742</v>
      </c>
      <c r="M29" s="12">
        <f t="shared" si="5"/>
        <v>3948421</v>
      </c>
      <c r="N29" s="12">
        <f t="shared" si="5"/>
        <v>5218450</v>
      </c>
      <c r="O29" s="12">
        <f t="shared" si="5"/>
        <v>5580243</v>
      </c>
      <c r="P29" s="12">
        <f t="shared" si="5"/>
        <v>4962038</v>
      </c>
      <c r="Q29" s="12">
        <f t="shared" si="5"/>
        <v>4737430</v>
      </c>
      <c r="R29" s="12">
        <f t="shared" si="5"/>
        <v>6051145</v>
      </c>
      <c r="S29" s="12">
        <f t="shared" si="5"/>
        <v>4730547</v>
      </c>
      <c r="T29" s="12">
        <f t="shared" si="5"/>
        <v>3799976</v>
      </c>
      <c r="U29" s="12">
        <f t="shared" si="5"/>
        <v>4457798</v>
      </c>
      <c r="V29" s="12">
        <f t="shared" si="5"/>
        <v>4555380</v>
      </c>
      <c r="W29" s="12">
        <f t="shared" si="5"/>
        <v>4325798</v>
      </c>
      <c r="X29" s="12">
        <f t="shared" si="5"/>
        <v>4689717</v>
      </c>
      <c r="Y29" s="12">
        <f t="shared" si="5"/>
        <v>3611227</v>
      </c>
      <c r="Z29" s="12">
        <f t="shared" si="5"/>
        <v>4600732</v>
      </c>
      <c r="AA29" s="12">
        <f t="shared" si="5"/>
        <v>3518840</v>
      </c>
      <c r="AB29" s="12">
        <v>3918610</v>
      </c>
      <c r="AC29" s="12">
        <v>4505622</v>
      </c>
      <c r="AD29" s="12">
        <v>4834730</v>
      </c>
      <c r="AE29" s="12">
        <v>5849431</v>
      </c>
      <c r="AF29" s="12">
        <v>5095868</v>
      </c>
      <c r="AG29" s="12">
        <v>5688725</v>
      </c>
      <c r="AH29" s="12">
        <v>6364018</v>
      </c>
      <c r="AI29" s="13">
        <v>8.4176258580915819E-2</v>
      </c>
      <c r="AJ29" s="13">
        <v>0.11870726744569302</v>
      </c>
    </row>
    <row r="30" spans="1:36" ht="10.5" customHeight="1" x14ac:dyDescent="0.2">
      <c r="A30" s="11"/>
      <c r="B30" s="11"/>
      <c r="C30" s="11" t="s">
        <v>57</v>
      </c>
      <c r="D30" s="11"/>
      <c r="E30" s="11"/>
      <c r="F30" s="2"/>
      <c r="G30" s="12">
        <v>4218095</v>
      </c>
      <c r="H30" s="12">
        <v>4370102</v>
      </c>
      <c r="I30" s="12">
        <v>4663904</v>
      </c>
      <c r="J30" s="12">
        <v>4906825</v>
      </c>
      <c r="K30" s="12">
        <f t="shared" si="5"/>
        <v>5006277</v>
      </c>
      <c r="L30" s="12">
        <f t="shared" si="5"/>
        <v>4821462</v>
      </c>
      <c r="M30" s="12">
        <f t="shared" si="5"/>
        <v>5030194</v>
      </c>
      <c r="N30" s="12">
        <f t="shared" si="5"/>
        <v>5135701</v>
      </c>
      <c r="O30" s="12">
        <f t="shared" si="5"/>
        <v>5201869</v>
      </c>
      <c r="P30" s="12">
        <f t="shared" si="5"/>
        <v>4924773</v>
      </c>
      <c r="Q30" s="12">
        <f t="shared" si="5"/>
        <v>4757910</v>
      </c>
      <c r="R30" s="12">
        <f t="shared" si="5"/>
        <v>4747921</v>
      </c>
      <c r="S30" s="12">
        <f t="shared" si="5"/>
        <v>5079757</v>
      </c>
      <c r="T30" s="12">
        <f t="shared" si="5"/>
        <v>6005128</v>
      </c>
      <c r="U30" s="12">
        <f t="shared" si="5"/>
        <v>6109946</v>
      </c>
      <c r="V30" s="12">
        <f t="shared" si="5"/>
        <v>6109949</v>
      </c>
      <c r="W30" s="12">
        <f t="shared" si="5"/>
        <v>5337407</v>
      </c>
      <c r="X30" s="12">
        <f t="shared" si="5"/>
        <v>4302346</v>
      </c>
      <c r="Y30" s="12">
        <f t="shared" si="5"/>
        <v>3929046</v>
      </c>
      <c r="Z30" s="12">
        <f t="shared" si="5"/>
        <v>4377486</v>
      </c>
      <c r="AA30" s="12">
        <f t="shared" si="5"/>
        <v>3771640</v>
      </c>
      <c r="AB30" s="12">
        <v>3901857</v>
      </c>
      <c r="AC30" s="12">
        <v>4608947</v>
      </c>
      <c r="AD30" s="12">
        <v>4520685</v>
      </c>
      <c r="AE30" s="12">
        <v>4660863</v>
      </c>
      <c r="AF30" s="12">
        <v>4726153</v>
      </c>
      <c r="AG30" s="12">
        <v>4525377</v>
      </c>
      <c r="AH30" s="12">
        <v>4569607</v>
      </c>
      <c r="AI30" s="13">
        <v>2.6678774906604419E-2</v>
      </c>
      <c r="AJ30" s="13">
        <v>9.7737713344103715E-3</v>
      </c>
    </row>
    <row r="31" spans="1:36" ht="10.5" customHeight="1" x14ac:dyDescent="0.2">
      <c r="A31" s="11"/>
      <c r="B31" s="11"/>
      <c r="C31" s="11" t="s">
        <v>58</v>
      </c>
      <c r="D31" s="11"/>
      <c r="E31" s="11"/>
      <c r="F31" s="2"/>
      <c r="G31" s="12">
        <v>1218067</v>
      </c>
      <c r="H31" s="12">
        <v>1357030</v>
      </c>
      <c r="I31" s="12">
        <v>1524469</v>
      </c>
      <c r="J31" s="12">
        <v>1838914</v>
      </c>
      <c r="K31" s="12">
        <f t="shared" si="5"/>
        <v>1793926</v>
      </c>
      <c r="L31" s="12">
        <f t="shared" si="5"/>
        <v>2010225</v>
      </c>
      <c r="M31" s="12">
        <f t="shared" si="5"/>
        <v>2005992</v>
      </c>
      <c r="N31" s="12">
        <f t="shared" si="5"/>
        <v>2309995</v>
      </c>
      <c r="O31" s="12">
        <f t="shared" si="5"/>
        <v>2666636</v>
      </c>
      <c r="P31" s="12">
        <f t="shared" si="5"/>
        <v>2645562</v>
      </c>
      <c r="Q31" s="12">
        <f t="shared" si="5"/>
        <v>2771166</v>
      </c>
      <c r="R31" s="12">
        <f t="shared" si="5"/>
        <v>2776312</v>
      </c>
      <c r="S31" s="12">
        <f t="shared" si="5"/>
        <v>2250837</v>
      </c>
      <c r="T31" s="12">
        <f t="shared" si="5"/>
        <v>4130035</v>
      </c>
      <c r="U31" s="12">
        <f t="shared" si="5"/>
        <v>3639435</v>
      </c>
      <c r="V31" s="12">
        <f t="shared" si="5"/>
        <v>4119997</v>
      </c>
      <c r="W31" s="12">
        <f t="shared" si="5"/>
        <v>3864114</v>
      </c>
      <c r="X31" s="12">
        <f t="shared" si="5"/>
        <v>2936057</v>
      </c>
      <c r="Y31" s="12">
        <f t="shared" si="5"/>
        <v>3234771</v>
      </c>
      <c r="Z31" s="12">
        <f t="shared" si="5"/>
        <v>2681736</v>
      </c>
      <c r="AA31" s="12">
        <f t="shared" si="5"/>
        <v>3102960</v>
      </c>
      <c r="AB31" s="12">
        <v>2665522</v>
      </c>
      <c r="AC31" s="12">
        <v>2633912</v>
      </c>
      <c r="AD31" s="12">
        <v>2809122</v>
      </c>
      <c r="AE31" s="12">
        <v>2859524</v>
      </c>
      <c r="AF31" s="12">
        <v>2830484</v>
      </c>
      <c r="AG31" s="12">
        <v>4098967</v>
      </c>
      <c r="AH31" s="12">
        <v>1941280</v>
      </c>
      <c r="AI31" s="13">
        <v>-5.1470188792063998E-2</v>
      </c>
      <c r="AJ31" s="13">
        <v>-0.52639774850590404</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759170</v>
      </c>
      <c r="R32" s="12">
        <f t="shared" si="5"/>
        <v>885303</v>
      </c>
      <c r="S32" s="12">
        <f t="shared" si="5"/>
        <v>1136888</v>
      </c>
      <c r="T32" s="12">
        <f t="shared" si="5"/>
        <v>220271</v>
      </c>
      <c r="U32" s="12">
        <f t="shared" si="5"/>
        <v>1004536</v>
      </c>
      <c r="V32" s="12">
        <f t="shared" si="5"/>
        <v>451703</v>
      </c>
      <c r="W32" s="12">
        <f t="shared" si="5"/>
        <v>267706</v>
      </c>
      <c r="X32" s="12">
        <f t="shared" si="5"/>
        <v>221910</v>
      </c>
      <c r="Y32" s="12">
        <f t="shared" si="5"/>
        <v>246109</v>
      </c>
      <c r="Z32" s="12">
        <f t="shared" ref="Z32:AA32" si="6">SUM(Z89,Z146,Z203)</f>
        <v>219053</v>
      </c>
      <c r="AA32" s="12">
        <f t="shared" si="6"/>
        <v>172827</v>
      </c>
      <c r="AB32" s="12">
        <v>172171</v>
      </c>
      <c r="AC32" s="12">
        <v>384406</v>
      </c>
      <c r="AD32" s="12">
        <v>438470</v>
      </c>
      <c r="AE32" s="12">
        <v>144736</v>
      </c>
      <c r="AF32" s="12">
        <v>126790</v>
      </c>
      <c r="AG32" s="12">
        <v>96250</v>
      </c>
      <c r="AH32" s="12">
        <v>0</v>
      </c>
      <c r="AI32" s="13">
        <v>-1</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2625219</v>
      </c>
      <c r="H34" s="12">
        <v>2998945</v>
      </c>
      <c r="I34" s="12">
        <v>2719750</v>
      </c>
      <c r="J34" s="12">
        <v>3280173</v>
      </c>
      <c r="K34" s="12">
        <f t="shared" ref="K34:AA34" si="7">SUM(K91,K147,K204)</f>
        <v>2345833</v>
      </c>
      <c r="L34" s="12">
        <f t="shared" si="7"/>
        <v>2590230</v>
      </c>
      <c r="M34" s="12">
        <f t="shared" si="7"/>
        <v>3219764</v>
      </c>
      <c r="N34" s="12">
        <f t="shared" si="7"/>
        <v>3884301</v>
      </c>
      <c r="O34" s="12">
        <f t="shared" si="7"/>
        <v>3409120</v>
      </c>
      <c r="P34" s="12">
        <f t="shared" si="7"/>
        <v>3262366</v>
      </c>
      <c r="Q34" s="12">
        <f t="shared" si="7"/>
        <v>4907360</v>
      </c>
      <c r="R34" s="12">
        <f t="shared" si="7"/>
        <v>5729953</v>
      </c>
      <c r="S34" s="12">
        <f t="shared" si="7"/>
        <v>5523973</v>
      </c>
      <c r="T34" s="12">
        <f t="shared" si="7"/>
        <v>6006398</v>
      </c>
      <c r="U34" s="12">
        <f t="shared" si="7"/>
        <v>5723237</v>
      </c>
      <c r="V34" s="12">
        <f t="shared" si="7"/>
        <v>5733240</v>
      </c>
      <c r="W34" s="12">
        <f t="shared" si="7"/>
        <v>6005943</v>
      </c>
      <c r="X34" s="12">
        <f t="shared" si="7"/>
        <v>8291820</v>
      </c>
      <c r="Y34" s="12">
        <f t="shared" si="7"/>
        <v>9686512</v>
      </c>
      <c r="Z34" s="12">
        <f t="shared" si="7"/>
        <v>7621898</v>
      </c>
      <c r="AA34" s="12">
        <f t="shared" si="7"/>
        <v>7429336</v>
      </c>
      <c r="AB34" s="12">
        <v>6271452</v>
      </c>
      <c r="AC34" s="12">
        <v>7269486</v>
      </c>
      <c r="AD34" s="12">
        <v>8578803</v>
      </c>
      <c r="AE34" s="12">
        <v>12051025</v>
      </c>
      <c r="AF34" s="12">
        <v>9913306</v>
      </c>
      <c r="AG34" s="12">
        <v>10387366</v>
      </c>
      <c r="AH34" s="12">
        <v>12168725</v>
      </c>
      <c r="AI34" s="13">
        <v>0.11681051858487534</v>
      </c>
      <c r="AJ34" s="13">
        <v>0.17149285006420301</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115879</v>
      </c>
      <c r="H36" s="12">
        <v>19714</v>
      </c>
      <c r="I36" s="12">
        <v>0</v>
      </c>
      <c r="J36" s="12">
        <v>0</v>
      </c>
      <c r="K36" s="12">
        <f t="shared" ref="K36:AA36" si="8">SUM(K93,K149,K206)</f>
        <v>0</v>
      </c>
      <c r="L36" s="12">
        <f t="shared" si="8"/>
        <v>116052</v>
      </c>
      <c r="M36" s="12">
        <f t="shared" si="8"/>
        <v>65000</v>
      </c>
      <c r="N36" s="12">
        <f t="shared" si="8"/>
        <v>60336</v>
      </c>
      <c r="O36" s="12">
        <f t="shared" si="8"/>
        <v>48161</v>
      </c>
      <c r="P36" s="12">
        <f t="shared" si="8"/>
        <v>40976</v>
      </c>
      <c r="Q36" s="12">
        <f t="shared" si="8"/>
        <v>71946</v>
      </c>
      <c r="R36" s="12">
        <f t="shared" si="8"/>
        <v>767606</v>
      </c>
      <c r="S36" s="12">
        <f t="shared" si="8"/>
        <v>177696</v>
      </c>
      <c r="T36" s="12">
        <f t="shared" si="8"/>
        <v>327262</v>
      </c>
      <c r="U36" s="12">
        <f t="shared" si="8"/>
        <v>544666</v>
      </c>
      <c r="V36" s="12">
        <f t="shared" si="8"/>
        <v>580758</v>
      </c>
      <c r="W36" s="12">
        <f t="shared" si="8"/>
        <v>918403</v>
      </c>
      <c r="X36" s="12">
        <f t="shared" si="8"/>
        <v>697315</v>
      </c>
      <c r="Y36" s="12">
        <f t="shared" si="8"/>
        <v>932235</v>
      </c>
      <c r="Z36" s="12">
        <f t="shared" si="8"/>
        <v>1021938</v>
      </c>
      <c r="AA36" s="12">
        <f t="shared" si="8"/>
        <v>937520</v>
      </c>
      <c r="AB36" s="12">
        <v>1253703</v>
      </c>
      <c r="AC36" s="12">
        <v>1205742</v>
      </c>
      <c r="AD36" s="12">
        <v>1276373</v>
      </c>
      <c r="AE36" s="12">
        <v>1342260</v>
      </c>
      <c r="AF36" s="12">
        <v>1310658</v>
      </c>
      <c r="AG36" s="12">
        <v>1295166</v>
      </c>
      <c r="AH36" s="12">
        <v>686872</v>
      </c>
      <c r="AI36" s="13">
        <v>-9.5420257063589697E-2</v>
      </c>
      <c r="AJ36" s="13">
        <v>-0.46966489237673009</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0</v>
      </c>
      <c r="S38" s="12">
        <f t="shared" si="9"/>
        <v>92881</v>
      </c>
      <c r="T38" s="12">
        <f t="shared" si="9"/>
        <v>185761</v>
      </c>
      <c r="U38" s="12">
        <f t="shared" si="9"/>
        <v>282941</v>
      </c>
      <c r="V38" s="12">
        <f t="shared" si="9"/>
        <v>380121</v>
      </c>
      <c r="W38" s="12">
        <f t="shared" si="9"/>
        <v>372879</v>
      </c>
      <c r="X38" s="12">
        <f t="shared" si="9"/>
        <v>365637</v>
      </c>
      <c r="Y38" s="12">
        <f t="shared" si="9"/>
        <v>414040.5</v>
      </c>
      <c r="Z38" s="12">
        <f t="shared" si="9"/>
        <v>462444</v>
      </c>
      <c r="AA38" s="12">
        <f t="shared" si="9"/>
        <v>478018.5</v>
      </c>
      <c r="AB38" s="12">
        <v>493593</v>
      </c>
      <c r="AC38" s="12">
        <v>510216.55696797883</v>
      </c>
      <c r="AD38" s="12">
        <v>495218</v>
      </c>
      <c r="AE38" s="12">
        <v>496033.17490118381</v>
      </c>
      <c r="AF38" s="12">
        <v>511703</v>
      </c>
      <c r="AG38" s="12">
        <v>520150.15685614402</v>
      </c>
      <c r="AH38" s="12">
        <v>646419</v>
      </c>
      <c r="AI38" s="13">
        <v>4.5981941927458303E-2</v>
      </c>
      <c r="AJ38" s="13">
        <v>0.2427545997621946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20147361</v>
      </c>
      <c r="H40" s="5">
        <v>22276364</v>
      </c>
      <c r="I40" s="5">
        <v>22025014</v>
      </c>
      <c r="J40" s="5">
        <v>24918786</v>
      </c>
      <c r="K40" s="5">
        <f t="shared" ref="K40:Q40" si="10">SUM(K96,K152,K209)</f>
        <v>27211128</v>
      </c>
      <c r="L40" s="5">
        <f t="shared" si="10"/>
        <v>28216698</v>
      </c>
      <c r="M40" s="5">
        <f t="shared" si="10"/>
        <v>30119390</v>
      </c>
      <c r="N40" s="5">
        <f t="shared" si="10"/>
        <v>34597941</v>
      </c>
      <c r="O40" s="5">
        <f t="shared" si="10"/>
        <v>36982855</v>
      </c>
      <c r="P40" s="5">
        <f t="shared" si="10"/>
        <v>52707372</v>
      </c>
      <c r="Q40" s="5">
        <f t="shared" si="10"/>
        <v>45930891</v>
      </c>
      <c r="R40" s="5">
        <f t="shared" ref="R40:AA40" si="11">SUM(R96,R152,R209,R234)</f>
        <v>52887089</v>
      </c>
      <c r="S40" s="5">
        <f t="shared" si="11"/>
        <v>57756872</v>
      </c>
      <c r="T40" s="5">
        <f t="shared" si="11"/>
        <v>92719374</v>
      </c>
      <c r="U40" s="5">
        <f t="shared" si="11"/>
        <v>91063717.5</v>
      </c>
      <c r="V40" s="5">
        <f t="shared" si="11"/>
        <v>93618363</v>
      </c>
      <c r="W40" s="5">
        <f t="shared" si="11"/>
        <v>89709786</v>
      </c>
      <c r="X40" s="5">
        <f t="shared" si="11"/>
        <v>81606672</v>
      </c>
      <c r="Y40" s="5">
        <f t="shared" si="11"/>
        <v>86122642.5</v>
      </c>
      <c r="Z40" s="5">
        <f t="shared" si="11"/>
        <v>72429522</v>
      </c>
      <c r="AA40" s="5">
        <f t="shared" si="11"/>
        <v>77023237.5</v>
      </c>
      <c r="AB40" s="5">
        <v>77161276</v>
      </c>
      <c r="AC40" s="5">
        <v>81341866.642794326</v>
      </c>
      <c r="AD40" s="5">
        <v>85391582</v>
      </c>
      <c r="AE40" s="5">
        <v>102658427.82096644</v>
      </c>
      <c r="AF40" s="5">
        <v>94532364</v>
      </c>
      <c r="AG40" s="5">
        <v>100505277.31495357</v>
      </c>
      <c r="AH40" s="5">
        <v>122872313</v>
      </c>
      <c r="AI40" s="10">
        <v>8.0626894837491525E-2</v>
      </c>
      <c r="AJ40" s="10">
        <v>0.22254588298836106</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6957818</v>
      </c>
      <c r="H42" s="12">
        <v>7577697</v>
      </c>
      <c r="I42" s="12">
        <v>7984875</v>
      </c>
      <c r="J42" s="12">
        <v>9088799</v>
      </c>
      <c r="K42" s="12">
        <f t="shared" ref="K42:AA51" si="12">SUM(K98,K154,K211)</f>
        <v>9399096</v>
      </c>
      <c r="L42" s="12">
        <f t="shared" si="12"/>
        <v>10218555</v>
      </c>
      <c r="M42" s="12">
        <f t="shared" si="12"/>
        <v>11341018</v>
      </c>
      <c r="N42" s="12">
        <f t="shared" si="12"/>
        <v>12514028</v>
      </c>
      <c r="O42" s="12">
        <f t="shared" si="12"/>
        <v>12599161</v>
      </c>
      <c r="P42" s="12">
        <f t="shared" si="12"/>
        <v>15989811</v>
      </c>
      <c r="Q42" s="12">
        <f t="shared" si="12"/>
        <v>14379876</v>
      </c>
      <c r="R42" s="12">
        <f t="shared" si="12"/>
        <v>14642683</v>
      </c>
      <c r="S42" s="12">
        <f t="shared" si="12"/>
        <v>15271968</v>
      </c>
      <c r="T42" s="12">
        <f t="shared" si="12"/>
        <v>18854189</v>
      </c>
      <c r="U42" s="12">
        <f t="shared" si="12"/>
        <v>20143377</v>
      </c>
      <c r="V42" s="12">
        <f t="shared" si="12"/>
        <v>29018602</v>
      </c>
      <c r="W42" s="12">
        <f t="shared" si="12"/>
        <v>24550038</v>
      </c>
      <c r="X42" s="12">
        <f t="shared" si="12"/>
        <v>29112991</v>
      </c>
      <c r="Y42" s="12">
        <f t="shared" si="12"/>
        <v>26829106</v>
      </c>
      <c r="Z42" s="12">
        <f t="shared" si="12"/>
        <v>24879664</v>
      </c>
      <c r="AA42" s="12">
        <f t="shared" si="12"/>
        <v>24803886</v>
      </c>
      <c r="AB42" s="12">
        <v>26121687</v>
      </c>
      <c r="AC42" s="12">
        <v>28129802</v>
      </c>
      <c r="AD42" s="12">
        <v>31584410</v>
      </c>
      <c r="AE42" s="12">
        <v>35588793</v>
      </c>
      <c r="AF42" s="12">
        <v>36261862</v>
      </c>
      <c r="AG42" s="12">
        <v>36704433</v>
      </c>
      <c r="AH42" s="12">
        <v>40329902</v>
      </c>
      <c r="AI42" s="13">
        <v>7.5072264037226111E-2</v>
      </c>
      <c r="AJ42" s="13">
        <v>9.877469023973208E-2</v>
      </c>
    </row>
    <row r="43" spans="1:36" ht="10.5" customHeight="1" x14ac:dyDescent="0.2">
      <c r="A43" s="11"/>
      <c r="B43" s="19" t="s">
        <v>65</v>
      </c>
      <c r="C43" s="14"/>
      <c r="D43" s="19"/>
      <c r="E43" s="14"/>
      <c r="F43" s="2"/>
      <c r="G43" s="12">
        <v>6717481</v>
      </c>
      <c r="H43" s="12">
        <v>6872851</v>
      </c>
      <c r="I43" s="12">
        <v>6980363</v>
      </c>
      <c r="J43" s="12">
        <v>7597902</v>
      </c>
      <c r="K43" s="12">
        <f t="shared" si="12"/>
        <v>8111938</v>
      </c>
      <c r="L43" s="12">
        <f t="shared" si="12"/>
        <v>8720722</v>
      </c>
      <c r="M43" s="12">
        <f t="shared" si="12"/>
        <v>8843977</v>
      </c>
      <c r="N43" s="12">
        <f t="shared" si="12"/>
        <v>10395129</v>
      </c>
      <c r="O43" s="12">
        <f t="shared" si="12"/>
        <v>10932354</v>
      </c>
      <c r="P43" s="12">
        <f t="shared" si="12"/>
        <v>12863497</v>
      </c>
      <c r="Q43" s="12">
        <f t="shared" si="12"/>
        <v>14607657</v>
      </c>
      <c r="R43" s="12">
        <f t="shared" si="12"/>
        <v>14207490</v>
      </c>
      <c r="S43" s="12">
        <f t="shared" si="12"/>
        <v>13880467</v>
      </c>
      <c r="T43" s="12">
        <f t="shared" si="12"/>
        <v>14400413</v>
      </c>
      <c r="U43" s="12">
        <f t="shared" si="12"/>
        <v>15267719</v>
      </c>
      <c r="V43" s="12">
        <f t="shared" si="12"/>
        <v>17656970</v>
      </c>
      <c r="W43" s="12">
        <f t="shared" si="12"/>
        <v>18821996</v>
      </c>
      <c r="X43" s="12">
        <f t="shared" si="12"/>
        <v>17709959</v>
      </c>
      <c r="Y43" s="12">
        <f t="shared" si="12"/>
        <v>18161197</v>
      </c>
      <c r="Z43" s="12">
        <f t="shared" si="12"/>
        <v>16734875</v>
      </c>
      <c r="AA43" s="12">
        <f t="shared" si="12"/>
        <v>17100574</v>
      </c>
      <c r="AB43" s="12">
        <v>15861356</v>
      </c>
      <c r="AC43" s="12">
        <v>15655109</v>
      </c>
      <c r="AD43" s="12">
        <v>15878693</v>
      </c>
      <c r="AE43" s="12">
        <v>18194247</v>
      </c>
      <c r="AF43" s="12">
        <v>17662444</v>
      </c>
      <c r="AG43" s="12">
        <v>18243414</v>
      </c>
      <c r="AH43" s="12">
        <v>15812036</v>
      </c>
      <c r="AI43" s="13">
        <v>-5.1891339730125718E-4</v>
      </c>
      <c r="AJ43" s="13">
        <v>-0.13327428736748506</v>
      </c>
    </row>
    <row r="44" spans="1:36" ht="10.5" customHeight="1" x14ac:dyDescent="0.2">
      <c r="A44" s="11"/>
      <c r="B44" s="19" t="s">
        <v>66</v>
      </c>
      <c r="C44" s="14"/>
      <c r="D44" s="19"/>
      <c r="E44" s="14"/>
      <c r="F44" s="2"/>
      <c r="G44" s="12">
        <v>2174409</v>
      </c>
      <c r="H44" s="12">
        <v>2651837</v>
      </c>
      <c r="I44" s="12">
        <v>2404386</v>
      </c>
      <c r="J44" s="12">
        <v>2778992</v>
      </c>
      <c r="K44" s="12">
        <f t="shared" si="12"/>
        <v>3231922</v>
      </c>
      <c r="L44" s="12">
        <f t="shared" si="12"/>
        <v>3266308</v>
      </c>
      <c r="M44" s="12">
        <f t="shared" si="12"/>
        <v>3698075</v>
      </c>
      <c r="N44" s="12">
        <f t="shared" si="12"/>
        <v>4363983</v>
      </c>
      <c r="O44" s="12">
        <f t="shared" si="12"/>
        <v>4765659</v>
      </c>
      <c r="P44" s="12">
        <f t="shared" si="12"/>
        <v>5570492</v>
      </c>
      <c r="Q44" s="12">
        <f t="shared" si="12"/>
        <v>7168385</v>
      </c>
      <c r="R44" s="12">
        <f t="shared" si="12"/>
        <v>7087820</v>
      </c>
      <c r="S44" s="12">
        <f t="shared" si="12"/>
        <v>9015482</v>
      </c>
      <c r="T44" s="12">
        <f t="shared" si="12"/>
        <v>13253371</v>
      </c>
      <c r="U44" s="12">
        <f t="shared" si="12"/>
        <v>9782770</v>
      </c>
      <c r="V44" s="12">
        <f t="shared" si="12"/>
        <v>9829515</v>
      </c>
      <c r="W44" s="12">
        <f t="shared" si="12"/>
        <v>10997933</v>
      </c>
      <c r="X44" s="12">
        <f t="shared" si="12"/>
        <v>13771353</v>
      </c>
      <c r="Y44" s="12">
        <f t="shared" si="12"/>
        <v>15519505</v>
      </c>
      <c r="Z44" s="12">
        <f t="shared" si="12"/>
        <v>14759694</v>
      </c>
      <c r="AA44" s="12">
        <f t="shared" si="12"/>
        <v>15235080</v>
      </c>
      <c r="AB44" s="12">
        <v>17249441</v>
      </c>
      <c r="AC44" s="12">
        <v>16494157</v>
      </c>
      <c r="AD44" s="12">
        <v>21168265</v>
      </c>
      <c r="AE44" s="12">
        <v>21523487</v>
      </c>
      <c r="AF44" s="12">
        <v>22578467</v>
      </c>
      <c r="AG44" s="12">
        <v>24696279</v>
      </c>
      <c r="AH44" s="12">
        <v>30594909</v>
      </c>
      <c r="AI44" s="13">
        <v>0.10021870294603974</v>
      </c>
      <c r="AJ44" s="13">
        <v>0.23884691292967658</v>
      </c>
    </row>
    <row r="45" spans="1:36" ht="10.5" customHeight="1" x14ac:dyDescent="0.2">
      <c r="A45" s="11"/>
      <c r="B45" s="19" t="s">
        <v>67</v>
      </c>
      <c r="C45" s="14"/>
      <c r="D45" s="19"/>
      <c r="E45" s="14"/>
      <c r="F45" s="2"/>
      <c r="G45" s="12">
        <v>391209</v>
      </c>
      <c r="H45" s="12">
        <v>388945</v>
      </c>
      <c r="I45" s="12">
        <v>736096</v>
      </c>
      <c r="J45" s="12">
        <v>573166</v>
      </c>
      <c r="K45" s="12">
        <f t="shared" si="12"/>
        <v>769135</v>
      </c>
      <c r="L45" s="12">
        <f t="shared" si="12"/>
        <v>545026</v>
      </c>
      <c r="M45" s="12">
        <f t="shared" si="12"/>
        <v>890371</v>
      </c>
      <c r="N45" s="12">
        <f t="shared" si="12"/>
        <v>830540</v>
      </c>
      <c r="O45" s="12">
        <f t="shared" si="12"/>
        <v>604611</v>
      </c>
      <c r="P45" s="12">
        <f t="shared" si="12"/>
        <v>486628</v>
      </c>
      <c r="Q45" s="12">
        <f t="shared" si="12"/>
        <v>1004040</v>
      </c>
      <c r="R45" s="12">
        <f t="shared" si="12"/>
        <v>1133115</v>
      </c>
      <c r="S45" s="12">
        <f t="shared" si="12"/>
        <v>1069289</v>
      </c>
      <c r="T45" s="12">
        <f t="shared" si="12"/>
        <v>3697131</v>
      </c>
      <c r="U45" s="12">
        <f t="shared" si="12"/>
        <v>1220723</v>
      </c>
      <c r="V45" s="12">
        <f t="shared" si="12"/>
        <v>1529319</v>
      </c>
      <c r="W45" s="12">
        <f t="shared" si="12"/>
        <v>1753539</v>
      </c>
      <c r="X45" s="12">
        <f t="shared" si="12"/>
        <v>1552308</v>
      </c>
      <c r="Y45" s="12">
        <f t="shared" si="12"/>
        <v>921919</v>
      </c>
      <c r="Z45" s="12">
        <f t="shared" si="12"/>
        <v>1069997</v>
      </c>
      <c r="AA45" s="12">
        <f t="shared" si="12"/>
        <v>2568532</v>
      </c>
      <c r="AB45" s="12">
        <v>3379980</v>
      </c>
      <c r="AC45" s="12">
        <v>1662441</v>
      </c>
      <c r="AD45" s="12">
        <v>1104198</v>
      </c>
      <c r="AE45" s="12">
        <v>505493</v>
      </c>
      <c r="AF45" s="12">
        <v>493297</v>
      </c>
      <c r="AG45" s="12">
        <v>618978</v>
      </c>
      <c r="AH45" s="12">
        <v>610228</v>
      </c>
      <c r="AI45" s="13">
        <v>-0.24821036554183351</v>
      </c>
      <c r="AJ45" s="13">
        <v>-1.4136205163996135E-2</v>
      </c>
    </row>
    <row r="46" spans="1:36" ht="10.5" customHeight="1" x14ac:dyDescent="0.2">
      <c r="A46" s="11"/>
      <c r="B46" s="19" t="s">
        <v>69</v>
      </c>
      <c r="C46" s="14"/>
      <c r="D46" s="19"/>
      <c r="E46" s="14"/>
      <c r="F46" s="2"/>
      <c r="G46" s="12">
        <v>541030</v>
      </c>
      <c r="H46" s="12">
        <v>615059</v>
      </c>
      <c r="I46" s="12">
        <v>586927</v>
      </c>
      <c r="J46" s="12">
        <v>635294</v>
      </c>
      <c r="K46" s="12">
        <f t="shared" si="12"/>
        <v>1250483</v>
      </c>
      <c r="L46" s="12">
        <f t="shared" si="12"/>
        <v>1270951</v>
      </c>
      <c r="M46" s="12">
        <f t="shared" si="12"/>
        <v>1706323</v>
      </c>
      <c r="N46" s="12">
        <f t="shared" si="12"/>
        <v>1810907</v>
      </c>
      <c r="O46" s="12">
        <f t="shared" si="12"/>
        <v>2144723</v>
      </c>
      <c r="P46" s="12">
        <f t="shared" si="12"/>
        <v>12880941</v>
      </c>
      <c r="Q46" s="12">
        <f t="shared" si="12"/>
        <v>2390364</v>
      </c>
      <c r="R46" s="12">
        <f t="shared" si="12"/>
        <v>2501790</v>
      </c>
      <c r="S46" s="12">
        <f t="shared" si="12"/>
        <v>3649954</v>
      </c>
      <c r="T46" s="12">
        <f t="shared" si="12"/>
        <v>1313121</v>
      </c>
      <c r="U46" s="12">
        <f t="shared" si="12"/>
        <v>6788065</v>
      </c>
      <c r="V46" s="12">
        <f t="shared" si="12"/>
        <v>8226348</v>
      </c>
      <c r="W46" s="12">
        <f t="shared" si="12"/>
        <v>8915822</v>
      </c>
      <c r="X46" s="12">
        <f t="shared" si="12"/>
        <v>4080727</v>
      </c>
      <c r="Y46" s="12">
        <f t="shared" si="12"/>
        <v>2822689</v>
      </c>
      <c r="Z46" s="12">
        <f t="shared" si="12"/>
        <v>2945265</v>
      </c>
      <c r="AA46" s="12">
        <f t="shared" si="12"/>
        <v>2590909</v>
      </c>
      <c r="AB46" s="12">
        <v>1352894</v>
      </c>
      <c r="AC46" s="12">
        <v>3084449</v>
      </c>
      <c r="AD46" s="12">
        <v>1327373</v>
      </c>
      <c r="AE46" s="12">
        <v>216803</v>
      </c>
      <c r="AF46" s="12">
        <v>1425113</v>
      </c>
      <c r="AG46" s="12">
        <v>1421964</v>
      </c>
      <c r="AH46" s="12">
        <v>1456533</v>
      </c>
      <c r="AI46" s="13">
        <v>1.2378141572116252E-2</v>
      </c>
      <c r="AJ46" s="13">
        <v>2.4310742044102381E-2</v>
      </c>
    </row>
    <row r="47" spans="1:36" ht="10.5" customHeight="1" x14ac:dyDescent="0.2">
      <c r="A47" s="11"/>
      <c r="B47" s="19" t="s">
        <v>70</v>
      </c>
      <c r="C47" s="14"/>
      <c r="D47" s="19"/>
      <c r="E47" s="14"/>
      <c r="F47" s="2"/>
      <c r="G47" s="12">
        <v>345109</v>
      </c>
      <c r="H47" s="12">
        <v>535301</v>
      </c>
      <c r="I47" s="12">
        <v>711552</v>
      </c>
      <c r="J47" s="12">
        <v>1433599</v>
      </c>
      <c r="K47" s="12">
        <f t="shared" si="12"/>
        <v>394056</v>
      </c>
      <c r="L47" s="12">
        <f t="shared" si="12"/>
        <v>573068</v>
      </c>
      <c r="M47" s="12">
        <f t="shared" si="12"/>
        <v>606697</v>
      </c>
      <c r="N47" s="12">
        <f t="shared" si="12"/>
        <v>730080</v>
      </c>
      <c r="O47" s="12">
        <f t="shared" si="12"/>
        <v>831797</v>
      </c>
      <c r="P47" s="12">
        <f t="shared" si="12"/>
        <v>743073</v>
      </c>
      <c r="Q47" s="12">
        <f t="shared" si="12"/>
        <v>745081</v>
      </c>
      <c r="R47" s="12">
        <f t="shared" si="12"/>
        <v>834699</v>
      </c>
      <c r="S47" s="12">
        <f t="shared" si="12"/>
        <v>772846</v>
      </c>
      <c r="T47" s="12">
        <f t="shared" si="12"/>
        <v>1081658</v>
      </c>
      <c r="U47" s="12">
        <f t="shared" si="12"/>
        <v>2842749</v>
      </c>
      <c r="V47" s="12">
        <f t="shared" si="12"/>
        <v>1222343</v>
      </c>
      <c r="W47" s="12">
        <f t="shared" si="12"/>
        <v>1714673</v>
      </c>
      <c r="X47" s="12">
        <f t="shared" si="12"/>
        <v>2025781</v>
      </c>
      <c r="Y47" s="12">
        <f t="shared" si="12"/>
        <v>1493969</v>
      </c>
      <c r="Z47" s="12">
        <f t="shared" si="12"/>
        <v>1949741</v>
      </c>
      <c r="AA47" s="12">
        <f t="shared" si="12"/>
        <v>2368804</v>
      </c>
      <c r="AB47" s="12">
        <v>0</v>
      </c>
      <c r="AC47" s="12">
        <v>939412</v>
      </c>
      <c r="AD47" s="12">
        <v>543854</v>
      </c>
      <c r="AE47" s="12">
        <v>1684007</v>
      </c>
      <c r="AF47" s="12">
        <v>797482</v>
      </c>
      <c r="AG47" s="12">
        <v>890423</v>
      </c>
      <c r="AH47" s="12">
        <v>1024266</v>
      </c>
      <c r="AI47" s="13" t="s">
        <v>246</v>
      </c>
      <c r="AJ47" s="13">
        <v>0.15031395190825034</v>
      </c>
    </row>
    <row r="48" spans="1:36" ht="10.5" customHeight="1" x14ac:dyDescent="0.2">
      <c r="A48" s="11"/>
      <c r="B48" s="19" t="s">
        <v>71</v>
      </c>
      <c r="C48" s="14"/>
      <c r="D48" s="19"/>
      <c r="E48" s="14"/>
      <c r="F48" s="2"/>
      <c r="G48" s="12">
        <v>253439</v>
      </c>
      <c r="H48" s="12">
        <v>271787</v>
      </c>
      <c r="I48" s="12">
        <v>513335</v>
      </c>
      <c r="J48" s="12">
        <v>358911</v>
      </c>
      <c r="K48" s="12">
        <f t="shared" si="12"/>
        <v>328563</v>
      </c>
      <c r="L48" s="12">
        <f t="shared" si="12"/>
        <v>290643</v>
      </c>
      <c r="M48" s="12">
        <f t="shared" si="12"/>
        <v>539791</v>
      </c>
      <c r="N48" s="12">
        <f t="shared" si="12"/>
        <v>677039</v>
      </c>
      <c r="O48" s="12">
        <f t="shared" si="12"/>
        <v>502072</v>
      </c>
      <c r="P48" s="12">
        <f t="shared" si="12"/>
        <v>529982</v>
      </c>
      <c r="Q48" s="12">
        <f t="shared" si="12"/>
        <v>415242</v>
      </c>
      <c r="R48" s="12">
        <f t="shared" si="12"/>
        <v>602353</v>
      </c>
      <c r="S48" s="12">
        <f t="shared" si="12"/>
        <v>679123</v>
      </c>
      <c r="T48" s="12">
        <f t="shared" si="12"/>
        <v>642341</v>
      </c>
      <c r="U48" s="12">
        <f t="shared" si="12"/>
        <v>1364561</v>
      </c>
      <c r="V48" s="12">
        <f t="shared" si="12"/>
        <v>1054376</v>
      </c>
      <c r="W48" s="12">
        <f t="shared" si="12"/>
        <v>1773985</v>
      </c>
      <c r="X48" s="12">
        <f t="shared" si="12"/>
        <v>978444</v>
      </c>
      <c r="Y48" s="12">
        <f t="shared" si="12"/>
        <v>968933</v>
      </c>
      <c r="Z48" s="12">
        <f t="shared" si="12"/>
        <v>814683</v>
      </c>
      <c r="AA48" s="12">
        <f t="shared" si="12"/>
        <v>1075073</v>
      </c>
      <c r="AB48" s="12">
        <v>1004047</v>
      </c>
      <c r="AC48" s="12">
        <v>922130</v>
      </c>
      <c r="AD48" s="12">
        <v>1330601</v>
      </c>
      <c r="AE48" s="12">
        <v>753402</v>
      </c>
      <c r="AF48" s="12">
        <v>1066408</v>
      </c>
      <c r="AG48" s="12">
        <v>1588418</v>
      </c>
      <c r="AH48" s="12">
        <v>1494542</v>
      </c>
      <c r="AI48" s="13">
        <v>6.854384462552221E-2</v>
      </c>
      <c r="AJ48" s="13">
        <v>-5.9100312386286227E-2</v>
      </c>
    </row>
    <row r="49" spans="1:36" ht="10.5" customHeight="1" x14ac:dyDescent="0.2">
      <c r="A49" s="11"/>
      <c r="B49" s="19" t="s">
        <v>72</v>
      </c>
      <c r="C49" s="14"/>
      <c r="D49" s="19"/>
      <c r="E49" s="14"/>
      <c r="F49" s="2"/>
      <c r="G49" s="12">
        <v>1213562</v>
      </c>
      <c r="H49" s="12">
        <v>1299481</v>
      </c>
      <c r="I49" s="12">
        <v>1207088</v>
      </c>
      <c r="J49" s="12">
        <v>1175241</v>
      </c>
      <c r="K49" s="12">
        <f t="shared" si="12"/>
        <v>1138251</v>
      </c>
      <c r="L49" s="12">
        <f t="shared" si="12"/>
        <v>1188308</v>
      </c>
      <c r="M49" s="12">
        <f t="shared" si="12"/>
        <v>1156829</v>
      </c>
      <c r="N49" s="12">
        <f t="shared" si="12"/>
        <v>1207692</v>
      </c>
      <c r="O49" s="12">
        <f t="shared" si="12"/>
        <v>1159285</v>
      </c>
      <c r="P49" s="12">
        <f t="shared" si="12"/>
        <v>1267069</v>
      </c>
      <c r="Q49" s="12">
        <f t="shared" si="12"/>
        <v>1395419</v>
      </c>
      <c r="R49" s="12">
        <f t="shared" si="12"/>
        <v>556980</v>
      </c>
      <c r="S49" s="12">
        <f t="shared" si="12"/>
        <v>2855097</v>
      </c>
      <c r="T49" s="12">
        <f t="shared" si="12"/>
        <v>3082146</v>
      </c>
      <c r="U49" s="12">
        <f t="shared" si="12"/>
        <v>4814262</v>
      </c>
      <c r="V49" s="12">
        <f t="shared" si="12"/>
        <v>5455933</v>
      </c>
      <c r="W49" s="12">
        <f t="shared" si="12"/>
        <v>8695823</v>
      </c>
      <c r="X49" s="12">
        <f t="shared" si="12"/>
        <v>5534140</v>
      </c>
      <c r="Y49" s="12">
        <f t="shared" si="12"/>
        <v>12178948</v>
      </c>
      <c r="Z49" s="12">
        <f t="shared" si="12"/>
        <v>6353391</v>
      </c>
      <c r="AA49" s="12">
        <f t="shared" si="12"/>
        <v>7317529</v>
      </c>
      <c r="AB49" s="12">
        <v>6567655</v>
      </c>
      <c r="AC49" s="12">
        <v>6398443</v>
      </c>
      <c r="AD49" s="12">
        <v>6063520</v>
      </c>
      <c r="AE49" s="12">
        <v>14568581</v>
      </c>
      <c r="AF49" s="12">
        <v>6246183</v>
      </c>
      <c r="AG49" s="12">
        <v>6858149</v>
      </c>
      <c r="AH49" s="12">
        <v>7551112</v>
      </c>
      <c r="AI49" s="13">
        <v>2.3528869436411304E-2</v>
      </c>
      <c r="AJ49" s="13">
        <v>0.10104227831737106</v>
      </c>
    </row>
    <row r="50" spans="1:36" ht="10.5" customHeight="1" x14ac:dyDescent="0.2">
      <c r="A50" s="11"/>
      <c r="B50" s="19" t="s">
        <v>73</v>
      </c>
      <c r="C50" s="14"/>
      <c r="D50" s="19"/>
      <c r="E50" s="14"/>
      <c r="F50" s="2"/>
      <c r="G50" s="12">
        <v>1219130</v>
      </c>
      <c r="H50" s="12">
        <v>1098329</v>
      </c>
      <c r="I50" s="12">
        <v>89865</v>
      </c>
      <c r="J50" s="12">
        <v>334044</v>
      </c>
      <c r="K50" s="12">
        <f t="shared" si="12"/>
        <v>1544250</v>
      </c>
      <c r="L50" s="12">
        <f t="shared" si="12"/>
        <v>1189111</v>
      </c>
      <c r="M50" s="12">
        <f t="shared" si="12"/>
        <v>477915</v>
      </c>
      <c r="N50" s="12">
        <f t="shared" si="12"/>
        <v>1117853</v>
      </c>
      <c r="O50" s="12">
        <f t="shared" si="12"/>
        <v>2549574</v>
      </c>
      <c r="P50" s="12">
        <f t="shared" si="12"/>
        <v>1690799</v>
      </c>
      <c r="Q50" s="12">
        <f t="shared" si="12"/>
        <v>2713403</v>
      </c>
      <c r="R50" s="12">
        <f t="shared" si="12"/>
        <v>9940329</v>
      </c>
      <c r="S50" s="12">
        <f t="shared" si="12"/>
        <v>9256151</v>
      </c>
      <c r="T50" s="12">
        <f t="shared" si="12"/>
        <v>34564960</v>
      </c>
      <c r="U50" s="12">
        <f t="shared" si="12"/>
        <v>24804124</v>
      </c>
      <c r="V50" s="12">
        <f t="shared" si="12"/>
        <v>17851767</v>
      </c>
      <c r="W50" s="12">
        <f t="shared" si="12"/>
        <v>10018836</v>
      </c>
      <c r="X50" s="12">
        <f t="shared" si="12"/>
        <v>4672103</v>
      </c>
      <c r="Y50" s="12">
        <f t="shared" si="12"/>
        <v>2913110</v>
      </c>
      <c r="Z50" s="12">
        <f t="shared" si="12"/>
        <v>1061492</v>
      </c>
      <c r="AA50" s="12">
        <f t="shared" si="12"/>
        <v>1559249</v>
      </c>
      <c r="AB50" s="12">
        <v>2455152</v>
      </c>
      <c r="AC50" s="12">
        <v>4553710</v>
      </c>
      <c r="AD50" s="12">
        <v>3271559</v>
      </c>
      <c r="AE50" s="12">
        <v>6782518</v>
      </c>
      <c r="AF50" s="12">
        <v>5704728</v>
      </c>
      <c r="AG50" s="12">
        <v>6927504</v>
      </c>
      <c r="AH50" s="12">
        <v>21601832</v>
      </c>
      <c r="AI50" s="13">
        <v>0.43681890379625909</v>
      </c>
      <c r="AJ50" s="13">
        <v>2.118270592120914</v>
      </c>
    </row>
    <row r="51" spans="1:36" ht="10.5" customHeight="1" x14ac:dyDescent="0.2">
      <c r="A51" s="11"/>
      <c r="B51" s="19" t="s">
        <v>74</v>
      </c>
      <c r="C51" s="14"/>
      <c r="D51" s="19"/>
      <c r="E51" s="14"/>
      <c r="F51" s="2"/>
      <c r="G51" s="12">
        <v>334174</v>
      </c>
      <c r="H51" s="12">
        <v>965077</v>
      </c>
      <c r="I51" s="12">
        <v>810527</v>
      </c>
      <c r="J51" s="12">
        <v>942838</v>
      </c>
      <c r="K51" s="12">
        <f t="shared" si="12"/>
        <v>1043434</v>
      </c>
      <c r="L51" s="12">
        <f t="shared" si="12"/>
        <v>954006</v>
      </c>
      <c r="M51" s="12">
        <f t="shared" si="12"/>
        <v>858394</v>
      </c>
      <c r="N51" s="12">
        <f t="shared" si="12"/>
        <v>950690</v>
      </c>
      <c r="O51" s="12">
        <f t="shared" si="12"/>
        <v>893619</v>
      </c>
      <c r="P51" s="12">
        <f t="shared" si="12"/>
        <v>685080</v>
      </c>
      <c r="Q51" s="12">
        <f t="shared" si="12"/>
        <v>1111424</v>
      </c>
      <c r="R51" s="12">
        <f t="shared" si="12"/>
        <v>1379830</v>
      </c>
      <c r="S51" s="12">
        <f t="shared" si="12"/>
        <v>977542</v>
      </c>
      <c r="T51" s="12">
        <f t="shared" si="12"/>
        <v>1172139</v>
      </c>
      <c r="U51" s="12">
        <f t="shared" si="12"/>
        <v>3294667</v>
      </c>
      <c r="V51" s="12">
        <f t="shared" si="12"/>
        <v>949694</v>
      </c>
      <c r="W51" s="12">
        <f t="shared" si="12"/>
        <v>1825668</v>
      </c>
      <c r="X51" s="12">
        <f t="shared" si="12"/>
        <v>1709416</v>
      </c>
      <c r="Y51" s="12">
        <f t="shared" si="12"/>
        <v>3820607</v>
      </c>
      <c r="Z51" s="12">
        <f t="shared" si="12"/>
        <v>1334851</v>
      </c>
      <c r="AA51" s="12">
        <f t="shared" si="12"/>
        <v>1238114</v>
      </c>
      <c r="AB51" s="12">
        <v>1363958</v>
      </c>
      <c r="AC51" s="12">
        <v>1675152</v>
      </c>
      <c r="AD51" s="12">
        <v>2472326</v>
      </c>
      <c r="AE51" s="12">
        <v>2196389</v>
      </c>
      <c r="AF51" s="12">
        <v>1590818</v>
      </c>
      <c r="AG51" s="12">
        <v>1818790</v>
      </c>
      <c r="AH51" s="12">
        <v>1822459</v>
      </c>
      <c r="AI51" s="13">
        <v>4.9484740249286618E-2</v>
      </c>
      <c r="AJ51" s="13">
        <v>2.017275221438429E-3</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0</v>
      </c>
      <c r="S52" s="12">
        <f t="shared" si="13"/>
        <v>328953</v>
      </c>
      <c r="T52" s="12">
        <f t="shared" si="13"/>
        <v>657905</v>
      </c>
      <c r="U52" s="12">
        <f t="shared" si="13"/>
        <v>740700.5</v>
      </c>
      <c r="V52" s="12">
        <f t="shared" si="13"/>
        <v>823496</v>
      </c>
      <c r="W52" s="12">
        <f t="shared" si="13"/>
        <v>641473</v>
      </c>
      <c r="X52" s="12">
        <f t="shared" si="13"/>
        <v>459450</v>
      </c>
      <c r="Y52" s="12">
        <f t="shared" si="13"/>
        <v>492659.5</v>
      </c>
      <c r="Z52" s="12">
        <f t="shared" si="13"/>
        <v>525869</v>
      </c>
      <c r="AA52" s="12">
        <f t="shared" si="13"/>
        <v>1165487.5</v>
      </c>
      <c r="AB52" s="12">
        <v>1805106</v>
      </c>
      <c r="AC52" s="12">
        <v>1827061.6427943273</v>
      </c>
      <c r="AD52" s="12">
        <v>646783</v>
      </c>
      <c r="AE52" s="12">
        <v>644707.82096644456</v>
      </c>
      <c r="AF52" s="12">
        <v>705562</v>
      </c>
      <c r="AG52" s="12">
        <v>736925.31495357153</v>
      </c>
      <c r="AH52" s="12">
        <v>574494</v>
      </c>
      <c r="AI52" s="13">
        <v>-0.17371386654512722</v>
      </c>
      <c r="AJ52" s="13">
        <v>-0.22041760767005975</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264</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265</v>
      </c>
      <c r="AH61" s="37" t="s">
        <v>2</v>
      </c>
      <c r="AI61" s="7" t="s">
        <v>32</v>
      </c>
      <c r="AJ61" s="7" t="s">
        <v>33</v>
      </c>
    </row>
    <row r="62" spans="1:36" ht="10.5" customHeight="1" x14ac:dyDescent="0.2">
      <c r="A62" s="38" t="s">
        <v>86</v>
      </c>
      <c r="B62" s="38"/>
      <c r="C62" s="38"/>
      <c r="D62" s="38"/>
      <c r="E62" s="33"/>
      <c r="F62" s="9"/>
      <c r="G62" s="5">
        <v>14020889</v>
      </c>
      <c r="H62" s="5">
        <v>21998543</v>
      </c>
      <c r="I62" s="5">
        <v>15102924</v>
      </c>
      <c r="J62" s="5">
        <v>16353834</v>
      </c>
      <c r="K62" s="5">
        <f>SUM(K64,K79,K91,K93)</f>
        <v>16802181</v>
      </c>
      <c r="L62" s="5">
        <f>SUM(L64,L79,L91,L93)</f>
        <v>17584836</v>
      </c>
      <c r="M62" s="5">
        <f>SUM(M64,M79,M91,M93)</f>
        <v>18381071</v>
      </c>
      <c r="N62" s="5">
        <f>SUM(N64,N79,N91,N93)</f>
        <v>20631693</v>
      </c>
      <c r="O62" s="39">
        <v>22050511</v>
      </c>
      <c r="P62" s="39">
        <v>24632902</v>
      </c>
      <c r="Q62" s="39">
        <v>26498318</v>
      </c>
      <c r="R62" s="39">
        <v>43237832</v>
      </c>
      <c r="S62" s="39">
        <v>28336448</v>
      </c>
      <c r="T62" s="39">
        <v>55864927</v>
      </c>
      <c r="U62" s="8">
        <v>50979085</v>
      </c>
      <c r="V62" s="8">
        <f>SUM(V64,V79,V91,V93)</f>
        <v>41371854</v>
      </c>
      <c r="W62" s="8">
        <f>W64+W79+W91+W93</f>
        <v>33716287</v>
      </c>
      <c r="X62" s="8">
        <f>SUM(X64,X79,X91,X93)</f>
        <v>37448918</v>
      </c>
      <c r="Y62" s="8">
        <f>SUM(Y64+Y79+Y91+Y93)</f>
        <v>45042551</v>
      </c>
      <c r="Z62" s="8">
        <f>SUM(Z64+Z79+Z91+Z93)</f>
        <v>36531641</v>
      </c>
      <c r="AA62" s="8">
        <f>SUM(AA64+AA79+AA91+AA93)</f>
        <v>56658032</v>
      </c>
      <c r="AB62" s="39">
        <v>35631552</v>
      </c>
      <c r="AC62" s="39">
        <v>38607689</v>
      </c>
      <c r="AD62" s="39">
        <v>39181377</v>
      </c>
      <c r="AE62" s="39">
        <v>43048542</v>
      </c>
      <c r="AF62" s="39">
        <v>40545817</v>
      </c>
      <c r="AG62" s="39">
        <v>55115123</v>
      </c>
      <c r="AH62" s="39">
        <v>54093485</v>
      </c>
      <c r="AI62" s="10">
        <v>7.205821834580628E-2</v>
      </c>
      <c r="AJ62" s="10">
        <v>-1.8536436904985226E-2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4620978</v>
      </c>
      <c r="H64" s="12">
        <v>12266819</v>
      </c>
      <c r="I64" s="12">
        <v>5137435</v>
      </c>
      <c r="J64" s="12">
        <v>4799071</v>
      </c>
      <c r="K64" s="12">
        <f>SUM(K65,K69:K73)</f>
        <v>4827336</v>
      </c>
      <c r="L64" s="12">
        <f>SUM(L65,L69:L73)</f>
        <v>4731513</v>
      </c>
      <c r="M64" s="12">
        <f>SUM(M65,M69:M73)</f>
        <v>4775071</v>
      </c>
      <c r="N64" s="12">
        <f>SUM(N65,N69:N73)</f>
        <v>5258471</v>
      </c>
      <c r="O64" s="41">
        <v>5423587</v>
      </c>
      <c r="P64" s="41">
        <v>8117882</v>
      </c>
      <c r="Q64" s="41">
        <v>8401566</v>
      </c>
      <c r="R64" s="41">
        <v>23712007</v>
      </c>
      <c r="S64" s="41">
        <v>9444287</v>
      </c>
      <c r="T64" s="41">
        <v>36368497</v>
      </c>
      <c r="U64" s="11">
        <v>30937497</v>
      </c>
      <c r="V64" s="11">
        <v>18226457</v>
      </c>
      <c r="W64" s="11">
        <v>11652875</v>
      </c>
      <c r="X64" s="11">
        <v>15632050</v>
      </c>
      <c r="Y64" s="11">
        <v>22365491</v>
      </c>
      <c r="Z64" s="11">
        <v>15599705</v>
      </c>
      <c r="AA64" s="11">
        <v>36658611</v>
      </c>
      <c r="AB64" s="41">
        <v>16360657</v>
      </c>
      <c r="AC64" s="41">
        <v>18003911</v>
      </c>
      <c r="AD64" s="41">
        <v>17980191</v>
      </c>
      <c r="AE64" s="41">
        <v>21308508</v>
      </c>
      <c r="AF64" s="41">
        <v>19514678</v>
      </c>
      <c r="AG64" s="39">
        <v>32403112</v>
      </c>
      <c r="AH64" s="41">
        <v>34392892</v>
      </c>
      <c r="AI64" s="13">
        <v>0.13182163861412977</v>
      </c>
      <c r="AJ64" s="13">
        <v>6.1407064852289493E-2</v>
      </c>
    </row>
    <row r="65" spans="1:36" ht="10.5" customHeight="1" x14ac:dyDescent="0.2">
      <c r="A65" s="11"/>
      <c r="B65" s="11"/>
      <c r="C65" s="11" t="s">
        <v>36</v>
      </c>
      <c r="D65" s="11"/>
      <c r="E65" s="11"/>
      <c r="F65" s="2"/>
      <c r="G65" s="12">
        <v>3999129</v>
      </c>
      <c r="H65" s="12">
        <v>4126986</v>
      </c>
      <c r="I65" s="12">
        <v>4252696</v>
      </c>
      <c r="J65" s="12">
        <v>4052793</v>
      </c>
      <c r="K65" s="12">
        <f>SUM(K66:K68)</f>
        <v>4287390</v>
      </c>
      <c r="L65" s="12">
        <f>SUM(L66:L68)</f>
        <v>4179700</v>
      </c>
      <c r="M65" s="12">
        <f>SUM(M66:M68)</f>
        <v>4206995</v>
      </c>
      <c r="N65" s="12">
        <f>SUM(N66:N68)</f>
        <v>4617633</v>
      </c>
      <c r="O65" s="41">
        <v>4742383</v>
      </c>
      <c r="P65" s="41">
        <v>6548313</v>
      </c>
      <c r="Q65" s="41">
        <v>7255795</v>
      </c>
      <c r="R65" s="41">
        <v>7378325</v>
      </c>
      <c r="S65" s="41">
        <v>8074355</v>
      </c>
      <c r="T65" s="41">
        <v>11019858</v>
      </c>
      <c r="U65" s="11">
        <v>9829693</v>
      </c>
      <c r="V65" s="11">
        <v>9271398</v>
      </c>
      <c r="W65" s="11">
        <v>10355151</v>
      </c>
      <c r="X65" s="11">
        <v>11983583</v>
      </c>
      <c r="Y65" s="11">
        <v>12872681</v>
      </c>
      <c r="Z65" s="11">
        <v>14624880</v>
      </c>
      <c r="AA65" s="11">
        <v>15677074</v>
      </c>
      <c r="AB65" s="41">
        <v>15627706</v>
      </c>
      <c r="AC65" s="41">
        <v>16474053</v>
      </c>
      <c r="AD65" s="41">
        <v>16709699</v>
      </c>
      <c r="AE65" s="41">
        <v>17569538</v>
      </c>
      <c r="AF65" s="41">
        <v>18484709</v>
      </c>
      <c r="AG65" s="41">
        <v>20633809</v>
      </c>
      <c r="AH65" s="41">
        <v>21429750</v>
      </c>
      <c r="AI65" s="13">
        <v>5.4031634209325219E-2</v>
      </c>
      <c r="AJ65" s="13">
        <v>3.8574603457849202E-2</v>
      </c>
    </row>
    <row r="66" spans="1:36" ht="10.5" customHeight="1" x14ac:dyDescent="0.2">
      <c r="A66" s="11"/>
      <c r="B66" s="11"/>
      <c r="C66" s="11"/>
      <c r="D66" s="11" t="s">
        <v>37</v>
      </c>
      <c r="E66" s="11"/>
      <c r="F66" s="2"/>
      <c r="G66" s="12">
        <v>3999129</v>
      </c>
      <c r="H66" s="12">
        <v>4126986</v>
      </c>
      <c r="I66" s="12">
        <v>4252696</v>
      </c>
      <c r="J66" s="12">
        <v>4052793</v>
      </c>
      <c r="K66" s="12">
        <v>4287390</v>
      </c>
      <c r="L66" s="12">
        <v>4179700</v>
      </c>
      <c r="M66" s="12">
        <v>4206995</v>
      </c>
      <c r="N66" s="12">
        <v>4589056</v>
      </c>
      <c r="O66" s="41">
        <v>4684857</v>
      </c>
      <c r="P66" s="41">
        <v>6478090</v>
      </c>
      <c r="Q66" s="41">
        <v>7190128</v>
      </c>
      <c r="R66" s="41">
        <v>7319162</v>
      </c>
      <c r="S66" s="41">
        <v>7987964</v>
      </c>
      <c r="T66" s="41">
        <v>10944591</v>
      </c>
      <c r="U66" s="11">
        <v>9765295</v>
      </c>
      <c r="V66" s="11">
        <v>9174526</v>
      </c>
      <c r="W66" s="11">
        <v>10282344</v>
      </c>
      <c r="X66" s="11">
        <v>11930791</v>
      </c>
      <c r="Y66" s="11">
        <v>12784351</v>
      </c>
      <c r="Z66" s="11">
        <v>14570483</v>
      </c>
      <c r="AA66" s="11">
        <v>15617124</v>
      </c>
      <c r="AB66" s="41">
        <v>15568192</v>
      </c>
      <c r="AC66" s="41">
        <v>16401031</v>
      </c>
      <c r="AD66" s="41">
        <v>16629836</v>
      </c>
      <c r="AE66" s="41">
        <v>17445990</v>
      </c>
      <c r="AF66" s="41">
        <v>18396589</v>
      </c>
      <c r="AG66" s="41">
        <v>20490777</v>
      </c>
      <c r="AH66" s="41">
        <v>21364418</v>
      </c>
      <c r="AI66" s="13">
        <v>5.4165538223847065E-2</v>
      </c>
      <c r="AJ66" s="13">
        <v>4.2635816103996443E-2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28577</v>
      </c>
      <c r="O68" s="41">
        <v>57526</v>
      </c>
      <c r="P68" s="41">
        <v>70223</v>
      </c>
      <c r="Q68" s="41">
        <v>65667</v>
      </c>
      <c r="R68" s="41">
        <v>59163</v>
      </c>
      <c r="S68" s="41">
        <v>86391</v>
      </c>
      <c r="T68" s="41">
        <v>75267</v>
      </c>
      <c r="U68" s="11">
        <v>64398</v>
      </c>
      <c r="V68" s="11">
        <v>96872</v>
      </c>
      <c r="W68" s="11">
        <v>72807</v>
      </c>
      <c r="X68" s="11">
        <v>52792</v>
      </c>
      <c r="Y68" s="11">
        <v>88330</v>
      </c>
      <c r="Z68" s="11">
        <v>54397</v>
      </c>
      <c r="AA68" s="11">
        <v>59950</v>
      </c>
      <c r="AB68" s="41">
        <v>59514</v>
      </c>
      <c r="AC68" s="41">
        <v>73022</v>
      </c>
      <c r="AD68" s="41">
        <v>79863</v>
      </c>
      <c r="AE68" s="41">
        <v>123548</v>
      </c>
      <c r="AF68" s="41">
        <v>88120</v>
      </c>
      <c r="AG68" s="41">
        <v>143032</v>
      </c>
      <c r="AH68" s="41">
        <v>65332</v>
      </c>
      <c r="AI68" s="13">
        <v>1.566651688736509E-2</v>
      </c>
      <c r="AJ68" s="13">
        <v>-0.5432350802617596</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621849</v>
      </c>
      <c r="H73" s="12">
        <v>8139833</v>
      </c>
      <c r="I73" s="12">
        <v>884739</v>
      </c>
      <c r="J73" s="12">
        <v>746278</v>
      </c>
      <c r="K73" s="12">
        <f>SUM(K74:K77)</f>
        <v>539946</v>
      </c>
      <c r="L73" s="12">
        <f>SUM(L74:L77)</f>
        <v>551813</v>
      </c>
      <c r="M73" s="12">
        <f>SUM(M74:M77)</f>
        <v>568076</v>
      </c>
      <c r="N73" s="12">
        <f>SUM(N74:N77)</f>
        <v>640838</v>
      </c>
      <c r="O73" s="41">
        <v>681204</v>
      </c>
      <c r="P73" s="41">
        <v>1569569</v>
      </c>
      <c r="Q73" s="41">
        <v>1145771</v>
      </c>
      <c r="R73" s="41">
        <v>16333682</v>
      </c>
      <c r="S73" s="41">
        <v>1369932</v>
      </c>
      <c r="T73" s="41">
        <v>25348639</v>
      </c>
      <c r="U73" s="11">
        <v>21107804</v>
      </c>
      <c r="V73" s="11">
        <v>8955059</v>
      </c>
      <c r="W73" s="11">
        <v>1297724</v>
      </c>
      <c r="X73" s="11">
        <v>3648467</v>
      </c>
      <c r="Y73" s="11">
        <v>9492810</v>
      </c>
      <c r="Z73" s="11">
        <v>974825</v>
      </c>
      <c r="AA73" s="11">
        <v>20981537</v>
      </c>
      <c r="AB73" s="41">
        <v>732951</v>
      </c>
      <c r="AC73" s="41">
        <v>1529858</v>
      </c>
      <c r="AD73" s="41">
        <v>1270492</v>
      </c>
      <c r="AE73" s="41">
        <v>3738970</v>
      </c>
      <c r="AF73" s="41">
        <v>1029969</v>
      </c>
      <c r="AG73" s="41">
        <v>11769303</v>
      </c>
      <c r="AH73" s="41">
        <v>12963142</v>
      </c>
      <c r="AI73" s="13">
        <v>0.61413265167055675</v>
      </c>
      <c r="AJ73" s="13">
        <v>0.10143667811084479</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492073</v>
      </c>
      <c r="H75" s="12">
        <v>620691</v>
      </c>
      <c r="I75" s="12">
        <v>646755</v>
      </c>
      <c r="J75" s="12">
        <v>592229</v>
      </c>
      <c r="K75" s="12">
        <v>414250</v>
      </c>
      <c r="L75" s="12">
        <v>447389</v>
      </c>
      <c r="M75" s="12">
        <v>405934</v>
      </c>
      <c r="N75" s="12">
        <v>456757</v>
      </c>
      <c r="O75" s="41">
        <v>473179</v>
      </c>
      <c r="P75" s="41">
        <v>350062</v>
      </c>
      <c r="Q75" s="41">
        <v>410392</v>
      </c>
      <c r="R75" s="41">
        <v>547225</v>
      </c>
      <c r="S75" s="41">
        <v>728523</v>
      </c>
      <c r="T75" s="41">
        <v>916472</v>
      </c>
      <c r="U75" s="11">
        <v>1184327</v>
      </c>
      <c r="V75" s="11">
        <v>810721</v>
      </c>
      <c r="W75" s="11">
        <v>615268</v>
      </c>
      <c r="X75" s="11">
        <v>427713</v>
      </c>
      <c r="Y75" s="11">
        <v>328752</v>
      </c>
      <c r="Z75" s="11">
        <v>288594</v>
      </c>
      <c r="AA75" s="11">
        <v>290590</v>
      </c>
      <c r="AB75" s="41">
        <v>269654</v>
      </c>
      <c r="AC75" s="41">
        <v>327885</v>
      </c>
      <c r="AD75" s="41">
        <v>306966</v>
      </c>
      <c r="AE75" s="41">
        <v>301875</v>
      </c>
      <c r="AF75" s="41">
        <v>260499</v>
      </c>
      <c r="AG75" s="41">
        <v>453775</v>
      </c>
      <c r="AH75" s="41">
        <v>327352</v>
      </c>
      <c r="AI75" s="13">
        <v>3.2843899325423198E-2</v>
      </c>
      <c r="AJ75" s="13">
        <v>-0.27860283179990081</v>
      </c>
    </row>
    <row r="76" spans="1:36" ht="10.5" customHeight="1" x14ac:dyDescent="0.2">
      <c r="A76" s="11"/>
      <c r="B76" s="14"/>
      <c r="C76" s="11"/>
      <c r="D76" s="15" t="s">
        <v>47</v>
      </c>
      <c r="E76" s="11"/>
      <c r="F76" s="2"/>
      <c r="G76" s="12">
        <v>0</v>
      </c>
      <c r="H76" s="12">
        <v>7370000</v>
      </c>
      <c r="I76" s="12">
        <v>0</v>
      </c>
      <c r="J76" s="12">
        <v>0</v>
      </c>
      <c r="K76" s="12">
        <v>0</v>
      </c>
      <c r="L76" s="12">
        <v>0</v>
      </c>
      <c r="M76" s="12">
        <v>0</v>
      </c>
      <c r="N76" s="12">
        <v>0</v>
      </c>
      <c r="O76" s="41">
        <v>0</v>
      </c>
      <c r="P76" s="41">
        <v>0</v>
      </c>
      <c r="Q76" s="41">
        <v>81441</v>
      </c>
      <c r="R76" s="41">
        <v>15024791</v>
      </c>
      <c r="S76" s="41">
        <v>0</v>
      </c>
      <c r="T76" s="41">
        <v>16876034</v>
      </c>
      <c r="U76" s="11">
        <v>15501586</v>
      </c>
      <c r="V76" s="11">
        <v>6535917</v>
      </c>
      <c r="W76" s="11">
        <v>30650</v>
      </c>
      <c r="X76" s="11">
        <v>1900000</v>
      </c>
      <c r="Y76" s="11">
        <v>7679392</v>
      </c>
      <c r="Z76" s="11">
        <v>0</v>
      </c>
      <c r="AA76" s="11">
        <v>19930176</v>
      </c>
      <c r="AB76" s="41">
        <v>0</v>
      </c>
      <c r="AC76" s="41">
        <v>134033</v>
      </c>
      <c r="AD76" s="41">
        <v>0</v>
      </c>
      <c r="AE76" s="41">
        <v>0</v>
      </c>
      <c r="AF76" s="41">
        <v>0</v>
      </c>
      <c r="AG76" s="41">
        <v>0</v>
      </c>
      <c r="AH76" s="41">
        <v>5214000</v>
      </c>
      <c r="AI76" s="13" t="s">
        <v>246</v>
      </c>
      <c r="AJ76" s="13" t="s">
        <v>246</v>
      </c>
    </row>
    <row r="77" spans="1:36" ht="10.5" customHeight="1" x14ac:dyDescent="0.2">
      <c r="A77" s="11"/>
      <c r="B77" s="11"/>
      <c r="C77" s="11"/>
      <c r="D77" s="11" t="s">
        <v>48</v>
      </c>
      <c r="E77" s="11"/>
      <c r="F77" s="2"/>
      <c r="G77" s="12">
        <v>129776</v>
      </c>
      <c r="H77" s="12">
        <v>149142</v>
      </c>
      <c r="I77" s="12">
        <v>237984</v>
      </c>
      <c r="J77" s="12">
        <v>154049</v>
      </c>
      <c r="K77" s="12">
        <v>125696</v>
      </c>
      <c r="L77" s="12">
        <v>104424</v>
      </c>
      <c r="M77" s="12">
        <v>162142</v>
      </c>
      <c r="N77" s="12">
        <v>184081</v>
      </c>
      <c r="O77" s="41">
        <v>208025</v>
      </c>
      <c r="P77" s="41">
        <v>1219507</v>
      </c>
      <c r="Q77" s="41">
        <v>653938</v>
      </c>
      <c r="R77" s="41">
        <v>761666</v>
      </c>
      <c r="S77" s="41">
        <v>641409</v>
      </c>
      <c r="T77" s="41">
        <v>7556133</v>
      </c>
      <c r="U77" s="11">
        <v>4421891</v>
      </c>
      <c r="V77" s="11">
        <v>1608421</v>
      </c>
      <c r="W77" s="11">
        <v>651806</v>
      </c>
      <c r="X77" s="11">
        <v>1320754</v>
      </c>
      <c r="Y77" s="11">
        <v>1484666</v>
      </c>
      <c r="Z77" s="11">
        <v>686231</v>
      </c>
      <c r="AA77" s="11">
        <v>760771</v>
      </c>
      <c r="AB77" s="41">
        <v>463297</v>
      </c>
      <c r="AC77" s="41">
        <v>1067940</v>
      </c>
      <c r="AD77" s="41">
        <v>963526</v>
      </c>
      <c r="AE77" s="41">
        <v>3437095</v>
      </c>
      <c r="AF77" s="41">
        <v>769470</v>
      </c>
      <c r="AG77" s="41">
        <v>11315528</v>
      </c>
      <c r="AH77" s="41">
        <v>7421790</v>
      </c>
      <c r="AI77" s="13">
        <v>0.58772346141416221</v>
      </c>
      <c r="AJ77" s="13">
        <v>-0.34410572798724021</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7216068</v>
      </c>
      <c r="H79" s="12">
        <v>7584418</v>
      </c>
      <c r="I79" s="12">
        <v>7952259</v>
      </c>
      <c r="J79" s="12">
        <v>9428781</v>
      </c>
      <c r="K79" s="12">
        <f>SUM(K80:K89)</f>
        <v>9855458</v>
      </c>
      <c r="L79" s="12">
        <f>SUM(L80:L89)</f>
        <v>10451393</v>
      </c>
      <c r="M79" s="12">
        <f>SUM(M80:M89)</f>
        <v>11288038</v>
      </c>
      <c r="N79" s="12">
        <f>SUM(N80:N89)</f>
        <v>12830929</v>
      </c>
      <c r="O79" s="41">
        <v>13635889</v>
      </c>
      <c r="P79" s="41">
        <v>13338464</v>
      </c>
      <c r="Q79" s="41">
        <v>13620462</v>
      </c>
      <c r="R79" s="41">
        <v>14847993</v>
      </c>
      <c r="S79" s="41">
        <v>13897736</v>
      </c>
      <c r="T79" s="41">
        <v>14215672</v>
      </c>
      <c r="U79" s="11">
        <v>15144461</v>
      </c>
      <c r="V79" s="11">
        <f>SUM(V80:V89)</f>
        <v>18468297</v>
      </c>
      <c r="W79" s="11">
        <f>SUM(W80:W89)</f>
        <v>16974852</v>
      </c>
      <c r="X79" s="11">
        <f>SUM(X80:X89)</f>
        <v>15278751</v>
      </c>
      <c r="Y79" s="11">
        <f>SUM(Y80:Y89)</f>
        <v>14417456</v>
      </c>
      <c r="Z79" s="11">
        <f>SUM(Z80:Z89)</f>
        <v>14127361</v>
      </c>
      <c r="AA79" s="11">
        <v>13779415</v>
      </c>
      <c r="AB79" s="41">
        <v>13498640</v>
      </c>
      <c r="AC79" s="41">
        <v>14693731</v>
      </c>
      <c r="AD79" s="41">
        <v>15171763</v>
      </c>
      <c r="AE79" s="41">
        <v>16203349</v>
      </c>
      <c r="AF79" s="41">
        <v>15680899</v>
      </c>
      <c r="AG79" s="41">
        <v>16674998</v>
      </c>
      <c r="AH79" s="41">
        <v>15047129</v>
      </c>
      <c r="AI79" s="13">
        <v>1.8264504051245467E-2</v>
      </c>
      <c r="AJ79" s="13">
        <v>-9.762334004477842E-2</v>
      </c>
    </row>
    <row r="80" spans="1:36" ht="10.5" customHeight="1" x14ac:dyDescent="0.2">
      <c r="A80" s="11"/>
      <c r="B80" s="11"/>
      <c r="C80" s="11" t="s">
        <v>50</v>
      </c>
      <c r="D80" s="11"/>
      <c r="E80" s="11"/>
      <c r="F80" s="2"/>
      <c r="G80" s="12">
        <v>0</v>
      </c>
      <c r="H80" s="12">
        <v>0</v>
      </c>
      <c r="I80" s="12">
        <v>0</v>
      </c>
      <c r="J80" s="12">
        <v>650737</v>
      </c>
      <c r="K80" s="12">
        <v>820981</v>
      </c>
      <c r="L80" s="12">
        <v>857691</v>
      </c>
      <c r="M80" s="12">
        <v>887056</v>
      </c>
      <c r="N80" s="12">
        <v>1004456</v>
      </c>
      <c r="O80" s="41">
        <v>915061</v>
      </c>
      <c r="P80" s="41">
        <v>980937</v>
      </c>
      <c r="Q80" s="41">
        <v>980937</v>
      </c>
      <c r="R80" s="41">
        <v>980937</v>
      </c>
      <c r="S80" s="41">
        <v>980937</v>
      </c>
      <c r="T80" s="41">
        <v>980937</v>
      </c>
      <c r="U80" s="11">
        <v>980937</v>
      </c>
      <c r="V80" s="11">
        <v>980937</v>
      </c>
      <c r="W80" s="11">
        <v>980937</v>
      </c>
      <c r="X80" s="11">
        <v>980937</v>
      </c>
      <c r="Y80" s="11">
        <v>980937</v>
      </c>
      <c r="Z80" s="11">
        <v>980937</v>
      </c>
      <c r="AA80" s="11">
        <v>980937</v>
      </c>
      <c r="AB80" s="41">
        <v>980937</v>
      </c>
      <c r="AC80" s="41">
        <v>980937</v>
      </c>
      <c r="AD80" s="41">
        <v>980937</v>
      </c>
      <c r="AE80" s="41">
        <v>980937</v>
      </c>
      <c r="AF80" s="41">
        <v>980937</v>
      </c>
      <c r="AG80" s="41">
        <v>980937</v>
      </c>
      <c r="AH80" s="41">
        <v>980937</v>
      </c>
      <c r="AI80" s="13">
        <v>0</v>
      </c>
      <c r="AJ80" s="13">
        <v>0</v>
      </c>
    </row>
    <row r="81" spans="1:36" ht="10.5" customHeight="1" x14ac:dyDescent="0.2">
      <c r="A81" s="11"/>
      <c r="B81" s="11"/>
      <c r="C81" s="11" t="s">
        <v>51</v>
      </c>
      <c r="D81" s="11"/>
      <c r="E81" s="11"/>
      <c r="F81" s="2"/>
      <c r="G81" s="12">
        <v>0</v>
      </c>
      <c r="H81" s="12">
        <v>0</v>
      </c>
      <c r="I81" s="12">
        <v>0</v>
      </c>
      <c r="J81" s="12">
        <v>128345</v>
      </c>
      <c r="K81" s="12">
        <v>123504</v>
      </c>
      <c r="L81" s="12">
        <v>118711</v>
      </c>
      <c r="M81" s="12">
        <v>116414</v>
      </c>
      <c r="N81" s="12">
        <v>118727</v>
      </c>
      <c r="O81" s="41">
        <v>243896</v>
      </c>
      <c r="P81" s="41">
        <v>296362</v>
      </c>
      <c r="Q81" s="41">
        <v>325613</v>
      </c>
      <c r="R81" s="41">
        <v>314378</v>
      </c>
      <c r="S81" s="41">
        <v>335041</v>
      </c>
      <c r="T81" s="41">
        <v>357000</v>
      </c>
      <c r="U81" s="11">
        <v>298506</v>
      </c>
      <c r="V81" s="12">
        <v>455500</v>
      </c>
      <c r="W81" s="11">
        <v>322052</v>
      </c>
      <c r="X81" s="11">
        <v>334095</v>
      </c>
      <c r="Y81" s="11">
        <v>356358</v>
      </c>
      <c r="Z81" s="11">
        <v>379952</v>
      </c>
      <c r="AA81" s="11">
        <v>389861</v>
      </c>
      <c r="AB81" s="41">
        <v>396266</v>
      </c>
      <c r="AC81" s="41">
        <v>405640</v>
      </c>
      <c r="AD81" s="41">
        <v>413696</v>
      </c>
      <c r="AE81" s="41">
        <v>417788</v>
      </c>
      <c r="AF81" s="41">
        <v>424268</v>
      </c>
      <c r="AG81" s="41">
        <v>430064</v>
      </c>
      <c r="AH81" s="41">
        <v>435994</v>
      </c>
      <c r="AI81" s="13">
        <v>1.6051255770563211E-2</v>
      </c>
      <c r="AJ81" s="13">
        <v>1.3788645410915585E-2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1412229</v>
      </c>
      <c r="W82" s="12">
        <v>1605980</v>
      </c>
      <c r="X82" s="12">
        <v>1763312</v>
      </c>
      <c r="Y82" s="12">
        <v>1802636.6158372306</v>
      </c>
      <c r="Z82" s="12">
        <v>1890058.5008053849</v>
      </c>
      <c r="AA82" s="12">
        <v>0</v>
      </c>
      <c r="AB82" s="41">
        <v>0</v>
      </c>
      <c r="AC82" s="41">
        <v>0</v>
      </c>
      <c r="AD82" s="41">
        <v>0</v>
      </c>
      <c r="AE82" s="41">
        <v>0</v>
      </c>
      <c r="AF82" s="41">
        <v>0</v>
      </c>
      <c r="AG82" s="41">
        <v>0</v>
      </c>
      <c r="AH82" s="41">
        <v>0</v>
      </c>
      <c r="AI82" s="13" t="s">
        <v>246</v>
      </c>
      <c r="AJ82" s="13" t="s">
        <v>246</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1087771</v>
      </c>
      <c r="W83" s="12">
        <v>894020</v>
      </c>
      <c r="X83" s="12">
        <v>736688</v>
      </c>
      <c r="Y83" s="12">
        <v>697363.38416276942</v>
      </c>
      <c r="Z83" s="12">
        <v>609941.49919461505</v>
      </c>
      <c r="AA83" s="12">
        <v>2500000</v>
      </c>
      <c r="AB83" s="41">
        <v>2500000</v>
      </c>
      <c r="AC83" s="41">
        <v>2500000</v>
      </c>
      <c r="AD83" s="41">
        <v>2500000</v>
      </c>
      <c r="AE83" s="41">
        <v>2500000</v>
      </c>
      <c r="AF83" s="41">
        <v>2500000</v>
      </c>
      <c r="AG83" s="41">
        <v>2500000</v>
      </c>
      <c r="AH83" s="41">
        <v>2554395</v>
      </c>
      <c r="AI83" s="13">
        <v>3.5938881071149176E-3</v>
      </c>
      <c r="AJ83" s="13">
        <v>2.1758E-2</v>
      </c>
    </row>
    <row r="84" spans="1:36" ht="10.5" customHeight="1" x14ac:dyDescent="0.2">
      <c r="A84" s="11"/>
      <c r="B84" s="11"/>
      <c r="C84" s="11" t="s">
        <v>106</v>
      </c>
      <c r="D84" s="11"/>
      <c r="E84" s="11"/>
      <c r="F84" s="2"/>
      <c r="G84" s="12">
        <v>0</v>
      </c>
      <c r="H84" s="12">
        <v>0</v>
      </c>
      <c r="I84" s="12">
        <v>0</v>
      </c>
      <c r="J84" s="12">
        <v>30712</v>
      </c>
      <c r="K84" s="12">
        <v>49139</v>
      </c>
      <c r="L84" s="12">
        <v>49139</v>
      </c>
      <c r="M84" s="12">
        <v>49139</v>
      </c>
      <c r="N84" s="12">
        <v>47773</v>
      </c>
      <c r="O84" s="41">
        <v>49139</v>
      </c>
      <c r="P84" s="41">
        <v>49139</v>
      </c>
      <c r="Q84" s="41">
        <v>49139</v>
      </c>
      <c r="R84" s="41">
        <v>49139</v>
      </c>
      <c r="S84" s="41">
        <v>49139</v>
      </c>
      <c r="T84" s="41">
        <v>48627</v>
      </c>
      <c r="U84" s="11">
        <v>49139</v>
      </c>
      <c r="V84" s="11">
        <v>49139</v>
      </c>
      <c r="W84" s="11">
        <v>49138</v>
      </c>
      <c r="X84" s="11">
        <v>51592</v>
      </c>
      <c r="Y84" s="11">
        <v>49138</v>
      </c>
      <c r="Z84" s="11">
        <v>49139</v>
      </c>
      <c r="AA84" s="11">
        <v>49139</v>
      </c>
      <c r="AB84" s="41">
        <v>49139</v>
      </c>
      <c r="AC84" s="41">
        <v>49138</v>
      </c>
      <c r="AD84" s="41">
        <v>49140</v>
      </c>
      <c r="AE84" s="41">
        <v>49138</v>
      </c>
      <c r="AF84" s="41">
        <v>49138</v>
      </c>
      <c r="AG84" s="41">
        <v>46323</v>
      </c>
      <c r="AH84" s="41">
        <v>45385</v>
      </c>
      <c r="AI84" s="13">
        <v>-1.3157895129425001E-2</v>
      </c>
      <c r="AJ84" s="13">
        <v>-2.0249120307406689E-2</v>
      </c>
    </row>
    <row r="85" spans="1:36" ht="10.5" customHeight="1" x14ac:dyDescent="0.2">
      <c r="A85" s="11"/>
      <c r="B85" s="14"/>
      <c r="C85" s="11" t="s">
        <v>55</v>
      </c>
      <c r="E85" s="11"/>
      <c r="F85" s="2"/>
      <c r="G85" s="12">
        <v>0</v>
      </c>
      <c r="H85" s="12">
        <v>0</v>
      </c>
      <c r="I85" s="12">
        <v>0</v>
      </c>
      <c r="J85" s="12">
        <v>0</v>
      </c>
      <c r="K85" s="12">
        <v>0</v>
      </c>
      <c r="L85" s="12">
        <v>105</v>
      </c>
      <c r="M85" s="12">
        <v>1988</v>
      </c>
      <c r="N85" s="12">
        <v>3135</v>
      </c>
      <c r="O85" s="41">
        <v>0</v>
      </c>
      <c r="P85" s="41">
        <v>3255</v>
      </c>
      <c r="Q85" s="41">
        <v>3175</v>
      </c>
      <c r="R85" s="41">
        <v>0</v>
      </c>
      <c r="S85" s="41">
        <v>3075</v>
      </c>
      <c r="T85" s="41">
        <v>0</v>
      </c>
      <c r="U85" s="11">
        <v>0</v>
      </c>
      <c r="V85" s="11">
        <v>14804</v>
      </c>
      <c r="W85" s="11">
        <v>3881</v>
      </c>
      <c r="X85" s="11">
        <v>0</v>
      </c>
      <c r="Y85" s="11">
        <v>8884</v>
      </c>
      <c r="Z85" s="11">
        <v>0</v>
      </c>
      <c r="AA85" s="11">
        <v>16499</v>
      </c>
      <c r="AB85" s="41">
        <v>19008</v>
      </c>
      <c r="AC85" s="41">
        <v>20675</v>
      </c>
      <c r="AD85" s="41">
        <v>22247</v>
      </c>
      <c r="AE85" s="41">
        <v>25045</v>
      </c>
      <c r="AF85" s="41">
        <v>23646</v>
      </c>
      <c r="AG85" s="41">
        <v>0</v>
      </c>
      <c r="AH85" s="41">
        <v>38312</v>
      </c>
      <c r="AI85" s="13">
        <v>0.12391396315951164</v>
      </c>
      <c r="AJ85" s="13" t="s">
        <v>246</v>
      </c>
    </row>
    <row r="86" spans="1:36" ht="10.5" customHeight="1" x14ac:dyDescent="0.2">
      <c r="A86" s="11"/>
      <c r="B86" s="11"/>
      <c r="C86" s="11" t="s">
        <v>56</v>
      </c>
      <c r="D86" s="11"/>
      <c r="E86" s="11"/>
      <c r="F86" s="2"/>
      <c r="G86" s="12">
        <v>1779906</v>
      </c>
      <c r="H86" s="12">
        <v>1857286</v>
      </c>
      <c r="I86" s="12">
        <v>1763886</v>
      </c>
      <c r="J86" s="12">
        <v>1873248</v>
      </c>
      <c r="K86" s="12">
        <v>2061631</v>
      </c>
      <c r="L86" s="12">
        <v>2594060</v>
      </c>
      <c r="M86" s="12">
        <v>3197255</v>
      </c>
      <c r="N86" s="12">
        <v>4211142</v>
      </c>
      <c r="O86" s="41">
        <v>4559288</v>
      </c>
      <c r="P86" s="41">
        <v>4438436</v>
      </c>
      <c r="Q86" s="41">
        <v>3973352</v>
      </c>
      <c r="R86" s="41">
        <v>5094003</v>
      </c>
      <c r="S86" s="41">
        <v>4062062</v>
      </c>
      <c r="T86" s="41">
        <v>2473674</v>
      </c>
      <c r="U86" s="11">
        <v>3061962</v>
      </c>
      <c r="V86" s="11">
        <v>3786268</v>
      </c>
      <c r="W86" s="11">
        <v>3649617</v>
      </c>
      <c r="X86" s="11">
        <v>3951814</v>
      </c>
      <c r="Y86" s="11">
        <v>3112213</v>
      </c>
      <c r="Z86" s="11">
        <v>2939058</v>
      </c>
      <c r="AA86" s="11">
        <v>2795552</v>
      </c>
      <c r="AB86" s="41">
        <v>2813740</v>
      </c>
      <c r="AC86" s="41">
        <v>3110076</v>
      </c>
      <c r="AD86" s="41">
        <v>3437466</v>
      </c>
      <c r="AE86" s="41">
        <v>4565318</v>
      </c>
      <c r="AF86" s="41">
        <v>4019483</v>
      </c>
      <c r="AG86" s="41">
        <v>3997080</v>
      </c>
      <c r="AH86" s="41">
        <v>4481219</v>
      </c>
      <c r="AI86" s="13">
        <v>8.0650770267053806E-2</v>
      </c>
      <c r="AJ86" s="13">
        <v>0.12112316991403725</v>
      </c>
    </row>
    <row r="87" spans="1:36" ht="10.5" customHeight="1" x14ac:dyDescent="0.2">
      <c r="A87" s="11"/>
      <c r="B87" s="11"/>
      <c r="C87" s="11" t="s">
        <v>57</v>
      </c>
      <c r="D87" s="11"/>
      <c r="E87" s="11"/>
      <c r="F87" s="2"/>
      <c r="G87" s="12">
        <v>4218095</v>
      </c>
      <c r="H87" s="12">
        <v>4370102</v>
      </c>
      <c r="I87" s="12">
        <v>4663904</v>
      </c>
      <c r="J87" s="12">
        <v>4906825</v>
      </c>
      <c r="K87" s="12">
        <v>5006277</v>
      </c>
      <c r="L87" s="12">
        <v>4821462</v>
      </c>
      <c r="M87" s="12">
        <v>5030194</v>
      </c>
      <c r="N87" s="12">
        <v>5135701</v>
      </c>
      <c r="O87" s="41">
        <v>5201869</v>
      </c>
      <c r="P87" s="41">
        <v>4924773</v>
      </c>
      <c r="Q87" s="41">
        <v>4757910</v>
      </c>
      <c r="R87" s="41">
        <v>4747921</v>
      </c>
      <c r="S87" s="41">
        <v>5079757</v>
      </c>
      <c r="T87" s="41">
        <v>6005128</v>
      </c>
      <c r="U87" s="11">
        <v>6109946</v>
      </c>
      <c r="V87" s="11">
        <v>6109949</v>
      </c>
      <c r="W87" s="11">
        <v>5337407</v>
      </c>
      <c r="X87" s="11">
        <v>4302346</v>
      </c>
      <c r="Y87" s="11">
        <v>3929046</v>
      </c>
      <c r="Z87" s="11">
        <v>4377486</v>
      </c>
      <c r="AA87" s="11">
        <v>3771640</v>
      </c>
      <c r="AB87" s="41">
        <v>3901857</v>
      </c>
      <c r="AC87" s="41">
        <v>4608947</v>
      </c>
      <c r="AD87" s="41">
        <v>4520685</v>
      </c>
      <c r="AE87" s="41">
        <v>4660863</v>
      </c>
      <c r="AF87" s="41">
        <v>4726153</v>
      </c>
      <c r="AG87" s="41">
        <v>4525377</v>
      </c>
      <c r="AH87" s="41">
        <v>4569607</v>
      </c>
      <c r="AI87" s="13">
        <v>2.6678774906604419E-2</v>
      </c>
      <c r="AJ87" s="13">
        <v>9.7737713344103715E-3</v>
      </c>
    </row>
    <row r="88" spans="1:36" ht="10.5" customHeight="1" x14ac:dyDescent="0.2">
      <c r="A88" s="11"/>
      <c r="B88" s="11"/>
      <c r="C88" s="11" t="s">
        <v>58</v>
      </c>
      <c r="D88" s="11"/>
      <c r="E88" s="11"/>
      <c r="F88" s="2"/>
      <c r="G88" s="12">
        <v>1218067</v>
      </c>
      <c r="H88" s="12">
        <v>1357030</v>
      </c>
      <c r="I88" s="12">
        <v>1524469</v>
      </c>
      <c r="J88" s="12">
        <v>1838914</v>
      </c>
      <c r="K88" s="12">
        <v>1793926</v>
      </c>
      <c r="L88" s="12">
        <v>2010225</v>
      </c>
      <c r="M88" s="12">
        <v>2005992</v>
      </c>
      <c r="N88" s="12">
        <v>2309995</v>
      </c>
      <c r="O88" s="41">
        <v>2666636</v>
      </c>
      <c r="P88" s="41">
        <v>2645562</v>
      </c>
      <c r="Q88" s="41">
        <v>2771166</v>
      </c>
      <c r="R88" s="41">
        <v>2776312</v>
      </c>
      <c r="S88" s="41">
        <v>2250837</v>
      </c>
      <c r="T88" s="41">
        <v>4130035</v>
      </c>
      <c r="U88" s="11">
        <v>3639435</v>
      </c>
      <c r="V88" s="11">
        <v>4119997</v>
      </c>
      <c r="W88" s="11">
        <v>3864114</v>
      </c>
      <c r="X88" s="11">
        <v>2936057</v>
      </c>
      <c r="Y88" s="11">
        <v>3234771</v>
      </c>
      <c r="Z88" s="11">
        <v>2681736</v>
      </c>
      <c r="AA88" s="11">
        <v>3102960</v>
      </c>
      <c r="AB88" s="41">
        <v>2665522</v>
      </c>
      <c r="AC88" s="41">
        <v>2633912</v>
      </c>
      <c r="AD88" s="41">
        <v>2809122</v>
      </c>
      <c r="AE88" s="41">
        <v>2859524</v>
      </c>
      <c r="AF88" s="41">
        <v>2830484</v>
      </c>
      <c r="AG88" s="41">
        <v>4098967</v>
      </c>
      <c r="AH88" s="41">
        <v>1941280</v>
      </c>
      <c r="AI88" s="13">
        <v>-5.1470188792063998E-2</v>
      </c>
      <c r="AJ88" s="13">
        <v>-0.52639774850590404</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759170</v>
      </c>
      <c r="R89" s="41">
        <v>885303</v>
      </c>
      <c r="S89" s="41">
        <v>1136888</v>
      </c>
      <c r="T89" s="41">
        <v>220271</v>
      </c>
      <c r="U89" s="11">
        <v>1004536</v>
      </c>
      <c r="V89" s="11">
        <v>451703</v>
      </c>
      <c r="W89" s="11">
        <v>267706</v>
      </c>
      <c r="X89" s="11">
        <v>221910</v>
      </c>
      <c r="Y89" s="11">
        <v>246109</v>
      </c>
      <c r="Z89" s="11">
        <v>219053</v>
      </c>
      <c r="AA89" s="11">
        <v>172827</v>
      </c>
      <c r="AB89" s="41">
        <v>172171</v>
      </c>
      <c r="AC89" s="41">
        <v>384406</v>
      </c>
      <c r="AD89" s="41">
        <v>438470</v>
      </c>
      <c r="AE89" s="41">
        <v>144736</v>
      </c>
      <c r="AF89" s="41">
        <v>126790</v>
      </c>
      <c r="AG89" s="41">
        <v>96250</v>
      </c>
      <c r="AH89" s="41">
        <v>0</v>
      </c>
      <c r="AI89" s="13">
        <v>-1</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2183843</v>
      </c>
      <c r="H91" s="12">
        <v>2147306</v>
      </c>
      <c r="I91" s="12">
        <v>2013230</v>
      </c>
      <c r="J91" s="12">
        <v>2125982</v>
      </c>
      <c r="K91" s="12">
        <v>2119387</v>
      </c>
      <c r="L91" s="12">
        <v>2401930</v>
      </c>
      <c r="M91" s="12">
        <v>2317962</v>
      </c>
      <c r="N91" s="12">
        <v>2542293</v>
      </c>
      <c r="O91" s="41">
        <v>2991035</v>
      </c>
      <c r="P91" s="41">
        <v>3176556</v>
      </c>
      <c r="Q91" s="41">
        <v>4476290</v>
      </c>
      <c r="R91" s="41">
        <v>4677832</v>
      </c>
      <c r="S91" s="41">
        <v>4994425</v>
      </c>
      <c r="T91" s="41">
        <v>5280758</v>
      </c>
      <c r="U91" s="11">
        <v>4897127</v>
      </c>
      <c r="V91" s="11">
        <v>4677100</v>
      </c>
      <c r="W91" s="11">
        <v>5088560</v>
      </c>
      <c r="X91" s="11">
        <v>6538117</v>
      </c>
      <c r="Y91" s="11">
        <v>8259604</v>
      </c>
      <c r="Z91" s="11">
        <v>6804575</v>
      </c>
      <c r="AA91" s="11">
        <v>6220006</v>
      </c>
      <c r="AB91" s="41">
        <v>5772255</v>
      </c>
      <c r="AC91" s="41">
        <v>5910047</v>
      </c>
      <c r="AD91" s="41">
        <v>6029423</v>
      </c>
      <c r="AE91" s="41">
        <v>5536685</v>
      </c>
      <c r="AF91" s="41">
        <v>5350240</v>
      </c>
      <c r="AG91" s="42">
        <v>6037013</v>
      </c>
      <c r="AH91" s="41">
        <v>4653464</v>
      </c>
      <c r="AI91" s="13">
        <v>-3.5271426673424755E-2</v>
      </c>
      <c r="AJ91" s="13">
        <v>-0.22917774071382652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13603533</v>
      </c>
      <c r="H96" s="5">
        <v>14922341</v>
      </c>
      <c r="I96" s="5">
        <v>14942356</v>
      </c>
      <c r="J96" s="5">
        <v>15845653</v>
      </c>
      <c r="K96" s="5">
        <v>16820235</v>
      </c>
      <c r="L96" s="5">
        <v>18102840</v>
      </c>
      <c r="M96" s="5">
        <v>18347440</v>
      </c>
      <c r="N96" s="5">
        <v>21315777</v>
      </c>
      <c r="O96" s="5">
        <v>22510973</v>
      </c>
      <c r="P96" s="5">
        <v>24347175</v>
      </c>
      <c r="Q96" s="5">
        <v>26640838</v>
      </c>
      <c r="R96" s="39">
        <v>29443756</v>
      </c>
      <c r="S96" s="39">
        <v>35522291</v>
      </c>
      <c r="T96" s="39">
        <v>62551893</v>
      </c>
      <c r="U96" s="39">
        <v>55522283</v>
      </c>
      <c r="V96" s="8">
        <v>44697384</v>
      </c>
      <c r="W96" s="39">
        <v>40402620</v>
      </c>
      <c r="X96" s="39">
        <f t="shared" ref="X96:AA96" si="14">SUM(X98:X107)</f>
        <v>40898582</v>
      </c>
      <c r="Y96" s="39">
        <f t="shared" si="14"/>
        <v>49155304</v>
      </c>
      <c r="Z96" s="39">
        <f t="shared" si="14"/>
        <v>38889848</v>
      </c>
      <c r="AA96" s="39">
        <f t="shared" si="14"/>
        <v>39196451</v>
      </c>
      <c r="AB96" s="39">
        <v>38292767</v>
      </c>
      <c r="AC96" s="39">
        <v>40045033</v>
      </c>
      <c r="AD96" s="39">
        <v>40504745</v>
      </c>
      <c r="AE96" s="39">
        <v>40830146</v>
      </c>
      <c r="AF96" s="39">
        <v>41034039</v>
      </c>
      <c r="AG96" s="96">
        <v>44289344</v>
      </c>
      <c r="AH96" s="96">
        <v>59853054</v>
      </c>
      <c r="AI96" s="10">
        <v>7.7279166222410378E-2</v>
      </c>
      <c r="AJ96" s="10">
        <v>0.35140981090169227</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5069138</v>
      </c>
      <c r="H98" s="50">
        <v>5452651</v>
      </c>
      <c r="I98" s="50">
        <v>5553793</v>
      </c>
      <c r="J98" s="50">
        <v>5864025</v>
      </c>
      <c r="K98" s="50">
        <v>6445508</v>
      </c>
      <c r="L98" s="50">
        <v>6658593</v>
      </c>
      <c r="M98" s="50">
        <v>7132838</v>
      </c>
      <c r="N98" s="50">
        <v>7619203</v>
      </c>
      <c r="O98" s="50">
        <v>8559012</v>
      </c>
      <c r="P98" s="50">
        <v>9333887</v>
      </c>
      <c r="Q98" s="50">
        <v>9334536</v>
      </c>
      <c r="R98" s="41">
        <v>9619458</v>
      </c>
      <c r="S98" s="41">
        <v>11034965</v>
      </c>
      <c r="T98" s="41">
        <v>11557543</v>
      </c>
      <c r="U98" s="41">
        <v>12577460</v>
      </c>
      <c r="V98" s="11">
        <v>17404529</v>
      </c>
      <c r="W98" s="41">
        <v>15989067</v>
      </c>
      <c r="X98" s="41">
        <v>17288217</v>
      </c>
      <c r="Y98" s="41">
        <v>16144430</v>
      </c>
      <c r="Z98" s="41">
        <v>16485404</v>
      </c>
      <c r="AA98" s="41">
        <v>15896595</v>
      </c>
      <c r="AB98" s="41">
        <v>16274497</v>
      </c>
      <c r="AC98" s="41">
        <v>17602322</v>
      </c>
      <c r="AD98" s="41">
        <v>19129767</v>
      </c>
      <c r="AE98" s="41">
        <v>17104334</v>
      </c>
      <c r="AF98" s="41">
        <v>17652928</v>
      </c>
      <c r="AG98" s="42">
        <v>18238193</v>
      </c>
      <c r="AH98" s="42">
        <v>20353609</v>
      </c>
      <c r="AI98" s="13">
        <v>3.7979975931130783E-2</v>
      </c>
      <c r="AJ98" s="13">
        <v>0.11598824510739633</v>
      </c>
    </row>
    <row r="99" spans="1:44" ht="10.5" customHeight="1" x14ac:dyDescent="0.2">
      <c r="A99" s="14"/>
      <c r="B99" s="51" t="s">
        <v>65</v>
      </c>
      <c r="C99" s="44"/>
      <c r="D99" s="44"/>
      <c r="E99" s="34"/>
      <c r="F99" s="2"/>
      <c r="G99" s="50">
        <v>6717481</v>
      </c>
      <c r="H99" s="50">
        <v>6872851</v>
      </c>
      <c r="I99" s="50">
        <v>6980363</v>
      </c>
      <c r="J99" s="50">
        <v>7597902</v>
      </c>
      <c r="K99" s="50">
        <v>8111938</v>
      </c>
      <c r="L99" s="50">
        <v>8720722</v>
      </c>
      <c r="M99" s="50">
        <v>8843977</v>
      </c>
      <c r="N99" s="50">
        <v>10395129</v>
      </c>
      <c r="O99" s="50">
        <v>10932354</v>
      </c>
      <c r="P99" s="50">
        <v>12863497</v>
      </c>
      <c r="Q99" s="50">
        <v>14607657</v>
      </c>
      <c r="R99" s="41">
        <v>14207490</v>
      </c>
      <c r="S99" s="41">
        <v>13880467</v>
      </c>
      <c r="T99" s="41">
        <v>14400413</v>
      </c>
      <c r="U99" s="41">
        <v>15267719</v>
      </c>
      <c r="V99" s="11">
        <v>17656970</v>
      </c>
      <c r="W99" s="41">
        <v>18821996</v>
      </c>
      <c r="X99" s="41">
        <v>17709959</v>
      </c>
      <c r="Y99" s="41">
        <v>18161197</v>
      </c>
      <c r="Z99" s="41">
        <v>16734875</v>
      </c>
      <c r="AA99" s="41">
        <v>17100574</v>
      </c>
      <c r="AB99" s="41">
        <v>15861356</v>
      </c>
      <c r="AC99" s="41">
        <v>15655109</v>
      </c>
      <c r="AD99" s="41">
        <v>15878693</v>
      </c>
      <c r="AE99" s="41">
        <v>18194247</v>
      </c>
      <c r="AF99" s="41">
        <v>17662444</v>
      </c>
      <c r="AG99" s="42">
        <v>18243414</v>
      </c>
      <c r="AH99" s="42">
        <v>15812036</v>
      </c>
      <c r="AI99" s="13">
        <v>-5.1891339730125718E-4</v>
      </c>
      <c r="AJ99" s="13">
        <v>-0.13327428736748506</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265541</v>
      </c>
      <c r="H102" s="50">
        <v>337710</v>
      </c>
      <c r="I102" s="50">
        <v>301101</v>
      </c>
      <c r="J102" s="50">
        <v>283422</v>
      </c>
      <c r="K102" s="50">
        <v>137324</v>
      </c>
      <c r="L102" s="50">
        <v>206451</v>
      </c>
      <c r="M102" s="50">
        <v>155</v>
      </c>
      <c r="N102" s="50">
        <v>47</v>
      </c>
      <c r="O102" s="50">
        <v>0</v>
      </c>
      <c r="P102" s="50">
        <v>0</v>
      </c>
      <c r="Q102" s="50">
        <v>0</v>
      </c>
      <c r="R102" s="41">
        <v>0</v>
      </c>
      <c r="S102" s="41">
        <v>0</v>
      </c>
      <c r="T102" s="41">
        <v>0</v>
      </c>
      <c r="U102" s="41">
        <v>0</v>
      </c>
      <c r="V102" s="11">
        <v>0</v>
      </c>
      <c r="W102" s="41">
        <v>0</v>
      </c>
      <c r="X102" s="41">
        <v>0</v>
      </c>
      <c r="Y102" s="41">
        <v>0</v>
      </c>
      <c r="Z102" s="41">
        <v>0</v>
      </c>
      <c r="AA102" s="41">
        <v>0</v>
      </c>
      <c r="AB102" s="41">
        <v>0</v>
      </c>
      <c r="AC102" s="41">
        <v>0</v>
      </c>
      <c r="AD102" s="41">
        <v>7340</v>
      </c>
      <c r="AE102" s="41">
        <v>5248</v>
      </c>
      <c r="AF102" s="41">
        <v>22220</v>
      </c>
      <c r="AG102" s="42">
        <v>20977</v>
      </c>
      <c r="AH102" s="42">
        <v>8990</v>
      </c>
      <c r="AI102" s="13" t="s">
        <v>246</v>
      </c>
      <c r="AJ102" s="13">
        <v>-0.57143538160842833</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18300</v>
      </c>
      <c r="H104" s="50">
        <v>73271</v>
      </c>
      <c r="I104" s="50">
        <v>85677</v>
      </c>
      <c r="J104" s="50">
        <v>84742</v>
      </c>
      <c r="K104" s="50">
        <v>104929</v>
      </c>
      <c r="L104" s="50">
        <v>5644</v>
      </c>
      <c r="M104" s="50">
        <v>169885</v>
      </c>
      <c r="N104" s="50">
        <v>178867</v>
      </c>
      <c r="O104" s="50">
        <v>2275</v>
      </c>
      <c r="P104" s="50">
        <v>0</v>
      </c>
      <c r="Q104" s="50">
        <v>0</v>
      </c>
      <c r="R104" s="41">
        <v>0</v>
      </c>
      <c r="S104" s="41">
        <v>0</v>
      </c>
      <c r="T104" s="41">
        <v>900</v>
      </c>
      <c r="U104" s="41">
        <v>0</v>
      </c>
      <c r="V104" s="11">
        <v>0</v>
      </c>
      <c r="W104" s="41">
        <v>0</v>
      </c>
      <c r="X104" s="41">
        <v>0</v>
      </c>
      <c r="Y104" s="41">
        <v>0</v>
      </c>
      <c r="Z104" s="41">
        <v>0</v>
      </c>
      <c r="AA104" s="41">
        <v>0</v>
      </c>
      <c r="AB104" s="41">
        <v>0</v>
      </c>
      <c r="AC104" s="41">
        <v>0</v>
      </c>
      <c r="AD104" s="41">
        <v>0</v>
      </c>
      <c r="AE104" s="41">
        <v>0</v>
      </c>
      <c r="AF104" s="41">
        <v>0</v>
      </c>
      <c r="AG104" s="42">
        <v>9101</v>
      </c>
      <c r="AH104" s="42">
        <v>0</v>
      </c>
      <c r="AI104" s="13" t="s">
        <v>246</v>
      </c>
      <c r="AJ104" s="13" t="s">
        <v>246</v>
      </c>
    </row>
    <row r="105" spans="1:44" ht="10.5" customHeight="1" x14ac:dyDescent="0.2">
      <c r="A105" s="14"/>
      <c r="B105" s="51" t="s">
        <v>72</v>
      </c>
      <c r="C105" s="44"/>
      <c r="D105" s="44"/>
      <c r="E105" s="34"/>
      <c r="F105" s="2"/>
      <c r="G105" s="50">
        <v>1195024</v>
      </c>
      <c r="H105" s="50">
        <v>1280284</v>
      </c>
      <c r="I105" s="50">
        <v>1164238</v>
      </c>
      <c r="J105" s="50">
        <v>1154025</v>
      </c>
      <c r="K105" s="50">
        <v>1120281</v>
      </c>
      <c r="L105" s="50">
        <v>1141135</v>
      </c>
      <c r="M105" s="50">
        <v>1098188</v>
      </c>
      <c r="N105" s="50">
        <v>1161839</v>
      </c>
      <c r="O105" s="50">
        <v>1113793</v>
      </c>
      <c r="P105" s="50">
        <v>1244971</v>
      </c>
      <c r="Q105" s="50">
        <v>1325951</v>
      </c>
      <c r="R105" s="41">
        <v>489627</v>
      </c>
      <c r="S105" s="41">
        <v>2855097</v>
      </c>
      <c r="T105" s="41">
        <v>2714115</v>
      </c>
      <c r="U105" s="41">
        <v>2661458</v>
      </c>
      <c r="V105" s="11">
        <v>3437959</v>
      </c>
      <c r="W105" s="41">
        <v>4211301</v>
      </c>
      <c r="X105" s="41">
        <v>4154565</v>
      </c>
      <c r="Y105" s="41">
        <v>10799882</v>
      </c>
      <c r="Z105" s="41">
        <v>4417834</v>
      </c>
      <c r="AA105" s="41">
        <v>4721759</v>
      </c>
      <c r="AB105" s="41">
        <v>4299943</v>
      </c>
      <c r="AC105" s="41">
        <v>4174117</v>
      </c>
      <c r="AD105" s="41">
        <v>4090748</v>
      </c>
      <c r="AE105" s="41">
        <v>4101580</v>
      </c>
      <c r="AF105" s="41">
        <v>4062524</v>
      </c>
      <c r="AG105" s="42">
        <v>4137588</v>
      </c>
      <c r="AH105" s="42">
        <v>4729003</v>
      </c>
      <c r="AI105" s="13">
        <v>1.5978416377701254E-2</v>
      </c>
      <c r="AJ105" s="13">
        <v>0.14293714115566847</v>
      </c>
    </row>
    <row r="106" spans="1:44" ht="10.5" customHeight="1" x14ac:dyDescent="0.2">
      <c r="A106" s="14"/>
      <c r="B106" s="51" t="s">
        <v>73</v>
      </c>
      <c r="C106" s="44"/>
      <c r="D106" s="44"/>
      <c r="E106" s="34"/>
      <c r="F106" s="2"/>
      <c r="G106" s="50">
        <v>286418</v>
      </c>
      <c r="H106" s="50">
        <v>219716</v>
      </c>
      <c r="I106" s="50">
        <v>70865</v>
      </c>
      <c r="J106" s="50">
        <v>44275</v>
      </c>
      <c r="K106" s="50">
        <v>52388</v>
      </c>
      <c r="L106" s="50">
        <v>436289</v>
      </c>
      <c r="M106" s="50">
        <v>269003</v>
      </c>
      <c r="N106" s="50">
        <v>1117853</v>
      </c>
      <c r="O106" s="50">
        <v>1059920</v>
      </c>
      <c r="P106" s="50">
        <v>353090</v>
      </c>
      <c r="Q106" s="50">
        <v>336270</v>
      </c>
      <c r="R106" s="41">
        <v>4159294</v>
      </c>
      <c r="S106" s="41">
        <v>7005220</v>
      </c>
      <c r="T106" s="41">
        <v>33006837</v>
      </c>
      <c r="U106" s="41">
        <v>24046536</v>
      </c>
      <c r="V106" s="11">
        <v>5248232</v>
      </c>
      <c r="W106" s="41">
        <v>290645</v>
      </c>
      <c r="X106" s="41">
        <v>154825</v>
      </c>
      <c r="Y106" s="41">
        <v>229188</v>
      </c>
      <c r="Z106" s="41">
        <v>42906</v>
      </c>
      <c r="AA106" s="41">
        <v>239409</v>
      </c>
      <c r="AB106" s="41">
        <v>493013</v>
      </c>
      <c r="AC106" s="41">
        <v>1383486</v>
      </c>
      <c r="AD106" s="41">
        <v>375781</v>
      </c>
      <c r="AE106" s="41">
        <v>466798</v>
      </c>
      <c r="AF106" s="41">
        <v>668920</v>
      </c>
      <c r="AG106" s="42">
        <v>2476594</v>
      </c>
      <c r="AH106" s="42">
        <v>17756642</v>
      </c>
      <c r="AI106" s="13">
        <v>0.81726004425118792</v>
      </c>
      <c r="AJ106" s="13">
        <v>6.1697831780259502</v>
      </c>
    </row>
    <row r="107" spans="1:44" ht="10.5" customHeight="1" x14ac:dyDescent="0.2">
      <c r="A107" s="14"/>
      <c r="B107" s="51" t="s">
        <v>39</v>
      </c>
      <c r="C107" s="44"/>
      <c r="D107" s="44"/>
      <c r="E107" s="34"/>
      <c r="F107" s="2"/>
      <c r="G107" s="50">
        <v>51631</v>
      </c>
      <c r="H107" s="50">
        <v>685858</v>
      </c>
      <c r="I107" s="50">
        <v>786319</v>
      </c>
      <c r="J107" s="50">
        <v>817262</v>
      </c>
      <c r="K107" s="50">
        <v>847867</v>
      </c>
      <c r="L107" s="50">
        <v>934006</v>
      </c>
      <c r="M107" s="50">
        <v>833394</v>
      </c>
      <c r="N107" s="50">
        <v>842839</v>
      </c>
      <c r="O107" s="50">
        <v>843619</v>
      </c>
      <c r="P107" s="50">
        <v>551730</v>
      </c>
      <c r="Q107" s="50">
        <v>1036424</v>
      </c>
      <c r="R107" s="41">
        <v>967887</v>
      </c>
      <c r="S107" s="41">
        <v>746542</v>
      </c>
      <c r="T107" s="41">
        <v>872085</v>
      </c>
      <c r="U107" s="41">
        <v>969110</v>
      </c>
      <c r="V107" s="11">
        <v>949694</v>
      </c>
      <c r="W107" s="41">
        <v>1089611</v>
      </c>
      <c r="X107" s="41">
        <v>1591016</v>
      </c>
      <c r="Y107" s="41">
        <v>3820607</v>
      </c>
      <c r="Z107" s="41">
        <v>1208829</v>
      </c>
      <c r="AA107" s="41">
        <v>1238114</v>
      </c>
      <c r="AB107" s="41">
        <v>1363958</v>
      </c>
      <c r="AC107" s="41">
        <v>1229999</v>
      </c>
      <c r="AD107" s="41">
        <v>1022416</v>
      </c>
      <c r="AE107" s="41">
        <v>957939</v>
      </c>
      <c r="AF107" s="41">
        <v>965003</v>
      </c>
      <c r="AG107" s="42">
        <v>1163477</v>
      </c>
      <c r="AH107" s="42">
        <v>1192774</v>
      </c>
      <c r="AI107" s="13">
        <v>-2.2103569066970863E-2</v>
      </c>
      <c r="AJ107" s="13">
        <v>2.5180557931097906E-2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100"/>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t="s">
        <v>266</v>
      </c>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264</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5626026</v>
      </c>
      <c r="H119" s="5">
        <v>5835420</v>
      </c>
      <c r="I119" s="5">
        <v>6966879</v>
      </c>
      <c r="J119" s="5">
        <v>7838092</v>
      </c>
      <c r="K119" s="5">
        <f>SUM(K121,K136,K147,K149)</f>
        <v>7845886</v>
      </c>
      <c r="L119" s="5">
        <f>SUM(L121,L136,L147,L149)</f>
        <v>9025758</v>
      </c>
      <c r="M119" s="5">
        <f>SUM(M121,M136,M147,M149)</f>
        <v>10352518</v>
      </c>
      <c r="N119" s="5">
        <f>SUM(N121,N136,N147,N149)</f>
        <v>12294852</v>
      </c>
      <c r="O119" s="5">
        <v>15068857.1</v>
      </c>
      <c r="P119" s="5">
        <v>13828042</v>
      </c>
      <c r="Q119" s="5">
        <v>13769821.23</v>
      </c>
      <c r="R119" s="62">
        <v>16054212.779999997</v>
      </c>
      <c r="S119" s="62">
        <v>14034226.379999999</v>
      </c>
      <c r="T119" s="62">
        <v>21514756.16</v>
      </c>
      <c r="U119" s="39">
        <v>20262560.650000002</v>
      </c>
      <c r="V119" s="39">
        <v>22545248.039999999</v>
      </c>
      <c r="W119" s="62">
        <v>21861450</v>
      </c>
      <c r="X119" s="62">
        <v>23676653.189999998</v>
      </c>
      <c r="Y119" s="62">
        <v>22749980.650000002</v>
      </c>
      <c r="Z119" s="62">
        <v>28444334.23</v>
      </c>
      <c r="AA119" s="62">
        <v>27235480.830000002</v>
      </c>
      <c r="AB119" s="62">
        <v>27873164</v>
      </c>
      <c r="AC119" s="62">
        <v>26698129</v>
      </c>
      <c r="AD119" s="62">
        <v>31332007</v>
      </c>
      <c r="AE119" s="62">
        <v>43169314</v>
      </c>
      <c r="AF119" s="62">
        <v>38095367</v>
      </c>
      <c r="AG119" s="62">
        <v>41673341</v>
      </c>
      <c r="AH119" s="62">
        <v>48030372</v>
      </c>
      <c r="AI119" s="10">
        <v>9.4934852915583567E-2</v>
      </c>
      <c r="AJ119" s="10">
        <v>0.15254430884243239</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3741371</v>
      </c>
      <c r="H121" s="12">
        <v>4022671</v>
      </c>
      <c r="I121" s="12">
        <v>5268712</v>
      </c>
      <c r="J121" s="12">
        <v>5573754</v>
      </c>
      <c r="K121" s="12">
        <f>SUM(K122,K126:K130)</f>
        <v>6693401</v>
      </c>
      <c r="L121" s="12">
        <f>SUM(L122,L126:L130)</f>
        <v>7197530</v>
      </c>
      <c r="M121" s="12">
        <f>SUM(M122,M126:M130)</f>
        <v>7960141</v>
      </c>
      <c r="N121" s="12">
        <f>SUM(N122,N126:N130)</f>
        <v>8970152</v>
      </c>
      <c r="O121" s="63">
        <v>12256677.789999999</v>
      </c>
      <c r="P121" s="63">
        <v>11438498</v>
      </c>
      <c r="Q121" s="63">
        <v>11162456.539999999</v>
      </c>
      <c r="R121" s="63">
        <v>11848780.739999998</v>
      </c>
      <c r="S121" s="63">
        <v>11348644.34</v>
      </c>
      <c r="T121" s="63">
        <v>18471131.449999999</v>
      </c>
      <c r="U121" s="41">
        <v>17632723.030000001</v>
      </c>
      <c r="V121" s="41">
        <v>19682452.079999998</v>
      </c>
      <c r="W121" s="63">
        <v>18999074.420000002</v>
      </c>
      <c r="X121" s="63">
        <v>20037924.259999998</v>
      </c>
      <c r="Y121" s="63">
        <v>19994408.890000001</v>
      </c>
      <c r="Z121" s="63">
        <v>24648220.32</v>
      </c>
      <c r="AA121" s="63">
        <v>23989069.600000001</v>
      </c>
      <c r="AB121" s="63">
        <v>24699890</v>
      </c>
      <c r="AC121" s="63">
        <v>22489114</v>
      </c>
      <c r="AD121" s="63">
        <v>26161247</v>
      </c>
      <c r="AE121" s="63">
        <v>34756697</v>
      </c>
      <c r="AF121" s="63">
        <v>31122874</v>
      </c>
      <c r="AG121" s="63">
        <v>34268822</v>
      </c>
      <c r="AH121" s="63">
        <v>37918621</v>
      </c>
      <c r="AI121" s="13">
        <v>7.4054335748468869E-2</v>
      </c>
      <c r="AJ121" s="13">
        <v>0.1065049449321602</v>
      </c>
    </row>
    <row r="122" spans="1:44" ht="10.5" customHeight="1" x14ac:dyDescent="0.2">
      <c r="A122" s="11"/>
      <c r="B122" s="11"/>
      <c r="C122" s="11" t="s">
        <v>36</v>
      </c>
      <c r="D122" s="11"/>
      <c r="E122" s="11"/>
      <c r="F122" s="2"/>
      <c r="G122" s="12">
        <v>2291647</v>
      </c>
      <c r="H122" s="12">
        <v>2344175</v>
      </c>
      <c r="I122" s="12">
        <v>2697495</v>
      </c>
      <c r="J122" s="12">
        <v>2908058</v>
      </c>
      <c r="K122" s="12">
        <f>SUM(K123:K125)</f>
        <v>3776680</v>
      </c>
      <c r="L122" s="12">
        <f>SUM(L123:L125)</f>
        <v>4449095</v>
      </c>
      <c r="M122" s="12">
        <f>SUM(M123:M125)</f>
        <v>5090101</v>
      </c>
      <c r="N122" s="12">
        <f>SUM(N123:N125)</f>
        <v>5747642</v>
      </c>
      <c r="O122" s="12">
        <v>6066776.379999999</v>
      </c>
      <c r="P122" s="12">
        <v>6775120</v>
      </c>
      <c r="Q122" s="12">
        <v>7837482.54</v>
      </c>
      <c r="R122" s="63">
        <v>7620251.1199999992</v>
      </c>
      <c r="S122" s="63">
        <v>6775120.4299999997</v>
      </c>
      <c r="T122" s="63">
        <v>12593131.449999999</v>
      </c>
      <c r="U122" s="41">
        <v>11742427.799999999</v>
      </c>
      <c r="V122" s="41">
        <v>12282864.309999999</v>
      </c>
      <c r="W122" s="63">
        <v>12339965.66</v>
      </c>
      <c r="X122" s="63">
        <v>14167600.91</v>
      </c>
      <c r="Y122" s="63">
        <v>14363781.5</v>
      </c>
      <c r="Z122" s="63">
        <v>16467976.970000003</v>
      </c>
      <c r="AA122" s="63">
        <v>16253406.35</v>
      </c>
      <c r="AB122" s="63">
        <v>16420573</v>
      </c>
      <c r="AC122" s="63">
        <v>15711386</v>
      </c>
      <c r="AD122" s="63">
        <v>15609176</v>
      </c>
      <c r="AE122" s="63">
        <v>16060512</v>
      </c>
      <c r="AF122" s="63">
        <v>16124216</v>
      </c>
      <c r="AG122" s="63">
        <v>17817159</v>
      </c>
      <c r="AH122" s="63">
        <v>19129836</v>
      </c>
      <c r="AI122" s="13">
        <v>2.5779045645539567E-2</v>
      </c>
      <c r="AJ122" s="13">
        <v>7.3674877122665849E-2</v>
      </c>
    </row>
    <row r="123" spans="1:44" ht="10.5" customHeight="1" x14ac:dyDescent="0.2">
      <c r="A123" s="11"/>
      <c r="B123" s="11"/>
      <c r="C123" s="11"/>
      <c r="D123" s="11" t="s">
        <v>37</v>
      </c>
      <c r="E123" s="11"/>
      <c r="F123" s="2"/>
      <c r="G123" s="12">
        <v>1980080</v>
      </c>
      <c r="H123" s="12">
        <v>2073956</v>
      </c>
      <c r="I123" s="12">
        <v>2453689</v>
      </c>
      <c r="J123" s="12">
        <v>2530608</v>
      </c>
      <c r="K123" s="12">
        <v>3340003</v>
      </c>
      <c r="L123" s="12">
        <v>3916557</v>
      </c>
      <c r="M123" s="12">
        <v>4473638</v>
      </c>
      <c r="N123" s="12">
        <v>5214543</v>
      </c>
      <c r="O123" s="12">
        <v>5451907.6499999994</v>
      </c>
      <c r="P123" s="12">
        <v>5938203</v>
      </c>
      <c r="Q123" s="12">
        <v>5837192.3399999999</v>
      </c>
      <c r="R123" s="63">
        <v>6503607.5599999996</v>
      </c>
      <c r="S123" s="63">
        <v>5938202.6399999997</v>
      </c>
      <c r="T123" s="63">
        <v>8117973.0199999996</v>
      </c>
      <c r="U123" s="41">
        <v>7481831.2999999998</v>
      </c>
      <c r="V123" s="41">
        <v>7933490.8199999994</v>
      </c>
      <c r="W123" s="63">
        <v>8120129.8899999997</v>
      </c>
      <c r="X123" s="63">
        <v>9252315.0800000001</v>
      </c>
      <c r="Y123" s="63">
        <v>9225180.9100000001</v>
      </c>
      <c r="Z123" s="63">
        <v>11575604.920000002</v>
      </c>
      <c r="AA123" s="63">
        <v>11685578.789999999</v>
      </c>
      <c r="AB123" s="63">
        <v>11972378</v>
      </c>
      <c r="AC123" s="63">
        <v>11448172</v>
      </c>
      <c r="AD123" s="63">
        <v>11766923</v>
      </c>
      <c r="AE123" s="63">
        <v>12324289</v>
      </c>
      <c r="AF123" s="63">
        <v>12572719</v>
      </c>
      <c r="AG123" s="63">
        <v>14081325</v>
      </c>
      <c r="AH123" s="63">
        <v>15180142</v>
      </c>
      <c r="AI123" s="13">
        <v>4.0357420007747447E-2</v>
      </c>
      <c r="AJ123" s="13">
        <v>7.8033636749382601E-2</v>
      </c>
    </row>
    <row r="124" spans="1:44" ht="10.5" customHeight="1" x14ac:dyDescent="0.2">
      <c r="A124" s="11"/>
      <c r="B124" s="11"/>
      <c r="C124" s="14"/>
      <c r="D124" s="11" t="s">
        <v>90</v>
      </c>
      <c r="E124" s="11"/>
      <c r="F124" s="2"/>
      <c r="G124" s="12">
        <v>11592</v>
      </c>
      <c r="H124" s="12">
        <v>0</v>
      </c>
      <c r="I124" s="12">
        <v>0</v>
      </c>
      <c r="J124" s="12">
        <v>0</v>
      </c>
      <c r="K124" s="12">
        <v>22383</v>
      </c>
      <c r="L124" s="12">
        <v>4217</v>
      </c>
      <c r="M124" s="12">
        <v>0</v>
      </c>
      <c r="N124" s="12">
        <v>0</v>
      </c>
      <c r="O124" s="12">
        <v>0</v>
      </c>
      <c r="P124" s="12">
        <v>23381</v>
      </c>
      <c r="Q124" s="12">
        <v>1115037.05</v>
      </c>
      <c r="R124" s="63">
        <v>0</v>
      </c>
      <c r="S124" s="63">
        <v>23381.29</v>
      </c>
      <c r="T124" s="63">
        <v>3118042.25</v>
      </c>
      <c r="U124" s="41">
        <v>3142063.8</v>
      </c>
      <c r="V124" s="41">
        <v>3025964.21</v>
      </c>
      <c r="W124" s="63">
        <v>2892748.12</v>
      </c>
      <c r="X124" s="63">
        <v>3077907.47</v>
      </c>
      <c r="Y124" s="63">
        <v>2953140.75</v>
      </c>
      <c r="Z124" s="63">
        <v>2709863.85</v>
      </c>
      <c r="AA124" s="63">
        <v>2772240.25</v>
      </c>
      <c r="AB124" s="63">
        <v>2704116</v>
      </c>
      <c r="AC124" s="63">
        <v>2633425</v>
      </c>
      <c r="AD124" s="63">
        <v>2505006</v>
      </c>
      <c r="AE124" s="63">
        <v>2381856</v>
      </c>
      <c r="AF124" s="63">
        <v>2391111</v>
      </c>
      <c r="AG124" s="63">
        <v>2451000</v>
      </c>
      <c r="AH124" s="63">
        <v>2706159</v>
      </c>
      <c r="AI124" s="13">
        <v>1.2587953356391068E-4</v>
      </c>
      <c r="AJ124" s="13">
        <v>0.10410403916768665</v>
      </c>
    </row>
    <row r="125" spans="1:44" ht="10.5" customHeight="1" x14ac:dyDescent="0.2">
      <c r="A125" s="11"/>
      <c r="B125" s="11"/>
      <c r="C125" s="14"/>
      <c r="D125" s="11" t="s">
        <v>39</v>
      </c>
      <c r="E125" s="11"/>
      <c r="F125" s="2"/>
      <c r="G125" s="12">
        <v>299975</v>
      </c>
      <c r="H125" s="12">
        <v>270219</v>
      </c>
      <c r="I125" s="12">
        <v>243806</v>
      </c>
      <c r="J125" s="12">
        <v>377450</v>
      </c>
      <c r="K125" s="12">
        <v>414294</v>
      </c>
      <c r="L125" s="12">
        <v>528321</v>
      </c>
      <c r="M125" s="12">
        <v>616463</v>
      </c>
      <c r="N125" s="12">
        <v>533099</v>
      </c>
      <c r="O125" s="12">
        <v>614868.73</v>
      </c>
      <c r="P125" s="12">
        <v>813536</v>
      </c>
      <c r="Q125" s="12">
        <v>885253.15</v>
      </c>
      <c r="R125" s="63">
        <v>1116643.56</v>
      </c>
      <c r="S125" s="63">
        <v>813536.5</v>
      </c>
      <c r="T125" s="63">
        <v>1357116.1800000002</v>
      </c>
      <c r="U125" s="41">
        <v>1118532.7</v>
      </c>
      <c r="V125" s="41">
        <v>1323409.28</v>
      </c>
      <c r="W125" s="63">
        <v>1327087.6499999999</v>
      </c>
      <c r="X125" s="63">
        <v>1837378.36</v>
      </c>
      <c r="Y125" s="63">
        <v>2185459.84</v>
      </c>
      <c r="Z125" s="63">
        <v>2182508.2000000002</v>
      </c>
      <c r="AA125" s="63">
        <v>1795587.31</v>
      </c>
      <c r="AB125" s="63">
        <v>1744079</v>
      </c>
      <c r="AC125" s="63">
        <v>1629789</v>
      </c>
      <c r="AD125" s="63">
        <v>1337247</v>
      </c>
      <c r="AE125" s="63">
        <v>1354367</v>
      </c>
      <c r="AF125" s="63">
        <v>1160386</v>
      </c>
      <c r="AG125" s="63">
        <v>1284834</v>
      </c>
      <c r="AH125" s="63">
        <v>1243535</v>
      </c>
      <c r="AI125" s="13">
        <v>-5.4818287928141807E-2</v>
      </c>
      <c r="AJ125" s="13">
        <v>-3.214345199457673E-2</v>
      </c>
    </row>
    <row r="126" spans="1:44" ht="10.5" customHeight="1" x14ac:dyDescent="0.2">
      <c r="A126" s="11"/>
      <c r="B126" s="14"/>
      <c r="C126" s="11" t="s">
        <v>40</v>
      </c>
      <c r="D126" s="11"/>
      <c r="E126" s="11"/>
      <c r="F126" s="2"/>
      <c r="G126" s="12">
        <v>620448</v>
      </c>
      <c r="H126" s="12">
        <v>656861</v>
      </c>
      <c r="I126" s="12">
        <v>752080</v>
      </c>
      <c r="J126" s="12">
        <v>817235</v>
      </c>
      <c r="K126" s="12">
        <v>831705</v>
      </c>
      <c r="L126" s="12">
        <v>549552</v>
      </c>
      <c r="M126" s="12">
        <v>668755</v>
      </c>
      <c r="N126" s="12">
        <v>720047</v>
      </c>
      <c r="O126" s="12">
        <v>960181.41</v>
      </c>
      <c r="P126" s="12">
        <v>988097</v>
      </c>
      <c r="Q126" s="12">
        <v>0</v>
      </c>
      <c r="R126" s="63">
        <v>1046176.62</v>
      </c>
      <c r="S126" s="63">
        <v>988096.91</v>
      </c>
      <c r="T126" s="63">
        <v>1542149</v>
      </c>
      <c r="U126" s="41">
        <v>1467972.23</v>
      </c>
      <c r="V126" s="41">
        <v>1964015.77</v>
      </c>
      <c r="W126" s="63">
        <v>2339635.7599999998</v>
      </c>
      <c r="X126" s="63">
        <v>1884007.35</v>
      </c>
      <c r="Y126" s="63">
        <v>1852792.39</v>
      </c>
      <c r="Z126" s="63">
        <v>4310505.3499999996</v>
      </c>
      <c r="AA126" s="63">
        <v>4402796.25</v>
      </c>
      <c r="AB126" s="63">
        <v>4742600</v>
      </c>
      <c r="AC126" s="63">
        <v>2852361</v>
      </c>
      <c r="AD126" s="63">
        <v>3222946</v>
      </c>
      <c r="AE126" s="63">
        <v>3319563</v>
      </c>
      <c r="AF126" s="63">
        <v>3932287</v>
      </c>
      <c r="AG126" s="63">
        <v>3716933</v>
      </c>
      <c r="AH126" s="63">
        <v>3221888</v>
      </c>
      <c r="AI126" s="13">
        <v>-6.2404191756600058E-2</v>
      </c>
      <c r="AJ126" s="13">
        <v>-0.13318642009420131</v>
      </c>
    </row>
    <row r="127" spans="1:44" ht="10.5" customHeight="1" x14ac:dyDescent="0.2">
      <c r="A127" s="11"/>
      <c r="B127" s="14"/>
      <c r="C127" s="11" t="s">
        <v>267</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150364</v>
      </c>
      <c r="V127" s="41">
        <v>170725</v>
      </c>
      <c r="W127" s="63">
        <v>160841</v>
      </c>
      <c r="X127" s="63">
        <v>107354</v>
      </c>
      <c r="Y127" s="63">
        <v>164349</v>
      </c>
      <c r="Z127" s="63">
        <v>255550</v>
      </c>
      <c r="AA127" s="63">
        <v>209768</v>
      </c>
      <c r="AB127" s="63">
        <v>220458</v>
      </c>
      <c r="AC127" s="63">
        <v>210215</v>
      </c>
      <c r="AD127" s="63">
        <v>328435</v>
      </c>
      <c r="AE127" s="63">
        <v>329972</v>
      </c>
      <c r="AF127" s="63">
        <v>384686</v>
      </c>
      <c r="AG127" s="63">
        <v>359000</v>
      </c>
      <c r="AH127" s="63">
        <v>376136</v>
      </c>
      <c r="AI127" s="13">
        <v>9.3125032578988076E-2</v>
      </c>
      <c r="AJ127" s="13">
        <v>4.7732590529247908E-2</v>
      </c>
    </row>
    <row r="128" spans="1:44" ht="10.5" customHeight="1" x14ac:dyDescent="0.2">
      <c r="A128" s="11"/>
      <c r="B128" s="14"/>
      <c r="C128" s="11" t="s">
        <v>42</v>
      </c>
      <c r="D128" s="11"/>
      <c r="E128" s="11"/>
      <c r="F128" s="2"/>
      <c r="G128" s="12">
        <v>0</v>
      </c>
      <c r="H128" s="12">
        <v>0</v>
      </c>
      <c r="I128" s="12">
        <v>0</v>
      </c>
      <c r="J128" s="12">
        <v>0</v>
      </c>
      <c r="K128" s="12">
        <v>82812</v>
      </c>
      <c r="L128" s="12">
        <v>87108</v>
      </c>
      <c r="M128" s="12">
        <v>0</v>
      </c>
      <c r="N128" s="12">
        <v>180565</v>
      </c>
      <c r="O128" s="12">
        <v>320732</v>
      </c>
      <c r="P128" s="12">
        <v>359753</v>
      </c>
      <c r="Q128" s="12">
        <v>386614</v>
      </c>
      <c r="R128" s="63">
        <v>303177</v>
      </c>
      <c r="S128" s="63">
        <v>283192</v>
      </c>
      <c r="T128" s="63">
        <v>276506</v>
      </c>
      <c r="U128" s="41">
        <v>172149</v>
      </c>
      <c r="V128" s="41">
        <v>143125</v>
      </c>
      <c r="W128" s="63">
        <v>134079</v>
      </c>
      <c r="X128" s="63">
        <v>147000</v>
      </c>
      <c r="Y128" s="63">
        <v>91006</v>
      </c>
      <c r="Z128" s="63">
        <v>119898</v>
      </c>
      <c r="AA128" s="63">
        <v>98739</v>
      </c>
      <c r="AB128" s="63">
        <v>121544</v>
      </c>
      <c r="AC128" s="63">
        <v>59812</v>
      </c>
      <c r="AD128" s="63">
        <v>120983</v>
      </c>
      <c r="AE128" s="63">
        <v>159902</v>
      </c>
      <c r="AF128" s="63">
        <v>212125</v>
      </c>
      <c r="AG128" s="63">
        <v>179322</v>
      </c>
      <c r="AH128" s="63">
        <v>148111</v>
      </c>
      <c r="AI128" s="13">
        <v>3.3496392174079848E-2</v>
      </c>
      <c r="AJ128" s="13">
        <v>-0.17405003290170754</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1771885</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3140688</v>
      </c>
      <c r="AG129" s="63">
        <v>5894368</v>
      </c>
      <c r="AH129" s="63">
        <v>5322647</v>
      </c>
      <c r="AI129" s="13" t="s">
        <v>246</v>
      </c>
      <c r="AJ129" s="13">
        <v>-9.6994453010059767E-2</v>
      </c>
    </row>
    <row r="130" spans="1:36" ht="10.5" customHeight="1" x14ac:dyDescent="0.2">
      <c r="A130" s="11"/>
      <c r="B130" s="14"/>
      <c r="C130" s="11" t="s">
        <v>44</v>
      </c>
      <c r="D130" s="15"/>
      <c r="E130" s="11"/>
      <c r="F130" s="2"/>
      <c r="G130" s="12">
        <v>829276</v>
      </c>
      <c r="H130" s="12">
        <v>1021635</v>
      </c>
      <c r="I130" s="12">
        <v>1819137</v>
      </c>
      <c r="J130" s="12">
        <v>1848461</v>
      </c>
      <c r="K130" s="12">
        <v>2002204</v>
      </c>
      <c r="L130" s="12">
        <v>2111775</v>
      </c>
      <c r="M130" s="12">
        <v>2201285</v>
      </c>
      <c r="N130" s="12">
        <v>2321898</v>
      </c>
      <c r="O130" s="12">
        <v>3137103</v>
      </c>
      <c r="P130" s="12">
        <v>3315528</v>
      </c>
      <c r="Q130" s="12">
        <v>2938360</v>
      </c>
      <c r="R130" s="63">
        <v>2879176</v>
      </c>
      <c r="S130" s="63">
        <v>3302235</v>
      </c>
      <c r="T130" s="63">
        <v>4059345</v>
      </c>
      <c r="U130" s="41">
        <v>4099810</v>
      </c>
      <c r="V130" s="41">
        <v>5121722</v>
      </c>
      <c r="W130" s="63">
        <v>4024553</v>
      </c>
      <c r="X130" s="63">
        <v>3731962</v>
      </c>
      <c r="Y130" s="63">
        <v>3522480</v>
      </c>
      <c r="Z130" s="63">
        <v>3494290</v>
      </c>
      <c r="AA130" s="63">
        <v>3024360</v>
      </c>
      <c r="AB130" s="63">
        <v>3194715</v>
      </c>
      <c r="AC130" s="63">
        <v>3655340</v>
      </c>
      <c r="AD130" s="63">
        <v>6879707</v>
      </c>
      <c r="AE130" s="63">
        <v>14886748</v>
      </c>
      <c r="AF130" s="63">
        <v>7328872</v>
      </c>
      <c r="AG130" s="63">
        <v>6302040</v>
      </c>
      <c r="AH130" s="63">
        <v>9720003</v>
      </c>
      <c r="AI130" s="13">
        <v>0.20375761180884067</v>
      </c>
      <c r="AJ130" s="13">
        <v>0.54235818877696751</v>
      </c>
    </row>
    <row r="131" spans="1:36" ht="10.5" customHeight="1" x14ac:dyDescent="0.2">
      <c r="A131" s="11"/>
      <c r="B131" s="14"/>
      <c r="C131" s="11"/>
      <c r="D131" s="15" t="s">
        <v>45</v>
      </c>
      <c r="E131" s="11"/>
      <c r="F131" s="2"/>
      <c r="G131" s="12">
        <v>109660</v>
      </c>
      <c r="H131" s="12">
        <v>186944</v>
      </c>
      <c r="I131" s="12">
        <v>225978</v>
      </c>
      <c r="J131" s="12">
        <v>303804</v>
      </c>
      <c r="K131" s="12">
        <v>302464</v>
      </c>
      <c r="L131" s="12">
        <v>366359</v>
      </c>
      <c r="M131" s="12">
        <v>418529</v>
      </c>
      <c r="N131" s="12">
        <v>493495</v>
      </c>
      <c r="O131" s="12">
        <v>506045</v>
      </c>
      <c r="P131" s="12">
        <v>549138</v>
      </c>
      <c r="Q131" s="12">
        <v>568685</v>
      </c>
      <c r="R131" s="63">
        <v>825581</v>
      </c>
      <c r="S131" s="63">
        <v>840887</v>
      </c>
      <c r="T131" s="63">
        <v>1128043</v>
      </c>
      <c r="U131" s="41">
        <v>1472737</v>
      </c>
      <c r="V131" s="41">
        <v>1670400</v>
      </c>
      <c r="W131" s="63">
        <v>847944</v>
      </c>
      <c r="X131" s="63">
        <v>748348</v>
      </c>
      <c r="Y131" s="63">
        <v>685086</v>
      </c>
      <c r="Z131" s="63">
        <v>726161</v>
      </c>
      <c r="AA131" s="63">
        <v>862913</v>
      </c>
      <c r="AB131" s="63">
        <v>1036178</v>
      </c>
      <c r="AC131" s="63">
        <v>787442</v>
      </c>
      <c r="AD131" s="63">
        <v>1180058</v>
      </c>
      <c r="AE131" s="63">
        <v>962650</v>
      </c>
      <c r="AF131" s="63">
        <v>1311916</v>
      </c>
      <c r="AG131" s="63">
        <v>1328549</v>
      </c>
      <c r="AH131" s="63">
        <v>1415941</v>
      </c>
      <c r="AI131" s="13">
        <v>5.3420579350244024E-2</v>
      </c>
      <c r="AJ131" s="13">
        <v>6.5780035211347121E-2</v>
      </c>
    </row>
    <row r="132" spans="1:36" ht="10.5" customHeight="1" x14ac:dyDescent="0.2">
      <c r="A132" s="11"/>
      <c r="B132" s="14"/>
      <c r="C132" s="11"/>
      <c r="D132" s="15" t="s">
        <v>46</v>
      </c>
      <c r="E132" s="11"/>
      <c r="F132" s="2"/>
      <c r="G132" s="12">
        <v>600124</v>
      </c>
      <c r="H132" s="12">
        <v>691152</v>
      </c>
      <c r="I132" s="12">
        <v>1289107</v>
      </c>
      <c r="J132" s="12">
        <v>1423022</v>
      </c>
      <c r="K132" s="12">
        <v>1452050</v>
      </c>
      <c r="L132" s="12">
        <v>1629033</v>
      </c>
      <c r="M132" s="12">
        <v>1651067</v>
      </c>
      <c r="N132" s="12">
        <v>1747822</v>
      </c>
      <c r="O132" s="12">
        <v>2265609</v>
      </c>
      <c r="P132" s="12">
        <v>2021169</v>
      </c>
      <c r="Q132" s="12">
        <v>2038284</v>
      </c>
      <c r="R132" s="63">
        <v>1914669</v>
      </c>
      <c r="S132" s="63">
        <v>2155946</v>
      </c>
      <c r="T132" s="63">
        <v>2320244</v>
      </c>
      <c r="U132" s="41">
        <v>2131908</v>
      </c>
      <c r="V132" s="41">
        <v>2286519</v>
      </c>
      <c r="W132" s="63">
        <v>2656571</v>
      </c>
      <c r="X132" s="63">
        <v>2556470</v>
      </c>
      <c r="Y132" s="63">
        <v>2324869</v>
      </c>
      <c r="Z132" s="63">
        <v>2406373</v>
      </c>
      <c r="AA132" s="63">
        <v>1773315</v>
      </c>
      <c r="AB132" s="63">
        <v>1705659</v>
      </c>
      <c r="AC132" s="63">
        <v>2284471</v>
      </c>
      <c r="AD132" s="63">
        <v>2921841</v>
      </c>
      <c r="AE132" s="63">
        <v>4278090</v>
      </c>
      <c r="AF132" s="63">
        <v>4937220</v>
      </c>
      <c r="AG132" s="63">
        <v>2845163</v>
      </c>
      <c r="AH132" s="63">
        <v>2830287</v>
      </c>
      <c r="AI132" s="13">
        <v>8.8068851365108003E-2</v>
      </c>
      <c r="AJ132" s="13">
        <v>-5.2285229352413204E-3</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19800</v>
      </c>
      <c r="AA133" s="63">
        <v>0</v>
      </c>
      <c r="AB133" s="63">
        <v>0</v>
      </c>
      <c r="AC133" s="63">
        <v>141277</v>
      </c>
      <c r="AD133" s="63">
        <v>2302890</v>
      </c>
      <c r="AE133" s="63">
        <v>8760838</v>
      </c>
      <c r="AF133" s="63">
        <v>785350</v>
      </c>
      <c r="AG133" s="63">
        <v>1359510</v>
      </c>
      <c r="AH133" s="63">
        <v>3251158</v>
      </c>
      <c r="AI133" s="13" t="s">
        <v>246</v>
      </c>
      <c r="AJ133" s="13">
        <v>1.3914189671278623</v>
      </c>
    </row>
    <row r="134" spans="1:36" ht="10.5" customHeight="1" x14ac:dyDescent="0.2">
      <c r="A134" s="11"/>
      <c r="B134" s="11"/>
      <c r="C134" s="11"/>
      <c r="D134" s="11" t="s">
        <v>48</v>
      </c>
      <c r="E134" s="11"/>
      <c r="F134" s="2"/>
      <c r="G134" s="12">
        <v>119492</v>
      </c>
      <c r="H134" s="12">
        <v>143539</v>
      </c>
      <c r="I134" s="12">
        <v>304052</v>
      </c>
      <c r="J134" s="12">
        <v>121635</v>
      </c>
      <c r="K134" s="12">
        <v>247690</v>
      </c>
      <c r="L134" s="12">
        <v>116383</v>
      </c>
      <c r="M134" s="12">
        <v>131689</v>
      </c>
      <c r="N134" s="12">
        <v>80581</v>
      </c>
      <c r="O134" s="12">
        <v>365449</v>
      </c>
      <c r="P134" s="12">
        <v>745221</v>
      </c>
      <c r="Q134" s="12">
        <v>331391</v>
      </c>
      <c r="R134" s="63">
        <v>138926</v>
      </c>
      <c r="S134" s="63">
        <v>305402</v>
      </c>
      <c r="T134" s="63">
        <v>611058</v>
      </c>
      <c r="U134" s="41">
        <v>495165</v>
      </c>
      <c r="V134" s="41">
        <v>1164803</v>
      </c>
      <c r="W134" s="63">
        <v>520038</v>
      </c>
      <c r="X134" s="63">
        <v>427144</v>
      </c>
      <c r="Y134" s="63">
        <v>512525</v>
      </c>
      <c r="Z134" s="63">
        <v>341956</v>
      </c>
      <c r="AA134" s="63">
        <v>388132</v>
      </c>
      <c r="AB134" s="63">
        <v>452878</v>
      </c>
      <c r="AC134" s="63">
        <v>442150</v>
      </c>
      <c r="AD134" s="63">
        <v>474918</v>
      </c>
      <c r="AE134" s="63">
        <v>885170</v>
      </c>
      <c r="AF134" s="63">
        <v>294386</v>
      </c>
      <c r="AG134" s="63">
        <v>768818</v>
      </c>
      <c r="AH134" s="63">
        <v>2222617</v>
      </c>
      <c r="AI134" s="13">
        <v>0.30360865332478881</v>
      </c>
      <c r="AJ134" s="13">
        <v>1.8909533855867058</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1369125</v>
      </c>
      <c r="H136" s="12">
        <v>994534</v>
      </c>
      <c r="I136" s="12">
        <v>1222675</v>
      </c>
      <c r="J136" s="12">
        <v>1139904</v>
      </c>
      <c r="K136" s="12">
        <f>SUM(K137:K145)</f>
        <v>962940</v>
      </c>
      <c r="L136" s="12">
        <f>SUM(L137:L145)</f>
        <v>1581028</v>
      </c>
      <c r="M136" s="12">
        <f>SUM(M137:M145)</f>
        <v>1439650</v>
      </c>
      <c r="N136" s="12">
        <f>SUM(N137:N145)</f>
        <v>1936431</v>
      </c>
      <c r="O136" s="12">
        <v>2345933.31</v>
      </c>
      <c r="P136" s="12">
        <v>2262758</v>
      </c>
      <c r="Q136" s="12">
        <v>2115496.69</v>
      </c>
      <c r="R136" s="63">
        <v>2449925.04</v>
      </c>
      <c r="S136" s="63">
        <v>1978338.04</v>
      </c>
      <c r="T136" s="63">
        <v>2837579.71</v>
      </c>
      <c r="U136" s="41">
        <v>2240498.62</v>
      </c>
      <c r="V136" s="41">
        <v>2116334.96</v>
      </c>
      <c r="W136" s="63">
        <v>2210557.58</v>
      </c>
      <c r="X136" s="63">
        <v>2044223.9300000002</v>
      </c>
      <c r="Y136" s="63">
        <v>1912603.76</v>
      </c>
      <c r="Z136" s="63">
        <v>2570127.91</v>
      </c>
      <c r="AA136" s="63">
        <v>2462325.23</v>
      </c>
      <c r="AB136" s="63">
        <v>2850834</v>
      </c>
      <c r="AC136" s="63">
        <v>2755645</v>
      </c>
      <c r="AD136" s="63">
        <v>3197420</v>
      </c>
      <c r="AE136" s="63">
        <v>3475244</v>
      </c>
      <c r="AF136" s="63">
        <v>2954893</v>
      </c>
      <c r="AG136" s="63">
        <v>3905738</v>
      </c>
      <c r="AH136" s="63">
        <v>4032637</v>
      </c>
      <c r="AI136" s="13">
        <v>5.9504649271574506E-2</v>
      </c>
      <c r="AJ136" s="13">
        <v>3.2490402582047231E-2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78023</v>
      </c>
      <c r="H138" s="12">
        <v>85003</v>
      </c>
      <c r="I138" s="12">
        <v>92464</v>
      </c>
      <c r="J138" s="12">
        <v>95883</v>
      </c>
      <c r="K138" s="12">
        <v>106040</v>
      </c>
      <c r="L138" s="12">
        <v>123250</v>
      </c>
      <c r="M138" s="12">
        <v>131217</v>
      </c>
      <c r="N138" s="12">
        <v>139725</v>
      </c>
      <c r="O138" s="12">
        <v>302343.02</v>
      </c>
      <c r="P138" s="12">
        <v>294117</v>
      </c>
      <c r="Q138" s="12">
        <v>308012.64</v>
      </c>
      <c r="R138" s="63">
        <v>331113.34999999998</v>
      </c>
      <c r="S138" s="63">
        <v>294117.27</v>
      </c>
      <c r="T138" s="63">
        <v>392456.46</v>
      </c>
      <c r="U138" s="41">
        <v>292123.37</v>
      </c>
      <c r="V138" s="41">
        <v>152327.96</v>
      </c>
      <c r="W138" s="64">
        <v>318116.88</v>
      </c>
      <c r="X138" s="64">
        <v>350234.5</v>
      </c>
      <c r="Y138" s="63">
        <v>360392.7</v>
      </c>
      <c r="Z138" s="63">
        <v>459554.48</v>
      </c>
      <c r="AA138" s="63">
        <v>509479.37</v>
      </c>
      <c r="AB138" s="63">
        <v>542257</v>
      </c>
      <c r="AC138" s="63">
        <v>595484</v>
      </c>
      <c r="AD138" s="63">
        <v>641244</v>
      </c>
      <c r="AE138" s="63">
        <v>842431</v>
      </c>
      <c r="AF138" s="63">
        <v>687399</v>
      </c>
      <c r="AG138" s="63">
        <v>734211</v>
      </c>
      <c r="AH138" s="63">
        <v>767898</v>
      </c>
      <c r="AI138" s="13">
        <v>5.9700310463356221E-2</v>
      </c>
      <c r="AJ138" s="13">
        <v>4.5881905882641363E-2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626727</v>
      </c>
      <c r="H141" s="12">
        <v>633915</v>
      </c>
      <c r="I141" s="12">
        <v>683264</v>
      </c>
      <c r="J141" s="12">
        <v>747382</v>
      </c>
      <c r="K141" s="12">
        <v>716030</v>
      </c>
      <c r="L141" s="12">
        <v>743392</v>
      </c>
      <c r="M141" s="12">
        <v>890951</v>
      </c>
      <c r="N141" s="12">
        <v>968769</v>
      </c>
      <c r="O141" s="12">
        <v>1041994.79</v>
      </c>
      <c r="P141" s="12">
        <v>1441809</v>
      </c>
      <c r="Q141" s="12">
        <v>1089844.96</v>
      </c>
      <c r="R141" s="63">
        <v>1207876.04</v>
      </c>
      <c r="S141" s="63">
        <v>1059036.31</v>
      </c>
      <c r="T141" s="63">
        <v>1344862.6099999999</v>
      </c>
      <c r="U141" s="41">
        <v>1370730.01</v>
      </c>
      <c r="V141" s="41">
        <v>1554097.4</v>
      </c>
      <c r="W141" s="63">
        <v>1453841.33</v>
      </c>
      <c r="X141" s="63">
        <v>1176153.83</v>
      </c>
      <c r="Y141" s="63">
        <v>1159662.22</v>
      </c>
      <c r="Z141" s="63">
        <v>1054609.2</v>
      </c>
      <c r="AA141" s="63">
        <v>1246197.6099999999</v>
      </c>
      <c r="AB141" s="63">
        <v>1303823</v>
      </c>
      <c r="AC141" s="63">
        <v>1241462</v>
      </c>
      <c r="AD141" s="63">
        <v>1257378</v>
      </c>
      <c r="AE141" s="63">
        <v>1328317</v>
      </c>
      <c r="AF141" s="63">
        <v>1419107</v>
      </c>
      <c r="AG141" s="63">
        <v>1458239</v>
      </c>
      <c r="AH141" s="63">
        <v>1349574</v>
      </c>
      <c r="AI141" s="13">
        <v>5.7645965414108158E-3</v>
      </c>
      <c r="AJ141" s="13">
        <v>-7.4517963104813414E-2</v>
      </c>
    </row>
    <row r="142" spans="1:36" ht="10.5" customHeight="1" x14ac:dyDescent="0.2">
      <c r="A142" s="11"/>
      <c r="B142" s="14"/>
      <c r="C142" s="11" t="s">
        <v>55</v>
      </c>
      <c r="E142" s="11"/>
      <c r="F142" s="2"/>
      <c r="G142" s="12">
        <v>0</v>
      </c>
      <c r="H142" s="12">
        <v>0</v>
      </c>
      <c r="I142" s="12">
        <v>0</v>
      </c>
      <c r="J142" s="12">
        <v>0</v>
      </c>
      <c r="K142" s="12">
        <v>0</v>
      </c>
      <c r="L142" s="12">
        <v>672</v>
      </c>
      <c r="M142" s="12">
        <v>1615</v>
      </c>
      <c r="N142" s="12">
        <v>3700</v>
      </c>
      <c r="O142" s="12">
        <v>4472.5</v>
      </c>
      <c r="P142" s="12">
        <v>3230</v>
      </c>
      <c r="Q142" s="12">
        <v>3002.09</v>
      </c>
      <c r="R142" s="63">
        <v>3259.65</v>
      </c>
      <c r="S142" s="63">
        <v>3230.46</v>
      </c>
      <c r="T142" s="63">
        <v>7815.64</v>
      </c>
      <c r="U142" s="41">
        <v>6434.24</v>
      </c>
      <c r="V142" s="41">
        <v>7985.6</v>
      </c>
      <c r="W142" s="64">
        <v>8674.3700000000008</v>
      </c>
      <c r="X142" s="64">
        <v>2028.6</v>
      </c>
      <c r="Y142" s="63">
        <v>7437.84</v>
      </c>
      <c r="Z142" s="63">
        <v>6812.23</v>
      </c>
      <c r="AA142" s="63">
        <v>12981.25</v>
      </c>
      <c r="AB142" s="63">
        <v>15326</v>
      </c>
      <c r="AC142" s="63">
        <v>16846</v>
      </c>
      <c r="AD142" s="63">
        <v>18127</v>
      </c>
      <c r="AE142" s="63">
        <v>20383</v>
      </c>
      <c r="AF142" s="63">
        <v>19068</v>
      </c>
      <c r="AG142" s="63">
        <v>23580</v>
      </c>
      <c r="AH142" s="63">
        <v>33941</v>
      </c>
      <c r="AI142" s="13">
        <v>0.14169290480990249</v>
      </c>
      <c r="AJ142" s="13">
        <v>0.43939779474130619</v>
      </c>
    </row>
    <row r="143" spans="1:36" ht="10.5" customHeight="1" x14ac:dyDescent="0.2">
      <c r="A143" s="11"/>
      <c r="B143" s="11"/>
      <c r="C143" s="11" t="s">
        <v>56</v>
      </c>
      <c r="D143" s="11"/>
      <c r="E143" s="11"/>
      <c r="F143" s="2"/>
      <c r="G143" s="12">
        <v>664375</v>
      </c>
      <c r="H143" s="12">
        <v>275616</v>
      </c>
      <c r="I143" s="12">
        <v>446947</v>
      </c>
      <c r="J143" s="12">
        <v>296639</v>
      </c>
      <c r="K143" s="12">
        <v>140870</v>
      </c>
      <c r="L143" s="12">
        <v>713714</v>
      </c>
      <c r="M143" s="12">
        <v>415867</v>
      </c>
      <c r="N143" s="12">
        <v>824237</v>
      </c>
      <c r="O143" s="12">
        <v>997123</v>
      </c>
      <c r="P143" s="12">
        <v>523602</v>
      </c>
      <c r="Q143" s="12">
        <v>714637</v>
      </c>
      <c r="R143" s="63">
        <v>907676</v>
      </c>
      <c r="S143" s="63">
        <v>621954</v>
      </c>
      <c r="T143" s="63">
        <v>1092445</v>
      </c>
      <c r="U143" s="41">
        <v>571211</v>
      </c>
      <c r="V143" s="41">
        <v>401924</v>
      </c>
      <c r="W143" s="63">
        <v>429925</v>
      </c>
      <c r="X143" s="63">
        <v>515807</v>
      </c>
      <c r="Y143" s="63">
        <v>385111</v>
      </c>
      <c r="Z143" s="63">
        <v>1049152</v>
      </c>
      <c r="AA143" s="63">
        <v>693667</v>
      </c>
      <c r="AB143" s="63">
        <v>989428</v>
      </c>
      <c r="AC143" s="63">
        <v>901853</v>
      </c>
      <c r="AD143" s="63">
        <v>1280671</v>
      </c>
      <c r="AE143" s="63">
        <v>1284113</v>
      </c>
      <c r="AF143" s="63">
        <v>829319</v>
      </c>
      <c r="AG143" s="63">
        <v>1689708</v>
      </c>
      <c r="AH143" s="63">
        <v>1881224</v>
      </c>
      <c r="AI143" s="13">
        <v>0.11303644683357472</v>
      </c>
      <c r="AJ143" s="13">
        <v>0.11334266038865887</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419376</v>
      </c>
      <c r="H147" s="12">
        <v>798501</v>
      </c>
      <c r="I147" s="12">
        <v>475492</v>
      </c>
      <c r="J147" s="12">
        <v>1124434</v>
      </c>
      <c r="K147" s="12">
        <v>189545</v>
      </c>
      <c r="L147" s="12">
        <v>143148</v>
      </c>
      <c r="M147" s="12">
        <v>887727</v>
      </c>
      <c r="N147" s="12">
        <v>1327933</v>
      </c>
      <c r="O147" s="12">
        <v>418085</v>
      </c>
      <c r="P147" s="12">
        <v>85810</v>
      </c>
      <c r="Q147" s="12">
        <v>419922</v>
      </c>
      <c r="R147" s="63">
        <v>987901</v>
      </c>
      <c r="S147" s="63">
        <v>529548</v>
      </c>
      <c r="T147" s="63">
        <v>81994</v>
      </c>
      <c r="U147" s="41">
        <v>259083</v>
      </c>
      <c r="V147" s="41">
        <v>636461</v>
      </c>
      <c r="W147" s="63">
        <v>541818</v>
      </c>
      <c r="X147" s="63">
        <v>1484505</v>
      </c>
      <c r="Y147" s="63">
        <v>677443</v>
      </c>
      <c r="Z147" s="63">
        <v>613302</v>
      </c>
      <c r="AA147" s="63">
        <v>646076</v>
      </c>
      <c r="AB147" s="63">
        <v>103774</v>
      </c>
      <c r="AC147" s="63">
        <v>1212285</v>
      </c>
      <c r="AD147" s="63">
        <v>1722574</v>
      </c>
      <c r="AE147" s="63">
        <v>4617191</v>
      </c>
      <c r="AF147" s="63">
        <v>3784826</v>
      </c>
      <c r="AG147" s="63">
        <v>3286263</v>
      </c>
      <c r="AH147" s="63">
        <v>5709106</v>
      </c>
      <c r="AI147" s="13">
        <v>0.95020347031664021</v>
      </c>
      <c r="AJ147" s="13">
        <v>0.73726387693255224</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96154</v>
      </c>
      <c r="H149" s="12">
        <v>19714</v>
      </c>
      <c r="I149" s="12">
        <v>0</v>
      </c>
      <c r="J149" s="12">
        <v>0</v>
      </c>
      <c r="K149" s="12">
        <v>0</v>
      </c>
      <c r="L149" s="12">
        <v>104052</v>
      </c>
      <c r="M149" s="12">
        <v>65000</v>
      </c>
      <c r="N149" s="12">
        <v>60336</v>
      </c>
      <c r="O149" s="12">
        <v>48161</v>
      </c>
      <c r="P149" s="12">
        <v>40976</v>
      </c>
      <c r="Q149" s="12">
        <v>71946</v>
      </c>
      <c r="R149" s="63">
        <v>767606</v>
      </c>
      <c r="S149" s="63">
        <v>177696</v>
      </c>
      <c r="T149" s="63">
        <v>124051</v>
      </c>
      <c r="U149" s="41">
        <v>130256</v>
      </c>
      <c r="V149" s="41">
        <v>110000</v>
      </c>
      <c r="W149" s="63">
        <v>110000</v>
      </c>
      <c r="X149" s="63">
        <v>110000</v>
      </c>
      <c r="Y149" s="63">
        <v>165525</v>
      </c>
      <c r="Z149" s="63">
        <v>612684</v>
      </c>
      <c r="AA149" s="63">
        <v>138010</v>
      </c>
      <c r="AB149" s="63">
        <v>218666</v>
      </c>
      <c r="AC149" s="63">
        <v>241085</v>
      </c>
      <c r="AD149" s="63">
        <v>250766</v>
      </c>
      <c r="AE149" s="63">
        <v>320182</v>
      </c>
      <c r="AF149" s="63">
        <v>232774</v>
      </c>
      <c r="AG149" s="63">
        <v>212518</v>
      </c>
      <c r="AH149" s="63">
        <v>370008</v>
      </c>
      <c r="AI149" s="13">
        <v>9.1620397905140205E-2</v>
      </c>
      <c r="AJ149" s="13">
        <v>0.74106663906116188</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5047889</v>
      </c>
      <c r="H152" s="5">
        <v>5501685</v>
      </c>
      <c r="I152" s="5">
        <v>5144616</v>
      </c>
      <c r="J152" s="5">
        <v>7036412</v>
      </c>
      <c r="K152" s="5">
        <v>8213138</v>
      </c>
      <c r="L152" s="5">
        <v>7749673</v>
      </c>
      <c r="M152" s="5">
        <v>9000890</v>
      </c>
      <c r="N152" s="5">
        <v>11424406</v>
      </c>
      <c r="O152" s="5">
        <v>12046310</v>
      </c>
      <c r="P152" s="5">
        <v>22951036</v>
      </c>
      <c r="Q152" s="5">
        <v>15631886</v>
      </c>
      <c r="R152" s="62">
        <v>19442633</v>
      </c>
      <c r="S152" s="62">
        <v>17891045</v>
      </c>
      <c r="T152" s="62">
        <v>20986304</v>
      </c>
      <c r="U152" s="39">
        <v>22444414</v>
      </c>
      <c r="V152" s="39">
        <v>29185069</v>
      </c>
      <c r="W152" s="62">
        <v>31873865</v>
      </c>
      <c r="X152" s="62">
        <v>28033845</v>
      </c>
      <c r="Y152" s="62">
        <v>24778477</v>
      </c>
      <c r="Z152" s="62">
        <v>22818810</v>
      </c>
      <c r="AA152" s="62">
        <v>25013040</v>
      </c>
      <c r="AB152" s="62">
        <v>24932186</v>
      </c>
      <c r="AC152" s="62">
        <v>27473922</v>
      </c>
      <c r="AD152" s="62">
        <v>30899294</v>
      </c>
      <c r="AE152" s="62">
        <v>42940440</v>
      </c>
      <c r="AF152" s="62">
        <v>36061775</v>
      </c>
      <c r="AG152" s="62">
        <v>35780877</v>
      </c>
      <c r="AH152" s="62">
        <v>42749387</v>
      </c>
      <c r="AI152" s="10">
        <v>9.4027542323485758E-2</v>
      </c>
      <c r="AJ152" s="10">
        <v>0.19475514812004188</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1532861</v>
      </c>
      <c r="H154" s="12">
        <v>1689387</v>
      </c>
      <c r="I154" s="12">
        <v>1953638</v>
      </c>
      <c r="J154" s="12">
        <v>2729785</v>
      </c>
      <c r="K154" s="12">
        <v>2403072</v>
      </c>
      <c r="L154" s="12">
        <v>2962602</v>
      </c>
      <c r="M154" s="12">
        <v>3436710</v>
      </c>
      <c r="N154" s="12">
        <v>4367088</v>
      </c>
      <c r="O154" s="12">
        <v>3432823</v>
      </c>
      <c r="P154" s="12">
        <v>3340772</v>
      </c>
      <c r="Q154" s="12">
        <v>3709259</v>
      </c>
      <c r="R154" s="63">
        <v>3651407</v>
      </c>
      <c r="S154" s="63">
        <v>3787554</v>
      </c>
      <c r="T154" s="63">
        <v>5313744</v>
      </c>
      <c r="U154" s="41">
        <v>2887522</v>
      </c>
      <c r="V154" s="41">
        <v>5519853</v>
      </c>
      <c r="W154" s="63">
        <v>6157023</v>
      </c>
      <c r="X154" s="63">
        <v>8318397</v>
      </c>
      <c r="Y154" s="63">
        <v>7750451</v>
      </c>
      <c r="Z154" s="63">
        <v>5680741</v>
      </c>
      <c r="AA154" s="63">
        <v>5991158</v>
      </c>
      <c r="AB154" s="63">
        <v>6551883</v>
      </c>
      <c r="AC154" s="63">
        <v>7968424</v>
      </c>
      <c r="AD154" s="63">
        <v>9491534</v>
      </c>
      <c r="AE154" s="63">
        <v>16109628</v>
      </c>
      <c r="AF154" s="63">
        <v>15729874</v>
      </c>
      <c r="AG154" s="63">
        <v>14401389</v>
      </c>
      <c r="AH154" s="63">
        <v>15541594</v>
      </c>
      <c r="AI154" s="13">
        <v>0.1548393430881867</v>
      </c>
      <c r="AJ154" s="13">
        <v>7.9173265856508704E-2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1169360</v>
      </c>
      <c r="H156" s="12">
        <v>1545230</v>
      </c>
      <c r="I156" s="12">
        <v>1275962</v>
      </c>
      <c r="J156" s="12">
        <v>1515500</v>
      </c>
      <c r="K156" s="12">
        <v>1797829</v>
      </c>
      <c r="L156" s="12">
        <v>1882543</v>
      </c>
      <c r="M156" s="12">
        <v>2126905</v>
      </c>
      <c r="N156" s="12">
        <v>3209648</v>
      </c>
      <c r="O156" s="12">
        <v>3238063</v>
      </c>
      <c r="P156" s="12">
        <v>3627168</v>
      </c>
      <c r="Q156" s="12">
        <v>4846299</v>
      </c>
      <c r="R156" s="63">
        <v>4458938</v>
      </c>
      <c r="S156" s="63">
        <v>5450348</v>
      </c>
      <c r="T156" s="63">
        <v>9897350</v>
      </c>
      <c r="U156" s="41">
        <v>6078395</v>
      </c>
      <c r="V156" s="41">
        <v>5439478</v>
      </c>
      <c r="W156" s="63">
        <v>6276079</v>
      </c>
      <c r="X156" s="63">
        <v>9178410</v>
      </c>
      <c r="Y156" s="63">
        <v>10088540</v>
      </c>
      <c r="Z156" s="63">
        <v>10054822</v>
      </c>
      <c r="AA156" s="63">
        <v>10065328</v>
      </c>
      <c r="AB156" s="63">
        <v>11601918</v>
      </c>
      <c r="AC156" s="63">
        <v>10904742</v>
      </c>
      <c r="AD156" s="63">
        <v>14136317</v>
      </c>
      <c r="AE156" s="63">
        <v>13783836</v>
      </c>
      <c r="AF156" s="63">
        <v>15364021</v>
      </c>
      <c r="AG156" s="63">
        <v>16387410</v>
      </c>
      <c r="AH156" s="63">
        <v>22285513</v>
      </c>
      <c r="AI156" s="13">
        <v>0.1149330959412973</v>
      </c>
      <c r="AJ156" s="13">
        <v>0.3599167287570153</v>
      </c>
    </row>
    <row r="157" spans="1:36" ht="10.5" customHeight="1" x14ac:dyDescent="0.2">
      <c r="A157" s="11"/>
      <c r="B157" s="19" t="s">
        <v>67</v>
      </c>
      <c r="C157" s="14"/>
      <c r="D157" s="19"/>
      <c r="E157" s="19"/>
      <c r="F157" s="2"/>
      <c r="G157" s="12">
        <v>330910</v>
      </c>
      <c r="H157" s="12">
        <v>294046</v>
      </c>
      <c r="I157" s="12">
        <v>612542</v>
      </c>
      <c r="J157" s="12">
        <v>430049</v>
      </c>
      <c r="K157" s="12">
        <v>607561</v>
      </c>
      <c r="L157" s="12">
        <v>405107</v>
      </c>
      <c r="M157" s="12">
        <v>739482</v>
      </c>
      <c r="N157" s="12">
        <v>713756</v>
      </c>
      <c r="O157" s="12">
        <v>408845</v>
      </c>
      <c r="P157" s="12">
        <v>361558</v>
      </c>
      <c r="Q157" s="12">
        <v>1004040</v>
      </c>
      <c r="R157" s="63">
        <v>1133115</v>
      </c>
      <c r="S157" s="63">
        <v>1069289</v>
      </c>
      <c r="T157" s="63">
        <v>2446159</v>
      </c>
      <c r="U157" s="41">
        <v>1220723</v>
      </c>
      <c r="V157" s="41">
        <v>1529319</v>
      </c>
      <c r="W157" s="63">
        <v>1753539</v>
      </c>
      <c r="X157" s="63">
        <v>859612</v>
      </c>
      <c r="Y157" s="63">
        <v>621995</v>
      </c>
      <c r="Z157" s="63">
        <v>996850</v>
      </c>
      <c r="AA157" s="63">
        <v>2011632</v>
      </c>
      <c r="AB157" s="63">
        <v>2775502</v>
      </c>
      <c r="AC157" s="63">
        <v>1021777</v>
      </c>
      <c r="AD157" s="63">
        <v>532451</v>
      </c>
      <c r="AE157" s="63">
        <v>505493</v>
      </c>
      <c r="AF157" s="63">
        <v>493297</v>
      </c>
      <c r="AG157" s="63">
        <v>618978</v>
      </c>
      <c r="AH157" s="63">
        <v>610228</v>
      </c>
      <c r="AI157" s="13">
        <v>-0.22311196814837775</v>
      </c>
      <c r="AJ157" s="13">
        <v>-1.4136205163996135E-2</v>
      </c>
    </row>
    <row r="158" spans="1:36" ht="10.5" customHeight="1" x14ac:dyDescent="0.2">
      <c r="A158" s="11"/>
      <c r="B158" s="19" t="s">
        <v>69</v>
      </c>
      <c r="C158" s="14"/>
      <c r="D158" s="19"/>
      <c r="E158" s="19"/>
      <c r="F158" s="2"/>
      <c r="G158" s="12">
        <v>275489</v>
      </c>
      <c r="H158" s="12">
        <v>277349</v>
      </c>
      <c r="I158" s="12">
        <v>285826</v>
      </c>
      <c r="J158" s="12">
        <v>351872</v>
      </c>
      <c r="K158" s="12">
        <v>1113159</v>
      </c>
      <c r="L158" s="12">
        <v>1064500</v>
      </c>
      <c r="M158" s="12">
        <v>1706168</v>
      </c>
      <c r="N158" s="12">
        <v>1810860</v>
      </c>
      <c r="O158" s="12">
        <v>2144723</v>
      </c>
      <c r="P158" s="12">
        <v>12880941</v>
      </c>
      <c r="Q158" s="12">
        <v>2390364</v>
      </c>
      <c r="R158" s="63">
        <v>2501790</v>
      </c>
      <c r="S158" s="63">
        <v>3649954</v>
      </c>
      <c r="T158" s="63">
        <v>1313121</v>
      </c>
      <c r="U158" s="41">
        <v>6788065</v>
      </c>
      <c r="V158" s="41">
        <v>8226348</v>
      </c>
      <c r="W158" s="63">
        <v>8915822</v>
      </c>
      <c r="X158" s="63">
        <v>4080727</v>
      </c>
      <c r="Y158" s="63">
        <v>2822689</v>
      </c>
      <c r="Z158" s="63">
        <v>2945265</v>
      </c>
      <c r="AA158" s="63">
        <v>2590909</v>
      </c>
      <c r="AB158" s="63">
        <v>1352894</v>
      </c>
      <c r="AC158" s="63">
        <v>3084449</v>
      </c>
      <c r="AD158" s="63">
        <v>1320033</v>
      </c>
      <c r="AE158" s="63">
        <v>211555</v>
      </c>
      <c r="AF158" s="63">
        <v>1402893</v>
      </c>
      <c r="AG158" s="63">
        <v>1400987</v>
      </c>
      <c r="AH158" s="63">
        <v>1447543</v>
      </c>
      <c r="AI158" s="13">
        <v>1.1334021236596437E-2</v>
      </c>
      <c r="AJ158" s="13">
        <v>3.323085795942432E-2</v>
      </c>
    </row>
    <row r="159" spans="1:36" ht="10.5" customHeight="1" x14ac:dyDescent="0.2">
      <c r="A159" s="11"/>
      <c r="B159" s="19" t="s">
        <v>70</v>
      </c>
      <c r="C159" s="14"/>
      <c r="D159" s="19"/>
      <c r="E159" s="19"/>
      <c r="F159" s="2"/>
      <c r="G159" s="12">
        <v>345109</v>
      </c>
      <c r="H159" s="12">
        <v>452240</v>
      </c>
      <c r="I159" s="12">
        <v>632102</v>
      </c>
      <c r="J159" s="12">
        <v>1433599</v>
      </c>
      <c r="K159" s="12">
        <v>394056</v>
      </c>
      <c r="L159" s="12">
        <v>442919</v>
      </c>
      <c r="M159" s="12">
        <v>496272</v>
      </c>
      <c r="N159" s="12">
        <v>700867</v>
      </c>
      <c r="O159" s="12">
        <v>831797</v>
      </c>
      <c r="P159" s="12">
        <v>743073</v>
      </c>
      <c r="Q159" s="12">
        <v>745081</v>
      </c>
      <c r="R159" s="63">
        <v>834699</v>
      </c>
      <c r="S159" s="63">
        <v>772846</v>
      </c>
      <c r="T159" s="63">
        <v>588857</v>
      </c>
      <c r="U159" s="41">
        <v>1667547</v>
      </c>
      <c r="V159" s="41">
        <v>776269</v>
      </c>
      <c r="W159" s="63">
        <v>725893</v>
      </c>
      <c r="X159" s="63">
        <v>1238932</v>
      </c>
      <c r="Y159" s="63">
        <v>828375</v>
      </c>
      <c r="Z159" s="63">
        <v>1017139</v>
      </c>
      <c r="AA159" s="63">
        <v>1900409</v>
      </c>
      <c r="AB159" s="63">
        <v>0</v>
      </c>
      <c r="AC159" s="63">
        <v>939412</v>
      </c>
      <c r="AD159" s="63">
        <v>543854</v>
      </c>
      <c r="AE159" s="63">
        <v>1684007</v>
      </c>
      <c r="AF159" s="63">
        <v>481740</v>
      </c>
      <c r="AG159" s="63">
        <v>492368</v>
      </c>
      <c r="AH159" s="63">
        <v>488577</v>
      </c>
      <c r="AI159" s="13" t="s">
        <v>246</v>
      </c>
      <c r="AJ159" s="13">
        <v>-7.6995255581191304E-3</v>
      </c>
    </row>
    <row r="160" spans="1:36" ht="10.5" customHeight="1" x14ac:dyDescent="0.2">
      <c r="A160" s="11"/>
      <c r="B160" s="19" t="s">
        <v>71</v>
      </c>
      <c r="C160" s="14"/>
      <c r="D160" s="19"/>
      <c r="E160" s="19"/>
      <c r="F160" s="2"/>
      <c r="G160" s="12">
        <v>161659</v>
      </c>
      <c r="H160" s="12">
        <v>120588</v>
      </c>
      <c r="I160" s="12">
        <v>342532</v>
      </c>
      <c r="J160" s="12">
        <v>140838</v>
      </c>
      <c r="K160" s="12">
        <v>195763</v>
      </c>
      <c r="L160" s="12">
        <v>173759</v>
      </c>
      <c r="M160" s="12">
        <v>202800</v>
      </c>
      <c r="N160" s="12">
        <v>468483</v>
      </c>
      <c r="O160" s="12">
        <v>407711</v>
      </c>
      <c r="P160" s="12">
        <v>504367</v>
      </c>
      <c r="Q160" s="12">
        <v>415242</v>
      </c>
      <c r="R160" s="63">
        <v>602353</v>
      </c>
      <c r="S160" s="63">
        <v>679123</v>
      </c>
      <c r="T160" s="63">
        <v>396153</v>
      </c>
      <c r="U160" s="41">
        <v>645569</v>
      </c>
      <c r="V160" s="41">
        <v>529523</v>
      </c>
      <c r="W160" s="63">
        <v>569062</v>
      </c>
      <c r="X160" s="63">
        <v>584259</v>
      </c>
      <c r="Y160" s="63">
        <v>492455</v>
      </c>
      <c r="Z160" s="63">
        <v>440479</v>
      </c>
      <c r="AA160" s="63">
        <v>516795</v>
      </c>
      <c r="AB160" s="63">
        <v>502615</v>
      </c>
      <c r="AC160" s="63">
        <v>516689</v>
      </c>
      <c r="AD160" s="63">
        <v>566252</v>
      </c>
      <c r="AE160" s="63">
        <v>291624</v>
      </c>
      <c r="AF160" s="63">
        <v>624901</v>
      </c>
      <c r="AG160" s="63">
        <v>655900</v>
      </c>
      <c r="AH160" s="63">
        <v>647162</v>
      </c>
      <c r="AI160" s="13">
        <v>4.302870444601381E-2</v>
      </c>
      <c r="AJ160" s="13">
        <v>-1.3322152767190121E-2</v>
      </c>
    </row>
    <row r="161" spans="1:36" ht="10.5" customHeight="1" x14ac:dyDescent="0.2">
      <c r="A161" s="11"/>
      <c r="B161" s="19" t="s">
        <v>72</v>
      </c>
      <c r="C161" s="14"/>
      <c r="D161" s="19"/>
      <c r="E161" s="19"/>
      <c r="F161" s="2"/>
      <c r="G161" s="12">
        <v>17246</v>
      </c>
      <c r="H161" s="12">
        <v>19197</v>
      </c>
      <c r="I161" s="12">
        <v>42014</v>
      </c>
      <c r="J161" s="12">
        <v>19424</v>
      </c>
      <c r="K161" s="12">
        <v>14269</v>
      </c>
      <c r="L161" s="12">
        <v>45421</v>
      </c>
      <c r="M161" s="12">
        <v>58641</v>
      </c>
      <c r="N161" s="12">
        <v>45853</v>
      </c>
      <c r="O161" s="12">
        <v>42694</v>
      </c>
      <c r="P161" s="12">
        <v>22098</v>
      </c>
      <c r="Q161" s="12">
        <v>69468</v>
      </c>
      <c r="R161" s="63">
        <v>67353</v>
      </c>
      <c r="S161" s="63">
        <v>0</v>
      </c>
      <c r="T161" s="63">
        <v>166443</v>
      </c>
      <c r="U161" s="41">
        <v>1065280</v>
      </c>
      <c r="V161" s="41">
        <v>1296541</v>
      </c>
      <c r="W161" s="63">
        <v>1659977</v>
      </c>
      <c r="X161" s="63">
        <v>541193</v>
      </c>
      <c r="Y161" s="63">
        <v>523131</v>
      </c>
      <c r="Z161" s="63">
        <v>1216830</v>
      </c>
      <c r="AA161" s="63">
        <v>1496166</v>
      </c>
      <c r="AB161" s="63">
        <v>1538478</v>
      </c>
      <c r="AC161" s="63">
        <v>1623892</v>
      </c>
      <c r="AD161" s="63">
        <v>1413075</v>
      </c>
      <c r="AE161" s="63">
        <v>10354297</v>
      </c>
      <c r="AF161" s="63">
        <v>1965049</v>
      </c>
      <c r="AG161" s="63">
        <v>1823845</v>
      </c>
      <c r="AH161" s="63">
        <v>1728770</v>
      </c>
      <c r="AI161" s="13">
        <v>1.962620334783316E-2</v>
      </c>
      <c r="AJ161" s="13">
        <v>-5.2128881566141858E-2</v>
      </c>
    </row>
    <row r="162" spans="1:36" ht="10.5" customHeight="1" x14ac:dyDescent="0.2">
      <c r="A162" s="11"/>
      <c r="B162" s="19" t="s">
        <v>73</v>
      </c>
      <c r="C162" s="14"/>
      <c r="D162" s="19"/>
      <c r="E162" s="19"/>
      <c r="F162" s="2"/>
      <c r="G162" s="12">
        <v>932712</v>
      </c>
      <c r="H162" s="12">
        <v>824429</v>
      </c>
      <c r="I162" s="12">
        <v>0</v>
      </c>
      <c r="J162" s="12">
        <v>289769</v>
      </c>
      <c r="K162" s="12">
        <v>1491862</v>
      </c>
      <c r="L162" s="12">
        <v>752822</v>
      </c>
      <c r="M162" s="12">
        <v>208912</v>
      </c>
      <c r="N162" s="12">
        <v>0</v>
      </c>
      <c r="O162" s="12">
        <v>1489654</v>
      </c>
      <c r="P162" s="12">
        <v>1337709</v>
      </c>
      <c r="Q162" s="12">
        <v>2377133</v>
      </c>
      <c r="R162" s="63">
        <v>5781035</v>
      </c>
      <c r="S162" s="63">
        <v>2250931</v>
      </c>
      <c r="T162" s="63">
        <v>864477</v>
      </c>
      <c r="U162" s="41">
        <v>263384</v>
      </c>
      <c r="V162" s="41">
        <v>5867738</v>
      </c>
      <c r="W162" s="63">
        <v>5816470</v>
      </c>
      <c r="X162" s="63">
        <v>3232315</v>
      </c>
      <c r="Y162" s="63">
        <v>1650841</v>
      </c>
      <c r="Z162" s="63">
        <v>466684</v>
      </c>
      <c r="AA162" s="63">
        <v>440643</v>
      </c>
      <c r="AB162" s="63">
        <v>608896</v>
      </c>
      <c r="AC162" s="63">
        <v>1414537</v>
      </c>
      <c r="AD162" s="63">
        <v>2895778</v>
      </c>
      <c r="AE162" s="63">
        <v>0</v>
      </c>
      <c r="AF162" s="63">
        <v>0</v>
      </c>
      <c r="AG162" s="63">
        <v>0</v>
      </c>
      <c r="AH162" s="63">
        <v>0</v>
      </c>
      <c r="AI162" s="13">
        <v>-1</v>
      </c>
      <c r="AJ162" s="13" t="s">
        <v>246</v>
      </c>
    </row>
    <row r="163" spans="1:36" ht="10.5" customHeight="1" x14ac:dyDescent="0.2">
      <c r="A163" s="11"/>
      <c r="B163" s="19" t="s">
        <v>39</v>
      </c>
      <c r="C163" s="14"/>
      <c r="D163" s="19"/>
      <c r="E163" s="19"/>
      <c r="F163" s="2"/>
      <c r="G163" s="12">
        <v>282543</v>
      </c>
      <c r="H163" s="12">
        <v>279219</v>
      </c>
      <c r="I163" s="12">
        <v>0</v>
      </c>
      <c r="J163" s="12">
        <v>125576</v>
      </c>
      <c r="K163" s="12">
        <v>195567</v>
      </c>
      <c r="L163" s="12">
        <v>20000</v>
      </c>
      <c r="M163" s="12">
        <v>25000</v>
      </c>
      <c r="N163" s="12">
        <v>107851</v>
      </c>
      <c r="O163" s="12">
        <v>50000</v>
      </c>
      <c r="P163" s="12">
        <v>133350</v>
      </c>
      <c r="Q163" s="12">
        <v>75000</v>
      </c>
      <c r="R163" s="63">
        <v>411943</v>
      </c>
      <c r="S163" s="63">
        <v>231000</v>
      </c>
      <c r="T163" s="63">
        <v>0</v>
      </c>
      <c r="U163" s="41">
        <v>1827929</v>
      </c>
      <c r="V163" s="41">
        <v>0</v>
      </c>
      <c r="W163" s="63">
        <v>0</v>
      </c>
      <c r="X163" s="63">
        <v>0</v>
      </c>
      <c r="Y163" s="63">
        <v>0</v>
      </c>
      <c r="Z163" s="63">
        <v>0</v>
      </c>
      <c r="AA163" s="63">
        <v>0</v>
      </c>
      <c r="AB163" s="63">
        <v>0</v>
      </c>
      <c r="AC163" s="63">
        <v>0</v>
      </c>
      <c r="AD163" s="63">
        <v>0</v>
      </c>
      <c r="AE163" s="63">
        <v>0</v>
      </c>
      <c r="AF163" s="63">
        <v>0</v>
      </c>
      <c r="AG163" s="63">
        <v>0</v>
      </c>
      <c r="AH163" s="63">
        <v>0</v>
      </c>
      <c r="AI163" s="13" t="s">
        <v>246</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264</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2292612</v>
      </c>
      <c r="H176" s="5">
        <v>1759339</v>
      </c>
      <c r="I176" s="5">
        <v>2307865</v>
      </c>
      <c r="J176" s="5">
        <v>2257676</v>
      </c>
      <c r="K176" s="5">
        <f>SUM(K178,K193,K204,K206)</f>
        <v>2195293</v>
      </c>
      <c r="L176" s="5">
        <f>SUM(L178,L193,L204,L206)</f>
        <v>2777054</v>
      </c>
      <c r="M176" s="5">
        <f>SUM(M178,M193,M204,M206)</f>
        <v>3392055</v>
      </c>
      <c r="N176" s="5">
        <f>SUM(N178,N193,N204,N206)</f>
        <v>2833728</v>
      </c>
      <c r="O176" s="5">
        <v>3338133</v>
      </c>
      <c r="P176" s="5">
        <v>3067336</v>
      </c>
      <c r="Q176" s="5">
        <v>4029735</v>
      </c>
      <c r="R176" s="39">
        <v>4897031</v>
      </c>
      <c r="S176" s="39">
        <v>5258320</v>
      </c>
      <c r="T176" s="39">
        <v>8858028</v>
      </c>
      <c r="U176" s="39">
        <v>13264469</v>
      </c>
      <c r="V176" s="39">
        <v>14916480</v>
      </c>
      <c r="W176" s="39">
        <v>13720974</v>
      </c>
      <c r="X176" s="39">
        <v>13788155</v>
      </c>
      <c r="Y176" s="39">
        <v>15190558</v>
      </c>
      <c r="Z176" s="39">
        <v>13391945</v>
      </c>
      <c r="AA176" s="39">
        <v>11799604</v>
      </c>
      <c r="AB176" s="39">
        <v>11681617</v>
      </c>
      <c r="AC176" s="39">
        <v>14207569</v>
      </c>
      <c r="AD176" s="39">
        <v>14282260</v>
      </c>
      <c r="AE176" s="39">
        <v>15993516</v>
      </c>
      <c r="AF176" s="39">
        <v>16135257</v>
      </c>
      <c r="AG176" s="39">
        <v>19228439</v>
      </c>
      <c r="AH176" s="39">
        <v>19438243</v>
      </c>
      <c r="AI176" s="10">
        <v>8.8576632106080133E-2</v>
      </c>
      <c r="AJ176" s="10">
        <v>1.0911130123459321E-2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1458218</v>
      </c>
      <c r="H178" s="12">
        <v>1499693</v>
      </c>
      <c r="I178" s="12">
        <v>1884466</v>
      </c>
      <c r="J178" s="12">
        <v>1963877</v>
      </c>
      <c r="K178" s="12">
        <f>SUM(K179,K183:K187)</f>
        <v>1846683</v>
      </c>
      <c r="L178" s="12">
        <f>SUM(L179,L183:L187)</f>
        <v>2439844</v>
      </c>
      <c r="M178" s="12">
        <f>SUM(M179,M183:M187)</f>
        <v>2845562</v>
      </c>
      <c r="N178" s="12">
        <f>SUM(N179,N183:N187)</f>
        <v>2462456</v>
      </c>
      <c r="O178" s="12">
        <v>2957168</v>
      </c>
      <c r="P178" s="12">
        <v>2821726</v>
      </c>
      <c r="Q178" s="12">
        <v>3635439</v>
      </c>
      <c r="R178" s="41">
        <v>4726132</v>
      </c>
      <c r="S178" s="41">
        <v>5039954</v>
      </c>
      <c r="T178" s="41">
        <v>7425664</v>
      </c>
      <c r="U178" s="41">
        <v>10364243</v>
      </c>
      <c r="V178" s="41">
        <v>13352622</v>
      </c>
      <c r="W178" s="41">
        <v>12087912</v>
      </c>
      <c r="X178" s="41">
        <v>12514715</v>
      </c>
      <c r="Y178" s="41">
        <v>13349069</v>
      </c>
      <c r="Z178" s="41">
        <v>11790552</v>
      </c>
      <c r="AA178" s="41">
        <v>10115554</v>
      </c>
      <c r="AB178" s="41">
        <v>9804166</v>
      </c>
      <c r="AC178" s="41">
        <v>12047999</v>
      </c>
      <c r="AD178" s="41">
        <v>11602433</v>
      </c>
      <c r="AE178" s="41">
        <v>12491282</v>
      </c>
      <c r="AF178" s="41">
        <v>13465632</v>
      </c>
      <c r="AG178" s="41">
        <v>16453523</v>
      </c>
      <c r="AH178" s="41">
        <v>16687941</v>
      </c>
      <c r="AI178" s="13">
        <v>9.2694314300248104E-2</v>
      </c>
      <c r="AJ178" s="13">
        <v>1.4247283089463575E-2</v>
      </c>
    </row>
    <row r="179" spans="1:36" ht="10.5" customHeight="1" x14ac:dyDescent="0.2">
      <c r="A179" s="11"/>
      <c r="B179" s="11"/>
      <c r="C179" s="11" t="s">
        <v>36</v>
      </c>
      <c r="D179" s="11"/>
      <c r="E179" s="11"/>
      <c r="F179" s="2"/>
      <c r="G179" s="12">
        <v>335370</v>
      </c>
      <c r="H179" s="12">
        <v>465165</v>
      </c>
      <c r="I179" s="12">
        <v>536449</v>
      </c>
      <c r="J179" s="12">
        <v>485949</v>
      </c>
      <c r="K179" s="12">
        <f>SUM(K180:K182)</f>
        <v>483091</v>
      </c>
      <c r="L179" s="12">
        <f>SUM(L180:L182)</f>
        <v>518229</v>
      </c>
      <c r="M179" s="12">
        <f>SUM(M180:M182)</f>
        <v>510710</v>
      </c>
      <c r="N179" s="12">
        <f>SUM(N180:N182)</f>
        <v>531626</v>
      </c>
      <c r="O179" s="12">
        <v>708892</v>
      </c>
      <c r="P179" s="12">
        <v>741658</v>
      </c>
      <c r="Q179" s="12">
        <v>896340</v>
      </c>
      <c r="R179" s="41">
        <v>886360</v>
      </c>
      <c r="S179" s="41">
        <v>885143</v>
      </c>
      <c r="T179" s="41">
        <v>987933</v>
      </c>
      <c r="U179" s="41">
        <v>1887611</v>
      </c>
      <c r="V179" s="41">
        <v>2858033</v>
      </c>
      <c r="W179" s="41">
        <v>2448410</v>
      </c>
      <c r="X179" s="41">
        <v>3227448</v>
      </c>
      <c r="Y179" s="41">
        <v>3228709</v>
      </c>
      <c r="Z179" s="41">
        <v>3109167</v>
      </c>
      <c r="AA179" s="41">
        <v>3384751</v>
      </c>
      <c r="AB179" s="41">
        <v>3636579</v>
      </c>
      <c r="AC179" s="41">
        <v>3949989</v>
      </c>
      <c r="AD179" s="41">
        <v>3902625</v>
      </c>
      <c r="AE179" s="41">
        <v>4036426</v>
      </c>
      <c r="AF179" s="41">
        <v>4375063</v>
      </c>
      <c r="AG179" s="41">
        <v>4998734</v>
      </c>
      <c r="AH179" s="41">
        <v>5612622</v>
      </c>
      <c r="AI179" s="13">
        <v>7.5009068735796491E-2</v>
      </c>
      <c r="AJ179" s="13">
        <v>0.12280869516161493</v>
      </c>
    </row>
    <row r="180" spans="1:36" ht="10.5" customHeight="1" x14ac:dyDescent="0.2">
      <c r="A180" s="11"/>
      <c r="B180" s="11"/>
      <c r="C180" s="11"/>
      <c r="D180" s="11" t="s">
        <v>37</v>
      </c>
      <c r="E180" s="11"/>
      <c r="F180" s="2"/>
      <c r="G180" s="12">
        <v>291026</v>
      </c>
      <c r="H180" s="12">
        <v>408977</v>
      </c>
      <c r="I180" s="12">
        <v>485824</v>
      </c>
      <c r="J180" s="12">
        <v>483330</v>
      </c>
      <c r="K180" s="12">
        <v>481712</v>
      </c>
      <c r="L180" s="12">
        <v>509681</v>
      </c>
      <c r="M180" s="12">
        <v>501641</v>
      </c>
      <c r="N180" s="12">
        <v>524224</v>
      </c>
      <c r="O180" s="12">
        <v>701737</v>
      </c>
      <c r="P180" s="12">
        <v>739831</v>
      </c>
      <c r="Q180" s="12">
        <v>893337</v>
      </c>
      <c r="R180" s="41">
        <v>853952</v>
      </c>
      <c r="S180" s="41">
        <v>798235</v>
      </c>
      <c r="T180" s="41">
        <v>972180</v>
      </c>
      <c r="U180" s="41">
        <v>1264917</v>
      </c>
      <c r="V180" s="41">
        <v>1581503</v>
      </c>
      <c r="W180" s="41">
        <v>1912558</v>
      </c>
      <c r="X180" s="41">
        <v>2850070</v>
      </c>
      <c r="Y180" s="41">
        <v>2733551</v>
      </c>
      <c r="Z180" s="41">
        <v>2682278</v>
      </c>
      <c r="AA180" s="41">
        <v>2939260</v>
      </c>
      <c r="AB180" s="41">
        <v>3211819</v>
      </c>
      <c r="AC180" s="41">
        <v>3513363</v>
      </c>
      <c r="AD180" s="41">
        <v>3514293</v>
      </c>
      <c r="AE180" s="41">
        <v>3740502</v>
      </c>
      <c r="AF180" s="41">
        <v>3963041</v>
      </c>
      <c r="AG180" s="41">
        <v>4562132</v>
      </c>
      <c r="AH180" s="41">
        <v>5199874</v>
      </c>
      <c r="AI180" s="13">
        <v>8.3611551930736105E-2</v>
      </c>
      <c r="AJ180" s="13">
        <v>0.13979034363757997</v>
      </c>
    </row>
    <row r="181" spans="1:36" ht="10.5" customHeight="1" x14ac:dyDescent="0.2">
      <c r="A181" s="11"/>
      <c r="B181" s="11"/>
      <c r="C181" s="14"/>
      <c r="D181" s="11" t="s">
        <v>90</v>
      </c>
      <c r="E181" s="11"/>
      <c r="F181" s="2"/>
      <c r="G181" s="12">
        <v>0</v>
      </c>
      <c r="H181" s="12">
        <v>0</v>
      </c>
      <c r="I181" s="12">
        <v>0</v>
      </c>
      <c r="J181" s="12">
        <v>0</v>
      </c>
      <c r="K181" s="12">
        <v>0</v>
      </c>
      <c r="L181" s="12">
        <v>0</v>
      </c>
      <c r="M181" s="12">
        <v>0</v>
      </c>
      <c r="N181" s="12">
        <v>0</v>
      </c>
      <c r="O181" s="12">
        <v>0</v>
      </c>
      <c r="P181" s="12">
        <v>0</v>
      </c>
      <c r="Q181" s="12">
        <v>0</v>
      </c>
      <c r="R181" s="41">
        <v>0</v>
      </c>
      <c r="S181" s="41">
        <v>0</v>
      </c>
      <c r="T181" s="41">
        <v>0</v>
      </c>
      <c r="U181" s="41">
        <v>598029</v>
      </c>
      <c r="V181" s="41">
        <v>305985</v>
      </c>
      <c r="W181" s="41">
        <v>288808</v>
      </c>
      <c r="X181" s="41">
        <v>273215</v>
      </c>
      <c r="Y181" s="41">
        <v>264804</v>
      </c>
      <c r="Z181" s="41">
        <v>250044</v>
      </c>
      <c r="AA181" s="41">
        <v>242145</v>
      </c>
      <c r="AB181" s="41">
        <v>239288</v>
      </c>
      <c r="AC181" s="41">
        <v>234726</v>
      </c>
      <c r="AD181" s="41">
        <v>205663</v>
      </c>
      <c r="AE181" s="41">
        <v>167227</v>
      </c>
      <c r="AF181" s="41">
        <v>242388</v>
      </c>
      <c r="AG181" s="41">
        <v>242371</v>
      </c>
      <c r="AH181" s="41">
        <v>225534</v>
      </c>
      <c r="AI181" s="13">
        <v>-9.8176431336308712E-3</v>
      </c>
      <c r="AJ181" s="13">
        <v>-6.946788188355868E-2</v>
      </c>
    </row>
    <row r="182" spans="1:36" ht="10.5" customHeight="1" x14ac:dyDescent="0.2">
      <c r="A182" s="11"/>
      <c r="B182" s="14"/>
      <c r="C182" s="11"/>
      <c r="D182" s="11" t="s">
        <v>39</v>
      </c>
      <c r="E182" s="11"/>
      <c r="F182" s="2"/>
      <c r="G182" s="12">
        <v>44344</v>
      </c>
      <c r="H182" s="12">
        <v>56188</v>
      </c>
      <c r="I182" s="12">
        <v>50625</v>
      </c>
      <c r="J182" s="12">
        <v>2619</v>
      </c>
      <c r="K182" s="12">
        <v>1379</v>
      </c>
      <c r="L182" s="12">
        <v>8548</v>
      </c>
      <c r="M182" s="12">
        <v>9069</v>
      </c>
      <c r="N182" s="12">
        <v>7402</v>
      </c>
      <c r="O182" s="12">
        <v>7155</v>
      </c>
      <c r="P182" s="12">
        <v>1827</v>
      </c>
      <c r="Q182" s="12">
        <v>3003</v>
      </c>
      <c r="R182" s="41">
        <v>32408</v>
      </c>
      <c r="S182" s="41">
        <v>86908</v>
      </c>
      <c r="T182" s="41">
        <v>15753</v>
      </c>
      <c r="U182" s="41">
        <v>24665</v>
      </c>
      <c r="V182" s="41">
        <v>970545</v>
      </c>
      <c r="W182" s="41">
        <v>247044</v>
      </c>
      <c r="X182" s="41">
        <v>104163</v>
      </c>
      <c r="Y182" s="41">
        <v>230354</v>
      </c>
      <c r="Z182" s="41">
        <v>176845</v>
      </c>
      <c r="AA182" s="41">
        <v>203346</v>
      </c>
      <c r="AB182" s="41">
        <v>185472</v>
      </c>
      <c r="AC182" s="41">
        <v>201900</v>
      </c>
      <c r="AD182" s="41">
        <v>182669</v>
      </c>
      <c r="AE182" s="41">
        <v>128697</v>
      </c>
      <c r="AF182" s="41">
        <v>169634</v>
      </c>
      <c r="AG182" s="41">
        <v>194231</v>
      </c>
      <c r="AH182" s="41">
        <v>187214</v>
      </c>
      <c r="AI182" s="13">
        <v>1.5592844740730527E-3</v>
      </c>
      <c r="AJ182" s="13">
        <v>-3.6127085789601041E-2</v>
      </c>
    </row>
    <row r="183" spans="1:36" ht="10.5" customHeight="1" x14ac:dyDescent="0.2">
      <c r="A183" s="11"/>
      <c r="B183" s="14"/>
      <c r="C183" s="11" t="s">
        <v>40</v>
      </c>
      <c r="D183" s="11"/>
      <c r="E183" s="11"/>
      <c r="F183" s="2"/>
      <c r="G183" s="12">
        <v>288758</v>
      </c>
      <c r="H183" s="12">
        <v>293271</v>
      </c>
      <c r="I183" s="12">
        <v>329302</v>
      </c>
      <c r="J183" s="12">
        <v>356591</v>
      </c>
      <c r="K183" s="12">
        <v>258753</v>
      </c>
      <c r="L183" s="12">
        <v>407743</v>
      </c>
      <c r="M183" s="12">
        <v>404411</v>
      </c>
      <c r="N183" s="12">
        <v>348294</v>
      </c>
      <c r="O183" s="12">
        <v>617229</v>
      </c>
      <c r="P183" s="12">
        <v>102862</v>
      </c>
      <c r="Q183" s="12">
        <v>485957</v>
      </c>
      <c r="R183" s="41">
        <v>523898</v>
      </c>
      <c r="S183" s="41">
        <v>584245</v>
      </c>
      <c r="T183" s="41">
        <v>1029393</v>
      </c>
      <c r="U183" s="41">
        <v>1195870</v>
      </c>
      <c r="V183" s="41">
        <v>1202698</v>
      </c>
      <c r="W183" s="41">
        <v>1107950</v>
      </c>
      <c r="X183" s="41">
        <v>1041141</v>
      </c>
      <c r="Y183" s="41">
        <v>1066140</v>
      </c>
      <c r="Z183" s="41">
        <v>1117679</v>
      </c>
      <c r="AA183" s="41">
        <v>1206188</v>
      </c>
      <c r="AB183" s="41">
        <v>1377501</v>
      </c>
      <c r="AC183" s="41">
        <v>1423116</v>
      </c>
      <c r="AD183" s="41">
        <v>1545499</v>
      </c>
      <c r="AE183" s="41">
        <v>1650854</v>
      </c>
      <c r="AF183" s="41">
        <v>1712477</v>
      </c>
      <c r="AG183" s="41">
        <v>1692520</v>
      </c>
      <c r="AH183" s="41">
        <v>1881076</v>
      </c>
      <c r="AI183" s="13">
        <v>5.3300773891997055E-2</v>
      </c>
      <c r="AJ183" s="13">
        <v>0.11140547822182308</v>
      </c>
    </row>
    <row r="184" spans="1:36" ht="10.5" customHeight="1" x14ac:dyDescent="0.2">
      <c r="A184" s="11"/>
      <c r="B184" s="14"/>
      <c r="C184" s="11" t="s">
        <v>41</v>
      </c>
      <c r="D184" s="11"/>
      <c r="E184" s="11"/>
      <c r="F184" s="2"/>
      <c r="G184" s="12">
        <v>0</v>
      </c>
      <c r="H184" s="12">
        <v>0</v>
      </c>
      <c r="I184" s="12">
        <v>0</v>
      </c>
      <c r="J184" s="12">
        <v>0</v>
      </c>
      <c r="K184" s="12">
        <v>15203</v>
      </c>
      <c r="L184" s="12">
        <v>52209</v>
      </c>
      <c r="M184" s="12">
        <v>201937</v>
      </c>
      <c r="N184" s="12">
        <v>178465</v>
      </c>
      <c r="O184" s="12">
        <v>277071</v>
      </c>
      <c r="P184" s="12">
        <v>271502</v>
      </c>
      <c r="Q184" s="12">
        <v>227428</v>
      </c>
      <c r="R184" s="41">
        <v>433729</v>
      </c>
      <c r="S184" s="41">
        <v>329653</v>
      </c>
      <c r="T184" s="41">
        <v>334917</v>
      </c>
      <c r="U184" s="41">
        <v>387502</v>
      </c>
      <c r="V184" s="41">
        <v>192353</v>
      </c>
      <c r="W184" s="41">
        <v>406770</v>
      </c>
      <c r="X184" s="41">
        <v>394110</v>
      </c>
      <c r="Y184" s="41">
        <v>394772</v>
      </c>
      <c r="Z184" s="41">
        <v>416658</v>
      </c>
      <c r="AA184" s="41">
        <v>510850</v>
      </c>
      <c r="AB184" s="41">
        <v>566946</v>
      </c>
      <c r="AC184" s="41">
        <v>508355</v>
      </c>
      <c r="AD184" s="41">
        <v>565429</v>
      </c>
      <c r="AE184" s="41">
        <v>549962</v>
      </c>
      <c r="AF184" s="41">
        <v>643762</v>
      </c>
      <c r="AG184" s="41">
        <v>654654</v>
      </c>
      <c r="AH184" s="41">
        <v>493110</v>
      </c>
      <c r="AI184" s="13">
        <v>-2.2986977573745793E-2</v>
      </c>
      <c r="AJ184" s="13">
        <v>-0.24676241190002657</v>
      </c>
    </row>
    <row r="185" spans="1:36" ht="10.5" customHeight="1" x14ac:dyDescent="0.2">
      <c r="A185" s="11"/>
      <c r="B185" s="14"/>
      <c r="C185" s="11" t="s">
        <v>42</v>
      </c>
      <c r="D185" s="11"/>
      <c r="E185" s="11"/>
      <c r="F185" s="2"/>
      <c r="G185" s="12">
        <v>0</v>
      </c>
      <c r="H185" s="12">
        <v>0</v>
      </c>
      <c r="I185" s="12">
        <v>0</v>
      </c>
      <c r="J185" s="12">
        <v>0</v>
      </c>
      <c r="K185" s="12">
        <v>123974</v>
      </c>
      <c r="L185" s="12">
        <v>182529</v>
      </c>
      <c r="M185" s="12">
        <v>204642</v>
      </c>
      <c r="N185" s="12">
        <v>177176</v>
      </c>
      <c r="O185" s="12">
        <v>209358</v>
      </c>
      <c r="P185" s="12">
        <v>232383</v>
      </c>
      <c r="Q185" s="12">
        <v>302183</v>
      </c>
      <c r="R185" s="41">
        <v>368318</v>
      </c>
      <c r="S185" s="41">
        <v>251111</v>
      </c>
      <c r="T185" s="41">
        <v>242254</v>
      </c>
      <c r="U185" s="41">
        <v>293780</v>
      </c>
      <c r="V185" s="41">
        <v>231989</v>
      </c>
      <c r="W185" s="41">
        <v>197785</v>
      </c>
      <c r="X185" s="41">
        <v>170515</v>
      </c>
      <c r="Y185" s="41">
        <v>182763</v>
      </c>
      <c r="Z185" s="41">
        <v>216733</v>
      </c>
      <c r="AA185" s="41">
        <v>218314</v>
      </c>
      <c r="AB185" s="41">
        <v>239058</v>
      </c>
      <c r="AC185" s="41">
        <v>372779</v>
      </c>
      <c r="AD185" s="41">
        <v>357058</v>
      </c>
      <c r="AE185" s="41">
        <v>433565</v>
      </c>
      <c r="AF185" s="41">
        <v>431653</v>
      </c>
      <c r="AG185" s="41">
        <v>413291</v>
      </c>
      <c r="AH185" s="41">
        <v>397916</v>
      </c>
      <c r="AI185" s="13">
        <v>8.8632644938340333E-2</v>
      </c>
      <c r="AJ185" s="13">
        <v>-3.7201390787604857E-2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834090</v>
      </c>
      <c r="H187" s="12">
        <v>741257</v>
      </c>
      <c r="I187" s="12">
        <v>1018715</v>
      </c>
      <c r="J187" s="12">
        <v>1121337</v>
      </c>
      <c r="K187" s="12">
        <v>965662</v>
      </c>
      <c r="L187" s="12">
        <v>1279134</v>
      </c>
      <c r="M187" s="12">
        <v>1523862</v>
      </c>
      <c r="N187" s="12">
        <v>1226895</v>
      </c>
      <c r="O187" s="12">
        <v>1144618</v>
      </c>
      <c r="P187" s="12">
        <v>1473321</v>
      </c>
      <c r="Q187" s="12">
        <v>1723531</v>
      </c>
      <c r="R187" s="41">
        <v>2513827</v>
      </c>
      <c r="S187" s="41">
        <v>2989802</v>
      </c>
      <c r="T187" s="41">
        <v>4831167</v>
      </c>
      <c r="U187" s="41">
        <v>6599480</v>
      </c>
      <c r="V187" s="41">
        <v>8867549</v>
      </c>
      <c r="W187" s="41">
        <v>7926997</v>
      </c>
      <c r="X187" s="41">
        <v>7681501</v>
      </c>
      <c r="Y187" s="41">
        <v>8476685</v>
      </c>
      <c r="Z187" s="41">
        <v>6930315</v>
      </c>
      <c r="AA187" s="41">
        <v>4795451</v>
      </c>
      <c r="AB187" s="41">
        <v>3984082</v>
      </c>
      <c r="AC187" s="41">
        <v>5793760</v>
      </c>
      <c r="AD187" s="41">
        <v>5231822</v>
      </c>
      <c r="AE187" s="41">
        <v>5820475</v>
      </c>
      <c r="AF187" s="41">
        <v>6302677</v>
      </c>
      <c r="AG187" s="41">
        <v>8694324</v>
      </c>
      <c r="AH187" s="41">
        <v>8303217</v>
      </c>
      <c r="AI187" s="13">
        <v>0.13019405873293199</v>
      </c>
      <c r="AJ187" s="13">
        <v>-4.498417588302437E-2</v>
      </c>
    </row>
    <row r="188" spans="1:36" ht="10.5" customHeight="1" x14ac:dyDescent="0.2">
      <c r="A188" s="11"/>
      <c r="B188" s="14"/>
      <c r="C188" s="11"/>
      <c r="D188" s="15" t="s">
        <v>45</v>
      </c>
      <c r="E188" s="11"/>
      <c r="F188" s="2"/>
      <c r="G188" s="12">
        <v>238681</v>
      </c>
      <c r="H188" s="12">
        <v>245615</v>
      </c>
      <c r="I188" s="12">
        <v>291115</v>
      </c>
      <c r="J188" s="12">
        <v>346326</v>
      </c>
      <c r="K188" s="12">
        <v>347780</v>
      </c>
      <c r="L188" s="12">
        <v>387464</v>
      </c>
      <c r="M188" s="12">
        <v>517352</v>
      </c>
      <c r="N188" s="12">
        <v>514929</v>
      </c>
      <c r="O188" s="12">
        <v>518806</v>
      </c>
      <c r="P188" s="12">
        <v>630252</v>
      </c>
      <c r="Q188" s="12">
        <v>828542</v>
      </c>
      <c r="R188" s="41">
        <v>1069350</v>
      </c>
      <c r="S188" s="41">
        <v>1140818</v>
      </c>
      <c r="T188" s="41">
        <v>2035244</v>
      </c>
      <c r="U188" s="41">
        <v>3029073</v>
      </c>
      <c r="V188" s="41">
        <v>2592954</v>
      </c>
      <c r="W188" s="41">
        <v>2705444</v>
      </c>
      <c r="X188" s="41">
        <v>2179085</v>
      </c>
      <c r="Y188" s="41">
        <v>2293417</v>
      </c>
      <c r="Z188" s="41">
        <v>2732747</v>
      </c>
      <c r="AA188" s="41">
        <v>2884922</v>
      </c>
      <c r="AB188" s="41">
        <v>1925866</v>
      </c>
      <c r="AC188" s="41">
        <v>3120571</v>
      </c>
      <c r="AD188" s="41">
        <v>3114990</v>
      </c>
      <c r="AE188" s="41">
        <v>3499218</v>
      </c>
      <c r="AF188" s="41">
        <v>3839999</v>
      </c>
      <c r="AG188" s="41">
        <v>4955110</v>
      </c>
      <c r="AH188" s="41">
        <v>5465697</v>
      </c>
      <c r="AI188" s="13">
        <v>0.18988022715923436</v>
      </c>
      <c r="AJ188" s="13">
        <v>0.10304251570600854</v>
      </c>
    </row>
    <row r="189" spans="1:36" ht="10.5" customHeight="1" x14ac:dyDescent="0.2">
      <c r="A189" s="11"/>
      <c r="B189" s="14"/>
      <c r="C189" s="11"/>
      <c r="D189" s="15" t="s">
        <v>46</v>
      </c>
      <c r="E189" s="11"/>
      <c r="F189" s="2"/>
      <c r="G189" s="12">
        <v>539991</v>
      </c>
      <c r="H189" s="12">
        <v>453851</v>
      </c>
      <c r="I189" s="12">
        <v>604137</v>
      </c>
      <c r="J189" s="12">
        <v>707773</v>
      </c>
      <c r="K189" s="12">
        <v>562287</v>
      </c>
      <c r="L189" s="12">
        <v>845185</v>
      </c>
      <c r="M189" s="12">
        <v>934159</v>
      </c>
      <c r="N189" s="12">
        <v>658620</v>
      </c>
      <c r="O189" s="12">
        <v>596867</v>
      </c>
      <c r="P189" s="12">
        <v>808464</v>
      </c>
      <c r="Q189" s="12">
        <v>861326</v>
      </c>
      <c r="R189" s="41">
        <v>1411300</v>
      </c>
      <c r="S189" s="41">
        <v>1829879</v>
      </c>
      <c r="T189" s="41">
        <v>2776540</v>
      </c>
      <c r="U189" s="41">
        <v>2606442</v>
      </c>
      <c r="V189" s="41">
        <v>5046630</v>
      </c>
      <c r="W189" s="41">
        <v>4323222</v>
      </c>
      <c r="X189" s="41">
        <v>3094805</v>
      </c>
      <c r="Y189" s="41">
        <v>4871582</v>
      </c>
      <c r="Z189" s="41">
        <v>3763758</v>
      </c>
      <c r="AA189" s="41">
        <v>1580859</v>
      </c>
      <c r="AB189" s="41">
        <v>1736878</v>
      </c>
      <c r="AC189" s="41">
        <v>2258035</v>
      </c>
      <c r="AD189" s="41">
        <v>1828455</v>
      </c>
      <c r="AE189" s="41">
        <v>1572486</v>
      </c>
      <c r="AF189" s="41">
        <v>1783326</v>
      </c>
      <c r="AG189" s="41">
        <v>848460</v>
      </c>
      <c r="AH189" s="41">
        <v>869684</v>
      </c>
      <c r="AI189" s="13">
        <v>-0.10888854250063518</v>
      </c>
      <c r="AJ189" s="13">
        <v>2.5014732574311103E-2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0</v>
      </c>
      <c r="AC190" s="41">
        <v>386419</v>
      </c>
      <c r="AD190" s="41">
        <v>3534</v>
      </c>
      <c r="AE190" s="41">
        <v>429979</v>
      </c>
      <c r="AF190" s="41">
        <v>463998</v>
      </c>
      <c r="AG190" s="41">
        <v>301140</v>
      </c>
      <c r="AH190" s="41">
        <v>122476</v>
      </c>
      <c r="AI190" s="13" t="s">
        <v>246</v>
      </c>
      <c r="AJ190" s="13">
        <v>-0.59329215647207278</v>
      </c>
    </row>
    <row r="191" spans="1:36" ht="10.5" customHeight="1" x14ac:dyDescent="0.2">
      <c r="A191" s="11"/>
      <c r="B191" s="11"/>
      <c r="C191" s="11"/>
      <c r="D191" s="11" t="s">
        <v>48</v>
      </c>
      <c r="E191" s="11"/>
      <c r="F191" s="2"/>
      <c r="G191" s="12">
        <v>55418</v>
      </c>
      <c r="H191" s="12">
        <v>41791</v>
      </c>
      <c r="I191" s="12">
        <v>123463</v>
      </c>
      <c r="J191" s="12">
        <v>67238</v>
      </c>
      <c r="K191" s="12">
        <v>55595</v>
      </c>
      <c r="L191" s="12">
        <v>46485</v>
      </c>
      <c r="M191" s="12">
        <v>72351</v>
      </c>
      <c r="N191" s="12">
        <v>53346</v>
      </c>
      <c r="O191" s="12">
        <v>28945</v>
      </c>
      <c r="P191" s="12">
        <v>34605</v>
      </c>
      <c r="Q191" s="12">
        <v>33663</v>
      </c>
      <c r="R191" s="41">
        <v>33177</v>
      </c>
      <c r="S191" s="41">
        <v>19105</v>
      </c>
      <c r="T191" s="41">
        <v>19383</v>
      </c>
      <c r="U191" s="41">
        <v>963965</v>
      </c>
      <c r="V191" s="41">
        <v>1227965</v>
      </c>
      <c r="W191" s="41">
        <v>898331</v>
      </c>
      <c r="X191" s="41">
        <v>2407611</v>
      </c>
      <c r="Y191" s="41">
        <v>1311686</v>
      </c>
      <c r="Z191" s="41">
        <v>433810</v>
      </c>
      <c r="AA191" s="41">
        <v>329670</v>
      </c>
      <c r="AB191" s="41">
        <v>321338</v>
      </c>
      <c r="AC191" s="41">
        <v>28735</v>
      </c>
      <c r="AD191" s="41">
        <v>284843</v>
      </c>
      <c r="AE191" s="41">
        <v>318792</v>
      </c>
      <c r="AF191" s="41">
        <v>215354</v>
      </c>
      <c r="AG191" s="41">
        <v>2589614</v>
      </c>
      <c r="AH191" s="41">
        <v>1845360</v>
      </c>
      <c r="AI191" s="13">
        <v>0.33819633479431932</v>
      </c>
      <c r="AJ191" s="13">
        <v>-0.28739958928241816</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792669</v>
      </c>
      <c r="H193" s="12">
        <v>206508</v>
      </c>
      <c r="I193" s="12">
        <v>192371</v>
      </c>
      <c r="J193" s="12">
        <v>264042</v>
      </c>
      <c r="K193" s="12">
        <f>SUM(K194:K202)</f>
        <v>311709</v>
      </c>
      <c r="L193" s="12">
        <f>SUM(L194:L202)</f>
        <v>280058</v>
      </c>
      <c r="M193" s="12">
        <f>SUM(M194:M202)</f>
        <v>532418</v>
      </c>
      <c r="N193" s="12">
        <f>SUM(N194:N202)</f>
        <v>357197</v>
      </c>
      <c r="O193" s="12">
        <v>380965</v>
      </c>
      <c r="P193" s="12">
        <v>245610</v>
      </c>
      <c r="Q193" s="12">
        <v>383148</v>
      </c>
      <c r="R193" s="41">
        <v>106679</v>
      </c>
      <c r="S193" s="41">
        <v>218366</v>
      </c>
      <c r="T193" s="41">
        <v>585507</v>
      </c>
      <c r="U193" s="41">
        <v>1918789</v>
      </c>
      <c r="V193" s="41">
        <v>673421</v>
      </c>
      <c r="W193" s="41">
        <v>449094</v>
      </c>
      <c r="X193" s="41">
        <v>416927</v>
      </c>
      <c r="Y193" s="41">
        <v>325314</v>
      </c>
      <c r="Z193" s="41">
        <v>988118</v>
      </c>
      <c r="AA193" s="41">
        <v>321286</v>
      </c>
      <c r="AB193" s="41">
        <v>446991</v>
      </c>
      <c r="AC193" s="41">
        <v>1047759</v>
      </c>
      <c r="AD193" s="41">
        <v>827414</v>
      </c>
      <c r="AE193" s="41">
        <v>583007</v>
      </c>
      <c r="AF193" s="41">
        <v>813501</v>
      </c>
      <c r="AG193" s="41">
        <v>628178</v>
      </c>
      <c r="AH193" s="41">
        <v>627283</v>
      </c>
      <c r="AI193" s="13">
        <v>5.810180806764409E-2</v>
      </c>
      <c r="AJ193" s="13">
        <v>-1.4247554037231484E-3</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16660</v>
      </c>
      <c r="H195" s="12">
        <v>17354</v>
      </c>
      <c r="I195" s="12">
        <v>18929</v>
      </c>
      <c r="J195" s="12">
        <v>18603</v>
      </c>
      <c r="K195" s="12">
        <v>17770</v>
      </c>
      <c r="L195" s="12">
        <v>18401</v>
      </c>
      <c r="M195" s="12">
        <v>18845</v>
      </c>
      <c r="N195" s="12">
        <v>17350</v>
      </c>
      <c r="O195" s="12">
        <v>41382</v>
      </c>
      <c r="P195" s="12">
        <v>42768</v>
      </c>
      <c r="Q195" s="12">
        <v>43695</v>
      </c>
      <c r="R195" s="41">
        <v>16941</v>
      </c>
      <c r="S195" s="41">
        <v>17364</v>
      </c>
      <c r="T195" s="41">
        <v>44607</v>
      </c>
      <c r="U195" s="41">
        <v>45625</v>
      </c>
      <c r="V195" s="41">
        <v>47648</v>
      </c>
      <c r="W195" s="41">
        <v>26588</v>
      </c>
      <c r="X195" s="41">
        <v>30065</v>
      </c>
      <c r="Y195" s="41">
        <v>63543</v>
      </c>
      <c r="Z195" s="41">
        <v>88568</v>
      </c>
      <c r="AA195" s="41">
        <v>94577</v>
      </c>
      <c r="AB195" s="41">
        <v>122629</v>
      </c>
      <c r="AC195" s="41">
        <v>184439</v>
      </c>
      <c r="AD195" s="41">
        <v>210263</v>
      </c>
      <c r="AE195" s="41">
        <v>239319</v>
      </c>
      <c r="AF195" s="41">
        <v>245937</v>
      </c>
      <c r="AG195" s="41">
        <v>276741</v>
      </c>
      <c r="AH195" s="41">
        <v>301887</v>
      </c>
      <c r="AI195" s="13">
        <v>0.16200644668968822</v>
      </c>
      <c r="AJ195" s="13">
        <v>9.0864743568896553E-2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268021</v>
      </c>
      <c r="H198" s="12">
        <v>176004</v>
      </c>
      <c r="I198" s="12">
        <v>149066</v>
      </c>
      <c r="J198" s="12">
        <v>227593</v>
      </c>
      <c r="K198" s="12">
        <v>293939</v>
      </c>
      <c r="L198" s="12">
        <v>243689</v>
      </c>
      <c r="M198" s="12">
        <v>178274</v>
      </c>
      <c r="N198" s="12">
        <v>156734</v>
      </c>
      <c r="O198" s="12">
        <v>315703</v>
      </c>
      <c r="P198" s="12">
        <v>202727</v>
      </c>
      <c r="Q198" s="12">
        <v>290012</v>
      </c>
      <c r="R198" s="41">
        <v>39972</v>
      </c>
      <c r="S198" s="41">
        <v>153681</v>
      </c>
      <c r="T198" s="41">
        <v>304447</v>
      </c>
      <c r="U198" s="41">
        <v>1034561</v>
      </c>
      <c r="V198" s="41">
        <v>258585</v>
      </c>
      <c r="W198" s="41">
        <v>176250</v>
      </c>
      <c r="X198" s="41">
        <v>164766</v>
      </c>
      <c r="Y198" s="41">
        <v>147868</v>
      </c>
      <c r="Z198" s="41">
        <v>284750</v>
      </c>
      <c r="AA198" s="41">
        <v>197088</v>
      </c>
      <c r="AB198" s="41">
        <v>208920</v>
      </c>
      <c r="AC198" s="41">
        <v>369627</v>
      </c>
      <c r="AD198" s="41">
        <v>500558</v>
      </c>
      <c r="AE198" s="41">
        <v>343688</v>
      </c>
      <c r="AF198" s="41">
        <v>320498</v>
      </c>
      <c r="AG198" s="41">
        <v>349500</v>
      </c>
      <c r="AH198" s="41">
        <v>323821</v>
      </c>
      <c r="AI198" s="13">
        <v>7.577347563153225E-2</v>
      </c>
      <c r="AJ198" s="13">
        <v>-7.3473533619456369E-2</v>
      </c>
    </row>
    <row r="199" spans="1:36" ht="10.5" customHeight="1" x14ac:dyDescent="0.2">
      <c r="A199" s="11"/>
      <c r="B199" s="14"/>
      <c r="C199" s="11" t="s">
        <v>55</v>
      </c>
      <c r="E199" s="11"/>
      <c r="F199" s="2"/>
      <c r="G199" s="12">
        <v>0</v>
      </c>
      <c r="H199" s="12">
        <v>0</v>
      </c>
      <c r="I199" s="12">
        <v>0</v>
      </c>
      <c r="J199" s="12">
        <v>0</v>
      </c>
      <c r="K199" s="12">
        <v>0</v>
      </c>
      <c r="L199" s="12">
        <v>0</v>
      </c>
      <c r="M199" s="12">
        <v>0</v>
      </c>
      <c r="N199" s="12">
        <v>42</v>
      </c>
      <c r="O199" s="12">
        <v>48</v>
      </c>
      <c r="P199" s="12">
        <v>115</v>
      </c>
      <c r="Q199" s="12">
        <v>0</v>
      </c>
      <c r="R199" s="41">
        <v>300</v>
      </c>
      <c r="S199" s="41">
        <v>790</v>
      </c>
      <c r="T199" s="41">
        <v>2596</v>
      </c>
      <c r="U199" s="41">
        <v>13978</v>
      </c>
      <c r="V199" s="41">
        <v>0</v>
      </c>
      <c r="W199" s="41">
        <v>0</v>
      </c>
      <c r="X199" s="41">
        <v>0</v>
      </c>
      <c r="Y199" s="41">
        <v>0</v>
      </c>
      <c r="Z199" s="41">
        <v>2278</v>
      </c>
      <c r="AA199" s="41">
        <v>0</v>
      </c>
      <c r="AB199" s="41">
        <v>0</v>
      </c>
      <c r="AC199" s="41">
        <v>0</v>
      </c>
      <c r="AD199" s="41">
        <v>0</v>
      </c>
      <c r="AE199" s="41">
        <v>0</v>
      </c>
      <c r="AF199" s="41">
        <v>0</v>
      </c>
      <c r="AG199" s="41">
        <v>0</v>
      </c>
      <c r="AH199" s="41">
        <v>0</v>
      </c>
      <c r="AI199" s="13" t="s">
        <v>246</v>
      </c>
      <c r="AJ199" s="13" t="s">
        <v>246</v>
      </c>
    </row>
    <row r="200" spans="1:36" ht="10.5" customHeight="1" x14ac:dyDescent="0.2">
      <c r="A200" s="11"/>
      <c r="B200" s="11"/>
      <c r="C200" s="11" t="s">
        <v>56</v>
      </c>
      <c r="D200" s="11"/>
      <c r="E200" s="11"/>
      <c r="F200" s="2"/>
      <c r="G200" s="12">
        <v>507988</v>
      </c>
      <c r="H200" s="12">
        <v>13150</v>
      </c>
      <c r="I200" s="12">
        <v>24376</v>
      </c>
      <c r="J200" s="12">
        <v>17846</v>
      </c>
      <c r="K200" s="12">
        <v>0</v>
      </c>
      <c r="L200" s="12">
        <v>17968</v>
      </c>
      <c r="M200" s="12">
        <v>335299</v>
      </c>
      <c r="N200" s="12">
        <v>183071</v>
      </c>
      <c r="O200" s="12">
        <v>23832</v>
      </c>
      <c r="P200" s="12">
        <v>0</v>
      </c>
      <c r="Q200" s="12">
        <v>49441</v>
      </c>
      <c r="R200" s="41">
        <v>49466</v>
      </c>
      <c r="S200" s="41">
        <v>46531</v>
      </c>
      <c r="T200" s="41">
        <v>233857</v>
      </c>
      <c r="U200" s="41">
        <v>824625</v>
      </c>
      <c r="V200" s="41">
        <v>367188</v>
      </c>
      <c r="W200" s="41">
        <v>246256</v>
      </c>
      <c r="X200" s="41">
        <v>222096</v>
      </c>
      <c r="Y200" s="41">
        <v>113903</v>
      </c>
      <c r="Z200" s="41">
        <v>612522</v>
      </c>
      <c r="AA200" s="41">
        <v>29621</v>
      </c>
      <c r="AB200" s="41">
        <v>115442</v>
      </c>
      <c r="AC200" s="41">
        <v>493693</v>
      </c>
      <c r="AD200" s="41">
        <v>116593</v>
      </c>
      <c r="AE200" s="41">
        <v>0</v>
      </c>
      <c r="AF200" s="41">
        <v>247066</v>
      </c>
      <c r="AG200" s="41">
        <v>1937</v>
      </c>
      <c r="AH200" s="41">
        <v>1575</v>
      </c>
      <c r="AI200" s="13">
        <v>-0.51117570117304889</v>
      </c>
      <c r="AJ200" s="13">
        <v>-0.18688693856479091</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22000</v>
      </c>
      <c r="H204" s="12">
        <v>53138</v>
      </c>
      <c r="I204" s="12">
        <v>231028</v>
      </c>
      <c r="J204" s="12">
        <v>29757</v>
      </c>
      <c r="K204" s="12">
        <v>36901</v>
      </c>
      <c r="L204" s="12">
        <v>45152</v>
      </c>
      <c r="M204" s="12">
        <v>14075</v>
      </c>
      <c r="N204" s="12">
        <v>14075</v>
      </c>
      <c r="O204" s="12">
        <v>0</v>
      </c>
      <c r="P204" s="12">
        <v>0</v>
      </c>
      <c r="Q204" s="12">
        <v>11148</v>
      </c>
      <c r="R204" s="41">
        <v>64220</v>
      </c>
      <c r="S204" s="41">
        <v>0</v>
      </c>
      <c r="T204" s="41">
        <v>643646</v>
      </c>
      <c r="U204" s="41">
        <v>567027</v>
      </c>
      <c r="V204" s="41">
        <v>419679</v>
      </c>
      <c r="W204" s="41">
        <v>375565</v>
      </c>
      <c r="X204" s="41">
        <v>269198</v>
      </c>
      <c r="Y204" s="41">
        <v>749465</v>
      </c>
      <c r="Z204" s="41">
        <v>204021</v>
      </c>
      <c r="AA204" s="41">
        <v>563254</v>
      </c>
      <c r="AB204" s="41">
        <v>395423</v>
      </c>
      <c r="AC204" s="41">
        <v>147154</v>
      </c>
      <c r="AD204" s="41">
        <v>826806</v>
      </c>
      <c r="AE204" s="41">
        <v>1897149</v>
      </c>
      <c r="AF204" s="41">
        <v>778240</v>
      </c>
      <c r="AG204" s="41">
        <v>1064090</v>
      </c>
      <c r="AH204" s="41">
        <v>1806155</v>
      </c>
      <c r="AI204" s="13">
        <v>0.28809782972825571</v>
      </c>
      <c r="AJ204" s="13">
        <v>0.69737052317003256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19725</v>
      </c>
      <c r="H206" s="12">
        <v>0</v>
      </c>
      <c r="I206" s="12">
        <v>0</v>
      </c>
      <c r="J206" s="12">
        <v>0</v>
      </c>
      <c r="K206" s="12">
        <v>0</v>
      </c>
      <c r="L206" s="12">
        <v>12000</v>
      </c>
      <c r="M206" s="12">
        <v>0</v>
      </c>
      <c r="N206" s="12">
        <v>0</v>
      </c>
      <c r="O206" s="12">
        <v>0</v>
      </c>
      <c r="P206" s="12">
        <v>0</v>
      </c>
      <c r="Q206" s="12">
        <v>0</v>
      </c>
      <c r="R206" s="41">
        <v>0</v>
      </c>
      <c r="S206" s="41">
        <v>0</v>
      </c>
      <c r="T206" s="41">
        <v>203211</v>
      </c>
      <c r="U206" s="41">
        <v>414410</v>
      </c>
      <c r="V206" s="41">
        <v>470758</v>
      </c>
      <c r="W206" s="41">
        <v>808403</v>
      </c>
      <c r="X206" s="41">
        <v>587315</v>
      </c>
      <c r="Y206" s="41">
        <v>766710</v>
      </c>
      <c r="Z206" s="41">
        <v>409254</v>
      </c>
      <c r="AA206" s="41">
        <v>799510</v>
      </c>
      <c r="AB206" s="41">
        <v>1035037</v>
      </c>
      <c r="AC206" s="41">
        <v>964657</v>
      </c>
      <c r="AD206" s="41">
        <v>1025607</v>
      </c>
      <c r="AE206" s="41">
        <v>1022078</v>
      </c>
      <c r="AF206" s="41">
        <v>1077884</v>
      </c>
      <c r="AG206" s="41">
        <v>1082648</v>
      </c>
      <c r="AH206" s="41">
        <v>316864</v>
      </c>
      <c r="AI206" s="13">
        <v>-0.17904471275974598</v>
      </c>
      <c r="AJ206" s="13">
        <v>-0.70732500314044822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1495939</v>
      </c>
      <c r="H209" s="5">
        <v>1852338</v>
      </c>
      <c r="I209" s="5">
        <v>1938042</v>
      </c>
      <c r="J209" s="5">
        <v>2036721</v>
      </c>
      <c r="K209" s="5">
        <v>2177755</v>
      </c>
      <c r="L209" s="5">
        <v>2364185</v>
      </c>
      <c r="M209" s="5">
        <v>2771060</v>
      </c>
      <c r="N209" s="5">
        <v>1857758</v>
      </c>
      <c r="O209" s="5">
        <v>2425572</v>
      </c>
      <c r="P209" s="5">
        <v>5409161</v>
      </c>
      <c r="Q209" s="5">
        <v>3658167</v>
      </c>
      <c r="R209" s="39">
        <v>4000700</v>
      </c>
      <c r="S209" s="39">
        <v>4014583</v>
      </c>
      <c r="T209" s="39">
        <v>8523272</v>
      </c>
      <c r="U209" s="39">
        <v>12356320</v>
      </c>
      <c r="V209" s="39">
        <v>18912414</v>
      </c>
      <c r="W209" s="39">
        <v>16791828</v>
      </c>
      <c r="X209" s="39">
        <v>12214795</v>
      </c>
      <c r="Y209" s="39">
        <v>11696202</v>
      </c>
      <c r="Z209" s="39">
        <v>10194995</v>
      </c>
      <c r="AA209" s="39">
        <v>11648259</v>
      </c>
      <c r="AB209" s="39">
        <v>12131217</v>
      </c>
      <c r="AC209" s="39">
        <v>11995850</v>
      </c>
      <c r="AD209" s="39">
        <v>13340760</v>
      </c>
      <c r="AE209" s="39">
        <v>18243134</v>
      </c>
      <c r="AF209" s="39">
        <v>16730988</v>
      </c>
      <c r="AG209" s="39">
        <v>19698131</v>
      </c>
      <c r="AH209" s="39">
        <v>19695378</v>
      </c>
      <c r="AI209" s="10">
        <v>8.4118256963691351E-2</v>
      </c>
      <c r="AJ209" s="10">
        <v>-1.3975945230539893E-4</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355819</v>
      </c>
      <c r="H211" s="12">
        <v>435659</v>
      </c>
      <c r="I211" s="12">
        <v>477444</v>
      </c>
      <c r="J211" s="12">
        <v>494989</v>
      </c>
      <c r="K211" s="12">
        <v>550516</v>
      </c>
      <c r="L211" s="12">
        <v>597360</v>
      </c>
      <c r="M211" s="12">
        <v>771470</v>
      </c>
      <c r="N211" s="12">
        <v>527737</v>
      </c>
      <c r="O211" s="12">
        <v>607326</v>
      </c>
      <c r="P211" s="12">
        <v>3315152</v>
      </c>
      <c r="Q211" s="12">
        <v>1336081</v>
      </c>
      <c r="R211" s="41">
        <v>1371818</v>
      </c>
      <c r="S211" s="41">
        <v>449449</v>
      </c>
      <c r="T211" s="41">
        <v>1982902</v>
      </c>
      <c r="U211" s="41">
        <v>4678395</v>
      </c>
      <c r="V211" s="41">
        <v>6094220</v>
      </c>
      <c r="W211" s="41">
        <v>2403948</v>
      </c>
      <c r="X211" s="41">
        <v>3506377</v>
      </c>
      <c r="Y211" s="41">
        <v>2934225</v>
      </c>
      <c r="Z211" s="41">
        <v>2713519</v>
      </c>
      <c r="AA211" s="41">
        <v>2916133</v>
      </c>
      <c r="AB211" s="41">
        <v>3295307</v>
      </c>
      <c r="AC211" s="41">
        <v>2559056</v>
      </c>
      <c r="AD211" s="41">
        <v>2963109</v>
      </c>
      <c r="AE211" s="41">
        <v>2374831</v>
      </c>
      <c r="AF211" s="41">
        <v>2879060</v>
      </c>
      <c r="AG211" s="41">
        <v>4064851</v>
      </c>
      <c r="AH211" s="41">
        <v>4434699</v>
      </c>
      <c r="AI211" s="13">
        <v>5.0738658919180946E-2</v>
      </c>
      <c r="AJ211" s="13">
        <v>9.0986852900635226E-2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1005049</v>
      </c>
      <c r="H213" s="12">
        <v>1106607</v>
      </c>
      <c r="I213" s="12">
        <v>1128424</v>
      </c>
      <c r="J213" s="12">
        <v>1263492</v>
      </c>
      <c r="K213" s="12">
        <v>1434093</v>
      </c>
      <c r="L213" s="12">
        <v>1383765</v>
      </c>
      <c r="M213" s="12">
        <v>1571170</v>
      </c>
      <c r="N213" s="12">
        <v>1154335</v>
      </c>
      <c r="O213" s="12">
        <v>1527596</v>
      </c>
      <c r="P213" s="12">
        <v>1943324</v>
      </c>
      <c r="Q213" s="12">
        <v>2322086</v>
      </c>
      <c r="R213" s="41">
        <v>2628882</v>
      </c>
      <c r="S213" s="41">
        <v>3565134</v>
      </c>
      <c r="T213" s="41">
        <v>3356021</v>
      </c>
      <c r="U213" s="41">
        <v>3704375</v>
      </c>
      <c r="V213" s="41">
        <v>4390037</v>
      </c>
      <c r="W213" s="41">
        <v>4721854</v>
      </c>
      <c r="X213" s="41">
        <v>4592943</v>
      </c>
      <c r="Y213" s="41">
        <v>5430965</v>
      </c>
      <c r="Z213" s="41">
        <v>4704872</v>
      </c>
      <c r="AA213" s="41">
        <v>5169752</v>
      </c>
      <c r="AB213" s="41">
        <v>5647523</v>
      </c>
      <c r="AC213" s="41">
        <v>5589415</v>
      </c>
      <c r="AD213" s="41">
        <v>7031948</v>
      </c>
      <c r="AE213" s="41">
        <v>7739651</v>
      </c>
      <c r="AF213" s="41">
        <v>7214446</v>
      </c>
      <c r="AG213" s="41">
        <v>8308869</v>
      </c>
      <c r="AH213" s="41">
        <v>8309396</v>
      </c>
      <c r="AI213" s="13">
        <v>6.6478017383886367E-2</v>
      </c>
      <c r="AJ213" s="13">
        <v>6.342620156846858E-5</v>
      </c>
    </row>
    <row r="214" spans="1:44" ht="10.5" customHeight="1" x14ac:dyDescent="0.2">
      <c r="A214" s="11"/>
      <c r="B214" s="19" t="s">
        <v>67</v>
      </c>
      <c r="D214" s="19"/>
      <c r="E214" s="14"/>
      <c r="F214" s="2"/>
      <c r="G214" s="12">
        <v>60299</v>
      </c>
      <c r="H214" s="12">
        <v>94899</v>
      </c>
      <c r="I214" s="12">
        <v>123554</v>
      </c>
      <c r="J214" s="12">
        <v>143117</v>
      </c>
      <c r="K214" s="12">
        <v>161574</v>
      </c>
      <c r="L214" s="12">
        <v>139919</v>
      </c>
      <c r="M214" s="12">
        <v>150889</v>
      </c>
      <c r="N214" s="12">
        <v>116784</v>
      </c>
      <c r="O214" s="12">
        <v>195766</v>
      </c>
      <c r="P214" s="12">
        <v>125070</v>
      </c>
      <c r="Q214" s="12">
        <v>0</v>
      </c>
      <c r="R214" s="41">
        <v>0</v>
      </c>
      <c r="S214" s="41">
        <v>0</v>
      </c>
      <c r="T214" s="41">
        <v>1250972</v>
      </c>
      <c r="U214" s="41">
        <v>0</v>
      </c>
      <c r="V214" s="41">
        <v>0</v>
      </c>
      <c r="W214" s="41">
        <v>0</v>
      </c>
      <c r="X214" s="41">
        <v>692696</v>
      </c>
      <c r="Y214" s="41">
        <v>299924</v>
      </c>
      <c r="Z214" s="41">
        <v>73147</v>
      </c>
      <c r="AA214" s="41">
        <v>556900</v>
      </c>
      <c r="AB214" s="41">
        <v>604478</v>
      </c>
      <c r="AC214" s="41">
        <v>640664</v>
      </c>
      <c r="AD214" s="41">
        <v>571747</v>
      </c>
      <c r="AE214" s="41">
        <v>0</v>
      </c>
      <c r="AF214" s="41">
        <v>0</v>
      </c>
      <c r="AG214" s="41">
        <v>0</v>
      </c>
      <c r="AH214" s="41">
        <v>0</v>
      </c>
      <c r="AI214" s="13">
        <v>-1</v>
      </c>
      <c r="AJ214" s="13" t="s">
        <v>246</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0</v>
      </c>
      <c r="H216" s="12">
        <v>83061</v>
      </c>
      <c r="I216" s="12">
        <v>79450</v>
      </c>
      <c r="J216" s="12">
        <v>0</v>
      </c>
      <c r="K216" s="12">
        <v>0</v>
      </c>
      <c r="L216" s="12">
        <v>130149</v>
      </c>
      <c r="M216" s="12">
        <v>110425</v>
      </c>
      <c r="N216" s="12">
        <v>29213</v>
      </c>
      <c r="O216" s="12">
        <v>0</v>
      </c>
      <c r="P216" s="12">
        <v>0</v>
      </c>
      <c r="Q216" s="12">
        <v>0</v>
      </c>
      <c r="R216" s="41">
        <v>0</v>
      </c>
      <c r="S216" s="41">
        <v>0</v>
      </c>
      <c r="T216" s="41">
        <v>492801</v>
      </c>
      <c r="U216" s="41">
        <v>1175202</v>
      </c>
      <c r="V216" s="41">
        <v>446074</v>
      </c>
      <c r="W216" s="41">
        <v>988780</v>
      </c>
      <c r="X216" s="41">
        <v>786849</v>
      </c>
      <c r="Y216" s="41">
        <v>665594</v>
      </c>
      <c r="Z216" s="41">
        <v>932602</v>
      </c>
      <c r="AA216" s="41">
        <v>468395</v>
      </c>
      <c r="AB216" s="41">
        <v>0</v>
      </c>
      <c r="AC216" s="41">
        <v>0</v>
      </c>
      <c r="AD216" s="41">
        <v>0</v>
      </c>
      <c r="AE216" s="41">
        <v>0</v>
      </c>
      <c r="AF216" s="41">
        <v>315742</v>
      </c>
      <c r="AG216" s="41">
        <v>398055</v>
      </c>
      <c r="AH216" s="41">
        <v>535689</v>
      </c>
      <c r="AI216" s="13" t="s">
        <v>246</v>
      </c>
      <c r="AJ216" s="13">
        <v>0.34576628857821157</v>
      </c>
    </row>
    <row r="217" spans="1:44" ht="10.5" customHeight="1" x14ac:dyDescent="0.2">
      <c r="A217" s="11"/>
      <c r="B217" s="19" t="s">
        <v>71</v>
      </c>
      <c r="D217" s="19"/>
      <c r="E217" s="14"/>
      <c r="F217" s="2"/>
      <c r="G217" s="12">
        <v>73480</v>
      </c>
      <c r="H217" s="12">
        <v>77928</v>
      </c>
      <c r="I217" s="12">
        <v>85126</v>
      </c>
      <c r="J217" s="12">
        <v>133331</v>
      </c>
      <c r="K217" s="12">
        <v>27871</v>
      </c>
      <c r="L217" s="12">
        <v>111240</v>
      </c>
      <c r="M217" s="12">
        <v>167106</v>
      </c>
      <c r="N217" s="12">
        <v>29689</v>
      </c>
      <c r="O217" s="12">
        <v>92086</v>
      </c>
      <c r="P217" s="12">
        <v>25615</v>
      </c>
      <c r="Q217" s="12">
        <v>0</v>
      </c>
      <c r="R217" s="41">
        <v>0</v>
      </c>
      <c r="S217" s="41">
        <v>0</v>
      </c>
      <c r="T217" s="41">
        <v>245288</v>
      </c>
      <c r="U217" s="41">
        <v>718992</v>
      </c>
      <c r="V217" s="41">
        <v>524853</v>
      </c>
      <c r="W217" s="41">
        <v>1204923</v>
      </c>
      <c r="X217" s="41">
        <v>394185</v>
      </c>
      <c r="Y217" s="41">
        <v>476478</v>
      </c>
      <c r="Z217" s="41">
        <v>374204</v>
      </c>
      <c r="AA217" s="41">
        <v>558278</v>
      </c>
      <c r="AB217" s="41">
        <v>501432</v>
      </c>
      <c r="AC217" s="41">
        <v>405441</v>
      </c>
      <c r="AD217" s="41">
        <v>764349</v>
      </c>
      <c r="AE217" s="41">
        <v>461778</v>
      </c>
      <c r="AF217" s="41">
        <v>441507</v>
      </c>
      <c r="AG217" s="41">
        <v>923417</v>
      </c>
      <c r="AH217" s="41">
        <v>847380</v>
      </c>
      <c r="AI217" s="13">
        <v>9.1384279715128969E-2</v>
      </c>
      <c r="AJ217" s="13">
        <v>-8.2343080103571845E-2</v>
      </c>
    </row>
    <row r="218" spans="1:44" ht="10.5" customHeight="1" x14ac:dyDescent="0.2">
      <c r="A218" s="11"/>
      <c r="B218" s="19" t="s">
        <v>72</v>
      </c>
      <c r="D218" s="19"/>
      <c r="E218" s="14"/>
      <c r="F218" s="2"/>
      <c r="G218" s="12">
        <v>1292</v>
      </c>
      <c r="H218" s="12">
        <v>0</v>
      </c>
      <c r="I218" s="12">
        <v>836</v>
      </c>
      <c r="J218" s="12">
        <v>1792</v>
      </c>
      <c r="K218" s="12">
        <v>3701</v>
      </c>
      <c r="L218" s="12">
        <v>1752</v>
      </c>
      <c r="M218" s="12">
        <v>0</v>
      </c>
      <c r="N218" s="12">
        <v>0</v>
      </c>
      <c r="O218" s="12">
        <v>2798</v>
      </c>
      <c r="P218" s="12">
        <v>0</v>
      </c>
      <c r="Q218" s="12">
        <v>0</v>
      </c>
      <c r="R218" s="41">
        <v>0</v>
      </c>
      <c r="S218" s="41">
        <v>0</v>
      </c>
      <c r="T218" s="41">
        <v>201588</v>
      </c>
      <c r="U218" s="41">
        <v>1087524</v>
      </c>
      <c r="V218" s="41">
        <v>721433</v>
      </c>
      <c r="W218" s="41">
        <v>2824545</v>
      </c>
      <c r="X218" s="41">
        <v>838382</v>
      </c>
      <c r="Y218" s="41">
        <v>855935</v>
      </c>
      <c r="Z218" s="41">
        <v>718727</v>
      </c>
      <c r="AA218" s="41">
        <v>1099604</v>
      </c>
      <c r="AB218" s="41">
        <v>729234</v>
      </c>
      <c r="AC218" s="41">
        <v>600434</v>
      </c>
      <c r="AD218" s="41">
        <v>559697</v>
      </c>
      <c r="AE218" s="41">
        <v>112704</v>
      </c>
      <c r="AF218" s="41">
        <v>218610</v>
      </c>
      <c r="AG218" s="41">
        <v>896716</v>
      </c>
      <c r="AH218" s="41">
        <v>1093339</v>
      </c>
      <c r="AI218" s="13">
        <v>6.9829711749737067E-2</v>
      </c>
      <c r="AJ218" s="13">
        <v>0.21927009220310556</v>
      </c>
    </row>
    <row r="219" spans="1:44" ht="10.5" customHeight="1" x14ac:dyDescent="0.2">
      <c r="A219" s="11"/>
      <c r="B219" s="19" t="s">
        <v>73</v>
      </c>
      <c r="D219" s="19"/>
      <c r="E219" s="14"/>
      <c r="F219" s="2"/>
      <c r="G219" s="12">
        <v>0</v>
      </c>
      <c r="H219" s="12">
        <v>54184</v>
      </c>
      <c r="I219" s="12">
        <v>19000</v>
      </c>
      <c r="J219" s="12">
        <v>0</v>
      </c>
      <c r="K219" s="12">
        <v>0</v>
      </c>
      <c r="L219" s="12">
        <v>0</v>
      </c>
      <c r="M219" s="12">
        <v>0</v>
      </c>
      <c r="N219" s="12">
        <v>0</v>
      </c>
      <c r="O219" s="12">
        <v>0</v>
      </c>
      <c r="P219" s="12">
        <v>0</v>
      </c>
      <c r="Q219" s="12">
        <v>0</v>
      </c>
      <c r="R219" s="41">
        <v>0</v>
      </c>
      <c r="S219" s="41">
        <v>0</v>
      </c>
      <c r="T219" s="41">
        <v>693646</v>
      </c>
      <c r="U219" s="41">
        <v>494204</v>
      </c>
      <c r="V219" s="41">
        <v>6735797</v>
      </c>
      <c r="W219" s="41">
        <v>3911721</v>
      </c>
      <c r="X219" s="41">
        <v>1284963</v>
      </c>
      <c r="Y219" s="41">
        <v>1033081</v>
      </c>
      <c r="Z219" s="41">
        <v>551902</v>
      </c>
      <c r="AA219" s="41">
        <v>879197</v>
      </c>
      <c r="AB219" s="41">
        <v>1353243</v>
      </c>
      <c r="AC219" s="41">
        <v>1755687</v>
      </c>
      <c r="AD219" s="41">
        <v>0</v>
      </c>
      <c r="AE219" s="41">
        <v>6315720</v>
      </c>
      <c r="AF219" s="41">
        <v>5035808</v>
      </c>
      <c r="AG219" s="41">
        <v>4450910</v>
      </c>
      <c r="AH219" s="41">
        <v>3845190</v>
      </c>
      <c r="AI219" s="13">
        <v>0.19011885517627114</v>
      </c>
      <c r="AJ219" s="13">
        <v>-0.1360890244916208</v>
      </c>
    </row>
    <row r="220" spans="1:44" ht="10.5" customHeight="1" x14ac:dyDescent="0.2">
      <c r="A220" s="11"/>
      <c r="B220" s="19" t="s">
        <v>74</v>
      </c>
      <c r="D220" s="19"/>
      <c r="E220" s="14"/>
      <c r="F220" s="2"/>
      <c r="G220" s="12">
        <v>0</v>
      </c>
      <c r="H220" s="12">
        <v>0</v>
      </c>
      <c r="I220" s="12">
        <v>24208</v>
      </c>
      <c r="J220" s="12">
        <v>0</v>
      </c>
      <c r="K220" s="12">
        <v>0</v>
      </c>
      <c r="L220" s="12">
        <v>0</v>
      </c>
      <c r="M220" s="12">
        <v>0</v>
      </c>
      <c r="N220" s="12">
        <v>0</v>
      </c>
      <c r="O220" s="12">
        <v>0</v>
      </c>
      <c r="P220" s="12">
        <v>0</v>
      </c>
      <c r="Q220" s="12">
        <v>0</v>
      </c>
      <c r="R220" s="41">
        <v>0</v>
      </c>
      <c r="S220" s="41">
        <v>0</v>
      </c>
      <c r="T220" s="41">
        <v>300054</v>
      </c>
      <c r="U220" s="41">
        <v>497628</v>
      </c>
      <c r="V220" s="41">
        <v>0</v>
      </c>
      <c r="W220" s="41">
        <v>736057</v>
      </c>
      <c r="X220" s="41">
        <v>118400</v>
      </c>
      <c r="Y220" s="41">
        <v>0</v>
      </c>
      <c r="Z220" s="41">
        <v>126022</v>
      </c>
      <c r="AA220" s="41">
        <v>0</v>
      </c>
      <c r="AB220" s="41">
        <v>0</v>
      </c>
      <c r="AC220" s="41">
        <v>445153</v>
      </c>
      <c r="AD220" s="41">
        <v>1449910</v>
      </c>
      <c r="AE220" s="41">
        <v>1238450</v>
      </c>
      <c r="AF220" s="41">
        <v>625815</v>
      </c>
      <c r="AG220" s="41">
        <v>655313</v>
      </c>
      <c r="AH220" s="41">
        <v>629685</v>
      </c>
      <c r="AI220" s="13" t="s">
        <v>246</v>
      </c>
      <c r="AJ220" s="13">
        <v>-3.9108029292872264E-2</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268</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264</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92881</v>
      </c>
      <c r="T233" s="12">
        <v>185761</v>
      </c>
      <c r="U233" s="12">
        <v>282941</v>
      </c>
      <c r="V233" s="12">
        <v>380121</v>
      </c>
      <c r="W233" s="12">
        <v>372879</v>
      </c>
      <c r="X233" s="12">
        <v>365637</v>
      </c>
      <c r="Y233" s="12">
        <v>414040.5</v>
      </c>
      <c r="Z233" s="12">
        <v>462444</v>
      </c>
      <c r="AA233" s="12">
        <v>478018.5</v>
      </c>
      <c r="AB233" s="12">
        <v>493593</v>
      </c>
      <c r="AC233" s="12">
        <v>510216.55696797883</v>
      </c>
      <c r="AD233" s="12">
        <v>495218</v>
      </c>
      <c r="AE233" s="12">
        <v>496033.17490118381</v>
      </c>
      <c r="AF233" s="12">
        <v>511703</v>
      </c>
      <c r="AG233" s="12">
        <v>520150.15685614402</v>
      </c>
      <c r="AH233" s="12">
        <v>646419</v>
      </c>
      <c r="AI233" s="71">
        <v>4.5981941927458303E-2</v>
      </c>
      <c r="AJ233" s="13">
        <v>0.2427545997621946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11">
        <v>328953</v>
      </c>
      <c r="T234" s="11">
        <v>657905</v>
      </c>
      <c r="U234" s="12">
        <v>740700.5</v>
      </c>
      <c r="V234" s="12">
        <v>823496</v>
      </c>
      <c r="W234" s="12">
        <v>641473</v>
      </c>
      <c r="X234" s="12">
        <v>459450</v>
      </c>
      <c r="Y234" s="12">
        <v>492659.5</v>
      </c>
      <c r="Z234" s="12">
        <v>525869</v>
      </c>
      <c r="AA234" s="12">
        <v>1165487.5</v>
      </c>
      <c r="AB234" s="12">
        <v>1805106</v>
      </c>
      <c r="AC234" s="12">
        <v>1827061.6427943273</v>
      </c>
      <c r="AD234" s="12">
        <v>646783</v>
      </c>
      <c r="AE234" s="12">
        <v>644707.82096644456</v>
      </c>
      <c r="AF234" s="12">
        <v>705562</v>
      </c>
      <c r="AG234" s="12">
        <v>736925.31495357153</v>
      </c>
      <c r="AH234" s="12">
        <v>574494</v>
      </c>
      <c r="AI234" s="71">
        <v>-0.17371386654512722</v>
      </c>
      <c r="AJ234" s="13">
        <v>-0.22041760767005975</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21236</v>
      </c>
      <c r="S241" s="11">
        <v>21456</v>
      </c>
      <c r="T241" s="11">
        <v>21845</v>
      </c>
      <c r="U241" s="11">
        <v>22406</v>
      </c>
      <c r="V241" s="11">
        <v>22971</v>
      </c>
      <c r="W241" s="11">
        <v>23620</v>
      </c>
      <c r="X241" s="11">
        <v>24234</v>
      </c>
      <c r="Y241" s="11">
        <v>24948</v>
      </c>
      <c r="Z241" s="11">
        <v>25298</v>
      </c>
      <c r="AA241" s="11">
        <v>25730</v>
      </c>
      <c r="AB241" s="41">
        <v>26330</v>
      </c>
      <c r="AC241" s="41">
        <v>26685</v>
      </c>
      <c r="AD241" s="41">
        <v>27460</v>
      </c>
      <c r="AE241" s="41">
        <v>28085</v>
      </c>
      <c r="AF241" s="41">
        <v>28522</v>
      </c>
      <c r="AG241" s="41">
        <v>29147</v>
      </c>
      <c r="AH241" s="41">
        <v>30073</v>
      </c>
      <c r="AI241" s="13">
        <v>2.2400333622609958E-2</v>
      </c>
      <c r="AJ241" s="13">
        <v>3.1769993481318835E-2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456337</v>
      </c>
      <c r="S242" s="11">
        <v>510227</v>
      </c>
      <c r="T242" s="11">
        <v>499495</v>
      </c>
      <c r="U242" s="11">
        <v>540211</v>
      </c>
      <c r="V242" s="11">
        <v>517284</v>
      </c>
      <c r="W242" s="11">
        <v>527137</v>
      </c>
      <c r="X242" s="11">
        <v>547180</v>
      </c>
      <c r="Y242" s="11">
        <v>554095</v>
      </c>
      <c r="Z242" s="11">
        <v>577555</v>
      </c>
      <c r="AA242" s="11">
        <v>597447</v>
      </c>
      <c r="AB242" s="41">
        <v>633418</v>
      </c>
      <c r="AC242" s="41">
        <v>679931</v>
      </c>
      <c r="AD242" s="41">
        <v>730113</v>
      </c>
      <c r="AE242" s="41">
        <v>768536</v>
      </c>
      <c r="AF242" s="41">
        <v>796295</v>
      </c>
      <c r="AG242" s="41">
        <v>874912</v>
      </c>
      <c r="AH242" s="41">
        <v>946925</v>
      </c>
      <c r="AI242" s="13">
        <v>6.9311400249322475E-2</v>
      </c>
      <c r="AJ242" s="13">
        <v>8.2308849347134339E-2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24110.104436311703</v>
      </c>
      <c r="V243" s="11">
        <f t="shared" ref="V243:AA243" si="15">V242*1000/V241</f>
        <v>22519.002220190676</v>
      </c>
      <c r="W243" s="11">
        <f t="shared" si="15"/>
        <v>22317.400508044029</v>
      </c>
      <c r="X243" s="11">
        <f t="shared" si="15"/>
        <v>22579.021209870429</v>
      </c>
      <c r="Y243" s="11">
        <f t="shared" si="15"/>
        <v>22209.996793330127</v>
      </c>
      <c r="Z243" s="11">
        <f t="shared" si="15"/>
        <v>22830.065617835404</v>
      </c>
      <c r="AA243" s="11">
        <f t="shared" si="15"/>
        <v>23219.860085503304</v>
      </c>
      <c r="AB243" s="11">
        <v>24056.893277630079</v>
      </c>
      <c r="AC243" s="11">
        <v>25479.895072137904</v>
      </c>
      <c r="AD243" s="11">
        <v>26588.237436270938</v>
      </c>
      <c r="AE243" s="11">
        <v>27364.643047890331</v>
      </c>
      <c r="AF243" s="11">
        <v>27918.624219900426</v>
      </c>
      <c r="AG243" s="11">
        <v>30017.223041822486</v>
      </c>
      <c r="AH243" s="11">
        <v>31487.546969042</v>
      </c>
      <c r="AI243" s="13">
        <v>4.5883266157098701E-2</v>
      </c>
      <c r="AJ243" s="13">
        <v>4.8982676551089885E-2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9595</v>
      </c>
      <c r="S245" s="11">
        <v>9908</v>
      </c>
      <c r="T245" s="11">
        <v>10107</v>
      </c>
      <c r="U245" s="11">
        <v>10185</v>
      </c>
      <c r="V245" s="11">
        <v>10062</v>
      </c>
      <c r="W245" s="11">
        <v>10055</v>
      </c>
      <c r="X245" s="11">
        <v>10095</v>
      </c>
      <c r="Y245" s="11">
        <v>10896</v>
      </c>
      <c r="Z245" s="11">
        <v>11041</v>
      </c>
      <c r="AA245" s="11">
        <v>10979</v>
      </c>
      <c r="AB245" s="41">
        <v>11214</v>
      </c>
      <c r="AC245" s="41">
        <v>11430</v>
      </c>
      <c r="AD245" s="41">
        <v>11813</v>
      </c>
      <c r="AE245" s="41">
        <v>11964</v>
      </c>
      <c r="AF245" s="41">
        <v>11958</v>
      </c>
      <c r="AG245" s="41">
        <v>12315</v>
      </c>
      <c r="AH245" s="41">
        <v>12842</v>
      </c>
      <c r="AI245" s="13">
        <v>2.2850163614173136E-2</v>
      </c>
      <c r="AJ245" s="13">
        <v>4.2793341453511977E-2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9032</v>
      </c>
      <c r="S246" s="11">
        <v>9366</v>
      </c>
      <c r="T246" s="11">
        <v>9586</v>
      </c>
      <c r="U246" s="11">
        <v>9690</v>
      </c>
      <c r="V246" s="11">
        <v>9602</v>
      </c>
      <c r="W246" s="11">
        <v>9447</v>
      </c>
      <c r="X246" s="11">
        <v>9054</v>
      </c>
      <c r="Y246" s="11">
        <v>9823</v>
      </c>
      <c r="Z246" s="11">
        <v>9962</v>
      </c>
      <c r="AA246" s="11">
        <v>10070</v>
      </c>
      <c r="AB246" s="41">
        <v>10460</v>
      </c>
      <c r="AC246" s="41">
        <v>10797</v>
      </c>
      <c r="AD246" s="41">
        <v>11215</v>
      </c>
      <c r="AE246" s="41">
        <v>11454</v>
      </c>
      <c r="AF246" s="41">
        <v>11523</v>
      </c>
      <c r="AG246" s="41">
        <v>11951</v>
      </c>
      <c r="AH246" s="41">
        <v>12526</v>
      </c>
      <c r="AI246" s="13">
        <v>3.0497131328352411E-2</v>
      </c>
      <c r="AJ246" s="13">
        <v>4.8113128608484643E-2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563</v>
      </c>
      <c r="S247" s="11">
        <v>542</v>
      </c>
      <c r="T247" s="11">
        <v>521</v>
      </c>
      <c r="U247" s="11">
        <v>495</v>
      </c>
      <c r="V247" s="11">
        <v>460</v>
      </c>
      <c r="W247" s="11">
        <v>10055</v>
      </c>
      <c r="X247" s="11">
        <v>1041</v>
      </c>
      <c r="Y247" s="11">
        <v>1073</v>
      </c>
      <c r="Z247" s="11">
        <v>1079</v>
      </c>
      <c r="AA247" s="11">
        <v>909</v>
      </c>
      <c r="AB247" s="41">
        <v>754</v>
      </c>
      <c r="AC247" s="41">
        <v>633</v>
      </c>
      <c r="AD247" s="41">
        <v>598</v>
      </c>
      <c r="AE247" s="41">
        <v>510</v>
      </c>
      <c r="AF247" s="41">
        <v>435</v>
      </c>
      <c r="AG247" s="41">
        <v>364</v>
      </c>
      <c r="AH247" s="41">
        <v>316</v>
      </c>
      <c r="AI247" s="13">
        <v>-0.13492726804796529</v>
      </c>
      <c r="AJ247" s="13">
        <v>-0.13186813186813187</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5.9</v>
      </c>
      <c r="S248" s="81">
        <v>5.5</v>
      </c>
      <c r="T248" s="81">
        <v>5.2</v>
      </c>
      <c r="U248" s="81">
        <v>4.5999999999999996</v>
      </c>
      <c r="V248" s="81">
        <v>4.5999999999999996</v>
      </c>
      <c r="W248" s="81">
        <v>6</v>
      </c>
      <c r="X248" s="81">
        <v>10.3</v>
      </c>
      <c r="Y248" s="81">
        <v>9.8000000000000007</v>
      </c>
      <c r="Z248" s="81">
        <v>9.8000000000000007</v>
      </c>
      <c r="AA248" s="81">
        <v>8.3000000000000007</v>
      </c>
      <c r="AB248" s="82">
        <v>6.7</v>
      </c>
      <c r="AC248" s="82">
        <v>5.5</v>
      </c>
      <c r="AD248" s="82">
        <v>5.0999999999999996</v>
      </c>
      <c r="AE248" s="82">
        <v>4.3</v>
      </c>
      <c r="AF248" s="82">
        <v>3.6</v>
      </c>
      <c r="AG248" s="82">
        <v>3</v>
      </c>
      <c r="AH248" s="82">
        <v>2.5</v>
      </c>
      <c r="AI248" s="13">
        <v>-0.15151493752372558</v>
      </c>
      <c r="AJ248" s="13">
        <v>-0.16666666666666666</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6626146</v>
      </c>
      <c r="H257" s="86">
        <f>SUM(H258:H260)</f>
        <v>6936326</v>
      </c>
      <c r="I257" s="86">
        <f>SUM(I258:I260)</f>
        <v>7486640</v>
      </c>
      <c r="J257" s="86">
        <f>SUM(J258:J260)</f>
        <v>7446800</v>
      </c>
      <c r="K257" s="86">
        <f>SUM(K258:K260)</f>
        <v>8547161</v>
      </c>
      <c r="L257" s="86">
        <f t="shared" ref="L257:Q257" si="16">SUM(L258:L260)</f>
        <v>9147024</v>
      </c>
      <c r="M257" s="86">
        <f t="shared" si="16"/>
        <v>9807806</v>
      </c>
      <c r="N257" s="86">
        <f t="shared" si="16"/>
        <v>10896901</v>
      </c>
      <c r="O257" s="86">
        <f t="shared" si="16"/>
        <v>11518051.379999999</v>
      </c>
      <c r="P257" s="86">
        <f t="shared" si="16"/>
        <v>14065091</v>
      </c>
      <c r="Q257" s="86">
        <f t="shared" si="16"/>
        <v>15989617.539999999</v>
      </c>
      <c r="R257" s="86">
        <f>SUM(R258:R261)</f>
        <v>16046099.6</v>
      </c>
      <c r="S257" s="86">
        <f t="shared" ref="S257:AA257" si="17">SUM(S258:S261)</f>
        <v>15950763.039999999</v>
      </c>
      <c r="T257" s="86">
        <f t="shared" si="17"/>
        <v>24816392.41</v>
      </c>
      <c r="U257" s="86">
        <f t="shared" si="17"/>
        <v>23743185.019999996</v>
      </c>
      <c r="V257" s="86">
        <f t="shared" si="17"/>
        <v>24838261.75</v>
      </c>
      <c r="W257" s="86">
        <f t="shared" si="17"/>
        <v>25517127.52</v>
      </c>
      <c r="X257" s="86">
        <f t="shared" si="17"/>
        <v>31472068.149999999</v>
      </c>
      <c r="Y257" s="86">
        <f t="shared" si="17"/>
        <v>30945868.059999999</v>
      </c>
      <c r="Z257" s="86">
        <f t="shared" si="17"/>
        <v>34738729.799999997</v>
      </c>
      <c r="AA257" s="86">
        <f t="shared" si="17"/>
        <v>35821049.950000003</v>
      </c>
      <c r="AB257" s="86">
        <v>36180343.710000001</v>
      </c>
      <c r="AC257" s="86">
        <v>36633273.259999998</v>
      </c>
      <c r="AD257" s="86">
        <v>36740099.280000001</v>
      </c>
      <c r="AE257" s="86">
        <v>38198179.380000003</v>
      </c>
      <c r="AF257" s="86">
        <v>39497787.359999999</v>
      </c>
      <c r="AG257" s="86">
        <v>44061375.850000001</v>
      </c>
      <c r="AH257" s="86">
        <v>46938780.670000002</v>
      </c>
      <c r="AI257" s="13">
        <v>4.434306203969629E-2</v>
      </c>
      <c r="AJ257" s="13">
        <v>6.5304470513941074E-2</v>
      </c>
    </row>
    <row r="258" spans="1:36" ht="10.5" customHeight="1" x14ac:dyDescent="0.2">
      <c r="A258" s="14"/>
      <c r="B258" s="11"/>
      <c r="C258" s="11" t="s">
        <v>151</v>
      </c>
      <c r="D258" s="11"/>
      <c r="E258" s="11"/>
      <c r="F258" s="2"/>
      <c r="G258" s="86">
        <f t="shared" ref="G258:AA258" si="18">G65</f>
        <v>3999129</v>
      </c>
      <c r="H258" s="86">
        <f t="shared" si="18"/>
        <v>4126986</v>
      </c>
      <c r="I258" s="86">
        <f t="shared" si="18"/>
        <v>4252696</v>
      </c>
      <c r="J258" s="86">
        <f t="shared" si="18"/>
        <v>4052793</v>
      </c>
      <c r="K258" s="86">
        <f t="shared" si="18"/>
        <v>4287390</v>
      </c>
      <c r="L258" s="86">
        <f t="shared" si="18"/>
        <v>4179700</v>
      </c>
      <c r="M258" s="86">
        <f t="shared" si="18"/>
        <v>4206995</v>
      </c>
      <c r="N258" s="86">
        <f t="shared" si="18"/>
        <v>4617633</v>
      </c>
      <c r="O258" s="86">
        <f t="shared" si="18"/>
        <v>4742383</v>
      </c>
      <c r="P258" s="86">
        <f t="shared" si="18"/>
        <v>6548313</v>
      </c>
      <c r="Q258" s="86">
        <f t="shared" si="18"/>
        <v>7255795</v>
      </c>
      <c r="R258" s="86">
        <f t="shared" si="18"/>
        <v>7378325</v>
      </c>
      <c r="S258" s="86">
        <f t="shared" si="18"/>
        <v>8074355</v>
      </c>
      <c r="T258" s="86">
        <f t="shared" si="18"/>
        <v>11019858</v>
      </c>
      <c r="U258" s="86">
        <f t="shared" si="18"/>
        <v>9829693</v>
      </c>
      <c r="V258" s="86">
        <f t="shared" si="18"/>
        <v>9271398</v>
      </c>
      <c r="W258" s="86">
        <f t="shared" si="18"/>
        <v>10355151</v>
      </c>
      <c r="X258" s="86">
        <f t="shared" si="18"/>
        <v>11983583</v>
      </c>
      <c r="Y258" s="86">
        <f t="shared" si="18"/>
        <v>12872681</v>
      </c>
      <c r="Z258" s="86">
        <f t="shared" si="18"/>
        <v>14624880</v>
      </c>
      <c r="AA258" s="86">
        <f t="shared" si="18"/>
        <v>15677074</v>
      </c>
      <c r="AB258" s="86">
        <v>15627706</v>
      </c>
      <c r="AC258" s="86">
        <v>16474053</v>
      </c>
      <c r="AD258" s="86">
        <v>16709699</v>
      </c>
      <c r="AE258" s="86">
        <v>17569538</v>
      </c>
      <c r="AF258" s="86">
        <v>18484709</v>
      </c>
      <c r="AG258" s="86">
        <v>20633809</v>
      </c>
      <c r="AH258" s="86">
        <v>21429750</v>
      </c>
      <c r="AI258" s="13">
        <v>5.4031634209325219E-2</v>
      </c>
      <c r="AJ258" s="13">
        <v>3.8574603457849202E-2</v>
      </c>
    </row>
    <row r="259" spans="1:36" ht="10.5" customHeight="1" x14ac:dyDescent="0.2">
      <c r="A259" s="14"/>
      <c r="B259" s="11"/>
      <c r="C259" s="11" t="s">
        <v>152</v>
      </c>
      <c r="D259" s="11"/>
      <c r="E259" s="11"/>
      <c r="F259" s="2"/>
      <c r="G259" s="86">
        <f t="shared" ref="G259:AA259" si="19">G122</f>
        <v>2291647</v>
      </c>
      <c r="H259" s="86">
        <f t="shared" si="19"/>
        <v>2344175</v>
      </c>
      <c r="I259" s="86">
        <f t="shared" si="19"/>
        <v>2697495</v>
      </c>
      <c r="J259" s="86">
        <f t="shared" si="19"/>
        <v>2908058</v>
      </c>
      <c r="K259" s="86">
        <f t="shared" si="19"/>
        <v>3776680</v>
      </c>
      <c r="L259" s="86">
        <f t="shared" si="19"/>
        <v>4449095</v>
      </c>
      <c r="M259" s="86">
        <f t="shared" si="19"/>
        <v>5090101</v>
      </c>
      <c r="N259" s="86">
        <f t="shared" si="19"/>
        <v>5747642</v>
      </c>
      <c r="O259" s="86">
        <f t="shared" si="19"/>
        <v>6066776.379999999</v>
      </c>
      <c r="P259" s="86">
        <f t="shared" si="19"/>
        <v>6775120</v>
      </c>
      <c r="Q259" s="86">
        <f t="shared" si="19"/>
        <v>7837482.54</v>
      </c>
      <c r="R259" s="86">
        <f t="shared" si="19"/>
        <v>7620251.1199999992</v>
      </c>
      <c r="S259" s="86">
        <f t="shared" si="19"/>
        <v>6775120.4299999997</v>
      </c>
      <c r="T259" s="86">
        <f t="shared" si="19"/>
        <v>12593131.449999999</v>
      </c>
      <c r="U259" s="86">
        <f t="shared" si="19"/>
        <v>11742427.799999999</v>
      </c>
      <c r="V259" s="86">
        <f t="shared" si="19"/>
        <v>12282864.309999999</v>
      </c>
      <c r="W259" s="86">
        <f t="shared" si="19"/>
        <v>12339965.66</v>
      </c>
      <c r="X259" s="86">
        <f t="shared" si="19"/>
        <v>14167600.91</v>
      </c>
      <c r="Y259" s="86">
        <f t="shared" si="19"/>
        <v>14363781.5</v>
      </c>
      <c r="Z259" s="86">
        <f t="shared" si="19"/>
        <v>16467976.970000003</v>
      </c>
      <c r="AA259" s="86">
        <f t="shared" si="19"/>
        <v>16253406.35</v>
      </c>
      <c r="AB259" s="86">
        <v>16420573</v>
      </c>
      <c r="AC259" s="86">
        <v>15711386</v>
      </c>
      <c r="AD259" s="86">
        <v>15609176</v>
      </c>
      <c r="AE259" s="86">
        <v>16060512</v>
      </c>
      <c r="AF259" s="86">
        <v>16124216</v>
      </c>
      <c r="AG259" s="86">
        <v>17817159</v>
      </c>
      <c r="AH259" s="86">
        <v>19129836</v>
      </c>
      <c r="AI259" s="13">
        <v>2.5779045645539567E-2</v>
      </c>
      <c r="AJ259" s="13">
        <v>7.3674877122665849E-2</v>
      </c>
    </row>
    <row r="260" spans="1:36" ht="10.5" customHeight="1" x14ac:dyDescent="0.2">
      <c r="A260" s="14"/>
      <c r="B260" s="11"/>
      <c r="C260" s="11" t="s">
        <v>153</v>
      </c>
      <c r="D260" s="11"/>
      <c r="E260" s="11"/>
      <c r="F260" s="2"/>
      <c r="G260" s="86">
        <f t="shared" ref="G260:AA260" si="20">G179</f>
        <v>335370</v>
      </c>
      <c r="H260" s="86">
        <f t="shared" si="20"/>
        <v>465165</v>
      </c>
      <c r="I260" s="86">
        <f t="shared" si="20"/>
        <v>536449</v>
      </c>
      <c r="J260" s="86">
        <f t="shared" si="20"/>
        <v>485949</v>
      </c>
      <c r="K260" s="86">
        <f t="shared" si="20"/>
        <v>483091</v>
      </c>
      <c r="L260" s="86">
        <f t="shared" si="20"/>
        <v>518229</v>
      </c>
      <c r="M260" s="86">
        <f t="shared" si="20"/>
        <v>510710</v>
      </c>
      <c r="N260" s="86">
        <f t="shared" si="20"/>
        <v>531626</v>
      </c>
      <c r="O260" s="86">
        <f t="shared" si="20"/>
        <v>708892</v>
      </c>
      <c r="P260" s="86">
        <f t="shared" si="20"/>
        <v>741658</v>
      </c>
      <c r="Q260" s="86">
        <f t="shared" si="20"/>
        <v>896340</v>
      </c>
      <c r="R260" s="86">
        <f t="shared" si="20"/>
        <v>886360</v>
      </c>
      <c r="S260" s="86">
        <f t="shared" si="20"/>
        <v>885143</v>
      </c>
      <c r="T260" s="86">
        <f t="shared" si="20"/>
        <v>987933</v>
      </c>
      <c r="U260" s="86">
        <f t="shared" si="20"/>
        <v>1887611</v>
      </c>
      <c r="V260" s="86">
        <f t="shared" si="20"/>
        <v>2858033</v>
      </c>
      <c r="W260" s="86">
        <f t="shared" si="20"/>
        <v>2448410</v>
      </c>
      <c r="X260" s="86">
        <f t="shared" si="20"/>
        <v>3227448</v>
      </c>
      <c r="Y260" s="86">
        <f t="shared" si="20"/>
        <v>3228709</v>
      </c>
      <c r="Z260" s="86">
        <f t="shared" si="20"/>
        <v>3109167</v>
      </c>
      <c r="AA260" s="86">
        <f t="shared" si="20"/>
        <v>3384751</v>
      </c>
      <c r="AB260" s="86">
        <v>3636579</v>
      </c>
      <c r="AC260" s="86">
        <v>3949989</v>
      </c>
      <c r="AD260" s="86">
        <v>3902625</v>
      </c>
      <c r="AE260" s="86">
        <v>4036426</v>
      </c>
      <c r="AF260" s="86">
        <v>4375063</v>
      </c>
      <c r="AG260" s="86">
        <v>4998734</v>
      </c>
      <c r="AH260" s="86">
        <v>5612622</v>
      </c>
      <c r="AI260" s="13">
        <v>7.5009068735796491E-2</v>
      </c>
      <c r="AJ260" s="13">
        <v>0.12280869516161493</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161163.48000000001</v>
      </c>
      <c r="S261" s="86">
        <v>216144.61000000002</v>
      </c>
      <c r="T261" s="86">
        <v>215469.96</v>
      </c>
      <c r="U261" s="86">
        <v>283453.22000000003</v>
      </c>
      <c r="V261" s="86">
        <v>425966.44</v>
      </c>
      <c r="W261" s="86">
        <v>373600.86000000004</v>
      </c>
      <c r="X261" s="86">
        <v>2093436.2399999998</v>
      </c>
      <c r="Y261" s="86">
        <v>480696.56000000006</v>
      </c>
      <c r="Z261" s="86">
        <v>536705.83000000007</v>
      </c>
      <c r="AA261" s="86">
        <v>505818.6</v>
      </c>
      <c r="AB261" s="41">
        <v>495485.71</v>
      </c>
      <c r="AC261" s="41">
        <v>497845.26</v>
      </c>
      <c r="AD261" s="41">
        <v>518599.28</v>
      </c>
      <c r="AE261" s="41">
        <v>531703.38</v>
      </c>
      <c r="AF261" s="41">
        <v>513799.36000000004</v>
      </c>
      <c r="AG261" s="41">
        <v>611673.85</v>
      </c>
      <c r="AH261" s="41">
        <v>766572.67</v>
      </c>
      <c r="AI261" s="13">
        <v>7.5442098293648563E-2</v>
      </c>
      <c r="AJ261" s="13">
        <v>0.25323760366737941</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25776918.281437125</v>
      </c>
      <c r="H265" s="11">
        <v>26172891</v>
      </c>
      <c r="I265" s="11">
        <v>29536601</v>
      </c>
      <c r="J265" s="11">
        <v>30481361</v>
      </c>
      <c r="K265" s="11">
        <v>37521396</v>
      </c>
      <c r="L265" s="11">
        <v>39353101</v>
      </c>
      <c r="M265" s="11">
        <v>41281037</v>
      </c>
      <c r="N265" s="11">
        <v>45584404</v>
      </c>
      <c r="O265" s="11">
        <v>48900304</v>
      </c>
      <c r="P265" s="11">
        <v>60839096</v>
      </c>
      <c r="Q265" s="11">
        <v>64309190</v>
      </c>
      <c r="R265" s="11">
        <v>67530144</v>
      </c>
      <c r="S265" s="11">
        <v>70588591</v>
      </c>
      <c r="T265" s="11">
        <v>118269554</v>
      </c>
      <c r="U265" s="11">
        <v>118291522</v>
      </c>
      <c r="V265" s="11">
        <v>121311870</v>
      </c>
      <c r="W265" s="11">
        <v>128931536</v>
      </c>
      <c r="X265" s="11">
        <v>129545377</v>
      </c>
      <c r="Y265" s="86">
        <v>126528383</v>
      </c>
      <c r="Z265" s="86">
        <v>122986098</v>
      </c>
      <c r="AA265" s="86">
        <v>122137780</v>
      </c>
      <c r="AB265" s="86">
        <v>125866867</v>
      </c>
      <c r="AC265" s="86">
        <v>130225871</v>
      </c>
      <c r="AD265" s="86">
        <v>133185446</v>
      </c>
      <c r="AE265" s="86">
        <v>137365844</v>
      </c>
      <c r="AF265" s="86">
        <v>140632618</v>
      </c>
      <c r="AG265" s="86">
        <v>151288837</v>
      </c>
      <c r="AH265" s="86">
        <v>161729413</v>
      </c>
      <c r="AI265" s="13">
        <v>4.2668527358445507E-2</v>
      </c>
      <c r="AJ265" s="13">
        <v>6.9010881483608733E-2</v>
      </c>
    </row>
    <row r="266" spans="1:36" ht="10.5" customHeight="1" x14ac:dyDescent="0.2">
      <c r="A266" s="14"/>
      <c r="B266" s="14"/>
      <c r="C266" s="14" t="s">
        <v>160</v>
      </c>
      <c r="D266" s="14"/>
      <c r="E266" s="14"/>
      <c r="F266" s="2"/>
      <c r="G266" s="11">
        <v>5004479</v>
      </c>
      <c r="H266" s="11">
        <v>6031848</v>
      </c>
      <c r="I266" s="11">
        <v>7181360</v>
      </c>
      <c r="J266" s="11">
        <v>6415960</v>
      </c>
      <c r="K266" s="11">
        <v>8711290</v>
      </c>
      <c r="L266" s="11">
        <v>9214220</v>
      </c>
      <c r="M266" s="11">
        <v>9655790</v>
      </c>
      <c r="N266" s="11">
        <v>10224230</v>
      </c>
      <c r="O266" s="11">
        <v>10739490</v>
      </c>
      <c r="P266" s="11">
        <v>14812360</v>
      </c>
      <c r="Q266" s="11">
        <v>15533630</v>
      </c>
      <c r="R266" s="11">
        <v>15872050</v>
      </c>
      <c r="S266" s="11">
        <v>15986510</v>
      </c>
      <c r="T266" s="11">
        <v>16449950</v>
      </c>
      <c r="U266" s="11">
        <v>21959550</v>
      </c>
      <c r="V266" s="11">
        <v>23742200</v>
      </c>
      <c r="W266" s="11">
        <v>24619090</v>
      </c>
      <c r="X266" s="11">
        <v>26279750</v>
      </c>
      <c r="Y266" s="86">
        <v>27308370</v>
      </c>
      <c r="Z266" s="86">
        <v>26814490</v>
      </c>
      <c r="AA266" s="86">
        <v>28061150</v>
      </c>
      <c r="AB266" s="86">
        <v>29178140</v>
      </c>
      <c r="AC266" s="86">
        <v>31232400</v>
      </c>
      <c r="AD266" s="86">
        <v>33274660</v>
      </c>
      <c r="AE266" s="86">
        <v>34871230</v>
      </c>
      <c r="AF266" s="86">
        <v>37768850</v>
      </c>
      <c r="AG266" s="86">
        <v>41038280</v>
      </c>
      <c r="AH266" s="86">
        <v>44927380</v>
      </c>
      <c r="AI266" s="13">
        <v>7.4588647591778079E-2</v>
      </c>
      <c r="AJ266" s="13">
        <v>9.4767616966403082E-2</v>
      </c>
    </row>
    <row r="267" spans="1:36" ht="10.5" customHeight="1" x14ac:dyDescent="0.2">
      <c r="A267" s="14"/>
      <c r="B267" s="14"/>
      <c r="C267" s="14" t="s">
        <v>161</v>
      </c>
      <c r="D267" s="14"/>
      <c r="E267" s="14"/>
      <c r="F267" s="2"/>
      <c r="G267" s="11">
        <v>1076510</v>
      </c>
      <c r="H267" s="11">
        <v>1139292</v>
      </c>
      <c r="I267" s="11">
        <v>1198147</v>
      </c>
      <c r="J267" s="11">
        <v>1213860</v>
      </c>
      <c r="K267" s="11">
        <v>1261430</v>
      </c>
      <c r="L267" s="11">
        <v>1282220</v>
      </c>
      <c r="M267" s="11">
        <v>1301440</v>
      </c>
      <c r="N267" s="11">
        <v>1312410</v>
      </c>
      <c r="O267" s="11">
        <v>1250100</v>
      </c>
      <c r="P267" s="11">
        <v>1795560</v>
      </c>
      <c r="Q267" s="11">
        <v>1416610</v>
      </c>
      <c r="R267" s="11">
        <v>1516280</v>
      </c>
      <c r="S267" s="11">
        <v>1583390</v>
      </c>
      <c r="T267" s="11">
        <v>1643980</v>
      </c>
      <c r="U267" s="11">
        <v>1624960</v>
      </c>
      <c r="V267" s="11">
        <v>1649720</v>
      </c>
      <c r="W267" s="11">
        <v>1658210</v>
      </c>
      <c r="X267" s="11">
        <v>1664530</v>
      </c>
      <c r="Y267" s="86">
        <v>1679360</v>
      </c>
      <c r="Z267" s="86">
        <v>1696300</v>
      </c>
      <c r="AA267" s="86">
        <v>1692830</v>
      </c>
      <c r="AB267" s="86">
        <v>1717030</v>
      </c>
      <c r="AC267" s="86">
        <v>1832670</v>
      </c>
      <c r="AD267" s="86">
        <v>1878490</v>
      </c>
      <c r="AE267" s="86">
        <v>2037140</v>
      </c>
      <c r="AF267" s="86">
        <v>2197290</v>
      </c>
      <c r="AG267" s="86">
        <v>2185980</v>
      </c>
      <c r="AH267" s="86">
        <v>2180500</v>
      </c>
      <c r="AI267" s="13">
        <v>4.063006249380785E-2</v>
      </c>
      <c r="AJ267" s="13">
        <v>-2.5068847839412986E-3</v>
      </c>
    </row>
    <row r="268" spans="1:36" ht="10.5" customHeight="1" x14ac:dyDescent="0.2">
      <c r="A268" s="14"/>
      <c r="B268" s="14"/>
      <c r="C268" s="14" t="s">
        <v>162</v>
      </c>
      <c r="D268" s="14"/>
      <c r="E268" s="14"/>
      <c r="F268" s="2"/>
      <c r="G268" s="11">
        <v>1736291</v>
      </c>
      <c r="H268" s="11">
        <v>1747881</v>
      </c>
      <c r="I268" s="11">
        <v>1618575</v>
      </c>
      <c r="J268" s="11">
        <v>1618000</v>
      </c>
      <c r="K268" s="11">
        <v>1581190</v>
      </c>
      <c r="L268" s="11">
        <v>1579630</v>
      </c>
      <c r="M268" s="11">
        <v>1565820</v>
      </c>
      <c r="N268" s="11">
        <v>1561610</v>
      </c>
      <c r="O268" s="11">
        <v>1678410</v>
      </c>
      <c r="P268" s="11">
        <v>1471670</v>
      </c>
      <c r="Q268" s="11">
        <v>1469660</v>
      </c>
      <c r="R268" s="11">
        <v>1315570</v>
      </c>
      <c r="S268" s="11">
        <v>1235400</v>
      </c>
      <c r="T268" s="11">
        <v>1146490</v>
      </c>
      <c r="U268" s="11">
        <v>1167570</v>
      </c>
      <c r="V268" s="11">
        <v>1161520</v>
      </c>
      <c r="W268" s="11">
        <v>1180400</v>
      </c>
      <c r="X268" s="11">
        <v>1195520</v>
      </c>
      <c r="Y268" s="86">
        <v>1191060</v>
      </c>
      <c r="Z268" s="86">
        <v>1196230</v>
      </c>
      <c r="AA268" s="86">
        <v>1213950</v>
      </c>
      <c r="AB268" s="86">
        <v>1195850</v>
      </c>
      <c r="AC268" s="86">
        <v>11664790</v>
      </c>
      <c r="AD268" s="86">
        <v>1060380</v>
      </c>
      <c r="AE268" s="86">
        <v>1132660</v>
      </c>
      <c r="AF268" s="86">
        <v>952340</v>
      </c>
      <c r="AG268" s="86">
        <v>926510</v>
      </c>
      <c r="AH268" s="86">
        <v>930510</v>
      </c>
      <c r="AI268" s="13">
        <v>-4.095116344896943E-2</v>
      </c>
      <c r="AJ268" s="13">
        <v>4.317276661881685E-3</v>
      </c>
    </row>
    <row r="269" spans="1:36" ht="10.5" customHeight="1" x14ac:dyDescent="0.2">
      <c r="A269" s="14"/>
      <c r="B269" s="14"/>
      <c r="C269" s="14" t="s">
        <v>163</v>
      </c>
      <c r="D269" s="14"/>
      <c r="E269" s="14"/>
      <c r="F269" s="2"/>
      <c r="G269" s="11">
        <v>7891896</v>
      </c>
      <c r="H269" s="11">
        <v>8658220</v>
      </c>
      <c r="I269" s="11">
        <v>9012440</v>
      </c>
      <c r="J269" s="11">
        <v>8537280</v>
      </c>
      <c r="K269" s="11">
        <v>12154340</v>
      </c>
      <c r="L269" s="11">
        <v>12449582</v>
      </c>
      <c r="M269" s="11">
        <v>13211440</v>
      </c>
      <c r="N269" s="11">
        <v>13812320</v>
      </c>
      <c r="O269" s="11">
        <v>14150560</v>
      </c>
      <c r="P269" s="11">
        <v>21915360</v>
      </c>
      <c r="Q269" s="11">
        <v>23598770</v>
      </c>
      <c r="R269" s="11">
        <v>24573788</v>
      </c>
      <c r="S269" s="11">
        <v>24907612</v>
      </c>
      <c r="T269" s="11">
        <v>25377856</v>
      </c>
      <c r="U269" s="11">
        <v>36147110</v>
      </c>
      <c r="V269" s="11">
        <v>39467010</v>
      </c>
      <c r="W269" s="11">
        <v>45213123</v>
      </c>
      <c r="X269" s="11">
        <v>48016027</v>
      </c>
      <c r="Y269" s="86">
        <v>46185655</v>
      </c>
      <c r="Z269" s="86">
        <v>43612465</v>
      </c>
      <c r="AA269" s="86">
        <v>39265550</v>
      </c>
      <c r="AB269" s="86">
        <v>38795810</v>
      </c>
      <c r="AC269" s="86">
        <v>28722070</v>
      </c>
      <c r="AD269" s="86">
        <v>39919140</v>
      </c>
      <c r="AE269" s="86">
        <v>39907770</v>
      </c>
      <c r="AF269" s="86">
        <v>40514550</v>
      </c>
      <c r="AG269" s="86">
        <v>44056237</v>
      </c>
      <c r="AH269" s="86">
        <v>46973490</v>
      </c>
      <c r="AI269" s="13">
        <v>3.2392087672653114E-2</v>
      </c>
      <c r="AJ269" s="13">
        <v>6.6216572241519403E-2</v>
      </c>
    </row>
    <row r="270" spans="1:36" ht="10.5" customHeight="1" x14ac:dyDescent="0.2">
      <c r="A270" s="14"/>
      <c r="B270" s="14"/>
      <c r="C270" s="14" t="s">
        <v>164</v>
      </c>
      <c r="D270" s="14"/>
      <c r="E270" s="14"/>
      <c r="F270" s="2"/>
      <c r="G270" s="11">
        <v>4413178</v>
      </c>
      <c r="H270" s="11">
        <v>5074400</v>
      </c>
      <c r="I270" s="11">
        <v>6172869</v>
      </c>
      <c r="J270" s="11">
        <v>6280776</v>
      </c>
      <c r="K270" s="11">
        <v>7543440</v>
      </c>
      <c r="L270" s="11">
        <v>7608455</v>
      </c>
      <c r="M270" s="11">
        <v>7940703</v>
      </c>
      <c r="N270" s="11">
        <v>9532964</v>
      </c>
      <c r="O270" s="11">
        <v>9059684</v>
      </c>
      <c r="P270" s="11">
        <v>9382086</v>
      </c>
      <c r="Q270" s="11">
        <v>8960700</v>
      </c>
      <c r="R270" s="11">
        <v>9212139</v>
      </c>
      <c r="S270" s="11">
        <v>9099787</v>
      </c>
      <c r="T270" s="11">
        <v>9731193</v>
      </c>
      <c r="U270" s="11">
        <v>10154875</v>
      </c>
      <c r="V270" s="11">
        <v>10032704</v>
      </c>
      <c r="W270" s="11">
        <v>9415769</v>
      </c>
      <c r="X270" s="11">
        <v>8277192</v>
      </c>
      <c r="Y270" s="86">
        <v>7670989</v>
      </c>
      <c r="Z270" s="86">
        <v>8038519</v>
      </c>
      <c r="AA270" s="86">
        <v>8882369</v>
      </c>
      <c r="AB270" s="86">
        <v>10104706</v>
      </c>
      <c r="AC270" s="86">
        <v>11165954</v>
      </c>
      <c r="AD270" s="86">
        <v>12175438</v>
      </c>
      <c r="AE270" s="86">
        <v>13368681</v>
      </c>
      <c r="AF270" s="86">
        <v>13039190</v>
      </c>
      <c r="AG270" s="86">
        <v>13333960</v>
      </c>
      <c r="AH270" s="86">
        <v>15623418</v>
      </c>
      <c r="AI270" s="13">
        <v>7.5330741848078864E-2</v>
      </c>
      <c r="AJ270" s="13">
        <v>0.17170128003983812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501120</v>
      </c>
      <c r="P271" s="11">
        <v>686380</v>
      </c>
      <c r="Q271" s="11">
        <v>682970</v>
      </c>
      <c r="R271" s="11">
        <v>553380</v>
      </c>
      <c r="S271" s="11">
        <v>575380</v>
      </c>
      <c r="T271" s="11">
        <v>962390</v>
      </c>
      <c r="U271" s="11">
        <v>1057530</v>
      </c>
      <c r="V271" s="11">
        <v>902870</v>
      </c>
      <c r="W271" s="11">
        <v>1123730</v>
      </c>
      <c r="X271" s="11">
        <v>1727130</v>
      </c>
      <c r="Y271" s="86">
        <v>1502520</v>
      </c>
      <c r="Z271" s="86">
        <v>1231201</v>
      </c>
      <c r="AA271" s="86">
        <v>1376580</v>
      </c>
      <c r="AB271" s="86">
        <v>1240620</v>
      </c>
      <c r="AC271" s="86">
        <v>1409609</v>
      </c>
      <c r="AD271" s="86">
        <v>1835081</v>
      </c>
      <c r="AE271" s="86">
        <v>1876140</v>
      </c>
      <c r="AF271" s="86">
        <v>1344260</v>
      </c>
      <c r="AG271" s="86">
        <v>2403659</v>
      </c>
      <c r="AH271" s="86">
        <v>2632799</v>
      </c>
      <c r="AI271" s="13">
        <v>0.13360865843180769</v>
      </c>
      <c r="AJ271" s="13">
        <v>9.5329661986163591E-2</v>
      </c>
    </row>
    <row r="272" spans="1:36" ht="10.5" customHeight="1" x14ac:dyDescent="0.2">
      <c r="A272" s="14"/>
      <c r="B272" s="14"/>
      <c r="C272" s="14" t="s">
        <v>166</v>
      </c>
      <c r="D272" s="14"/>
      <c r="E272" s="14"/>
      <c r="F272" s="2"/>
      <c r="G272" s="11">
        <v>265929.28143712576</v>
      </c>
      <c r="H272" s="11">
        <v>233100</v>
      </c>
      <c r="I272" s="11">
        <v>896350</v>
      </c>
      <c r="J272" s="11">
        <v>275460</v>
      </c>
      <c r="K272" s="11">
        <v>184056</v>
      </c>
      <c r="L272" s="11">
        <v>226220</v>
      </c>
      <c r="M272" s="11">
        <v>271810</v>
      </c>
      <c r="N272" s="11">
        <v>1821130</v>
      </c>
      <c r="O272" s="11">
        <v>2026970</v>
      </c>
      <c r="P272" s="11">
        <v>1253260</v>
      </c>
      <c r="Q272" s="11">
        <v>2178710</v>
      </c>
      <c r="R272" s="11">
        <v>1471587</v>
      </c>
      <c r="S272" s="11">
        <v>1327220</v>
      </c>
      <c r="T272" s="11">
        <v>1489800</v>
      </c>
      <c r="U272" s="11">
        <v>1790140</v>
      </c>
      <c r="V272" s="11">
        <v>1926610</v>
      </c>
      <c r="W272" s="11">
        <v>1934260</v>
      </c>
      <c r="X272" s="11">
        <v>1698830</v>
      </c>
      <c r="Y272" s="86">
        <v>1569970</v>
      </c>
      <c r="Z272" s="86">
        <v>1708790</v>
      </c>
      <c r="AA272" s="86">
        <v>1166470</v>
      </c>
      <c r="AB272" s="86">
        <v>1595980</v>
      </c>
      <c r="AC272" s="86">
        <v>1791010</v>
      </c>
      <c r="AD272" s="86">
        <v>2015100</v>
      </c>
      <c r="AE272" s="86">
        <v>1851730</v>
      </c>
      <c r="AF272" s="86">
        <v>1952390</v>
      </c>
      <c r="AG272" s="86">
        <v>1913770</v>
      </c>
      <c r="AH272" s="86">
        <v>1918220</v>
      </c>
      <c r="AI272" s="13">
        <v>3.1126214989994017E-2</v>
      </c>
      <c r="AJ272" s="13">
        <v>2.3252532958505986E-3</v>
      </c>
    </row>
    <row r="273" spans="1:43" ht="10.5" customHeight="1" x14ac:dyDescent="0.2">
      <c r="A273" s="14"/>
      <c r="B273" s="14"/>
      <c r="C273" s="14" t="s">
        <v>167</v>
      </c>
      <c r="D273" s="14"/>
      <c r="E273" s="14"/>
      <c r="F273" s="2"/>
      <c r="G273" s="11">
        <v>3777100</v>
      </c>
      <c r="H273" s="11">
        <v>1745100</v>
      </c>
      <c r="I273" s="11">
        <v>2180430</v>
      </c>
      <c r="J273" s="11">
        <v>4550930</v>
      </c>
      <c r="K273" s="11">
        <v>4812230</v>
      </c>
      <c r="L273" s="11">
        <v>5190680</v>
      </c>
      <c r="M273" s="11">
        <v>5330880</v>
      </c>
      <c r="N273" s="11">
        <v>4899860</v>
      </c>
      <c r="O273" s="11">
        <v>6470720</v>
      </c>
      <c r="P273" s="11">
        <v>6338580</v>
      </c>
      <c r="Q273" s="11">
        <v>6677550</v>
      </c>
      <c r="R273" s="11">
        <v>8250730</v>
      </c>
      <c r="S273" s="11">
        <v>10427000</v>
      </c>
      <c r="T273" s="11">
        <v>12674380</v>
      </c>
      <c r="U273" s="11">
        <v>12758535</v>
      </c>
      <c r="V273" s="11">
        <v>12781190</v>
      </c>
      <c r="W273" s="11">
        <v>13003672</v>
      </c>
      <c r="X273" s="11">
        <v>13305332</v>
      </c>
      <c r="Y273" s="86">
        <v>14176857</v>
      </c>
      <c r="Z273" s="86">
        <v>14527649</v>
      </c>
      <c r="AA273" s="86">
        <v>15615570</v>
      </c>
      <c r="AB273" s="86">
        <v>16053536</v>
      </c>
      <c r="AC273" s="86">
        <v>16779527</v>
      </c>
      <c r="AD273" s="86">
        <v>17339046</v>
      </c>
      <c r="AE273" s="86">
        <v>18232748</v>
      </c>
      <c r="AF273" s="86">
        <v>19057431</v>
      </c>
      <c r="AG273" s="86">
        <v>20015539</v>
      </c>
      <c r="AH273" s="86">
        <v>20783557</v>
      </c>
      <c r="AI273" s="13">
        <v>4.3978436686008537E-2</v>
      </c>
      <c r="AJ273" s="13">
        <v>3.8371087583501995E-2</v>
      </c>
    </row>
    <row r="274" spans="1:43" ht="10.5" customHeight="1" x14ac:dyDescent="0.2">
      <c r="A274" s="14"/>
      <c r="B274" s="14"/>
      <c r="C274" s="14" t="s">
        <v>168</v>
      </c>
      <c r="D274" s="14"/>
      <c r="E274" s="14"/>
      <c r="F274" s="2"/>
      <c r="G274" s="11">
        <v>1611535</v>
      </c>
      <c r="H274" s="11">
        <v>1543050</v>
      </c>
      <c r="I274" s="11">
        <v>1276430</v>
      </c>
      <c r="J274" s="11">
        <v>1589095</v>
      </c>
      <c r="K274" s="11">
        <v>1273420</v>
      </c>
      <c r="L274" s="11">
        <v>1709280</v>
      </c>
      <c r="M274" s="11">
        <v>1979120</v>
      </c>
      <c r="N274" s="11">
        <v>2052320</v>
      </c>
      <c r="O274" s="11">
        <v>2510600</v>
      </c>
      <c r="P274" s="11">
        <v>2351000</v>
      </c>
      <c r="Q274" s="11">
        <v>3205190</v>
      </c>
      <c r="R274" s="11">
        <v>4237210</v>
      </c>
      <c r="S274" s="11">
        <v>3882010</v>
      </c>
      <c r="T274" s="11">
        <v>24984460</v>
      </c>
      <c r="U274" s="11">
        <v>6389520</v>
      </c>
      <c r="V274" s="11">
        <v>8022451</v>
      </c>
      <c r="W274" s="11">
        <v>8999630</v>
      </c>
      <c r="X274" s="11">
        <v>6321660</v>
      </c>
      <c r="Y274" s="86">
        <v>5129560</v>
      </c>
      <c r="Z274" s="86">
        <v>6325910</v>
      </c>
      <c r="AA274" s="86">
        <v>5735800</v>
      </c>
      <c r="AB274" s="86">
        <v>6750110</v>
      </c>
      <c r="AC274" s="86">
        <v>7758220</v>
      </c>
      <c r="AD274" s="86">
        <v>7020270</v>
      </c>
      <c r="AE274" s="86">
        <v>7758700</v>
      </c>
      <c r="AF274" s="86">
        <v>7471050</v>
      </c>
      <c r="AG274" s="86">
        <v>7514050</v>
      </c>
      <c r="AH274" s="86">
        <v>7670320</v>
      </c>
      <c r="AI274" s="13">
        <v>2.1528384950819879E-2</v>
      </c>
      <c r="AJ274" s="13">
        <v>2.0797040211337429E-2</v>
      </c>
    </row>
    <row r="275" spans="1:43" ht="10.5" customHeight="1" x14ac:dyDescent="0.2">
      <c r="A275" s="8"/>
      <c r="B275" s="8"/>
      <c r="C275" s="11" t="s">
        <v>169</v>
      </c>
      <c r="D275" s="80"/>
      <c r="E275" s="14"/>
      <c r="F275" s="2"/>
      <c r="G275" s="12">
        <v>0</v>
      </c>
      <c r="H275" s="12">
        <v>0</v>
      </c>
      <c r="I275" s="12">
        <v>0</v>
      </c>
      <c r="J275" s="12">
        <v>0</v>
      </c>
      <c r="K275" s="12">
        <v>0</v>
      </c>
      <c r="L275" s="12">
        <v>92814</v>
      </c>
      <c r="M275" s="12">
        <v>24034</v>
      </c>
      <c r="N275" s="12">
        <v>256290</v>
      </c>
      <c r="O275" s="12">
        <v>380750</v>
      </c>
      <c r="P275" s="12">
        <v>650880</v>
      </c>
      <c r="Q275" s="12">
        <v>585400</v>
      </c>
      <c r="R275" s="12">
        <v>527410</v>
      </c>
      <c r="S275" s="12">
        <v>531530</v>
      </c>
      <c r="T275" s="12">
        <v>589260</v>
      </c>
      <c r="U275" s="12">
        <v>674635</v>
      </c>
      <c r="V275" s="12">
        <v>761772</v>
      </c>
      <c r="W275" s="12">
        <v>793355</v>
      </c>
      <c r="X275" s="12">
        <v>688662</v>
      </c>
      <c r="Y275" s="86">
        <v>586124</v>
      </c>
      <c r="Z275" s="86">
        <v>529994</v>
      </c>
      <c r="AA275" s="86">
        <v>569839</v>
      </c>
      <c r="AB275" s="86">
        <v>614624</v>
      </c>
      <c r="AC275" s="86">
        <v>659236</v>
      </c>
      <c r="AD275" s="86">
        <v>718922</v>
      </c>
      <c r="AE275" s="86">
        <v>817677</v>
      </c>
      <c r="AF275" s="86">
        <v>1069255</v>
      </c>
      <c r="AG275" s="86">
        <v>1312044</v>
      </c>
      <c r="AH275" s="86">
        <v>673644</v>
      </c>
      <c r="AI275" s="13">
        <v>1.5399211635371612E-2</v>
      </c>
      <c r="AJ275" s="13">
        <v>-0.48656904798924427</v>
      </c>
    </row>
    <row r="276" spans="1:43" ht="10.5" customHeight="1" x14ac:dyDescent="0.2">
      <c r="A276" s="8"/>
      <c r="B276" s="8"/>
      <c r="C276" s="11" t="s">
        <v>170</v>
      </c>
      <c r="D276" s="80"/>
      <c r="E276" s="14"/>
      <c r="F276" s="2"/>
      <c r="G276" s="12">
        <v>0</v>
      </c>
      <c r="H276" s="12">
        <v>0</v>
      </c>
      <c r="I276" s="12">
        <v>0</v>
      </c>
      <c r="J276" s="12">
        <v>0</v>
      </c>
      <c r="K276" s="12">
        <v>0</v>
      </c>
      <c r="L276" s="12">
        <v>0</v>
      </c>
      <c r="M276" s="12">
        <v>0</v>
      </c>
      <c r="N276" s="12">
        <v>111270</v>
      </c>
      <c r="O276" s="12">
        <v>131900</v>
      </c>
      <c r="P276" s="12">
        <v>181960</v>
      </c>
      <c r="Q276" s="12">
        <v>0</v>
      </c>
      <c r="R276" s="12">
        <v>0</v>
      </c>
      <c r="S276" s="12">
        <v>1032752</v>
      </c>
      <c r="T276" s="12">
        <v>23219795</v>
      </c>
      <c r="U276" s="12">
        <v>24567097</v>
      </c>
      <c r="V276" s="12">
        <v>20863823</v>
      </c>
      <c r="W276" s="12">
        <v>20990297</v>
      </c>
      <c r="X276" s="12">
        <v>20370744</v>
      </c>
      <c r="Y276" s="86">
        <v>19527918</v>
      </c>
      <c r="Z276" s="86">
        <v>17304550</v>
      </c>
      <c r="AA276" s="86">
        <v>18557672</v>
      </c>
      <c r="AB276" s="86">
        <v>18620461</v>
      </c>
      <c r="AC276" s="86">
        <v>17210385</v>
      </c>
      <c r="AD276" s="86">
        <v>15948919</v>
      </c>
      <c r="AE276" s="86">
        <v>15511368</v>
      </c>
      <c r="AF276" s="86">
        <v>15266012</v>
      </c>
      <c r="AG276" s="86">
        <v>16588808</v>
      </c>
      <c r="AH276" s="86">
        <v>17415575</v>
      </c>
      <c r="AI276" s="13">
        <v>-1.1087427843713193E-2</v>
      </c>
      <c r="AJ276" s="13">
        <v>4.9838843152564066E-2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327.45098039215685</v>
      </c>
      <c r="H279" s="93">
        <v>334</v>
      </c>
      <c r="I279" s="93">
        <v>344</v>
      </c>
      <c r="J279" s="93">
        <v>334</v>
      </c>
      <c r="K279" s="93">
        <v>339.2</v>
      </c>
      <c r="L279" s="93">
        <v>342</v>
      </c>
      <c r="M279" s="93">
        <v>355.91666666666669</v>
      </c>
      <c r="N279" s="93">
        <v>355.9</v>
      </c>
      <c r="O279" s="93">
        <v>360.33333333333331</v>
      </c>
      <c r="P279" s="93">
        <v>340.33333333333331</v>
      </c>
      <c r="Q279" s="93">
        <v>349</v>
      </c>
      <c r="R279" s="93">
        <v>379.66666666666669</v>
      </c>
      <c r="S279" s="93">
        <v>367.75</v>
      </c>
      <c r="T279" s="93">
        <v>294</v>
      </c>
      <c r="U279" s="93">
        <v>329.90666666666669</v>
      </c>
      <c r="V279" s="93">
        <v>323.55</v>
      </c>
      <c r="W279" s="93">
        <v>341.55</v>
      </c>
      <c r="X279" s="93">
        <v>351.05</v>
      </c>
      <c r="Y279" s="93">
        <v>422.3</v>
      </c>
      <c r="Z279" s="93">
        <v>425.6</v>
      </c>
      <c r="AA279" s="93">
        <v>417.3</v>
      </c>
      <c r="AB279" s="93">
        <v>385.02394798051512</v>
      </c>
      <c r="AC279" s="93">
        <v>386.98429222238155</v>
      </c>
      <c r="AD279" s="93">
        <v>390.5611486220032</v>
      </c>
      <c r="AE279" s="93">
        <v>394.14420699555683</v>
      </c>
      <c r="AF279" s="93">
        <v>395.80501329461384</v>
      </c>
      <c r="AG279" s="93">
        <v>398.57208533710866</v>
      </c>
      <c r="AH279" s="93">
        <v>401.79826542147049</v>
      </c>
      <c r="AI279" s="10">
        <v>7.1327511593120008E-3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7274C-CE30-4908-A817-C0F243C9F705}">
  <sheetPr codeName="Sheet2"/>
  <dimension ref="A2:AR287"/>
  <sheetViews>
    <sheetView zoomScaleNormal="100" zoomScaleSheetLayoutView="10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2" width="9" hidden="1" customWidth="1"/>
    <col min="23" max="23" width="8.7109375" hidden="1" customWidth="1"/>
    <col min="24" max="25" width="9" hidden="1" customWidth="1"/>
    <col min="26"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173</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26026033</v>
      </c>
      <c r="H5" s="5">
        <v>35220409</v>
      </c>
      <c r="I5" s="5">
        <v>31661718</v>
      </c>
      <c r="J5" s="5">
        <v>29807034.243999999</v>
      </c>
      <c r="K5" s="5">
        <v>32582761</v>
      </c>
      <c r="L5" s="5">
        <v>37609578</v>
      </c>
      <c r="M5" s="5">
        <v>36343553</v>
      </c>
      <c r="N5" s="5">
        <v>39989237</v>
      </c>
      <c r="O5" s="5">
        <f>SUM(O62,O119,O176)</f>
        <v>41556894.75</v>
      </c>
      <c r="P5" s="5">
        <f>SUM(P62,P119,P176)</f>
        <v>45034774</v>
      </c>
      <c r="Q5" s="5">
        <f>SUM(Q62,Q119,Q176)</f>
        <v>48197543.600000001</v>
      </c>
      <c r="R5" s="5">
        <f t="shared" ref="R5:AA5" si="0">SUM(R62,R119,R176,R233)</f>
        <v>49354258.140000001</v>
      </c>
      <c r="S5" s="5">
        <f t="shared" si="0"/>
        <v>46349249.085000001</v>
      </c>
      <c r="T5" s="5">
        <f t="shared" si="0"/>
        <v>51254458.170000002</v>
      </c>
      <c r="U5" s="5">
        <f t="shared" si="0"/>
        <v>51333893.884999998</v>
      </c>
      <c r="V5" s="5">
        <f t="shared" si="0"/>
        <v>55989151.839999996</v>
      </c>
      <c r="W5" s="5">
        <f t="shared" si="0"/>
        <v>51878384.980000004</v>
      </c>
      <c r="X5" s="5">
        <f t="shared" si="0"/>
        <v>57862145.890000001</v>
      </c>
      <c r="Y5" s="5">
        <f t="shared" si="0"/>
        <v>51061902.280000001</v>
      </c>
      <c r="Z5" s="5">
        <f t="shared" si="0"/>
        <v>53491090.530000001</v>
      </c>
      <c r="AA5" s="5">
        <f t="shared" si="0"/>
        <v>53562487.869999997</v>
      </c>
      <c r="AB5" s="5">
        <v>54133523.950000003</v>
      </c>
      <c r="AC5" s="5">
        <v>53395519.957343809</v>
      </c>
      <c r="AD5" s="5">
        <v>54732987.039999999</v>
      </c>
      <c r="AE5" s="5">
        <v>56181452.454948597</v>
      </c>
      <c r="AF5" s="5">
        <v>58363281.25</v>
      </c>
      <c r="AG5" s="5">
        <v>58404187.483124025</v>
      </c>
      <c r="AH5" s="5">
        <v>58079965.030000001</v>
      </c>
      <c r="AI5" s="10">
        <v>1.1796892238223888E-2</v>
      </c>
      <c r="AJ5" s="10">
        <v>-5.5513562827615489E-3</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f>SUM(G64,G121,G178)</f>
        <v>12650020</v>
      </c>
      <c r="H7" s="12">
        <v>21965090</v>
      </c>
      <c r="I7" s="12">
        <v>17354864</v>
      </c>
      <c r="J7" s="12">
        <v>14044750.75</v>
      </c>
      <c r="K7" s="12">
        <f t="shared" ref="K7:AA17" si="1">SUM(K64,K121,K178)</f>
        <v>16490873</v>
      </c>
      <c r="L7" s="12">
        <f t="shared" si="1"/>
        <v>17573453</v>
      </c>
      <c r="M7" s="12">
        <f t="shared" si="1"/>
        <v>16466180</v>
      </c>
      <c r="N7" s="12">
        <f t="shared" si="1"/>
        <v>17873463</v>
      </c>
      <c r="O7" s="12">
        <f t="shared" si="1"/>
        <v>18534705.280000001</v>
      </c>
      <c r="P7" s="12">
        <f t="shared" si="1"/>
        <v>18690425</v>
      </c>
      <c r="Q7" s="12">
        <f t="shared" si="1"/>
        <v>24238207.490000002</v>
      </c>
      <c r="R7" s="12">
        <f t="shared" si="1"/>
        <v>25237490.73</v>
      </c>
      <c r="S7" s="12">
        <f t="shared" si="1"/>
        <v>20054282.969999999</v>
      </c>
      <c r="T7" s="12">
        <f t="shared" si="1"/>
        <v>23092588.289999999</v>
      </c>
      <c r="U7" s="12">
        <f t="shared" si="1"/>
        <v>21738268.050000001</v>
      </c>
      <c r="V7" s="12">
        <f t="shared" si="1"/>
        <v>23759705</v>
      </c>
      <c r="W7" s="12">
        <f t="shared" si="1"/>
        <v>22196105.789999999</v>
      </c>
      <c r="X7" s="12">
        <f t="shared" si="1"/>
        <v>28336946.440000001</v>
      </c>
      <c r="Y7" s="12">
        <f t="shared" si="1"/>
        <v>23657318.309999999</v>
      </c>
      <c r="Z7" s="12">
        <f t="shared" si="1"/>
        <v>27154097.629999999</v>
      </c>
      <c r="AA7" s="12">
        <f t="shared" si="1"/>
        <v>25895676</v>
      </c>
      <c r="AB7" s="12">
        <v>27510558</v>
      </c>
      <c r="AC7" s="12">
        <v>24781439</v>
      </c>
      <c r="AD7" s="12">
        <v>25896883.609999999</v>
      </c>
      <c r="AE7" s="12">
        <v>27626941</v>
      </c>
      <c r="AF7" s="12">
        <v>28120401</v>
      </c>
      <c r="AG7" s="12">
        <v>28387975</v>
      </c>
      <c r="AH7" s="12">
        <v>26310135</v>
      </c>
      <c r="AI7" s="13">
        <v>-7.4083604895666122E-3</v>
      </c>
      <c r="AJ7" s="13">
        <v>-7.319437191275531E-2</v>
      </c>
    </row>
    <row r="8" spans="1:36" ht="10.5" customHeight="1" x14ac:dyDescent="0.2">
      <c r="A8" s="11"/>
      <c r="B8" s="11"/>
      <c r="C8" s="11" t="s">
        <v>36</v>
      </c>
      <c r="D8" s="11"/>
      <c r="E8" s="11"/>
      <c r="F8" s="2"/>
      <c r="G8" s="12">
        <f>SUM(G65,G122,G179)</f>
        <v>8088974</v>
      </c>
      <c r="H8" s="12">
        <v>8842918</v>
      </c>
      <c r="I8" s="12">
        <v>9248778</v>
      </c>
      <c r="J8" s="12">
        <v>7905549.1280000005</v>
      </c>
      <c r="K8" s="12">
        <f t="shared" si="1"/>
        <v>9530709</v>
      </c>
      <c r="L8" s="12">
        <f t="shared" si="1"/>
        <v>9512659</v>
      </c>
      <c r="M8" s="12">
        <f t="shared" si="1"/>
        <v>9425503</v>
      </c>
      <c r="N8" s="12">
        <f t="shared" si="1"/>
        <v>11095792</v>
      </c>
      <c r="O8" s="12">
        <f t="shared" si="1"/>
        <v>11785232.439999999</v>
      </c>
      <c r="P8" s="12">
        <f t="shared" si="1"/>
        <v>12041435</v>
      </c>
      <c r="Q8" s="12">
        <f t="shared" si="1"/>
        <v>13327061.279999999</v>
      </c>
      <c r="R8" s="12">
        <f t="shared" si="1"/>
        <v>14602001.199999999</v>
      </c>
      <c r="S8" s="12">
        <f t="shared" si="1"/>
        <v>12977774.01</v>
      </c>
      <c r="T8" s="12">
        <f t="shared" si="1"/>
        <v>14471646.120000001</v>
      </c>
      <c r="U8" s="12">
        <f t="shared" si="1"/>
        <v>13444106.789999999</v>
      </c>
      <c r="V8" s="12">
        <f t="shared" si="1"/>
        <v>13221525.040000001</v>
      </c>
      <c r="W8" s="12">
        <f t="shared" si="1"/>
        <v>12756677.710000001</v>
      </c>
      <c r="X8" s="12">
        <f t="shared" si="1"/>
        <v>13056641.350000001</v>
      </c>
      <c r="Y8" s="12">
        <f t="shared" si="1"/>
        <v>13132120.129999999</v>
      </c>
      <c r="Z8" s="12">
        <f t="shared" si="1"/>
        <v>11602581.550000001</v>
      </c>
      <c r="AA8" s="12">
        <f t="shared" si="1"/>
        <v>13818284</v>
      </c>
      <c r="AB8" s="12">
        <v>14618486</v>
      </c>
      <c r="AC8" s="12">
        <v>13438457</v>
      </c>
      <c r="AD8" s="12">
        <v>14888659</v>
      </c>
      <c r="AE8" s="12">
        <v>15200831</v>
      </c>
      <c r="AF8" s="12">
        <v>15653230</v>
      </c>
      <c r="AG8" s="12">
        <v>16103263</v>
      </c>
      <c r="AH8" s="12">
        <v>14841592</v>
      </c>
      <c r="AI8" s="13">
        <v>2.5276253097505919E-3</v>
      </c>
      <c r="AJ8" s="13">
        <v>-7.8348779374714309E-2</v>
      </c>
    </row>
    <row r="9" spans="1:36" ht="10.5" customHeight="1" x14ac:dyDescent="0.2">
      <c r="A9" s="11"/>
      <c r="B9" s="11"/>
      <c r="C9" s="11"/>
      <c r="D9" s="11" t="s">
        <v>37</v>
      </c>
      <c r="E9" s="11"/>
      <c r="F9" s="2"/>
      <c r="G9" s="12">
        <v>7881669</v>
      </c>
      <c r="H9" s="12">
        <v>8604535</v>
      </c>
      <c r="I9" s="12">
        <v>9021132</v>
      </c>
      <c r="J9" s="12">
        <v>7707042.3059999999</v>
      </c>
      <c r="K9" s="12">
        <f t="shared" si="1"/>
        <v>9442447</v>
      </c>
      <c r="L9" s="12">
        <f t="shared" si="1"/>
        <v>9374841</v>
      </c>
      <c r="M9" s="12">
        <f t="shared" si="1"/>
        <v>9181222</v>
      </c>
      <c r="N9" s="12">
        <f t="shared" si="1"/>
        <v>10674461</v>
      </c>
      <c r="O9" s="12">
        <f t="shared" si="1"/>
        <v>11355539.879999999</v>
      </c>
      <c r="P9" s="12">
        <f t="shared" si="1"/>
        <v>11586834</v>
      </c>
      <c r="Q9" s="12">
        <f t="shared" si="1"/>
        <v>12769711.68</v>
      </c>
      <c r="R9" s="12">
        <f t="shared" si="1"/>
        <v>13823482</v>
      </c>
      <c r="S9" s="12">
        <f t="shared" si="1"/>
        <v>12413845.48</v>
      </c>
      <c r="T9" s="12">
        <f t="shared" si="1"/>
        <v>13821369.59</v>
      </c>
      <c r="U9" s="12">
        <f t="shared" si="1"/>
        <v>12732839.73</v>
      </c>
      <c r="V9" s="12">
        <f t="shared" si="1"/>
        <v>12569207.630000001</v>
      </c>
      <c r="W9" s="12">
        <f t="shared" si="1"/>
        <v>11933984.140000001</v>
      </c>
      <c r="X9" s="12">
        <f t="shared" si="1"/>
        <v>12454933.16</v>
      </c>
      <c r="Y9" s="12">
        <f t="shared" si="1"/>
        <v>11819343.120000001</v>
      </c>
      <c r="Z9" s="12">
        <f t="shared" si="1"/>
        <v>11268196.210000001</v>
      </c>
      <c r="AA9" s="12">
        <f t="shared" si="1"/>
        <v>12403296</v>
      </c>
      <c r="AB9" s="12">
        <v>13292799</v>
      </c>
      <c r="AC9" s="12">
        <v>12170624</v>
      </c>
      <c r="AD9" s="12">
        <v>13441727</v>
      </c>
      <c r="AE9" s="12">
        <v>13610572</v>
      </c>
      <c r="AF9" s="12">
        <v>14365057</v>
      </c>
      <c r="AG9" s="12">
        <v>15261749</v>
      </c>
      <c r="AH9" s="12">
        <v>14083471</v>
      </c>
      <c r="AI9" s="13">
        <v>9.6764133529030349E-3</v>
      </c>
      <c r="AJ9" s="13">
        <v>-7.7204650659632779E-2</v>
      </c>
    </row>
    <row r="10" spans="1:36" ht="10.5" customHeight="1" x14ac:dyDescent="0.2">
      <c r="A10" s="11"/>
      <c r="B10" s="11"/>
      <c r="C10" s="14"/>
      <c r="D10" s="11" t="s">
        <v>38</v>
      </c>
      <c r="E10" s="11"/>
      <c r="F10" s="2"/>
      <c r="G10" s="12">
        <v>1583</v>
      </c>
      <c r="H10" s="12">
        <v>13462</v>
      </c>
      <c r="I10" s="12">
        <v>31911</v>
      </c>
      <c r="J10" s="12">
        <v>2156</v>
      </c>
      <c r="K10" s="12">
        <v>2436</v>
      </c>
      <c r="L10" s="12">
        <f t="shared" si="1"/>
        <v>2436</v>
      </c>
      <c r="M10" s="12">
        <f t="shared" si="1"/>
        <v>54848</v>
      </c>
      <c r="N10" s="12">
        <f t="shared" si="1"/>
        <v>98192</v>
      </c>
      <c r="O10" s="12">
        <f t="shared" si="1"/>
        <v>155006.39000000001</v>
      </c>
      <c r="P10" s="12">
        <f t="shared" si="1"/>
        <v>220942</v>
      </c>
      <c r="Q10" s="12">
        <f t="shared" si="1"/>
        <v>232825.95</v>
      </c>
      <c r="R10" s="12">
        <f t="shared" si="1"/>
        <v>347859.02</v>
      </c>
      <c r="S10" s="12">
        <f t="shared" si="1"/>
        <v>292380.55</v>
      </c>
      <c r="T10" s="12">
        <f t="shared" si="1"/>
        <v>227814.7</v>
      </c>
      <c r="U10" s="12">
        <f t="shared" si="1"/>
        <v>296361.28000000003</v>
      </c>
      <c r="V10" s="12">
        <f t="shared" si="1"/>
        <v>134663.31</v>
      </c>
      <c r="W10" s="12">
        <f t="shared" si="1"/>
        <v>126554.84</v>
      </c>
      <c r="X10" s="12">
        <f t="shared" si="1"/>
        <v>134168.66</v>
      </c>
      <c r="Y10" s="12">
        <f t="shared" si="1"/>
        <v>839311.76</v>
      </c>
      <c r="Z10" s="12">
        <f t="shared" si="1"/>
        <v>50205.79</v>
      </c>
      <c r="AA10" s="12">
        <f t="shared" si="1"/>
        <v>896092</v>
      </c>
      <c r="AB10" s="12">
        <v>800176</v>
      </c>
      <c r="AC10" s="12">
        <v>710136</v>
      </c>
      <c r="AD10" s="12">
        <v>863491</v>
      </c>
      <c r="AE10" s="12">
        <v>928791</v>
      </c>
      <c r="AF10" s="12">
        <v>563655</v>
      </c>
      <c r="AG10" s="12">
        <v>32080</v>
      </c>
      <c r="AH10" s="12">
        <v>43957</v>
      </c>
      <c r="AI10" s="13">
        <v>-0.38344226020703398</v>
      </c>
      <c r="AJ10" s="13">
        <v>0.37023067331670823</v>
      </c>
    </row>
    <row r="11" spans="1:36" ht="10.5" customHeight="1" x14ac:dyDescent="0.2">
      <c r="A11" s="11"/>
      <c r="B11" s="11"/>
      <c r="C11" s="14"/>
      <c r="D11" s="11" t="s">
        <v>39</v>
      </c>
      <c r="E11" s="11"/>
      <c r="F11" s="2"/>
      <c r="G11" s="12">
        <v>205722</v>
      </c>
      <c r="H11" s="12">
        <v>224921</v>
      </c>
      <c r="I11" s="12">
        <v>195735</v>
      </c>
      <c r="J11" s="12">
        <v>196350.82199999999</v>
      </c>
      <c r="K11" s="12">
        <f t="shared" ref="K11:Z20" si="2">SUM(K68,K125,K182)</f>
        <v>85826</v>
      </c>
      <c r="L11" s="12">
        <f t="shared" si="1"/>
        <v>135382</v>
      </c>
      <c r="M11" s="12">
        <f t="shared" si="1"/>
        <v>189433</v>
      </c>
      <c r="N11" s="12">
        <f t="shared" si="1"/>
        <v>323139</v>
      </c>
      <c r="O11" s="12">
        <f t="shared" si="1"/>
        <v>274686.17000000004</v>
      </c>
      <c r="P11" s="12">
        <f t="shared" si="1"/>
        <v>233659</v>
      </c>
      <c r="Q11" s="12">
        <f t="shared" si="1"/>
        <v>324523.65000000002</v>
      </c>
      <c r="R11" s="12">
        <f t="shared" si="1"/>
        <v>430660.18</v>
      </c>
      <c r="S11" s="12">
        <f t="shared" si="1"/>
        <v>271547.98</v>
      </c>
      <c r="T11" s="12">
        <f t="shared" si="1"/>
        <v>422461.83</v>
      </c>
      <c r="U11" s="12">
        <f t="shared" si="1"/>
        <v>414905.78</v>
      </c>
      <c r="V11" s="12">
        <f t="shared" si="1"/>
        <v>517654.1</v>
      </c>
      <c r="W11" s="12">
        <f t="shared" si="1"/>
        <v>696138.73</v>
      </c>
      <c r="X11" s="12">
        <f t="shared" si="1"/>
        <v>467539.53</v>
      </c>
      <c r="Y11" s="12">
        <f t="shared" si="1"/>
        <v>473465.25</v>
      </c>
      <c r="Z11" s="12">
        <f t="shared" si="1"/>
        <v>284179.55</v>
      </c>
      <c r="AA11" s="12">
        <f t="shared" si="1"/>
        <v>518896</v>
      </c>
      <c r="AB11" s="12">
        <v>525511</v>
      </c>
      <c r="AC11" s="12">
        <v>557697</v>
      </c>
      <c r="AD11" s="12">
        <v>583441</v>
      </c>
      <c r="AE11" s="12">
        <v>661468</v>
      </c>
      <c r="AF11" s="12">
        <v>724518</v>
      </c>
      <c r="AG11" s="12">
        <v>809434</v>
      </c>
      <c r="AH11" s="12">
        <v>714164</v>
      </c>
      <c r="AI11" s="13">
        <v>5.2452951819721871E-2</v>
      </c>
      <c r="AJ11" s="13">
        <v>-0.1176995283123763</v>
      </c>
    </row>
    <row r="12" spans="1:36" ht="10.5" customHeight="1" x14ac:dyDescent="0.2">
      <c r="A12" s="11"/>
      <c r="B12" s="14"/>
      <c r="C12" s="11" t="s">
        <v>40</v>
      </c>
      <c r="D12" s="11"/>
      <c r="E12" s="11"/>
      <c r="F12" s="2"/>
      <c r="G12" s="12">
        <v>463546</v>
      </c>
      <c r="H12" s="12">
        <v>529034</v>
      </c>
      <c r="I12" s="12">
        <v>641099</v>
      </c>
      <c r="J12" s="12">
        <v>606447.51</v>
      </c>
      <c r="K12" s="12">
        <f t="shared" si="2"/>
        <v>436131</v>
      </c>
      <c r="L12" s="12">
        <f t="shared" si="1"/>
        <v>658999</v>
      </c>
      <c r="M12" s="12">
        <f t="shared" si="1"/>
        <v>908837</v>
      </c>
      <c r="N12" s="12">
        <f t="shared" si="1"/>
        <v>895186</v>
      </c>
      <c r="O12" s="12">
        <f t="shared" si="1"/>
        <v>1162544.8399999999</v>
      </c>
      <c r="P12" s="12">
        <f t="shared" si="1"/>
        <v>1104589</v>
      </c>
      <c r="Q12" s="12">
        <f t="shared" si="1"/>
        <v>1194953.21</v>
      </c>
      <c r="R12" s="12">
        <f t="shared" si="1"/>
        <v>1035817.53</v>
      </c>
      <c r="S12" s="12">
        <f t="shared" si="1"/>
        <v>1123704.96</v>
      </c>
      <c r="T12" s="12">
        <f t="shared" si="1"/>
        <v>888901.17</v>
      </c>
      <c r="U12" s="12">
        <f t="shared" si="1"/>
        <v>1053032.26</v>
      </c>
      <c r="V12" s="12">
        <f t="shared" si="1"/>
        <v>1585002.96</v>
      </c>
      <c r="W12" s="12">
        <f t="shared" si="1"/>
        <v>1304367.08</v>
      </c>
      <c r="X12" s="12">
        <f t="shared" si="1"/>
        <v>1268669.0899999999</v>
      </c>
      <c r="Y12" s="12">
        <f t="shared" si="1"/>
        <v>1518717.18</v>
      </c>
      <c r="Z12" s="12">
        <f t="shared" si="1"/>
        <v>1996020.08</v>
      </c>
      <c r="AA12" s="12">
        <f t="shared" si="1"/>
        <v>1948229</v>
      </c>
      <c r="AB12" s="12">
        <v>2003774</v>
      </c>
      <c r="AC12" s="12">
        <v>2235305</v>
      </c>
      <c r="AD12" s="12">
        <v>1482403</v>
      </c>
      <c r="AE12" s="12">
        <v>2729200</v>
      </c>
      <c r="AF12" s="12">
        <v>2890517</v>
      </c>
      <c r="AG12" s="12">
        <v>2662063</v>
      </c>
      <c r="AH12" s="12">
        <v>2675607</v>
      </c>
      <c r="AI12" s="13">
        <v>4.9370693196194582E-2</v>
      </c>
      <c r="AJ12" s="13">
        <v>5.087783422105337E-3</v>
      </c>
    </row>
    <row r="13" spans="1:36" ht="10.5" customHeight="1" x14ac:dyDescent="0.2">
      <c r="A13" s="11"/>
      <c r="B13" s="14"/>
      <c r="C13" s="11" t="s">
        <v>41</v>
      </c>
      <c r="D13" s="11"/>
      <c r="E13" s="11"/>
      <c r="F13" s="2"/>
      <c r="G13" s="12">
        <v>0</v>
      </c>
      <c r="H13" s="12">
        <v>0</v>
      </c>
      <c r="I13" s="12">
        <v>0</v>
      </c>
      <c r="J13" s="12">
        <v>0</v>
      </c>
      <c r="K13" s="12">
        <f t="shared" si="2"/>
        <v>0</v>
      </c>
      <c r="L13" s="12">
        <f t="shared" si="1"/>
        <v>0</v>
      </c>
      <c r="M13" s="12">
        <f t="shared" si="1"/>
        <v>0</v>
      </c>
      <c r="N13" s="12">
        <f t="shared" si="1"/>
        <v>0</v>
      </c>
      <c r="O13" s="12">
        <f t="shared" si="1"/>
        <v>0</v>
      </c>
      <c r="P13" s="12">
        <f t="shared" si="1"/>
        <v>0</v>
      </c>
      <c r="Q13" s="12">
        <f t="shared" si="1"/>
        <v>0</v>
      </c>
      <c r="R13" s="12">
        <f t="shared" si="1"/>
        <v>0</v>
      </c>
      <c r="S13" s="12">
        <f t="shared" si="1"/>
        <v>0</v>
      </c>
      <c r="T13" s="12">
        <f t="shared" si="1"/>
        <v>0</v>
      </c>
      <c r="U13" s="12">
        <f t="shared" si="1"/>
        <v>0</v>
      </c>
      <c r="V13" s="12">
        <f t="shared" si="1"/>
        <v>0</v>
      </c>
      <c r="W13" s="12">
        <f t="shared" si="1"/>
        <v>44255</v>
      </c>
      <c r="X13" s="12">
        <f t="shared" si="1"/>
        <v>185841</v>
      </c>
      <c r="Y13" s="12">
        <f t="shared" si="1"/>
        <v>183349</v>
      </c>
      <c r="Z13" s="12">
        <f t="shared" si="1"/>
        <v>186385</v>
      </c>
      <c r="AA13" s="12">
        <f t="shared" si="1"/>
        <v>193274</v>
      </c>
      <c r="AB13" s="12">
        <v>190620</v>
      </c>
      <c r="AC13" s="12">
        <v>196068</v>
      </c>
      <c r="AD13" s="12">
        <v>0</v>
      </c>
      <c r="AE13" s="12">
        <v>206423</v>
      </c>
      <c r="AF13" s="12">
        <v>210627</v>
      </c>
      <c r="AG13" s="12">
        <v>210250</v>
      </c>
      <c r="AH13" s="12">
        <v>209892</v>
      </c>
      <c r="AI13" s="13">
        <v>1.618138916834333E-2</v>
      </c>
      <c r="AJ13" s="13">
        <v>-1.7027348394768134E-3</v>
      </c>
    </row>
    <row r="14" spans="1:36" ht="10.5" customHeight="1" x14ac:dyDescent="0.2">
      <c r="A14" s="11"/>
      <c r="B14" s="14"/>
      <c r="C14" s="11" t="s">
        <v>42</v>
      </c>
      <c r="D14" s="11"/>
      <c r="E14" s="11"/>
      <c r="F14" s="2"/>
      <c r="G14" s="12">
        <v>0</v>
      </c>
      <c r="H14" s="12">
        <v>0</v>
      </c>
      <c r="I14" s="12">
        <v>0</v>
      </c>
      <c r="J14" s="12">
        <v>0</v>
      </c>
      <c r="K14" s="12">
        <f t="shared" si="2"/>
        <v>55707</v>
      </c>
      <c r="L14" s="12">
        <f t="shared" si="1"/>
        <v>9767</v>
      </c>
      <c r="M14" s="12">
        <f t="shared" si="1"/>
        <v>10219</v>
      </c>
      <c r="N14" s="12">
        <f t="shared" si="1"/>
        <v>10647</v>
      </c>
      <c r="O14" s="12">
        <f t="shared" si="1"/>
        <v>0</v>
      </c>
      <c r="P14" s="12">
        <f t="shared" si="1"/>
        <v>702</v>
      </c>
      <c r="Q14" s="12">
        <f t="shared" si="1"/>
        <v>680</v>
      </c>
      <c r="R14" s="12">
        <f t="shared" si="1"/>
        <v>733</v>
      </c>
      <c r="S14" s="12">
        <f t="shared" si="1"/>
        <v>779</v>
      </c>
      <c r="T14" s="12">
        <f t="shared" si="1"/>
        <v>32278</v>
      </c>
      <c r="U14" s="12">
        <f t="shared" si="1"/>
        <v>902</v>
      </c>
      <c r="V14" s="12">
        <f t="shared" si="1"/>
        <v>2826</v>
      </c>
      <c r="W14" s="12">
        <f t="shared" si="1"/>
        <v>0</v>
      </c>
      <c r="X14" s="12">
        <f t="shared" si="1"/>
        <v>0</v>
      </c>
      <c r="Y14" s="12">
        <f t="shared" si="1"/>
        <v>124782</v>
      </c>
      <c r="Z14" s="12">
        <f t="shared" si="1"/>
        <v>3806</v>
      </c>
      <c r="AA14" s="12">
        <f t="shared" si="1"/>
        <v>114844</v>
      </c>
      <c r="AB14" s="12">
        <v>126148</v>
      </c>
      <c r="AC14" s="12">
        <v>148286</v>
      </c>
      <c r="AD14" s="12">
        <v>126934</v>
      </c>
      <c r="AE14" s="12">
        <v>137297</v>
      </c>
      <c r="AF14" s="12">
        <v>141768</v>
      </c>
      <c r="AG14" s="12">
        <v>143859</v>
      </c>
      <c r="AH14" s="12">
        <v>38994</v>
      </c>
      <c r="AI14" s="13">
        <v>-0.17772029831370628</v>
      </c>
      <c r="AJ14" s="13">
        <v>-0.72894292327904409</v>
      </c>
    </row>
    <row r="15" spans="1:36" ht="10.5" customHeight="1" x14ac:dyDescent="0.2">
      <c r="A15" s="11"/>
      <c r="B15" s="14"/>
      <c r="C15" s="11" t="s">
        <v>43</v>
      </c>
      <c r="D15" s="11"/>
      <c r="E15" s="11"/>
      <c r="F15" s="2"/>
      <c r="G15" s="12">
        <v>0</v>
      </c>
      <c r="H15" s="12">
        <v>0</v>
      </c>
      <c r="I15" s="12">
        <v>0</v>
      </c>
      <c r="J15" s="12">
        <v>0</v>
      </c>
      <c r="K15" s="12">
        <f t="shared" si="2"/>
        <v>0</v>
      </c>
      <c r="L15" s="12">
        <f t="shared" si="1"/>
        <v>0</v>
      </c>
      <c r="M15" s="12">
        <f t="shared" si="1"/>
        <v>0</v>
      </c>
      <c r="N15" s="12">
        <f t="shared" si="1"/>
        <v>0</v>
      </c>
      <c r="O15" s="12">
        <f t="shared" si="1"/>
        <v>0</v>
      </c>
      <c r="P15" s="12">
        <f t="shared" si="1"/>
        <v>0</v>
      </c>
      <c r="Q15" s="12">
        <f t="shared" si="1"/>
        <v>0</v>
      </c>
      <c r="R15" s="12">
        <f t="shared" si="1"/>
        <v>0</v>
      </c>
      <c r="S15" s="12">
        <f t="shared" si="1"/>
        <v>0</v>
      </c>
      <c r="T15" s="12">
        <f t="shared" si="1"/>
        <v>0</v>
      </c>
      <c r="U15" s="12">
        <f t="shared" si="1"/>
        <v>0</v>
      </c>
      <c r="V15" s="12">
        <f t="shared" si="1"/>
        <v>0</v>
      </c>
      <c r="W15" s="12">
        <f t="shared" si="1"/>
        <v>0</v>
      </c>
      <c r="X15" s="12">
        <f t="shared" si="1"/>
        <v>0</v>
      </c>
      <c r="Y15" s="12">
        <f t="shared" si="1"/>
        <v>0</v>
      </c>
      <c r="Z15" s="12">
        <f t="shared" si="1"/>
        <v>0</v>
      </c>
      <c r="AA15" s="12">
        <f t="shared" si="1"/>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4097500</v>
      </c>
      <c r="H16" s="12">
        <v>12593138</v>
      </c>
      <c r="I16" s="12">
        <v>7464987</v>
      </c>
      <c r="J16" s="12">
        <v>5532754.1119999997</v>
      </c>
      <c r="K16" s="12">
        <f t="shared" si="2"/>
        <v>6468326</v>
      </c>
      <c r="L16" s="12">
        <f t="shared" si="1"/>
        <v>7392028</v>
      </c>
      <c r="M16" s="12">
        <f t="shared" si="1"/>
        <v>6121621</v>
      </c>
      <c r="N16" s="12">
        <f t="shared" si="1"/>
        <v>5871838</v>
      </c>
      <c r="O16" s="12">
        <f t="shared" si="1"/>
        <v>5586928</v>
      </c>
      <c r="P16" s="12">
        <f t="shared" si="1"/>
        <v>5543699</v>
      </c>
      <c r="Q16" s="12">
        <f t="shared" si="1"/>
        <v>9715513</v>
      </c>
      <c r="R16" s="12">
        <f t="shared" si="1"/>
        <v>9598939</v>
      </c>
      <c r="S16" s="12">
        <f t="shared" si="1"/>
        <v>5952025</v>
      </c>
      <c r="T16" s="12">
        <f t="shared" si="1"/>
        <v>7699763</v>
      </c>
      <c r="U16" s="12">
        <f t="shared" si="1"/>
        <v>7240227</v>
      </c>
      <c r="V16" s="12">
        <f t="shared" si="1"/>
        <v>8950351</v>
      </c>
      <c r="W16" s="12">
        <f t="shared" si="1"/>
        <v>8090806</v>
      </c>
      <c r="X16" s="12">
        <f t="shared" si="1"/>
        <v>13825795</v>
      </c>
      <c r="Y16" s="12">
        <f t="shared" si="1"/>
        <v>8698350</v>
      </c>
      <c r="Z16" s="12">
        <f t="shared" si="1"/>
        <v>13365305</v>
      </c>
      <c r="AA16" s="12">
        <f t="shared" si="1"/>
        <v>9821045</v>
      </c>
      <c r="AB16" s="12">
        <v>10571530</v>
      </c>
      <c r="AC16" s="12">
        <v>8763323</v>
      </c>
      <c r="AD16" s="12">
        <v>9398887.6099999994</v>
      </c>
      <c r="AE16" s="12">
        <v>9353190</v>
      </c>
      <c r="AF16" s="12">
        <v>9224259</v>
      </c>
      <c r="AG16" s="12">
        <v>9268540</v>
      </c>
      <c r="AH16" s="12">
        <v>8544050</v>
      </c>
      <c r="AI16" s="13">
        <v>-3.4865910139362022E-2</v>
      </c>
      <c r="AJ16" s="13">
        <v>-7.8166572081471306E-2</v>
      </c>
    </row>
    <row r="17" spans="1:36" ht="10.5" customHeight="1" x14ac:dyDescent="0.2">
      <c r="A17" s="11"/>
      <c r="B17" s="14"/>
      <c r="C17" s="11"/>
      <c r="D17" s="15" t="s">
        <v>45</v>
      </c>
      <c r="E17" s="11"/>
      <c r="F17" s="2"/>
      <c r="G17" s="12">
        <v>360436</v>
      </c>
      <c r="H17" s="12">
        <v>427710</v>
      </c>
      <c r="I17" s="12">
        <v>673740</v>
      </c>
      <c r="J17" s="12">
        <v>678005</v>
      </c>
      <c r="K17" s="12">
        <f t="shared" si="2"/>
        <v>690477</v>
      </c>
      <c r="L17" s="12">
        <f t="shared" si="1"/>
        <v>684361</v>
      </c>
      <c r="M17" s="12">
        <f t="shared" si="1"/>
        <v>743413</v>
      </c>
      <c r="N17" s="12">
        <f t="shared" si="1"/>
        <v>765318</v>
      </c>
      <c r="O17" s="12">
        <f t="shared" si="1"/>
        <v>944564</v>
      </c>
      <c r="P17" s="12">
        <f t="shared" si="1"/>
        <v>885047</v>
      </c>
      <c r="Q17" s="12">
        <f t="shared" si="1"/>
        <v>1136586</v>
      </c>
      <c r="R17" s="12">
        <f t="shared" si="1"/>
        <v>1174697</v>
      </c>
      <c r="S17" s="12">
        <f t="shared" si="1"/>
        <v>1396462</v>
      </c>
      <c r="T17" s="12">
        <f t="shared" si="1"/>
        <v>1550219</v>
      </c>
      <c r="U17" s="12">
        <f t="shared" si="1"/>
        <v>2265380</v>
      </c>
      <c r="V17" s="12">
        <f t="shared" si="1"/>
        <v>2371473</v>
      </c>
      <c r="W17" s="12">
        <f t="shared" si="1"/>
        <v>2269744</v>
      </c>
      <c r="X17" s="12">
        <f t="shared" si="1"/>
        <v>2147603</v>
      </c>
      <c r="Y17" s="12">
        <f t="shared" si="1"/>
        <v>2144540</v>
      </c>
      <c r="Z17" s="12">
        <f t="shared" si="1"/>
        <v>2196589</v>
      </c>
      <c r="AA17" s="12">
        <f t="shared" si="1"/>
        <v>2226283</v>
      </c>
      <c r="AB17" s="12">
        <v>2341022</v>
      </c>
      <c r="AC17" s="12">
        <v>2419336</v>
      </c>
      <c r="AD17" s="12">
        <v>2619421</v>
      </c>
      <c r="AE17" s="12">
        <v>2581191</v>
      </c>
      <c r="AF17" s="12">
        <v>2576432</v>
      </c>
      <c r="AG17" s="12">
        <v>2061055</v>
      </c>
      <c r="AH17" s="12">
        <v>2052985</v>
      </c>
      <c r="AI17" s="13">
        <v>-2.1644448823177287E-2</v>
      </c>
      <c r="AJ17" s="13">
        <v>-3.9154704750722323E-3</v>
      </c>
    </row>
    <row r="18" spans="1:36" ht="10.5" customHeight="1" x14ac:dyDescent="0.2">
      <c r="A18" s="11"/>
      <c r="B18" s="14"/>
      <c r="C18" s="11"/>
      <c r="D18" s="15" t="s">
        <v>46</v>
      </c>
      <c r="E18" s="11"/>
      <c r="F18" s="2"/>
      <c r="G18" s="12">
        <v>2531084</v>
      </c>
      <c r="H18" s="12">
        <v>2738922</v>
      </c>
      <c r="I18" s="12">
        <v>3432893</v>
      </c>
      <c r="J18" s="12">
        <v>3034668.1119999997</v>
      </c>
      <c r="K18" s="12">
        <f t="shared" si="2"/>
        <v>3309634</v>
      </c>
      <c r="L18" s="12">
        <f t="shared" si="2"/>
        <v>3088304</v>
      </c>
      <c r="M18" s="12">
        <f t="shared" si="2"/>
        <v>4636739</v>
      </c>
      <c r="N18" s="12">
        <f t="shared" si="2"/>
        <v>4149210</v>
      </c>
      <c r="O18" s="12">
        <f t="shared" si="2"/>
        <v>3734128</v>
      </c>
      <c r="P18" s="12">
        <f t="shared" si="2"/>
        <v>4047320</v>
      </c>
      <c r="Q18" s="12">
        <f t="shared" si="2"/>
        <v>4639028</v>
      </c>
      <c r="R18" s="12">
        <f t="shared" si="2"/>
        <v>4022163</v>
      </c>
      <c r="S18" s="12">
        <f t="shared" si="2"/>
        <v>3763307</v>
      </c>
      <c r="T18" s="12">
        <f t="shared" si="2"/>
        <v>5430587</v>
      </c>
      <c r="U18" s="12">
        <f t="shared" si="2"/>
        <v>3967202</v>
      </c>
      <c r="V18" s="12">
        <f t="shared" si="2"/>
        <v>3901556</v>
      </c>
      <c r="W18" s="12">
        <f t="shared" si="2"/>
        <v>4943380</v>
      </c>
      <c r="X18" s="12">
        <f t="shared" si="2"/>
        <v>5678262</v>
      </c>
      <c r="Y18" s="12">
        <f t="shared" si="2"/>
        <v>5698849</v>
      </c>
      <c r="Z18" s="12">
        <f t="shared" si="2"/>
        <v>5284738</v>
      </c>
      <c r="AA18" s="12">
        <f t="shared" ref="W18:AA20" si="3">SUM(AA75,AA132,AA189)</f>
        <v>5266397</v>
      </c>
      <c r="AB18" s="12">
        <v>5069433</v>
      </c>
      <c r="AC18" s="12">
        <v>5281799</v>
      </c>
      <c r="AD18" s="12">
        <v>5384583.6100000003</v>
      </c>
      <c r="AE18" s="12">
        <v>5640111</v>
      </c>
      <c r="AF18" s="12">
        <v>5568116</v>
      </c>
      <c r="AG18" s="12">
        <v>5506397</v>
      </c>
      <c r="AH18" s="12">
        <v>5238718</v>
      </c>
      <c r="AI18" s="13">
        <v>5.4896523686276399E-3</v>
      </c>
      <c r="AJ18" s="13">
        <v>-4.8612368487052422E-2</v>
      </c>
    </row>
    <row r="19" spans="1:36" ht="10.5" customHeight="1" x14ac:dyDescent="0.2">
      <c r="A19" s="11"/>
      <c r="B19" s="14"/>
      <c r="C19" s="11"/>
      <c r="D19" s="15" t="s">
        <v>47</v>
      </c>
      <c r="E19" s="11"/>
      <c r="F19" s="2"/>
      <c r="G19" s="12">
        <v>0</v>
      </c>
      <c r="H19" s="12">
        <v>8000000</v>
      </c>
      <c r="I19" s="12">
        <v>2000000</v>
      </c>
      <c r="J19" s="12">
        <v>0</v>
      </c>
      <c r="K19" s="12">
        <f t="shared" si="2"/>
        <v>0</v>
      </c>
      <c r="L19" s="12">
        <f t="shared" si="2"/>
        <v>1750000</v>
      </c>
      <c r="M19" s="12">
        <f t="shared" si="2"/>
        <v>0</v>
      </c>
      <c r="N19" s="12">
        <f t="shared" si="2"/>
        <v>0</v>
      </c>
      <c r="O19" s="12">
        <f t="shared" si="2"/>
        <v>0</v>
      </c>
      <c r="P19" s="12">
        <f t="shared" si="2"/>
        <v>0</v>
      </c>
      <c r="Q19" s="12">
        <f t="shared" si="2"/>
        <v>3419771</v>
      </c>
      <c r="R19" s="12">
        <f t="shared" si="2"/>
        <v>3835000</v>
      </c>
      <c r="S19" s="12">
        <f t="shared" si="2"/>
        <v>0</v>
      </c>
      <c r="T19" s="12">
        <f t="shared" si="2"/>
        <v>0</v>
      </c>
      <c r="U19" s="12">
        <f t="shared" si="2"/>
        <v>0</v>
      </c>
      <c r="V19" s="12">
        <f t="shared" si="2"/>
        <v>1265000</v>
      </c>
      <c r="W19" s="12">
        <f t="shared" si="3"/>
        <v>0</v>
      </c>
      <c r="X19" s="12">
        <f t="shared" si="3"/>
        <v>5155000</v>
      </c>
      <c r="Y19" s="12">
        <f t="shared" si="3"/>
        <v>0</v>
      </c>
      <c r="Z19" s="12">
        <f t="shared" si="3"/>
        <v>4862284</v>
      </c>
      <c r="AA19" s="12">
        <f t="shared" si="3"/>
        <v>1346230</v>
      </c>
      <c r="AB19" s="12">
        <v>1732000</v>
      </c>
      <c r="AC19" s="12">
        <v>160000</v>
      </c>
      <c r="AD19" s="12">
        <v>0</v>
      </c>
      <c r="AE19" s="12">
        <v>0</v>
      </c>
      <c r="AF19" s="12">
        <v>0</v>
      </c>
      <c r="AG19" s="12">
        <v>0</v>
      </c>
      <c r="AH19" s="12">
        <v>0</v>
      </c>
      <c r="AI19" s="13">
        <v>-1</v>
      </c>
      <c r="AJ19" s="13" t="s">
        <v>246</v>
      </c>
    </row>
    <row r="20" spans="1:36" ht="10.5" customHeight="1" x14ac:dyDescent="0.2">
      <c r="A20" s="11"/>
      <c r="B20" s="11"/>
      <c r="C20" s="11"/>
      <c r="D20" s="11" t="s">
        <v>48</v>
      </c>
      <c r="E20" s="11"/>
      <c r="F20" s="2"/>
      <c r="G20" s="12">
        <v>1205980</v>
      </c>
      <c r="H20" s="12">
        <v>1426506</v>
      </c>
      <c r="I20" s="12">
        <v>1358354</v>
      </c>
      <c r="J20" s="12">
        <v>1820081</v>
      </c>
      <c r="K20" s="12">
        <f t="shared" si="2"/>
        <v>2468215</v>
      </c>
      <c r="L20" s="12">
        <f t="shared" si="2"/>
        <v>1869363</v>
      </c>
      <c r="M20" s="12">
        <f t="shared" si="2"/>
        <v>741469</v>
      </c>
      <c r="N20" s="12">
        <f t="shared" si="2"/>
        <v>957310</v>
      </c>
      <c r="O20" s="12">
        <f t="shared" si="2"/>
        <v>908236</v>
      </c>
      <c r="P20" s="12">
        <f t="shared" si="2"/>
        <v>611332</v>
      </c>
      <c r="Q20" s="12">
        <f t="shared" si="2"/>
        <v>520128</v>
      </c>
      <c r="R20" s="12">
        <f t="shared" si="2"/>
        <v>567079</v>
      </c>
      <c r="S20" s="12">
        <f t="shared" si="2"/>
        <v>792256</v>
      </c>
      <c r="T20" s="12">
        <f t="shared" si="2"/>
        <v>718957</v>
      </c>
      <c r="U20" s="12">
        <f t="shared" si="2"/>
        <v>1007645</v>
      </c>
      <c r="V20" s="12">
        <f t="shared" si="2"/>
        <v>1412322</v>
      </c>
      <c r="W20" s="12">
        <f t="shared" si="3"/>
        <v>877682</v>
      </c>
      <c r="X20" s="12">
        <f t="shared" si="3"/>
        <v>844930</v>
      </c>
      <c r="Y20" s="12">
        <f t="shared" si="3"/>
        <v>854961</v>
      </c>
      <c r="Z20" s="12">
        <f t="shared" si="3"/>
        <v>1021694</v>
      </c>
      <c r="AA20" s="12">
        <f t="shared" si="3"/>
        <v>982135</v>
      </c>
      <c r="AB20" s="12">
        <v>1429075</v>
      </c>
      <c r="AC20" s="12">
        <v>902188</v>
      </c>
      <c r="AD20" s="12">
        <v>1394883</v>
      </c>
      <c r="AE20" s="12">
        <v>1131888</v>
      </c>
      <c r="AF20" s="12">
        <v>1079711</v>
      </c>
      <c r="AG20" s="12">
        <v>1701088</v>
      </c>
      <c r="AH20" s="12">
        <v>1252347</v>
      </c>
      <c r="AI20" s="13">
        <v>-2.1761067800640244E-2</v>
      </c>
      <c r="AJ20" s="13">
        <v>-0.26379646438044357</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10997761</v>
      </c>
      <c r="H22" s="12">
        <v>10976376</v>
      </c>
      <c r="I22" s="12">
        <v>11988132</v>
      </c>
      <c r="J22" s="12">
        <v>13405736.054</v>
      </c>
      <c r="K22" s="12">
        <f t="shared" ref="K22:AA31" si="4">SUM(K79,K136,K193)</f>
        <v>13912900</v>
      </c>
      <c r="L22" s="12">
        <f t="shared" si="4"/>
        <v>17340886</v>
      </c>
      <c r="M22" s="12">
        <f t="shared" si="4"/>
        <v>17188752</v>
      </c>
      <c r="N22" s="12">
        <f t="shared" si="4"/>
        <v>18223397</v>
      </c>
      <c r="O22" s="12">
        <f t="shared" si="4"/>
        <v>19835912.469999999</v>
      </c>
      <c r="P22" s="12">
        <f t="shared" si="4"/>
        <v>22372574</v>
      </c>
      <c r="Q22" s="12">
        <f t="shared" si="4"/>
        <v>18726928.109999999</v>
      </c>
      <c r="R22" s="12">
        <f t="shared" si="4"/>
        <v>18011100.41</v>
      </c>
      <c r="S22" s="12">
        <f t="shared" si="4"/>
        <v>20699294.670000002</v>
      </c>
      <c r="T22" s="12">
        <f t="shared" si="4"/>
        <v>22360961.990000002</v>
      </c>
      <c r="U22" s="12">
        <f t="shared" si="4"/>
        <v>22782883.420000002</v>
      </c>
      <c r="V22" s="12">
        <f t="shared" si="4"/>
        <v>26063142.899999999</v>
      </c>
      <c r="W22" s="12">
        <f t="shared" si="4"/>
        <v>23880937.190000001</v>
      </c>
      <c r="X22" s="12">
        <f t="shared" si="4"/>
        <v>20994920.449999999</v>
      </c>
      <c r="Y22" s="12">
        <f t="shared" si="4"/>
        <v>19590743.969999999</v>
      </c>
      <c r="Z22" s="12">
        <f t="shared" si="4"/>
        <v>19738536.109999999</v>
      </c>
      <c r="AA22" s="12">
        <f t="shared" si="4"/>
        <v>21340079.5</v>
      </c>
      <c r="AB22" s="12">
        <v>20996710</v>
      </c>
      <c r="AC22" s="12">
        <v>22191364</v>
      </c>
      <c r="AD22" s="12">
        <v>23075225</v>
      </c>
      <c r="AE22" s="12">
        <v>23167971</v>
      </c>
      <c r="AF22" s="12">
        <v>24905667</v>
      </c>
      <c r="AG22" s="12">
        <v>24522472</v>
      </c>
      <c r="AH22" s="12">
        <v>25537646</v>
      </c>
      <c r="AI22" s="13">
        <v>3.3169559791629721E-2</v>
      </c>
      <c r="AJ22" s="13">
        <v>4.13977024828492E-2</v>
      </c>
    </row>
    <row r="23" spans="1:36" ht="10.5" customHeight="1" x14ac:dyDescent="0.2">
      <c r="A23" s="11"/>
      <c r="B23" s="11"/>
      <c r="C23" s="11" t="s">
        <v>50</v>
      </c>
      <c r="D23" s="11"/>
      <c r="E23" s="11"/>
      <c r="F23" s="2"/>
      <c r="G23" s="12">
        <v>0</v>
      </c>
      <c r="H23" s="12">
        <v>0</v>
      </c>
      <c r="I23" s="12">
        <v>0</v>
      </c>
      <c r="J23" s="12">
        <v>1092349</v>
      </c>
      <c r="K23" s="12">
        <f t="shared" si="4"/>
        <v>1133578</v>
      </c>
      <c r="L23" s="12">
        <f t="shared" si="4"/>
        <v>1161617</v>
      </c>
      <c r="M23" s="12">
        <f t="shared" si="4"/>
        <v>1208743</v>
      </c>
      <c r="N23" s="12">
        <f t="shared" si="4"/>
        <v>1381224</v>
      </c>
      <c r="O23" s="12">
        <f t="shared" si="4"/>
        <v>1249945</v>
      </c>
      <c r="P23" s="12">
        <f t="shared" si="4"/>
        <v>1141128</v>
      </c>
      <c r="Q23" s="12">
        <f t="shared" si="4"/>
        <v>1321955</v>
      </c>
      <c r="R23" s="12">
        <f t="shared" si="4"/>
        <v>1321955</v>
      </c>
      <c r="S23" s="12">
        <f t="shared" si="4"/>
        <v>1321955</v>
      </c>
      <c r="T23" s="12">
        <f t="shared" si="4"/>
        <v>1321955</v>
      </c>
      <c r="U23" s="12">
        <f t="shared" si="4"/>
        <v>1321955</v>
      </c>
      <c r="V23" s="12">
        <f t="shared" si="4"/>
        <v>1321955</v>
      </c>
      <c r="W23" s="12">
        <f t="shared" si="4"/>
        <v>1321955</v>
      </c>
      <c r="X23" s="12">
        <f t="shared" si="4"/>
        <v>1321955</v>
      </c>
      <c r="Y23" s="12">
        <f t="shared" si="4"/>
        <v>1321955</v>
      </c>
      <c r="Z23" s="12">
        <f t="shared" si="4"/>
        <v>1321955</v>
      </c>
      <c r="AA23" s="12">
        <f t="shared" si="4"/>
        <v>1321955</v>
      </c>
      <c r="AB23" s="12">
        <v>1321955</v>
      </c>
      <c r="AC23" s="12">
        <v>1321955</v>
      </c>
      <c r="AD23" s="12">
        <v>1321955</v>
      </c>
      <c r="AE23" s="12">
        <v>1321955</v>
      </c>
      <c r="AF23" s="12">
        <v>1321955</v>
      </c>
      <c r="AG23" s="12">
        <v>1321955</v>
      </c>
      <c r="AH23" s="12">
        <v>1321955</v>
      </c>
      <c r="AI23" s="13">
        <v>0</v>
      </c>
      <c r="AJ23" s="13">
        <v>0</v>
      </c>
    </row>
    <row r="24" spans="1:36" ht="10.5" customHeight="1" x14ac:dyDescent="0.2">
      <c r="A24" s="11"/>
      <c r="B24" s="11"/>
      <c r="C24" s="11" t="s">
        <v>51</v>
      </c>
      <c r="D24" s="11"/>
      <c r="E24" s="11"/>
      <c r="F24" s="2"/>
      <c r="G24" s="12">
        <v>172131</v>
      </c>
      <c r="H24" s="12">
        <v>179835</v>
      </c>
      <c r="I24" s="12">
        <v>187320</v>
      </c>
      <c r="J24" s="12">
        <v>192124.04800000001</v>
      </c>
      <c r="K24" s="12">
        <f t="shared" si="4"/>
        <v>456790</v>
      </c>
      <c r="L24" s="12">
        <f t="shared" si="4"/>
        <v>173335</v>
      </c>
      <c r="M24" s="12">
        <f t="shared" si="4"/>
        <v>191714</v>
      </c>
      <c r="N24" s="12">
        <f t="shared" si="4"/>
        <v>218128</v>
      </c>
      <c r="O24" s="12">
        <f t="shared" si="4"/>
        <v>340098.92</v>
      </c>
      <c r="P24" s="12">
        <f t="shared" si="4"/>
        <v>412280</v>
      </c>
      <c r="Q24" s="12">
        <f t="shared" si="4"/>
        <v>473299.36</v>
      </c>
      <c r="R24" s="12">
        <f t="shared" si="4"/>
        <v>455862.36</v>
      </c>
      <c r="S24" s="12">
        <f t="shared" si="4"/>
        <v>1250025.6299999999</v>
      </c>
      <c r="T24" s="12">
        <f t="shared" si="4"/>
        <v>1306183.0900000001</v>
      </c>
      <c r="U24" s="12">
        <f t="shared" si="4"/>
        <v>1391583.54</v>
      </c>
      <c r="V24" s="12">
        <f t="shared" si="4"/>
        <v>1427178.06</v>
      </c>
      <c r="W24" s="12">
        <f t="shared" si="4"/>
        <v>1338139.22</v>
      </c>
      <c r="X24" s="12">
        <f t="shared" si="4"/>
        <v>1383060.66</v>
      </c>
      <c r="Y24" s="12">
        <f t="shared" si="4"/>
        <v>1430345.4</v>
      </c>
      <c r="Z24" s="12">
        <f t="shared" si="4"/>
        <v>1379089.65</v>
      </c>
      <c r="AA24" s="12">
        <f t="shared" si="4"/>
        <v>1435897</v>
      </c>
      <c r="AB24" s="12">
        <v>1546894</v>
      </c>
      <c r="AC24" s="12">
        <v>1570534</v>
      </c>
      <c r="AD24" s="12">
        <v>1541075</v>
      </c>
      <c r="AE24" s="12">
        <v>1576272</v>
      </c>
      <c r="AF24" s="12">
        <v>1589204</v>
      </c>
      <c r="AG24" s="12">
        <v>1573938</v>
      </c>
      <c r="AH24" s="12">
        <v>1575381</v>
      </c>
      <c r="AI24" s="13">
        <v>3.0459793058277285E-3</v>
      </c>
      <c r="AJ24" s="13">
        <v>9.1680866717748727E-4</v>
      </c>
    </row>
    <row r="25" spans="1:36" ht="10.5" customHeight="1" x14ac:dyDescent="0.2">
      <c r="A25" s="11"/>
      <c r="B25" s="11"/>
      <c r="C25" s="11" t="s">
        <v>52</v>
      </c>
      <c r="D25" s="11"/>
      <c r="E25" s="11"/>
      <c r="F25" s="2"/>
      <c r="G25" s="12"/>
      <c r="H25" s="12"/>
      <c r="I25" s="12"/>
      <c r="J25" s="12"/>
      <c r="K25" s="12">
        <f t="shared" si="4"/>
        <v>0</v>
      </c>
      <c r="L25" s="12">
        <f t="shared" si="4"/>
        <v>0</v>
      </c>
      <c r="M25" s="12">
        <f t="shared" si="4"/>
        <v>0</v>
      </c>
      <c r="N25" s="12">
        <f t="shared" si="4"/>
        <v>0</v>
      </c>
      <c r="O25" s="12">
        <f t="shared" si="4"/>
        <v>0</v>
      </c>
      <c r="P25" s="12">
        <f t="shared" si="4"/>
        <v>0</v>
      </c>
      <c r="Q25" s="12">
        <f t="shared" si="4"/>
        <v>0</v>
      </c>
      <c r="R25" s="12">
        <f t="shared" si="4"/>
        <v>0</v>
      </c>
      <c r="S25" s="12">
        <f t="shared" si="4"/>
        <v>0</v>
      </c>
      <c r="T25" s="12">
        <f t="shared" si="4"/>
        <v>0</v>
      </c>
      <c r="U25" s="12">
        <f t="shared" si="4"/>
        <v>0</v>
      </c>
      <c r="V25" s="12">
        <f t="shared" si="4"/>
        <v>1343754.66</v>
      </c>
      <c r="W25" s="12">
        <f t="shared" si="4"/>
        <v>1458724</v>
      </c>
      <c r="X25" s="12">
        <f t="shared" si="4"/>
        <v>1613724</v>
      </c>
      <c r="Y25" s="12">
        <f t="shared" si="4"/>
        <v>1651752.4423992473</v>
      </c>
      <c r="Z25" s="12">
        <f t="shared" si="4"/>
        <v>1735457.2532664193</v>
      </c>
      <c r="AA25" s="12">
        <f t="shared" si="4"/>
        <v>2389892</v>
      </c>
      <c r="AB25" s="12">
        <v>2389892</v>
      </c>
      <c r="AC25" s="12">
        <v>2150903</v>
      </c>
      <c r="AD25" s="12">
        <v>2389891</v>
      </c>
      <c r="AE25" s="12">
        <v>2389892</v>
      </c>
      <c r="AF25" s="12">
        <v>2389891</v>
      </c>
      <c r="AG25" s="12">
        <v>2389892</v>
      </c>
      <c r="AH25" s="12">
        <v>2615268</v>
      </c>
      <c r="AI25" s="13">
        <v>1.513309659564821E-2</v>
      </c>
      <c r="AJ25" s="13">
        <v>9.4303843018847713E-2</v>
      </c>
    </row>
    <row r="26" spans="1:36" ht="10.5" customHeight="1" x14ac:dyDescent="0.2">
      <c r="A26" s="11"/>
      <c r="B26" s="11"/>
      <c r="C26" s="11" t="s">
        <v>53</v>
      </c>
      <c r="D26" s="11"/>
      <c r="E26" s="11"/>
      <c r="F26" s="2"/>
      <c r="G26" s="12"/>
      <c r="H26" s="12"/>
      <c r="I26" s="12"/>
      <c r="J26" s="12"/>
      <c r="K26" s="12">
        <f t="shared" si="4"/>
        <v>0</v>
      </c>
      <c r="L26" s="12">
        <f t="shared" si="4"/>
        <v>0</v>
      </c>
      <c r="M26" s="12">
        <f t="shared" si="4"/>
        <v>0</v>
      </c>
      <c r="N26" s="12">
        <f t="shared" si="4"/>
        <v>0</v>
      </c>
      <c r="O26" s="12">
        <f t="shared" si="4"/>
        <v>0</v>
      </c>
      <c r="P26" s="12">
        <f t="shared" si="4"/>
        <v>0</v>
      </c>
      <c r="Q26" s="12">
        <f t="shared" si="4"/>
        <v>0</v>
      </c>
      <c r="R26" s="12">
        <f t="shared" si="4"/>
        <v>0</v>
      </c>
      <c r="S26" s="12">
        <f t="shared" si="4"/>
        <v>0</v>
      </c>
      <c r="T26" s="12">
        <f t="shared" si="4"/>
        <v>0</v>
      </c>
      <c r="U26" s="12">
        <f t="shared" si="4"/>
        <v>0</v>
      </c>
      <c r="V26" s="12">
        <f t="shared" si="4"/>
        <v>1156245</v>
      </c>
      <c r="W26" s="12">
        <f t="shared" si="4"/>
        <v>1041276</v>
      </c>
      <c r="X26" s="12">
        <f t="shared" si="4"/>
        <v>886276</v>
      </c>
      <c r="Y26" s="12">
        <f t="shared" si="4"/>
        <v>848247.55760075268</v>
      </c>
      <c r="Z26" s="12">
        <f t="shared" si="4"/>
        <v>764542.74673358072</v>
      </c>
      <c r="AA26" s="12">
        <f t="shared" si="4"/>
        <v>0</v>
      </c>
      <c r="AB26" s="12">
        <v>0</v>
      </c>
      <c r="AC26" s="12">
        <v>0</v>
      </c>
      <c r="AD26" s="12">
        <v>0</v>
      </c>
      <c r="AE26" s="12">
        <v>0</v>
      </c>
      <c r="AF26" s="12">
        <v>0</v>
      </c>
      <c r="AG26" s="12">
        <v>0</v>
      </c>
      <c r="AH26" s="12">
        <v>13614</v>
      </c>
      <c r="AI26" s="13" t="s">
        <v>246</v>
      </c>
      <c r="AJ26" s="13" t="s">
        <v>246</v>
      </c>
    </row>
    <row r="27" spans="1:36" ht="10.5" customHeight="1" x14ac:dyDescent="0.2">
      <c r="A27" s="11"/>
      <c r="B27" s="11"/>
      <c r="C27" s="11" t="s">
        <v>54</v>
      </c>
      <c r="D27" s="11"/>
      <c r="E27" s="11"/>
      <c r="F27" s="2"/>
      <c r="G27" s="12">
        <v>1089523</v>
      </c>
      <c r="H27" s="12">
        <v>1113256</v>
      </c>
      <c r="I27" s="12">
        <v>1366143</v>
      </c>
      <c r="J27" s="12">
        <v>1402107.7320000001</v>
      </c>
      <c r="K27" s="12">
        <f t="shared" si="4"/>
        <v>1125937</v>
      </c>
      <c r="L27" s="12">
        <f t="shared" si="4"/>
        <v>1914148</v>
      </c>
      <c r="M27" s="12">
        <f t="shared" si="4"/>
        <v>1662421</v>
      </c>
      <c r="N27" s="12">
        <f t="shared" si="4"/>
        <v>1759051</v>
      </c>
      <c r="O27" s="12">
        <f t="shared" si="4"/>
        <v>1655379.3</v>
      </c>
      <c r="P27" s="12">
        <f t="shared" si="4"/>
        <v>1878130</v>
      </c>
      <c r="Q27" s="12">
        <f t="shared" si="4"/>
        <v>2039107.25</v>
      </c>
      <c r="R27" s="12">
        <f t="shared" si="4"/>
        <v>1790028.16</v>
      </c>
      <c r="S27" s="12">
        <f t="shared" si="4"/>
        <v>1731470</v>
      </c>
      <c r="T27" s="12">
        <f t="shared" si="4"/>
        <v>1865175.89</v>
      </c>
      <c r="U27" s="12">
        <f t="shared" si="4"/>
        <v>2171710.36</v>
      </c>
      <c r="V27" s="12">
        <f t="shared" si="4"/>
        <v>2372705.7599999998</v>
      </c>
      <c r="W27" s="12">
        <f t="shared" si="4"/>
        <v>2025207.3</v>
      </c>
      <c r="X27" s="12">
        <f t="shared" si="4"/>
        <v>2068624.5</v>
      </c>
      <c r="Y27" s="12">
        <f t="shared" si="4"/>
        <v>1766785.44</v>
      </c>
      <c r="Z27" s="12">
        <f t="shared" si="4"/>
        <v>1470945.8199999998</v>
      </c>
      <c r="AA27" s="12">
        <f t="shared" si="4"/>
        <v>1814341</v>
      </c>
      <c r="AB27" s="12">
        <v>1663568</v>
      </c>
      <c r="AC27" s="12">
        <v>1727285</v>
      </c>
      <c r="AD27" s="12">
        <v>1783712</v>
      </c>
      <c r="AE27" s="12">
        <v>1843930</v>
      </c>
      <c r="AF27" s="12">
        <v>1890550</v>
      </c>
      <c r="AG27" s="12">
        <v>1708899</v>
      </c>
      <c r="AH27" s="12">
        <v>1620382</v>
      </c>
      <c r="AI27" s="13">
        <v>-4.3742000954962723E-3</v>
      </c>
      <c r="AJ27" s="13">
        <v>-5.1797677920111133E-2</v>
      </c>
    </row>
    <row r="28" spans="1:36" ht="10.5" customHeight="1" x14ac:dyDescent="0.2">
      <c r="A28" s="11"/>
      <c r="B28" s="14"/>
      <c r="C28" s="11" t="s">
        <v>55</v>
      </c>
      <c r="E28" s="11"/>
      <c r="F28" s="2"/>
      <c r="G28" s="12">
        <v>0</v>
      </c>
      <c r="H28" s="12">
        <v>0</v>
      </c>
      <c r="I28" s="12">
        <v>0</v>
      </c>
      <c r="J28" s="12">
        <v>0</v>
      </c>
      <c r="K28" s="12">
        <f t="shared" si="4"/>
        <v>0</v>
      </c>
      <c r="L28" s="12">
        <f t="shared" si="4"/>
        <v>29210</v>
      </c>
      <c r="M28" s="12">
        <f t="shared" si="4"/>
        <v>73939</v>
      </c>
      <c r="N28" s="12">
        <f t="shared" si="4"/>
        <v>115379</v>
      </c>
      <c r="O28" s="12">
        <f t="shared" si="4"/>
        <v>152621.25</v>
      </c>
      <c r="P28" s="12">
        <f t="shared" si="4"/>
        <v>162805</v>
      </c>
      <c r="Q28" s="12">
        <f t="shared" si="4"/>
        <v>194778.5</v>
      </c>
      <c r="R28" s="12">
        <f t="shared" si="4"/>
        <v>200957.89</v>
      </c>
      <c r="S28" s="12">
        <f t="shared" si="4"/>
        <v>555433.04</v>
      </c>
      <c r="T28" s="12">
        <f t="shared" si="4"/>
        <v>642127.01</v>
      </c>
      <c r="U28" s="12">
        <f t="shared" si="4"/>
        <v>585491.52</v>
      </c>
      <c r="V28" s="12">
        <f t="shared" si="4"/>
        <v>490096.42000000004</v>
      </c>
      <c r="W28" s="12">
        <f t="shared" si="4"/>
        <v>648324.67000000004</v>
      </c>
      <c r="X28" s="12">
        <f t="shared" si="4"/>
        <v>394136.29</v>
      </c>
      <c r="Y28" s="12">
        <f t="shared" si="4"/>
        <v>227622.13</v>
      </c>
      <c r="Z28" s="12">
        <f t="shared" si="4"/>
        <v>156573.64000000001</v>
      </c>
      <c r="AA28" s="12">
        <f t="shared" si="4"/>
        <v>177105.5</v>
      </c>
      <c r="AB28" s="12">
        <v>152337</v>
      </c>
      <c r="AC28" s="12">
        <v>163111</v>
      </c>
      <c r="AD28" s="12">
        <v>179104</v>
      </c>
      <c r="AE28" s="12">
        <v>190287</v>
      </c>
      <c r="AF28" s="12">
        <v>243794</v>
      </c>
      <c r="AG28" s="12">
        <v>282237</v>
      </c>
      <c r="AH28" s="12">
        <v>291864</v>
      </c>
      <c r="AI28" s="13">
        <v>0.11445496123933485</v>
      </c>
      <c r="AJ28" s="13">
        <v>3.4109631267339152E-2</v>
      </c>
    </row>
    <row r="29" spans="1:36" ht="10.5" customHeight="1" x14ac:dyDescent="0.2">
      <c r="A29" s="11"/>
      <c r="B29" s="11"/>
      <c r="C29" s="11" t="s">
        <v>56</v>
      </c>
      <c r="D29" s="11"/>
      <c r="E29" s="11"/>
      <c r="F29" s="2"/>
      <c r="G29" s="12">
        <v>2595901</v>
      </c>
      <c r="H29" s="12">
        <v>2435150</v>
      </c>
      <c r="I29" s="12">
        <v>2708681</v>
      </c>
      <c r="J29" s="12">
        <v>2803668.2740000002</v>
      </c>
      <c r="K29" s="12">
        <f t="shared" si="4"/>
        <v>2737150</v>
      </c>
      <c r="L29" s="12">
        <f t="shared" si="4"/>
        <v>5280037</v>
      </c>
      <c r="M29" s="12">
        <f t="shared" si="4"/>
        <v>4656177</v>
      </c>
      <c r="N29" s="12">
        <f t="shared" si="4"/>
        <v>4634810</v>
      </c>
      <c r="O29" s="12">
        <f t="shared" si="4"/>
        <v>6435220</v>
      </c>
      <c r="P29" s="12">
        <f t="shared" si="4"/>
        <v>8975735</v>
      </c>
      <c r="Q29" s="12">
        <f t="shared" si="4"/>
        <v>4938899</v>
      </c>
      <c r="R29" s="12">
        <f t="shared" si="4"/>
        <v>5283098</v>
      </c>
      <c r="S29" s="12">
        <f t="shared" si="4"/>
        <v>4883221</v>
      </c>
      <c r="T29" s="12">
        <f t="shared" si="4"/>
        <v>5428481</v>
      </c>
      <c r="U29" s="12">
        <f t="shared" si="4"/>
        <v>5338167</v>
      </c>
      <c r="V29" s="12">
        <f t="shared" si="4"/>
        <v>5537901</v>
      </c>
      <c r="W29" s="12">
        <f t="shared" si="4"/>
        <v>5511383</v>
      </c>
      <c r="X29" s="12">
        <f t="shared" si="4"/>
        <v>4760466</v>
      </c>
      <c r="Y29" s="12">
        <f t="shared" si="4"/>
        <v>4450393</v>
      </c>
      <c r="Z29" s="12">
        <f t="shared" si="4"/>
        <v>4254818</v>
      </c>
      <c r="AA29" s="12">
        <f t="shared" si="4"/>
        <v>4924772</v>
      </c>
      <c r="AB29" s="12">
        <v>4851981</v>
      </c>
      <c r="AC29" s="12">
        <v>5789041</v>
      </c>
      <c r="AD29" s="12">
        <v>6192582</v>
      </c>
      <c r="AE29" s="12">
        <v>5902231</v>
      </c>
      <c r="AF29" s="12">
        <v>6610653</v>
      </c>
      <c r="AG29" s="12">
        <v>6615449</v>
      </c>
      <c r="AH29" s="12">
        <v>7987448</v>
      </c>
      <c r="AI29" s="13">
        <v>8.6629502230766375E-2</v>
      </c>
      <c r="AJ29" s="13">
        <v>0.20739317920824421</v>
      </c>
    </row>
    <row r="30" spans="1:36" ht="10.5" customHeight="1" x14ac:dyDescent="0.2">
      <c r="A30" s="11"/>
      <c r="B30" s="11"/>
      <c r="C30" s="11" t="s">
        <v>57</v>
      </c>
      <c r="D30" s="11"/>
      <c r="E30" s="11"/>
      <c r="F30" s="2"/>
      <c r="G30" s="12">
        <v>5473522</v>
      </c>
      <c r="H30" s="12">
        <v>5528460</v>
      </c>
      <c r="I30" s="12">
        <v>5726078</v>
      </c>
      <c r="J30" s="12">
        <v>5928124</v>
      </c>
      <c r="K30" s="12">
        <f t="shared" si="4"/>
        <v>6170230</v>
      </c>
      <c r="L30" s="12">
        <f t="shared" si="4"/>
        <v>6592710</v>
      </c>
      <c r="M30" s="12">
        <f t="shared" si="4"/>
        <v>7018346</v>
      </c>
      <c r="N30" s="12">
        <f t="shared" si="4"/>
        <v>7245897</v>
      </c>
      <c r="O30" s="12">
        <f t="shared" si="4"/>
        <v>7331495</v>
      </c>
      <c r="P30" s="12">
        <f t="shared" si="4"/>
        <v>6974146</v>
      </c>
      <c r="Q30" s="12">
        <f t="shared" si="4"/>
        <v>6577040</v>
      </c>
      <c r="R30" s="12">
        <f t="shared" si="4"/>
        <v>6454821</v>
      </c>
      <c r="S30" s="12">
        <f t="shared" si="4"/>
        <v>6728004</v>
      </c>
      <c r="T30" s="12">
        <f t="shared" si="4"/>
        <v>8357117</v>
      </c>
      <c r="U30" s="12">
        <f t="shared" si="4"/>
        <v>8442198</v>
      </c>
      <c r="V30" s="12">
        <f t="shared" si="4"/>
        <v>8768941</v>
      </c>
      <c r="W30" s="12">
        <f t="shared" si="4"/>
        <v>7363272</v>
      </c>
      <c r="X30" s="12">
        <f t="shared" si="4"/>
        <v>5747455</v>
      </c>
      <c r="Y30" s="12">
        <f t="shared" si="4"/>
        <v>5008079</v>
      </c>
      <c r="Z30" s="12">
        <f t="shared" si="4"/>
        <v>5950441</v>
      </c>
      <c r="AA30" s="12">
        <f t="shared" si="4"/>
        <v>6358976</v>
      </c>
      <c r="AB30" s="12">
        <v>6593756</v>
      </c>
      <c r="AC30" s="12">
        <v>7062787</v>
      </c>
      <c r="AD30" s="12">
        <v>7166138</v>
      </c>
      <c r="AE30" s="12">
        <v>7594185</v>
      </c>
      <c r="AF30" s="12">
        <v>7864098</v>
      </c>
      <c r="AG30" s="12">
        <v>8126986</v>
      </c>
      <c r="AH30" s="12">
        <v>7732875</v>
      </c>
      <c r="AI30" s="13">
        <v>2.691544624025255E-2</v>
      </c>
      <c r="AJ30" s="13">
        <v>-4.8494115776746755E-2</v>
      </c>
    </row>
    <row r="31" spans="1:36" ht="10.5" customHeight="1" x14ac:dyDescent="0.2">
      <c r="A31" s="11"/>
      <c r="B31" s="11"/>
      <c r="C31" s="11" t="s">
        <v>58</v>
      </c>
      <c r="D31" s="11"/>
      <c r="E31" s="11"/>
      <c r="F31" s="2"/>
      <c r="G31" s="12">
        <v>1666684</v>
      </c>
      <c r="H31" s="12">
        <v>1719675</v>
      </c>
      <c r="I31" s="12">
        <v>1999910</v>
      </c>
      <c r="J31" s="12">
        <v>1987363</v>
      </c>
      <c r="K31" s="12">
        <f t="shared" si="4"/>
        <v>2289215</v>
      </c>
      <c r="L31" s="12">
        <f t="shared" si="4"/>
        <v>2189829</v>
      </c>
      <c r="M31" s="12">
        <f t="shared" si="4"/>
        <v>2377412</v>
      </c>
      <c r="N31" s="12">
        <f t="shared" si="4"/>
        <v>2868908</v>
      </c>
      <c r="O31" s="12">
        <f t="shared" si="4"/>
        <v>2671153</v>
      </c>
      <c r="P31" s="12">
        <f t="shared" si="4"/>
        <v>2828350</v>
      </c>
      <c r="Q31" s="12">
        <f t="shared" si="4"/>
        <v>3005972</v>
      </c>
      <c r="R31" s="12">
        <f t="shared" si="4"/>
        <v>2334386</v>
      </c>
      <c r="S31" s="12">
        <f t="shared" si="4"/>
        <v>3742873</v>
      </c>
      <c r="T31" s="12">
        <f t="shared" si="4"/>
        <v>3179436</v>
      </c>
      <c r="U31" s="12">
        <f t="shared" si="4"/>
        <v>3346769</v>
      </c>
      <c r="V31" s="12">
        <f t="shared" si="4"/>
        <v>3355051</v>
      </c>
      <c r="W31" s="12">
        <f t="shared" si="4"/>
        <v>2869688</v>
      </c>
      <c r="X31" s="12">
        <f t="shared" si="4"/>
        <v>2545192</v>
      </c>
      <c r="Y31" s="12">
        <f t="shared" si="4"/>
        <v>2608003</v>
      </c>
      <c r="Z31" s="12">
        <f t="shared" si="4"/>
        <v>2529590</v>
      </c>
      <c r="AA31" s="12">
        <f t="shared" si="4"/>
        <v>2758611</v>
      </c>
      <c r="AB31" s="12">
        <v>2376994</v>
      </c>
      <c r="AC31" s="12">
        <v>2210140</v>
      </c>
      <c r="AD31" s="12">
        <v>2192665</v>
      </c>
      <c r="AE31" s="12">
        <v>2282169</v>
      </c>
      <c r="AF31" s="12">
        <v>2849118</v>
      </c>
      <c r="AG31" s="12">
        <v>2443454</v>
      </c>
      <c r="AH31" s="12">
        <v>2370299</v>
      </c>
      <c r="AI31" s="13">
        <v>-4.6998229998107544E-4</v>
      </c>
      <c r="AJ31" s="13">
        <v>-2.9939176264419137E-2</v>
      </c>
    </row>
    <row r="32" spans="1:36" ht="10.5" customHeight="1" x14ac:dyDescent="0.2">
      <c r="A32" s="11"/>
      <c r="B32" s="11"/>
      <c r="C32" s="11" t="s">
        <v>59</v>
      </c>
      <c r="D32" s="11"/>
      <c r="E32" s="11"/>
      <c r="F32" s="2"/>
      <c r="G32" s="12">
        <f t="shared" ref="G32:P32" si="5">SUM(G89,G146,G203)</f>
        <v>0</v>
      </c>
      <c r="H32" s="12">
        <f t="shared" si="5"/>
        <v>0</v>
      </c>
      <c r="I32" s="12">
        <f t="shared" si="5"/>
        <v>0</v>
      </c>
      <c r="J32" s="12">
        <f t="shared" si="5"/>
        <v>0</v>
      </c>
      <c r="K32" s="12">
        <f t="shared" si="5"/>
        <v>0</v>
      </c>
      <c r="L32" s="12">
        <f t="shared" si="5"/>
        <v>0</v>
      </c>
      <c r="M32" s="12">
        <f t="shared" si="5"/>
        <v>0</v>
      </c>
      <c r="N32" s="12">
        <f t="shared" si="5"/>
        <v>0</v>
      </c>
      <c r="O32" s="12">
        <f t="shared" si="5"/>
        <v>0</v>
      </c>
      <c r="P32" s="12">
        <f t="shared" si="5"/>
        <v>0</v>
      </c>
      <c r="Q32" s="12">
        <f>Q89</f>
        <v>175877</v>
      </c>
      <c r="R32" s="12">
        <f t="shared" ref="R32:AA32" si="6">R89</f>
        <v>169992</v>
      </c>
      <c r="S32" s="12">
        <f t="shared" si="6"/>
        <v>486313</v>
      </c>
      <c r="T32" s="12">
        <f t="shared" si="6"/>
        <v>260487</v>
      </c>
      <c r="U32" s="12">
        <f t="shared" si="6"/>
        <v>185009</v>
      </c>
      <c r="V32" s="12">
        <f t="shared" si="6"/>
        <v>289315</v>
      </c>
      <c r="W32" s="12">
        <f t="shared" si="6"/>
        <v>302968</v>
      </c>
      <c r="X32" s="12">
        <f t="shared" si="6"/>
        <v>274031</v>
      </c>
      <c r="Y32" s="12">
        <f t="shared" si="6"/>
        <v>277561</v>
      </c>
      <c r="Z32" s="12">
        <f t="shared" si="6"/>
        <v>175123</v>
      </c>
      <c r="AA32" s="12">
        <f t="shared" si="6"/>
        <v>158530</v>
      </c>
      <c r="AB32" s="12">
        <v>99333</v>
      </c>
      <c r="AC32" s="12">
        <v>195608</v>
      </c>
      <c r="AD32" s="12">
        <v>308103</v>
      </c>
      <c r="AE32" s="12">
        <v>67050</v>
      </c>
      <c r="AF32" s="12">
        <v>146404</v>
      </c>
      <c r="AG32" s="12">
        <v>59662</v>
      </c>
      <c r="AH32" s="12">
        <v>8560</v>
      </c>
      <c r="AI32" s="13">
        <v>-0.33539536036728146</v>
      </c>
      <c r="AJ32" s="13">
        <v>-0.85652509134792665</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2367530</v>
      </c>
      <c r="H34" s="12">
        <v>2266613</v>
      </c>
      <c r="I34" s="12">
        <v>2244005</v>
      </c>
      <c r="J34" s="12">
        <v>2215138.6440000003</v>
      </c>
      <c r="K34" s="12">
        <f t="shared" ref="K34:AA34" si="7">SUM(K91,K147,K204)</f>
        <v>2001670</v>
      </c>
      <c r="L34" s="12">
        <f t="shared" si="7"/>
        <v>2596365</v>
      </c>
      <c r="M34" s="12">
        <f t="shared" si="7"/>
        <v>2591877</v>
      </c>
      <c r="N34" s="12">
        <f t="shared" si="7"/>
        <v>3784447</v>
      </c>
      <c r="O34" s="12">
        <f t="shared" si="7"/>
        <v>3152599</v>
      </c>
      <c r="P34" s="12">
        <f t="shared" si="7"/>
        <v>3804071</v>
      </c>
      <c r="Q34" s="12">
        <f t="shared" si="7"/>
        <v>4973491</v>
      </c>
      <c r="R34" s="12">
        <f t="shared" si="7"/>
        <v>5034634</v>
      </c>
      <c r="S34" s="12">
        <f t="shared" si="7"/>
        <v>4470829</v>
      </c>
      <c r="T34" s="12">
        <f t="shared" si="7"/>
        <v>4441008</v>
      </c>
      <c r="U34" s="12">
        <f t="shared" si="7"/>
        <v>5093509</v>
      </c>
      <c r="V34" s="12">
        <f t="shared" si="7"/>
        <v>4659383</v>
      </c>
      <c r="W34" s="12">
        <f t="shared" si="7"/>
        <v>4825185</v>
      </c>
      <c r="X34" s="12">
        <f t="shared" si="7"/>
        <v>7972003</v>
      </c>
      <c r="Y34" s="12">
        <f t="shared" si="7"/>
        <v>6304938</v>
      </c>
      <c r="Z34" s="12">
        <f t="shared" si="7"/>
        <v>4668495</v>
      </c>
      <c r="AA34" s="12">
        <f t="shared" si="7"/>
        <v>4409029</v>
      </c>
      <c r="AB34" s="12">
        <v>4170032</v>
      </c>
      <c r="AC34" s="12">
        <v>4768524</v>
      </c>
      <c r="AD34" s="12">
        <v>4530402</v>
      </c>
      <c r="AE34" s="12">
        <v>4199408</v>
      </c>
      <c r="AF34" s="12">
        <v>4040541</v>
      </c>
      <c r="AG34" s="12">
        <v>4129593</v>
      </c>
      <c r="AH34" s="12">
        <v>4271381</v>
      </c>
      <c r="AI34" s="13">
        <v>4.0102671064541351E-3</v>
      </c>
      <c r="AJ34" s="13">
        <v>3.4334618447871258E-2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10722</v>
      </c>
      <c r="H36" s="12">
        <v>12330</v>
      </c>
      <c r="I36" s="12">
        <v>74717</v>
      </c>
      <c r="J36" s="12">
        <v>141408.796</v>
      </c>
      <c r="K36" s="12">
        <f t="shared" ref="K36:AA36" si="8">SUM(K93,K149,K206)</f>
        <v>177318</v>
      </c>
      <c r="L36" s="12">
        <f t="shared" si="8"/>
        <v>98874</v>
      </c>
      <c r="M36" s="12">
        <f t="shared" si="8"/>
        <v>96744</v>
      </c>
      <c r="N36" s="12">
        <f t="shared" si="8"/>
        <v>107930</v>
      </c>
      <c r="O36" s="12">
        <f t="shared" si="8"/>
        <v>33678</v>
      </c>
      <c r="P36" s="12">
        <f t="shared" si="8"/>
        <v>167704</v>
      </c>
      <c r="Q36" s="12">
        <f t="shared" si="8"/>
        <v>258917</v>
      </c>
      <c r="R36" s="12">
        <f t="shared" si="8"/>
        <v>220828</v>
      </c>
      <c r="S36" s="12">
        <f t="shared" si="8"/>
        <v>253246</v>
      </c>
      <c r="T36" s="12">
        <f t="shared" si="8"/>
        <v>466912</v>
      </c>
      <c r="U36" s="12">
        <f t="shared" si="8"/>
        <v>761212</v>
      </c>
      <c r="V36" s="12">
        <f t="shared" si="8"/>
        <v>483866</v>
      </c>
      <c r="W36" s="12">
        <f t="shared" si="8"/>
        <v>464630</v>
      </c>
      <c r="X36" s="12">
        <f t="shared" si="8"/>
        <v>558276</v>
      </c>
      <c r="Y36" s="12">
        <f t="shared" si="8"/>
        <v>993546</v>
      </c>
      <c r="Z36" s="12">
        <f t="shared" si="8"/>
        <v>899250</v>
      </c>
      <c r="AA36" s="12">
        <f t="shared" si="8"/>
        <v>761138</v>
      </c>
      <c r="AB36" s="12">
        <v>173805</v>
      </c>
      <c r="AC36" s="12">
        <v>317965</v>
      </c>
      <c r="AD36" s="12">
        <v>137440</v>
      </c>
      <c r="AE36" s="12">
        <v>66287</v>
      </c>
      <c r="AF36" s="12">
        <v>85878</v>
      </c>
      <c r="AG36" s="12">
        <v>89799</v>
      </c>
      <c r="AH36" s="12">
        <v>244879</v>
      </c>
      <c r="AI36" s="13">
        <v>5.8802308478397514E-2</v>
      </c>
      <c r="AJ36" s="13">
        <v>1.7269680063252375</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850205</v>
      </c>
      <c r="S38" s="12">
        <f t="shared" si="9"/>
        <v>871596.44500000007</v>
      </c>
      <c r="T38" s="12">
        <f t="shared" si="9"/>
        <v>892987.89</v>
      </c>
      <c r="U38" s="12">
        <f t="shared" si="9"/>
        <v>958021.41500000004</v>
      </c>
      <c r="V38" s="12">
        <f t="shared" si="9"/>
        <v>1023054.94</v>
      </c>
      <c r="W38" s="12">
        <f t="shared" si="9"/>
        <v>511527</v>
      </c>
      <c r="X38" s="12">
        <f t="shared" si="9"/>
        <v>0</v>
      </c>
      <c r="Y38" s="12">
        <f t="shared" si="9"/>
        <v>515356</v>
      </c>
      <c r="Z38" s="12">
        <f t="shared" si="9"/>
        <v>1030711.79</v>
      </c>
      <c r="AA38" s="12">
        <f t="shared" si="9"/>
        <v>1156565.3700000001</v>
      </c>
      <c r="AB38" s="12">
        <v>1282418.95</v>
      </c>
      <c r="AC38" s="12">
        <v>1336227.9573438093</v>
      </c>
      <c r="AD38" s="12">
        <v>1093036.43</v>
      </c>
      <c r="AE38" s="12">
        <v>1120845.4549485992</v>
      </c>
      <c r="AF38" s="12">
        <v>1210794.25</v>
      </c>
      <c r="AG38" s="12">
        <v>1274348.4831240284</v>
      </c>
      <c r="AH38" s="12">
        <v>1715924.03</v>
      </c>
      <c r="AI38" s="13">
        <v>4.9730997220690742E-2</v>
      </c>
      <c r="AJ38" s="13">
        <v>0.34651082708040892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26182787</v>
      </c>
      <c r="H40" s="5">
        <v>27322120</v>
      </c>
      <c r="I40" s="5">
        <v>33348617</v>
      </c>
      <c r="J40" s="5">
        <v>32738694.91</v>
      </c>
      <c r="K40" s="5">
        <v>30265210</v>
      </c>
      <c r="L40" s="5">
        <v>33416781</v>
      </c>
      <c r="M40" s="5">
        <v>35811179</v>
      </c>
      <c r="N40" s="5">
        <v>35587667</v>
      </c>
      <c r="O40" s="5">
        <f>SUM(O96,O152,O209)</f>
        <v>44533630</v>
      </c>
      <c r="P40" s="5">
        <f>SUM(P96,P152,P209)</f>
        <v>50468151</v>
      </c>
      <c r="Q40" s="5">
        <f>SUM(Q96,Q152,Q209)</f>
        <v>47819235</v>
      </c>
      <c r="R40" s="5">
        <f t="shared" ref="R40:AA40" si="10">SUM(R96,R152,R209,R234)</f>
        <v>44557675</v>
      </c>
      <c r="S40" s="5">
        <f t="shared" si="10"/>
        <v>47446538.905000001</v>
      </c>
      <c r="T40" s="5">
        <f t="shared" si="10"/>
        <v>53945756.210000001</v>
      </c>
      <c r="U40" s="5">
        <f t="shared" si="10"/>
        <v>51314958.875</v>
      </c>
      <c r="V40" s="5">
        <f t="shared" si="10"/>
        <v>51951955.939999998</v>
      </c>
      <c r="W40" s="5">
        <f t="shared" si="10"/>
        <v>50915137</v>
      </c>
      <c r="X40" s="5">
        <f t="shared" si="10"/>
        <v>51001533</v>
      </c>
      <c r="Y40" s="5">
        <f t="shared" si="10"/>
        <v>53345403</v>
      </c>
      <c r="Z40" s="5">
        <f t="shared" si="10"/>
        <v>51389613.990000002</v>
      </c>
      <c r="AA40" s="5">
        <f t="shared" si="10"/>
        <v>53984016.405000001</v>
      </c>
      <c r="AB40" s="5">
        <v>52287433.82</v>
      </c>
      <c r="AC40" s="5">
        <v>55072740.094810866</v>
      </c>
      <c r="AD40" s="5">
        <v>54540788</v>
      </c>
      <c r="AE40" s="5">
        <v>54085636.136426412</v>
      </c>
      <c r="AF40" s="5">
        <v>56159869.619999997</v>
      </c>
      <c r="AG40" s="5">
        <v>54997068.81543649</v>
      </c>
      <c r="AH40" s="5">
        <v>56942862.789999999</v>
      </c>
      <c r="AI40" s="10">
        <v>1.4316900140895816E-2</v>
      </c>
      <c r="AJ40" s="10">
        <v>3.5379957813631097E-2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8059505</v>
      </c>
      <c r="H42" s="12">
        <v>8203504</v>
      </c>
      <c r="I42" s="12">
        <v>8760237</v>
      </c>
      <c r="J42" s="12">
        <v>9074274.4800000004</v>
      </c>
      <c r="K42" s="12">
        <v>9578723</v>
      </c>
      <c r="L42" s="12">
        <v>10312669</v>
      </c>
      <c r="M42" s="12">
        <v>10731097</v>
      </c>
      <c r="N42" s="12">
        <v>12550002</v>
      </c>
      <c r="O42" s="12">
        <f t="shared" ref="O42:AA51" si="11">SUM(O98,O154,O211)</f>
        <v>13811040</v>
      </c>
      <c r="P42" s="12">
        <f t="shared" si="11"/>
        <v>13287804</v>
      </c>
      <c r="Q42" s="12">
        <f t="shared" si="11"/>
        <v>13115641</v>
      </c>
      <c r="R42" s="12">
        <f t="shared" si="11"/>
        <v>13542402</v>
      </c>
      <c r="S42" s="12">
        <f t="shared" si="11"/>
        <v>14187658</v>
      </c>
      <c r="T42" s="12">
        <f t="shared" si="11"/>
        <v>18178652.399999999</v>
      </c>
      <c r="U42" s="12">
        <f t="shared" si="11"/>
        <v>16546751</v>
      </c>
      <c r="V42" s="12">
        <f t="shared" si="11"/>
        <v>17579580</v>
      </c>
      <c r="W42" s="12">
        <f t="shared" si="11"/>
        <v>16972489</v>
      </c>
      <c r="X42" s="12">
        <f t="shared" si="11"/>
        <v>16218457</v>
      </c>
      <c r="Y42" s="12">
        <f t="shared" si="11"/>
        <v>15577699</v>
      </c>
      <c r="Z42" s="12">
        <f t="shared" si="11"/>
        <v>17047294</v>
      </c>
      <c r="AA42" s="12">
        <f t="shared" si="11"/>
        <v>15559479</v>
      </c>
      <c r="AB42" s="12">
        <v>15537781</v>
      </c>
      <c r="AC42" s="12">
        <v>16489527</v>
      </c>
      <c r="AD42" s="12">
        <v>17168119</v>
      </c>
      <c r="AE42" s="12">
        <v>17545868</v>
      </c>
      <c r="AF42" s="12">
        <v>18578683</v>
      </c>
      <c r="AG42" s="12">
        <v>18879367</v>
      </c>
      <c r="AH42" s="12">
        <v>20440664</v>
      </c>
      <c r="AI42" s="13">
        <v>4.6769356798120443E-2</v>
      </c>
      <c r="AJ42" s="13">
        <v>8.2698588358391459E-2</v>
      </c>
    </row>
    <row r="43" spans="1:36" ht="10.5" customHeight="1" x14ac:dyDescent="0.2">
      <c r="A43" s="11"/>
      <c r="B43" s="19" t="s">
        <v>65</v>
      </c>
      <c r="C43" s="14"/>
      <c r="D43" s="19"/>
      <c r="E43" s="14"/>
      <c r="F43" s="2"/>
      <c r="G43" s="12">
        <v>10597748</v>
      </c>
      <c r="H43" s="12">
        <v>10062502</v>
      </c>
      <c r="I43" s="12">
        <v>10586323</v>
      </c>
      <c r="J43" s="12">
        <v>10851673</v>
      </c>
      <c r="K43" s="12">
        <v>11617667</v>
      </c>
      <c r="L43" s="12">
        <v>12390372</v>
      </c>
      <c r="M43" s="12">
        <v>13573943</v>
      </c>
      <c r="N43" s="12">
        <v>14817933</v>
      </c>
      <c r="O43" s="12">
        <f t="shared" si="11"/>
        <v>15650210</v>
      </c>
      <c r="P43" s="12">
        <f t="shared" si="11"/>
        <v>16302501</v>
      </c>
      <c r="Q43" s="12">
        <f t="shared" si="11"/>
        <v>16320205</v>
      </c>
      <c r="R43" s="12">
        <f t="shared" si="11"/>
        <v>16397550</v>
      </c>
      <c r="S43" s="12">
        <f t="shared" si="11"/>
        <v>17570531</v>
      </c>
      <c r="T43" s="12">
        <f t="shared" si="11"/>
        <v>18222910</v>
      </c>
      <c r="U43" s="12">
        <f t="shared" si="11"/>
        <v>18228135</v>
      </c>
      <c r="V43" s="12">
        <f t="shared" si="11"/>
        <v>19160074</v>
      </c>
      <c r="W43" s="12">
        <f t="shared" si="11"/>
        <v>18771487</v>
      </c>
      <c r="X43" s="12">
        <f t="shared" si="11"/>
        <v>18664501</v>
      </c>
      <c r="Y43" s="12">
        <f t="shared" si="11"/>
        <v>16865811</v>
      </c>
      <c r="Z43" s="12">
        <f t="shared" si="11"/>
        <v>16618845</v>
      </c>
      <c r="AA43" s="12">
        <f t="shared" si="11"/>
        <v>15872181</v>
      </c>
      <c r="AB43" s="12">
        <v>16225034</v>
      </c>
      <c r="AC43" s="12">
        <v>16834937</v>
      </c>
      <c r="AD43" s="12">
        <v>17202721</v>
      </c>
      <c r="AE43" s="12">
        <v>18349883</v>
      </c>
      <c r="AF43" s="12">
        <v>18397066</v>
      </c>
      <c r="AG43" s="12">
        <v>19113312</v>
      </c>
      <c r="AH43" s="12">
        <v>19569611</v>
      </c>
      <c r="AI43" s="13">
        <v>3.1730088762575326E-2</v>
      </c>
      <c r="AJ43" s="13">
        <v>2.3873361142223808E-2</v>
      </c>
    </row>
    <row r="44" spans="1:36" ht="10.5" customHeight="1" x14ac:dyDescent="0.2">
      <c r="A44" s="11"/>
      <c r="B44" s="19" t="s">
        <v>66</v>
      </c>
      <c r="C44" s="14"/>
      <c r="D44" s="19"/>
      <c r="E44" s="14"/>
      <c r="F44" s="2"/>
      <c r="G44" s="12">
        <v>2009812</v>
      </c>
      <c r="H44" s="12">
        <v>2276888</v>
      </c>
      <c r="I44" s="12">
        <v>2360496</v>
      </c>
      <c r="J44" s="12">
        <v>2758744.04</v>
      </c>
      <c r="K44" s="12">
        <v>2623558</v>
      </c>
      <c r="L44" s="12">
        <v>2914765</v>
      </c>
      <c r="M44" s="12">
        <v>3379480</v>
      </c>
      <c r="N44" s="12">
        <v>3174457</v>
      </c>
      <c r="O44" s="12">
        <f t="shared" si="11"/>
        <v>3790527</v>
      </c>
      <c r="P44" s="12">
        <f t="shared" si="11"/>
        <v>3836435</v>
      </c>
      <c r="Q44" s="12">
        <f t="shared" si="11"/>
        <v>5148366</v>
      </c>
      <c r="R44" s="12">
        <f t="shared" si="11"/>
        <v>5194876</v>
      </c>
      <c r="S44" s="12">
        <f t="shared" si="11"/>
        <v>6099630</v>
      </c>
      <c r="T44" s="12">
        <f t="shared" si="11"/>
        <v>7550716</v>
      </c>
      <c r="U44" s="12">
        <f t="shared" si="11"/>
        <v>5527209</v>
      </c>
      <c r="V44" s="12">
        <f t="shared" si="11"/>
        <v>6011073</v>
      </c>
      <c r="W44" s="12">
        <f t="shared" si="11"/>
        <v>5552169</v>
      </c>
      <c r="X44" s="12">
        <f t="shared" si="11"/>
        <v>6227445</v>
      </c>
      <c r="Y44" s="12">
        <f t="shared" si="11"/>
        <v>6224619</v>
      </c>
      <c r="Z44" s="12">
        <f t="shared" si="11"/>
        <v>6202978</v>
      </c>
      <c r="AA44" s="12">
        <f t="shared" si="11"/>
        <v>6247010</v>
      </c>
      <c r="AB44" s="12">
        <v>6059828</v>
      </c>
      <c r="AC44" s="12">
        <v>6794452</v>
      </c>
      <c r="AD44" s="12">
        <v>6405107</v>
      </c>
      <c r="AE44" s="12">
        <v>6582571</v>
      </c>
      <c r="AF44" s="12">
        <v>6865038</v>
      </c>
      <c r="AG44" s="12">
        <v>6661625</v>
      </c>
      <c r="AH44" s="12">
        <v>7123483</v>
      </c>
      <c r="AI44" s="13">
        <v>2.7319068050526196E-2</v>
      </c>
      <c r="AJ44" s="13">
        <v>6.9331131668324164E-2</v>
      </c>
    </row>
    <row r="45" spans="1:36" ht="10.5" customHeight="1" x14ac:dyDescent="0.2">
      <c r="A45" s="11"/>
      <c r="B45" s="19" t="s">
        <v>67</v>
      </c>
      <c r="C45" s="14"/>
      <c r="D45" s="19"/>
      <c r="E45" s="14"/>
      <c r="F45" s="2"/>
      <c r="G45" s="12">
        <v>742126</v>
      </c>
      <c r="H45" s="12">
        <v>856146</v>
      </c>
      <c r="I45" s="12">
        <v>757011</v>
      </c>
      <c r="J45" s="12">
        <v>862606.84</v>
      </c>
      <c r="K45" s="12">
        <v>915874</v>
      </c>
      <c r="L45" s="12">
        <v>648031</v>
      </c>
      <c r="M45" s="12">
        <v>1602104</v>
      </c>
      <c r="N45" s="12">
        <v>750248</v>
      </c>
      <c r="O45" s="12">
        <f t="shared" si="11"/>
        <v>1868496</v>
      </c>
      <c r="P45" s="12">
        <f t="shared" si="11"/>
        <v>1185865</v>
      </c>
      <c r="Q45" s="12">
        <f t="shared" si="11"/>
        <v>1518208</v>
      </c>
      <c r="R45" s="12">
        <f t="shared" si="11"/>
        <v>1302382</v>
      </c>
      <c r="S45" s="12">
        <f t="shared" si="11"/>
        <v>1454421</v>
      </c>
      <c r="T45" s="12">
        <f t="shared" si="11"/>
        <v>1944605</v>
      </c>
      <c r="U45" s="12">
        <f t="shared" si="11"/>
        <v>1157150</v>
      </c>
      <c r="V45" s="12">
        <f t="shared" si="11"/>
        <v>1030441</v>
      </c>
      <c r="W45" s="12">
        <f t="shared" si="11"/>
        <v>1096735</v>
      </c>
      <c r="X45" s="12">
        <f t="shared" si="11"/>
        <v>877111</v>
      </c>
      <c r="Y45" s="12">
        <f t="shared" si="11"/>
        <v>1681658</v>
      </c>
      <c r="Z45" s="12">
        <f t="shared" si="11"/>
        <v>1045359</v>
      </c>
      <c r="AA45" s="12">
        <f t="shared" si="11"/>
        <v>1327341</v>
      </c>
      <c r="AB45" s="12">
        <v>1242234</v>
      </c>
      <c r="AC45" s="12">
        <v>1364401</v>
      </c>
      <c r="AD45" s="12">
        <v>1168341</v>
      </c>
      <c r="AE45" s="12">
        <v>873963</v>
      </c>
      <c r="AF45" s="12">
        <v>829950</v>
      </c>
      <c r="AG45" s="12">
        <v>1109359</v>
      </c>
      <c r="AH45" s="12">
        <v>812613</v>
      </c>
      <c r="AI45" s="13">
        <v>-6.8291496946054076E-2</v>
      </c>
      <c r="AJ45" s="13">
        <v>-0.26749321004291665</v>
      </c>
    </row>
    <row r="46" spans="1:36" ht="10.5" customHeight="1" x14ac:dyDescent="0.2">
      <c r="A46" s="11"/>
      <c r="B46" s="19" t="s">
        <v>69</v>
      </c>
      <c r="C46" s="14"/>
      <c r="D46" s="19"/>
      <c r="E46" s="14"/>
      <c r="F46" s="2"/>
      <c r="G46" s="12">
        <v>305819</v>
      </c>
      <c r="H46" s="12">
        <v>346055</v>
      </c>
      <c r="I46" s="12">
        <v>335091</v>
      </c>
      <c r="J46" s="12">
        <v>391066.66</v>
      </c>
      <c r="K46" s="12">
        <v>253580</v>
      </c>
      <c r="L46" s="12">
        <v>321250</v>
      </c>
      <c r="M46" s="12">
        <v>424402</v>
      </c>
      <c r="N46" s="12">
        <v>721778</v>
      </c>
      <c r="O46" s="12">
        <f t="shared" si="11"/>
        <v>923642</v>
      </c>
      <c r="P46" s="12">
        <f t="shared" si="11"/>
        <v>1057155</v>
      </c>
      <c r="Q46" s="12">
        <f t="shared" si="11"/>
        <v>1223130</v>
      </c>
      <c r="R46" s="12">
        <f t="shared" si="11"/>
        <v>1769962</v>
      </c>
      <c r="S46" s="12">
        <f t="shared" si="11"/>
        <v>1627646</v>
      </c>
      <c r="T46" s="12">
        <f t="shared" si="11"/>
        <v>1589865</v>
      </c>
      <c r="U46" s="12">
        <f t="shared" si="11"/>
        <v>2174693</v>
      </c>
      <c r="V46" s="12">
        <f t="shared" si="11"/>
        <v>2721874</v>
      </c>
      <c r="W46" s="12">
        <f t="shared" si="11"/>
        <v>2631112</v>
      </c>
      <c r="X46" s="12">
        <f t="shared" si="11"/>
        <v>2686416</v>
      </c>
      <c r="Y46" s="12">
        <f t="shared" si="11"/>
        <v>1880665</v>
      </c>
      <c r="Z46" s="12">
        <f t="shared" si="11"/>
        <v>1807922</v>
      </c>
      <c r="AA46" s="12">
        <f t="shared" si="11"/>
        <v>1813740</v>
      </c>
      <c r="AB46" s="12">
        <v>2043362</v>
      </c>
      <c r="AC46" s="12">
        <v>1774195</v>
      </c>
      <c r="AD46" s="12">
        <v>1616994</v>
      </c>
      <c r="AE46" s="12">
        <v>1718400</v>
      </c>
      <c r="AF46" s="12">
        <v>482805</v>
      </c>
      <c r="AG46" s="12">
        <v>1727622</v>
      </c>
      <c r="AH46" s="12">
        <v>2269929</v>
      </c>
      <c r="AI46" s="13">
        <v>1.7679813718921356E-2</v>
      </c>
      <c r="AJ46" s="13">
        <v>0.31390373588666964</v>
      </c>
    </row>
    <row r="47" spans="1:36" ht="10.5" customHeight="1" x14ac:dyDescent="0.2">
      <c r="A47" s="11"/>
      <c r="B47" s="19" t="s">
        <v>70</v>
      </c>
      <c r="C47" s="14"/>
      <c r="D47" s="19"/>
      <c r="E47" s="14"/>
      <c r="F47" s="2"/>
      <c r="G47" s="12">
        <v>929134</v>
      </c>
      <c r="H47" s="12">
        <v>676910</v>
      </c>
      <c r="I47" s="12">
        <v>656182</v>
      </c>
      <c r="J47" s="12">
        <v>755759.7</v>
      </c>
      <c r="K47" s="12">
        <v>186121</v>
      </c>
      <c r="L47" s="12">
        <v>1358552</v>
      </c>
      <c r="M47" s="12">
        <v>1388472</v>
      </c>
      <c r="N47" s="12">
        <v>606211</v>
      </c>
      <c r="O47" s="12">
        <f t="shared" si="11"/>
        <v>1326938</v>
      </c>
      <c r="P47" s="12">
        <f t="shared" si="11"/>
        <v>1972951</v>
      </c>
      <c r="Q47" s="12">
        <f t="shared" si="11"/>
        <v>1745245</v>
      </c>
      <c r="R47" s="12">
        <f t="shared" si="11"/>
        <v>1381000</v>
      </c>
      <c r="S47" s="12">
        <f t="shared" si="11"/>
        <v>2090414</v>
      </c>
      <c r="T47" s="12">
        <f t="shared" si="11"/>
        <v>1369855</v>
      </c>
      <c r="U47" s="12">
        <f t="shared" si="11"/>
        <v>384332</v>
      </c>
      <c r="V47" s="12">
        <f t="shared" si="11"/>
        <v>346035</v>
      </c>
      <c r="W47" s="12">
        <f t="shared" si="11"/>
        <v>621559</v>
      </c>
      <c r="X47" s="12">
        <f t="shared" si="11"/>
        <v>564352</v>
      </c>
      <c r="Y47" s="12">
        <f t="shared" si="11"/>
        <v>854070</v>
      </c>
      <c r="Z47" s="12">
        <f t="shared" si="11"/>
        <v>913550</v>
      </c>
      <c r="AA47" s="12">
        <f t="shared" si="11"/>
        <v>735581</v>
      </c>
      <c r="AB47" s="12">
        <v>728217</v>
      </c>
      <c r="AC47" s="12">
        <v>430116</v>
      </c>
      <c r="AD47" s="12">
        <v>725628</v>
      </c>
      <c r="AE47" s="12">
        <v>209909</v>
      </c>
      <c r="AF47" s="12">
        <v>288384</v>
      </c>
      <c r="AG47" s="12">
        <v>26879</v>
      </c>
      <c r="AH47" s="12">
        <v>29129</v>
      </c>
      <c r="AI47" s="13">
        <v>-0.41519538161272518</v>
      </c>
      <c r="AJ47" s="13">
        <v>8.3708471297295292E-2</v>
      </c>
    </row>
    <row r="48" spans="1:36" ht="10.5" customHeight="1" x14ac:dyDescent="0.2">
      <c r="A48" s="11"/>
      <c r="B48" s="19" t="s">
        <v>71</v>
      </c>
      <c r="C48" s="14"/>
      <c r="D48" s="19"/>
      <c r="E48" s="14"/>
      <c r="F48" s="2"/>
      <c r="G48" s="12">
        <v>306431</v>
      </c>
      <c r="H48" s="12">
        <v>384568</v>
      </c>
      <c r="I48" s="12">
        <v>495496</v>
      </c>
      <c r="J48" s="12">
        <v>517266.81</v>
      </c>
      <c r="K48" s="12">
        <v>365179</v>
      </c>
      <c r="L48" s="12">
        <v>292955</v>
      </c>
      <c r="M48" s="12">
        <v>532952</v>
      </c>
      <c r="N48" s="12">
        <v>474817</v>
      </c>
      <c r="O48" s="12">
        <f t="shared" si="11"/>
        <v>602359</v>
      </c>
      <c r="P48" s="12">
        <f t="shared" si="11"/>
        <v>566663</v>
      </c>
      <c r="Q48" s="12">
        <f t="shared" si="11"/>
        <v>594043</v>
      </c>
      <c r="R48" s="12">
        <f t="shared" si="11"/>
        <v>689057</v>
      </c>
      <c r="S48" s="12">
        <f t="shared" si="11"/>
        <v>722937</v>
      </c>
      <c r="T48" s="12">
        <f t="shared" si="11"/>
        <v>677088</v>
      </c>
      <c r="U48" s="12">
        <f t="shared" si="11"/>
        <v>640702</v>
      </c>
      <c r="V48" s="12">
        <f t="shared" si="11"/>
        <v>437001</v>
      </c>
      <c r="W48" s="12">
        <f t="shared" si="11"/>
        <v>542318</v>
      </c>
      <c r="X48" s="12">
        <f t="shared" si="11"/>
        <v>479262</v>
      </c>
      <c r="Y48" s="12">
        <f t="shared" si="11"/>
        <v>1218903</v>
      </c>
      <c r="Z48" s="12">
        <f t="shared" si="11"/>
        <v>782952</v>
      </c>
      <c r="AA48" s="12">
        <f t="shared" si="11"/>
        <v>1312490</v>
      </c>
      <c r="AB48" s="12">
        <v>1680570</v>
      </c>
      <c r="AC48" s="12">
        <v>1015066</v>
      </c>
      <c r="AD48" s="12">
        <v>1207249</v>
      </c>
      <c r="AE48" s="12">
        <v>1288324</v>
      </c>
      <c r="AF48" s="12">
        <v>1210587</v>
      </c>
      <c r="AG48" s="12">
        <v>842978</v>
      </c>
      <c r="AH48" s="12">
        <v>799068</v>
      </c>
      <c r="AI48" s="13">
        <v>-0.11653803808294194</v>
      </c>
      <c r="AJ48" s="13">
        <v>-5.2089141116375519E-2</v>
      </c>
    </row>
    <row r="49" spans="1:36" ht="10.5" customHeight="1" x14ac:dyDescent="0.2">
      <c r="A49" s="11"/>
      <c r="B49" s="19" t="s">
        <v>72</v>
      </c>
      <c r="C49" s="14"/>
      <c r="D49" s="19"/>
      <c r="E49" s="14"/>
      <c r="F49" s="2"/>
      <c r="G49" s="12">
        <v>1418699</v>
      </c>
      <c r="H49" s="12">
        <v>2084994</v>
      </c>
      <c r="I49" s="12">
        <v>2079434</v>
      </c>
      <c r="J49" s="12">
        <v>2575493.8199999998</v>
      </c>
      <c r="K49" s="12">
        <v>2440058</v>
      </c>
      <c r="L49" s="12">
        <v>1462335</v>
      </c>
      <c r="M49" s="12">
        <v>1374075</v>
      </c>
      <c r="N49" s="12">
        <v>1432230</v>
      </c>
      <c r="O49" s="12">
        <f t="shared" si="11"/>
        <v>1433996</v>
      </c>
      <c r="P49" s="12">
        <f t="shared" si="11"/>
        <v>1926777</v>
      </c>
      <c r="Q49" s="12">
        <f t="shared" si="11"/>
        <v>1941268</v>
      </c>
      <c r="R49" s="12">
        <f t="shared" si="11"/>
        <v>1934434</v>
      </c>
      <c r="S49" s="12">
        <f t="shared" si="11"/>
        <v>1911010</v>
      </c>
      <c r="T49" s="12">
        <f t="shared" si="11"/>
        <v>2951310</v>
      </c>
      <c r="U49" s="12">
        <f t="shared" si="11"/>
        <v>3383465</v>
      </c>
      <c r="V49" s="12">
        <f t="shared" si="11"/>
        <v>2412195</v>
      </c>
      <c r="W49" s="12">
        <f t="shared" si="11"/>
        <v>3249282</v>
      </c>
      <c r="X49" s="12">
        <f t="shared" si="11"/>
        <v>2943071</v>
      </c>
      <c r="Y49" s="12">
        <f t="shared" si="11"/>
        <v>3194524</v>
      </c>
      <c r="Z49" s="12">
        <f t="shared" si="11"/>
        <v>3636406</v>
      </c>
      <c r="AA49" s="12">
        <f t="shared" si="11"/>
        <v>4701004</v>
      </c>
      <c r="AB49" s="12">
        <v>2775659</v>
      </c>
      <c r="AC49" s="12">
        <v>4827813</v>
      </c>
      <c r="AD49" s="12">
        <v>2558607</v>
      </c>
      <c r="AE49" s="12">
        <v>2481391</v>
      </c>
      <c r="AF49" s="12">
        <v>2967814</v>
      </c>
      <c r="AG49" s="12">
        <v>1478463</v>
      </c>
      <c r="AH49" s="12">
        <v>595605</v>
      </c>
      <c r="AI49" s="13">
        <v>-0.22625348830140868</v>
      </c>
      <c r="AJ49" s="13">
        <v>-0.59714581967895042</v>
      </c>
    </row>
    <row r="50" spans="1:36" ht="10.5" customHeight="1" x14ac:dyDescent="0.2">
      <c r="A50" s="11"/>
      <c r="B50" s="19" t="s">
        <v>73</v>
      </c>
      <c r="C50" s="14"/>
      <c r="D50" s="19"/>
      <c r="E50" s="14"/>
      <c r="F50" s="2"/>
      <c r="G50" s="12">
        <v>1166605</v>
      </c>
      <c r="H50" s="12">
        <v>1711092</v>
      </c>
      <c r="I50" s="12">
        <v>6462915</v>
      </c>
      <c r="J50" s="12">
        <v>3585448.56</v>
      </c>
      <c r="K50" s="12">
        <v>971167</v>
      </c>
      <c r="L50" s="12">
        <v>1508936</v>
      </c>
      <c r="M50" s="12">
        <v>1260633</v>
      </c>
      <c r="N50" s="12">
        <v>324452</v>
      </c>
      <c r="O50" s="12">
        <f t="shared" si="11"/>
        <v>4651873</v>
      </c>
      <c r="P50" s="12">
        <f t="shared" si="11"/>
        <v>9267384</v>
      </c>
      <c r="Q50" s="12">
        <f t="shared" si="11"/>
        <v>5871311</v>
      </c>
      <c r="R50" s="12">
        <f t="shared" si="11"/>
        <v>1262465</v>
      </c>
      <c r="S50" s="12">
        <f t="shared" si="11"/>
        <v>691189</v>
      </c>
      <c r="T50" s="12">
        <f t="shared" si="11"/>
        <v>555201</v>
      </c>
      <c r="U50" s="12">
        <f t="shared" si="11"/>
        <v>1610631</v>
      </c>
      <c r="V50" s="12">
        <f t="shared" si="11"/>
        <v>624874</v>
      </c>
      <c r="W50" s="12">
        <f t="shared" si="11"/>
        <v>170418</v>
      </c>
      <c r="X50" s="12">
        <f t="shared" si="11"/>
        <v>1629361</v>
      </c>
      <c r="Y50" s="12">
        <f t="shared" si="11"/>
        <v>1717477</v>
      </c>
      <c r="Z50" s="12">
        <f t="shared" si="11"/>
        <v>1463357</v>
      </c>
      <c r="AA50" s="12">
        <f t="shared" si="11"/>
        <v>1366581</v>
      </c>
      <c r="AB50" s="12">
        <v>865773</v>
      </c>
      <c r="AC50" s="12">
        <v>671258</v>
      </c>
      <c r="AD50" s="12">
        <v>1006703</v>
      </c>
      <c r="AE50" s="12">
        <v>82285</v>
      </c>
      <c r="AF50" s="12">
        <v>1003570</v>
      </c>
      <c r="AG50" s="12">
        <v>97489</v>
      </c>
      <c r="AH50" s="12">
        <v>295926</v>
      </c>
      <c r="AI50" s="13">
        <v>-0.16382627941077033</v>
      </c>
      <c r="AJ50" s="13">
        <v>2.0354809260531956</v>
      </c>
    </row>
    <row r="51" spans="1:36" ht="10.5" customHeight="1" x14ac:dyDescent="0.2">
      <c r="A51" s="11"/>
      <c r="B51" s="19" t="s">
        <v>74</v>
      </c>
      <c r="C51" s="14"/>
      <c r="D51" s="19"/>
      <c r="E51" s="14"/>
      <c r="F51" s="2"/>
      <c r="G51" s="12">
        <v>646908</v>
      </c>
      <c r="H51" s="12">
        <v>719461</v>
      </c>
      <c r="I51" s="12">
        <v>855432</v>
      </c>
      <c r="J51" s="12">
        <v>1366361</v>
      </c>
      <c r="K51" s="12">
        <v>1313283</v>
      </c>
      <c r="L51" s="12">
        <v>2206916</v>
      </c>
      <c r="M51" s="12">
        <v>1544021</v>
      </c>
      <c r="N51" s="12">
        <v>735539</v>
      </c>
      <c r="O51" s="12">
        <f t="shared" si="11"/>
        <v>474549</v>
      </c>
      <c r="P51" s="12">
        <f t="shared" si="11"/>
        <v>1064616</v>
      </c>
      <c r="Q51" s="12">
        <f t="shared" si="11"/>
        <v>341818</v>
      </c>
      <c r="R51" s="12">
        <f t="shared" si="11"/>
        <v>289955</v>
      </c>
      <c r="S51" s="12">
        <f t="shared" si="11"/>
        <v>305097</v>
      </c>
      <c r="T51" s="12">
        <f t="shared" si="11"/>
        <v>127134</v>
      </c>
      <c r="U51" s="12">
        <f t="shared" si="11"/>
        <v>795537</v>
      </c>
      <c r="V51" s="12">
        <f t="shared" si="11"/>
        <v>674521</v>
      </c>
      <c r="W51" s="12">
        <f t="shared" si="11"/>
        <v>830424</v>
      </c>
      <c r="X51" s="12">
        <f t="shared" si="11"/>
        <v>711557</v>
      </c>
      <c r="Y51" s="12">
        <f t="shared" si="11"/>
        <v>3638552</v>
      </c>
      <c r="Z51" s="12">
        <f t="shared" si="11"/>
        <v>888100</v>
      </c>
      <c r="AA51" s="12">
        <f t="shared" si="11"/>
        <v>4052450</v>
      </c>
      <c r="AB51" s="12">
        <v>4119508</v>
      </c>
      <c r="AC51" s="12">
        <v>3836924</v>
      </c>
      <c r="AD51" s="12">
        <v>4316610</v>
      </c>
      <c r="AE51" s="12">
        <v>3742780</v>
      </c>
      <c r="AF51" s="12">
        <v>4366313</v>
      </c>
      <c r="AG51" s="12">
        <v>3887832</v>
      </c>
      <c r="AH51" s="12">
        <v>3817263</v>
      </c>
      <c r="AI51" s="13">
        <v>-1.261970602677609E-2</v>
      </c>
      <c r="AJ51" s="13">
        <v>-1.8151247276116868E-2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2">R234</f>
        <v>793592</v>
      </c>
      <c r="S52" s="12">
        <f t="shared" si="12"/>
        <v>786005.90500000003</v>
      </c>
      <c r="T52" s="12">
        <f t="shared" si="12"/>
        <v>778419.81</v>
      </c>
      <c r="U52" s="12">
        <f t="shared" si="12"/>
        <v>866353.875</v>
      </c>
      <c r="V52" s="12">
        <f t="shared" si="12"/>
        <v>954287.94</v>
      </c>
      <c r="W52" s="12">
        <f t="shared" si="12"/>
        <v>477144</v>
      </c>
      <c r="X52" s="12">
        <f t="shared" si="12"/>
        <v>0</v>
      </c>
      <c r="Y52" s="12">
        <f t="shared" si="12"/>
        <v>491425</v>
      </c>
      <c r="Z52" s="12">
        <f t="shared" si="12"/>
        <v>982850.99</v>
      </c>
      <c r="AA52" s="12">
        <f t="shared" si="12"/>
        <v>996159.40500000003</v>
      </c>
      <c r="AB52" s="12">
        <v>1009467.82</v>
      </c>
      <c r="AC52" s="12">
        <v>1034051.0948108661</v>
      </c>
      <c r="AD52" s="12">
        <v>1164709</v>
      </c>
      <c r="AE52" s="12">
        <v>1210262.136426409</v>
      </c>
      <c r="AF52" s="12">
        <v>1169659.6200000001</v>
      </c>
      <c r="AG52" s="12">
        <v>1172142.8154364871</v>
      </c>
      <c r="AH52" s="12">
        <v>1189571.79</v>
      </c>
      <c r="AI52" s="13">
        <v>2.7739455366222465E-2</v>
      </c>
      <c r="AJ52" s="13">
        <v>1.4869326786789783E-2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173</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18300936</v>
      </c>
      <c r="H62" s="5">
        <v>26753128</v>
      </c>
      <c r="I62" s="5">
        <v>22680702</v>
      </c>
      <c r="J62" s="5">
        <v>20573442</v>
      </c>
      <c r="K62" s="5">
        <v>22664572</v>
      </c>
      <c r="L62" s="5">
        <v>25071652</v>
      </c>
      <c r="M62" s="5">
        <v>23126657</v>
      </c>
      <c r="N62" s="5">
        <v>26915280</v>
      </c>
      <c r="O62" s="39">
        <v>29405166</v>
      </c>
      <c r="P62" s="39">
        <v>32108525</v>
      </c>
      <c r="Q62" s="39">
        <v>32308113</v>
      </c>
      <c r="R62" s="39">
        <v>32664149</v>
      </c>
      <c r="S62" s="39">
        <v>31211884</v>
      </c>
      <c r="T62" s="39">
        <v>31887043</v>
      </c>
      <c r="U62" s="8">
        <v>32811714</v>
      </c>
      <c r="V62" s="8">
        <f>SUM(V64,V79,V91,V93)</f>
        <v>36853159.659999996</v>
      </c>
      <c r="W62" s="8">
        <f>W64+W79+W91+W93</f>
        <v>33236401</v>
      </c>
      <c r="X62" s="8">
        <f>SUM(X64,X79,X91,X93)</f>
        <v>37701207</v>
      </c>
      <c r="Y62" s="8">
        <f>SUM(Y64+Y79+Y91+Y93)</f>
        <v>30968699</v>
      </c>
      <c r="Z62" s="8">
        <f>SUM(Z64+Z79+Z91+Z93)</f>
        <v>35246079</v>
      </c>
      <c r="AA62" s="8">
        <f>SUM(AA64+AA79+AA91+AA93)</f>
        <v>32757674</v>
      </c>
      <c r="AB62" s="39">
        <v>33153808</v>
      </c>
      <c r="AC62" s="39">
        <v>31931823</v>
      </c>
      <c r="AD62" s="39">
        <v>33602384</v>
      </c>
      <c r="AE62" s="39">
        <v>34430857</v>
      </c>
      <c r="AF62" s="39">
        <v>36149444</v>
      </c>
      <c r="AG62" s="39">
        <v>37530929</v>
      </c>
      <c r="AH62" s="39">
        <v>35938098</v>
      </c>
      <c r="AI62" s="10">
        <v>1.3530786396644734E-2</v>
      </c>
      <c r="AJ62" s="10">
        <v>-4.2440489549299458E-2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7036973</v>
      </c>
      <c r="H64" s="12">
        <v>15602654</v>
      </c>
      <c r="I64" s="12">
        <v>11002029</v>
      </c>
      <c r="J64" s="12">
        <v>7628423</v>
      </c>
      <c r="K64" s="12">
        <f>SUM(K65,K69:K73)</f>
        <v>8888321</v>
      </c>
      <c r="L64" s="12">
        <f>SUM(L65,L69:L73)</f>
        <v>10174726</v>
      </c>
      <c r="M64" s="12">
        <f>SUM(M65,M69:M73)</f>
        <v>7416288</v>
      </c>
      <c r="N64" s="12">
        <f>SUM(N65,N69:N73)</f>
        <v>9181400</v>
      </c>
      <c r="O64" s="41">
        <v>9868123</v>
      </c>
      <c r="P64" s="41">
        <v>10061827</v>
      </c>
      <c r="Q64" s="41">
        <v>13651774</v>
      </c>
      <c r="R64" s="41">
        <v>14919607</v>
      </c>
      <c r="S64" s="41">
        <v>10147391</v>
      </c>
      <c r="T64" s="41">
        <v>10565903</v>
      </c>
      <c r="U64" s="11">
        <v>10480224</v>
      </c>
      <c r="V64" s="11">
        <v>11260624</v>
      </c>
      <c r="W64" s="11">
        <v>9226977</v>
      </c>
      <c r="X64" s="11">
        <v>14297094</v>
      </c>
      <c r="Y64" s="11">
        <v>9263754</v>
      </c>
      <c r="Z64" s="11">
        <v>14036999</v>
      </c>
      <c r="AA64" s="11">
        <v>10808637</v>
      </c>
      <c r="AB64" s="41">
        <v>11426598</v>
      </c>
      <c r="AC64" s="41">
        <v>9855917</v>
      </c>
      <c r="AD64" s="41">
        <v>10860153</v>
      </c>
      <c r="AE64" s="41">
        <v>10754790</v>
      </c>
      <c r="AF64" s="41">
        <v>11231419</v>
      </c>
      <c r="AG64" s="39">
        <v>12322813</v>
      </c>
      <c r="AH64" s="41">
        <v>10024555</v>
      </c>
      <c r="AI64" s="13">
        <v>-2.1581417540908365E-2</v>
      </c>
      <c r="AJ64" s="13">
        <v>-0.18650433143795983</v>
      </c>
    </row>
    <row r="65" spans="1:36" ht="10.5" customHeight="1" x14ac:dyDescent="0.2">
      <c r="A65" s="11"/>
      <c r="B65" s="11"/>
      <c r="C65" s="11" t="s">
        <v>36</v>
      </c>
      <c r="D65" s="11"/>
      <c r="E65" s="11"/>
      <c r="F65" s="2"/>
      <c r="G65" s="12">
        <v>5048639</v>
      </c>
      <c r="H65" s="12">
        <v>5410124</v>
      </c>
      <c r="I65" s="12">
        <v>6432473</v>
      </c>
      <c r="J65" s="12">
        <v>5102113</v>
      </c>
      <c r="K65" s="12">
        <f>SUM(K66:K68)</f>
        <v>6234013</v>
      </c>
      <c r="L65" s="12">
        <f>SUM(L66:L68)</f>
        <v>6088025</v>
      </c>
      <c r="M65" s="12">
        <f>SUM(M66:M68)</f>
        <v>5928302</v>
      </c>
      <c r="N65" s="12">
        <f>SUM(N66:N68)</f>
        <v>7466995</v>
      </c>
      <c r="O65" s="41">
        <v>7900060</v>
      </c>
      <c r="P65" s="41">
        <v>8276044</v>
      </c>
      <c r="Q65" s="41">
        <v>8667298</v>
      </c>
      <c r="R65" s="41">
        <v>9346946</v>
      </c>
      <c r="S65" s="41">
        <v>8522293</v>
      </c>
      <c r="T65" s="41">
        <v>8699743</v>
      </c>
      <c r="U65" s="11">
        <v>8564715</v>
      </c>
      <c r="V65" s="11">
        <v>8152406</v>
      </c>
      <c r="W65" s="11">
        <v>7419131</v>
      </c>
      <c r="X65" s="11">
        <v>7400493</v>
      </c>
      <c r="Y65" s="11">
        <v>7593201</v>
      </c>
      <c r="Z65" s="11">
        <v>7343777</v>
      </c>
      <c r="AA65" s="11">
        <v>7942404</v>
      </c>
      <c r="AB65" s="41">
        <v>8544877</v>
      </c>
      <c r="AC65" s="41">
        <v>8090766</v>
      </c>
      <c r="AD65" s="41">
        <v>8818068</v>
      </c>
      <c r="AE65" s="41">
        <v>8927064</v>
      </c>
      <c r="AF65" s="41">
        <v>9303638</v>
      </c>
      <c r="AG65" s="41">
        <v>10113155</v>
      </c>
      <c r="AH65" s="41">
        <v>8394442</v>
      </c>
      <c r="AI65" s="13">
        <v>-2.9559727998405005E-3</v>
      </c>
      <c r="AJ65" s="13">
        <v>-0.16994825057066762</v>
      </c>
    </row>
    <row r="66" spans="1:36" ht="10.5" customHeight="1" x14ac:dyDescent="0.2">
      <c r="A66" s="11"/>
      <c r="B66" s="11"/>
      <c r="C66" s="11"/>
      <c r="D66" s="11" t="s">
        <v>37</v>
      </c>
      <c r="E66" s="11"/>
      <c r="F66" s="2"/>
      <c r="G66" s="12">
        <v>5048639</v>
      </c>
      <c r="H66" s="12">
        <v>5410124</v>
      </c>
      <c r="I66" s="12">
        <v>6432473</v>
      </c>
      <c r="J66" s="12">
        <v>5102113</v>
      </c>
      <c r="K66" s="12">
        <v>6234013</v>
      </c>
      <c r="L66" s="12">
        <v>6088025</v>
      </c>
      <c r="M66" s="12">
        <v>5928302</v>
      </c>
      <c r="N66" s="12">
        <v>7466995</v>
      </c>
      <c r="O66" s="41">
        <v>7900060</v>
      </c>
      <c r="P66" s="41">
        <v>8276044</v>
      </c>
      <c r="Q66" s="41">
        <v>8667298</v>
      </c>
      <c r="R66" s="41">
        <v>9346946</v>
      </c>
      <c r="S66" s="41">
        <v>8522293</v>
      </c>
      <c r="T66" s="41">
        <v>8699743</v>
      </c>
      <c r="U66" s="11">
        <v>8559132</v>
      </c>
      <c r="V66" s="11">
        <v>8144279</v>
      </c>
      <c r="W66" s="11">
        <v>7407176</v>
      </c>
      <c r="X66" s="11">
        <v>7394523</v>
      </c>
      <c r="Y66" s="11">
        <v>7586447</v>
      </c>
      <c r="Z66" s="11">
        <v>7302925</v>
      </c>
      <c r="AA66" s="11">
        <v>7886578</v>
      </c>
      <c r="AB66" s="41">
        <v>8469781</v>
      </c>
      <c r="AC66" s="41">
        <v>7945206</v>
      </c>
      <c r="AD66" s="41">
        <v>8652129</v>
      </c>
      <c r="AE66" s="41">
        <v>8742540</v>
      </c>
      <c r="AF66" s="41">
        <v>9085583</v>
      </c>
      <c r="AG66" s="41">
        <v>9835081</v>
      </c>
      <c r="AH66" s="41">
        <v>8221895</v>
      </c>
      <c r="AI66" s="13">
        <v>-4.9384214661348791E-3</v>
      </c>
      <c r="AJ66" s="13">
        <v>-0.16402366182850961</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0</v>
      </c>
      <c r="P68" s="41">
        <v>0</v>
      </c>
      <c r="Q68" s="41">
        <v>0</v>
      </c>
      <c r="R68" s="41">
        <v>0</v>
      </c>
      <c r="S68" s="41">
        <v>0</v>
      </c>
      <c r="T68" s="41">
        <v>0</v>
      </c>
      <c r="U68" s="11">
        <v>5583</v>
      </c>
      <c r="V68" s="11">
        <v>8127</v>
      </c>
      <c r="W68" s="11">
        <v>11955</v>
      </c>
      <c r="X68" s="11">
        <v>5970</v>
      </c>
      <c r="Y68" s="11">
        <v>6754</v>
      </c>
      <c r="Z68" s="11">
        <v>40852</v>
      </c>
      <c r="AA68" s="11">
        <v>55826</v>
      </c>
      <c r="AB68" s="41">
        <v>75096</v>
      </c>
      <c r="AC68" s="41">
        <v>145560</v>
      </c>
      <c r="AD68" s="41">
        <v>165939</v>
      </c>
      <c r="AE68" s="41">
        <v>184524</v>
      </c>
      <c r="AF68" s="41">
        <v>218055</v>
      </c>
      <c r="AG68" s="41">
        <v>278074</v>
      </c>
      <c r="AH68" s="41">
        <v>172547</v>
      </c>
      <c r="AI68" s="13">
        <v>0.14872243032447519</v>
      </c>
      <c r="AJ68" s="13">
        <v>-0.37949250918820171</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1988334</v>
      </c>
      <c r="H73" s="12">
        <v>10192530</v>
      </c>
      <c r="I73" s="12">
        <v>4569556</v>
      </c>
      <c r="J73" s="12">
        <v>2526310</v>
      </c>
      <c r="K73" s="12">
        <v>2654308</v>
      </c>
      <c r="L73" s="12">
        <v>4086701</v>
      </c>
      <c r="M73" s="12">
        <v>1487986</v>
      </c>
      <c r="N73" s="12">
        <v>1714405</v>
      </c>
      <c r="O73" s="41">
        <v>1968063</v>
      </c>
      <c r="P73" s="41">
        <v>1785783</v>
      </c>
      <c r="Q73" s="41">
        <v>4984476</v>
      </c>
      <c r="R73" s="41">
        <v>5572661</v>
      </c>
      <c r="S73" s="41">
        <v>1625098</v>
      </c>
      <c r="T73" s="41">
        <v>1866160</v>
      </c>
      <c r="U73" s="11">
        <v>1915509</v>
      </c>
      <c r="V73" s="11">
        <v>3108218</v>
      </c>
      <c r="W73" s="11">
        <v>1807846</v>
      </c>
      <c r="X73" s="11">
        <v>6896601</v>
      </c>
      <c r="Y73" s="11">
        <v>1670553</v>
      </c>
      <c r="Z73" s="11">
        <v>6693222</v>
      </c>
      <c r="AA73" s="11">
        <v>2866233</v>
      </c>
      <c r="AB73" s="41">
        <v>2881721</v>
      </c>
      <c r="AC73" s="41">
        <v>1765151</v>
      </c>
      <c r="AD73" s="41">
        <v>2042085</v>
      </c>
      <c r="AE73" s="41">
        <v>1827726</v>
      </c>
      <c r="AF73" s="41">
        <v>1927781</v>
      </c>
      <c r="AG73" s="41">
        <v>2209658</v>
      </c>
      <c r="AH73" s="41">
        <v>1630113</v>
      </c>
      <c r="AI73" s="13">
        <v>-9.0587408057631214E-2</v>
      </c>
      <c r="AJ73" s="13">
        <v>-0.26227814440062669</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1162002</v>
      </c>
      <c r="H75" s="12">
        <v>1195350</v>
      </c>
      <c r="I75" s="12">
        <v>1682256</v>
      </c>
      <c r="J75" s="12">
        <v>1304659</v>
      </c>
      <c r="K75" s="12">
        <v>1459474</v>
      </c>
      <c r="L75" s="12">
        <v>1357939</v>
      </c>
      <c r="M75" s="12">
        <v>1463300</v>
      </c>
      <c r="N75" s="12">
        <v>1438956</v>
      </c>
      <c r="O75" s="41">
        <v>1539720</v>
      </c>
      <c r="P75" s="41">
        <v>1652380</v>
      </c>
      <c r="Q75" s="41">
        <v>1453800</v>
      </c>
      <c r="R75" s="41">
        <v>1529878</v>
      </c>
      <c r="S75" s="41">
        <v>1340943</v>
      </c>
      <c r="T75" s="41">
        <v>1489469</v>
      </c>
      <c r="U75" s="11">
        <v>1457497</v>
      </c>
      <c r="V75" s="11">
        <v>1388707</v>
      </c>
      <c r="W75" s="11">
        <v>1289395</v>
      </c>
      <c r="X75" s="11">
        <v>1252043</v>
      </c>
      <c r="Y75" s="11">
        <v>1294364</v>
      </c>
      <c r="Z75" s="11">
        <v>1315368</v>
      </c>
      <c r="AA75" s="11">
        <v>1278972</v>
      </c>
      <c r="AB75" s="41">
        <v>1230527</v>
      </c>
      <c r="AC75" s="41">
        <v>1275489</v>
      </c>
      <c r="AD75" s="41">
        <v>1460360</v>
      </c>
      <c r="AE75" s="41">
        <v>1357199</v>
      </c>
      <c r="AF75" s="41">
        <v>1395224</v>
      </c>
      <c r="AG75" s="41">
        <v>1586721</v>
      </c>
      <c r="AH75" s="41">
        <v>1271618</v>
      </c>
      <c r="AI75" s="13">
        <v>5.4896083884274915E-3</v>
      </c>
      <c r="AJ75" s="13">
        <v>-0.19858752735988242</v>
      </c>
    </row>
    <row r="76" spans="1:36" ht="10.5" customHeight="1" x14ac:dyDescent="0.2">
      <c r="A76" s="11"/>
      <c r="B76" s="14"/>
      <c r="C76" s="11"/>
      <c r="D76" s="15" t="s">
        <v>47</v>
      </c>
      <c r="E76" s="11"/>
      <c r="F76" s="2"/>
      <c r="G76" s="12">
        <v>0</v>
      </c>
      <c r="H76" s="12">
        <v>8000000</v>
      </c>
      <c r="I76" s="12">
        <v>2000000</v>
      </c>
      <c r="J76" s="12">
        <v>0</v>
      </c>
      <c r="K76" s="12">
        <v>0</v>
      </c>
      <c r="L76" s="12">
        <v>1750000</v>
      </c>
      <c r="M76" s="12">
        <v>0</v>
      </c>
      <c r="N76" s="12">
        <v>0</v>
      </c>
      <c r="O76" s="41">
        <v>0</v>
      </c>
      <c r="P76" s="41">
        <v>0</v>
      </c>
      <c r="Q76" s="41">
        <v>3419771</v>
      </c>
      <c r="R76" s="41">
        <v>3835000</v>
      </c>
      <c r="S76" s="41">
        <v>0</v>
      </c>
      <c r="T76" s="41">
        <v>0</v>
      </c>
      <c r="U76" s="11">
        <v>0</v>
      </c>
      <c r="V76" s="11">
        <v>1265000</v>
      </c>
      <c r="W76" s="11">
        <v>0</v>
      </c>
      <c r="X76" s="11">
        <v>5155000</v>
      </c>
      <c r="Y76" s="11">
        <v>0</v>
      </c>
      <c r="Z76" s="11">
        <v>4806299</v>
      </c>
      <c r="AA76" s="11">
        <v>1186230</v>
      </c>
      <c r="AB76" s="41">
        <v>990000</v>
      </c>
      <c r="AC76" s="41">
        <v>0</v>
      </c>
      <c r="AD76" s="41">
        <v>0</v>
      </c>
      <c r="AE76" s="41">
        <v>0</v>
      </c>
      <c r="AF76" s="41">
        <v>0</v>
      </c>
      <c r="AG76" s="41">
        <v>0</v>
      </c>
      <c r="AH76" s="41">
        <v>0</v>
      </c>
      <c r="AI76" s="13">
        <v>-1</v>
      </c>
      <c r="AJ76" s="13" t="s">
        <v>246</v>
      </c>
    </row>
    <row r="77" spans="1:36" ht="10.5" customHeight="1" x14ac:dyDescent="0.2">
      <c r="A77" s="11"/>
      <c r="B77" s="11"/>
      <c r="C77" s="11"/>
      <c r="D77" s="11" t="s">
        <v>48</v>
      </c>
      <c r="E77" s="11"/>
      <c r="F77" s="2"/>
      <c r="G77" s="12">
        <v>826332</v>
      </c>
      <c r="H77" s="12">
        <v>997180</v>
      </c>
      <c r="I77" s="12">
        <v>887300</v>
      </c>
      <c r="J77" s="12">
        <v>1221651</v>
      </c>
      <c r="K77" s="12">
        <v>1194834</v>
      </c>
      <c r="L77" s="12">
        <v>978762</v>
      </c>
      <c r="M77" s="12">
        <v>24686</v>
      </c>
      <c r="N77" s="12">
        <v>275449</v>
      </c>
      <c r="O77" s="41">
        <v>428343</v>
      </c>
      <c r="P77" s="41">
        <v>133403</v>
      </c>
      <c r="Q77" s="41">
        <v>110905</v>
      </c>
      <c r="R77" s="41">
        <v>207783</v>
      </c>
      <c r="S77" s="41">
        <v>284155</v>
      </c>
      <c r="T77" s="41">
        <v>376691</v>
      </c>
      <c r="U77" s="11">
        <v>458012</v>
      </c>
      <c r="V77" s="11">
        <v>454511</v>
      </c>
      <c r="W77" s="11">
        <v>518451</v>
      </c>
      <c r="X77" s="11">
        <v>489558</v>
      </c>
      <c r="Y77" s="11">
        <v>376189</v>
      </c>
      <c r="Z77" s="11">
        <v>571555</v>
      </c>
      <c r="AA77" s="11">
        <v>401031</v>
      </c>
      <c r="AB77" s="41">
        <v>661194</v>
      </c>
      <c r="AC77" s="41">
        <v>489662</v>
      </c>
      <c r="AD77" s="41">
        <v>581725</v>
      </c>
      <c r="AE77" s="41">
        <v>470527</v>
      </c>
      <c r="AF77" s="41">
        <v>532557</v>
      </c>
      <c r="AG77" s="41">
        <v>622937</v>
      </c>
      <c r="AH77" s="41">
        <v>358495</v>
      </c>
      <c r="AI77" s="13">
        <v>-9.6990401836112294E-2</v>
      </c>
      <c r="AJ77" s="13">
        <v>-0.42450841738410144</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c r="AI78" s="13"/>
      <c r="AJ78" s="13"/>
    </row>
    <row r="79" spans="1:36" ht="10.5" customHeight="1" x14ac:dyDescent="0.2">
      <c r="A79" s="11"/>
      <c r="B79" s="11" t="s">
        <v>49</v>
      </c>
      <c r="C79" s="11"/>
      <c r="D79" s="11"/>
      <c r="E79" s="11"/>
      <c r="F79" s="2"/>
      <c r="G79" s="12">
        <v>9424694</v>
      </c>
      <c r="H79" s="12">
        <v>9283975</v>
      </c>
      <c r="I79" s="12">
        <v>9879772</v>
      </c>
      <c r="J79" s="12">
        <v>11151234</v>
      </c>
      <c r="K79" s="12">
        <f>SUM(K80:K89)</f>
        <v>12155529</v>
      </c>
      <c r="L79" s="12">
        <f>SUM(L80:L89)</f>
        <v>12855010</v>
      </c>
      <c r="M79" s="12">
        <f>SUM(M80:M89)</f>
        <v>13476765</v>
      </c>
      <c r="N79" s="12">
        <f>SUM(N80:N89)</f>
        <v>14791208</v>
      </c>
      <c r="O79" s="41">
        <v>16624315</v>
      </c>
      <c r="P79" s="41">
        <v>18561304</v>
      </c>
      <c r="Q79" s="41">
        <v>15011967</v>
      </c>
      <c r="R79" s="41">
        <v>14452250</v>
      </c>
      <c r="S79" s="41">
        <v>17521815</v>
      </c>
      <c r="T79" s="41">
        <v>17636091</v>
      </c>
      <c r="U79" s="11">
        <v>18648514</v>
      </c>
      <c r="V79" s="11">
        <f>SUM(V80:V89)</f>
        <v>21904552.66</v>
      </c>
      <c r="W79" s="11">
        <f>SUM(W80:W89)</f>
        <v>20093691</v>
      </c>
      <c r="X79" s="11">
        <f>SUM(X80:X89)</f>
        <v>17673289</v>
      </c>
      <c r="Y79" s="11">
        <f>SUM(Y80:Y89)</f>
        <v>16578385</v>
      </c>
      <c r="Z79" s="11">
        <f>SUM(Z80:Z89)</f>
        <v>17383724</v>
      </c>
      <c r="AA79" s="11">
        <v>18251681</v>
      </c>
      <c r="AB79" s="41">
        <v>17960192</v>
      </c>
      <c r="AC79" s="41">
        <v>18273594</v>
      </c>
      <c r="AD79" s="41">
        <v>18922288</v>
      </c>
      <c r="AE79" s="41">
        <v>19826082</v>
      </c>
      <c r="AF79" s="41">
        <v>21054821</v>
      </c>
      <c r="AG79" s="41">
        <v>21242769</v>
      </c>
      <c r="AH79" s="41">
        <v>21792022</v>
      </c>
      <c r="AI79" s="13">
        <v>3.2756076461185168E-2</v>
      </c>
      <c r="AJ79" s="13">
        <v>2.5855998339952762E-2</v>
      </c>
    </row>
    <row r="80" spans="1:36" ht="10.5" customHeight="1" x14ac:dyDescent="0.2">
      <c r="A80" s="11"/>
      <c r="B80" s="11"/>
      <c r="C80" s="11" t="s">
        <v>50</v>
      </c>
      <c r="D80" s="11"/>
      <c r="E80" s="11"/>
      <c r="F80" s="2"/>
      <c r="G80" s="12">
        <v>0</v>
      </c>
      <c r="H80" s="12">
        <v>0</v>
      </c>
      <c r="I80" s="12">
        <v>0</v>
      </c>
      <c r="J80" s="12">
        <v>1092349</v>
      </c>
      <c r="K80" s="12">
        <v>1133578</v>
      </c>
      <c r="L80" s="12">
        <v>1161617</v>
      </c>
      <c r="M80" s="12">
        <v>1208743</v>
      </c>
      <c r="N80" s="12">
        <v>1381224</v>
      </c>
      <c r="O80" s="41">
        <v>1249945</v>
      </c>
      <c r="P80" s="41">
        <v>1141128</v>
      </c>
      <c r="Q80" s="41">
        <v>1321955</v>
      </c>
      <c r="R80" s="41">
        <v>1321955</v>
      </c>
      <c r="S80" s="41">
        <v>1321955</v>
      </c>
      <c r="T80" s="41">
        <v>1321955</v>
      </c>
      <c r="U80" s="11">
        <v>1321955</v>
      </c>
      <c r="V80" s="11">
        <v>1321955</v>
      </c>
      <c r="W80" s="11">
        <v>1321955</v>
      </c>
      <c r="X80" s="11">
        <v>1321955</v>
      </c>
      <c r="Y80" s="11">
        <v>1321955</v>
      </c>
      <c r="Z80" s="11">
        <v>1321955</v>
      </c>
      <c r="AA80" s="11">
        <v>1321955</v>
      </c>
      <c r="AB80" s="41">
        <v>1321955</v>
      </c>
      <c r="AC80" s="41">
        <v>1321955</v>
      </c>
      <c r="AD80" s="41">
        <v>1321955</v>
      </c>
      <c r="AE80" s="41">
        <v>1321955</v>
      </c>
      <c r="AF80" s="41">
        <v>1321955</v>
      </c>
      <c r="AG80" s="41">
        <v>1321955</v>
      </c>
      <c r="AH80" s="41">
        <v>1321955</v>
      </c>
      <c r="AI80" s="13">
        <v>0</v>
      </c>
      <c r="AJ80" s="13">
        <v>0</v>
      </c>
    </row>
    <row r="81" spans="1:36" ht="10.5" customHeight="1" x14ac:dyDescent="0.2">
      <c r="A81" s="11"/>
      <c r="B81" s="11"/>
      <c r="C81" s="11" t="s">
        <v>51</v>
      </c>
      <c r="D81" s="11"/>
      <c r="E81" s="11"/>
      <c r="F81" s="2"/>
      <c r="G81" s="12">
        <v>0</v>
      </c>
      <c r="H81" s="12">
        <v>0</v>
      </c>
      <c r="I81" s="12">
        <v>0</v>
      </c>
      <c r="J81" s="12">
        <v>0</v>
      </c>
      <c r="K81" s="12">
        <v>0</v>
      </c>
      <c r="L81" s="12">
        <v>0</v>
      </c>
      <c r="M81" s="12">
        <v>0</v>
      </c>
      <c r="N81" s="12">
        <v>0</v>
      </c>
      <c r="O81" s="41">
        <v>0</v>
      </c>
      <c r="P81" s="41">
        <v>0</v>
      </c>
      <c r="Q81" s="41">
        <v>0</v>
      </c>
      <c r="R81" s="41">
        <v>0</v>
      </c>
      <c r="S81" s="41">
        <v>757041</v>
      </c>
      <c r="T81" s="41">
        <v>771361</v>
      </c>
      <c r="U81" s="11">
        <v>837366</v>
      </c>
      <c r="V81" s="12">
        <v>827883</v>
      </c>
      <c r="W81" s="11">
        <v>779148</v>
      </c>
      <c r="X81" s="11">
        <v>798769</v>
      </c>
      <c r="Y81" s="11">
        <v>791593</v>
      </c>
      <c r="Z81" s="11">
        <v>808059</v>
      </c>
      <c r="AA81" s="11">
        <v>828991</v>
      </c>
      <c r="AB81" s="41">
        <v>833774</v>
      </c>
      <c r="AC81" s="41">
        <v>836326</v>
      </c>
      <c r="AD81" s="41">
        <v>838415</v>
      </c>
      <c r="AE81" s="41">
        <v>847592</v>
      </c>
      <c r="AF81" s="41">
        <v>845655</v>
      </c>
      <c r="AG81" s="41">
        <v>853247</v>
      </c>
      <c r="AH81" s="41">
        <v>838431</v>
      </c>
      <c r="AI81" s="13">
        <v>9.2874862870861996E-4</v>
      </c>
      <c r="AJ81" s="13">
        <v>-1.7364256774415849E-2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f>2500000-1156245.34</f>
        <v>1343754.66</v>
      </c>
      <c r="W82" s="12">
        <f>2500000-1041276</f>
        <v>1458724</v>
      </c>
      <c r="X82" s="12">
        <v>1613724</v>
      </c>
      <c r="Y82" s="12">
        <v>1651752.4423992473</v>
      </c>
      <c r="Z82" s="12">
        <v>1735457.2532664193</v>
      </c>
      <c r="AA82" s="12">
        <v>2389892</v>
      </c>
      <c r="AB82" s="41">
        <v>2389892</v>
      </c>
      <c r="AC82" s="41">
        <v>2150903</v>
      </c>
      <c r="AD82" s="41">
        <v>2389891</v>
      </c>
      <c r="AE82" s="41">
        <v>2389892</v>
      </c>
      <c r="AF82" s="41">
        <v>2389891</v>
      </c>
      <c r="AG82" s="41">
        <v>2389892</v>
      </c>
      <c r="AH82" s="41">
        <v>2615268</v>
      </c>
      <c r="AI82" s="13">
        <v>1.513309659564821E-2</v>
      </c>
      <c r="AJ82" s="13">
        <v>9.4303843018847713E-2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1156245</v>
      </c>
      <c r="W83" s="12">
        <v>1041276</v>
      </c>
      <c r="X83" s="12">
        <v>886276</v>
      </c>
      <c r="Y83" s="12">
        <v>848247.55760075268</v>
      </c>
      <c r="Z83" s="12">
        <v>764542.74673358072</v>
      </c>
      <c r="AA83" s="12">
        <v>0</v>
      </c>
      <c r="AB83" s="41">
        <v>0</v>
      </c>
      <c r="AC83" s="41">
        <v>0</v>
      </c>
      <c r="AD83" s="41">
        <v>0</v>
      </c>
      <c r="AE83" s="41">
        <v>0</v>
      </c>
      <c r="AF83" s="41">
        <v>0</v>
      </c>
      <c r="AG83" s="41">
        <v>0</v>
      </c>
      <c r="AH83" s="41">
        <v>13614</v>
      </c>
      <c r="AI83" s="13" t="s">
        <v>246</v>
      </c>
      <c r="AJ83" s="13" t="s">
        <v>246</v>
      </c>
    </row>
    <row r="84" spans="1:36" ht="10.5" customHeight="1" x14ac:dyDescent="0.2">
      <c r="A84" s="11"/>
      <c r="B84" s="11"/>
      <c r="C84" s="11" t="s">
        <v>106</v>
      </c>
      <c r="D84" s="11"/>
      <c r="E84" s="11"/>
      <c r="F84" s="2"/>
      <c r="G84" s="12">
        <v>0</v>
      </c>
      <c r="H84" s="12">
        <v>0</v>
      </c>
      <c r="I84" s="12">
        <v>0</v>
      </c>
      <c r="J84" s="12">
        <v>0</v>
      </c>
      <c r="K84" s="12">
        <v>0</v>
      </c>
      <c r="L84" s="12">
        <v>0</v>
      </c>
      <c r="M84" s="12">
        <v>0</v>
      </c>
      <c r="N84" s="12">
        <v>0</v>
      </c>
      <c r="O84" s="41">
        <v>0</v>
      </c>
      <c r="P84" s="41">
        <v>0</v>
      </c>
      <c r="Q84" s="41">
        <v>0</v>
      </c>
      <c r="R84" s="41">
        <v>0</v>
      </c>
      <c r="S84" s="41">
        <v>0</v>
      </c>
      <c r="T84" s="41">
        <v>0</v>
      </c>
      <c r="U84" s="11">
        <v>0</v>
      </c>
      <c r="V84" s="11">
        <v>0</v>
      </c>
      <c r="W84" s="11">
        <v>0</v>
      </c>
      <c r="X84" s="11">
        <v>31963</v>
      </c>
      <c r="Y84" s="11">
        <v>31963</v>
      </c>
      <c r="Z84" s="11">
        <v>31963</v>
      </c>
      <c r="AA84" s="11">
        <v>31963</v>
      </c>
      <c r="AB84" s="41">
        <v>31963</v>
      </c>
      <c r="AC84" s="41">
        <v>31963</v>
      </c>
      <c r="AD84" s="41">
        <v>31963</v>
      </c>
      <c r="AE84" s="41">
        <v>31963</v>
      </c>
      <c r="AF84" s="41">
        <v>31963</v>
      </c>
      <c r="AG84" s="41">
        <v>31963</v>
      </c>
      <c r="AH84" s="41">
        <v>31963</v>
      </c>
      <c r="AI84" s="13">
        <v>0</v>
      </c>
      <c r="AJ84" s="13">
        <v>0</v>
      </c>
    </row>
    <row r="85" spans="1:36" ht="10.5" customHeight="1" x14ac:dyDescent="0.2">
      <c r="A85" s="11"/>
      <c r="B85" s="14"/>
      <c r="C85" s="11" t="s">
        <v>55</v>
      </c>
      <c r="E85" s="11"/>
      <c r="F85" s="2"/>
      <c r="G85" s="12">
        <v>0</v>
      </c>
      <c r="H85" s="12">
        <v>0</v>
      </c>
      <c r="I85" s="12">
        <v>0</v>
      </c>
      <c r="J85" s="12">
        <v>0</v>
      </c>
      <c r="K85" s="12">
        <v>0</v>
      </c>
      <c r="L85" s="12">
        <v>0</v>
      </c>
      <c r="M85" s="12">
        <v>0</v>
      </c>
      <c r="N85" s="12">
        <v>0</v>
      </c>
      <c r="O85" s="41">
        <v>0</v>
      </c>
      <c r="P85" s="41">
        <v>0</v>
      </c>
      <c r="Q85" s="41">
        <v>0</v>
      </c>
      <c r="R85" s="41">
        <v>0</v>
      </c>
      <c r="S85" s="41">
        <v>351326</v>
      </c>
      <c r="T85" s="41">
        <v>369588</v>
      </c>
      <c r="U85" s="11">
        <v>371398</v>
      </c>
      <c r="V85" s="11">
        <v>293793</v>
      </c>
      <c r="W85" s="11">
        <v>402072</v>
      </c>
      <c r="X85" s="11">
        <v>225226</v>
      </c>
      <c r="Y85" s="11">
        <v>107325</v>
      </c>
      <c r="Z85" s="11">
        <v>88935</v>
      </c>
      <c r="AA85" s="11">
        <v>120376</v>
      </c>
      <c r="AB85" s="41">
        <v>101608</v>
      </c>
      <c r="AC85" s="41">
        <v>103080</v>
      </c>
      <c r="AD85" s="41">
        <v>99782</v>
      </c>
      <c r="AE85" s="41">
        <v>103301</v>
      </c>
      <c r="AF85" s="41">
        <v>108288</v>
      </c>
      <c r="AG85" s="41">
        <v>129913</v>
      </c>
      <c r="AH85" s="41">
        <v>133579</v>
      </c>
      <c r="AI85" s="13">
        <v>4.6650569651013774E-2</v>
      </c>
      <c r="AJ85" s="13">
        <v>2.8218884946079298E-2</v>
      </c>
    </row>
    <row r="86" spans="1:36" ht="10.5" customHeight="1" x14ac:dyDescent="0.2">
      <c r="A86" s="11"/>
      <c r="B86" s="11"/>
      <c r="C86" s="11" t="s">
        <v>56</v>
      </c>
      <c r="D86" s="11"/>
      <c r="E86" s="11"/>
      <c r="F86" s="2"/>
      <c r="G86" s="12">
        <v>2284488</v>
      </c>
      <c r="H86" s="12">
        <v>2035840</v>
      </c>
      <c r="I86" s="12">
        <v>2153784</v>
      </c>
      <c r="J86" s="12">
        <v>2143398</v>
      </c>
      <c r="K86" s="12">
        <v>2562506</v>
      </c>
      <c r="L86" s="12">
        <v>2910854</v>
      </c>
      <c r="M86" s="12">
        <v>2872264</v>
      </c>
      <c r="N86" s="12">
        <v>3295179</v>
      </c>
      <c r="O86" s="41">
        <v>5371722</v>
      </c>
      <c r="P86" s="41">
        <v>7617680</v>
      </c>
      <c r="Q86" s="41">
        <v>3931123</v>
      </c>
      <c r="R86" s="41">
        <v>4171096</v>
      </c>
      <c r="S86" s="41">
        <v>4134303</v>
      </c>
      <c r="T86" s="41">
        <v>3376147</v>
      </c>
      <c r="U86" s="11">
        <v>4143819</v>
      </c>
      <c r="V86" s="11">
        <v>4547615</v>
      </c>
      <c r="W86" s="11">
        <v>4554588</v>
      </c>
      <c r="X86" s="11">
        <v>4228698</v>
      </c>
      <c r="Y86" s="11">
        <v>3931906</v>
      </c>
      <c r="Z86" s="11">
        <v>3977658</v>
      </c>
      <c r="AA86" s="11">
        <v>4282387</v>
      </c>
      <c r="AB86" s="41">
        <v>4210917</v>
      </c>
      <c r="AC86" s="41">
        <v>4360832</v>
      </c>
      <c r="AD86" s="41">
        <v>4573376</v>
      </c>
      <c r="AE86" s="41">
        <v>5187975</v>
      </c>
      <c r="AF86" s="41">
        <v>5497449</v>
      </c>
      <c r="AG86" s="41">
        <v>5885697</v>
      </c>
      <c r="AH86" s="41">
        <v>6725478</v>
      </c>
      <c r="AI86" s="13">
        <v>8.116276227613195E-2</v>
      </c>
      <c r="AJ86" s="13">
        <v>0.14268165690486614</v>
      </c>
    </row>
    <row r="87" spans="1:36" ht="10.5" customHeight="1" x14ac:dyDescent="0.2">
      <c r="A87" s="11"/>
      <c r="B87" s="11"/>
      <c r="C87" s="11" t="s">
        <v>57</v>
      </c>
      <c r="D87" s="11"/>
      <c r="E87" s="11"/>
      <c r="F87" s="2"/>
      <c r="G87" s="12">
        <v>5473522</v>
      </c>
      <c r="H87" s="12">
        <v>5528460</v>
      </c>
      <c r="I87" s="12">
        <v>5726078</v>
      </c>
      <c r="J87" s="12">
        <v>5928124</v>
      </c>
      <c r="K87" s="12">
        <v>6170230</v>
      </c>
      <c r="L87" s="12">
        <v>6592710</v>
      </c>
      <c r="M87" s="12">
        <v>7018346</v>
      </c>
      <c r="N87" s="12">
        <v>7245897</v>
      </c>
      <c r="O87" s="41">
        <v>7331495</v>
      </c>
      <c r="P87" s="41">
        <v>6974146</v>
      </c>
      <c r="Q87" s="41">
        <v>6577040</v>
      </c>
      <c r="R87" s="41">
        <v>6454821</v>
      </c>
      <c r="S87" s="41">
        <v>6728004</v>
      </c>
      <c r="T87" s="41">
        <v>8357117</v>
      </c>
      <c r="U87" s="11">
        <v>8442198</v>
      </c>
      <c r="V87" s="11">
        <v>8768941</v>
      </c>
      <c r="W87" s="11">
        <v>7363272</v>
      </c>
      <c r="X87" s="11">
        <v>5747455</v>
      </c>
      <c r="Y87" s="11">
        <v>5008079</v>
      </c>
      <c r="Z87" s="11">
        <v>5950441</v>
      </c>
      <c r="AA87" s="11">
        <v>6358976</v>
      </c>
      <c r="AB87" s="41">
        <v>6593756</v>
      </c>
      <c r="AC87" s="41">
        <v>7062787</v>
      </c>
      <c r="AD87" s="41">
        <v>7166138</v>
      </c>
      <c r="AE87" s="41">
        <v>7594185</v>
      </c>
      <c r="AF87" s="41">
        <v>7864098</v>
      </c>
      <c r="AG87" s="41">
        <v>8126986</v>
      </c>
      <c r="AH87" s="41">
        <v>7732875</v>
      </c>
      <c r="AI87" s="13">
        <v>2.691544624025255E-2</v>
      </c>
      <c r="AJ87" s="13">
        <v>-4.8494115776746755E-2</v>
      </c>
    </row>
    <row r="88" spans="1:36" ht="10.5" customHeight="1" x14ac:dyDescent="0.2">
      <c r="A88" s="11"/>
      <c r="B88" s="11"/>
      <c r="C88" s="11" t="s">
        <v>58</v>
      </c>
      <c r="D88" s="11"/>
      <c r="E88" s="11"/>
      <c r="F88" s="2"/>
      <c r="G88" s="12">
        <v>1666684</v>
      </c>
      <c r="H88" s="12">
        <v>1719675</v>
      </c>
      <c r="I88" s="12">
        <v>1999910</v>
      </c>
      <c r="J88" s="12">
        <v>1987363</v>
      </c>
      <c r="K88" s="12">
        <v>2289215</v>
      </c>
      <c r="L88" s="12">
        <v>2189829</v>
      </c>
      <c r="M88" s="12">
        <v>2377412</v>
      </c>
      <c r="N88" s="12">
        <v>2868908</v>
      </c>
      <c r="O88" s="41">
        <v>2671153</v>
      </c>
      <c r="P88" s="41">
        <v>2828350</v>
      </c>
      <c r="Q88" s="41">
        <v>3005972</v>
      </c>
      <c r="R88" s="41">
        <v>2334386</v>
      </c>
      <c r="S88" s="41">
        <v>3742873</v>
      </c>
      <c r="T88" s="41">
        <v>3179436</v>
      </c>
      <c r="U88" s="11">
        <v>3346769</v>
      </c>
      <c r="V88" s="11">
        <v>3355051</v>
      </c>
      <c r="W88" s="11">
        <v>2869688</v>
      </c>
      <c r="X88" s="11">
        <v>2545192</v>
      </c>
      <c r="Y88" s="11">
        <v>2608003</v>
      </c>
      <c r="Z88" s="11">
        <v>2529590</v>
      </c>
      <c r="AA88" s="11">
        <v>2758611</v>
      </c>
      <c r="AB88" s="41">
        <v>2376994</v>
      </c>
      <c r="AC88" s="41">
        <v>2210140</v>
      </c>
      <c r="AD88" s="41">
        <v>2192665</v>
      </c>
      <c r="AE88" s="41">
        <v>2282169</v>
      </c>
      <c r="AF88" s="41">
        <v>2849118</v>
      </c>
      <c r="AG88" s="41">
        <v>2443454</v>
      </c>
      <c r="AH88" s="41">
        <v>2370299</v>
      </c>
      <c r="AI88" s="13">
        <v>-4.6998229998107544E-4</v>
      </c>
      <c r="AJ88" s="13">
        <v>-2.9939176264419137E-2</v>
      </c>
    </row>
    <row r="89" spans="1:36" ht="10.5" customHeight="1" x14ac:dyDescent="0.2">
      <c r="A89" s="11"/>
      <c r="B89" s="11"/>
      <c r="C89" s="11" t="s">
        <v>59</v>
      </c>
      <c r="D89" s="11"/>
      <c r="E89" s="11"/>
      <c r="F89" s="2"/>
      <c r="G89" s="12"/>
      <c r="H89" s="12"/>
      <c r="I89" s="12"/>
      <c r="J89" s="12"/>
      <c r="K89" s="12">
        <v>0</v>
      </c>
      <c r="L89" s="12">
        <v>0</v>
      </c>
      <c r="M89" s="12">
        <v>0</v>
      </c>
      <c r="N89" s="12">
        <v>0</v>
      </c>
      <c r="O89" s="41">
        <v>0</v>
      </c>
      <c r="P89" s="41">
        <v>0</v>
      </c>
      <c r="Q89" s="41">
        <v>175877</v>
      </c>
      <c r="R89" s="41">
        <v>169992</v>
      </c>
      <c r="S89" s="41">
        <v>486313</v>
      </c>
      <c r="T89" s="41">
        <v>260487</v>
      </c>
      <c r="U89" s="11">
        <v>185009</v>
      </c>
      <c r="V89" s="11">
        <v>289315</v>
      </c>
      <c r="W89" s="11">
        <v>302968</v>
      </c>
      <c r="X89" s="11">
        <v>274031</v>
      </c>
      <c r="Y89" s="11">
        <v>277561</v>
      </c>
      <c r="Z89" s="11">
        <v>175123</v>
      </c>
      <c r="AA89" s="11">
        <v>158530</v>
      </c>
      <c r="AB89" s="41">
        <v>99333</v>
      </c>
      <c r="AC89" s="41">
        <v>195608</v>
      </c>
      <c r="AD89" s="41">
        <v>308103</v>
      </c>
      <c r="AE89" s="41">
        <v>67050</v>
      </c>
      <c r="AF89" s="41">
        <v>146404</v>
      </c>
      <c r="AG89" s="41">
        <v>59662</v>
      </c>
      <c r="AH89" s="41">
        <v>8560</v>
      </c>
      <c r="AI89" s="13">
        <v>-0.33539536036728146</v>
      </c>
      <c r="AJ89" s="13">
        <v>-0.85652509134792665</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1839269</v>
      </c>
      <c r="H91" s="12">
        <v>1866499</v>
      </c>
      <c r="I91" s="12">
        <v>1798901</v>
      </c>
      <c r="J91" s="12">
        <v>1793785</v>
      </c>
      <c r="K91" s="12">
        <v>1620722</v>
      </c>
      <c r="L91" s="12">
        <v>2041916</v>
      </c>
      <c r="M91" s="12">
        <v>2233604</v>
      </c>
      <c r="N91" s="12">
        <v>2942672</v>
      </c>
      <c r="O91" s="41">
        <v>2912728</v>
      </c>
      <c r="P91" s="41">
        <v>3485394</v>
      </c>
      <c r="Q91" s="41">
        <v>3644372</v>
      </c>
      <c r="R91" s="41">
        <v>3292292</v>
      </c>
      <c r="S91" s="41">
        <v>3542678</v>
      </c>
      <c r="T91" s="41">
        <v>3685049</v>
      </c>
      <c r="U91" s="11">
        <v>3682976</v>
      </c>
      <c r="V91" s="11">
        <v>3687983</v>
      </c>
      <c r="W91" s="11">
        <v>3915733</v>
      </c>
      <c r="X91" s="11">
        <v>5730824</v>
      </c>
      <c r="Y91" s="11">
        <v>5126560</v>
      </c>
      <c r="Z91" s="11">
        <v>3825356</v>
      </c>
      <c r="AA91" s="11">
        <v>3697356</v>
      </c>
      <c r="AB91" s="41">
        <v>3767018</v>
      </c>
      <c r="AC91" s="41">
        <v>3802312</v>
      </c>
      <c r="AD91" s="41">
        <v>3819943</v>
      </c>
      <c r="AE91" s="41">
        <v>3849985</v>
      </c>
      <c r="AF91" s="41">
        <v>3863204</v>
      </c>
      <c r="AG91" s="42">
        <v>3965347</v>
      </c>
      <c r="AH91" s="41">
        <v>4121521</v>
      </c>
      <c r="AI91" s="13">
        <v>1.5102670410892527E-2</v>
      </c>
      <c r="AJ91" s="13">
        <v>3.9384699497925404E-2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19512298</v>
      </c>
      <c r="H96" s="5">
        <v>20732695</v>
      </c>
      <c r="I96" s="5">
        <v>26011822</v>
      </c>
      <c r="J96" s="5">
        <v>23909549</v>
      </c>
      <c r="K96" s="5">
        <v>22874593</v>
      </c>
      <c r="L96" s="5">
        <v>23779593</v>
      </c>
      <c r="M96" s="5">
        <v>24345117</v>
      </c>
      <c r="N96" s="5">
        <v>26098223</v>
      </c>
      <c r="O96" s="5">
        <v>28798763</v>
      </c>
      <c r="P96" s="5">
        <v>36904258</v>
      </c>
      <c r="Q96" s="5">
        <v>34097163</v>
      </c>
      <c r="R96" s="39">
        <v>29299259</v>
      </c>
      <c r="S96" s="39">
        <v>30553984</v>
      </c>
      <c r="T96" s="39">
        <v>32718292</v>
      </c>
      <c r="U96" s="39">
        <v>33163622</v>
      </c>
      <c r="V96" s="8">
        <v>35307929</v>
      </c>
      <c r="W96" s="39">
        <v>33913165</v>
      </c>
      <c r="X96" s="39">
        <f t="shared" ref="X96:AA96" si="13">SUM(X98:X107)</f>
        <v>32954954</v>
      </c>
      <c r="Y96" s="39">
        <f t="shared" si="13"/>
        <v>31161284</v>
      </c>
      <c r="Z96" s="39">
        <f t="shared" si="13"/>
        <v>31393764</v>
      </c>
      <c r="AA96" s="39">
        <f t="shared" si="13"/>
        <v>32348535</v>
      </c>
      <c r="AB96" s="39">
        <v>30890615</v>
      </c>
      <c r="AC96" s="39">
        <v>31597765</v>
      </c>
      <c r="AD96" s="39">
        <v>32816917</v>
      </c>
      <c r="AE96" s="39">
        <v>33756153</v>
      </c>
      <c r="AF96" s="39">
        <v>35045259</v>
      </c>
      <c r="AG96" s="96">
        <v>35264665</v>
      </c>
      <c r="AH96" s="96">
        <v>35784659</v>
      </c>
      <c r="AI96" s="10">
        <v>2.4814011899662036E-2</v>
      </c>
      <c r="AJ96" s="10">
        <v>1.4745468303753914E-2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6535181</v>
      </c>
      <c r="H98" s="50">
        <v>6776509</v>
      </c>
      <c r="I98" s="50">
        <v>7192413</v>
      </c>
      <c r="J98" s="50">
        <v>7315622</v>
      </c>
      <c r="K98" s="50">
        <v>7773419</v>
      </c>
      <c r="L98" s="50">
        <v>8315859</v>
      </c>
      <c r="M98" s="50">
        <v>8168994</v>
      </c>
      <c r="N98" s="50">
        <v>9440881</v>
      </c>
      <c r="O98" s="50">
        <v>10340313</v>
      </c>
      <c r="P98" s="50">
        <v>10631856</v>
      </c>
      <c r="Q98" s="50">
        <v>10051004</v>
      </c>
      <c r="R98" s="41">
        <v>10201743</v>
      </c>
      <c r="S98" s="41">
        <v>10699454</v>
      </c>
      <c r="T98" s="41">
        <v>12448881</v>
      </c>
      <c r="U98" s="41">
        <v>12775851</v>
      </c>
      <c r="V98" s="11">
        <v>13869110</v>
      </c>
      <c r="W98" s="41">
        <v>13235101</v>
      </c>
      <c r="X98" s="41">
        <v>12524790</v>
      </c>
      <c r="Y98" s="41">
        <v>12378363</v>
      </c>
      <c r="Z98" s="41">
        <v>11891304</v>
      </c>
      <c r="AA98" s="41">
        <v>12051099</v>
      </c>
      <c r="AB98" s="41">
        <v>11991444</v>
      </c>
      <c r="AC98" s="41">
        <v>12558154</v>
      </c>
      <c r="AD98" s="41">
        <v>13168348</v>
      </c>
      <c r="AE98" s="41">
        <v>13436924</v>
      </c>
      <c r="AF98" s="41">
        <v>13876703</v>
      </c>
      <c r="AG98" s="42">
        <v>14715782</v>
      </c>
      <c r="AH98" s="42">
        <v>15196056</v>
      </c>
      <c r="AI98" s="13">
        <v>4.0263195955025255E-2</v>
      </c>
      <c r="AJ98" s="13">
        <v>3.2636661782567855E-2</v>
      </c>
    </row>
    <row r="99" spans="1:44" ht="10.5" customHeight="1" x14ac:dyDescent="0.2">
      <c r="A99" s="14"/>
      <c r="B99" s="51" t="s">
        <v>65</v>
      </c>
      <c r="C99" s="44"/>
      <c r="D99" s="44"/>
      <c r="E99" s="34"/>
      <c r="F99" s="2"/>
      <c r="G99" s="50">
        <v>10597748</v>
      </c>
      <c r="H99" s="50">
        <v>10062502</v>
      </c>
      <c r="I99" s="50">
        <v>10586323</v>
      </c>
      <c r="J99" s="50">
        <v>10851673</v>
      </c>
      <c r="K99" s="50">
        <v>11617667</v>
      </c>
      <c r="L99" s="50">
        <v>12390372</v>
      </c>
      <c r="M99" s="50">
        <v>13573943</v>
      </c>
      <c r="N99" s="50">
        <v>14817933</v>
      </c>
      <c r="O99" s="50">
        <v>15650210</v>
      </c>
      <c r="P99" s="50">
        <v>16302501</v>
      </c>
      <c r="Q99" s="50">
        <v>16320205</v>
      </c>
      <c r="R99" s="41">
        <v>16397550</v>
      </c>
      <c r="S99" s="41">
        <v>17570531</v>
      </c>
      <c r="T99" s="41">
        <v>18222910</v>
      </c>
      <c r="U99" s="41">
        <v>18228135</v>
      </c>
      <c r="V99" s="11">
        <v>19160074</v>
      </c>
      <c r="W99" s="41">
        <v>18771487</v>
      </c>
      <c r="X99" s="41">
        <v>18664501</v>
      </c>
      <c r="Y99" s="41">
        <v>16865811</v>
      </c>
      <c r="Z99" s="41">
        <v>16618845</v>
      </c>
      <c r="AA99" s="41">
        <v>15872181</v>
      </c>
      <c r="AB99" s="41">
        <v>16225034</v>
      </c>
      <c r="AC99" s="41">
        <v>16834937</v>
      </c>
      <c r="AD99" s="41">
        <v>17202721</v>
      </c>
      <c r="AE99" s="41">
        <v>18349883</v>
      </c>
      <c r="AF99" s="41">
        <v>18397066</v>
      </c>
      <c r="AG99" s="42">
        <v>19113312</v>
      </c>
      <c r="AH99" s="42">
        <v>19569611</v>
      </c>
      <c r="AI99" s="13">
        <v>3.1730088762575326E-2</v>
      </c>
      <c r="AJ99" s="13">
        <v>2.3873361142223808E-2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15216</v>
      </c>
      <c r="H102" s="50">
        <v>63584</v>
      </c>
      <c r="I102" s="50">
        <v>36777</v>
      </c>
      <c r="J102" s="50">
        <v>36073</v>
      </c>
      <c r="K102" s="50">
        <v>42516</v>
      </c>
      <c r="L102" s="50">
        <v>98244</v>
      </c>
      <c r="M102" s="50">
        <v>111753</v>
      </c>
      <c r="N102" s="50">
        <v>141523</v>
      </c>
      <c r="O102" s="50">
        <v>137412</v>
      </c>
      <c r="P102" s="50">
        <v>193901</v>
      </c>
      <c r="Q102" s="50">
        <v>116618</v>
      </c>
      <c r="R102" s="41">
        <v>150493</v>
      </c>
      <c r="S102" s="41">
        <v>24919</v>
      </c>
      <c r="T102" s="41">
        <v>43529</v>
      </c>
      <c r="U102" s="41">
        <v>14800</v>
      </c>
      <c r="V102" s="11">
        <v>8844</v>
      </c>
      <c r="W102" s="41">
        <v>26723</v>
      </c>
      <c r="X102" s="41">
        <v>20600</v>
      </c>
      <c r="Y102" s="41">
        <v>30589</v>
      </c>
      <c r="Z102" s="41">
        <v>14380</v>
      </c>
      <c r="AA102" s="41">
        <v>18494</v>
      </c>
      <c r="AB102" s="41">
        <v>19092</v>
      </c>
      <c r="AC102" s="41">
        <v>8690</v>
      </c>
      <c r="AD102" s="41">
        <v>12687</v>
      </c>
      <c r="AE102" s="41">
        <v>0</v>
      </c>
      <c r="AF102" s="41">
        <v>0</v>
      </c>
      <c r="AG102" s="42">
        <v>0</v>
      </c>
      <c r="AH102" s="42">
        <v>0</v>
      </c>
      <c r="AI102" s="13">
        <v>-1</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4841</v>
      </c>
      <c r="H104" s="50">
        <v>89011</v>
      </c>
      <c r="I104" s="50">
        <v>135795</v>
      </c>
      <c r="J104" s="50">
        <v>108590</v>
      </c>
      <c r="K104" s="50">
        <v>8948</v>
      </c>
      <c r="L104" s="50">
        <v>0</v>
      </c>
      <c r="M104" s="50">
        <v>9551</v>
      </c>
      <c r="N104" s="50">
        <v>30892</v>
      </c>
      <c r="O104" s="50">
        <v>22570</v>
      </c>
      <c r="P104" s="50">
        <v>0</v>
      </c>
      <c r="Q104" s="50">
        <v>0</v>
      </c>
      <c r="R104" s="41">
        <v>0</v>
      </c>
      <c r="S104" s="41">
        <v>0</v>
      </c>
      <c r="T104" s="41">
        <v>2941</v>
      </c>
      <c r="U104" s="41">
        <v>-226</v>
      </c>
      <c r="V104" s="11">
        <v>3841</v>
      </c>
      <c r="W104" s="41">
        <v>2694</v>
      </c>
      <c r="X104" s="41">
        <v>1500</v>
      </c>
      <c r="Y104" s="41">
        <v>0</v>
      </c>
      <c r="Z104" s="41">
        <v>1500</v>
      </c>
      <c r="AA104" s="41">
        <v>0</v>
      </c>
      <c r="AB104" s="41">
        <v>1901</v>
      </c>
      <c r="AC104" s="41">
        <v>1500</v>
      </c>
      <c r="AD104" s="41">
        <v>-107</v>
      </c>
      <c r="AE104" s="41">
        <v>1535</v>
      </c>
      <c r="AF104" s="41">
        <v>612</v>
      </c>
      <c r="AG104" s="42">
        <v>-1715</v>
      </c>
      <c r="AH104" s="42">
        <v>2660</v>
      </c>
      <c r="AI104" s="13">
        <v>5.758817585055076E-2</v>
      </c>
      <c r="AJ104" s="13">
        <v>-2.5510204081632653</v>
      </c>
    </row>
    <row r="105" spans="1:44" ht="10.5" customHeight="1" x14ac:dyDescent="0.2">
      <c r="A105" s="14"/>
      <c r="B105" s="51" t="s">
        <v>72</v>
      </c>
      <c r="C105" s="44"/>
      <c r="D105" s="44"/>
      <c r="E105" s="34"/>
      <c r="F105" s="2"/>
      <c r="G105" s="50">
        <v>1211529</v>
      </c>
      <c r="H105" s="50">
        <v>1998590</v>
      </c>
      <c r="I105" s="50">
        <v>1919730</v>
      </c>
      <c r="J105" s="50">
        <v>2392350</v>
      </c>
      <c r="K105" s="50">
        <v>2429825</v>
      </c>
      <c r="L105" s="50">
        <v>1440220</v>
      </c>
      <c r="M105" s="50">
        <v>1315916</v>
      </c>
      <c r="N105" s="50">
        <v>1411016</v>
      </c>
      <c r="O105" s="50">
        <v>1409781</v>
      </c>
      <c r="P105" s="50">
        <v>1910824</v>
      </c>
      <c r="Q105" s="50">
        <v>1902261</v>
      </c>
      <c r="R105" s="41">
        <v>1904261</v>
      </c>
      <c r="S105" s="41">
        <v>1864612</v>
      </c>
      <c r="T105" s="41">
        <v>1857633</v>
      </c>
      <c r="U105" s="41">
        <v>1853997</v>
      </c>
      <c r="V105" s="11">
        <v>1894223</v>
      </c>
      <c r="W105" s="41">
        <v>1790025</v>
      </c>
      <c r="X105" s="41">
        <v>1573482</v>
      </c>
      <c r="Y105" s="41">
        <v>1562855</v>
      </c>
      <c r="Z105" s="41">
        <v>1749053</v>
      </c>
      <c r="AA105" s="41">
        <v>3055590</v>
      </c>
      <c r="AB105" s="41">
        <v>1702625</v>
      </c>
      <c r="AC105" s="41">
        <v>1714188</v>
      </c>
      <c r="AD105" s="41">
        <v>1731141</v>
      </c>
      <c r="AE105" s="41">
        <v>1728748</v>
      </c>
      <c r="AF105" s="41">
        <v>1751950</v>
      </c>
      <c r="AG105" s="42">
        <v>1041927</v>
      </c>
      <c r="AH105" s="42">
        <v>370258</v>
      </c>
      <c r="AI105" s="13">
        <v>-0.22453135782489098</v>
      </c>
      <c r="AJ105" s="13">
        <v>-0.64464113128846834</v>
      </c>
    </row>
    <row r="106" spans="1:44" ht="10.5" customHeight="1" x14ac:dyDescent="0.2">
      <c r="A106" s="14"/>
      <c r="B106" s="51" t="s">
        <v>73</v>
      </c>
      <c r="C106" s="44"/>
      <c r="D106" s="44"/>
      <c r="E106" s="34"/>
      <c r="F106" s="2"/>
      <c r="G106" s="50">
        <v>1147747</v>
      </c>
      <c r="H106" s="50">
        <v>1711092</v>
      </c>
      <c r="I106" s="50">
        <v>6102891</v>
      </c>
      <c r="J106" s="50">
        <v>3156720</v>
      </c>
      <c r="K106" s="50">
        <v>971167</v>
      </c>
      <c r="L106" s="50">
        <v>1508936</v>
      </c>
      <c r="M106" s="50">
        <v>1109063</v>
      </c>
      <c r="N106" s="50">
        <v>208438</v>
      </c>
      <c r="O106" s="50">
        <v>1179774</v>
      </c>
      <c r="P106" s="50">
        <v>7855105</v>
      </c>
      <c r="Q106" s="50">
        <v>5703902</v>
      </c>
      <c r="R106" s="41">
        <v>645212</v>
      </c>
      <c r="S106" s="41">
        <v>394468</v>
      </c>
      <c r="T106" s="41">
        <v>131878</v>
      </c>
      <c r="U106" s="41">
        <v>291065</v>
      </c>
      <c r="V106" s="11">
        <v>371837</v>
      </c>
      <c r="W106" s="41">
        <v>87005</v>
      </c>
      <c r="X106" s="41">
        <v>169735</v>
      </c>
      <c r="Y106" s="41">
        <v>313240</v>
      </c>
      <c r="Z106" s="41">
        <v>1117214</v>
      </c>
      <c r="AA106" s="41">
        <v>1349277</v>
      </c>
      <c r="AB106" s="41">
        <v>842511</v>
      </c>
      <c r="AC106" s="41">
        <v>369427</v>
      </c>
      <c r="AD106" s="41">
        <v>448947</v>
      </c>
      <c r="AE106" s="41">
        <v>79585</v>
      </c>
      <c r="AF106" s="41">
        <v>932189</v>
      </c>
      <c r="AG106" s="42">
        <v>96739</v>
      </c>
      <c r="AH106" s="42">
        <v>294976</v>
      </c>
      <c r="AI106" s="13">
        <v>-0.16047200313663113</v>
      </c>
      <c r="AJ106" s="13">
        <v>2.0491942236326612</v>
      </c>
    </row>
    <row r="107" spans="1:44" ht="10.5" customHeight="1" x14ac:dyDescent="0.2">
      <c r="A107" s="14"/>
      <c r="B107" s="51" t="s">
        <v>39</v>
      </c>
      <c r="C107" s="44"/>
      <c r="D107" s="44"/>
      <c r="E107" s="34"/>
      <c r="F107" s="2"/>
      <c r="G107" s="50">
        <v>36</v>
      </c>
      <c r="H107" s="50">
        <v>31407</v>
      </c>
      <c r="I107" s="50">
        <v>37893</v>
      </c>
      <c r="J107" s="50">
        <v>48521</v>
      </c>
      <c r="K107" s="50">
        <v>31051</v>
      </c>
      <c r="L107" s="50">
        <v>25962</v>
      </c>
      <c r="M107" s="50">
        <v>55897</v>
      </c>
      <c r="N107" s="50">
        <v>47540</v>
      </c>
      <c r="O107" s="50">
        <v>58703</v>
      </c>
      <c r="P107" s="50">
        <v>10071</v>
      </c>
      <c r="Q107" s="50">
        <v>3173</v>
      </c>
      <c r="R107" s="41">
        <v>0</v>
      </c>
      <c r="S107" s="41">
        <v>0</v>
      </c>
      <c r="T107" s="41">
        <v>10520</v>
      </c>
      <c r="U107" s="41">
        <v>0</v>
      </c>
      <c r="V107" s="11">
        <v>0</v>
      </c>
      <c r="W107" s="41">
        <v>130</v>
      </c>
      <c r="X107" s="41">
        <v>346</v>
      </c>
      <c r="Y107" s="41">
        <v>10426</v>
      </c>
      <c r="Z107" s="41">
        <v>1468</v>
      </c>
      <c r="AA107" s="41">
        <v>1894</v>
      </c>
      <c r="AB107" s="41">
        <v>108008</v>
      </c>
      <c r="AC107" s="41">
        <v>110869</v>
      </c>
      <c r="AD107" s="41">
        <v>253180</v>
      </c>
      <c r="AE107" s="41">
        <v>159478</v>
      </c>
      <c r="AF107" s="41">
        <v>86739</v>
      </c>
      <c r="AG107" s="42">
        <v>298620</v>
      </c>
      <c r="AH107" s="42">
        <v>351098</v>
      </c>
      <c r="AI107" s="13">
        <v>0.21710693930126812</v>
      </c>
      <c r="AJ107" s="13">
        <v>0.17573504788694663</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173</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t="s">
        <v>174</v>
      </c>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4944825</v>
      </c>
      <c r="H119" s="5">
        <v>5593027</v>
      </c>
      <c r="I119" s="5">
        <v>5737905</v>
      </c>
      <c r="J119" s="5">
        <v>5844668.5080000004</v>
      </c>
      <c r="K119" s="5">
        <v>5877453</v>
      </c>
      <c r="L119" s="5">
        <v>6385434</v>
      </c>
      <c r="M119" s="5">
        <v>8135193</v>
      </c>
      <c r="N119" s="5">
        <v>8187155</v>
      </c>
      <c r="O119" s="5">
        <v>8303882.7499999991</v>
      </c>
      <c r="P119" s="5">
        <v>9678124</v>
      </c>
      <c r="Q119" s="5">
        <v>10408506.6</v>
      </c>
      <c r="R119" s="62">
        <v>9989000.1400000006</v>
      </c>
      <c r="S119" s="62">
        <v>8949804.6400000006</v>
      </c>
      <c r="T119" s="62">
        <v>11718138.279999999</v>
      </c>
      <c r="U119" s="39">
        <v>10938641.469999999</v>
      </c>
      <c r="V119" s="39">
        <v>11120391.24</v>
      </c>
      <c r="W119" s="62">
        <v>11740192.98</v>
      </c>
      <c r="X119" s="62">
        <v>12636780.890000001</v>
      </c>
      <c r="Y119" s="62">
        <v>12574928.279999997</v>
      </c>
      <c r="Z119" s="62">
        <v>10861400.74</v>
      </c>
      <c r="AA119" s="62">
        <v>13319875.5</v>
      </c>
      <c r="AB119" s="62">
        <v>12911817</v>
      </c>
      <c r="AC119" s="62">
        <v>12729895</v>
      </c>
      <c r="AD119" s="62">
        <v>13655692</v>
      </c>
      <c r="AE119" s="62">
        <v>14464314</v>
      </c>
      <c r="AF119" s="62">
        <v>14965926</v>
      </c>
      <c r="AG119" s="62">
        <v>14136729</v>
      </c>
      <c r="AH119" s="62">
        <v>15351575</v>
      </c>
      <c r="AI119" s="10">
        <v>2.9265927091245203E-2</v>
      </c>
      <c r="AJ119" s="10">
        <v>8.5935438105943743E-2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3598073</v>
      </c>
      <c r="H121" s="12">
        <v>4093221</v>
      </c>
      <c r="I121" s="12">
        <v>3771886</v>
      </c>
      <c r="J121" s="12">
        <v>3827533.0140000004</v>
      </c>
      <c r="K121" s="12">
        <f t="shared" ref="K121:R121" si="14">SUM(K122,K126:K130)</f>
        <v>4443560</v>
      </c>
      <c r="L121" s="12">
        <f t="shared" si="14"/>
        <v>4103486</v>
      </c>
      <c r="M121" s="12">
        <f t="shared" si="14"/>
        <v>5700625</v>
      </c>
      <c r="N121" s="12">
        <f t="shared" si="14"/>
        <v>5185185</v>
      </c>
      <c r="O121" s="63">
        <f t="shared" si="14"/>
        <v>5382590.2799999993</v>
      </c>
      <c r="P121" s="63">
        <f t="shared" si="14"/>
        <v>6066530</v>
      </c>
      <c r="Q121" s="63">
        <f t="shared" si="14"/>
        <v>7063113.4900000002</v>
      </c>
      <c r="R121" s="63">
        <f t="shared" si="14"/>
        <v>6840326.7300000004</v>
      </c>
      <c r="S121" s="63">
        <v>6015163.9699999997</v>
      </c>
      <c r="T121" s="63">
        <v>8428981.2899999991</v>
      </c>
      <c r="U121" s="41">
        <v>6671649.0499999998</v>
      </c>
      <c r="V121" s="41">
        <v>7104709</v>
      </c>
      <c r="W121" s="63">
        <v>8094736.79</v>
      </c>
      <c r="X121" s="63">
        <v>9076032.4400000013</v>
      </c>
      <c r="Y121" s="63">
        <v>9474677.3099999987</v>
      </c>
      <c r="Z121" s="63">
        <v>7999030.6299999999</v>
      </c>
      <c r="AA121" s="63">
        <v>9886944</v>
      </c>
      <c r="AB121" s="63">
        <v>10105427</v>
      </c>
      <c r="AC121" s="63">
        <v>9531333</v>
      </c>
      <c r="AD121" s="63">
        <v>10202529</v>
      </c>
      <c r="AE121" s="63">
        <v>11320796</v>
      </c>
      <c r="AF121" s="63">
        <v>11435234</v>
      </c>
      <c r="AG121" s="63">
        <v>11142184</v>
      </c>
      <c r="AH121" s="63">
        <v>11604991</v>
      </c>
      <c r="AI121" s="13">
        <v>2.3328390703388768E-2</v>
      </c>
      <c r="AJ121" s="13">
        <v>4.1536470767310971E-2</v>
      </c>
    </row>
    <row r="122" spans="1:44" ht="10.5" customHeight="1" x14ac:dyDescent="0.2">
      <c r="A122" s="11"/>
      <c r="B122" s="11"/>
      <c r="C122" s="11" t="s">
        <v>36</v>
      </c>
      <c r="D122" s="11"/>
      <c r="E122" s="11"/>
      <c r="F122" s="2"/>
      <c r="G122" s="12">
        <v>1954748</v>
      </c>
      <c r="H122" s="12">
        <v>2453500</v>
      </c>
      <c r="I122" s="12">
        <v>1808428</v>
      </c>
      <c r="J122" s="12">
        <v>1855447.128</v>
      </c>
      <c r="K122" s="12">
        <f>SUM(K123:K125)</f>
        <v>2113356</v>
      </c>
      <c r="L122" s="12">
        <f>SUM(L123:L125)</f>
        <v>2213002</v>
      </c>
      <c r="M122" s="12">
        <f>SUM(M123:M125)</f>
        <v>2227267</v>
      </c>
      <c r="N122" s="12">
        <f>SUM(N123:N125)</f>
        <v>2228865</v>
      </c>
      <c r="O122" s="12">
        <v>2581367.44</v>
      </c>
      <c r="P122" s="12">
        <v>2933214</v>
      </c>
      <c r="Q122" s="12">
        <v>3349585.28</v>
      </c>
      <c r="R122" s="63">
        <f>SUM(R123:R125)</f>
        <v>4028663.2</v>
      </c>
      <c r="S122" s="63">
        <v>2933214.01</v>
      </c>
      <c r="T122" s="63">
        <v>4288845.12</v>
      </c>
      <c r="U122" s="41">
        <v>3869473.79</v>
      </c>
      <c r="V122" s="41">
        <v>3947563.0400000005</v>
      </c>
      <c r="W122" s="63">
        <v>4190066.71</v>
      </c>
      <c r="X122" s="63">
        <v>4436928.3500000006</v>
      </c>
      <c r="Y122" s="63">
        <v>4459271.13</v>
      </c>
      <c r="Z122" s="63">
        <v>3264956.55</v>
      </c>
      <c r="AA122" s="63">
        <v>4874309</v>
      </c>
      <c r="AB122" s="63">
        <v>5139240</v>
      </c>
      <c r="AC122" s="63">
        <v>4407208</v>
      </c>
      <c r="AD122" s="63">
        <v>5082388</v>
      </c>
      <c r="AE122" s="63">
        <v>5367511</v>
      </c>
      <c r="AF122" s="63">
        <v>5415290</v>
      </c>
      <c r="AG122" s="63">
        <v>5167102</v>
      </c>
      <c r="AH122" s="63">
        <v>5548288</v>
      </c>
      <c r="AI122" s="13">
        <v>1.2845841824617787E-2</v>
      </c>
      <c r="AJ122" s="13">
        <v>7.3771719621559623E-2</v>
      </c>
    </row>
    <row r="123" spans="1:44" ht="10.5" customHeight="1" x14ac:dyDescent="0.2">
      <c r="A123" s="11"/>
      <c r="B123" s="11"/>
      <c r="C123" s="11"/>
      <c r="D123" s="11" t="s">
        <v>37</v>
      </c>
      <c r="E123" s="11"/>
      <c r="F123" s="2"/>
      <c r="G123" s="12">
        <v>1786852</v>
      </c>
      <c r="H123" s="12">
        <v>2257155</v>
      </c>
      <c r="I123" s="12">
        <v>1642281</v>
      </c>
      <c r="J123" s="12">
        <v>1684980.3060000001</v>
      </c>
      <c r="K123" s="12">
        <v>2049842</v>
      </c>
      <c r="L123" s="12">
        <v>2105345</v>
      </c>
      <c r="M123" s="12">
        <v>2011987</v>
      </c>
      <c r="N123" s="12">
        <v>1847583</v>
      </c>
      <c r="O123" s="12">
        <v>2226281.88</v>
      </c>
      <c r="P123" s="12">
        <v>2538457</v>
      </c>
      <c r="Q123" s="12">
        <v>2899893.68</v>
      </c>
      <c r="R123" s="63">
        <v>3419355</v>
      </c>
      <c r="S123" s="63">
        <v>2538457.48</v>
      </c>
      <c r="T123" s="63">
        <v>3766337.59</v>
      </c>
      <c r="U123" s="41">
        <v>3250804.73</v>
      </c>
      <c r="V123" s="41">
        <v>3388431.6300000004</v>
      </c>
      <c r="W123" s="63">
        <v>3492557.14</v>
      </c>
      <c r="X123" s="63">
        <v>3922930.16</v>
      </c>
      <c r="Y123" s="63">
        <v>3225284.12</v>
      </c>
      <c r="Z123" s="63">
        <v>3004457.21</v>
      </c>
      <c r="AA123" s="63">
        <v>3563139</v>
      </c>
      <c r="AB123" s="63">
        <v>3922175</v>
      </c>
      <c r="AC123" s="63">
        <v>3329565</v>
      </c>
      <c r="AD123" s="63">
        <v>3830532</v>
      </c>
      <c r="AE123" s="63">
        <v>3992215</v>
      </c>
      <c r="AF123" s="63">
        <v>4383518</v>
      </c>
      <c r="AG123" s="63">
        <v>4613418</v>
      </c>
      <c r="AH123" s="63">
        <v>4979363</v>
      </c>
      <c r="AI123" s="13">
        <v>4.057759353798307E-2</v>
      </c>
      <c r="AJ123" s="13">
        <v>7.9321882387418607E-2</v>
      </c>
    </row>
    <row r="124" spans="1:44" ht="10.5" customHeight="1" x14ac:dyDescent="0.2">
      <c r="A124" s="11"/>
      <c r="B124" s="11"/>
      <c r="C124" s="14"/>
      <c r="D124" s="11" t="s">
        <v>90</v>
      </c>
      <c r="E124" s="11"/>
      <c r="F124" s="2"/>
      <c r="G124" s="12">
        <v>0</v>
      </c>
      <c r="H124" s="12">
        <v>0</v>
      </c>
      <c r="I124" s="12">
        <v>0</v>
      </c>
      <c r="J124" s="12">
        <v>0</v>
      </c>
      <c r="K124" s="12">
        <v>0</v>
      </c>
      <c r="L124" s="12">
        <v>0</v>
      </c>
      <c r="M124" s="12">
        <v>52412</v>
      </c>
      <c r="N124" s="12">
        <v>95756</v>
      </c>
      <c r="O124" s="12">
        <v>112989.39</v>
      </c>
      <c r="P124" s="12">
        <v>181361</v>
      </c>
      <c r="Q124" s="12">
        <v>161689.95000000001</v>
      </c>
      <c r="R124" s="63">
        <v>227108.02</v>
      </c>
      <c r="S124" s="63">
        <v>181360.55</v>
      </c>
      <c r="T124" s="63">
        <v>166191.70000000001</v>
      </c>
      <c r="U124" s="41">
        <v>253132.28</v>
      </c>
      <c r="V124" s="41">
        <v>97490.31</v>
      </c>
      <c r="W124" s="63">
        <v>90049.84</v>
      </c>
      <c r="X124" s="63">
        <v>94345.66</v>
      </c>
      <c r="Y124" s="63">
        <v>806811.76</v>
      </c>
      <c r="Z124" s="63">
        <v>50205.79</v>
      </c>
      <c r="AA124" s="63">
        <v>887234</v>
      </c>
      <c r="AB124" s="63">
        <v>796036</v>
      </c>
      <c r="AC124" s="63">
        <v>701668</v>
      </c>
      <c r="AD124" s="63">
        <v>857947</v>
      </c>
      <c r="AE124" s="63">
        <v>923280</v>
      </c>
      <c r="AF124" s="63">
        <v>558050</v>
      </c>
      <c r="AG124" s="63">
        <v>32080</v>
      </c>
      <c r="AH124" s="63">
        <v>43957</v>
      </c>
      <c r="AI124" s="13">
        <v>-0.38290898549405139</v>
      </c>
      <c r="AJ124" s="13">
        <v>0.37023067331670823</v>
      </c>
    </row>
    <row r="125" spans="1:44" ht="10.5" customHeight="1" x14ac:dyDescent="0.2">
      <c r="A125" s="11"/>
      <c r="B125" s="11"/>
      <c r="C125" s="14"/>
      <c r="D125" s="11" t="s">
        <v>39</v>
      </c>
      <c r="E125" s="11"/>
      <c r="F125" s="2"/>
      <c r="G125" s="12">
        <v>167896</v>
      </c>
      <c r="H125" s="12">
        <v>196345</v>
      </c>
      <c r="I125" s="12">
        <v>166147</v>
      </c>
      <c r="J125" s="12">
        <v>170466.82199999999</v>
      </c>
      <c r="K125" s="12">
        <v>63514</v>
      </c>
      <c r="L125" s="12">
        <v>107657</v>
      </c>
      <c r="M125" s="12">
        <v>162868</v>
      </c>
      <c r="N125" s="12">
        <v>285526</v>
      </c>
      <c r="O125" s="12">
        <v>242096.17</v>
      </c>
      <c r="P125" s="12">
        <v>213396</v>
      </c>
      <c r="Q125" s="12">
        <v>288001.65000000002</v>
      </c>
      <c r="R125" s="63">
        <v>382200.18</v>
      </c>
      <c r="S125" s="63">
        <v>213395.97999999998</v>
      </c>
      <c r="T125" s="63">
        <v>356315.83</v>
      </c>
      <c r="U125" s="41">
        <v>365536.78</v>
      </c>
      <c r="V125" s="41">
        <v>461641.1</v>
      </c>
      <c r="W125" s="63">
        <v>607459.73</v>
      </c>
      <c r="X125" s="63">
        <v>419652.53</v>
      </c>
      <c r="Y125" s="63">
        <v>427175.25</v>
      </c>
      <c r="Z125" s="63">
        <v>210293.55</v>
      </c>
      <c r="AA125" s="63">
        <v>423936</v>
      </c>
      <c r="AB125" s="63">
        <v>421029</v>
      </c>
      <c r="AC125" s="63">
        <v>375975</v>
      </c>
      <c r="AD125" s="63">
        <v>393909</v>
      </c>
      <c r="AE125" s="63">
        <v>452016</v>
      </c>
      <c r="AF125" s="63">
        <v>473722</v>
      </c>
      <c r="AG125" s="63">
        <v>521604</v>
      </c>
      <c r="AH125" s="63">
        <v>524968</v>
      </c>
      <c r="AI125" s="13">
        <v>3.7457075137554918E-2</v>
      </c>
      <c r="AJ125" s="13">
        <v>6.4493370449613119E-3</v>
      </c>
    </row>
    <row r="126" spans="1:44" ht="10.5" customHeight="1" x14ac:dyDescent="0.2">
      <c r="A126" s="11"/>
      <c r="B126" s="14"/>
      <c r="C126" s="11" t="s">
        <v>40</v>
      </c>
      <c r="D126" s="11"/>
      <c r="E126" s="11"/>
      <c r="F126" s="2"/>
      <c r="G126" s="12">
        <v>408104</v>
      </c>
      <c r="H126" s="12">
        <v>341351</v>
      </c>
      <c r="I126" s="12">
        <v>402635</v>
      </c>
      <c r="J126" s="12">
        <v>413103.51</v>
      </c>
      <c r="K126" s="12">
        <v>285432</v>
      </c>
      <c r="L126" s="12">
        <v>372393</v>
      </c>
      <c r="M126" s="12">
        <v>656448</v>
      </c>
      <c r="N126" s="12">
        <v>636031</v>
      </c>
      <c r="O126" s="12">
        <v>811118.84</v>
      </c>
      <c r="P126" s="12">
        <v>897416</v>
      </c>
      <c r="Q126" s="12">
        <v>757751.21</v>
      </c>
      <c r="R126" s="63">
        <v>644717.53</v>
      </c>
      <c r="S126" s="63">
        <v>897415.96</v>
      </c>
      <c r="T126" s="63">
        <v>643789.17000000004</v>
      </c>
      <c r="U126" s="41">
        <v>655852.26</v>
      </c>
      <c r="V126" s="41">
        <v>1104707.96</v>
      </c>
      <c r="W126" s="63">
        <v>846596.08</v>
      </c>
      <c r="X126" s="63">
        <v>775403.09</v>
      </c>
      <c r="Y126" s="63">
        <v>1159127.18</v>
      </c>
      <c r="Z126" s="63">
        <v>1374741.08</v>
      </c>
      <c r="AA126" s="63">
        <v>1370220</v>
      </c>
      <c r="AB126" s="63">
        <v>1458563</v>
      </c>
      <c r="AC126" s="63">
        <v>1487709</v>
      </c>
      <c r="AD126" s="63">
        <v>1277517</v>
      </c>
      <c r="AE126" s="63">
        <v>1914005</v>
      </c>
      <c r="AF126" s="63">
        <v>2091622</v>
      </c>
      <c r="AG126" s="63">
        <v>2024754</v>
      </c>
      <c r="AH126" s="63">
        <v>2045316</v>
      </c>
      <c r="AI126" s="13">
        <v>5.796801286074027E-2</v>
      </c>
      <c r="AJ126" s="13">
        <v>1.0155307755905162E-2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55707</v>
      </c>
      <c r="L128" s="12">
        <v>0</v>
      </c>
      <c r="M128" s="12">
        <v>0</v>
      </c>
      <c r="N128" s="12">
        <v>0</v>
      </c>
      <c r="O128" s="12">
        <v>0</v>
      </c>
      <c r="P128" s="12">
        <v>0</v>
      </c>
      <c r="Q128" s="12">
        <v>0</v>
      </c>
      <c r="R128" s="63">
        <v>0</v>
      </c>
      <c r="S128" s="63">
        <v>0</v>
      </c>
      <c r="T128" s="63">
        <v>0</v>
      </c>
      <c r="U128" s="41">
        <v>0</v>
      </c>
      <c r="V128" s="41">
        <v>0</v>
      </c>
      <c r="W128" s="63">
        <v>0</v>
      </c>
      <c r="X128" s="63">
        <v>0</v>
      </c>
      <c r="Y128" s="63">
        <v>124782</v>
      </c>
      <c r="Z128" s="63">
        <v>0</v>
      </c>
      <c r="AA128" s="63">
        <v>109600</v>
      </c>
      <c r="AB128" s="63">
        <v>115512</v>
      </c>
      <c r="AC128" s="63">
        <v>121713</v>
      </c>
      <c r="AD128" s="63">
        <v>126934</v>
      </c>
      <c r="AE128" s="63">
        <v>136341</v>
      </c>
      <c r="AF128" s="63">
        <v>140738</v>
      </c>
      <c r="AG128" s="63">
        <v>142811</v>
      </c>
      <c r="AH128" s="63">
        <v>38994</v>
      </c>
      <c r="AI128" s="13">
        <v>-0.16556000079165301</v>
      </c>
      <c r="AJ128" s="13">
        <v>-0.72695380607936366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1235221</v>
      </c>
      <c r="H130" s="12">
        <v>1298370</v>
      </c>
      <c r="I130" s="12">
        <v>1560823</v>
      </c>
      <c r="J130" s="12">
        <v>1558982.3759999999</v>
      </c>
      <c r="K130" s="12">
        <v>1989065</v>
      </c>
      <c r="L130" s="12">
        <v>1518091</v>
      </c>
      <c r="M130" s="12">
        <v>2816910</v>
      </c>
      <c r="N130" s="12">
        <v>2320289</v>
      </c>
      <c r="O130" s="12">
        <v>1990104</v>
      </c>
      <c r="P130" s="12">
        <v>2235900</v>
      </c>
      <c r="Q130" s="12">
        <v>2955777</v>
      </c>
      <c r="R130" s="63">
        <f>SUM(R131:R134)</f>
        <v>2166946</v>
      </c>
      <c r="S130" s="63">
        <v>2184534</v>
      </c>
      <c r="T130" s="63">
        <v>3496347</v>
      </c>
      <c r="U130" s="41">
        <v>2146323</v>
      </c>
      <c r="V130" s="41">
        <v>2052438</v>
      </c>
      <c r="W130" s="63">
        <v>3058074</v>
      </c>
      <c r="X130" s="63">
        <v>3863701</v>
      </c>
      <c r="Y130" s="63">
        <v>3731497</v>
      </c>
      <c r="Z130" s="63">
        <v>3359333</v>
      </c>
      <c r="AA130" s="63">
        <v>3532815</v>
      </c>
      <c r="AB130" s="63">
        <v>3392112</v>
      </c>
      <c r="AC130" s="63">
        <v>3514703</v>
      </c>
      <c r="AD130" s="63">
        <v>3715690</v>
      </c>
      <c r="AE130" s="63">
        <v>3902939</v>
      </c>
      <c r="AF130" s="63">
        <v>3787584</v>
      </c>
      <c r="AG130" s="63">
        <v>3807517</v>
      </c>
      <c r="AH130" s="63">
        <v>3972393</v>
      </c>
      <c r="AI130" s="13">
        <v>2.6668736724759778E-2</v>
      </c>
      <c r="AJ130" s="13">
        <v>4.3302761353396453E-2</v>
      </c>
    </row>
    <row r="131" spans="1:36" ht="10.5" customHeight="1" x14ac:dyDescent="0.2">
      <c r="A131" s="11"/>
      <c r="B131" s="14"/>
      <c r="C131" s="11"/>
      <c r="D131" s="15" t="s">
        <v>45</v>
      </c>
      <c r="E131" s="11"/>
      <c r="F131" s="2"/>
      <c r="G131" s="12">
        <v>28478</v>
      </c>
      <c r="H131" s="12">
        <v>22093</v>
      </c>
      <c r="I131" s="12">
        <v>41347</v>
      </c>
      <c r="J131" s="12">
        <v>0</v>
      </c>
      <c r="K131" s="12">
        <v>17356</v>
      </c>
      <c r="L131" s="12">
        <v>10600</v>
      </c>
      <c r="M131" s="12">
        <v>23414</v>
      </c>
      <c r="N131" s="12">
        <v>89047</v>
      </c>
      <c r="O131" s="12">
        <v>150261</v>
      </c>
      <c r="P131" s="12">
        <v>164723</v>
      </c>
      <c r="Q131" s="12">
        <v>184217</v>
      </c>
      <c r="R131" s="63">
        <v>188890</v>
      </c>
      <c r="S131" s="63">
        <v>327552</v>
      </c>
      <c r="T131" s="63">
        <v>236649</v>
      </c>
      <c r="U131" s="41">
        <v>378111</v>
      </c>
      <c r="V131" s="41">
        <v>312171</v>
      </c>
      <c r="W131" s="63">
        <v>232727</v>
      </c>
      <c r="X131" s="63">
        <v>252776</v>
      </c>
      <c r="Y131" s="63">
        <v>174359</v>
      </c>
      <c r="Z131" s="63">
        <v>190526</v>
      </c>
      <c r="AA131" s="63">
        <v>228369</v>
      </c>
      <c r="AB131" s="63">
        <v>241690</v>
      </c>
      <c r="AC131" s="63">
        <v>264451</v>
      </c>
      <c r="AD131" s="63">
        <v>335089</v>
      </c>
      <c r="AE131" s="63">
        <v>309537</v>
      </c>
      <c r="AF131" s="63">
        <v>321924</v>
      </c>
      <c r="AG131" s="63">
        <v>340424</v>
      </c>
      <c r="AH131" s="63">
        <v>362485</v>
      </c>
      <c r="AI131" s="13">
        <v>6.9888599189191325E-2</v>
      </c>
      <c r="AJ131" s="13">
        <v>6.4804479120156036E-2</v>
      </c>
    </row>
    <row r="132" spans="1:36" ht="10.5" customHeight="1" x14ac:dyDescent="0.2">
      <c r="A132" s="11"/>
      <c r="B132" s="14"/>
      <c r="C132" s="11"/>
      <c r="D132" s="15" t="s">
        <v>46</v>
      </c>
      <c r="E132" s="11"/>
      <c r="F132" s="2"/>
      <c r="G132" s="12">
        <v>1016691</v>
      </c>
      <c r="H132" s="12">
        <v>1169774</v>
      </c>
      <c r="I132" s="12">
        <v>1291312</v>
      </c>
      <c r="J132" s="12">
        <v>1324886.112</v>
      </c>
      <c r="K132" s="12">
        <v>1454706</v>
      </c>
      <c r="L132" s="12">
        <v>1271640</v>
      </c>
      <c r="M132" s="12">
        <v>2707080</v>
      </c>
      <c r="N132" s="12">
        <v>2124862</v>
      </c>
      <c r="O132" s="12">
        <v>1697365</v>
      </c>
      <c r="P132" s="12">
        <v>1898073</v>
      </c>
      <c r="Q132" s="12">
        <v>2595360</v>
      </c>
      <c r="R132" s="63">
        <v>1882233</v>
      </c>
      <c r="S132" s="63">
        <v>1711320</v>
      </c>
      <c r="T132" s="63">
        <v>3122552</v>
      </c>
      <c r="U132" s="41">
        <v>1663767</v>
      </c>
      <c r="V132" s="41">
        <v>1661234</v>
      </c>
      <c r="W132" s="63">
        <v>2774793</v>
      </c>
      <c r="X132" s="63">
        <v>3489319</v>
      </c>
      <c r="Y132" s="63">
        <v>3411938</v>
      </c>
      <c r="Z132" s="63">
        <v>2989448</v>
      </c>
      <c r="AA132" s="63">
        <v>3145414</v>
      </c>
      <c r="AB132" s="63">
        <v>2951197</v>
      </c>
      <c r="AC132" s="63">
        <v>3169758</v>
      </c>
      <c r="AD132" s="63">
        <v>3163159</v>
      </c>
      <c r="AE132" s="63">
        <v>3479184</v>
      </c>
      <c r="AF132" s="63">
        <v>3397282</v>
      </c>
      <c r="AG132" s="63">
        <v>3199957</v>
      </c>
      <c r="AH132" s="63">
        <v>3278504</v>
      </c>
      <c r="AI132" s="13">
        <v>1.7683936534949929E-2</v>
      </c>
      <c r="AJ132" s="13">
        <v>2.4546267340467387E-2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0</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190052</v>
      </c>
      <c r="H134" s="12">
        <v>106503</v>
      </c>
      <c r="I134" s="12">
        <v>228164</v>
      </c>
      <c r="J134" s="12">
        <v>234096.264</v>
      </c>
      <c r="K134" s="12">
        <v>517003</v>
      </c>
      <c r="L134" s="12">
        <v>235851</v>
      </c>
      <c r="M134" s="12">
        <v>86416</v>
      </c>
      <c r="N134" s="12">
        <v>106380</v>
      </c>
      <c r="O134" s="12">
        <v>142478</v>
      </c>
      <c r="P134" s="12">
        <v>173104</v>
      </c>
      <c r="Q134" s="12">
        <v>176200</v>
      </c>
      <c r="R134" s="63">
        <v>95823</v>
      </c>
      <c r="S134" s="63">
        <v>145662</v>
      </c>
      <c r="T134" s="63">
        <v>137146</v>
      </c>
      <c r="U134" s="41">
        <v>104445</v>
      </c>
      <c r="V134" s="41">
        <v>79033</v>
      </c>
      <c r="W134" s="63">
        <v>50554</v>
      </c>
      <c r="X134" s="63">
        <v>121606</v>
      </c>
      <c r="Y134" s="63">
        <v>145200</v>
      </c>
      <c r="Z134" s="63">
        <v>179359</v>
      </c>
      <c r="AA134" s="63">
        <v>159032</v>
      </c>
      <c r="AB134" s="63">
        <v>199225</v>
      </c>
      <c r="AC134" s="63">
        <v>80494</v>
      </c>
      <c r="AD134" s="63">
        <v>217442</v>
      </c>
      <c r="AE134" s="63">
        <v>114218</v>
      </c>
      <c r="AF134" s="63">
        <v>68378</v>
      </c>
      <c r="AG134" s="63">
        <v>267136</v>
      </c>
      <c r="AH134" s="63">
        <v>331404</v>
      </c>
      <c r="AI134" s="13">
        <v>8.8518092015795524E-2</v>
      </c>
      <c r="AJ134" s="13">
        <v>0.24058157642549113</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1185862</v>
      </c>
      <c r="H136" s="12">
        <v>1334377</v>
      </c>
      <c r="I136" s="12">
        <v>1748579</v>
      </c>
      <c r="J136" s="12">
        <v>1794042.054</v>
      </c>
      <c r="K136" s="12">
        <f>SUM(K137:K145)</f>
        <v>1260671</v>
      </c>
      <c r="L136" s="12">
        <f>SUM(L137:L145)</f>
        <v>2191594</v>
      </c>
      <c r="M136" s="12">
        <f>SUM(M137:M145)</f>
        <v>2366016</v>
      </c>
      <c r="N136" s="12">
        <f>SUM(N137:N145)</f>
        <v>2850909</v>
      </c>
      <c r="O136" s="12">
        <v>2741568.47</v>
      </c>
      <c r="P136" s="12">
        <v>3285460</v>
      </c>
      <c r="Q136" s="12">
        <v>3067042.11</v>
      </c>
      <c r="R136" s="63">
        <f>SUM(R137:R145)</f>
        <v>3025986.41</v>
      </c>
      <c r="S136" s="63">
        <v>2409948.67</v>
      </c>
      <c r="T136" s="63">
        <v>3094971.99</v>
      </c>
      <c r="U136" s="41">
        <v>2696063.42</v>
      </c>
      <c r="V136" s="41">
        <v>3068544.2399999998</v>
      </c>
      <c r="W136" s="63">
        <v>3021456.19</v>
      </c>
      <c r="X136" s="63">
        <v>2494159.4499999997</v>
      </c>
      <c r="Y136" s="63">
        <v>2112466.9699999997</v>
      </c>
      <c r="Z136" s="63">
        <v>1871685.1099999996</v>
      </c>
      <c r="AA136" s="63">
        <v>2576353.5</v>
      </c>
      <c r="AB136" s="63">
        <v>2570434</v>
      </c>
      <c r="AC136" s="63">
        <v>2964661</v>
      </c>
      <c r="AD136" s="63">
        <v>3154824</v>
      </c>
      <c r="AE136" s="63">
        <v>2770481</v>
      </c>
      <c r="AF136" s="63">
        <v>3302364</v>
      </c>
      <c r="AG136" s="63">
        <v>2779710</v>
      </c>
      <c r="AH136" s="63">
        <v>3376655</v>
      </c>
      <c r="AI136" s="13">
        <v>4.6518007077024581E-2</v>
      </c>
      <c r="AJ136" s="13">
        <v>0.21475081933007401</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112876</v>
      </c>
      <c r="H138" s="12">
        <v>119661</v>
      </c>
      <c r="I138" s="12">
        <v>126348</v>
      </c>
      <c r="J138" s="12">
        <v>129633.04800000001</v>
      </c>
      <c r="K138" s="12">
        <v>392432</v>
      </c>
      <c r="L138" s="12">
        <v>104938</v>
      </c>
      <c r="M138" s="12">
        <v>122334</v>
      </c>
      <c r="N138" s="12">
        <v>149618</v>
      </c>
      <c r="O138" s="12">
        <v>262803.92</v>
      </c>
      <c r="P138" s="12">
        <v>329128</v>
      </c>
      <c r="Q138" s="12">
        <v>356620.36</v>
      </c>
      <c r="R138" s="63">
        <v>368943.35999999999</v>
      </c>
      <c r="S138" s="63">
        <v>329127.63</v>
      </c>
      <c r="T138" s="63">
        <v>407533.09</v>
      </c>
      <c r="U138" s="41">
        <v>425787.54</v>
      </c>
      <c r="V138" s="41">
        <v>470096.06</v>
      </c>
      <c r="W138" s="64">
        <v>429720.22</v>
      </c>
      <c r="X138" s="64">
        <v>450776.66</v>
      </c>
      <c r="Y138" s="63">
        <v>505228.4</v>
      </c>
      <c r="Z138" s="63">
        <v>433315.65</v>
      </c>
      <c r="AA138" s="63">
        <v>471446</v>
      </c>
      <c r="AB138" s="63">
        <v>576203</v>
      </c>
      <c r="AC138" s="63">
        <v>595633</v>
      </c>
      <c r="AD138" s="63">
        <v>563392</v>
      </c>
      <c r="AE138" s="63">
        <v>587718</v>
      </c>
      <c r="AF138" s="63">
        <v>601419</v>
      </c>
      <c r="AG138" s="63">
        <v>617545</v>
      </c>
      <c r="AH138" s="63">
        <v>630762</v>
      </c>
      <c r="AI138" s="13">
        <v>1.519234519071988E-2</v>
      </c>
      <c r="AJ138" s="13">
        <v>2.1402488887449497E-2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854598</v>
      </c>
      <c r="H141" s="12">
        <v>875224</v>
      </c>
      <c r="I141" s="12">
        <v>1100182</v>
      </c>
      <c r="J141" s="12">
        <v>1128786.7320000001</v>
      </c>
      <c r="K141" s="12">
        <v>836624</v>
      </c>
      <c r="L141" s="12">
        <v>1621771</v>
      </c>
      <c r="M141" s="12">
        <v>1343800</v>
      </c>
      <c r="N141" s="12">
        <v>1401070</v>
      </c>
      <c r="O141" s="12">
        <v>1376219.3</v>
      </c>
      <c r="P141" s="12">
        <v>1642498</v>
      </c>
      <c r="Q141" s="12">
        <v>1676922.25</v>
      </c>
      <c r="R141" s="63">
        <v>1419409.16</v>
      </c>
      <c r="S141" s="63">
        <v>1385475</v>
      </c>
      <c r="T141" s="63">
        <v>1512205.89</v>
      </c>
      <c r="U141" s="41">
        <v>1734650.3599999999</v>
      </c>
      <c r="V141" s="41">
        <v>1889343.76</v>
      </c>
      <c r="W141" s="63">
        <v>1573372.3</v>
      </c>
      <c r="X141" s="63">
        <v>1622871.5</v>
      </c>
      <c r="Y141" s="63">
        <v>1370297.44</v>
      </c>
      <c r="Z141" s="63">
        <v>1121084.8199999998</v>
      </c>
      <c r="AA141" s="63">
        <v>1447833</v>
      </c>
      <c r="AB141" s="63">
        <v>1328885</v>
      </c>
      <c r="AC141" s="63">
        <v>1427032</v>
      </c>
      <c r="AD141" s="63">
        <v>1459678</v>
      </c>
      <c r="AE141" s="63">
        <v>1481341</v>
      </c>
      <c r="AF141" s="63">
        <v>1523603</v>
      </c>
      <c r="AG141" s="63">
        <v>1403560</v>
      </c>
      <c r="AH141" s="63">
        <v>1327609</v>
      </c>
      <c r="AI141" s="13">
        <v>-1.6009797787219782E-4</v>
      </c>
      <c r="AJ141" s="13">
        <v>-5.4113112371398445E-2</v>
      </c>
    </row>
    <row r="142" spans="1:36" ht="10.5" customHeight="1" x14ac:dyDescent="0.2">
      <c r="A142" s="11"/>
      <c r="B142" s="14"/>
      <c r="C142" s="11" t="s">
        <v>55</v>
      </c>
      <c r="E142" s="11"/>
      <c r="F142" s="2"/>
      <c r="G142" s="12">
        <v>0</v>
      </c>
      <c r="H142" s="12">
        <v>0</v>
      </c>
      <c r="I142" s="12">
        <v>0</v>
      </c>
      <c r="J142" s="12">
        <v>0</v>
      </c>
      <c r="K142" s="12">
        <v>0</v>
      </c>
      <c r="L142" s="12">
        <v>22785</v>
      </c>
      <c r="M142" s="12">
        <v>49759</v>
      </c>
      <c r="N142" s="12">
        <v>69625</v>
      </c>
      <c r="O142" s="12">
        <v>92115.25</v>
      </c>
      <c r="P142" s="12">
        <v>120197</v>
      </c>
      <c r="Q142" s="12">
        <v>121773.5</v>
      </c>
      <c r="R142" s="63">
        <v>147847.89000000001</v>
      </c>
      <c r="S142" s="63">
        <v>120197.04</v>
      </c>
      <c r="T142" s="63">
        <v>181770.01</v>
      </c>
      <c r="U142" s="41">
        <v>152998.51999999999</v>
      </c>
      <c r="V142" s="41">
        <v>137503.42000000001</v>
      </c>
      <c r="W142" s="64">
        <v>180021.67</v>
      </c>
      <c r="X142" s="64">
        <v>102952.29</v>
      </c>
      <c r="Y142" s="63">
        <v>54494.13</v>
      </c>
      <c r="Z142" s="63">
        <v>67338.64</v>
      </c>
      <c r="AA142" s="63">
        <v>56058.5</v>
      </c>
      <c r="AB142" s="63">
        <v>50057</v>
      </c>
      <c r="AC142" s="63">
        <v>59326</v>
      </c>
      <c r="AD142" s="63">
        <v>78936</v>
      </c>
      <c r="AE142" s="63">
        <v>85766</v>
      </c>
      <c r="AF142" s="63">
        <v>133881</v>
      </c>
      <c r="AG142" s="63">
        <v>150875</v>
      </c>
      <c r="AH142" s="63">
        <v>156314</v>
      </c>
      <c r="AI142" s="13">
        <v>0.20898851834993848</v>
      </c>
      <c r="AJ142" s="13">
        <v>3.6049710024855013E-2</v>
      </c>
    </row>
    <row r="143" spans="1:36" ht="10.5" customHeight="1" x14ac:dyDescent="0.2">
      <c r="A143" s="11"/>
      <c r="B143" s="11"/>
      <c r="C143" s="11" t="s">
        <v>56</v>
      </c>
      <c r="D143" s="11"/>
      <c r="E143" s="11"/>
      <c r="F143" s="2"/>
      <c r="G143" s="12">
        <v>218388</v>
      </c>
      <c r="H143" s="12">
        <v>339492</v>
      </c>
      <c r="I143" s="12">
        <v>522049</v>
      </c>
      <c r="J143" s="12">
        <v>535622.27399999998</v>
      </c>
      <c r="K143" s="12">
        <v>31615</v>
      </c>
      <c r="L143" s="12">
        <v>442100</v>
      </c>
      <c r="M143" s="12">
        <v>850123</v>
      </c>
      <c r="N143" s="12">
        <v>1230596</v>
      </c>
      <c r="O143" s="12">
        <v>1010430</v>
      </c>
      <c r="P143" s="12">
        <v>1193637</v>
      </c>
      <c r="Q143" s="12">
        <v>911726</v>
      </c>
      <c r="R143" s="63">
        <v>1089786</v>
      </c>
      <c r="S143" s="63">
        <v>575149</v>
      </c>
      <c r="T143" s="63">
        <v>993463</v>
      </c>
      <c r="U143" s="41">
        <v>382627</v>
      </c>
      <c r="V143" s="41">
        <v>571601</v>
      </c>
      <c r="W143" s="63">
        <v>838342</v>
      </c>
      <c r="X143" s="63">
        <v>317559</v>
      </c>
      <c r="Y143" s="63">
        <v>182447</v>
      </c>
      <c r="Z143" s="63">
        <v>249946</v>
      </c>
      <c r="AA143" s="63">
        <v>601016</v>
      </c>
      <c r="AB143" s="63">
        <v>615289</v>
      </c>
      <c r="AC143" s="63">
        <v>882670</v>
      </c>
      <c r="AD143" s="63">
        <v>1052818</v>
      </c>
      <c r="AE143" s="63">
        <v>615656</v>
      </c>
      <c r="AF143" s="63">
        <v>1043461</v>
      </c>
      <c r="AG143" s="63">
        <v>607730</v>
      </c>
      <c r="AH143" s="63">
        <v>1261970</v>
      </c>
      <c r="AI143" s="13">
        <v>0.12718442695384335</v>
      </c>
      <c r="AJ143" s="13">
        <v>1.0765306961973244</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156150</v>
      </c>
      <c r="H147" s="12">
        <v>158400</v>
      </c>
      <c r="I147" s="12">
        <v>206294</v>
      </c>
      <c r="J147" s="12">
        <v>211657.644</v>
      </c>
      <c r="K147" s="12">
        <v>93942</v>
      </c>
      <c r="L147" s="12">
        <v>90353</v>
      </c>
      <c r="M147" s="12">
        <v>68552</v>
      </c>
      <c r="N147" s="12">
        <v>124683</v>
      </c>
      <c r="O147" s="12">
        <v>174711</v>
      </c>
      <c r="P147" s="12">
        <v>256441</v>
      </c>
      <c r="Q147" s="12">
        <v>195578</v>
      </c>
      <c r="R147" s="63">
        <v>59412</v>
      </c>
      <c r="S147" s="63">
        <v>464757</v>
      </c>
      <c r="T147" s="63">
        <v>184393</v>
      </c>
      <c r="U147" s="41">
        <v>921062</v>
      </c>
      <c r="V147" s="41">
        <v>583763</v>
      </c>
      <c r="W147" s="63">
        <v>211283</v>
      </c>
      <c r="X147" s="63">
        <v>636511</v>
      </c>
      <c r="Y147" s="63">
        <v>197537</v>
      </c>
      <c r="Z147" s="63">
        <v>218008</v>
      </c>
      <c r="AA147" s="63">
        <v>213624</v>
      </c>
      <c r="AB147" s="63">
        <v>202215</v>
      </c>
      <c r="AC147" s="63">
        <v>199275</v>
      </c>
      <c r="AD147" s="63">
        <v>269261</v>
      </c>
      <c r="AE147" s="63">
        <v>346941</v>
      </c>
      <c r="AF147" s="63">
        <v>175337</v>
      </c>
      <c r="AG147" s="63">
        <v>159820</v>
      </c>
      <c r="AH147" s="63">
        <v>149860</v>
      </c>
      <c r="AI147" s="13">
        <v>-4.8711908656648095E-2</v>
      </c>
      <c r="AJ147" s="13">
        <v>-6.2320110123889376E-2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4740</v>
      </c>
      <c r="H149" s="12">
        <v>7029</v>
      </c>
      <c r="I149" s="12">
        <v>11146</v>
      </c>
      <c r="J149" s="12">
        <v>11435.796</v>
      </c>
      <c r="K149" s="12">
        <v>79280</v>
      </c>
      <c r="L149" s="12">
        <v>0</v>
      </c>
      <c r="M149" s="12">
        <v>0</v>
      </c>
      <c r="N149" s="12">
        <v>26378</v>
      </c>
      <c r="O149" s="12">
        <v>5013</v>
      </c>
      <c r="P149" s="12">
        <v>69693</v>
      </c>
      <c r="Q149" s="12">
        <v>82773</v>
      </c>
      <c r="R149" s="63">
        <v>63275</v>
      </c>
      <c r="S149" s="63">
        <v>59935</v>
      </c>
      <c r="T149" s="63">
        <v>9792</v>
      </c>
      <c r="U149" s="41">
        <v>649867</v>
      </c>
      <c r="V149" s="41">
        <v>363375</v>
      </c>
      <c r="W149" s="63">
        <v>412717</v>
      </c>
      <c r="X149" s="63">
        <v>430078</v>
      </c>
      <c r="Y149" s="63">
        <v>790247</v>
      </c>
      <c r="Z149" s="63">
        <v>772677</v>
      </c>
      <c r="AA149" s="63">
        <v>642954</v>
      </c>
      <c r="AB149" s="63">
        <v>33741</v>
      </c>
      <c r="AC149" s="63">
        <v>34626</v>
      </c>
      <c r="AD149" s="63">
        <v>29078</v>
      </c>
      <c r="AE149" s="63">
        <v>26096</v>
      </c>
      <c r="AF149" s="63">
        <v>52991</v>
      </c>
      <c r="AG149" s="63">
        <v>55015</v>
      </c>
      <c r="AH149" s="63">
        <v>220069</v>
      </c>
      <c r="AI149" s="13">
        <v>0.3668897495171819</v>
      </c>
      <c r="AJ149" s="13">
        <v>3.0001635917477052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3873849</v>
      </c>
      <c r="H152" s="5">
        <v>3678665</v>
      </c>
      <c r="I152" s="5">
        <v>4380172</v>
      </c>
      <c r="J152" s="5">
        <v>5212404.68</v>
      </c>
      <c r="K152" s="5">
        <v>3808677</v>
      </c>
      <c r="L152" s="5">
        <v>4884474</v>
      </c>
      <c r="M152" s="5">
        <v>7147824</v>
      </c>
      <c r="N152" s="5">
        <v>4530825</v>
      </c>
      <c r="O152" s="5">
        <v>10705023</v>
      </c>
      <c r="P152" s="5">
        <v>10165019</v>
      </c>
      <c r="Q152" s="5">
        <v>9212327</v>
      </c>
      <c r="R152" s="62">
        <f>SUM(R154:R163)</f>
        <v>9687030</v>
      </c>
      <c r="S152" s="62">
        <v>10870223</v>
      </c>
      <c r="T152" s="62">
        <v>10982522.4</v>
      </c>
      <c r="U152" s="39">
        <v>9046046</v>
      </c>
      <c r="V152" s="39">
        <v>8974918</v>
      </c>
      <c r="W152" s="62">
        <v>8909821</v>
      </c>
      <c r="X152" s="62">
        <v>9004487</v>
      </c>
      <c r="Y152" s="62">
        <v>13048028</v>
      </c>
      <c r="Z152" s="62">
        <v>11113806</v>
      </c>
      <c r="AA152" s="62">
        <v>13708725</v>
      </c>
      <c r="AB152" s="62">
        <v>13292368</v>
      </c>
      <c r="AC152" s="62">
        <v>13489354</v>
      </c>
      <c r="AD152" s="62">
        <v>13790081</v>
      </c>
      <c r="AE152" s="62">
        <v>13377361</v>
      </c>
      <c r="AF152" s="62">
        <v>13422410</v>
      </c>
      <c r="AG152" s="62">
        <v>13521580</v>
      </c>
      <c r="AH152" s="62">
        <v>14915600</v>
      </c>
      <c r="AI152" s="10">
        <v>1.9388497093801416E-2</v>
      </c>
      <c r="AJ152" s="10">
        <v>0.1030959399715122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988778</v>
      </c>
      <c r="H154" s="12">
        <v>859489</v>
      </c>
      <c r="I154" s="12">
        <v>971492</v>
      </c>
      <c r="J154" s="12">
        <v>1156075.48</v>
      </c>
      <c r="K154" s="12">
        <v>945179</v>
      </c>
      <c r="L154" s="12">
        <v>1221881</v>
      </c>
      <c r="M154" s="12">
        <v>1680112</v>
      </c>
      <c r="N154" s="12">
        <v>2310908</v>
      </c>
      <c r="O154" s="12">
        <v>2603016</v>
      </c>
      <c r="P154" s="12">
        <v>1978857</v>
      </c>
      <c r="Q154" s="12">
        <v>2207614</v>
      </c>
      <c r="R154" s="63">
        <v>2435599</v>
      </c>
      <c r="S154" s="63">
        <v>2706745</v>
      </c>
      <c r="T154" s="63">
        <v>4134459.4</v>
      </c>
      <c r="U154" s="41">
        <v>2901455</v>
      </c>
      <c r="V154" s="41">
        <v>2659798</v>
      </c>
      <c r="W154" s="63">
        <v>2666742</v>
      </c>
      <c r="X154" s="63">
        <v>2561436</v>
      </c>
      <c r="Y154" s="63">
        <v>2098089</v>
      </c>
      <c r="Z154" s="63">
        <v>4041570</v>
      </c>
      <c r="AA154" s="63">
        <v>2352808</v>
      </c>
      <c r="AB154" s="63">
        <v>2517280</v>
      </c>
      <c r="AC154" s="63">
        <v>2763384</v>
      </c>
      <c r="AD154" s="63">
        <v>2926273</v>
      </c>
      <c r="AE154" s="63">
        <v>2884842</v>
      </c>
      <c r="AF154" s="63">
        <v>3408338</v>
      </c>
      <c r="AG154" s="63">
        <v>3114067</v>
      </c>
      <c r="AH154" s="63">
        <v>4085401</v>
      </c>
      <c r="AI154" s="13">
        <v>8.4053029835296167E-2</v>
      </c>
      <c r="AJ154" s="13">
        <v>0.31191814434307291</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839275</v>
      </c>
      <c r="H156" s="12">
        <v>1005469</v>
      </c>
      <c r="I156" s="12">
        <v>1017016</v>
      </c>
      <c r="J156" s="12">
        <v>1210249.04</v>
      </c>
      <c r="K156" s="12">
        <v>1206025</v>
      </c>
      <c r="L156" s="12">
        <v>1370634</v>
      </c>
      <c r="M156" s="12">
        <v>1941886</v>
      </c>
      <c r="N156" s="12">
        <v>1373791</v>
      </c>
      <c r="O156" s="12">
        <v>1802362</v>
      </c>
      <c r="P156" s="12">
        <v>2462919</v>
      </c>
      <c r="Q156" s="12">
        <v>3140512</v>
      </c>
      <c r="R156" s="63">
        <v>3109100</v>
      </c>
      <c r="S156" s="63">
        <v>3794272</v>
      </c>
      <c r="T156" s="63">
        <v>2780317</v>
      </c>
      <c r="U156" s="41">
        <v>3215149</v>
      </c>
      <c r="V156" s="41">
        <v>3067829</v>
      </c>
      <c r="W156" s="63">
        <v>2889151</v>
      </c>
      <c r="X156" s="63">
        <v>3166467</v>
      </c>
      <c r="Y156" s="63">
        <v>3240146</v>
      </c>
      <c r="Z156" s="63">
        <v>3307576</v>
      </c>
      <c r="AA156" s="63">
        <v>3507266</v>
      </c>
      <c r="AB156" s="63">
        <v>3567099</v>
      </c>
      <c r="AC156" s="63">
        <v>3972180</v>
      </c>
      <c r="AD156" s="63">
        <v>3927462</v>
      </c>
      <c r="AE156" s="63">
        <v>4200505</v>
      </c>
      <c r="AF156" s="63">
        <v>4301374</v>
      </c>
      <c r="AG156" s="63">
        <v>4216595</v>
      </c>
      <c r="AH156" s="63">
        <v>4355519</v>
      </c>
      <c r="AI156" s="13">
        <v>3.3841889301587047E-2</v>
      </c>
      <c r="AJ156" s="13">
        <v>3.2946963130203399E-2</v>
      </c>
    </row>
    <row r="157" spans="1:36" ht="10.5" customHeight="1" x14ac:dyDescent="0.2">
      <c r="A157" s="11"/>
      <c r="B157" s="19" t="s">
        <v>67</v>
      </c>
      <c r="C157" s="14"/>
      <c r="D157" s="19"/>
      <c r="E157" s="19"/>
      <c r="F157" s="2"/>
      <c r="G157" s="12">
        <v>415537</v>
      </c>
      <c r="H157" s="12">
        <v>375656</v>
      </c>
      <c r="I157" s="12">
        <v>335036</v>
      </c>
      <c r="J157" s="12">
        <v>398692.84</v>
      </c>
      <c r="K157" s="12">
        <v>434303</v>
      </c>
      <c r="L157" s="12">
        <v>0</v>
      </c>
      <c r="M157" s="12">
        <v>1124182</v>
      </c>
      <c r="N157" s="12">
        <v>0</v>
      </c>
      <c r="O157" s="12">
        <v>823201</v>
      </c>
      <c r="P157" s="12">
        <v>716306</v>
      </c>
      <c r="Q157" s="12">
        <v>884630</v>
      </c>
      <c r="R157" s="63">
        <v>662254</v>
      </c>
      <c r="S157" s="63">
        <v>657611</v>
      </c>
      <c r="T157" s="63">
        <v>1168139</v>
      </c>
      <c r="U157" s="41">
        <v>0</v>
      </c>
      <c r="V157" s="41">
        <v>0</v>
      </c>
      <c r="W157" s="63">
        <v>0</v>
      </c>
      <c r="X157" s="63">
        <v>0</v>
      </c>
      <c r="Y157" s="63">
        <v>749984</v>
      </c>
      <c r="Z157" s="63">
        <v>293876</v>
      </c>
      <c r="AA157" s="63">
        <v>694055</v>
      </c>
      <c r="AB157" s="63">
        <v>526764</v>
      </c>
      <c r="AC157" s="63">
        <v>554419</v>
      </c>
      <c r="AD157" s="63">
        <v>745890</v>
      </c>
      <c r="AE157" s="63">
        <v>465315</v>
      </c>
      <c r="AF157" s="63">
        <v>330764</v>
      </c>
      <c r="AG157" s="63">
        <v>624488</v>
      </c>
      <c r="AH157" s="63">
        <v>470460</v>
      </c>
      <c r="AI157" s="13">
        <v>-1.8663913061821691E-2</v>
      </c>
      <c r="AJ157" s="13">
        <v>-0.24664685310206122</v>
      </c>
    </row>
    <row r="158" spans="1:36" ht="10.5" customHeight="1" x14ac:dyDescent="0.2">
      <c r="A158" s="11"/>
      <c r="B158" s="19" t="s">
        <v>69</v>
      </c>
      <c r="C158" s="14"/>
      <c r="D158" s="19"/>
      <c r="E158" s="19"/>
      <c r="F158" s="2"/>
      <c r="G158" s="12">
        <v>290603</v>
      </c>
      <c r="H158" s="12">
        <v>282471</v>
      </c>
      <c r="I158" s="12">
        <v>298314</v>
      </c>
      <c r="J158" s="12">
        <v>354993.66</v>
      </c>
      <c r="K158" s="12">
        <v>211064</v>
      </c>
      <c r="L158" s="12">
        <v>223006</v>
      </c>
      <c r="M158" s="12">
        <v>312649</v>
      </c>
      <c r="N158" s="12">
        <v>580255</v>
      </c>
      <c r="O158" s="12">
        <v>786230</v>
      </c>
      <c r="P158" s="12">
        <v>863254</v>
      </c>
      <c r="Q158" s="12">
        <v>1106512</v>
      </c>
      <c r="R158" s="63">
        <v>1619469</v>
      </c>
      <c r="S158" s="63">
        <v>1602727</v>
      </c>
      <c r="T158" s="63">
        <v>1546336</v>
      </c>
      <c r="U158" s="41">
        <v>2159893</v>
      </c>
      <c r="V158" s="41">
        <v>2713030</v>
      </c>
      <c r="W158" s="63">
        <v>2604389</v>
      </c>
      <c r="X158" s="63">
        <v>2665816</v>
      </c>
      <c r="Y158" s="63">
        <v>1850076</v>
      </c>
      <c r="Z158" s="63">
        <v>1793542</v>
      </c>
      <c r="AA158" s="63">
        <v>1795246</v>
      </c>
      <c r="AB158" s="63">
        <v>2024270</v>
      </c>
      <c r="AC158" s="63">
        <v>1765505</v>
      </c>
      <c r="AD158" s="63">
        <v>1604307</v>
      </c>
      <c r="AE158" s="63">
        <v>1718400</v>
      </c>
      <c r="AF158" s="63">
        <v>482805</v>
      </c>
      <c r="AG158" s="63">
        <v>1727622</v>
      </c>
      <c r="AH158" s="63">
        <v>2269929</v>
      </c>
      <c r="AI158" s="13">
        <v>1.9273279159499612E-2</v>
      </c>
      <c r="AJ158" s="13">
        <v>0.31390373588666964</v>
      </c>
    </row>
    <row r="159" spans="1:36" ht="10.5" customHeight="1" x14ac:dyDescent="0.2">
      <c r="A159" s="11"/>
      <c r="B159" s="19" t="s">
        <v>70</v>
      </c>
      <c r="C159" s="14"/>
      <c r="D159" s="19"/>
      <c r="E159" s="19"/>
      <c r="F159" s="2"/>
      <c r="G159" s="12">
        <v>406961</v>
      </c>
      <c r="H159" s="12">
        <v>386972</v>
      </c>
      <c r="I159" s="12">
        <v>481030</v>
      </c>
      <c r="J159" s="12">
        <v>572425.69999999995</v>
      </c>
      <c r="K159" s="12">
        <v>0</v>
      </c>
      <c r="L159" s="12">
        <v>1141872</v>
      </c>
      <c r="M159" s="12">
        <v>1146417</v>
      </c>
      <c r="N159" s="12">
        <v>3000</v>
      </c>
      <c r="O159" s="12">
        <v>1032190</v>
      </c>
      <c r="P159" s="12">
        <v>1690319</v>
      </c>
      <c r="Q159" s="12">
        <v>1443460</v>
      </c>
      <c r="R159" s="63">
        <v>981114</v>
      </c>
      <c r="S159" s="63">
        <v>1521265</v>
      </c>
      <c r="T159" s="63">
        <v>334046</v>
      </c>
      <c r="U159" s="41">
        <v>0</v>
      </c>
      <c r="V159" s="41">
        <v>0</v>
      </c>
      <c r="W159" s="63">
        <v>0</v>
      </c>
      <c r="X159" s="63">
        <v>0</v>
      </c>
      <c r="Y159" s="63">
        <v>338807</v>
      </c>
      <c r="Z159" s="63">
        <v>353749</v>
      </c>
      <c r="AA159" s="63">
        <v>382457</v>
      </c>
      <c r="AB159" s="63">
        <v>386488</v>
      </c>
      <c r="AC159" s="63">
        <v>0</v>
      </c>
      <c r="AD159" s="63">
        <v>0</v>
      </c>
      <c r="AE159" s="63">
        <v>0</v>
      </c>
      <c r="AF159" s="63">
        <v>0</v>
      </c>
      <c r="AG159" s="63">
        <v>0</v>
      </c>
      <c r="AH159" s="63">
        <v>0</v>
      </c>
      <c r="AI159" s="13">
        <v>-1</v>
      </c>
      <c r="AJ159" s="13" t="s">
        <v>246</v>
      </c>
    </row>
    <row r="160" spans="1:36" ht="10.5" customHeight="1" x14ac:dyDescent="0.2">
      <c r="A160" s="11"/>
      <c r="B160" s="19" t="s">
        <v>71</v>
      </c>
      <c r="C160" s="14"/>
      <c r="D160" s="19"/>
      <c r="E160" s="19"/>
      <c r="F160" s="2"/>
      <c r="G160" s="12">
        <v>140601</v>
      </c>
      <c r="H160" s="12">
        <v>133171</v>
      </c>
      <c r="I160" s="12">
        <v>154799</v>
      </c>
      <c r="J160" s="12">
        <v>184210.81</v>
      </c>
      <c r="K160" s="12">
        <v>132320</v>
      </c>
      <c r="L160" s="12">
        <v>29700</v>
      </c>
      <c r="M160" s="12">
        <v>183863</v>
      </c>
      <c r="N160" s="12">
        <v>143910</v>
      </c>
      <c r="O160" s="12">
        <v>169062</v>
      </c>
      <c r="P160" s="12">
        <v>221033</v>
      </c>
      <c r="Q160" s="12">
        <v>252268</v>
      </c>
      <c r="R160" s="63">
        <v>277395</v>
      </c>
      <c r="S160" s="63">
        <v>310782</v>
      </c>
      <c r="T160" s="63">
        <v>171832</v>
      </c>
      <c r="U160" s="41">
        <v>201312</v>
      </c>
      <c r="V160" s="41">
        <v>35750</v>
      </c>
      <c r="W160" s="63">
        <v>130639</v>
      </c>
      <c r="X160" s="63">
        <v>111243</v>
      </c>
      <c r="Y160" s="63">
        <v>164719</v>
      </c>
      <c r="Z160" s="63">
        <v>170842</v>
      </c>
      <c r="AA160" s="63">
        <v>807830</v>
      </c>
      <c r="AB160" s="63">
        <v>789894</v>
      </c>
      <c r="AC160" s="63">
        <v>488144</v>
      </c>
      <c r="AD160" s="63">
        <v>552200</v>
      </c>
      <c r="AE160" s="63">
        <v>573042</v>
      </c>
      <c r="AF160" s="63">
        <v>564286</v>
      </c>
      <c r="AG160" s="63">
        <v>186284</v>
      </c>
      <c r="AH160" s="63">
        <v>183744</v>
      </c>
      <c r="AI160" s="13">
        <v>-0.21577492349723737</v>
      </c>
      <c r="AJ160" s="13">
        <v>-1.3635094801485904E-2</v>
      </c>
    </row>
    <row r="161" spans="1:36" ht="10.5" customHeight="1" x14ac:dyDescent="0.2">
      <c r="A161" s="11"/>
      <c r="B161" s="19" t="s">
        <v>72</v>
      </c>
      <c r="C161" s="14"/>
      <c r="D161" s="19"/>
      <c r="E161" s="19"/>
      <c r="F161" s="2"/>
      <c r="G161" s="12">
        <v>193920</v>
      </c>
      <c r="H161" s="12">
        <v>79776</v>
      </c>
      <c r="I161" s="12">
        <v>149478</v>
      </c>
      <c r="J161" s="12">
        <v>177878.82</v>
      </c>
      <c r="K161" s="12">
        <v>0</v>
      </c>
      <c r="L161" s="12">
        <v>0</v>
      </c>
      <c r="M161" s="12">
        <v>40794</v>
      </c>
      <c r="N161" s="12">
        <v>0</v>
      </c>
      <c r="O161" s="12">
        <v>0</v>
      </c>
      <c r="P161" s="12">
        <v>0</v>
      </c>
      <c r="Q161" s="12">
        <v>0</v>
      </c>
      <c r="R161" s="63">
        <v>0</v>
      </c>
      <c r="S161" s="63">
        <v>0</v>
      </c>
      <c r="T161" s="63">
        <v>505907</v>
      </c>
      <c r="U161" s="41">
        <v>0</v>
      </c>
      <c r="V161" s="41">
        <v>0</v>
      </c>
      <c r="W161" s="63">
        <v>0</v>
      </c>
      <c r="X161" s="63">
        <v>0</v>
      </c>
      <c r="Y161" s="63">
        <v>248768</v>
      </c>
      <c r="Z161" s="63">
        <v>480586</v>
      </c>
      <c r="AA161" s="63">
        <v>345753</v>
      </c>
      <c r="AB161" s="63">
        <v>550916</v>
      </c>
      <c r="AC161" s="63">
        <v>418240</v>
      </c>
      <c r="AD161" s="63">
        <v>254985</v>
      </c>
      <c r="AE161" s="63">
        <v>233394</v>
      </c>
      <c r="AF161" s="63">
        <v>232210</v>
      </c>
      <c r="AG161" s="63">
        <v>114023</v>
      </c>
      <c r="AH161" s="63">
        <v>183958</v>
      </c>
      <c r="AI161" s="13">
        <v>-0.16707566848554345</v>
      </c>
      <c r="AJ161" s="13">
        <v>0.61334116800996286</v>
      </c>
    </row>
    <row r="162" spans="1:36" ht="10.5" customHeight="1" x14ac:dyDescent="0.2">
      <c r="A162" s="11"/>
      <c r="B162" s="19" t="s">
        <v>73</v>
      </c>
      <c r="C162" s="14"/>
      <c r="D162" s="19"/>
      <c r="E162" s="19"/>
      <c r="F162" s="2"/>
      <c r="G162" s="12">
        <v>18858</v>
      </c>
      <c r="H162" s="12">
        <v>0</v>
      </c>
      <c r="I162" s="12">
        <v>360024</v>
      </c>
      <c r="J162" s="12">
        <v>428428.56</v>
      </c>
      <c r="K162" s="12">
        <v>0</v>
      </c>
      <c r="L162" s="12">
        <v>0</v>
      </c>
      <c r="M162" s="12">
        <v>151570</v>
      </c>
      <c r="N162" s="12">
        <v>100000</v>
      </c>
      <c r="O162" s="12">
        <v>3463535</v>
      </c>
      <c r="P162" s="12">
        <v>1407779</v>
      </c>
      <c r="Q162" s="12">
        <v>154639</v>
      </c>
      <c r="R162" s="63">
        <v>578804</v>
      </c>
      <c r="S162" s="63">
        <v>253451</v>
      </c>
      <c r="T162" s="63">
        <v>338997</v>
      </c>
      <c r="U162" s="41">
        <v>0</v>
      </c>
      <c r="V162" s="41">
        <v>0</v>
      </c>
      <c r="W162" s="63">
        <v>0</v>
      </c>
      <c r="X162" s="63">
        <v>0</v>
      </c>
      <c r="Y162" s="63">
        <v>912533</v>
      </c>
      <c r="Z162" s="63">
        <v>158892</v>
      </c>
      <c r="AA162" s="63">
        <v>0</v>
      </c>
      <c r="AB162" s="63">
        <v>0</v>
      </c>
      <c r="AC162" s="63">
        <v>0</v>
      </c>
      <c r="AD162" s="63">
        <v>0</v>
      </c>
      <c r="AE162" s="63">
        <v>0</v>
      </c>
      <c r="AF162" s="63">
        <v>0</v>
      </c>
      <c r="AG162" s="63">
        <v>0</v>
      </c>
      <c r="AH162" s="63">
        <v>0</v>
      </c>
      <c r="AI162" s="13" t="s">
        <v>246</v>
      </c>
      <c r="AJ162" s="13" t="s">
        <v>246</v>
      </c>
    </row>
    <row r="163" spans="1:36" ht="10.5" customHeight="1" x14ac:dyDescent="0.2">
      <c r="A163" s="11"/>
      <c r="B163" s="19" t="s">
        <v>39</v>
      </c>
      <c r="C163" s="14"/>
      <c r="D163" s="19"/>
      <c r="E163" s="19"/>
      <c r="F163" s="2"/>
      <c r="G163" s="12">
        <v>579316</v>
      </c>
      <c r="H163" s="12">
        <v>555661</v>
      </c>
      <c r="I163" s="12">
        <v>612983</v>
      </c>
      <c r="J163" s="12">
        <v>729449.77</v>
      </c>
      <c r="K163" s="12">
        <v>879786</v>
      </c>
      <c r="L163" s="12">
        <v>897381</v>
      </c>
      <c r="M163" s="12">
        <v>566351</v>
      </c>
      <c r="N163" s="12">
        <v>18961</v>
      </c>
      <c r="O163" s="12">
        <v>25427</v>
      </c>
      <c r="P163" s="12">
        <v>824552</v>
      </c>
      <c r="Q163" s="12">
        <v>22692</v>
      </c>
      <c r="R163" s="63">
        <v>23295</v>
      </c>
      <c r="S163" s="63">
        <v>23370</v>
      </c>
      <c r="T163" s="63">
        <v>2489</v>
      </c>
      <c r="U163" s="41">
        <v>568237</v>
      </c>
      <c r="V163" s="41">
        <v>498511</v>
      </c>
      <c r="W163" s="63">
        <v>618900</v>
      </c>
      <c r="X163" s="63">
        <v>499525</v>
      </c>
      <c r="Y163" s="63">
        <v>3444906</v>
      </c>
      <c r="Z163" s="63">
        <v>513173</v>
      </c>
      <c r="AA163" s="63">
        <v>3823310</v>
      </c>
      <c r="AB163" s="63">
        <v>2929657</v>
      </c>
      <c r="AC163" s="63">
        <v>3527482</v>
      </c>
      <c r="AD163" s="63">
        <v>3778964</v>
      </c>
      <c r="AE163" s="63">
        <v>3301863</v>
      </c>
      <c r="AF163" s="63">
        <v>4102633</v>
      </c>
      <c r="AG163" s="63">
        <v>3538501</v>
      </c>
      <c r="AH163" s="63">
        <v>3366589</v>
      </c>
      <c r="AI163" s="13">
        <v>2.3439608042389759E-2</v>
      </c>
      <c r="AJ163" s="13">
        <v>-4.8583284277720989E-2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173</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2780272</v>
      </c>
      <c r="H176" s="5">
        <v>2874254</v>
      </c>
      <c r="I176" s="5">
        <v>3243111</v>
      </c>
      <c r="J176" s="5">
        <v>3388927</v>
      </c>
      <c r="K176" s="5">
        <v>4040736</v>
      </c>
      <c r="L176" s="5">
        <v>6152493</v>
      </c>
      <c r="M176" s="5">
        <v>5081703</v>
      </c>
      <c r="N176" s="5">
        <v>4886802</v>
      </c>
      <c r="O176" s="5">
        <v>3847846</v>
      </c>
      <c r="P176" s="5">
        <v>3248125</v>
      </c>
      <c r="Q176" s="5">
        <v>5480924</v>
      </c>
      <c r="R176" s="39">
        <v>5850904</v>
      </c>
      <c r="S176" s="39">
        <v>5315964</v>
      </c>
      <c r="T176" s="39">
        <v>6756289</v>
      </c>
      <c r="U176" s="39">
        <v>6625517</v>
      </c>
      <c r="V176" s="39">
        <v>6992546</v>
      </c>
      <c r="W176" s="39">
        <v>6390264</v>
      </c>
      <c r="X176" s="39">
        <v>7524158</v>
      </c>
      <c r="Y176" s="39">
        <v>7002919</v>
      </c>
      <c r="Z176" s="39">
        <v>6352899</v>
      </c>
      <c r="AA176" s="39">
        <v>6328373</v>
      </c>
      <c r="AB176" s="39">
        <v>6785480</v>
      </c>
      <c r="AC176" s="39">
        <v>7397574</v>
      </c>
      <c r="AD176" s="39">
        <v>6381874.6099999994</v>
      </c>
      <c r="AE176" s="39">
        <v>6165436</v>
      </c>
      <c r="AF176" s="39">
        <v>6037117</v>
      </c>
      <c r="AG176" s="39">
        <v>5462181</v>
      </c>
      <c r="AH176" s="39">
        <v>5074368</v>
      </c>
      <c r="AI176" s="10">
        <v>-4.727645663491209E-2</v>
      </c>
      <c r="AJ176" s="10">
        <v>-7.0999661124375044E-2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2014974</v>
      </c>
      <c r="H178" s="12">
        <v>2269215</v>
      </c>
      <c r="I178" s="12">
        <v>2580949</v>
      </c>
      <c r="J178" s="12">
        <v>2588798</v>
      </c>
      <c r="K178" s="12">
        <f>SUM(K179,K183:K187)</f>
        <v>3158992</v>
      </c>
      <c r="L178" s="12">
        <f>SUM(L179,L183:L187)</f>
        <v>3295241</v>
      </c>
      <c r="M178" s="12">
        <f>SUM(M179,M183:M187)</f>
        <v>3349267</v>
      </c>
      <c r="N178" s="12">
        <f>SUM(N179,N183:N187)</f>
        <v>3506878</v>
      </c>
      <c r="O178" s="12">
        <v>3283992</v>
      </c>
      <c r="P178" s="12">
        <v>2562068</v>
      </c>
      <c r="Q178" s="12">
        <v>3523320</v>
      </c>
      <c r="R178" s="41">
        <v>3477557</v>
      </c>
      <c r="S178" s="41">
        <v>3891728</v>
      </c>
      <c r="T178" s="41">
        <v>4097704</v>
      </c>
      <c r="U178" s="41">
        <v>4586395</v>
      </c>
      <c r="V178" s="41">
        <v>5394372</v>
      </c>
      <c r="W178" s="41">
        <v>4874392</v>
      </c>
      <c r="X178" s="41">
        <v>4963820</v>
      </c>
      <c r="Y178" s="41">
        <v>4918887</v>
      </c>
      <c r="Z178" s="41">
        <v>5118068</v>
      </c>
      <c r="AA178" s="41">
        <v>5200095</v>
      </c>
      <c r="AB178" s="41">
        <v>5978533</v>
      </c>
      <c r="AC178" s="41">
        <v>5394189</v>
      </c>
      <c r="AD178" s="41">
        <v>4834201.6099999994</v>
      </c>
      <c r="AE178" s="41">
        <v>5551355</v>
      </c>
      <c r="AF178" s="41">
        <v>5453748</v>
      </c>
      <c r="AG178" s="41">
        <v>4922978</v>
      </c>
      <c r="AH178" s="41">
        <v>4680589</v>
      </c>
      <c r="AI178" s="13">
        <v>-3.997108697398255E-2</v>
      </c>
      <c r="AJ178" s="13">
        <v>-4.9236254965998226E-2</v>
      </c>
    </row>
    <row r="179" spans="1:36" ht="10.5" customHeight="1" x14ac:dyDescent="0.2">
      <c r="A179" s="11"/>
      <c r="B179" s="11"/>
      <c r="C179" s="11" t="s">
        <v>36</v>
      </c>
      <c r="D179" s="11"/>
      <c r="E179" s="11"/>
      <c r="F179" s="2"/>
      <c r="G179" s="12">
        <v>1085587</v>
      </c>
      <c r="H179" s="12">
        <v>979294</v>
      </c>
      <c r="I179" s="12">
        <v>1007877</v>
      </c>
      <c r="J179" s="12">
        <v>947989</v>
      </c>
      <c r="K179" s="12">
        <f>SUM(K180:K182)</f>
        <v>1183340</v>
      </c>
      <c r="L179" s="12">
        <f>SUM(L180:L182)</f>
        <v>1211632</v>
      </c>
      <c r="M179" s="12">
        <f>SUM(M180:M182)</f>
        <v>1269934</v>
      </c>
      <c r="N179" s="12">
        <f>SUM(N180:N182)</f>
        <v>1399932</v>
      </c>
      <c r="O179" s="12">
        <v>1303805</v>
      </c>
      <c r="P179" s="12">
        <v>832177</v>
      </c>
      <c r="Q179" s="12">
        <v>1310178</v>
      </c>
      <c r="R179" s="41">
        <v>1226392</v>
      </c>
      <c r="S179" s="41">
        <v>1522267</v>
      </c>
      <c r="T179" s="41">
        <v>1483058</v>
      </c>
      <c r="U179" s="41">
        <v>1009918</v>
      </c>
      <c r="V179" s="41">
        <v>1121556</v>
      </c>
      <c r="W179" s="41">
        <v>1147480</v>
      </c>
      <c r="X179" s="41">
        <v>1219220</v>
      </c>
      <c r="Y179" s="41">
        <v>1079648</v>
      </c>
      <c r="Z179" s="41">
        <v>993848</v>
      </c>
      <c r="AA179" s="41">
        <v>1001571</v>
      </c>
      <c r="AB179" s="41">
        <v>934369</v>
      </c>
      <c r="AC179" s="41">
        <v>940483</v>
      </c>
      <c r="AD179" s="41">
        <v>988203</v>
      </c>
      <c r="AE179" s="41">
        <v>906256</v>
      </c>
      <c r="AF179" s="41">
        <v>934302</v>
      </c>
      <c r="AG179" s="41">
        <v>823006</v>
      </c>
      <c r="AH179" s="41">
        <v>898862</v>
      </c>
      <c r="AI179" s="13">
        <v>-6.4361845210536561E-3</v>
      </c>
      <c r="AJ179" s="13">
        <v>9.2169437403858537E-2</v>
      </c>
    </row>
    <row r="180" spans="1:36" ht="10.5" customHeight="1" x14ac:dyDescent="0.2">
      <c r="A180" s="11"/>
      <c r="B180" s="11"/>
      <c r="C180" s="11"/>
      <c r="D180" s="11" t="s">
        <v>37</v>
      </c>
      <c r="E180" s="11"/>
      <c r="F180" s="2"/>
      <c r="G180" s="12">
        <v>1046178</v>
      </c>
      <c r="H180" s="12">
        <v>937256</v>
      </c>
      <c r="I180" s="12">
        <v>946378</v>
      </c>
      <c r="J180" s="12">
        <v>919949</v>
      </c>
      <c r="K180" s="12">
        <v>1158592</v>
      </c>
      <c r="L180" s="12">
        <v>1181471</v>
      </c>
      <c r="M180" s="12">
        <v>1240933</v>
      </c>
      <c r="N180" s="12">
        <v>1359883</v>
      </c>
      <c r="O180" s="12">
        <v>1229198</v>
      </c>
      <c r="P180" s="12">
        <v>772333</v>
      </c>
      <c r="Q180" s="12">
        <v>1202520</v>
      </c>
      <c r="R180" s="41">
        <v>1057181</v>
      </c>
      <c r="S180" s="41">
        <v>1353095</v>
      </c>
      <c r="T180" s="41">
        <v>1355289</v>
      </c>
      <c r="U180" s="41">
        <v>922903</v>
      </c>
      <c r="V180" s="41">
        <v>1036497</v>
      </c>
      <c r="W180" s="41">
        <v>1034251</v>
      </c>
      <c r="X180" s="41">
        <v>1137480</v>
      </c>
      <c r="Y180" s="41">
        <v>1007612</v>
      </c>
      <c r="Z180" s="41">
        <v>960814</v>
      </c>
      <c r="AA180" s="41">
        <v>953579</v>
      </c>
      <c r="AB180" s="41">
        <v>900843</v>
      </c>
      <c r="AC180" s="41">
        <v>895853</v>
      </c>
      <c r="AD180" s="41">
        <v>959066</v>
      </c>
      <c r="AE180" s="41">
        <v>875817</v>
      </c>
      <c r="AF180" s="41">
        <v>895956</v>
      </c>
      <c r="AG180" s="41">
        <v>813250</v>
      </c>
      <c r="AH180" s="41">
        <v>882213</v>
      </c>
      <c r="AI180" s="13">
        <v>-3.476853056899154E-3</v>
      </c>
      <c r="AJ180" s="13">
        <v>8.4799262219489704E-2</v>
      </c>
    </row>
    <row r="181" spans="1:36" ht="10.5" customHeight="1" x14ac:dyDescent="0.2">
      <c r="A181" s="11"/>
      <c r="B181" s="11"/>
      <c r="C181" s="14"/>
      <c r="D181" s="11" t="s">
        <v>90</v>
      </c>
      <c r="E181" s="11"/>
      <c r="F181" s="2"/>
      <c r="G181" s="12">
        <v>1583</v>
      </c>
      <c r="H181" s="12">
        <v>13462</v>
      </c>
      <c r="I181" s="12">
        <v>31911</v>
      </c>
      <c r="J181" s="12">
        <v>2156</v>
      </c>
      <c r="K181" s="12">
        <v>2436</v>
      </c>
      <c r="L181" s="12">
        <v>2436</v>
      </c>
      <c r="M181" s="12">
        <v>2436</v>
      </c>
      <c r="N181" s="12">
        <v>2436</v>
      </c>
      <c r="O181" s="12">
        <v>42017</v>
      </c>
      <c r="P181" s="12">
        <v>39581</v>
      </c>
      <c r="Q181" s="12">
        <v>71136</v>
      </c>
      <c r="R181" s="41">
        <v>120751</v>
      </c>
      <c r="S181" s="41">
        <v>111020</v>
      </c>
      <c r="T181" s="41">
        <v>61623</v>
      </c>
      <c r="U181" s="41">
        <v>43229</v>
      </c>
      <c r="V181" s="41">
        <v>37173</v>
      </c>
      <c r="W181" s="41">
        <v>36505</v>
      </c>
      <c r="X181" s="41">
        <v>39823</v>
      </c>
      <c r="Y181" s="41">
        <v>32500</v>
      </c>
      <c r="Z181" s="41">
        <v>0</v>
      </c>
      <c r="AA181" s="41">
        <v>8858</v>
      </c>
      <c r="AB181" s="41">
        <v>4140</v>
      </c>
      <c r="AC181" s="41">
        <v>8468</v>
      </c>
      <c r="AD181" s="41">
        <v>5544</v>
      </c>
      <c r="AE181" s="41">
        <v>5511</v>
      </c>
      <c r="AF181" s="41">
        <v>5605</v>
      </c>
      <c r="AG181" s="41">
        <v>0</v>
      </c>
      <c r="AH181" s="41">
        <v>0</v>
      </c>
      <c r="AI181" s="13">
        <v>-1</v>
      </c>
      <c r="AJ181" s="13" t="s">
        <v>246</v>
      </c>
    </row>
    <row r="182" spans="1:36" ht="10.5" customHeight="1" x14ac:dyDescent="0.2">
      <c r="A182" s="11"/>
      <c r="B182" s="14"/>
      <c r="C182" s="11"/>
      <c r="D182" s="11" t="s">
        <v>39</v>
      </c>
      <c r="E182" s="11"/>
      <c r="F182" s="2"/>
      <c r="G182" s="12">
        <v>37826</v>
      </c>
      <c r="H182" s="12">
        <v>28576</v>
      </c>
      <c r="I182" s="12">
        <v>29588</v>
      </c>
      <c r="J182" s="12">
        <v>25884</v>
      </c>
      <c r="K182" s="12">
        <v>22312</v>
      </c>
      <c r="L182" s="12">
        <v>27725</v>
      </c>
      <c r="M182" s="12">
        <v>26565</v>
      </c>
      <c r="N182" s="12">
        <v>37613</v>
      </c>
      <c r="O182" s="12">
        <v>32590</v>
      </c>
      <c r="P182" s="12">
        <v>20263</v>
      </c>
      <c r="Q182" s="12">
        <v>36522</v>
      </c>
      <c r="R182" s="41">
        <v>48460</v>
      </c>
      <c r="S182" s="41">
        <v>58152</v>
      </c>
      <c r="T182" s="41">
        <v>66146</v>
      </c>
      <c r="U182" s="41">
        <v>43786</v>
      </c>
      <c r="V182" s="41">
        <v>47886</v>
      </c>
      <c r="W182" s="41">
        <v>76724</v>
      </c>
      <c r="X182" s="41">
        <v>41917</v>
      </c>
      <c r="Y182" s="41">
        <v>39536</v>
      </c>
      <c r="Z182" s="41">
        <v>33034</v>
      </c>
      <c r="AA182" s="41">
        <v>39134</v>
      </c>
      <c r="AB182" s="41">
        <v>29386</v>
      </c>
      <c r="AC182" s="41">
        <v>36162</v>
      </c>
      <c r="AD182" s="41">
        <v>23593</v>
      </c>
      <c r="AE182" s="41">
        <v>24928</v>
      </c>
      <c r="AF182" s="41">
        <v>32741</v>
      </c>
      <c r="AG182" s="41">
        <v>9756</v>
      </c>
      <c r="AH182" s="41">
        <v>16649</v>
      </c>
      <c r="AI182" s="13">
        <v>-9.0349393999320626E-2</v>
      </c>
      <c r="AJ182" s="13">
        <v>0.70653956539565399</v>
      </c>
    </row>
    <row r="183" spans="1:36" ht="10.5" customHeight="1" x14ac:dyDescent="0.2">
      <c r="A183" s="11"/>
      <c r="B183" s="14"/>
      <c r="C183" s="11" t="s">
        <v>40</v>
      </c>
      <c r="D183" s="11"/>
      <c r="E183" s="11"/>
      <c r="F183" s="2"/>
      <c r="G183" s="12">
        <v>55442</v>
      </c>
      <c r="H183" s="12">
        <v>187683</v>
      </c>
      <c r="I183" s="12">
        <v>238464</v>
      </c>
      <c r="J183" s="12">
        <v>193344</v>
      </c>
      <c r="K183" s="12">
        <v>150699</v>
      </c>
      <c r="L183" s="12">
        <v>286606</v>
      </c>
      <c r="M183" s="12">
        <v>252389</v>
      </c>
      <c r="N183" s="12">
        <v>259155</v>
      </c>
      <c r="O183" s="12">
        <v>351426</v>
      </c>
      <c r="P183" s="12">
        <v>207173</v>
      </c>
      <c r="Q183" s="12">
        <v>437202</v>
      </c>
      <c r="R183" s="41">
        <v>391100</v>
      </c>
      <c r="S183" s="41">
        <v>226289</v>
      </c>
      <c r="T183" s="41">
        <v>245112</v>
      </c>
      <c r="U183" s="41">
        <v>397180</v>
      </c>
      <c r="V183" s="41">
        <v>480295</v>
      </c>
      <c r="W183" s="41">
        <v>457771</v>
      </c>
      <c r="X183" s="41">
        <v>493266</v>
      </c>
      <c r="Y183" s="41">
        <v>359590</v>
      </c>
      <c r="Z183" s="41">
        <v>621279</v>
      </c>
      <c r="AA183" s="41">
        <v>578009</v>
      </c>
      <c r="AB183" s="41">
        <v>545211</v>
      </c>
      <c r="AC183" s="41">
        <v>747596</v>
      </c>
      <c r="AD183" s="41">
        <v>204886</v>
      </c>
      <c r="AE183" s="41">
        <v>815195</v>
      </c>
      <c r="AF183" s="41">
        <v>798895</v>
      </c>
      <c r="AG183" s="41">
        <v>637309</v>
      </c>
      <c r="AH183" s="41">
        <v>630291</v>
      </c>
      <c r="AI183" s="13">
        <v>2.4462539777554859E-2</v>
      </c>
      <c r="AJ183" s="13">
        <v>-1.1011926710590939E-2</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0</v>
      </c>
      <c r="W184" s="41">
        <v>44255</v>
      </c>
      <c r="X184" s="41">
        <v>185841</v>
      </c>
      <c r="Y184" s="41">
        <v>183349</v>
      </c>
      <c r="Z184" s="41">
        <v>186385</v>
      </c>
      <c r="AA184" s="41">
        <v>193274</v>
      </c>
      <c r="AB184" s="41">
        <v>190620</v>
      </c>
      <c r="AC184" s="41">
        <v>196068</v>
      </c>
      <c r="AD184" s="41">
        <v>0</v>
      </c>
      <c r="AE184" s="41">
        <v>206423</v>
      </c>
      <c r="AF184" s="41">
        <v>210627</v>
      </c>
      <c r="AG184" s="41">
        <v>210250</v>
      </c>
      <c r="AH184" s="41">
        <v>209892</v>
      </c>
      <c r="AI184" s="13">
        <v>1.618138916834333E-2</v>
      </c>
      <c r="AJ184" s="13">
        <v>-1.7027348394768134E-3</v>
      </c>
    </row>
    <row r="185" spans="1:36" ht="10.5" customHeight="1" x14ac:dyDescent="0.2">
      <c r="A185" s="11"/>
      <c r="B185" s="14"/>
      <c r="C185" s="11" t="s">
        <v>42</v>
      </c>
      <c r="D185" s="11"/>
      <c r="E185" s="11"/>
      <c r="F185" s="2"/>
      <c r="G185" s="12">
        <v>0</v>
      </c>
      <c r="H185" s="12">
        <v>0</v>
      </c>
      <c r="I185" s="12">
        <v>0</v>
      </c>
      <c r="J185" s="12">
        <v>0</v>
      </c>
      <c r="K185" s="12">
        <v>0</v>
      </c>
      <c r="L185" s="12">
        <v>9767</v>
      </c>
      <c r="M185" s="12">
        <v>10219</v>
      </c>
      <c r="N185" s="12">
        <v>10647</v>
      </c>
      <c r="O185" s="12">
        <v>0</v>
      </c>
      <c r="P185" s="12">
        <v>702</v>
      </c>
      <c r="Q185" s="12">
        <v>680</v>
      </c>
      <c r="R185" s="41">
        <v>733</v>
      </c>
      <c r="S185" s="41">
        <v>779</v>
      </c>
      <c r="T185" s="41">
        <v>32278</v>
      </c>
      <c r="U185" s="41">
        <v>902</v>
      </c>
      <c r="V185" s="41">
        <v>2826</v>
      </c>
      <c r="W185" s="41">
        <v>0</v>
      </c>
      <c r="X185" s="41">
        <v>0</v>
      </c>
      <c r="Y185" s="41">
        <v>0</v>
      </c>
      <c r="Z185" s="41">
        <v>3806</v>
      </c>
      <c r="AA185" s="41">
        <v>5244</v>
      </c>
      <c r="AB185" s="41">
        <v>10636</v>
      </c>
      <c r="AC185" s="41">
        <v>26573</v>
      </c>
      <c r="AD185" s="41">
        <v>0</v>
      </c>
      <c r="AE185" s="41">
        <v>956</v>
      </c>
      <c r="AF185" s="41">
        <v>1030</v>
      </c>
      <c r="AG185" s="41">
        <v>1048</v>
      </c>
      <c r="AH185" s="41">
        <v>0</v>
      </c>
      <c r="AI185" s="13">
        <v>-1</v>
      </c>
      <c r="AJ185" s="13" t="s">
        <v>246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873945</v>
      </c>
      <c r="H187" s="12">
        <v>1102238</v>
      </c>
      <c r="I187" s="12">
        <v>1334608</v>
      </c>
      <c r="J187" s="12">
        <v>1447465</v>
      </c>
      <c r="K187" s="12">
        <v>1824953</v>
      </c>
      <c r="L187" s="12">
        <v>1787236</v>
      </c>
      <c r="M187" s="12">
        <v>1816725</v>
      </c>
      <c r="N187" s="12">
        <v>1837144</v>
      </c>
      <c r="O187" s="12">
        <v>1628761</v>
      </c>
      <c r="P187" s="12">
        <v>1522016</v>
      </c>
      <c r="Q187" s="12">
        <v>1775260</v>
      </c>
      <c r="R187" s="41">
        <v>1859332</v>
      </c>
      <c r="S187" s="41">
        <v>2142393</v>
      </c>
      <c r="T187" s="41">
        <v>2337256</v>
      </c>
      <c r="U187" s="41">
        <v>3178395</v>
      </c>
      <c r="V187" s="41">
        <v>3789695</v>
      </c>
      <c r="W187" s="41">
        <v>3224886</v>
      </c>
      <c r="X187" s="41">
        <v>3065493</v>
      </c>
      <c r="Y187" s="41">
        <v>3296300</v>
      </c>
      <c r="Z187" s="41">
        <v>3312750</v>
      </c>
      <c r="AA187" s="41">
        <v>3421997</v>
      </c>
      <c r="AB187" s="41">
        <v>4297697</v>
      </c>
      <c r="AC187" s="41">
        <v>3483469</v>
      </c>
      <c r="AD187" s="41">
        <v>3641112.61</v>
      </c>
      <c r="AE187" s="41">
        <v>3622525</v>
      </c>
      <c r="AF187" s="41">
        <v>3508894</v>
      </c>
      <c r="AG187" s="41">
        <v>3251365</v>
      </c>
      <c r="AH187" s="41">
        <v>2941544</v>
      </c>
      <c r="AI187" s="13">
        <v>-6.1235641527667806E-2</v>
      </c>
      <c r="AJ187" s="13">
        <v>-9.5289516864455387E-2</v>
      </c>
    </row>
    <row r="188" spans="1:36" ht="10.5" customHeight="1" x14ac:dyDescent="0.2">
      <c r="A188" s="11"/>
      <c r="B188" s="14"/>
      <c r="C188" s="11"/>
      <c r="D188" s="15" t="s">
        <v>45</v>
      </c>
      <c r="E188" s="11"/>
      <c r="F188" s="2"/>
      <c r="G188" s="12">
        <v>331958</v>
      </c>
      <c r="H188" s="12">
        <v>405617</v>
      </c>
      <c r="I188" s="12">
        <v>632393</v>
      </c>
      <c r="J188" s="12">
        <v>678005</v>
      </c>
      <c r="K188" s="12">
        <v>673121</v>
      </c>
      <c r="L188" s="12">
        <v>673761</v>
      </c>
      <c r="M188" s="12">
        <v>719999</v>
      </c>
      <c r="N188" s="12">
        <v>676271</v>
      </c>
      <c r="O188" s="12">
        <v>794303</v>
      </c>
      <c r="P188" s="12">
        <v>720324</v>
      </c>
      <c r="Q188" s="12">
        <v>952369</v>
      </c>
      <c r="R188" s="41">
        <v>985807</v>
      </c>
      <c r="S188" s="41">
        <v>1068910</v>
      </c>
      <c r="T188" s="41">
        <v>1313570</v>
      </c>
      <c r="U188" s="41">
        <v>1887269</v>
      </c>
      <c r="V188" s="41">
        <v>2059302</v>
      </c>
      <c r="W188" s="41">
        <v>2037017</v>
      </c>
      <c r="X188" s="41">
        <v>1894827</v>
      </c>
      <c r="Y188" s="41">
        <v>1970181</v>
      </c>
      <c r="Z188" s="41">
        <v>2006063</v>
      </c>
      <c r="AA188" s="41">
        <v>1997914</v>
      </c>
      <c r="AB188" s="41">
        <v>2099332</v>
      </c>
      <c r="AC188" s="41">
        <v>2154885</v>
      </c>
      <c r="AD188" s="41">
        <v>2284332</v>
      </c>
      <c r="AE188" s="41">
        <v>2271654</v>
      </c>
      <c r="AF188" s="41">
        <v>2254508</v>
      </c>
      <c r="AG188" s="41">
        <v>1720631</v>
      </c>
      <c r="AH188" s="41">
        <v>1690500</v>
      </c>
      <c r="AI188" s="13">
        <v>-3.5455338742632403E-2</v>
      </c>
      <c r="AJ188" s="13">
        <v>-1.7511598942480985E-2</v>
      </c>
    </row>
    <row r="189" spans="1:36" ht="10.5" customHeight="1" x14ac:dyDescent="0.2">
      <c r="A189" s="11"/>
      <c r="B189" s="14"/>
      <c r="C189" s="11"/>
      <c r="D189" s="15" t="s">
        <v>46</v>
      </c>
      <c r="E189" s="11"/>
      <c r="F189" s="2"/>
      <c r="G189" s="12">
        <v>352391</v>
      </c>
      <c r="H189" s="12">
        <v>373798</v>
      </c>
      <c r="I189" s="12">
        <v>459325</v>
      </c>
      <c r="J189" s="12">
        <v>405123</v>
      </c>
      <c r="K189" s="12">
        <v>395454</v>
      </c>
      <c r="L189" s="12">
        <v>458725</v>
      </c>
      <c r="M189" s="12">
        <v>466359</v>
      </c>
      <c r="N189" s="12">
        <v>585392</v>
      </c>
      <c r="O189" s="12">
        <v>497043</v>
      </c>
      <c r="P189" s="12">
        <v>496867</v>
      </c>
      <c r="Q189" s="12">
        <v>589868</v>
      </c>
      <c r="R189" s="41">
        <v>610052</v>
      </c>
      <c r="S189" s="41">
        <v>711044</v>
      </c>
      <c r="T189" s="41">
        <v>818566</v>
      </c>
      <c r="U189" s="41">
        <v>845938</v>
      </c>
      <c r="V189" s="41">
        <v>851615</v>
      </c>
      <c r="W189" s="41">
        <v>879192</v>
      </c>
      <c r="X189" s="41">
        <v>936900</v>
      </c>
      <c r="Y189" s="41">
        <v>992547</v>
      </c>
      <c r="Z189" s="41">
        <v>979922</v>
      </c>
      <c r="AA189" s="41">
        <v>842011</v>
      </c>
      <c r="AB189" s="41">
        <v>887709</v>
      </c>
      <c r="AC189" s="41">
        <v>836552</v>
      </c>
      <c r="AD189" s="41">
        <v>761064.61</v>
      </c>
      <c r="AE189" s="41">
        <v>803728</v>
      </c>
      <c r="AF189" s="41">
        <v>775610</v>
      </c>
      <c r="AG189" s="41">
        <v>719719</v>
      </c>
      <c r="AH189" s="41">
        <v>688596</v>
      </c>
      <c r="AI189" s="13">
        <v>-4.144807115370952E-2</v>
      </c>
      <c r="AJ189" s="13">
        <v>-4.3243265774559239E-2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55985</v>
      </c>
      <c r="AA190" s="41">
        <v>160000</v>
      </c>
      <c r="AB190" s="41">
        <v>742000</v>
      </c>
      <c r="AC190" s="41">
        <v>160000</v>
      </c>
      <c r="AD190" s="41">
        <v>0</v>
      </c>
      <c r="AE190" s="41">
        <v>0</v>
      </c>
      <c r="AF190" s="41">
        <v>0</v>
      </c>
      <c r="AG190" s="41">
        <v>0</v>
      </c>
      <c r="AH190" s="41">
        <v>0</v>
      </c>
      <c r="AI190" s="13">
        <v>-1</v>
      </c>
      <c r="AJ190" s="13" t="s">
        <v>246</v>
      </c>
    </row>
    <row r="191" spans="1:36" ht="10.5" customHeight="1" x14ac:dyDescent="0.2">
      <c r="A191" s="11"/>
      <c r="B191" s="11"/>
      <c r="C191" s="11"/>
      <c r="D191" s="11" t="s">
        <v>48</v>
      </c>
      <c r="E191" s="11"/>
      <c r="F191" s="2"/>
      <c r="G191" s="12">
        <v>189596</v>
      </c>
      <c r="H191" s="12">
        <v>322823</v>
      </c>
      <c r="I191" s="12">
        <v>242890</v>
      </c>
      <c r="J191" s="12">
        <v>364337</v>
      </c>
      <c r="K191" s="12">
        <v>756378</v>
      </c>
      <c r="L191" s="12">
        <v>654750</v>
      </c>
      <c r="M191" s="12">
        <v>630367</v>
      </c>
      <c r="N191" s="12">
        <v>575481</v>
      </c>
      <c r="O191" s="12">
        <v>337415</v>
      </c>
      <c r="P191" s="12">
        <v>304825</v>
      </c>
      <c r="Q191" s="12">
        <v>233023</v>
      </c>
      <c r="R191" s="41">
        <v>263473</v>
      </c>
      <c r="S191" s="41">
        <v>362439</v>
      </c>
      <c r="T191" s="41">
        <v>205120</v>
      </c>
      <c r="U191" s="41">
        <v>445188</v>
      </c>
      <c r="V191" s="41">
        <v>878778</v>
      </c>
      <c r="W191" s="41">
        <v>308677</v>
      </c>
      <c r="X191" s="41">
        <v>233766</v>
      </c>
      <c r="Y191" s="41">
        <v>333572</v>
      </c>
      <c r="Z191" s="41">
        <v>270780</v>
      </c>
      <c r="AA191" s="41">
        <v>422072</v>
      </c>
      <c r="AB191" s="41">
        <v>568656</v>
      </c>
      <c r="AC191" s="41">
        <v>332032</v>
      </c>
      <c r="AD191" s="41">
        <v>595716</v>
      </c>
      <c r="AE191" s="41">
        <v>547143</v>
      </c>
      <c r="AF191" s="41">
        <v>478776</v>
      </c>
      <c r="AG191" s="41">
        <v>811015</v>
      </c>
      <c r="AH191" s="41">
        <v>562448</v>
      </c>
      <c r="AI191" s="13">
        <v>-1.8278269059850416E-3</v>
      </c>
      <c r="AJ191" s="13">
        <v>-0.30648878257492157</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387205</v>
      </c>
      <c r="H193" s="12">
        <v>358024</v>
      </c>
      <c r="I193" s="12">
        <v>359781</v>
      </c>
      <c r="J193" s="12">
        <v>460460</v>
      </c>
      <c r="K193" s="12">
        <f>SUM(K194:K202)</f>
        <v>496700</v>
      </c>
      <c r="L193" s="12">
        <f>SUM(L194:L202)</f>
        <v>2294282</v>
      </c>
      <c r="M193" s="12">
        <f>SUM(M194:M202)</f>
        <v>1345971</v>
      </c>
      <c r="N193" s="12">
        <f>SUM(N194:N202)</f>
        <v>581280</v>
      </c>
      <c r="O193" s="12">
        <v>470029</v>
      </c>
      <c r="P193" s="12">
        <v>525810</v>
      </c>
      <c r="Q193" s="12">
        <v>647919</v>
      </c>
      <c r="R193" s="41">
        <v>532864</v>
      </c>
      <c r="S193" s="41">
        <v>767531</v>
      </c>
      <c r="T193" s="41">
        <v>1629899</v>
      </c>
      <c r="U193" s="41">
        <v>1438306</v>
      </c>
      <c r="V193" s="41">
        <v>1090046</v>
      </c>
      <c r="W193" s="41">
        <v>765790</v>
      </c>
      <c r="X193" s="41">
        <v>827472</v>
      </c>
      <c r="Y193" s="41">
        <v>899892</v>
      </c>
      <c r="Z193" s="41">
        <v>483127</v>
      </c>
      <c r="AA193" s="41">
        <v>512045</v>
      </c>
      <c r="AB193" s="41">
        <v>466084</v>
      </c>
      <c r="AC193" s="41">
        <v>953109</v>
      </c>
      <c r="AD193" s="41">
        <v>998113</v>
      </c>
      <c r="AE193" s="41">
        <v>571408</v>
      </c>
      <c r="AF193" s="41">
        <v>548482</v>
      </c>
      <c r="AG193" s="41">
        <v>499993</v>
      </c>
      <c r="AH193" s="41">
        <v>368969</v>
      </c>
      <c r="AI193" s="13">
        <v>-3.8193707385151376E-2</v>
      </c>
      <c r="AJ193" s="13">
        <v>-0.26205166872336211</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59255</v>
      </c>
      <c r="H195" s="12">
        <v>60174</v>
      </c>
      <c r="I195" s="12">
        <v>60972</v>
      </c>
      <c r="J195" s="12">
        <v>62491</v>
      </c>
      <c r="K195" s="12">
        <v>64358</v>
      </c>
      <c r="L195" s="12">
        <v>68397</v>
      </c>
      <c r="M195" s="12">
        <v>69380</v>
      </c>
      <c r="N195" s="12">
        <v>68510</v>
      </c>
      <c r="O195" s="12">
        <v>77295</v>
      </c>
      <c r="P195" s="12">
        <v>83152</v>
      </c>
      <c r="Q195" s="12">
        <v>116679</v>
      </c>
      <c r="R195" s="41">
        <v>86919</v>
      </c>
      <c r="S195" s="41">
        <v>163857</v>
      </c>
      <c r="T195" s="41">
        <v>127289</v>
      </c>
      <c r="U195" s="41">
        <v>128430</v>
      </c>
      <c r="V195" s="41">
        <v>129199</v>
      </c>
      <c r="W195" s="41">
        <v>129271</v>
      </c>
      <c r="X195" s="41">
        <v>133515</v>
      </c>
      <c r="Y195" s="41">
        <v>133524</v>
      </c>
      <c r="Z195" s="41">
        <v>137715</v>
      </c>
      <c r="AA195" s="41">
        <v>135460</v>
      </c>
      <c r="AB195" s="41">
        <v>136917</v>
      </c>
      <c r="AC195" s="41">
        <v>138575</v>
      </c>
      <c r="AD195" s="41">
        <v>139268</v>
      </c>
      <c r="AE195" s="41">
        <v>140962</v>
      </c>
      <c r="AF195" s="41">
        <v>142130</v>
      </c>
      <c r="AG195" s="41">
        <v>103146</v>
      </c>
      <c r="AH195" s="41">
        <v>106188</v>
      </c>
      <c r="AI195" s="13">
        <v>-4.1475956646967016E-2</v>
      </c>
      <c r="AJ195" s="13">
        <v>2.9492176138677214E-2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234925</v>
      </c>
      <c r="H198" s="12">
        <v>238032</v>
      </c>
      <c r="I198" s="12">
        <v>265961</v>
      </c>
      <c r="J198" s="12">
        <v>273321</v>
      </c>
      <c r="K198" s="12">
        <v>289313</v>
      </c>
      <c r="L198" s="12">
        <v>292377</v>
      </c>
      <c r="M198" s="12">
        <v>318621</v>
      </c>
      <c r="N198" s="12">
        <v>357981</v>
      </c>
      <c r="O198" s="12">
        <v>279160</v>
      </c>
      <c r="P198" s="12">
        <v>235632</v>
      </c>
      <c r="Q198" s="12">
        <v>362185</v>
      </c>
      <c r="R198" s="41">
        <v>370619</v>
      </c>
      <c r="S198" s="41">
        <v>345995</v>
      </c>
      <c r="T198" s="41">
        <v>352970</v>
      </c>
      <c r="U198" s="41">
        <v>437060</v>
      </c>
      <c r="V198" s="41">
        <v>483362</v>
      </c>
      <c r="W198" s="41">
        <v>451835</v>
      </c>
      <c r="X198" s="41">
        <v>413790</v>
      </c>
      <c r="Y198" s="41">
        <v>364525</v>
      </c>
      <c r="Z198" s="41">
        <v>317898</v>
      </c>
      <c r="AA198" s="41">
        <v>334545</v>
      </c>
      <c r="AB198" s="41">
        <v>302720</v>
      </c>
      <c r="AC198" s="41">
        <v>268290</v>
      </c>
      <c r="AD198" s="41">
        <v>292071</v>
      </c>
      <c r="AE198" s="41">
        <v>330626</v>
      </c>
      <c r="AF198" s="41">
        <v>334984</v>
      </c>
      <c r="AG198" s="41">
        <v>273376</v>
      </c>
      <c r="AH198" s="41">
        <v>260810</v>
      </c>
      <c r="AI198" s="13">
        <v>-2.4530142398780375E-2</v>
      </c>
      <c r="AJ198" s="13">
        <v>-4.5965995551913851E-2</v>
      </c>
    </row>
    <row r="199" spans="1:36" ht="10.5" customHeight="1" x14ac:dyDescent="0.2">
      <c r="A199" s="11"/>
      <c r="B199" s="14"/>
      <c r="C199" s="11" t="s">
        <v>55</v>
      </c>
      <c r="E199" s="11"/>
      <c r="F199" s="2"/>
      <c r="G199" s="12">
        <v>0</v>
      </c>
      <c r="H199" s="12">
        <v>0</v>
      </c>
      <c r="I199" s="12">
        <v>0</v>
      </c>
      <c r="J199" s="12">
        <v>0</v>
      </c>
      <c r="K199" s="12">
        <v>0</v>
      </c>
      <c r="L199" s="12">
        <v>6425</v>
      </c>
      <c r="M199" s="12">
        <v>24180</v>
      </c>
      <c r="N199" s="12">
        <v>45754</v>
      </c>
      <c r="O199" s="12">
        <v>60506</v>
      </c>
      <c r="P199" s="12">
        <v>42608</v>
      </c>
      <c r="Q199" s="12">
        <v>73005</v>
      </c>
      <c r="R199" s="41">
        <v>53110</v>
      </c>
      <c r="S199" s="41">
        <v>83910</v>
      </c>
      <c r="T199" s="41">
        <v>90769</v>
      </c>
      <c r="U199" s="41">
        <v>61095</v>
      </c>
      <c r="V199" s="41">
        <v>58800</v>
      </c>
      <c r="W199" s="41">
        <v>66231</v>
      </c>
      <c r="X199" s="41">
        <v>65958</v>
      </c>
      <c r="Y199" s="41">
        <v>65803</v>
      </c>
      <c r="Z199" s="41">
        <v>300</v>
      </c>
      <c r="AA199" s="41">
        <v>671</v>
      </c>
      <c r="AB199" s="41">
        <v>672</v>
      </c>
      <c r="AC199" s="41">
        <v>705</v>
      </c>
      <c r="AD199" s="41">
        <v>386</v>
      </c>
      <c r="AE199" s="41">
        <v>1220</v>
      </c>
      <c r="AF199" s="41">
        <v>1625</v>
      </c>
      <c r="AG199" s="41">
        <v>1449</v>
      </c>
      <c r="AH199" s="41">
        <v>1971</v>
      </c>
      <c r="AI199" s="13">
        <v>0.19642705489543388</v>
      </c>
      <c r="AJ199" s="13">
        <v>0.36024844720496896</v>
      </c>
    </row>
    <row r="200" spans="1:36" ht="10.5" customHeight="1" x14ac:dyDescent="0.2">
      <c r="A200" s="11"/>
      <c r="B200" s="11"/>
      <c r="C200" s="11" t="s">
        <v>56</v>
      </c>
      <c r="D200" s="11"/>
      <c r="E200" s="11"/>
      <c r="F200" s="2"/>
      <c r="G200" s="12">
        <v>93025</v>
      </c>
      <c r="H200" s="12">
        <v>59818</v>
      </c>
      <c r="I200" s="12">
        <v>32848</v>
      </c>
      <c r="J200" s="12">
        <v>124648</v>
      </c>
      <c r="K200" s="12">
        <v>143029</v>
      </c>
      <c r="L200" s="12">
        <v>1927083</v>
      </c>
      <c r="M200" s="12">
        <v>933790</v>
      </c>
      <c r="N200" s="12">
        <v>109035</v>
      </c>
      <c r="O200" s="12">
        <v>53068</v>
      </c>
      <c r="P200" s="12">
        <v>164418</v>
      </c>
      <c r="Q200" s="12">
        <v>96050</v>
      </c>
      <c r="R200" s="41">
        <v>22216</v>
      </c>
      <c r="S200" s="41">
        <v>173769</v>
      </c>
      <c r="T200" s="41">
        <v>1058871</v>
      </c>
      <c r="U200" s="41">
        <v>811721</v>
      </c>
      <c r="V200" s="41">
        <v>418685</v>
      </c>
      <c r="W200" s="41">
        <v>118453</v>
      </c>
      <c r="X200" s="41">
        <v>214209</v>
      </c>
      <c r="Y200" s="41">
        <v>336040</v>
      </c>
      <c r="Z200" s="41">
        <v>27214</v>
      </c>
      <c r="AA200" s="41">
        <v>41369</v>
      </c>
      <c r="AB200" s="41">
        <v>25775</v>
      </c>
      <c r="AC200" s="41">
        <v>545539</v>
      </c>
      <c r="AD200" s="41">
        <v>566388</v>
      </c>
      <c r="AE200" s="41">
        <v>98600</v>
      </c>
      <c r="AF200" s="41">
        <v>69743</v>
      </c>
      <c r="AG200" s="41">
        <v>122022</v>
      </c>
      <c r="AH200" s="41">
        <v>0</v>
      </c>
      <c r="AI200" s="13">
        <v>-1</v>
      </c>
      <c r="AJ200" s="13" t="s">
        <v>246</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372111</v>
      </c>
      <c r="H204" s="12">
        <v>241714</v>
      </c>
      <c r="I204" s="12">
        <v>238810</v>
      </c>
      <c r="J204" s="12">
        <v>209696</v>
      </c>
      <c r="K204" s="12">
        <v>287006</v>
      </c>
      <c r="L204" s="12">
        <v>464096</v>
      </c>
      <c r="M204" s="12">
        <v>289721</v>
      </c>
      <c r="N204" s="12">
        <v>717092</v>
      </c>
      <c r="O204" s="12">
        <v>65160</v>
      </c>
      <c r="P204" s="12">
        <v>62236</v>
      </c>
      <c r="Q204" s="12">
        <v>1133541</v>
      </c>
      <c r="R204" s="41">
        <v>1682930</v>
      </c>
      <c r="S204" s="41">
        <v>463394</v>
      </c>
      <c r="T204" s="41">
        <v>571566</v>
      </c>
      <c r="U204" s="41">
        <v>489471</v>
      </c>
      <c r="V204" s="41">
        <v>387637</v>
      </c>
      <c r="W204" s="41">
        <v>698169</v>
      </c>
      <c r="X204" s="41">
        <v>1604668</v>
      </c>
      <c r="Y204" s="41">
        <v>980841</v>
      </c>
      <c r="Z204" s="41">
        <v>625131</v>
      </c>
      <c r="AA204" s="41">
        <v>498049</v>
      </c>
      <c r="AB204" s="41">
        <v>200799</v>
      </c>
      <c r="AC204" s="41">
        <v>766937</v>
      </c>
      <c r="AD204" s="41">
        <v>441198</v>
      </c>
      <c r="AE204" s="41">
        <v>2482</v>
      </c>
      <c r="AF204" s="41">
        <v>2000</v>
      </c>
      <c r="AG204" s="41">
        <v>4426</v>
      </c>
      <c r="AH204" s="41">
        <v>0</v>
      </c>
      <c r="AI204" s="13">
        <v>-1</v>
      </c>
      <c r="AJ204" s="13" t="s">
        <v>246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5982</v>
      </c>
      <c r="H206" s="12">
        <v>5301</v>
      </c>
      <c r="I206" s="12">
        <v>63571</v>
      </c>
      <c r="J206" s="12">
        <v>129973</v>
      </c>
      <c r="K206" s="12">
        <v>98038</v>
      </c>
      <c r="L206" s="12">
        <v>98874</v>
      </c>
      <c r="M206" s="12">
        <v>96744</v>
      </c>
      <c r="N206" s="12">
        <v>81552</v>
      </c>
      <c r="O206" s="12">
        <v>28665</v>
      </c>
      <c r="P206" s="12">
        <v>98011</v>
      </c>
      <c r="Q206" s="12">
        <v>176144</v>
      </c>
      <c r="R206" s="41">
        <v>157553</v>
      </c>
      <c r="S206" s="41">
        <v>193311</v>
      </c>
      <c r="T206" s="41">
        <v>457120</v>
      </c>
      <c r="U206" s="41">
        <v>111345</v>
      </c>
      <c r="V206" s="41">
        <v>120491</v>
      </c>
      <c r="W206" s="41">
        <v>51913</v>
      </c>
      <c r="X206" s="41">
        <v>128198</v>
      </c>
      <c r="Y206" s="41">
        <v>203299</v>
      </c>
      <c r="Z206" s="41">
        <v>126573</v>
      </c>
      <c r="AA206" s="41">
        <v>118184</v>
      </c>
      <c r="AB206" s="41">
        <v>140064</v>
      </c>
      <c r="AC206" s="41">
        <v>283339</v>
      </c>
      <c r="AD206" s="41">
        <v>108362</v>
      </c>
      <c r="AE206" s="41">
        <v>40191</v>
      </c>
      <c r="AF206" s="41">
        <v>32887</v>
      </c>
      <c r="AG206" s="41">
        <v>34784</v>
      </c>
      <c r="AH206" s="41">
        <v>24810</v>
      </c>
      <c r="AI206" s="13">
        <v>-0.25059479259733497</v>
      </c>
      <c r="AJ206" s="13">
        <v>-0.28674103035878568</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2796640</v>
      </c>
      <c r="H209" s="5">
        <v>2910760</v>
      </c>
      <c r="I209" s="5">
        <v>2956623</v>
      </c>
      <c r="J209" s="5">
        <v>3616741</v>
      </c>
      <c r="K209" s="5">
        <v>3581940</v>
      </c>
      <c r="L209" s="5">
        <v>4752714</v>
      </c>
      <c r="M209" s="5">
        <v>4318238</v>
      </c>
      <c r="N209" s="5">
        <v>4958619</v>
      </c>
      <c r="O209" s="5">
        <v>5029844</v>
      </c>
      <c r="P209" s="5">
        <v>3398874</v>
      </c>
      <c r="Q209" s="5">
        <v>4509745</v>
      </c>
      <c r="R209" s="39">
        <v>4777794</v>
      </c>
      <c r="S209" s="39">
        <v>5236326</v>
      </c>
      <c r="T209" s="39">
        <v>9466522</v>
      </c>
      <c r="U209" s="39">
        <v>8238937</v>
      </c>
      <c r="V209" s="39">
        <v>6714821</v>
      </c>
      <c r="W209" s="39">
        <v>7615007</v>
      </c>
      <c r="X209" s="39">
        <v>9042092</v>
      </c>
      <c r="Y209" s="39">
        <v>8644666</v>
      </c>
      <c r="Z209" s="39">
        <v>7899193</v>
      </c>
      <c r="AA209" s="39">
        <v>6930597</v>
      </c>
      <c r="AB209" s="39">
        <v>7094983</v>
      </c>
      <c r="AC209" s="39">
        <v>8951570</v>
      </c>
      <c r="AD209" s="39">
        <v>6769081</v>
      </c>
      <c r="AE209" s="39">
        <v>5741860</v>
      </c>
      <c r="AF209" s="39">
        <v>6522541</v>
      </c>
      <c r="AG209" s="39">
        <v>5038681</v>
      </c>
      <c r="AH209" s="39">
        <v>5053032</v>
      </c>
      <c r="AI209" s="10">
        <v>-5.4996432061333533E-2</v>
      </c>
      <c r="AJ209" s="10">
        <v>2.8481660180511527E-3</v>
      </c>
    </row>
    <row r="210" spans="1:44" ht="10.5" customHeight="1" x14ac:dyDescent="0.2">
      <c r="A210" s="11"/>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C211" s="19"/>
      <c r="D211" s="19"/>
      <c r="E211" s="14"/>
      <c r="F211" s="2"/>
      <c r="G211" s="12">
        <v>535546</v>
      </c>
      <c r="H211" s="12">
        <v>567506</v>
      </c>
      <c r="I211" s="12">
        <v>596332</v>
      </c>
      <c r="J211" s="12">
        <v>602577</v>
      </c>
      <c r="K211" s="12">
        <v>860125</v>
      </c>
      <c r="L211" s="12">
        <v>774929</v>
      </c>
      <c r="M211" s="12">
        <v>881991</v>
      </c>
      <c r="N211" s="12">
        <v>798213</v>
      </c>
      <c r="O211" s="12">
        <v>867711</v>
      </c>
      <c r="P211" s="12">
        <v>677091</v>
      </c>
      <c r="Q211" s="12">
        <v>857023</v>
      </c>
      <c r="R211" s="41">
        <v>905060</v>
      </c>
      <c r="S211" s="41">
        <v>781459</v>
      </c>
      <c r="T211" s="41">
        <v>1595312</v>
      </c>
      <c r="U211" s="41">
        <v>869445</v>
      </c>
      <c r="V211" s="41">
        <v>1050672</v>
      </c>
      <c r="W211" s="41">
        <v>1070646</v>
      </c>
      <c r="X211" s="41">
        <v>1132231</v>
      </c>
      <c r="Y211" s="41">
        <v>1101247</v>
      </c>
      <c r="Z211" s="41">
        <v>1114420</v>
      </c>
      <c r="AA211" s="41">
        <v>1155572</v>
      </c>
      <c r="AB211" s="41">
        <v>1029057</v>
      </c>
      <c r="AC211" s="41">
        <v>1167989</v>
      </c>
      <c r="AD211" s="41">
        <v>1073498</v>
      </c>
      <c r="AE211" s="41">
        <v>1224102</v>
      </c>
      <c r="AF211" s="41">
        <v>1293642</v>
      </c>
      <c r="AG211" s="41">
        <v>1049518</v>
      </c>
      <c r="AH211" s="41">
        <v>1159207</v>
      </c>
      <c r="AI211" s="13">
        <v>2.0047182546582221E-2</v>
      </c>
      <c r="AJ211" s="13">
        <v>0.10451369104674717</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1170537</v>
      </c>
      <c r="H213" s="12">
        <v>1271419</v>
      </c>
      <c r="I213" s="12">
        <v>1343480</v>
      </c>
      <c r="J213" s="12">
        <v>1548495</v>
      </c>
      <c r="K213" s="12">
        <v>1417533</v>
      </c>
      <c r="L213" s="12">
        <v>1544131</v>
      </c>
      <c r="M213" s="12">
        <v>1437594</v>
      </c>
      <c r="N213" s="12">
        <v>1800666</v>
      </c>
      <c r="O213" s="12">
        <v>1988165</v>
      </c>
      <c r="P213" s="12">
        <v>1373516</v>
      </c>
      <c r="Q213" s="12">
        <v>2007854</v>
      </c>
      <c r="R213" s="41">
        <v>2085776</v>
      </c>
      <c r="S213" s="41">
        <v>2305358</v>
      </c>
      <c r="T213" s="41">
        <v>4770399</v>
      </c>
      <c r="U213" s="41">
        <v>2312060</v>
      </c>
      <c r="V213" s="41">
        <v>2943244</v>
      </c>
      <c r="W213" s="41">
        <v>2663018</v>
      </c>
      <c r="X213" s="41">
        <v>3060978</v>
      </c>
      <c r="Y213" s="41">
        <v>2984473</v>
      </c>
      <c r="Z213" s="41">
        <v>2895402</v>
      </c>
      <c r="AA213" s="41">
        <v>2739744</v>
      </c>
      <c r="AB213" s="41">
        <v>2492729</v>
      </c>
      <c r="AC213" s="41">
        <v>2822272</v>
      </c>
      <c r="AD213" s="41">
        <v>2477645</v>
      </c>
      <c r="AE213" s="41">
        <v>2382066</v>
      </c>
      <c r="AF213" s="41">
        <v>2563664</v>
      </c>
      <c r="AG213" s="41">
        <v>2445030</v>
      </c>
      <c r="AH213" s="41">
        <v>2767964</v>
      </c>
      <c r="AI213" s="13">
        <v>1.7608896577803623E-2</v>
      </c>
      <c r="AJ213" s="13">
        <v>0.13207772501768894</v>
      </c>
    </row>
    <row r="214" spans="1:44" ht="10.5" customHeight="1" x14ac:dyDescent="0.2">
      <c r="A214" s="11"/>
      <c r="B214" s="19" t="s">
        <v>67</v>
      </c>
      <c r="D214" s="19"/>
      <c r="E214" s="14"/>
      <c r="F214" s="2"/>
      <c r="G214" s="12">
        <v>326589</v>
      </c>
      <c r="H214" s="12">
        <v>480490</v>
      </c>
      <c r="I214" s="12">
        <v>421975</v>
      </c>
      <c r="J214" s="12">
        <v>463914</v>
      </c>
      <c r="K214" s="12">
        <v>481571</v>
      </c>
      <c r="L214" s="12">
        <v>648031</v>
      </c>
      <c r="M214" s="12">
        <v>477922</v>
      </c>
      <c r="N214" s="12">
        <v>750248</v>
      </c>
      <c r="O214" s="12">
        <v>1045295</v>
      </c>
      <c r="P214" s="12">
        <v>469559</v>
      </c>
      <c r="Q214" s="12">
        <v>633578</v>
      </c>
      <c r="R214" s="41">
        <v>640128</v>
      </c>
      <c r="S214" s="41">
        <v>796810</v>
      </c>
      <c r="T214" s="41">
        <v>776466</v>
      </c>
      <c r="U214" s="41">
        <v>1157150</v>
      </c>
      <c r="V214" s="41">
        <v>1030441</v>
      </c>
      <c r="W214" s="41">
        <v>1096735</v>
      </c>
      <c r="X214" s="41">
        <v>877111</v>
      </c>
      <c r="Y214" s="41">
        <v>931674</v>
      </c>
      <c r="Z214" s="41">
        <v>751483</v>
      </c>
      <c r="AA214" s="41">
        <v>633286</v>
      </c>
      <c r="AB214" s="41">
        <v>715470</v>
      </c>
      <c r="AC214" s="41">
        <v>809982</v>
      </c>
      <c r="AD214" s="41">
        <v>422451</v>
      </c>
      <c r="AE214" s="41">
        <v>408648</v>
      </c>
      <c r="AF214" s="41">
        <v>499186</v>
      </c>
      <c r="AG214" s="41">
        <v>484871</v>
      </c>
      <c r="AH214" s="41">
        <v>342153</v>
      </c>
      <c r="AI214" s="13">
        <v>-0.11568942069463606</v>
      </c>
      <c r="AJ214" s="13">
        <v>-0.29434220648378639</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522173</v>
      </c>
      <c r="H216" s="12">
        <v>289938</v>
      </c>
      <c r="I216" s="12">
        <v>175152</v>
      </c>
      <c r="J216" s="12">
        <v>183334</v>
      </c>
      <c r="K216" s="12">
        <v>186121</v>
      </c>
      <c r="L216" s="12">
        <v>216680</v>
      </c>
      <c r="M216" s="12">
        <v>242055</v>
      </c>
      <c r="N216" s="12">
        <v>603211</v>
      </c>
      <c r="O216" s="12">
        <v>294748</v>
      </c>
      <c r="P216" s="12">
        <v>282632</v>
      </c>
      <c r="Q216" s="12">
        <v>301785</v>
      </c>
      <c r="R216" s="41">
        <v>399886</v>
      </c>
      <c r="S216" s="41">
        <v>569149</v>
      </c>
      <c r="T216" s="41">
        <v>1035809</v>
      </c>
      <c r="U216" s="41">
        <v>384332</v>
      </c>
      <c r="V216" s="41">
        <v>346035</v>
      </c>
      <c r="W216" s="41">
        <v>621559</v>
      </c>
      <c r="X216" s="41">
        <v>564352</v>
      </c>
      <c r="Y216" s="41">
        <v>515263</v>
      </c>
      <c r="Z216" s="41">
        <v>559801</v>
      </c>
      <c r="AA216" s="41">
        <v>353124</v>
      </c>
      <c r="AB216" s="41">
        <v>341729</v>
      </c>
      <c r="AC216" s="41">
        <v>430116</v>
      </c>
      <c r="AD216" s="41">
        <v>725628</v>
      </c>
      <c r="AE216" s="41">
        <v>209909</v>
      </c>
      <c r="AF216" s="41">
        <v>288384</v>
      </c>
      <c r="AG216" s="41">
        <v>26879</v>
      </c>
      <c r="AH216" s="41">
        <v>29129</v>
      </c>
      <c r="AI216" s="13">
        <v>-0.33660230740757335</v>
      </c>
      <c r="AJ216" s="13">
        <v>8.3708471297295292E-2</v>
      </c>
    </row>
    <row r="217" spans="1:44" ht="10.5" customHeight="1" x14ac:dyDescent="0.2">
      <c r="A217" s="11"/>
      <c r="B217" s="19" t="s">
        <v>71</v>
      </c>
      <c r="D217" s="19"/>
      <c r="E217" s="14"/>
      <c r="F217" s="2"/>
      <c r="G217" s="12">
        <v>160989</v>
      </c>
      <c r="H217" s="12">
        <v>162386</v>
      </c>
      <c r="I217" s="12">
        <v>204902</v>
      </c>
      <c r="J217" s="12">
        <v>224466</v>
      </c>
      <c r="K217" s="12">
        <v>223911</v>
      </c>
      <c r="L217" s="12">
        <v>263255</v>
      </c>
      <c r="M217" s="12">
        <v>339538</v>
      </c>
      <c r="N217" s="12">
        <v>300015</v>
      </c>
      <c r="O217" s="12">
        <v>410727</v>
      </c>
      <c r="P217" s="12">
        <v>345630</v>
      </c>
      <c r="Q217" s="12">
        <v>341775</v>
      </c>
      <c r="R217" s="41">
        <v>411662</v>
      </c>
      <c r="S217" s="41">
        <v>412155</v>
      </c>
      <c r="T217" s="41">
        <v>502315</v>
      </c>
      <c r="U217" s="41">
        <v>439616</v>
      </c>
      <c r="V217" s="41">
        <v>397410</v>
      </c>
      <c r="W217" s="41">
        <v>408985</v>
      </c>
      <c r="X217" s="41">
        <v>366519</v>
      </c>
      <c r="Y217" s="41">
        <v>1054184</v>
      </c>
      <c r="Z217" s="41">
        <v>610610</v>
      </c>
      <c r="AA217" s="41">
        <v>504660</v>
      </c>
      <c r="AB217" s="41">
        <v>888775</v>
      </c>
      <c r="AC217" s="41">
        <v>525422</v>
      </c>
      <c r="AD217" s="41">
        <v>655156</v>
      </c>
      <c r="AE217" s="41">
        <v>713747</v>
      </c>
      <c r="AF217" s="41">
        <v>645689</v>
      </c>
      <c r="AG217" s="41">
        <v>658409</v>
      </c>
      <c r="AH217" s="41">
        <v>612664</v>
      </c>
      <c r="AI217" s="13">
        <v>-6.0121412918305972E-2</v>
      </c>
      <c r="AJ217" s="13">
        <v>-6.9478090366322451E-2</v>
      </c>
    </row>
    <row r="218" spans="1:44" ht="10.5" customHeight="1" x14ac:dyDescent="0.2">
      <c r="A218" s="11"/>
      <c r="B218" s="19" t="s">
        <v>72</v>
      </c>
      <c r="D218" s="19"/>
      <c r="E218" s="14"/>
      <c r="F218" s="2"/>
      <c r="G218" s="12">
        <v>13250</v>
      </c>
      <c r="H218" s="12">
        <v>6628</v>
      </c>
      <c r="I218" s="12">
        <v>10226</v>
      </c>
      <c r="J218" s="12">
        <v>5265</v>
      </c>
      <c r="K218" s="12">
        <v>10233</v>
      </c>
      <c r="L218" s="12">
        <v>22115</v>
      </c>
      <c r="M218" s="12">
        <v>17365</v>
      </c>
      <c r="N218" s="12">
        <v>21214</v>
      </c>
      <c r="O218" s="12">
        <v>24215</v>
      </c>
      <c r="P218" s="12">
        <v>15953</v>
      </c>
      <c r="Q218" s="12">
        <v>39007</v>
      </c>
      <c r="R218" s="41">
        <v>30173</v>
      </c>
      <c r="S218" s="41">
        <v>46398</v>
      </c>
      <c r="T218" s="41">
        <v>587770</v>
      </c>
      <c r="U218" s="41">
        <v>1529468</v>
      </c>
      <c r="V218" s="41">
        <v>517972</v>
      </c>
      <c r="W218" s="41">
        <v>1459257</v>
      </c>
      <c r="X218" s="41">
        <v>1369589</v>
      </c>
      <c r="Y218" s="41">
        <v>1382901</v>
      </c>
      <c r="Z218" s="41">
        <v>1406767</v>
      </c>
      <c r="AA218" s="41">
        <v>1299661</v>
      </c>
      <c r="AB218" s="41">
        <v>522118</v>
      </c>
      <c r="AC218" s="41">
        <v>2695385</v>
      </c>
      <c r="AD218" s="41">
        <v>572481</v>
      </c>
      <c r="AE218" s="41">
        <v>519249</v>
      </c>
      <c r="AF218" s="41">
        <v>983654</v>
      </c>
      <c r="AG218" s="41">
        <v>322513</v>
      </c>
      <c r="AH218" s="41">
        <v>41389</v>
      </c>
      <c r="AI218" s="13">
        <v>-0.34458047038691275</v>
      </c>
      <c r="AJ218" s="13">
        <v>-0.87166718860945136</v>
      </c>
    </row>
    <row r="219" spans="1:44" ht="10.5" customHeight="1" x14ac:dyDescent="0.2">
      <c r="A219" s="11"/>
      <c r="B219" s="19" t="s">
        <v>73</v>
      </c>
      <c r="D219" s="19"/>
      <c r="E219" s="14"/>
      <c r="F219" s="2"/>
      <c r="G219" s="12">
        <v>0</v>
      </c>
      <c r="H219" s="12">
        <v>0</v>
      </c>
      <c r="I219" s="12">
        <v>0</v>
      </c>
      <c r="J219" s="12">
        <v>300</v>
      </c>
      <c r="K219" s="12">
        <v>0</v>
      </c>
      <c r="L219" s="12">
        <v>0</v>
      </c>
      <c r="M219" s="12">
        <v>0</v>
      </c>
      <c r="N219" s="12">
        <v>16014</v>
      </c>
      <c r="O219" s="12">
        <v>8564</v>
      </c>
      <c r="P219" s="12">
        <v>4500</v>
      </c>
      <c r="Q219" s="12">
        <v>12770</v>
      </c>
      <c r="R219" s="41">
        <v>38449</v>
      </c>
      <c r="S219" s="41">
        <v>43270</v>
      </c>
      <c r="T219" s="41">
        <v>84326</v>
      </c>
      <c r="U219" s="41">
        <v>1319566</v>
      </c>
      <c r="V219" s="41">
        <v>253037</v>
      </c>
      <c r="W219" s="41">
        <v>83413</v>
      </c>
      <c r="X219" s="41">
        <v>1459626</v>
      </c>
      <c r="Y219" s="41">
        <v>491704</v>
      </c>
      <c r="Z219" s="41">
        <v>187251</v>
      </c>
      <c r="AA219" s="41">
        <v>17304</v>
      </c>
      <c r="AB219" s="41">
        <v>23262</v>
      </c>
      <c r="AC219" s="41">
        <v>301831</v>
      </c>
      <c r="AD219" s="41">
        <v>557756</v>
      </c>
      <c r="AE219" s="41">
        <v>2700</v>
      </c>
      <c r="AF219" s="41">
        <v>71381</v>
      </c>
      <c r="AG219" s="41">
        <v>750</v>
      </c>
      <c r="AH219" s="41">
        <v>950</v>
      </c>
      <c r="AI219" s="13">
        <v>-0.41316939034687106</v>
      </c>
      <c r="AJ219" s="13">
        <v>0.26666666666666666</v>
      </c>
    </row>
    <row r="220" spans="1:44" ht="10.5" customHeight="1" x14ac:dyDescent="0.2">
      <c r="A220" s="11"/>
      <c r="B220" s="19" t="s">
        <v>39</v>
      </c>
      <c r="D220" s="19"/>
      <c r="E220" s="14"/>
      <c r="F220" s="2"/>
      <c r="G220" s="12">
        <v>67556</v>
      </c>
      <c r="H220" s="12">
        <v>132393</v>
      </c>
      <c r="I220" s="12">
        <v>204556</v>
      </c>
      <c r="J220" s="12">
        <v>588390</v>
      </c>
      <c r="K220" s="12">
        <v>402446</v>
      </c>
      <c r="L220" s="12">
        <v>1283573</v>
      </c>
      <c r="M220" s="12">
        <v>921773</v>
      </c>
      <c r="N220" s="12">
        <v>669038</v>
      </c>
      <c r="O220" s="12">
        <v>390419</v>
      </c>
      <c r="P220" s="12">
        <v>229993</v>
      </c>
      <c r="Q220" s="12">
        <v>315953</v>
      </c>
      <c r="R220" s="41">
        <v>266660</v>
      </c>
      <c r="S220" s="41">
        <v>281727</v>
      </c>
      <c r="T220" s="41">
        <v>114125</v>
      </c>
      <c r="U220" s="41">
        <v>227300</v>
      </c>
      <c r="V220" s="41">
        <v>176010</v>
      </c>
      <c r="W220" s="41">
        <v>211394</v>
      </c>
      <c r="X220" s="41">
        <v>211686</v>
      </c>
      <c r="Y220" s="41">
        <v>183220</v>
      </c>
      <c r="Z220" s="41">
        <v>373459</v>
      </c>
      <c r="AA220" s="41">
        <v>227246</v>
      </c>
      <c r="AB220" s="41">
        <v>1081843</v>
      </c>
      <c r="AC220" s="41">
        <v>198573</v>
      </c>
      <c r="AD220" s="41">
        <v>284466</v>
      </c>
      <c r="AE220" s="41">
        <v>281439</v>
      </c>
      <c r="AF220" s="41">
        <v>176941</v>
      </c>
      <c r="AG220" s="41">
        <v>50711</v>
      </c>
      <c r="AH220" s="41">
        <v>99576</v>
      </c>
      <c r="AI220" s="13">
        <v>-0.32805807450378588</v>
      </c>
      <c r="AJ220" s="13">
        <v>0.96359764153733907</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175</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173</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850205</v>
      </c>
      <c r="S233" s="12">
        <v>871596.44500000007</v>
      </c>
      <c r="T233" s="12">
        <v>892987.89</v>
      </c>
      <c r="U233" s="12">
        <v>958021.41500000004</v>
      </c>
      <c r="V233" s="12">
        <v>1023054.94</v>
      </c>
      <c r="W233" s="12">
        <v>511527</v>
      </c>
      <c r="X233" s="12">
        <v>0</v>
      </c>
      <c r="Y233" s="12">
        <v>515356</v>
      </c>
      <c r="Z233" s="12">
        <v>1030711.79</v>
      </c>
      <c r="AA233" s="12">
        <v>1156565.3700000001</v>
      </c>
      <c r="AB233" s="12">
        <v>1282418.95</v>
      </c>
      <c r="AC233" s="12">
        <v>1336227.9573438093</v>
      </c>
      <c r="AD233" s="12">
        <v>1093036.43</v>
      </c>
      <c r="AE233" s="12">
        <v>1120845.4549485992</v>
      </c>
      <c r="AF233" s="12">
        <v>1210794.25</v>
      </c>
      <c r="AG233" s="12">
        <v>1274348.4831240284</v>
      </c>
      <c r="AH233" s="12">
        <v>1715924.03</v>
      </c>
      <c r="AI233" s="71">
        <v>4.9730997220690742E-2</v>
      </c>
      <c r="AJ233" s="13">
        <v>0.34651082708040892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793592</v>
      </c>
      <c r="S234" s="11">
        <v>786005.90500000003</v>
      </c>
      <c r="T234" s="11">
        <v>778419.81</v>
      </c>
      <c r="U234" s="12">
        <v>866353.875</v>
      </c>
      <c r="V234" s="12">
        <v>954287.94</v>
      </c>
      <c r="W234" s="12">
        <v>477144</v>
      </c>
      <c r="X234" s="12">
        <v>0</v>
      </c>
      <c r="Y234" s="12">
        <v>491425</v>
      </c>
      <c r="Z234" s="12">
        <v>982850.99</v>
      </c>
      <c r="AA234" s="12">
        <v>996159.40500000003</v>
      </c>
      <c r="AB234" s="12">
        <v>1009467.82</v>
      </c>
      <c r="AC234" s="12">
        <v>1034051.0948108661</v>
      </c>
      <c r="AD234" s="12">
        <v>1164709</v>
      </c>
      <c r="AE234" s="12">
        <v>1210262.136426409</v>
      </c>
      <c r="AF234" s="12">
        <v>1169659.6200000001</v>
      </c>
      <c r="AG234" s="12">
        <v>1172142.8154364871</v>
      </c>
      <c r="AH234" s="12">
        <v>1189571.79</v>
      </c>
      <c r="AI234" s="71">
        <v>2.7739455366222465E-2</v>
      </c>
      <c r="AJ234" s="13">
        <v>1.4869326786789783E-2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26306</v>
      </c>
      <c r="S241" s="11">
        <v>26235</v>
      </c>
      <c r="T241" s="11">
        <v>25995</v>
      </c>
      <c r="U241" s="11">
        <v>25821</v>
      </c>
      <c r="V241" s="11">
        <v>25745</v>
      </c>
      <c r="W241" s="11">
        <v>25699</v>
      </c>
      <c r="X241" s="11">
        <v>25614</v>
      </c>
      <c r="Y241" s="11">
        <v>25328</v>
      </c>
      <c r="Z241" s="11">
        <v>25081</v>
      </c>
      <c r="AA241" s="11">
        <v>25019</v>
      </c>
      <c r="AB241" s="41">
        <v>24899</v>
      </c>
      <c r="AC241" s="41">
        <v>24795</v>
      </c>
      <c r="AD241" s="41">
        <v>24796</v>
      </c>
      <c r="AE241" s="41">
        <v>24657</v>
      </c>
      <c r="AF241" s="41">
        <v>24567</v>
      </c>
      <c r="AG241" s="41">
        <v>24587</v>
      </c>
      <c r="AH241" s="41">
        <v>24527</v>
      </c>
      <c r="AI241" s="13">
        <v>-2.5057038794008557E-3</v>
      </c>
      <c r="AJ241" s="13">
        <v>-2.4403139870663357E-3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556900</v>
      </c>
      <c r="S242" s="11">
        <v>590011</v>
      </c>
      <c r="T242" s="11">
        <v>575456</v>
      </c>
      <c r="U242" s="11">
        <v>597515</v>
      </c>
      <c r="V242" s="11">
        <v>625881</v>
      </c>
      <c r="W242" s="11">
        <v>660925</v>
      </c>
      <c r="X242" s="11">
        <v>658355</v>
      </c>
      <c r="Y242" s="11">
        <v>674231</v>
      </c>
      <c r="Z242" s="11">
        <v>694361</v>
      </c>
      <c r="AA242" s="11">
        <v>689879</v>
      </c>
      <c r="AB242" s="41">
        <v>702972</v>
      </c>
      <c r="AC242" s="41">
        <v>732789</v>
      </c>
      <c r="AD242" s="41">
        <v>767004</v>
      </c>
      <c r="AE242" s="41">
        <v>784608</v>
      </c>
      <c r="AF242" s="41">
        <v>806699</v>
      </c>
      <c r="AG242" s="41">
        <v>830005</v>
      </c>
      <c r="AH242" s="41">
        <v>863808</v>
      </c>
      <c r="AI242" s="13">
        <v>3.4935297249812702E-2</v>
      </c>
      <c r="AJ242" s="13">
        <v>4.0726260685176596E-2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f>R242*1000/R241</f>
        <v>21170.075267999695</v>
      </c>
      <c r="S243" s="11">
        <f>S242*1000/S241</f>
        <v>22489.460644177627</v>
      </c>
      <c r="T243" s="11">
        <f>T242*1000/T241</f>
        <v>22137.180226966724</v>
      </c>
      <c r="U243" s="11">
        <f>U242*1000/U241</f>
        <v>23140.660702528949</v>
      </c>
      <c r="V243" s="11">
        <f t="shared" ref="V243:AA243" si="15">V242*1000/V241</f>
        <v>24310.778791998448</v>
      </c>
      <c r="W243" s="11">
        <f t="shared" si="15"/>
        <v>25717.926767578505</v>
      </c>
      <c r="X243" s="11">
        <f t="shared" si="15"/>
        <v>25702.935894432732</v>
      </c>
      <c r="Y243" s="11">
        <f t="shared" si="15"/>
        <v>26619.985786481364</v>
      </c>
      <c r="Z243" s="11">
        <f t="shared" si="15"/>
        <v>27684.741437741715</v>
      </c>
      <c r="AA243" s="11">
        <f t="shared" si="15"/>
        <v>27574.203605260001</v>
      </c>
      <c r="AB243" s="11">
        <v>28232.941081971163</v>
      </c>
      <c r="AC243" s="11">
        <v>29553.901996370238</v>
      </c>
      <c r="AD243" s="11">
        <v>30932.569769317633</v>
      </c>
      <c r="AE243" s="11">
        <v>31820.902786227034</v>
      </c>
      <c r="AF243" s="11">
        <v>32836.691496723244</v>
      </c>
      <c r="AG243" s="11">
        <v>33757.880180583234</v>
      </c>
      <c r="AH243" s="11">
        <v>35218.656990255637</v>
      </c>
      <c r="AI243" s="13">
        <v>3.753505285677039E-2</v>
      </c>
      <c r="AJ243" s="13">
        <v>4.3272172359703105E-2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11743</v>
      </c>
      <c r="S245" s="11">
        <v>11893</v>
      </c>
      <c r="T245" s="11">
        <v>12067</v>
      </c>
      <c r="U245" s="11">
        <v>12032</v>
      </c>
      <c r="V245" s="11">
        <v>11511</v>
      </c>
      <c r="W245" s="11">
        <v>11335</v>
      </c>
      <c r="X245" s="11">
        <v>11260</v>
      </c>
      <c r="Y245" s="11">
        <v>10925</v>
      </c>
      <c r="Z245" s="11">
        <v>10825</v>
      </c>
      <c r="AA245" s="11">
        <v>10697</v>
      </c>
      <c r="AB245" s="41">
        <v>10570</v>
      </c>
      <c r="AC245" s="41">
        <v>10570</v>
      </c>
      <c r="AD245" s="41">
        <v>10342</v>
      </c>
      <c r="AE245" s="41">
        <v>10252</v>
      </c>
      <c r="AF245" s="41">
        <v>9910</v>
      </c>
      <c r="AG245" s="41">
        <v>9893</v>
      </c>
      <c r="AH245" s="41">
        <v>10020</v>
      </c>
      <c r="AI245" s="13">
        <v>-8.8665753831915772E-3</v>
      </c>
      <c r="AJ245" s="13">
        <v>1.2837359749317699E-2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10705</v>
      </c>
      <c r="S246" s="11">
        <v>10920</v>
      </c>
      <c r="T246" s="11">
        <v>11137</v>
      </c>
      <c r="U246" s="11">
        <v>10972</v>
      </c>
      <c r="V246" s="11">
        <v>10580</v>
      </c>
      <c r="W246" s="11">
        <v>10419</v>
      </c>
      <c r="X246" s="11">
        <v>9665</v>
      </c>
      <c r="Y246" s="11">
        <v>9439</v>
      </c>
      <c r="Z246" s="11">
        <v>9493</v>
      </c>
      <c r="AA246" s="11">
        <v>9584</v>
      </c>
      <c r="AB246" s="41">
        <v>9590</v>
      </c>
      <c r="AC246" s="41">
        <v>9776</v>
      </c>
      <c r="AD246" s="41">
        <v>9637</v>
      </c>
      <c r="AE246" s="41">
        <v>9702</v>
      </c>
      <c r="AF246" s="41">
        <v>9462</v>
      </c>
      <c r="AG246" s="41">
        <v>9504</v>
      </c>
      <c r="AH246" s="41">
        <v>9697</v>
      </c>
      <c r="AI246" s="13">
        <v>1.8509893743430261E-3</v>
      </c>
      <c r="AJ246" s="13">
        <v>2.0307239057239058E-2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1038</v>
      </c>
      <c r="S247" s="11">
        <v>973</v>
      </c>
      <c r="T247" s="11">
        <v>930</v>
      </c>
      <c r="U247" s="11">
        <v>1060</v>
      </c>
      <c r="V247" s="11">
        <v>931</v>
      </c>
      <c r="W247" s="11">
        <v>11335</v>
      </c>
      <c r="X247" s="11">
        <v>1595</v>
      </c>
      <c r="Y247" s="11">
        <v>1486</v>
      </c>
      <c r="Z247" s="11">
        <v>1332</v>
      </c>
      <c r="AA247" s="11">
        <v>1113</v>
      </c>
      <c r="AB247" s="41">
        <v>980</v>
      </c>
      <c r="AC247" s="41">
        <v>794</v>
      </c>
      <c r="AD247" s="41">
        <v>705</v>
      </c>
      <c r="AE247" s="41">
        <v>550</v>
      </c>
      <c r="AF247" s="41">
        <v>448</v>
      </c>
      <c r="AG247" s="41">
        <v>389</v>
      </c>
      <c r="AH247" s="41">
        <v>323</v>
      </c>
      <c r="AI247" s="13">
        <v>-0.16888189870848092</v>
      </c>
      <c r="AJ247" s="13">
        <v>-0.16966580976863754</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8.8000000000000007</v>
      </c>
      <c r="S248" s="81">
        <v>8.1999999999999993</v>
      </c>
      <c r="T248" s="81">
        <v>7.7</v>
      </c>
      <c r="U248" s="81">
        <v>8.1</v>
      </c>
      <c r="V248" s="81">
        <v>8.1</v>
      </c>
      <c r="W248" s="81">
        <v>8.1</v>
      </c>
      <c r="X248" s="81">
        <v>14.2</v>
      </c>
      <c r="Y248" s="81">
        <v>13.6</v>
      </c>
      <c r="Z248" s="81">
        <v>12.3</v>
      </c>
      <c r="AA248" s="81">
        <v>10.4</v>
      </c>
      <c r="AB248" s="82">
        <v>9.3000000000000007</v>
      </c>
      <c r="AC248" s="82">
        <v>7.5</v>
      </c>
      <c r="AD248" s="82">
        <v>6.8</v>
      </c>
      <c r="AE248" s="82">
        <v>5.4</v>
      </c>
      <c r="AF248" s="82">
        <v>4.5</v>
      </c>
      <c r="AG248" s="82">
        <v>3.9</v>
      </c>
      <c r="AH248" s="82">
        <v>3.2</v>
      </c>
      <c r="AI248" s="13">
        <v>-0.16289904325788052</v>
      </c>
      <c r="AJ248" s="13">
        <v>-0.17948717948717943</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8088974</v>
      </c>
      <c r="H257" s="86">
        <f>SUM(H258:H260)</f>
        <v>8842918</v>
      </c>
      <c r="I257" s="86">
        <f>SUM(I258:I260)</f>
        <v>9248778</v>
      </c>
      <c r="J257" s="86">
        <f>SUM(J258:J260)</f>
        <v>7905549.1280000005</v>
      </c>
      <c r="K257" s="86">
        <f>SUM(K258:K260)</f>
        <v>9530709</v>
      </c>
      <c r="L257" s="86">
        <f t="shared" ref="L257:Q257" si="16">SUM(L258:L260)</f>
        <v>9512659</v>
      </c>
      <c r="M257" s="86">
        <f t="shared" si="16"/>
        <v>9425503</v>
      </c>
      <c r="N257" s="86">
        <f t="shared" si="16"/>
        <v>11095792</v>
      </c>
      <c r="O257" s="86">
        <f t="shared" si="16"/>
        <v>11785232.439999999</v>
      </c>
      <c r="P257" s="86">
        <f t="shared" si="16"/>
        <v>12041435</v>
      </c>
      <c r="Q257" s="86">
        <f t="shared" si="16"/>
        <v>13327061.279999999</v>
      </c>
      <c r="R257" s="86">
        <f>SUM(R258:R261)</f>
        <v>14875612.889999999</v>
      </c>
      <c r="S257" s="86">
        <f t="shared" ref="S257:AA257" si="17">SUM(S258:S261)</f>
        <v>13265629.83</v>
      </c>
      <c r="T257" s="86">
        <f t="shared" si="17"/>
        <v>14730414.91</v>
      </c>
      <c r="U257" s="86">
        <f t="shared" si="17"/>
        <v>14064195.18</v>
      </c>
      <c r="V257" s="86">
        <f t="shared" si="17"/>
        <v>13947422.870000001</v>
      </c>
      <c r="W257" s="86">
        <f t="shared" si="17"/>
        <v>13540322.5</v>
      </c>
      <c r="X257" s="86">
        <f t="shared" si="17"/>
        <v>13810569.210000001</v>
      </c>
      <c r="Y257" s="86">
        <f t="shared" si="17"/>
        <v>13857541.949999999</v>
      </c>
      <c r="Z257" s="86">
        <f t="shared" si="17"/>
        <v>12335766.67</v>
      </c>
      <c r="AA257" s="86">
        <f t="shared" si="17"/>
        <v>14542041</v>
      </c>
      <c r="AB257" s="86">
        <v>15324929.17</v>
      </c>
      <c r="AC257" s="86">
        <v>14145120.449999999</v>
      </c>
      <c r="AD257" s="86">
        <v>15669429.33</v>
      </c>
      <c r="AE257" s="86">
        <v>16003943</v>
      </c>
      <c r="AF257" s="86">
        <v>16339844.800000001</v>
      </c>
      <c r="AG257" s="86">
        <v>16866049.649999999</v>
      </c>
      <c r="AH257" s="86">
        <v>15617377.41</v>
      </c>
      <c r="AI257" s="13">
        <v>3.1555300485952564E-3</v>
      </c>
      <c r="AJ257" s="13">
        <v>-7.4034659325220145E-2</v>
      </c>
    </row>
    <row r="258" spans="1:36" ht="10.5" customHeight="1" x14ac:dyDescent="0.2">
      <c r="A258" s="14"/>
      <c r="B258" s="11"/>
      <c r="C258" s="11" t="s">
        <v>151</v>
      </c>
      <c r="D258" s="11"/>
      <c r="E258" s="11"/>
      <c r="F258" s="2"/>
      <c r="G258" s="86">
        <f t="shared" ref="G258:AA258" si="18">G65</f>
        <v>5048639</v>
      </c>
      <c r="H258" s="86">
        <f t="shared" si="18"/>
        <v>5410124</v>
      </c>
      <c r="I258" s="86">
        <f t="shared" si="18"/>
        <v>6432473</v>
      </c>
      <c r="J258" s="86">
        <f t="shared" si="18"/>
        <v>5102113</v>
      </c>
      <c r="K258" s="86">
        <f t="shared" si="18"/>
        <v>6234013</v>
      </c>
      <c r="L258" s="86">
        <f t="shared" si="18"/>
        <v>6088025</v>
      </c>
      <c r="M258" s="86">
        <f t="shared" si="18"/>
        <v>5928302</v>
      </c>
      <c r="N258" s="86">
        <f t="shared" si="18"/>
        <v>7466995</v>
      </c>
      <c r="O258" s="86">
        <f t="shared" si="18"/>
        <v>7900060</v>
      </c>
      <c r="P258" s="86">
        <f t="shared" si="18"/>
        <v>8276044</v>
      </c>
      <c r="Q258" s="86">
        <f t="shared" si="18"/>
        <v>8667298</v>
      </c>
      <c r="R258" s="86">
        <f t="shared" si="18"/>
        <v>9346946</v>
      </c>
      <c r="S258" s="86">
        <f t="shared" si="18"/>
        <v>8522293</v>
      </c>
      <c r="T258" s="86">
        <f t="shared" si="18"/>
        <v>8699743</v>
      </c>
      <c r="U258" s="86">
        <f t="shared" si="18"/>
        <v>8564715</v>
      </c>
      <c r="V258" s="86">
        <f t="shared" si="18"/>
        <v>8152406</v>
      </c>
      <c r="W258" s="86">
        <f t="shared" si="18"/>
        <v>7419131</v>
      </c>
      <c r="X258" s="86">
        <f t="shared" si="18"/>
        <v>7400493</v>
      </c>
      <c r="Y258" s="86">
        <f t="shared" si="18"/>
        <v>7593201</v>
      </c>
      <c r="Z258" s="86">
        <f t="shared" si="18"/>
        <v>7343777</v>
      </c>
      <c r="AA258" s="86">
        <f t="shared" si="18"/>
        <v>7942404</v>
      </c>
      <c r="AB258" s="86">
        <v>8544877</v>
      </c>
      <c r="AC258" s="86">
        <v>8090766</v>
      </c>
      <c r="AD258" s="86">
        <v>8818068</v>
      </c>
      <c r="AE258" s="86">
        <v>8927064</v>
      </c>
      <c r="AF258" s="86">
        <v>9303638</v>
      </c>
      <c r="AG258" s="86">
        <v>10113155</v>
      </c>
      <c r="AH258" s="86">
        <v>8394442</v>
      </c>
      <c r="AI258" s="13">
        <v>-2.9559727998405005E-3</v>
      </c>
      <c r="AJ258" s="13">
        <v>-0.16994825057066762</v>
      </c>
    </row>
    <row r="259" spans="1:36" ht="10.5" customHeight="1" x14ac:dyDescent="0.2">
      <c r="A259" s="14"/>
      <c r="B259" s="11"/>
      <c r="C259" s="11" t="s">
        <v>152</v>
      </c>
      <c r="D259" s="11"/>
      <c r="E259" s="11"/>
      <c r="F259" s="2"/>
      <c r="G259" s="86">
        <f t="shared" ref="G259:AA259" si="19">G122</f>
        <v>1954748</v>
      </c>
      <c r="H259" s="86">
        <f t="shared" si="19"/>
        <v>2453500</v>
      </c>
      <c r="I259" s="86">
        <f t="shared" si="19"/>
        <v>1808428</v>
      </c>
      <c r="J259" s="86">
        <f t="shared" si="19"/>
        <v>1855447.128</v>
      </c>
      <c r="K259" s="86">
        <f t="shared" si="19"/>
        <v>2113356</v>
      </c>
      <c r="L259" s="86">
        <f t="shared" si="19"/>
        <v>2213002</v>
      </c>
      <c r="M259" s="86">
        <f t="shared" si="19"/>
        <v>2227267</v>
      </c>
      <c r="N259" s="86">
        <f t="shared" si="19"/>
        <v>2228865</v>
      </c>
      <c r="O259" s="86">
        <f t="shared" si="19"/>
        <v>2581367.44</v>
      </c>
      <c r="P259" s="86">
        <f t="shared" si="19"/>
        <v>2933214</v>
      </c>
      <c r="Q259" s="86">
        <f t="shared" si="19"/>
        <v>3349585.28</v>
      </c>
      <c r="R259" s="86">
        <f t="shared" si="19"/>
        <v>4028663.2</v>
      </c>
      <c r="S259" s="86">
        <f t="shared" si="19"/>
        <v>2933214.01</v>
      </c>
      <c r="T259" s="86">
        <f t="shared" si="19"/>
        <v>4288845.12</v>
      </c>
      <c r="U259" s="86">
        <f t="shared" si="19"/>
        <v>3869473.79</v>
      </c>
      <c r="V259" s="86">
        <f t="shared" si="19"/>
        <v>3947563.0400000005</v>
      </c>
      <c r="W259" s="86">
        <f t="shared" si="19"/>
        <v>4190066.71</v>
      </c>
      <c r="X259" s="86">
        <f t="shared" si="19"/>
        <v>4436928.3500000006</v>
      </c>
      <c r="Y259" s="86">
        <f t="shared" si="19"/>
        <v>4459271.13</v>
      </c>
      <c r="Z259" s="86">
        <f t="shared" si="19"/>
        <v>3264956.55</v>
      </c>
      <c r="AA259" s="86">
        <f t="shared" si="19"/>
        <v>4874309</v>
      </c>
      <c r="AB259" s="86">
        <v>5139240</v>
      </c>
      <c r="AC259" s="86">
        <v>4407208</v>
      </c>
      <c r="AD259" s="86">
        <v>5082388</v>
      </c>
      <c r="AE259" s="86">
        <v>5367511</v>
      </c>
      <c r="AF259" s="86">
        <v>5415290</v>
      </c>
      <c r="AG259" s="86">
        <v>5167102</v>
      </c>
      <c r="AH259" s="86">
        <v>5548288</v>
      </c>
      <c r="AI259" s="13">
        <v>1.2845841824617787E-2</v>
      </c>
      <c r="AJ259" s="13">
        <v>7.3771719621559623E-2</v>
      </c>
    </row>
    <row r="260" spans="1:36" ht="10.5" customHeight="1" x14ac:dyDescent="0.2">
      <c r="A260" s="14"/>
      <c r="B260" s="11"/>
      <c r="C260" s="11" t="s">
        <v>153</v>
      </c>
      <c r="D260" s="11"/>
      <c r="E260" s="11"/>
      <c r="F260" s="2"/>
      <c r="G260" s="86">
        <f t="shared" ref="G260:AA260" si="20">G179</f>
        <v>1085587</v>
      </c>
      <c r="H260" s="86">
        <f t="shared" si="20"/>
        <v>979294</v>
      </c>
      <c r="I260" s="86">
        <f t="shared" si="20"/>
        <v>1007877</v>
      </c>
      <c r="J260" s="86">
        <f t="shared" si="20"/>
        <v>947989</v>
      </c>
      <c r="K260" s="86">
        <f t="shared" si="20"/>
        <v>1183340</v>
      </c>
      <c r="L260" s="86">
        <f t="shared" si="20"/>
        <v>1211632</v>
      </c>
      <c r="M260" s="86">
        <f t="shared" si="20"/>
        <v>1269934</v>
      </c>
      <c r="N260" s="86">
        <f t="shared" si="20"/>
        <v>1399932</v>
      </c>
      <c r="O260" s="86">
        <f t="shared" si="20"/>
        <v>1303805</v>
      </c>
      <c r="P260" s="86">
        <f t="shared" si="20"/>
        <v>832177</v>
      </c>
      <c r="Q260" s="86">
        <f t="shared" si="20"/>
        <v>1310178</v>
      </c>
      <c r="R260" s="86">
        <f t="shared" si="20"/>
        <v>1226392</v>
      </c>
      <c r="S260" s="86">
        <f t="shared" si="20"/>
        <v>1522267</v>
      </c>
      <c r="T260" s="86">
        <f t="shared" si="20"/>
        <v>1483058</v>
      </c>
      <c r="U260" s="86">
        <f t="shared" si="20"/>
        <v>1009918</v>
      </c>
      <c r="V260" s="86">
        <f t="shared" si="20"/>
        <v>1121556</v>
      </c>
      <c r="W260" s="86">
        <f t="shared" si="20"/>
        <v>1147480</v>
      </c>
      <c r="X260" s="86">
        <f t="shared" si="20"/>
        <v>1219220</v>
      </c>
      <c r="Y260" s="86">
        <f t="shared" si="20"/>
        <v>1079648</v>
      </c>
      <c r="Z260" s="86">
        <f t="shared" si="20"/>
        <v>993848</v>
      </c>
      <c r="AA260" s="86">
        <f t="shared" si="20"/>
        <v>1001571</v>
      </c>
      <c r="AB260" s="86">
        <v>934369</v>
      </c>
      <c r="AC260" s="86">
        <v>940483</v>
      </c>
      <c r="AD260" s="86">
        <v>988203</v>
      </c>
      <c r="AE260" s="86">
        <v>906256</v>
      </c>
      <c r="AF260" s="86">
        <v>934302</v>
      </c>
      <c r="AG260" s="86">
        <v>823006</v>
      </c>
      <c r="AH260" s="86">
        <v>898862</v>
      </c>
      <c r="AI260" s="13">
        <v>-6.4361845210536561E-3</v>
      </c>
      <c r="AJ260" s="13">
        <v>9.2169437403858537E-2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273611.69000000006</v>
      </c>
      <c r="S261" s="86">
        <v>287855.82</v>
      </c>
      <c r="T261" s="86">
        <v>258768.78999999998</v>
      </c>
      <c r="U261" s="86">
        <v>620088.39</v>
      </c>
      <c r="V261" s="86">
        <v>725897.83</v>
      </c>
      <c r="W261" s="86">
        <v>783644.79</v>
      </c>
      <c r="X261" s="86">
        <v>753927.86</v>
      </c>
      <c r="Y261" s="86">
        <v>725421.82000000007</v>
      </c>
      <c r="Z261" s="86">
        <v>733185.12</v>
      </c>
      <c r="AA261" s="86">
        <v>723757</v>
      </c>
      <c r="AB261" s="41">
        <v>706443.17000000016</v>
      </c>
      <c r="AC261" s="41">
        <v>706663.45000000007</v>
      </c>
      <c r="AD261" s="41">
        <v>780770.33</v>
      </c>
      <c r="AE261" s="41">
        <v>803112</v>
      </c>
      <c r="AF261" s="41">
        <v>686614.8</v>
      </c>
      <c r="AG261" s="41">
        <v>762786.64999999991</v>
      </c>
      <c r="AH261" s="41">
        <v>775785.40999999992</v>
      </c>
      <c r="AI261" s="13">
        <v>1.572793358134783E-2</v>
      </c>
      <c r="AJ261" s="13">
        <v>1.7041147744261138E-2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t="s">
        <v>177</v>
      </c>
      <c r="M264" s="79">
        <v>1998</v>
      </c>
      <c r="N264" s="79">
        <v>1999</v>
      </c>
      <c r="O264" s="79">
        <v>2000</v>
      </c>
      <c r="P264" s="79">
        <v>2001</v>
      </c>
      <c r="Q264" s="79" t="s">
        <v>178</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39792737.603066437</v>
      </c>
      <c r="H265" s="11">
        <v>41347467.879045993</v>
      </c>
      <c r="I265" s="11">
        <v>42181045.243756987</v>
      </c>
      <c r="J265" s="11">
        <v>45887304.782788426</v>
      </c>
      <c r="K265" s="11">
        <v>46575730</v>
      </c>
      <c r="L265" s="11">
        <v>50373975</v>
      </c>
      <c r="M265" s="11">
        <v>52874278</v>
      </c>
      <c r="N265" s="11">
        <v>52982097</v>
      </c>
      <c r="O265" s="11">
        <v>54701961</v>
      </c>
      <c r="P265" s="11">
        <v>54662268</v>
      </c>
      <c r="Q265" s="11">
        <v>59950276</v>
      </c>
      <c r="R265" s="11">
        <v>57387117</v>
      </c>
      <c r="S265" s="11">
        <v>57243060</v>
      </c>
      <c r="T265" s="11">
        <v>57467088</v>
      </c>
      <c r="U265" s="11">
        <v>54965442</v>
      </c>
      <c r="V265" s="11">
        <v>58031782</v>
      </c>
      <c r="W265" s="11">
        <v>58776400</v>
      </c>
      <c r="X265" s="11">
        <v>57205029</v>
      </c>
      <c r="Y265" s="86">
        <v>54551893</v>
      </c>
      <c r="Z265" s="86">
        <v>54956135</v>
      </c>
      <c r="AA265" s="86">
        <v>56179413</v>
      </c>
      <c r="AB265" s="86">
        <v>57878552</v>
      </c>
      <c r="AC265" s="86">
        <v>59010713</v>
      </c>
      <c r="AD265" s="86">
        <v>60321539</v>
      </c>
      <c r="AE265" s="86">
        <v>61702566</v>
      </c>
      <c r="AF265" s="86">
        <v>66266430</v>
      </c>
      <c r="AG265" s="86">
        <v>66292181</v>
      </c>
      <c r="AH265" s="86">
        <v>67477829</v>
      </c>
      <c r="AI265" s="13">
        <v>2.5905222497836888E-2</v>
      </c>
      <c r="AJ265" s="13">
        <v>1.7885186188096602E-2</v>
      </c>
    </row>
    <row r="266" spans="1:36" ht="10.5" customHeight="1" x14ac:dyDescent="0.2">
      <c r="A266" s="14"/>
      <c r="B266" s="14"/>
      <c r="C266" s="14" t="s">
        <v>160</v>
      </c>
      <c r="D266" s="14"/>
      <c r="E266" s="14"/>
      <c r="F266" s="2"/>
      <c r="G266" s="11">
        <v>8567865</v>
      </c>
      <c r="H266" s="11">
        <v>9037219</v>
      </c>
      <c r="I266" s="11">
        <v>9097113</v>
      </c>
      <c r="J266" s="11">
        <v>10589736</v>
      </c>
      <c r="K266" s="11">
        <v>9555605</v>
      </c>
      <c r="L266" s="11">
        <v>11450032</v>
      </c>
      <c r="M266" s="11">
        <v>11827819</v>
      </c>
      <c r="N266" s="11">
        <v>12618811</v>
      </c>
      <c r="O266" s="11">
        <v>13021418</v>
      </c>
      <c r="P266" s="11">
        <v>13152151</v>
      </c>
      <c r="Q266" s="11">
        <v>17583339</v>
      </c>
      <c r="R266" s="11">
        <v>17702160</v>
      </c>
      <c r="S266" s="11">
        <v>17983110</v>
      </c>
      <c r="T266" s="11">
        <v>18091270</v>
      </c>
      <c r="U266" s="11">
        <v>18445810</v>
      </c>
      <c r="V266" s="11">
        <v>18613610</v>
      </c>
      <c r="W266" s="11">
        <v>19927160</v>
      </c>
      <c r="X266" s="11">
        <v>20095020</v>
      </c>
      <c r="Y266" s="86">
        <v>20396170</v>
      </c>
      <c r="Z266" s="86">
        <v>20620850</v>
      </c>
      <c r="AA266" s="86">
        <v>20925630</v>
      </c>
      <c r="AB266" s="86">
        <v>21525470</v>
      </c>
      <c r="AC266" s="86">
        <v>21665300</v>
      </c>
      <c r="AD266" s="86">
        <v>21962790</v>
      </c>
      <c r="AE266" s="86">
        <v>22267650</v>
      </c>
      <c r="AF266" s="86">
        <v>24966640</v>
      </c>
      <c r="AG266" s="86">
        <v>25626000</v>
      </c>
      <c r="AH266" s="86">
        <v>26104830</v>
      </c>
      <c r="AI266" s="13">
        <v>3.2669549457549518E-2</v>
      </c>
      <c r="AJ266" s="13">
        <v>1.8685319597284009E-2</v>
      </c>
    </row>
    <row r="267" spans="1:36" ht="10.5" customHeight="1" x14ac:dyDescent="0.2">
      <c r="A267" s="14"/>
      <c r="B267" s="14"/>
      <c r="C267" s="14" t="s">
        <v>161</v>
      </c>
      <c r="D267" s="14"/>
      <c r="E267" s="14"/>
      <c r="F267" s="2"/>
      <c r="G267" s="11">
        <v>923855</v>
      </c>
      <c r="H267" s="11">
        <v>941236</v>
      </c>
      <c r="I267" s="11">
        <v>947148</v>
      </c>
      <c r="J267" s="11">
        <v>944394</v>
      </c>
      <c r="K267" s="11">
        <v>911362</v>
      </c>
      <c r="L267" s="11">
        <v>959414</v>
      </c>
      <c r="M267" s="11">
        <v>962680</v>
      </c>
      <c r="N267" s="11">
        <v>965588</v>
      </c>
      <c r="O267" s="11">
        <v>957259</v>
      </c>
      <c r="P267" s="11">
        <v>968373</v>
      </c>
      <c r="Q267" s="11">
        <v>996206</v>
      </c>
      <c r="R267" s="11">
        <v>1025021</v>
      </c>
      <c r="S267" s="11">
        <v>1039680</v>
      </c>
      <c r="T267" s="11">
        <v>1048930</v>
      </c>
      <c r="U267" s="11">
        <v>1066911</v>
      </c>
      <c r="V267" s="11">
        <v>1084450</v>
      </c>
      <c r="W267" s="11">
        <v>1120840</v>
      </c>
      <c r="X267" s="11">
        <v>1129960</v>
      </c>
      <c r="Y267" s="86">
        <v>1159350</v>
      </c>
      <c r="Z267" s="86">
        <v>1169540</v>
      </c>
      <c r="AA267" s="86">
        <v>1190090</v>
      </c>
      <c r="AB267" s="86">
        <v>1194760</v>
      </c>
      <c r="AC267" s="86">
        <v>1183670</v>
      </c>
      <c r="AD267" s="86">
        <v>1187520</v>
      </c>
      <c r="AE267" s="86">
        <v>1210750</v>
      </c>
      <c r="AF267" s="86">
        <v>1214090</v>
      </c>
      <c r="AG267" s="86">
        <v>1223470</v>
      </c>
      <c r="AH267" s="86">
        <v>1227490</v>
      </c>
      <c r="AI267" s="13">
        <v>4.5145107742556867E-3</v>
      </c>
      <c r="AJ267" s="13">
        <v>3.2857364708574793E-3</v>
      </c>
    </row>
    <row r="268" spans="1:36" ht="10.5" customHeight="1" x14ac:dyDescent="0.2">
      <c r="A268" s="14"/>
      <c r="B268" s="14"/>
      <c r="C268" s="14" t="s">
        <v>162</v>
      </c>
      <c r="D268" s="14"/>
      <c r="E268" s="14"/>
      <c r="F268" s="2"/>
      <c r="G268" s="11">
        <v>396480</v>
      </c>
      <c r="H268" s="11">
        <v>400042</v>
      </c>
      <c r="I268" s="11">
        <v>381749</v>
      </c>
      <c r="J268" s="11">
        <v>380985</v>
      </c>
      <c r="K268" s="11">
        <v>380019</v>
      </c>
      <c r="L268" s="11">
        <v>380587</v>
      </c>
      <c r="M268" s="11">
        <v>380227</v>
      </c>
      <c r="N268" s="11">
        <v>379740</v>
      </c>
      <c r="O268" s="11">
        <v>379675</v>
      </c>
      <c r="P268" s="11">
        <v>376964</v>
      </c>
      <c r="Q268" s="11">
        <v>357862</v>
      </c>
      <c r="R268" s="11">
        <v>318240</v>
      </c>
      <c r="S268" s="11">
        <v>309000</v>
      </c>
      <c r="T268" s="11">
        <v>287500</v>
      </c>
      <c r="U268" s="11">
        <v>269720</v>
      </c>
      <c r="V268" s="11">
        <v>235340</v>
      </c>
      <c r="W268" s="11">
        <v>233600</v>
      </c>
      <c r="X268" s="11">
        <v>242910</v>
      </c>
      <c r="Y268" s="86">
        <v>227850</v>
      </c>
      <c r="Z268" s="86">
        <v>220390</v>
      </c>
      <c r="AA268" s="86">
        <v>236940</v>
      </c>
      <c r="AB268" s="86">
        <v>234070</v>
      </c>
      <c r="AC268" s="86">
        <v>259570</v>
      </c>
      <c r="AD268" s="86">
        <v>239540</v>
      </c>
      <c r="AE268" s="86">
        <v>237390</v>
      </c>
      <c r="AF268" s="86">
        <v>255920</v>
      </c>
      <c r="AG268" s="86">
        <v>255710</v>
      </c>
      <c r="AH268" s="86">
        <v>254450</v>
      </c>
      <c r="AI268" s="13">
        <v>1.4011273393411461E-2</v>
      </c>
      <c r="AJ268" s="13">
        <v>-4.9274568847522586E-3</v>
      </c>
    </row>
    <row r="269" spans="1:36" ht="10.5" customHeight="1" x14ac:dyDescent="0.2">
      <c r="A269" s="14"/>
      <c r="B269" s="14"/>
      <c r="C269" s="14" t="s">
        <v>163</v>
      </c>
      <c r="D269" s="14"/>
      <c r="E269" s="14"/>
      <c r="F269" s="2"/>
      <c r="G269" s="11">
        <v>4189632</v>
      </c>
      <c r="H269" s="11">
        <v>4394012</v>
      </c>
      <c r="I269" s="11">
        <v>4569645</v>
      </c>
      <c r="J269" s="11">
        <v>5676180</v>
      </c>
      <c r="K269" s="11">
        <v>4848649</v>
      </c>
      <c r="L269" s="11">
        <v>5758500</v>
      </c>
      <c r="M269" s="11">
        <v>5922029</v>
      </c>
      <c r="N269" s="11">
        <v>6040256</v>
      </c>
      <c r="O269" s="11">
        <v>6077621</v>
      </c>
      <c r="P269" s="11">
        <v>6004761</v>
      </c>
      <c r="Q269" s="11">
        <v>8161112</v>
      </c>
      <c r="R269" s="11">
        <v>8491359</v>
      </c>
      <c r="S269" s="11">
        <v>8759748</v>
      </c>
      <c r="T269" s="11">
        <v>8867579</v>
      </c>
      <c r="U269" s="11">
        <v>8800536</v>
      </c>
      <c r="V269" s="11">
        <v>9347189</v>
      </c>
      <c r="W269" s="11">
        <v>10666730</v>
      </c>
      <c r="X269" s="11">
        <v>11192380</v>
      </c>
      <c r="Y269" s="86">
        <v>11264431</v>
      </c>
      <c r="Z269" s="86">
        <v>11512270</v>
      </c>
      <c r="AA269" s="86">
        <v>11515990</v>
      </c>
      <c r="AB269" s="86">
        <v>12271680</v>
      </c>
      <c r="AC269" s="86">
        <v>12179252</v>
      </c>
      <c r="AD269" s="86">
        <v>12604867</v>
      </c>
      <c r="AE269" s="86">
        <v>13211492</v>
      </c>
      <c r="AF269" s="86">
        <v>14679384</v>
      </c>
      <c r="AG269" s="86">
        <v>14564655</v>
      </c>
      <c r="AH269" s="86">
        <v>14631439</v>
      </c>
      <c r="AI269" s="13">
        <v>2.9746923636820188E-2</v>
      </c>
      <c r="AJ269" s="13">
        <v>4.5853471984060043E-3</v>
      </c>
    </row>
    <row r="270" spans="1:36" ht="10.5" customHeight="1" x14ac:dyDescent="0.2">
      <c r="A270" s="14"/>
      <c r="B270" s="14"/>
      <c r="C270" s="14" t="s">
        <v>164</v>
      </c>
      <c r="D270" s="14"/>
      <c r="E270" s="14"/>
      <c r="F270" s="2"/>
      <c r="G270" s="11">
        <v>8169035</v>
      </c>
      <c r="H270" s="11">
        <v>8775829</v>
      </c>
      <c r="I270" s="11">
        <v>7629981</v>
      </c>
      <c r="J270" s="11">
        <v>8689767</v>
      </c>
      <c r="K270" s="11">
        <v>8327007</v>
      </c>
      <c r="L270" s="11">
        <v>9374148</v>
      </c>
      <c r="M270" s="11">
        <v>10889570</v>
      </c>
      <c r="N270" s="11">
        <v>10969069</v>
      </c>
      <c r="O270" s="11">
        <v>11493006</v>
      </c>
      <c r="P270" s="11">
        <v>11666244</v>
      </c>
      <c r="Q270" s="11">
        <v>10430197</v>
      </c>
      <c r="R270" s="11">
        <v>9912939</v>
      </c>
      <c r="S270" s="11">
        <v>9402294</v>
      </c>
      <c r="T270" s="11">
        <v>8789269</v>
      </c>
      <c r="U270" s="11">
        <v>8382405</v>
      </c>
      <c r="V270" s="11">
        <v>7931430</v>
      </c>
      <c r="W270" s="11">
        <v>7754313</v>
      </c>
      <c r="X270" s="11">
        <v>6850836</v>
      </c>
      <c r="Y270" s="86">
        <v>6410768</v>
      </c>
      <c r="Z270" s="86">
        <v>6858435</v>
      </c>
      <c r="AA270" s="86">
        <v>7239655</v>
      </c>
      <c r="AB270" s="86">
        <v>7787827</v>
      </c>
      <c r="AC270" s="86">
        <v>8286353</v>
      </c>
      <c r="AD270" s="86">
        <v>8490827</v>
      </c>
      <c r="AE270" s="86">
        <v>8653650</v>
      </c>
      <c r="AF270" s="86">
        <v>8328861</v>
      </c>
      <c r="AG270" s="86">
        <v>8317449</v>
      </c>
      <c r="AH270" s="86">
        <v>8450365</v>
      </c>
      <c r="AI270" s="13">
        <v>1.3700970054594031E-2</v>
      </c>
      <c r="AJ270" s="13">
        <v>1.5980380522922354E-2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430310</v>
      </c>
      <c r="P271" s="11">
        <v>459635</v>
      </c>
      <c r="Q271" s="11">
        <v>477235</v>
      </c>
      <c r="R271" s="11">
        <v>525100</v>
      </c>
      <c r="S271" s="11">
        <v>543470</v>
      </c>
      <c r="T271" s="11">
        <v>553530</v>
      </c>
      <c r="U271" s="11">
        <v>690055</v>
      </c>
      <c r="V271" s="11">
        <v>678560</v>
      </c>
      <c r="W271" s="11">
        <v>677740</v>
      </c>
      <c r="X271" s="11">
        <v>762630</v>
      </c>
      <c r="Y271" s="86">
        <v>606710</v>
      </c>
      <c r="Z271" s="86">
        <v>705620</v>
      </c>
      <c r="AA271" s="86">
        <v>662950</v>
      </c>
      <c r="AB271" s="86">
        <v>626270</v>
      </c>
      <c r="AC271" s="86">
        <v>626260</v>
      </c>
      <c r="AD271" s="86">
        <v>655510</v>
      </c>
      <c r="AE271" s="86">
        <v>671730</v>
      </c>
      <c r="AF271" s="86">
        <v>652740</v>
      </c>
      <c r="AG271" s="86">
        <v>781340</v>
      </c>
      <c r="AH271" s="86">
        <v>857188</v>
      </c>
      <c r="AI271" s="13">
        <v>5.3705092663433485E-2</v>
      </c>
      <c r="AJ271" s="13">
        <v>9.707425704558835E-2</v>
      </c>
    </row>
    <row r="272" spans="1:36" ht="10.5" customHeight="1" x14ac:dyDescent="0.2">
      <c r="A272" s="14"/>
      <c r="B272" s="14"/>
      <c r="C272" s="14" t="s">
        <v>166</v>
      </c>
      <c r="D272" s="14"/>
      <c r="E272" s="14"/>
      <c r="F272" s="2"/>
      <c r="G272" s="11">
        <v>12180358.603066439</v>
      </c>
      <c r="H272" s="11">
        <v>12290052.879045997</v>
      </c>
      <c r="I272" s="11">
        <v>13806442.243756989</v>
      </c>
      <c r="J272" s="11">
        <v>13925132.782788426</v>
      </c>
      <c r="K272" s="11">
        <v>17433728</v>
      </c>
      <c r="L272" s="11">
        <v>16097620</v>
      </c>
      <c r="M272" s="11">
        <v>16121071</v>
      </c>
      <c r="N272" s="11">
        <v>14325580</v>
      </c>
      <c r="O272" s="11">
        <v>14130040</v>
      </c>
      <c r="P272" s="11">
        <v>13541980</v>
      </c>
      <c r="Q272" s="11">
        <v>12486590</v>
      </c>
      <c r="R272" s="11">
        <v>10356090</v>
      </c>
      <c r="S272" s="11">
        <v>9999000</v>
      </c>
      <c r="T272" s="11">
        <v>9640510</v>
      </c>
      <c r="U272" s="11">
        <v>8995640</v>
      </c>
      <c r="V272" s="11">
        <v>10014735</v>
      </c>
      <c r="W272" s="11">
        <v>8053000</v>
      </c>
      <c r="X272" s="11">
        <v>6249410</v>
      </c>
      <c r="Y272" s="86">
        <v>4033910</v>
      </c>
      <c r="Z272" s="86">
        <v>4007680</v>
      </c>
      <c r="AA272" s="86">
        <v>4462950</v>
      </c>
      <c r="AB272" s="86">
        <v>3624700</v>
      </c>
      <c r="AC272" s="86">
        <v>3673090</v>
      </c>
      <c r="AD272" s="86">
        <v>3687210</v>
      </c>
      <c r="AE272" s="86">
        <v>3701330</v>
      </c>
      <c r="AF272" s="86">
        <v>3622490</v>
      </c>
      <c r="AG272" s="86">
        <v>3726814</v>
      </c>
      <c r="AH272" s="86">
        <v>4211350</v>
      </c>
      <c r="AI272" s="13">
        <v>2.5317125891378023E-2</v>
      </c>
      <c r="AJ272" s="13">
        <v>0.13001346458395832</v>
      </c>
    </row>
    <row r="273" spans="1:43" ht="10.5" customHeight="1" x14ac:dyDescent="0.2">
      <c r="A273" s="14"/>
      <c r="B273" s="14"/>
      <c r="C273" s="14" t="s">
        <v>167</v>
      </c>
      <c r="D273" s="14"/>
      <c r="E273" s="14"/>
      <c r="F273" s="2"/>
      <c r="G273" s="11">
        <v>3150082</v>
      </c>
      <c r="H273" s="11">
        <v>4234357</v>
      </c>
      <c r="I273" s="11">
        <v>4680297</v>
      </c>
      <c r="J273" s="11">
        <v>4809480</v>
      </c>
      <c r="K273" s="11">
        <v>4267340</v>
      </c>
      <c r="L273" s="11">
        <v>4394900</v>
      </c>
      <c r="M273" s="11">
        <v>4605530</v>
      </c>
      <c r="N273" s="11">
        <v>4569398</v>
      </c>
      <c r="O273" s="11">
        <v>4830820</v>
      </c>
      <c r="P273" s="11">
        <v>4905120</v>
      </c>
      <c r="Q273" s="11">
        <v>5066330</v>
      </c>
      <c r="R273" s="11">
        <v>4957710</v>
      </c>
      <c r="S273" s="11">
        <v>4953100</v>
      </c>
      <c r="T273" s="11">
        <v>5244460</v>
      </c>
      <c r="U273" s="11">
        <v>5131456</v>
      </c>
      <c r="V273" s="11">
        <v>7124383</v>
      </c>
      <c r="W273" s="11">
        <v>7166125</v>
      </c>
      <c r="X273" s="11">
        <v>7265232</v>
      </c>
      <c r="Y273" s="86">
        <v>7504650</v>
      </c>
      <c r="Z273" s="86">
        <v>6962211</v>
      </c>
      <c r="AA273" s="86">
        <v>7374528</v>
      </c>
      <c r="AB273" s="86">
        <v>7792762</v>
      </c>
      <c r="AC273" s="86">
        <v>7708692</v>
      </c>
      <c r="AD273" s="86">
        <v>7959989</v>
      </c>
      <c r="AE273" s="86">
        <v>8270246</v>
      </c>
      <c r="AF273" s="86">
        <v>8294720</v>
      </c>
      <c r="AG273" s="86">
        <v>8287770</v>
      </c>
      <c r="AH273" s="86">
        <v>8596730</v>
      </c>
      <c r="AI273" s="13">
        <v>1.6499054606369246E-2</v>
      </c>
      <c r="AJ273" s="13">
        <v>3.7279026806969789E-2</v>
      </c>
    </row>
    <row r="274" spans="1:43" ht="10.5" customHeight="1" x14ac:dyDescent="0.2">
      <c r="A274" s="14"/>
      <c r="B274" s="14"/>
      <c r="C274" s="14" t="s">
        <v>168</v>
      </c>
      <c r="D274" s="14"/>
      <c r="E274" s="14"/>
      <c r="F274" s="2"/>
      <c r="G274" s="11">
        <v>2215430</v>
      </c>
      <c r="H274" s="11">
        <v>1274720</v>
      </c>
      <c r="I274" s="11">
        <v>1068670</v>
      </c>
      <c r="J274" s="11">
        <v>871630</v>
      </c>
      <c r="K274" s="11">
        <v>852020</v>
      </c>
      <c r="L274" s="11">
        <v>1013291</v>
      </c>
      <c r="M274" s="11">
        <v>1050260</v>
      </c>
      <c r="N274" s="11">
        <v>1087087</v>
      </c>
      <c r="O274" s="11">
        <v>990044</v>
      </c>
      <c r="P274" s="11">
        <v>1059074</v>
      </c>
      <c r="Q274" s="11">
        <v>1143344</v>
      </c>
      <c r="R274" s="11">
        <v>1185084</v>
      </c>
      <c r="S274" s="11">
        <v>1149124</v>
      </c>
      <c r="T274" s="11">
        <v>1262854</v>
      </c>
      <c r="U274" s="11">
        <v>1237144</v>
      </c>
      <c r="V274" s="11">
        <v>1148624</v>
      </c>
      <c r="W274" s="11">
        <v>1292214</v>
      </c>
      <c r="X274" s="11">
        <v>1276204</v>
      </c>
      <c r="Y274" s="86">
        <v>1420704</v>
      </c>
      <c r="Z274" s="86">
        <v>1197414</v>
      </c>
      <c r="AA274" s="86">
        <v>1266754</v>
      </c>
      <c r="AB274" s="86">
        <v>1323324</v>
      </c>
      <c r="AC274" s="86">
        <v>1421604</v>
      </c>
      <c r="AD274" s="86">
        <v>1473064</v>
      </c>
      <c r="AE274" s="86">
        <v>1399484</v>
      </c>
      <c r="AF274" s="86">
        <v>1341293</v>
      </c>
      <c r="AG274" s="86">
        <v>1321564</v>
      </c>
      <c r="AH274" s="86">
        <v>1239554</v>
      </c>
      <c r="AI274" s="13">
        <v>-1.0840005011288234E-2</v>
      </c>
      <c r="AJ274" s="13">
        <v>-6.205526179587216E-2</v>
      </c>
    </row>
    <row r="275" spans="1:43" ht="10.5" customHeight="1" x14ac:dyDescent="0.2">
      <c r="A275" s="8"/>
      <c r="B275" s="8"/>
      <c r="C275" s="11" t="s">
        <v>169</v>
      </c>
      <c r="D275" s="80"/>
      <c r="E275" s="14"/>
      <c r="F275" s="2"/>
      <c r="G275" s="12">
        <v>0</v>
      </c>
      <c r="H275" s="12">
        <v>0</v>
      </c>
      <c r="I275" s="12">
        <v>0</v>
      </c>
      <c r="J275" s="12">
        <v>0</v>
      </c>
      <c r="K275" s="12">
        <v>0</v>
      </c>
      <c r="L275" s="12">
        <v>70893</v>
      </c>
      <c r="M275" s="12">
        <v>386806</v>
      </c>
      <c r="N275" s="12">
        <v>433510</v>
      </c>
      <c r="O275" s="12">
        <v>546485</v>
      </c>
      <c r="P275" s="12">
        <v>286628</v>
      </c>
      <c r="Q275" s="12">
        <v>290383</v>
      </c>
      <c r="R275" s="12">
        <v>246735</v>
      </c>
      <c r="S275" s="12">
        <v>284782</v>
      </c>
      <c r="T275" s="12">
        <v>331220</v>
      </c>
      <c r="U275" s="12">
        <v>234476</v>
      </c>
      <c r="V275" s="12">
        <v>291017</v>
      </c>
      <c r="W275" s="12">
        <v>305332</v>
      </c>
      <c r="X275" s="12">
        <v>282560</v>
      </c>
      <c r="Y275" s="86">
        <v>232688</v>
      </c>
      <c r="Z275" s="86">
        <v>227437</v>
      </c>
      <c r="AA275" s="86">
        <v>230536</v>
      </c>
      <c r="AB275" s="86">
        <v>350818</v>
      </c>
      <c r="AC275" s="86">
        <v>712471</v>
      </c>
      <c r="AD275" s="86">
        <v>752201</v>
      </c>
      <c r="AE275" s="86">
        <v>908310</v>
      </c>
      <c r="AF275" s="86">
        <v>1015308</v>
      </c>
      <c r="AG275" s="86">
        <v>1244215</v>
      </c>
      <c r="AH275" s="86">
        <v>655256</v>
      </c>
      <c r="AI275" s="13">
        <v>0.10974072254908673</v>
      </c>
      <c r="AJ275" s="13">
        <v>-0.47335790036287939</v>
      </c>
    </row>
    <row r="276" spans="1:43" ht="10.5" customHeight="1" x14ac:dyDescent="0.2">
      <c r="A276" s="8"/>
      <c r="B276" s="8"/>
      <c r="C276" s="11" t="s">
        <v>170</v>
      </c>
      <c r="D276" s="80"/>
      <c r="E276" s="14"/>
      <c r="F276" s="2"/>
      <c r="G276" s="12">
        <v>0</v>
      </c>
      <c r="H276" s="12">
        <v>0</v>
      </c>
      <c r="I276" s="12">
        <v>0</v>
      </c>
      <c r="J276" s="12">
        <v>0</v>
      </c>
      <c r="K276" s="12">
        <v>0</v>
      </c>
      <c r="L276" s="12">
        <v>874590</v>
      </c>
      <c r="M276" s="12">
        <v>728286</v>
      </c>
      <c r="N276" s="12">
        <v>1593058</v>
      </c>
      <c r="O276" s="12">
        <v>1845283</v>
      </c>
      <c r="P276" s="12">
        <v>2241338</v>
      </c>
      <c r="Q276" s="12">
        <v>2957678</v>
      </c>
      <c r="R276" s="12">
        <v>2666679</v>
      </c>
      <c r="S276" s="12">
        <v>2819752</v>
      </c>
      <c r="T276" s="12">
        <v>3349966</v>
      </c>
      <c r="U276" s="12">
        <v>1711289</v>
      </c>
      <c r="V276" s="12">
        <v>1562444</v>
      </c>
      <c r="W276" s="12">
        <v>1579346</v>
      </c>
      <c r="X276" s="12">
        <v>1857887</v>
      </c>
      <c r="Y276" s="86">
        <v>1294662</v>
      </c>
      <c r="Z276" s="86">
        <v>1474288</v>
      </c>
      <c r="AA276" s="86">
        <v>1073390</v>
      </c>
      <c r="AB276" s="86">
        <v>1146871</v>
      </c>
      <c r="AC276" s="86">
        <v>1294451</v>
      </c>
      <c r="AD276" s="86">
        <v>1308021</v>
      </c>
      <c r="AE276" s="86">
        <v>1170534</v>
      </c>
      <c r="AF276" s="86">
        <v>1894984</v>
      </c>
      <c r="AG276" s="86">
        <v>943194</v>
      </c>
      <c r="AH276" s="86">
        <v>1249177</v>
      </c>
      <c r="AI276" s="13">
        <v>1.434315153195187E-2</v>
      </c>
      <c r="AJ276" s="13">
        <v>0.32441152085361019</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287.74509803921569</v>
      </c>
      <c r="H279" s="93">
        <v>293.5</v>
      </c>
      <c r="I279" s="93">
        <v>268.3</v>
      </c>
      <c r="J279" s="93">
        <v>266.10000000000002</v>
      </c>
      <c r="K279" s="93">
        <v>258.2</v>
      </c>
      <c r="L279" s="93">
        <v>260</v>
      </c>
      <c r="M279" s="93">
        <v>287.5272727272727</v>
      </c>
      <c r="N279" s="93">
        <v>294.60000000000002</v>
      </c>
      <c r="O279" s="93">
        <v>310.26</v>
      </c>
      <c r="P279" s="93">
        <v>300.5</v>
      </c>
      <c r="Q279" s="93">
        <v>313.7</v>
      </c>
      <c r="R279" s="93">
        <v>322.81</v>
      </c>
      <c r="S279" s="93">
        <v>329.48181818181803</v>
      </c>
      <c r="T279" s="93">
        <v>342.9</v>
      </c>
      <c r="U279" s="93">
        <v>360.99</v>
      </c>
      <c r="V279" s="93">
        <v>345.22999999999996</v>
      </c>
      <c r="W279" s="93">
        <v>349.93000000000006</v>
      </c>
      <c r="X279" s="93">
        <v>370.78999999999996</v>
      </c>
      <c r="Y279" s="93">
        <v>362.23</v>
      </c>
      <c r="Z279" s="93">
        <v>379.1</v>
      </c>
      <c r="AA279" s="93">
        <v>388.7</v>
      </c>
      <c r="AB279" s="93">
        <v>371.12160260987662</v>
      </c>
      <c r="AC279" s="93">
        <v>364.95749019826769</v>
      </c>
      <c r="AD279" s="93">
        <v>372.9268107683672</v>
      </c>
      <c r="AE279" s="93">
        <v>377.12803312841777</v>
      </c>
      <c r="AF279" s="93">
        <v>375.44440841891765</v>
      </c>
      <c r="AG279" s="93">
        <v>379.2851388866651</v>
      </c>
      <c r="AH279" s="93">
        <v>376.09029974597127</v>
      </c>
      <c r="AI279" s="10">
        <v>2.2190408874305234E-3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8470F-E318-4540-9FA8-83E1FBEA0F70}">
  <sheetPr codeName="Sheet29"/>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5703125" hidden="1" customWidth="1"/>
    <col min="19" max="19" width="10.28515625" hidden="1" customWidth="1"/>
    <col min="20" max="20" width="10.7109375" hidden="1" customWidth="1"/>
    <col min="21" max="21" width="10.57031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269</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56904617</v>
      </c>
      <c r="H5" s="5">
        <v>58791569</v>
      </c>
      <c r="I5" s="5">
        <v>67795556</v>
      </c>
      <c r="J5" s="5">
        <v>66054613</v>
      </c>
      <c r="K5" s="5">
        <f t="shared" ref="K5:Q5" si="0">SUM(K62,K119,K176)</f>
        <v>70154692</v>
      </c>
      <c r="L5" s="5">
        <f t="shared" si="0"/>
        <v>101689204</v>
      </c>
      <c r="M5" s="5">
        <f t="shared" si="0"/>
        <v>82700378</v>
      </c>
      <c r="N5" s="5">
        <f t="shared" si="0"/>
        <v>116871544</v>
      </c>
      <c r="O5" s="5">
        <f t="shared" si="0"/>
        <v>96829643</v>
      </c>
      <c r="P5" s="5">
        <f t="shared" si="0"/>
        <v>101433293</v>
      </c>
      <c r="Q5" s="5">
        <f t="shared" si="0"/>
        <v>104598314.34</v>
      </c>
      <c r="R5" s="5">
        <f t="shared" ref="R5:AA5" si="1">SUM(R62,R119,R176,R233)</f>
        <v>104709970.50999999</v>
      </c>
      <c r="S5" s="5">
        <f t="shared" si="1"/>
        <v>148322553.69</v>
      </c>
      <c r="T5" s="5">
        <f t="shared" si="1"/>
        <v>251447601.66</v>
      </c>
      <c r="U5" s="5">
        <f t="shared" si="1"/>
        <v>132580352.5</v>
      </c>
      <c r="V5" s="5">
        <f t="shared" si="1"/>
        <v>145789081.49000001</v>
      </c>
      <c r="W5" s="5">
        <f t="shared" si="1"/>
        <v>158259332.43000001</v>
      </c>
      <c r="X5" s="5">
        <f t="shared" si="1"/>
        <v>152290461</v>
      </c>
      <c r="Y5" s="5">
        <f t="shared" si="1"/>
        <v>153899592.27936852</v>
      </c>
      <c r="Z5" s="5">
        <f t="shared" si="1"/>
        <v>154476590.01100934</v>
      </c>
      <c r="AA5" s="5">
        <f t="shared" si="1"/>
        <v>171076328.5</v>
      </c>
      <c r="AB5" s="5">
        <v>172558662</v>
      </c>
      <c r="AC5" s="5">
        <v>175170339.13925833</v>
      </c>
      <c r="AD5" s="5">
        <v>317163026</v>
      </c>
      <c r="AE5" s="5">
        <v>192591799.32836878</v>
      </c>
      <c r="AF5" s="5">
        <v>345532540</v>
      </c>
      <c r="AG5" s="5">
        <v>207820883.08673164</v>
      </c>
      <c r="AH5" s="5">
        <v>253041301</v>
      </c>
      <c r="AI5" s="10">
        <v>6.5881950195118E-2</v>
      </c>
      <c r="AJ5" s="10">
        <v>0.21759323337297215</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29057435</v>
      </c>
      <c r="H7" s="12">
        <v>30477378</v>
      </c>
      <c r="I7" s="12">
        <v>38302691</v>
      </c>
      <c r="J7" s="12">
        <v>30963271</v>
      </c>
      <c r="K7" s="12">
        <f t="shared" ref="K7:AA17" si="2">SUM(K64,K121,K178)</f>
        <v>32549411</v>
      </c>
      <c r="L7" s="12">
        <f t="shared" si="2"/>
        <v>60891518</v>
      </c>
      <c r="M7" s="12">
        <f t="shared" si="2"/>
        <v>40815830</v>
      </c>
      <c r="N7" s="12">
        <f t="shared" si="2"/>
        <v>68317214</v>
      </c>
      <c r="O7" s="12">
        <f t="shared" si="2"/>
        <v>44854777</v>
      </c>
      <c r="P7" s="12">
        <f t="shared" si="2"/>
        <v>46110742</v>
      </c>
      <c r="Q7" s="12">
        <f t="shared" si="2"/>
        <v>48630095.270000003</v>
      </c>
      <c r="R7" s="12">
        <f t="shared" si="2"/>
        <v>50194113.600000001</v>
      </c>
      <c r="S7" s="12">
        <f t="shared" si="2"/>
        <v>85318511.980000004</v>
      </c>
      <c r="T7" s="12">
        <f t="shared" si="2"/>
        <v>186997565.97999999</v>
      </c>
      <c r="U7" s="12">
        <f t="shared" si="2"/>
        <v>64810880</v>
      </c>
      <c r="V7" s="12">
        <f t="shared" si="2"/>
        <v>66556109.350000001</v>
      </c>
      <c r="W7" s="12">
        <f t="shared" si="2"/>
        <v>80309549.25999999</v>
      </c>
      <c r="X7" s="12">
        <f t="shared" si="2"/>
        <v>74878103</v>
      </c>
      <c r="Y7" s="12">
        <f t="shared" si="2"/>
        <v>79885725</v>
      </c>
      <c r="Z7" s="12">
        <f t="shared" si="2"/>
        <v>79093366</v>
      </c>
      <c r="AA7" s="12">
        <f t="shared" si="2"/>
        <v>93813290</v>
      </c>
      <c r="AB7" s="12">
        <v>90292660</v>
      </c>
      <c r="AC7" s="12">
        <v>86465187</v>
      </c>
      <c r="AD7" s="12">
        <v>222772017</v>
      </c>
      <c r="AE7" s="12">
        <v>88986831</v>
      </c>
      <c r="AF7" s="12">
        <v>240266153</v>
      </c>
      <c r="AG7" s="12">
        <v>99504427</v>
      </c>
      <c r="AH7" s="12">
        <v>140010026</v>
      </c>
      <c r="AI7" s="13">
        <v>7.5848490388887635E-2</v>
      </c>
      <c r="AJ7" s="13">
        <v>0.40707333554114128</v>
      </c>
    </row>
    <row r="8" spans="1:36" ht="10.5" customHeight="1" x14ac:dyDescent="0.2">
      <c r="A8" s="11"/>
      <c r="B8" s="11"/>
      <c r="C8" s="11" t="s">
        <v>36</v>
      </c>
      <c r="D8" s="11"/>
      <c r="E8" s="11"/>
      <c r="F8" s="2"/>
      <c r="G8" s="12">
        <v>22319143</v>
      </c>
      <c r="H8" s="12">
        <v>23683080</v>
      </c>
      <c r="I8" s="12">
        <v>25300707</v>
      </c>
      <c r="J8" s="12">
        <v>22667567</v>
      </c>
      <c r="K8" s="12">
        <f t="shared" si="2"/>
        <v>24341884</v>
      </c>
      <c r="L8" s="12">
        <f t="shared" si="2"/>
        <v>24608569</v>
      </c>
      <c r="M8" s="12">
        <f t="shared" si="2"/>
        <v>25494934</v>
      </c>
      <c r="N8" s="12">
        <f t="shared" si="2"/>
        <v>25639100</v>
      </c>
      <c r="O8" s="12">
        <f t="shared" si="2"/>
        <v>27635968</v>
      </c>
      <c r="P8" s="12">
        <f t="shared" si="2"/>
        <v>30819751</v>
      </c>
      <c r="Q8" s="12">
        <f t="shared" si="2"/>
        <v>34226399.120000005</v>
      </c>
      <c r="R8" s="12">
        <f t="shared" si="2"/>
        <v>32624848.43</v>
      </c>
      <c r="S8" s="12">
        <f t="shared" si="2"/>
        <v>32909474.240000002</v>
      </c>
      <c r="T8" s="12">
        <f t="shared" si="2"/>
        <v>37024041.019999996</v>
      </c>
      <c r="U8" s="12">
        <f t="shared" si="2"/>
        <v>38853746</v>
      </c>
      <c r="V8" s="12">
        <f t="shared" si="2"/>
        <v>41394257.350000001</v>
      </c>
      <c r="W8" s="12">
        <f t="shared" si="2"/>
        <v>49417871.759999998</v>
      </c>
      <c r="X8" s="12">
        <f t="shared" si="2"/>
        <v>46446900</v>
      </c>
      <c r="Y8" s="12">
        <f t="shared" si="2"/>
        <v>45269719</v>
      </c>
      <c r="Z8" s="12">
        <f t="shared" si="2"/>
        <v>46786674</v>
      </c>
      <c r="AA8" s="12">
        <f t="shared" si="2"/>
        <v>49048757</v>
      </c>
      <c r="AB8" s="12">
        <v>48993484</v>
      </c>
      <c r="AC8" s="12">
        <v>48791049</v>
      </c>
      <c r="AD8" s="12">
        <v>50086025</v>
      </c>
      <c r="AE8" s="12">
        <v>52256625</v>
      </c>
      <c r="AF8" s="12">
        <v>61690838</v>
      </c>
      <c r="AG8" s="12">
        <v>64658695</v>
      </c>
      <c r="AH8" s="12">
        <v>67123934</v>
      </c>
      <c r="AI8" s="13">
        <v>5.3876805402383487E-2</v>
      </c>
      <c r="AJ8" s="13">
        <v>3.8126952608616677E-2</v>
      </c>
    </row>
    <row r="9" spans="1:36" ht="10.5" customHeight="1" x14ac:dyDescent="0.2">
      <c r="A9" s="11"/>
      <c r="B9" s="11"/>
      <c r="C9" s="11"/>
      <c r="D9" s="11" t="s">
        <v>37</v>
      </c>
      <c r="E9" s="11"/>
      <c r="F9" s="2"/>
      <c r="G9" s="12">
        <v>21799893</v>
      </c>
      <c r="H9" s="12">
        <v>23210093</v>
      </c>
      <c r="I9" s="12">
        <v>24845811</v>
      </c>
      <c r="J9" s="12">
        <v>22257897</v>
      </c>
      <c r="K9" s="12">
        <f t="shared" si="2"/>
        <v>23754214</v>
      </c>
      <c r="L9" s="12">
        <f t="shared" si="2"/>
        <v>23991606</v>
      </c>
      <c r="M9" s="12">
        <f t="shared" si="2"/>
        <v>24858790</v>
      </c>
      <c r="N9" s="12">
        <f t="shared" si="2"/>
        <v>24289787</v>
      </c>
      <c r="O9" s="12">
        <f t="shared" si="2"/>
        <v>26335028</v>
      </c>
      <c r="P9" s="12">
        <f t="shared" si="2"/>
        <v>29339276</v>
      </c>
      <c r="Q9" s="12">
        <f t="shared" si="2"/>
        <v>31341400.050000001</v>
      </c>
      <c r="R9" s="12">
        <f t="shared" si="2"/>
        <v>30585171.199999999</v>
      </c>
      <c r="S9" s="12">
        <f t="shared" si="2"/>
        <v>31425964.609999999</v>
      </c>
      <c r="T9" s="12">
        <f t="shared" si="2"/>
        <v>35044774.869999997</v>
      </c>
      <c r="U9" s="12">
        <f t="shared" si="2"/>
        <v>36716215</v>
      </c>
      <c r="V9" s="12">
        <f t="shared" si="2"/>
        <v>38934286.590000004</v>
      </c>
      <c r="W9" s="12">
        <f t="shared" si="2"/>
        <v>47163213.060000002</v>
      </c>
      <c r="X9" s="12">
        <f t="shared" si="2"/>
        <v>43916413</v>
      </c>
      <c r="Y9" s="12">
        <f t="shared" si="2"/>
        <v>42754283</v>
      </c>
      <c r="Z9" s="12">
        <f t="shared" si="2"/>
        <v>44968857</v>
      </c>
      <c r="AA9" s="12">
        <f t="shared" si="2"/>
        <v>46976561</v>
      </c>
      <c r="AB9" s="12">
        <v>46831498</v>
      </c>
      <c r="AC9" s="12">
        <v>46705287</v>
      </c>
      <c r="AD9" s="12">
        <v>47811705</v>
      </c>
      <c r="AE9" s="12">
        <v>49951898</v>
      </c>
      <c r="AF9" s="12">
        <v>57576029</v>
      </c>
      <c r="AG9" s="12">
        <v>60266304</v>
      </c>
      <c r="AH9" s="12">
        <v>63189712</v>
      </c>
      <c r="AI9" s="13">
        <v>5.1198472235534087E-2</v>
      </c>
      <c r="AJ9" s="13">
        <v>4.8508168013754419E-2</v>
      </c>
    </row>
    <row r="10" spans="1:36" ht="10.5" customHeight="1" x14ac:dyDescent="0.2">
      <c r="A10" s="11"/>
      <c r="B10" s="11"/>
      <c r="C10" s="14"/>
      <c r="D10" s="11" t="s">
        <v>38</v>
      </c>
      <c r="E10" s="11"/>
      <c r="F10" s="2"/>
      <c r="G10" s="12">
        <v>84000</v>
      </c>
      <c r="H10" s="12">
        <v>84000</v>
      </c>
      <c r="I10" s="12">
        <v>84000</v>
      </c>
      <c r="J10" s="12">
        <v>0</v>
      </c>
      <c r="K10" s="12">
        <f t="shared" si="2"/>
        <v>0</v>
      </c>
      <c r="L10" s="12">
        <f t="shared" si="2"/>
        <v>104531</v>
      </c>
      <c r="M10" s="12">
        <f t="shared" si="2"/>
        <v>93212</v>
      </c>
      <c r="N10" s="12">
        <f t="shared" si="2"/>
        <v>404957</v>
      </c>
      <c r="O10" s="12">
        <f t="shared" si="2"/>
        <v>425943</v>
      </c>
      <c r="P10" s="12">
        <f t="shared" si="2"/>
        <v>570240</v>
      </c>
      <c r="Q10" s="12">
        <f t="shared" si="2"/>
        <v>1025158.68</v>
      </c>
      <c r="R10" s="12">
        <f t="shared" si="2"/>
        <v>874063.04</v>
      </c>
      <c r="S10" s="12">
        <f t="shared" si="2"/>
        <v>570239.9</v>
      </c>
      <c r="T10" s="12">
        <f t="shared" si="2"/>
        <v>982609.79</v>
      </c>
      <c r="U10" s="12">
        <f t="shared" si="2"/>
        <v>1062519</v>
      </c>
      <c r="V10" s="12">
        <f t="shared" si="2"/>
        <v>914665.02</v>
      </c>
      <c r="W10" s="12">
        <f t="shared" si="2"/>
        <v>1116539.95</v>
      </c>
      <c r="X10" s="12">
        <f t="shared" si="2"/>
        <v>946534</v>
      </c>
      <c r="Y10" s="12">
        <f t="shared" si="2"/>
        <v>924924</v>
      </c>
      <c r="Z10" s="12">
        <f t="shared" si="2"/>
        <v>450908</v>
      </c>
      <c r="AA10" s="12">
        <f t="shared" si="2"/>
        <v>759579</v>
      </c>
      <c r="AB10" s="12">
        <v>823723</v>
      </c>
      <c r="AC10" s="12">
        <v>718880</v>
      </c>
      <c r="AD10" s="12">
        <v>820346</v>
      </c>
      <c r="AE10" s="12">
        <v>957302</v>
      </c>
      <c r="AF10" s="12">
        <v>2680008</v>
      </c>
      <c r="AG10" s="12">
        <v>2619495</v>
      </c>
      <c r="AH10" s="12">
        <v>2613830</v>
      </c>
      <c r="AI10" s="13">
        <v>0.2122234777299119</v>
      </c>
      <c r="AJ10" s="13">
        <v>-2.1626305833758034E-3</v>
      </c>
    </row>
    <row r="11" spans="1:36" ht="10.5" customHeight="1" x14ac:dyDescent="0.2">
      <c r="A11" s="11"/>
      <c r="B11" s="11"/>
      <c r="C11" s="14"/>
      <c r="D11" s="11" t="s">
        <v>39</v>
      </c>
      <c r="E11" s="11"/>
      <c r="F11" s="2"/>
      <c r="G11" s="12">
        <v>435250</v>
      </c>
      <c r="H11" s="12">
        <v>388987</v>
      </c>
      <c r="I11" s="12">
        <v>370896</v>
      </c>
      <c r="J11" s="12">
        <v>409670</v>
      </c>
      <c r="K11" s="12">
        <f t="shared" si="2"/>
        <v>587670</v>
      </c>
      <c r="L11" s="12">
        <f t="shared" si="2"/>
        <v>512432</v>
      </c>
      <c r="M11" s="12">
        <f t="shared" si="2"/>
        <v>542932</v>
      </c>
      <c r="N11" s="12">
        <f t="shared" si="2"/>
        <v>944356</v>
      </c>
      <c r="O11" s="12">
        <f t="shared" si="2"/>
        <v>874997</v>
      </c>
      <c r="P11" s="12">
        <f t="shared" si="2"/>
        <v>910235</v>
      </c>
      <c r="Q11" s="12">
        <f t="shared" si="2"/>
        <v>1859840.39</v>
      </c>
      <c r="R11" s="12">
        <f t="shared" si="2"/>
        <v>1165614.19</v>
      </c>
      <c r="S11" s="12">
        <f t="shared" si="2"/>
        <v>913269.73</v>
      </c>
      <c r="T11" s="12">
        <f t="shared" si="2"/>
        <v>996656.36</v>
      </c>
      <c r="U11" s="12">
        <f t="shared" si="2"/>
        <v>1075012</v>
      </c>
      <c r="V11" s="12">
        <f t="shared" si="2"/>
        <v>1545305.74</v>
      </c>
      <c r="W11" s="12">
        <f t="shared" si="2"/>
        <v>1138118.75</v>
      </c>
      <c r="X11" s="12">
        <f t="shared" si="2"/>
        <v>1583953</v>
      </c>
      <c r="Y11" s="12">
        <f t="shared" si="2"/>
        <v>1590512</v>
      </c>
      <c r="Z11" s="12">
        <f t="shared" si="2"/>
        <v>1366909</v>
      </c>
      <c r="AA11" s="12">
        <f t="shared" si="2"/>
        <v>1312617</v>
      </c>
      <c r="AB11" s="12">
        <v>1338263</v>
      </c>
      <c r="AC11" s="12">
        <v>1366882</v>
      </c>
      <c r="AD11" s="12">
        <v>1453974</v>
      </c>
      <c r="AE11" s="12">
        <v>1347425</v>
      </c>
      <c r="AF11" s="12">
        <v>1434801</v>
      </c>
      <c r="AG11" s="12">
        <v>1772896</v>
      </c>
      <c r="AH11" s="12">
        <v>1320392</v>
      </c>
      <c r="AI11" s="13">
        <v>-2.2381320082727196E-3</v>
      </c>
      <c r="AJ11" s="13">
        <v>-0.25523437358987783</v>
      </c>
    </row>
    <row r="12" spans="1:36" ht="10.5" customHeight="1" x14ac:dyDescent="0.2">
      <c r="A12" s="11"/>
      <c r="B12" s="14"/>
      <c r="C12" s="11" t="s">
        <v>40</v>
      </c>
      <c r="D12" s="11"/>
      <c r="E12" s="11"/>
      <c r="F12" s="2"/>
      <c r="G12" s="12">
        <v>0</v>
      </c>
      <c r="H12" s="12">
        <v>0</v>
      </c>
      <c r="I12" s="12">
        <v>0</v>
      </c>
      <c r="J12" s="12">
        <v>0</v>
      </c>
      <c r="K12" s="12">
        <f t="shared" si="2"/>
        <v>5182</v>
      </c>
      <c r="L12" s="12">
        <f t="shared" si="2"/>
        <v>2019142</v>
      </c>
      <c r="M12" s="12">
        <f t="shared" si="2"/>
        <v>3578471</v>
      </c>
      <c r="N12" s="12">
        <f t="shared" si="2"/>
        <v>3840648</v>
      </c>
      <c r="O12" s="12">
        <f t="shared" si="2"/>
        <v>3896440</v>
      </c>
      <c r="P12" s="12">
        <f t="shared" si="2"/>
        <v>4120803</v>
      </c>
      <c r="Q12" s="12">
        <f t="shared" si="2"/>
        <v>3440581.15</v>
      </c>
      <c r="R12" s="12">
        <f t="shared" si="2"/>
        <v>4521847.17</v>
      </c>
      <c r="S12" s="12">
        <f t="shared" si="2"/>
        <v>4344587.74</v>
      </c>
      <c r="T12" s="12">
        <f t="shared" si="2"/>
        <v>4960338.96</v>
      </c>
      <c r="U12" s="12">
        <f t="shared" si="2"/>
        <v>5296311</v>
      </c>
      <c r="V12" s="12">
        <f t="shared" si="2"/>
        <v>4412632</v>
      </c>
      <c r="W12" s="12">
        <f t="shared" si="2"/>
        <v>4973971.5</v>
      </c>
      <c r="X12" s="12">
        <f t="shared" si="2"/>
        <v>4674683</v>
      </c>
      <c r="Y12" s="12">
        <f t="shared" si="2"/>
        <v>5728260</v>
      </c>
      <c r="Z12" s="12">
        <f t="shared" si="2"/>
        <v>5637177</v>
      </c>
      <c r="AA12" s="12">
        <f t="shared" si="2"/>
        <v>5360097</v>
      </c>
      <c r="AB12" s="12">
        <v>9304084</v>
      </c>
      <c r="AC12" s="12">
        <v>7894265</v>
      </c>
      <c r="AD12" s="12">
        <v>10105721</v>
      </c>
      <c r="AE12" s="12">
        <v>11146258</v>
      </c>
      <c r="AF12" s="12">
        <v>8809378</v>
      </c>
      <c r="AG12" s="12">
        <v>10468821</v>
      </c>
      <c r="AH12" s="12">
        <v>11729697</v>
      </c>
      <c r="AI12" s="13">
        <v>3.9366851641825962E-2</v>
      </c>
      <c r="AJ12" s="13">
        <v>0.12044106972504354</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0</v>
      </c>
      <c r="T13" s="12">
        <f t="shared" si="2"/>
        <v>0</v>
      </c>
      <c r="U13" s="12">
        <f t="shared" si="2"/>
        <v>0</v>
      </c>
      <c r="V13" s="12">
        <f t="shared" si="2"/>
        <v>0</v>
      </c>
      <c r="W13" s="12">
        <f t="shared" si="2"/>
        <v>0</v>
      </c>
      <c r="X13" s="12">
        <f t="shared" si="2"/>
        <v>303335</v>
      </c>
      <c r="Y13" s="12">
        <f t="shared" si="2"/>
        <v>603865</v>
      </c>
      <c r="Z13" s="12">
        <f t="shared" si="2"/>
        <v>619330</v>
      </c>
      <c r="AA13" s="12">
        <f t="shared" si="2"/>
        <v>622421</v>
      </c>
      <c r="AB13" s="12">
        <v>696904</v>
      </c>
      <c r="AC13" s="12">
        <v>715193</v>
      </c>
      <c r="AD13" s="12">
        <v>789019</v>
      </c>
      <c r="AE13" s="12">
        <v>812926</v>
      </c>
      <c r="AF13" s="12">
        <v>871170</v>
      </c>
      <c r="AG13" s="12">
        <v>916826</v>
      </c>
      <c r="AH13" s="12">
        <v>886569</v>
      </c>
      <c r="AI13" s="13">
        <v>4.0934167634266716E-2</v>
      </c>
      <c r="AJ13" s="13">
        <v>-3.3001900033376018E-2</v>
      </c>
    </row>
    <row r="14" spans="1:36" ht="10.5" customHeight="1" x14ac:dyDescent="0.2">
      <c r="A14" s="11"/>
      <c r="B14" s="14"/>
      <c r="C14" s="11" t="s">
        <v>42</v>
      </c>
      <c r="D14" s="11"/>
      <c r="E14" s="11"/>
      <c r="F14" s="2"/>
      <c r="G14" s="12">
        <v>0</v>
      </c>
      <c r="H14" s="12">
        <v>0</v>
      </c>
      <c r="I14" s="12">
        <v>0</v>
      </c>
      <c r="J14" s="12">
        <v>0</v>
      </c>
      <c r="K14" s="12">
        <f t="shared" si="2"/>
        <v>0</v>
      </c>
      <c r="L14" s="12">
        <f t="shared" si="2"/>
        <v>0</v>
      </c>
      <c r="M14" s="12">
        <f t="shared" si="2"/>
        <v>28627</v>
      </c>
      <c r="N14" s="12">
        <f t="shared" si="2"/>
        <v>29057</v>
      </c>
      <c r="O14" s="12">
        <f t="shared" si="2"/>
        <v>28623</v>
      </c>
      <c r="P14" s="12">
        <f t="shared" si="2"/>
        <v>28211</v>
      </c>
      <c r="Q14" s="12">
        <f t="shared" si="2"/>
        <v>56841</v>
      </c>
      <c r="R14" s="12">
        <f t="shared" si="2"/>
        <v>55630</v>
      </c>
      <c r="S14" s="12">
        <f t="shared" si="2"/>
        <v>105439</v>
      </c>
      <c r="T14" s="12">
        <f t="shared" si="2"/>
        <v>128744</v>
      </c>
      <c r="U14" s="12">
        <f t="shared" si="2"/>
        <v>132532</v>
      </c>
      <c r="V14" s="12">
        <f t="shared" si="2"/>
        <v>130980</v>
      </c>
      <c r="W14" s="12">
        <f t="shared" si="2"/>
        <v>122311</v>
      </c>
      <c r="X14" s="12">
        <f t="shared" si="2"/>
        <v>105222</v>
      </c>
      <c r="Y14" s="12">
        <f t="shared" si="2"/>
        <v>145132</v>
      </c>
      <c r="Z14" s="12">
        <f t="shared" si="2"/>
        <v>116060</v>
      </c>
      <c r="AA14" s="12">
        <f t="shared" si="2"/>
        <v>186905</v>
      </c>
      <c r="AB14" s="12">
        <v>253014</v>
      </c>
      <c r="AC14" s="12">
        <v>272120</v>
      </c>
      <c r="AD14" s="12">
        <v>276580</v>
      </c>
      <c r="AE14" s="12">
        <v>338812</v>
      </c>
      <c r="AF14" s="12">
        <v>295141</v>
      </c>
      <c r="AG14" s="12">
        <v>308750</v>
      </c>
      <c r="AH14" s="12">
        <v>288953</v>
      </c>
      <c r="AI14" s="13">
        <v>2.2383368092864675E-2</v>
      </c>
      <c r="AJ14" s="13">
        <v>-6.4119838056680159E-2</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6738292</v>
      </c>
      <c r="H16" s="12">
        <v>6794298</v>
      </c>
      <c r="I16" s="12">
        <v>13001984</v>
      </c>
      <c r="J16" s="12">
        <v>8295704</v>
      </c>
      <c r="K16" s="12">
        <f t="shared" si="2"/>
        <v>8202345</v>
      </c>
      <c r="L16" s="12">
        <f t="shared" si="2"/>
        <v>34263807</v>
      </c>
      <c r="M16" s="12">
        <f t="shared" si="2"/>
        <v>11713798</v>
      </c>
      <c r="N16" s="12">
        <f t="shared" si="2"/>
        <v>38808409</v>
      </c>
      <c r="O16" s="12">
        <f t="shared" si="2"/>
        <v>13293746</v>
      </c>
      <c r="P16" s="12">
        <f t="shared" si="2"/>
        <v>11141977</v>
      </c>
      <c r="Q16" s="12">
        <f t="shared" si="2"/>
        <v>10906274</v>
      </c>
      <c r="R16" s="12">
        <f t="shared" si="2"/>
        <v>12991788</v>
      </c>
      <c r="S16" s="12">
        <f t="shared" si="2"/>
        <v>47959011</v>
      </c>
      <c r="T16" s="12">
        <f t="shared" si="2"/>
        <v>144884442</v>
      </c>
      <c r="U16" s="12">
        <f t="shared" si="2"/>
        <v>20528291</v>
      </c>
      <c r="V16" s="12">
        <f t="shared" si="2"/>
        <v>20618240</v>
      </c>
      <c r="W16" s="12">
        <f t="shared" si="2"/>
        <v>25795395</v>
      </c>
      <c r="X16" s="12">
        <f t="shared" si="2"/>
        <v>23347963</v>
      </c>
      <c r="Y16" s="12">
        <f t="shared" si="2"/>
        <v>28138749</v>
      </c>
      <c r="Z16" s="12">
        <f t="shared" si="2"/>
        <v>25934125</v>
      </c>
      <c r="AA16" s="12">
        <f t="shared" si="2"/>
        <v>38595110</v>
      </c>
      <c r="AB16" s="12">
        <v>31045174</v>
      </c>
      <c r="AC16" s="12">
        <v>28792560</v>
      </c>
      <c r="AD16" s="12">
        <v>161514672</v>
      </c>
      <c r="AE16" s="12">
        <v>24432210</v>
      </c>
      <c r="AF16" s="12">
        <v>168599626</v>
      </c>
      <c r="AG16" s="12">
        <v>23151335</v>
      </c>
      <c r="AH16" s="12">
        <v>59980873</v>
      </c>
      <c r="AI16" s="13">
        <v>0.11601435459459397</v>
      </c>
      <c r="AJ16" s="13">
        <v>1.590817030637758</v>
      </c>
    </row>
    <row r="17" spans="1:36" ht="10.5" customHeight="1" x14ac:dyDescent="0.2">
      <c r="A17" s="11"/>
      <c r="B17" s="14"/>
      <c r="C17" s="11"/>
      <c r="D17" s="15" t="s">
        <v>45</v>
      </c>
      <c r="E17" s="11"/>
      <c r="F17" s="2"/>
      <c r="G17" s="12">
        <v>775939</v>
      </c>
      <c r="H17" s="12">
        <v>809474</v>
      </c>
      <c r="I17" s="12">
        <v>1019007</v>
      </c>
      <c r="J17" s="12">
        <v>1072569</v>
      </c>
      <c r="K17" s="12">
        <f t="shared" si="2"/>
        <v>1265494</v>
      </c>
      <c r="L17" s="12">
        <f t="shared" si="2"/>
        <v>1419562</v>
      </c>
      <c r="M17" s="12">
        <f t="shared" si="2"/>
        <v>1483734</v>
      </c>
      <c r="N17" s="12">
        <f t="shared" si="2"/>
        <v>1560738</v>
      </c>
      <c r="O17" s="12">
        <f t="shared" si="2"/>
        <v>1605477</v>
      </c>
      <c r="P17" s="12">
        <f t="shared" si="2"/>
        <v>1700499</v>
      </c>
      <c r="Q17" s="12">
        <f t="shared" si="2"/>
        <v>1961523</v>
      </c>
      <c r="R17" s="12">
        <f t="shared" si="2"/>
        <v>2311940</v>
      </c>
      <c r="S17" s="12">
        <f t="shared" si="2"/>
        <v>2603978</v>
      </c>
      <c r="T17" s="12">
        <f t="shared" si="2"/>
        <v>2827313</v>
      </c>
      <c r="U17" s="12">
        <f t="shared" si="2"/>
        <v>2986701</v>
      </c>
      <c r="V17" s="12">
        <f t="shared" si="2"/>
        <v>2682368</v>
      </c>
      <c r="W17" s="12">
        <f t="shared" si="2"/>
        <v>2920646</v>
      </c>
      <c r="X17" s="12">
        <f t="shared" si="2"/>
        <v>2638254</v>
      </c>
      <c r="Y17" s="12">
        <f t="shared" si="2"/>
        <v>2769420</v>
      </c>
      <c r="Z17" s="12">
        <f t="shared" ref="W17:AA20" si="3">SUM(Z74,Z131,Z188)</f>
        <v>2784538</v>
      </c>
      <c r="AA17" s="12">
        <f t="shared" si="3"/>
        <v>2577430</v>
      </c>
      <c r="AB17" s="12">
        <v>2450944</v>
      </c>
      <c r="AC17" s="12">
        <v>2856178</v>
      </c>
      <c r="AD17" s="12">
        <v>2973269</v>
      </c>
      <c r="AE17" s="12">
        <v>3120618</v>
      </c>
      <c r="AF17" s="12">
        <v>3343541</v>
      </c>
      <c r="AG17" s="12">
        <v>3340622</v>
      </c>
      <c r="AH17" s="12">
        <v>7103357</v>
      </c>
      <c r="AI17" s="13">
        <v>0.19404778939659151</v>
      </c>
      <c r="AJ17" s="13">
        <v>1.1263576064577197</v>
      </c>
    </row>
    <row r="18" spans="1:36" ht="10.5" customHeight="1" x14ac:dyDescent="0.2">
      <c r="A18" s="11"/>
      <c r="B18" s="14"/>
      <c r="C18" s="11"/>
      <c r="D18" s="15" t="s">
        <v>46</v>
      </c>
      <c r="E18" s="11"/>
      <c r="F18" s="2"/>
      <c r="G18" s="12">
        <v>4630585</v>
      </c>
      <c r="H18" s="12">
        <v>4614907</v>
      </c>
      <c r="I18" s="12">
        <v>5056273</v>
      </c>
      <c r="J18" s="12">
        <v>5008784</v>
      </c>
      <c r="K18" s="12">
        <f t="shared" ref="K18:V20" si="4">SUM(K75,K132,K189)</f>
        <v>4883481</v>
      </c>
      <c r="L18" s="12">
        <f t="shared" si="4"/>
        <v>6624891</v>
      </c>
      <c r="M18" s="12">
        <f t="shared" si="4"/>
        <v>8105415</v>
      </c>
      <c r="N18" s="12">
        <f t="shared" si="4"/>
        <v>9131610</v>
      </c>
      <c r="O18" s="12">
        <f t="shared" si="4"/>
        <v>9291373</v>
      </c>
      <c r="P18" s="12">
        <f t="shared" si="4"/>
        <v>7728191</v>
      </c>
      <c r="Q18" s="12">
        <f t="shared" si="4"/>
        <v>7080823</v>
      </c>
      <c r="R18" s="12">
        <f t="shared" si="4"/>
        <v>7332499</v>
      </c>
      <c r="S18" s="12">
        <f t="shared" si="4"/>
        <v>10113438</v>
      </c>
      <c r="T18" s="12">
        <f t="shared" si="4"/>
        <v>9041507</v>
      </c>
      <c r="U18" s="12">
        <f t="shared" si="4"/>
        <v>13987245</v>
      </c>
      <c r="V18" s="12">
        <f t="shared" si="4"/>
        <v>14835957</v>
      </c>
      <c r="W18" s="12">
        <f t="shared" si="3"/>
        <v>11178539</v>
      </c>
      <c r="X18" s="12">
        <f t="shared" si="3"/>
        <v>9489782</v>
      </c>
      <c r="Y18" s="12">
        <f t="shared" si="3"/>
        <v>9084586</v>
      </c>
      <c r="Z18" s="12">
        <f t="shared" si="3"/>
        <v>10388481</v>
      </c>
      <c r="AA18" s="12">
        <f t="shared" si="3"/>
        <v>8920295</v>
      </c>
      <c r="AB18" s="12">
        <v>12444109</v>
      </c>
      <c r="AC18" s="12">
        <v>10003727</v>
      </c>
      <c r="AD18" s="12">
        <v>14033192</v>
      </c>
      <c r="AE18" s="12">
        <v>12370161</v>
      </c>
      <c r="AF18" s="12">
        <v>13647139</v>
      </c>
      <c r="AG18" s="12">
        <v>14694472</v>
      </c>
      <c r="AH18" s="12">
        <v>12868227</v>
      </c>
      <c r="AI18" s="13">
        <v>5.6012807796272934E-3</v>
      </c>
      <c r="AJ18" s="13">
        <v>-0.12428109019500666</v>
      </c>
    </row>
    <row r="19" spans="1:36" ht="10.5" customHeight="1" x14ac:dyDescent="0.2">
      <c r="A19" s="11"/>
      <c r="B19" s="14"/>
      <c r="C19" s="11"/>
      <c r="D19" s="15" t="s">
        <v>47</v>
      </c>
      <c r="E19" s="11"/>
      <c r="F19" s="2"/>
      <c r="G19" s="12">
        <v>0</v>
      </c>
      <c r="H19" s="12">
        <v>0</v>
      </c>
      <c r="I19" s="12">
        <v>4790693</v>
      </c>
      <c r="J19" s="12">
        <v>0</v>
      </c>
      <c r="K19" s="12">
        <f t="shared" si="4"/>
        <v>0</v>
      </c>
      <c r="L19" s="12">
        <f t="shared" si="4"/>
        <v>24110000</v>
      </c>
      <c r="M19" s="12">
        <f t="shared" si="4"/>
        <v>0</v>
      </c>
      <c r="N19" s="12">
        <f t="shared" si="4"/>
        <v>25515248</v>
      </c>
      <c r="O19" s="12">
        <f t="shared" si="4"/>
        <v>0</v>
      </c>
      <c r="P19" s="12">
        <f t="shared" si="4"/>
        <v>0</v>
      </c>
      <c r="Q19" s="12">
        <f t="shared" si="4"/>
        <v>0</v>
      </c>
      <c r="R19" s="12">
        <f t="shared" si="4"/>
        <v>1570932</v>
      </c>
      <c r="S19" s="12">
        <f t="shared" si="4"/>
        <v>32958376</v>
      </c>
      <c r="T19" s="12">
        <f t="shared" si="4"/>
        <v>129243653</v>
      </c>
      <c r="U19" s="12">
        <f t="shared" si="4"/>
        <v>0</v>
      </c>
      <c r="V19" s="12">
        <f t="shared" si="4"/>
        <v>0</v>
      </c>
      <c r="W19" s="12">
        <f t="shared" si="3"/>
        <v>7652744</v>
      </c>
      <c r="X19" s="12">
        <f t="shared" si="3"/>
        <v>7175430</v>
      </c>
      <c r="Y19" s="12">
        <f t="shared" si="3"/>
        <v>13677138</v>
      </c>
      <c r="Z19" s="12">
        <f t="shared" si="3"/>
        <v>10072240</v>
      </c>
      <c r="AA19" s="12">
        <f t="shared" si="3"/>
        <v>23994197</v>
      </c>
      <c r="AB19" s="12">
        <v>12593417</v>
      </c>
      <c r="AC19" s="12">
        <v>12771547</v>
      </c>
      <c r="AD19" s="12">
        <v>140541776</v>
      </c>
      <c r="AE19" s="12">
        <v>4807682</v>
      </c>
      <c r="AF19" s="12">
        <v>148263697</v>
      </c>
      <c r="AG19" s="12">
        <v>75185</v>
      </c>
      <c r="AH19" s="12">
        <v>15671110</v>
      </c>
      <c r="AI19" s="13">
        <v>3.7112883119471585E-2</v>
      </c>
      <c r="AJ19" s="13">
        <v>207.43399614284763</v>
      </c>
    </row>
    <row r="20" spans="1:36" ht="10.5" customHeight="1" x14ac:dyDescent="0.2">
      <c r="A20" s="11"/>
      <c r="B20" s="11"/>
      <c r="C20" s="11"/>
      <c r="D20" s="11" t="s">
        <v>48</v>
      </c>
      <c r="E20" s="11"/>
      <c r="F20" s="2"/>
      <c r="G20" s="12">
        <v>1331768</v>
      </c>
      <c r="H20" s="12">
        <v>1369917</v>
      </c>
      <c r="I20" s="12">
        <v>2136011</v>
      </c>
      <c r="J20" s="12">
        <v>2214351</v>
      </c>
      <c r="K20" s="12">
        <f t="shared" si="4"/>
        <v>2053370</v>
      </c>
      <c r="L20" s="12">
        <f t="shared" si="4"/>
        <v>2109354</v>
      </c>
      <c r="M20" s="12">
        <f t="shared" si="4"/>
        <v>2124649</v>
      </c>
      <c r="N20" s="12">
        <f t="shared" si="4"/>
        <v>2600813</v>
      </c>
      <c r="O20" s="12">
        <f t="shared" si="4"/>
        <v>2396896</v>
      </c>
      <c r="P20" s="12">
        <f t="shared" si="4"/>
        <v>1713287</v>
      </c>
      <c r="Q20" s="12">
        <f t="shared" si="4"/>
        <v>1863928</v>
      </c>
      <c r="R20" s="12">
        <f t="shared" si="4"/>
        <v>1776417</v>
      </c>
      <c r="S20" s="12">
        <f t="shared" si="4"/>
        <v>2283219</v>
      </c>
      <c r="T20" s="12">
        <f t="shared" si="4"/>
        <v>3771969</v>
      </c>
      <c r="U20" s="12">
        <f t="shared" si="4"/>
        <v>3554345</v>
      </c>
      <c r="V20" s="12">
        <f t="shared" si="4"/>
        <v>3099915</v>
      </c>
      <c r="W20" s="12">
        <f t="shared" si="3"/>
        <v>4043466</v>
      </c>
      <c r="X20" s="12">
        <f t="shared" si="3"/>
        <v>4044497</v>
      </c>
      <c r="Y20" s="12">
        <f t="shared" si="3"/>
        <v>2607605</v>
      </c>
      <c r="Z20" s="12">
        <f t="shared" si="3"/>
        <v>2688866</v>
      </c>
      <c r="AA20" s="12">
        <f t="shared" si="3"/>
        <v>3103188</v>
      </c>
      <c r="AB20" s="12">
        <v>3556704</v>
      </c>
      <c r="AC20" s="12">
        <v>3161108</v>
      </c>
      <c r="AD20" s="12">
        <v>3966435</v>
      </c>
      <c r="AE20" s="12">
        <v>4133749</v>
      </c>
      <c r="AF20" s="12">
        <v>3345249</v>
      </c>
      <c r="AG20" s="12">
        <v>5041056</v>
      </c>
      <c r="AH20" s="12">
        <v>24338179</v>
      </c>
      <c r="AI20" s="13">
        <v>0.3778651832550266</v>
      </c>
      <c r="AJ20" s="13">
        <v>3.8279921905251597</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23535712</v>
      </c>
      <c r="H22" s="12">
        <v>24137755</v>
      </c>
      <c r="I22" s="12">
        <v>25287162</v>
      </c>
      <c r="J22" s="12">
        <v>30707591</v>
      </c>
      <c r="K22" s="12">
        <f t="shared" ref="K22:AA32" si="5">SUM(K79,K136,K193)</f>
        <v>33336180</v>
      </c>
      <c r="L22" s="12">
        <f t="shared" si="5"/>
        <v>36119152</v>
      </c>
      <c r="M22" s="12">
        <f t="shared" si="5"/>
        <v>36447898</v>
      </c>
      <c r="N22" s="12">
        <f t="shared" si="5"/>
        <v>41468109</v>
      </c>
      <c r="O22" s="12">
        <f t="shared" si="5"/>
        <v>45736366</v>
      </c>
      <c r="P22" s="12">
        <f t="shared" si="5"/>
        <v>48431317</v>
      </c>
      <c r="Q22" s="12">
        <f t="shared" si="5"/>
        <v>48321512.07</v>
      </c>
      <c r="R22" s="12">
        <f t="shared" si="5"/>
        <v>41715327.909999996</v>
      </c>
      <c r="S22" s="12">
        <f t="shared" si="5"/>
        <v>48893748.210000001</v>
      </c>
      <c r="T22" s="12">
        <f t="shared" si="5"/>
        <v>50505233.68</v>
      </c>
      <c r="U22" s="12">
        <f t="shared" si="5"/>
        <v>53163023</v>
      </c>
      <c r="V22" s="12">
        <f t="shared" si="5"/>
        <v>63052699.140000001</v>
      </c>
      <c r="W22" s="12">
        <f t="shared" si="5"/>
        <v>60445470.170000002</v>
      </c>
      <c r="X22" s="12">
        <f t="shared" si="5"/>
        <v>55910686</v>
      </c>
      <c r="Y22" s="12">
        <f t="shared" si="5"/>
        <v>53635344.779368505</v>
      </c>
      <c r="Z22" s="12">
        <f t="shared" si="5"/>
        <v>56797508.011009336</v>
      </c>
      <c r="AA22" s="12">
        <f t="shared" si="5"/>
        <v>58676784</v>
      </c>
      <c r="AB22" s="12">
        <v>61631081</v>
      </c>
      <c r="AC22" s="12">
        <v>66106078</v>
      </c>
      <c r="AD22" s="12">
        <v>67596777</v>
      </c>
      <c r="AE22" s="12">
        <v>70632891</v>
      </c>
      <c r="AF22" s="12">
        <v>74961882</v>
      </c>
      <c r="AG22" s="12">
        <v>80646212</v>
      </c>
      <c r="AH22" s="12">
        <v>84729462</v>
      </c>
      <c r="AI22" s="13">
        <v>5.4481853970336669E-2</v>
      </c>
      <c r="AJ22" s="13">
        <v>5.0631640330484465E-2</v>
      </c>
    </row>
    <row r="23" spans="1:36" ht="10.5" customHeight="1" x14ac:dyDescent="0.2">
      <c r="A23" s="11"/>
      <c r="B23" s="11"/>
      <c r="C23" s="11" t="s">
        <v>50</v>
      </c>
      <c r="D23" s="11"/>
      <c r="E23" s="11"/>
      <c r="F23" s="2"/>
      <c r="G23" s="12">
        <v>0</v>
      </c>
      <c r="H23" s="12">
        <v>0</v>
      </c>
      <c r="I23" s="12">
        <v>0</v>
      </c>
      <c r="J23" s="12">
        <v>3335692</v>
      </c>
      <c r="K23" s="12">
        <f t="shared" si="5"/>
        <v>3425820</v>
      </c>
      <c r="L23" s="12">
        <f t="shared" si="5"/>
        <v>3560707</v>
      </c>
      <c r="M23" s="12">
        <f t="shared" si="5"/>
        <v>3705358</v>
      </c>
      <c r="N23" s="12">
        <f t="shared" si="5"/>
        <v>3705358</v>
      </c>
      <c r="O23" s="12">
        <f t="shared" si="5"/>
        <v>3705358</v>
      </c>
      <c r="P23" s="12">
        <f t="shared" si="5"/>
        <v>3705358</v>
      </c>
      <c r="Q23" s="12">
        <f t="shared" si="5"/>
        <v>3705358</v>
      </c>
      <c r="R23" s="12">
        <f t="shared" si="5"/>
        <v>3705358</v>
      </c>
      <c r="S23" s="12">
        <f t="shared" si="5"/>
        <v>3705358</v>
      </c>
      <c r="T23" s="12">
        <f t="shared" si="5"/>
        <v>3705358</v>
      </c>
      <c r="U23" s="12">
        <f t="shared" si="5"/>
        <v>3705358</v>
      </c>
      <c r="V23" s="12">
        <f t="shared" si="5"/>
        <v>3705358</v>
      </c>
      <c r="W23" s="12">
        <f t="shared" si="5"/>
        <v>3705358</v>
      </c>
      <c r="X23" s="12">
        <f t="shared" si="5"/>
        <v>3705358</v>
      </c>
      <c r="Y23" s="12">
        <f t="shared" si="5"/>
        <v>3705358</v>
      </c>
      <c r="Z23" s="12">
        <f t="shared" si="5"/>
        <v>3705358</v>
      </c>
      <c r="AA23" s="12">
        <f t="shared" si="5"/>
        <v>3705358</v>
      </c>
      <c r="AB23" s="12">
        <v>3705358</v>
      </c>
      <c r="AC23" s="12">
        <v>3705358</v>
      </c>
      <c r="AD23" s="12">
        <v>3705358</v>
      </c>
      <c r="AE23" s="12">
        <v>3705358</v>
      </c>
      <c r="AF23" s="12">
        <v>3705358</v>
      </c>
      <c r="AG23" s="12">
        <v>3705358</v>
      </c>
      <c r="AH23" s="12">
        <v>3705358</v>
      </c>
      <c r="AI23" s="13">
        <v>0</v>
      </c>
      <c r="AJ23" s="13">
        <v>0</v>
      </c>
    </row>
    <row r="24" spans="1:36" ht="10.5" customHeight="1" x14ac:dyDescent="0.2">
      <c r="A24" s="11"/>
      <c r="B24" s="11"/>
      <c r="C24" s="11" t="s">
        <v>51</v>
      </c>
      <c r="D24" s="11"/>
      <c r="E24" s="11"/>
      <c r="F24" s="2"/>
      <c r="G24" s="12">
        <v>195851</v>
      </c>
      <c r="H24" s="12">
        <v>209960</v>
      </c>
      <c r="I24" s="12">
        <v>224206</v>
      </c>
      <c r="J24" s="12">
        <v>544558</v>
      </c>
      <c r="K24" s="12">
        <f t="shared" si="5"/>
        <v>566007</v>
      </c>
      <c r="L24" s="12">
        <f t="shared" si="5"/>
        <v>583107</v>
      </c>
      <c r="M24" s="12">
        <f t="shared" si="5"/>
        <v>601441</v>
      </c>
      <c r="N24" s="12">
        <f t="shared" si="5"/>
        <v>675059</v>
      </c>
      <c r="O24" s="12">
        <f t="shared" si="5"/>
        <v>1616296</v>
      </c>
      <c r="P24" s="12">
        <f t="shared" si="5"/>
        <v>1752941</v>
      </c>
      <c r="Q24" s="12">
        <f t="shared" si="5"/>
        <v>1824423.42</v>
      </c>
      <c r="R24" s="12">
        <f t="shared" si="5"/>
        <v>1911538.47</v>
      </c>
      <c r="S24" s="12">
        <f t="shared" si="5"/>
        <v>1936336.91</v>
      </c>
      <c r="T24" s="12">
        <f t="shared" si="5"/>
        <v>2198264.73</v>
      </c>
      <c r="U24" s="12">
        <f t="shared" si="5"/>
        <v>2046648</v>
      </c>
      <c r="V24" s="12">
        <f t="shared" si="5"/>
        <v>2291963.75</v>
      </c>
      <c r="W24" s="12">
        <f t="shared" si="5"/>
        <v>2538045.9900000002</v>
      </c>
      <c r="X24" s="12">
        <f t="shared" si="5"/>
        <v>2614521</v>
      </c>
      <c r="Y24" s="12">
        <f t="shared" si="5"/>
        <v>2653829</v>
      </c>
      <c r="Z24" s="12">
        <f t="shared" si="5"/>
        <v>2710459</v>
      </c>
      <c r="AA24" s="12">
        <f t="shared" si="5"/>
        <v>2618330</v>
      </c>
      <c r="AB24" s="12">
        <v>2652992</v>
      </c>
      <c r="AC24" s="12">
        <v>2850303</v>
      </c>
      <c r="AD24" s="12">
        <v>2903489</v>
      </c>
      <c r="AE24" s="12">
        <v>2821205</v>
      </c>
      <c r="AF24" s="12">
        <v>2895969</v>
      </c>
      <c r="AG24" s="12">
        <v>2967385</v>
      </c>
      <c r="AH24" s="12">
        <v>2999433</v>
      </c>
      <c r="AI24" s="13">
        <v>2.0666523723026575E-2</v>
      </c>
      <c r="AJ24" s="13">
        <v>1.0800081553286817E-2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5958301</v>
      </c>
      <c r="W25" s="12">
        <f t="shared" si="5"/>
        <v>6308028</v>
      </c>
      <c r="X25" s="12">
        <f t="shared" si="5"/>
        <v>6795222</v>
      </c>
      <c r="Y25" s="12">
        <f t="shared" si="5"/>
        <v>6918960.7793685086</v>
      </c>
      <c r="Z25" s="12">
        <f t="shared" si="5"/>
        <v>7191396.0110093364</v>
      </c>
      <c r="AA25" s="12">
        <f t="shared" si="5"/>
        <v>7595924</v>
      </c>
      <c r="AB25" s="12">
        <v>7898740</v>
      </c>
      <c r="AC25" s="12">
        <v>8158350</v>
      </c>
      <c r="AD25" s="12">
        <v>8455159</v>
      </c>
      <c r="AE25" s="12">
        <v>8582128</v>
      </c>
      <c r="AF25" s="12">
        <v>8842693</v>
      </c>
      <c r="AG25" s="12">
        <v>9199654</v>
      </c>
      <c r="AH25" s="12">
        <v>9584663</v>
      </c>
      <c r="AI25" s="13">
        <v>3.2768947681196758E-2</v>
      </c>
      <c r="AJ25" s="13">
        <v>4.1850378285965974E-2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1914715</v>
      </c>
      <c r="H27" s="12">
        <v>1948724</v>
      </c>
      <c r="I27" s="12">
        <v>2100529</v>
      </c>
      <c r="J27" s="12">
        <v>2509656</v>
      </c>
      <c r="K27" s="12">
        <f t="shared" si="5"/>
        <v>2663957</v>
      </c>
      <c r="L27" s="12">
        <f t="shared" si="5"/>
        <v>2729743</v>
      </c>
      <c r="M27" s="12">
        <f t="shared" si="5"/>
        <v>1298892</v>
      </c>
      <c r="N27" s="12">
        <f t="shared" si="5"/>
        <v>3091780</v>
      </c>
      <c r="O27" s="12">
        <f t="shared" si="5"/>
        <v>3161069</v>
      </c>
      <c r="P27" s="12">
        <f t="shared" si="5"/>
        <v>3379686</v>
      </c>
      <c r="Q27" s="12">
        <f t="shared" si="5"/>
        <v>3213718.27</v>
      </c>
      <c r="R27" s="12">
        <f t="shared" si="5"/>
        <v>728185.11</v>
      </c>
      <c r="S27" s="12">
        <f t="shared" si="5"/>
        <v>3382292.68</v>
      </c>
      <c r="T27" s="12">
        <f t="shared" si="5"/>
        <v>3363031.27</v>
      </c>
      <c r="U27" s="12">
        <f t="shared" si="5"/>
        <v>3621511</v>
      </c>
      <c r="V27" s="12">
        <f t="shared" si="5"/>
        <v>4028977.43</v>
      </c>
      <c r="W27" s="12">
        <f t="shared" si="5"/>
        <v>3975479.2</v>
      </c>
      <c r="X27" s="12">
        <f t="shared" si="5"/>
        <v>3382171</v>
      </c>
      <c r="Y27" s="12">
        <f t="shared" si="5"/>
        <v>3003592</v>
      </c>
      <c r="Z27" s="12">
        <f t="shared" si="5"/>
        <v>2787891</v>
      </c>
      <c r="AA27" s="12">
        <f t="shared" si="5"/>
        <v>3269841</v>
      </c>
      <c r="AB27" s="12">
        <v>3334171</v>
      </c>
      <c r="AC27" s="12">
        <v>3653395</v>
      </c>
      <c r="AD27" s="12">
        <v>3690098</v>
      </c>
      <c r="AE27" s="12">
        <v>3859076</v>
      </c>
      <c r="AF27" s="12">
        <v>3851714</v>
      </c>
      <c r="AG27" s="12">
        <v>3613793</v>
      </c>
      <c r="AH27" s="12">
        <v>3835778</v>
      </c>
      <c r="AI27" s="13">
        <v>2.3632970343388404E-2</v>
      </c>
      <c r="AJ27" s="13">
        <v>6.1427148704975634E-2</v>
      </c>
    </row>
    <row r="28" spans="1:36" ht="10.5" customHeight="1" x14ac:dyDescent="0.2">
      <c r="A28" s="11"/>
      <c r="B28" s="14"/>
      <c r="C28" s="11" t="s">
        <v>55</v>
      </c>
      <c r="E28" s="11"/>
      <c r="F28" s="2"/>
      <c r="G28" s="12">
        <v>0</v>
      </c>
      <c r="H28" s="12">
        <v>0</v>
      </c>
      <c r="I28" s="12">
        <v>0</v>
      </c>
      <c r="J28" s="12">
        <v>0</v>
      </c>
      <c r="K28" s="12">
        <f t="shared" si="5"/>
        <v>0</v>
      </c>
      <c r="L28" s="12">
        <f t="shared" si="5"/>
        <v>380581</v>
      </c>
      <c r="M28" s="12">
        <f t="shared" si="5"/>
        <v>785853</v>
      </c>
      <c r="N28" s="12">
        <f t="shared" si="5"/>
        <v>1176413</v>
      </c>
      <c r="O28" s="12">
        <f t="shared" si="5"/>
        <v>1297454</v>
      </c>
      <c r="P28" s="12">
        <f t="shared" si="5"/>
        <v>1363143</v>
      </c>
      <c r="Q28" s="12">
        <f t="shared" si="5"/>
        <v>1143706.3799999999</v>
      </c>
      <c r="R28" s="12">
        <f t="shared" si="5"/>
        <v>1315339.33</v>
      </c>
      <c r="S28" s="12">
        <f t="shared" si="5"/>
        <v>1276704.6200000001</v>
      </c>
      <c r="T28" s="12">
        <f t="shared" si="5"/>
        <v>424764.68</v>
      </c>
      <c r="U28" s="12">
        <f t="shared" si="5"/>
        <v>445481</v>
      </c>
      <c r="V28" s="12">
        <f t="shared" si="5"/>
        <v>581839.96</v>
      </c>
      <c r="W28" s="12">
        <f t="shared" si="5"/>
        <v>778708.98</v>
      </c>
      <c r="X28" s="12">
        <f t="shared" si="5"/>
        <v>732840</v>
      </c>
      <c r="Y28" s="12">
        <f t="shared" si="5"/>
        <v>739119</v>
      </c>
      <c r="Z28" s="12">
        <f t="shared" si="5"/>
        <v>425125</v>
      </c>
      <c r="AA28" s="12">
        <f t="shared" si="5"/>
        <v>608568</v>
      </c>
      <c r="AB28" s="12">
        <v>805351</v>
      </c>
      <c r="AC28" s="12">
        <v>813905</v>
      </c>
      <c r="AD28" s="12">
        <v>847165</v>
      </c>
      <c r="AE28" s="12">
        <v>912372</v>
      </c>
      <c r="AF28" s="12">
        <v>836900</v>
      </c>
      <c r="AG28" s="12">
        <v>964890</v>
      </c>
      <c r="AH28" s="12">
        <v>1220854</v>
      </c>
      <c r="AI28" s="13">
        <v>7.1798359635975251E-2</v>
      </c>
      <c r="AJ28" s="13">
        <v>0.26527790732622369</v>
      </c>
    </row>
    <row r="29" spans="1:36" ht="10.5" customHeight="1" x14ac:dyDescent="0.2">
      <c r="A29" s="11"/>
      <c r="B29" s="11"/>
      <c r="C29" s="11" t="s">
        <v>56</v>
      </c>
      <c r="D29" s="11"/>
      <c r="E29" s="11"/>
      <c r="F29" s="2"/>
      <c r="G29" s="12">
        <v>5651148</v>
      </c>
      <c r="H29" s="12">
        <v>5986057</v>
      </c>
      <c r="I29" s="12">
        <v>5748071</v>
      </c>
      <c r="J29" s="12">
        <v>5720962</v>
      </c>
      <c r="K29" s="12">
        <f t="shared" si="5"/>
        <v>7413564</v>
      </c>
      <c r="L29" s="12">
        <f t="shared" si="5"/>
        <v>8214554</v>
      </c>
      <c r="M29" s="12">
        <f t="shared" si="5"/>
        <v>8108544</v>
      </c>
      <c r="N29" s="12">
        <f t="shared" si="5"/>
        <v>9146904</v>
      </c>
      <c r="O29" s="12">
        <f t="shared" si="5"/>
        <v>11123648</v>
      </c>
      <c r="P29" s="12">
        <f t="shared" si="5"/>
        <v>14199680</v>
      </c>
      <c r="Q29" s="12">
        <f t="shared" si="5"/>
        <v>14861863</v>
      </c>
      <c r="R29" s="12">
        <f t="shared" si="5"/>
        <v>10421019</v>
      </c>
      <c r="S29" s="12">
        <f t="shared" si="5"/>
        <v>11456230</v>
      </c>
      <c r="T29" s="12">
        <f t="shared" si="5"/>
        <v>9722826</v>
      </c>
      <c r="U29" s="12">
        <f t="shared" si="5"/>
        <v>10074575</v>
      </c>
      <c r="V29" s="12">
        <f t="shared" si="5"/>
        <v>11556357</v>
      </c>
      <c r="W29" s="12">
        <f t="shared" si="5"/>
        <v>11929488</v>
      </c>
      <c r="X29" s="12">
        <f t="shared" si="5"/>
        <v>13040943</v>
      </c>
      <c r="Y29" s="12">
        <f t="shared" si="5"/>
        <v>13553282</v>
      </c>
      <c r="Z29" s="12">
        <f t="shared" si="5"/>
        <v>12444717</v>
      </c>
      <c r="AA29" s="12">
        <f t="shared" si="5"/>
        <v>13092522</v>
      </c>
      <c r="AB29" s="12">
        <v>14555820</v>
      </c>
      <c r="AC29" s="12">
        <v>16798874</v>
      </c>
      <c r="AD29" s="12">
        <v>17012434</v>
      </c>
      <c r="AE29" s="12">
        <v>16877301</v>
      </c>
      <c r="AF29" s="12">
        <v>18919887</v>
      </c>
      <c r="AG29" s="12">
        <v>23894156</v>
      </c>
      <c r="AH29" s="12">
        <v>26904186</v>
      </c>
      <c r="AI29" s="13">
        <v>0.10780638363172912</v>
      </c>
      <c r="AJ29" s="13">
        <v>0.12597348071218753</v>
      </c>
    </row>
    <row r="30" spans="1:36" ht="10.5" customHeight="1" x14ac:dyDescent="0.2">
      <c r="A30" s="11"/>
      <c r="B30" s="11"/>
      <c r="C30" s="11" t="s">
        <v>57</v>
      </c>
      <c r="D30" s="11"/>
      <c r="E30" s="11"/>
      <c r="F30" s="2"/>
      <c r="G30" s="12">
        <v>11982347</v>
      </c>
      <c r="H30" s="12">
        <v>12408202</v>
      </c>
      <c r="I30" s="12">
        <v>12916117</v>
      </c>
      <c r="J30" s="12">
        <v>13691144</v>
      </c>
      <c r="K30" s="12">
        <f t="shared" si="5"/>
        <v>14398229</v>
      </c>
      <c r="L30" s="12">
        <f t="shared" si="5"/>
        <v>15407623</v>
      </c>
      <c r="M30" s="12">
        <f t="shared" si="5"/>
        <v>16417017</v>
      </c>
      <c r="N30" s="12">
        <f t="shared" si="5"/>
        <v>17291639</v>
      </c>
      <c r="O30" s="12">
        <f t="shared" si="5"/>
        <v>17948380</v>
      </c>
      <c r="P30" s="12">
        <f t="shared" si="5"/>
        <v>17336886</v>
      </c>
      <c r="Q30" s="12">
        <f t="shared" si="5"/>
        <v>16296909</v>
      </c>
      <c r="R30" s="12">
        <f t="shared" si="5"/>
        <v>16514979</v>
      </c>
      <c r="S30" s="12">
        <f t="shared" si="5"/>
        <v>17846423</v>
      </c>
      <c r="T30" s="12">
        <f t="shared" si="5"/>
        <v>22749913</v>
      </c>
      <c r="U30" s="12">
        <f t="shared" si="5"/>
        <v>23684584</v>
      </c>
      <c r="V30" s="12">
        <f t="shared" si="5"/>
        <v>25494103</v>
      </c>
      <c r="W30" s="12">
        <f t="shared" si="5"/>
        <v>22891985</v>
      </c>
      <c r="X30" s="12">
        <f t="shared" si="5"/>
        <v>18362286</v>
      </c>
      <c r="Y30" s="12">
        <f t="shared" si="5"/>
        <v>16537536</v>
      </c>
      <c r="Z30" s="12">
        <f t="shared" si="5"/>
        <v>19451100</v>
      </c>
      <c r="AA30" s="12">
        <f t="shared" si="5"/>
        <v>20556592</v>
      </c>
      <c r="AB30" s="12">
        <v>21460562</v>
      </c>
      <c r="AC30" s="12">
        <v>23470731</v>
      </c>
      <c r="AD30" s="12">
        <v>24506447</v>
      </c>
      <c r="AE30" s="12">
        <v>27379134</v>
      </c>
      <c r="AF30" s="12">
        <v>28753178</v>
      </c>
      <c r="AG30" s="12">
        <v>29030696</v>
      </c>
      <c r="AH30" s="12">
        <v>28484205</v>
      </c>
      <c r="AI30" s="13">
        <v>4.8319912847090807E-2</v>
      </c>
      <c r="AJ30" s="13">
        <v>-1.8824591735589116E-2</v>
      </c>
    </row>
    <row r="31" spans="1:36" ht="10.5" customHeight="1" x14ac:dyDescent="0.2">
      <c r="A31" s="11"/>
      <c r="B31" s="11"/>
      <c r="C31" s="11" t="s">
        <v>58</v>
      </c>
      <c r="D31" s="11"/>
      <c r="E31" s="11"/>
      <c r="F31" s="2"/>
      <c r="G31" s="12">
        <v>3791651</v>
      </c>
      <c r="H31" s="12">
        <v>3584812</v>
      </c>
      <c r="I31" s="12">
        <v>4298239</v>
      </c>
      <c r="J31" s="12">
        <v>4905579</v>
      </c>
      <c r="K31" s="12">
        <f t="shared" si="5"/>
        <v>4868603</v>
      </c>
      <c r="L31" s="12">
        <f t="shared" si="5"/>
        <v>5242837</v>
      </c>
      <c r="M31" s="12">
        <f t="shared" si="5"/>
        <v>5530793</v>
      </c>
      <c r="N31" s="12">
        <f t="shared" si="5"/>
        <v>6380956</v>
      </c>
      <c r="O31" s="12">
        <f t="shared" si="5"/>
        <v>6884161</v>
      </c>
      <c r="P31" s="12">
        <f t="shared" si="5"/>
        <v>6693623</v>
      </c>
      <c r="Q31" s="12">
        <f t="shared" si="5"/>
        <v>6979410</v>
      </c>
      <c r="R31" s="12">
        <f t="shared" si="5"/>
        <v>6499204</v>
      </c>
      <c r="S31" s="12">
        <f t="shared" si="5"/>
        <v>8210972</v>
      </c>
      <c r="T31" s="12">
        <f t="shared" si="5"/>
        <v>7706027</v>
      </c>
      <c r="U31" s="12">
        <f t="shared" si="5"/>
        <v>8726437</v>
      </c>
      <c r="V31" s="12">
        <f t="shared" si="5"/>
        <v>8639049</v>
      </c>
      <c r="W31" s="12">
        <f t="shared" si="5"/>
        <v>7633877</v>
      </c>
      <c r="X31" s="12">
        <f t="shared" si="5"/>
        <v>6600237</v>
      </c>
      <c r="Y31" s="12">
        <f t="shared" si="5"/>
        <v>5843226</v>
      </c>
      <c r="Z31" s="12">
        <f t="shared" si="5"/>
        <v>7672863</v>
      </c>
      <c r="AA31" s="12">
        <f t="shared" si="5"/>
        <v>6822398</v>
      </c>
      <c r="AB31" s="12">
        <v>7208640</v>
      </c>
      <c r="AC31" s="12">
        <v>5865461</v>
      </c>
      <c r="AD31" s="12">
        <v>5943996</v>
      </c>
      <c r="AE31" s="12">
        <v>6320233</v>
      </c>
      <c r="AF31" s="12">
        <v>6814709</v>
      </c>
      <c r="AG31" s="12">
        <v>7266028</v>
      </c>
      <c r="AH31" s="12">
        <v>7749237</v>
      </c>
      <c r="AI31" s="13">
        <v>1.2125268915463172E-2</v>
      </c>
      <c r="AJ31" s="13">
        <v>6.6502496274443199E-2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296124</v>
      </c>
      <c r="R32" s="12">
        <f t="shared" si="5"/>
        <v>619705</v>
      </c>
      <c r="S32" s="12">
        <f t="shared" si="5"/>
        <v>1079431</v>
      </c>
      <c r="T32" s="12">
        <f t="shared" si="5"/>
        <v>635049</v>
      </c>
      <c r="U32" s="12">
        <f t="shared" si="5"/>
        <v>858429</v>
      </c>
      <c r="V32" s="12">
        <f t="shared" si="5"/>
        <v>796750</v>
      </c>
      <c r="W32" s="12">
        <f t="shared" si="5"/>
        <v>684500</v>
      </c>
      <c r="X32" s="12">
        <f t="shared" si="5"/>
        <v>677108</v>
      </c>
      <c r="Y32" s="12">
        <f t="shared" si="5"/>
        <v>680442</v>
      </c>
      <c r="Z32" s="12">
        <f t="shared" ref="Z32:AA32" si="6">SUM(Z89,Z146,Z203)</f>
        <v>408599</v>
      </c>
      <c r="AA32" s="12">
        <f t="shared" si="6"/>
        <v>407251</v>
      </c>
      <c r="AB32" s="12">
        <v>9447</v>
      </c>
      <c r="AC32" s="12">
        <v>789701</v>
      </c>
      <c r="AD32" s="12">
        <v>532631</v>
      </c>
      <c r="AE32" s="12">
        <v>176084</v>
      </c>
      <c r="AF32" s="12">
        <v>341474</v>
      </c>
      <c r="AG32" s="12">
        <v>4252</v>
      </c>
      <c r="AH32" s="12">
        <v>245748</v>
      </c>
      <c r="AI32" s="13">
        <v>0.72133743124689587</v>
      </c>
      <c r="AJ32" s="13">
        <v>56.795860771401692</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4190816</v>
      </c>
      <c r="H34" s="12">
        <v>4074246</v>
      </c>
      <c r="I34" s="12">
        <v>4082130</v>
      </c>
      <c r="J34" s="12">
        <v>4249273</v>
      </c>
      <c r="K34" s="12">
        <f t="shared" ref="K34:AA34" si="7">SUM(K91,K147,K204)</f>
        <v>4125463</v>
      </c>
      <c r="L34" s="12">
        <f t="shared" si="7"/>
        <v>4650581</v>
      </c>
      <c r="M34" s="12">
        <f t="shared" si="7"/>
        <v>5347734</v>
      </c>
      <c r="N34" s="12">
        <f t="shared" si="7"/>
        <v>7021272</v>
      </c>
      <c r="O34" s="12">
        <f t="shared" si="7"/>
        <v>6171264</v>
      </c>
      <c r="P34" s="12">
        <f t="shared" si="7"/>
        <v>6761859</v>
      </c>
      <c r="Q34" s="12">
        <f t="shared" si="7"/>
        <v>7424311</v>
      </c>
      <c r="R34" s="12">
        <f t="shared" si="7"/>
        <v>8661454</v>
      </c>
      <c r="S34" s="12">
        <f t="shared" si="7"/>
        <v>9807166</v>
      </c>
      <c r="T34" s="12">
        <f t="shared" si="7"/>
        <v>9418288</v>
      </c>
      <c r="U34" s="12">
        <f t="shared" si="7"/>
        <v>9168967</v>
      </c>
      <c r="V34" s="12">
        <f t="shared" si="7"/>
        <v>9829315</v>
      </c>
      <c r="W34" s="12">
        <f t="shared" si="7"/>
        <v>11464477</v>
      </c>
      <c r="X34" s="12">
        <f t="shared" si="7"/>
        <v>15702520</v>
      </c>
      <c r="Y34" s="12">
        <f t="shared" si="7"/>
        <v>14494117</v>
      </c>
      <c r="Z34" s="12">
        <f t="shared" si="7"/>
        <v>12575819</v>
      </c>
      <c r="AA34" s="12">
        <f t="shared" si="7"/>
        <v>11758378</v>
      </c>
      <c r="AB34" s="12">
        <v>12807045</v>
      </c>
      <c r="AC34" s="12">
        <v>13763571</v>
      </c>
      <c r="AD34" s="12">
        <v>13735909</v>
      </c>
      <c r="AE34" s="12">
        <v>11578494</v>
      </c>
      <c r="AF34" s="12">
        <v>10884871</v>
      </c>
      <c r="AG34" s="12">
        <v>11443620</v>
      </c>
      <c r="AH34" s="12">
        <v>12120892</v>
      </c>
      <c r="AI34" s="13">
        <v>-9.1354880094884905E-3</v>
      </c>
      <c r="AJ34" s="13">
        <v>5.9183370297161211E-2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120654</v>
      </c>
      <c r="H36" s="12">
        <v>102190</v>
      </c>
      <c r="I36" s="12">
        <v>123573</v>
      </c>
      <c r="J36" s="12">
        <v>134478</v>
      </c>
      <c r="K36" s="12">
        <f t="shared" ref="K36:AA36" si="8">SUM(K93,K149,K206)</f>
        <v>143638</v>
      </c>
      <c r="L36" s="12">
        <f t="shared" si="8"/>
        <v>27953</v>
      </c>
      <c r="M36" s="12">
        <f t="shared" si="8"/>
        <v>88916</v>
      </c>
      <c r="N36" s="12">
        <f t="shared" si="8"/>
        <v>64949</v>
      </c>
      <c r="O36" s="12">
        <f t="shared" si="8"/>
        <v>67236</v>
      </c>
      <c r="P36" s="12">
        <f t="shared" si="8"/>
        <v>129375</v>
      </c>
      <c r="Q36" s="12">
        <f t="shared" si="8"/>
        <v>222396</v>
      </c>
      <c r="R36" s="12">
        <f t="shared" si="8"/>
        <v>174337</v>
      </c>
      <c r="S36" s="12">
        <f t="shared" si="8"/>
        <v>119860</v>
      </c>
      <c r="T36" s="12">
        <f t="shared" si="8"/>
        <v>124717</v>
      </c>
      <c r="U36" s="12">
        <f t="shared" si="8"/>
        <v>125137</v>
      </c>
      <c r="V36" s="12">
        <f t="shared" si="8"/>
        <v>128064</v>
      </c>
      <c r="W36" s="12">
        <f t="shared" si="8"/>
        <v>130312</v>
      </c>
      <c r="X36" s="12">
        <f t="shared" si="8"/>
        <v>202998</v>
      </c>
      <c r="Y36" s="12">
        <f t="shared" si="8"/>
        <v>144756</v>
      </c>
      <c r="Z36" s="12">
        <f t="shared" si="8"/>
        <v>126752</v>
      </c>
      <c r="AA36" s="12">
        <f t="shared" si="8"/>
        <v>162537</v>
      </c>
      <c r="AB36" s="12">
        <v>380342</v>
      </c>
      <c r="AC36" s="12">
        <v>903328</v>
      </c>
      <c r="AD36" s="12">
        <v>1078301</v>
      </c>
      <c r="AE36" s="12">
        <v>8012788</v>
      </c>
      <c r="AF36" s="12">
        <v>6147552</v>
      </c>
      <c r="AG36" s="12">
        <v>2257159</v>
      </c>
      <c r="AH36" s="12">
        <v>2858670</v>
      </c>
      <c r="AI36" s="13">
        <v>0.39958181083609978</v>
      </c>
      <c r="AJ36" s="13">
        <v>0.2664903092781678</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3964738</v>
      </c>
      <c r="S38" s="12">
        <f t="shared" si="9"/>
        <v>4183267.5</v>
      </c>
      <c r="T38" s="12">
        <f t="shared" si="9"/>
        <v>4401797</v>
      </c>
      <c r="U38" s="12">
        <f t="shared" si="9"/>
        <v>5312345.5</v>
      </c>
      <c r="V38" s="12">
        <f t="shared" si="9"/>
        <v>6222894</v>
      </c>
      <c r="W38" s="12">
        <f t="shared" si="9"/>
        <v>5909524</v>
      </c>
      <c r="X38" s="12">
        <f t="shared" si="9"/>
        <v>5596154</v>
      </c>
      <c r="Y38" s="12">
        <f t="shared" si="9"/>
        <v>5739649.5</v>
      </c>
      <c r="Z38" s="12">
        <f t="shared" si="9"/>
        <v>5883145</v>
      </c>
      <c r="AA38" s="12">
        <f t="shared" si="9"/>
        <v>6665339.5</v>
      </c>
      <c r="AB38" s="12">
        <v>7447534</v>
      </c>
      <c r="AC38" s="12">
        <v>7932175.1392583149</v>
      </c>
      <c r="AD38" s="12">
        <v>11980022</v>
      </c>
      <c r="AE38" s="12">
        <v>13380795.328368794</v>
      </c>
      <c r="AF38" s="12">
        <v>13272082</v>
      </c>
      <c r="AG38" s="12">
        <v>13969465.086731637</v>
      </c>
      <c r="AH38" s="12">
        <v>13322251</v>
      </c>
      <c r="AI38" s="13">
        <v>0.10177822820716909</v>
      </c>
      <c r="AJ38" s="13">
        <v>-4.6330627745107329E-2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60740189</v>
      </c>
      <c r="H40" s="5">
        <v>59033007</v>
      </c>
      <c r="I40" s="5">
        <v>62656104</v>
      </c>
      <c r="J40" s="5">
        <v>72400863</v>
      </c>
      <c r="K40" s="5">
        <f t="shared" ref="K40:Q40" si="10">SUM(K96,K152,K209)</f>
        <v>69749338</v>
      </c>
      <c r="L40" s="5">
        <f t="shared" si="10"/>
        <v>89816632</v>
      </c>
      <c r="M40" s="5">
        <f t="shared" si="10"/>
        <v>84852416</v>
      </c>
      <c r="N40" s="5">
        <f t="shared" si="10"/>
        <v>93856211</v>
      </c>
      <c r="O40" s="5">
        <f t="shared" si="10"/>
        <v>93968350</v>
      </c>
      <c r="P40" s="5">
        <f t="shared" si="10"/>
        <v>118879649</v>
      </c>
      <c r="Q40" s="5">
        <f t="shared" si="10"/>
        <v>101690830</v>
      </c>
      <c r="R40" s="5">
        <f t="shared" ref="R40:AA40" si="11">SUM(R96,R152,R209,R234)</f>
        <v>100280071</v>
      </c>
      <c r="S40" s="5">
        <f t="shared" si="11"/>
        <v>110904178.5</v>
      </c>
      <c r="T40" s="5">
        <f t="shared" si="11"/>
        <v>128404792</v>
      </c>
      <c r="U40" s="5">
        <f t="shared" si="11"/>
        <v>144694803.5</v>
      </c>
      <c r="V40" s="5">
        <f t="shared" si="11"/>
        <v>198927674</v>
      </c>
      <c r="W40" s="5">
        <f t="shared" si="11"/>
        <v>187573130</v>
      </c>
      <c r="X40" s="5">
        <f t="shared" si="11"/>
        <v>179194447</v>
      </c>
      <c r="Y40" s="5">
        <f t="shared" si="11"/>
        <v>170380930</v>
      </c>
      <c r="Z40" s="5">
        <f t="shared" si="11"/>
        <v>163848018</v>
      </c>
      <c r="AA40" s="5">
        <f t="shared" si="11"/>
        <v>177373684</v>
      </c>
      <c r="AB40" s="5">
        <v>171961972</v>
      </c>
      <c r="AC40" s="5">
        <v>160991733.14850125</v>
      </c>
      <c r="AD40" s="5">
        <v>199013184</v>
      </c>
      <c r="AE40" s="5">
        <v>177753271.54314429</v>
      </c>
      <c r="AF40" s="5">
        <v>242167953</v>
      </c>
      <c r="AG40" s="5">
        <v>257343111.76795015</v>
      </c>
      <c r="AH40" s="5">
        <v>247428629</v>
      </c>
      <c r="AI40" s="10">
        <v>6.2517900177157637E-2</v>
      </c>
      <c r="AJ40" s="10">
        <v>-3.8526318811634541E-2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19579300</v>
      </c>
      <c r="H42" s="12">
        <v>21480574</v>
      </c>
      <c r="I42" s="12">
        <v>23188534</v>
      </c>
      <c r="J42" s="12">
        <v>29970977</v>
      </c>
      <c r="K42" s="12">
        <f t="shared" ref="K42:AA51" si="12">SUM(K98,K154,K211)</f>
        <v>26391929</v>
      </c>
      <c r="L42" s="12">
        <f t="shared" si="12"/>
        <v>25684556</v>
      </c>
      <c r="M42" s="12">
        <f t="shared" si="12"/>
        <v>29124214</v>
      </c>
      <c r="N42" s="12">
        <f t="shared" si="12"/>
        <v>32689311</v>
      </c>
      <c r="O42" s="12">
        <f t="shared" si="12"/>
        <v>31271847</v>
      </c>
      <c r="P42" s="12">
        <f t="shared" si="12"/>
        <v>31998073</v>
      </c>
      <c r="Q42" s="12">
        <f t="shared" si="12"/>
        <v>34972174</v>
      </c>
      <c r="R42" s="12">
        <f t="shared" si="12"/>
        <v>34515260</v>
      </c>
      <c r="S42" s="12">
        <f t="shared" si="12"/>
        <v>37315966</v>
      </c>
      <c r="T42" s="12">
        <f t="shared" si="12"/>
        <v>42029042</v>
      </c>
      <c r="U42" s="12">
        <f t="shared" si="12"/>
        <v>45478566</v>
      </c>
      <c r="V42" s="12">
        <f t="shared" si="12"/>
        <v>47452449</v>
      </c>
      <c r="W42" s="12">
        <f t="shared" si="12"/>
        <v>52282267</v>
      </c>
      <c r="X42" s="12">
        <f t="shared" si="12"/>
        <v>57570236</v>
      </c>
      <c r="Y42" s="12">
        <f t="shared" si="12"/>
        <v>54371973</v>
      </c>
      <c r="Z42" s="12">
        <f t="shared" si="12"/>
        <v>46019015</v>
      </c>
      <c r="AA42" s="12">
        <f t="shared" si="12"/>
        <v>47754459</v>
      </c>
      <c r="AB42" s="12">
        <v>58730264</v>
      </c>
      <c r="AC42" s="12">
        <v>57372567</v>
      </c>
      <c r="AD42" s="12">
        <v>56668448</v>
      </c>
      <c r="AE42" s="12">
        <v>57460164</v>
      </c>
      <c r="AF42" s="12">
        <v>59441461</v>
      </c>
      <c r="AG42" s="12">
        <v>62155656</v>
      </c>
      <c r="AH42" s="12">
        <v>83145782</v>
      </c>
      <c r="AI42" s="13">
        <v>5.9651469833982951E-2</v>
      </c>
      <c r="AJ42" s="13">
        <v>0.33770258976914347</v>
      </c>
    </row>
    <row r="43" spans="1:36" ht="10.5" customHeight="1" x14ac:dyDescent="0.2">
      <c r="A43" s="11"/>
      <c r="B43" s="19" t="s">
        <v>65</v>
      </c>
      <c r="C43" s="14"/>
      <c r="D43" s="19"/>
      <c r="E43" s="14"/>
      <c r="F43" s="2"/>
      <c r="G43" s="12">
        <v>22928736</v>
      </c>
      <c r="H43" s="12">
        <v>23109277</v>
      </c>
      <c r="I43" s="12">
        <v>22651248</v>
      </c>
      <c r="J43" s="12">
        <v>25598840</v>
      </c>
      <c r="K43" s="12">
        <f t="shared" si="12"/>
        <v>27342406</v>
      </c>
      <c r="L43" s="12">
        <f t="shared" si="12"/>
        <v>28268950</v>
      </c>
      <c r="M43" s="12">
        <f t="shared" si="12"/>
        <v>30295991</v>
      </c>
      <c r="N43" s="12">
        <f t="shared" si="12"/>
        <v>34703170</v>
      </c>
      <c r="O43" s="12">
        <f t="shared" si="12"/>
        <v>36389585</v>
      </c>
      <c r="P43" s="12">
        <f t="shared" si="12"/>
        <v>38335682</v>
      </c>
      <c r="Q43" s="12">
        <f t="shared" si="12"/>
        <v>39924812</v>
      </c>
      <c r="R43" s="12">
        <f t="shared" si="12"/>
        <v>40450876</v>
      </c>
      <c r="S43" s="12">
        <f t="shared" si="12"/>
        <v>44362231</v>
      </c>
      <c r="T43" s="12">
        <f t="shared" si="12"/>
        <v>46842892</v>
      </c>
      <c r="U43" s="12">
        <f t="shared" si="12"/>
        <v>49812649</v>
      </c>
      <c r="V43" s="12">
        <f t="shared" si="12"/>
        <v>53429125</v>
      </c>
      <c r="W43" s="12">
        <f t="shared" si="12"/>
        <v>58358436</v>
      </c>
      <c r="X43" s="12">
        <f t="shared" si="12"/>
        <v>54560857</v>
      </c>
      <c r="Y43" s="12">
        <f t="shared" si="12"/>
        <v>50855698</v>
      </c>
      <c r="Z43" s="12">
        <f t="shared" si="12"/>
        <v>52845361</v>
      </c>
      <c r="AA43" s="12">
        <f t="shared" si="12"/>
        <v>53627820</v>
      </c>
      <c r="AB43" s="12">
        <v>52270861</v>
      </c>
      <c r="AC43" s="12">
        <v>54062089</v>
      </c>
      <c r="AD43" s="12">
        <v>57023662</v>
      </c>
      <c r="AE43" s="12">
        <v>60278501</v>
      </c>
      <c r="AF43" s="12">
        <v>60747079</v>
      </c>
      <c r="AG43" s="12">
        <v>63340030</v>
      </c>
      <c r="AH43" s="12">
        <v>67571070</v>
      </c>
      <c r="AI43" s="13">
        <v>4.3718841921354112E-2</v>
      </c>
      <c r="AJ43" s="13">
        <v>6.6798831639328246E-2</v>
      </c>
    </row>
    <row r="44" spans="1:36" ht="10.5" customHeight="1" x14ac:dyDescent="0.2">
      <c r="A44" s="11"/>
      <c r="B44" s="19" t="s">
        <v>66</v>
      </c>
      <c r="C44" s="14"/>
      <c r="D44" s="19"/>
      <c r="E44" s="14"/>
      <c r="F44" s="2"/>
      <c r="G44" s="12">
        <v>4596167</v>
      </c>
      <c r="H44" s="12">
        <v>4630429</v>
      </c>
      <c r="I44" s="12">
        <v>4938324</v>
      </c>
      <c r="J44" s="12">
        <v>4770022</v>
      </c>
      <c r="K44" s="12">
        <f t="shared" si="12"/>
        <v>5394271</v>
      </c>
      <c r="L44" s="12">
        <f t="shared" si="12"/>
        <v>5613441</v>
      </c>
      <c r="M44" s="12">
        <f t="shared" si="12"/>
        <v>6265696</v>
      </c>
      <c r="N44" s="12">
        <f t="shared" si="12"/>
        <v>9879081</v>
      </c>
      <c r="O44" s="12">
        <f t="shared" si="12"/>
        <v>8005705</v>
      </c>
      <c r="P44" s="12">
        <f t="shared" si="12"/>
        <v>9067920</v>
      </c>
      <c r="Q44" s="12">
        <f t="shared" si="12"/>
        <v>7934196</v>
      </c>
      <c r="R44" s="12">
        <f t="shared" si="12"/>
        <v>8885683</v>
      </c>
      <c r="S44" s="12">
        <f t="shared" si="12"/>
        <v>9755314</v>
      </c>
      <c r="T44" s="12">
        <f t="shared" si="12"/>
        <v>12911830</v>
      </c>
      <c r="U44" s="12">
        <f t="shared" si="12"/>
        <v>13859872</v>
      </c>
      <c r="V44" s="12">
        <f t="shared" si="12"/>
        <v>12034912</v>
      </c>
      <c r="W44" s="12">
        <f t="shared" si="12"/>
        <v>15403391</v>
      </c>
      <c r="X44" s="12">
        <f t="shared" si="12"/>
        <v>17850271</v>
      </c>
      <c r="Y44" s="12">
        <f t="shared" si="12"/>
        <v>19157745</v>
      </c>
      <c r="Z44" s="12">
        <f t="shared" si="12"/>
        <v>14067861</v>
      </c>
      <c r="AA44" s="12">
        <f t="shared" si="12"/>
        <v>12072383</v>
      </c>
      <c r="AB44" s="12">
        <v>15973371</v>
      </c>
      <c r="AC44" s="12">
        <v>14043772</v>
      </c>
      <c r="AD44" s="12">
        <v>15156818</v>
      </c>
      <c r="AE44" s="12">
        <v>15800044</v>
      </c>
      <c r="AF44" s="12">
        <v>15286654</v>
      </c>
      <c r="AG44" s="12">
        <v>17394232</v>
      </c>
      <c r="AH44" s="12">
        <v>20354145</v>
      </c>
      <c r="AI44" s="13">
        <v>4.1220509861716215E-2</v>
      </c>
      <c r="AJ44" s="13">
        <v>0.17016635169635544</v>
      </c>
    </row>
    <row r="45" spans="1:36" ht="10.5" customHeight="1" x14ac:dyDescent="0.2">
      <c r="A45" s="11"/>
      <c r="B45" s="19" t="s">
        <v>67</v>
      </c>
      <c r="C45" s="14"/>
      <c r="D45" s="19"/>
      <c r="E45" s="14"/>
      <c r="F45" s="2"/>
      <c r="G45" s="12">
        <v>830449</v>
      </c>
      <c r="H45" s="12">
        <v>1081086</v>
      </c>
      <c r="I45" s="12">
        <v>1445524</v>
      </c>
      <c r="J45" s="12">
        <v>1419517</v>
      </c>
      <c r="K45" s="12">
        <f t="shared" si="12"/>
        <v>1138010</v>
      </c>
      <c r="L45" s="12">
        <f t="shared" si="12"/>
        <v>1345763</v>
      </c>
      <c r="M45" s="12">
        <f t="shared" si="12"/>
        <v>1456433</v>
      </c>
      <c r="N45" s="12">
        <f t="shared" si="12"/>
        <v>1262801</v>
      </c>
      <c r="O45" s="12">
        <f t="shared" si="12"/>
        <v>1892503</v>
      </c>
      <c r="P45" s="12">
        <f t="shared" si="12"/>
        <v>783005</v>
      </c>
      <c r="Q45" s="12">
        <f t="shared" si="12"/>
        <v>768221</v>
      </c>
      <c r="R45" s="12">
        <f t="shared" si="12"/>
        <v>580318</v>
      </c>
      <c r="S45" s="12">
        <f t="shared" si="12"/>
        <v>531087</v>
      </c>
      <c r="T45" s="12">
        <f t="shared" si="12"/>
        <v>954603</v>
      </c>
      <c r="U45" s="12">
        <f t="shared" si="12"/>
        <v>511371</v>
      </c>
      <c r="V45" s="12">
        <f t="shared" si="12"/>
        <v>1326083</v>
      </c>
      <c r="W45" s="12">
        <f t="shared" si="12"/>
        <v>471513</v>
      </c>
      <c r="X45" s="12">
        <f t="shared" si="12"/>
        <v>1771006</v>
      </c>
      <c r="Y45" s="12">
        <f t="shared" si="12"/>
        <v>5172871</v>
      </c>
      <c r="Z45" s="12">
        <f t="shared" si="12"/>
        <v>3145183</v>
      </c>
      <c r="AA45" s="12">
        <f t="shared" si="12"/>
        <v>2689046</v>
      </c>
      <c r="AB45" s="12">
        <v>3299390</v>
      </c>
      <c r="AC45" s="12">
        <v>3426367</v>
      </c>
      <c r="AD45" s="12">
        <v>3989784</v>
      </c>
      <c r="AE45" s="12">
        <v>3156532</v>
      </c>
      <c r="AF45" s="12">
        <v>3119579</v>
      </c>
      <c r="AG45" s="12">
        <v>2819118</v>
      </c>
      <c r="AH45" s="12">
        <v>2734037</v>
      </c>
      <c r="AI45" s="13">
        <v>-3.0840801034443643E-2</v>
      </c>
      <c r="AJ45" s="13">
        <v>-3.018000665456359E-2</v>
      </c>
    </row>
    <row r="46" spans="1:36" ht="10.5" customHeight="1" x14ac:dyDescent="0.2">
      <c r="A46" s="11"/>
      <c r="B46" s="19" t="s">
        <v>69</v>
      </c>
      <c r="C46" s="14"/>
      <c r="D46" s="19"/>
      <c r="E46" s="14"/>
      <c r="F46" s="2"/>
      <c r="G46" s="12">
        <v>548491</v>
      </c>
      <c r="H46" s="12">
        <v>872239</v>
      </c>
      <c r="I46" s="12">
        <v>596308</v>
      </c>
      <c r="J46" s="12">
        <v>404809</v>
      </c>
      <c r="K46" s="12">
        <f t="shared" si="12"/>
        <v>468597</v>
      </c>
      <c r="L46" s="12">
        <f t="shared" si="12"/>
        <v>499521</v>
      </c>
      <c r="M46" s="12">
        <f t="shared" si="12"/>
        <v>470984</v>
      </c>
      <c r="N46" s="12">
        <f t="shared" si="12"/>
        <v>481456</v>
      </c>
      <c r="O46" s="12">
        <f t="shared" si="12"/>
        <v>2552</v>
      </c>
      <c r="P46" s="12">
        <f t="shared" si="12"/>
        <v>241047</v>
      </c>
      <c r="Q46" s="12">
        <f t="shared" si="12"/>
        <v>81090</v>
      </c>
      <c r="R46" s="12">
        <f t="shared" si="12"/>
        <v>81481</v>
      </c>
      <c r="S46" s="12">
        <f t="shared" si="12"/>
        <v>84485</v>
      </c>
      <c r="T46" s="12">
        <f t="shared" si="12"/>
        <v>13909</v>
      </c>
      <c r="U46" s="12">
        <f t="shared" si="12"/>
        <v>280</v>
      </c>
      <c r="V46" s="12">
        <f t="shared" si="12"/>
        <v>417766</v>
      </c>
      <c r="W46" s="12">
        <f t="shared" si="12"/>
        <v>16848</v>
      </c>
      <c r="X46" s="12">
        <f t="shared" si="12"/>
        <v>219748</v>
      </c>
      <c r="Y46" s="12">
        <f t="shared" si="12"/>
        <v>555099</v>
      </c>
      <c r="Z46" s="12">
        <f t="shared" si="12"/>
        <v>419338</v>
      </c>
      <c r="AA46" s="12">
        <f t="shared" si="12"/>
        <v>1198519</v>
      </c>
      <c r="AB46" s="12">
        <v>335321</v>
      </c>
      <c r="AC46" s="12">
        <v>515238</v>
      </c>
      <c r="AD46" s="12">
        <v>5737698</v>
      </c>
      <c r="AE46" s="12">
        <v>3600655</v>
      </c>
      <c r="AF46" s="12">
        <v>3790366</v>
      </c>
      <c r="AG46" s="12">
        <v>5163218</v>
      </c>
      <c r="AH46" s="12">
        <v>4653081</v>
      </c>
      <c r="AI46" s="13">
        <v>0.55017231590597193</v>
      </c>
      <c r="AJ46" s="13">
        <v>-9.880214238484604E-2</v>
      </c>
    </row>
    <row r="47" spans="1:36" ht="10.5" customHeight="1" x14ac:dyDescent="0.2">
      <c r="A47" s="11"/>
      <c r="B47" s="19" t="s">
        <v>70</v>
      </c>
      <c r="C47" s="14"/>
      <c r="D47" s="19"/>
      <c r="E47" s="14"/>
      <c r="F47" s="2"/>
      <c r="G47" s="12">
        <v>1575025</v>
      </c>
      <c r="H47" s="12">
        <v>1533945</v>
      </c>
      <c r="I47" s="12">
        <v>1757018</v>
      </c>
      <c r="J47" s="12">
        <v>1721034</v>
      </c>
      <c r="K47" s="12">
        <f t="shared" si="12"/>
        <v>2126413</v>
      </c>
      <c r="L47" s="12">
        <f t="shared" si="12"/>
        <v>2199389</v>
      </c>
      <c r="M47" s="12">
        <f t="shared" si="12"/>
        <v>2548384</v>
      </c>
      <c r="N47" s="12">
        <f t="shared" si="12"/>
        <v>1430330</v>
      </c>
      <c r="O47" s="12">
        <f t="shared" si="12"/>
        <v>2542157</v>
      </c>
      <c r="P47" s="12">
        <f t="shared" si="12"/>
        <v>2635823</v>
      </c>
      <c r="Q47" s="12">
        <f t="shared" si="12"/>
        <v>2595655</v>
      </c>
      <c r="R47" s="12">
        <f t="shared" si="12"/>
        <v>2575559</v>
      </c>
      <c r="S47" s="12">
        <f t="shared" si="12"/>
        <v>895742</v>
      </c>
      <c r="T47" s="12">
        <f t="shared" si="12"/>
        <v>999559</v>
      </c>
      <c r="U47" s="12">
        <f t="shared" si="12"/>
        <v>1219442</v>
      </c>
      <c r="V47" s="12">
        <f t="shared" si="12"/>
        <v>3102186</v>
      </c>
      <c r="W47" s="12">
        <f t="shared" si="12"/>
        <v>1530553</v>
      </c>
      <c r="X47" s="12">
        <f t="shared" si="12"/>
        <v>3040619</v>
      </c>
      <c r="Y47" s="12">
        <f t="shared" si="12"/>
        <v>4231697</v>
      </c>
      <c r="Z47" s="12">
        <f t="shared" si="12"/>
        <v>2914073</v>
      </c>
      <c r="AA47" s="12">
        <f t="shared" si="12"/>
        <v>3027716</v>
      </c>
      <c r="AB47" s="12">
        <v>4401258</v>
      </c>
      <c r="AC47" s="12">
        <v>3739736</v>
      </c>
      <c r="AD47" s="12">
        <v>3957410</v>
      </c>
      <c r="AE47" s="12">
        <v>5227982</v>
      </c>
      <c r="AF47" s="12">
        <v>6095799</v>
      </c>
      <c r="AG47" s="12">
        <v>1051829</v>
      </c>
      <c r="AH47" s="12">
        <v>1199395</v>
      </c>
      <c r="AI47" s="13">
        <v>-0.19481149211611604</v>
      </c>
      <c r="AJ47" s="13">
        <v>0.14029466766936452</v>
      </c>
    </row>
    <row r="48" spans="1:36" ht="10.5" customHeight="1" x14ac:dyDescent="0.2">
      <c r="A48" s="11"/>
      <c r="B48" s="19" t="s">
        <v>71</v>
      </c>
      <c r="C48" s="14"/>
      <c r="D48" s="19"/>
      <c r="E48" s="14"/>
      <c r="F48" s="2"/>
      <c r="G48" s="12">
        <v>1278313</v>
      </c>
      <c r="H48" s="12">
        <v>1325506</v>
      </c>
      <c r="I48" s="12">
        <v>1427214</v>
      </c>
      <c r="J48" s="12">
        <v>1576931</v>
      </c>
      <c r="K48" s="12">
        <f t="shared" si="12"/>
        <v>1779603</v>
      </c>
      <c r="L48" s="12">
        <f t="shared" si="12"/>
        <v>1409671</v>
      </c>
      <c r="M48" s="12">
        <f t="shared" si="12"/>
        <v>1645002</v>
      </c>
      <c r="N48" s="12">
        <f t="shared" si="12"/>
        <v>2121073</v>
      </c>
      <c r="O48" s="12">
        <f t="shared" si="12"/>
        <v>2032241</v>
      </c>
      <c r="P48" s="12">
        <f t="shared" si="12"/>
        <v>2174404</v>
      </c>
      <c r="Q48" s="12">
        <f t="shared" si="12"/>
        <v>2150115</v>
      </c>
      <c r="R48" s="12">
        <f t="shared" si="12"/>
        <v>1926093</v>
      </c>
      <c r="S48" s="12">
        <f t="shared" si="12"/>
        <v>3474250</v>
      </c>
      <c r="T48" s="12">
        <f t="shared" si="12"/>
        <v>1974202</v>
      </c>
      <c r="U48" s="12">
        <f t="shared" si="12"/>
        <v>2447158</v>
      </c>
      <c r="V48" s="12">
        <f t="shared" si="12"/>
        <v>3215875</v>
      </c>
      <c r="W48" s="12">
        <f t="shared" si="12"/>
        <v>1598592</v>
      </c>
      <c r="X48" s="12">
        <f t="shared" si="12"/>
        <v>2522593</v>
      </c>
      <c r="Y48" s="12">
        <f t="shared" si="12"/>
        <v>4974138</v>
      </c>
      <c r="Z48" s="12">
        <f t="shared" si="12"/>
        <v>4105937</v>
      </c>
      <c r="AA48" s="12">
        <f t="shared" si="12"/>
        <v>3337862</v>
      </c>
      <c r="AB48" s="12">
        <v>2699857</v>
      </c>
      <c r="AC48" s="12">
        <v>3777081</v>
      </c>
      <c r="AD48" s="12">
        <v>4143689</v>
      </c>
      <c r="AE48" s="12">
        <v>1945405</v>
      </c>
      <c r="AF48" s="12">
        <v>2677741</v>
      </c>
      <c r="AG48" s="12">
        <v>3068757</v>
      </c>
      <c r="AH48" s="12">
        <v>2214308</v>
      </c>
      <c r="AI48" s="13">
        <v>-3.2503183850237427E-2</v>
      </c>
      <c r="AJ48" s="13">
        <v>-0.2784348842218527</v>
      </c>
    </row>
    <row r="49" spans="1:36" ht="10.5" customHeight="1" x14ac:dyDescent="0.2">
      <c r="A49" s="11"/>
      <c r="B49" s="19" t="s">
        <v>72</v>
      </c>
      <c r="C49" s="14"/>
      <c r="D49" s="19"/>
      <c r="E49" s="14"/>
      <c r="F49" s="2"/>
      <c r="G49" s="12">
        <v>3791039</v>
      </c>
      <c r="H49" s="12">
        <v>3435281</v>
      </c>
      <c r="I49" s="12">
        <v>3437616</v>
      </c>
      <c r="J49" s="12">
        <v>3264471</v>
      </c>
      <c r="K49" s="12">
        <f t="shared" si="12"/>
        <v>3159781</v>
      </c>
      <c r="L49" s="12">
        <f t="shared" si="12"/>
        <v>21127945</v>
      </c>
      <c r="M49" s="12">
        <f t="shared" si="12"/>
        <v>3711598</v>
      </c>
      <c r="N49" s="12">
        <f t="shared" si="12"/>
        <v>3826809</v>
      </c>
      <c r="O49" s="12">
        <f t="shared" si="12"/>
        <v>5068144</v>
      </c>
      <c r="P49" s="12">
        <f t="shared" si="12"/>
        <v>5529034</v>
      </c>
      <c r="Q49" s="12">
        <f t="shared" si="12"/>
        <v>4927241</v>
      </c>
      <c r="R49" s="12">
        <f t="shared" si="12"/>
        <v>5658328</v>
      </c>
      <c r="S49" s="12">
        <f t="shared" si="12"/>
        <v>6382185</v>
      </c>
      <c r="T49" s="12">
        <f t="shared" si="12"/>
        <v>13684765</v>
      </c>
      <c r="U49" s="12">
        <f t="shared" si="12"/>
        <v>18857720</v>
      </c>
      <c r="V49" s="12">
        <f t="shared" si="12"/>
        <v>14527423</v>
      </c>
      <c r="W49" s="12">
        <f t="shared" si="12"/>
        <v>20232145</v>
      </c>
      <c r="X49" s="12">
        <f t="shared" si="12"/>
        <v>19277694</v>
      </c>
      <c r="Y49" s="12">
        <f t="shared" si="12"/>
        <v>19098272</v>
      </c>
      <c r="Z49" s="12">
        <f t="shared" si="12"/>
        <v>24075076</v>
      </c>
      <c r="AA49" s="12">
        <f t="shared" si="12"/>
        <v>25842855</v>
      </c>
      <c r="AB49" s="12">
        <v>24667717</v>
      </c>
      <c r="AC49" s="12">
        <v>14189820</v>
      </c>
      <c r="AD49" s="12">
        <v>34796436</v>
      </c>
      <c r="AE49" s="12">
        <v>14061577</v>
      </c>
      <c r="AF49" s="12">
        <v>16817428</v>
      </c>
      <c r="AG49" s="12">
        <v>24866385</v>
      </c>
      <c r="AH49" s="12">
        <v>24868640</v>
      </c>
      <c r="AI49" s="13">
        <v>1.3529456147183261E-3</v>
      </c>
      <c r="AJ49" s="13">
        <v>9.0684673304945612E-5</v>
      </c>
    </row>
    <row r="50" spans="1:36" ht="10.5" customHeight="1" x14ac:dyDescent="0.2">
      <c r="A50" s="11"/>
      <c r="B50" s="19" t="s">
        <v>73</v>
      </c>
      <c r="C50" s="14"/>
      <c r="D50" s="19"/>
      <c r="E50" s="14"/>
      <c r="F50" s="2"/>
      <c r="G50" s="12">
        <v>5612669</v>
      </c>
      <c r="H50" s="12">
        <v>1536659</v>
      </c>
      <c r="I50" s="12">
        <v>3074070</v>
      </c>
      <c r="J50" s="12">
        <v>3644909</v>
      </c>
      <c r="K50" s="12">
        <f t="shared" si="12"/>
        <v>1113478</v>
      </c>
      <c r="L50" s="12">
        <f t="shared" si="12"/>
        <v>2265066</v>
      </c>
      <c r="M50" s="12">
        <f t="shared" si="12"/>
        <v>8664430</v>
      </c>
      <c r="N50" s="12">
        <f t="shared" si="12"/>
        <v>7051510</v>
      </c>
      <c r="O50" s="12">
        <f t="shared" si="12"/>
        <v>5697778</v>
      </c>
      <c r="P50" s="12">
        <f t="shared" si="12"/>
        <v>27512053</v>
      </c>
      <c r="Q50" s="12">
        <f t="shared" si="12"/>
        <v>7838188</v>
      </c>
      <c r="R50" s="12">
        <f t="shared" si="12"/>
        <v>1299852</v>
      </c>
      <c r="S50" s="12">
        <f t="shared" si="12"/>
        <v>3656693</v>
      </c>
      <c r="T50" s="12">
        <f t="shared" si="12"/>
        <v>2221778</v>
      </c>
      <c r="U50" s="12">
        <f t="shared" si="12"/>
        <v>4869756</v>
      </c>
      <c r="V50" s="12">
        <f t="shared" si="12"/>
        <v>56798554</v>
      </c>
      <c r="W50" s="12">
        <f t="shared" si="12"/>
        <v>31188263</v>
      </c>
      <c r="X50" s="12">
        <f t="shared" si="12"/>
        <v>15271740</v>
      </c>
      <c r="Y50" s="12">
        <f t="shared" si="12"/>
        <v>6623729</v>
      </c>
      <c r="Z50" s="12">
        <f t="shared" si="12"/>
        <v>10132507</v>
      </c>
      <c r="AA50" s="12">
        <f t="shared" si="12"/>
        <v>19565664</v>
      </c>
      <c r="AB50" s="12">
        <v>134738</v>
      </c>
      <c r="AC50" s="12">
        <v>188318</v>
      </c>
      <c r="AD50" s="12">
        <v>4265959</v>
      </c>
      <c r="AE50" s="12">
        <v>2944176</v>
      </c>
      <c r="AF50" s="12">
        <v>60495843</v>
      </c>
      <c r="AG50" s="12">
        <v>62547158</v>
      </c>
      <c r="AH50" s="12">
        <v>13952464</v>
      </c>
      <c r="AI50" s="13">
        <v>1.1670061091900634</v>
      </c>
      <c r="AJ50" s="13">
        <v>-0.77692888939893956</v>
      </c>
    </row>
    <row r="51" spans="1:36" ht="10.5" customHeight="1" x14ac:dyDescent="0.2">
      <c r="A51" s="11"/>
      <c r="B51" s="19" t="s">
        <v>74</v>
      </c>
      <c r="C51" s="14"/>
      <c r="D51" s="19"/>
      <c r="E51" s="14"/>
      <c r="F51" s="2"/>
      <c r="G51" s="12">
        <v>0</v>
      </c>
      <c r="H51" s="12">
        <v>28011</v>
      </c>
      <c r="I51" s="12">
        <v>140248</v>
      </c>
      <c r="J51" s="12">
        <v>29353</v>
      </c>
      <c r="K51" s="12">
        <f t="shared" si="12"/>
        <v>834850</v>
      </c>
      <c r="L51" s="12">
        <f t="shared" si="12"/>
        <v>1402330</v>
      </c>
      <c r="M51" s="12">
        <f t="shared" si="12"/>
        <v>669684</v>
      </c>
      <c r="N51" s="12">
        <f t="shared" si="12"/>
        <v>410670</v>
      </c>
      <c r="O51" s="12">
        <f t="shared" si="12"/>
        <v>1065838</v>
      </c>
      <c r="P51" s="12">
        <f t="shared" si="12"/>
        <v>602608</v>
      </c>
      <c r="Q51" s="12">
        <f t="shared" si="12"/>
        <v>499138</v>
      </c>
      <c r="R51" s="12">
        <f t="shared" si="12"/>
        <v>687825</v>
      </c>
      <c r="S51" s="12">
        <f t="shared" si="12"/>
        <v>660439</v>
      </c>
      <c r="T51" s="12">
        <f t="shared" si="12"/>
        <v>2819435</v>
      </c>
      <c r="U51" s="12">
        <f t="shared" si="12"/>
        <v>2734749</v>
      </c>
      <c r="V51" s="12">
        <f t="shared" si="12"/>
        <v>769597</v>
      </c>
      <c r="W51" s="12">
        <f t="shared" si="12"/>
        <v>918048</v>
      </c>
      <c r="X51" s="12">
        <f t="shared" si="12"/>
        <v>1817239</v>
      </c>
      <c r="Y51" s="12">
        <f t="shared" si="12"/>
        <v>633702</v>
      </c>
      <c r="Z51" s="12">
        <f t="shared" si="12"/>
        <v>2004099</v>
      </c>
      <c r="AA51" s="12">
        <f t="shared" si="12"/>
        <v>2730151</v>
      </c>
      <c r="AB51" s="12">
        <v>2514345</v>
      </c>
      <c r="AC51" s="12">
        <v>2275848</v>
      </c>
      <c r="AD51" s="12">
        <v>4261477</v>
      </c>
      <c r="AE51" s="12">
        <v>3405524</v>
      </c>
      <c r="AF51" s="12">
        <v>3874748</v>
      </c>
      <c r="AG51" s="12">
        <v>4683878</v>
      </c>
      <c r="AH51" s="12">
        <v>16024592</v>
      </c>
      <c r="AI51" s="13">
        <v>0.36163388996180013</v>
      </c>
      <c r="AJ51" s="13">
        <v>2.4212231830120254</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3618796</v>
      </c>
      <c r="S52" s="12">
        <f t="shared" si="13"/>
        <v>3785786.5</v>
      </c>
      <c r="T52" s="12">
        <f t="shared" si="13"/>
        <v>3952777</v>
      </c>
      <c r="U52" s="12">
        <f t="shared" si="13"/>
        <v>4903240.5</v>
      </c>
      <c r="V52" s="12">
        <f t="shared" si="13"/>
        <v>5853704</v>
      </c>
      <c r="W52" s="12">
        <f t="shared" si="13"/>
        <v>5573074</v>
      </c>
      <c r="X52" s="12">
        <f t="shared" si="13"/>
        <v>5292444</v>
      </c>
      <c r="Y52" s="12">
        <f t="shared" si="13"/>
        <v>4706006</v>
      </c>
      <c r="Z52" s="12">
        <f t="shared" si="13"/>
        <v>4119568</v>
      </c>
      <c r="AA52" s="12">
        <f t="shared" si="13"/>
        <v>5527209</v>
      </c>
      <c r="AB52" s="12">
        <v>6934850</v>
      </c>
      <c r="AC52" s="12">
        <v>7400897.1485012444</v>
      </c>
      <c r="AD52" s="12">
        <v>9011803</v>
      </c>
      <c r="AE52" s="12">
        <v>9872711.5431442913</v>
      </c>
      <c r="AF52" s="12">
        <v>9821255</v>
      </c>
      <c r="AG52" s="12">
        <v>10252850.767950142</v>
      </c>
      <c r="AH52" s="12">
        <v>10711115</v>
      </c>
      <c r="AI52" s="13">
        <v>7.5143090903720067E-2</v>
      </c>
      <c r="AJ52" s="13">
        <v>4.4696274472497681E-2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269</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43131394</v>
      </c>
      <c r="H62" s="5">
        <v>43700904</v>
      </c>
      <c r="I62" s="5">
        <v>51681617</v>
      </c>
      <c r="J62" s="5">
        <v>49052846</v>
      </c>
      <c r="K62" s="5">
        <f>SUM(K64,K79,K91,K93)</f>
        <v>52272591</v>
      </c>
      <c r="L62" s="5">
        <f>SUM(L64,L79,L91,L93)</f>
        <v>80091335</v>
      </c>
      <c r="M62" s="5">
        <f>SUM(M64,M79,M91,M93)</f>
        <v>59768016</v>
      </c>
      <c r="N62" s="5">
        <f>SUM(N64,N79,N91,N93)</f>
        <v>88043432</v>
      </c>
      <c r="O62" s="39">
        <v>72189774</v>
      </c>
      <c r="P62" s="39">
        <v>76818898</v>
      </c>
      <c r="Q62" s="39">
        <v>76654731</v>
      </c>
      <c r="R62" s="39">
        <v>76483002</v>
      </c>
      <c r="S62" s="39">
        <v>114244671</v>
      </c>
      <c r="T62" s="39">
        <v>214681652</v>
      </c>
      <c r="U62" s="8">
        <v>97000832</v>
      </c>
      <c r="V62" s="8">
        <f>SUM(V64,V79,V91,V93)</f>
        <v>105032901</v>
      </c>
      <c r="W62" s="8">
        <f>W64+W79+W91+W93</f>
        <v>118247705</v>
      </c>
      <c r="X62" s="8">
        <f>SUM(X64,X79,X91,X93)</f>
        <v>110579222</v>
      </c>
      <c r="Y62" s="8">
        <f>SUM(Y64+Y79+Y91+Y93)</f>
        <v>113203222.7793685</v>
      </c>
      <c r="Z62" s="8">
        <f>SUM(Z64+Z79+Z91+Z93)</f>
        <v>111188770.01100934</v>
      </c>
      <c r="AA62" s="8">
        <f>SUM(AA64+AA79+AA91+AA93)</f>
        <v>129655903</v>
      </c>
      <c r="AB62" s="39">
        <v>118153594</v>
      </c>
      <c r="AC62" s="39">
        <v>110438823</v>
      </c>
      <c r="AD62" s="39">
        <v>223578009</v>
      </c>
      <c r="AE62" s="39">
        <v>121122485</v>
      </c>
      <c r="AF62" s="39">
        <v>277177467</v>
      </c>
      <c r="AG62" s="39">
        <v>133265850</v>
      </c>
      <c r="AH62" s="39">
        <v>173039534</v>
      </c>
      <c r="AI62" s="10">
        <v>6.5654443191174972E-2</v>
      </c>
      <c r="AJ62" s="10">
        <v>0.29845368487125545</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18788625</v>
      </c>
      <c r="H64" s="12">
        <v>19149644</v>
      </c>
      <c r="I64" s="12">
        <v>25786031</v>
      </c>
      <c r="J64" s="12">
        <v>17762434</v>
      </c>
      <c r="K64" s="12">
        <f>SUM(K65,K69:K73)</f>
        <v>18902591</v>
      </c>
      <c r="L64" s="12">
        <f>SUM(L65,L69:L73)</f>
        <v>43738312</v>
      </c>
      <c r="M64" s="12">
        <f>SUM(M65,M69:M73)</f>
        <v>21483021</v>
      </c>
      <c r="N64" s="12">
        <f>SUM(N65,N69:N73)</f>
        <v>46913683</v>
      </c>
      <c r="O64" s="41">
        <v>26112689</v>
      </c>
      <c r="P64" s="41">
        <v>27083589</v>
      </c>
      <c r="Q64" s="41">
        <v>27306763</v>
      </c>
      <c r="R64" s="41">
        <v>28900520</v>
      </c>
      <c r="S64" s="41">
        <v>61853634</v>
      </c>
      <c r="T64" s="41">
        <v>160632593</v>
      </c>
      <c r="U64" s="11">
        <v>39202448</v>
      </c>
      <c r="V64" s="11">
        <v>38108279</v>
      </c>
      <c r="W64" s="11">
        <v>52932492</v>
      </c>
      <c r="X64" s="11">
        <v>46636707</v>
      </c>
      <c r="Y64" s="11">
        <v>51289180</v>
      </c>
      <c r="Z64" s="11">
        <v>48246359</v>
      </c>
      <c r="AA64" s="11">
        <v>63833408</v>
      </c>
      <c r="AB64" s="41">
        <v>50766342</v>
      </c>
      <c r="AC64" s="41">
        <v>40289036</v>
      </c>
      <c r="AD64" s="41">
        <v>151895872</v>
      </c>
      <c r="AE64" s="41">
        <v>45090582</v>
      </c>
      <c r="AF64" s="41">
        <v>197017244</v>
      </c>
      <c r="AG64" s="39">
        <v>51924631</v>
      </c>
      <c r="AH64" s="41">
        <v>85736047</v>
      </c>
      <c r="AI64" s="13">
        <v>9.1267607576269505E-2</v>
      </c>
      <c r="AJ64" s="13">
        <v>0.6511633371068154</v>
      </c>
    </row>
    <row r="65" spans="1:36" ht="10.5" customHeight="1" x14ac:dyDescent="0.2">
      <c r="A65" s="11"/>
      <c r="B65" s="11"/>
      <c r="C65" s="11" t="s">
        <v>36</v>
      </c>
      <c r="D65" s="11"/>
      <c r="E65" s="11"/>
      <c r="F65" s="2"/>
      <c r="G65" s="12">
        <v>16390608</v>
      </c>
      <c r="H65" s="12">
        <v>16603913</v>
      </c>
      <c r="I65" s="12">
        <v>17666900</v>
      </c>
      <c r="J65" s="12">
        <v>14383823</v>
      </c>
      <c r="K65" s="12">
        <f>SUM(K66:K68)</f>
        <v>15685708</v>
      </c>
      <c r="L65" s="12">
        <f>SUM(L66:L68)</f>
        <v>16139065</v>
      </c>
      <c r="M65" s="12">
        <f>SUM(M66:M68)</f>
        <v>17544383</v>
      </c>
      <c r="N65" s="12">
        <f>SUM(N66:N68)</f>
        <v>17283719</v>
      </c>
      <c r="O65" s="41">
        <v>19978263</v>
      </c>
      <c r="P65" s="41">
        <v>21661079</v>
      </c>
      <c r="Q65" s="41">
        <v>22766574</v>
      </c>
      <c r="R65" s="41">
        <v>22831885</v>
      </c>
      <c r="S65" s="41">
        <v>23663237</v>
      </c>
      <c r="T65" s="41">
        <v>25866323</v>
      </c>
      <c r="U65" s="11">
        <v>27508765</v>
      </c>
      <c r="V65" s="11">
        <v>27190675</v>
      </c>
      <c r="W65" s="11">
        <v>36233159</v>
      </c>
      <c r="X65" s="11">
        <v>32437890</v>
      </c>
      <c r="Y65" s="11">
        <v>31902563</v>
      </c>
      <c r="Z65" s="11">
        <v>32324814</v>
      </c>
      <c r="AA65" s="11">
        <v>34557164</v>
      </c>
      <c r="AB65" s="41">
        <v>33987963</v>
      </c>
      <c r="AC65" s="41">
        <v>34501934</v>
      </c>
      <c r="AD65" s="41">
        <v>35867968</v>
      </c>
      <c r="AE65" s="41">
        <v>37960978</v>
      </c>
      <c r="AF65" s="41">
        <v>43016496</v>
      </c>
      <c r="AG65" s="41">
        <v>44146223</v>
      </c>
      <c r="AH65" s="41">
        <v>46424614</v>
      </c>
      <c r="AI65" s="13">
        <v>5.3344731622622987E-2</v>
      </c>
      <c r="AJ65" s="13">
        <v>5.1610100370308012E-2</v>
      </c>
    </row>
    <row r="66" spans="1:36" ht="10.5" customHeight="1" x14ac:dyDescent="0.2">
      <c r="A66" s="11"/>
      <c r="B66" s="11"/>
      <c r="C66" s="11"/>
      <c r="D66" s="11" t="s">
        <v>37</v>
      </c>
      <c r="E66" s="11"/>
      <c r="F66" s="2"/>
      <c r="G66" s="12">
        <v>16390608</v>
      </c>
      <c r="H66" s="12">
        <v>16603913</v>
      </c>
      <c r="I66" s="12">
        <v>17666900</v>
      </c>
      <c r="J66" s="12">
        <v>14383823</v>
      </c>
      <c r="K66" s="12">
        <v>15685708</v>
      </c>
      <c r="L66" s="12">
        <v>16139065</v>
      </c>
      <c r="M66" s="12">
        <v>17447854</v>
      </c>
      <c r="N66" s="12">
        <v>17114756</v>
      </c>
      <c r="O66" s="41">
        <v>19735201</v>
      </c>
      <c r="P66" s="41">
        <v>21415041</v>
      </c>
      <c r="Q66" s="41">
        <v>22533589</v>
      </c>
      <c r="R66" s="41">
        <v>22619189</v>
      </c>
      <c r="S66" s="41">
        <v>23436189</v>
      </c>
      <c r="T66" s="41">
        <v>25655192</v>
      </c>
      <c r="U66" s="11">
        <v>27354858</v>
      </c>
      <c r="V66" s="11">
        <v>26875900</v>
      </c>
      <c r="W66" s="11">
        <v>35902227</v>
      </c>
      <c r="X66" s="11">
        <v>32149515</v>
      </c>
      <c r="Y66" s="11">
        <v>31653105</v>
      </c>
      <c r="Z66" s="11">
        <v>32098699</v>
      </c>
      <c r="AA66" s="11">
        <v>34313456</v>
      </c>
      <c r="AB66" s="41">
        <v>33722131</v>
      </c>
      <c r="AC66" s="41">
        <v>34215991</v>
      </c>
      <c r="AD66" s="41">
        <v>35556669</v>
      </c>
      <c r="AE66" s="41">
        <v>37603295</v>
      </c>
      <c r="AF66" s="41">
        <v>42608489</v>
      </c>
      <c r="AG66" s="41">
        <v>43662644</v>
      </c>
      <c r="AH66" s="41">
        <v>46205281</v>
      </c>
      <c r="AI66" s="13">
        <v>5.3891982857795728E-2</v>
      </c>
      <c r="AJ66" s="13">
        <v>5.8233692856529712E-2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96529</v>
      </c>
      <c r="N68" s="12">
        <v>168963</v>
      </c>
      <c r="O68" s="41">
        <v>243062</v>
      </c>
      <c r="P68" s="41">
        <v>246038</v>
      </c>
      <c r="Q68" s="41">
        <v>232985</v>
      </c>
      <c r="R68" s="41">
        <v>212696</v>
      </c>
      <c r="S68" s="41">
        <v>227048</v>
      </c>
      <c r="T68" s="41">
        <v>211131</v>
      </c>
      <c r="U68" s="11">
        <v>153907</v>
      </c>
      <c r="V68" s="11">
        <v>314775</v>
      </c>
      <c r="W68" s="11">
        <v>330932</v>
      </c>
      <c r="X68" s="11">
        <v>288375</v>
      </c>
      <c r="Y68" s="11">
        <v>249458</v>
      </c>
      <c r="Z68" s="11">
        <v>226115</v>
      </c>
      <c r="AA68" s="11">
        <v>243708</v>
      </c>
      <c r="AB68" s="41">
        <v>265832</v>
      </c>
      <c r="AC68" s="41">
        <v>285943</v>
      </c>
      <c r="AD68" s="41">
        <v>311299</v>
      </c>
      <c r="AE68" s="41">
        <v>357683</v>
      </c>
      <c r="AF68" s="41">
        <v>408007</v>
      </c>
      <c r="AG68" s="41">
        <v>483579</v>
      </c>
      <c r="AH68" s="41">
        <v>219333</v>
      </c>
      <c r="AI68" s="13">
        <v>-3.153754972720535E-2</v>
      </c>
      <c r="AJ68" s="13">
        <v>-0.54643812076206788</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2398017</v>
      </c>
      <c r="H73" s="12">
        <v>2545731</v>
      </c>
      <c r="I73" s="12">
        <v>8119131</v>
      </c>
      <c r="J73" s="12">
        <v>3378611</v>
      </c>
      <c r="K73" s="12">
        <f>SUM(K74:K77)</f>
        <v>3216883</v>
      </c>
      <c r="L73" s="12">
        <f>SUM(L74:L77)</f>
        <v>27599247</v>
      </c>
      <c r="M73" s="12">
        <f>SUM(M74:M77)</f>
        <v>3938638</v>
      </c>
      <c r="N73" s="12">
        <f>SUM(N74:N77)</f>
        <v>29629964</v>
      </c>
      <c r="O73" s="41">
        <v>6134426</v>
      </c>
      <c r="P73" s="41">
        <v>5422510</v>
      </c>
      <c r="Q73" s="41">
        <v>4540189</v>
      </c>
      <c r="R73" s="41">
        <v>6068635</v>
      </c>
      <c r="S73" s="41">
        <v>38190397</v>
      </c>
      <c r="T73" s="41">
        <v>134766270</v>
      </c>
      <c r="U73" s="11">
        <v>11693683</v>
      </c>
      <c r="V73" s="11">
        <v>10917604</v>
      </c>
      <c r="W73" s="11">
        <v>16699333</v>
      </c>
      <c r="X73" s="11">
        <v>14198817</v>
      </c>
      <c r="Y73" s="11">
        <v>19386617</v>
      </c>
      <c r="Z73" s="11">
        <v>15921545</v>
      </c>
      <c r="AA73" s="11">
        <v>29276244</v>
      </c>
      <c r="AB73" s="41">
        <v>16778379</v>
      </c>
      <c r="AC73" s="41">
        <v>5787102</v>
      </c>
      <c r="AD73" s="41">
        <v>116027904</v>
      </c>
      <c r="AE73" s="41">
        <v>7129604</v>
      </c>
      <c r="AF73" s="41">
        <v>154000748</v>
      </c>
      <c r="AG73" s="41">
        <v>7778408</v>
      </c>
      <c r="AH73" s="41">
        <v>39311433</v>
      </c>
      <c r="AI73" s="13">
        <v>0.15246606398313167</v>
      </c>
      <c r="AJ73" s="13">
        <v>4.0539175882777041</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2176973</v>
      </c>
      <c r="H75" s="12">
        <v>2223383</v>
      </c>
      <c r="I75" s="12">
        <v>2432927</v>
      </c>
      <c r="J75" s="12">
        <v>2346088</v>
      </c>
      <c r="K75" s="12">
        <v>2430971</v>
      </c>
      <c r="L75" s="12">
        <v>2647555</v>
      </c>
      <c r="M75" s="12">
        <v>3131142</v>
      </c>
      <c r="N75" s="12">
        <v>3222718</v>
      </c>
      <c r="O75" s="41">
        <v>4821467</v>
      </c>
      <c r="P75" s="41">
        <v>4274290</v>
      </c>
      <c r="Q75" s="41">
        <v>3124430</v>
      </c>
      <c r="R75" s="41">
        <v>3022885</v>
      </c>
      <c r="S75" s="41">
        <v>3216606</v>
      </c>
      <c r="T75" s="41">
        <v>3790634</v>
      </c>
      <c r="U75" s="11">
        <v>9634973</v>
      </c>
      <c r="V75" s="11">
        <v>9137992</v>
      </c>
      <c r="W75" s="11">
        <v>5631161</v>
      </c>
      <c r="X75" s="11">
        <v>3621837</v>
      </c>
      <c r="Y75" s="11">
        <v>3627401</v>
      </c>
      <c r="Z75" s="11">
        <v>3519136</v>
      </c>
      <c r="AA75" s="11">
        <v>3203746</v>
      </c>
      <c r="AB75" s="41">
        <v>3252395</v>
      </c>
      <c r="AC75" s="41">
        <v>3097853</v>
      </c>
      <c r="AD75" s="41">
        <v>4759514</v>
      </c>
      <c r="AE75" s="41">
        <v>2552918</v>
      </c>
      <c r="AF75" s="41">
        <v>3690611</v>
      </c>
      <c r="AG75" s="41">
        <v>4658935</v>
      </c>
      <c r="AH75" s="41">
        <v>3292339</v>
      </c>
      <c r="AI75" s="13">
        <v>2.0365052662258964E-3</v>
      </c>
      <c r="AJ75" s="13">
        <v>-0.29332798160953094</v>
      </c>
    </row>
    <row r="76" spans="1:36" ht="10.5" customHeight="1" x14ac:dyDescent="0.2">
      <c r="A76" s="11"/>
      <c r="B76" s="14"/>
      <c r="C76" s="11"/>
      <c r="D76" s="15" t="s">
        <v>47</v>
      </c>
      <c r="E76" s="11"/>
      <c r="F76" s="2"/>
      <c r="G76" s="12">
        <v>0</v>
      </c>
      <c r="H76" s="12">
        <v>0</v>
      </c>
      <c r="I76" s="12">
        <v>4790693</v>
      </c>
      <c r="J76" s="12">
        <v>0</v>
      </c>
      <c r="K76" s="12">
        <v>0</v>
      </c>
      <c r="L76" s="12">
        <v>24110000</v>
      </c>
      <c r="M76" s="12">
        <v>0</v>
      </c>
      <c r="N76" s="12">
        <v>25515248</v>
      </c>
      <c r="O76" s="41">
        <v>0</v>
      </c>
      <c r="P76" s="41">
        <v>0</v>
      </c>
      <c r="Q76" s="41">
        <v>0</v>
      </c>
      <c r="R76" s="41">
        <v>1570932</v>
      </c>
      <c r="S76" s="41">
        <v>32958376</v>
      </c>
      <c r="T76" s="41">
        <v>129243653</v>
      </c>
      <c r="U76" s="11">
        <v>0</v>
      </c>
      <c r="V76" s="11">
        <v>0</v>
      </c>
      <c r="W76" s="11">
        <v>7652744</v>
      </c>
      <c r="X76" s="11">
        <v>7175430</v>
      </c>
      <c r="Y76" s="11">
        <v>13677138</v>
      </c>
      <c r="Z76" s="11">
        <v>10072240</v>
      </c>
      <c r="AA76" s="11">
        <v>23681697</v>
      </c>
      <c r="AB76" s="41">
        <v>10991880</v>
      </c>
      <c r="AC76" s="41">
        <v>71939</v>
      </c>
      <c r="AD76" s="41">
        <v>108362629</v>
      </c>
      <c r="AE76" s="41">
        <v>1698390</v>
      </c>
      <c r="AF76" s="41">
        <v>147709148</v>
      </c>
      <c r="AG76" s="41">
        <v>75185</v>
      </c>
      <c r="AH76" s="41">
        <v>15104589</v>
      </c>
      <c r="AI76" s="13">
        <v>5.4401841326461753E-2</v>
      </c>
      <c r="AJ76" s="13">
        <v>199.89896920928376</v>
      </c>
    </row>
    <row r="77" spans="1:36" ht="10.5" customHeight="1" x14ac:dyDescent="0.2">
      <c r="A77" s="11"/>
      <c r="B77" s="11"/>
      <c r="C77" s="11"/>
      <c r="D77" s="11" t="s">
        <v>48</v>
      </c>
      <c r="E77" s="11"/>
      <c r="F77" s="2"/>
      <c r="G77" s="12">
        <v>221044</v>
      </c>
      <c r="H77" s="12">
        <v>322348</v>
      </c>
      <c r="I77" s="12">
        <v>895511</v>
      </c>
      <c r="J77" s="12">
        <v>1032523</v>
      </c>
      <c r="K77" s="12">
        <v>785912</v>
      </c>
      <c r="L77" s="12">
        <v>841692</v>
      </c>
      <c r="M77" s="12">
        <v>807496</v>
      </c>
      <c r="N77" s="12">
        <v>891998</v>
      </c>
      <c r="O77" s="41">
        <v>1312959</v>
      </c>
      <c r="P77" s="41">
        <v>1148220</v>
      </c>
      <c r="Q77" s="41">
        <v>1415759</v>
      </c>
      <c r="R77" s="41">
        <v>1474818</v>
      </c>
      <c r="S77" s="41">
        <v>2015415</v>
      </c>
      <c r="T77" s="41">
        <v>1731983</v>
      </c>
      <c r="U77" s="11">
        <v>2058710</v>
      </c>
      <c r="V77" s="11">
        <v>1779612</v>
      </c>
      <c r="W77" s="11">
        <v>3415428</v>
      </c>
      <c r="X77" s="11">
        <v>3401550</v>
      </c>
      <c r="Y77" s="11">
        <v>2082078</v>
      </c>
      <c r="Z77" s="11">
        <v>2330169</v>
      </c>
      <c r="AA77" s="11">
        <v>2390801</v>
      </c>
      <c r="AB77" s="41">
        <v>2534104</v>
      </c>
      <c r="AC77" s="41">
        <v>2617310</v>
      </c>
      <c r="AD77" s="41">
        <v>2905761</v>
      </c>
      <c r="AE77" s="41">
        <v>2878296</v>
      </c>
      <c r="AF77" s="41">
        <v>2600989</v>
      </c>
      <c r="AG77" s="41">
        <v>3044288</v>
      </c>
      <c r="AH77" s="41">
        <v>20914505</v>
      </c>
      <c r="AI77" s="13">
        <v>0.42157745060609142</v>
      </c>
      <c r="AJ77" s="13">
        <v>5.8700809516051047</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20295790</v>
      </c>
      <c r="H79" s="12">
        <v>20616897</v>
      </c>
      <c r="I79" s="12">
        <v>22002819</v>
      </c>
      <c r="J79" s="12">
        <v>27488346</v>
      </c>
      <c r="K79" s="12">
        <f>SUM(K80:K89)</f>
        <v>29554618</v>
      </c>
      <c r="L79" s="12">
        <f>SUM(L80:L89)</f>
        <v>32107987</v>
      </c>
      <c r="M79" s="12">
        <f>SUM(M80:M89)</f>
        <v>33666507</v>
      </c>
      <c r="N79" s="12">
        <f>SUM(N80:N89)</f>
        <v>36111098</v>
      </c>
      <c r="O79" s="41">
        <v>41206779</v>
      </c>
      <c r="P79" s="41">
        <v>43998540</v>
      </c>
      <c r="Q79" s="41">
        <v>42903359</v>
      </c>
      <c r="R79" s="41">
        <v>39701892</v>
      </c>
      <c r="S79" s="41">
        <v>44073345</v>
      </c>
      <c r="T79" s="41">
        <v>45700287</v>
      </c>
      <c r="U79" s="11">
        <v>48636042</v>
      </c>
      <c r="V79" s="11">
        <f>SUM(V80:V89)</f>
        <v>57850834</v>
      </c>
      <c r="W79" s="11">
        <f>SUM(W80:W89)</f>
        <v>55098324</v>
      </c>
      <c r="X79" s="11">
        <f>SUM(X80:X89)</f>
        <v>49731408</v>
      </c>
      <c r="Y79" s="11">
        <f>SUM(Y80:Y89)</f>
        <v>48092209.779368505</v>
      </c>
      <c r="Z79" s="11">
        <f>SUM(Z80:Z89)</f>
        <v>52506535.011009336</v>
      </c>
      <c r="AA79" s="11">
        <v>54450903</v>
      </c>
      <c r="AB79" s="41">
        <v>56147251</v>
      </c>
      <c r="AC79" s="41">
        <v>58807965</v>
      </c>
      <c r="AD79" s="41">
        <v>60854580</v>
      </c>
      <c r="AE79" s="41">
        <v>65225120</v>
      </c>
      <c r="AF79" s="41">
        <v>69623423</v>
      </c>
      <c r="AG79" s="41">
        <v>71329130</v>
      </c>
      <c r="AH79" s="41">
        <v>75367989</v>
      </c>
      <c r="AI79" s="13">
        <v>5.0291227944706973E-2</v>
      </c>
      <c r="AJ79" s="13">
        <v>5.6622855206561469E-2</v>
      </c>
    </row>
    <row r="80" spans="1:36" ht="10.5" customHeight="1" x14ac:dyDescent="0.2">
      <c r="A80" s="11"/>
      <c r="B80" s="11"/>
      <c r="C80" s="11" t="s">
        <v>50</v>
      </c>
      <c r="D80" s="11"/>
      <c r="E80" s="11"/>
      <c r="F80" s="2"/>
      <c r="G80" s="12">
        <v>0</v>
      </c>
      <c r="H80" s="12">
        <v>0</v>
      </c>
      <c r="I80" s="12">
        <v>0</v>
      </c>
      <c r="J80" s="12">
        <v>3335692</v>
      </c>
      <c r="K80" s="12">
        <v>3425820</v>
      </c>
      <c r="L80" s="12">
        <v>3560707</v>
      </c>
      <c r="M80" s="12">
        <v>3705358</v>
      </c>
      <c r="N80" s="12">
        <v>3705358</v>
      </c>
      <c r="O80" s="41">
        <v>3705358</v>
      </c>
      <c r="P80" s="41">
        <v>3705358</v>
      </c>
      <c r="Q80" s="41">
        <v>3705358</v>
      </c>
      <c r="R80" s="41">
        <v>3705358</v>
      </c>
      <c r="S80" s="41">
        <v>3705358</v>
      </c>
      <c r="T80" s="41">
        <v>3705358</v>
      </c>
      <c r="U80" s="11">
        <v>3705358</v>
      </c>
      <c r="V80" s="11">
        <v>3705358</v>
      </c>
      <c r="W80" s="11">
        <v>3705358</v>
      </c>
      <c r="X80" s="11">
        <v>3705358</v>
      </c>
      <c r="Y80" s="11">
        <v>3705358</v>
      </c>
      <c r="Z80" s="11">
        <v>3705358</v>
      </c>
      <c r="AA80" s="11">
        <v>3705358</v>
      </c>
      <c r="AB80" s="41">
        <v>3705358</v>
      </c>
      <c r="AC80" s="41">
        <v>3705358</v>
      </c>
      <c r="AD80" s="41">
        <v>3705358</v>
      </c>
      <c r="AE80" s="41">
        <v>3705358</v>
      </c>
      <c r="AF80" s="41">
        <v>3705358</v>
      </c>
      <c r="AG80" s="41">
        <v>3705358</v>
      </c>
      <c r="AH80" s="41">
        <v>3705358</v>
      </c>
      <c r="AI80" s="13">
        <v>0</v>
      </c>
      <c r="AJ80" s="13">
        <v>0</v>
      </c>
    </row>
    <row r="81" spans="1:36" ht="10.5" customHeight="1" x14ac:dyDescent="0.2">
      <c r="A81" s="11"/>
      <c r="B81" s="11"/>
      <c r="C81" s="11" t="s">
        <v>51</v>
      </c>
      <c r="D81" s="11"/>
      <c r="E81" s="11"/>
      <c r="F81" s="2"/>
      <c r="G81" s="12">
        <v>0</v>
      </c>
      <c r="H81" s="12">
        <v>0</v>
      </c>
      <c r="I81" s="12">
        <v>0</v>
      </c>
      <c r="J81" s="12">
        <v>377600</v>
      </c>
      <c r="K81" s="12">
        <v>395993</v>
      </c>
      <c r="L81" s="12">
        <v>408024</v>
      </c>
      <c r="M81" s="12">
        <v>427080</v>
      </c>
      <c r="N81" s="12">
        <v>427321</v>
      </c>
      <c r="O81" s="41">
        <v>1023894</v>
      </c>
      <c r="P81" s="41">
        <v>1127633</v>
      </c>
      <c r="Q81" s="41">
        <v>1168396</v>
      </c>
      <c r="R81" s="41">
        <v>1233670</v>
      </c>
      <c r="S81" s="41">
        <v>1306379</v>
      </c>
      <c r="T81" s="41">
        <v>1406097</v>
      </c>
      <c r="U81" s="11">
        <v>1345884</v>
      </c>
      <c r="V81" s="12">
        <v>1536221</v>
      </c>
      <c r="W81" s="11">
        <v>1713167</v>
      </c>
      <c r="X81" s="11">
        <v>1746644</v>
      </c>
      <c r="Y81" s="11">
        <v>1758705</v>
      </c>
      <c r="Z81" s="11">
        <v>1779294</v>
      </c>
      <c r="AA81" s="11">
        <v>1794869</v>
      </c>
      <c r="AB81" s="41">
        <v>1805966</v>
      </c>
      <c r="AC81" s="41">
        <v>1814015</v>
      </c>
      <c r="AD81" s="41">
        <v>1831666</v>
      </c>
      <c r="AE81" s="41">
        <v>1850289</v>
      </c>
      <c r="AF81" s="41">
        <v>1857876</v>
      </c>
      <c r="AG81" s="41">
        <v>1886312</v>
      </c>
      <c r="AH81" s="41">
        <v>1885948</v>
      </c>
      <c r="AI81" s="13">
        <v>7.2486424012805362E-3</v>
      </c>
      <c r="AJ81" s="13">
        <v>-1.9296913766121405E-4</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5958301</v>
      </c>
      <c r="W82" s="12">
        <v>6308028</v>
      </c>
      <c r="X82" s="12">
        <v>6795222</v>
      </c>
      <c r="Y82" s="12">
        <v>6918960.7793685086</v>
      </c>
      <c r="Z82" s="12">
        <v>7191396.0110093364</v>
      </c>
      <c r="AA82" s="12">
        <v>7595924</v>
      </c>
      <c r="AB82" s="41">
        <v>7898740</v>
      </c>
      <c r="AC82" s="41">
        <v>8158350</v>
      </c>
      <c r="AD82" s="41">
        <v>8455159</v>
      </c>
      <c r="AE82" s="41">
        <v>8582128</v>
      </c>
      <c r="AF82" s="41">
        <v>8842693</v>
      </c>
      <c r="AG82" s="41">
        <v>9199654</v>
      </c>
      <c r="AH82" s="41">
        <v>9584663</v>
      </c>
      <c r="AI82" s="13">
        <v>3.2768947681196758E-2</v>
      </c>
      <c r="AJ82" s="13">
        <v>4.1850378285965974E-2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209017</v>
      </c>
      <c r="K84" s="12">
        <v>209017</v>
      </c>
      <c r="L84" s="12">
        <v>209017</v>
      </c>
      <c r="M84" s="12">
        <v>209017</v>
      </c>
      <c r="N84" s="12">
        <v>209017</v>
      </c>
      <c r="O84" s="41">
        <v>209017</v>
      </c>
      <c r="P84" s="41">
        <v>215346</v>
      </c>
      <c r="Q84" s="41">
        <v>209016</v>
      </c>
      <c r="R84" s="41">
        <v>209333</v>
      </c>
      <c r="S84" s="41">
        <v>209017</v>
      </c>
      <c r="T84" s="41">
        <v>185058</v>
      </c>
      <c r="U84" s="11">
        <v>177216</v>
      </c>
      <c r="V84" s="11">
        <v>176754</v>
      </c>
      <c r="W84" s="11">
        <v>150625</v>
      </c>
      <c r="X84" s="11">
        <v>186867</v>
      </c>
      <c r="Y84" s="11">
        <v>186007</v>
      </c>
      <c r="Z84" s="11">
        <v>185334</v>
      </c>
      <c r="AA84" s="11">
        <v>183783</v>
      </c>
      <c r="AB84" s="41">
        <v>183036</v>
      </c>
      <c r="AC84" s="41">
        <v>182174</v>
      </c>
      <c r="AD84" s="41">
        <v>181150</v>
      </c>
      <c r="AE84" s="41">
        <v>180661</v>
      </c>
      <c r="AF84" s="41">
        <v>179320</v>
      </c>
      <c r="AG84" s="41">
        <v>177385</v>
      </c>
      <c r="AH84" s="41">
        <v>176977</v>
      </c>
      <c r="AI84" s="13">
        <v>-5.5948028317797105E-3</v>
      </c>
      <c r="AJ84" s="13">
        <v>-2.3000817431011642E-3</v>
      </c>
    </row>
    <row r="85" spans="1:36" ht="10.5" customHeight="1" x14ac:dyDescent="0.2">
      <c r="A85" s="11"/>
      <c r="B85" s="14"/>
      <c r="C85" s="11" t="s">
        <v>55</v>
      </c>
      <c r="E85" s="11"/>
      <c r="F85" s="2"/>
      <c r="G85" s="12">
        <v>0</v>
      </c>
      <c r="H85" s="12">
        <v>0</v>
      </c>
      <c r="I85" s="12">
        <v>0</v>
      </c>
      <c r="J85" s="12">
        <v>0</v>
      </c>
      <c r="K85" s="12">
        <v>0</v>
      </c>
      <c r="L85" s="12">
        <v>267383</v>
      </c>
      <c r="M85" s="12">
        <v>563267</v>
      </c>
      <c r="N85" s="12">
        <v>807353</v>
      </c>
      <c r="O85" s="41">
        <v>932342</v>
      </c>
      <c r="P85" s="41">
        <v>964128</v>
      </c>
      <c r="Q85" s="41">
        <v>802448</v>
      </c>
      <c r="R85" s="41">
        <v>965756</v>
      </c>
      <c r="S85" s="41">
        <v>877690</v>
      </c>
      <c r="T85" s="41">
        <v>292807</v>
      </c>
      <c r="U85" s="11">
        <v>313139</v>
      </c>
      <c r="V85" s="11">
        <v>418749</v>
      </c>
      <c r="W85" s="11">
        <v>581073</v>
      </c>
      <c r="X85" s="11">
        <v>539590</v>
      </c>
      <c r="Y85" s="11">
        <v>540534</v>
      </c>
      <c r="Z85" s="11">
        <v>314144</v>
      </c>
      <c r="AA85" s="11">
        <v>447725</v>
      </c>
      <c r="AB85" s="41">
        <v>593191</v>
      </c>
      <c r="AC85" s="41">
        <v>599917</v>
      </c>
      <c r="AD85" s="41">
        <v>620533</v>
      </c>
      <c r="AE85" s="41">
        <v>664541</v>
      </c>
      <c r="AF85" s="41">
        <v>598996</v>
      </c>
      <c r="AG85" s="41">
        <v>673159</v>
      </c>
      <c r="AH85" s="41">
        <v>872478</v>
      </c>
      <c r="AI85" s="13">
        <v>6.6416007026716573E-2</v>
      </c>
      <c r="AJ85" s="13">
        <v>0.29609497904655513</v>
      </c>
    </row>
    <row r="86" spans="1:36" ht="10.5" customHeight="1" x14ac:dyDescent="0.2">
      <c r="A86" s="11"/>
      <c r="B86" s="11"/>
      <c r="C86" s="11" t="s">
        <v>56</v>
      </c>
      <c r="D86" s="11"/>
      <c r="E86" s="11"/>
      <c r="F86" s="2"/>
      <c r="G86" s="12">
        <v>4521792</v>
      </c>
      <c r="H86" s="12">
        <v>4623883</v>
      </c>
      <c r="I86" s="12">
        <v>4788463</v>
      </c>
      <c r="J86" s="12">
        <v>4969314</v>
      </c>
      <c r="K86" s="12">
        <v>6256956</v>
      </c>
      <c r="L86" s="12">
        <v>7012396</v>
      </c>
      <c r="M86" s="12">
        <v>6813975</v>
      </c>
      <c r="N86" s="12">
        <v>7289454</v>
      </c>
      <c r="O86" s="41">
        <v>10503627</v>
      </c>
      <c r="P86" s="41">
        <v>13955566</v>
      </c>
      <c r="Q86" s="41">
        <v>13445698</v>
      </c>
      <c r="R86" s="41">
        <v>9953887</v>
      </c>
      <c r="S86" s="41">
        <v>10838075</v>
      </c>
      <c r="T86" s="41">
        <v>9019978</v>
      </c>
      <c r="U86" s="11">
        <v>9824995</v>
      </c>
      <c r="V86" s="11">
        <v>11125549</v>
      </c>
      <c r="W86" s="11">
        <v>11429711</v>
      </c>
      <c r="X86" s="11">
        <v>11118096</v>
      </c>
      <c r="Y86" s="11">
        <v>11921441</v>
      </c>
      <c r="Z86" s="11">
        <v>11798447</v>
      </c>
      <c r="AA86" s="11">
        <v>12937003</v>
      </c>
      <c r="AB86" s="41">
        <v>13282311</v>
      </c>
      <c r="AC86" s="41">
        <v>14222258</v>
      </c>
      <c r="AD86" s="41">
        <v>15077640</v>
      </c>
      <c r="AE86" s="41">
        <v>16366692</v>
      </c>
      <c r="AF86" s="41">
        <v>18529819</v>
      </c>
      <c r="AG86" s="41">
        <v>19386286</v>
      </c>
      <c r="AH86" s="41">
        <v>22663375</v>
      </c>
      <c r="AI86" s="13">
        <v>9.3138415392773899E-2</v>
      </c>
      <c r="AJ86" s="13">
        <v>0.16904161013615501</v>
      </c>
    </row>
    <row r="87" spans="1:36" ht="10.5" customHeight="1" x14ac:dyDescent="0.2">
      <c r="A87" s="11"/>
      <c r="B87" s="11"/>
      <c r="C87" s="11" t="s">
        <v>57</v>
      </c>
      <c r="D87" s="11"/>
      <c r="E87" s="11"/>
      <c r="F87" s="2"/>
      <c r="G87" s="12">
        <v>11982347</v>
      </c>
      <c r="H87" s="12">
        <v>12408202</v>
      </c>
      <c r="I87" s="12">
        <v>12916117</v>
      </c>
      <c r="J87" s="12">
        <v>13691144</v>
      </c>
      <c r="K87" s="12">
        <v>14398229</v>
      </c>
      <c r="L87" s="12">
        <v>15407623</v>
      </c>
      <c r="M87" s="12">
        <v>16417017</v>
      </c>
      <c r="N87" s="12">
        <v>17291639</v>
      </c>
      <c r="O87" s="41">
        <v>17948380</v>
      </c>
      <c r="P87" s="41">
        <v>17336886</v>
      </c>
      <c r="Q87" s="41">
        <v>16296909</v>
      </c>
      <c r="R87" s="41">
        <v>16514979</v>
      </c>
      <c r="S87" s="41">
        <v>17846423</v>
      </c>
      <c r="T87" s="41">
        <v>22749913</v>
      </c>
      <c r="U87" s="11">
        <v>23684584</v>
      </c>
      <c r="V87" s="11">
        <v>25494103</v>
      </c>
      <c r="W87" s="11">
        <v>22891985</v>
      </c>
      <c r="X87" s="11">
        <v>18362286</v>
      </c>
      <c r="Y87" s="11">
        <v>16537536</v>
      </c>
      <c r="Z87" s="11">
        <v>19451100</v>
      </c>
      <c r="AA87" s="11">
        <v>20556592</v>
      </c>
      <c r="AB87" s="41">
        <v>21460562</v>
      </c>
      <c r="AC87" s="41">
        <v>23470731</v>
      </c>
      <c r="AD87" s="41">
        <v>24506447</v>
      </c>
      <c r="AE87" s="41">
        <v>27379134</v>
      </c>
      <c r="AF87" s="41">
        <v>28753178</v>
      </c>
      <c r="AG87" s="41">
        <v>29030696</v>
      </c>
      <c r="AH87" s="41">
        <v>28484205</v>
      </c>
      <c r="AI87" s="13">
        <v>4.8319912847090807E-2</v>
      </c>
      <c r="AJ87" s="13">
        <v>-1.8824591735589116E-2</v>
      </c>
    </row>
    <row r="88" spans="1:36" ht="10.5" customHeight="1" x14ac:dyDescent="0.2">
      <c r="A88" s="11"/>
      <c r="B88" s="11"/>
      <c r="C88" s="11" t="s">
        <v>58</v>
      </c>
      <c r="D88" s="11"/>
      <c r="E88" s="11"/>
      <c r="F88" s="2"/>
      <c r="G88" s="12">
        <v>3791651</v>
      </c>
      <c r="H88" s="12">
        <v>3584812</v>
      </c>
      <c r="I88" s="12">
        <v>4298239</v>
      </c>
      <c r="J88" s="12">
        <v>4905579</v>
      </c>
      <c r="K88" s="12">
        <v>4868603</v>
      </c>
      <c r="L88" s="12">
        <v>5242837</v>
      </c>
      <c r="M88" s="12">
        <v>5530793</v>
      </c>
      <c r="N88" s="12">
        <v>6380956</v>
      </c>
      <c r="O88" s="41">
        <v>6884161</v>
      </c>
      <c r="P88" s="41">
        <v>6693623</v>
      </c>
      <c r="Q88" s="41">
        <v>6979410</v>
      </c>
      <c r="R88" s="41">
        <v>6499204</v>
      </c>
      <c r="S88" s="41">
        <v>8210972</v>
      </c>
      <c r="T88" s="41">
        <v>7706027</v>
      </c>
      <c r="U88" s="11">
        <v>8726437</v>
      </c>
      <c r="V88" s="11">
        <v>8639049</v>
      </c>
      <c r="W88" s="11">
        <v>7633877</v>
      </c>
      <c r="X88" s="11">
        <v>6600237</v>
      </c>
      <c r="Y88" s="11">
        <v>5843226</v>
      </c>
      <c r="Z88" s="11">
        <v>7672863</v>
      </c>
      <c r="AA88" s="11">
        <v>6822398</v>
      </c>
      <c r="AB88" s="41">
        <v>7208640</v>
      </c>
      <c r="AC88" s="41">
        <v>5865461</v>
      </c>
      <c r="AD88" s="41">
        <v>5943996</v>
      </c>
      <c r="AE88" s="41">
        <v>6320233</v>
      </c>
      <c r="AF88" s="41">
        <v>6814709</v>
      </c>
      <c r="AG88" s="41">
        <v>7266028</v>
      </c>
      <c r="AH88" s="41">
        <v>7749237</v>
      </c>
      <c r="AI88" s="13">
        <v>1.2125268915463172E-2</v>
      </c>
      <c r="AJ88" s="13">
        <v>6.6502496274443199E-2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296124</v>
      </c>
      <c r="R89" s="41">
        <v>619705</v>
      </c>
      <c r="S89" s="41">
        <v>1079431</v>
      </c>
      <c r="T89" s="41">
        <v>635049</v>
      </c>
      <c r="U89" s="11">
        <v>858429</v>
      </c>
      <c r="V89" s="11">
        <v>796750</v>
      </c>
      <c r="W89" s="11">
        <v>684500</v>
      </c>
      <c r="X89" s="11">
        <v>677108</v>
      </c>
      <c r="Y89" s="11">
        <v>680442</v>
      </c>
      <c r="Z89" s="11">
        <v>408599</v>
      </c>
      <c r="AA89" s="11">
        <v>407251</v>
      </c>
      <c r="AB89" s="41">
        <v>9447</v>
      </c>
      <c r="AC89" s="41">
        <v>789701</v>
      </c>
      <c r="AD89" s="41">
        <v>532631</v>
      </c>
      <c r="AE89" s="41">
        <v>176084</v>
      </c>
      <c r="AF89" s="41">
        <v>341474</v>
      </c>
      <c r="AG89" s="41">
        <v>4252</v>
      </c>
      <c r="AH89" s="41">
        <v>245748</v>
      </c>
      <c r="AI89" s="13">
        <v>0.72133743124689587</v>
      </c>
      <c r="AJ89" s="13">
        <v>56.795860771401692</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4046979</v>
      </c>
      <c r="H91" s="12">
        <v>3934363</v>
      </c>
      <c r="I91" s="12">
        <v>3892767</v>
      </c>
      <c r="J91" s="12">
        <v>3802066</v>
      </c>
      <c r="K91" s="12">
        <v>3815382</v>
      </c>
      <c r="L91" s="12">
        <v>4245036</v>
      </c>
      <c r="M91" s="12">
        <v>4618488</v>
      </c>
      <c r="N91" s="12">
        <v>5018651</v>
      </c>
      <c r="O91" s="41">
        <v>4870306</v>
      </c>
      <c r="P91" s="41">
        <v>5736769</v>
      </c>
      <c r="Q91" s="41">
        <v>6444609</v>
      </c>
      <c r="R91" s="41">
        <v>7880590</v>
      </c>
      <c r="S91" s="41">
        <v>8317692</v>
      </c>
      <c r="T91" s="41">
        <v>8348772</v>
      </c>
      <c r="U91" s="11">
        <v>9162342</v>
      </c>
      <c r="V91" s="11">
        <v>9073788</v>
      </c>
      <c r="W91" s="11">
        <v>10216889</v>
      </c>
      <c r="X91" s="11">
        <v>14211107</v>
      </c>
      <c r="Y91" s="11">
        <v>13821833</v>
      </c>
      <c r="Z91" s="11">
        <v>10435876</v>
      </c>
      <c r="AA91" s="11">
        <v>11371592</v>
      </c>
      <c r="AB91" s="41">
        <v>11240001</v>
      </c>
      <c r="AC91" s="41">
        <v>11341822</v>
      </c>
      <c r="AD91" s="41">
        <v>10827557</v>
      </c>
      <c r="AE91" s="41">
        <v>10806783</v>
      </c>
      <c r="AF91" s="41">
        <v>10536800</v>
      </c>
      <c r="AG91" s="42">
        <v>10012089</v>
      </c>
      <c r="AH91" s="41">
        <v>11935498</v>
      </c>
      <c r="AI91" s="13">
        <v>1.0056572758922577E-2</v>
      </c>
      <c r="AJ91" s="13">
        <v>0.19210865984111808</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46948554</v>
      </c>
      <c r="H96" s="5">
        <v>44887974</v>
      </c>
      <c r="I96" s="5">
        <v>47856717</v>
      </c>
      <c r="J96" s="5">
        <v>51376608</v>
      </c>
      <c r="K96" s="5">
        <v>53299289</v>
      </c>
      <c r="L96" s="5">
        <v>71612782</v>
      </c>
      <c r="M96" s="5">
        <v>62259054</v>
      </c>
      <c r="N96" s="5">
        <v>66363710</v>
      </c>
      <c r="O96" s="5">
        <v>73655242</v>
      </c>
      <c r="P96" s="5">
        <v>96352608</v>
      </c>
      <c r="Q96" s="5">
        <v>80051395</v>
      </c>
      <c r="R96" s="39">
        <v>74838366</v>
      </c>
      <c r="S96" s="39">
        <v>83160327</v>
      </c>
      <c r="T96" s="39">
        <v>90259638</v>
      </c>
      <c r="U96" s="39">
        <v>105069193</v>
      </c>
      <c r="V96" s="8">
        <v>154462719</v>
      </c>
      <c r="W96" s="39">
        <v>147472384</v>
      </c>
      <c r="X96" s="39">
        <f t="shared" ref="X96:AA96" si="14">SUM(X98:X107)</f>
        <v>122250062</v>
      </c>
      <c r="Y96" s="39">
        <f t="shared" si="14"/>
        <v>108880365</v>
      </c>
      <c r="Z96" s="39">
        <f t="shared" si="14"/>
        <v>113044098</v>
      </c>
      <c r="AA96" s="39">
        <f t="shared" si="14"/>
        <v>114771188</v>
      </c>
      <c r="AB96" s="39">
        <v>117383856</v>
      </c>
      <c r="AC96" s="39">
        <v>108035248</v>
      </c>
      <c r="AD96" s="39">
        <v>125342155</v>
      </c>
      <c r="AE96" s="39">
        <v>116370514</v>
      </c>
      <c r="AF96" s="39">
        <v>179225360</v>
      </c>
      <c r="AG96" s="96">
        <v>193182094</v>
      </c>
      <c r="AH96" s="96">
        <v>165770174</v>
      </c>
      <c r="AI96" s="10">
        <v>5.921227138294971E-2</v>
      </c>
      <c r="AJ96" s="10">
        <v>-0.14189679505182298</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15286965</v>
      </c>
      <c r="H98" s="50">
        <v>16939663</v>
      </c>
      <c r="I98" s="50">
        <v>18397681</v>
      </c>
      <c r="J98" s="50">
        <v>18858197</v>
      </c>
      <c r="K98" s="50">
        <v>21745459</v>
      </c>
      <c r="L98" s="50">
        <v>20666196</v>
      </c>
      <c r="M98" s="50">
        <v>22659587</v>
      </c>
      <c r="N98" s="50">
        <v>25170203</v>
      </c>
      <c r="O98" s="50">
        <v>26796541</v>
      </c>
      <c r="P98" s="50">
        <v>26026117</v>
      </c>
      <c r="Q98" s="50">
        <v>27762118</v>
      </c>
      <c r="R98" s="41">
        <v>28267366</v>
      </c>
      <c r="S98" s="41">
        <v>30154060</v>
      </c>
      <c r="T98" s="41">
        <v>31169461</v>
      </c>
      <c r="U98" s="41">
        <v>34307953</v>
      </c>
      <c r="V98" s="11">
        <v>35788206</v>
      </c>
      <c r="W98" s="41">
        <v>38603020</v>
      </c>
      <c r="X98" s="41">
        <v>34685218</v>
      </c>
      <c r="Y98" s="41">
        <v>34686968</v>
      </c>
      <c r="Z98" s="41">
        <v>36011639</v>
      </c>
      <c r="AA98" s="41">
        <v>37496984</v>
      </c>
      <c r="AB98" s="41">
        <v>43675201</v>
      </c>
      <c r="AC98" s="41">
        <v>43467639</v>
      </c>
      <c r="AD98" s="41">
        <v>42975172</v>
      </c>
      <c r="AE98" s="41">
        <v>43550933</v>
      </c>
      <c r="AF98" s="41">
        <v>45704307</v>
      </c>
      <c r="AG98" s="42">
        <v>46964090</v>
      </c>
      <c r="AH98" s="42">
        <v>67610707</v>
      </c>
      <c r="AI98" s="13">
        <v>7.5548735870651473E-2</v>
      </c>
      <c r="AJ98" s="13">
        <v>0.43962561608241529</v>
      </c>
    </row>
    <row r="99" spans="1:44" ht="10.5" customHeight="1" x14ac:dyDescent="0.2">
      <c r="A99" s="14"/>
      <c r="B99" s="51" t="s">
        <v>65</v>
      </c>
      <c r="C99" s="44"/>
      <c r="D99" s="44"/>
      <c r="E99" s="34"/>
      <c r="F99" s="2"/>
      <c r="G99" s="50">
        <v>22928736</v>
      </c>
      <c r="H99" s="50">
        <v>23109277</v>
      </c>
      <c r="I99" s="50">
        <v>22651248</v>
      </c>
      <c r="J99" s="50">
        <v>25598840</v>
      </c>
      <c r="K99" s="50">
        <v>27342406</v>
      </c>
      <c r="L99" s="50">
        <v>28268950</v>
      </c>
      <c r="M99" s="50">
        <v>30295991</v>
      </c>
      <c r="N99" s="50">
        <v>34703170</v>
      </c>
      <c r="O99" s="50">
        <v>36389585</v>
      </c>
      <c r="P99" s="50">
        <v>38335682</v>
      </c>
      <c r="Q99" s="50">
        <v>39924812</v>
      </c>
      <c r="R99" s="41">
        <v>40450876</v>
      </c>
      <c r="S99" s="41">
        <v>44362231</v>
      </c>
      <c r="T99" s="41">
        <v>46842892</v>
      </c>
      <c r="U99" s="41">
        <v>49812649</v>
      </c>
      <c r="V99" s="11">
        <v>53429125</v>
      </c>
      <c r="W99" s="41">
        <v>58358436</v>
      </c>
      <c r="X99" s="41">
        <v>54560857</v>
      </c>
      <c r="Y99" s="41">
        <v>50855698</v>
      </c>
      <c r="Z99" s="41">
        <v>52845361</v>
      </c>
      <c r="AA99" s="41">
        <v>53627820</v>
      </c>
      <c r="AB99" s="41">
        <v>52270861</v>
      </c>
      <c r="AC99" s="41">
        <v>54062089</v>
      </c>
      <c r="AD99" s="41">
        <v>57023662</v>
      </c>
      <c r="AE99" s="41">
        <v>60278501</v>
      </c>
      <c r="AF99" s="41">
        <v>60747079</v>
      </c>
      <c r="AG99" s="42">
        <v>63340030</v>
      </c>
      <c r="AH99" s="42">
        <v>67571070</v>
      </c>
      <c r="AI99" s="13">
        <v>4.3718841921354112E-2</v>
      </c>
      <c r="AJ99" s="13">
        <v>6.6798831639328246E-2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495089</v>
      </c>
      <c r="H102" s="50">
        <v>367450</v>
      </c>
      <c r="I102" s="50">
        <v>392580</v>
      </c>
      <c r="J102" s="50">
        <v>183685</v>
      </c>
      <c r="K102" s="50">
        <v>125405</v>
      </c>
      <c r="L102" s="50">
        <v>123089</v>
      </c>
      <c r="M102" s="50">
        <v>151947</v>
      </c>
      <c r="N102" s="50">
        <v>96385</v>
      </c>
      <c r="O102" s="50">
        <v>2552</v>
      </c>
      <c r="P102" s="50">
        <v>1612</v>
      </c>
      <c r="Q102" s="50">
        <v>268</v>
      </c>
      <c r="R102" s="41">
        <v>411</v>
      </c>
      <c r="S102" s="41">
        <v>235</v>
      </c>
      <c r="T102" s="41">
        <v>354</v>
      </c>
      <c r="U102" s="41">
        <v>280</v>
      </c>
      <c r="V102" s="11">
        <v>754</v>
      </c>
      <c r="W102" s="41">
        <v>16848</v>
      </c>
      <c r="X102" s="41">
        <v>61641</v>
      </c>
      <c r="Y102" s="41">
        <v>17016</v>
      </c>
      <c r="Z102" s="41">
        <v>3459</v>
      </c>
      <c r="AA102" s="41">
        <v>2883</v>
      </c>
      <c r="AB102" s="41">
        <v>2200</v>
      </c>
      <c r="AC102" s="41">
        <v>8000</v>
      </c>
      <c r="AD102" s="41">
        <v>1617</v>
      </c>
      <c r="AE102" s="41">
        <v>1478</v>
      </c>
      <c r="AF102" s="41">
        <v>7889</v>
      </c>
      <c r="AG102" s="42">
        <v>7146</v>
      </c>
      <c r="AH102" s="42">
        <v>4438</v>
      </c>
      <c r="AI102" s="13">
        <v>0.12407192993087546</v>
      </c>
      <c r="AJ102" s="13">
        <v>-0.37895326056535122</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41482</v>
      </c>
      <c r="H104" s="50">
        <v>46392</v>
      </c>
      <c r="I104" s="50">
        <v>151568</v>
      </c>
      <c r="J104" s="50">
        <v>170812</v>
      </c>
      <c r="K104" s="50">
        <v>25710</v>
      </c>
      <c r="L104" s="50">
        <v>12493</v>
      </c>
      <c r="M104" s="50">
        <v>21864</v>
      </c>
      <c r="N104" s="50">
        <v>7455</v>
      </c>
      <c r="O104" s="50">
        <v>12737</v>
      </c>
      <c r="P104" s="50">
        <v>21521</v>
      </c>
      <c r="Q104" s="50">
        <v>61746</v>
      </c>
      <c r="R104" s="41">
        <v>65213</v>
      </c>
      <c r="S104" s="41">
        <v>85874</v>
      </c>
      <c r="T104" s="41">
        <v>65573</v>
      </c>
      <c r="U104" s="41">
        <v>67347</v>
      </c>
      <c r="V104" s="11">
        <v>67195</v>
      </c>
      <c r="W104" s="41">
        <v>21216</v>
      </c>
      <c r="X104" s="41">
        <v>27269</v>
      </c>
      <c r="Y104" s="41">
        <v>7405</v>
      </c>
      <c r="Z104" s="41">
        <v>2105</v>
      </c>
      <c r="AA104" s="41">
        <v>4000</v>
      </c>
      <c r="AB104" s="41">
        <v>3785</v>
      </c>
      <c r="AC104" s="41">
        <v>13935</v>
      </c>
      <c r="AD104" s="41">
        <v>12000</v>
      </c>
      <c r="AE104" s="41">
        <v>10000</v>
      </c>
      <c r="AF104" s="41">
        <v>12000</v>
      </c>
      <c r="AG104" s="42">
        <v>15000</v>
      </c>
      <c r="AH104" s="42">
        <v>11250</v>
      </c>
      <c r="AI104" s="13">
        <v>0.19907893386495168</v>
      </c>
      <c r="AJ104" s="13">
        <v>-0.25</v>
      </c>
    </row>
    <row r="105" spans="1:44" ht="10.5" customHeight="1" x14ac:dyDescent="0.2">
      <c r="A105" s="14"/>
      <c r="B105" s="51" t="s">
        <v>72</v>
      </c>
      <c r="C105" s="44"/>
      <c r="D105" s="44"/>
      <c r="E105" s="34"/>
      <c r="F105" s="2"/>
      <c r="G105" s="50">
        <v>3791039</v>
      </c>
      <c r="H105" s="50">
        <v>3435281</v>
      </c>
      <c r="I105" s="50">
        <v>3437616</v>
      </c>
      <c r="J105" s="50">
        <v>3264471</v>
      </c>
      <c r="K105" s="50">
        <v>3159781</v>
      </c>
      <c r="L105" s="50">
        <v>21127945</v>
      </c>
      <c r="M105" s="50">
        <v>3418111</v>
      </c>
      <c r="N105" s="50">
        <v>3624293</v>
      </c>
      <c r="O105" s="50">
        <v>4753241</v>
      </c>
      <c r="P105" s="50">
        <v>4881324</v>
      </c>
      <c r="Q105" s="50">
        <v>4916859</v>
      </c>
      <c r="R105" s="41">
        <v>5207410</v>
      </c>
      <c r="S105" s="41">
        <v>6015822</v>
      </c>
      <c r="T105" s="41">
        <v>10531274</v>
      </c>
      <c r="U105" s="41">
        <v>15829872</v>
      </c>
      <c r="V105" s="11">
        <v>11621818</v>
      </c>
      <c r="W105" s="41">
        <v>19105352</v>
      </c>
      <c r="X105" s="41">
        <v>18215584</v>
      </c>
      <c r="Y105" s="41">
        <v>17008992</v>
      </c>
      <c r="Z105" s="41">
        <v>20502936</v>
      </c>
      <c r="AA105" s="41">
        <v>20897013</v>
      </c>
      <c r="AB105" s="41">
        <v>21153739</v>
      </c>
      <c r="AC105" s="41">
        <v>10178406</v>
      </c>
      <c r="AD105" s="41">
        <v>25118432</v>
      </c>
      <c r="AE105" s="41">
        <v>9486060</v>
      </c>
      <c r="AF105" s="41">
        <v>11870057</v>
      </c>
      <c r="AG105" s="42">
        <v>19500905</v>
      </c>
      <c r="AH105" s="42">
        <v>23096027</v>
      </c>
      <c r="AI105" s="13">
        <v>1.4748355469521135E-2</v>
      </c>
      <c r="AJ105" s="13">
        <v>0.18435667472868567</v>
      </c>
    </row>
    <row r="106" spans="1:44" ht="10.5" customHeight="1" x14ac:dyDescent="0.2">
      <c r="A106" s="14"/>
      <c r="B106" s="51" t="s">
        <v>73</v>
      </c>
      <c r="C106" s="44"/>
      <c r="D106" s="44"/>
      <c r="E106" s="34"/>
      <c r="F106" s="2"/>
      <c r="G106" s="50">
        <v>4405243</v>
      </c>
      <c r="H106" s="50">
        <v>961900</v>
      </c>
      <c r="I106" s="50">
        <v>2787997</v>
      </c>
      <c r="J106" s="50">
        <v>3271250</v>
      </c>
      <c r="K106" s="50">
        <v>851275</v>
      </c>
      <c r="L106" s="50">
        <v>1389028</v>
      </c>
      <c r="M106" s="50">
        <v>5691751</v>
      </c>
      <c r="N106" s="50">
        <v>2730574</v>
      </c>
      <c r="O106" s="50">
        <v>5269143</v>
      </c>
      <c r="P106" s="50">
        <v>27050963</v>
      </c>
      <c r="Q106" s="50">
        <v>7382209</v>
      </c>
      <c r="R106" s="41">
        <v>843979</v>
      </c>
      <c r="S106" s="41">
        <v>2530349</v>
      </c>
      <c r="T106" s="41">
        <v>1520278</v>
      </c>
      <c r="U106" s="41">
        <v>4869756</v>
      </c>
      <c r="V106" s="11">
        <v>53372540</v>
      </c>
      <c r="W106" s="41">
        <v>31188263</v>
      </c>
      <c r="X106" s="41">
        <v>14558083</v>
      </c>
      <c r="Y106" s="41">
        <v>6259762</v>
      </c>
      <c r="Z106" s="41">
        <v>3514407</v>
      </c>
      <c r="AA106" s="41">
        <v>2609327</v>
      </c>
      <c r="AB106" s="41">
        <v>134738</v>
      </c>
      <c r="AC106" s="41">
        <v>188318</v>
      </c>
      <c r="AD106" s="41">
        <v>3461</v>
      </c>
      <c r="AE106" s="41">
        <v>2883156</v>
      </c>
      <c r="AF106" s="41">
        <v>60047204</v>
      </c>
      <c r="AG106" s="42">
        <v>62547158</v>
      </c>
      <c r="AH106" s="42">
        <v>6499405</v>
      </c>
      <c r="AI106" s="13">
        <v>0.907936503788209</v>
      </c>
      <c r="AJ106" s="13">
        <v>-0.89608792457044972</v>
      </c>
    </row>
    <row r="107" spans="1:44" ht="10.5" customHeight="1" x14ac:dyDescent="0.2">
      <c r="A107" s="14"/>
      <c r="B107" s="51" t="s">
        <v>39</v>
      </c>
      <c r="C107" s="44"/>
      <c r="D107" s="44"/>
      <c r="E107" s="34"/>
      <c r="F107" s="2"/>
      <c r="G107" s="50">
        <v>0</v>
      </c>
      <c r="H107" s="50">
        <v>28011</v>
      </c>
      <c r="I107" s="50">
        <v>38027</v>
      </c>
      <c r="J107" s="50">
        <v>29353</v>
      </c>
      <c r="K107" s="50">
        <v>49253</v>
      </c>
      <c r="L107" s="50">
        <v>25081</v>
      </c>
      <c r="M107" s="50">
        <v>19803</v>
      </c>
      <c r="N107" s="50">
        <v>31630</v>
      </c>
      <c r="O107" s="50">
        <v>431443</v>
      </c>
      <c r="P107" s="50">
        <v>35389</v>
      </c>
      <c r="Q107" s="50">
        <v>3383</v>
      </c>
      <c r="R107" s="41">
        <v>3111</v>
      </c>
      <c r="S107" s="41">
        <v>11756</v>
      </c>
      <c r="T107" s="41">
        <v>129806</v>
      </c>
      <c r="U107" s="41">
        <v>181336</v>
      </c>
      <c r="V107" s="11">
        <v>183081</v>
      </c>
      <c r="W107" s="41">
        <v>179249</v>
      </c>
      <c r="X107" s="41">
        <v>141410</v>
      </c>
      <c r="Y107" s="41">
        <v>44524</v>
      </c>
      <c r="Z107" s="41">
        <v>164191</v>
      </c>
      <c r="AA107" s="41">
        <v>133161</v>
      </c>
      <c r="AB107" s="41">
        <v>143332</v>
      </c>
      <c r="AC107" s="41">
        <v>116861</v>
      </c>
      <c r="AD107" s="41">
        <v>207811</v>
      </c>
      <c r="AE107" s="41">
        <v>160386</v>
      </c>
      <c r="AF107" s="41">
        <v>836824</v>
      </c>
      <c r="AG107" s="42">
        <v>807765</v>
      </c>
      <c r="AH107" s="42">
        <v>977277</v>
      </c>
      <c r="AI107" s="13">
        <v>0.37703745415457224</v>
      </c>
      <c r="AJ107" s="13">
        <v>0.20985311321981021</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269</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10555176</v>
      </c>
      <c r="H119" s="5">
        <v>11763266</v>
      </c>
      <c r="I119" s="5">
        <v>12526856</v>
      </c>
      <c r="J119" s="5">
        <v>13454419</v>
      </c>
      <c r="K119" s="5">
        <f>SUM(K121,K136,K147,K149)</f>
        <v>14249576</v>
      </c>
      <c r="L119" s="5">
        <f>SUM(L121,L136,L147,L149)</f>
        <v>17518643</v>
      </c>
      <c r="M119" s="5">
        <f>SUM(M121,M136,M147,M149)</f>
        <v>18710716</v>
      </c>
      <c r="N119" s="5">
        <f>SUM(N121,N136,N147,N149)</f>
        <v>22552834</v>
      </c>
      <c r="O119" s="5">
        <v>18572621</v>
      </c>
      <c r="P119" s="5">
        <v>18939057</v>
      </c>
      <c r="Q119" s="5">
        <v>22088893.340000004</v>
      </c>
      <c r="R119" s="62">
        <v>17911917.509999998</v>
      </c>
      <c r="S119" s="62">
        <v>23419026.190000001</v>
      </c>
      <c r="T119" s="62">
        <v>24053814.66</v>
      </c>
      <c r="U119" s="39">
        <v>22144955</v>
      </c>
      <c r="V119" s="39">
        <v>25975912.490000002</v>
      </c>
      <c r="W119" s="62">
        <v>25915573.43</v>
      </c>
      <c r="X119" s="62">
        <v>27158613</v>
      </c>
      <c r="Y119" s="62">
        <v>25722893</v>
      </c>
      <c r="Z119" s="62">
        <v>26955308</v>
      </c>
      <c r="AA119" s="62">
        <v>24432312</v>
      </c>
      <c r="AB119" s="62">
        <v>37071903</v>
      </c>
      <c r="AC119" s="62">
        <v>43376457</v>
      </c>
      <c r="AD119" s="62">
        <v>56610488</v>
      </c>
      <c r="AE119" s="62">
        <v>44111334</v>
      </c>
      <c r="AF119" s="62">
        <v>42106627</v>
      </c>
      <c r="AG119" s="62">
        <v>49846243</v>
      </c>
      <c r="AH119" s="62">
        <v>53951059</v>
      </c>
      <c r="AI119" s="10">
        <v>6.4533130866187838E-2</v>
      </c>
      <c r="AJ119" s="10">
        <v>8.234955641491376E-2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7354221</v>
      </c>
      <c r="H121" s="12">
        <v>8307990</v>
      </c>
      <c r="I121" s="12">
        <v>9226490</v>
      </c>
      <c r="J121" s="12">
        <v>10247706</v>
      </c>
      <c r="K121" s="12">
        <f>SUM(K122,K126:K130)</f>
        <v>10367734</v>
      </c>
      <c r="L121" s="12">
        <f>SUM(L122,L126:L130)</f>
        <v>13541426</v>
      </c>
      <c r="M121" s="12">
        <f>SUM(M122,M126:M130)</f>
        <v>15656702</v>
      </c>
      <c r="N121" s="12">
        <f>SUM(N122,N126:N130)</f>
        <v>16067566</v>
      </c>
      <c r="O121" s="63">
        <v>13896056</v>
      </c>
      <c r="P121" s="63">
        <v>14063888</v>
      </c>
      <c r="Q121" s="63">
        <v>16413093.270000001</v>
      </c>
      <c r="R121" s="63">
        <v>15655471.6</v>
      </c>
      <c r="S121" s="63">
        <v>17666526.98</v>
      </c>
      <c r="T121" s="63">
        <v>18713294.98</v>
      </c>
      <c r="U121" s="41">
        <v>18258898</v>
      </c>
      <c r="V121" s="41">
        <v>20886140.350000001</v>
      </c>
      <c r="W121" s="63">
        <v>20013851.259999998</v>
      </c>
      <c r="X121" s="63">
        <v>20349629</v>
      </c>
      <c r="Y121" s="63">
        <v>20412010</v>
      </c>
      <c r="Z121" s="63">
        <v>22166432</v>
      </c>
      <c r="AA121" s="63">
        <v>20587725</v>
      </c>
      <c r="AB121" s="63">
        <v>30834596</v>
      </c>
      <c r="AC121" s="63">
        <v>34440302</v>
      </c>
      <c r="AD121" s="63">
        <v>47424839</v>
      </c>
      <c r="AE121" s="63">
        <v>32676475</v>
      </c>
      <c r="AF121" s="63">
        <v>31147984</v>
      </c>
      <c r="AG121" s="63">
        <v>38510208</v>
      </c>
      <c r="AH121" s="63">
        <v>43025090</v>
      </c>
      <c r="AI121" s="13">
        <v>5.7094761868324628E-2</v>
      </c>
      <c r="AJ121" s="13">
        <v>0.11723857736629208</v>
      </c>
    </row>
    <row r="122" spans="1:44" ht="10.5" customHeight="1" x14ac:dyDescent="0.2">
      <c r="A122" s="11"/>
      <c r="B122" s="11"/>
      <c r="C122" s="11" t="s">
        <v>36</v>
      </c>
      <c r="D122" s="11"/>
      <c r="E122" s="11"/>
      <c r="F122" s="2"/>
      <c r="G122" s="12">
        <v>4743430</v>
      </c>
      <c r="H122" s="12">
        <v>5902426</v>
      </c>
      <c r="I122" s="12">
        <v>6417294</v>
      </c>
      <c r="J122" s="12">
        <v>7087608</v>
      </c>
      <c r="K122" s="12">
        <f>SUM(K123:K125)</f>
        <v>7439684</v>
      </c>
      <c r="L122" s="12">
        <f>SUM(L123:L125)</f>
        <v>7769778</v>
      </c>
      <c r="M122" s="12">
        <f>SUM(M123:M125)</f>
        <v>7739675</v>
      </c>
      <c r="N122" s="12">
        <f>SUM(N123:N125)</f>
        <v>8125847</v>
      </c>
      <c r="O122" s="12">
        <v>7495708</v>
      </c>
      <c r="P122" s="12">
        <v>8700831</v>
      </c>
      <c r="Q122" s="12">
        <v>10734197.120000001</v>
      </c>
      <c r="R122" s="63">
        <v>9249469.4299999997</v>
      </c>
      <c r="S122" s="63">
        <v>8700830.2400000002</v>
      </c>
      <c r="T122" s="63">
        <v>10375828.02</v>
      </c>
      <c r="U122" s="41">
        <v>10436173</v>
      </c>
      <c r="V122" s="41">
        <v>13098672.35</v>
      </c>
      <c r="W122" s="63">
        <v>11927360.759999998</v>
      </c>
      <c r="X122" s="63">
        <v>12769544</v>
      </c>
      <c r="Y122" s="63">
        <v>12130498</v>
      </c>
      <c r="Z122" s="63">
        <v>12803889</v>
      </c>
      <c r="AA122" s="63">
        <v>12746231</v>
      </c>
      <c r="AB122" s="63">
        <v>13291680</v>
      </c>
      <c r="AC122" s="63">
        <v>12662140</v>
      </c>
      <c r="AD122" s="63">
        <v>12315477</v>
      </c>
      <c r="AE122" s="63">
        <v>12519690</v>
      </c>
      <c r="AF122" s="63">
        <v>15160052</v>
      </c>
      <c r="AG122" s="63">
        <v>18554474</v>
      </c>
      <c r="AH122" s="63">
        <v>18807004</v>
      </c>
      <c r="AI122" s="13">
        <v>5.9554474836784443E-2</v>
      </c>
      <c r="AJ122" s="13">
        <v>1.3610194500798029E-2</v>
      </c>
    </row>
    <row r="123" spans="1:44" ht="10.5" customHeight="1" x14ac:dyDescent="0.2">
      <c r="A123" s="11"/>
      <c r="B123" s="11"/>
      <c r="C123" s="11"/>
      <c r="D123" s="11" t="s">
        <v>37</v>
      </c>
      <c r="E123" s="11"/>
      <c r="F123" s="2"/>
      <c r="G123" s="12">
        <v>4340273</v>
      </c>
      <c r="H123" s="12">
        <v>5547811</v>
      </c>
      <c r="I123" s="12">
        <v>6057663</v>
      </c>
      <c r="J123" s="12">
        <v>6696776</v>
      </c>
      <c r="K123" s="12">
        <v>6917690</v>
      </c>
      <c r="L123" s="12">
        <v>7194145</v>
      </c>
      <c r="M123" s="12">
        <v>7224557</v>
      </c>
      <c r="N123" s="12">
        <v>6954910</v>
      </c>
      <c r="O123" s="12">
        <v>6442311</v>
      </c>
      <c r="P123" s="12">
        <v>7476199</v>
      </c>
      <c r="Q123" s="12">
        <v>8110890.0499999998</v>
      </c>
      <c r="R123" s="63">
        <v>7447574.1999999993</v>
      </c>
      <c r="S123" s="63">
        <v>7476198.6099999994</v>
      </c>
      <c r="T123" s="63">
        <v>8643240.8699999992</v>
      </c>
      <c r="U123" s="41">
        <v>8495513</v>
      </c>
      <c r="V123" s="41">
        <v>11010168.59</v>
      </c>
      <c r="W123" s="63">
        <v>10042935.059999999</v>
      </c>
      <c r="X123" s="63">
        <v>10603517</v>
      </c>
      <c r="Y123" s="63">
        <v>9978876</v>
      </c>
      <c r="Z123" s="63">
        <v>11326207</v>
      </c>
      <c r="AA123" s="63">
        <v>11023511</v>
      </c>
      <c r="AB123" s="63">
        <v>11481343</v>
      </c>
      <c r="AC123" s="63">
        <v>10947581</v>
      </c>
      <c r="AD123" s="63">
        <v>10435226</v>
      </c>
      <c r="AE123" s="63">
        <v>10650986</v>
      </c>
      <c r="AF123" s="63">
        <v>11506466</v>
      </c>
      <c r="AG123" s="63">
        <v>14723875</v>
      </c>
      <c r="AH123" s="63">
        <v>15157815</v>
      </c>
      <c r="AI123" s="13">
        <v>4.738733583183552E-2</v>
      </c>
      <c r="AJ123" s="13">
        <v>2.9471861177848901E-2</v>
      </c>
    </row>
    <row r="124" spans="1:44" ht="10.5" customHeight="1" x14ac:dyDescent="0.2">
      <c r="A124" s="11"/>
      <c r="B124" s="11"/>
      <c r="C124" s="14"/>
      <c r="D124" s="11" t="s">
        <v>90</v>
      </c>
      <c r="E124" s="11"/>
      <c r="F124" s="2"/>
      <c r="G124" s="12">
        <v>0</v>
      </c>
      <c r="H124" s="12">
        <v>0</v>
      </c>
      <c r="I124" s="12">
        <v>0</v>
      </c>
      <c r="J124" s="12">
        <v>0</v>
      </c>
      <c r="K124" s="12">
        <v>0</v>
      </c>
      <c r="L124" s="12">
        <v>104531</v>
      </c>
      <c r="M124" s="12">
        <v>93212</v>
      </c>
      <c r="N124" s="12">
        <v>404957</v>
      </c>
      <c r="O124" s="12">
        <v>425943</v>
      </c>
      <c r="P124" s="12">
        <v>570240</v>
      </c>
      <c r="Q124" s="12">
        <v>1025158.68</v>
      </c>
      <c r="R124" s="63">
        <v>874063.04</v>
      </c>
      <c r="S124" s="63">
        <v>570239.9</v>
      </c>
      <c r="T124" s="63">
        <v>982609.79</v>
      </c>
      <c r="U124" s="41">
        <v>1062519</v>
      </c>
      <c r="V124" s="41">
        <v>914665.02</v>
      </c>
      <c r="W124" s="63">
        <v>1116539.95</v>
      </c>
      <c r="X124" s="63">
        <v>946534</v>
      </c>
      <c r="Y124" s="63">
        <v>924924</v>
      </c>
      <c r="Z124" s="63">
        <v>450908</v>
      </c>
      <c r="AA124" s="63">
        <v>759579</v>
      </c>
      <c r="AB124" s="63">
        <v>823723</v>
      </c>
      <c r="AC124" s="63">
        <v>718880</v>
      </c>
      <c r="AD124" s="63">
        <v>820346</v>
      </c>
      <c r="AE124" s="63">
        <v>957302</v>
      </c>
      <c r="AF124" s="63">
        <v>2680008</v>
      </c>
      <c r="AG124" s="63">
        <v>2619495</v>
      </c>
      <c r="AH124" s="63">
        <v>2613830</v>
      </c>
      <c r="AI124" s="13">
        <v>0.2122234777299119</v>
      </c>
      <c r="AJ124" s="13">
        <v>-2.1626305833758034E-3</v>
      </c>
    </row>
    <row r="125" spans="1:44" ht="10.5" customHeight="1" x14ac:dyDescent="0.2">
      <c r="A125" s="11"/>
      <c r="B125" s="11"/>
      <c r="C125" s="14"/>
      <c r="D125" s="11" t="s">
        <v>39</v>
      </c>
      <c r="E125" s="11"/>
      <c r="F125" s="2"/>
      <c r="G125" s="12">
        <v>403157</v>
      </c>
      <c r="H125" s="12">
        <v>354615</v>
      </c>
      <c r="I125" s="12">
        <v>359631</v>
      </c>
      <c r="J125" s="12">
        <v>390832</v>
      </c>
      <c r="K125" s="12">
        <v>521994</v>
      </c>
      <c r="L125" s="12">
        <v>471102</v>
      </c>
      <c r="M125" s="12">
        <v>421906</v>
      </c>
      <c r="N125" s="12">
        <v>765980</v>
      </c>
      <c r="O125" s="12">
        <v>627454</v>
      </c>
      <c r="P125" s="12">
        <v>654392</v>
      </c>
      <c r="Q125" s="12">
        <v>1598148.39</v>
      </c>
      <c r="R125" s="63">
        <v>927832.19</v>
      </c>
      <c r="S125" s="63">
        <v>654391.73</v>
      </c>
      <c r="T125" s="63">
        <v>749977.36</v>
      </c>
      <c r="U125" s="41">
        <v>878141</v>
      </c>
      <c r="V125" s="41">
        <v>1173838.74</v>
      </c>
      <c r="W125" s="63">
        <v>767885.75</v>
      </c>
      <c r="X125" s="63">
        <v>1219493</v>
      </c>
      <c r="Y125" s="63">
        <v>1226698</v>
      </c>
      <c r="Z125" s="63">
        <v>1026774</v>
      </c>
      <c r="AA125" s="63">
        <v>963141</v>
      </c>
      <c r="AB125" s="63">
        <v>986614</v>
      </c>
      <c r="AC125" s="63">
        <v>995679</v>
      </c>
      <c r="AD125" s="63">
        <v>1059905</v>
      </c>
      <c r="AE125" s="63">
        <v>911402</v>
      </c>
      <c r="AF125" s="63">
        <v>973578</v>
      </c>
      <c r="AG125" s="63">
        <v>1211104</v>
      </c>
      <c r="AH125" s="63">
        <v>1035359</v>
      </c>
      <c r="AI125" s="13">
        <v>8.0698246830526177E-3</v>
      </c>
      <c r="AJ125" s="13">
        <v>-0.14511140248896875</v>
      </c>
    </row>
    <row r="126" spans="1:44" ht="10.5" customHeight="1" x14ac:dyDescent="0.2">
      <c r="A126" s="11"/>
      <c r="B126" s="14"/>
      <c r="C126" s="11" t="s">
        <v>40</v>
      </c>
      <c r="D126" s="11"/>
      <c r="E126" s="11"/>
      <c r="F126" s="2"/>
      <c r="G126" s="12">
        <v>0</v>
      </c>
      <c r="H126" s="12">
        <v>0</v>
      </c>
      <c r="I126" s="12">
        <v>0</v>
      </c>
      <c r="J126" s="12">
        <v>0</v>
      </c>
      <c r="K126" s="12">
        <v>0</v>
      </c>
      <c r="L126" s="12">
        <v>1386071</v>
      </c>
      <c r="M126" s="12">
        <v>2564838</v>
      </c>
      <c r="N126" s="12">
        <v>2797948</v>
      </c>
      <c r="O126" s="12">
        <v>2575661</v>
      </c>
      <c r="P126" s="12">
        <v>2775608</v>
      </c>
      <c r="Q126" s="12">
        <v>2355361.15</v>
      </c>
      <c r="R126" s="63">
        <v>3035122.17</v>
      </c>
      <c r="S126" s="63">
        <v>2775607.74</v>
      </c>
      <c r="T126" s="63">
        <v>3351163.96</v>
      </c>
      <c r="U126" s="41">
        <v>3513740</v>
      </c>
      <c r="V126" s="41">
        <v>2780765</v>
      </c>
      <c r="W126" s="63">
        <v>3433489.5</v>
      </c>
      <c r="X126" s="63">
        <v>3002552</v>
      </c>
      <c r="Y126" s="63">
        <v>3914498</v>
      </c>
      <c r="Z126" s="63">
        <v>3672091</v>
      </c>
      <c r="AA126" s="63">
        <v>3808922</v>
      </c>
      <c r="AB126" s="63">
        <v>7740635</v>
      </c>
      <c r="AC126" s="63">
        <v>6314307</v>
      </c>
      <c r="AD126" s="63">
        <v>8121777</v>
      </c>
      <c r="AE126" s="63">
        <v>9000057</v>
      </c>
      <c r="AF126" s="63">
        <v>6516176</v>
      </c>
      <c r="AG126" s="63">
        <v>9124539</v>
      </c>
      <c r="AH126" s="63">
        <v>9488455</v>
      </c>
      <c r="AI126" s="13">
        <v>3.4514269580486978E-2</v>
      </c>
      <c r="AJ126" s="13">
        <v>3.9883220401600562E-2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28627</v>
      </c>
      <c r="N128" s="12">
        <v>28728</v>
      </c>
      <c r="O128" s="12">
        <v>28623</v>
      </c>
      <c r="P128" s="12">
        <v>28211</v>
      </c>
      <c r="Q128" s="12">
        <v>27896</v>
      </c>
      <c r="R128" s="63">
        <v>27874</v>
      </c>
      <c r="S128" s="63">
        <v>73273</v>
      </c>
      <c r="T128" s="63">
        <v>85279</v>
      </c>
      <c r="U128" s="41">
        <v>83397</v>
      </c>
      <c r="V128" s="41">
        <v>79210</v>
      </c>
      <c r="W128" s="63">
        <v>77783</v>
      </c>
      <c r="X128" s="63">
        <v>64025</v>
      </c>
      <c r="Y128" s="63">
        <v>106040</v>
      </c>
      <c r="Z128" s="63">
        <v>69325</v>
      </c>
      <c r="AA128" s="63">
        <v>136569</v>
      </c>
      <c r="AB128" s="63">
        <v>205258</v>
      </c>
      <c r="AC128" s="63">
        <v>215838</v>
      </c>
      <c r="AD128" s="63">
        <v>209996</v>
      </c>
      <c r="AE128" s="63">
        <v>265216</v>
      </c>
      <c r="AF128" s="63">
        <v>232883</v>
      </c>
      <c r="AG128" s="63">
        <v>236457</v>
      </c>
      <c r="AH128" s="63">
        <v>220340</v>
      </c>
      <c r="AI128" s="13">
        <v>1.1887447957555919E-2</v>
      </c>
      <c r="AJ128" s="13">
        <v>-6.8160384340493194E-2</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2610791</v>
      </c>
      <c r="H130" s="12">
        <v>2405564</v>
      </c>
      <c r="I130" s="12">
        <v>2809196</v>
      </c>
      <c r="J130" s="12">
        <v>3160098</v>
      </c>
      <c r="K130" s="12">
        <v>2928050</v>
      </c>
      <c r="L130" s="12">
        <v>4385577</v>
      </c>
      <c r="M130" s="12">
        <v>5323562</v>
      </c>
      <c r="N130" s="12">
        <v>5115043</v>
      </c>
      <c r="O130" s="12">
        <v>3796064</v>
      </c>
      <c r="P130" s="12">
        <v>2559238</v>
      </c>
      <c r="Q130" s="12">
        <v>3295639</v>
      </c>
      <c r="R130" s="63">
        <v>3343006</v>
      </c>
      <c r="S130" s="63">
        <v>6116816</v>
      </c>
      <c r="T130" s="63">
        <v>4901024</v>
      </c>
      <c r="U130" s="41">
        <v>4225588</v>
      </c>
      <c r="V130" s="41">
        <v>4927493</v>
      </c>
      <c r="W130" s="63">
        <v>4575218</v>
      </c>
      <c r="X130" s="63">
        <v>4513508</v>
      </c>
      <c r="Y130" s="63">
        <v>4260974</v>
      </c>
      <c r="Z130" s="63">
        <v>5621127</v>
      </c>
      <c r="AA130" s="63">
        <v>3896003</v>
      </c>
      <c r="AB130" s="63">
        <v>9597023</v>
      </c>
      <c r="AC130" s="63">
        <v>15248017</v>
      </c>
      <c r="AD130" s="63">
        <v>26777589</v>
      </c>
      <c r="AE130" s="63">
        <v>10891512</v>
      </c>
      <c r="AF130" s="63">
        <v>9238873</v>
      </c>
      <c r="AG130" s="63">
        <v>10594738</v>
      </c>
      <c r="AH130" s="63">
        <v>14509291</v>
      </c>
      <c r="AI130" s="13">
        <v>7.1317689258079353E-2</v>
      </c>
      <c r="AJ130" s="13">
        <v>0.3694808687104863</v>
      </c>
    </row>
    <row r="131" spans="1:36" ht="10.5" customHeight="1" x14ac:dyDescent="0.2">
      <c r="A131" s="11"/>
      <c r="B131" s="14"/>
      <c r="C131" s="11"/>
      <c r="D131" s="15" t="s">
        <v>45</v>
      </c>
      <c r="E131" s="11"/>
      <c r="F131" s="2"/>
      <c r="G131" s="12">
        <v>239087</v>
      </c>
      <c r="H131" s="12">
        <v>234420</v>
      </c>
      <c r="I131" s="12">
        <v>241136</v>
      </c>
      <c r="J131" s="12">
        <v>272666</v>
      </c>
      <c r="K131" s="12">
        <v>361810</v>
      </c>
      <c r="L131" s="12">
        <v>485911</v>
      </c>
      <c r="M131" s="12">
        <v>438574</v>
      </c>
      <c r="N131" s="12">
        <v>349288</v>
      </c>
      <c r="O131" s="12">
        <v>332486</v>
      </c>
      <c r="P131" s="12">
        <v>413535</v>
      </c>
      <c r="Q131" s="12">
        <v>601073</v>
      </c>
      <c r="R131" s="63">
        <v>699994</v>
      </c>
      <c r="S131" s="63">
        <v>788039</v>
      </c>
      <c r="T131" s="63">
        <v>816025</v>
      </c>
      <c r="U131" s="41">
        <v>813248</v>
      </c>
      <c r="V131" s="41">
        <v>691333</v>
      </c>
      <c r="W131" s="63">
        <v>731071</v>
      </c>
      <c r="X131" s="63">
        <v>566025</v>
      </c>
      <c r="Y131" s="63">
        <v>523114</v>
      </c>
      <c r="Z131" s="63">
        <v>555801</v>
      </c>
      <c r="AA131" s="63">
        <v>557660</v>
      </c>
      <c r="AB131" s="63">
        <v>589743</v>
      </c>
      <c r="AC131" s="63">
        <v>769894</v>
      </c>
      <c r="AD131" s="63">
        <v>933055</v>
      </c>
      <c r="AE131" s="63">
        <v>888470</v>
      </c>
      <c r="AF131" s="63">
        <v>936588</v>
      </c>
      <c r="AG131" s="63">
        <v>926422</v>
      </c>
      <c r="AH131" s="63">
        <v>4533170</v>
      </c>
      <c r="AI131" s="13">
        <v>0.40482815266649275</v>
      </c>
      <c r="AJ131" s="13">
        <v>3.8932020180867899</v>
      </c>
    </row>
    <row r="132" spans="1:36" ht="10.5" customHeight="1" x14ac:dyDescent="0.2">
      <c r="A132" s="11"/>
      <c r="B132" s="14"/>
      <c r="C132" s="11"/>
      <c r="D132" s="15" t="s">
        <v>46</v>
      </c>
      <c r="E132" s="11"/>
      <c r="F132" s="2"/>
      <c r="G132" s="12">
        <v>1562756</v>
      </c>
      <c r="H132" s="12">
        <v>1454924</v>
      </c>
      <c r="I132" s="12">
        <v>1660802</v>
      </c>
      <c r="J132" s="12">
        <v>1718569</v>
      </c>
      <c r="K132" s="12">
        <v>1482127</v>
      </c>
      <c r="L132" s="12">
        <v>2937071</v>
      </c>
      <c r="M132" s="12">
        <v>3900558</v>
      </c>
      <c r="N132" s="12">
        <v>4563239</v>
      </c>
      <c r="O132" s="12">
        <v>3174917</v>
      </c>
      <c r="P132" s="12">
        <v>2136351</v>
      </c>
      <c r="Q132" s="12">
        <v>2659618</v>
      </c>
      <c r="R132" s="63">
        <v>2627028</v>
      </c>
      <c r="S132" s="63">
        <v>5233982</v>
      </c>
      <c r="T132" s="63">
        <v>3611717</v>
      </c>
      <c r="U132" s="41">
        <v>2648706</v>
      </c>
      <c r="V132" s="41">
        <v>3894967</v>
      </c>
      <c r="W132" s="63">
        <v>3657445</v>
      </c>
      <c r="X132" s="63">
        <v>3721231</v>
      </c>
      <c r="Y132" s="63">
        <v>3590191</v>
      </c>
      <c r="Z132" s="63">
        <v>4884968</v>
      </c>
      <c r="AA132" s="63">
        <v>3180709</v>
      </c>
      <c r="AB132" s="63">
        <v>6932724</v>
      </c>
      <c r="AC132" s="63">
        <v>4959107</v>
      </c>
      <c r="AD132" s="63">
        <v>7158302</v>
      </c>
      <c r="AE132" s="63">
        <v>7873855</v>
      </c>
      <c r="AF132" s="63">
        <v>7683445</v>
      </c>
      <c r="AG132" s="63">
        <v>8121100</v>
      </c>
      <c r="AH132" s="63">
        <v>6757865</v>
      </c>
      <c r="AI132" s="13">
        <v>-4.2485820959959897E-3</v>
      </c>
      <c r="AJ132" s="13">
        <v>-0.16786334363571437</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1301537</v>
      </c>
      <c r="AC133" s="63">
        <v>9083355</v>
      </c>
      <c r="AD133" s="63">
        <v>18362147</v>
      </c>
      <c r="AE133" s="63">
        <v>1264292</v>
      </c>
      <c r="AF133" s="63">
        <v>266692</v>
      </c>
      <c r="AG133" s="63">
        <v>0</v>
      </c>
      <c r="AH133" s="63">
        <v>261021</v>
      </c>
      <c r="AI133" s="13">
        <v>-0.23492650776214463</v>
      </c>
      <c r="AJ133" s="13" t="s">
        <v>246</v>
      </c>
    </row>
    <row r="134" spans="1:36" ht="10.5" customHeight="1" x14ac:dyDescent="0.2">
      <c r="A134" s="11"/>
      <c r="B134" s="11"/>
      <c r="C134" s="11"/>
      <c r="D134" s="11" t="s">
        <v>48</v>
      </c>
      <c r="E134" s="11"/>
      <c r="F134" s="2"/>
      <c r="G134" s="12">
        <v>808948</v>
      </c>
      <c r="H134" s="12">
        <v>716220</v>
      </c>
      <c r="I134" s="12">
        <v>907258</v>
      </c>
      <c r="J134" s="12">
        <v>1168863</v>
      </c>
      <c r="K134" s="12">
        <v>1084113</v>
      </c>
      <c r="L134" s="12">
        <v>962595</v>
      </c>
      <c r="M134" s="12">
        <v>984430</v>
      </c>
      <c r="N134" s="12">
        <v>202516</v>
      </c>
      <c r="O134" s="12">
        <v>288661</v>
      </c>
      <c r="P134" s="12">
        <v>9352</v>
      </c>
      <c r="Q134" s="12">
        <v>34948</v>
      </c>
      <c r="R134" s="63">
        <v>15984</v>
      </c>
      <c r="S134" s="63">
        <v>94795</v>
      </c>
      <c r="T134" s="63">
        <v>473282</v>
      </c>
      <c r="U134" s="41">
        <v>763634</v>
      </c>
      <c r="V134" s="41">
        <v>341193</v>
      </c>
      <c r="W134" s="63">
        <v>186702</v>
      </c>
      <c r="X134" s="63">
        <v>226252</v>
      </c>
      <c r="Y134" s="63">
        <v>147669</v>
      </c>
      <c r="Z134" s="63">
        <v>180358</v>
      </c>
      <c r="AA134" s="63">
        <v>157634</v>
      </c>
      <c r="AB134" s="63">
        <v>773019</v>
      </c>
      <c r="AC134" s="63">
        <v>435661</v>
      </c>
      <c r="AD134" s="63">
        <v>324085</v>
      </c>
      <c r="AE134" s="63">
        <v>864895</v>
      </c>
      <c r="AF134" s="63">
        <v>352148</v>
      </c>
      <c r="AG134" s="63">
        <v>1547216</v>
      </c>
      <c r="AH134" s="63">
        <v>2957235</v>
      </c>
      <c r="AI134" s="13">
        <v>0.25059286000755443</v>
      </c>
      <c r="AJ134" s="13">
        <v>0.91132653747117398</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2967964</v>
      </c>
      <c r="H136" s="12">
        <v>3245845</v>
      </c>
      <c r="I136" s="12">
        <v>3020153</v>
      </c>
      <c r="J136" s="12">
        <v>2967658</v>
      </c>
      <c r="K136" s="12">
        <f>SUM(K137:K145)</f>
        <v>3508261</v>
      </c>
      <c r="L136" s="12">
        <f>SUM(L137:L145)</f>
        <v>3734908</v>
      </c>
      <c r="M136" s="12">
        <f>SUM(M137:M145)</f>
        <v>2335099</v>
      </c>
      <c r="N136" s="12">
        <f>SUM(N137:N145)</f>
        <v>4903690</v>
      </c>
      <c r="O136" s="12">
        <v>3995563</v>
      </c>
      <c r="P136" s="12">
        <v>4013390</v>
      </c>
      <c r="Q136" s="12">
        <v>4971002.07</v>
      </c>
      <c r="R136" s="63">
        <v>1530000.91</v>
      </c>
      <c r="S136" s="63">
        <v>4319120.2100000009</v>
      </c>
      <c r="T136" s="63">
        <v>4275683.68</v>
      </c>
      <c r="U136" s="41">
        <v>3879432</v>
      </c>
      <c r="V136" s="41">
        <v>4345698.1400000006</v>
      </c>
      <c r="W136" s="63">
        <v>4655131.1700000009</v>
      </c>
      <c r="X136" s="63">
        <v>5450311</v>
      </c>
      <c r="Y136" s="63">
        <v>5101647</v>
      </c>
      <c r="Z136" s="63">
        <v>3671191</v>
      </c>
      <c r="AA136" s="63">
        <v>3844587</v>
      </c>
      <c r="AB136" s="63">
        <v>5193063</v>
      </c>
      <c r="AC136" s="63">
        <v>6177429</v>
      </c>
      <c r="AD136" s="63">
        <v>5917190</v>
      </c>
      <c r="AE136" s="63">
        <v>4762344</v>
      </c>
      <c r="AF136" s="63">
        <v>4594545</v>
      </c>
      <c r="AG136" s="63">
        <v>8342834</v>
      </c>
      <c r="AH136" s="63">
        <v>8389794</v>
      </c>
      <c r="AI136" s="13">
        <v>8.3231509225960343E-2</v>
      </c>
      <c r="AJ136" s="13">
        <v>5.6287827373767713E-3</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139363</v>
      </c>
      <c r="H138" s="12">
        <v>152265</v>
      </c>
      <c r="I138" s="12">
        <v>165778</v>
      </c>
      <c r="J138" s="12">
        <v>164336</v>
      </c>
      <c r="K138" s="12">
        <v>167619</v>
      </c>
      <c r="L138" s="12">
        <v>172740</v>
      </c>
      <c r="M138" s="12">
        <v>174361</v>
      </c>
      <c r="N138" s="12">
        <v>202454</v>
      </c>
      <c r="O138" s="12">
        <v>480967</v>
      </c>
      <c r="P138" s="12">
        <v>492308</v>
      </c>
      <c r="Q138" s="12">
        <v>525027.42000000004</v>
      </c>
      <c r="R138" s="63">
        <v>545605.47</v>
      </c>
      <c r="S138" s="63">
        <v>492307.91</v>
      </c>
      <c r="T138" s="63">
        <v>636152.73</v>
      </c>
      <c r="U138" s="41">
        <v>571929</v>
      </c>
      <c r="V138" s="41">
        <v>623486.75</v>
      </c>
      <c r="W138" s="64">
        <v>689749.99</v>
      </c>
      <c r="X138" s="64">
        <v>728649</v>
      </c>
      <c r="Y138" s="63">
        <v>761031</v>
      </c>
      <c r="Z138" s="63">
        <v>802786</v>
      </c>
      <c r="AA138" s="63">
        <v>823461</v>
      </c>
      <c r="AB138" s="63">
        <v>847026</v>
      </c>
      <c r="AC138" s="63">
        <v>871218</v>
      </c>
      <c r="AD138" s="63">
        <v>925357</v>
      </c>
      <c r="AE138" s="63">
        <v>970916</v>
      </c>
      <c r="AF138" s="63">
        <v>1038093</v>
      </c>
      <c r="AG138" s="63">
        <v>1081073</v>
      </c>
      <c r="AH138" s="63">
        <v>1113485</v>
      </c>
      <c r="AI138" s="13">
        <v>4.664146974340988E-2</v>
      </c>
      <c r="AJ138" s="13">
        <v>2.9981324110397726E-2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1699245</v>
      </c>
      <c r="H141" s="12">
        <v>1738906</v>
      </c>
      <c r="I141" s="12">
        <v>1894767</v>
      </c>
      <c r="J141" s="12">
        <v>2057448</v>
      </c>
      <c r="K141" s="12">
        <v>2196977</v>
      </c>
      <c r="L141" s="12">
        <v>2257164</v>
      </c>
      <c r="M141" s="12">
        <v>812767</v>
      </c>
      <c r="N141" s="12">
        <v>2578125</v>
      </c>
      <c r="O141" s="12">
        <v>2658928</v>
      </c>
      <c r="P141" s="12">
        <v>2886403</v>
      </c>
      <c r="Q141" s="12">
        <v>2717665.27</v>
      </c>
      <c r="R141" s="63">
        <v>201668.11</v>
      </c>
      <c r="S141" s="63">
        <v>2849935.68</v>
      </c>
      <c r="T141" s="63">
        <v>2832205.27</v>
      </c>
      <c r="U141" s="41">
        <v>3069488</v>
      </c>
      <c r="V141" s="41">
        <v>3440664.43</v>
      </c>
      <c r="W141" s="63">
        <v>3438958.2</v>
      </c>
      <c r="X141" s="63">
        <v>2848896</v>
      </c>
      <c r="Y141" s="63">
        <v>2535600</v>
      </c>
      <c r="Z141" s="63">
        <v>2343015</v>
      </c>
      <c r="AA141" s="63">
        <v>2760270</v>
      </c>
      <c r="AB141" s="63">
        <v>2885368</v>
      </c>
      <c r="AC141" s="63">
        <v>2886005</v>
      </c>
      <c r="AD141" s="63">
        <v>2880142</v>
      </c>
      <c r="AE141" s="63">
        <v>3054874</v>
      </c>
      <c r="AF141" s="63">
        <v>3019748</v>
      </c>
      <c r="AG141" s="63">
        <v>3109957</v>
      </c>
      <c r="AH141" s="63">
        <v>3323042</v>
      </c>
      <c r="AI141" s="13">
        <v>2.3817235830828842E-2</v>
      </c>
      <c r="AJ141" s="13">
        <v>6.8517024511914479E-2</v>
      </c>
    </row>
    <row r="142" spans="1:36" ht="10.5" customHeight="1" x14ac:dyDescent="0.2">
      <c r="A142" s="11"/>
      <c r="B142" s="14"/>
      <c r="C142" s="11" t="s">
        <v>55</v>
      </c>
      <c r="E142" s="11"/>
      <c r="F142" s="2"/>
      <c r="G142" s="12">
        <v>0</v>
      </c>
      <c r="H142" s="12">
        <v>0</v>
      </c>
      <c r="I142" s="12">
        <v>0</v>
      </c>
      <c r="J142" s="12">
        <v>0</v>
      </c>
      <c r="K142" s="12">
        <v>0</v>
      </c>
      <c r="L142" s="12">
        <v>113198</v>
      </c>
      <c r="M142" s="12">
        <v>222586</v>
      </c>
      <c r="N142" s="12">
        <v>369060</v>
      </c>
      <c r="O142" s="12">
        <v>365112</v>
      </c>
      <c r="P142" s="12">
        <v>399015</v>
      </c>
      <c r="Q142" s="12">
        <v>341258.38</v>
      </c>
      <c r="R142" s="63">
        <v>349583.33</v>
      </c>
      <c r="S142" s="63">
        <v>399014.62</v>
      </c>
      <c r="T142" s="63">
        <v>131957.68</v>
      </c>
      <c r="U142" s="41">
        <v>132342</v>
      </c>
      <c r="V142" s="41">
        <v>163090.96</v>
      </c>
      <c r="W142" s="64">
        <v>197635.98</v>
      </c>
      <c r="X142" s="64">
        <v>193250</v>
      </c>
      <c r="Y142" s="63">
        <v>198585</v>
      </c>
      <c r="Z142" s="63">
        <v>110981</v>
      </c>
      <c r="AA142" s="63">
        <v>160843</v>
      </c>
      <c r="AB142" s="63">
        <v>212160</v>
      </c>
      <c r="AC142" s="63">
        <v>213988</v>
      </c>
      <c r="AD142" s="63">
        <v>226632</v>
      </c>
      <c r="AE142" s="63">
        <v>247831</v>
      </c>
      <c r="AF142" s="63">
        <v>237904</v>
      </c>
      <c r="AG142" s="63">
        <v>243236</v>
      </c>
      <c r="AH142" s="63">
        <v>299881</v>
      </c>
      <c r="AI142" s="13">
        <v>5.9369765425463461E-2</v>
      </c>
      <c r="AJ142" s="13">
        <v>0.23288082356230164</v>
      </c>
    </row>
    <row r="143" spans="1:36" ht="10.5" customHeight="1" x14ac:dyDescent="0.2">
      <c r="A143" s="11"/>
      <c r="B143" s="11"/>
      <c r="C143" s="11" t="s">
        <v>56</v>
      </c>
      <c r="D143" s="11"/>
      <c r="E143" s="11"/>
      <c r="F143" s="2"/>
      <c r="G143" s="12">
        <v>1129356</v>
      </c>
      <c r="H143" s="12">
        <v>1354674</v>
      </c>
      <c r="I143" s="12">
        <v>959608</v>
      </c>
      <c r="J143" s="12">
        <v>745874</v>
      </c>
      <c r="K143" s="12">
        <v>1143665</v>
      </c>
      <c r="L143" s="12">
        <v>1191806</v>
      </c>
      <c r="M143" s="12">
        <v>1125385</v>
      </c>
      <c r="N143" s="12">
        <v>1754051</v>
      </c>
      <c r="O143" s="12">
        <v>490556</v>
      </c>
      <c r="P143" s="12">
        <v>235664</v>
      </c>
      <c r="Q143" s="12">
        <v>1387051</v>
      </c>
      <c r="R143" s="63">
        <v>433144</v>
      </c>
      <c r="S143" s="63">
        <v>577862</v>
      </c>
      <c r="T143" s="63">
        <v>675368</v>
      </c>
      <c r="U143" s="41">
        <v>105673</v>
      </c>
      <c r="V143" s="41">
        <v>118456</v>
      </c>
      <c r="W143" s="63">
        <v>328787</v>
      </c>
      <c r="X143" s="63">
        <v>1679516</v>
      </c>
      <c r="Y143" s="63">
        <v>1606431</v>
      </c>
      <c r="Z143" s="63">
        <v>414409</v>
      </c>
      <c r="AA143" s="63">
        <v>100013</v>
      </c>
      <c r="AB143" s="63">
        <v>1248509</v>
      </c>
      <c r="AC143" s="63">
        <v>2206218</v>
      </c>
      <c r="AD143" s="63">
        <v>1885059</v>
      </c>
      <c r="AE143" s="63">
        <v>488723</v>
      </c>
      <c r="AF143" s="63">
        <v>298800</v>
      </c>
      <c r="AG143" s="63">
        <v>3908568</v>
      </c>
      <c r="AH143" s="63">
        <v>3653386</v>
      </c>
      <c r="AI143" s="13">
        <v>0.19596181557341974</v>
      </c>
      <c r="AJ143" s="13">
        <v>-6.5287849667704387E-2</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116337</v>
      </c>
      <c r="H147" s="12">
        <v>111241</v>
      </c>
      <c r="I147" s="12">
        <v>161638</v>
      </c>
      <c r="J147" s="12">
        <v>140649</v>
      </c>
      <c r="K147" s="12">
        <v>238934</v>
      </c>
      <c r="L147" s="12">
        <v>223386</v>
      </c>
      <c r="M147" s="12">
        <v>718915</v>
      </c>
      <c r="N147" s="12">
        <v>1581578</v>
      </c>
      <c r="O147" s="12">
        <v>681002</v>
      </c>
      <c r="P147" s="12">
        <v>861779</v>
      </c>
      <c r="Q147" s="12">
        <v>704798</v>
      </c>
      <c r="R147" s="63">
        <v>726445</v>
      </c>
      <c r="S147" s="63">
        <v>1433379</v>
      </c>
      <c r="T147" s="63">
        <v>1064836</v>
      </c>
      <c r="U147" s="41">
        <v>6625</v>
      </c>
      <c r="V147" s="41">
        <v>744074</v>
      </c>
      <c r="W147" s="63">
        <v>1246591</v>
      </c>
      <c r="X147" s="63">
        <v>1358673</v>
      </c>
      <c r="Y147" s="63">
        <v>209236</v>
      </c>
      <c r="Z147" s="63">
        <v>1117685</v>
      </c>
      <c r="AA147" s="63">
        <v>0</v>
      </c>
      <c r="AB147" s="63">
        <v>1044244</v>
      </c>
      <c r="AC147" s="63">
        <v>2291960</v>
      </c>
      <c r="AD147" s="63">
        <v>2716555</v>
      </c>
      <c r="AE147" s="63">
        <v>481269</v>
      </c>
      <c r="AF147" s="63">
        <v>258493</v>
      </c>
      <c r="AG147" s="63">
        <v>1072092</v>
      </c>
      <c r="AH147" s="63">
        <v>0</v>
      </c>
      <c r="AI147" s="13">
        <v>-1</v>
      </c>
      <c r="AJ147" s="13" t="s">
        <v>246</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116654</v>
      </c>
      <c r="H149" s="12">
        <v>98190</v>
      </c>
      <c r="I149" s="12">
        <v>118575</v>
      </c>
      <c r="J149" s="12">
        <v>98406</v>
      </c>
      <c r="K149" s="12">
        <v>134647</v>
      </c>
      <c r="L149" s="12">
        <v>18923</v>
      </c>
      <c r="M149" s="12">
        <v>0</v>
      </c>
      <c r="N149" s="12">
        <v>0</v>
      </c>
      <c r="O149" s="12">
        <v>0</v>
      </c>
      <c r="P149" s="12">
        <v>0</v>
      </c>
      <c r="Q149" s="12">
        <v>0</v>
      </c>
      <c r="R149" s="63">
        <v>0</v>
      </c>
      <c r="S149" s="63">
        <v>0</v>
      </c>
      <c r="T149" s="63">
        <v>0</v>
      </c>
      <c r="U149" s="41">
        <v>0</v>
      </c>
      <c r="V149" s="41">
        <v>0</v>
      </c>
      <c r="W149" s="63">
        <v>0</v>
      </c>
      <c r="X149" s="63">
        <v>0</v>
      </c>
      <c r="Y149" s="63">
        <v>0</v>
      </c>
      <c r="Z149" s="63">
        <v>0</v>
      </c>
      <c r="AA149" s="63">
        <v>0</v>
      </c>
      <c r="AB149" s="63">
        <v>0</v>
      </c>
      <c r="AC149" s="63">
        <v>466766</v>
      </c>
      <c r="AD149" s="63">
        <v>551904</v>
      </c>
      <c r="AE149" s="63">
        <v>6191246</v>
      </c>
      <c r="AF149" s="63">
        <v>6105605</v>
      </c>
      <c r="AG149" s="63">
        <v>1921109</v>
      </c>
      <c r="AH149" s="63">
        <v>2536175</v>
      </c>
      <c r="AI149" s="13" t="s">
        <v>246</v>
      </c>
      <c r="AJ149" s="13">
        <v>0.32016194812475501</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10190215</v>
      </c>
      <c r="H152" s="5">
        <v>10013486</v>
      </c>
      <c r="I152" s="5">
        <v>10366175</v>
      </c>
      <c r="J152" s="5">
        <v>9897557</v>
      </c>
      <c r="K152" s="5">
        <v>11976555</v>
      </c>
      <c r="L152" s="5">
        <v>14183482</v>
      </c>
      <c r="M152" s="5">
        <v>17131343</v>
      </c>
      <c r="N152" s="5">
        <v>19683649</v>
      </c>
      <c r="O152" s="5">
        <v>12869879</v>
      </c>
      <c r="P152" s="5">
        <v>15030190</v>
      </c>
      <c r="Q152" s="5">
        <v>14658292</v>
      </c>
      <c r="R152" s="62">
        <v>14466077</v>
      </c>
      <c r="S152" s="62">
        <v>15317466</v>
      </c>
      <c r="T152" s="62">
        <v>23656731</v>
      </c>
      <c r="U152" s="39">
        <v>23767225</v>
      </c>
      <c r="V152" s="39">
        <v>27286643</v>
      </c>
      <c r="W152" s="62">
        <v>23428243</v>
      </c>
      <c r="X152" s="62">
        <v>39906056</v>
      </c>
      <c r="Y152" s="62">
        <v>43413403</v>
      </c>
      <c r="Z152" s="62">
        <v>29251654</v>
      </c>
      <c r="AA152" s="62">
        <v>25570202</v>
      </c>
      <c r="AB152" s="62">
        <v>30389347</v>
      </c>
      <c r="AC152" s="62">
        <v>33507686</v>
      </c>
      <c r="AD152" s="62">
        <v>43484776</v>
      </c>
      <c r="AE152" s="62">
        <v>39940116</v>
      </c>
      <c r="AF152" s="62">
        <v>39962215</v>
      </c>
      <c r="AG152" s="62">
        <v>40085440</v>
      </c>
      <c r="AH152" s="62">
        <v>47101081</v>
      </c>
      <c r="AI152" s="10">
        <v>7.5767082353707105E-2</v>
      </c>
      <c r="AJ152" s="10">
        <v>0.1750171882858215</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3472310</v>
      </c>
      <c r="H154" s="12">
        <v>3577858</v>
      </c>
      <c r="I154" s="12">
        <v>3741437</v>
      </c>
      <c r="J154" s="12">
        <v>3294253</v>
      </c>
      <c r="K154" s="12">
        <v>3565946</v>
      </c>
      <c r="L154" s="12">
        <v>4024520</v>
      </c>
      <c r="M154" s="12">
        <v>5124526</v>
      </c>
      <c r="N154" s="12">
        <v>5672582</v>
      </c>
      <c r="O154" s="12">
        <v>2449517</v>
      </c>
      <c r="P154" s="12">
        <v>4199874</v>
      </c>
      <c r="Q154" s="12">
        <v>5488865</v>
      </c>
      <c r="R154" s="63">
        <v>4351305</v>
      </c>
      <c r="S154" s="63">
        <v>5145545</v>
      </c>
      <c r="T154" s="63">
        <v>8824764</v>
      </c>
      <c r="U154" s="41">
        <v>8850700</v>
      </c>
      <c r="V154" s="41">
        <v>8676453</v>
      </c>
      <c r="W154" s="63">
        <v>11281598</v>
      </c>
      <c r="X154" s="63">
        <v>20515774</v>
      </c>
      <c r="Y154" s="63">
        <v>16930687</v>
      </c>
      <c r="Z154" s="63">
        <v>7383531</v>
      </c>
      <c r="AA154" s="63">
        <v>7282924</v>
      </c>
      <c r="AB154" s="63">
        <v>11823604</v>
      </c>
      <c r="AC154" s="63">
        <v>11590453</v>
      </c>
      <c r="AD154" s="63">
        <v>11369633</v>
      </c>
      <c r="AE154" s="63">
        <v>12057356</v>
      </c>
      <c r="AF154" s="63">
        <v>10612581</v>
      </c>
      <c r="AG154" s="63">
        <v>13256086</v>
      </c>
      <c r="AH154" s="63">
        <v>10804266</v>
      </c>
      <c r="AI154" s="13">
        <v>-1.4913806995791923E-2</v>
      </c>
      <c r="AJ154" s="13">
        <v>-0.1849580637904733</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2718390</v>
      </c>
      <c r="H156" s="12">
        <v>2716281</v>
      </c>
      <c r="I156" s="12">
        <v>2763157</v>
      </c>
      <c r="J156" s="12">
        <v>2747559</v>
      </c>
      <c r="K156" s="12">
        <v>3337814</v>
      </c>
      <c r="L156" s="12">
        <v>3893532</v>
      </c>
      <c r="M156" s="12">
        <v>4035453</v>
      </c>
      <c r="N156" s="12">
        <v>7271873</v>
      </c>
      <c r="O156" s="12">
        <v>5115249</v>
      </c>
      <c r="P156" s="12">
        <v>6107735</v>
      </c>
      <c r="Q156" s="12">
        <v>4935609</v>
      </c>
      <c r="R156" s="63">
        <v>5846925</v>
      </c>
      <c r="S156" s="63">
        <v>6642146</v>
      </c>
      <c r="T156" s="63">
        <v>9284561</v>
      </c>
      <c r="U156" s="41">
        <v>9350600</v>
      </c>
      <c r="V156" s="41">
        <v>8313903</v>
      </c>
      <c r="W156" s="63">
        <v>11404342</v>
      </c>
      <c r="X156" s="63">
        <v>13730650</v>
      </c>
      <c r="Y156" s="63">
        <v>14677374</v>
      </c>
      <c r="Z156" s="63">
        <v>9347701</v>
      </c>
      <c r="AA156" s="63">
        <v>8400743</v>
      </c>
      <c r="AB156" s="63">
        <v>8143818</v>
      </c>
      <c r="AC156" s="63">
        <v>9130134</v>
      </c>
      <c r="AD156" s="63">
        <v>10050585</v>
      </c>
      <c r="AE156" s="63">
        <v>10582342</v>
      </c>
      <c r="AF156" s="63">
        <v>9849937</v>
      </c>
      <c r="AG156" s="63">
        <v>10904618</v>
      </c>
      <c r="AH156" s="63">
        <v>10935250</v>
      </c>
      <c r="AI156" s="13">
        <v>5.0348556235543462E-2</v>
      </c>
      <c r="AJ156" s="13">
        <v>2.8090851050444868E-3</v>
      </c>
    </row>
    <row r="157" spans="1:36" ht="10.5" customHeight="1" x14ac:dyDescent="0.2">
      <c r="A157" s="11"/>
      <c r="B157" s="19" t="s">
        <v>67</v>
      </c>
      <c r="C157" s="14"/>
      <c r="D157" s="19"/>
      <c r="E157" s="19"/>
      <c r="F157" s="2"/>
      <c r="G157" s="12">
        <v>818375</v>
      </c>
      <c r="H157" s="12">
        <v>759848</v>
      </c>
      <c r="I157" s="12">
        <v>1183434</v>
      </c>
      <c r="J157" s="12">
        <v>1177983</v>
      </c>
      <c r="K157" s="12">
        <v>888453</v>
      </c>
      <c r="L157" s="12">
        <v>925437</v>
      </c>
      <c r="M157" s="12">
        <v>1066064</v>
      </c>
      <c r="N157" s="12">
        <v>774001</v>
      </c>
      <c r="O157" s="12">
        <v>1291542</v>
      </c>
      <c r="P157" s="12">
        <v>95871</v>
      </c>
      <c r="Q157" s="12">
        <v>97591</v>
      </c>
      <c r="R157" s="63">
        <v>99590</v>
      </c>
      <c r="S157" s="63">
        <v>0</v>
      </c>
      <c r="T157" s="63">
        <v>110589</v>
      </c>
      <c r="U157" s="41">
        <v>111800</v>
      </c>
      <c r="V157" s="41">
        <v>367723</v>
      </c>
      <c r="W157" s="63">
        <v>109408</v>
      </c>
      <c r="X157" s="63">
        <v>1149270</v>
      </c>
      <c r="Y157" s="63">
        <v>3524356</v>
      </c>
      <c r="Z157" s="63">
        <v>2513170</v>
      </c>
      <c r="AA157" s="63">
        <v>1700794</v>
      </c>
      <c r="AB157" s="63">
        <v>2030536</v>
      </c>
      <c r="AC157" s="63">
        <v>3068943</v>
      </c>
      <c r="AD157" s="63">
        <v>3134823</v>
      </c>
      <c r="AE157" s="63">
        <v>2695573</v>
      </c>
      <c r="AF157" s="63">
        <v>2722249</v>
      </c>
      <c r="AG157" s="63">
        <v>2267666</v>
      </c>
      <c r="AH157" s="63">
        <v>1306430</v>
      </c>
      <c r="AI157" s="13">
        <v>-7.0864097538313242E-2</v>
      </c>
      <c r="AJ157" s="13">
        <v>-0.4238878212223493</v>
      </c>
    </row>
    <row r="158" spans="1:36" ht="10.5" customHeight="1" x14ac:dyDescent="0.2">
      <c r="A158" s="11"/>
      <c r="B158" s="19" t="s">
        <v>69</v>
      </c>
      <c r="C158" s="14"/>
      <c r="D158" s="19"/>
      <c r="E158" s="19"/>
      <c r="F158" s="2"/>
      <c r="G158" s="12">
        <v>53402</v>
      </c>
      <c r="H158" s="12">
        <v>504789</v>
      </c>
      <c r="I158" s="12">
        <v>203728</v>
      </c>
      <c r="J158" s="12">
        <v>221124</v>
      </c>
      <c r="K158" s="12">
        <v>343192</v>
      </c>
      <c r="L158" s="12">
        <v>376432</v>
      </c>
      <c r="M158" s="12">
        <v>319037</v>
      </c>
      <c r="N158" s="12">
        <v>385071</v>
      </c>
      <c r="O158" s="12">
        <v>0</v>
      </c>
      <c r="P158" s="12">
        <v>232302</v>
      </c>
      <c r="Q158" s="12">
        <v>80822</v>
      </c>
      <c r="R158" s="63">
        <v>81070</v>
      </c>
      <c r="S158" s="63">
        <v>84250</v>
      </c>
      <c r="T158" s="63">
        <v>13555</v>
      </c>
      <c r="U158" s="41">
        <v>0</v>
      </c>
      <c r="V158" s="41">
        <v>417012</v>
      </c>
      <c r="W158" s="63">
        <v>0</v>
      </c>
      <c r="X158" s="63">
        <v>158107</v>
      </c>
      <c r="Y158" s="63">
        <v>538083</v>
      </c>
      <c r="Z158" s="63">
        <v>415879</v>
      </c>
      <c r="AA158" s="63">
        <v>1191636</v>
      </c>
      <c r="AB158" s="63">
        <v>333016</v>
      </c>
      <c r="AC158" s="63">
        <v>507238</v>
      </c>
      <c r="AD158" s="63">
        <v>5736081</v>
      </c>
      <c r="AE158" s="63">
        <v>3554177</v>
      </c>
      <c r="AF158" s="63">
        <v>3782477</v>
      </c>
      <c r="AG158" s="63">
        <v>4398220</v>
      </c>
      <c r="AH158" s="63">
        <v>4648643</v>
      </c>
      <c r="AI158" s="13">
        <v>0.55170865502303301</v>
      </c>
      <c r="AJ158" s="13">
        <v>5.6937351928734808E-2</v>
      </c>
    </row>
    <row r="159" spans="1:36" ht="10.5" customHeight="1" x14ac:dyDescent="0.2">
      <c r="A159" s="11"/>
      <c r="B159" s="19" t="s">
        <v>70</v>
      </c>
      <c r="C159" s="14"/>
      <c r="D159" s="19"/>
      <c r="E159" s="19"/>
      <c r="F159" s="2"/>
      <c r="G159" s="12">
        <v>1061808</v>
      </c>
      <c r="H159" s="12">
        <v>941579</v>
      </c>
      <c r="I159" s="12">
        <v>1147582</v>
      </c>
      <c r="J159" s="12">
        <v>1124317</v>
      </c>
      <c r="K159" s="12">
        <v>1469860</v>
      </c>
      <c r="L159" s="12">
        <v>1681406</v>
      </c>
      <c r="M159" s="12">
        <v>1788017</v>
      </c>
      <c r="N159" s="12">
        <v>569968</v>
      </c>
      <c r="O159" s="12">
        <v>1686322</v>
      </c>
      <c r="P159" s="12">
        <v>1741499</v>
      </c>
      <c r="Q159" s="12">
        <v>1802662</v>
      </c>
      <c r="R159" s="63">
        <v>1702717</v>
      </c>
      <c r="S159" s="63">
        <v>0</v>
      </c>
      <c r="T159" s="63">
        <v>0</v>
      </c>
      <c r="U159" s="41">
        <v>0</v>
      </c>
      <c r="V159" s="41">
        <v>2026458</v>
      </c>
      <c r="W159" s="63">
        <v>0</v>
      </c>
      <c r="X159" s="63">
        <v>1782670</v>
      </c>
      <c r="Y159" s="63">
        <v>3098307</v>
      </c>
      <c r="Z159" s="63">
        <v>1831134</v>
      </c>
      <c r="AA159" s="63">
        <v>1656863</v>
      </c>
      <c r="AB159" s="63">
        <v>2064281</v>
      </c>
      <c r="AC159" s="63">
        <v>2194623</v>
      </c>
      <c r="AD159" s="63">
        <v>2374798</v>
      </c>
      <c r="AE159" s="63">
        <v>3798391</v>
      </c>
      <c r="AF159" s="63">
        <v>4428372</v>
      </c>
      <c r="AG159" s="63">
        <v>0</v>
      </c>
      <c r="AH159" s="63">
        <v>0</v>
      </c>
      <c r="AI159" s="13">
        <v>-1</v>
      </c>
      <c r="AJ159" s="13" t="s">
        <v>246</v>
      </c>
    </row>
    <row r="160" spans="1:36" ht="10.5" customHeight="1" x14ac:dyDescent="0.2">
      <c r="A160" s="11"/>
      <c r="B160" s="19" t="s">
        <v>71</v>
      </c>
      <c r="C160" s="14"/>
      <c r="D160" s="19"/>
      <c r="E160" s="19"/>
      <c r="F160" s="2"/>
      <c r="G160" s="12">
        <v>858504</v>
      </c>
      <c r="H160" s="12">
        <v>938372</v>
      </c>
      <c r="I160" s="12">
        <v>1040764</v>
      </c>
      <c r="J160" s="12">
        <v>975424</v>
      </c>
      <c r="K160" s="12">
        <v>1323880</v>
      </c>
      <c r="L160" s="12">
        <v>1152024</v>
      </c>
      <c r="M160" s="12">
        <v>1252230</v>
      </c>
      <c r="N160" s="12">
        <v>1722102</v>
      </c>
      <c r="O160" s="12">
        <v>1583711</v>
      </c>
      <c r="P160" s="12">
        <v>1808167</v>
      </c>
      <c r="Q160" s="12">
        <v>1796764</v>
      </c>
      <c r="R160" s="63">
        <v>1496419</v>
      </c>
      <c r="S160" s="63">
        <v>2789682</v>
      </c>
      <c r="T160" s="63">
        <v>1542869</v>
      </c>
      <c r="U160" s="41">
        <v>1560600</v>
      </c>
      <c r="V160" s="41">
        <v>2196788</v>
      </c>
      <c r="W160" s="63">
        <v>632895</v>
      </c>
      <c r="X160" s="63">
        <v>1437041</v>
      </c>
      <c r="Y160" s="63">
        <v>3607732</v>
      </c>
      <c r="Z160" s="63">
        <v>2091241</v>
      </c>
      <c r="AA160" s="63">
        <v>1860124</v>
      </c>
      <c r="AB160" s="63">
        <v>2131333</v>
      </c>
      <c r="AC160" s="63">
        <v>3008636</v>
      </c>
      <c r="AD160" s="63">
        <v>3461698</v>
      </c>
      <c r="AE160" s="63">
        <v>1485899</v>
      </c>
      <c r="AF160" s="63">
        <v>1582233</v>
      </c>
      <c r="AG160" s="63">
        <v>1830846</v>
      </c>
      <c r="AH160" s="63">
        <v>1304203</v>
      </c>
      <c r="AI160" s="13">
        <v>-7.8598359976561949E-2</v>
      </c>
      <c r="AJ160" s="13">
        <v>-0.28765008089156596</v>
      </c>
    </row>
    <row r="161" spans="1:36" ht="10.5" customHeight="1" x14ac:dyDescent="0.2">
      <c r="A161" s="11"/>
      <c r="B161" s="19" t="s">
        <v>72</v>
      </c>
      <c r="C161" s="14"/>
      <c r="D161" s="19"/>
      <c r="E161" s="19"/>
      <c r="F161" s="2"/>
      <c r="G161" s="12">
        <v>0</v>
      </c>
      <c r="H161" s="12">
        <v>0</v>
      </c>
      <c r="I161" s="12">
        <v>0</v>
      </c>
      <c r="J161" s="12">
        <v>0</v>
      </c>
      <c r="K161" s="12">
        <v>0</v>
      </c>
      <c r="L161" s="12">
        <v>0</v>
      </c>
      <c r="M161" s="12">
        <v>278703</v>
      </c>
      <c r="N161" s="12">
        <v>202516</v>
      </c>
      <c r="O161" s="12">
        <v>314903</v>
      </c>
      <c r="P161" s="12">
        <v>383652</v>
      </c>
      <c r="Q161" s="12">
        <v>0</v>
      </c>
      <c r="R161" s="63">
        <v>432178</v>
      </c>
      <c r="S161" s="63">
        <v>349315</v>
      </c>
      <c r="T161" s="63">
        <v>1982625</v>
      </c>
      <c r="U161" s="41">
        <v>1992725</v>
      </c>
      <c r="V161" s="41">
        <v>1809942</v>
      </c>
      <c r="W161" s="63">
        <v>0</v>
      </c>
      <c r="X161" s="63">
        <v>0</v>
      </c>
      <c r="Y161" s="63">
        <v>1036864</v>
      </c>
      <c r="Z161" s="63">
        <v>2334690</v>
      </c>
      <c r="AA161" s="63">
        <v>2074926</v>
      </c>
      <c r="AB161" s="63">
        <v>2599577</v>
      </c>
      <c r="AC161" s="63">
        <v>2566644</v>
      </c>
      <c r="AD161" s="63">
        <v>3888194</v>
      </c>
      <c r="AE161" s="63">
        <v>3126227</v>
      </c>
      <c r="AF161" s="63">
        <v>3522626</v>
      </c>
      <c r="AG161" s="63">
        <v>3808220</v>
      </c>
      <c r="AH161" s="63">
        <v>140785</v>
      </c>
      <c r="AI161" s="13">
        <v>-0.38490487750850888</v>
      </c>
      <c r="AJ161" s="13">
        <v>-0.96303128495727663</v>
      </c>
    </row>
    <row r="162" spans="1:36" ht="10.5" customHeight="1" x14ac:dyDescent="0.2">
      <c r="A162" s="11"/>
      <c r="B162" s="19" t="s">
        <v>73</v>
      </c>
      <c r="C162" s="14"/>
      <c r="D162" s="19"/>
      <c r="E162" s="19"/>
      <c r="F162" s="2"/>
      <c r="G162" s="12">
        <v>1207426</v>
      </c>
      <c r="H162" s="12">
        <v>574759</v>
      </c>
      <c r="I162" s="12">
        <v>286073</v>
      </c>
      <c r="J162" s="12">
        <v>356897</v>
      </c>
      <c r="K162" s="12">
        <v>261813</v>
      </c>
      <c r="L162" s="12">
        <v>792882</v>
      </c>
      <c r="M162" s="12">
        <v>2617432</v>
      </c>
      <c r="N162" s="12">
        <v>3085536</v>
      </c>
      <c r="O162" s="12">
        <v>428635</v>
      </c>
      <c r="P162" s="12">
        <v>461090</v>
      </c>
      <c r="Q162" s="12">
        <v>455979</v>
      </c>
      <c r="R162" s="63">
        <v>455873</v>
      </c>
      <c r="S162" s="63">
        <v>306528</v>
      </c>
      <c r="T162" s="63">
        <v>0</v>
      </c>
      <c r="U162" s="41">
        <v>0</v>
      </c>
      <c r="V162" s="41">
        <v>3426014</v>
      </c>
      <c r="W162" s="63">
        <v>0</v>
      </c>
      <c r="X162" s="63">
        <v>0</v>
      </c>
      <c r="Y162" s="63">
        <v>0</v>
      </c>
      <c r="Z162" s="63">
        <v>2054697</v>
      </c>
      <c r="AA162" s="63">
        <v>0</v>
      </c>
      <c r="AB162" s="63">
        <v>0</v>
      </c>
      <c r="AC162" s="63">
        <v>0</v>
      </c>
      <c r="AD162" s="63">
        <v>0</v>
      </c>
      <c r="AE162" s="63">
        <v>61020</v>
      </c>
      <c r="AF162" s="63">
        <v>448639</v>
      </c>
      <c r="AG162" s="63">
        <v>0</v>
      </c>
      <c r="AH162" s="63">
        <v>3501689</v>
      </c>
      <c r="AI162" s="13" t="s">
        <v>246</v>
      </c>
      <c r="AJ162" s="13" t="s">
        <v>246</v>
      </c>
    </row>
    <row r="163" spans="1:36" ht="10.5" customHeight="1" x14ac:dyDescent="0.2">
      <c r="A163" s="11"/>
      <c r="B163" s="19" t="s">
        <v>39</v>
      </c>
      <c r="C163" s="14"/>
      <c r="D163" s="19"/>
      <c r="E163" s="19"/>
      <c r="F163" s="2"/>
      <c r="G163" s="12">
        <v>0</v>
      </c>
      <c r="H163" s="12">
        <v>0</v>
      </c>
      <c r="I163" s="12">
        <v>0</v>
      </c>
      <c r="J163" s="12">
        <v>0</v>
      </c>
      <c r="K163" s="12">
        <v>785597</v>
      </c>
      <c r="L163" s="12">
        <v>1337249</v>
      </c>
      <c r="M163" s="12">
        <v>649881</v>
      </c>
      <c r="N163" s="12">
        <v>0</v>
      </c>
      <c r="O163" s="12">
        <v>0</v>
      </c>
      <c r="P163" s="12">
        <v>0</v>
      </c>
      <c r="Q163" s="12">
        <v>0</v>
      </c>
      <c r="R163" s="63">
        <v>0</v>
      </c>
      <c r="S163" s="63">
        <v>0</v>
      </c>
      <c r="T163" s="63">
        <v>1897768</v>
      </c>
      <c r="U163" s="41">
        <v>1900800</v>
      </c>
      <c r="V163" s="41">
        <v>52350</v>
      </c>
      <c r="W163" s="63">
        <v>0</v>
      </c>
      <c r="X163" s="63">
        <v>1132544</v>
      </c>
      <c r="Y163" s="63">
        <v>0</v>
      </c>
      <c r="Z163" s="63">
        <v>1279611</v>
      </c>
      <c r="AA163" s="63">
        <v>1402192</v>
      </c>
      <c r="AB163" s="63">
        <v>1263182</v>
      </c>
      <c r="AC163" s="63">
        <v>1441015</v>
      </c>
      <c r="AD163" s="63">
        <v>3468964</v>
      </c>
      <c r="AE163" s="63">
        <v>2579131</v>
      </c>
      <c r="AF163" s="63">
        <v>3013101</v>
      </c>
      <c r="AG163" s="63">
        <v>3619784</v>
      </c>
      <c r="AH163" s="63">
        <v>14459815</v>
      </c>
      <c r="AI163" s="13">
        <v>0.50123772030798341</v>
      </c>
      <c r="AJ163" s="13">
        <v>2.9946623886950161</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269</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3218047</v>
      </c>
      <c r="H176" s="5">
        <v>3327399</v>
      </c>
      <c r="I176" s="5">
        <v>3587083</v>
      </c>
      <c r="J176" s="5">
        <v>3547348</v>
      </c>
      <c r="K176" s="5">
        <f>SUM(K178,K193,K204,K206)</f>
        <v>3632525</v>
      </c>
      <c r="L176" s="5">
        <f>SUM(L178,L193,L204,L206)</f>
        <v>4079226</v>
      </c>
      <c r="M176" s="5">
        <f>SUM(M178,M193,M204,M206)</f>
        <v>4221646</v>
      </c>
      <c r="N176" s="5">
        <f>SUM(N178,N193,N204,N206)</f>
        <v>6275278</v>
      </c>
      <c r="O176" s="5">
        <v>6067248</v>
      </c>
      <c r="P176" s="5">
        <v>5675338</v>
      </c>
      <c r="Q176" s="5">
        <v>5854690</v>
      </c>
      <c r="R176" s="39">
        <v>6350313</v>
      </c>
      <c r="S176" s="39">
        <v>6475589</v>
      </c>
      <c r="T176" s="39">
        <v>8310338</v>
      </c>
      <c r="U176" s="39">
        <v>8122220</v>
      </c>
      <c r="V176" s="39">
        <v>8557374</v>
      </c>
      <c r="W176" s="39">
        <v>8186530</v>
      </c>
      <c r="X176" s="39">
        <v>8956472</v>
      </c>
      <c r="Y176" s="39">
        <v>9233827</v>
      </c>
      <c r="Z176" s="39">
        <v>10449367</v>
      </c>
      <c r="AA176" s="39">
        <v>10322774</v>
      </c>
      <c r="AB176" s="39">
        <v>9885631</v>
      </c>
      <c r="AC176" s="39">
        <v>13422884</v>
      </c>
      <c r="AD176" s="39">
        <v>24994507</v>
      </c>
      <c r="AE176" s="39">
        <v>13977185</v>
      </c>
      <c r="AF176" s="39">
        <v>12976364</v>
      </c>
      <c r="AG176" s="39">
        <v>10739325</v>
      </c>
      <c r="AH176" s="39">
        <v>12728457</v>
      </c>
      <c r="AI176" s="10">
        <v>4.3026223208431746E-2</v>
      </c>
      <c r="AJ176" s="10">
        <v>0.1852194621170325</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2914589</v>
      </c>
      <c r="H178" s="12">
        <v>3019744</v>
      </c>
      <c r="I178" s="12">
        <v>3290170</v>
      </c>
      <c r="J178" s="12">
        <v>2953131</v>
      </c>
      <c r="K178" s="12">
        <f>SUM(K179,K183:K187)</f>
        <v>3279086</v>
      </c>
      <c r="L178" s="12">
        <f>SUM(L179,L183:L187)</f>
        <v>3611780</v>
      </c>
      <c r="M178" s="12">
        <f>SUM(M179,M183:M187)</f>
        <v>3676107</v>
      </c>
      <c r="N178" s="12">
        <f>SUM(N179,N183:N187)</f>
        <v>5335965</v>
      </c>
      <c r="O178" s="12">
        <v>4846032</v>
      </c>
      <c r="P178" s="12">
        <v>4963265</v>
      </c>
      <c r="Q178" s="12">
        <v>4910239</v>
      </c>
      <c r="R178" s="41">
        <v>5638122</v>
      </c>
      <c r="S178" s="41">
        <v>5798351</v>
      </c>
      <c r="T178" s="41">
        <v>7651678</v>
      </c>
      <c r="U178" s="41">
        <v>7349534</v>
      </c>
      <c r="V178" s="41">
        <v>7561690</v>
      </c>
      <c r="W178" s="41">
        <v>7363206</v>
      </c>
      <c r="X178" s="41">
        <v>7891767</v>
      </c>
      <c r="Y178" s="41">
        <v>8184535</v>
      </c>
      <c r="Z178" s="41">
        <v>8680575</v>
      </c>
      <c r="AA178" s="41">
        <v>9392157</v>
      </c>
      <c r="AB178" s="41">
        <v>8691722</v>
      </c>
      <c r="AC178" s="41">
        <v>11735849</v>
      </c>
      <c r="AD178" s="41">
        <v>23451306</v>
      </c>
      <c r="AE178" s="41">
        <v>11219774</v>
      </c>
      <c r="AF178" s="41">
        <v>12100925</v>
      </c>
      <c r="AG178" s="41">
        <v>9069588</v>
      </c>
      <c r="AH178" s="41">
        <v>11248889</v>
      </c>
      <c r="AI178" s="13">
        <v>4.3920198473123007E-2</v>
      </c>
      <c r="AJ178" s="13">
        <v>0.24028665910733762</v>
      </c>
    </row>
    <row r="179" spans="1:36" ht="10.5" customHeight="1" x14ac:dyDescent="0.2">
      <c r="A179" s="11"/>
      <c r="B179" s="11"/>
      <c r="C179" s="11" t="s">
        <v>36</v>
      </c>
      <c r="D179" s="11"/>
      <c r="E179" s="11"/>
      <c r="F179" s="2"/>
      <c r="G179" s="12">
        <v>1185105</v>
      </c>
      <c r="H179" s="12">
        <v>1176741</v>
      </c>
      <c r="I179" s="12">
        <v>1216513</v>
      </c>
      <c r="J179" s="12">
        <v>1196136</v>
      </c>
      <c r="K179" s="12">
        <f>SUM(K180:K182)</f>
        <v>1216492</v>
      </c>
      <c r="L179" s="12">
        <f>SUM(L180:L182)</f>
        <v>699726</v>
      </c>
      <c r="M179" s="12">
        <f>SUM(M180:M182)</f>
        <v>210876</v>
      </c>
      <c r="N179" s="12">
        <f>SUM(N180:N182)</f>
        <v>229534</v>
      </c>
      <c r="O179" s="12">
        <v>161997</v>
      </c>
      <c r="P179" s="12">
        <v>457841</v>
      </c>
      <c r="Q179" s="12">
        <v>725628</v>
      </c>
      <c r="R179" s="41">
        <v>543494</v>
      </c>
      <c r="S179" s="41">
        <v>545407</v>
      </c>
      <c r="T179" s="41">
        <v>781890</v>
      </c>
      <c r="U179" s="41">
        <v>908808</v>
      </c>
      <c r="V179" s="41">
        <v>1104910</v>
      </c>
      <c r="W179" s="41">
        <v>1257352</v>
      </c>
      <c r="X179" s="41">
        <v>1239466</v>
      </c>
      <c r="Y179" s="41">
        <v>1236658</v>
      </c>
      <c r="Z179" s="41">
        <v>1657971</v>
      </c>
      <c r="AA179" s="41">
        <v>1745362</v>
      </c>
      <c r="AB179" s="41">
        <v>1713841</v>
      </c>
      <c r="AC179" s="41">
        <v>1626975</v>
      </c>
      <c r="AD179" s="41">
        <v>1902580</v>
      </c>
      <c r="AE179" s="41">
        <v>1775957</v>
      </c>
      <c r="AF179" s="41">
        <v>3514290</v>
      </c>
      <c r="AG179" s="41">
        <v>1957998</v>
      </c>
      <c r="AH179" s="41">
        <v>1892316</v>
      </c>
      <c r="AI179" s="13">
        <v>1.6647793033848446E-2</v>
      </c>
      <c r="AJ179" s="13">
        <v>-3.3545488810509512E-2</v>
      </c>
    </row>
    <row r="180" spans="1:36" ht="10.5" customHeight="1" x14ac:dyDescent="0.2">
      <c r="A180" s="11"/>
      <c r="B180" s="11"/>
      <c r="C180" s="11"/>
      <c r="D180" s="11" t="s">
        <v>37</v>
      </c>
      <c r="E180" s="11"/>
      <c r="F180" s="2"/>
      <c r="G180" s="12">
        <v>1069012</v>
      </c>
      <c r="H180" s="12">
        <v>1058369</v>
      </c>
      <c r="I180" s="12">
        <v>1121248</v>
      </c>
      <c r="J180" s="12">
        <v>1177298</v>
      </c>
      <c r="K180" s="12">
        <v>1150816</v>
      </c>
      <c r="L180" s="12">
        <v>658396</v>
      </c>
      <c r="M180" s="12">
        <v>186379</v>
      </c>
      <c r="N180" s="12">
        <v>220121</v>
      </c>
      <c r="O180" s="12">
        <v>157516</v>
      </c>
      <c r="P180" s="12">
        <v>448036</v>
      </c>
      <c r="Q180" s="12">
        <v>696921</v>
      </c>
      <c r="R180" s="41">
        <v>518408</v>
      </c>
      <c r="S180" s="41">
        <v>513577</v>
      </c>
      <c r="T180" s="41">
        <v>746342</v>
      </c>
      <c r="U180" s="41">
        <v>865844</v>
      </c>
      <c r="V180" s="41">
        <v>1048218</v>
      </c>
      <c r="W180" s="41">
        <v>1218051</v>
      </c>
      <c r="X180" s="41">
        <v>1163381</v>
      </c>
      <c r="Y180" s="41">
        <v>1122302</v>
      </c>
      <c r="Z180" s="41">
        <v>1543951</v>
      </c>
      <c r="AA180" s="41">
        <v>1639594</v>
      </c>
      <c r="AB180" s="41">
        <v>1628024</v>
      </c>
      <c r="AC180" s="41">
        <v>1541715</v>
      </c>
      <c r="AD180" s="41">
        <v>1819810</v>
      </c>
      <c r="AE180" s="41">
        <v>1697617</v>
      </c>
      <c r="AF180" s="41">
        <v>3461074</v>
      </c>
      <c r="AG180" s="41">
        <v>1879785</v>
      </c>
      <c r="AH180" s="41">
        <v>1826616</v>
      </c>
      <c r="AI180" s="13">
        <v>1.9368187002020143E-2</v>
      </c>
      <c r="AJ180" s="13">
        <v>-2.8284617655742545E-2</v>
      </c>
    </row>
    <row r="181" spans="1:36" ht="10.5" customHeight="1" x14ac:dyDescent="0.2">
      <c r="A181" s="11"/>
      <c r="B181" s="11"/>
      <c r="C181" s="14"/>
      <c r="D181" s="11" t="s">
        <v>90</v>
      </c>
      <c r="E181" s="11"/>
      <c r="F181" s="2"/>
      <c r="G181" s="12">
        <v>84000</v>
      </c>
      <c r="H181" s="12">
        <v>84000</v>
      </c>
      <c r="I181" s="12">
        <v>84000</v>
      </c>
      <c r="J181" s="12">
        <v>0</v>
      </c>
      <c r="K181" s="12">
        <v>0</v>
      </c>
      <c r="L181" s="12">
        <v>0</v>
      </c>
      <c r="M181" s="12">
        <v>0</v>
      </c>
      <c r="N181" s="12">
        <v>0</v>
      </c>
      <c r="O181" s="12">
        <v>0</v>
      </c>
      <c r="P181" s="12">
        <v>0</v>
      </c>
      <c r="Q181" s="12">
        <v>0</v>
      </c>
      <c r="R181" s="41">
        <v>0</v>
      </c>
      <c r="S181" s="41">
        <v>0</v>
      </c>
      <c r="T181" s="41">
        <v>0</v>
      </c>
      <c r="U181" s="41">
        <v>0</v>
      </c>
      <c r="V181" s="41">
        <v>0</v>
      </c>
      <c r="W181" s="41">
        <v>0</v>
      </c>
      <c r="X181" s="41">
        <v>0</v>
      </c>
      <c r="Y181" s="41">
        <v>0</v>
      </c>
      <c r="Z181" s="41">
        <v>0</v>
      </c>
      <c r="AA181" s="41">
        <v>0</v>
      </c>
      <c r="AB181" s="41">
        <v>0</v>
      </c>
      <c r="AC181" s="41">
        <v>0</v>
      </c>
      <c r="AD181" s="41">
        <v>0</v>
      </c>
      <c r="AE181" s="41">
        <v>0</v>
      </c>
      <c r="AF181" s="41">
        <v>0</v>
      </c>
      <c r="AG181" s="41">
        <v>0</v>
      </c>
      <c r="AH181" s="41">
        <v>0</v>
      </c>
      <c r="AI181" s="13" t="s">
        <v>246</v>
      </c>
      <c r="AJ181" s="13" t="s">
        <v>246</v>
      </c>
    </row>
    <row r="182" spans="1:36" ht="10.5" customHeight="1" x14ac:dyDescent="0.2">
      <c r="A182" s="11"/>
      <c r="B182" s="14"/>
      <c r="C182" s="11"/>
      <c r="D182" s="11" t="s">
        <v>39</v>
      </c>
      <c r="E182" s="11"/>
      <c r="F182" s="2"/>
      <c r="G182" s="12">
        <v>32093</v>
      </c>
      <c r="H182" s="12">
        <v>34372</v>
      </c>
      <c r="I182" s="12">
        <v>11265</v>
      </c>
      <c r="J182" s="12">
        <v>18838</v>
      </c>
      <c r="K182" s="12">
        <v>65676</v>
      </c>
      <c r="L182" s="12">
        <v>41330</v>
      </c>
      <c r="M182" s="12">
        <v>24497</v>
      </c>
      <c r="N182" s="12">
        <v>9413</v>
      </c>
      <c r="O182" s="12">
        <v>4481</v>
      </c>
      <c r="P182" s="12">
        <v>9805</v>
      </c>
      <c r="Q182" s="12">
        <v>28707</v>
      </c>
      <c r="R182" s="41">
        <v>25086</v>
      </c>
      <c r="S182" s="41">
        <v>31830</v>
      </c>
      <c r="T182" s="41">
        <v>35548</v>
      </c>
      <c r="U182" s="41">
        <v>42964</v>
      </c>
      <c r="V182" s="41">
        <v>56692</v>
      </c>
      <c r="W182" s="41">
        <v>39301</v>
      </c>
      <c r="X182" s="41">
        <v>76085</v>
      </c>
      <c r="Y182" s="41">
        <v>114356</v>
      </c>
      <c r="Z182" s="41">
        <v>114020</v>
      </c>
      <c r="AA182" s="41">
        <v>105768</v>
      </c>
      <c r="AB182" s="41">
        <v>85817</v>
      </c>
      <c r="AC182" s="41">
        <v>85260</v>
      </c>
      <c r="AD182" s="41">
        <v>82770</v>
      </c>
      <c r="AE182" s="41">
        <v>78340</v>
      </c>
      <c r="AF182" s="41">
        <v>53216</v>
      </c>
      <c r="AG182" s="41">
        <v>78213</v>
      </c>
      <c r="AH182" s="41">
        <v>65700</v>
      </c>
      <c r="AI182" s="13">
        <v>-4.3543241744173566E-2</v>
      </c>
      <c r="AJ182" s="13">
        <v>-0.15998619155383376</v>
      </c>
    </row>
    <row r="183" spans="1:36" ht="10.5" customHeight="1" x14ac:dyDescent="0.2">
      <c r="A183" s="11"/>
      <c r="B183" s="14"/>
      <c r="C183" s="11" t="s">
        <v>40</v>
      </c>
      <c r="D183" s="11"/>
      <c r="E183" s="11"/>
      <c r="F183" s="2"/>
      <c r="G183" s="12">
        <v>0</v>
      </c>
      <c r="H183" s="12">
        <v>0</v>
      </c>
      <c r="I183" s="12">
        <v>0</v>
      </c>
      <c r="J183" s="12">
        <v>0</v>
      </c>
      <c r="K183" s="12">
        <v>5182</v>
      </c>
      <c r="L183" s="12">
        <v>633071</v>
      </c>
      <c r="M183" s="12">
        <v>1013633</v>
      </c>
      <c r="N183" s="12">
        <v>1042700</v>
      </c>
      <c r="O183" s="12">
        <v>1320779</v>
      </c>
      <c r="P183" s="12">
        <v>1345195</v>
      </c>
      <c r="Q183" s="12">
        <v>1085220</v>
      </c>
      <c r="R183" s="41">
        <v>1486725</v>
      </c>
      <c r="S183" s="41">
        <v>1568980</v>
      </c>
      <c r="T183" s="41">
        <v>1609175</v>
      </c>
      <c r="U183" s="41">
        <v>1782571</v>
      </c>
      <c r="V183" s="41">
        <v>1631867</v>
      </c>
      <c r="W183" s="41">
        <v>1540482</v>
      </c>
      <c r="X183" s="41">
        <v>1672131</v>
      </c>
      <c r="Y183" s="41">
        <v>1813762</v>
      </c>
      <c r="Z183" s="41">
        <v>1965086</v>
      </c>
      <c r="AA183" s="41">
        <v>1551175</v>
      </c>
      <c r="AB183" s="41">
        <v>1563449</v>
      </c>
      <c r="AC183" s="41">
        <v>1579958</v>
      </c>
      <c r="AD183" s="41">
        <v>1983944</v>
      </c>
      <c r="AE183" s="41">
        <v>2146201</v>
      </c>
      <c r="AF183" s="41">
        <v>2293202</v>
      </c>
      <c r="AG183" s="41">
        <v>1344282</v>
      </c>
      <c r="AH183" s="41">
        <v>2241242</v>
      </c>
      <c r="AI183" s="13">
        <v>6.1860597103000181E-2</v>
      </c>
      <c r="AJ183" s="13">
        <v>0.66724095093142655</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0</v>
      </c>
      <c r="W184" s="41">
        <v>0</v>
      </c>
      <c r="X184" s="41">
        <v>303335</v>
      </c>
      <c r="Y184" s="41">
        <v>603865</v>
      </c>
      <c r="Z184" s="41">
        <v>619330</v>
      </c>
      <c r="AA184" s="41">
        <v>622421</v>
      </c>
      <c r="AB184" s="41">
        <v>696904</v>
      </c>
      <c r="AC184" s="41">
        <v>715193</v>
      </c>
      <c r="AD184" s="41">
        <v>789019</v>
      </c>
      <c r="AE184" s="41">
        <v>812926</v>
      </c>
      <c r="AF184" s="41">
        <v>871170</v>
      </c>
      <c r="AG184" s="41">
        <v>916826</v>
      </c>
      <c r="AH184" s="41">
        <v>886569</v>
      </c>
      <c r="AI184" s="13">
        <v>4.0934167634266716E-2</v>
      </c>
      <c r="AJ184" s="13">
        <v>-3.3001900033376018E-2</v>
      </c>
    </row>
    <row r="185" spans="1:36" ht="10.5" customHeight="1" x14ac:dyDescent="0.2">
      <c r="A185" s="11"/>
      <c r="B185" s="14"/>
      <c r="C185" s="11" t="s">
        <v>42</v>
      </c>
      <c r="D185" s="11"/>
      <c r="E185" s="11"/>
      <c r="F185" s="2"/>
      <c r="G185" s="12">
        <v>0</v>
      </c>
      <c r="H185" s="12">
        <v>0</v>
      </c>
      <c r="I185" s="12">
        <v>0</v>
      </c>
      <c r="J185" s="12">
        <v>0</v>
      </c>
      <c r="K185" s="12">
        <v>0</v>
      </c>
      <c r="L185" s="12">
        <v>0</v>
      </c>
      <c r="M185" s="12">
        <v>0</v>
      </c>
      <c r="N185" s="12">
        <v>329</v>
      </c>
      <c r="O185" s="12">
        <v>0</v>
      </c>
      <c r="P185" s="12">
        <v>0</v>
      </c>
      <c r="Q185" s="12">
        <v>28945</v>
      </c>
      <c r="R185" s="41">
        <v>27756</v>
      </c>
      <c r="S185" s="41">
        <v>32166</v>
      </c>
      <c r="T185" s="41">
        <v>43465</v>
      </c>
      <c r="U185" s="41">
        <v>49135</v>
      </c>
      <c r="V185" s="41">
        <v>51770</v>
      </c>
      <c r="W185" s="41">
        <v>44528</v>
      </c>
      <c r="X185" s="41">
        <v>41197</v>
      </c>
      <c r="Y185" s="41">
        <v>39092</v>
      </c>
      <c r="Z185" s="41">
        <v>46735</v>
      </c>
      <c r="AA185" s="41">
        <v>50336</v>
      </c>
      <c r="AB185" s="41">
        <v>47756</v>
      </c>
      <c r="AC185" s="41">
        <v>56282</v>
      </c>
      <c r="AD185" s="41">
        <v>66584</v>
      </c>
      <c r="AE185" s="41">
        <v>73596</v>
      </c>
      <c r="AF185" s="41">
        <v>62258</v>
      </c>
      <c r="AG185" s="41">
        <v>72293</v>
      </c>
      <c r="AH185" s="41">
        <v>68613</v>
      </c>
      <c r="AI185" s="13">
        <v>6.2257348598594664E-2</v>
      </c>
      <c r="AJ185" s="13">
        <v>-5.0903960272778832E-2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1729484</v>
      </c>
      <c r="H187" s="12">
        <v>1843003</v>
      </c>
      <c r="I187" s="12">
        <v>2073657</v>
      </c>
      <c r="J187" s="12">
        <v>1756995</v>
      </c>
      <c r="K187" s="12">
        <v>2057412</v>
      </c>
      <c r="L187" s="12">
        <v>2278983</v>
      </c>
      <c r="M187" s="12">
        <v>2451598</v>
      </c>
      <c r="N187" s="12">
        <v>4063402</v>
      </c>
      <c r="O187" s="12">
        <v>3363256</v>
      </c>
      <c r="P187" s="12">
        <v>3160229</v>
      </c>
      <c r="Q187" s="12">
        <v>3070446</v>
      </c>
      <c r="R187" s="41">
        <v>3580147</v>
      </c>
      <c r="S187" s="41">
        <v>3651798</v>
      </c>
      <c r="T187" s="41">
        <v>5217148</v>
      </c>
      <c r="U187" s="41">
        <v>4609020</v>
      </c>
      <c r="V187" s="41">
        <v>4773143</v>
      </c>
      <c r="W187" s="41">
        <v>4520844</v>
      </c>
      <c r="X187" s="41">
        <v>4635638</v>
      </c>
      <c r="Y187" s="41">
        <v>4491158</v>
      </c>
      <c r="Z187" s="41">
        <v>4391453</v>
      </c>
      <c r="AA187" s="41">
        <v>5422863</v>
      </c>
      <c r="AB187" s="41">
        <v>4669772</v>
      </c>
      <c r="AC187" s="41">
        <v>7757441</v>
      </c>
      <c r="AD187" s="41">
        <v>18709179</v>
      </c>
      <c r="AE187" s="41">
        <v>6411094</v>
      </c>
      <c r="AF187" s="41">
        <v>5360005</v>
      </c>
      <c r="AG187" s="41">
        <v>4778189</v>
      </c>
      <c r="AH187" s="41">
        <v>6160149</v>
      </c>
      <c r="AI187" s="13">
        <v>4.7247317695168434E-2</v>
      </c>
      <c r="AJ187" s="13">
        <v>0.28922254854297308</v>
      </c>
    </row>
    <row r="188" spans="1:36" ht="10.5" customHeight="1" x14ac:dyDescent="0.2">
      <c r="A188" s="11"/>
      <c r="B188" s="14"/>
      <c r="C188" s="11"/>
      <c r="D188" s="15" t="s">
        <v>45</v>
      </c>
      <c r="E188" s="11"/>
      <c r="F188" s="2"/>
      <c r="G188" s="12">
        <v>536852</v>
      </c>
      <c r="H188" s="12">
        <v>575054</v>
      </c>
      <c r="I188" s="12">
        <v>777871</v>
      </c>
      <c r="J188" s="12">
        <v>799903</v>
      </c>
      <c r="K188" s="12">
        <v>903684</v>
      </c>
      <c r="L188" s="12">
        <v>933651</v>
      </c>
      <c r="M188" s="12">
        <v>1045160</v>
      </c>
      <c r="N188" s="12">
        <v>1211450</v>
      </c>
      <c r="O188" s="12">
        <v>1272991</v>
      </c>
      <c r="P188" s="12">
        <v>1286964</v>
      </c>
      <c r="Q188" s="12">
        <v>1360450</v>
      </c>
      <c r="R188" s="41">
        <v>1611946</v>
      </c>
      <c r="S188" s="41">
        <v>1815939</v>
      </c>
      <c r="T188" s="41">
        <v>2011288</v>
      </c>
      <c r="U188" s="41">
        <v>2173453</v>
      </c>
      <c r="V188" s="41">
        <v>1991035</v>
      </c>
      <c r="W188" s="41">
        <v>2189575</v>
      </c>
      <c r="X188" s="41">
        <v>2072229</v>
      </c>
      <c r="Y188" s="41">
        <v>2246306</v>
      </c>
      <c r="Z188" s="41">
        <v>2228737</v>
      </c>
      <c r="AA188" s="41">
        <v>2019770</v>
      </c>
      <c r="AB188" s="41">
        <v>1861201</v>
      </c>
      <c r="AC188" s="41">
        <v>2086284</v>
      </c>
      <c r="AD188" s="41">
        <v>2040214</v>
      </c>
      <c r="AE188" s="41">
        <v>2232148</v>
      </c>
      <c r="AF188" s="41">
        <v>2406953</v>
      </c>
      <c r="AG188" s="41">
        <v>2414200</v>
      </c>
      <c r="AH188" s="41">
        <v>2570187</v>
      </c>
      <c r="AI188" s="13">
        <v>5.5265907406379045E-2</v>
      </c>
      <c r="AJ188" s="13">
        <v>6.4612293927595058E-2</v>
      </c>
    </row>
    <row r="189" spans="1:36" ht="10.5" customHeight="1" x14ac:dyDescent="0.2">
      <c r="A189" s="11"/>
      <c r="B189" s="14"/>
      <c r="C189" s="11"/>
      <c r="D189" s="15" t="s">
        <v>46</v>
      </c>
      <c r="E189" s="11"/>
      <c r="F189" s="2"/>
      <c r="G189" s="12">
        <v>890856</v>
      </c>
      <c r="H189" s="12">
        <v>936600</v>
      </c>
      <c r="I189" s="12">
        <v>962544</v>
      </c>
      <c r="J189" s="12">
        <v>944127</v>
      </c>
      <c r="K189" s="12">
        <v>970383</v>
      </c>
      <c r="L189" s="12">
        <v>1040265</v>
      </c>
      <c r="M189" s="12">
        <v>1073715</v>
      </c>
      <c r="N189" s="12">
        <v>1345653</v>
      </c>
      <c r="O189" s="12">
        <v>1294989</v>
      </c>
      <c r="P189" s="12">
        <v>1317550</v>
      </c>
      <c r="Q189" s="12">
        <v>1296775</v>
      </c>
      <c r="R189" s="41">
        <v>1682586</v>
      </c>
      <c r="S189" s="41">
        <v>1662850</v>
      </c>
      <c r="T189" s="41">
        <v>1639156</v>
      </c>
      <c r="U189" s="41">
        <v>1703566</v>
      </c>
      <c r="V189" s="41">
        <v>1802998</v>
      </c>
      <c r="W189" s="41">
        <v>1889933</v>
      </c>
      <c r="X189" s="41">
        <v>2146714</v>
      </c>
      <c r="Y189" s="41">
        <v>1866994</v>
      </c>
      <c r="Z189" s="41">
        <v>1984377</v>
      </c>
      <c r="AA189" s="41">
        <v>2535840</v>
      </c>
      <c r="AB189" s="41">
        <v>2258990</v>
      </c>
      <c r="AC189" s="41">
        <v>1946767</v>
      </c>
      <c r="AD189" s="41">
        <v>2115376</v>
      </c>
      <c r="AE189" s="41">
        <v>1943388</v>
      </c>
      <c r="AF189" s="41">
        <v>2273083</v>
      </c>
      <c r="AG189" s="41">
        <v>1914437</v>
      </c>
      <c r="AH189" s="41">
        <v>2818023</v>
      </c>
      <c r="AI189" s="13">
        <v>3.7540450455552987E-2</v>
      </c>
      <c r="AJ189" s="13">
        <v>0.47198523639064643</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312500</v>
      </c>
      <c r="AB190" s="41">
        <v>300000</v>
      </c>
      <c r="AC190" s="41">
        <v>3616253</v>
      </c>
      <c r="AD190" s="41">
        <v>13817000</v>
      </c>
      <c r="AE190" s="41">
        <v>1845000</v>
      </c>
      <c r="AF190" s="41">
        <v>287857</v>
      </c>
      <c r="AG190" s="41">
        <v>0</v>
      </c>
      <c r="AH190" s="41">
        <v>305500</v>
      </c>
      <c r="AI190" s="13">
        <v>3.0324726634631816E-3</v>
      </c>
      <c r="AJ190" s="13" t="s">
        <v>246</v>
      </c>
    </row>
    <row r="191" spans="1:36" ht="10.5" customHeight="1" x14ac:dyDescent="0.2">
      <c r="A191" s="11"/>
      <c r="B191" s="11"/>
      <c r="C191" s="11"/>
      <c r="D191" s="11" t="s">
        <v>48</v>
      </c>
      <c r="E191" s="11"/>
      <c r="F191" s="2"/>
      <c r="G191" s="12">
        <v>301776</v>
      </c>
      <c r="H191" s="12">
        <v>331349</v>
      </c>
      <c r="I191" s="12">
        <v>333242</v>
      </c>
      <c r="J191" s="12">
        <v>12965</v>
      </c>
      <c r="K191" s="12">
        <v>183345</v>
      </c>
      <c r="L191" s="12">
        <v>305067</v>
      </c>
      <c r="M191" s="12">
        <v>332723</v>
      </c>
      <c r="N191" s="12">
        <v>1506299</v>
      </c>
      <c r="O191" s="12">
        <v>795276</v>
      </c>
      <c r="P191" s="12">
        <v>555715</v>
      </c>
      <c r="Q191" s="12">
        <v>413221</v>
      </c>
      <c r="R191" s="41">
        <v>285615</v>
      </c>
      <c r="S191" s="41">
        <v>173009</v>
      </c>
      <c r="T191" s="41">
        <v>1566704</v>
      </c>
      <c r="U191" s="41">
        <v>732001</v>
      </c>
      <c r="V191" s="41">
        <v>979110</v>
      </c>
      <c r="W191" s="41">
        <v>441336</v>
      </c>
      <c r="X191" s="41">
        <v>416695</v>
      </c>
      <c r="Y191" s="41">
        <v>377858</v>
      </c>
      <c r="Z191" s="41">
        <v>178339</v>
      </c>
      <c r="AA191" s="41">
        <v>554753</v>
      </c>
      <c r="AB191" s="41">
        <v>249581</v>
      </c>
      <c r="AC191" s="41">
        <v>108137</v>
      </c>
      <c r="AD191" s="41">
        <v>736589</v>
      </c>
      <c r="AE191" s="41">
        <v>390558</v>
      </c>
      <c r="AF191" s="41">
        <v>392112</v>
      </c>
      <c r="AG191" s="41">
        <v>449552</v>
      </c>
      <c r="AH191" s="41">
        <v>466439</v>
      </c>
      <c r="AI191" s="13">
        <v>0.10984898496923812</v>
      </c>
      <c r="AJ191" s="13">
        <v>3.7564063779051145E-2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271958</v>
      </c>
      <c r="H193" s="12">
        <v>275013</v>
      </c>
      <c r="I193" s="12">
        <v>264190</v>
      </c>
      <c r="J193" s="12">
        <v>251587</v>
      </c>
      <c r="K193" s="12">
        <f>SUM(K194:K202)</f>
        <v>273301</v>
      </c>
      <c r="L193" s="12">
        <f>SUM(L194:L202)</f>
        <v>276257</v>
      </c>
      <c r="M193" s="12">
        <f>SUM(M194:M202)</f>
        <v>446292</v>
      </c>
      <c r="N193" s="12">
        <f>SUM(N194:N202)</f>
        <v>453321</v>
      </c>
      <c r="O193" s="12">
        <v>534024</v>
      </c>
      <c r="P193" s="12">
        <v>419387</v>
      </c>
      <c r="Q193" s="12">
        <v>447151</v>
      </c>
      <c r="R193" s="41">
        <v>483435</v>
      </c>
      <c r="S193" s="41">
        <v>501283</v>
      </c>
      <c r="T193" s="41">
        <v>529263</v>
      </c>
      <c r="U193" s="41">
        <v>647549</v>
      </c>
      <c r="V193" s="41">
        <v>856167</v>
      </c>
      <c r="W193" s="41">
        <v>692015</v>
      </c>
      <c r="X193" s="41">
        <v>728967</v>
      </c>
      <c r="Y193" s="41">
        <v>441488</v>
      </c>
      <c r="Z193" s="41">
        <v>619782</v>
      </c>
      <c r="AA193" s="41">
        <v>381294</v>
      </c>
      <c r="AB193" s="41">
        <v>290767</v>
      </c>
      <c r="AC193" s="41">
        <v>1120684</v>
      </c>
      <c r="AD193" s="41">
        <v>825007</v>
      </c>
      <c r="AE193" s="41">
        <v>645427</v>
      </c>
      <c r="AF193" s="41">
        <v>743914</v>
      </c>
      <c r="AG193" s="41">
        <v>974248</v>
      </c>
      <c r="AH193" s="41">
        <v>971679</v>
      </c>
      <c r="AI193" s="13">
        <v>0.22272732252110505</v>
      </c>
      <c r="AJ193" s="13">
        <v>-2.6369055928264673E-3</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56488</v>
      </c>
      <c r="H195" s="12">
        <v>57695</v>
      </c>
      <c r="I195" s="12">
        <v>58428</v>
      </c>
      <c r="J195" s="12">
        <v>2622</v>
      </c>
      <c r="K195" s="12">
        <v>2395</v>
      </c>
      <c r="L195" s="12">
        <v>2343</v>
      </c>
      <c r="M195" s="12">
        <v>0</v>
      </c>
      <c r="N195" s="12">
        <v>45284</v>
      </c>
      <c r="O195" s="12">
        <v>111435</v>
      </c>
      <c r="P195" s="12">
        <v>133000</v>
      </c>
      <c r="Q195" s="12">
        <v>131000</v>
      </c>
      <c r="R195" s="41">
        <v>132263</v>
      </c>
      <c r="S195" s="41">
        <v>137650</v>
      </c>
      <c r="T195" s="41">
        <v>156015</v>
      </c>
      <c r="U195" s="41">
        <v>128835</v>
      </c>
      <c r="V195" s="41">
        <v>132256</v>
      </c>
      <c r="W195" s="41">
        <v>135129</v>
      </c>
      <c r="X195" s="41">
        <v>139228</v>
      </c>
      <c r="Y195" s="41">
        <v>134093</v>
      </c>
      <c r="Z195" s="41">
        <v>128379</v>
      </c>
      <c r="AA195" s="41">
        <v>0</v>
      </c>
      <c r="AB195" s="41">
        <v>0</v>
      </c>
      <c r="AC195" s="41">
        <v>165070</v>
      </c>
      <c r="AD195" s="41">
        <v>146466</v>
      </c>
      <c r="AE195" s="41">
        <v>0</v>
      </c>
      <c r="AF195" s="41">
        <v>0</v>
      </c>
      <c r="AG195" s="41">
        <v>0</v>
      </c>
      <c r="AH195" s="41">
        <v>0</v>
      </c>
      <c r="AI195" s="13" t="s">
        <v>246</v>
      </c>
      <c r="AJ195" s="13" t="s">
        <v>246</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215470</v>
      </c>
      <c r="H198" s="12">
        <v>209818</v>
      </c>
      <c r="I198" s="12">
        <v>205762</v>
      </c>
      <c r="J198" s="12">
        <v>243191</v>
      </c>
      <c r="K198" s="12">
        <v>257963</v>
      </c>
      <c r="L198" s="12">
        <v>263562</v>
      </c>
      <c r="M198" s="12">
        <v>277108</v>
      </c>
      <c r="N198" s="12">
        <v>304638</v>
      </c>
      <c r="O198" s="12">
        <v>293124</v>
      </c>
      <c r="P198" s="12">
        <v>277937</v>
      </c>
      <c r="Q198" s="12">
        <v>287037</v>
      </c>
      <c r="R198" s="41">
        <v>317184</v>
      </c>
      <c r="S198" s="41">
        <v>323340</v>
      </c>
      <c r="T198" s="41">
        <v>345768</v>
      </c>
      <c r="U198" s="41">
        <v>374807</v>
      </c>
      <c r="V198" s="41">
        <v>411559</v>
      </c>
      <c r="W198" s="41">
        <v>385896</v>
      </c>
      <c r="X198" s="41">
        <v>346408</v>
      </c>
      <c r="Y198" s="41">
        <v>281985</v>
      </c>
      <c r="Z198" s="41">
        <v>259542</v>
      </c>
      <c r="AA198" s="41">
        <v>325788</v>
      </c>
      <c r="AB198" s="41">
        <v>265767</v>
      </c>
      <c r="AC198" s="41">
        <v>585216</v>
      </c>
      <c r="AD198" s="41">
        <v>628806</v>
      </c>
      <c r="AE198" s="41">
        <v>623541</v>
      </c>
      <c r="AF198" s="41">
        <v>652646</v>
      </c>
      <c r="AG198" s="41">
        <v>326451</v>
      </c>
      <c r="AH198" s="41">
        <v>335759</v>
      </c>
      <c r="AI198" s="13">
        <v>3.973126002423566E-2</v>
      </c>
      <c r="AJ198" s="13">
        <v>2.8512701753096177E-2</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0</v>
      </c>
      <c r="Q199" s="12">
        <v>0</v>
      </c>
      <c r="R199" s="41">
        <v>0</v>
      </c>
      <c r="S199" s="41">
        <v>0</v>
      </c>
      <c r="T199" s="41">
        <v>0</v>
      </c>
      <c r="U199" s="41">
        <v>0</v>
      </c>
      <c r="V199" s="41">
        <v>0</v>
      </c>
      <c r="W199" s="41">
        <v>0</v>
      </c>
      <c r="X199" s="41">
        <v>0</v>
      </c>
      <c r="Y199" s="41">
        <v>0</v>
      </c>
      <c r="Z199" s="41">
        <v>0</v>
      </c>
      <c r="AA199" s="41">
        <v>0</v>
      </c>
      <c r="AB199" s="41">
        <v>0</v>
      </c>
      <c r="AC199" s="41">
        <v>0</v>
      </c>
      <c r="AD199" s="41">
        <v>0</v>
      </c>
      <c r="AE199" s="41">
        <v>0</v>
      </c>
      <c r="AF199" s="41">
        <v>0</v>
      </c>
      <c r="AG199" s="41">
        <v>48495</v>
      </c>
      <c r="AH199" s="41">
        <v>48495</v>
      </c>
      <c r="AI199" s="13" t="s">
        <v>246</v>
      </c>
      <c r="AJ199" s="13">
        <v>0</v>
      </c>
    </row>
    <row r="200" spans="1:36" ht="10.5" customHeight="1" x14ac:dyDescent="0.2">
      <c r="A200" s="11"/>
      <c r="B200" s="11"/>
      <c r="C200" s="11" t="s">
        <v>56</v>
      </c>
      <c r="D200" s="11"/>
      <c r="E200" s="11"/>
      <c r="F200" s="2"/>
      <c r="G200" s="12">
        <v>0</v>
      </c>
      <c r="H200" s="12">
        <v>7500</v>
      </c>
      <c r="I200" s="12">
        <v>0</v>
      </c>
      <c r="J200" s="12">
        <v>5774</v>
      </c>
      <c r="K200" s="12">
        <v>12943</v>
      </c>
      <c r="L200" s="12">
        <v>10352</v>
      </c>
      <c r="M200" s="12">
        <v>169184</v>
      </c>
      <c r="N200" s="12">
        <v>103399</v>
      </c>
      <c r="O200" s="12">
        <v>129465</v>
      </c>
      <c r="P200" s="12">
        <v>8450</v>
      </c>
      <c r="Q200" s="12">
        <v>29114</v>
      </c>
      <c r="R200" s="41">
        <v>33988</v>
      </c>
      <c r="S200" s="41">
        <v>40293</v>
      </c>
      <c r="T200" s="41">
        <v>27480</v>
      </c>
      <c r="U200" s="41">
        <v>143907</v>
      </c>
      <c r="V200" s="41">
        <v>312352</v>
      </c>
      <c r="W200" s="41">
        <v>170990</v>
      </c>
      <c r="X200" s="41">
        <v>243331</v>
      </c>
      <c r="Y200" s="41">
        <v>25410</v>
      </c>
      <c r="Z200" s="41">
        <v>231861</v>
      </c>
      <c r="AA200" s="41">
        <v>55506</v>
      </c>
      <c r="AB200" s="41">
        <v>25000</v>
      </c>
      <c r="AC200" s="41">
        <v>370398</v>
      </c>
      <c r="AD200" s="41">
        <v>49735</v>
      </c>
      <c r="AE200" s="41">
        <v>21886</v>
      </c>
      <c r="AF200" s="41">
        <v>91268</v>
      </c>
      <c r="AG200" s="41">
        <v>599302</v>
      </c>
      <c r="AH200" s="41">
        <v>587425</v>
      </c>
      <c r="AI200" s="13">
        <v>0.69239630894839732</v>
      </c>
      <c r="AJ200" s="13">
        <v>-1.9818055003987974E-2</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27500</v>
      </c>
      <c r="H204" s="12">
        <v>28642</v>
      </c>
      <c r="I204" s="12">
        <v>27725</v>
      </c>
      <c r="J204" s="12">
        <v>306558</v>
      </c>
      <c r="K204" s="12">
        <v>71147</v>
      </c>
      <c r="L204" s="12">
        <v>182159</v>
      </c>
      <c r="M204" s="12">
        <v>10331</v>
      </c>
      <c r="N204" s="12">
        <v>421043</v>
      </c>
      <c r="O204" s="12">
        <v>619956</v>
      </c>
      <c r="P204" s="12">
        <v>163311</v>
      </c>
      <c r="Q204" s="12">
        <v>274904</v>
      </c>
      <c r="R204" s="41">
        <v>54419</v>
      </c>
      <c r="S204" s="41">
        <v>56095</v>
      </c>
      <c r="T204" s="41">
        <v>4680</v>
      </c>
      <c r="U204" s="41">
        <v>0</v>
      </c>
      <c r="V204" s="41">
        <v>11453</v>
      </c>
      <c r="W204" s="41">
        <v>997</v>
      </c>
      <c r="X204" s="41">
        <v>132740</v>
      </c>
      <c r="Y204" s="41">
        <v>463048</v>
      </c>
      <c r="Z204" s="41">
        <v>1022258</v>
      </c>
      <c r="AA204" s="41">
        <v>386786</v>
      </c>
      <c r="AB204" s="41">
        <v>522800</v>
      </c>
      <c r="AC204" s="41">
        <v>129789</v>
      </c>
      <c r="AD204" s="41">
        <v>191797</v>
      </c>
      <c r="AE204" s="41">
        <v>290442</v>
      </c>
      <c r="AF204" s="41">
        <v>89578</v>
      </c>
      <c r="AG204" s="41">
        <v>359439</v>
      </c>
      <c r="AH204" s="41">
        <v>185394</v>
      </c>
      <c r="AI204" s="13">
        <v>-0.15868231920054443</v>
      </c>
      <c r="AJ204" s="13">
        <v>-0.48421289843339205</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4000</v>
      </c>
      <c r="H206" s="12">
        <v>4000</v>
      </c>
      <c r="I206" s="12">
        <v>4998</v>
      </c>
      <c r="J206" s="12">
        <v>36072</v>
      </c>
      <c r="K206" s="12">
        <v>8991</v>
      </c>
      <c r="L206" s="12">
        <v>9030</v>
      </c>
      <c r="M206" s="12">
        <v>88916</v>
      </c>
      <c r="N206" s="12">
        <v>64949</v>
      </c>
      <c r="O206" s="12">
        <v>67236</v>
      </c>
      <c r="P206" s="12">
        <v>129375</v>
      </c>
      <c r="Q206" s="12">
        <v>222396</v>
      </c>
      <c r="R206" s="41">
        <v>174337</v>
      </c>
      <c r="S206" s="41">
        <v>119860</v>
      </c>
      <c r="T206" s="41">
        <v>124717</v>
      </c>
      <c r="U206" s="41">
        <v>125137</v>
      </c>
      <c r="V206" s="41">
        <v>128064</v>
      </c>
      <c r="W206" s="41">
        <v>130312</v>
      </c>
      <c r="X206" s="41">
        <v>202998</v>
      </c>
      <c r="Y206" s="41">
        <v>144756</v>
      </c>
      <c r="Z206" s="41">
        <v>126752</v>
      </c>
      <c r="AA206" s="41">
        <v>162537</v>
      </c>
      <c r="AB206" s="41">
        <v>380342</v>
      </c>
      <c r="AC206" s="41">
        <v>436562</v>
      </c>
      <c r="AD206" s="41">
        <v>526397</v>
      </c>
      <c r="AE206" s="41">
        <v>1821542</v>
      </c>
      <c r="AF206" s="41">
        <v>41947</v>
      </c>
      <c r="AG206" s="41">
        <v>336050</v>
      </c>
      <c r="AH206" s="41">
        <v>322495</v>
      </c>
      <c r="AI206" s="13">
        <v>-2.7122595943143035E-2</v>
      </c>
      <c r="AJ206" s="13">
        <v>-4.0336259485195654E-2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3601420</v>
      </c>
      <c r="H209" s="5">
        <v>4131547</v>
      </c>
      <c r="I209" s="5">
        <v>4433212</v>
      </c>
      <c r="J209" s="5">
        <v>11126698</v>
      </c>
      <c r="K209" s="5">
        <v>4473494</v>
      </c>
      <c r="L209" s="5">
        <v>4020368</v>
      </c>
      <c r="M209" s="5">
        <v>5462019</v>
      </c>
      <c r="N209" s="5">
        <v>7808852</v>
      </c>
      <c r="O209" s="5">
        <v>7443229</v>
      </c>
      <c r="P209" s="5">
        <v>7496851</v>
      </c>
      <c r="Q209" s="5">
        <v>6981143</v>
      </c>
      <c r="R209" s="39">
        <v>7356832</v>
      </c>
      <c r="S209" s="39">
        <v>8640599</v>
      </c>
      <c r="T209" s="39">
        <v>10535646</v>
      </c>
      <c r="U209" s="39">
        <v>10955145</v>
      </c>
      <c r="V209" s="39">
        <v>11324608</v>
      </c>
      <c r="W209" s="39">
        <v>11099429</v>
      </c>
      <c r="X209" s="39">
        <v>11745885</v>
      </c>
      <c r="Y209" s="39">
        <v>13381156</v>
      </c>
      <c r="Z209" s="39">
        <v>17432698</v>
      </c>
      <c r="AA209" s="39">
        <v>31505085</v>
      </c>
      <c r="AB209" s="39">
        <v>17253919</v>
      </c>
      <c r="AC209" s="39">
        <v>12047902</v>
      </c>
      <c r="AD209" s="39">
        <v>21174450</v>
      </c>
      <c r="AE209" s="39">
        <v>11569930</v>
      </c>
      <c r="AF209" s="39">
        <v>13159123</v>
      </c>
      <c r="AG209" s="39">
        <v>13822727</v>
      </c>
      <c r="AH209" s="39">
        <v>23846259</v>
      </c>
      <c r="AI209" s="10">
        <v>5.5412135704345555E-2</v>
      </c>
      <c r="AJ209" s="10">
        <v>0.72514866277833601</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820025</v>
      </c>
      <c r="H211" s="12">
        <v>963053</v>
      </c>
      <c r="I211" s="12">
        <v>1049416</v>
      </c>
      <c r="J211" s="12">
        <v>7818527</v>
      </c>
      <c r="K211" s="12">
        <v>1080524</v>
      </c>
      <c r="L211" s="12">
        <v>993840</v>
      </c>
      <c r="M211" s="12">
        <v>1340101</v>
      </c>
      <c r="N211" s="12">
        <v>1846526</v>
      </c>
      <c r="O211" s="12">
        <v>2025789</v>
      </c>
      <c r="P211" s="12">
        <v>1772082</v>
      </c>
      <c r="Q211" s="12">
        <v>1721191</v>
      </c>
      <c r="R211" s="41">
        <v>1896589</v>
      </c>
      <c r="S211" s="41">
        <v>2016361</v>
      </c>
      <c r="T211" s="41">
        <v>2034817</v>
      </c>
      <c r="U211" s="41">
        <v>2319913</v>
      </c>
      <c r="V211" s="41">
        <v>2987790</v>
      </c>
      <c r="W211" s="41">
        <v>2397649</v>
      </c>
      <c r="X211" s="41">
        <v>2369244</v>
      </c>
      <c r="Y211" s="41">
        <v>2754318</v>
      </c>
      <c r="Z211" s="41">
        <v>2623845</v>
      </c>
      <c r="AA211" s="41">
        <v>2974551</v>
      </c>
      <c r="AB211" s="41">
        <v>3231459</v>
      </c>
      <c r="AC211" s="41">
        <v>2314475</v>
      </c>
      <c r="AD211" s="41">
        <v>2323643</v>
      </c>
      <c r="AE211" s="41">
        <v>1851875</v>
      </c>
      <c r="AF211" s="41">
        <v>3124573</v>
      </c>
      <c r="AG211" s="41">
        <v>1935480</v>
      </c>
      <c r="AH211" s="41">
        <v>4730809</v>
      </c>
      <c r="AI211" s="13">
        <v>6.5588342570579217E-2</v>
      </c>
      <c r="AJ211" s="13">
        <v>1.444256205179077</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1877777</v>
      </c>
      <c r="H213" s="12">
        <v>1914148</v>
      </c>
      <c r="I213" s="12">
        <v>2175167</v>
      </c>
      <c r="J213" s="12">
        <v>2022463</v>
      </c>
      <c r="K213" s="12">
        <v>2056457</v>
      </c>
      <c r="L213" s="12">
        <v>1719909</v>
      </c>
      <c r="M213" s="12">
        <v>2230243</v>
      </c>
      <c r="N213" s="12">
        <v>2607208</v>
      </c>
      <c r="O213" s="12">
        <v>2890456</v>
      </c>
      <c r="P213" s="12">
        <v>2960185</v>
      </c>
      <c r="Q213" s="12">
        <v>2998587</v>
      </c>
      <c r="R213" s="41">
        <v>3038758</v>
      </c>
      <c r="S213" s="41">
        <v>3113168</v>
      </c>
      <c r="T213" s="41">
        <v>3627269</v>
      </c>
      <c r="U213" s="41">
        <v>4509272</v>
      </c>
      <c r="V213" s="41">
        <v>3721009</v>
      </c>
      <c r="W213" s="41">
        <v>3999049</v>
      </c>
      <c r="X213" s="41">
        <v>4119621</v>
      </c>
      <c r="Y213" s="41">
        <v>4480371</v>
      </c>
      <c r="Z213" s="41">
        <v>4720160</v>
      </c>
      <c r="AA213" s="41">
        <v>3671640</v>
      </c>
      <c r="AB213" s="41">
        <v>7829553</v>
      </c>
      <c r="AC213" s="41">
        <v>4913638</v>
      </c>
      <c r="AD213" s="41">
        <v>5106233</v>
      </c>
      <c r="AE213" s="41">
        <v>5217702</v>
      </c>
      <c r="AF213" s="41">
        <v>5436717</v>
      </c>
      <c r="AG213" s="41">
        <v>6489614</v>
      </c>
      <c r="AH213" s="41">
        <v>9418895</v>
      </c>
      <c r="AI213" s="13">
        <v>3.1281351481557307E-2</v>
      </c>
      <c r="AJ213" s="13">
        <v>0.45137985094336891</v>
      </c>
    </row>
    <row r="214" spans="1:44" ht="10.5" customHeight="1" x14ac:dyDescent="0.2">
      <c r="A214" s="11"/>
      <c r="B214" s="19" t="s">
        <v>67</v>
      </c>
      <c r="D214" s="19"/>
      <c r="E214" s="14"/>
      <c r="F214" s="2"/>
      <c r="G214" s="12">
        <v>12074</v>
      </c>
      <c r="H214" s="12">
        <v>321238</v>
      </c>
      <c r="I214" s="12">
        <v>262090</v>
      </c>
      <c r="J214" s="12">
        <v>241534</v>
      </c>
      <c r="K214" s="12">
        <v>249557</v>
      </c>
      <c r="L214" s="12">
        <v>420326</v>
      </c>
      <c r="M214" s="12">
        <v>390369</v>
      </c>
      <c r="N214" s="12">
        <v>488800</v>
      </c>
      <c r="O214" s="12">
        <v>600961</v>
      </c>
      <c r="P214" s="12">
        <v>687134</v>
      </c>
      <c r="Q214" s="12">
        <v>670630</v>
      </c>
      <c r="R214" s="41">
        <v>480728</v>
      </c>
      <c r="S214" s="41">
        <v>531087</v>
      </c>
      <c r="T214" s="41">
        <v>844014</v>
      </c>
      <c r="U214" s="41">
        <v>399571</v>
      </c>
      <c r="V214" s="41">
        <v>958360</v>
      </c>
      <c r="W214" s="41">
        <v>362105</v>
      </c>
      <c r="X214" s="41">
        <v>621736</v>
      </c>
      <c r="Y214" s="41">
        <v>1648515</v>
      </c>
      <c r="Z214" s="41">
        <v>632013</v>
      </c>
      <c r="AA214" s="41">
        <v>988252</v>
      </c>
      <c r="AB214" s="41">
        <v>1268854</v>
      </c>
      <c r="AC214" s="41">
        <v>357424</v>
      </c>
      <c r="AD214" s="41">
        <v>854961</v>
      </c>
      <c r="AE214" s="41">
        <v>460959</v>
      </c>
      <c r="AF214" s="41">
        <v>397330</v>
      </c>
      <c r="AG214" s="41">
        <v>551452</v>
      </c>
      <c r="AH214" s="41">
        <v>1427607</v>
      </c>
      <c r="AI214" s="13">
        <v>1.9841864878271886E-2</v>
      </c>
      <c r="AJ214" s="13">
        <v>1.5888146203114686</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7133</v>
      </c>
      <c r="Q215" s="12">
        <v>0</v>
      </c>
      <c r="R215" s="41">
        <v>0</v>
      </c>
      <c r="S215" s="41">
        <v>0</v>
      </c>
      <c r="T215" s="41">
        <v>0</v>
      </c>
      <c r="U215" s="41">
        <v>0</v>
      </c>
      <c r="V215" s="41">
        <v>0</v>
      </c>
      <c r="W215" s="41">
        <v>0</v>
      </c>
      <c r="X215" s="41">
        <v>0</v>
      </c>
      <c r="Y215" s="41">
        <v>0</v>
      </c>
      <c r="Z215" s="41">
        <v>0</v>
      </c>
      <c r="AA215" s="41">
        <v>4000</v>
      </c>
      <c r="AB215" s="41">
        <v>105</v>
      </c>
      <c r="AC215" s="41">
        <v>0</v>
      </c>
      <c r="AD215" s="41">
        <v>0</v>
      </c>
      <c r="AE215" s="41">
        <v>45000</v>
      </c>
      <c r="AF215" s="41">
        <v>0</v>
      </c>
      <c r="AG215" s="41">
        <v>757852</v>
      </c>
      <c r="AH215" s="41">
        <v>0</v>
      </c>
      <c r="AI215" s="13">
        <v>-1</v>
      </c>
      <c r="AJ215" s="13" t="s">
        <v>246</v>
      </c>
    </row>
    <row r="216" spans="1:44" ht="10.5" customHeight="1" x14ac:dyDescent="0.2">
      <c r="A216" s="11"/>
      <c r="B216" s="19" t="s">
        <v>70</v>
      </c>
      <c r="D216" s="19"/>
      <c r="E216" s="14"/>
      <c r="F216" s="2"/>
      <c r="G216" s="12">
        <v>513217</v>
      </c>
      <c r="H216" s="12">
        <v>592366</v>
      </c>
      <c r="I216" s="12">
        <v>609436</v>
      </c>
      <c r="J216" s="12">
        <v>596717</v>
      </c>
      <c r="K216" s="12">
        <v>656553</v>
      </c>
      <c r="L216" s="12">
        <v>517983</v>
      </c>
      <c r="M216" s="12">
        <v>760367</v>
      </c>
      <c r="N216" s="12">
        <v>860362</v>
      </c>
      <c r="O216" s="12">
        <v>855835</v>
      </c>
      <c r="P216" s="12">
        <v>894324</v>
      </c>
      <c r="Q216" s="12">
        <v>792993</v>
      </c>
      <c r="R216" s="41">
        <v>872842</v>
      </c>
      <c r="S216" s="41">
        <v>895742</v>
      </c>
      <c r="T216" s="41">
        <v>999559</v>
      </c>
      <c r="U216" s="41">
        <v>1219442</v>
      </c>
      <c r="V216" s="41">
        <v>1075728</v>
      </c>
      <c r="W216" s="41">
        <v>1530553</v>
      </c>
      <c r="X216" s="41">
        <v>1257949</v>
      </c>
      <c r="Y216" s="41">
        <v>1133390</v>
      </c>
      <c r="Z216" s="41">
        <v>1082939</v>
      </c>
      <c r="AA216" s="41">
        <v>1370853</v>
      </c>
      <c r="AB216" s="41">
        <v>2336977</v>
      </c>
      <c r="AC216" s="41">
        <v>1545113</v>
      </c>
      <c r="AD216" s="41">
        <v>1582612</v>
      </c>
      <c r="AE216" s="41">
        <v>1429591</v>
      </c>
      <c r="AF216" s="41">
        <v>1667427</v>
      </c>
      <c r="AG216" s="41">
        <v>1051829</v>
      </c>
      <c r="AH216" s="41">
        <v>1199395</v>
      </c>
      <c r="AI216" s="13">
        <v>-0.1052165021433521</v>
      </c>
      <c r="AJ216" s="13">
        <v>0.14029466766936452</v>
      </c>
    </row>
    <row r="217" spans="1:44" ht="10.5" customHeight="1" x14ac:dyDescent="0.2">
      <c r="A217" s="11"/>
      <c r="B217" s="19" t="s">
        <v>71</v>
      </c>
      <c r="D217" s="19"/>
      <c r="E217" s="14"/>
      <c r="F217" s="2"/>
      <c r="G217" s="12">
        <v>378327</v>
      </c>
      <c r="H217" s="12">
        <v>340742</v>
      </c>
      <c r="I217" s="12">
        <v>234882</v>
      </c>
      <c r="J217" s="12">
        <v>430695</v>
      </c>
      <c r="K217" s="12">
        <v>430013</v>
      </c>
      <c r="L217" s="12">
        <v>245154</v>
      </c>
      <c r="M217" s="12">
        <v>370908</v>
      </c>
      <c r="N217" s="12">
        <v>391516</v>
      </c>
      <c r="O217" s="12">
        <v>435793</v>
      </c>
      <c r="P217" s="12">
        <v>344716</v>
      </c>
      <c r="Q217" s="12">
        <v>291605</v>
      </c>
      <c r="R217" s="41">
        <v>364461</v>
      </c>
      <c r="S217" s="41">
        <v>598694</v>
      </c>
      <c r="T217" s="41">
        <v>365760</v>
      </c>
      <c r="U217" s="41">
        <v>819211</v>
      </c>
      <c r="V217" s="41">
        <v>951892</v>
      </c>
      <c r="W217" s="41">
        <v>944481</v>
      </c>
      <c r="X217" s="41">
        <v>1058283</v>
      </c>
      <c r="Y217" s="41">
        <v>1359001</v>
      </c>
      <c r="Z217" s="41">
        <v>2012591</v>
      </c>
      <c r="AA217" s="41">
        <v>1473738</v>
      </c>
      <c r="AB217" s="41">
        <v>564739</v>
      </c>
      <c r="AC217" s="41">
        <v>754510</v>
      </c>
      <c r="AD217" s="41">
        <v>669991</v>
      </c>
      <c r="AE217" s="41">
        <v>449506</v>
      </c>
      <c r="AF217" s="41">
        <v>1083508</v>
      </c>
      <c r="AG217" s="41">
        <v>1222911</v>
      </c>
      <c r="AH217" s="41">
        <v>898855</v>
      </c>
      <c r="AI217" s="13">
        <v>8.053865951176431E-2</v>
      </c>
      <c r="AJ217" s="13">
        <v>-0.26498739483085848</v>
      </c>
    </row>
    <row r="218" spans="1:44" ht="10.5" customHeight="1" x14ac:dyDescent="0.2">
      <c r="A218" s="11"/>
      <c r="B218" s="19" t="s">
        <v>72</v>
      </c>
      <c r="D218" s="19"/>
      <c r="E218" s="14"/>
      <c r="F218" s="2"/>
      <c r="G218" s="12">
        <v>0</v>
      </c>
      <c r="H218" s="12">
        <v>0</v>
      </c>
      <c r="I218" s="12">
        <v>0</v>
      </c>
      <c r="J218" s="12">
        <v>0</v>
      </c>
      <c r="K218" s="12">
        <v>0</v>
      </c>
      <c r="L218" s="12">
        <v>0</v>
      </c>
      <c r="M218" s="12">
        <v>14784</v>
      </c>
      <c r="N218" s="12">
        <v>0</v>
      </c>
      <c r="O218" s="12">
        <v>0</v>
      </c>
      <c r="P218" s="12">
        <v>264058</v>
      </c>
      <c r="Q218" s="12">
        <v>10382</v>
      </c>
      <c r="R218" s="41">
        <v>18740</v>
      </c>
      <c r="S218" s="41">
        <v>17048</v>
      </c>
      <c r="T218" s="41">
        <v>1170866</v>
      </c>
      <c r="U218" s="41">
        <v>1035123</v>
      </c>
      <c r="V218" s="41">
        <v>1095663</v>
      </c>
      <c r="W218" s="41">
        <v>1126793</v>
      </c>
      <c r="X218" s="41">
        <v>1062110</v>
      </c>
      <c r="Y218" s="41">
        <v>1052416</v>
      </c>
      <c r="Z218" s="41">
        <v>1237450</v>
      </c>
      <c r="AA218" s="41">
        <v>2870916</v>
      </c>
      <c r="AB218" s="41">
        <v>914401</v>
      </c>
      <c r="AC218" s="41">
        <v>1444770</v>
      </c>
      <c r="AD218" s="41">
        <v>5789810</v>
      </c>
      <c r="AE218" s="41">
        <v>1449290</v>
      </c>
      <c r="AF218" s="41">
        <v>1424745</v>
      </c>
      <c r="AG218" s="41">
        <v>1557260</v>
      </c>
      <c r="AH218" s="41">
        <v>1631828</v>
      </c>
      <c r="AI218" s="13">
        <v>0.10134389329395632</v>
      </c>
      <c r="AJ218" s="13">
        <v>4.7884104131615784E-2</v>
      </c>
    </row>
    <row r="219" spans="1:44" ht="10.5" customHeight="1" x14ac:dyDescent="0.2">
      <c r="A219" s="11"/>
      <c r="B219" s="19" t="s">
        <v>73</v>
      </c>
      <c r="D219" s="19"/>
      <c r="E219" s="14"/>
      <c r="F219" s="2"/>
      <c r="G219" s="12">
        <v>0</v>
      </c>
      <c r="H219" s="12">
        <v>0</v>
      </c>
      <c r="I219" s="12">
        <v>0</v>
      </c>
      <c r="J219" s="12">
        <v>16762</v>
      </c>
      <c r="K219" s="12">
        <v>390</v>
      </c>
      <c r="L219" s="12">
        <v>83156</v>
      </c>
      <c r="M219" s="12">
        <v>355247</v>
      </c>
      <c r="N219" s="12">
        <v>1235400</v>
      </c>
      <c r="O219" s="12">
        <v>0</v>
      </c>
      <c r="P219" s="12">
        <v>0</v>
      </c>
      <c r="Q219" s="12">
        <v>0</v>
      </c>
      <c r="R219" s="41">
        <v>0</v>
      </c>
      <c r="S219" s="41">
        <v>819816</v>
      </c>
      <c r="T219" s="41">
        <v>701500</v>
      </c>
      <c r="U219" s="41">
        <v>0</v>
      </c>
      <c r="V219" s="41">
        <v>0</v>
      </c>
      <c r="W219" s="41">
        <v>0</v>
      </c>
      <c r="X219" s="41">
        <v>713657</v>
      </c>
      <c r="Y219" s="41">
        <v>363967</v>
      </c>
      <c r="Z219" s="41">
        <v>4563403</v>
      </c>
      <c r="AA219" s="41">
        <v>16956337</v>
      </c>
      <c r="AB219" s="41">
        <v>0</v>
      </c>
      <c r="AC219" s="41">
        <v>0</v>
      </c>
      <c r="AD219" s="41">
        <v>4262498</v>
      </c>
      <c r="AE219" s="41">
        <v>0</v>
      </c>
      <c r="AF219" s="41">
        <v>0</v>
      </c>
      <c r="AG219" s="41">
        <v>0</v>
      </c>
      <c r="AH219" s="41">
        <v>3951370</v>
      </c>
      <c r="AI219" s="13" t="s">
        <v>246</v>
      </c>
      <c r="AJ219" s="13" t="s">
        <v>246</v>
      </c>
    </row>
    <row r="220" spans="1:44" ht="10.5" customHeight="1" x14ac:dyDescent="0.2">
      <c r="A220" s="11"/>
      <c r="B220" s="19" t="s">
        <v>74</v>
      </c>
      <c r="D220" s="19"/>
      <c r="E220" s="14"/>
      <c r="F220" s="2"/>
      <c r="G220" s="12">
        <v>0</v>
      </c>
      <c r="H220" s="12">
        <v>0</v>
      </c>
      <c r="I220" s="12">
        <v>102221</v>
      </c>
      <c r="J220" s="12">
        <v>0</v>
      </c>
      <c r="K220" s="12">
        <v>0</v>
      </c>
      <c r="L220" s="12">
        <v>40000</v>
      </c>
      <c r="M220" s="12">
        <v>0</v>
      </c>
      <c r="N220" s="12">
        <v>379040</v>
      </c>
      <c r="O220" s="12">
        <v>634395</v>
      </c>
      <c r="P220" s="12">
        <v>567219</v>
      </c>
      <c r="Q220" s="12">
        <v>495755</v>
      </c>
      <c r="R220" s="41">
        <v>684714</v>
      </c>
      <c r="S220" s="41">
        <v>648683</v>
      </c>
      <c r="T220" s="41">
        <v>791861</v>
      </c>
      <c r="U220" s="41">
        <v>652613</v>
      </c>
      <c r="V220" s="41">
        <v>534166</v>
      </c>
      <c r="W220" s="41">
        <v>738799</v>
      </c>
      <c r="X220" s="41">
        <v>543285</v>
      </c>
      <c r="Y220" s="41">
        <v>589178</v>
      </c>
      <c r="Z220" s="41">
        <v>560297</v>
      </c>
      <c r="AA220" s="41">
        <v>1194798</v>
      </c>
      <c r="AB220" s="41">
        <v>1107831</v>
      </c>
      <c r="AC220" s="41">
        <v>717972</v>
      </c>
      <c r="AD220" s="41">
        <v>584702</v>
      </c>
      <c r="AE220" s="41">
        <v>666007</v>
      </c>
      <c r="AF220" s="41">
        <v>24823</v>
      </c>
      <c r="AG220" s="41">
        <v>256329</v>
      </c>
      <c r="AH220" s="41">
        <v>587500</v>
      </c>
      <c r="AI220" s="13">
        <v>-0.10031794212212464</v>
      </c>
      <c r="AJ220" s="13">
        <v>1.2919763272981208</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270</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269</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3964738</v>
      </c>
      <c r="S233" s="12">
        <v>4183267.5</v>
      </c>
      <c r="T233" s="12">
        <v>4401797</v>
      </c>
      <c r="U233" s="12">
        <v>5312345.5</v>
      </c>
      <c r="V233" s="12">
        <v>6222894</v>
      </c>
      <c r="W233" s="12">
        <v>5909524</v>
      </c>
      <c r="X233" s="12">
        <v>5596154</v>
      </c>
      <c r="Y233" s="12">
        <v>5739649.5</v>
      </c>
      <c r="Z233" s="12">
        <v>5883145</v>
      </c>
      <c r="AA233" s="12">
        <v>6665339.5</v>
      </c>
      <c r="AB233" s="12">
        <v>7447534</v>
      </c>
      <c r="AC233" s="12">
        <v>7932175.1392583149</v>
      </c>
      <c r="AD233" s="12">
        <v>11980022</v>
      </c>
      <c r="AE233" s="12">
        <v>13380795.328368794</v>
      </c>
      <c r="AF233" s="12">
        <v>13272082</v>
      </c>
      <c r="AG233" s="12">
        <v>13969465.086731637</v>
      </c>
      <c r="AH233" s="12">
        <v>13322251</v>
      </c>
      <c r="AI233" s="71">
        <v>0.10177822820716909</v>
      </c>
      <c r="AJ233" s="13">
        <v>-4.6330627745107329E-2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3618796</v>
      </c>
      <c r="S234" s="11">
        <v>3785786.5</v>
      </c>
      <c r="T234" s="11">
        <v>3952777</v>
      </c>
      <c r="U234" s="12">
        <v>4903240.5</v>
      </c>
      <c r="V234" s="12">
        <v>5853704</v>
      </c>
      <c r="W234" s="12">
        <v>5573074</v>
      </c>
      <c r="X234" s="12">
        <v>5292444</v>
      </c>
      <c r="Y234" s="12">
        <v>4706006</v>
      </c>
      <c r="Z234" s="12">
        <v>4119568</v>
      </c>
      <c r="AA234" s="12">
        <v>5527209</v>
      </c>
      <c r="AB234" s="12">
        <v>6934850</v>
      </c>
      <c r="AC234" s="12">
        <v>7400897.1485012444</v>
      </c>
      <c r="AD234" s="12">
        <v>9011803</v>
      </c>
      <c r="AE234" s="12">
        <v>9872711.5431442913</v>
      </c>
      <c r="AF234" s="12">
        <v>9821255</v>
      </c>
      <c r="AG234" s="12">
        <v>10252850.767950142</v>
      </c>
      <c r="AH234" s="12">
        <v>10711115</v>
      </c>
      <c r="AI234" s="71">
        <v>7.5143090903720067E-2</v>
      </c>
      <c r="AJ234" s="13">
        <v>4.4696274472497681E-2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54614</v>
      </c>
      <c r="S241" s="11">
        <v>55415</v>
      </c>
      <c r="T241" s="11">
        <v>56506</v>
      </c>
      <c r="U241" s="11">
        <v>58060</v>
      </c>
      <c r="V241" s="11">
        <v>59380</v>
      </c>
      <c r="W241" s="11">
        <v>60395</v>
      </c>
      <c r="X241" s="11">
        <v>61143</v>
      </c>
      <c r="Y241" s="11">
        <v>61710</v>
      </c>
      <c r="Z241" s="11">
        <v>62130</v>
      </c>
      <c r="AA241" s="11">
        <v>62293</v>
      </c>
      <c r="AB241" s="41">
        <v>62592</v>
      </c>
      <c r="AC241" s="41">
        <v>63183</v>
      </c>
      <c r="AD241" s="41">
        <v>63661</v>
      </c>
      <c r="AE241" s="41">
        <v>64333</v>
      </c>
      <c r="AF241" s="41">
        <v>65213</v>
      </c>
      <c r="AG241" s="41">
        <v>65802</v>
      </c>
      <c r="AH241" s="41">
        <v>66551</v>
      </c>
      <c r="AI241" s="13">
        <v>1.027427100112055E-2</v>
      </c>
      <c r="AJ241" s="13">
        <v>1.1382632746725024E-2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1471371</v>
      </c>
      <c r="S242" s="11">
        <v>1571538</v>
      </c>
      <c r="T242" s="11">
        <v>1645527</v>
      </c>
      <c r="U242" s="11">
        <v>1772399</v>
      </c>
      <c r="V242" s="11">
        <v>1880722</v>
      </c>
      <c r="W242" s="11">
        <v>1976371</v>
      </c>
      <c r="X242" s="11">
        <v>1947798</v>
      </c>
      <c r="Y242" s="11">
        <v>1974559</v>
      </c>
      <c r="Z242" s="11">
        <v>2039075</v>
      </c>
      <c r="AA242" s="11">
        <v>2129066</v>
      </c>
      <c r="AB242" s="41">
        <v>2182029</v>
      </c>
      <c r="AC242" s="41">
        <v>2263984</v>
      </c>
      <c r="AD242" s="41">
        <v>2414007</v>
      </c>
      <c r="AE242" s="41">
        <v>2481887</v>
      </c>
      <c r="AF242" s="41">
        <v>2607885</v>
      </c>
      <c r="AG242" s="41">
        <v>2731367</v>
      </c>
      <c r="AH242" s="41">
        <v>2856955</v>
      </c>
      <c r="AI242" s="13">
        <v>4.5940902773932368E-2</v>
      </c>
      <c r="AJ242" s="13">
        <v>4.5979906764634704E-2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30527.02376851533</v>
      </c>
      <c r="V243" s="11">
        <f t="shared" ref="V243:AA243" si="15">V242*1000/V241</f>
        <v>31672.650724149546</v>
      </c>
      <c r="W243" s="11">
        <f t="shared" si="15"/>
        <v>32724.083119463532</v>
      </c>
      <c r="X243" s="11">
        <f t="shared" si="15"/>
        <v>31856.434914871694</v>
      </c>
      <c r="Y243" s="11">
        <f t="shared" si="15"/>
        <v>31997.391022524713</v>
      </c>
      <c r="Z243" s="11">
        <f t="shared" si="15"/>
        <v>32819.491389023016</v>
      </c>
      <c r="AA243" s="11">
        <f t="shared" si="15"/>
        <v>34178.254378501595</v>
      </c>
      <c r="AB243" s="11">
        <v>34861.148389570553</v>
      </c>
      <c r="AC243" s="11">
        <v>35832.170045740153</v>
      </c>
      <c r="AD243" s="11">
        <v>37919.715367336357</v>
      </c>
      <c r="AE243" s="11">
        <v>38578.754294063699</v>
      </c>
      <c r="AF243" s="11">
        <v>39990.262677686966</v>
      </c>
      <c r="AG243" s="11">
        <v>41508.875110179019</v>
      </c>
      <c r="AH243" s="11">
        <v>42928.806479241481</v>
      </c>
      <c r="AI243" s="13">
        <v>3.5303909835759928E-2</v>
      </c>
      <c r="AJ243" s="13">
        <v>3.4207898077061101E-2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27440</v>
      </c>
      <c r="S245" s="11">
        <v>28022</v>
      </c>
      <c r="T245" s="11">
        <v>28995</v>
      </c>
      <c r="U245" s="11">
        <v>29598</v>
      </c>
      <c r="V245" s="11">
        <v>29633</v>
      </c>
      <c r="W245" s="11">
        <v>29752</v>
      </c>
      <c r="X245" s="11">
        <v>29874</v>
      </c>
      <c r="Y245" s="11">
        <v>28136</v>
      </c>
      <c r="Z245" s="11">
        <v>28313</v>
      </c>
      <c r="AA245" s="11">
        <v>28168</v>
      </c>
      <c r="AB245" s="41">
        <v>28021</v>
      </c>
      <c r="AC245" s="41">
        <v>28424</v>
      </c>
      <c r="AD245" s="41">
        <v>28924</v>
      </c>
      <c r="AE245" s="41">
        <v>29157</v>
      </c>
      <c r="AF245" s="41">
        <v>29088</v>
      </c>
      <c r="AG245" s="41">
        <v>28753</v>
      </c>
      <c r="AH245" s="41">
        <v>29339</v>
      </c>
      <c r="AI245" s="13">
        <v>7.6899939380155047E-3</v>
      </c>
      <c r="AJ245" s="13">
        <v>2.0380482036657044E-2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25701</v>
      </c>
      <c r="S246" s="11">
        <v>26287</v>
      </c>
      <c r="T246" s="11">
        <v>27097</v>
      </c>
      <c r="U246" s="11">
        <v>27723</v>
      </c>
      <c r="V246" s="11">
        <v>28045</v>
      </c>
      <c r="W246" s="11">
        <v>27802</v>
      </c>
      <c r="X246" s="11">
        <v>26716</v>
      </c>
      <c r="Y246" s="11">
        <v>24898</v>
      </c>
      <c r="Z246" s="11">
        <v>25224</v>
      </c>
      <c r="AA246" s="11">
        <v>25542</v>
      </c>
      <c r="AB246" s="41">
        <v>25889</v>
      </c>
      <c r="AC246" s="41">
        <v>26644</v>
      </c>
      <c r="AD246" s="41">
        <v>27215</v>
      </c>
      <c r="AE246" s="41">
        <v>27668</v>
      </c>
      <c r="AF246" s="41">
        <v>27803</v>
      </c>
      <c r="AG246" s="41">
        <v>27745</v>
      </c>
      <c r="AH246" s="41">
        <v>28507</v>
      </c>
      <c r="AI246" s="13">
        <v>1.6184828589503653E-2</v>
      </c>
      <c r="AJ246" s="13">
        <v>2.74644080014417E-2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1739</v>
      </c>
      <c r="S247" s="11">
        <v>1735</v>
      </c>
      <c r="T247" s="11">
        <v>1898</v>
      </c>
      <c r="U247" s="11">
        <v>1875</v>
      </c>
      <c r="V247" s="11">
        <v>1588</v>
      </c>
      <c r="W247" s="11">
        <v>29752</v>
      </c>
      <c r="X247" s="11">
        <v>3158</v>
      </c>
      <c r="Y247" s="11">
        <v>3238</v>
      </c>
      <c r="Z247" s="11">
        <v>3089</v>
      </c>
      <c r="AA247" s="11">
        <v>2626</v>
      </c>
      <c r="AB247" s="41">
        <v>2132</v>
      </c>
      <c r="AC247" s="41">
        <v>1780</v>
      </c>
      <c r="AD247" s="41">
        <v>1709</v>
      </c>
      <c r="AE247" s="41">
        <v>1489</v>
      </c>
      <c r="AF247" s="41">
        <v>1285</v>
      </c>
      <c r="AG247" s="41">
        <v>1008</v>
      </c>
      <c r="AH247" s="41">
        <v>832</v>
      </c>
      <c r="AI247" s="13">
        <v>-0.1451511056432423</v>
      </c>
      <c r="AJ247" s="13">
        <v>-0.17460317460317459</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6.3</v>
      </c>
      <c r="S248" s="81">
        <v>6.2</v>
      </c>
      <c r="T248" s="81">
        <v>6.5</v>
      </c>
      <c r="U248" s="81">
        <v>5.4</v>
      </c>
      <c r="V248" s="81">
        <v>5.4</v>
      </c>
      <c r="W248" s="81">
        <v>6.6</v>
      </c>
      <c r="X248" s="81">
        <v>10.6</v>
      </c>
      <c r="Y248" s="81">
        <v>11.5</v>
      </c>
      <c r="Z248" s="81">
        <v>10.9</v>
      </c>
      <c r="AA248" s="81">
        <v>9.3000000000000007</v>
      </c>
      <c r="AB248" s="82">
        <v>7.6</v>
      </c>
      <c r="AC248" s="82">
        <v>6.3</v>
      </c>
      <c r="AD248" s="82">
        <v>5.9</v>
      </c>
      <c r="AE248" s="82">
        <v>5.0999999999999996</v>
      </c>
      <c r="AF248" s="82">
        <v>4.4000000000000004</v>
      </c>
      <c r="AG248" s="82">
        <v>3.5</v>
      </c>
      <c r="AH248" s="82">
        <v>2.8</v>
      </c>
      <c r="AI248" s="13">
        <v>-0.15331069659096375</v>
      </c>
      <c r="AJ248" s="13">
        <v>-0.20000000000000004</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22319143</v>
      </c>
      <c r="H257" s="86">
        <f>SUM(H258:H260)</f>
        <v>23683080</v>
      </c>
      <c r="I257" s="86">
        <f>SUM(I258:I260)</f>
        <v>25300707</v>
      </c>
      <c r="J257" s="86">
        <f>SUM(J258:J260)</f>
        <v>22667567</v>
      </c>
      <c r="K257" s="86">
        <f>SUM(K258:K260)</f>
        <v>24341884</v>
      </c>
      <c r="L257" s="86">
        <f t="shared" ref="L257:Q257" si="16">SUM(L258:L260)</f>
        <v>24608569</v>
      </c>
      <c r="M257" s="86">
        <f t="shared" si="16"/>
        <v>25494934</v>
      </c>
      <c r="N257" s="86">
        <f t="shared" si="16"/>
        <v>25639100</v>
      </c>
      <c r="O257" s="86">
        <f t="shared" si="16"/>
        <v>27635968</v>
      </c>
      <c r="P257" s="86">
        <f t="shared" si="16"/>
        <v>30819751</v>
      </c>
      <c r="Q257" s="86">
        <f t="shared" si="16"/>
        <v>34226399.120000005</v>
      </c>
      <c r="R257" s="86">
        <f>SUM(R258:R261)</f>
        <v>33311124.949999999</v>
      </c>
      <c r="S257" s="86">
        <f t="shared" ref="S257:AA257" si="17">SUM(S258:S261)</f>
        <v>33583780.670000002</v>
      </c>
      <c r="T257" s="86">
        <f t="shared" si="17"/>
        <v>37753668.219999999</v>
      </c>
      <c r="U257" s="86">
        <f t="shared" si="17"/>
        <v>39585750</v>
      </c>
      <c r="V257" s="86">
        <f t="shared" si="17"/>
        <v>42123405.730000004</v>
      </c>
      <c r="W257" s="86">
        <f t="shared" si="17"/>
        <v>50218700.68</v>
      </c>
      <c r="X257" s="86">
        <f t="shared" si="17"/>
        <v>47293993</v>
      </c>
      <c r="Y257" s="86">
        <f t="shared" si="17"/>
        <v>46089329</v>
      </c>
      <c r="Z257" s="86">
        <f t="shared" si="17"/>
        <v>47095408</v>
      </c>
      <c r="AA257" s="86">
        <f t="shared" si="17"/>
        <v>50100467</v>
      </c>
      <c r="AB257" s="86">
        <v>50126806</v>
      </c>
      <c r="AC257" s="86">
        <v>49996440</v>
      </c>
      <c r="AD257" s="86">
        <v>51339256</v>
      </c>
      <c r="AE257" s="86">
        <v>53515408</v>
      </c>
      <c r="AF257" s="86">
        <v>62979821</v>
      </c>
      <c r="AG257" s="86">
        <v>65955260</v>
      </c>
      <c r="AH257" s="86">
        <v>68479281</v>
      </c>
      <c r="AI257" s="13">
        <v>5.3371409190728247E-2</v>
      </c>
      <c r="AJ257" s="13">
        <v>3.826868395333443E-2</v>
      </c>
    </row>
    <row r="258" spans="1:36" ht="10.5" customHeight="1" x14ac:dyDescent="0.2">
      <c r="A258" s="14"/>
      <c r="B258" s="11"/>
      <c r="C258" s="11" t="s">
        <v>151</v>
      </c>
      <c r="D258" s="11"/>
      <c r="E258" s="11"/>
      <c r="F258" s="2"/>
      <c r="G258" s="86">
        <f t="shared" ref="G258:AA258" si="18">G65</f>
        <v>16390608</v>
      </c>
      <c r="H258" s="86">
        <f t="shared" si="18"/>
        <v>16603913</v>
      </c>
      <c r="I258" s="86">
        <f t="shared" si="18"/>
        <v>17666900</v>
      </c>
      <c r="J258" s="86">
        <f t="shared" si="18"/>
        <v>14383823</v>
      </c>
      <c r="K258" s="86">
        <f t="shared" si="18"/>
        <v>15685708</v>
      </c>
      <c r="L258" s="86">
        <f t="shared" si="18"/>
        <v>16139065</v>
      </c>
      <c r="M258" s="86">
        <f t="shared" si="18"/>
        <v>17544383</v>
      </c>
      <c r="N258" s="86">
        <f t="shared" si="18"/>
        <v>17283719</v>
      </c>
      <c r="O258" s="86">
        <f t="shared" si="18"/>
        <v>19978263</v>
      </c>
      <c r="P258" s="86">
        <f t="shared" si="18"/>
        <v>21661079</v>
      </c>
      <c r="Q258" s="86">
        <f t="shared" si="18"/>
        <v>22766574</v>
      </c>
      <c r="R258" s="86">
        <f t="shared" si="18"/>
        <v>22831885</v>
      </c>
      <c r="S258" s="86">
        <f t="shared" si="18"/>
        <v>23663237</v>
      </c>
      <c r="T258" s="86">
        <f t="shared" si="18"/>
        <v>25866323</v>
      </c>
      <c r="U258" s="86">
        <f t="shared" si="18"/>
        <v>27508765</v>
      </c>
      <c r="V258" s="86">
        <f t="shared" si="18"/>
        <v>27190675</v>
      </c>
      <c r="W258" s="86">
        <f t="shared" si="18"/>
        <v>36233159</v>
      </c>
      <c r="X258" s="86">
        <f t="shared" si="18"/>
        <v>32437890</v>
      </c>
      <c r="Y258" s="86">
        <f t="shared" si="18"/>
        <v>31902563</v>
      </c>
      <c r="Z258" s="86">
        <f t="shared" si="18"/>
        <v>32324814</v>
      </c>
      <c r="AA258" s="86">
        <f t="shared" si="18"/>
        <v>34557164</v>
      </c>
      <c r="AB258" s="86">
        <v>33987963</v>
      </c>
      <c r="AC258" s="86">
        <v>34501934</v>
      </c>
      <c r="AD258" s="86">
        <v>35867968</v>
      </c>
      <c r="AE258" s="86">
        <v>37960978</v>
      </c>
      <c r="AF258" s="86">
        <v>43016496</v>
      </c>
      <c r="AG258" s="86">
        <v>44146223</v>
      </c>
      <c r="AH258" s="86">
        <v>46424614</v>
      </c>
      <c r="AI258" s="13">
        <v>5.3344731622622987E-2</v>
      </c>
      <c r="AJ258" s="13">
        <v>5.1610100370308012E-2</v>
      </c>
    </row>
    <row r="259" spans="1:36" ht="10.5" customHeight="1" x14ac:dyDescent="0.2">
      <c r="A259" s="14"/>
      <c r="B259" s="11"/>
      <c r="C259" s="11" t="s">
        <v>152</v>
      </c>
      <c r="D259" s="11"/>
      <c r="E259" s="11"/>
      <c r="F259" s="2"/>
      <c r="G259" s="86">
        <f t="shared" ref="G259:AA259" si="19">G122</f>
        <v>4743430</v>
      </c>
      <c r="H259" s="86">
        <f t="shared" si="19"/>
        <v>5902426</v>
      </c>
      <c r="I259" s="86">
        <f t="shared" si="19"/>
        <v>6417294</v>
      </c>
      <c r="J259" s="86">
        <f t="shared" si="19"/>
        <v>7087608</v>
      </c>
      <c r="K259" s="86">
        <f t="shared" si="19"/>
        <v>7439684</v>
      </c>
      <c r="L259" s="86">
        <f t="shared" si="19"/>
        <v>7769778</v>
      </c>
      <c r="M259" s="86">
        <f t="shared" si="19"/>
        <v>7739675</v>
      </c>
      <c r="N259" s="86">
        <f t="shared" si="19"/>
        <v>8125847</v>
      </c>
      <c r="O259" s="86">
        <f t="shared" si="19"/>
        <v>7495708</v>
      </c>
      <c r="P259" s="86">
        <f t="shared" si="19"/>
        <v>8700831</v>
      </c>
      <c r="Q259" s="86">
        <f t="shared" si="19"/>
        <v>10734197.120000001</v>
      </c>
      <c r="R259" s="86">
        <f t="shared" si="19"/>
        <v>9249469.4299999997</v>
      </c>
      <c r="S259" s="86">
        <f t="shared" si="19"/>
        <v>8700830.2400000002</v>
      </c>
      <c r="T259" s="86">
        <f t="shared" si="19"/>
        <v>10375828.02</v>
      </c>
      <c r="U259" s="86">
        <f t="shared" si="19"/>
        <v>10436173</v>
      </c>
      <c r="V259" s="86">
        <f t="shared" si="19"/>
        <v>13098672.35</v>
      </c>
      <c r="W259" s="86">
        <f t="shared" si="19"/>
        <v>11927360.759999998</v>
      </c>
      <c r="X259" s="86">
        <f t="shared" si="19"/>
        <v>12769544</v>
      </c>
      <c r="Y259" s="86">
        <f t="shared" si="19"/>
        <v>12130498</v>
      </c>
      <c r="Z259" s="86">
        <f t="shared" si="19"/>
        <v>12803889</v>
      </c>
      <c r="AA259" s="86">
        <f t="shared" si="19"/>
        <v>12746231</v>
      </c>
      <c r="AB259" s="86">
        <v>13291680</v>
      </c>
      <c r="AC259" s="86">
        <v>12662140</v>
      </c>
      <c r="AD259" s="86">
        <v>12315477</v>
      </c>
      <c r="AE259" s="86">
        <v>12519690</v>
      </c>
      <c r="AF259" s="86">
        <v>15160052</v>
      </c>
      <c r="AG259" s="86">
        <v>18554474</v>
      </c>
      <c r="AH259" s="86">
        <v>18807004</v>
      </c>
      <c r="AI259" s="13">
        <v>5.9554474836784443E-2</v>
      </c>
      <c r="AJ259" s="13">
        <v>1.3610194500798029E-2</v>
      </c>
    </row>
    <row r="260" spans="1:36" ht="10.5" customHeight="1" x14ac:dyDescent="0.2">
      <c r="A260" s="14"/>
      <c r="B260" s="11"/>
      <c r="C260" s="11" t="s">
        <v>153</v>
      </c>
      <c r="D260" s="11"/>
      <c r="E260" s="11"/>
      <c r="F260" s="2"/>
      <c r="G260" s="86">
        <f t="shared" ref="G260:AA260" si="20">G179</f>
        <v>1185105</v>
      </c>
      <c r="H260" s="86">
        <f t="shared" si="20"/>
        <v>1176741</v>
      </c>
      <c r="I260" s="86">
        <f t="shared" si="20"/>
        <v>1216513</v>
      </c>
      <c r="J260" s="86">
        <f t="shared" si="20"/>
        <v>1196136</v>
      </c>
      <c r="K260" s="86">
        <f t="shared" si="20"/>
        <v>1216492</v>
      </c>
      <c r="L260" s="86">
        <f t="shared" si="20"/>
        <v>699726</v>
      </c>
      <c r="M260" s="86">
        <f t="shared" si="20"/>
        <v>210876</v>
      </c>
      <c r="N260" s="86">
        <f t="shared" si="20"/>
        <v>229534</v>
      </c>
      <c r="O260" s="86">
        <f t="shared" si="20"/>
        <v>161997</v>
      </c>
      <c r="P260" s="86">
        <f t="shared" si="20"/>
        <v>457841</v>
      </c>
      <c r="Q260" s="86">
        <f t="shared" si="20"/>
        <v>725628</v>
      </c>
      <c r="R260" s="86">
        <f t="shared" si="20"/>
        <v>543494</v>
      </c>
      <c r="S260" s="86">
        <f t="shared" si="20"/>
        <v>545407</v>
      </c>
      <c r="T260" s="86">
        <f t="shared" si="20"/>
        <v>781890</v>
      </c>
      <c r="U260" s="86">
        <f t="shared" si="20"/>
        <v>908808</v>
      </c>
      <c r="V260" s="86">
        <f t="shared" si="20"/>
        <v>1104910</v>
      </c>
      <c r="W260" s="86">
        <f t="shared" si="20"/>
        <v>1257352</v>
      </c>
      <c r="X260" s="86">
        <f t="shared" si="20"/>
        <v>1239466</v>
      </c>
      <c r="Y260" s="86">
        <f t="shared" si="20"/>
        <v>1236658</v>
      </c>
      <c r="Z260" s="86">
        <f t="shared" si="20"/>
        <v>1657971</v>
      </c>
      <c r="AA260" s="86">
        <f t="shared" si="20"/>
        <v>1745362</v>
      </c>
      <c r="AB260" s="86">
        <v>1713841</v>
      </c>
      <c r="AC260" s="86">
        <v>1626975</v>
      </c>
      <c r="AD260" s="86">
        <v>1902580</v>
      </c>
      <c r="AE260" s="86">
        <v>1775957</v>
      </c>
      <c r="AF260" s="86">
        <v>3514290</v>
      </c>
      <c r="AG260" s="86">
        <v>1957998</v>
      </c>
      <c r="AH260" s="86">
        <v>1892316</v>
      </c>
      <c r="AI260" s="13">
        <v>1.6647793033848446E-2</v>
      </c>
      <c r="AJ260" s="13">
        <v>-3.3545488810509512E-2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686276.52</v>
      </c>
      <c r="S261" s="86">
        <v>674306.43</v>
      </c>
      <c r="T261" s="86">
        <v>729627.2</v>
      </c>
      <c r="U261" s="86">
        <v>732004</v>
      </c>
      <c r="V261" s="86">
        <v>729148.37999999989</v>
      </c>
      <c r="W261" s="86">
        <v>800828.92</v>
      </c>
      <c r="X261" s="86">
        <v>847093</v>
      </c>
      <c r="Y261" s="86">
        <v>819610</v>
      </c>
      <c r="Z261" s="86">
        <v>308734</v>
      </c>
      <c r="AA261" s="86">
        <v>1051710</v>
      </c>
      <c r="AB261" s="41">
        <v>1133322</v>
      </c>
      <c r="AC261" s="41">
        <v>1205391</v>
      </c>
      <c r="AD261" s="41">
        <v>1253231</v>
      </c>
      <c r="AE261" s="41">
        <v>1258783</v>
      </c>
      <c r="AF261" s="41">
        <v>1288983</v>
      </c>
      <c r="AG261" s="41">
        <v>1296565</v>
      </c>
      <c r="AH261" s="41">
        <v>1355347</v>
      </c>
      <c r="AI261" s="13">
        <v>3.0266384502142696E-2</v>
      </c>
      <c r="AJ261" s="13">
        <v>4.5336716632023849E-2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109544943</v>
      </c>
      <c r="H265" s="11">
        <v>114095461.66666666</v>
      </c>
      <c r="I265" s="11">
        <v>117731262.73401535</v>
      </c>
      <c r="J265" s="11">
        <v>130879474</v>
      </c>
      <c r="K265" s="11">
        <v>135553303</v>
      </c>
      <c r="L265" s="11">
        <v>138671127</v>
      </c>
      <c r="M265" s="11">
        <v>144591602</v>
      </c>
      <c r="N265" s="11">
        <v>150113378</v>
      </c>
      <c r="O265" s="11">
        <v>156493512</v>
      </c>
      <c r="P265" s="11">
        <v>175849380</v>
      </c>
      <c r="Q265" s="11">
        <v>174036081</v>
      </c>
      <c r="R265" s="11">
        <v>172900589</v>
      </c>
      <c r="S265" s="11">
        <v>174861769</v>
      </c>
      <c r="T265" s="11">
        <v>182727043</v>
      </c>
      <c r="U265" s="11">
        <v>205671373</v>
      </c>
      <c r="V265" s="11">
        <v>203179687</v>
      </c>
      <c r="W265" s="11">
        <v>208284441</v>
      </c>
      <c r="X265" s="11">
        <v>209864070</v>
      </c>
      <c r="Y265" s="86">
        <v>207829198</v>
      </c>
      <c r="Z265" s="86">
        <v>220480198</v>
      </c>
      <c r="AA265" s="86">
        <v>220005292</v>
      </c>
      <c r="AB265" s="86">
        <v>225636958</v>
      </c>
      <c r="AC265" s="86">
        <v>228399270</v>
      </c>
      <c r="AD265" s="86">
        <v>232741413</v>
      </c>
      <c r="AE265" s="86">
        <v>236683060</v>
      </c>
      <c r="AF265" s="86">
        <v>243296816</v>
      </c>
      <c r="AG265" s="86">
        <v>246488966</v>
      </c>
      <c r="AH265" s="86">
        <v>253972205</v>
      </c>
      <c r="AI265" s="13">
        <v>1.9911899773434438E-2</v>
      </c>
      <c r="AJ265" s="13">
        <v>3.0359326510380185E-2</v>
      </c>
    </row>
    <row r="266" spans="1:36" ht="10.5" customHeight="1" x14ac:dyDescent="0.2">
      <c r="A266" s="14"/>
      <c r="B266" s="14"/>
      <c r="C266" s="14" t="s">
        <v>160</v>
      </c>
      <c r="D266" s="14"/>
      <c r="E266" s="14"/>
      <c r="F266" s="2"/>
      <c r="G266" s="11">
        <v>23539286</v>
      </c>
      <c r="H266" s="11">
        <v>24388019</v>
      </c>
      <c r="I266" s="11">
        <v>25422405</v>
      </c>
      <c r="J266" s="11">
        <v>34962140</v>
      </c>
      <c r="K266" s="11">
        <v>35950660</v>
      </c>
      <c r="L266" s="11">
        <v>37131930</v>
      </c>
      <c r="M266" s="11">
        <v>38722740</v>
      </c>
      <c r="N266" s="11">
        <v>40329724</v>
      </c>
      <c r="O266" s="11">
        <v>41710655</v>
      </c>
      <c r="P266" s="11">
        <v>51314940</v>
      </c>
      <c r="Q266" s="11">
        <v>53147135</v>
      </c>
      <c r="R266" s="11">
        <v>54839800</v>
      </c>
      <c r="S266" s="11">
        <v>56709345</v>
      </c>
      <c r="T266" s="11">
        <v>58931125</v>
      </c>
      <c r="U266" s="11">
        <v>72347125</v>
      </c>
      <c r="V266" s="11">
        <v>75292355</v>
      </c>
      <c r="W266" s="11">
        <v>78859740</v>
      </c>
      <c r="X266" s="11">
        <v>81396505</v>
      </c>
      <c r="Y266" s="86">
        <v>82589055</v>
      </c>
      <c r="Z266" s="86">
        <v>89153070</v>
      </c>
      <c r="AA266" s="86">
        <v>88545045</v>
      </c>
      <c r="AB266" s="86">
        <v>89681480</v>
      </c>
      <c r="AC266" s="86">
        <v>90021780</v>
      </c>
      <c r="AD266" s="86">
        <v>91983720</v>
      </c>
      <c r="AE266" s="86">
        <v>93833820</v>
      </c>
      <c r="AF266" s="86">
        <v>96065900</v>
      </c>
      <c r="AG266" s="86">
        <v>98388180</v>
      </c>
      <c r="AH266" s="86">
        <v>101181850</v>
      </c>
      <c r="AI266" s="13">
        <v>2.0312736994186675E-2</v>
      </c>
      <c r="AJ266" s="13">
        <v>2.839436607120896E-2</v>
      </c>
    </row>
    <row r="267" spans="1:36" ht="10.5" customHeight="1" x14ac:dyDescent="0.2">
      <c r="A267" s="14"/>
      <c r="B267" s="14"/>
      <c r="C267" s="14" t="s">
        <v>161</v>
      </c>
      <c r="D267" s="14"/>
      <c r="E267" s="14"/>
      <c r="F267" s="2"/>
      <c r="G267" s="11">
        <v>1671176</v>
      </c>
      <c r="H267" s="11">
        <v>1681325</v>
      </c>
      <c r="I267" s="11">
        <v>1681220</v>
      </c>
      <c r="J267" s="11">
        <v>1582780</v>
      </c>
      <c r="K267" s="11">
        <v>1745230</v>
      </c>
      <c r="L267" s="11">
        <v>1861175</v>
      </c>
      <c r="M267" s="11">
        <v>1903125</v>
      </c>
      <c r="N267" s="11">
        <v>1909685</v>
      </c>
      <c r="O267" s="11">
        <v>1891650</v>
      </c>
      <c r="P267" s="11">
        <v>1925920</v>
      </c>
      <c r="Q267" s="11">
        <v>1987195</v>
      </c>
      <c r="R267" s="11">
        <v>2022125</v>
      </c>
      <c r="S267" s="11">
        <v>2035540</v>
      </c>
      <c r="T267" s="11">
        <v>2030755</v>
      </c>
      <c r="U267" s="11">
        <v>2055800</v>
      </c>
      <c r="V267" s="11">
        <v>2096515</v>
      </c>
      <c r="W267" s="11">
        <v>2124440</v>
      </c>
      <c r="X267" s="11">
        <v>2206460</v>
      </c>
      <c r="Y267" s="86">
        <v>2254775</v>
      </c>
      <c r="Z267" s="86">
        <v>2299325</v>
      </c>
      <c r="AA267" s="86">
        <v>2358960</v>
      </c>
      <c r="AB267" s="86">
        <v>2413570</v>
      </c>
      <c r="AC267" s="86">
        <v>2433340</v>
      </c>
      <c r="AD267" s="86">
        <v>2472950</v>
      </c>
      <c r="AE267" s="86">
        <v>2494980</v>
      </c>
      <c r="AF267" s="86">
        <v>2516690</v>
      </c>
      <c r="AG267" s="86">
        <v>2526930</v>
      </c>
      <c r="AH267" s="86">
        <v>2537050</v>
      </c>
      <c r="AI267" s="13">
        <v>8.3505075191343536E-3</v>
      </c>
      <c r="AJ267" s="13">
        <v>4.0048596518304823E-3</v>
      </c>
    </row>
    <row r="268" spans="1:36" ht="10.5" customHeight="1" x14ac:dyDescent="0.2">
      <c r="A268" s="14"/>
      <c r="B268" s="14"/>
      <c r="C268" s="14" t="s">
        <v>162</v>
      </c>
      <c r="D268" s="14"/>
      <c r="E268" s="14"/>
      <c r="F268" s="2"/>
      <c r="G268" s="11">
        <v>868399</v>
      </c>
      <c r="H268" s="11">
        <v>867071</v>
      </c>
      <c r="I268" s="11">
        <v>878210</v>
      </c>
      <c r="J268" s="11">
        <v>842585</v>
      </c>
      <c r="K268" s="11">
        <v>836695</v>
      </c>
      <c r="L268" s="11">
        <v>836040</v>
      </c>
      <c r="M268" s="11">
        <v>864530</v>
      </c>
      <c r="N268" s="11">
        <v>863425</v>
      </c>
      <c r="O268" s="11">
        <v>882895</v>
      </c>
      <c r="P268" s="11">
        <v>840545</v>
      </c>
      <c r="Q268" s="11">
        <v>804965</v>
      </c>
      <c r="R268" s="11">
        <v>784215</v>
      </c>
      <c r="S268" s="11">
        <v>773560</v>
      </c>
      <c r="T268" s="11">
        <v>748235</v>
      </c>
      <c r="U268" s="11">
        <v>712900</v>
      </c>
      <c r="V268" s="11">
        <v>678705</v>
      </c>
      <c r="W268" s="11">
        <v>673775</v>
      </c>
      <c r="X268" s="11">
        <v>641800</v>
      </c>
      <c r="Y268" s="86">
        <v>648475</v>
      </c>
      <c r="Z268" s="86">
        <v>632930</v>
      </c>
      <c r="AA268" s="86">
        <v>531650</v>
      </c>
      <c r="AB268" s="86">
        <v>527770</v>
      </c>
      <c r="AC268" s="86">
        <v>517150</v>
      </c>
      <c r="AD268" s="86">
        <v>479770</v>
      </c>
      <c r="AE268" s="86">
        <v>462040</v>
      </c>
      <c r="AF268" s="86">
        <v>459340</v>
      </c>
      <c r="AG268" s="86">
        <v>478980</v>
      </c>
      <c r="AH268" s="86">
        <v>438910</v>
      </c>
      <c r="AI268" s="13">
        <v>-3.0260403115349166E-2</v>
      </c>
      <c r="AJ268" s="13">
        <v>-8.3656937659192451E-2</v>
      </c>
    </row>
    <row r="269" spans="1:36" ht="10.5" customHeight="1" x14ac:dyDescent="0.2">
      <c r="A269" s="14"/>
      <c r="B269" s="14"/>
      <c r="C269" s="14" t="s">
        <v>163</v>
      </c>
      <c r="D269" s="14"/>
      <c r="E269" s="14"/>
      <c r="F269" s="2"/>
      <c r="G269" s="11">
        <v>16923853</v>
      </c>
      <c r="H269" s="11">
        <v>17077335</v>
      </c>
      <c r="I269" s="11">
        <v>17124160</v>
      </c>
      <c r="J269" s="11">
        <v>23397145</v>
      </c>
      <c r="K269" s="11">
        <v>23602100</v>
      </c>
      <c r="L269" s="11">
        <v>23901520</v>
      </c>
      <c r="M269" s="11">
        <v>24369065</v>
      </c>
      <c r="N269" s="11">
        <v>25305680</v>
      </c>
      <c r="O269" s="11">
        <v>25881840</v>
      </c>
      <c r="P269" s="11">
        <v>31147705</v>
      </c>
      <c r="Q269" s="11">
        <v>31700460</v>
      </c>
      <c r="R269" s="11">
        <v>33242413</v>
      </c>
      <c r="S269" s="11">
        <v>34315434</v>
      </c>
      <c r="T269" s="11">
        <v>34795510</v>
      </c>
      <c r="U269" s="11">
        <v>46406534</v>
      </c>
      <c r="V269" s="11">
        <v>47239350</v>
      </c>
      <c r="W269" s="11">
        <v>48725060</v>
      </c>
      <c r="X269" s="11">
        <v>49951635</v>
      </c>
      <c r="Y269" s="86">
        <v>49853980</v>
      </c>
      <c r="Z269" s="86">
        <v>54509736</v>
      </c>
      <c r="AA269" s="86">
        <v>53411228</v>
      </c>
      <c r="AB269" s="86">
        <v>55326386</v>
      </c>
      <c r="AC269" s="86">
        <v>56668306</v>
      </c>
      <c r="AD269" s="86">
        <v>55888391</v>
      </c>
      <c r="AE269" s="86">
        <v>54243673</v>
      </c>
      <c r="AF269" s="86">
        <v>57974147</v>
      </c>
      <c r="AG269" s="86">
        <v>57664121</v>
      </c>
      <c r="AH269" s="86">
        <v>58741540</v>
      </c>
      <c r="AI269" s="13">
        <v>1.0032862559076205E-2</v>
      </c>
      <c r="AJ269" s="13">
        <v>1.8684391287261622E-2</v>
      </c>
    </row>
    <row r="270" spans="1:36" ht="10.5" customHeight="1" x14ac:dyDescent="0.2">
      <c r="A270" s="14"/>
      <c r="B270" s="14"/>
      <c r="C270" s="14" t="s">
        <v>164</v>
      </c>
      <c r="D270" s="14"/>
      <c r="E270" s="14"/>
      <c r="F270" s="2"/>
      <c r="G270" s="11">
        <v>15956739</v>
      </c>
      <c r="H270" s="11">
        <v>18810130</v>
      </c>
      <c r="I270" s="11">
        <v>20957284</v>
      </c>
      <c r="J270" s="11">
        <v>22526824</v>
      </c>
      <c r="K270" s="11">
        <v>25800355</v>
      </c>
      <c r="L270" s="11">
        <v>26045815</v>
      </c>
      <c r="M270" s="11">
        <v>27461891</v>
      </c>
      <c r="N270" s="11">
        <v>29295071</v>
      </c>
      <c r="O270" s="11">
        <v>30020829</v>
      </c>
      <c r="P270" s="11">
        <v>30319497</v>
      </c>
      <c r="Q270" s="11">
        <v>29360427</v>
      </c>
      <c r="R270" s="11">
        <v>28482939</v>
      </c>
      <c r="S270" s="11">
        <v>27190632</v>
      </c>
      <c r="T270" s="11">
        <v>26140959</v>
      </c>
      <c r="U270" s="11">
        <v>25895548</v>
      </c>
      <c r="V270" s="11">
        <v>24725819</v>
      </c>
      <c r="W270" s="11">
        <v>23947402</v>
      </c>
      <c r="X270" s="11">
        <v>21004466</v>
      </c>
      <c r="Y270" s="86">
        <v>20192101</v>
      </c>
      <c r="Z270" s="86">
        <v>21433320</v>
      </c>
      <c r="AA270" s="86">
        <v>23544327</v>
      </c>
      <c r="AB270" s="86">
        <v>25757643</v>
      </c>
      <c r="AC270" s="86">
        <v>27107933</v>
      </c>
      <c r="AD270" s="86">
        <v>29037632</v>
      </c>
      <c r="AE270" s="86">
        <v>29501436</v>
      </c>
      <c r="AF270" s="86">
        <v>28570936</v>
      </c>
      <c r="AG270" s="86">
        <v>28495495</v>
      </c>
      <c r="AH270" s="86">
        <v>29689974</v>
      </c>
      <c r="AI270" s="13">
        <v>2.39622585733692E-2</v>
      </c>
      <c r="AJ270" s="13">
        <v>4.1918169872114872E-2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1356360</v>
      </c>
      <c r="P271" s="11">
        <v>1602370</v>
      </c>
      <c r="Q271" s="11">
        <v>1786520</v>
      </c>
      <c r="R271" s="11">
        <v>1805875</v>
      </c>
      <c r="S271" s="11">
        <v>1941530</v>
      </c>
      <c r="T271" s="11">
        <v>2197210</v>
      </c>
      <c r="U271" s="11">
        <v>2405665</v>
      </c>
      <c r="V271" s="11">
        <v>2462665</v>
      </c>
      <c r="W271" s="11">
        <v>2756665</v>
      </c>
      <c r="X271" s="11">
        <v>2909205</v>
      </c>
      <c r="Y271" s="86">
        <v>2692500</v>
      </c>
      <c r="Z271" s="86">
        <v>2552970</v>
      </c>
      <c r="AA271" s="86">
        <v>2499730</v>
      </c>
      <c r="AB271" s="86">
        <v>2570130</v>
      </c>
      <c r="AC271" s="86">
        <v>2635250</v>
      </c>
      <c r="AD271" s="86">
        <v>2484000</v>
      </c>
      <c r="AE271" s="86">
        <v>2693440</v>
      </c>
      <c r="AF271" s="86">
        <v>2835080</v>
      </c>
      <c r="AG271" s="86">
        <v>3004260</v>
      </c>
      <c r="AH271" s="86">
        <v>3622653</v>
      </c>
      <c r="AI271" s="13">
        <v>5.8876412971288206E-2</v>
      </c>
      <c r="AJ271" s="13">
        <v>0.20583870903317289</v>
      </c>
    </row>
    <row r="272" spans="1:36" ht="10.5" customHeight="1" x14ac:dyDescent="0.2">
      <c r="A272" s="14"/>
      <c r="B272" s="14"/>
      <c r="C272" s="14" t="s">
        <v>166</v>
      </c>
      <c r="D272" s="14"/>
      <c r="E272" s="14"/>
      <c r="F272" s="2"/>
      <c r="G272" s="11">
        <v>37004710</v>
      </c>
      <c r="H272" s="11">
        <v>38709711.666666664</v>
      </c>
      <c r="I272" s="11">
        <v>39366763.734015346</v>
      </c>
      <c r="J272" s="11">
        <v>35162830</v>
      </c>
      <c r="K272" s="11">
        <v>34849563</v>
      </c>
      <c r="L272" s="11">
        <v>32561940</v>
      </c>
      <c r="M272" s="11">
        <v>33649340</v>
      </c>
      <c r="N272" s="11">
        <v>31859920</v>
      </c>
      <c r="O272" s="11">
        <v>30708630</v>
      </c>
      <c r="P272" s="11">
        <v>29948310</v>
      </c>
      <c r="Q272" s="11">
        <v>25271470</v>
      </c>
      <c r="R272" s="11">
        <v>23192420</v>
      </c>
      <c r="S272" s="11">
        <v>22648830</v>
      </c>
      <c r="T272" s="11">
        <v>25232740</v>
      </c>
      <c r="U272" s="11">
        <v>20017590</v>
      </c>
      <c r="V272" s="11">
        <v>18672725</v>
      </c>
      <c r="W272" s="11">
        <v>15945270</v>
      </c>
      <c r="X272" s="11">
        <v>16860750</v>
      </c>
      <c r="Y272" s="86">
        <v>16095660</v>
      </c>
      <c r="Z272" s="86">
        <v>13015830</v>
      </c>
      <c r="AA272" s="86">
        <v>13980024</v>
      </c>
      <c r="AB272" s="86">
        <v>13815351</v>
      </c>
      <c r="AC272" s="86">
        <v>14070140</v>
      </c>
      <c r="AD272" s="86">
        <v>13954820</v>
      </c>
      <c r="AE272" s="86">
        <v>13807340</v>
      </c>
      <c r="AF272" s="86">
        <v>14607480</v>
      </c>
      <c r="AG272" s="86">
        <v>15400730</v>
      </c>
      <c r="AH272" s="86">
        <v>15705990</v>
      </c>
      <c r="AI272" s="13">
        <v>2.1607091395838829E-2</v>
      </c>
      <c r="AJ272" s="13">
        <v>1.9821138348636719E-2</v>
      </c>
    </row>
    <row r="273" spans="1:43" ht="10.5" customHeight="1" x14ac:dyDescent="0.2">
      <c r="A273" s="14"/>
      <c r="B273" s="14"/>
      <c r="C273" s="14" t="s">
        <v>167</v>
      </c>
      <c r="D273" s="14"/>
      <c r="E273" s="14"/>
      <c r="F273" s="2"/>
      <c r="G273" s="11">
        <v>7966410</v>
      </c>
      <c r="H273" s="11">
        <v>7771980</v>
      </c>
      <c r="I273" s="11">
        <v>8306820</v>
      </c>
      <c r="J273" s="11">
        <v>8421350</v>
      </c>
      <c r="K273" s="11">
        <v>8528110</v>
      </c>
      <c r="L273" s="11">
        <v>10243560</v>
      </c>
      <c r="M273" s="11">
        <v>10803410</v>
      </c>
      <c r="N273" s="11">
        <v>11325650</v>
      </c>
      <c r="O273" s="11">
        <v>12543840</v>
      </c>
      <c r="P273" s="11">
        <v>12902590</v>
      </c>
      <c r="Q273" s="11">
        <v>13993850</v>
      </c>
      <c r="R273" s="11">
        <v>14188800</v>
      </c>
      <c r="S273" s="11">
        <v>14471928</v>
      </c>
      <c r="T273" s="11">
        <v>14124210</v>
      </c>
      <c r="U273" s="11">
        <v>14618552</v>
      </c>
      <c r="V273" s="11">
        <v>15246853</v>
      </c>
      <c r="W273" s="11">
        <v>15585350</v>
      </c>
      <c r="X273" s="11">
        <v>16515160</v>
      </c>
      <c r="Y273" s="86">
        <v>15989570</v>
      </c>
      <c r="Z273" s="86">
        <v>17710140</v>
      </c>
      <c r="AA273" s="86">
        <v>17034330</v>
      </c>
      <c r="AB273" s="86">
        <v>17674810</v>
      </c>
      <c r="AC273" s="86">
        <v>17854430</v>
      </c>
      <c r="AD273" s="86">
        <v>18329020</v>
      </c>
      <c r="AE273" s="86">
        <v>19305090</v>
      </c>
      <c r="AF273" s="86">
        <v>19377407</v>
      </c>
      <c r="AG273" s="86">
        <v>18801563</v>
      </c>
      <c r="AH273" s="86">
        <v>19470264</v>
      </c>
      <c r="AI273" s="13">
        <v>1.6255356541928112E-2</v>
      </c>
      <c r="AJ273" s="13">
        <v>3.5566245210571057E-2</v>
      </c>
    </row>
    <row r="274" spans="1:43" ht="10.5" customHeight="1" x14ac:dyDescent="0.2">
      <c r="A274" s="14"/>
      <c r="B274" s="14"/>
      <c r="C274" s="14" t="s">
        <v>168</v>
      </c>
      <c r="D274" s="14"/>
      <c r="E274" s="14"/>
      <c r="F274" s="2"/>
      <c r="G274" s="11">
        <v>5614370</v>
      </c>
      <c r="H274" s="11">
        <v>4789890</v>
      </c>
      <c r="I274" s="11">
        <v>3994400</v>
      </c>
      <c r="J274" s="11">
        <v>3983820</v>
      </c>
      <c r="K274" s="11">
        <v>4240590</v>
      </c>
      <c r="L274" s="11">
        <v>4329590</v>
      </c>
      <c r="M274" s="11">
        <v>4797030</v>
      </c>
      <c r="N274" s="11">
        <v>4823250</v>
      </c>
      <c r="O274" s="11">
        <v>5459140</v>
      </c>
      <c r="P274" s="11">
        <v>5790440</v>
      </c>
      <c r="Q274" s="11">
        <v>5644710</v>
      </c>
      <c r="R274" s="11">
        <v>6953030</v>
      </c>
      <c r="S274" s="11">
        <v>5835890</v>
      </c>
      <c r="T274" s="11">
        <v>5988850</v>
      </c>
      <c r="U274" s="11">
        <v>6169540</v>
      </c>
      <c r="V274" s="11">
        <v>6588420</v>
      </c>
      <c r="W274" s="11">
        <v>6755460</v>
      </c>
      <c r="X274" s="11">
        <v>6027420</v>
      </c>
      <c r="Y274" s="86">
        <v>5644330</v>
      </c>
      <c r="Z274" s="86">
        <v>6236870</v>
      </c>
      <c r="AA274" s="86">
        <v>5489260</v>
      </c>
      <c r="AB274" s="86">
        <v>5117790</v>
      </c>
      <c r="AC274" s="86">
        <v>5544130</v>
      </c>
      <c r="AD274" s="86">
        <v>6091790</v>
      </c>
      <c r="AE274" s="86">
        <v>6359640</v>
      </c>
      <c r="AF274" s="86">
        <v>5542360</v>
      </c>
      <c r="AG274" s="86">
        <v>6683836</v>
      </c>
      <c r="AH274" s="86">
        <v>7642578</v>
      </c>
      <c r="AI274" s="13">
        <v>6.9119464452062962E-2</v>
      </c>
      <c r="AJ274" s="13">
        <v>0.14344187978280737</v>
      </c>
    </row>
    <row r="275" spans="1:43" ht="10.5" customHeight="1" x14ac:dyDescent="0.2">
      <c r="A275" s="8"/>
      <c r="B275" s="8"/>
      <c r="C275" s="11" t="s">
        <v>169</v>
      </c>
      <c r="D275" s="80"/>
      <c r="E275" s="14"/>
      <c r="F275" s="2"/>
      <c r="G275" s="12">
        <v>0</v>
      </c>
      <c r="H275" s="12">
        <v>0</v>
      </c>
      <c r="I275" s="12">
        <v>0</v>
      </c>
      <c r="J275" s="12">
        <v>0</v>
      </c>
      <c r="K275" s="12">
        <v>0</v>
      </c>
      <c r="L275" s="12">
        <v>121141</v>
      </c>
      <c r="M275" s="12">
        <v>620771</v>
      </c>
      <c r="N275" s="12">
        <v>1082835</v>
      </c>
      <c r="O275" s="12">
        <v>1260640</v>
      </c>
      <c r="P275" s="12">
        <v>1465374</v>
      </c>
      <c r="Q275" s="12">
        <v>1523866</v>
      </c>
      <c r="R275" s="12">
        <v>1246040</v>
      </c>
      <c r="S275" s="12">
        <v>1229150</v>
      </c>
      <c r="T275" s="12">
        <v>1313288</v>
      </c>
      <c r="U275" s="12">
        <v>1627683</v>
      </c>
      <c r="V275" s="12">
        <v>1638693</v>
      </c>
      <c r="W275" s="12">
        <v>1533276</v>
      </c>
      <c r="X275" s="12">
        <v>1307229</v>
      </c>
      <c r="Y275" s="86">
        <v>1130817</v>
      </c>
      <c r="Z275" s="86">
        <v>1039131</v>
      </c>
      <c r="AA275" s="86">
        <v>1119980</v>
      </c>
      <c r="AB275" s="86">
        <v>1202857</v>
      </c>
      <c r="AC275" s="86">
        <v>1282830</v>
      </c>
      <c r="AD275" s="86">
        <v>1370752</v>
      </c>
      <c r="AE275" s="86">
        <v>1575001</v>
      </c>
      <c r="AF275" s="86">
        <v>1796593</v>
      </c>
      <c r="AG275" s="86">
        <v>2129362</v>
      </c>
      <c r="AH275" s="86">
        <v>1748982</v>
      </c>
      <c r="AI275" s="13">
        <v>6.4376367606620688E-2</v>
      </c>
      <c r="AJ275" s="13">
        <v>-0.17863566645784043</v>
      </c>
    </row>
    <row r="276" spans="1:43" ht="10.5" customHeight="1" x14ac:dyDescent="0.2">
      <c r="A276" s="8"/>
      <c r="B276" s="8"/>
      <c r="C276" s="11" t="s">
        <v>170</v>
      </c>
      <c r="D276" s="80"/>
      <c r="E276" s="14"/>
      <c r="F276" s="2"/>
      <c r="G276" s="12">
        <v>0</v>
      </c>
      <c r="H276" s="12">
        <v>0</v>
      </c>
      <c r="I276" s="12">
        <v>0</v>
      </c>
      <c r="J276" s="12">
        <v>0</v>
      </c>
      <c r="K276" s="12">
        <v>0</v>
      </c>
      <c r="L276" s="12">
        <v>1638416</v>
      </c>
      <c r="M276" s="12">
        <v>1399700</v>
      </c>
      <c r="N276" s="12">
        <v>3318138</v>
      </c>
      <c r="O276" s="12">
        <v>4777033</v>
      </c>
      <c r="P276" s="12">
        <v>8591689</v>
      </c>
      <c r="Q276" s="12">
        <v>8815483</v>
      </c>
      <c r="R276" s="12">
        <v>6142932</v>
      </c>
      <c r="S276" s="12">
        <v>7709930</v>
      </c>
      <c r="T276" s="12">
        <v>11224161</v>
      </c>
      <c r="U276" s="12">
        <v>13414436</v>
      </c>
      <c r="V276" s="12">
        <v>8537587</v>
      </c>
      <c r="W276" s="12">
        <v>11378003</v>
      </c>
      <c r="X276" s="12">
        <v>11043440</v>
      </c>
      <c r="Y276" s="86">
        <v>10737935</v>
      </c>
      <c r="Z276" s="86">
        <v>11896876</v>
      </c>
      <c r="AA276" s="86">
        <v>11490758</v>
      </c>
      <c r="AB276" s="86">
        <v>11549171</v>
      </c>
      <c r="AC276" s="86">
        <v>10263981</v>
      </c>
      <c r="AD276" s="86">
        <v>10648568</v>
      </c>
      <c r="AE276" s="86">
        <v>12406600</v>
      </c>
      <c r="AF276" s="86">
        <v>13550883</v>
      </c>
      <c r="AG276" s="86">
        <v>12915509</v>
      </c>
      <c r="AH276" s="86">
        <v>13192414</v>
      </c>
      <c r="AI276" s="13">
        <v>2.2418996381109668E-2</v>
      </c>
      <c r="AJ276" s="13">
        <v>2.1439728004525413E-2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247.05882352941177</v>
      </c>
      <c r="H279" s="93">
        <v>252</v>
      </c>
      <c r="I279" s="93">
        <v>234.6</v>
      </c>
      <c r="J279" s="93">
        <v>238.6</v>
      </c>
      <c r="K279" s="93">
        <v>245.3</v>
      </c>
      <c r="L279" s="93">
        <v>220</v>
      </c>
      <c r="M279" s="93">
        <v>224.39565217391305</v>
      </c>
      <c r="N279" s="93">
        <v>224.4</v>
      </c>
      <c r="O279" s="93">
        <v>238.81086956521739</v>
      </c>
      <c r="P279" s="93">
        <v>223.46944444444443</v>
      </c>
      <c r="Q279" s="93">
        <v>235.65945945945944</v>
      </c>
      <c r="R279" s="93">
        <v>239.31351351351341</v>
      </c>
      <c r="S279" s="93">
        <v>247.67105263157904</v>
      </c>
      <c r="T279" s="93">
        <v>223.74210526315787</v>
      </c>
      <c r="U279" s="93">
        <v>251.302631578947</v>
      </c>
      <c r="V279" s="93">
        <v>279.16315789473691</v>
      </c>
      <c r="W279" s="93">
        <v>284.68157894736851</v>
      </c>
      <c r="X279" s="93">
        <v>283.96578947368431</v>
      </c>
      <c r="Y279" s="93">
        <v>279.81578947368433</v>
      </c>
      <c r="Z279" s="93">
        <v>280.2</v>
      </c>
      <c r="AA279" s="93">
        <v>283.47567567567586</v>
      </c>
      <c r="AB279" s="93">
        <v>319.07072097295236</v>
      </c>
      <c r="AC279" s="93">
        <v>322.85947097411974</v>
      </c>
      <c r="AD279" s="93">
        <v>330.33278324326147</v>
      </c>
      <c r="AE279" s="93">
        <v>331.9084545248312</v>
      </c>
      <c r="AF279" s="93">
        <v>336.91778016408642</v>
      </c>
      <c r="AG279" s="93">
        <v>336.88714768991338</v>
      </c>
      <c r="AH279" s="93">
        <v>340.76707939517007</v>
      </c>
      <c r="AI279" s="10">
        <v>1.1024732393233094E-2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5FE1E-B203-49CB-92E2-C537693EFAD9}">
  <sheetPr codeName="Sheet30"/>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28515625" hidden="1" customWidth="1"/>
    <col min="19" max="19" width="10.7109375" hidden="1" customWidth="1"/>
    <col min="20" max="21" width="10.57031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271</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60881410</v>
      </c>
      <c r="H5" s="5">
        <v>61954833</v>
      </c>
      <c r="I5" s="5">
        <v>73747398</v>
      </c>
      <c r="J5" s="5">
        <v>72436237</v>
      </c>
      <c r="K5" s="5">
        <f t="shared" ref="K5:Q5" si="0">SUM(K62,K119,K176)</f>
        <v>90390234</v>
      </c>
      <c r="L5" s="5">
        <f t="shared" si="0"/>
        <v>111110428</v>
      </c>
      <c r="M5" s="5">
        <f t="shared" si="0"/>
        <v>92023393</v>
      </c>
      <c r="N5" s="5">
        <f t="shared" si="0"/>
        <v>136632625</v>
      </c>
      <c r="O5" s="5">
        <f t="shared" si="0"/>
        <v>116685116.46000001</v>
      </c>
      <c r="P5" s="5">
        <f t="shared" si="0"/>
        <v>123852720</v>
      </c>
      <c r="Q5" s="5">
        <f t="shared" si="0"/>
        <v>121560994.59</v>
      </c>
      <c r="R5" s="5">
        <f t="shared" ref="R5:AA5" si="1">SUM(R62,R119,R176,R233)</f>
        <v>139406888.24000001</v>
      </c>
      <c r="S5" s="5">
        <f t="shared" si="1"/>
        <v>229837547.40000001</v>
      </c>
      <c r="T5" s="5">
        <f t="shared" si="1"/>
        <v>191219785.21000001</v>
      </c>
      <c r="U5" s="5">
        <f t="shared" si="1"/>
        <v>216316636.01499999</v>
      </c>
      <c r="V5" s="5">
        <f t="shared" si="1"/>
        <v>214940010.79000002</v>
      </c>
      <c r="W5" s="5">
        <f t="shared" si="1"/>
        <v>213047429.89499998</v>
      </c>
      <c r="X5" s="5">
        <f t="shared" si="1"/>
        <v>210952687.94</v>
      </c>
      <c r="Y5" s="5">
        <f t="shared" si="1"/>
        <v>213574307.66946504</v>
      </c>
      <c r="Z5" s="5">
        <f t="shared" si="1"/>
        <v>216535785.6942254</v>
      </c>
      <c r="AA5" s="5">
        <f t="shared" si="1"/>
        <v>318378319.44999999</v>
      </c>
      <c r="AB5" s="5">
        <v>246757936.16</v>
      </c>
      <c r="AC5" s="5">
        <v>285585195.8630296</v>
      </c>
      <c r="AD5" s="5">
        <v>292747058</v>
      </c>
      <c r="AE5" s="5">
        <v>423108908.51286662</v>
      </c>
      <c r="AF5" s="5">
        <v>313499802</v>
      </c>
      <c r="AG5" s="5">
        <v>427044962.15586793</v>
      </c>
      <c r="AH5" s="5">
        <v>336733888</v>
      </c>
      <c r="AI5" s="10">
        <v>5.3180030845153548E-2</v>
      </c>
      <c r="AJ5" s="10">
        <v>-0.21147907634818353</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32869591</v>
      </c>
      <c r="H7" s="12">
        <v>33835253</v>
      </c>
      <c r="I7" s="12">
        <v>42414912</v>
      </c>
      <c r="J7" s="12">
        <v>34720174</v>
      </c>
      <c r="K7" s="12">
        <f t="shared" ref="K7:AA17" si="2">SUM(K64,K121,K178)</f>
        <v>46111115</v>
      </c>
      <c r="L7" s="12">
        <f t="shared" si="2"/>
        <v>64105676</v>
      </c>
      <c r="M7" s="12">
        <f t="shared" si="2"/>
        <v>40625733</v>
      </c>
      <c r="N7" s="12">
        <f t="shared" si="2"/>
        <v>84544353</v>
      </c>
      <c r="O7" s="12">
        <f t="shared" si="2"/>
        <v>54219371.659999996</v>
      </c>
      <c r="P7" s="12">
        <f t="shared" si="2"/>
        <v>52857864</v>
      </c>
      <c r="Q7" s="12">
        <f t="shared" si="2"/>
        <v>56005224.920000002</v>
      </c>
      <c r="R7" s="12">
        <f t="shared" si="2"/>
        <v>58893890.520000003</v>
      </c>
      <c r="S7" s="12">
        <f t="shared" si="2"/>
        <v>135210536.71000001</v>
      </c>
      <c r="T7" s="12">
        <f t="shared" si="2"/>
        <v>79737228.659999996</v>
      </c>
      <c r="U7" s="12">
        <f t="shared" si="2"/>
        <v>98605734.269999996</v>
      </c>
      <c r="V7" s="12">
        <f t="shared" si="2"/>
        <v>86620812.969999999</v>
      </c>
      <c r="W7" s="12">
        <f t="shared" si="2"/>
        <v>91121101.189999998</v>
      </c>
      <c r="X7" s="12">
        <f t="shared" si="2"/>
        <v>90961957.870000005</v>
      </c>
      <c r="Y7" s="12">
        <f t="shared" si="2"/>
        <v>97783697</v>
      </c>
      <c r="Z7" s="12">
        <f t="shared" si="2"/>
        <v>105227243.94</v>
      </c>
      <c r="AA7" s="12">
        <f t="shared" si="2"/>
        <v>197116737.13999999</v>
      </c>
      <c r="AB7" s="12">
        <v>113926468</v>
      </c>
      <c r="AC7" s="12">
        <v>149790508</v>
      </c>
      <c r="AD7" s="12">
        <v>152246646</v>
      </c>
      <c r="AE7" s="12">
        <v>273847849</v>
      </c>
      <c r="AF7" s="12">
        <v>152649631</v>
      </c>
      <c r="AG7" s="12">
        <v>264364921</v>
      </c>
      <c r="AH7" s="12">
        <v>165949483</v>
      </c>
      <c r="AI7" s="13">
        <v>6.4694993082051733E-2</v>
      </c>
      <c r="AJ7" s="13">
        <v>-0.37227116830678153</v>
      </c>
    </row>
    <row r="8" spans="1:36" ht="10.5" customHeight="1" x14ac:dyDescent="0.2">
      <c r="A8" s="11"/>
      <c r="B8" s="11"/>
      <c r="C8" s="11" t="s">
        <v>36</v>
      </c>
      <c r="D8" s="11"/>
      <c r="E8" s="11"/>
      <c r="F8" s="2"/>
      <c r="G8" s="12">
        <v>21710147</v>
      </c>
      <c r="H8" s="12">
        <v>22001120</v>
      </c>
      <c r="I8" s="12">
        <v>23289096</v>
      </c>
      <c r="J8" s="12">
        <v>21415644</v>
      </c>
      <c r="K8" s="12">
        <f t="shared" si="2"/>
        <v>22204067</v>
      </c>
      <c r="L8" s="12">
        <f t="shared" si="2"/>
        <v>23744255</v>
      </c>
      <c r="M8" s="12">
        <f t="shared" si="2"/>
        <v>24738388</v>
      </c>
      <c r="N8" s="12">
        <f t="shared" si="2"/>
        <v>28777599</v>
      </c>
      <c r="O8" s="12">
        <f t="shared" si="2"/>
        <v>31958746.460000001</v>
      </c>
      <c r="P8" s="12">
        <f t="shared" si="2"/>
        <v>33695325</v>
      </c>
      <c r="Q8" s="12">
        <f t="shared" si="2"/>
        <v>35668246.939999998</v>
      </c>
      <c r="R8" s="12">
        <f t="shared" si="2"/>
        <v>36911829.75</v>
      </c>
      <c r="S8" s="12">
        <f t="shared" si="2"/>
        <v>37443018.310000002</v>
      </c>
      <c r="T8" s="12">
        <f t="shared" si="2"/>
        <v>42906488.350000001</v>
      </c>
      <c r="U8" s="12">
        <f t="shared" si="2"/>
        <v>46827041.390000001</v>
      </c>
      <c r="V8" s="12">
        <f t="shared" si="2"/>
        <v>48273727.330000006</v>
      </c>
      <c r="W8" s="12">
        <f t="shared" si="2"/>
        <v>54245746.090000004</v>
      </c>
      <c r="X8" s="12">
        <f t="shared" si="2"/>
        <v>56406378.32</v>
      </c>
      <c r="Y8" s="12">
        <f t="shared" si="2"/>
        <v>56172299</v>
      </c>
      <c r="Z8" s="12">
        <f t="shared" si="2"/>
        <v>63082906.409999996</v>
      </c>
      <c r="AA8" s="12">
        <f t="shared" si="2"/>
        <v>63775879.369999997</v>
      </c>
      <c r="AB8" s="12">
        <v>65876301</v>
      </c>
      <c r="AC8" s="12">
        <v>66663979</v>
      </c>
      <c r="AD8" s="12">
        <v>74884767</v>
      </c>
      <c r="AE8" s="12">
        <v>83039938</v>
      </c>
      <c r="AF8" s="12">
        <v>86713421</v>
      </c>
      <c r="AG8" s="12">
        <v>95196440</v>
      </c>
      <c r="AH8" s="12">
        <v>101767695</v>
      </c>
      <c r="AI8" s="13">
        <v>7.5177387872156443E-2</v>
      </c>
      <c r="AJ8" s="13">
        <v>6.902836912808924E-2</v>
      </c>
    </row>
    <row r="9" spans="1:36" ht="10.5" customHeight="1" x14ac:dyDescent="0.2">
      <c r="A9" s="11"/>
      <c r="B9" s="11"/>
      <c r="C9" s="11"/>
      <c r="D9" s="11" t="s">
        <v>37</v>
      </c>
      <c r="E9" s="11"/>
      <c r="F9" s="2"/>
      <c r="G9" s="12">
        <v>21439954</v>
      </c>
      <c r="H9" s="12">
        <v>21681068</v>
      </c>
      <c r="I9" s="12">
        <v>22959371</v>
      </c>
      <c r="J9" s="12">
        <v>21116944</v>
      </c>
      <c r="K9" s="12">
        <f t="shared" si="2"/>
        <v>21963138</v>
      </c>
      <c r="L9" s="12">
        <f t="shared" si="2"/>
        <v>23356757</v>
      </c>
      <c r="M9" s="12">
        <f t="shared" si="2"/>
        <v>24236042</v>
      </c>
      <c r="N9" s="12">
        <f t="shared" si="2"/>
        <v>28053759</v>
      </c>
      <c r="O9" s="12">
        <f t="shared" si="2"/>
        <v>30293374.850000001</v>
      </c>
      <c r="P9" s="12">
        <f t="shared" si="2"/>
        <v>31821761</v>
      </c>
      <c r="Q9" s="12">
        <f t="shared" si="2"/>
        <v>34055087.890000001</v>
      </c>
      <c r="R9" s="12">
        <f t="shared" si="2"/>
        <v>35148695.060000002</v>
      </c>
      <c r="S9" s="12">
        <f t="shared" si="2"/>
        <v>35485664.969999999</v>
      </c>
      <c r="T9" s="12">
        <f t="shared" si="2"/>
        <v>40836341.080000006</v>
      </c>
      <c r="U9" s="12">
        <f t="shared" si="2"/>
        <v>44634564.869999997</v>
      </c>
      <c r="V9" s="12">
        <f t="shared" si="2"/>
        <v>45633454.890000001</v>
      </c>
      <c r="W9" s="12">
        <f t="shared" si="2"/>
        <v>51773657.370000005</v>
      </c>
      <c r="X9" s="12">
        <f t="shared" si="2"/>
        <v>53250413</v>
      </c>
      <c r="Y9" s="12">
        <f t="shared" si="2"/>
        <v>52922750</v>
      </c>
      <c r="Z9" s="12">
        <f t="shared" si="2"/>
        <v>58846434.870000005</v>
      </c>
      <c r="AA9" s="12">
        <f t="shared" si="2"/>
        <v>60148306.129999995</v>
      </c>
      <c r="AB9" s="12">
        <v>62481721</v>
      </c>
      <c r="AC9" s="12">
        <v>63397350</v>
      </c>
      <c r="AD9" s="12">
        <v>71000693</v>
      </c>
      <c r="AE9" s="12">
        <v>79079572</v>
      </c>
      <c r="AF9" s="12">
        <v>81894932</v>
      </c>
      <c r="AG9" s="12">
        <v>90256690</v>
      </c>
      <c r="AH9" s="12">
        <v>97358163</v>
      </c>
      <c r="AI9" s="13">
        <v>7.6721118489525786E-2</v>
      </c>
      <c r="AJ9" s="13">
        <v>7.8680849031800296E-2</v>
      </c>
    </row>
    <row r="10" spans="1:36" ht="10.5" customHeight="1" x14ac:dyDescent="0.2">
      <c r="A10" s="11"/>
      <c r="B10" s="11"/>
      <c r="C10" s="14"/>
      <c r="D10" s="11" t="s">
        <v>38</v>
      </c>
      <c r="E10" s="11"/>
      <c r="F10" s="2"/>
      <c r="G10" s="12">
        <v>7488</v>
      </c>
      <c r="H10" s="12">
        <v>8089</v>
      </c>
      <c r="I10" s="12">
        <v>8330</v>
      </c>
      <c r="J10" s="12">
        <v>9069</v>
      </c>
      <c r="K10" s="12">
        <f t="shared" si="2"/>
        <v>10102</v>
      </c>
      <c r="L10" s="12">
        <f t="shared" si="2"/>
        <v>33405</v>
      </c>
      <c r="M10" s="12">
        <f t="shared" si="2"/>
        <v>86156</v>
      </c>
      <c r="N10" s="12">
        <f t="shared" si="2"/>
        <v>305351</v>
      </c>
      <c r="O10" s="12">
        <f t="shared" si="2"/>
        <v>952446.79</v>
      </c>
      <c r="P10" s="12">
        <f t="shared" si="2"/>
        <v>958356</v>
      </c>
      <c r="Q10" s="12">
        <f t="shared" si="2"/>
        <v>693547.66</v>
      </c>
      <c r="R10" s="12">
        <f t="shared" si="2"/>
        <v>790883.06</v>
      </c>
      <c r="S10" s="12">
        <f t="shared" si="2"/>
        <v>1059413.3</v>
      </c>
      <c r="T10" s="12">
        <f t="shared" si="2"/>
        <v>914583.3</v>
      </c>
      <c r="U10" s="12">
        <f t="shared" si="2"/>
        <v>860009.66</v>
      </c>
      <c r="V10" s="12">
        <f t="shared" si="2"/>
        <v>1198810.9100000001</v>
      </c>
      <c r="W10" s="12">
        <f t="shared" si="2"/>
        <v>881665.61</v>
      </c>
      <c r="X10" s="12">
        <f t="shared" si="2"/>
        <v>1092851.96</v>
      </c>
      <c r="Y10" s="12">
        <f t="shared" si="2"/>
        <v>1298653</v>
      </c>
      <c r="Z10" s="12">
        <f t="shared" si="2"/>
        <v>1751872.23</v>
      </c>
      <c r="AA10" s="12">
        <f t="shared" si="2"/>
        <v>1632692.5899999999</v>
      </c>
      <c r="AB10" s="12">
        <v>1640474</v>
      </c>
      <c r="AC10" s="12">
        <v>1676928</v>
      </c>
      <c r="AD10" s="12">
        <v>2360266</v>
      </c>
      <c r="AE10" s="12">
        <v>2305390</v>
      </c>
      <c r="AF10" s="12">
        <v>2311916</v>
      </c>
      <c r="AG10" s="12">
        <v>2737965</v>
      </c>
      <c r="AH10" s="12">
        <v>2498368</v>
      </c>
      <c r="AI10" s="13">
        <v>7.2624821831589914E-2</v>
      </c>
      <c r="AJ10" s="13">
        <v>-8.750915369626712E-2</v>
      </c>
    </row>
    <row r="11" spans="1:36" ht="10.5" customHeight="1" x14ac:dyDescent="0.2">
      <c r="A11" s="11"/>
      <c r="B11" s="11"/>
      <c r="C11" s="14"/>
      <c r="D11" s="11" t="s">
        <v>39</v>
      </c>
      <c r="E11" s="11"/>
      <c r="F11" s="2"/>
      <c r="G11" s="12">
        <v>262705</v>
      </c>
      <c r="H11" s="12">
        <v>311963</v>
      </c>
      <c r="I11" s="12">
        <v>321395</v>
      </c>
      <c r="J11" s="12">
        <v>289631</v>
      </c>
      <c r="K11" s="12">
        <f t="shared" si="2"/>
        <v>230827</v>
      </c>
      <c r="L11" s="12">
        <f t="shared" si="2"/>
        <v>354093</v>
      </c>
      <c r="M11" s="12">
        <f t="shared" si="2"/>
        <v>416190</v>
      </c>
      <c r="N11" s="12">
        <f t="shared" si="2"/>
        <v>418489</v>
      </c>
      <c r="O11" s="12">
        <f t="shared" si="2"/>
        <v>712924.82000000007</v>
      </c>
      <c r="P11" s="12">
        <f t="shared" si="2"/>
        <v>915208</v>
      </c>
      <c r="Q11" s="12">
        <f t="shared" si="2"/>
        <v>919611.39</v>
      </c>
      <c r="R11" s="12">
        <f t="shared" si="2"/>
        <v>972251.63</v>
      </c>
      <c r="S11" s="12">
        <f t="shared" si="2"/>
        <v>897940.04</v>
      </c>
      <c r="T11" s="12">
        <f t="shared" si="2"/>
        <v>1155563.97</v>
      </c>
      <c r="U11" s="12">
        <f t="shared" si="2"/>
        <v>1332466.8599999999</v>
      </c>
      <c r="V11" s="12">
        <f t="shared" si="2"/>
        <v>1441461.53</v>
      </c>
      <c r="W11" s="12">
        <f t="shared" si="2"/>
        <v>1590423.1099999999</v>
      </c>
      <c r="X11" s="12">
        <f t="shared" si="2"/>
        <v>2063113.36</v>
      </c>
      <c r="Y11" s="12">
        <f t="shared" si="2"/>
        <v>1950896</v>
      </c>
      <c r="Z11" s="12">
        <f t="shared" si="2"/>
        <v>2484599.31</v>
      </c>
      <c r="AA11" s="12">
        <f t="shared" si="2"/>
        <v>1994880.65</v>
      </c>
      <c r="AB11" s="12">
        <v>1754106</v>
      </c>
      <c r="AC11" s="12">
        <v>1589701</v>
      </c>
      <c r="AD11" s="12">
        <v>1523808</v>
      </c>
      <c r="AE11" s="12">
        <v>1654976</v>
      </c>
      <c r="AF11" s="12">
        <v>2506573</v>
      </c>
      <c r="AG11" s="12">
        <v>2201785</v>
      </c>
      <c r="AH11" s="12">
        <v>1911164</v>
      </c>
      <c r="AI11" s="13">
        <v>1.4394814213572138E-2</v>
      </c>
      <c r="AJ11" s="13">
        <v>-0.13199335993296349</v>
      </c>
    </row>
    <row r="12" spans="1:36" ht="10.5" customHeight="1" x14ac:dyDescent="0.2">
      <c r="A12" s="11"/>
      <c r="B12" s="14"/>
      <c r="C12" s="11" t="s">
        <v>40</v>
      </c>
      <c r="D12" s="11"/>
      <c r="E12" s="11"/>
      <c r="F12" s="2"/>
      <c r="G12" s="12">
        <v>2649146</v>
      </c>
      <c r="H12" s="12">
        <v>2882015</v>
      </c>
      <c r="I12" s="12">
        <v>3057038</v>
      </c>
      <c r="J12" s="12">
        <v>3293917</v>
      </c>
      <c r="K12" s="12">
        <f t="shared" si="2"/>
        <v>3495421</v>
      </c>
      <c r="L12" s="12">
        <f t="shared" si="2"/>
        <v>2907669</v>
      </c>
      <c r="M12" s="12">
        <f t="shared" si="2"/>
        <v>3249925</v>
      </c>
      <c r="N12" s="12">
        <f t="shared" si="2"/>
        <v>3474807</v>
      </c>
      <c r="O12" s="12">
        <f t="shared" si="2"/>
        <v>3461076.2</v>
      </c>
      <c r="P12" s="12">
        <f t="shared" si="2"/>
        <v>3630808</v>
      </c>
      <c r="Q12" s="12">
        <f t="shared" si="2"/>
        <v>3179252.98</v>
      </c>
      <c r="R12" s="12">
        <f t="shared" si="2"/>
        <v>3646576.77</v>
      </c>
      <c r="S12" s="12">
        <f t="shared" si="2"/>
        <v>3806623.4</v>
      </c>
      <c r="T12" s="12">
        <f t="shared" si="2"/>
        <v>4010146.2800000003</v>
      </c>
      <c r="U12" s="12">
        <f t="shared" si="2"/>
        <v>4322116.88</v>
      </c>
      <c r="V12" s="12">
        <f t="shared" si="2"/>
        <v>2039575.1400000001</v>
      </c>
      <c r="W12" s="12">
        <f t="shared" si="2"/>
        <v>5084115.0999999996</v>
      </c>
      <c r="X12" s="12">
        <f t="shared" si="2"/>
        <v>4762536.55</v>
      </c>
      <c r="Y12" s="12">
        <f t="shared" si="2"/>
        <v>4316668</v>
      </c>
      <c r="Z12" s="12">
        <f t="shared" si="2"/>
        <v>9271550.5299999993</v>
      </c>
      <c r="AA12" s="12">
        <f t="shared" si="2"/>
        <v>10151656.77</v>
      </c>
      <c r="AB12" s="12">
        <v>11313323</v>
      </c>
      <c r="AC12" s="12">
        <v>7875266</v>
      </c>
      <c r="AD12" s="12">
        <v>8592961</v>
      </c>
      <c r="AE12" s="12">
        <v>10119913</v>
      </c>
      <c r="AF12" s="12">
        <v>11212332</v>
      </c>
      <c r="AG12" s="12">
        <v>10592787</v>
      </c>
      <c r="AH12" s="12">
        <v>12281411</v>
      </c>
      <c r="AI12" s="13">
        <v>1.3778351934672584E-2</v>
      </c>
      <c r="AJ12" s="13">
        <v>0.15941262672420392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138681</v>
      </c>
      <c r="R13" s="12">
        <f t="shared" si="2"/>
        <v>581926</v>
      </c>
      <c r="S13" s="12">
        <f t="shared" si="2"/>
        <v>620706</v>
      </c>
      <c r="T13" s="12">
        <f t="shared" si="2"/>
        <v>675163.98</v>
      </c>
      <c r="U13" s="12">
        <f t="shared" si="2"/>
        <v>716850</v>
      </c>
      <c r="V13" s="12">
        <f t="shared" si="2"/>
        <v>700488.12</v>
      </c>
      <c r="W13" s="12">
        <f t="shared" si="2"/>
        <v>718926</v>
      </c>
      <c r="X13" s="12">
        <f t="shared" si="2"/>
        <v>707745</v>
      </c>
      <c r="Y13" s="12">
        <f t="shared" si="2"/>
        <v>720449</v>
      </c>
      <c r="Z13" s="12">
        <f t="shared" si="2"/>
        <v>731037</v>
      </c>
      <c r="AA13" s="12">
        <f t="shared" si="2"/>
        <v>737587</v>
      </c>
      <c r="AB13" s="12">
        <v>745050</v>
      </c>
      <c r="AC13" s="12">
        <v>797921</v>
      </c>
      <c r="AD13" s="12">
        <v>845119</v>
      </c>
      <c r="AE13" s="12">
        <v>1394070</v>
      </c>
      <c r="AF13" s="12">
        <v>2160224</v>
      </c>
      <c r="AG13" s="12">
        <v>2585066</v>
      </c>
      <c r="AH13" s="12">
        <v>2665912</v>
      </c>
      <c r="AI13" s="13">
        <v>0.23673522813313763</v>
      </c>
      <c r="AJ13" s="13">
        <v>3.1274249864413517E-2</v>
      </c>
    </row>
    <row r="14" spans="1:36" ht="10.5" customHeight="1" x14ac:dyDescent="0.2">
      <c r="A14" s="11"/>
      <c r="B14" s="14"/>
      <c r="C14" s="11" t="s">
        <v>42</v>
      </c>
      <c r="D14" s="11"/>
      <c r="E14" s="11"/>
      <c r="F14" s="2"/>
      <c r="G14" s="12">
        <v>0</v>
      </c>
      <c r="H14" s="12">
        <v>0</v>
      </c>
      <c r="I14" s="12">
        <v>0</v>
      </c>
      <c r="J14" s="12">
        <v>0</v>
      </c>
      <c r="K14" s="12">
        <f t="shared" si="2"/>
        <v>44027</v>
      </c>
      <c r="L14" s="12">
        <f t="shared" si="2"/>
        <v>46353</v>
      </c>
      <c r="M14" s="12">
        <f t="shared" si="2"/>
        <v>44683</v>
      </c>
      <c r="N14" s="12">
        <f t="shared" si="2"/>
        <v>50476</v>
      </c>
      <c r="O14" s="12">
        <f t="shared" si="2"/>
        <v>48077</v>
      </c>
      <c r="P14" s="12">
        <f t="shared" si="2"/>
        <v>41398</v>
      </c>
      <c r="Q14" s="12">
        <f t="shared" si="2"/>
        <v>4782</v>
      </c>
      <c r="R14" s="12">
        <f t="shared" si="2"/>
        <v>6424</v>
      </c>
      <c r="S14" s="12">
        <f t="shared" si="2"/>
        <v>6349</v>
      </c>
      <c r="T14" s="12">
        <f t="shared" si="2"/>
        <v>0</v>
      </c>
      <c r="U14" s="12">
        <f t="shared" si="2"/>
        <v>0</v>
      </c>
      <c r="V14" s="12">
        <f t="shared" si="2"/>
        <v>24672</v>
      </c>
      <c r="W14" s="12">
        <f t="shared" si="2"/>
        <v>53452</v>
      </c>
      <c r="X14" s="12">
        <f t="shared" si="2"/>
        <v>51590</v>
      </c>
      <c r="Y14" s="12">
        <f t="shared" si="2"/>
        <v>46648</v>
      </c>
      <c r="Z14" s="12">
        <f t="shared" si="2"/>
        <v>66241</v>
      </c>
      <c r="AA14" s="12">
        <f t="shared" si="2"/>
        <v>40079</v>
      </c>
      <c r="AB14" s="12">
        <v>39394</v>
      </c>
      <c r="AC14" s="12">
        <v>59760</v>
      </c>
      <c r="AD14" s="12">
        <v>77719</v>
      </c>
      <c r="AE14" s="12">
        <v>95769</v>
      </c>
      <c r="AF14" s="12">
        <v>78469</v>
      </c>
      <c r="AG14" s="12">
        <v>149626</v>
      </c>
      <c r="AH14" s="12">
        <v>182167</v>
      </c>
      <c r="AI14" s="13">
        <v>0.29074347305166559</v>
      </c>
      <c r="AJ14" s="13">
        <v>0.21748225575768917</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5281993</v>
      </c>
      <c r="Y15" s="12">
        <f t="shared" si="2"/>
        <v>6385293</v>
      </c>
      <c r="Z15" s="12">
        <f t="shared" si="2"/>
        <v>6924788</v>
      </c>
      <c r="AA15" s="12">
        <f t="shared" si="2"/>
        <v>7225680</v>
      </c>
      <c r="AB15" s="12">
        <v>7871762</v>
      </c>
      <c r="AC15" s="12">
        <v>8655243</v>
      </c>
      <c r="AD15" s="12">
        <v>9264782</v>
      </c>
      <c r="AE15" s="12">
        <v>8591056</v>
      </c>
      <c r="AF15" s="12">
        <v>8596418</v>
      </c>
      <c r="AG15" s="12">
        <v>9632957</v>
      </c>
      <c r="AH15" s="12">
        <v>11199016</v>
      </c>
      <c r="AI15" s="13">
        <v>6.0517855719860236E-2</v>
      </c>
      <c r="AJ15" s="13">
        <v>0.16257302923702452</v>
      </c>
    </row>
    <row r="16" spans="1:36" ht="10.5" customHeight="1" x14ac:dyDescent="0.2">
      <c r="A16" s="11"/>
      <c r="B16" s="14"/>
      <c r="C16" s="11" t="s">
        <v>44</v>
      </c>
      <c r="D16" s="15"/>
      <c r="E16" s="11"/>
      <c r="F16" s="2"/>
      <c r="G16" s="12">
        <v>8510298</v>
      </c>
      <c r="H16" s="12">
        <v>8952118</v>
      </c>
      <c r="I16" s="12">
        <v>16068778</v>
      </c>
      <c r="J16" s="12">
        <v>10010613</v>
      </c>
      <c r="K16" s="12">
        <f t="shared" si="2"/>
        <v>20367600</v>
      </c>
      <c r="L16" s="12">
        <f t="shared" si="2"/>
        <v>37407399</v>
      </c>
      <c r="M16" s="12">
        <f t="shared" si="2"/>
        <v>12592737</v>
      </c>
      <c r="N16" s="12">
        <f t="shared" si="2"/>
        <v>52241471</v>
      </c>
      <c r="O16" s="12">
        <f t="shared" si="2"/>
        <v>18751472</v>
      </c>
      <c r="P16" s="12">
        <f t="shared" si="2"/>
        <v>15490333</v>
      </c>
      <c r="Q16" s="12">
        <f t="shared" si="2"/>
        <v>17014262</v>
      </c>
      <c r="R16" s="12">
        <f t="shared" si="2"/>
        <v>17747134</v>
      </c>
      <c r="S16" s="12">
        <f t="shared" si="2"/>
        <v>93333840</v>
      </c>
      <c r="T16" s="12">
        <f t="shared" si="2"/>
        <v>32145430.049999997</v>
      </c>
      <c r="U16" s="12">
        <f t="shared" si="2"/>
        <v>46739726</v>
      </c>
      <c r="V16" s="12">
        <f t="shared" si="2"/>
        <v>35582350.380000003</v>
      </c>
      <c r="W16" s="12">
        <f t="shared" si="2"/>
        <v>31018862</v>
      </c>
      <c r="X16" s="12">
        <f t="shared" si="2"/>
        <v>23751715</v>
      </c>
      <c r="Y16" s="12">
        <f t="shared" si="2"/>
        <v>30142340</v>
      </c>
      <c r="Z16" s="12">
        <f t="shared" si="2"/>
        <v>25150721</v>
      </c>
      <c r="AA16" s="12">
        <f t="shared" si="2"/>
        <v>115185855</v>
      </c>
      <c r="AB16" s="12">
        <v>28080638</v>
      </c>
      <c r="AC16" s="12">
        <v>65738339</v>
      </c>
      <c r="AD16" s="12">
        <v>58581298</v>
      </c>
      <c r="AE16" s="12">
        <v>170607103</v>
      </c>
      <c r="AF16" s="12">
        <v>43888767</v>
      </c>
      <c r="AG16" s="12">
        <v>146208045</v>
      </c>
      <c r="AH16" s="12">
        <v>37853282</v>
      </c>
      <c r="AI16" s="13">
        <v>5.1032377562376219E-2</v>
      </c>
      <c r="AJ16" s="13">
        <v>-0.74109986902567504</v>
      </c>
    </row>
    <row r="17" spans="1:36" ht="10.5" customHeight="1" x14ac:dyDescent="0.2">
      <c r="A17" s="11"/>
      <c r="B17" s="14"/>
      <c r="C17" s="11"/>
      <c r="D17" s="15" t="s">
        <v>45</v>
      </c>
      <c r="E17" s="11"/>
      <c r="F17" s="2"/>
      <c r="G17" s="12">
        <v>1395380</v>
      </c>
      <c r="H17" s="12">
        <v>1390040</v>
      </c>
      <c r="I17" s="12">
        <v>1666886</v>
      </c>
      <c r="J17" s="12">
        <v>1670816</v>
      </c>
      <c r="K17" s="12">
        <f t="shared" si="2"/>
        <v>2015337</v>
      </c>
      <c r="L17" s="12">
        <f t="shared" si="2"/>
        <v>2170544</v>
      </c>
      <c r="M17" s="12">
        <f t="shared" si="2"/>
        <v>2317345</v>
      </c>
      <c r="N17" s="12">
        <f t="shared" si="2"/>
        <v>2603137</v>
      </c>
      <c r="O17" s="12">
        <f t="shared" si="2"/>
        <v>2815360</v>
      </c>
      <c r="P17" s="12">
        <f t="shared" si="2"/>
        <v>1907014</v>
      </c>
      <c r="Q17" s="12">
        <f t="shared" si="2"/>
        <v>3411049</v>
      </c>
      <c r="R17" s="12">
        <f t="shared" si="2"/>
        <v>3664295</v>
      </c>
      <c r="S17" s="12">
        <f t="shared" si="2"/>
        <v>4216747</v>
      </c>
      <c r="T17" s="12">
        <f t="shared" si="2"/>
        <v>6785667.4199999999</v>
      </c>
      <c r="U17" s="12">
        <f t="shared" si="2"/>
        <v>8110371</v>
      </c>
      <c r="V17" s="12">
        <f t="shared" si="2"/>
        <v>7461523.5700000003</v>
      </c>
      <c r="W17" s="12">
        <f t="shared" si="2"/>
        <v>5421948</v>
      </c>
      <c r="X17" s="12">
        <f t="shared" si="2"/>
        <v>5756611</v>
      </c>
      <c r="Y17" s="12">
        <f t="shared" si="2"/>
        <v>5739961</v>
      </c>
      <c r="Z17" s="12">
        <f t="shared" ref="W17:AA20" si="3">SUM(Z74,Z131,Z188)</f>
        <v>5745746</v>
      </c>
      <c r="AA17" s="12">
        <f t="shared" si="3"/>
        <v>7366582</v>
      </c>
      <c r="AB17" s="12">
        <v>8310441</v>
      </c>
      <c r="AC17" s="12">
        <v>8766377</v>
      </c>
      <c r="AD17" s="12">
        <v>9661208</v>
      </c>
      <c r="AE17" s="12">
        <v>9206873</v>
      </c>
      <c r="AF17" s="12">
        <v>10647579</v>
      </c>
      <c r="AG17" s="12">
        <v>10559831</v>
      </c>
      <c r="AH17" s="12">
        <v>11792501</v>
      </c>
      <c r="AI17" s="13">
        <v>6.005966133753482E-2</v>
      </c>
      <c r="AJ17" s="13">
        <v>0.11673198179023887</v>
      </c>
    </row>
    <row r="18" spans="1:36" ht="10.5" customHeight="1" x14ac:dyDescent="0.2">
      <c r="A18" s="11"/>
      <c r="B18" s="14"/>
      <c r="C18" s="11"/>
      <c r="D18" s="15" t="s">
        <v>46</v>
      </c>
      <c r="E18" s="11"/>
      <c r="F18" s="2"/>
      <c r="G18" s="12">
        <v>5583402</v>
      </c>
      <c r="H18" s="12">
        <v>6077026</v>
      </c>
      <c r="I18" s="12">
        <v>7035327</v>
      </c>
      <c r="J18" s="12">
        <v>6762039</v>
      </c>
      <c r="K18" s="12">
        <f t="shared" ref="K18:V20" si="4">SUM(K75,K132,K189)</f>
        <v>8419198</v>
      </c>
      <c r="L18" s="12">
        <f t="shared" si="4"/>
        <v>9096708</v>
      </c>
      <c r="M18" s="12">
        <f t="shared" si="4"/>
        <v>8475484</v>
      </c>
      <c r="N18" s="12">
        <f t="shared" si="4"/>
        <v>10619947</v>
      </c>
      <c r="O18" s="12">
        <f t="shared" si="4"/>
        <v>13171149</v>
      </c>
      <c r="P18" s="12">
        <f t="shared" si="4"/>
        <v>10704040</v>
      </c>
      <c r="Q18" s="12">
        <f t="shared" si="4"/>
        <v>10269545</v>
      </c>
      <c r="R18" s="12">
        <f t="shared" si="4"/>
        <v>10988723</v>
      </c>
      <c r="S18" s="12">
        <f t="shared" si="4"/>
        <v>12121685</v>
      </c>
      <c r="T18" s="12">
        <f t="shared" si="4"/>
        <v>16941474.370000001</v>
      </c>
      <c r="U18" s="12">
        <f t="shared" si="4"/>
        <v>15420296</v>
      </c>
      <c r="V18" s="12">
        <f t="shared" si="4"/>
        <v>14513901.609999999</v>
      </c>
      <c r="W18" s="12">
        <f t="shared" si="3"/>
        <v>14222191</v>
      </c>
      <c r="X18" s="12">
        <f t="shared" si="3"/>
        <v>14316535</v>
      </c>
      <c r="Y18" s="12">
        <f t="shared" si="3"/>
        <v>14303061</v>
      </c>
      <c r="Z18" s="12">
        <f t="shared" si="3"/>
        <v>15481872</v>
      </c>
      <c r="AA18" s="12">
        <f t="shared" si="3"/>
        <v>14402739</v>
      </c>
      <c r="AB18" s="12">
        <v>15244169</v>
      </c>
      <c r="AC18" s="12">
        <v>16260913</v>
      </c>
      <c r="AD18" s="12">
        <v>16564406</v>
      </c>
      <c r="AE18" s="12">
        <v>18255906</v>
      </c>
      <c r="AF18" s="12">
        <v>21678653</v>
      </c>
      <c r="AG18" s="12">
        <v>19853612</v>
      </c>
      <c r="AH18" s="12">
        <v>17837521</v>
      </c>
      <c r="AI18" s="13">
        <v>2.653034138587973E-2</v>
      </c>
      <c r="AJ18" s="13">
        <v>-0.10154781910717305</v>
      </c>
    </row>
    <row r="19" spans="1:36" ht="10.5" customHeight="1" x14ac:dyDescent="0.2">
      <c r="A19" s="11"/>
      <c r="B19" s="14"/>
      <c r="C19" s="11"/>
      <c r="D19" s="15" t="s">
        <v>47</v>
      </c>
      <c r="E19" s="11"/>
      <c r="F19" s="2"/>
      <c r="G19" s="12">
        <v>0</v>
      </c>
      <c r="H19" s="12">
        <v>0</v>
      </c>
      <c r="I19" s="12">
        <v>4790693</v>
      </c>
      <c r="J19" s="12">
        <v>0</v>
      </c>
      <c r="K19" s="12">
        <f t="shared" si="4"/>
        <v>8750000</v>
      </c>
      <c r="L19" s="12">
        <f t="shared" si="4"/>
        <v>21065000</v>
      </c>
      <c r="M19" s="12">
        <f t="shared" si="4"/>
        <v>0</v>
      </c>
      <c r="N19" s="12">
        <f t="shared" si="4"/>
        <v>36504347</v>
      </c>
      <c r="O19" s="12">
        <f t="shared" si="4"/>
        <v>0</v>
      </c>
      <c r="P19" s="12">
        <f t="shared" si="4"/>
        <v>0</v>
      </c>
      <c r="Q19" s="12">
        <f t="shared" si="4"/>
        <v>0</v>
      </c>
      <c r="R19" s="12">
        <f t="shared" si="4"/>
        <v>0</v>
      </c>
      <c r="S19" s="12">
        <f t="shared" si="4"/>
        <v>72879450</v>
      </c>
      <c r="T19" s="12">
        <f t="shared" si="4"/>
        <v>5009401</v>
      </c>
      <c r="U19" s="12">
        <f t="shared" si="4"/>
        <v>5500000</v>
      </c>
      <c r="V19" s="12">
        <f t="shared" si="4"/>
        <v>9375000</v>
      </c>
      <c r="W19" s="12">
        <f t="shared" si="3"/>
        <v>6314525</v>
      </c>
      <c r="X19" s="12">
        <f t="shared" si="3"/>
        <v>0</v>
      </c>
      <c r="Y19" s="12">
        <f t="shared" si="3"/>
        <v>34554</v>
      </c>
      <c r="Z19" s="12">
        <f t="shared" si="3"/>
        <v>1020000</v>
      </c>
      <c r="AA19" s="12">
        <f t="shared" si="3"/>
        <v>89822382</v>
      </c>
      <c r="AB19" s="12">
        <v>1404300</v>
      </c>
      <c r="AC19" s="12">
        <v>36426998</v>
      </c>
      <c r="AD19" s="12">
        <v>23935872</v>
      </c>
      <c r="AE19" s="12">
        <v>136163549</v>
      </c>
      <c r="AF19" s="12">
        <v>3480732</v>
      </c>
      <c r="AG19" s="12">
        <v>104989667</v>
      </c>
      <c r="AH19" s="12">
        <v>0</v>
      </c>
      <c r="AI19" s="13">
        <v>-1</v>
      </c>
      <c r="AJ19" s="13" t="s">
        <v>246</v>
      </c>
    </row>
    <row r="20" spans="1:36" ht="10.5" customHeight="1" x14ac:dyDescent="0.2">
      <c r="A20" s="11"/>
      <c r="B20" s="11"/>
      <c r="C20" s="11"/>
      <c r="D20" s="11" t="s">
        <v>48</v>
      </c>
      <c r="E20" s="11"/>
      <c r="F20" s="2"/>
      <c r="G20" s="12">
        <v>1531516</v>
      </c>
      <c r="H20" s="12">
        <v>1485052</v>
      </c>
      <c r="I20" s="12">
        <v>2575872</v>
      </c>
      <c r="J20" s="12">
        <v>1577758</v>
      </c>
      <c r="K20" s="12">
        <f t="shared" si="4"/>
        <v>1183065</v>
      </c>
      <c r="L20" s="12">
        <f t="shared" si="4"/>
        <v>5075147</v>
      </c>
      <c r="M20" s="12">
        <f t="shared" si="4"/>
        <v>1799908</v>
      </c>
      <c r="N20" s="12">
        <f t="shared" si="4"/>
        <v>2514040</v>
      </c>
      <c r="O20" s="12">
        <f t="shared" si="4"/>
        <v>2764963</v>
      </c>
      <c r="P20" s="12">
        <f t="shared" si="4"/>
        <v>2879279</v>
      </c>
      <c r="Q20" s="12">
        <f t="shared" si="4"/>
        <v>3333668</v>
      </c>
      <c r="R20" s="12">
        <f t="shared" si="4"/>
        <v>3094116</v>
      </c>
      <c r="S20" s="12">
        <f t="shared" si="4"/>
        <v>4115958</v>
      </c>
      <c r="T20" s="12">
        <f t="shared" si="4"/>
        <v>3408887.26</v>
      </c>
      <c r="U20" s="12">
        <f t="shared" si="4"/>
        <v>17709059</v>
      </c>
      <c r="V20" s="12">
        <f t="shared" si="4"/>
        <v>4231925.2</v>
      </c>
      <c r="W20" s="12">
        <f t="shared" si="3"/>
        <v>5060198</v>
      </c>
      <c r="X20" s="12">
        <f t="shared" si="3"/>
        <v>3678569</v>
      </c>
      <c r="Y20" s="12">
        <f t="shared" si="3"/>
        <v>10064764</v>
      </c>
      <c r="Z20" s="12">
        <f t="shared" si="3"/>
        <v>2903103</v>
      </c>
      <c r="AA20" s="12">
        <f t="shared" si="3"/>
        <v>3594152</v>
      </c>
      <c r="AB20" s="12">
        <v>3121728</v>
      </c>
      <c r="AC20" s="12">
        <v>4284051</v>
      </c>
      <c r="AD20" s="12">
        <v>8419812</v>
      </c>
      <c r="AE20" s="12">
        <v>6980775</v>
      </c>
      <c r="AF20" s="12">
        <v>8081803</v>
      </c>
      <c r="AG20" s="12">
        <v>10804935</v>
      </c>
      <c r="AH20" s="12">
        <v>8223260</v>
      </c>
      <c r="AI20" s="13">
        <v>0.1751901977359378</v>
      </c>
      <c r="AJ20" s="13">
        <v>-0.23893480155132818</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23129910</v>
      </c>
      <c r="H22" s="12">
        <v>23656012</v>
      </c>
      <c r="I22" s="12">
        <v>25380971</v>
      </c>
      <c r="J22" s="12">
        <v>31057265</v>
      </c>
      <c r="K22" s="12">
        <f t="shared" ref="K22:AA32" si="5">SUM(K79,K136,K193)</f>
        <v>37764162</v>
      </c>
      <c r="L22" s="12">
        <f t="shared" si="5"/>
        <v>41156954</v>
      </c>
      <c r="M22" s="12">
        <f t="shared" si="5"/>
        <v>44299772</v>
      </c>
      <c r="N22" s="12">
        <f t="shared" si="5"/>
        <v>45329780</v>
      </c>
      <c r="O22" s="12">
        <f t="shared" si="5"/>
        <v>54288438.799999997</v>
      </c>
      <c r="P22" s="12">
        <f t="shared" si="5"/>
        <v>61898948</v>
      </c>
      <c r="Q22" s="12">
        <f t="shared" si="5"/>
        <v>55714710.670000002</v>
      </c>
      <c r="R22" s="12">
        <f t="shared" si="5"/>
        <v>51461780.719999999</v>
      </c>
      <c r="S22" s="12">
        <f t="shared" si="5"/>
        <v>52716739.189999998</v>
      </c>
      <c r="T22" s="12">
        <f t="shared" si="5"/>
        <v>57431392.549999997</v>
      </c>
      <c r="U22" s="12">
        <f t="shared" si="5"/>
        <v>59935779.369999997</v>
      </c>
      <c r="V22" s="12">
        <f t="shared" si="5"/>
        <v>71527919.069999993</v>
      </c>
      <c r="W22" s="12">
        <f t="shared" si="5"/>
        <v>67832620.829999998</v>
      </c>
      <c r="X22" s="12">
        <f t="shared" si="5"/>
        <v>61201729.07</v>
      </c>
      <c r="Y22" s="12">
        <f t="shared" si="5"/>
        <v>60315378.119465016</v>
      </c>
      <c r="Z22" s="12">
        <f t="shared" si="5"/>
        <v>63281653.654225409</v>
      </c>
      <c r="AA22" s="12">
        <f t="shared" si="5"/>
        <v>68900065.180000007</v>
      </c>
      <c r="AB22" s="12">
        <v>74129864</v>
      </c>
      <c r="AC22" s="12">
        <v>73236648</v>
      </c>
      <c r="AD22" s="12">
        <v>82118753</v>
      </c>
      <c r="AE22" s="12">
        <v>86118834</v>
      </c>
      <c r="AF22" s="12">
        <v>90081834</v>
      </c>
      <c r="AG22" s="12">
        <v>92110029</v>
      </c>
      <c r="AH22" s="12">
        <v>99395558</v>
      </c>
      <c r="AI22" s="13">
        <v>5.0095898335659195E-2</v>
      </c>
      <c r="AJ22" s="13">
        <v>7.9095936447919263E-2</v>
      </c>
    </row>
    <row r="23" spans="1:36" ht="10.5" customHeight="1" x14ac:dyDescent="0.2">
      <c r="A23" s="11"/>
      <c r="B23" s="11"/>
      <c r="C23" s="11" t="s">
        <v>50</v>
      </c>
      <c r="D23" s="11"/>
      <c r="E23" s="11"/>
      <c r="F23" s="2"/>
      <c r="G23" s="12">
        <v>0</v>
      </c>
      <c r="H23" s="12">
        <v>0</v>
      </c>
      <c r="I23" s="12">
        <v>0</v>
      </c>
      <c r="J23" s="12">
        <v>3335692</v>
      </c>
      <c r="K23" s="12">
        <f t="shared" si="5"/>
        <v>3413707</v>
      </c>
      <c r="L23" s="12">
        <f t="shared" si="5"/>
        <v>3588172</v>
      </c>
      <c r="M23" s="12">
        <f t="shared" si="5"/>
        <v>3724743</v>
      </c>
      <c r="N23" s="12">
        <f t="shared" si="5"/>
        <v>3724743</v>
      </c>
      <c r="O23" s="12">
        <f t="shared" si="5"/>
        <v>3724743</v>
      </c>
      <c r="P23" s="12">
        <f t="shared" si="5"/>
        <v>3724743</v>
      </c>
      <c r="Q23" s="12">
        <f t="shared" si="5"/>
        <v>3724743</v>
      </c>
      <c r="R23" s="12">
        <f t="shared" si="5"/>
        <v>3724743</v>
      </c>
      <c r="S23" s="12">
        <f t="shared" si="5"/>
        <v>3724743</v>
      </c>
      <c r="T23" s="12">
        <f t="shared" si="5"/>
        <v>3724743</v>
      </c>
      <c r="U23" s="12">
        <f t="shared" si="5"/>
        <v>3724743</v>
      </c>
      <c r="V23" s="12">
        <f t="shared" si="5"/>
        <v>3724743</v>
      </c>
      <c r="W23" s="12">
        <f t="shared" si="5"/>
        <v>3724743</v>
      </c>
      <c r="X23" s="12">
        <f t="shared" si="5"/>
        <v>3724743</v>
      </c>
      <c r="Y23" s="12">
        <f t="shared" si="5"/>
        <v>3724743</v>
      </c>
      <c r="Z23" s="12">
        <f t="shared" si="5"/>
        <v>3724743</v>
      </c>
      <c r="AA23" s="12">
        <f t="shared" si="5"/>
        <v>3724743</v>
      </c>
      <c r="AB23" s="12">
        <v>3724743</v>
      </c>
      <c r="AC23" s="12">
        <v>3724743</v>
      </c>
      <c r="AD23" s="12">
        <v>3724743</v>
      </c>
      <c r="AE23" s="12">
        <v>3724743</v>
      </c>
      <c r="AF23" s="12">
        <v>3724743</v>
      </c>
      <c r="AG23" s="12">
        <v>3724743</v>
      </c>
      <c r="AH23" s="12">
        <v>3724743</v>
      </c>
      <c r="AI23" s="13">
        <v>0</v>
      </c>
      <c r="AJ23" s="13">
        <v>0</v>
      </c>
    </row>
    <row r="24" spans="1:36" ht="10.5" customHeight="1" x14ac:dyDescent="0.2">
      <c r="A24" s="11"/>
      <c r="B24" s="11"/>
      <c r="C24" s="11" t="s">
        <v>51</v>
      </c>
      <c r="D24" s="11"/>
      <c r="E24" s="11"/>
      <c r="F24" s="2"/>
      <c r="G24" s="12">
        <v>239619</v>
      </c>
      <c r="H24" s="12">
        <v>263934</v>
      </c>
      <c r="I24" s="12">
        <v>278143</v>
      </c>
      <c r="J24" s="12">
        <v>665606</v>
      </c>
      <c r="K24" s="12">
        <f t="shared" si="5"/>
        <v>799416</v>
      </c>
      <c r="L24" s="12">
        <f t="shared" si="5"/>
        <v>970479</v>
      </c>
      <c r="M24" s="12">
        <f t="shared" si="5"/>
        <v>851925</v>
      </c>
      <c r="N24" s="12">
        <f t="shared" si="5"/>
        <v>1011284</v>
      </c>
      <c r="O24" s="12">
        <f t="shared" si="5"/>
        <v>2008192.85</v>
      </c>
      <c r="P24" s="12">
        <f t="shared" si="5"/>
        <v>2132065</v>
      </c>
      <c r="Q24" s="12">
        <f t="shared" si="5"/>
        <v>2234559.3199999998</v>
      </c>
      <c r="R24" s="12">
        <f t="shared" si="5"/>
        <v>2384031.2599999998</v>
      </c>
      <c r="S24" s="12">
        <f t="shared" si="5"/>
        <v>2410929.88</v>
      </c>
      <c r="T24" s="12">
        <f t="shared" si="5"/>
        <v>2733129.2</v>
      </c>
      <c r="U24" s="12">
        <f t="shared" si="5"/>
        <v>2486086.41</v>
      </c>
      <c r="V24" s="12">
        <f t="shared" si="5"/>
        <v>2615662.9899999998</v>
      </c>
      <c r="W24" s="12">
        <f t="shared" si="5"/>
        <v>2781544.34</v>
      </c>
      <c r="X24" s="12">
        <f t="shared" si="5"/>
        <v>2878807.07</v>
      </c>
      <c r="Y24" s="12">
        <f t="shared" si="5"/>
        <v>3022358</v>
      </c>
      <c r="Z24" s="12">
        <f t="shared" si="5"/>
        <v>3175053.3600000003</v>
      </c>
      <c r="AA24" s="12">
        <f t="shared" si="5"/>
        <v>3387242.73</v>
      </c>
      <c r="AB24" s="12">
        <v>3507746</v>
      </c>
      <c r="AC24" s="12">
        <v>3657154</v>
      </c>
      <c r="AD24" s="12">
        <v>3977827</v>
      </c>
      <c r="AE24" s="12">
        <v>4361720</v>
      </c>
      <c r="AF24" s="12">
        <v>4678760</v>
      </c>
      <c r="AG24" s="12">
        <v>4851560</v>
      </c>
      <c r="AH24" s="12">
        <v>5184298</v>
      </c>
      <c r="AI24" s="13">
        <v>6.7276556369006313E-2</v>
      </c>
      <c r="AJ24" s="13">
        <v>6.8583713279852257E-2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5884749</v>
      </c>
      <c r="W25" s="12">
        <f t="shared" si="5"/>
        <v>6277687</v>
      </c>
      <c r="X25" s="12">
        <f t="shared" si="5"/>
        <v>6825304</v>
      </c>
      <c r="Y25" s="12">
        <f t="shared" si="5"/>
        <v>6965119.1194650158</v>
      </c>
      <c r="Z25" s="12">
        <f t="shared" si="5"/>
        <v>7276760.6742254039</v>
      </c>
      <c r="AA25" s="12">
        <f t="shared" si="5"/>
        <v>7737522</v>
      </c>
      <c r="AB25" s="12">
        <v>8084202</v>
      </c>
      <c r="AC25" s="12">
        <v>8381900</v>
      </c>
      <c r="AD25" s="12">
        <v>8732932</v>
      </c>
      <c r="AE25" s="12">
        <v>8883585</v>
      </c>
      <c r="AF25" s="12">
        <v>9200017</v>
      </c>
      <c r="AG25" s="12">
        <v>9613903</v>
      </c>
      <c r="AH25" s="12">
        <v>10111657</v>
      </c>
      <c r="AI25" s="13">
        <v>3.8000418904535094E-2</v>
      </c>
      <c r="AJ25" s="13">
        <v>5.1774393812793827E-2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2411379</v>
      </c>
      <c r="H27" s="12">
        <v>2460334</v>
      </c>
      <c r="I27" s="12">
        <v>2687602</v>
      </c>
      <c r="J27" s="12">
        <v>3081243</v>
      </c>
      <c r="K27" s="12">
        <f t="shared" si="5"/>
        <v>3257144</v>
      </c>
      <c r="L27" s="12">
        <f t="shared" si="5"/>
        <v>3317838</v>
      </c>
      <c r="M27" s="12">
        <f t="shared" si="5"/>
        <v>3529141</v>
      </c>
      <c r="N27" s="12">
        <f t="shared" si="5"/>
        <v>1103584</v>
      </c>
      <c r="O27" s="12">
        <f t="shared" si="5"/>
        <v>3790318.22</v>
      </c>
      <c r="P27" s="12">
        <f t="shared" si="5"/>
        <v>4875211</v>
      </c>
      <c r="Q27" s="12">
        <f t="shared" si="5"/>
        <v>4822285.6400000006</v>
      </c>
      <c r="R27" s="12">
        <f t="shared" si="5"/>
        <v>4911245.67</v>
      </c>
      <c r="S27" s="12">
        <f t="shared" si="5"/>
        <v>4999300.2</v>
      </c>
      <c r="T27" s="12">
        <f t="shared" si="5"/>
        <v>3952440.86</v>
      </c>
      <c r="U27" s="12">
        <f t="shared" si="5"/>
        <v>4324303.9000000004</v>
      </c>
      <c r="V27" s="12">
        <f t="shared" si="5"/>
        <v>4747476.62</v>
      </c>
      <c r="W27" s="12">
        <f t="shared" si="5"/>
        <v>4558311.57</v>
      </c>
      <c r="X27" s="12">
        <f t="shared" si="5"/>
        <v>4167462.98</v>
      </c>
      <c r="Y27" s="12">
        <f t="shared" si="5"/>
        <v>3675634</v>
      </c>
      <c r="Z27" s="12">
        <f t="shared" si="5"/>
        <v>3462941.25</v>
      </c>
      <c r="AA27" s="12">
        <f t="shared" si="5"/>
        <v>4135973.07</v>
      </c>
      <c r="AB27" s="12">
        <v>3966249</v>
      </c>
      <c r="AC27" s="12">
        <v>4009112</v>
      </c>
      <c r="AD27" s="12">
        <v>4064940</v>
      </c>
      <c r="AE27" s="12">
        <v>4238329</v>
      </c>
      <c r="AF27" s="12">
        <v>4565513</v>
      </c>
      <c r="AG27" s="12">
        <v>4322105</v>
      </c>
      <c r="AH27" s="12">
        <v>4406206</v>
      </c>
      <c r="AI27" s="13">
        <v>1.7686789428998706E-2</v>
      </c>
      <c r="AJ27" s="13">
        <v>1.9458342636284865E-2</v>
      </c>
    </row>
    <row r="28" spans="1:36" ht="10.5" customHeight="1" x14ac:dyDescent="0.2">
      <c r="A28" s="11"/>
      <c r="B28" s="14"/>
      <c r="C28" s="11" t="s">
        <v>55</v>
      </c>
      <c r="E28" s="11"/>
      <c r="F28" s="2"/>
      <c r="G28" s="12">
        <v>0</v>
      </c>
      <c r="H28" s="12">
        <v>0</v>
      </c>
      <c r="I28" s="12">
        <v>0</v>
      </c>
      <c r="J28" s="12">
        <v>0</v>
      </c>
      <c r="K28" s="12">
        <f t="shared" si="5"/>
        <v>0</v>
      </c>
      <c r="L28" s="12">
        <f t="shared" si="5"/>
        <v>65615</v>
      </c>
      <c r="M28" s="12">
        <f t="shared" si="5"/>
        <v>408678</v>
      </c>
      <c r="N28" s="12">
        <f t="shared" si="5"/>
        <v>703141</v>
      </c>
      <c r="O28" s="12">
        <f t="shared" si="5"/>
        <v>642696.73</v>
      </c>
      <c r="P28" s="12">
        <f t="shared" si="5"/>
        <v>659041</v>
      </c>
      <c r="Q28" s="12">
        <f t="shared" si="5"/>
        <v>842008.71</v>
      </c>
      <c r="R28" s="12">
        <f t="shared" si="5"/>
        <v>864807.79</v>
      </c>
      <c r="S28" s="12">
        <f t="shared" si="5"/>
        <v>888326.11</v>
      </c>
      <c r="T28" s="12">
        <f t="shared" si="5"/>
        <v>878435.49</v>
      </c>
      <c r="U28" s="12">
        <f t="shared" si="5"/>
        <v>897612.06</v>
      </c>
      <c r="V28" s="12">
        <f t="shared" si="5"/>
        <v>872005.13</v>
      </c>
      <c r="W28" s="12">
        <f t="shared" si="5"/>
        <v>787445.92</v>
      </c>
      <c r="X28" s="12">
        <f t="shared" si="5"/>
        <v>598988.02</v>
      </c>
      <c r="Y28" s="12">
        <f t="shared" si="5"/>
        <v>758948</v>
      </c>
      <c r="Z28" s="12">
        <f t="shared" si="5"/>
        <v>549524.37</v>
      </c>
      <c r="AA28" s="12">
        <f t="shared" si="5"/>
        <v>573738.38</v>
      </c>
      <c r="AB28" s="12">
        <v>531962</v>
      </c>
      <c r="AC28" s="12">
        <v>330661</v>
      </c>
      <c r="AD28" s="12">
        <v>571434</v>
      </c>
      <c r="AE28" s="12">
        <v>313737</v>
      </c>
      <c r="AF28" s="12">
        <v>566237</v>
      </c>
      <c r="AG28" s="12">
        <v>604226</v>
      </c>
      <c r="AH28" s="12">
        <v>448594</v>
      </c>
      <c r="AI28" s="13">
        <v>-2.800922813010609E-2</v>
      </c>
      <c r="AJ28" s="13">
        <v>-0.25757249770781132</v>
      </c>
    </row>
    <row r="29" spans="1:36" ht="10.5" customHeight="1" x14ac:dyDescent="0.2">
      <c r="A29" s="11"/>
      <c r="B29" s="11"/>
      <c r="C29" s="11" t="s">
        <v>56</v>
      </c>
      <c r="D29" s="11"/>
      <c r="E29" s="11"/>
      <c r="F29" s="2"/>
      <c r="G29" s="12">
        <v>4704914</v>
      </c>
      <c r="H29" s="12">
        <v>4938730</v>
      </c>
      <c r="I29" s="12">
        <v>5200870</v>
      </c>
      <c r="J29" s="12">
        <v>5378001</v>
      </c>
      <c r="K29" s="12">
        <f t="shared" si="5"/>
        <v>6893970</v>
      </c>
      <c r="L29" s="12">
        <f t="shared" si="5"/>
        <v>8247679</v>
      </c>
      <c r="M29" s="12">
        <f t="shared" si="5"/>
        <v>9446208</v>
      </c>
      <c r="N29" s="12">
        <f t="shared" si="5"/>
        <v>11050583</v>
      </c>
      <c r="O29" s="12">
        <f t="shared" si="5"/>
        <v>15043781</v>
      </c>
      <c r="P29" s="12">
        <f t="shared" si="5"/>
        <v>22499963</v>
      </c>
      <c r="Q29" s="12">
        <f t="shared" si="5"/>
        <v>16405756</v>
      </c>
      <c r="R29" s="12">
        <f t="shared" si="5"/>
        <v>12843852</v>
      </c>
      <c r="S29" s="12">
        <f t="shared" si="5"/>
        <v>11822298</v>
      </c>
      <c r="T29" s="12">
        <f t="shared" si="5"/>
        <v>11639305</v>
      </c>
      <c r="U29" s="12">
        <f t="shared" si="5"/>
        <v>12730953</v>
      </c>
      <c r="V29" s="12">
        <f t="shared" si="5"/>
        <v>15983162.33</v>
      </c>
      <c r="W29" s="12">
        <f t="shared" si="5"/>
        <v>15308539</v>
      </c>
      <c r="X29" s="12">
        <f t="shared" si="5"/>
        <v>15369237</v>
      </c>
      <c r="Y29" s="12">
        <f t="shared" si="5"/>
        <v>17127083</v>
      </c>
      <c r="Z29" s="12">
        <f t="shared" si="5"/>
        <v>14801411</v>
      </c>
      <c r="AA29" s="12">
        <f t="shared" si="5"/>
        <v>16960224</v>
      </c>
      <c r="AB29" s="12">
        <v>22066644</v>
      </c>
      <c r="AC29" s="12">
        <v>18922798</v>
      </c>
      <c r="AD29" s="12">
        <v>25638150</v>
      </c>
      <c r="AE29" s="12">
        <v>24515839</v>
      </c>
      <c r="AF29" s="12">
        <v>25152938</v>
      </c>
      <c r="AG29" s="12">
        <v>25522730</v>
      </c>
      <c r="AH29" s="12">
        <v>30517823</v>
      </c>
      <c r="AI29" s="13">
        <v>5.5527477956156979E-2</v>
      </c>
      <c r="AJ29" s="13">
        <v>0.19571154809849886</v>
      </c>
    </row>
    <row r="30" spans="1:36" ht="10.5" customHeight="1" x14ac:dyDescent="0.2">
      <c r="A30" s="11"/>
      <c r="B30" s="11"/>
      <c r="C30" s="11" t="s">
        <v>57</v>
      </c>
      <c r="D30" s="11"/>
      <c r="E30" s="11"/>
      <c r="F30" s="2"/>
      <c r="G30" s="12">
        <v>11982347</v>
      </c>
      <c r="H30" s="12">
        <v>12408202</v>
      </c>
      <c r="I30" s="12">
        <v>12916117</v>
      </c>
      <c r="J30" s="12">
        <v>13691144</v>
      </c>
      <c r="K30" s="12">
        <f t="shared" si="5"/>
        <v>18027013</v>
      </c>
      <c r="L30" s="12">
        <f t="shared" si="5"/>
        <v>19053279</v>
      </c>
      <c r="M30" s="12">
        <f t="shared" si="5"/>
        <v>20148294</v>
      </c>
      <c r="N30" s="12">
        <f t="shared" si="5"/>
        <v>20620492</v>
      </c>
      <c r="O30" s="12">
        <f t="shared" si="5"/>
        <v>21366800</v>
      </c>
      <c r="P30" s="12">
        <f t="shared" si="5"/>
        <v>20360029</v>
      </c>
      <c r="Q30" s="12">
        <f t="shared" si="5"/>
        <v>19432225</v>
      </c>
      <c r="R30" s="12">
        <f t="shared" si="5"/>
        <v>18926544</v>
      </c>
      <c r="S30" s="12">
        <f t="shared" si="5"/>
        <v>19787608</v>
      </c>
      <c r="T30" s="12">
        <f t="shared" si="5"/>
        <v>25226692</v>
      </c>
      <c r="U30" s="12">
        <f t="shared" si="5"/>
        <v>26317516</v>
      </c>
      <c r="V30" s="12">
        <f t="shared" si="5"/>
        <v>28119253</v>
      </c>
      <c r="W30" s="12">
        <f t="shared" si="5"/>
        <v>25878549</v>
      </c>
      <c r="X30" s="12">
        <f t="shared" si="5"/>
        <v>20330861</v>
      </c>
      <c r="Y30" s="12">
        <f t="shared" si="5"/>
        <v>18411634</v>
      </c>
      <c r="Z30" s="12">
        <f t="shared" si="5"/>
        <v>21481306</v>
      </c>
      <c r="AA30" s="12">
        <f t="shared" si="5"/>
        <v>22876775</v>
      </c>
      <c r="AB30" s="12">
        <v>24282030</v>
      </c>
      <c r="AC30" s="12">
        <v>26545741</v>
      </c>
      <c r="AD30" s="12">
        <v>28795863</v>
      </c>
      <c r="AE30" s="12">
        <v>32299320</v>
      </c>
      <c r="AF30" s="12">
        <v>34542175</v>
      </c>
      <c r="AG30" s="12">
        <v>35156650</v>
      </c>
      <c r="AH30" s="12">
        <v>36992433</v>
      </c>
      <c r="AI30" s="13">
        <v>7.268280116036463E-2</v>
      </c>
      <c r="AJ30" s="13">
        <v>5.221723343947731E-2</v>
      </c>
    </row>
    <row r="31" spans="1:36" ht="10.5" customHeight="1" x14ac:dyDescent="0.2">
      <c r="A31" s="11"/>
      <c r="B31" s="11"/>
      <c r="C31" s="11" t="s">
        <v>58</v>
      </c>
      <c r="D31" s="11"/>
      <c r="E31" s="11"/>
      <c r="F31" s="2"/>
      <c r="G31" s="12">
        <v>3791651</v>
      </c>
      <c r="H31" s="12">
        <v>3584812</v>
      </c>
      <c r="I31" s="12">
        <v>4298239</v>
      </c>
      <c r="J31" s="12">
        <v>4905579</v>
      </c>
      <c r="K31" s="12">
        <f t="shared" si="5"/>
        <v>5372912</v>
      </c>
      <c r="L31" s="12">
        <f t="shared" si="5"/>
        <v>5913892</v>
      </c>
      <c r="M31" s="12">
        <f t="shared" si="5"/>
        <v>6190783</v>
      </c>
      <c r="N31" s="12">
        <f t="shared" si="5"/>
        <v>7115953</v>
      </c>
      <c r="O31" s="12">
        <f t="shared" si="5"/>
        <v>7711907</v>
      </c>
      <c r="P31" s="12">
        <f t="shared" si="5"/>
        <v>7647896</v>
      </c>
      <c r="Q31" s="12">
        <f t="shared" si="5"/>
        <v>7556128</v>
      </c>
      <c r="R31" s="12">
        <f t="shared" si="5"/>
        <v>7076681</v>
      </c>
      <c r="S31" s="12">
        <f t="shared" si="5"/>
        <v>8153147</v>
      </c>
      <c r="T31" s="12">
        <f t="shared" si="5"/>
        <v>8578826</v>
      </c>
      <c r="U31" s="12">
        <f t="shared" si="5"/>
        <v>8860115</v>
      </c>
      <c r="V31" s="12">
        <f t="shared" si="5"/>
        <v>8822051</v>
      </c>
      <c r="W31" s="12">
        <f t="shared" si="5"/>
        <v>7684212</v>
      </c>
      <c r="X31" s="12">
        <f t="shared" si="5"/>
        <v>6549760</v>
      </c>
      <c r="Y31" s="12">
        <f t="shared" si="5"/>
        <v>5989172</v>
      </c>
      <c r="Z31" s="12">
        <f t="shared" si="5"/>
        <v>8253958</v>
      </c>
      <c r="AA31" s="12">
        <f t="shared" si="5"/>
        <v>9035592</v>
      </c>
      <c r="AB31" s="12">
        <v>7416483</v>
      </c>
      <c r="AC31" s="12">
        <v>6838768</v>
      </c>
      <c r="AD31" s="12">
        <v>6269901</v>
      </c>
      <c r="AE31" s="12">
        <v>7272779</v>
      </c>
      <c r="AF31" s="12">
        <v>7350605</v>
      </c>
      <c r="AG31" s="12">
        <v>8314112</v>
      </c>
      <c r="AH31" s="12">
        <v>7894222</v>
      </c>
      <c r="AI31" s="13">
        <v>1.0458670840805429E-2</v>
      </c>
      <c r="AJ31" s="13">
        <v>-5.0503288865966681E-2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697005</v>
      </c>
      <c r="R32" s="12">
        <f t="shared" si="5"/>
        <v>729876</v>
      </c>
      <c r="S32" s="12">
        <f t="shared" si="5"/>
        <v>930387</v>
      </c>
      <c r="T32" s="12">
        <f t="shared" si="5"/>
        <v>697821</v>
      </c>
      <c r="U32" s="12">
        <f t="shared" si="5"/>
        <v>594450</v>
      </c>
      <c r="V32" s="12">
        <f t="shared" si="5"/>
        <v>758816</v>
      </c>
      <c r="W32" s="12">
        <f t="shared" si="5"/>
        <v>831589</v>
      </c>
      <c r="X32" s="12">
        <f t="shared" si="5"/>
        <v>756566</v>
      </c>
      <c r="Y32" s="12">
        <f t="shared" si="5"/>
        <v>640687</v>
      </c>
      <c r="Z32" s="12">
        <f t="shared" ref="Z32:AA32" si="6">SUM(Z89,Z146,Z203)</f>
        <v>555956</v>
      </c>
      <c r="AA32" s="12">
        <f t="shared" si="6"/>
        <v>468255</v>
      </c>
      <c r="AB32" s="12">
        <v>549805</v>
      </c>
      <c r="AC32" s="12">
        <v>825771</v>
      </c>
      <c r="AD32" s="12">
        <v>342963</v>
      </c>
      <c r="AE32" s="12">
        <v>508782</v>
      </c>
      <c r="AF32" s="12">
        <v>300846</v>
      </c>
      <c r="AG32" s="12">
        <v>0</v>
      </c>
      <c r="AH32" s="12">
        <v>115582</v>
      </c>
      <c r="AI32" s="13">
        <v>-0.2288948801713504</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4293281</v>
      </c>
      <c r="H34" s="12">
        <v>4148459</v>
      </c>
      <c r="I34" s="12">
        <v>4253800</v>
      </c>
      <c r="J34" s="12">
        <v>5695357</v>
      </c>
      <c r="K34" s="12">
        <f t="shared" ref="K34:AA34" si="7">SUM(K91,K147,K204)</f>
        <v>5624930</v>
      </c>
      <c r="L34" s="12">
        <f t="shared" si="7"/>
        <v>5844952</v>
      </c>
      <c r="M34" s="12">
        <f t="shared" si="7"/>
        <v>7082761</v>
      </c>
      <c r="N34" s="12">
        <f t="shared" si="7"/>
        <v>6696424</v>
      </c>
      <c r="O34" s="12">
        <f t="shared" si="7"/>
        <v>7929949</v>
      </c>
      <c r="P34" s="12">
        <f t="shared" si="7"/>
        <v>8547236</v>
      </c>
      <c r="Q34" s="12">
        <f t="shared" si="7"/>
        <v>9326950</v>
      </c>
      <c r="R34" s="12">
        <f t="shared" si="7"/>
        <v>10296437</v>
      </c>
      <c r="S34" s="12">
        <f t="shared" si="7"/>
        <v>12062152</v>
      </c>
      <c r="T34" s="12">
        <f t="shared" si="7"/>
        <v>13178560</v>
      </c>
      <c r="U34" s="12">
        <f t="shared" si="7"/>
        <v>16041989</v>
      </c>
      <c r="V34" s="12">
        <f t="shared" si="7"/>
        <v>14761895</v>
      </c>
      <c r="W34" s="12">
        <f t="shared" si="7"/>
        <v>15289774</v>
      </c>
      <c r="X34" s="12">
        <f t="shared" si="7"/>
        <v>23082348</v>
      </c>
      <c r="Y34" s="12">
        <f t="shared" si="7"/>
        <v>21584568</v>
      </c>
      <c r="Z34" s="12">
        <f t="shared" si="7"/>
        <v>15850693</v>
      </c>
      <c r="AA34" s="12">
        <f t="shared" si="7"/>
        <v>15871463</v>
      </c>
      <c r="AB34" s="12">
        <v>16438299</v>
      </c>
      <c r="AC34" s="12">
        <v>17281477</v>
      </c>
      <c r="AD34" s="12">
        <v>15355864</v>
      </c>
      <c r="AE34" s="12">
        <v>16553289</v>
      </c>
      <c r="AF34" s="12">
        <v>21474505</v>
      </c>
      <c r="AG34" s="12">
        <v>17670831</v>
      </c>
      <c r="AH34" s="12">
        <v>15435103</v>
      </c>
      <c r="AI34" s="13">
        <v>-1.0440051372748504E-2</v>
      </c>
      <c r="AJ34" s="13">
        <v>-0.1265208184040694</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588628</v>
      </c>
      <c r="H36" s="12">
        <v>315109</v>
      </c>
      <c r="I36" s="12">
        <v>1697715</v>
      </c>
      <c r="J36" s="12">
        <v>963441</v>
      </c>
      <c r="K36" s="12">
        <f t="shared" ref="K36:AA36" si="8">SUM(K93,K149,K206)</f>
        <v>890027</v>
      </c>
      <c r="L36" s="12">
        <f t="shared" si="8"/>
        <v>2846</v>
      </c>
      <c r="M36" s="12">
        <f t="shared" si="8"/>
        <v>15127</v>
      </c>
      <c r="N36" s="12">
        <f t="shared" si="8"/>
        <v>62068</v>
      </c>
      <c r="O36" s="12">
        <f t="shared" si="8"/>
        <v>247357</v>
      </c>
      <c r="P36" s="12">
        <f t="shared" si="8"/>
        <v>548672</v>
      </c>
      <c r="Q36" s="12">
        <f t="shared" si="8"/>
        <v>514109</v>
      </c>
      <c r="R36" s="12">
        <f t="shared" si="8"/>
        <v>445243</v>
      </c>
      <c r="S36" s="12">
        <f t="shared" si="8"/>
        <v>534997</v>
      </c>
      <c r="T36" s="12">
        <f t="shared" si="8"/>
        <v>555896</v>
      </c>
      <c r="U36" s="12">
        <f t="shared" si="8"/>
        <v>644057</v>
      </c>
      <c r="V36" s="12">
        <f t="shared" si="8"/>
        <v>167939</v>
      </c>
      <c r="W36" s="12">
        <f t="shared" si="8"/>
        <v>196671</v>
      </c>
      <c r="X36" s="12">
        <f t="shared" si="8"/>
        <v>353572</v>
      </c>
      <c r="Y36" s="12">
        <f t="shared" si="8"/>
        <v>533958</v>
      </c>
      <c r="Z36" s="12">
        <f t="shared" si="8"/>
        <v>815863</v>
      </c>
      <c r="AA36" s="12">
        <f t="shared" si="8"/>
        <v>413742</v>
      </c>
      <c r="AB36" s="12">
        <v>1471013</v>
      </c>
      <c r="AC36" s="12">
        <v>1082067</v>
      </c>
      <c r="AD36" s="12">
        <v>1246409</v>
      </c>
      <c r="AE36" s="12">
        <v>1216665</v>
      </c>
      <c r="AF36" s="12">
        <v>1371210</v>
      </c>
      <c r="AG36" s="12">
        <v>1574078</v>
      </c>
      <c r="AH36" s="12">
        <v>1634362</v>
      </c>
      <c r="AI36" s="13">
        <v>1.7705115605452848E-2</v>
      </c>
      <c r="AJ36" s="13">
        <v>3.8297975068579827E-2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18309537</v>
      </c>
      <c r="S38" s="12">
        <f t="shared" si="9"/>
        <v>29313122.5</v>
      </c>
      <c r="T38" s="12">
        <f t="shared" si="9"/>
        <v>40316708</v>
      </c>
      <c r="U38" s="12">
        <f t="shared" si="9"/>
        <v>41089076.375</v>
      </c>
      <c r="V38" s="12">
        <f t="shared" si="9"/>
        <v>41861444.75</v>
      </c>
      <c r="W38" s="12">
        <f t="shared" si="9"/>
        <v>38607262.875</v>
      </c>
      <c r="X38" s="12">
        <f t="shared" si="9"/>
        <v>35353081</v>
      </c>
      <c r="Y38" s="12">
        <f t="shared" si="9"/>
        <v>33356706.550000001</v>
      </c>
      <c r="Z38" s="12">
        <f t="shared" si="9"/>
        <v>31360332.100000001</v>
      </c>
      <c r="AA38" s="12">
        <f t="shared" si="9"/>
        <v>36076312.129999995</v>
      </c>
      <c r="AB38" s="12">
        <v>40792292.159999996</v>
      </c>
      <c r="AC38" s="12">
        <v>44194495.863029607</v>
      </c>
      <c r="AD38" s="12">
        <v>41779386</v>
      </c>
      <c r="AE38" s="12">
        <v>45372271.512866609</v>
      </c>
      <c r="AF38" s="12">
        <v>47922622</v>
      </c>
      <c r="AG38" s="12">
        <v>51325103.155867957</v>
      </c>
      <c r="AH38" s="12">
        <v>54319382</v>
      </c>
      <c r="AI38" s="13">
        <v>4.8888809054055793E-2</v>
      </c>
      <c r="AJ38" s="13">
        <v>5.833946081002099E-2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85285433</v>
      </c>
      <c r="H40" s="5">
        <v>73350028</v>
      </c>
      <c r="I40" s="5">
        <v>68817755</v>
      </c>
      <c r="J40" s="5">
        <v>71891054</v>
      </c>
      <c r="K40" s="5">
        <f t="shared" ref="K40:Q40" si="10">SUM(K96,K152,K209)</f>
        <v>77073401</v>
      </c>
      <c r="L40" s="5">
        <f t="shared" si="10"/>
        <v>90394329</v>
      </c>
      <c r="M40" s="5">
        <f t="shared" si="10"/>
        <v>92411167</v>
      </c>
      <c r="N40" s="5">
        <f t="shared" si="10"/>
        <v>107448347</v>
      </c>
      <c r="O40" s="5">
        <f t="shared" si="10"/>
        <v>126334944</v>
      </c>
      <c r="P40" s="5">
        <f t="shared" si="10"/>
        <v>136586838</v>
      </c>
      <c r="Q40" s="5">
        <f t="shared" si="10"/>
        <v>120131998</v>
      </c>
      <c r="R40" s="5">
        <f t="shared" ref="R40:AA40" si="11">SUM(R96,R152,R209,R234)</f>
        <v>136302205</v>
      </c>
      <c r="S40" s="5">
        <f t="shared" si="11"/>
        <v>157659084</v>
      </c>
      <c r="T40" s="5">
        <f t="shared" si="11"/>
        <v>196774094.27000001</v>
      </c>
      <c r="U40" s="5">
        <f t="shared" si="11"/>
        <v>234852154.375</v>
      </c>
      <c r="V40" s="5">
        <f t="shared" si="11"/>
        <v>238715038.09</v>
      </c>
      <c r="W40" s="5">
        <f t="shared" si="11"/>
        <v>232217451.375</v>
      </c>
      <c r="X40" s="5">
        <f t="shared" si="11"/>
        <v>227911338</v>
      </c>
      <c r="Y40" s="5">
        <f t="shared" si="11"/>
        <v>222140770.61000001</v>
      </c>
      <c r="Z40" s="5">
        <f t="shared" si="11"/>
        <v>209790719.22</v>
      </c>
      <c r="AA40" s="5">
        <f t="shared" si="11"/>
        <v>229449478.81999999</v>
      </c>
      <c r="AB40" s="5">
        <v>244215575.42000002</v>
      </c>
      <c r="AC40" s="5">
        <v>259211069.64681131</v>
      </c>
      <c r="AD40" s="5">
        <v>285523837</v>
      </c>
      <c r="AE40" s="5">
        <v>291640886.77081972</v>
      </c>
      <c r="AF40" s="5">
        <v>349614726</v>
      </c>
      <c r="AG40" s="5">
        <v>364884482.00926137</v>
      </c>
      <c r="AH40" s="5">
        <v>370791451</v>
      </c>
      <c r="AI40" s="10">
        <v>7.2077197665163073E-2</v>
      </c>
      <c r="AJ40" s="10">
        <v>1.6188600178915533E-2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22448566</v>
      </c>
      <c r="H42" s="12">
        <v>23549424</v>
      </c>
      <c r="I42" s="12">
        <v>24251216</v>
      </c>
      <c r="J42" s="12">
        <v>25151191</v>
      </c>
      <c r="K42" s="12">
        <f t="shared" ref="K42:AA51" si="12">SUM(K98,K154,K211)</f>
        <v>25997078</v>
      </c>
      <c r="L42" s="12">
        <f t="shared" si="12"/>
        <v>26778537</v>
      </c>
      <c r="M42" s="12">
        <f t="shared" si="12"/>
        <v>29450663</v>
      </c>
      <c r="N42" s="12">
        <f t="shared" si="12"/>
        <v>31574278</v>
      </c>
      <c r="O42" s="12">
        <f t="shared" si="12"/>
        <v>34881254</v>
      </c>
      <c r="P42" s="12">
        <f t="shared" si="12"/>
        <v>35070172</v>
      </c>
      <c r="Q42" s="12">
        <f t="shared" si="12"/>
        <v>36087604</v>
      </c>
      <c r="R42" s="12">
        <f t="shared" si="12"/>
        <v>36936827</v>
      </c>
      <c r="S42" s="12">
        <f t="shared" si="12"/>
        <v>40268544</v>
      </c>
      <c r="T42" s="12">
        <f t="shared" si="12"/>
        <v>43274681.289999999</v>
      </c>
      <c r="U42" s="12">
        <f t="shared" si="12"/>
        <v>48331825</v>
      </c>
      <c r="V42" s="12">
        <f t="shared" si="12"/>
        <v>52569592.561928391</v>
      </c>
      <c r="W42" s="12">
        <f t="shared" si="12"/>
        <v>55822476</v>
      </c>
      <c r="X42" s="12">
        <f t="shared" si="12"/>
        <v>57317225</v>
      </c>
      <c r="Y42" s="12">
        <f t="shared" si="12"/>
        <v>52136646</v>
      </c>
      <c r="Z42" s="12">
        <f t="shared" si="12"/>
        <v>54821254</v>
      </c>
      <c r="AA42" s="12">
        <f t="shared" si="12"/>
        <v>56230226</v>
      </c>
      <c r="AB42" s="12">
        <v>56736398</v>
      </c>
      <c r="AC42" s="12">
        <v>59992677</v>
      </c>
      <c r="AD42" s="12">
        <v>65473611</v>
      </c>
      <c r="AE42" s="12">
        <v>69198667</v>
      </c>
      <c r="AF42" s="12">
        <v>72165089</v>
      </c>
      <c r="AG42" s="12">
        <v>78976222</v>
      </c>
      <c r="AH42" s="12">
        <v>81032853</v>
      </c>
      <c r="AI42" s="13">
        <v>6.1206484045953857E-2</v>
      </c>
      <c r="AJ42" s="13">
        <v>2.6041141851530957E-2</v>
      </c>
    </row>
    <row r="43" spans="1:36" ht="10.5" customHeight="1" x14ac:dyDescent="0.2">
      <c r="A43" s="11"/>
      <c r="B43" s="19" t="s">
        <v>65</v>
      </c>
      <c r="C43" s="14"/>
      <c r="D43" s="19"/>
      <c r="E43" s="14"/>
      <c r="F43" s="2"/>
      <c r="G43" s="12">
        <v>25789606</v>
      </c>
      <c r="H43" s="12">
        <v>26560832</v>
      </c>
      <c r="I43" s="12">
        <v>27070693</v>
      </c>
      <c r="J43" s="12">
        <v>29349798</v>
      </c>
      <c r="K43" s="12">
        <f t="shared" si="12"/>
        <v>31498327</v>
      </c>
      <c r="L43" s="12">
        <f t="shared" si="12"/>
        <v>33533872</v>
      </c>
      <c r="M43" s="12">
        <f t="shared" si="12"/>
        <v>34535019</v>
      </c>
      <c r="N43" s="12">
        <f t="shared" si="12"/>
        <v>39553069</v>
      </c>
      <c r="O43" s="12">
        <f t="shared" si="12"/>
        <v>42934789</v>
      </c>
      <c r="P43" s="12">
        <f t="shared" si="12"/>
        <v>45496908</v>
      </c>
      <c r="Q43" s="12">
        <f t="shared" si="12"/>
        <v>45212783</v>
      </c>
      <c r="R43" s="12">
        <f t="shared" si="12"/>
        <v>46048701</v>
      </c>
      <c r="S43" s="12">
        <f t="shared" si="12"/>
        <v>49484113</v>
      </c>
      <c r="T43" s="12">
        <f t="shared" si="12"/>
        <v>51949883</v>
      </c>
      <c r="U43" s="12">
        <f t="shared" si="12"/>
        <v>55055732</v>
      </c>
      <c r="V43" s="12">
        <f t="shared" si="12"/>
        <v>61153026</v>
      </c>
      <c r="W43" s="12">
        <f t="shared" si="12"/>
        <v>61412005</v>
      </c>
      <c r="X43" s="12">
        <f t="shared" si="12"/>
        <v>61393785</v>
      </c>
      <c r="Y43" s="12">
        <f t="shared" si="12"/>
        <v>54541436</v>
      </c>
      <c r="Z43" s="12">
        <f t="shared" si="12"/>
        <v>55941307</v>
      </c>
      <c r="AA43" s="12">
        <f t="shared" si="12"/>
        <v>59124689</v>
      </c>
      <c r="AB43" s="12">
        <v>60824021</v>
      </c>
      <c r="AC43" s="12">
        <v>64061981</v>
      </c>
      <c r="AD43" s="12">
        <v>65691100</v>
      </c>
      <c r="AE43" s="12">
        <v>70671175</v>
      </c>
      <c r="AF43" s="12">
        <v>74765245</v>
      </c>
      <c r="AG43" s="12">
        <v>79700311</v>
      </c>
      <c r="AH43" s="12">
        <v>83142190</v>
      </c>
      <c r="AI43" s="13">
        <v>5.3475375749248766E-2</v>
      </c>
      <c r="AJ43" s="13">
        <v>4.3185264358629669E-2</v>
      </c>
    </row>
    <row r="44" spans="1:36" ht="10.5" customHeight="1" x14ac:dyDescent="0.2">
      <c r="A44" s="11"/>
      <c r="B44" s="19" t="s">
        <v>66</v>
      </c>
      <c r="C44" s="14"/>
      <c r="D44" s="19"/>
      <c r="E44" s="14"/>
      <c r="F44" s="2"/>
      <c r="G44" s="12">
        <v>6327000</v>
      </c>
      <c r="H44" s="12">
        <v>5816996</v>
      </c>
      <c r="I44" s="12">
        <v>6285559</v>
      </c>
      <c r="J44" s="12">
        <v>6650677</v>
      </c>
      <c r="K44" s="12">
        <f t="shared" si="12"/>
        <v>8273379</v>
      </c>
      <c r="L44" s="12">
        <f t="shared" si="12"/>
        <v>7639694</v>
      </c>
      <c r="M44" s="12">
        <f t="shared" si="12"/>
        <v>8604070</v>
      </c>
      <c r="N44" s="12">
        <f t="shared" si="12"/>
        <v>8831543</v>
      </c>
      <c r="O44" s="12">
        <f t="shared" si="12"/>
        <v>9561475</v>
      </c>
      <c r="P44" s="12">
        <f t="shared" si="12"/>
        <v>9752607</v>
      </c>
      <c r="Q44" s="12">
        <f t="shared" si="12"/>
        <v>10421772</v>
      </c>
      <c r="R44" s="12">
        <f t="shared" si="12"/>
        <v>11444839</v>
      </c>
      <c r="S44" s="12">
        <f t="shared" si="12"/>
        <v>12187488</v>
      </c>
      <c r="T44" s="12">
        <f t="shared" si="12"/>
        <v>13708687.370000001</v>
      </c>
      <c r="U44" s="12">
        <f t="shared" si="12"/>
        <v>13893784</v>
      </c>
      <c r="V44" s="12">
        <f t="shared" si="12"/>
        <v>19247879.477821305</v>
      </c>
      <c r="W44" s="12">
        <f t="shared" si="12"/>
        <v>17278325</v>
      </c>
      <c r="X44" s="12">
        <f t="shared" si="12"/>
        <v>15452275</v>
      </c>
      <c r="Y44" s="12">
        <f t="shared" si="12"/>
        <v>16023216</v>
      </c>
      <c r="Z44" s="12">
        <f t="shared" si="12"/>
        <v>16063917</v>
      </c>
      <c r="AA44" s="12">
        <f t="shared" si="12"/>
        <v>19597963</v>
      </c>
      <c r="AB44" s="12">
        <v>21731514</v>
      </c>
      <c r="AC44" s="12">
        <v>22559822</v>
      </c>
      <c r="AD44" s="12">
        <v>30527607</v>
      </c>
      <c r="AE44" s="12">
        <v>22896620</v>
      </c>
      <c r="AF44" s="12">
        <v>26973786</v>
      </c>
      <c r="AG44" s="12">
        <v>28434666</v>
      </c>
      <c r="AH44" s="12">
        <v>31314988</v>
      </c>
      <c r="AI44" s="13">
        <v>6.2780826950818547E-2</v>
      </c>
      <c r="AJ44" s="13">
        <v>0.10129614323586568</v>
      </c>
    </row>
    <row r="45" spans="1:36" ht="10.5" customHeight="1" x14ac:dyDescent="0.2">
      <c r="A45" s="11"/>
      <c r="B45" s="19" t="s">
        <v>67</v>
      </c>
      <c r="C45" s="14"/>
      <c r="D45" s="19"/>
      <c r="E45" s="14"/>
      <c r="F45" s="2"/>
      <c r="G45" s="12">
        <v>1787648</v>
      </c>
      <c r="H45" s="12">
        <v>1747517</v>
      </c>
      <c r="I45" s="12">
        <v>1464503</v>
      </c>
      <c r="J45" s="12">
        <v>1494694</v>
      </c>
      <c r="K45" s="12">
        <f t="shared" si="12"/>
        <v>1620103</v>
      </c>
      <c r="L45" s="12">
        <f t="shared" si="12"/>
        <v>2451491</v>
      </c>
      <c r="M45" s="12">
        <f t="shared" si="12"/>
        <v>2249065</v>
      </c>
      <c r="N45" s="12">
        <f t="shared" si="12"/>
        <v>3571129</v>
      </c>
      <c r="O45" s="12">
        <f t="shared" si="12"/>
        <v>2357927</v>
      </c>
      <c r="P45" s="12">
        <f t="shared" si="12"/>
        <v>2243312</v>
      </c>
      <c r="Q45" s="12">
        <f t="shared" si="12"/>
        <v>2143095</v>
      </c>
      <c r="R45" s="12">
        <f t="shared" si="12"/>
        <v>2273259</v>
      </c>
      <c r="S45" s="12">
        <f t="shared" si="12"/>
        <v>3342305</v>
      </c>
      <c r="T45" s="12">
        <f t="shared" si="12"/>
        <v>6121691.1399999997</v>
      </c>
      <c r="U45" s="12">
        <f t="shared" si="12"/>
        <v>6099456</v>
      </c>
      <c r="V45" s="12">
        <f t="shared" si="12"/>
        <v>7841764.6902503017</v>
      </c>
      <c r="W45" s="12">
        <f t="shared" si="12"/>
        <v>6356047</v>
      </c>
      <c r="X45" s="12">
        <f t="shared" si="12"/>
        <v>6258365</v>
      </c>
      <c r="Y45" s="12">
        <f t="shared" si="12"/>
        <v>6155338</v>
      </c>
      <c r="Z45" s="12">
        <f t="shared" si="12"/>
        <v>7259260</v>
      </c>
      <c r="AA45" s="12">
        <f t="shared" si="12"/>
        <v>6197188</v>
      </c>
      <c r="AB45" s="12">
        <v>6977430</v>
      </c>
      <c r="AC45" s="12">
        <v>7442971</v>
      </c>
      <c r="AD45" s="12">
        <v>21200038</v>
      </c>
      <c r="AE45" s="12">
        <v>12848805</v>
      </c>
      <c r="AF45" s="12">
        <v>11010034</v>
      </c>
      <c r="AG45" s="12">
        <v>9996449</v>
      </c>
      <c r="AH45" s="12">
        <v>11169027</v>
      </c>
      <c r="AI45" s="13">
        <v>8.1566703274492003E-2</v>
      </c>
      <c r="AJ45" s="13">
        <v>0.11729945303577301</v>
      </c>
    </row>
    <row r="46" spans="1:36" ht="10.5" customHeight="1" x14ac:dyDescent="0.2">
      <c r="A46" s="11"/>
      <c r="B46" s="19" t="s">
        <v>69</v>
      </c>
      <c r="C46" s="14"/>
      <c r="D46" s="19"/>
      <c r="E46" s="14"/>
      <c r="F46" s="2"/>
      <c r="G46" s="12">
        <v>1817682</v>
      </c>
      <c r="H46" s="12">
        <v>1792239</v>
      </c>
      <c r="I46" s="12">
        <v>1791645</v>
      </c>
      <c r="J46" s="12">
        <v>1708847</v>
      </c>
      <c r="K46" s="12">
        <f t="shared" si="12"/>
        <v>2027400</v>
      </c>
      <c r="L46" s="12">
        <f t="shared" si="12"/>
        <v>2015684</v>
      </c>
      <c r="M46" s="12">
        <f t="shared" si="12"/>
        <v>2241077</v>
      </c>
      <c r="N46" s="12">
        <f t="shared" si="12"/>
        <v>2827614</v>
      </c>
      <c r="O46" s="12">
        <f t="shared" si="12"/>
        <v>3280860</v>
      </c>
      <c r="P46" s="12">
        <f t="shared" si="12"/>
        <v>3222606</v>
      </c>
      <c r="Q46" s="12">
        <f t="shared" si="12"/>
        <v>3529611</v>
      </c>
      <c r="R46" s="12">
        <f t="shared" si="12"/>
        <v>3588047</v>
      </c>
      <c r="S46" s="12">
        <f t="shared" si="12"/>
        <v>4073411</v>
      </c>
      <c r="T46" s="12">
        <f t="shared" si="12"/>
        <v>4738154</v>
      </c>
      <c r="U46" s="12">
        <f t="shared" si="12"/>
        <v>4613639</v>
      </c>
      <c r="V46" s="12">
        <f t="shared" si="12"/>
        <v>4966986</v>
      </c>
      <c r="W46" s="12">
        <f t="shared" si="12"/>
        <v>5989181</v>
      </c>
      <c r="X46" s="12">
        <f t="shared" si="12"/>
        <v>6367686</v>
      </c>
      <c r="Y46" s="12">
        <f t="shared" si="12"/>
        <v>6373568</v>
      </c>
      <c r="Z46" s="12">
        <f t="shared" si="12"/>
        <v>7191381</v>
      </c>
      <c r="AA46" s="12">
        <f t="shared" si="12"/>
        <v>6886089</v>
      </c>
      <c r="AB46" s="12">
        <v>7187132</v>
      </c>
      <c r="AC46" s="12">
        <v>6959063</v>
      </c>
      <c r="AD46" s="12">
        <v>7873456</v>
      </c>
      <c r="AE46" s="12">
        <v>8898123</v>
      </c>
      <c r="AF46" s="12">
        <v>8451464</v>
      </c>
      <c r="AG46" s="12">
        <v>8320448</v>
      </c>
      <c r="AH46" s="12">
        <v>9967455</v>
      </c>
      <c r="AI46" s="13">
        <v>5.6018298715454939E-2</v>
      </c>
      <c r="AJ46" s="13">
        <v>0.19794691343543039</v>
      </c>
    </row>
    <row r="47" spans="1:36" ht="10.5" customHeight="1" x14ac:dyDescent="0.2">
      <c r="A47" s="11"/>
      <c r="B47" s="19" t="s">
        <v>70</v>
      </c>
      <c r="C47" s="14"/>
      <c r="D47" s="19"/>
      <c r="E47" s="14"/>
      <c r="F47" s="2"/>
      <c r="G47" s="12">
        <v>1072347</v>
      </c>
      <c r="H47" s="12">
        <v>1152313</v>
      </c>
      <c r="I47" s="12">
        <v>2020715</v>
      </c>
      <c r="J47" s="12">
        <v>1702511</v>
      </c>
      <c r="K47" s="12">
        <f t="shared" si="12"/>
        <v>2295359</v>
      </c>
      <c r="L47" s="12">
        <f t="shared" si="12"/>
        <v>3023587</v>
      </c>
      <c r="M47" s="12">
        <f t="shared" si="12"/>
        <v>2891485</v>
      </c>
      <c r="N47" s="12">
        <f t="shared" si="12"/>
        <v>3614081</v>
      </c>
      <c r="O47" s="12">
        <f t="shared" si="12"/>
        <v>2927846</v>
      </c>
      <c r="P47" s="12">
        <f t="shared" si="12"/>
        <v>2943471</v>
      </c>
      <c r="Q47" s="12">
        <f t="shared" si="12"/>
        <v>4812975</v>
      </c>
      <c r="R47" s="12">
        <f t="shared" si="12"/>
        <v>3664398</v>
      </c>
      <c r="S47" s="12">
        <f t="shared" si="12"/>
        <v>3258704</v>
      </c>
      <c r="T47" s="12">
        <f t="shared" si="12"/>
        <v>1269972.43</v>
      </c>
      <c r="U47" s="12">
        <f t="shared" si="12"/>
        <v>1713650</v>
      </c>
      <c r="V47" s="12">
        <f t="shared" si="12"/>
        <v>1524799.88</v>
      </c>
      <c r="W47" s="12">
        <f t="shared" si="12"/>
        <v>1452612</v>
      </c>
      <c r="X47" s="12">
        <f t="shared" si="12"/>
        <v>1333330</v>
      </c>
      <c r="Y47" s="12">
        <f t="shared" si="12"/>
        <v>2195946</v>
      </c>
      <c r="Z47" s="12">
        <f t="shared" si="12"/>
        <v>1911940</v>
      </c>
      <c r="AA47" s="12">
        <f t="shared" si="12"/>
        <v>1846325</v>
      </c>
      <c r="AB47" s="12">
        <v>1909256</v>
      </c>
      <c r="AC47" s="12">
        <v>1679800</v>
      </c>
      <c r="AD47" s="12">
        <v>2331112</v>
      </c>
      <c r="AE47" s="12">
        <v>1939983</v>
      </c>
      <c r="AF47" s="12">
        <v>3002591</v>
      </c>
      <c r="AG47" s="12">
        <v>3291071</v>
      </c>
      <c r="AH47" s="12">
        <v>3513751</v>
      </c>
      <c r="AI47" s="13">
        <v>0.10700896085055445</v>
      </c>
      <c r="AJ47" s="13">
        <v>6.7661864481197764E-2</v>
      </c>
    </row>
    <row r="48" spans="1:36" ht="10.5" customHeight="1" x14ac:dyDescent="0.2">
      <c r="A48" s="11"/>
      <c r="B48" s="19" t="s">
        <v>71</v>
      </c>
      <c r="C48" s="14"/>
      <c r="D48" s="19"/>
      <c r="E48" s="14"/>
      <c r="F48" s="2"/>
      <c r="G48" s="12">
        <v>972710</v>
      </c>
      <c r="H48" s="12">
        <v>1108402</v>
      </c>
      <c r="I48" s="12">
        <v>1245395</v>
      </c>
      <c r="J48" s="12">
        <v>1264896</v>
      </c>
      <c r="K48" s="12">
        <f t="shared" si="12"/>
        <v>1225333</v>
      </c>
      <c r="L48" s="12">
        <f t="shared" si="12"/>
        <v>1233078</v>
      </c>
      <c r="M48" s="12">
        <f t="shared" si="12"/>
        <v>889177</v>
      </c>
      <c r="N48" s="12">
        <f t="shared" si="12"/>
        <v>1015502</v>
      </c>
      <c r="O48" s="12">
        <f t="shared" si="12"/>
        <v>1830079</v>
      </c>
      <c r="P48" s="12">
        <f t="shared" si="12"/>
        <v>2192207</v>
      </c>
      <c r="Q48" s="12">
        <f t="shared" si="12"/>
        <v>2485057</v>
      </c>
      <c r="R48" s="12">
        <f t="shared" si="12"/>
        <v>2718388</v>
      </c>
      <c r="S48" s="12">
        <f t="shared" si="12"/>
        <v>2246123</v>
      </c>
      <c r="T48" s="12">
        <f t="shared" si="12"/>
        <v>4396683</v>
      </c>
      <c r="U48" s="12">
        <f t="shared" si="12"/>
        <v>4321723</v>
      </c>
      <c r="V48" s="12">
        <f t="shared" si="12"/>
        <v>4110151.48</v>
      </c>
      <c r="W48" s="12">
        <f t="shared" si="12"/>
        <v>5995293</v>
      </c>
      <c r="X48" s="12">
        <f t="shared" si="12"/>
        <v>5395030</v>
      </c>
      <c r="Y48" s="12">
        <f t="shared" si="12"/>
        <v>4395858</v>
      </c>
      <c r="Z48" s="12">
        <f t="shared" si="12"/>
        <v>4372819</v>
      </c>
      <c r="AA48" s="12">
        <f t="shared" si="12"/>
        <v>5523983</v>
      </c>
      <c r="AB48" s="12">
        <v>5316094</v>
      </c>
      <c r="AC48" s="12">
        <v>5711361</v>
      </c>
      <c r="AD48" s="12">
        <v>6374182</v>
      </c>
      <c r="AE48" s="12">
        <v>6179705</v>
      </c>
      <c r="AF48" s="12">
        <v>6412051</v>
      </c>
      <c r="AG48" s="12">
        <v>6171018</v>
      </c>
      <c r="AH48" s="12">
        <v>6858960</v>
      </c>
      <c r="AI48" s="13">
        <v>4.3384233292450114E-2</v>
      </c>
      <c r="AJ48" s="13">
        <v>0.11147949981672392</v>
      </c>
    </row>
    <row r="49" spans="1:36" ht="10.5" customHeight="1" x14ac:dyDescent="0.2">
      <c r="A49" s="11"/>
      <c r="B49" s="19" t="s">
        <v>72</v>
      </c>
      <c r="C49" s="14"/>
      <c r="D49" s="19"/>
      <c r="E49" s="14"/>
      <c r="F49" s="2"/>
      <c r="G49" s="12">
        <v>5313817</v>
      </c>
      <c r="H49" s="12">
        <v>4102324</v>
      </c>
      <c r="I49" s="12">
        <v>4048469</v>
      </c>
      <c r="J49" s="12">
        <v>4007064</v>
      </c>
      <c r="K49" s="12">
        <f t="shared" si="12"/>
        <v>3426785</v>
      </c>
      <c r="L49" s="12">
        <f t="shared" si="12"/>
        <v>3206781</v>
      </c>
      <c r="M49" s="12">
        <f t="shared" si="12"/>
        <v>3779130</v>
      </c>
      <c r="N49" s="12">
        <f t="shared" si="12"/>
        <v>5003243</v>
      </c>
      <c r="O49" s="12">
        <f t="shared" si="12"/>
        <v>6802287</v>
      </c>
      <c r="P49" s="12">
        <f t="shared" si="12"/>
        <v>6973281</v>
      </c>
      <c r="Q49" s="12">
        <f t="shared" si="12"/>
        <v>7662060</v>
      </c>
      <c r="R49" s="12">
        <f t="shared" si="12"/>
        <v>7819718</v>
      </c>
      <c r="S49" s="12">
        <f t="shared" si="12"/>
        <v>7274998</v>
      </c>
      <c r="T49" s="12">
        <f t="shared" si="12"/>
        <v>16075866.33</v>
      </c>
      <c r="U49" s="12">
        <f t="shared" si="12"/>
        <v>16800720</v>
      </c>
      <c r="V49" s="12">
        <f t="shared" si="12"/>
        <v>11475941.949999999</v>
      </c>
      <c r="W49" s="12">
        <f t="shared" si="12"/>
        <v>17819924</v>
      </c>
      <c r="X49" s="12">
        <f t="shared" si="12"/>
        <v>14788768</v>
      </c>
      <c r="Y49" s="12">
        <f t="shared" si="12"/>
        <v>18351419</v>
      </c>
      <c r="Z49" s="12">
        <f t="shared" si="12"/>
        <v>18550129</v>
      </c>
      <c r="AA49" s="12">
        <f t="shared" si="12"/>
        <v>22634943</v>
      </c>
      <c r="AB49" s="12">
        <v>19647935</v>
      </c>
      <c r="AC49" s="12">
        <v>30130474</v>
      </c>
      <c r="AD49" s="12">
        <v>33283027</v>
      </c>
      <c r="AE49" s="12">
        <v>18208155</v>
      </c>
      <c r="AF49" s="12">
        <v>26559687</v>
      </c>
      <c r="AG49" s="12">
        <v>24907594</v>
      </c>
      <c r="AH49" s="12">
        <v>29424624</v>
      </c>
      <c r="AI49" s="13">
        <v>6.9626945390066641E-2</v>
      </c>
      <c r="AJ49" s="13">
        <v>0.18135151873761873</v>
      </c>
    </row>
    <row r="50" spans="1:36" ht="10.5" customHeight="1" x14ac:dyDescent="0.2">
      <c r="A50" s="11"/>
      <c r="B50" s="19" t="s">
        <v>73</v>
      </c>
      <c r="C50" s="14"/>
      <c r="D50" s="19"/>
      <c r="E50" s="14"/>
      <c r="F50" s="2"/>
      <c r="G50" s="12">
        <v>19617190</v>
      </c>
      <c r="H50" s="12">
        <v>7511595</v>
      </c>
      <c r="I50" s="12">
        <v>615845</v>
      </c>
      <c r="J50" s="12">
        <v>540485</v>
      </c>
      <c r="K50" s="12">
        <f t="shared" si="12"/>
        <v>689922</v>
      </c>
      <c r="L50" s="12">
        <f t="shared" si="12"/>
        <v>10364651</v>
      </c>
      <c r="M50" s="12">
        <f t="shared" si="12"/>
        <v>7318511</v>
      </c>
      <c r="N50" s="12">
        <f t="shared" si="12"/>
        <v>11133300</v>
      </c>
      <c r="O50" s="12">
        <f t="shared" si="12"/>
        <v>21516563</v>
      </c>
      <c r="P50" s="12">
        <f t="shared" si="12"/>
        <v>28177504</v>
      </c>
      <c r="Q50" s="12">
        <f t="shared" si="12"/>
        <v>5939931</v>
      </c>
      <c r="R50" s="12">
        <f t="shared" si="12"/>
        <v>2468257</v>
      </c>
      <c r="S50" s="12">
        <f t="shared" si="12"/>
        <v>7518650</v>
      </c>
      <c r="T50" s="12">
        <f t="shared" si="12"/>
        <v>17697768.57</v>
      </c>
      <c r="U50" s="12">
        <f t="shared" si="12"/>
        <v>21884676</v>
      </c>
      <c r="V50" s="12">
        <f t="shared" si="12"/>
        <v>23011744.440000001</v>
      </c>
      <c r="W50" s="12">
        <f t="shared" si="12"/>
        <v>24191750</v>
      </c>
      <c r="X50" s="12">
        <f t="shared" si="12"/>
        <v>25996533</v>
      </c>
      <c r="Y50" s="12">
        <f t="shared" si="12"/>
        <v>23260616</v>
      </c>
      <c r="Z50" s="12">
        <f t="shared" si="12"/>
        <v>10353758</v>
      </c>
      <c r="AA50" s="12">
        <f t="shared" si="12"/>
        <v>12044009</v>
      </c>
      <c r="AB50" s="12">
        <v>19445683</v>
      </c>
      <c r="AC50" s="12">
        <v>12918684</v>
      </c>
      <c r="AD50" s="12">
        <v>13268685</v>
      </c>
      <c r="AE50" s="12">
        <v>34517391</v>
      </c>
      <c r="AF50" s="12">
        <v>74804433</v>
      </c>
      <c r="AG50" s="12">
        <v>77586684</v>
      </c>
      <c r="AH50" s="12">
        <v>75405760</v>
      </c>
      <c r="AI50" s="13">
        <v>0.25342076903448896</v>
      </c>
      <c r="AJ50" s="13">
        <v>-2.8109514256338109E-2</v>
      </c>
    </row>
    <row r="51" spans="1:36" ht="10.5" customHeight="1" x14ac:dyDescent="0.2">
      <c r="A51" s="11"/>
      <c r="B51" s="19" t="s">
        <v>74</v>
      </c>
      <c r="C51" s="14"/>
      <c r="D51" s="19"/>
      <c r="E51" s="14"/>
      <c r="F51" s="2"/>
      <c r="G51" s="12">
        <v>138867</v>
      </c>
      <c r="H51" s="12">
        <v>8386</v>
      </c>
      <c r="I51" s="12">
        <v>23715</v>
      </c>
      <c r="J51" s="12">
        <v>20891</v>
      </c>
      <c r="K51" s="12">
        <f t="shared" si="12"/>
        <v>19715</v>
      </c>
      <c r="L51" s="12">
        <f t="shared" si="12"/>
        <v>146954</v>
      </c>
      <c r="M51" s="12">
        <f t="shared" si="12"/>
        <v>452970</v>
      </c>
      <c r="N51" s="12">
        <f t="shared" si="12"/>
        <v>324588</v>
      </c>
      <c r="O51" s="12">
        <f t="shared" si="12"/>
        <v>241864</v>
      </c>
      <c r="P51" s="12">
        <f t="shared" si="12"/>
        <v>514770</v>
      </c>
      <c r="Q51" s="12">
        <f t="shared" si="12"/>
        <v>1837110</v>
      </c>
      <c r="R51" s="12">
        <f t="shared" si="12"/>
        <v>1775274</v>
      </c>
      <c r="S51" s="12">
        <f t="shared" si="12"/>
        <v>1848600</v>
      </c>
      <c r="T51" s="12">
        <f t="shared" si="12"/>
        <v>2792908.14</v>
      </c>
      <c r="U51" s="12">
        <f t="shared" si="12"/>
        <v>28541858</v>
      </c>
      <c r="V51" s="12">
        <f t="shared" si="12"/>
        <v>20370767.859999999</v>
      </c>
      <c r="W51" s="12">
        <f t="shared" si="12"/>
        <v>4674783</v>
      </c>
      <c r="X51" s="12">
        <f t="shared" si="12"/>
        <v>3600614</v>
      </c>
      <c r="Y51" s="12">
        <f t="shared" si="12"/>
        <v>10453561</v>
      </c>
      <c r="Z51" s="12">
        <f t="shared" si="12"/>
        <v>6826348</v>
      </c>
      <c r="AA51" s="12">
        <f t="shared" si="12"/>
        <v>9611120</v>
      </c>
      <c r="AB51" s="12">
        <v>11432831</v>
      </c>
      <c r="AC51" s="12">
        <v>12597613</v>
      </c>
      <c r="AD51" s="12">
        <v>5459525</v>
      </c>
      <c r="AE51" s="12">
        <v>9912045</v>
      </c>
      <c r="AF51" s="12">
        <v>5816786</v>
      </c>
      <c r="AG51" s="12">
        <v>4702463</v>
      </c>
      <c r="AH51" s="12">
        <v>5787949</v>
      </c>
      <c r="AI51" s="13">
        <v>-0.10725282350137899</v>
      </c>
      <c r="AJ51" s="13">
        <v>0.2308335015076142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17564497</v>
      </c>
      <c r="S52" s="12">
        <f t="shared" si="13"/>
        <v>26156148</v>
      </c>
      <c r="T52" s="12">
        <f t="shared" si="13"/>
        <v>34747799</v>
      </c>
      <c r="U52" s="12">
        <f t="shared" si="13"/>
        <v>33595091.375</v>
      </c>
      <c r="V52" s="12">
        <f t="shared" si="13"/>
        <v>32442383.75</v>
      </c>
      <c r="W52" s="12">
        <f t="shared" si="13"/>
        <v>31225055.375</v>
      </c>
      <c r="X52" s="12">
        <f t="shared" si="13"/>
        <v>30007727</v>
      </c>
      <c r="Y52" s="12">
        <f t="shared" si="13"/>
        <v>28253166.609999999</v>
      </c>
      <c r="Z52" s="12">
        <f t="shared" si="13"/>
        <v>26498606.220000003</v>
      </c>
      <c r="AA52" s="12">
        <f t="shared" si="13"/>
        <v>29752943.82</v>
      </c>
      <c r="AB52" s="12">
        <v>33007281.420000002</v>
      </c>
      <c r="AC52" s="12">
        <v>35156623.646811321</v>
      </c>
      <c r="AD52" s="12">
        <v>34041494</v>
      </c>
      <c r="AE52" s="12">
        <v>36370217.770819709</v>
      </c>
      <c r="AF52" s="12">
        <v>39653560</v>
      </c>
      <c r="AG52" s="12">
        <v>42797556.0092614</v>
      </c>
      <c r="AH52" s="12">
        <v>33173894</v>
      </c>
      <c r="AI52" s="13">
        <v>8.395280544626349E-4</v>
      </c>
      <c r="AJ52" s="13">
        <v>-0.22486475646363632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271</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43951714</v>
      </c>
      <c r="H62" s="5">
        <v>44402147</v>
      </c>
      <c r="I62" s="5">
        <v>52871966</v>
      </c>
      <c r="J62" s="5">
        <v>48949244</v>
      </c>
      <c r="K62" s="5">
        <f>SUM(K64,K79,K91,K93)</f>
        <v>66483489</v>
      </c>
      <c r="L62" s="5">
        <f>SUM(L64,L79,L91,L93)</f>
        <v>85680387</v>
      </c>
      <c r="M62" s="5">
        <f>SUM(M64,M79,M91,M93)</f>
        <v>67834222</v>
      </c>
      <c r="N62" s="5">
        <f>SUM(N64,N79,N91,N93)</f>
        <v>112458657</v>
      </c>
      <c r="O62" s="39">
        <v>84229096</v>
      </c>
      <c r="P62" s="39">
        <v>91009879</v>
      </c>
      <c r="Q62" s="39">
        <v>84656244</v>
      </c>
      <c r="R62" s="39">
        <v>84306814</v>
      </c>
      <c r="S62" s="39">
        <v>162309693</v>
      </c>
      <c r="T62" s="39">
        <v>103226815</v>
      </c>
      <c r="U62" s="8">
        <v>114091411</v>
      </c>
      <c r="V62" s="8">
        <f>SUM(V64,V79,V91,V93)</f>
        <v>122310220</v>
      </c>
      <c r="W62" s="8">
        <f>W64+W79+W91+W93</f>
        <v>119343953</v>
      </c>
      <c r="X62" s="8">
        <f>SUM(X64,X79,X91,X93)</f>
        <v>114102081</v>
      </c>
      <c r="Y62" s="8">
        <f>SUM(Y64+Y79+Y91+Y93)</f>
        <v>111534122.11946502</v>
      </c>
      <c r="Z62" s="8">
        <f>SUM(Z64+Z79+Z91+Z93)</f>
        <v>112619110.6742254</v>
      </c>
      <c r="AA62" s="8">
        <f>SUM(AA64+AA79+AA91+AA93)</f>
        <v>207744470</v>
      </c>
      <c r="AB62" s="39">
        <v>118774974</v>
      </c>
      <c r="AC62" s="39">
        <v>126113390</v>
      </c>
      <c r="AD62" s="39">
        <v>152136241</v>
      </c>
      <c r="AE62" s="39">
        <v>287936111</v>
      </c>
      <c r="AF62" s="39">
        <v>162411880</v>
      </c>
      <c r="AG62" s="39">
        <v>250659204</v>
      </c>
      <c r="AH62" s="39">
        <v>173373498</v>
      </c>
      <c r="AI62" s="10">
        <v>6.5065444868308564E-2</v>
      </c>
      <c r="AJ62" s="10">
        <v>-0.30832981501050327</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19608945</v>
      </c>
      <c r="H64" s="12">
        <v>19850887</v>
      </c>
      <c r="I64" s="12">
        <v>26976380</v>
      </c>
      <c r="J64" s="12">
        <v>17658832</v>
      </c>
      <c r="K64" s="12">
        <f>SUM(K65,K69:K73)</f>
        <v>28207893</v>
      </c>
      <c r="L64" s="12">
        <f>SUM(L65,L69:L73)</f>
        <v>44567442</v>
      </c>
      <c r="M64" s="12">
        <f>SUM(M65,M69:M73)</f>
        <v>22007300</v>
      </c>
      <c r="N64" s="12">
        <f>SUM(N65,N69:N73)</f>
        <v>64280362</v>
      </c>
      <c r="O64" s="41">
        <v>29167129</v>
      </c>
      <c r="P64" s="41">
        <v>28181261</v>
      </c>
      <c r="Q64" s="41">
        <v>29258621</v>
      </c>
      <c r="R64" s="41">
        <v>30129073</v>
      </c>
      <c r="S64" s="41">
        <v>105650958</v>
      </c>
      <c r="T64" s="41">
        <v>40698069</v>
      </c>
      <c r="U64" s="11">
        <v>48972200</v>
      </c>
      <c r="V64" s="11">
        <v>46624220</v>
      </c>
      <c r="W64" s="11">
        <v>45250423</v>
      </c>
      <c r="X64" s="11">
        <v>39366591</v>
      </c>
      <c r="Y64" s="11">
        <v>43184659</v>
      </c>
      <c r="Z64" s="11">
        <v>42773571</v>
      </c>
      <c r="AA64" s="11">
        <v>133438403</v>
      </c>
      <c r="AB64" s="41">
        <v>43591219</v>
      </c>
      <c r="AC64" s="41">
        <v>47000442</v>
      </c>
      <c r="AD64" s="41">
        <v>70096012</v>
      </c>
      <c r="AE64" s="41">
        <v>198500610</v>
      </c>
      <c r="AF64" s="41">
        <v>68104541</v>
      </c>
      <c r="AG64" s="39">
        <v>153247887</v>
      </c>
      <c r="AH64" s="41">
        <v>70347729</v>
      </c>
      <c r="AI64" s="13">
        <v>8.30333862435777E-2</v>
      </c>
      <c r="AJ64" s="13">
        <v>-0.54095465603385451</v>
      </c>
    </row>
    <row r="65" spans="1:36" ht="10.5" customHeight="1" x14ac:dyDescent="0.2">
      <c r="A65" s="11"/>
      <c r="B65" s="11"/>
      <c r="C65" s="11" t="s">
        <v>36</v>
      </c>
      <c r="D65" s="11"/>
      <c r="E65" s="11"/>
      <c r="F65" s="2"/>
      <c r="G65" s="12">
        <v>16390608</v>
      </c>
      <c r="H65" s="12">
        <v>16603913</v>
      </c>
      <c r="I65" s="12">
        <v>17666900</v>
      </c>
      <c r="J65" s="12">
        <v>14383823</v>
      </c>
      <c r="K65" s="12">
        <f>SUM(K66:K68)</f>
        <v>14934284</v>
      </c>
      <c r="L65" s="12">
        <f>SUM(L66:L68)</f>
        <v>16286347</v>
      </c>
      <c r="M65" s="12">
        <f>SUM(M66:M68)</f>
        <v>16850569</v>
      </c>
      <c r="N65" s="12">
        <f>SUM(N66:N68)</f>
        <v>19877077</v>
      </c>
      <c r="O65" s="41">
        <v>21462763</v>
      </c>
      <c r="P65" s="41">
        <v>22390875</v>
      </c>
      <c r="Q65" s="41">
        <v>23494673</v>
      </c>
      <c r="R65" s="41">
        <v>24457383</v>
      </c>
      <c r="S65" s="41">
        <v>25739590</v>
      </c>
      <c r="T65" s="41">
        <v>27148434</v>
      </c>
      <c r="U65" s="11">
        <v>29772899</v>
      </c>
      <c r="V65" s="11">
        <v>29877026</v>
      </c>
      <c r="W65" s="11">
        <v>32108434</v>
      </c>
      <c r="X65" s="11">
        <v>32836195</v>
      </c>
      <c r="Y65" s="11">
        <v>31621351</v>
      </c>
      <c r="Z65" s="11">
        <v>36700064</v>
      </c>
      <c r="AA65" s="11">
        <v>37400585</v>
      </c>
      <c r="AB65" s="41">
        <v>37685015</v>
      </c>
      <c r="AC65" s="41">
        <v>39902708</v>
      </c>
      <c r="AD65" s="41">
        <v>45777293</v>
      </c>
      <c r="AE65" s="41">
        <v>53580722</v>
      </c>
      <c r="AF65" s="41">
        <v>55185361</v>
      </c>
      <c r="AG65" s="41">
        <v>58332246</v>
      </c>
      <c r="AH65" s="41">
        <v>62187541</v>
      </c>
      <c r="AI65" s="13">
        <v>8.7065673097665552E-2</v>
      </c>
      <c r="AJ65" s="13">
        <v>6.6092003383514494E-2</v>
      </c>
    </row>
    <row r="66" spans="1:36" ht="10.5" customHeight="1" x14ac:dyDescent="0.2">
      <c r="A66" s="11"/>
      <c r="B66" s="11"/>
      <c r="C66" s="11"/>
      <c r="D66" s="11" t="s">
        <v>37</v>
      </c>
      <c r="E66" s="11"/>
      <c r="F66" s="2"/>
      <c r="G66" s="12">
        <v>16390608</v>
      </c>
      <c r="H66" s="12">
        <v>16603913</v>
      </c>
      <c r="I66" s="12">
        <v>17666900</v>
      </c>
      <c r="J66" s="12">
        <v>14383823</v>
      </c>
      <c r="K66" s="12">
        <v>14934284</v>
      </c>
      <c r="L66" s="12">
        <v>16286347</v>
      </c>
      <c r="M66" s="12">
        <v>16850569</v>
      </c>
      <c r="N66" s="12">
        <v>19877077</v>
      </c>
      <c r="O66" s="41">
        <v>21290771</v>
      </c>
      <c r="P66" s="41">
        <v>22200761</v>
      </c>
      <c r="Q66" s="41">
        <v>23297281</v>
      </c>
      <c r="R66" s="41">
        <v>24291413</v>
      </c>
      <c r="S66" s="41">
        <v>25602908</v>
      </c>
      <c r="T66" s="41">
        <v>26958994</v>
      </c>
      <c r="U66" s="11">
        <v>29568703</v>
      </c>
      <c r="V66" s="11">
        <v>29639868</v>
      </c>
      <c r="W66" s="11">
        <v>31857285</v>
      </c>
      <c r="X66" s="11">
        <v>32615721</v>
      </c>
      <c r="Y66" s="11">
        <v>31431259</v>
      </c>
      <c r="Z66" s="11">
        <v>36525568</v>
      </c>
      <c r="AA66" s="11">
        <v>37210256</v>
      </c>
      <c r="AB66" s="41">
        <v>37481928</v>
      </c>
      <c r="AC66" s="41">
        <v>39681548</v>
      </c>
      <c r="AD66" s="41">
        <v>45497748</v>
      </c>
      <c r="AE66" s="41">
        <v>53264973</v>
      </c>
      <c r="AF66" s="41">
        <v>54838801</v>
      </c>
      <c r="AG66" s="41">
        <v>57891644</v>
      </c>
      <c r="AH66" s="41">
        <v>62007361</v>
      </c>
      <c r="AI66" s="13">
        <v>8.7519086355156039E-2</v>
      </c>
      <c r="AJ66" s="13">
        <v>7.109345521436565E-2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171992</v>
      </c>
      <c r="P68" s="41">
        <v>190114</v>
      </c>
      <c r="Q68" s="41">
        <v>197392</v>
      </c>
      <c r="R68" s="41">
        <v>165970</v>
      </c>
      <c r="S68" s="41">
        <v>136682</v>
      </c>
      <c r="T68" s="41">
        <v>189440</v>
      </c>
      <c r="U68" s="11">
        <v>204196</v>
      </c>
      <c r="V68" s="11">
        <v>237158</v>
      </c>
      <c r="W68" s="11">
        <v>251149</v>
      </c>
      <c r="X68" s="11">
        <v>220474</v>
      </c>
      <c r="Y68" s="11">
        <v>190092</v>
      </c>
      <c r="Z68" s="11">
        <v>174496</v>
      </c>
      <c r="AA68" s="11">
        <v>190329</v>
      </c>
      <c r="AB68" s="41">
        <v>203087</v>
      </c>
      <c r="AC68" s="41">
        <v>221160</v>
      </c>
      <c r="AD68" s="41">
        <v>279545</v>
      </c>
      <c r="AE68" s="41">
        <v>315749</v>
      </c>
      <c r="AF68" s="41">
        <v>346560</v>
      </c>
      <c r="AG68" s="41">
        <v>440602</v>
      </c>
      <c r="AH68" s="41">
        <v>180180</v>
      </c>
      <c r="AI68" s="13">
        <v>-1.9748738838682334E-2</v>
      </c>
      <c r="AJ68" s="13">
        <v>-0.59105950495004567</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3218337</v>
      </c>
      <c r="H73" s="12">
        <v>3246974</v>
      </c>
      <c r="I73" s="12">
        <v>9309480</v>
      </c>
      <c r="J73" s="12">
        <v>3275009</v>
      </c>
      <c r="K73" s="12">
        <f>SUM(K74:K77)</f>
        <v>13273609</v>
      </c>
      <c r="L73" s="12">
        <f>SUM(L74:L77)</f>
        <v>28281095</v>
      </c>
      <c r="M73" s="12">
        <f>SUM(M74:M77)</f>
        <v>5156731</v>
      </c>
      <c r="N73" s="12">
        <f>SUM(N74:N77)</f>
        <v>44403285</v>
      </c>
      <c r="O73" s="41">
        <v>7704366</v>
      </c>
      <c r="P73" s="41">
        <v>5790386</v>
      </c>
      <c r="Q73" s="41">
        <v>5763948</v>
      </c>
      <c r="R73" s="41">
        <v>5671690</v>
      </c>
      <c r="S73" s="41">
        <v>79911368</v>
      </c>
      <c r="T73" s="41">
        <v>13549635</v>
      </c>
      <c r="U73" s="11">
        <v>19199301</v>
      </c>
      <c r="V73" s="11">
        <v>16747194</v>
      </c>
      <c r="W73" s="11">
        <v>13141989</v>
      </c>
      <c r="X73" s="11">
        <v>6530396</v>
      </c>
      <c r="Y73" s="11">
        <v>11563308</v>
      </c>
      <c r="Z73" s="11">
        <v>6073507</v>
      </c>
      <c r="AA73" s="11">
        <v>96037818</v>
      </c>
      <c r="AB73" s="41">
        <v>5906204</v>
      </c>
      <c r="AC73" s="41">
        <v>7097734</v>
      </c>
      <c r="AD73" s="41">
        <v>24318719</v>
      </c>
      <c r="AE73" s="41">
        <v>144919888</v>
      </c>
      <c r="AF73" s="41">
        <v>12919180</v>
      </c>
      <c r="AG73" s="41">
        <v>94915641</v>
      </c>
      <c r="AH73" s="41">
        <v>8160188</v>
      </c>
      <c r="AI73" s="13">
        <v>5.5355116924294512E-2</v>
      </c>
      <c r="AJ73" s="13">
        <v>-0.91402694103914861</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2176973</v>
      </c>
      <c r="H75" s="12">
        <v>2223383</v>
      </c>
      <c r="I75" s="12">
        <v>2432927</v>
      </c>
      <c r="J75" s="12">
        <v>2346088</v>
      </c>
      <c r="K75" s="12">
        <v>4021529</v>
      </c>
      <c r="L75" s="12">
        <v>4415078</v>
      </c>
      <c r="M75" s="12">
        <v>4118663</v>
      </c>
      <c r="N75" s="12">
        <v>6233609</v>
      </c>
      <c r="O75" s="41">
        <v>5880111</v>
      </c>
      <c r="P75" s="41">
        <v>4329635</v>
      </c>
      <c r="Q75" s="41">
        <v>3831429</v>
      </c>
      <c r="R75" s="41">
        <v>3813826</v>
      </c>
      <c r="S75" s="41">
        <v>5025139</v>
      </c>
      <c r="T75" s="41">
        <v>6362095</v>
      </c>
      <c r="U75" s="11">
        <v>6482426</v>
      </c>
      <c r="V75" s="11">
        <v>5154526</v>
      </c>
      <c r="W75" s="11">
        <v>4222414</v>
      </c>
      <c r="X75" s="11">
        <v>3996635</v>
      </c>
      <c r="Y75" s="11">
        <v>4068658</v>
      </c>
      <c r="Z75" s="11">
        <v>4206789</v>
      </c>
      <c r="AA75" s="11">
        <v>4260991</v>
      </c>
      <c r="AB75" s="41">
        <v>4245215</v>
      </c>
      <c r="AC75" s="41">
        <v>4595168</v>
      </c>
      <c r="AD75" s="41">
        <v>5209883</v>
      </c>
      <c r="AE75" s="41">
        <v>5785198</v>
      </c>
      <c r="AF75" s="41">
        <v>7340134</v>
      </c>
      <c r="AG75" s="41">
        <v>7559200</v>
      </c>
      <c r="AH75" s="41">
        <v>6066786</v>
      </c>
      <c r="AI75" s="13">
        <v>6.1312218911923289E-2</v>
      </c>
      <c r="AJ75" s="13">
        <v>-0.19743015133876601</v>
      </c>
    </row>
    <row r="76" spans="1:36" ht="10.5" customHeight="1" x14ac:dyDescent="0.2">
      <c r="A76" s="11"/>
      <c r="B76" s="14"/>
      <c r="C76" s="11"/>
      <c r="D76" s="15" t="s">
        <v>47</v>
      </c>
      <c r="E76" s="11"/>
      <c r="F76" s="2"/>
      <c r="G76" s="12">
        <v>0</v>
      </c>
      <c r="H76" s="12">
        <v>0</v>
      </c>
      <c r="I76" s="12">
        <v>4790693</v>
      </c>
      <c r="J76" s="12">
        <v>0</v>
      </c>
      <c r="K76" s="12">
        <v>8750000</v>
      </c>
      <c r="L76" s="12">
        <v>21065000</v>
      </c>
      <c r="M76" s="12">
        <v>0</v>
      </c>
      <c r="N76" s="12">
        <v>36504347</v>
      </c>
      <c r="O76" s="41">
        <v>0</v>
      </c>
      <c r="P76" s="41">
        <v>0</v>
      </c>
      <c r="Q76" s="41">
        <v>0</v>
      </c>
      <c r="R76" s="41">
        <v>0</v>
      </c>
      <c r="S76" s="41">
        <v>72879450</v>
      </c>
      <c r="T76" s="41">
        <v>5009401</v>
      </c>
      <c r="U76" s="11">
        <v>5500000</v>
      </c>
      <c r="V76" s="11">
        <v>9375000</v>
      </c>
      <c r="W76" s="11">
        <v>6314525</v>
      </c>
      <c r="X76" s="11">
        <v>0</v>
      </c>
      <c r="Y76" s="11">
        <v>34554</v>
      </c>
      <c r="Z76" s="11">
        <v>0</v>
      </c>
      <c r="AA76" s="11">
        <v>89822382</v>
      </c>
      <c r="AB76" s="41">
        <v>0</v>
      </c>
      <c r="AC76" s="41">
        <v>0</v>
      </c>
      <c r="AD76" s="41">
        <v>16061176</v>
      </c>
      <c r="AE76" s="41">
        <v>135513549</v>
      </c>
      <c r="AF76" s="41">
        <v>0</v>
      </c>
      <c r="AG76" s="41">
        <v>82968344</v>
      </c>
      <c r="AH76" s="41">
        <v>0</v>
      </c>
      <c r="AI76" s="13" t="s">
        <v>246</v>
      </c>
      <c r="AJ76" s="13" t="s">
        <v>246</v>
      </c>
    </row>
    <row r="77" spans="1:36" ht="10.5" customHeight="1" x14ac:dyDescent="0.2">
      <c r="A77" s="11"/>
      <c r="B77" s="11"/>
      <c r="C77" s="11"/>
      <c r="D77" s="11" t="s">
        <v>48</v>
      </c>
      <c r="E77" s="11"/>
      <c r="F77" s="2"/>
      <c r="G77" s="12">
        <v>1041364</v>
      </c>
      <c r="H77" s="12">
        <v>1023591</v>
      </c>
      <c r="I77" s="12">
        <v>2085860</v>
      </c>
      <c r="J77" s="12">
        <v>928921</v>
      </c>
      <c r="K77" s="12">
        <v>502080</v>
      </c>
      <c r="L77" s="12">
        <v>2801017</v>
      </c>
      <c r="M77" s="12">
        <v>1038068</v>
      </c>
      <c r="N77" s="12">
        <v>1665329</v>
      </c>
      <c r="O77" s="41">
        <v>1824255</v>
      </c>
      <c r="P77" s="41">
        <v>1460751</v>
      </c>
      <c r="Q77" s="41">
        <v>1932519</v>
      </c>
      <c r="R77" s="41">
        <v>1857864</v>
      </c>
      <c r="S77" s="41">
        <v>2006779</v>
      </c>
      <c r="T77" s="41">
        <v>2178139</v>
      </c>
      <c r="U77" s="11">
        <v>7216875</v>
      </c>
      <c r="V77" s="11">
        <v>2217668</v>
      </c>
      <c r="W77" s="11">
        <v>2605050</v>
      </c>
      <c r="X77" s="11">
        <v>2533761</v>
      </c>
      <c r="Y77" s="11">
        <v>7460096</v>
      </c>
      <c r="Z77" s="11">
        <v>1866718</v>
      </c>
      <c r="AA77" s="11">
        <v>1954445</v>
      </c>
      <c r="AB77" s="41">
        <v>1660989</v>
      </c>
      <c r="AC77" s="41">
        <v>2502566</v>
      </c>
      <c r="AD77" s="41">
        <v>3047660</v>
      </c>
      <c r="AE77" s="41">
        <v>3621141</v>
      </c>
      <c r="AF77" s="41">
        <v>5579046</v>
      </c>
      <c r="AG77" s="41">
        <v>4388097</v>
      </c>
      <c r="AH77" s="41">
        <v>2093402</v>
      </c>
      <c r="AI77" s="13">
        <v>3.9316079490761657E-2</v>
      </c>
      <c r="AJ77" s="13">
        <v>-0.52293625232076679</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20295790</v>
      </c>
      <c r="H79" s="12">
        <v>20616897</v>
      </c>
      <c r="I79" s="12">
        <v>22002819</v>
      </c>
      <c r="J79" s="12">
        <v>27488346</v>
      </c>
      <c r="K79" s="12">
        <f>SUM(K80:K89)</f>
        <v>34000050</v>
      </c>
      <c r="L79" s="12">
        <f>SUM(L80:L89)</f>
        <v>36255865</v>
      </c>
      <c r="M79" s="12">
        <f>SUM(M80:M89)</f>
        <v>40169759</v>
      </c>
      <c r="N79" s="12">
        <f>SUM(N80:N89)</f>
        <v>41957397</v>
      </c>
      <c r="O79" s="41">
        <v>47869580</v>
      </c>
      <c r="P79" s="41">
        <v>54583835</v>
      </c>
      <c r="Q79" s="41">
        <v>46245074</v>
      </c>
      <c r="R79" s="41">
        <v>44447103</v>
      </c>
      <c r="S79" s="41">
        <v>45760078</v>
      </c>
      <c r="T79" s="41">
        <v>50889517</v>
      </c>
      <c r="U79" s="11">
        <v>52235917</v>
      </c>
      <c r="V79" s="11">
        <f>SUM(V80:V89)</f>
        <v>61526993</v>
      </c>
      <c r="W79" s="11">
        <f>SUM(W80:W89)</f>
        <v>59325966</v>
      </c>
      <c r="X79" s="11">
        <f>SUM(X80:X89)</f>
        <v>52695465</v>
      </c>
      <c r="Y79" s="11">
        <f>SUM(Y80:Y89)</f>
        <v>51090263.119465016</v>
      </c>
      <c r="Z79" s="11">
        <f>SUM(Z80:Z89)</f>
        <v>56492020.674225405</v>
      </c>
      <c r="AA79" s="11">
        <v>60611227</v>
      </c>
      <c r="AB79" s="41">
        <v>60811596</v>
      </c>
      <c r="AC79" s="41">
        <v>64652620</v>
      </c>
      <c r="AD79" s="41">
        <v>68100562</v>
      </c>
      <c r="AE79" s="41">
        <v>74680677</v>
      </c>
      <c r="AF79" s="41">
        <v>79371656</v>
      </c>
      <c r="AG79" s="41">
        <v>82442229</v>
      </c>
      <c r="AH79" s="41">
        <v>88948210</v>
      </c>
      <c r="AI79" s="13">
        <v>6.5430524638939724E-2</v>
      </c>
      <c r="AJ79" s="13">
        <v>7.8915636790946056E-2</v>
      </c>
    </row>
    <row r="80" spans="1:36" ht="10.5" customHeight="1" x14ac:dyDescent="0.2">
      <c r="A80" s="11"/>
      <c r="B80" s="11"/>
      <c r="C80" s="11" t="s">
        <v>50</v>
      </c>
      <c r="D80" s="11"/>
      <c r="E80" s="11"/>
      <c r="F80" s="2"/>
      <c r="G80" s="12">
        <v>0</v>
      </c>
      <c r="H80" s="12">
        <v>0</v>
      </c>
      <c r="I80" s="12">
        <v>0</v>
      </c>
      <c r="J80" s="12">
        <v>3335692</v>
      </c>
      <c r="K80" s="12">
        <v>3413707</v>
      </c>
      <c r="L80" s="12">
        <v>3588172</v>
      </c>
      <c r="M80" s="12">
        <v>3724743</v>
      </c>
      <c r="N80" s="12">
        <v>3724743</v>
      </c>
      <c r="O80" s="41">
        <v>3724743</v>
      </c>
      <c r="P80" s="41">
        <v>3724743</v>
      </c>
      <c r="Q80" s="41">
        <v>3724743</v>
      </c>
      <c r="R80" s="41">
        <v>3724743</v>
      </c>
      <c r="S80" s="41">
        <v>3724743</v>
      </c>
      <c r="T80" s="41">
        <v>3724743</v>
      </c>
      <c r="U80" s="11">
        <v>3724743</v>
      </c>
      <c r="V80" s="11">
        <v>3724743</v>
      </c>
      <c r="W80" s="11">
        <v>3724743</v>
      </c>
      <c r="X80" s="11">
        <v>3724743</v>
      </c>
      <c r="Y80" s="11">
        <v>3724743</v>
      </c>
      <c r="Z80" s="11">
        <v>3724743</v>
      </c>
      <c r="AA80" s="11">
        <v>3724743</v>
      </c>
      <c r="AB80" s="41">
        <v>3724743</v>
      </c>
      <c r="AC80" s="41">
        <v>3724743</v>
      </c>
      <c r="AD80" s="41">
        <v>3724743</v>
      </c>
      <c r="AE80" s="41">
        <v>3724743</v>
      </c>
      <c r="AF80" s="41">
        <v>3724743</v>
      </c>
      <c r="AG80" s="41">
        <v>3724743</v>
      </c>
      <c r="AH80" s="41">
        <v>3724743</v>
      </c>
      <c r="AI80" s="13">
        <v>0</v>
      </c>
      <c r="AJ80" s="13">
        <v>0</v>
      </c>
    </row>
    <row r="81" spans="1:36" ht="10.5" customHeight="1" x14ac:dyDescent="0.2">
      <c r="A81" s="11"/>
      <c r="B81" s="11"/>
      <c r="C81" s="11" t="s">
        <v>51</v>
      </c>
      <c r="D81" s="11"/>
      <c r="E81" s="11"/>
      <c r="F81" s="2"/>
      <c r="G81" s="12">
        <v>0</v>
      </c>
      <c r="H81" s="12">
        <v>0</v>
      </c>
      <c r="I81" s="12">
        <v>0</v>
      </c>
      <c r="J81" s="12">
        <v>377600</v>
      </c>
      <c r="K81" s="12">
        <v>510641</v>
      </c>
      <c r="L81" s="12">
        <v>670809</v>
      </c>
      <c r="M81" s="12">
        <v>546509</v>
      </c>
      <c r="N81" s="12">
        <v>666274</v>
      </c>
      <c r="O81" s="41">
        <v>1310067</v>
      </c>
      <c r="P81" s="41">
        <v>1383086</v>
      </c>
      <c r="Q81" s="41">
        <v>1461374</v>
      </c>
      <c r="R81" s="41">
        <v>1557168</v>
      </c>
      <c r="S81" s="41">
        <v>1651348</v>
      </c>
      <c r="T81" s="41">
        <v>1706059</v>
      </c>
      <c r="U81" s="11">
        <v>1572993</v>
      </c>
      <c r="V81" s="12">
        <v>1636113</v>
      </c>
      <c r="W81" s="11">
        <v>1659699</v>
      </c>
      <c r="X81" s="11">
        <v>1656054</v>
      </c>
      <c r="Y81" s="11">
        <v>1690770</v>
      </c>
      <c r="Z81" s="11">
        <v>1784786</v>
      </c>
      <c r="AA81" s="11">
        <v>1875138</v>
      </c>
      <c r="AB81" s="41">
        <v>1846482</v>
      </c>
      <c r="AC81" s="41">
        <v>1877757</v>
      </c>
      <c r="AD81" s="41">
        <v>2079412</v>
      </c>
      <c r="AE81" s="41">
        <v>2398090</v>
      </c>
      <c r="AF81" s="41">
        <v>2493869</v>
      </c>
      <c r="AG81" s="41">
        <v>2484338</v>
      </c>
      <c r="AH81" s="41">
        <v>2549337</v>
      </c>
      <c r="AI81" s="13">
        <v>5.5229754201292725E-2</v>
      </c>
      <c r="AJ81" s="13">
        <v>2.6163509152136305E-2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5884749</v>
      </c>
      <c r="W82" s="12">
        <v>6277687</v>
      </c>
      <c r="X82" s="12">
        <v>6825304</v>
      </c>
      <c r="Y82" s="12">
        <v>6965119.1194650158</v>
      </c>
      <c r="Z82" s="12">
        <v>7276760.6742254039</v>
      </c>
      <c r="AA82" s="12">
        <v>7737522</v>
      </c>
      <c r="AB82" s="41">
        <v>8084202</v>
      </c>
      <c r="AC82" s="41">
        <v>8381900</v>
      </c>
      <c r="AD82" s="41">
        <v>8732932</v>
      </c>
      <c r="AE82" s="41">
        <v>8883585</v>
      </c>
      <c r="AF82" s="41">
        <v>9200017</v>
      </c>
      <c r="AG82" s="41">
        <v>9613903</v>
      </c>
      <c r="AH82" s="41">
        <v>10111657</v>
      </c>
      <c r="AI82" s="13">
        <v>3.8000418904535094E-2</v>
      </c>
      <c r="AJ82" s="13">
        <v>5.1774393812793827E-2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209017</v>
      </c>
      <c r="K84" s="12">
        <v>198382</v>
      </c>
      <c r="L84" s="12">
        <v>198382</v>
      </c>
      <c r="M84" s="12">
        <v>198383</v>
      </c>
      <c r="N84" s="12">
        <v>198383</v>
      </c>
      <c r="O84" s="41">
        <v>198382</v>
      </c>
      <c r="P84" s="41">
        <v>198383</v>
      </c>
      <c r="Q84" s="41">
        <v>198383</v>
      </c>
      <c r="R84" s="41">
        <v>198383</v>
      </c>
      <c r="S84" s="41">
        <v>198382</v>
      </c>
      <c r="T84" s="41">
        <v>198383</v>
      </c>
      <c r="U84" s="11">
        <v>198382</v>
      </c>
      <c r="V84" s="11">
        <v>198383</v>
      </c>
      <c r="W84" s="11">
        <v>198383</v>
      </c>
      <c r="X84" s="11">
        <v>198383</v>
      </c>
      <c r="Y84" s="11">
        <v>198382</v>
      </c>
      <c r="Z84" s="11">
        <v>198383</v>
      </c>
      <c r="AA84" s="11">
        <v>198383</v>
      </c>
      <c r="AB84" s="41">
        <v>198382</v>
      </c>
      <c r="AC84" s="41">
        <v>198382</v>
      </c>
      <c r="AD84" s="41">
        <v>198383</v>
      </c>
      <c r="AE84" s="41">
        <v>198383</v>
      </c>
      <c r="AF84" s="41">
        <v>198383</v>
      </c>
      <c r="AG84" s="41">
        <v>198383</v>
      </c>
      <c r="AH84" s="41">
        <v>198383</v>
      </c>
      <c r="AI84" s="13">
        <v>8.4012822032519807E-7</v>
      </c>
      <c r="AJ84" s="13">
        <v>0</v>
      </c>
    </row>
    <row r="85" spans="1:36" ht="10.5" customHeight="1" x14ac:dyDescent="0.2">
      <c r="A85" s="11"/>
      <c r="B85" s="14"/>
      <c r="C85" s="11" t="s">
        <v>55</v>
      </c>
      <c r="E85" s="11"/>
      <c r="F85" s="2"/>
      <c r="G85" s="12">
        <v>0</v>
      </c>
      <c r="H85" s="12">
        <v>0</v>
      </c>
      <c r="I85" s="12">
        <v>0</v>
      </c>
      <c r="J85" s="12">
        <v>0</v>
      </c>
      <c r="K85" s="12">
        <v>0</v>
      </c>
      <c r="L85" s="12">
        <v>0</v>
      </c>
      <c r="M85" s="12">
        <v>267880</v>
      </c>
      <c r="N85" s="12">
        <v>466708</v>
      </c>
      <c r="O85" s="41">
        <v>419393</v>
      </c>
      <c r="P85" s="41">
        <v>427889</v>
      </c>
      <c r="Q85" s="41">
        <v>602678</v>
      </c>
      <c r="R85" s="41">
        <v>580225</v>
      </c>
      <c r="S85" s="41">
        <v>607598</v>
      </c>
      <c r="T85" s="41">
        <v>499904</v>
      </c>
      <c r="U85" s="11">
        <v>530331</v>
      </c>
      <c r="V85" s="11">
        <v>507788</v>
      </c>
      <c r="W85" s="11">
        <v>435111</v>
      </c>
      <c r="X85" s="11">
        <v>316754</v>
      </c>
      <c r="Y85" s="11">
        <v>437220</v>
      </c>
      <c r="Z85" s="11">
        <v>281549</v>
      </c>
      <c r="AA85" s="11">
        <v>290568</v>
      </c>
      <c r="AB85" s="41">
        <v>256278</v>
      </c>
      <c r="AC85" s="41">
        <v>120909</v>
      </c>
      <c r="AD85" s="41">
        <v>281074</v>
      </c>
      <c r="AE85" s="41">
        <v>116737</v>
      </c>
      <c r="AF85" s="41">
        <v>259484</v>
      </c>
      <c r="AG85" s="41">
        <v>270547</v>
      </c>
      <c r="AH85" s="41">
        <v>249560</v>
      </c>
      <c r="AI85" s="13">
        <v>-4.417451819196283E-3</v>
      </c>
      <c r="AJ85" s="13">
        <v>-7.7572473544337953E-2</v>
      </c>
    </row>
    <row r="86" spans="1:36" ht="10.5" customHeight="1" x14ac:dyDescent="0.2">
      <c r="A86" s="11"/>
      <c r="B86" s="11"/>
      <c r="C86" s="11" t="s">
        <v>56</v>
      </c>
      <c r="D86" s="11"/>
      <c r="E86" s="11"/>
      <c r="F86" s="2"/>
      <c r="G86" s="12">
        <v>4521792</v>
      </c>
      <c r="H86" s="12">
        <v>4623883</v>
      </c>
      <c r="I86" s="12">
        <v>4788463</v>
      </c>
      <c r="J86" s="12">
        <v>4969314</v>
      </c>
      <c r="K86" s="12">
        <v>6477395</v>
      </c>
      <c r="L86" s="12">
        <v>6831331</v>
      </c>
      <c r="M86" s="12">
        <v>9093167</v>
      </c>
      <c r="N86" s="12">
        <v>9164844</v>
      </c>
      <c r="O86" s="41">
        <v>13138288</v>
      </c>
      <c r="P86" s="41">
        <v>20841809</v>
      </c>
      <c r="Q86" s="41">
        <v>12572538</v>
      </c>
      <c r="R86" s="41">
        <v>11653483</v>
      </c>
      <c r="S86" s="41">
        <v>10706865</v>
      </c>
      <c r="T86" s="41">
        <v>10257089</v>
      </c>
      <c r="U86" s="11">
        <v>10437387</v>
      </c>
      <c r="V86" s="11">
        <v>11875097</v>
      </c>
      <c r="W86" s="11">
        <v>12635993</v>
      </c>
      <c r="X86" s="11">
        <v>12337040</v>
      </c>
      <c r="Y86" s="11">
        <v>13032536</v>
      </c>
      <c r="Z86" s="11">
        <v>12934579</v>
      </c>
      <c r="AA86" s="11">
        <v>14404251</v>
      </c>
      <c r="AB86" s="41">
        <v>14453191</v>
      </c>
      <c r="AC86" s="41">
        <v>16138649</v>
      </c>
      <c r="AD86" s="41">
        <v>17675291</v>
      </c>
      <c r="AE86" s="41">
        <v>19278258</v>
      </c>
      <c r="AF86" s="41">
        <v>21301534</v>
      </c>
      <c r="AG86" s="41">
        <v>22679553</v>
      </c>
      <c r="AH86" s="41">
        <v>27112293</v>
      </c>
      <c r="AI86" s="13">
        <v>0.11053883755267369</v>
      </c>
      <c r="AJ86" s="13">
        <v>0.19545094208867345</v>
      </c>
    </row>
    <row r="87" spans="1:36" ht="10.5" customHeight="1" x14ac:dyDescent="0.2">
      <c r="A87" s="11"/>
      <c r="B87" s="11"/>
      <c r="C87" s="11" t="s">
        <v>57</v>
      </c>
      <c r="D87" s="11"/>
      <c r="E87" s="11"/>
      <c r="F87" s="2"/>
      <c r="G87" s="12">
        <v>11982347</v>
      </c>
      <c r="H87" s="12">
        <v>12408202</v>
      </c>
      <c r="I87" s="12">
        <v>12916117</v>
      </c>
      <c r="J87" s="12">
        <v>13691144</v>
      </c>
      <c r="K87" s="12">
        <v>18027013</v>
      </c>
      <c r="L87" s="12">
        <v>19053279</v>
      </c>
      <c r="M87" s="12">
        <v>20148294</v>
      </c>
      <c r="N87" s="12">
        <v>20620492</v>
      </c>
      <c r="O87" s="41">
        <v>21366800</v>
      </c>
      <c r="P87" s="41">
        <v>20360029</v>
      </c>
      <c r="Q87" s="41">
        <v>19432225</v>
      </c>
      <c r="R87" s="41">
        <v>18926544</v>
      </c>
      <c r="S87" s="41">
        <v>19787608</v>
      </c>
      <c r="T87" s="41">
        <v>25226692</v>
      </c>
      <c r="U87" s="11">
        <v>26317516</v>
      </c>
      <c r="V87" s="11">
        <v>28119253</v>
      </c>
      <c r="W87" s="11">
        <v>25878549</v>
      </c>
      <c r="X87" s="11">
        <v>20330861</v>
      </c>
      <c r="Y87" s="11">
        <v>18411634</v>
      </c>
      <c r="Z87" s="11">
        <v>21481306</v>
      </c>
      <c r="AA87" s="11">
        <v>22876775</v>
      </c>
      <c r="AB87" s="41">
        <v>24282030</v>
      </c>
      <c r="AC87" s="41">
        <v>26545741</v>
      </c>
      <c r="AD87" s="41">
        <v>28795863</v>
      </c>
      <c r="AE87" s="41">
        <v>32299320</v>
      </c>
      <c r="AF87" s="41">
        <v>34542175</v>
      </c>
      <c r="AG87" s="41">
        <v>35156650</v>
      </c>
      <c r="AH87" s="41">
        <v>36992433</v>
      </c>
      <c r="AI87" s="13">
        <v>7.268280116036463E-2</v>
      </c>
      <c r="AJ87" s="13">
        <v>5.221723343947731E-2</v>
      </c>
    </row>
    <row r="88" spans="1:36" ht="10.5" customHeight="1" x14ac:dyDescent="0.2">
      <c r="A88" s="11"/>
      <c r="B88" s="11"/>
      <c r="C88" s="11" t="s">
        <v>58</v>
      </c>
      <c r="D88" s="11"/>
      <c r="E88" s="11"/>
      <c r="F88" s="2"/>
      <c r="G88" s="12">
        <v>3791651</v>
      </c>
      <c r="H88" s="12">
        <v>3584812</v>
      </c>
      <c r="I88" s="12">
        <v>4298239</v>
      </c>
      <c r="J88" s="12">
        <v>4905579</v>
      </c>
      <c r="K88" s="12">
        <v>5372912</v>
      </c>
      <c r="L88" s="12">
        <v>5913892</v>
      </c>
      <c r="M88" s="12">
        <v>6190783</v>
      </c>
      <c r="N88" s="12">
        <v>7115953</v>
      </c>
      <c r="O88" s="41">
        <v>7711907</v>
      </c>
      <c r="P88" s="41">
        <v>7647896</v>
      </c>
      <c r="Q88" s="41">
        <v>7556128</v>
      </c>
      <c r="R88" s="41">
        <v>7076681</v>
      </c>
      <c r="S88" s="41">
        <v>8153147</v>
      </c>
      <c r="T88" s="41">
        <v>8578826</v>
      </c>
      <c r="U88" s="11">
        <v>8860115</v>
      </c>
      <c r="V88" s="11">
        <v>8822051</v>
      </c>
      <c r="W88" s="11">
        <v>7684212</v>
      </c>
      <c r="X88" s="11">
        <v>6549760</v>
      </c>
      <c r="Y88" s="11">
        <v>5989172</v>
      </c>
      <c r="Z88" s="11">
        <v>8253958</v>
      </c>
      <c r="AA88" s="11">
        <v>9035592</v>
      </c>
      <c r="AB88" s="41">
        <v>7416483</v>
      </c>
      <c r="AC88" s="41">
        <v>6838768</v>
      </c>
      <c r="AD88" s="41">
        <v>6269901</v>
      </c>
      <c r="AE88" s="41">
        <v>7272779</v>
      </c>
      <c r="AF88" s="41">
        <v>7350605</v>
      </c>
      <c r="AG88" s="41">
        <v>8314112</v>
      </c>
      <c r="AH88" s="41">
        <v>7894222</v>
      </c>
      <c r="AI88" s="13">
        <v>1.0458670840805429E-2</v>
      </c>
      <c r="AJ88" s="13">
        <v>-5.0503288865966681E-2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697005</v>
      </c>
      <c r="R89" s="41">
        <v>729876</v>
      </c>
      <c r="S89" s="41">
        <v>930387</v>
      </c>
      <c r="T89" s="41">
        <v>697821</v>
      </c>
      <c r="U89" s="11">
        <v>594450</v>
      </c>
      <c r="V89" s="11">
        <v>758816</v>
      </c>
      <c r="W89" s="11">
        <v>831589</v>
      </c>
      <c r="X89" s="11">
        <v>756566</v>
      </c>
      <c r="Y89" s="11">
        <v>640687</v>
      </c>
      <c r="Z89" s="11">
        <v>555956</v>
      </c>
      <c r="AA89" s="11">
        <v>468255</v>
      </c>
      <c r="AB89" s="41">
        <v>549805</v>
      </c>
      <c r="AC89" s="41">
        <v>825771</v>
      </c>
      <c r="AD89" s="41">
        <v>342963</v>
      </c>
      <c r="AE89" s="41">
        <v>508782</v>
      </c>
      <c r="AF89" s="41">
        <v>300846</v>
      </c>
      <c r="AG89" s="41">
        <v>0</v>
      </c>
      <c r="AH89" s="41">
        <v>115582</v>
      </c>
      <c r="AI89" s="13">
        <v>-0.2288948801713504</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4046979</v>
      </c>
      <c r="H91" s="12">
        <v>3934363</v>
      </c>
      <c r="I91" s="12">
        <v>3892767</v>
      </c>
      <c r="J91" s="12">
        <v>3802066</v>
      </c>
      <c r="K91" s="12">
        <v>4275546</v>
      </c>
      <c r="L91" s="12">
        <v>4857080</v>
      </c>
      <c r="M91" s="12">
        <v>5657163</v>
      </c>
      <c r="N91" s="12">
        <v>6220898</v>
      </c>
      <c r="O91" s="41">
        <v>7192387</v>
      </c>
      <c r="P91" s="41">
        <v>8244783</v>
      </c>
      <c r="Q91" s="41">
        <v>9152549</v>
      </c>
      <c r="R91" s="41">
        <v>9730638</v>
      </c>
      <c r="S91" s="41">
        <v>10898657</v>
      </c>
      <c r="T91" s="41">
        <v>11639229</v>
      </c>
      <c r="U91" s="11">
        <v>12883294</v>
      </c>
      <c r="V91" s="11">
        <v>14159007</v>
      </c>
      <c r="W91" s="11">
        <v>14767564</v>
      </c>
      <c r="X91" s="11">
        <v>22040025</v>
      </c>
      <c r="Y91" s="11">
        <v>17259200</v>
      </c>
      <c r="Z91" s="11">
        <v>13353519</v>
      </c>
      <c r="AA91" s="11">
        <v>13694840</v>
      </c>
      <c r="AB91" s="41">
        <v>14372159</v>
      </c>
      <c r="AC91" s="41">
        <v>14460328</v>
      </c>
      <c r="AD91" s="41">
        <v>13939667</v>
      </c>
      <c r="AE91" s="41">
        <v>14754824</v>
      </c>
      <c r="AF91" s="41">
        <v>14935683</v>
      </c>
      <c r="AG91" s="42">
        <v>14969088</v>
      </c>
      <c r="AH91" s="41">
        <v>14077559</v>
      </c>
      <c r="AI91" s="13">
        <v>-3.4458764843545708E-3</v>
      </c>
      <c r="AJ91" s="13">
        <v>-5.955800380089956E-2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68093736</v>
      </c>
      <c r="H96" s="5">
        <v>55881218</v>
      </c>
      <c r="I96" s="5">
        <v>50632447</v>
      </c>
      <c r="J96" s="5">
        <v>53166164</v>
      </c>
      <c r="K96" s="5">
        <v>55375252</v>
      </c>
      <c r="L96" s="5">
        <v>66825553</v>
      </c>
      <c r="M96" s="5">
        <v>66785418</v>
      </c>
      <c r="N96" s="5">
        <v>78724532</v>
      </c>
      <c r="O96" s="5">
        <v>97795766</v>
      </c>
      <c r="P96" s="5">
        <v>105006730</v>
      </c>
      <c r="Q96" s="5">
        <v>86966130</v>
      </c>
      <c r="R96" s="39">
        <v>83812557</v>
      </c>
      <c r="S96" s="39">
        <v>94842262</v>
      </c>
      <c r="T96" s="39">
        <v>116340399</v>
      </c>
      <c r="U96" s="39">
        <v>124439820</v>
      </c>
      <c r="V96" s="8">
        <v>123686521</v>
      </c>
      <c r="W96" s="39">
        <v>124359250</v>
      </c>
      <c r="X96" s="39">
        <f t="shared" ref="X96:AA96" si="14">SUM(X98:X107)</f>
        <v>117075577</v>
      </c>
      <c r="Y96" s="39">
        <f t="shared" si="14"/>
        <v>106220514</v>
      </c>
      <c r="Z96" s="39">
        <f t="shared" si="14"/>
        <v>108813366</v>
      </c>
      <c r="AA96" s="39">
        <f t="shared" si="14"/>
        <v>125749306</v>
      </c>
      <c r="AB96" s="39">
        <v>129354323</v>
      </c>
      <c r="AC96" s="39">
        <v>129127950</v>
      </c>
      <c r="AD96" s="39">
        <v>146830118</v>
      </c>
      <c r="AE96" s="39">
        <v>164586862</v>
      </c>
      <c r="AF96" s="39">
        <v>213517747</v>
      </c>
      <c r="AG96" s="96">
        <v>227198953</v>
      </c>
      <c r="AH96" s="96">
        <v>228914814</v>
      </c>
      <c r="AI96" s="10">
        <v>9.9804498834219046E-2</v>
      </c>
      <c r="AJ96" s="10">
        <v>7.5522399084295075E-3</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17072600</v>
      </c>
      <c r="H98" s="50">
        <v>17381685</v>
      </c>
      <c r="I98" s="50">
        <v>18484340</v>
      </c>
      <c r="J98" s="50">
        <v>19200537</v>
      </c>
      <c r="K98" s="50">
        <v>19825621</v>
      </c>
      <c r="L98" s="50">
        <v>21012798</v>
      </c>
      <c r="M98" s="50">
        <v>23051828</v>
      </c>
      <c r="N98" s="50">
        <v>24802714</v>
      </c>
      <c r="O98" s="50">
        <v>27428768</v>
      </c>
      <c r="P98" s="50">
        <v>27821758</v>
      </c>
      <c r="Q98" s="50">
        <v>28309077</v>
      </c>
      <c r="R98" s="41">
        <v>28069481</v>
      </c>
      <c r="S98" s="41">
        <v>30323099</v>
      </c>
      <c r="T98" s="41">
        <v>32814093</v>
      </c>
      <c r="U98" s="41">
        <v>35698922</v>
      </c>
      <c r="V98" s="11">
        <v>40496894</v>
      </c>
      <c r="W98" s="41">
        <v>41672697</v>
      </c>
      <c r="X98" s="41">
        <v>40613915</v>
      </c>
      <c r="Y98" s="41">
        <v>38412769</v>
      </c>
      <c r="Z98" s="41">
        <v>38973860</v>
      </c>
      <c r="AA98" s="41">
        <v>41047780</v>
      </c>
      <c r="AB98" s="41">
        <v>42388779</v>
      </c>
      <c r="AC98" s="41">
        <v>44241309</v>
      </c>
      <c r="AD98" s="41">
        <v>48995425</v>
      </c>
      <c r="AE98" s="41">
        <v>51272419</v>
      </c>
      <c r="AF98" s="41">
        <v>52483828</v>
      </c>
      <c r="AG98" s="42">
        <v>58557103</v>
      </c>
      <c r="AH98" s="42">
        <v>60145643</v>
      </c>
      <c r="AI98" s="13">
        <v>6.0048032247947747E-2</v>
      </c>
      <c r="AJ98" s="13">
        <v>2.7128049691939167E-2</v>
      </c>
    </row>
    <row r="99" spans="1:44" ht="10.5" customHeight="1" x14ac:dyDescent="0.2">
      <c r="A99" s="14"/>
      <c r="B99" s="51" t="s">
        <v>65</v>
      </c>
      <c r="C99" s="44"/>
      <c r="D99" s="44"/>
      <c r="E99" s="34"/>
      <c r="F99" s="2"/>
      <c r="G99" s="50">
        <v>25789606</v>
      </c>
      <c r="H99" s="50">
        <v>26560832</v>
      </c>
      <c r="I99" s="50">
        <v>27070693</v>
      </c>
      <c r="J99" s="50">
        <v>29349798</v>
      </c>
      <c r="K99" s="50">
        <v>31498327</v>
      </c>
      <c r="L99" s="50">
        <v>33533872</v>
      </c>
      <c r="M99" s="50">
        <v>34535019</v>
      </c>
      <c r="N99" s="50">
        <v>39553069</v>
      </c>
      <c r="O99" s="50">
        <v>42934789</v>
      </c>
      <c r="P99" s="50">
        <v>45496908</v>
      </c>
      <c r="Q99" s="50">
        <v>45212783</v>
      </c>
      <c r="R99" s="41">
        <v>46048701</v>
      </c>
      <c r="S99" s="41">
        <v>49484113</v>
      </c>
      <c r="T99" s="41">
        <v>51949883</v>
      </c>
      <c r="U99" s="41">
        <v>55055732</v>
      </c>
      <c r="V99" s="11">
        <v>61153026</v>
      </c>
      <c r="W99" s="41">
        <v>61412005</v>
      </c>
      <c r="X99" s="41">
        <v>61393785</v>
      </c>
      <c r="Y99" s="41">
        <v>54541436</v>
      </c>
      <c r="Z99" s="41">
        <v>55941307</v>
      </c>
      <c r="AA99" s="41">
        <v>59124689</v>
      </c>
      <c r="AB99" s="41">
        <v>60824021</v>
      </c>
      <c r="AC99" s="41">
        <v>64061981</v>
      </c>
      <c r="AD99" s="41">
        <v>65691100</v>
      </c>
      <c r="AE99" s="41">
        <v>70671175</v>
      </c>
      <c r="AF99" s="41">
        <v>74765245</v>
      </c>
      <c r="AG99" s="42">
        <v>79700311</v>
      </c>
      <c r="AH99" s="42">
        <v>83142190</v>
      </c>
      <c r="AI99" s="13">
        <v>5.3475375749248766E-2</v>
      </c>
      <c r="AJ99" s="13">
        <v>4.3185264358629669E-2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407634</v>
      </c>
      <c r="H102" s="50">
        <v>414288</v>
      </c>
      <c r="I102" s="50">
        <v>417517</v>
      </c>
      <c r="J102" s="50">
        <v>103211</v>
      </c>
      <c r="K102" s="50">
        <v>80532</v>
      </c>
      <c r="L102" s="50">
        <v>51936</v>
      </c>
      <c r="M102" s="50">
        <v>21258</v>
      </c>
      <c r="N102" s="50">
        <v>309738</v>
      </c>
      <c r="O102" s="50">
        <v>263818</v>
      </c>
      <c r="P102" s="50">
        <v>277538</v>
      </c>
      <c r="Q102" s="50">
        <v>434445</v>
      </c>
      <c r="R102" s="41">
        <v>361145</v>
      </c>
      <c r="S102" s="41">
        <v>309954</v>
      </c>
      <c r="T102" s="41">
        <v>463879</v>
      </c>
      <c r="U102" s="41">
        <v>381295</v>
      </c>
      <c r="V102" s="11">
        <v>459834</v>
      </c>
      <c r="W102" s="41">
        <v>465818</v>
      </c>
      <c r="X102" s="41">
        <v>485399</v>
      </c>
      <c r="Y102" s="41">
        <v>745669</v>
      </c>
      <c r="Z102" s="41">
        <v>595952</v>
      </c>
      <c r="AA102" s="41">
        <v>594085</v>
      </c>
      <c r="AB102" s="41">
        <v>599953</v>
      </c>
      <c r="AC102" s="41">
        <v>605429</v>
      </c>
      <c r="AD102" s="41">
        <v>678132</v>
      </c>
      <c r="AE102" s="41">
        <v>648211</v>
      </c>
      <c r="AF102" s="41">
        <v>677586</v>
      </c>
      <c r="AG102" s="42">
        <v>665496</v>
      </c>
      <c r="AH102" s="42">
        <v>674579</v>
      </c>
      <c r="AI102" s="13">
        <v>1.9731725984887483E-2</v>
      </c>
      <c r="AJ102" s="13">
        <v>1.3648466707538437E-2</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39578</v>
      </c>
      <c r="H104" s="50">
        <v>92709</v>
      </c>
      <c r="I104" s="50">
        <v>174403</v>
      </c>
      <c r="J104" s="50">
        <v>162527</v>
      </c>
      <c r="K104" s="50">
        <v>34111</v>
      </c>
      <c r="L104" s="50">
        <v>35953</v>
      </c>
      <c r="M104" s="50">
        <v>29860</v>
      </c>
      <c r="N104" s="50">
        <v>122800</v>
      </c>
      <c r="O104" s="50">
        <v>329717</v>
      </c>
      <c r="P104" s="50">
        <v>543117</v>
      </c>
      <c r="Q104" s="50">
        <v>803154</v>
      </c>
      <c r="R104" s="41">
        <v>695011</v>
      </c>
      <c r="S104" s="41">
        <v>593227</v>
      </c>
      <c r="T104" s="41">
        <v>600037</v>
      </c>
      <c r="U104" s="41">
        <v>589051</v>
      </c>
      <c r="V104" s="11">
        <v>687616</v>
      </c>
      <c r="W104" s="41">
        <v>628959</v>
      </c>
      <c r="X104" s="41">
        <v>608181</v>
      </c>
      <c r="Y104" s="41">
        <v>518275</v>
      </c>
      <c r="Z104" s="41">
        <v>594105</v>
      </c>
      <c r="AA104" s="41">
        <v>715321</v>
      </c>
      <c r="AB104" s="41">
        <v>547558</v>
      </c>
      <c r="AC104" s="41">
        <v>382538</v>
      </c>
      <c r="AD104" s="41">
        <v>555106</v>
      </c>
      <c r="AE104" s="41">
        <v>595030</v>
      </c>
      <c r="AF104" s="41">
        <v>787753</v>
      </c>
      <c r="AG104" s="42">
        <v>786217</v>
      </c>
      <c r="AH104" s="42">
        <v>797536</v>
      </c>
      <c r="AI104" s="13">
        <v>6.4682284696813364E-2</v>
      </c>
      <c r="AJ104" s="13">
        <v>1.4396788672847318E-2</v>
      </c>
    </row>
    <row r="105" spans="1:44" ht="10.5" customHeight="1" x14ac:dyDescent="0.2">
      <c r="A105" s="14"/>
      <c r="B105" s="51" t="s">
        <v>72</v>
      </c>
      <c r="C105" s="44"/>
      <c r="D105" s="44"/>
      <c r="E105" s="34"/>
      <c r="F105" s="2"/>
      <c r="G105" s="50">
        <v>5198128</v>
      </c>
      <c r="H105" s="50">
        <v>4000711</v>
      </c>
      <c r="I105" s="50">
        <v>3934803</v>
      </c>
      <c r="J105" s="50">
        <v>3834729</v>
      </c>
      <c r="K105" s="50">
        <v>3287338</v>
      </c>
      <c r="L105" s="50">
        <v>3059083</v>
      </c>
      <c r="M105" s="50">
        <v>3607739</v>
      </c>
      <c r="N105" s="50">
        <v>4849854</v>
      </c>
      <c r="O105" s="50">
        <v>6681595</v>
      </c>
      <c r="P105" s="50">
        <v>6871715</v>
      </c>
      <c r="Q105" s="50">
        <v>6976956</v>
      </c>
      <c r="R105" s="41">
        <v>7165445</v>
      </c>
      <c r="S105" s="41">
        <v>6675894</v>
      </c>
      <c r="T105" s="41">
        <v>12017789</v>
      </c>
      <c r="U105" s="41">
        <v>12517843</v>
      </c>
      <c r="V105" s="11">
        <v>7000950</v>
      </c>
      <c r="W105" s="41">
        <v>13041019</v>
      </c>
      <c r="X105" s="41">
        <v>8047507</v>
      </c>
      <c r="Y105" s="41">
        <v>7248333</v>
      </c>
      <c r="Z105" s="41">
        <v>7340673</v>
      </c>
      <c r="AA105" s="41">
        <v>17491203</v>
      </c>
      <c r="AB105" s="41">
        <v>8611760</v>
      </c>
      <c r="AC105" s="41">
        <v>10239166</v>
      </c>
      <c r="AD105" s="41">
        <v>20908342</v>
      </c>
      <c r="AE105" s="41">
        <v>11929107</v>
      </c>
      <c r="AF105" s="41">
        <v>18320241</v>
      </c>
      <c r="AG105" s="42">
        <v>14792922</v>
      </c>
      <c r="AH105" s="42">
        <v>17749795</v>
      </c>
      <c r="AI105" s="13">
        <v>0.12810685243183051</v>
      </c>
      <c r="AJ105" s="13">
        <v>0.19988430953668249</v>
      </c>
    </row>
    <row r="106" spans="1:44" ht="10.5" customHeight="1" x14ac:dyDescent="0.2">
      <c r="A106" s="14"/>
      <c r="B106" s="51" t="s">
        <v>73</v>
      </c>
      <c r="C106" s="44"/>
      <c r="D106" s="44"/>
      <c r="E106" s="34"/>
      <c r="F106" s="2"/>
      <c r="G106" s="50">
        <v>19586190</v>
      </c>
      <c r="H106" s="50">
        <v>7427441</v>
      </c>
      <c r="I106" s="50">
        <v>531676</v>
      </c>
      <c r="J106" s="50">
        <v>499198</v>
      </c>
      <c r="K106" s="50">
        <v>633135</v>
      </c>
      <c r="L106" s="50">
        <v>9110508</v>
      </c>
      <c r="M106" s="50">
        <v>5437842</v>
      </c>
      <c r="N106" s="50">
        <v>8959258</v>
      </c>
      <c r="O106" s="50">
        <v>20068270</v>
      </c>
      <c r="P106" s="50">
        <v>23971290</v>
      </c>
      <c r="Q106" s="50">
        <v>5127941</v>
      </c>
      <c r="R106" s="41">
        <v>1128210</v>
      </c>
      <c r="S106" s="41">
        <v>7033294</v>
      </c>
      <c r="T106" s="41">
        <v>17570144</v>
      </c>
      <c r="U106" s="41">
        <v>19459455</v>
      </c>
      <c r="V106" s="11">
        <v>13138492</v>
      </c>
      <c r="W106" s="41">
        <v>6332691</v>
      </c>
      <c r="X106" s="41">
        <v>5137635</v>
      </c>
      <c r="Y106" s="41">
        <v>3975892</v>
      </c>
      <c r="Z106" s="41">
        <v>4575142</v>
      </c>
      <c r="AA106" s="41">
        <v>5966329</v>
      </c>
      <c r="AB106" s="41">
        <v>15506861</v>
      </c>
      <c r="AC106" s="41">
        <v>8672161</v>
      </c>
      <c r="AD106" s="41">
        <v>9098010</v>
      </c>
      <c r="AE106" s="41">
        <v>28656616</v>
      </c>
      <c r="AF106" s="41">
        <v>65626669</v>
      </c>
      <c r="AG106" s="42">
        <v>71822829</v>
      </c>
      <c r="AH106" s="42">
        <v>65585322</v>
      </c>
      <c r="AI106" s="13">
        <v>0.27168766912646847</v>
      </c>
      <c r="AJ106" s="13">
        <v>-8.6845743711933154E-2</v>
      </c>
    </row>
    <row r="107" spans="1:44" ht="10.5" customHeight="1" x14ac:dyDescent="0.2">
      <c r="A107" s="14"/>
      <c r="B107" s="51" t="s">
        <v>39</v>
      </c>
      <c r="C107" s="44"/>
      <c r="D107" s="44"/>
      <c r="E107" s="34"/>
      <c r="F107" s="2"/>
      <c r="G107" s="50">
        <v>0</v>
      </c>
      <c r="H107" s="50">
        <v>3552</v>
      </c>
      <c r="I107" s="50">
        <v>19015</v>
      </c>
      <c r="J107" s="50">
        <v>16164</v>
      </c>
      <c r="K107" s="50">
        <v>16188</v>
      </c>
      <c r="L107" s="50">
        <v>21403</v>
      </c>
      <c r="M107" s="50">
        <v>101872</v>
      </c>
      <c r="N107" s="50">
        <v>127099</v>
      </c>
      <c r="O107" s="50">
        <v>88809</v>
      </c>
      <c r="P107" s="50">
        <v>24404</v>
      </c>
      <c r="Q107" s="50">
        <v>101774</v>
      </c>
      <c r="R107" s="41">
        <v>344564</v>
      </c>
      <c r="S107" s="41">
        <v>422681</v>
      </c>
      <c r="T107" s="41">
        <v>924574</v>
      </c>
      <c r="U107" s="41">
        <v>737522</v>
      </c>
      <c r="V107" s="11">
        <v>749709</v>
      </c>
      <c r="W107" s="41">
        <v>806061</v>
      </c>
      <c r="X107" s="41">
        <v>789155</v>
      </c>
      <c r="Y107" s="41">
        <v>778140</v>
      </c>
      <c r="Z107" s="41">
        <v>792327</v>
      </c>
      <c r="AA107" s="41">
        <v>809899</v>
      </c>
      <c r="AB107" s="41">
        <v>875391</v>
      </c>
      <c r="AC107" s="41">
        <v>925366</v>
      </c>
      <c r="AD107" s="41">
        <v>904003</v>
      </c>
      <c r="AE107" s="41">
        <v>814304</v>
      </c>
      <c r="AF107" s="41">
        <v>856425</v>
      </c>
      <c r="AG107" s="42">
        <v>874075</v>
      </c>
      <c r="AH107" s="42">
        <v>819749</v>
      </c>
      <c r="AI107" s="13">
        <v>-1.0885724947238384E-2</v>
      </c>
      <c r="AJ107" s="13">
        <v>-6.2152561279066439E-2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271</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11689717</v>
      </c>
      <c r="H119" s="5">
        <v>11744764</v>
      </c>
      <c r="I119" s="5">
        <v>14816748</v>
      </c>
      <c r="J119" s="5">
        <v>15006198</v>
      </c>
      <c r="K119" s="5">
        <f>SUM(K121,K136,K147,K149)</f>
        <v>15817386</v>
      </c>
      <c r="L119" s="5">
        <f>SUM(L121,L136,L147,L149)</f>
        <v>15807539</v>
      </c>
      <c r="M119" s="5">
        <f>SUM(M121,M136,M147,M149)</f>
        <v>15613386</v>
      </c>
      <c r="N119" s="5">
        <f>SUM(N121,N136,N147,N149)</f>
        <v>15375364</v>
      </c>
      <c r="O119" s="5">
        <v>22558594.460000001</v>
      </c>
      <c r="P119" s="5">
        <v>23596161</v>
      </c>
      <c r="Q119" s="5">
        <v>24938158.590000004</v>
      </c>
      <c r="R119" s="62">
        <v>25410864.240000002</v>
      </c>
      <c r="S119" s="62">
        <v>25532529.900000002</v>
      </c>
      <c r="T119" s="62">
        <v>33388239.280000001</v>
      </c>
      <c r="U119" s="39">
        <v>46054094.639999993</v>
      </c>
      <c r="V119" s="39">
        <v>36231806.109999999</v>
      </c>
      <c r="W119" s="62">
        <v>41428625.019999996</v>
      </c>
      <c r="X119" s="62">
        <v>46905444.940000005</v>
      </c>
      <c r="Y119" s="62">
        <v>53404852</v>
      </c>
      <c r="Z119" s="62">
        <v>57513515.920000002</v>
      </c>
      <c r="AA119" s="62">
        <v>59210948.32</v>
      </c>
      <c r="AB119" s="62">
        <v>71633020</v>
      </c>
      <c r="AC119" s="62">
        <v>99308729</v>
      </c>
      <c r="AD119" s="62">
        <v>81756776</v>
      </c>
      <c r="AE119" s="62">
        <v>71820645</v>
      </c>
      <c r="AF119" s="62">
        <v>78491170</v>
      </c>
      <c r="AG119" s="62">
        <v>105301584</v>
      </c>
      <c r="AH119" s="62">
        <v>91488538</v>
      </c>
      <c r="AI119" s="10">
        <v>4.1619026907199208E-2</v>
      </c>
      <c r="AJ119" s="10">
        <v>-0.13117605144477218</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8630971</v>
      </c>
      <c r="H121" s="12">
        <v>8764695</v>
      </c>
      <c r="I121" s="12">
        <v>10145485</v>
      </c>
      <c r="J121" s="12">
        <v>10753149</v>
      </c>
      <c r="K121" s="12">
        <f>SUM(K122,K126:K130)</f>
        <v>11477812</v>
      </c>
      <c r="L121" s="12">
        <f>SUM(L122,L126:L130)</f>
        <v>11255058</v>
      </c>
      <c r="M121" s="12">
        <f>SUM(M122,M126:M130)</f>
        <v>11498636</v>
      </c>
      <c r="N121" s="12">
        <f>SUM(N122,N126:N130)</f>
        <v>12682606</v>
      </c>
      <c r="O121" s="63">
        <v>16523701.66</v>
      </c>
      <c r="P121" s="63">
        <v>16877762</v>
      </c>
      <c r="Q121" s="63">
        <v>17137321.920000002</v>
      </c>
      <c r="R121" s="63">
        <v>18482746.520000003</v>
      </c>
      <c r="S121" s="63">
        <v>18545559.710000001</v>
      </c>
      <c r="T121" s="63">
        <v>26869603.390000001</v>
      </c>
      <c r="U121" s="41">
        <v>37040176.269999996</v>
      </c>
      <c r="V121" s="41">
        <v>27409661.449999999</v>
      </c>
      <c r="W121" s="63">
        <v>33569015.189999998</v>
      </c>
      <c r="X121" s="63">
        <v>39016644.870000005</v>
      </c>
      <c r="Y121" s="63">
        <v>41903027</v>
      </c>
      <c r="Z121" s="63">
        <v>49167495.939999998</v>
      </c>
      <c r="AA121" s="63">
        <v>50288846.140000001</v>
      </c>
      <c r="AB121" s="63">
        <v>56462991</v>
      </c>
      <c r="AC121" s="63">
        <v>88009009</v>
      </c>
      <c r="AD121" s="63">
        <v>66115585</v>
      </c>
      <c r="AE121" s="63">
        <v>59352955</v>
      </c>
      <c r="AF121" s="63">
        <v>64301287</v>
      </c>
      <c r="AG121" s="63">
        <v>93160499</v>
      </c>
      <c r="AH121" s="63">
        <v>79054745</v>
      </c>
      <c r="AI121" s="13">
        <v>5.7695549571462168E-2</v>
      </c>
      <c r="AJ121" s="13">
        <v>-0.15141346548605328</v>
      </c>
    </row>
    <row r="122" spans="1:44" ht="10.5" customHeight="1" x14ac:dyDescent="0.2">
      <c r="A122" s="11"/>
      <c r="B122" s="11"/>
      <c r="C122" s="11" t="s">
        <v>36</v>
      </c>
      <c r="D122" s="11"/>
      <c r="E122" s="11"/>
      <c r="F122" s="2"/>
      <c r="G122" s="12">
        <v>3802347</v>
      </c>
      <c r="H122" s="12">
        <v>3563936</v>
      </c>
      <c r="I122" s="12">
        <v>3971780</v>
      </c>
      <c r="J122" s="12">
        <v>4499220</v>
      </c>
      <c r="K122" s="12">
        <f>SUM(K123:K125)</f>
        <v>4847967</v>
      </c>
      <c r="L122" s="12">
        <f>SUM(L123:L125)</f>
        <v>5096864</v>
      </c>
      <c r="M122" s="12">
        <f>SUM(M123:M125)</f>
        <v>5386191</v>
      </c>
      <c r="N122" s="12">
        <f>SUM(N123:N125)</f>
        <v>6360927</v>
      </c>
      <c r="O122" s="12">
        <v>7343188.46</v>
      </c>
      <c r="P122" s="12">
        <v>7956498</v>
      </c>
      <c r="Q122" s="12">
        <v>8215846.9399999995</v>
      </c>
      <c r="R122" s="63">
        <v>8861156.7500000019</v>
      </c>
      <c r="S122" s="63">
        <v>7956498.3100000005</v>
      </c>
      <c r="T122" s="63">
        <v>11950566.969999999</v>
      </c>
      <c r="U122" s="41">
        <v>13129025.389999999</v>
      </c>
      <c r="V122" s="41">
        <v>14549411.449999999</v>
      </c>
      <c r="W122" s="63">
        <v>18350594.09</v>
      </c>
      <c r="X122" s="63">
        <v>19529713.32</v>
      </c>
      <c r="Y122" s="63">
        <v>20484620</v>
      </c>
      <c r="Z122" s="63">
        <v>21903381.41</v>
      </c>
      <c r="AA122" s="63">
        <v>21876817.369999997</v>
      </c>
      <c r="AB122" s="63">
        <v>23728665</v>
      </c>
      <c r="AC122" s="63">
        <v>22429494</v>
      </c>
      <c r="AD122" s="63">
        <v>24772693</v>
      </c>
      <c r="AE122" s="63">
        <v>25324736</v>
      </c>
      <c r="AF122" s="63">
        <v>27704832</v>
      </c>
      <c r="AG122" s="63">
        <v>32686459</v>
      </c>
      <c r="AH122" s="63">
        <v>36107925</v>
      </c>
      <c r="AI122" s="13">
        <v>7.2477536445291868E-2</v>
      </c>
      <c r="AJ122" s="13">
        <v>0.10467533359915186</v>
      </c>
    </row>
    <row r="123" spans="1:44" ht="10.5" customHeight="1" x14ac:dyDescent="0.2">
      <c r="A123" s="11"/>
      <c r="B123" s="11"/>
      <c r="C123" s="11"/>
      <c r="D123" s="11" t="s">
        <v>37</v>
      </c>
      <c r="E123" s="11"/>
      <c r="F123" s="2"/>
      <c r="G123" s="12">
        <v>3568706</v>
      </c>
      <c r="H123" s="12">
        <v>3337803</v>
      </c>
      <c r="I123" s="12">
        <v>3747808</v>
      </c>
      <c r="J123" s="12">
        <v>4280829</v>
      </c>
      <c r="K123" s="12">
        <v>4679782</v>
      </c>
      <c r="L123" s="12">
        <v>4793187</v>
      </c>
      <c r="M123" s="12">
        <v>4976356</v>
      </c>
      <c r="N123" s="12">
        <v>5721346</v>
      </c>
      <c r="O123" s="12">
        <v>6006920.8499999996</v>
      </c>
      <c r="P123" s="12">
        <v>6541842</v>
      </c>
      <c r="Q123" s="12">
        <v>7128131.8899999997</v>
      </c>
      <c r="R123" s="63">
        <v>7632219.0600000005</v>
      </c>
      <c r="S123" s="63">
        <v>6541841.9700000007</v>
      </c>
      <c r="T123" s="63">
        <v>10463641.98</v>
      </c>
      <c r="U123" s="41">
        <v>11574830.869999999</v>
      </c>
      <c r="V123" s="41">
        <v>12636212.43</v>
      </c>
      <c r="W123" s="63">
        <v>16509173.370000001</v>
      </c>
      <c r="X123" s="63">
        <v>17112996</v>
      </c>
      <c r="Y123" s="63">
        <v>18089206</v>
      </c>
      <c r="Z123" s="63">
        <v>18754433.870000001</v>
      </c>
      <c r="AA123" s="63">
        <v>19295342.129999999</v>
      </c>
      <c r="AB123" s="63">
        <v>21317826</v>
      </c>
      <c r="AC123" s="63">
        <v>20147988</v>
      </c>
      <c r="AD123" s="63">
        <v>21899403</v>
      </c>
      <c r="AE123" s="63">
        <v>22573326</v>
      </c>
      <c r="AF123" s="63">
        <v>23949006</v>
      </c>
      <c r="AG123" s="63">
        <v>28949455</v>
      </c>
      <c r="AH123" s="63">
        <v>32266869</v>
      </c>
      <c r="AI123" s="13">
        <v>7.1525026344449349E-2</v>
      </c>
      <c r="AJ123" s="13">
        <v>0.11459331445099744</v>
      </c>
    </row>
    <row r="124" spans="1:44" ht="10.5" customHeight="1" x14ac:dyDescent="0.2">
      <c r="A124" s="11"/>
      <c r="B124" s="11"/>
      <c r="C124" s="14"/>
      <c r="D124" s="11" t="s">
        <v>90</v>
      </c>
      <c r="E124" s="11"/>
      <c r="F124" s="2"/>
      <c r="G124" s="12">
        <v>22</v>
      </c>
      <c r="H124" s="12">
        <v>22</v>
      </c>
      <c r="I124" s="12">
        <v>0</v>
      </c>
      <c r="J124" s="12">
        <v>0</v>
      </c>
      <c r="K124" s="12">
        <v>0</v>
      </c>
      <c r="L124" s="12">
        <v>18478</v>
      </c>
      <c r="M124" s="12">
        <v>75037</v>
      </c>
      <c r="N124" s="12">
        <v>293040</v>
      </c>
      <c r="O124" s="12">
        <v>901408.79</v>
      </c>
      <c r="P124" s="12">
        <v>849995</v>
      </c>
      <c r="Q124" s="12">
        <v>536647.66</v>
      </c>
      <c r="R124" s="63">
        <v>590694.06000000006</v>
      </c>
      <c r="S124" s="63">
        <v>849995.3</v>
      </c>
      <c r="T124" s="63">
        <v>678658.53</v>
      </c>
      <c r="U124" s="41">
        <v>620186.66</v>
      </c>
      <c r="V124" s="41">
        <v>846458.28</v>
      </c>
      <c r="W124" s="63">
        <v>664481.61</v>
      </c>
      <c r="X124" s="63">
        <v>800301.96</v>
      </c>
      <c r="Y124" s="63">
        <v>836699</v>
      </c>
      <c r="Z124" s="63">
        <v>1025635.23</v>
      </c>
      <c r="AA124" s="63">
        <v>1033566.59</v>
      </c>
      <c r="AB124" s="63">
        <v>1013379</v>
      </c>
      <c r="AC124" s="63">
        <v>1085152</v>
      </c>
      <c r="AD124" s="63">
        <v>1741695</v>
      </c>
      <c r="AE124" s="63">
        <v>1625481</v>
      </c>
      <c r="AF124" s="63">
        <v>1631601</v>
      </c>
      <c r="AG124" s="63">
        <v>2256987</v>
      </c>
      <c r="AH124" s="63">
        <v>2293009</v>
      </c>
      <c r="AI124" s="13">
        <v>0.14579162411403512</v>
      </c>
      <c r="AJ124" s="13">
        <v>1.5960215987065943E-2</v>
      </c>
    </row>
    <row r="125" spans="1:44" ht="10.5" customHeight="1" x14ac:dyDescent="0.2">
      <c r="A125" s="11"/>
      <c r="B125" s="11"/>
      <c r="C125" s="14"/>
      <c r="D125" s="11" t="s">
        <v>39</v>
      </c>
      <c r="E125" s="11"/>
      <c r="F125" s="2"/>
      <c r="G125" s="12">
        <v>233619</v>
      </c>
      <c r="H125" s="12">
        <v>226111</v>
      </c>
      <c r="I125" s="12">
        <v>223972</v>
      </c>
      <c r="J125" s="12">
        <v>218391</v>
      </c>
      <c r="K125" s="12">
        <v>168185</v>
      </c>
      <c r="L125" s="12">
        <v>285199</v>
      </c>
      <c r="M125" s="12">
        <v>334798</v>
      </c>
      <c r="N125" s="12">
        <v>346541</v>
      </c>
      <c r="O125" s="12">
        <v>434858.82</v>
      </c>
      <c r="P125" s="12">
        <v>564661</v>
      </c>
      <c r="Q125" s="12">
        <v>551067.39</v>
      </c>
      <c r="R125" s="63">
        <v>638243.63</v>
      </c>
      <c r="S125" s="63">
        <v>564661.04</v>
      </c>
      <c r="T125" s="63">
        <v>808266.46</v>
      </c>
      <c r="U125" s="41">
        <v>934007.86</v>
      </c>
      <c r="V125" s="41">
        <v>1066740.74</v>
      </c>
      <c r="W125" s="63">
        <v>1176939.1099999999</v>
      </c>
      <c r="X125" s="63">
        <v>1616415.36</v>
      </c>
      <c r="Y125" s="63">
        <v>1558715</v>
      </c>
      <c r="Z125" s="63">
        <v>2123312.31</v>
      </c>
      <c r="AA125" s="63">
        <v>1547908.65</v>
      </c>
      <c r="AB125" s="63">
        <v>1397460</v>
      </c>
      <c r="AC125" s="63">
        <v>1196354</v>
      </c>
      <c r="AD125" s="63">
        <v>1131595</v>
      </c>
      <c r="AE125" s="63">
        <v>1125929</v>
      </c>
      <c r="AF125" s="63">
        <v>2124225</v>
      </c>
      <c r="AG125" s="63">
        <v>1480017</v>
      </c>
      <c r="AH125" s="63">
        <v>1548047</v>
      </c>
      <c r="AI125" s="13">
        <v>1.7202594875683763E-2</v>
      </c>
      <c r="AJ125" s="13">
        <v>4.5965688231959498E-2</v>
      </c>
    </row>
    <row r="126" spans="1:44" ht="10.5" customHeight="1" x14ac:dyDescent="0.2">
      <c r="A126" s="11"/>
      <c r="B126" s="14"/>
      <c r="C126" s="11" t="s">
        <v>40</v>
      </c>
      <c r="D126" s="11"/>
      <c r="E126" s="11"/>
      <c r="F126" s="2"/>
      <c r="G126" s="12">
        <v>1785489</v>
      </c>
      <c r="H126" s="12">
        <v>1944059</v>
      </c>
      <c r="I126" s="12">
        <v>2083203</v>
      </c>
      <c r="J126" s="12">
        <v>2252398</v>
      </c>
      <c r="K126" s="12">
        <v>2405227</v>
      </c>
      <c r="L126" s="12">
        <v>1748007</v>
      </c>
      <c r="M126" s="12">
        <v>1978801</v>
      </c>
      <c r="N126" s="12">
        <v>2136977</v>
      </c>
      <c r="O126" s="12">
        <v>2118467.2000000002</v>
      </c>
      <c r="P126" s="12">
        <v>2169690</v>
      </c>
      <c r="Q126" s="12">
        <v>2008107.98</v>
      </c>
      <c r="R126" s="63">
        <v>2077405.77</v>
      </c>
      <c r="S126" s="63">
        <v>2169690.4</v>
      </c>
      <c r="T126" s="63">
        <v>2332774.42</v>
      </c>
      <c r="U126" s="41">
        <v>2512683.88</v>
      </c>
      <c r="V126" s="41">
        <v>0</v>
      </c>
      <c r="W126" s="63">
        <v>3025138.1</v>
      </c>
      <c r="X126" s="63">
        <v>2849814.55</v>
      </c>
      <c r="Y126" s="63">
        <v>2427199</v>
      </c>
      <c r="Z126" s="63">
        <v>7334270.5299999993</v>
      </c>
      <c r="AA126" s="63">
        <v>8201952.7699999996</v>
      </c>
      <c r="AB126" s="63">
        <v>9146720</v>
      </c>
      <c r="AC126" s="63">
        <v>5871212</v>
      </c>
      <c r="AD126" s="63">
        <v>5840531</v>
      </c>
      <c r="AE126" s="63">
        <v>6635450</v>
      </c>
      <c r="AF126" s="63">
        <v>7547983</v>
      </c>
      <c r="AG126" s="63">
        <v>6982699</v>
      </c>
      <c r="AH126" s="63">
        <v>8692048</v>
      </c>
      <c r="AI126" s="13">
        <v>-8.4617892076048751E-3</v>
      </c>
      <c r="AJ126" s="13">
        <v>0.24479774940893198</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494612</v>
      </c>
      <c r="AF127" s="63">
        <v>1128729</v>
      </c>
      <c r="AG127" s="63">
        <v>1506522</v>
      </c>
      <c r="AH127" s="63">
        <v>1589463</v>
      </c>
      <c r="AI127" s="13" t="s">
        <v>246</v>
      </c>
      <c r="AJ127" s="13">
        <v>5.5054622501364066E-2</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0</v>
      </c>
      <c r="U128" s="41">
        <v>0</v>
      </c>
      <c r="V128" s="41">
        <v>24672</v>
      </c>
      <c r="W128" s="63">
        <v>53452</v>
      </c>
      <c r="X128" s="63">
        <v>51590</v>
      </c>
      <c r="Y128" s="63">
        <v>46648</v>
      </c>
      <c r="Z128" s="63">
        <v>47682</v>
      </c>
      <c r="AA128" s="63">
        <v>40079</v>
      </c>
      <c r="AB128" s="63">
        <v>39394</v>
      </c>
      <c r="AC128" s="63">
        <v>59760</v>
      </c>
      <c r="AD128" s="63">
        <v>67442</v>
      </c>
      <c r="AE128" s="63">
        <v>78593</v>
      </c>
      <c r="AF128" s="63">
        <v>70521</v>
      </c>
      <c r="AG128" s="63">
        <v>149626</v>
      </c>
      <c r="AH128" s="63">
        <v>170891</v>
      </c>
      <c r="AI128" s="13">
        <v>0.27707043777491513</v>
      </c>
      <c r="AJ128" s="13">
        <v>0.14212102174755725</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5281993</v>
      </c>
      <c r="Y129" s="63">
        <v>6385293</v>
      </c>
      <c r="Z129" s="63">
        <v>6924788</v>
      </c>
      <c r="AA129" s="63">
        <v>7225680</v>
      </c>
      <c r="AB129" s="63">
        <v>7871762</v>
      </c>
      <c r="AC129" s="63">
        <v>8655243</v>
      </c>
      <c r="AD129" s="63">
        <v>9264782</v>
      </c>
      <c r="AE129" s="63">
        <v>8591056</v>
      </c>
      <c r="AF129" s="63">
        <v>8596418</v>
      </c>
      <c r="AG129" s="63">
        <v>9632957</v>
      </c>
      <c r="AH129" s="63">
        <v>11199016</v>
      </c>
      <c r="AI129" s="13">
        <v>6.0517855719860236E-2</v>
      </c>
      <c r="AJ129" s="13">
        <v>0.16257302923702452</v>
      </c>
    </row>
    <row r="130" spans="1:36" ht="10.5" customHeight="1" x14ac:dyDescent="0.2">
      <c r="A130" s="11"/>
      <c r="B130" s="14"/>
      <c r="C130" s="11" t="s">
        <v>44</v>
      </c>
      <c r="D130" s="15"/>
      <c r="E130" s="11"/>
      <c r="F130" s="2"/>
      <c r="G130" s="12">
        <v>3043135</v>
      </c>
      <c r="H130" s="12">
        <v>3256700</v>
      </c>
      <c r="I130" s="12">
        <v>4090502</v>
      </c>
      <c r="J130" s="12">
        <v>4001531</v>
      </c>
      <c r="K130" s="12">
        <v>4224618</v>
      </c>
      <c r="L130" s="12">
        <v>4410187</v>
      </c>
      <c r="M130" s="12">
        <v>4133644</v>
      </c>
      <c r="N130" s="12">
        <v>4184702</v>
      </c>
      <c r="O130" s="12">
        <v>7062046</v>
      </c>
      <c r="P130" s="12">
        <v>6751574</v>
      </c>
      <c r="Q130" s="12">
        <v>6913367</v>
      </c>
      <c r="R130" s="63">
        <v>7544184</v>
      </c>
      <c r="S130" s="63">
        <v>8419371</v>
      </c>
      <c r="T130" s="63">
        <v>12586262</v>
      </c>
      <c r="U130" s="41">
        <v>21398467</v>
      </c>
      <c r="V130" s="41">
        <v>12835578</v>
      </c>
      <c r="W130" s="63">
        <v>12139831</v>
      </c>
      <c r="X130" s="63">
        <v>11303534</v>
      </c>
      <c r="Y130" s="63">
        <v>12559267</v>
      </c>
      <c r="Z130" s="63">
        <v>12957374</v>
      </c>
      <c r="AA130" s="63">
        <v>12944317</v>
      </c>
      <c r="AB130" s="63">
        <v>15676450</v>
      </c>
      <c r="AC130" s="63">
        <v>50993300</v>
      </c>
      <c r="AD130" s="63">
        <v>26170137</v>
      </c>
      <c r="AE130" s="63">
        <v>18228508</v>
      </c>
      <c r="AF130" s="63">
        <v>19252804</v>
      </c>
      <c r="AG130" s="63">
        <v>42202236</v>
      </c>
      <c r="AH130" s="63">
        <v>21295402</v>
      </c>
      <c r="AI130" s="13">
        <v>5.2381052328752675E-2</v>
      </c>
      <c r="AJ130" s="13">
        <v>-0.49539635767166462</v>
      </c>
    </row>
    <row r="131" spans="1:36" ht="10.5" customHeight="1" x14ac:dyDescent="0.2">
      <c r="A131" s="11"/>
      <c r="B131" s="14"/>
      <c r="C131" s="11"/>
      <c r="D131" s="15" t="s">
        <v>45</v>
      </c>
      <c r="E131" s="11"/>
      <c r="F131" s="2"/>
      <c r="G131" s="12">
        <v>252146</v>
      </c>
      <c r="H131" s="12">
        <v>130680</v>
      </c>
      <c r="I131" s="12">
        <v>243021</v>
      </c>
      <c r="J131" s="12">
        <v>334334</v>
      </c>
      <c r="K131" s="12">
        <v>408022</v>
      </c>
      <c r="L131" s="12">
        <v>520819</v>
      </c>
      <c r="M131" s="12">
        <v>637180</v>
      </c>
      <c r="N131" s="12">
        <v>708545</v>
      </c>
      <c r="O131" s="12">
        <v>781154</v>
      </c>
      <c r="P131" s="12">
        <v>1010925</v>
      </c>
      <c r="Q131" s="12">
        <v>1174741</v>
      </c>
      <c r="R131" s="63">
        <v>1376907</v>
      </c>
      <c r="S131" s="63">
        <v>1853578</v>
      </c>
      <c r="T131" s="63">
        <v>4241703</v>
      </c>
      <c r="U131" s="41">
        <v>5412066</v>
      </c>
      <c r="V131" s="41">
        <v>4752234</v>
      </c>
      <c r="W131" s="63">
        <v>2716581</v>
      </c>
      <c r="X131" s="63">
        <v>2863786</v>
      </c>
      <c r="Y131" s="63">
        <v>2870295</v>
      </c>
      <c r="Z131" s="63">
        <v>2892837</v>
      </c>
      <c r="AA131" s="63">
        <v>4177030</v>
      </c>
      <c r="AB131" s="63">
        <v>5187671</v>
      </c>
      <c r="AC131" s="63">
        <v>5408331</v>
      </c>
      <c r="AD131" s="63">
        <v>6244441</v>
      </c>
      <c r="AE131" s="63">
        <v>6002090</v>
      </c>
      <c r="AF131" s="63">
        <v>6842544</v>
      </c>
      <c r="AG131" s="63">
        <v>6912416</v>
      </c>
      <c r="AH131" s="63">
        <v>7571489</v>
      </c>
      <c r="AI131" s="13">
        <v>6.5045459032529118E-2</v>
      </c>
      <c r="AJ131" s="13">
        <v>9.5346258095577577E-2</v>
      </c>
    </row>
    <row r="132" spans="1:36" ht="10.5" customHeight="1" x14ac:dyDescent="0.2">
      <c r="A132" s="11"/>
      <c r="B132" s="14"/>
      <c r="C132" s="11"/>
      <c r="D132" s="15" t="s">
        <v>46</v>
      </c>
      <c r="E132" s="11"/>
      <c r="F132" s="2"/>
      <c r="G132" s="12">
        <v>2495660</v>
      </c>
      <c r="H132" s="12">
        <v>2864234</v>
      </c>
      <c r="I132" s="12">
        <v>3531228</v>
      </c>
      <c r="J132" s="12">
        <v>3263113</v>
      </c>
      <c r="K132" s="12">
        <v>3405535</v>
      </c>
      <c r="L132" s="12">
        <v>3645877</v>
      </c>
      <c r="M132" s="12">
        <v>3247789</v>
      </c>
      <c r="N132" s="12">
        <v>3043882</v>
      </c>
      <c r="O132" s="12">
        <v>5742611</v>
      </c>
      <c r="P132" s="12">
        <v>4589103</v>
      </c>
      <c r="Q132" s="12">
        <v>4604570</v>
      </c>
      <c r="R132" s="63">
        <v>5131165</v>
      </c>
      <c r="S132" s="63">
        <v>4712354</v>
      </c>
      <c r="T132" s="63">
        <v>7762334</v>
      </c>
      <c r="U132" s="41">
        <v>6304974</v>
      </c>
      <c r="V132" s="41">
        <v>6634153</v>
      </c>
      <c r="W132" s="63">
        <v>7250831</v>
      </c>
      <c r="X132" s="63">
        <v>7624890</v>
      </c>
      <c r="Y132" s="63">
        <v>7510887</v>
      </c>
      <c r="Z132" s="63">
        <v>8345698</v>
      </c>
      <c r="AA132" s="63">
        <v>7485311</v>
      </c>
      <c r="AB132" s="63">
        <v>8267251</v>
      </c>
      <c r="AC132" s="63">
        <v>8702195</v>
      </c>
      <c r="AD132" s="63">
        <v>8563949</v>
      </c>
      <c r="AE132" s="63">
        <v>9454199</v>
      </c>
      <c r="AF132" s="63">
        <v>10534853</v>
      </c>
      <c r="AG132" s="63">
        <v>8158115</v>
      </c>
      <c r="AH132" s="63">
        <v>8213867</v>
      </c>
      <c r="AI132" s="13">
        <v>-1.0791213215112228E-3</v>
      </c>
      <c r="AJ132" s="13">
        <v>6.8339316128787101E-3</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1020000</v>
      </c>
      <c r="AA133" s="63">
        <v>0</v>
      </c>
      <c r="AB133" s="63">
        <v>1176000</v>
      </c>
      <c r="AC133" s="63">
        <v>35829119</v>
      </c>
      <c r="AD133" s="63">
        <v>7436146</v>
      </c>
      <c r="AE133" s="63">
        <v>650000</v>
      </c>
      <c r="AF133" s="63">
        <v>0</v>
      </c>
      <c r="AG133" s="63">
        <v>22021323</v>
      </c>
      <c r="AH133" s="63">
        <v>0</v>
      </c>
      <c r="AI133" s="13">
        <v>-1</v>
      </c>
      <c r="AJ133" s="13" t="s">
        <v>246</v>
      </c>
    </row>
    <row r="134" spans="1:36" ht="10.5" customHeight="1" x14ac:dyDescent="0.2">
      <c r="A134" s="11"/>
      <c r="B134" s="11"/>
      <c r="C134" s="11"/>
      <c r="D134" s="11" t="s">
        <v>48</v>
      </c>
      <c r="E134" s="11"/>
      <c r="F134" s="2"/>
      <c r="G134" s="12">
        <v>295329</v>
      </c>
      <c r="H134" s="12">
        <v>261786</v>
      </c>
      <c r="I134" s="12">
        <v>316253</v>
      </c>
      <c r="J134" s="12">
        <v>404084</v>
      </c>
      <c r="K134" s="12">
        <v>411061</v>
      </c>
      <c r="L134" s="12">
        <v>243491</v>
      </c>
      <c r="M134" s="12">
        <v>248675</v>
      </c>
      <c r="N134" s="12">
        <v>432275</v>
      </c>
      <c r="O134" s="12">
        <v>538281</v>
      </c>
      <c r="P134" s="12">
        <v>1151546</v>
      </c>
      <c r="Q134" s="12">
        <v>1134056</v>
      </c>
      <c r="R134" s="63">
        <v>1036112</v>
      </c>
      <c r="S134" s="63">
        <v>1853439</v>
      </c>
      <c r="T134" s="63">
        <v>582225</v>
      </c>
      <c r="U134" s="41">
        <v>9681427</v>
      </c>
      <c r="V134" s="41">
        <v>1449191</v>
      </c>
      <c r="W134" s="63">
        <v>2172419</v>
      </c>
      <c r="X134" s="63">
        <v>814858</v>
      </c>
      <c r="Y134" s="63">
        <v>2178085</v>
      </c>
      <c r="Z134" s="63">
        <v>698839</v>
      </c>
      <c r="AA134" s="63">
        <v>1281976</v>
      </c>
      <c r="AB134" s="63">
        <v>1045528</v>
      </c>
      <c r="AC134" s="63">
        <v>1053655</v>
      </c>
      <c r="AD134" s="63">
        <v>3925601</v>
      </c>
      <c r="AE134" s="63">
        <v>2122219</v>
      </c>
      <c r="AF134" s="63">
        <v>1875407</v>
      </c>
      <c r="AG134" s="63">
        <v>5110382</v>
      </c>
      <c r="AH134" s="63">
        <v>5510046</v>
      </c>
      <c r="AI134" s="13">
        <v>0.31917757313886019</v>
      </c>
      <c r="AJ134" s="13">
        <v>7.8206286731598532E-2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2412011</v>
      </c>
      <c r="H136" s="12">
        <v>2613669</v>
      </c>
      <c r="I136" s="12">
        <v>2879385</v>
      </c>
      <c r="J136" s="12">
        <v>3134654</v>
      </c>
      <c r="K136" s="12">
        <f>SUM(K137:K145)</f>
        <v>3202228</v>
      </c>
      <c r="L136" s="12">
        <f>SUM(L137:L145)</f>
        <v>4264263</v>
      </c>
      <c r="M136" s="12">
        <f>SUM(M137:M145)</f>
        <v>3544008</v>
      </c>
      <c r="N136" s="12">
        <f>SUM(N137:N145)</f>
        <v>2428897</v>
      </c>
      <c r="O136" s="12">
        <v>5336911.8</v>
      </c>
      <c r="P136" s="12">
        <v>6116763</v>
      </c>
      <c r="Q136" s="12">
        <v>7236403.6699999999</v>
      </c>
      <c r="R136" s="63">
        <v>6271377.7199999997</v>
      </c>
      <c r="S136" s="63">
        <v>6059461.1900000004</v>
      </c>
      <c r="T136" s="63">
        <v>5146890.8900000006</v>
      </c>
      <c r="U136" s="41">
        <v>6659227.3699999992</v>
      </c>
      <c r="V136" s="41">
        <v>8261078.6600000001</v>
      </c>
      <c r="W136" s="63">
        <v>7208703.8300000001</v>
      </c>
      <c r="X136" s="63">
        <v>6904765.0699999994</v>
      </c>
      <c r="Y136" s="63">
        <v>7516368</v>
      </c>
      <c r="Z136" s="63">
        <v>6065952.9800000004</v>
      </c>
      <c r="AA136" s="63">
        <v>7502468.1799999997</v>
      </c>
      <c r="AB136" s="63">
        <v>12508368</v>
      </c>
      <c r="AC136" s="63">
        <v>7672904</v>
      </c>
      <c r="AD136" s="63">
        <v>13165336</v>
      </c>
      <c r="AE136" s="63">
        <v>9545328</v>
      </c>
      <c r="AF136" s="63">
        <v>9401735</v>
      </c>
      <c r="AG136" s="63">
        <v>8792953</v>
      </c>
      <c r="AH136" s="63">
        <v>9675773</v>
      </c>
      <c r="AI136" s="13">
        <v>-4.189265358300287E-2</v>
      </c>
      <c r="AJ136" s="13">
        <v>0.10040085509384618</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173972</v>
      </c>
      <c r="H138" s="12">
        <v>178817</v>
      </c>
      <c r="I138" s="12">
        <v>192326</v>
      </c>
      <c r="J138" s="12">
        <v>201132</v>
      </c>
      <c r="K138" s="12">
        <v>201570</v>
      </c>
      <c r="L138" s="12">
        <v>213745</v>
      </c>
      <c r="M138" s="12">
        <v>219809</v>
      </c>
      <c r="N138" s="12">
        <v>253051</v>
      </c>
      <c r="O138" s="12">
        <v>494974.85</v>
      </c>
      <c r="P138" s="12">
        <v>546019</v>
      </c>
      <c r="Q138" s="12">
        <v>569453.31999999995</v>
      </c>
      <c r="R138" s="63">
        <v>621897.26</v>
      </c>
      <c r="S138" s="63">
        <v>546018.88</v>
      </c>
      <c r="T138" s="63">
        <v>808695.08</v>
      </c>
      <c r="U138" s="41">
        <v>715051.41</v>
      </c>
      <c r="V138" s="41">
        <v>779292.94</v>
      </c>
      <c r="W138" s="64">
        <v>922341.34</v>
      </c>
      <c r="X138" s="64">
        <v>1017416.07</v>
      </c>
      <c r="Y138" s="63">
        <v>1131080</v>
      </c>
      <c r="Z138" s="63">
        <v>1186792.3600000001</v>
      </c>
      <c r="AA138" s="63">
        <v>1297144.73</v>
      </c>
      <c r="AB138" s="63">
        <v>1437735</v>
      </c>
      <c r="AC138" s="63">
        <v>1549224</v>
      </c>
      <c r="AD138" s="63">
        <v>1659327</v>
      </c>
      <c r="AE138" s="63">
        <v>1705117</v>
      </c>
      <c r="AF138" s="63">
        <v>1917268</v>
      </c>
      <c r="AG138" s="63">
        <v>2105227</v>
      </c>
      <c r="AH138" s="63">
        <v>2374352</v>
      </c>
      <c r="AI138" s="13">
        <v>8.7204003881441228E-2</v>
      </c>
      <c r="AJ138" s="13">
        <v>0.12783657059309994</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2078291</v>
      </c>
      <c r="H141" s="12">
        <v>2120005</v>
      </c>
      <c r="I141" s="12">
        <v>2320926</v>
      </c>
      <c r="J141" s="12">
        <v>2524835</v>
      </c>
      <c r="K141" s="12">
        <v>2584083</v>
      </c>
      <c r="L141" s="12">
        <v>2743765</v>
      </c>
      <c r="M141" s="12">
        <v>2908819</v>
      </c>
      <c r="N141" s="12">
        <v>443895</v>
      </c>
      <c r="O141" s="12">
        <v>3104792.22</v>
      </c>
      <c r="P141" s="12">
        <v>4178421</v>
      </c>
      <c r="Q141" s="12">
        <v>4136073.64</v>
      </c>
      <c r="R141" s="63">
        <v>4243874.67</v>
      </c>
      <c r="S141" s="63">
        <v>4326870.2</v>
      </c>
      <c r="T141" s="63">
        <v>3242209.85</v>
      </c>
      <c r="U141" s="41">
        <v>3580362.9</v>
      </c>
      <c r="V141" s="41">
        <v>3962522.6</v>
      </c>
      <c r="W141" s="63">
        <v>3794253.57</v>
      </c>
      <c r="X141" s="63">
        <v>3484610.98</v>
      </c>
      <c r="Y141" s="63">
        <v>3056627</v>
      </c>
      <c r="Z141" s="63">
        <v>2896800.25</v>
      </c>
      <c r="AA141" s="63">
        <v>3511214.07</v>
      </c>
      <c r="AB141" s="63">
        <v>3331491</v>
      </c>
      <c r="AC141" s="63">
        <v>3363156</v>
      </c>
      <c r="AD141" s="63">
        <v>3409143</v>
      </c>
      <c r="AE141" s="63">
        <v>3551373</v>
      </c>
      <c r="AF141" s="63">
        <v>3533902</v>
      </c>
      <c r="AG141" s="63">
        <v>3660118</v>
      </c>
      <c r="AH141" s="63">
        <v>3712998</v>
      </c>
      <c r="AI141" s="13">
        <v>1.8234196838085914E-2</v>
      </c>
      <c r="AJ141" s="13">
        <v>1.4447621634056607E-2</v>
      </c>
    </row>
    <row r="142" spans="1:36" ht="10.5" customHeight="1" x14ac:dyDescent="0.2">
      <c r="A142" s="11"/>
      <c r="B142" s="14"/>
      <c r="C142" s="11" t="s">
        <v>55</v>
      </c>
      <c r="E142" s="11"/>
      <c r="F142" s="2"/>
      <c r="G142" s="12">
        <v>0</v>
      </c>
      <c r="H142" s="12">
        <v>0</v>
      </c>
      <c r="I142" s="12">
        <v>0</v>
      </c>
      <c r="J142" s="12">
        <v>0</v>
      </c>
      <c r="K142" s="12">
        <v>0</v>
      </c>
      <c r="L142" s="12">
        <v>48133</v>
      </c>
      <c r="M142" s="12">
        <v>107339</v>
      </c>
      <c r="N142" s="12">
        <v>183684</v>
      </c>
      <c r="O142" s="12">
        <v>172182.73</v>
      </c>
      <c r="P142" s="12">
        <v>188339</v>
      </c>
      <c r="Q142" s="12">
        <v>190534.71</v>
      </c>
      <c r="R142" s="63">
        <v>231860.79</v>
      </c>
      <c r="S142" s="63">
        <v>188339.11</v>
      </c>
      <c r="T142" s="63">
        <v>273120.96000000002</v>
      </c>
      <c r="U142" s="41">
        <v>241053.06</v>
      </c>
      <c r="V142" s="41">
        <v>230785.12</v>
      </c>
      <c r="W142" s="64">
        <v>216139.92</v>
      </c>
      <c r="X142" s="64">
        <v>135204.01999999999</v>
      </c>
      <c r="Y142" s="63">
        <v>172805</v>
      </c>
      <c r="Z142" s="63">
        <v>132867.37</v>
      </c>
      <c r="AA142" s="63">
        <v>138136.38</v>
      </c>
      <c r="AB142" s="63">
        <v>128684</v>
      </c>
      <c r="AC142" s="63">
        <v>60863</v>
      </c>
      <c r="AD142" s="63">
        <v>136859</v>
      </c>
      <c r="AE142" s="63">
        <v>51257</v>
      </c>
      <c r="AF142" s="63">
        <v>159161</v>
      </c>
      <c r="AG142" s="63">
        <v>215272</v>
      </c>
      <c r="AH142" s="63">
        <v>184893</v>
      </c>
      <c r="AI142" s="13">
        <v>6.2264463083413935E-2</v>
      </c>
      <c r="AJ142" s="13">
        <v>-0.14111914229439965</v>
      </c>
    </row>
    <row r="143" spans="1:36" ht="10.5" customHeight="1" x14ac:dyDescent="0.2">
      <c r="A143" s="11"/>
      <c r="B143" s="11"/>
      <c r="C143" s="11" t="s">
        <v>56</v>
      </c>
      <c r="D143" s="11"/>
      <c r="E143" s="11"/>
      <c r="F143" s="2"/>
      <c r="G143" s="12">
        <v>159748</v>
      </c>
      <c r="H143" s="12">
        <v>314847</v>
      </c>
      <c r="I143" s="12">
        <v>366133</v>
      </c>
      <c r="J143" s="12">
        <v>408687</v>
      </c>
      <c r="K143" s="12">
        <v>416575</v>
      </c>
      <c r="L143" s="12">
        <v>1258620</v>
      </c>
      <c r="M143" s="12">
        <v>308041</v>
      </c>
      <c r="N143" s="12">
        <v>1548267</v>
      </c>
      <c r="O143" s="12">
        <v>1564962</v>
      </c>
      <c r="P143" s="12">
        <v>1203984</v>
      </c>
      <c r="Q143" s="12">
        <v>2340342</v>
      </c>
      <c r="R143" s="63">
        <v>1173745</v>
      </c>
      <c r="S143" s="63">
        <v>998233</v>
      </c>
      <c r="T143" s="63">
        <v>822865</v>
      </c>
      <c r="U143" s="41">
        <v>2122760</v>
      </c>
      <c r="V143" s="41">
        <v>3288478</v>
      </c>
      <c r="W143" s="63">
        <v>2275969</v>
      </c>
      <c r="X143" s="63">
        <v>2267534</v>
      </c>
      <c r="Y143" s="63">
        <v>3155856</v>
      </c>
      <c r="Z143" s="63">
        <v>1849493</v>
      </c>
      <c r="AA143" s="63">
        <v>2555973</v>
      </c>
      <c r="AB143" s="63">
        <v>7610458</v>
      </c>
      <c r="AC143" s="63">
        <v>2699661</v>
      </c>
      <c r="AD143" s="63">
        <v>7960007</v>
      </c>
      <c r="AE143" s="63">
        <v>4237581</v>
      </c>
      <c r="AF143" s="63">
        <v>3791404</v>
      </c>
      <c r="AG143" s="63">
        <v>2812336</v>
      </c>
      <c r="AH143" s="63">
        <v>3403530</v>
      </c>
      <c r="AI143" s="13">
        <v>-0.12551345532769287</v>
      </c>
      <c r="AJ143" s="13">
        <v>0.21021456895619869</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68107</v>
      </c>
      <c r="H147" s="12">
        <v>61291</v>
      </c>
      <c r="I147" s="12">
        <v>119163</v>
      </c>
      <c r="J147" s="12">
        <v>154954</v>
      </c>
      <c r="K147" s="12">
        <v>249819</v>
      </c>
      <c r="L147" s="12">
        <v>285372</v>
      </c>
      <c r="M147" s="12">
        <v>555615</v>
      </c>
      <c r="N147" s="12">
        <v>201793</v>
      </c>
      <c r="O147" s="12">
        <v>453684</v>
      </c>
      <c r="P147" s="12">
        <v>118225</v>
      </c>
      <c r="Q147" s="12">
        <v>118728</v>
      </c>
      <c r="R147" s="63">
        <v>211497</v>
      </c>
      <c r="S147" s="63">
        <v>392512</v>
      </c>
      <c r="T147" s="63">
        <v>815849</v>
      </c>
      <c r="U147" s="41">
        <v>1710634</v>
      </c>
      <c r="V147" s="41">
        <v>516806</v>
      </c>
      <c r="W147" s="63">
        <v>513678</v>
      </c>
      <c r="X147" s="63">
        <v>786749</v>
      </c>
      <c r="Y147" s="63">
        <v>3784366</v>
      </c>
      <c r="Z147" s="63">
        <v>2103338</v>
      </c>
      <c r="AA147" s="63">
        <v>1217416</v>
      </c>
      <c r="AB147" s="63">
        <v>1796142</v>
      </c>
      <c r="AC147" s="63">
        <v>2718898</v>
      </c>
      <c r="AD147" s="63">
        <v>1416197</v>
      </c>
      <c r="AE147" s="63">
        <v>1798465</v>
      </c>
      <c r="AF147" s="63">
        <v>3476938</v>
      </c>
      <c r="AG147" s="63">
        <v>1838681</v>
      </c>
      <c r="AH147" s="63">
        <v>1274871</v>
      </c>
      <c r="AI147" s="13">
        <v>-5.553124387032804E-2</v>
      </c>
      <c r="AJ147" s="13">
        <v>-0.30663829125334957</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578628</v>
      </c>
      <c r="H149" s="12">
        <v>305109</v>
      </c>
      <c r="I149" s="12">
        <v>1672715</v>
      </c>
      <c r="J149" s="12">
        <v>963441</v>
      </c>
      <c r="K149" s="12">
        <v>887527</v>
      </c>
      <c r="L149" s="12">
        <v>2846</v>
      </c>
      <c r="M149" s="12">
        <v>15127</v>
      </c>
      <c r="N149" s="12">
        <v>62068</v>
      </c>
      <c r="O149" s="12">
        <v>244297</v>
      </c>
      <c r="P149" s="12">
        <v>483411</v>
      </c>
      <c r="Q149" s="12">
        <v>445705</v>
      </c>
      <c r="R149" s="63">
        <v>445243</v>
      </c>
      <c r="S149" s="63">
        <v>534997</v>
      </c>
      <c r="T149" s="63">
        <v>555896</v>
      </c>
      <c r="U149" s="41">
        <v>644057</v>
      </c>
      <c r="V149" s="41">
        <v>44260</v>
      </c>
      <c r="W149" s="63">
        <v>137228</v>
      </c>
      <c r="X149" s="63">
        <v>197286</v>
      </c>
      <c r="Y149" s="63">
        <v>201091</v>
      </c>
      <c r="Z149" s="63">
        <v>176729</v>
      </c>
      <c r="AA149" s="63">
        <v>202218</v>
      </c>
      <c r="AB149" s="63">
        <v>865519</v>
      </c>
      <c r="AC149" s="63">
        <v>907918</v>
      </c>
      <c r="AD149" s="63">
        <v>1059658</v>
      </c>
      <c r="AE149" s="63">
        <v>1123897</v>
      </c>
      <c r="AF149" s="63">
        <v>1311210</v>
      </c>
      <c r="AG149" s="63">
        <v>1509451</v>
      </c>
      <c r="AH149" s="63">
        <v>1483149</v>
      </c>
      <c r="AI149" s="13">
        <v>9.3917817814682447E-2</v>
      </c>
      <c r="AJ149" s="13">
        <v>-1.7424878316686002E-2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12601770</v>
      </c>
      <c r="H152" s="5">
        <v>12515269</v>
      </c>
      <c r="I152" s="5">
        <v>11883135</v>
      </c>
      <c r="J152" s="5">
        <v>12623713</v>
      </c>
      <c r="K152" s="5">
        <v>14158802</v>
      </c>
      <c r="L152" s="5">
        <v>15666352</v>
      </c>
      <c r="M152" s="5">
        <v>16631021</v>
      </c>
      <c r="N152" s="5">
        <v>20623153</v>
      </c>
      <c r="O152" s="5">
        <v>21279290</v>
      </c>
      <c r="P152" s="5">
        <v>23838802</v>
      </c>
      <c r="Q152" s="5">
        <v>24038754</v>
      </c>
      <c r="R152" s="62">
        <v>24691174</v>
      </c>
      <c r="S152" s="62">
        <v>26944419</v>
      </c>
      <c r="T152" s="62">
        <v>32496830</v>
      </c>
      <c r="U152" s="39">
        <v>59850118</v>
      </c>
      <c r="V152" s="39">
        <v>62725503</v>
      </c>
      <c r="W152" s="62">
        <v>61477459</v>
      </c>
      <c r="X152" s="62">
        <v>65134550</v>
      </c>
      <c r="Y152" s="62">
        <v>69245589</v>
      </c>
      <c r="Z152" s="62">
        <v>57468799</v>
      </c>
      <c r="AA152" s="62">
        <v>56298146</v>
      </c>
      <c r="AB152" s="62">
        <v>63003595</v>
      </c>
      <c r="AC152" s="62">
        <v>76797245</v>
      </c>
      <c r="AD152" s="62">
        <v>84168767</v>
      </c>
      <c r="AE152" s="62">
        <v>71274114</v>
      </c>
      <c r="AF152" s="62">
        <v>73669228</v>
      </c>
      <c r="AG152" s="62">
        <v>73535601</v>
      </c>
      <c r="AH152" s="62">
        <v>92107803</v>
      </c>
      <c r="AI152" s="10">
        <v>6.5340691106214877E-2</v>
      </c>
      <c r="AJ152" s="10">
        <v>0.25256068825765088</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4611028</v>
      </c>
      <c r="H154" s="12">
        <v>5028970</v>
      </c>
      <c r="I154" s="12">
        <v>4320571</v>
      </c>
      <c r="J154" s="12">
        <v>4349828</v>
      </c>
      <c r="K154" s="12">
        <v>4423505</v>
      </c>
      <c r="L154" s="12">
        <v>4210111</v>
      </c>
      <c r="M154" s="12">
        <v>4698746</v>
      </c>
      <c r="N154" s="12">
        <v>5163369</v>
      </c>
      <c r="O154" s="12">
        <v>5850838</v>
      </c>
      <c r="P154" s="12">
        <v>5788923</v>
      </c>
      <c r="Q154" s="12">
        <v>6121114</v>
      </c>
      <c r="R154" s="63">
        <v>7029388</v>
      </c>
      <c r="S154" s="63">
        <v>8138910</v>
      </c>
      <c r="T154" s="63">
        <v>7225795</v>
      </c>
      <c r="U154" s="41">
        <v>8965670</v>
      </c>
      <c r="V154" s="41">
        <v>8926953</v>
      </c>
      <c r="W154" s="63">
        <v>10916595</v>
      </c>
      <c r="X154" s="63">
        <v>13493742</v>
      </c>
      <c r="Y154" s="63">
        <v>9836213</v>
      </c>
      <c r="Z154" s="63">
        <v>11985482</v>
      </c>
      <c r="AA154" s="63">
        <v>11619717</v>
      </c>
      <c r="AB154" s="63">
        <v>10218564</v>
      </c>
      <c r="AC154" s="63">
        <v>11646926</v>
      </c>
      <c r="AD154" s="63">
        <v>12357725</v>
      </c>
      <c r="AE154" s="63">
        <v>12788235</v>
      </c>
      <c r="AF154" s="63">
        <v>15236446</v>
      </c>
      <c r="AG154" s="63">
        <v>15065267</v>
      </c>
      <c r="AH154" s="63">
        <v>16273070</v>
      </c>
      <c r="AI154" s="13">
        <v>8.0637258579318694E-2</v>
      </c>
      <c r="AJ154" s="13">
        <v>8.0171363706995707E-2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3854641</v>
      </c>
      <c r="H156" s="12">
        <v>3233631</v>
      </c>
      <c r="I156" s="12">
        <v>3325560</v>
      </c>
      <c r="J156" s="12">
        <v>3698299</v>
      </c>
      <c r="K156" s="12">
        <v>4146634</v>
      </c>
      <c r="L156" s="12">
        <v>4225618</v>
      </c>
      <c r="M156" s="12">
        <v>4902250</v>
      </c>
      <c r="N156" s="12">
        <v>5183275</v>
      </c>
      <c r="O156" s="12">
        <v>5922177</v>
      </c>
      <c r="P156" s="12">
        <v>6110117</v>
      </c>
      <c r="Q156" s="12">
        <v>6665619</v>
      </c>
      <c r="R156" s="63">
        <v>7253537</v>
      </c>
      <c r="S156" s="63">
        <v>8202949</v>
      </c>
      <c r="T156" s="63">
        <v>9432874</v>
      </c>
      <c r="U156" s="41">
        <v>8720722</v>
      </c>
      <c r="V156" s="41">
        <v>13874826</v>
      </c>
      <c r="W156" s="63">
        <v>12337056</v>
      </c>
      <c r="X156" s="63">
        <v>10594573</v>
      </c>
      <c r="Y156" s="63">
        <v>10625865</v>
      </c>
      <c r="Z156" s="63">
        <v>10994813</v>
      </c>
      <c r="AA156" s="63">
        <v>14578309</v>
      </c>
      <c r="AB156" s="63">
        <v>16291513</v>
      </c>
      <c r="AC156" s="63">
        <v>17169386</v>
      </c>
      <c r="AD156" s="63">
        <v>24580802</v>
      </c>
      <c r="AE156" s="63">
        <v>17866299</v>
      </c>
      <c r="AF156" s="63">
        <v>22074159</v>
      </c>
      <c r="AG156" s="63">
        <v>22614321</v>
      </c>
      <c r="AH156" s="63">
        <v>26098301</v>
      </c>
      <c r="AI156" s="13">
        <v>8.1704083989833753E-2</v>
      </c>
      <c r="AJ156" s="13">
        <v>0.15406078298791284</v>
      </c>
    </row>
    <row r="157" spans="1:36" ht="10.5" customHeight="1" x14ac:dyDescent="0.2">
      <c r="A157" s="11"/>
      <c r="B157" s="19" t="s">
        <v>67</v>
      </c>
      <c r="C157" s="14"/>
      <c r="D157" s="19"/>
      <c r="E157" s="19"/>
      <c r="F157" s="2"/>
      <c r="G157" s="12">
        <v>1388951</v>
      </c>
      <c r="H157" s="12">
        <v>1214203</v>
      </c>
      <c r="I157" s="12">
        <v>867834</v>
      </c>
      <c r="J157" s="12">
        <v>1058379</v>
      </c>
      <c r="K157" s="12">
        <v>1227638</v>
      </c>
      <c r="L157" s="12">
        <v>1930644</v>
      </c>
      <c r="M157" s="12">
        <v>1726201</v>
      </c>
      <c r="N157" s="12">
        <v>3031784</v>
      </c>
      <c r="O157" s="12">
        <v>1780296</v>
      </c>
      <c r="P157" s="12">
        <v>1556024</v>
      </c>
      <c r="Q157" s="12">
        <v>1444452</v>
      </c>
      <c r="R157" s="63">
        <v>1503170</v>
      </c>
      <c r="S157" s="63">
        <v>2609119</v>
      </c>
      <c r="T157" s="63">
        <v>4948408</v>
      </c>
      <c r="U157" s="41">
        <v>5237436</v>
      </c>
      <c r="V157" s="41">
        <v>7008173</v>
      </c>
      <c r="W157" s="63">
        <v>5438901</v>
      </c>
      <c r="X157" s="63">
        <v>5478433</v>
      </c>
      <c r="Y157" s="63">
        <v>5315801</v>
      </c>
      <c r="Z157" s="63">
        <v>6235699</v>
      </c>
      <c r="AA157" s="63">
        <v>5549083</v>
      </c>
      <c r="AB157" s="63">
        <v>6240060</v>
      </c>
      <c r="AC157" s="63">
        <v>6352845</v>
      </c>
      <c r="AD157" s="63">
        <v>20100712</v>
      </c>
      <c r="AE157" s="63">
        <v>11565905</v>
      </c>
      <c r="AF157" s="63">
        <v>10099951</v>
      </c>
      <c r="AG157" s="63">
        <v>8837006</v>
      </c>
      <c r="AH157" s="63">
        <v>10492370</v>
      </c>
      <c r="AI157" s="13">
        <v>9.0471045550100992E-2</v>
      </c>
      <c r="AJ157" s="13">
        <v>0.18732181465079914</v>
      </c>
    </row>
    <row r="158" spans="1:36" ht="10.5" customHeight="1" x14ac:dyDescent="0.2">
      <c r="A158" s="11"/>
      <c r="B158" s="19" t="s">
        <v>69</v>
      </c>
      <c r="C158" s="14"/>
      <c r="D158" s="19"/>
      <c r="E158" s="19"/>
      <c r="F158" s="2"/>
      <c r="G158" s="12">
        <v>1390900</v>
      </c>
      <c r="H158" s="12">
        <v>1377951</v>
      </c>
      <c r="I158" s="12">
        <v>1355628</v>
      </c>
      <c r="J158" s="12">
        <v>1583136</v>
      </c>
      <c r="K158" s="12">
        <v>1925228</v>
      </c>
      <c r="L158" s="12">
        <v>1961248</v>
      </c>
      <c r="M158" s="12">
        <v>2219819</v>
      </c>
      <c r="N158" s="12">
        <v>2517876</v>
      </c>
      <c r="O158" s="12">
        <v>3017042</v>
      </c>
      <c r="P158" s="12">
        <v>2945068</v>
      </c>
      <c r="Q158" s="12">
        <v>3095166</v>
      </c>
      <c r="R158" s="63">
        <v>3226902</v>
      </c>
      <c r="S158" s="63">
        <v>3763457</v>
      </c>
      <c r="T158" s="63">
        <v>4274275</v>
      </c>
      <c r="U158" s="41">
        <v>4232344</v>
      </c>
      <c r="V158" s="41">
        <v>4507152</v>
      </c>
      <c r="W158" s="63">
        <v>5523363</v>
      </c>
      <c r="X158" s="63">
        <v>5882287</v>
      </c>
      <c r="Y158" s="63">
        <v>5627899</v>
      </c>
      <c r="Z158" s="63">
        <v>6595429</v>
      </c>
      <c r="AA158" s="63">
        <v>6292004</v>
      </c>
      <c r="AB158" s="63">
        <v>6587179</v>
      </c>
      <c r="AC158" s="63">
        <v>6353634</v>
      </c>
      <c r="AD158" s="63">
        <v>7195324</v>
      </c>
      <c r="AE158" s="63">
        <v>7899739</v>
      </c>
      <c r="AF158" s="63">
        <v>7773878</v>
      </c>
      <c r="AG158" s="63">
        <v>7654952</v>
      </c>
      <c r="AH158" s="63">
        <v>9292876</v>
      </c>
      <c r="AI158" s="13">
        <v>5.9030446928841629E-2</v>
      </c>
      <c r="AJ158" s="13">
        <v>0.21396920581605214</v>
      </c>
    </row>
    <row r="159" spans="1:36" ht="10.5" customHeight="1" x14ac:dyDescent="0.2">
      <c r="A159" s="11"/>
      <c r="B159" s="19" t="s">
        <v>70</v>
      </c>
      <c r="C159" s="14"/>
      <c r="D159" s="19"/>
      <c r="E159" s="19"/>
      <c r="F159" s="2"/>
      <c r="G159" s="12">
        <v>459204</v>
      </c>
      <c r="H159" s="12">
        <v>654680</v>
      </c>
      <c r="I159" s="12">
        <v>972722</v>
      </c>
      <c r="J159" s="12">
        <v>915521</v>
      </c>
      <c r="K159" s="12">
        <v>1319245</v>
      </c>
      <c r="L159" s="12">
        <v>1754739</v>
      </c>
      <c r="M159" s="12">
        <v>1954990</v>
      </c>
      <c r="N159" s="12">
        <v>2488640</v>
      </c>
      <c r="O159" s="12">
        <v>1912979</v>
      </c>
      <c r="P159" s="12">
        <v>1805825</v>
      </c>
      <c r="Q159" s="12">
        <v>3849362</v>
      </c>
      <c r="R159" s="63">
        <v>2639082</v>
      </c>
      <c r="S159" s="63">
        <v>2145265</v>
      </c>
      <c r="T159" s="63">
        <v>0</v>
      </c>
      <c r="U159" s="41">
        <v>0</v>
      </c>
      <c r="V159" s="41">
        <v>0</v>
      </c>
      <c r="W159" s="63">
        <v>0</v>
      </c>
      <c r="X159" s="63">
        <v>0</v>
      </c>
      <c r="Y159" s="63">
        <v>0</v>
      </c>
      <c r="Z159" s="63">
        <v>0</v>
      </c>
      <c r="AA159" s="63">
        <v>0</v>
      </c>
      <c r="AB159" s="63">
        <v>0</v>
      </c>
      <c r="AC159" s="63">
        <v>0</v>
      </c>
      <c r="AD159" s="63">
        <v>0</v>
      </c>
      <c r="AE159" s="63">
        <v>0</v>
      </c>
      <c r="AF159" s="63">
        <v>620235</v>
      </c>
      <c r="AG159" s="63">
        <v>832510</v>
      </c>
      <c r="AH159" s="63">
        <v>880086</v>
      </c>
      <c r="AI159" s="13" t="s">
        <v>246</v>
      </c>
      <c r="AJ159" s="13">
        <v>5.7147661889947271E-2</v>
      </c>
    </row>
    <row r="160" spans="1:36" ht="10.5" customHeight="1" x14ac:dyDescent="0.2">
      <c r="A160" s="11"/>
      <c r="B160" s="19" t="s">
        <v>71</v>
      </c>
      <c r="C160" s="14"/>
      <c r="D160" s="19"/>
      <c r="E160" s="19"/>
      <c r="F160" s="2"/>
      <c r="G160" s="12">
        <v>878623</v>
      </c>
      <c r="H160" s="12">
        <v>959713</v>
      </c>
      <c r="I160" s="12">
        <v>951951</v>
      </c>
      <c r="J160" s="12">
        <v>972536</v>
      </c>
      <c r="K160" s="12">
        <v>1056238</v>
      </c>
      <c r="L160" s="12">
        <v>1079598</v>
      </c>
      <c r="M160" s="12">
        <v>728879</v>
      </c>
      <c r="N160" s="12">
        <v>718912</v>
      </c>
      <c r="O160" s="12">
        <v>1350250</v>
      </c>
      <c r="P160" s="12">
        <v>1444250</v>
      </c>
      <c r="Q160" s="12">
        <v>1468607</v>
      </c>
      <c r="R160" s="63">
        <v>1627650</v>
      </c>
      <c r="S160" s="63">
        <v>1075432</v>
      </c>
      <c r="T160" s="63">
        <v>3054440</v>
      </c>
      <c r="U160" s="41">
        <v>3084102</v>
      </c>
      <c r="V160" s="41">
        <v>2519337</v>
      </c>
      <c r="W160" s="63">
        <v>4570651</v>
      </c>
      <c r="X160" s="63">
        <v>3070369</v>
      </c>
      <c r="Y160" s="63">
        <v>2904370</v>
      </c>
      <c r="Z160" s="63">
        <v>3057750</v>
      </c>
      <c r="AA160" s="63">
        <v>3196847</v>
      </c>
      <c r="AB160" s="63">
        <v>3179225</v>
      </c>
      <c r="AC160" s="63">
        <v>3696364</v>
      </c>
      <c r="AD160" s="63">
        <v>3682309</v>
      </c>
      <c r="AE160" s="63">
        <v>3742384</v>
      </c>
      <c r="AF160" s="63">
        <v>3825172</v>
      </c>
      <c r="AG160" s="63">
        <v>3826620</v>
      </c>
      <c r="AH160" s="63">
        <v>4615151</v>
      </c>
      <c r="AI160" s="13">
        <v>6.4087745473146551E-2</v>
      </c>
      <c r="AJ160" s="13">
        <v>0.20606462099712017</v>
      </c>
    </row>
    <row r="161" spans="1:36" ht="10.5" customHeight="1" x14ac:dyDescent="0.2">
      <c r="A161" s="11"/>
      <c r="B161" s="19" t="s">
        <v>72</v>
      </c>
      <c r="C161" s="14"/>
      <c r="D161" s="19"/>
      <c r="E161" s="19"/>
      <c r="F161" s="2"/>
      <c r="G161" s="12">
        <v>18423</v>
      </c>
      <c r="H161" s="12">
        <v>0</v>
      </c>
      <c r="I161" s="12">
        <v>0</v>
      </c>
      <c r="J161" s="12">
        <v>0</v>
      </c>
      <c r="K161" s="12">
        <v>0</v>
      </c>
      <c r="L161" s="12">
        <v>0</v>
      </c>
      <c r="M161" s="12">
        <v>0</v>
      </c>
      <c r="N161" s="12">
        <v>0</v>
      </c>
      <c r="O161" s="12">
        <v>0</v>
      </c>
      <c r="P161" s="12">
        <v>0</v>
      </c>
      <c r="Q161" s="12">
        <v>580471</v>
      </c>
      <c r="R161" s="63">
        <v>566170</v>
      </c>
      <c r="S161" s="63">
        <v>522120</v>
      </c>
      <c r="T161" s="63">
        <v>2394733</v>
      </c>
      <c r="U161" s="41">
        <v>2514624</v>
      </c>
      <c r="V161" s="41">
        <v>2750324</v>
      </c>
      <c r="W161" s="63">
        <v>2832526</v>
      </c>
      <c r="X161" s="63">
        <v>4673593</v>
      </c>
      <c r="Y161" s="63">
        <v>9206077</v>
      </c>
      <c r="Z161" s="63">
        <v>9357702</v>
      </c>
      <c r="AA161" s="63">
        <v>3434811</v>
      </c>
      <c r="AB161" s="63">
        <v>9525069</v>
      </c>
      <c r="AC161" s="63">
        <v>18652367</v>
      </c>
      <c r="AD161" s="63">
        <v>10979334</v>
      </c>
      <c r="AE161" s="63">
        <v>5203441</v>
      </c>
      <c r="AF161" s="63">
        <v>7344876</v>
      </c>
      <c r="AG161" s="63">
        <v>8783676</v>
      </c>
      <c r="AH161" s="63">
        <v>11375215</v>
      </c>
      <c r="AI161" s="13">
        <v>3.0026932659417804E-2</v>
      </c>
      <c r="AJ161" s="13">
        <v>0.29504036806457795</v>
      </c>
    </row>
    <row r="162" spans="1:36" ht="10.5" customHeight="1" x14ac:dyDescent="0.2">
      <c r="A162" s="11"/>
      <c r="B162" s="19" t="s">
        <v>73</v>
      </c>
      <c r="C162" s="14"/>
      <c r="D162" s="19"/>
      <c r="E162" s="19"/>
      <c r="F162" s="2"/>
      <c r="G162" s="12">
        <v>0</v>
      </c>
      <c r="H162" s="12">
        <v>41287</v>
      </c>
      <c r="I162" s="12">
        <v>84169</v>
      </c>
      <c r="J162" s="12">
        <v>41287</v>
      </c>
      <c r="K162" s="12">
        <v>56787</v>
      </c>
      <c r="L162" s="12">
        <v>504394</v>
      </c>
      <c r="M162" s="12">
        <v>400136</v>
      </c>
      <c r="N162" s="12">
        <v>1519297</v>
      </c>
      <c r="O162" s="12">
        <v>1445708</v>
      </c>
      <c r="P162" s="12">
        <v>4187214</v>
      </c>
      <c r="Q162" s="12">
        <v>811990</v>
      </c>
      <c r="R162" s="63">
        <v>842862</v>
      </c>
      <c r="S162" s="63">
        <v>485356</v>
      </c>
      <c r="T162" s="63">
        <v>0</v>
      </c>
      <c r="U162" s="41">
        <v>0</v>
      </c>
      <c r="V162" s="41">
        <v>3771875</v>
      </c>
      <c r="W162" s="63">
        <v>16558701</v>
      </c>
      <c r="X162" s="63">
        <v>19161631</v>
      </c>
      <c r="Y162" s="63">
        <v>16145981</v>
      </c>
      <c r="Z162" s="63">
        <v>3354549</v>
      </c>
      <c r="AA162" s="63">
        <v>2913702</v>
      </c>
      <c r="AB162" s="63">
        <v>519655</v>
      </c>
      <c r="AC162" s="63">
        <v>1467789</v>
      </c>
      <c r="AD162" s="63">
        <v>802772</v>
      </c>
      <c r="AE162" s="63">
        <v>3188865</v>
      </c>
      <c r="AF162" s="63">
        <v>1761110</v>
      </c>
      <c r="AG162" s="63">
        <v>2329683</v>
      </c>
      <c r="AH162" s="63">
        <v>9786334</v>
      </c>
      <c r="AI162" s="13">
        <v>0.63111339377307862</v>
      </c>
      <c r="AJ162" s="13">
        <v>3.2007148612064387</v>
      </c>
    </row>
    <row r="163" spans="1:36" ht="10.5" customHeight="1" x14ac:dyDescent="0.2">
      <c r="A163" s="11"/>
      <c r="B163" s="19" t="s">
        <v>39</v>
      </c>
      <c r="C163" s="14"/>
      <c r="D163" s="19"/>
      <c r="E163" s="19"/>
      <c r="F163" s="2"/>
      <c r="G163" s="12">
        <v>0</v>
      </c>
      <c r="H163" s="12">
        <v>4834</v>
      </c>
      <c r="I163" s="12">
        <v>4700</v>
      </c>
      <c r="J163" s="12">
        <v>4727</v>
      </c>
      <c r="K163" s="12">
        <v>3527</v>
      </c>
      <c r="L163" s="12">
        <v>0</v>
      </c>
      <c r="M163" s="12">
        <v>0</v>
      </c>
      <c r="N163" s="12">
        <v>0</v>
      </c>
      <c r="O163" s="12">
        <v>0</v>
      </c>
      <c r="P163" s="12">
        <v>1381</v>
      </c>
      <c r="Q163" s="12">
        <v>1973</v>
      </c>
      <c r="R163" s="63">
        <v>2413</v>
      </c>
      <c r="S163" s="63">
        <v>1811</v>
      </c>
      <c r="T163" s="63">
        <v>1166305</v>
      </c>
      <c r="U163" s="41">
        <v>27095220</v>
      </c>
      <c r="V163" s="41">
        <v>19366863</v>
      </c>
      <c r="W163" s="63">
        <v>3299666</v>
      </c>
      <c r="X163" s="63">
        <v>2779922</v>
      </c>
      <c r="Y163" s="63">
        <v>9583383</v>
      </c>
      <c r="Z163" s="63">
        <v>5887375</v>
      </c>
      <c r="AA163" s="63">
        <v>8713673</v>
      </c>
      <c r="AB163" s="63">
        <v>10442330</v>
      </c>
      <c r="AC163" s="63">
        <v>11457934</v>
      </c>
      <c r="AD163" s="63">
        <v>4469789</v>
      </c>
      <c r="AE163" s="63">
        <v>9019246</v>
      </c>
      <c r="AF163" s="63">
        <v>4933401</v>
      </c>
      <c r="AG163" s="63">
        <v>3591566</v>
      </c>
      <c r="AH163" s="63">
        <v>3294400</v>
      </c>
      <c r="AI163" s="13">
        <v>-0.17491919065502048</v>
      </c>
      <c r="AJ163" s="13">
        <v>-8.2739952433005554E-2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271</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5239979</v>
      </c>
      <c r="H176" s="5">
        <v>5807922</v>
      </c>
      <c r="I176" s="5">
        <v>6058684</v>
      </c>
      <c r="J176" s="5">
        <v>8480795</v>
      </c>
      <c r="K176" s="5">
        <f>SUM(K178,K193,K204,K206)</f>
        <v>8089359</v>
      </c>
      <c r="L176" s="5">
        <f>SUM(L178,L193,L204,L206)</f>
        <v>9622502</v>
      </c>
      <c r="M176" s="5">
        <f>SUM(M178,M193,M204,M206)</f>
        <v>8575785</v>
      </c>
      <c r="N176" s="5">
        <f>SUM(N178,N193,N204,N206)</f>
        <v>8798604</v>
      </c>
      <c r="O176" s="5">
        <v>9897426</v>
      </c>
      <c r="P176" s="5">
        <v>9246680</v>
      </c>
      <c r="Q176" s="5">
        <v>11966592</v>
      </c>
      <c r="R176" s="39">
        <v>11379673</v>
      </c>
      <c r="S176" s="39">
        <v>12682202</v>
      </c>
      <c r="T176" s="39">
        <v>14288022.93</v>
      </c>
      <c r="U176" s="39">
        <v>15082054</v>
      </c>
      <c r="V176" s="39">
        <v>14536539.93</v>
      </c>
      <c r="W176" s="39">
        <v>13667589</v>
      </c>
      <c r="X176" s="39">
        <v>14592081</v>
      </c>
      <c r="Y176" s="39">
        <v>15278627</v>
      </c>
      <c r="Z176" s="39">
        <v>15042827</v>
      </c>
      <c r="AA176" s="39">
        <v>15346589</v>
      </c>
      <c r="AB176" s="39">
        <v>15557650</v>
      </c>
      <c r="AC176" s="39">
        <v>15968581</v>
      </c>
      <c r="AD176" s="39">
        <v>17074655</v>
      </c>
      <c r="AE176" s="39">
        <v>17979881</v>
      </c>
      <c r="AF176" s="39">
        <v>24674130</v>
      </c>
      <c r="AG176" s="39">
        <v>19759071</v>
      </c>
      <c r="AH176" s="39">
        <v>17552470</v>
      </c>
      <c r="AI176" s="10">
        <v>2.0310541707016183E-2</v>
      </c>
      <c r="AJ176" s="10">
        <v>-0.11167534141660809</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4629675</v>
      </c>
      <c r="H178" s="12">
        <v>5219671</v>
      </c>
      <c r="I178" s="12">
        <v>5293047</v>
      </c>
      <c r="J178" s="12">
        <v>6308193</v>
      </c>
      <c r="K178" s="12">
        <f>SUM(K179,K183:K187)</f>
        <v>6425410</v>
      </c>
      <c r="L178" s="12">
        <f>SUM(L179,L183:L187)</f>
        <v>8283176</v>
      </c>
      <c r="M178" s="12">
        <f>SUM(M179,M183:M187)</f>
        <v>7119797</v>
      </c>
      <c r="N178" s="12">
        <f>SUM(N179,N183:N187)</f>
        <v>7581385</v>
      </c>
      <c r="O178" s="12">
        <v>8528541</v>
      </c>
      <c r="P178" s="12">
        <v>7798841</v>
      </c>
      <c r="Q178" s="12">
        <v>9609282</v>
      </c>
      <c r="R178" s="41">
        <v>10282071</v>
      </c>
      <c r="S178" s="41">
        <v>11014019</v>
      </c>
      <c r="T178" s="41">
        <v>12169556.27</v>
      </c>
      <c r="U178" s="41">
        <v>12593358</v>
      </c>
      <c r="V178" s="41">
        <v>12586931.52</v>
      </c>
      <c r="W178" s="41">
        <v>12301663</v>
      </c>
      <c r="X178" s="41">
        <v>12578722</v>
      </c>
      <c r="Y178" s="41">
        <v>12696011</v>
      </c>
      <c r="Z178" s="41">
        <v>13286177</v>
      </c>
      <c r="AA178" s="41">
        <v>13389488</v>
      </c>
      <c r="AB178" s="41">
        <v>13872258</v>
      </c>
      <c r="AC178" s="41">
        <v>14781057</v>
      </c>
      <c r="AD178" s="41">
        <v>16035049</v>
      </c>
      <c r="AE178" s="41">
        <v>15994284</v>
      </c>
      <c r="AF178" s="41">
        <v>20243803</v>
      </c>
      <c r="AG178" s="41">
        <v>17956535</v>
      </c>
      <c r="AH178" s="41">
        <v>16547009</v>
      </c>
      <c r="AI178" s="13">
        <v>2.9821744483036872E-2</v>
      </c>
      <c r="AJ178" s="13">
        <v>-7.8496547357271323E-2</v>
      </c>
    </row>
    <row r="179" spans="1:36" ht="10.5" customHeight="1" x14ac:dyDescent="0.2">
      <c r="A179" s="11"/>
      <c r="B179" s="11"/>
      <c r="C179" s="11" t="s">
        <v>36</v>
      </c>
      <c r="D179" s="11"/>
      <c r="E179" s="11"/>
      <c r="F179" s="2"/>
      <c r="G179" s="12">
        <v>1517192</v>
      </c>
      <c r="H179" s="12">
        <v>1833271</v>
      </c>
      <c r="I179" s="12">
        <v>1650416</v>
      </c>
      <c r="J179" s="12">
        <v>2532601</v>
      </c>
      <c r="K179" s="12">
        <f>SUM(K180:K182)</f>
        <v>2421816</v>
      </c>
      <c r="L179" s="12">
        <f>SUM(L180:L182)</f>
        <v>2361044</v>
      </c>
      <c r="M179" s="12">
        <f>SUM(M180:M182)</f>
        <v>2501628</v>
      </c>
      <c r="N179" s="12">
        <f>SUM(N180:N182)</f>
        <v>2539595</v>
      </c>
      <c r="O179" s="12">
        <v>3152795</v>
      </c>
      <c r="P179" s="12">
        <v>3347952</v>
      </c>
      <c r="Q179" s="12">
        <v>3957727</v>
      </c>
      <c r="R179" s="41">
        <v>3593290</v>
      </c>
      <c r="S179" s="41">
        <v>3746930</v>
      </c>
      <c r="T179" s="41">
        <v>3807487.38</v>
      </c>
      <c r="U179" s="41">
        <v>3925117</v>
      </c>
      <c r="V179" s="41">
        <v>3847289.88</v>
      </c>
      <c r="W179" s="41">
        <v>3786718</v>
      </c>
      <c r="X179" s="41">
        <v>4040470</v>
      </c>
      <c r="Y179" s="41">
        <v>4066328</v>
      </c>
      <c r="Z179" s="41">
        <v>4479461</v>
      </c>
      <c r="AA179" s="41">
        <v>4498477</v>
      </c>
      <c r="AB179" s="41">
        <v>4462621</v>
      </c>
      <c r="AC179" s="41">
        <v>4331777</v>
      </c>
      <c r="AD179" s="41">
        <v>4334781</v>
      </c>
      <c r="AE179" s="41">
        <v>4134480</v>
      </c>
      <c r="AF179" s="41">
        <v>3823228</v>
      </c>
      <c r="AG179" s="41">
        <v>4177735</v>
      </c>
      <c r="AH179" s="41">
        <v>3472229</v>
      </c>
      <c r="AI179" s="13">
        <v>-4.096072593175093E-2</v>
      </c>
      <c r="AJ179" s="13">
        <v>-0.16887284617143022</v>
      </c>
    </row>
    <row r="180" spans="1:36" ht="10.5" customHeight="1" x14ac:dyDescent="0.2">
      <c r="A180" s="11"/>
      <c r="B180" s="11"/>
      <c r="C180" s="11"/>
      <c r="D180" s="11" t="s">
        <v>37</v>
      </c>
      <c r="E180" s="11"/>
      <c r="F180" s="2"/>
      <c r="G180" s="12">
        <v>1480640</v>
      </c>
      <c r="H180" s="12">
        <v>1739352</v>
      </c>
      <c r="I180" s="12">
        <v>1544663</v>
      </c>
      <c r="J180" s="12">
        <v>2452292</v>
      </c>
      <c r="K180" s="12">
        <v>2349072</v>
      </c>
      <c r="L180" s="12">
        <v>2277223</v>
      </c>
      <c r="M180" s="12">
        <v>2409117</v>
      </c>
      <c r="N180" s="12">
        <v>2455336</v>
      </c>
      <c r="O180" s="12">
        <v>2995683</v>
      </c>
      <c r="P180" s="12">
        <v>3079158</v>
      </c>
      <c r="Q180" s="12">
        <v>3629675</v>
      </c>
      <c r="R180" s="41">
        <v>3225063</v>
      </c>
      <c r="S180" s="41">
        <v>3340915</v>
      </c>
      <c r="T180" s="41">
        <v>3413705.1</v>
      </c>
      <c r="U180" s="41">
        <v>3491031</v>
      </c>
      <c r="V180" s="41">
        <v>3357374.46</v>
      </c>
      <c r="W180" s="41">
        <v>3407199</v>
      </c>
      <c r="X180" s="41">
        <v>3521696</v>
      </c>
      <c r="Y180" s="41">
        <v>3402285</v>
      </c>
      <c r="Z180" s="41">
        <v>3566433</v>
      </c>
      <c r="AA180" s="41">
        <v>3642708</v>
      </c>
      <c r="AB180" s="41">
        <v>3681967</v>
      </c>
      <c r="AC180" s="41">
        <v>3567814</v>
      </c>
      <c r="AD180" s="41">
        <v>3603542</v>
      </c>
      <c r="AE180" s="41">
        <v>3241273</v>
      </c>
      <c r="AF180" s="41">
        <v>3107125</v>
      </c>
      <c r="AG180" s="41">
        <v>3415591</v>
      </c>
      <c r="AH180" s="41">
        <v>3083933</v>
      </c>
      <c r="AI180" s="13">
        <v>-2.9108183710972901E-2</v>
      </c>
      <c r="AJ180" s="13">
        <v>-9.7101204447488002E-2</v>
      </c>
    </row>
    <row r="181" spans="1:36" ht="10.5" customHeight="1" x14ac:dyDescent="0.2">
      <c r="A181" s="11"/>
      <c r="B181" s="11"/>
      <c r="C181" s="14"/>
      <c r="D181" s="11" t="s">
        <v>90</v>
      </c>
      <c r="E181" s="11"/>
      <c r="F181" s="2"/>
      <c r="G181" s="12">
        <v>7466</v>
      </c>
      <c r="H181" s="12">
        <v>8067</v>
      </c>
      <c r="I181" s="12">
        <v>8330</v>
      </c>
      <c r="J181" s="12">
        <v>9069</v>
      </c>
      <c r="K181" s="12">
        <v>10102</v>
      </c>
      <c r="L181" s="12">
        <v>14927</v>
      </c>
      <c r="M181" s="12">
        <v>11119</v>
      </c>
      <c r="N181" s="12">
        <v>12311</v>
      </c>
      <c r="O181" s="12">
        <v>51038</v>
      </c>
      <c r="P181" s="12">
        <v>108361</v>
      </c>
      <c r="Q181" s="12">
        <v>156900</v>
      </c>
      <c r="R181" s="41">
        <v>200189</v>
      </c>
      <c r="S181" s="41">
        <v>209418</v>
      </c>
      <c r="T181" s="41">
        <v>235924.77</v>
      </c>
      <c r="U181" s="41">
        <v>239823</v>
      </c>
      <c r="V181" s="41">
        <v>352352.63</v>
      </c>
      <c r="W181" s="41">
        <v>217184</v>
      </c>
      <c r="X181" s="41">
        <v>292550</v>
      </c>
      <c r="Y181" s="41">
        <v>461954</v>
      </c>
      <c r="Z181" s="41">
        <v>726237</v>
      </c>
      <c r="AA181" s="41">
        <v>599126</v>
      </c>
      <c r="AB181" s="41">
        <v>627095</v>
      </c>
      <c r="AC181" s="41">
        <v>591776</v>
      </c>
      <c r="AD181" s="41">
        <v>618571</v>
      </c>
      <c r="AE181" s="41">
        <v>679909</v>
      </c>
      <c r="AF181" s="41">
        <v>680315</v>
      </c>
      <c r="AG181" s="41">
        <v>480978</v>
      </c>
      <c r="AH181" s="41">
        <v>205359</v>
      </c>
      <c r="AI181" s="13">
        <v>-0.16977322798087235</v>
      </c>
      <c r="AJ181" s="13">
        <v>-0.57303868368199795</v>
      </c>
    </row>
    <row r="182" spans="1:36" ht="10.5" customHeight="1" x14ac:dyDescent="0.2">
      <c r="A182" s="11"/>
      <c r="B182" s="14"/>
      <c r="C182" s="11"/>
      <c r="D182" s="11" t="s">
        <v>39</v>
      </c>
      <c r="E182" s="11"/>
      <c r="F182" s="2"/>
      <c r="G182" s="12">
        <v>29086</v>
      </c>
      <c r="H182" s="12">
        <v>85852</v>
      </c>
      <c r="I182" s="12">
        <v>97423</v>
      </c>
      <c r="J182" s="12">
        <v>71240</v>
      </c>
      <c r="K182" s="12">
        <v>62642</v>
      </c>
      <c r="L182" s="12">
        <v>68894</v>
      </c>
      <c r="M182" s="12">
        <v>81392</v>
      </c>
      <c r="N182" s="12">
        <v>71948</v>
      </c>
      <c r="O182" s="12">
        <v>106074</v>
      </c>
      <c r="P182" s="12">
        <v>160433</v>
      </c>
      <c r="Q182" s="12">
        <v>171152</v>
      </c>
      <c r="R182" s="41">
        <v>168038</v>
      </c>
      <c r="S182" s="41">
        <v>196597</v>
      </c>
      <c r="T182" s="41">
        <v>157857.51</v>
      </c>
      <c r="U182" s="41">
        <v>194263</v>
      </c>
      <c r="V182" s="41">
        <v>137562.79</v>
      </c>
      <c r="W182" s="41">
        <v>162335</v>
      </c>
      <c r="X182" s="41">
        <v>226224</v>
      </c>
      <c r="Y182" s="41">
        <v>202089</v>
      </c>
      <c r="Z182" s="41">
        <v>186791</v>
      </c>
      <c r="AA182" s="41">
        <v>256643</v>
      </c>
      <c r="AB182" s="41">
        <v>153559</v>
      </c>
      <c r="AC182" s="41">
        <v>172187</v>
      </c>
      <c r="AD182" s="41">
        <v>112668</v>
      </c>
      <c r="AE182" s="41">
        <v>213298</v>
      </c>
      <c r="AF182" s="41">
        <v>35788</v>
      </c>
      <c r="AG182" s="41">
        <v>281166</v>
      </c>
      <c r="AH182" s="41">
        <v>182937</v>
      </c>
      <c r="AI182" s="13">
        <v>2.9605956163468949E-2</v>
      </c>
      <c r="AJ182" s="13">
        <v>-0.34936300975224599</v>
      </c>
    </row>
    <row r="183" spans="1:36" ht="10.5" customHeight="1" x14ac:dyDescent="0.2">
      <c r="A183" s="11"/>
      <c r="B183" s="14"/>
      <c r="C183" s="11" t="s">
        <v>40</v>
      </c>
      <c r="D183" s="11"/>
      <c r="E183" s="11"/>
      <c r="F183" s="2"/>
      <c r="G183" s="12">
        <v>863657</v>
      </c>
      <c r="H183" s="12">
        <v>937956</v>
      </c>
      <c r="I183" s="12">
        <v>973835</v>
      </c>
      <c r="J183" s="12">
        <v>1041519</v>
      </c>
      <c r="K183" s="12">
        <v>1090194</v>
      </c>
      <c r="L183" s="12">
        <v>1159662</v>
      </c>
      <c r="M183" s="12">
        <v>1271124</v>
      </c>
      <c r="N183" s="12">
        <v>1337830</v>
      </c>
      <c r="O183" s="12">
        <v>1342609</v>
      </c>
      <c r="P183" s="12">
        <v>1461118</v>
      </c>
      <c r="Q183" s="12">
        <v>1171145</v>
      </c>
      <c r="R183" s="41">
        <v>1569171</v>
      </c>
      <c r="S183" s="41">
        <v>1636933</v>
      </c>
      <c r="T183" s="41">
        <v>1677371.86</v>
      </c>
      <c r="U183" s="41">
        <v>1809433</v>
      </c>
      <c r="V183" s="41">
        <v>2039575.1400000001</v>
      </c>
      <c r="W183" s="41">
        <v>2058977</v>
      </c>
      <c r="X183" s="41">
        <v>1912722</v>
      </c>
      <c r="Y183" s="41">
        <v>1889469</v>
      </c>
      <c r="Z183" s="41">
        <v>1937280</v>
      </c>
      <c r="AA183" s="41">
        <v>1949704</v>
      </c>
      <c r="AB183" s="41">
        <v>2166603</v>
      </c>
      <c r="AC183" s="41">
        <v>2004054</v>
      </c>
      <c r="AD183" s="41">
        <v>2752430</v>
      </c>
      <c r="AE183" s="41">
        <v>3484463</v>
      </c>
      <c r="AF183" s="41">
        <v>3664349</v>
      </c>
      <c r="AG183" s="41">
        <v>3610088</v>
      </c>
      <c r="AH183" s="41">
        <v>3589363</v>
      </c>
      <c r="AI183" s="13">
        <v>8.7776503448101062E-2</v>
      </c>
      <c r="AJ183" s="13">
        <v>-5.7408572865813795E-3</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138681</v>
      </c>
      <c r="R184" s="41">
        <v>581926</v>
      </c>
      <c r="S184" s="41">
        <v>620706</v>
      </c>
      <c r="T184" s="41">
        <v>675163.98</v>
      </c>
      <c r="U184" s="41">
        <v>716850</v>
      </c>
      <c r="V184" s="41">
        <v>700488.12</v>
      </c>
      <c r="W184" s="41">
        <v>718926</v>
      </c>
      <c r="X184" s="41">
        <v>707745</v>
      </c>
      <c r="Y184" s="41">
        <v>720449</v>
      </c>
      <c r="Z184" s="41">
        <v>731037</v>
      </c>
      <c r="AA184" s="41">
        <v>737587</v>
      </c>
      <c r="AB184" s="41">
        <v>745050</v>
      </c>
      <c r="AC184" s="41">
        <v>797921</v>
      </c>
      <c r="AD184" s="41">
        <v>845119</v>
      </c>
      <c r="AE184" s="41">
        <v>899458</v>
      </c>
      <c r="AF184" s="41">
        <v>1031495</v>
      </c>
      <c r="AG184" s="41">
        <v>1078544</v>
      </c>
      <c r="AH184" s="41">
        <v>1076449</v>
      </c>
      <c r="AI184" s="13">
        <v>6.3248241881478817E-2</v>
      </c>
      <c r="AJ184" s="13">
        <v>-1.9424335029447108E-3</v>
      </c>
    </row>
    <row r="185" spans="1:36" ht="10.5" customHeight="1" x14ac:dyDescent="0.2">
      <c r="A185" s="11"/>
      <c r="B185" s="14"/>
      <c r="C185" s="11" t="s">
        <v>42</v>
      </c>
      <c r="D185" s="11"/>
      <c r="E185" s="11"/>
      <c r="F185" s="2"/>
      <c r="G185" s="12">
        <v>0</v>
      </c>
      <c r="H185" s="12">
        <v>0</v>
      </c>
      <c r="I185" s="12">
        <v>0</v>
      </c>
      <c r="J185" s="12">
        <v>0</v>
      </c>
      <c r="K185" s="12">
        <v>44027</v>
      </c>
      <c r="L185" s="12">
        <v>46353</v>
      </c>
      <c r="M185" s="12">
        <v>44683</v>
      </c>
      <c r="N185" s="12">
        <v>50476</v>
      </c>
      <c r="O185" s="12">
        <v>48077</v>
      </c>
      <c r="P185" s="12">
        <v>41398</v>
      </c>
      <c r="Q185" s="12">
        <v>4782</v>
      </c>
      <c r="R185" s="41">
        <v>6424</v>
      </c>
      <c r="S185" s="41">
        <v>6349</v>
      </c>
      <c r="T185" s="41">
        <v>0</v>
      </c>
      <c r="U185" s="41">
        <v>0</v>
      </c>
      <c r="V185" s="41">
        <v>0</v>
      </c>
      <c r="W185" s="41">
        <v>0</v>
      </c>
      <c r="X185" s="41">
        <v>0</v>
      </c>
      <c r="Y185" s="41">
        <v>0</v>
      </c>
      <c r="Z185" s="41">
        <v>18559</v>
      </c>
      <c r="AA185" s="41">
        <v>0</v>
      </c>
      <c r="AB185" s="41">
        <v>0</v>
      </c>
      <c r="AC185" s="41">
        <v>0</v>
      </c>
      <c r="AD185" s="41">
        <v>10277</v>
      </c>
      <c r="AE185" s="41">
        <v>17176</v>
      </c>
      <c r="AF185" s="41">
        <v>7948</v>
      </c>
      <c r="AG185" s="41">
        <v>0</v>
      </c>
      <c r="AH185" s="41">
        <v>11276</v>
      </c>
      <c r="AI185" s="13" t="s">
        <v>246</v>
      </c>
      <c r="AJ185" s="13" t="s">
        <v>246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2248826</v>
      </c>
      <c r="H187" s="12">
        <v>2448444</v>
      </c>
      <c r="I187" s="12">
        <v>2668796</v>
      </c>
      <c r="J187" s="12">
        <v>2734073</v>
      </c>
      <c r="K187" s="12">
        <v>2869373</v>
      </c>
      <c r="L187" s="12">
        <v>4716117</v>
      </c>
      <c r="M187" s="12">
        <v>3302362</v>
      </c>
      <c r="N187" s="12">
        <v>3653484</v>
      </c>
      <c r="O187" s="12">
        <v>3985060</v>
      </c>
      <c r="P187" s="12">
        <v>2948373</v>
      </c>
      <c r="Q187" s="12">
        <v>4336947</v>
      </c>
      <c r="R187" s="41">
        <v>4531260</v>
      </c>
      <c r="S187" s="41">
        <v>5003101</v>
      </c>
      <c r="T187" s="41">
        <v>6009533.0499999989</v>
      </c>
      <c r="U187" s="41">
        <v>6141958</v>
      </c>
      <c r="V187" s="41">
        <v>5999578.3799999999</v>
      </c>
      <c r="W187" s="41">
        <v>5737042</v>
      </c>
      <c r="X187" s="41">
        <v>5917785</v>
      </c>
      <c r="Y187" s="41">
        <v>6019765</v>
      </c>
      <c r="Z187" s="41">
        <v>6119840</v>
      </c>
      <c r="AA187" s="41">
        <v>6203720</v>
      </c>
      <c r="AB187" s="41">
        <v>6497984</v>
      </c>
      <c r="AC187" s="41">
        <v>7647305</v>
      </c>
      <c r="AD187" s="41">
        <v>8092442</v>
      </c>
      <c r="AE187" s="41">
        <v>7458707</v>
      </c>
      <c r="AF187" s="41">
        <v>11716783</v>
      </c>
      <c r="AG187" s="41">
        <v>9090168</v>
      </c>
      <c r="AH187" s="41">
        <v>8397692</v>
      </c>
      <c r="AI187" s="13">
        <v>4.3670842939507626E-2</v>
      </c>
      <c r="AJ187" s="13">
        <v>-7.6178570077032673E-2</v>
      </c>
    </row>
    <row r="188" spans="1:36" ht="10.5" customHeight="1" x14ac:dyDescent="0.2">
      <c r="A188" s="11"/>
      <c r="B188" s="14"/>
      <c r="C188" s="11"/>
      <c r="D188" s="15" t="s">
        <v>45</v>
      </c>
      <c r="E188" s="11"/>
      <c r="F188" s="2"/>
      <c r="G188" s="12">
        <v>1143234</v>
      </c>
      <c r="H188" s="12">
        <v>1259360</v>
      </c>
      <c r="I188" s="12">
        <v>1423865</v>
      </c>
      <c r="J188" s="12">
        <v>1336482</v>
      </c>
      <c r="K188" s="12">
        <v>1607315</v>
      </c>
      <c r="L188" s="12">
        <v>1649725</v>
      </c>
      <c r="M188" s="12">
        <v>1680165</v>
      </c>
      <c r="N188" s="12">
        <v>1894592</v>
      </c>
      <c r="O188" s="12">
        <v>2034206</v>
      </c>
      <c r="P188" s="12">
        <v>896089</v>
      </c>
      <c r="Q188" s="12">
        <v>2236308</v>
      </c>
      <c r="R188" s="41">
        <v>2287388</v>
      </c>
      <c r="S188" s="41">
        <v>2363169</v>
      </c>
      <c r="T188" s="41">
        <v>2543964.42</v>
      </c>
      <c r="U188" s="41">
        <v>2698305</v>
      </c>
      <c r="V188" s="41">
        <v>2709289.5700000003</v>
      </c>
      <c r="W188" s="41">
        <v>2705367</v>
      </c>
      <c r="X188" s="41">
        <v>2892825</v>
      </c>
      <c r="Y188" s="41">
        <v>2869666</v>
      </c>
      <c r="Z188" s="41">
        <v>2852909</v>
      </c>
      <c r="AA188" s="41">
        <v>3189552</v>
      </c>
      <c r="AB188" s="41">
        <v>3122770</v>
      </c>
      <c r="AC188" s="41">
        <v>3358046</v>
      </c>
      <c r="AD188" s="41">
        <v>3416767</v>
      </c>
      <c r="AE188" s="41">
        <v>3204783</v>
      </c>
      <c r="AF188" s="41">
        <v>3805035</v>
      </c>
      <c r="AG188" s="41">
        <v>3647415</v>
      </c>
      <c r="AH188" s="41">
        <v>4221012</v>
      </c>
      <c r="AI188" s="13">
        <v>5.1508444333558057E-2</v>
      </c>
      <c r="AJ188" s="13">
        <v>0.15726123843872988</v>
      </c>
    </row>
    <row r="189" spans="1:36" ht="10.5" customHeight="1" x14ac:dyDescent="0.2">
      <c r="A189" s="11"/>
      <c r="B189" s="14"/>
      <c r="C189" s="11"/>
      <c r="D189" s="15" t="s">
        <v>46</v>
      </c>
      <c r="E189" s="11"/>
      <c r="F189" s="2"/>
      <c r="G189" s="12">
        <v>910769</v>
      </c>
      <c r="H189" s="12">
        <v>989409</v>
      </c>
      <c r="I189" s="12">
        <v>1071172</v>
      </c>
      <c r="J189" s="12">
        <v>1152838</v>
      </c>
      <c r="K189" s="12">
        <v>992134</v>
      </c>
      <c r="L189" s="12">
        <v>1035753</v>
      </c>
      <c r="M189" s="12">
        <v>1109032</v>
      </c>
      <c r="N189" s="12">
        <v>1342456</v>
      </c>
      <c r="O189" s="12">
        <v>1548427</v>
      </c>
      <c r="P189" s="12">
        <v>1785302</v>
      </c>
      <c r="Q189" s="12">
        <v>1833546</v>
      </c>
      <c r="R189" s="41">
        <v>2043732</v>
      </c>
      <c r="S189" s="41">
        <v>2384192</v>
      </c>
      <c r="T189" s="41">
        <v>2817045.3699999996</v>
      </c>
      <c r="U189" s="41">
        <v>2632896</v>
      </c>
      <c r="V189" s="41">
        <v>2725222.61</v>
      </c>
      <c r="W189" s="41">
        <v>2748946</v>
      </c>
      <c r="X189" s="41">
        <v>2695010</v>
      </c>
      <c r="Y189" s="41">
        <v>2723516</v>
      </c>
      <c r="Z189" s="41">
        <v>2929385</v>
      </c>
      <c r="AA189" s="41">
        <v>2656437</v>
      </c>
      <c r="AB189" s="41">
        <v>2731703</v>
      </c>
      <c r="AC189" s="41">
        <v>2963550</v>
      </c>
      <c r="AD189" s="41">
        <v>2790574</v>
      </c>
      <c r="AE189" s="41">
        <v>3016509</v>
      </c>
      <c r="AF189" s="41">
        <v>3803666</v>
      </c>
      <c r="AG189" s="41">
        <v>4136297</v>
      </c>
      <c r="AH189" s="41">
        <v>3556868</v>
      </c>
      <c r="AI189" s="13">
        <v>4.4974545088950268E-2</v>
      </c>
      <c r="AJ189" s="13">
        <v>-0.14008399300146968</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228300</v>
      </c>
      <c r="AC190" s="41">
        <v>597879</v>
      </c>
      <c r="AD190" s="41">
        <v>438550</v>
      </c>
      <c r="AE190" s="41">
        <v>0</v>
      </c>
      <c r="AF190" s="41">
        <v>3480732</v>
      </c>
      <c r="AG190" s="41">
        <v>0</v>
      </c>
      <c r="AH190" s="41">
        <v>0</v>
      </c>
      <c r="AI190" s="13">
        <v>-1</v>
      </c>
      <c r="AJ190" s="13" t="s">
        <v>246</v>
      </c>
    </row>
    <row r="191" spans="1:36" ht="10.5" customHeight="1" x14ac:dyDescent="0.2">
      <c r="A191" s="11"/>
      <c r="B191" s="11"/>
      <c r="C191" s="11"/>
      <c r="D191" s="11" t="s">
        <v>48</v>
      </c>
      <c r="E191" s="11"/>
      <c r="F191" s="2"/>
      <c r="G191" s="12">
        <v>194823</v>
      </c>
      <c r="H191" s="12">
        <v>199675</v>
      </c>
      <c r="I191" s="12">
        <v>173759</v>
      </c>
      <c r="J191" s="12">
        <v>244753</v>
      </c>
      <c r="K191" s="12">
        <v>269924</v>
      </c>
      <c r="L191" s="12">
        <v>2030639</v>
      </c>
      <c r="M191" s="12">
        <v>513165</v>
      </c>
      <c r="N191" s="12">
        <v>416436</v>
      </c>
      <c r="O191" s="12">
        <v>402427</v>
      </c>
      <c r="P191" s="12">
        <v>266982</v>
      </c>
      <c r="Q191" s="12">
        <v>267093</v>
      </c>
      <c r="R191" s="41">
        <v>200140</v>
      </c>
      <c r="S191" s="41">
        <v>255740</v>
      </c>
      <c r="T191" s="41">
        <v>648523.26</v>
      </c>
      <c r="U191" s="41">
        <v>810757</v>
      </c>
      <c r="V191" s="41">
        <v>565066.20000000007</v>
      </c>
      <c r="W191" s="41">
        <v>282729</v>
      </c>
      <c r="X191" s="41">
        <v>329950</v>
      </c>
      <c r="Y191" s="41">
        <v>426583</v>
      </c>
      <c r="Z191" s="41">
        <v>337546</v>
      </c>
      <c r="AA191" s="41">
        <v>357731</v>
      </c>
      <c r="AB191" s="41">
        <v>415211</v>
      </c>
      <c r="AC191" s="41">
        <v>727830</v>
      </c>
      <c r="AD191" s="41">
        <v>1446551</v>
      </c>
      <c r="AE191" s="41">
        <v>1237415</v>
      </c>
      <c r="AF191" s="41">
        <v>627350</v>
      </c>
      <c r="AG191" s="41">
        <v>1306456</v>
      </c>
      <c r="AH191" s="41">
        <v>619812</v>
      </c>
      <c r="AI191" s="13">
        <v>6.9051240043543682E-2</v>
      </c>
      <c r="AJ191" s="13">
        <v>-0.52557759312215646</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422109</v>
      </c>
      <c r="H193" s="12">
        <v>425446</v>
      </c>
      <c r="I193" s="12">
        <v>498767</v>
      </c>
      <c r="J193" s="12">
        <v>434265</v>
      </c>
      <c r="K193" s="12">
        <f>SUM(K194:K202)</f>
        <v>561884</v>
      </c>
      <c r="L193" s="12">
        <f>SUM(L194:L202)</f>
        <v>636826</v>
      </c>
      <c r="M193" s="12">
        <f>SUM(M194:M202)</f>
        <v>586005</v>
      </c>
      <c r="N193" s="12">
        <f>SUM(N194:N202)</f>
        <v>943486</v>
      </c>
      <c r="O193" s="12">
        <v>1081947</v>
      </c>
      <c r="P193" s="12">
        <v>1198350</v>
      </c>
      <c r="Q193" s="12">
        <v>2233233</v>
      </c>
      <c r="R193" s="41">
        <v>743300</v>
      </c>
      <c r="S193" s="41">
        <v>897200</v>
      </c>
      <c r="T193" s="41">
        <v>1394984.66</v>
      </c>
      <c r="U193" s="41">
        <v>1040635</v>
      </c>
      <c r="V193" s="41">
        <v>1739847.4100000001</v>
      </c>
      <c r="W193" s="41">
        <v>1297951</v>
      </c>
      <c r="X193" s="41">
        <v>1601499</v>
      </c>
      <c r="Y193" s="41">
        <v>1708747</v>
      </c>
      <c r="Z193" s="41">
        <v>723680</v>
      </c>
      <c r="AA193" s="41">
        <v>786370</v>
      </c>
      <c r="AB193" s="41">
        <v>809900</v>
      </c>
      <c r="AC193" s="41">
        <v>911124</v>
      </c>
      <c r="AD193" s="41">
        <v>852855</v>
      </c>
      <c r="AE193" s="41">
        <v>1892829</v>
      </c>
      <c r="AF193" s="41">
        <v>1308443</v>
      </c>
      <c r="AG193" s="41">
        <v>874847</v>
      </c>
      <c r="AH193" s="41">
        <v>771575</v>
      </c>
      <c r="AI193" s="13">
        <v>-8.0469325213970988E-3</v>
      </c>
      <c r="AJ193" s="13">
        <v>-0.11804578400566042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65647</v>
      </c>
      <c r="H195" s="12">
        <v>85117</v>
      </c>
      <c r="I195" s="12">
        <v>85817</v>
      </c>
      <c r="J195" s="12">
        <v>86874</v>
      </c>
      <c r="K195" s="12">
        <v>87205</v>
      </c>
      <c r="L195" s="12">
        <v>85925</v>
      </c>
      <c r="M195" s="12">
        <v>85607</v>
      </c>
      <c r="N195" s="12">
        <v>91959</v>
      </c>
      <c r="O195" s="12">
        <v>203151</v>
      </c>
      <c r="P195" s="12">
        <v>202960</v>
      </c>
      <c r="Q195" s="12">
        <v>203732</v>
      </c>
      <c r="R195" s="41">
        <v>204966</v>
      </c>
      <c r="S195" s="41">
        <v>213563</v>
      </c>
      <c r="T195" s="41">
        <v>218375.12</v>
      </c>
      <c r="U195" s="41">
        <v>198042</v>
      </c>
      <c r="V195" s="41">
        <v>200257.05</v>
      </c>
      <c r="W195" s="41">
        <v>199504</v>
      </c>
      <c r="X195" s="41">
        <v>205337</v>
      </c>
      <c r="Y195" s="41">
        <v>200508</v>
      </c>
      <c r="Z195" s="41">
        <v>203475</v>
      </c>
      <c r="AA195" s="41">
        <v>214960</v>
      </c>
      <c r="AB195" s="41">
        <v>223529</v>
      </c>
      <c r="AC195" s="41">
        <v>230173</v>
      </c>
      <c r="AD195" s="41">
        <v>239088</v>
      </c>
      <c r="AE195" s="41">
        <v>258513</v>
      </c>
      <c r="AF195" s="41">
        <v>267623</v>
      </c>
      <c r="AG195" s="41">
        <v>261995</v>
      </c>
      <c r="AH195" s="41">
        <v>260609</v>
      </c>
      <c r="AI195" s="13">
        <v>2.5909982664405362E-2</v>
      </c>
      <c r="AJ195" s="13">
        <v>-5.2901772934597991E-3</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333088</v>
      </c>
      <c r="H198" s="12">
        <v>340329</v>
      </c>
      <c r="I198" s="12">
        <v>366676</v>
      </c>
      <c r="J198" s="12">
        <v>347391</v>
      </c>
      <c r="K198" s="12">
        <v>474679</v>
      </c>
      <c r="L198" s="12">
        <v>375691</v>
      </c>
      <c r="M198" s="12">
        <v>421939</v>
      </c>
      <c r="N198" s="12">
        <v>461306</v>
      </c>
      <c r="O198" s="12">
        <v>487144</v>
      </c>
      <c r="P198" s="12">
        <v>498407</v>
      </c>
      <c r="Q198" s="12">
        <v>487829</v>
      </c>
      <c r="R198" s="41">
        <v>468988</v>
      </c>
      <c r="S198" s="41">
        <v>474048</v>
      </c>
      <c r="T198" s="41">
        <v>511848.00999999995</v>
      </c>
      <c r="U198" s="41">
        <v>545559</v>
      </c>
      <c r="V198" s="41">
        <v>586571.02</v>
      </c>
      <c r="W198" s="41">
        <v>565675</v>
      </c>
      <c r="X198" s="41">
        <v>484469</v>
      </c>
      <c r="Y198" s="41">
        <v>420625</v>
      </c>
      <c r="Z198" s="41">
        <v>367758</v>
      </c>
      <c r="AA198" s="41">
        <v>426376</v>
      </c>
      <c r="AB198" s="41">
        <v>436376</v>
      </c>
      <c r="AC198" s="41">
        <v>447574</v>
      </c>
      <c r="AD198" s="41">
        <v>457414</v>
      </c>
      <c r="AE198" s="41">
        <v>488573</v>
      </c>
      <c r="AF198" s="41">
        <v>833228</v>
      </c>
      <c r="AG198" s="41">
        <v>463604</v>
      </c>
      <c r="AH198" s="41">
        <v>494825</v>
      </c>
      <c r="AI198" s="13">
        <v>2.1170976098564998E-2</v>
      </c>
      <c r="AJ198" s="13">
        <v>6.7344112647863261E-2</v>
      </c>
    </row>
    <row r="199" spans="1:36" ht="10.5" customHeight="1" x14ac:dyDescent="0.2">
      <c r="A199" s="11"/>
      <c r="B199" s="14"/>
      <c r="C199" s="11" t="s">
        <v>55</v>
      </c>
      <c r="E199" s="11"/>
      <c r="F199" s="2"/>
      <c r="G199" s="12">
        <v>0</v>
      </c>
      <c r="H199" s="12">
        <v>0</v>
      </c>
      <c r="I199" s="12">
        <v>0</v>
      </c>
      <c r="J199" s="12">
        <v>0</v>
      </c>
      <c r="K199" s="12">
        <v>0</v>
      </c>
      <c r="L199" s="12">
        <v>17482</v>
      </c>
      <c r="M199" s="12">
        <v>33459</v>
      </c>
      <c r="N199" s="12">
        <v>52749</v>
      </c>
      <c r="O199" s="12">
        <v>51121</v>
      </c>
      <c r="P199" s="12">
        <v>42813</v>
      </c>
      <c r="Q199" s="12">
        <v>48796</v>
      </c>
      <c r="R199" s="41">
        <v>52722</v>
      </c>
      <c r="S199" s="41">
        <v>92389</v>
      </c>
      <c r="T199" s="41">
        <v>105410.53</v>
      </c>
      <c r="U199" s="41">
        <v>126228</v>
      </c>
      <c r="V199" s="41">
        <v>133432.01</v>
      </c>
      <c r="W199" s="41">
        <v>136195</v>
      </c>
      <c r="X199" s="41">
        <v>147030</v>
      </c>
      <c r="Y199" s="41">
        <v>148923</v>
      </c>
      <c r="Z199" s="41">
        <v>135108</v>
      </c>
      <c r="AA199" s="41">
        <v>145034</v>
      </c>
      <c r="AB199" s="41">
        <v>147000</v>
      </c>
      <c r="AC199" s="41">
        <v>148889</v>
      </c>
      <c r="AD199" s="41">
        <v>153501</v>
      </c>
      <c r="AE199" s="41">
        <v>145743</v>
      </c>
      <c r="AF199" s="41">
        <v>147592</v>
      </c>
      <c r="AG199" s="41">
        <v>118407</v>
      </c>
      <c r="AH199" s="41">
        <v>14141</v>
      </c>
      <c r="AI199" s="13">
        <v>-0.32309592083574101</v>
      </c>
      <c r="AJ199" s="13">
        <v>-0.88057293909988432</v>
      </c>
    </row>
    <row r="200" spans="1:36" ht="10.5" customHeight="1" x14ac:dyDescent="0.2">
      <c r="A200" s="11"/>
      <c r="B200" s="11"/>
      <c r="C200" s="11" t="s">
        <v>56</v>
      </c>
      <c r="D200" s="11"/>
      <c r="E200" s="11"/>
      <c r="F200" s="2"/>
      <c r="G200" s="12">
        <v>23374</v>
      </c>
      <c r="H200" s="12">
        <v>0</v>
      </c>
      <c r="I200" s="12">
        <v>46274</v>
      </c>
      <c r="J200" s="12">
        <v>0</v>
      </c>
      <c r="K200" s="12">
        <v>0</v>
      </c>
      <c r="L200" s="12">
        <v>157728</v>
      </c>
      <c r="M200" s="12">
        <v>45000</v>
      </c>
      <c r="N200" s="12">
        <v>337472</v>
      </c>
      <c r="O200" s="12">
        <v>340531</v>
      </c>
      <c r="P200" s="12">
        <v>454170</v>
      </c>
      <c r="Q200" s="12">
        <v>1492876</v>
      </c>
      <c r="R200" s="41">
        <v>16624</v>
      </c>
      <c r="S200" s="41">
        <v>117200</v>
      </c>
      <c r="T200" s="41">
        <v>559351</v>
      </c>
      <c r="U200" s="41">
        <v>170806</v>
      </c>
      <c r="V200" s="41">
        <v>819587.33000000007</v>
      </c>
      <c r="W200" s="41">
        <v>396577</v>
      </c>
      <c r="X200" s="41">
        <v>764663</v>
      </c>
      <c r="Y200" s="41">
        <v>938691</v>
      </c>
      <c r="Z200" s="41">
        <v>17339</v>
      </c>
      <c r="AA200" s="41">
        <v>0</v>
      </c>
      <c r="AB200" s="41">
        <v>2995</v>
      </c>
      <c r="AC200" s="41">
        <v>84488</v>
      </c>
      <c r="AD200" s="41">
        <v>2852</v>
      </c>
      <c r="AE200" s="41">
        <v>1000000</v>
      </c>
      <c r="AF200" s="41">
        <v>60000</v>
      </c>
      <c r="AG200" s="41">
        <v>30841</v>
      </c>
      <c r="AH200" s="41">
        <v>2000</v>
      </c>
      <c r="AI200" s="13">
        <v>-6.508485563453148E-2</v>
      </c>
      <c r="AJ200" s="13">
        <v>-0.93515125968678059</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178195</v>
      </c>
      <c r="H204" s="12">
        <v>152805</v>
      </c>
      <c r="I204" s="12">
        <v>241870</v>
      </c>
      <c r="J204" s="12">
        <v>1738337</v>
      </c>
      <c r="K204" s="12">
        <v>1099565</v>
      </c>
      <c r="L204" s="12">
        <v>702500</v>
      </c>
      <c r="M204" s="12">
        <v>869983</v>
      </c>
      <c r="N204" s="12">
        <v>273733</v>
      </c>
      <c r="O204" s="12">
        <v>283878</v>
      </c>
      <c r="P204" s="12">
        <v>184228</v>
      </c>
      <c r="Q204" s="12">
        <v>55673</v>
      </c>
      <c r="R204" s="41">
        <v>354302</v>
      </c>
      <c r="S204" s="41">
        <v>770983</v>
      </c>
      <c r="T204" s="41">
        <v>723482</v>
      </c>
      <c r="U204" s="41">
        <v>1448061</v>
      </c>
      <c r="V204" s="41">
        <v>86082</v>
      </c>
      <c r="W204" s="41">
        <v>8532</v>
      </c>
      <c r="X204" s="41">
        <v>255574</v>
      </c>
      <c r="Y204" s="41">
        <v>541002</v>
      </c>
      <c r="Z204" s="41">
        <v>393836</v>
      </c>
      <c r="AA204" s="41">
        <v>959207</v>
      </c>
      <c r="AB204" s="41">
        <v>269998</v>
      </c>
      <c r="AC204" s="41">
        <v>102251</v>
      </c>
      <c r="AD204" s="41">
        <v>0</v>
      </c>
      <c r="AE204" s="41">
        <v>0</v>
      </c>
      <c r="AF204" s="41">
        <v>3061884</v>
      </c>
      <c r="AG204" s="41">
        <v>863062</v>
      </c>
      <c r="AH204" s="41">
        <v>82673</v>
      </c>
      <c r="AI204" s="13">
        <v>-0.17901757836867205</v>
      </c>
      <c r="AJ204" s="13">
        <v>-0.90420966280522141</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10000</v>
      </c>
      <c r="H206" s="12">
        <v>10000</v>
      </c>
      <c r="I206" s="12">
        <v>25000</v>
      </c>
      <c r="J206" s="12">
        <v>0</v>
      </c>
      <c r="K206" s="12">
        <v>2500</v>
      </c>
      <c r="L206" s="12">
        <v>0</v>
      </c>
      <c r="M206" s="12">
        <v>0</v>
      </c>
      <c r="N206" s="12">
        <v>0</v>
      </c>
      <c r="O206" s="12">
        <v>3060</v>
      </c>
      <c r="P206" s="12">
        <v>65261</v>
      </c>
      <c r="Q206" s="12">
        <v>68404</v>
      </c>
      <c r="R206" s="41">
        <v>0</v>
      </c>
      <c r="S206" s="41">
        <v>0</v>
      </c>
      <c r="T206" s="41">
        <v>0</v>
      </c>
      <c r="U206" s="41">
        <v>0</v>
      </c>
      <c r="V206" s="41">
        <v>123679</v>
      </c>
      <c r="W206" s="41">
        <v>59443</v>
      </c>
      <c r="X206" s="41">
        <v>156286</v>
      </c>
      <c r="Y206" s="41">
        <v>332867</v>
      </c>
      <c r="Z206" s="41">
        <v>639134</v>
      </c>
      <c r="AA206" s="41">
        <v>211524</v>
      </c>
      <c r="AB206" s="41">
        <v>605494</v>
      </c>
      <c r="AC206" s="41">
        <v>174149</v>
      </c>
      <c r="AD206" s="41">
        <v>186751</v>
      </c>
      <c r="AE206" s="41">
        <v>92768</v>
      </c>
      <c r="AF206" s="41">
        <v>60000</v>
      </c>
      <c r="AG206" s="41">
        <v>64627</v>
      </c>
      <c r="AH206" s="41">
        <v>151213</v>
      </c>
      <c r="AI206" s="13">
        <v>-0.20643979497676879</v>
      </c>
      <c r="AJ206" s="13">
        <v>1.3397805870611355</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4589927</v>
      </c>
      <c r="H209" s="5">
        <v>4953541</v>
      </c>
      <c r="I209" s="5">
        <v>6302173</v>
      </c>
      <c r="J209" s="5">
        <v>6101177</v>
      </c>
      <c r="K209" s="5">
        <v>7539347</v>
      </c>
      <c r="L209" s="5">
        <v>7902424</v>
      </c>
      <c r="M209" s="5">
        <v>8994728</v>
      </c>
      <c r="N209" s="5">
        <v>8100662</v>
      </c>
      <c r="O209" s="5">
        <v>7259888</v>
      </c>
      <c r="P209" s="5">
        <v>7741306</v>
      </c>
      <c r="Q209" s="5">
        <v>9127114</v>
      </c>
      <c r="R209" s="39">
        <v>10233977</v>
      </c>
      <c r="S209" s="39">
        <v>9716255</v>
      </c>
      <c r="T209" s="39">
        <v>13189066.270000001</v>
      </c>
      <c r="U209" s="39">
        <v>16967125</v>
      </c>
      <c r="V209" s="39">
        <v>19860630.34</v>
      </c>
      <c r="W209" s="39">
        <v>15155687</v>
      </c>
      <c r="X209" s="39">
        <v>15693484</v>
      </c>
      <c r="Y209" s="39">
        <v>18421501</v>
      </c>
      <c r="Z209" s="39">
        <v>17009948</v>
      </c>
      <c r="AA209" s="39">
        <v>17649083</v>
      </c>
      <c r="AB209" s="39">
        <v>18850376</v>
      </c>
      <c r="AC209" s="39">
        <v>18129251</v>
      </c>
      <c r="AD209" s="39">
        <v>20483458</v>
      </c>
      <c r="AE209" s="39">
        <v>19409693</v>
      </c>
      <c r="AF209" s="39">
        <v>22774191</v>
      </c>
      <c r="AG209" s="39">
        <v>21352372</v>
      </c>
      <c r="AH209" s="39">
        <v>16594940</v>
      </c>
      <c r="AI209" s="10">
        <v>-2.1015209024815684E-2</v>
      </c>
      <c r="AJ209" s="10">
        <v>-0.22280578476246105</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764938</v>
      </c>
      <c r="H211" s="12">
        <v>1138769</v>
      </c>
      <c r="I211" s="12">
        <v>1446305</v>
      </c>
      <c r="J211" s="12">
        <v>1600826</v>
      </c>
      <c r="K211" s="12">
        <v>1747952</v>
      </c>
      <c r="L211" s="12">
        <v>1555628</v>
      </c>
      <c r="M211" s="12">
        <v>1700089</v>
      </c>
      <c r="N211" s="12">
        <v>1608195</v>
      </c>
      <c r="O211" s="12">
        <v>1601648</v>
      </c>
      <c r="P211" s="12">
        <v>1459491</v>
      </c>
      <c r="Q211" s="12">
        <v>1657413</v>
      </c>
      <c r="R211" s="41">
        <v>1837958</v>
      </c>
      <c r="S211" s="41">
        <v>1806535</v>
      </c>
      <c r="T211" s="41">
        <v>3234793.29</v>
      </c>
      <c r="U211" s="41">
        <v>3667233</v>
      </c>
      <c r="V211" s="41">
        <v>3145745.5619283915</v>
      </c>
      <c r="W211" s="41">
        <v>3233184</v>
      </c>
      <c r="X211" s="41">
        <v>3209568</v>
      </c>
      <c r="Y211" s="41">
        <v>3887664</v>
      </c>
      <c r="Z211" s="41">
        <v>3861912</v>
      </c>
      <c r="AA211" s="41">
        <v>3562729</v>
      </c>
      <c r="AB211" s="41">
        <v>4129055</v>
      </c>
      <c r="AC211" s="41">
        <v>4104442</v>
      </c>
      <c r="AD211" s="41">
        <v>4120461</v>
      </c>
      <c r="AE211" s="41">
        <v>5138013</v>
      </c>
      <c r="AF211" s="41">
        <v>4444815</v>
      </c>
      <c r="AG211" s="41">
        <v>5353852</v>
      </c>
      <c r="AH211" s="41">
        <v>4614140</v>
      </c>
      <c r="AI211" s="13">
        <v>1.8685247091758672E-2</v>
      </c>
      <c r="AJ211" s="13">
        <v>-0.13816444683192589</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2472359</v>
      </c>
      <c r="H213" s="12">
        <v>2583365</v>
      </c>
      <c r="I213" s="12">
        <v>2959999</v>
      </c>
      <c r="J213" s="12">
        <v>2952378</v>
      </c>
      <c r="K213" s="12">
        <v>4126745</v>
      </c>
      <c r="L213" s="12">
        <v>3414076</v>
      </c>
      <c r="M213" s="12">
        <v>3701820</v>
      </c>
      <c r="N213" s="12">
        <v>3648268</v>
      </c>
      <c r="O213" s="12">
        <v>3639298</v>
      </c>
      <c r="P213" s="12">
        <v>3642490</v>
      </c>
      <c r="Q213" s="12">
        <v>3756153</v>
      </c>
      <c r="R213" s="41">
        <v>4191302</v>
      </c>
      <c r="S213" s="41">
        <v>3984539</v>
      </c>
      <c r="T213" s="41">
        <v>4275813.37</v>
      </c>
      <c r="U213" s="41">
        <v>5173062</v>
      </c>
      <c r="V213" s="41">
        <v>5373053.4778213063</v>
      </c>
      <c r="W213" s="41">
        <v>4941269</v>
      </c>
      <c r="X213" s="41">
        <v>4857702</v>
      </c>
      <c r="Y213" s="41">
        <v>5397351</v>
      </c>
      <c r="Z213" s="41">
        <v>5069104</v>
      </c>
      <c r="AA213" s="41">
        <v>5019654</v>
      </c>
      <c r="AB213" s="41">
        <v>5440001</v>
      </c>
      <c r="AC213" s="41">
        <v>5390436</v>
      </c>
      <c r="AD213" s="41">
        <v>5946805</v>
      </c>
      <c r="AE213" s="41">
        <v>5030321</v>
      </c>
      <c r="AF213" s="41">
        <v>4899627</v>
      </c>
      <c r="AG213" s="41">
        <v>5820345</v>
      </c>
      <c r="AH213" s="41">
        <v>5216687</v>
      </c>
      <c r="AI213" s="13">
        <v>-6.9617735630004285E-3</v>
      </c>
      <c r="AJ213" s="13">
        <v>-0.10371515777844784</v>
      </c>
    </row>
    <row r="214" spans="1:44" ht="10.5" customHeight="1" x14ac:dyDescent="0.2">
      <c r="A214" s="11"/>
      <c r="B214" s="19" t="s">
        <v>67</v>
      </c>
      <c r="D214" s="19"/>
      <c r="E214" s="14"/>
      <c r="F214" s="2"/>
      <c r="G214" s="12">
        <v>398697</v>
      </c>
      <c r="H214" s="12">
        <v>533314</v>
      </c>
      <c r="I214" s="12">
        <v>596669</v>
      </c>
      <c r="J214" s="12">
        <v>436315</v>
      </c>
      <c r="K214" s="12">
        <v>392465</v>
      </c>
      <c r="L214" s="12">
        <v>520847</v>
      </c>
      <c r="M214" s="12">
        <v>522864</v>
      </c>
      <c r="N214" s="12">
        <v>539345</v>
      </c>
      <c r="O214" s="12">
        <v>577631</v>
      </c>
      <c r="P214" s="12">
        <v>687288</v>
      </c>
      <c r="Q214" s="12">
        <v>698643</v>
      </c>
      <c r="R214" s="41">
        <v>770089</v>
      </c>
      <c r="S214" s="41">
        <v>733186</v>
      </c>
      <c r="T214" s="41">
        <v>1173283.1399999999</v>
      </c>
      <c r="U214" s="41">
        <v>862020</v>
      </c>
      <c r="V214" s="41">
        <v>833591.6902503022</v>
      </c>
      <c r="W214" s="41">
        <v>917146</v>
      </c>
      <c r="X214" s="41">
        <v>779932</v>
      </c>
      <c r="Y214" s="41">
        <v>839537</v>
      </c>
      <c r="Z214" s="41">
        <v>1023561</v>
      </c>
      <c r="AA214" s="41">
        <v>648105</v>
      </c>
      <c r="AB214" s="41">
        <v>737370</v>
      </c>
      <c r="AC214" s="41">
        <v>1090126</v>
      </c>
      <c r="AD214" s="41">
        <v>1099326</v>
      </c>
      <c r="AE214" s="41">
        <v>1282900</v>
      </c>
      <c r="AF214" s="41">
        <v>910083</v>
      </c>
      <c r="AG214" s="41">
        <v>1159443</v>
      </c>
      <c r="AH214" s="41">
        <v>676657</v>
      </c>
      <c r="AI214" s="13">
        <v>-1.4218827889337704E-2</v>
      </c>
      <c r="AJ214" s="13">
        <v>-0.41639476886746479</v>
      </c>
    </row>
    <row r="215" spans="1:44" ht="10.5" customHeight="1" x14ac:dyDescent="0.2">
      <c r="A215" s="11"/>
      <c r="B215" s="19" t="s">
        <v>69</v>
      </c>
      <c r="D215" s="19"/>
      <c r="E215" s="14"/>
      <c r="F215" s="2"/>
      <c r="G215" s="12">
        <v>19148</v>
      </c>
      <c r="H215" s="12">
        <v>0</v>
      </c>
      <c r="I215" s="12">
        <v>18500</v>
      </c>
      <c r="J215" s="12">
        <v>22500</v>
      </c>
      <c r="K215" s="12">
        <v>21640</v>
      </c>
      <c r="L215" s="12">
        <v>2500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350173</v>
      </c>
      <c r="AF215" s="41">
        <v>0</v>
      </c>
      <c r="AG215" s="41">
        <v>0</v>
      </c>
      <c r="AH215" s="41">
        <v>0</v>
      </c>
      <c r="AI215" s="13" t="s">
        <v>246</v>
      </c>
      <c r="AJ215" s="13" t="s">
        <v>246</v>
      </c>
    </row>
    <row r="216" spans="1:44" ht="10.5" customHeight="1" x14ac:dyDescent="0.2">
      <c r="A216" s="11"/>
      <c r="B216" s="19" t="s">
        <v>70</v>
      </c>
      <c r="D216" s="19"/>
      <c r="E216" s="14"/>
      <c r="F216" s="2"/>
      <c r="G216" s="12">
        <v>613143</v>
      </c>
      <c r="H216" s="12">
        <v>497633</v>
      </c>
      <c r="I216" s="12">
        <v>1047993</v>
      </c>
      <c r="J216" s="12">
        <v>786990</v>
      </c>
      <c r="K216" s="12">
        <v>976114</v>
      </c>
      <c r="L216" s="12">
        <v>1268848</v>
      </c>
      <c r="M216" s="12">
        <v>936495</v>
      </c>
      <c r="N216" s="12">
        <v>1125441</v>
      </c>
      <c r="O216" s="12">
        <v>1014867</v>
      </c>
      <c r="P216" s="12">
        <v>1137646</v>
      </c>
      <c r="Q216" s="12">
        <v>963613</v>
      </c>
      <c r="R216" s="41">
        <v>1025316</v>
      </c>
      <c r="S216" s="41">
        <v>1113439</v>
      </c>
      <c r="T216" s="41">
        <v>1269972.43</v>
      </c>
      <c r="U216" s="41">
        <v>1713650</v>
      </c>
      <c r="V216" s="41">
        <v>1524799.88</v>
      </c>
      <c r="W216" s="41">
        <v>1452612</v>
      </c>
      <c r="X216" s="41">
        <v>1333330</v>
      </c>
      <c r="Y216" s="41">
        <v>2195946</v>
      </c>
      <c r="Z216" s="41">
        <v>1911940</v>
      </c>
      <c r="AA216" s="41">
        <v>1846325</v>
      </c>
      <c r="AB216" s="41">
        <v>1909256</v>
      </c>
      <c r="AC216" s="41">
        <v>1679800</v>
      </c>
      <c r="AD216" s="41">
        <v>2331112</v>
      </c>
      <c r="AE216" s="41">
        <v>1939983</v>
      </c>
      <c r="AF216" s="41">
        <v>2382356</v>
      </c>
      <c r="AG216" s="41">
        <v>2458561</v>
      </c>
      <c r="AH216" s="41">
        <v>2633665</v>
      </c>
      <c r="AI216" s="13">
        <v>5.5073531366946371E-2</v>
      </c>
      <c r="AJ216" s="13">
        <v>7.12221498673411E-2</v>
      </c>
    </row>
    <row r="217" spans="1:44" ht="10.5" customHeight="1" x14ac:dyDescent="0.2">
      <c r="A217" s="11"/>
      <c r="B217" s="19" t="s">
        <v>71</v>
      </c>
      <c r="D217" s="19"/>
      <c r="E217" s="14"/>
      <c r="F217" s="2"/>
      <c r="G217" s="12">
        <v>54509</v>
      </c>
      <c r="H217" s="12">
        <v>55980</v>
      </c>
      <c r="I217" s="12">
        <v>119041</v>
      </c>
      <c r="J217" s="12">
        <v>129833</v>
      </c>
      <c r="K217" s="12">
        <v>134984</v>
      </c>
      <c r="L217" s="12">
        <v>117527</v>
      </c>
      <c r="M217" s="12">
        <v>130438</v>
      </c>
      <c r="N217" s="12">
        <v>173790</v>
      </c>
      <c r="O217" s="12">
        <v>150112</v>
      </c>
      <c r="P217" s="12">
        <v>204840</v>
      </c>
      <c r="Q217" s="12">
        <v>213296</v>
      </c>
      <c r="R217" s="41">
        <v>395727</v>
      </c>
      <c r="S217" s="41">
        <v>577464</v>
      </c>
      <c r="T217" s="41">
        <v>742206</v>
      </c>
      <c r="U217" s="41">
        <v>648570</v>
      </c>
      <c r="V217" s="41">
        <v>903198.48</v>
      </c>
      <c r="W217" s="41">
        <v>795683</v>
      </c>
      <c r="X217" s="41">
        <v>1716480</v>
      </c>
      <c r="Y217" s="41">
        <v>973213</v>
      </c>
      <c r="Z217" s="41">
        <v>720964</v>
      </c>
      <c r="AA217" s="41">
        <v>1611815</v>
      </c>
      <c r="AB217" s="41">
        <v>1589311</v>
      </c>
      <c r="AC217" s="41">
        <v>1632459</v>
      </c>
      <c r="AD217" s="41">
        <v>2136767</v>
      </c>
      <c r="AE217" s="41">
        <v>1842291</v>
      </c>
      <c r="AF217" s="41">
        <v>1799126</v>
      </c>
      <c r="AG217" s="41">
        <v>1558181</v>
      </c>
      <c r="AH217" s="41">
        <v>1446273</v>
      </c>
      <c r="AI217" s="13">
        <v>-1.5595557654322967E-2</v>
      </c>
      <c r="AJ217" s="13">
        <v>-7.1819640978807983E-2</v>
      </c>
    </row>
    <row r="218" spans="1:44" ht="10.5" customHeight="1" x14ac:dyDescent="0.2">
      <c r="A218" s="11"/>
      <c r="B218" s="19" t="s">
        <v>72</v>
      </c>
      <c r="D218" s="19"/>
      <c r="E218" s="14"/>
      <c r="F218" s="2"/>
      <c r="G218" s="12">
        <v>97266</v>
      </c>
      <c r="H218" s="12">
        <v>101613</v>
      </c>
      <c r="I218" s="12">
        <v>113666</v>
      </c>
      <c r="J218" s="12">
        <v>172335</v>
      </c>
      <c r="K218" s="12">
        <v>139447</v>
      </c>
      <c r="L218" s="12">
        <v>147698</v>
      </c>
      <c r="M218" s="12">
        <v>171391</v>
      </c>
      <c r="N218" s="12">
        <v>153389</v>
      </c>
      <c r="O218" s="12">
        <v>120692</v>
      </c>
      <c r="P218" s="12">
        <v>101566</v>
      </c>
      <c r="Q218" s="12">
        <v>104633</v>
      </c>
      <c r="R218" s="41">
        <v>88103</v>
      </c>
      <c r="S218" s="41">
        <v>76984</v>
      </c>
      <c r="T218" s="41">
        <v>1663344.33</v>
      </c>
      <c r="U218" s="41">
        <v>1768253</v>
      </c>
      <c r="V218" s="41">
        <v>1724667.9499999997</v>
      </c>
      <c r="W218" s="41">
        <v>1946379</v>
      </c>
      <c r="X218" s="41">
        <v>2067668</v>
      </c>
      <c r="Y218" s="41">
        <v>1897009</v>
      </c>
      <c r="Z218" s="41">
        <v>1851754</v>
      </c>
      <c r="AA218" s="41">
        <v>1708929</v>
      </c>
      <c r="AB218" s="41">
        <v>1511106</v>
      </c>
      <c r="AC218" s="41">
        <v>1238941</v>
      </c>
      <c r="AD218" s="41">
        <v>1395351</v>
      </c>
      <c r="AE218" s="41">
        <v>1075607</v>
      </c>
      <c r="AF218" s="41">
        <v>894570</v>
      </c>
      <c r="AG218" s="41">
        <v>1330996</v>
      </c>
      <c r="AH218" s="41">
        <v>299614</v>
      </c>
      <c r="AI218" s="13">
        <v>-0.236379001948675</v>
      </c>
      <c r="AJ218" s="13">
        <v>-0.77489489074347329</v>
      </c>
    </row>
    <row r="219" spans="1:44" ht="10.5" customHeight="1" x14ac:dyDescent="0.2">
      <c r="A219" s="11"/>
      <c r="B219" s="19" t="s">
        <v>73</v>
      </c>
      <c r="D219" s="19"/>
      <c r="E219" s="14"/>
      <c r="F219" s="2"/>
      <c r="G219" s="12">
        <v>31000</v>
      </c>
      <c r="H219" s="12">
        <v>42867</v>
      </c>
      <c r="I219" s="12">
        <v>0</v>
      </c>
      <c r="J219" s="12">
        <v>0</v>
      </c>
      <c r="K219" s="12">
        <v>0</v>
      </c>
      <c r="L219" s="12">
        <v>749749</v>
      </c>
      <c r="M219" s="12">
        <v>1480533</v>
      </c>
      <c r="N219" s="12">
        <v>654745</v>
      </c>
      <c r="O219" s="12">
        <v>2585</v>
      </c>
      <c r="P219" s="12">
        <v>19000</v>
      </c>
      <c r="Q219" s="12">
        <v>0</v>
      </c>
      <c r="R219" s="41">
        <v>497185</v>
      </c>
      <c r="S219" s="41">
        <v>0</v>
      </c>
      <c r="T219" s="41">
        <v>127624.57</v>
      </c>
      <c r="U219" s="41">
        <v>2425221</v>
      </c>
      <c r="V219" s="41">
        <v>6101377.4400000013</v>
      </c>
      <c r="W219" s="41">
        <v>1300358</v>
      </c>
      <c r="X219" s="41">
        <v>1697267</v>
      </c>
      <c r="Y219" s="41">
        <v>3138743</v>
      </c>
      <c r="Z219" s="41">
        <v>2424067</v>
      </c>
      <c r="AA219" s="41">
        <v>3163978</v>
      </c>
      <c r="AB219" s="41">
        <v>3419167</v>
      </c>
      <c r="AC219" s="41">
        <v>2778734</v>
      </c>
      <c r="AD219" s="41">
        <v>3367903</v>
      </c>
      <c r="AE219" s="41">
        <v>2671910</v>
      </c>
      <c r="AF219" s="41">
        <v>7416654</v>
      </c>
      <c r="AG219" s="41">
        <v>3434172</v>
      </c>
      <c r="AH219" s="41">
        <v>34104</v>
      </c>
      <c r="AI219" s="13">
        <v>-0.53603968523892753</v>
      </c>
      <c r="AJ219" s="13">
        <v>-0.9900692219259839</v>
      </c>
    </row>
    <row r="220" spans="1:44" ht="10.5" customHeight="1" x14ac:dyDescent="0.2">
      <c r="A220" s="11"/>
      <c r="B220" s="19" t="s">
        <v>74</v>
      </c>
      <c r="D220" s="19"/>
      <c r="E220" s="14"/>
      <c r="F220" s="2"/>
      <c r="G220" s="12">
        <v>138867</v>
      </c>
      <c r="H220" s="12">
        <v>0</v>
      </c>
      <c r="I220" s="12">
        <v>0</v>
      </c>
      <c r="J220" s="12">
        <v>0</v>
      </c>
      <c r="K220" s="12">
        <v>0</v>
      </c>
      <c r="L220" s="12">
        <v>125551</v>
      </c>
      <c r="M220" s="12">
        <v>351098</v>
      </c>
      <c r="N220" s="12">
        <v>197489</v>
      </c>
      <c r="O220" s="12">
        <v>153055</v>
      </c>
      <c r="P220" s="12">
        <v>488985</v>
      </c>
      <c r="Q220" s="12">
        <v>1733363</v>
      </c>
      <c r="R220" s="41">
        <v>1428297</v>
      </c>
      <c r="S220" s="41">
        <v>1424108</v>
      </c>
      <c r="T220" s="41">
        <v>702029.14</v>
      </c>
      <c r="U220" s="41">
        <v>709116</v>
      </c>
      <c r="V220" s="41">
        <v>254195.86000000002</v>
      </c>
      <c r="W220" s="41">
        <v>569056</v>
      </c>
      <c r="X220" s="41">
        <v>31537</v>
      </c>
      <c r="Y220" s="41">
        <v>92038</v>
      </c>
      <c r="Z220" s="41">
        <v>146646</v>
      </c>
      <c r="AA220" s="41">
        <v>87548</v>
      </c>
      <c r="AB220" s="41">
        <v>115110</v>
      </c>
      <c r="AC220" s="41">
        <v>214313</v>
      </c>
      <c r="AD220" s="41">
        <v>85733</v>
      </c>
      <c r="AE220" s="41">
        <v>78495</v>
      </c>
      <c r="AF220" s="41">
        <v>26960</v>
      </c>
      <c r="AG220" s="41">
        <v>236822</v>
      </c>
      <c r="AH220" s="41">
        <v>1673800</v>
      </c>
      <c r="AI220" s="13">
        <v>0.56230234607056184</v>
      </c>
      <c r="AJ220" s="13">
        <v>6.0677555294693901</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272</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271</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18309537</v>
      </c>
      <c r="S233" s="12">
        <v>29313122.5</v>
      </c>
      <c r="T233" s="12">
        <v>40316708</v>
      </c>
      <c r="U233" s="12">
        <v>41089076.375</v>
      </c>
      <c r="V233" s="12">
        <v>41861444.75</v>
      </c>
      <c r="W233" s="12">
        <v>38607262.875</v>
      </c>
      <c r="X233" s="12">
        <v>35353081</v>
      </c>
      <c r="Y233" s="12">
        <v>33356706.550000001</v>
      </c>
      <c r="Z233" s="12">
        <v>31360332.100000001</v>
      </c>
      <c r="AA233" s="12">
        <v>36076312.129999995</v>
      </c>
      <c r="AB233" s="12">
        <v>40792292.159999996</v>
      </c>
      <c r="AC233" s="12">
        <v>44194495.863029607</v>
      </c>
      <c r="AD233" s="12">
        <v>41779386</v>
      </c>
      <c r="AE233" s="12">
        <v>45372271.512866609</v>
      </c>
      <c r="AF233" s="12">
        <v>47922622</v>
      </c>
      <c r="AG233" s="12">
        <v>51325103.155867957</v>
      </c>
      <c r="AH233" s="12">
        <v>54319382</v>
      </c>
      <c r="AI233" s="71">
        <v>4.8888809054055793E-2</v>
      </c>
      <c r="AJ233" s="13">
        <v>5.833946081002099E-2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17564497</v>
      </c>
      <c r="S234" s="11">
        <v>26156148</v>
      </c>
      <c r="T234" s="11">
        <v>34747799</v>
      </c>
      <c r="U234" s="12">
        <v>33595091.375</v>
      </c>
      <c r="V234" s="12">
        <v>32442383.75</v>
      </c>
      <c r="W234" s="12">
        <v>31225055.375</v>
      </c>
      <c r="X234" s="12">
        <v>30007727</v>
      </c>
      <c r="Y234" s="12">
        <v>28253166.609999999</v>
      </c>
      <c r="Z234" s="12">
        <v>26498606.220000003</v>
      </c>
      <c r="AA234" s="12">
        <v>29752943.82</v>
      </c>
      <c r="AB234" s="12">
        <v>33007281.420000002</v>
      </c>
      <c r="AC234" s="12">
        <v>35156623.646811321</v>
      </c>
      <c r="AD234" s="12">
        <v>34041494</v>
      </c>
      <c r="AE234" s="12">
        <v>36370217.770819709</v>
      </c>
      <c r="AF234" s="12">
        <v>39653560</v>
      </c>
      <c r="AG234" s="12">
        <v>42797556.0092614</v>
      </c>
      <c r="AH234" s="12">
        <v>33173894</v>
      </c>
      <c r="AI234" s="71">
        <v>8.395280544626349E-4</v>
      </c>
      <c r="AJ234" s="13">
        <v>-0.22486475646363632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64210</v>
      </c>
      <c r="S241" s="11">
        <v>65079</v>
      </c>
      <c r="T241" s="11">
        <v>65875</v>
      </c>
      <c r="U241" s="11">
        <v>66992</v>
      </c>
      <c r="V241" s="11">
        <v>69504</v>
      </c>
      <c r="W241" s="11">
        <v>72733</v>
      </c>
      <c r="X241" s="11">
        <v>75394</v>
      </c>
      <c r="Y241" s="11">
        <v>76971</v>
      </c>
      <c r="Z241" s="11">
        <v>77850</v>
      </c>
      <c r="AA241" s="11">
        <v>79315</v>
      </c>
      <c r="AB241" s="41">
        <v>80649</v>
      </c>
      <c r="AC241" s="41">
        <v>83429</v>
      </c>
      <c r="AD241" s="41">
        <v>86261</v>
      </c>
      <c r="AE241" s="41">
        <v>89823</v>
      </c>
      <c r="AF241" s="41">
        <v>92411</v>
      </c>
      <c r="AG241" s="41">
        <v>95035</v>
      </c>
      <c r="AH241" s="41">
        <v>98012</v>
      </c>
      <c r="AI241" s="13">
        <v>3.3031054872718624E-2</v>
      </c>
      <c r="AJ241" s="13">
        <v>3.1325301204819279E-2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1417956</v>
      </c>
      <c r="S242" s="11">
        <v>1489622</v>
      </c>
      <c r="T242" s="11">
        <v>1664817</v>
      </c>
      <c r="U242" s="11">
        <v>1782370</v>
      </c>
      <c r="V242" s="11">
        <v>1894858</v>
      </c>
      <c r="W242" s="11">
        <v>2162850</v>
      </c>
      <c r="X242" s="11">
        <v>2179658</v>
      </c>
      <c r="Y242" s="11">
        <v>2356291</v>
      </c>
      <c r="Z242" s="11">
        <v>2543913</v>
      </c>
      <c r="AA242" s="11">
        <v>2719503</v>
      </c>
      <c r="AB242" s="41">
        <v>2877529</v>
      </c>
      <c r="AC242" s="41">
        <v>3113037</v>
      </c>
      <c r="AD242" s="41">
        <v>3552833</v>
      </c>
      <c r="AE242" s="41">
        <v>3935232</v>
      </c>
      <c r="AF242" s="41">
        <v>4414615</v>
      </c>
      <c r="AG242" s="41">
        <v>4856460</v>
      </c>
      <c r="AH242" s="41">
        <v>5135446</v>
      </c>
      <c r="AI242" s="13">
        <v>0.10135267159968353</v>
      </c>
      <c r="AJ242" s="13">
        <v>5.7446370401485855E-2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26605.714115118222</v>
      </c>
      <c r="V243" s="11">
        <f t="shared" ref="V243:AA243" si="15">V242*1000/V241</f>
        <v>27262.574815837936</v>
      </c>
      <c r="W243" s="11">
        <f t="shared" si="15"/>
        <v>29736.845723399281</v>
      </c>
      <c r="X243" s="11">
        <f t="shared" si="15"/>
        <v>28910.231583415127</v>
      </c>
      <c r="Y243" s="11">
        <f t="shared" si="15"/>
        <v>30612.711280872016</v>
      </c>
      <c r="Z243" s="11">
        <f t="shared" si="15"/>
        <v>32677.109826589596</v>
      </c>
      <c r="AA243" s="11">
        <f t="shared" si="15"/>
        <v>34287.373132446577</v>
      </c>
      <c r="AB243" s="11">
        <v>35679.66124812459</v>
      </c>
      <c r="AC243" s="11">
        <v>37313.607978041211</v>
      </c>
      <c r="AD243" s="11">
        <v>41187.013830120217</v>
      </c>
      <c r="AE243" s="11">
        <v>43810.961557730203</v>
      </c>
      <c r="AF243" s="11">
        <v>47771.531527631989</v>
      </c>
      <c r="AG243" s="11">
        <v>51101.804598305884</v>
      </c>
      <c r="AH243" s="11">
        <v>52396.094355793168</v>
      </c>
      <c r="AI243" s="13">
        <v>6.6137040512671774E-2</v>
      </c>
      <c r="AJ243" s="13">
        <v>2.5327672235085648E-2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29342</v>
      </c>
      <c r="S245" s="11">
        <v>29591</v>
      </c>
      <c r="T245" s="11">
        <v>29727</v>
      </c>
      <c r="U245" s="11">
        <v>30538</v>
      </c>
      <c r="V245" s="11">
        <v>29787</v>
      </c>
      <c r="W245" s="11">
        <v>29582</v>
      </c>
      <c r="X245" s="11">
        <v>30340</v>
      </c>
      <c r="Y245" s="11">
        <v>33952</v>
      </c>
      <c r="Z245" s="11">
        <v>34292</v>
      </c>
      <c r="AA245" s="11">
        <v>34386</v>
      </c>
      <c r="AB245" s="41">
        <v>34399</v>
      </c>
      <c r="AC245" s="41">
        <v>35261</v>
      </c>
      <c r="AD245" s="41">
        <v>36684</v>
      </c>
      <c r="AE245" s="41">
        <v>38222</v>
      </c>
      <c r="AF245" s="41">
        <v>39167</v>
      </c>
      <c r="AG245" s="41">
        <v>39963</v>
      </c>
      <c r="AH245" s="41">
        <v>41661</v>
      </c>
      <c r="AI245" s="13">
        <v>3.2437995087736704E-2</v>
      </c>
      <c r="AJ245" s="13">
        <v>4.2489302604909539E-2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26732</v>
      </c>
      <c r="S246" s="11">
        <v>26972</v>
      </c>
      <c r="T246" s="11">
        <v>27241</v>
      </c>
      <c r="U246" s="11">
        <v>27787</v>
      </c>
      <c r="V246" s="11">
        <v>26932</v>
      </c>
      <c r="W246" s="11">
        <v>26181</v>
      </c>
      <c r="X246" s="11">
        <v>25070</v>
      </c>
      <c r="Y246" s="11">
        <v>28955</v>
      </c>
      <c r="Z246" s="11">
        <v>29777</v>
      </c>
      <c r="AA246" s="11">
        <v>30590</v>
      </c>
      <c r="AB246" s="41">
        <v>31284</v>
      </c>
      <c r="AC246" s="41">
        <v>32785</v>
      </c>
      <c r="AD246" s="41">
        <v>34401</v>
      </c>
      <c r="AE246" s="41">
        <v>36233</v>
      </c>
      <c r="AF246" s="41">
        <v>37375</v>
      </c>
      <c r="AG246" s="41">
        <v>38469</v>
      </c>
      <c r="AH246" s="41">
        <v>40312</v>
      </c>
      <c r="AI246" s="13">
        <v>4.3162607774240636E-2</v>
      </c>
      <c r="AJ246" s="13">
        <v>4.7908705711092049E-2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2610</v>
      </c>
      <c r="S247" s="11">
        <v>2619</v>
      </c>
      <c r="T247" s="11">
        <v>2486</v>
      </c>
      <c r="U247" s="11">
        <v>2751</v>
      </c>
      <c r="V247" s="11">
        <v>2855</v>
      </c>
      <c r="W247" s="11">
        <v>29582</v>
      </c>
      <c r="X247" s="11">
        <v>5270</v>
      </c>
      <c r="Y247" s="11">
        <v>4997</v>
      </c>
      <c r="Z247" s="11">
        <v>4515</v>
      </c>
      <c r="AA247" s="11">
        <v>3796</v>
      </c>
      <c r="AB247" s="41">
        <v>3115</v>
      </c>
      <c r="AC247" s="41">
        <v>2476</v>
      </c>
      <c r="AD247" s="41">
        <v>2283</v>
      </c>
      <c r="AE247" s="41">
        <v>1989</v>
      </c>
      <c r="AF247" s="41">
        <v>1792</v>
      </c>
      <c r="AG247" s="41">
        <v>1494</v>
      </c>
      <c r="AH247" s="41">
        <v>1349</v>
      </c>
      <c r="AI247" s="13">
        <v>-0.13018748959144777</v>
      </c>
      <c r="AJ247" s="13">
        <v>-9.7054886211512717E-2</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8.9</v>
      </c>
      <c r="S248" s="81">
        <v>8.9</v>
      </c>
      <c r="T248" s="81">
        <v>8.4</v>
      </c>
      <c r="U248" s="81">
        <v>9.6</v>
      </c>
      <c r="V248" s="81">
        <v>9.6</v>
      </c>
      <c r="W248" s="81">
        <v>11.5</v>
      </c>
      <c r="X248" s="81">
        <v>17.399999999999999</v>
      </c>
      <c r="Y248" s="81">
        <v>14.7</v>
      </c>
      <c r="Z248" s="81">
        <v>13.2</v>
      </c>
      <c r="AA248" s="81">
        <v>11</v>
      </c>
      <c r="AB248" s="82">
        <v>9.1</v>
      </c>
      <c r="AC248" s="82">
        <v>7</v>
      </c>
      <c r="AD248" s="82">
        <v>6.2</v>
      </c>
      <c r="AE248" s="82">
        <v>5.2</v>
      </c>
      <c r="AF248" s="82">
        <v>4.5999999999999996</v>
      </c>
      <c r="AG248" s="82">
        <v>3.7</v>
      </c>
      <c r="AH248" s="82">
        <v>3.2</v>
      </c>
      <c r="AI248" s="13">
        <v>-0.15986044772790298</v>
      </c>
      <c r="AJ248" s="13">
        <v>-0.13513513513513511</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21710147</v>
      </c>
      <c r="H257" s="86">
        <f>SUM(H258:H260)</f>
        <v>22001120</v>
      </c>
      <c r="I257" s="86">
        <f>SUM(I258:I260)</f>
        <v>23289096</v>
      </c>
      <c r="J257" s="86">
        <f>SUM(J258:J260)</f>
        <v>21415644</v>
      </c>
      <c r="K257" s="86">
        <f>SUM(K258:K260)</f>
        <v>22204067</v>
      </c>
      <c r="L257" s="86">
        <f t="shared" ref="L257:Q257" si="16">SUM(L258:L260)</f>
        <v>23744255</v>
      </c>
      <c r="M257" s="86">
        <f t="shared" si="16"/>
        <v>24738388</v>
      </c>
      <c r="N257" s="86">
        <f t="shared" si="16"/>
        <v>28777599</v>
      </c>
      <c r="O257" s="86">
        <f t="shared" si="16"/>
        <v>31958746.460000001</v>
      </c>
      <c r="P257" s="86">
        <f t="shared" si="16"/>
        <v>33695325</v>
      </c>
      <c r="Q257" s="86">
        <f t="shared" si="16"/>
        <v>35668246.939999998</v>
      </c>
      <c r="R257" s="86">
        <f>SUM(R258:R261)</f>
        <v>36911829.75</v>
      </c>
      <c r="S257" s="86">
        <f t="shared" ref="S257:AA257" si="17">SUM(S258:S261)</f>
        <v>37443018.310000002</v>
      </c>
      <c r="T257" s="86">
        <f t="shared" si="17"/>
        <v>42906488.350000001</v>
      </c>
      <c r="U257" s="86">
        <f t="shared" si="17"/>
        <v>46827041.390000001</v>
      </c>
      <c r="V257" s="86">
        <f t="shared" si="17"/>
        <v>48273727.330000006</v>
      </c>
      <c r="W257" s="86">
        <f t="shared" si="17"/>
        <v>54245746.090000004</v>
      </c>
      <c r="X257" s="86">
        <f t="shared" si="17"/>
        <v>56406378.32</v>
      </c>
      <c r="Y257" s="86">
        <f t="shared" si="17"/>
        <v>56172299</v>
      </c>
      <c r="Z257" s="86">
        <f t="shared" si="17"/>
        <v>63082906.409999996</v>
      </c>
      <c r="AA257" s="86">
        <f t="shared" si="17"/>
        <v>63775879.369999997</v>
      </c>
      <c r="AB257" s="86">
        <v>65876301</v>
      </c>
      <c r="AC257" s="86">
        <v>66663979</v>
      </c>
      <c r="AD257" s="86">
        <v>74884767</v>
      </c>
      <c r="AE257" s="86">
        <v>83039938</v>
      </c>
      <c r="AF257" s="86">
        <v>86713421</v>
      </c>
      <c r="AG257" s="86">
        <v>95196440</v>
      </c>
      <c r="AH257" s="86">
        <v>101767695</v>
      </c>
      <c r="AI257" s="13">
        <v>7.5177387872156443E-2</v>
      </c>
      <c r="AJ257" s="13">
        <v>6.902836912808924E-2</v>
      </c>
    </row>
    <row r="258" spans="1:36" ht="10.5" customHeight="1" x14ac:dyDescent="0.2">
      <c r="A258" s="14"/>
      <c r="B258" s="11"/>
      <c r="C258" s="11" t="s">
        <v>151</v>
      </c>
      <c r="D258" s="11"/>
      <c r="E258" s="11"/>
      <c r="F258" s="2"/>
      <c r="G258" s="86">
        <f t="shared" ref="G258:AA258" si="18">G65</f>
        <v>16390608</v>
      </c>
      <c r="H258" s="86">
        <f t="shared" si="18"/>
        <v>16603913</v>
      </c>
      <c r="I258" s="86">
        <f t="shared" si="18"/>
        <v>17666900</v>
      </c>
      <c r="J258" s="86">
        <f t="shared" si="18"/>
        <v>14383823</v>
      </c>
      <c r="K258" s="86">
        <f t="shared" si="18"/>
        <v>14934284</v>
      </c>
      <c r="L258" s="86">
        <f t="shared" si="18"/>
        <v>16286347</v>
      </c>
      <c r="M258" s="86">
        <f t="shared" si="18"/>
        <v>16850569</v>
      </c>
      <c r="N258" s="86">
        <f t="shared" si="18"/>
        <v>19877077</v>
      </c>
      <c r="O258" s="86">
        <f t="shared" si="18"/>
        <v>21462763</v>
      </c>
      <c r="P258" s="86">
        <f t="shared" si="18"/>
        <v>22390875</v>
      </c>
      <c r="Q258" s="86">
        <f t="shared" si="18"/>
        <v>23494673</v>
      </c>
      <c r="R258" s="86">
        <f t="shared" si="18"/>
        <v>24457383</v>
      </c>
      <c r="S258" s="86">
        <f t="shared" si="18"/>
        <v>25739590</v>
      </c>
      <c r="T258" s="86">
        <f t="shared" si="18"/>
        <v>27148434</v>
      </c>
      <c r="U258" s="86">
        <f t="shared" si="18"/>
        <v>29772899</v>
      </c>
      <c r="V258" s="86">
        <f t="shared" si="18"/>
        <v>29877026</v>
      </c>
      <c r="W258" s="86">
        <f t="shared" si="18"/>
        <v>32108434</v>
      </c>
      <c r="X258" s="86">
        <f t="shared" si="18"/>
        <v>32836195</v>
      </c>
      <c r="Y258" s="86">
        <f t="shared" si="18"/>
        <v>31621351</v>
      </c>
      <c r="Z258" s="86">
        <f t="shared" si="18"/>
        <v>36700064</v>
      </c>
      <c r="AA258" s="86">
        <f t="shared" si="18"/>
        <v>37400585</v>
      </c>
      <c r="AB258" s="86">
        <v>37685015</v>
      </c>
      <c r="AC258" s="86">
        <v>39902708</v>
      </c>
      <c r="AD258" s="86">
        <v>45777293</v>
      </c>
      <c r="AE258" s="86">
        <v>53580722</v>
      </c>
      <c r="AF258" s="86">
        <v>55185361</v>
      </c>
      <c r="AG258" s="86">
        <v>58332246</v>
      </c>
      <c r="AH258" s="86">
        <v>62187541</v>
      </c>
      <c r="AI258" s="13">
        <v>8.7065673097665552E-2</v>
      </c>
      <c r="AJ258" s="13">
        <v>6.6092003383514494E-2</v>
      </c>
    </row>
    <row r="259" spans="1:36" ht="10.5" customHeight="1" x14ac:dyDescent="0.2">
      <c r="A259" s="14"/>
      <c r="B259" s="11"/>
      <c r="C259" s="11" t="s">
        <v>152</v>
      </c>
      <c r="D259" s="11"/>
      <c r="E259" s="11"/>
      <c r="F259" s="2"/>
      <c r="G259" s="86">
        <f t="shared" ref="G259:AA259" si="19">G122</f>
        <v>3802347</v>
      </c>
      <c r="H259" s="86">
        <f t="shared" si="19"/>
        <v>3563936</v>
      </c>
      <c r="I259" s="86">
        <f t="shared" si="19"/>
        <v>3971780</v>
      </c>
      <c r="J259" s="86">
        <f t="shared" si="19"/>
        <v>4499220</v>
      </c>
      <c r="K259" s="86">
        <f t="shared" si="19"/>
        <v>4847967</v>
      </c>
      <c r="L259" s="86">
        <f t="shared" si="19"/>
        <v>5096864</v>
      </c>
      <c r="M259" s="86">
        <f t="shared" si="19"/>
        <v>5386191</v>
      </c>
      <c r="N259" s="86">
        <f t="shared" si="19"/>
        <v>6360927</v>
      </c>
      <c r="O259" s="86">
        <f t="shared" si="19"/>
        <v>7343188.46</v>
      </c>
      <c r="P259" s="86">
        <f t="shared" si="19"/>
        <v>7956498</v>
      </c>
      <c r="Q259" s="86">
        <f t="shared" si="19"/>
        <v>8215846.9399999995</v>
      </c>
      <c r="R259" s="86">
        <f t="shared" si="19"/>
        <v>8861156.7500000019</v>
      </c>
      <c r="S259" s="86">
        <f t="shared" si="19"/>
        <v>7956498.3100000005</v>
      </c>
      <c r="T259" s="86">
        <f t="shared" si="19"/>
        <v>11950566.969999999</v>
      </c>
      <c r="U259" s="86">
        <f t="shared" si="19"/>
        <v>13129025.389999999</v>
      </c>
      <c r="V259" s="86">
        <f t="shared" si="19"/>
        <v>14549411.449999999</v>
      </c>
      <c r="W259" s="86">
        <f t="shared" si="19"/>
        <v>18350594.09</v>
      </c>
      <c r="X259" s="86">
        <f t="shared" si="19"/>
        <v>19529713.32</v>
      </c>
      <c r="Y259" s="86">
        <f t="shared" si="19"/>
        <v>20484620</v>
      </c>
      <c r="Z259" s="86">
        <f t="shared" si="19"/>
        <v>21903381.41</v>
      </c>
      <c r="AA259" s="86">
        <f t="shared" si="19"/>
        <v>21876817.369999997</v>
      </c>
      <c r="AB259" s="86">
        <v>23728665</v>
      </c>
      <c r="AC259" s="86">
        <v>22429494</v>
      </c>
      <c r="AD259" s="86">
        <v>24772693</v>
      </c>
      <c r="AE259" s="86">
        <v>25324736</v>
      </c>
      <c r="AF259" s="86">
        <v>27704832</v>
      </c>
      <c r="AG259" s="86">
        <v>32686459</v>
      </c>
      <c r="AH259" s="86">
        <v>36107925</v>
      </c>
      <c r="AI259" s="13">
        <v>7.2477536445291868E-2</v>
      </c>
      <c r="AJ259" s="13">
        <v>0.10467533359915186</v>
      </c>
    </row>
    <row r="260" spans="1:36" ht="10.5" customHeight="1" x14ac:dyDescent="0.2">
      <c r="A260" s="14"/>
      <c r="B260" s="11"/>
      <c r="C260" s="11" t="s">
        <v>153</v>
      </c>
      <c r="D260" s="11"/>
      <c r="E260" s="11"/>
      <c r="F260" s="2"/>
      <c r="G260" s="86">
        <f t="shared" ref="G260:AA260" si="20">G179</f>
        <v>1517192</v>
      </c>
      <c r="H260" s="86">
        <f t="shared" si="20"/>
        <v>1833271</v>
      </c>
      <c r="I260" s="86">
        <f t="shared" si="20"/>
        <v>1650416</v>
      </c>
      <c r="J260" s="86">
        <f t="shared" si="20"/>
        <v>2532601</v>
      </c>
      <c r="K260" s="86">
        <f t="shared" si="20"/>
        <v>2421816</v>
      </c>
      <c r="L260" s="86">
        <f t="shared" si="20"/>
        <v>2361044</v>
      </c>
      <c r="M260" s="86">
        <f t="shared" si="20"/>
        <v>2501628</v>
      </c>
      <c r="N260" s="86">
        <f t="shared" si="20"/>
        <v>2539595</v>
      </c>
      <c r="O260" s="86">
        <f t="shared" si="20"/>
        <v>3152795</v>
      </c>
      <c r="P260" s="86">
        <f t="shared" si="20"/>
        <v>3347952</v>
      </c>
      <c r="Q260" s="86">
        <f t="shared" si="20"/>
        <v>3957727</v>
      </c>
      <c r="R260" s="86">
        <f t="shared" si="20"/>
        <v>3593290</v>
      </c>
      <c r="S260" s="86">
        <f t="shared" si="20"/>
        <v>3746930</v>
      </c>
      <c r="T260" s="86">
        <f t="shared" si="20"/>
        <v>3807487.38</v>
      </c>
      <c r="U260" s="86">
        <f t="shared" si="20"/>
        <v>3925117</v>
      </c>
      <c r="V260" s="86">
        <f t="shared" si="20"/>
        <v>3847289.88</v>
      </c>
      <c r="W260" s="86">
        <f t="shared" si="20"/>
        <v>3786718</v>
      </c>
      <c r="X260" s="86">
        <f t="shared" si="20"/>
        <v>4040470</v>
      </c>
      <c r="Y260" s="86">
        <f t="shared" si="20"/>
        <v>4066328</v>
      </c>
      <c r="Z260" s="86">
        <f t="shared" si="20"/>
        <v>4479461</v>
      </c>
      <c r="AA260" s="86">
        <f t="shared" si="20"/>
        <v>4498477</v>
      </c>
      <c r="AB260" s="86">
        <v>4462621</v>
      </c>
      <c r="AC260" s="86">
        <v>4331777</v>
      </c>
      <c r="AD260" s="86">
        <v>4334781</v>
      </c>
      <c r="AE260" s="86">
        <v>4134480</v>
      </c>
      <c r="AF260" s="86">
        <v>3823228</v>
      </c>
      <c r="AG260" s="86">
        <v>4177735</v>
      </c>
      <c r="AH260" s="86">
        <v>3472229</v>
      </c>
      <c r="AI260" s="13">
        <v>-4.096072593175093E-2</v>
      </c>
      <c r="AJ260" s="13">
        <v>-0.16887284617143022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0</v>
      </c>
      <c r="T261" s="86">
        <v>0</v>
      </c>
      <c r="U261" s="86">
        <v>0</v>
      </c>
      <c r="V261" s="86">
        <v>0</v>
      </c>
      <c r="W261" s="86">
        <v>0</v>
      </c>
      <c r="X261" s="86">
        <v>0</v>
      </c>
      <c r="Y261" s="86">
        <v>0</v>
      </c>
      <c r="Z261" s="86">
        <v>0</v>
      </c>
      <c r="AA261" s="86">
        <v>0</v>
      </c>
      <c r="AB261" s="41">
        <v>0</v>
      </c>
      <c r="AC261" s="41">
        <v>0</v>
      </c>
      <c r="AD261" s="41">
        <v>0</v>
      </c>
      <c r="AE261" s="41">
        <v>0</v>
      </c>
      <c r="AF261" s="41">
        <v>0</v>
      </c>
      <c r="AG261" s="41">
        <v>0</v>
      </c>
      <c r="AH261" s="41">
        <v>0</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t="s">
        <v>222</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96223012.248407647</v>
      </c>
      <c r="H265" s="11">
        <v>100813421.50389242</v>
      </c>
      <c r="I265" s="11">
        <v>106195806.85031623</v>
      </c>
      <c r="J265" s="11">
        <v>111914319.3922652</v>
      </c>
      <c r="K265" s="11">
        <v>117997557</v>
      </c>
      <c r="L265" s="11">
        <v>124490173</v>
      </c>
      <c r="M265" s="11">
        <v>129574953</v>
      </c>
      <c r="N265" s="11">
        <v>135387660</v>
      </c>
      <c r="O265" s="11">
        <v>165895835</v>
      </c>
      <c r="P265" s="11">
        <v>170412809</v>
      </c>
      <c r="Q265" s="11">
        <v>174881071</v>
      </c>
      <c r="R265" s="11">
        <v>175912516</v>
      </c>
      <c r="S265" s="11">
        <v>179028459</v>
      </c>
      <c r="T265" s="11">
        <v>186401580</v>
      </c>
      <c r="U265" s="11">
        <v>233791001</v>
      </c>
      <c r="V265" s="11">
        <v>250771317</v>
      </c>
      <c r="W265" s="11">
        <v>277158016</v>
      </c>
      <c r="X265" s="11">
        <v>285874342</v>
      </c>
      <c r="Y265" s="86">
        <v>286159728</v>
      </c>
      <c r="Z265" s="86">
        <v>294927407</v>
      </c>
      <c r="AA265" s="86">
        <v>302889258</v>
      </c>
      <c r="AB265" s="86">
        <v>313859644</v>
      </c>
      <c r="AC265" s="86">
        <v>327724349</v>
      </c>
      <c r="AD265" s="86">
        <v>348460031</v>
      </c>
      <c r="AE265" s="86">
        <v>373803024</v>
      </c>
      <c r="AF265" s="86">
        <v>400492314</v>
      </c>
      <c r="AG265" s="86">
        <v>416012414</v>
      </c>
      <c r="AH265" s="86">
        <v>439405283</v>
      </c>
      <c r="AI265" s="13">
        <v>5.7681641067105716E-2</v>
      </c>
      <c r="AJ265" s="13">
        <v>5.6231180158965159E-2</v>
      </c>
    </row>
    <row r="266" spans="1:36" ht="10.5" customHeight="1" x14ac:dyDescent="0.2">
      <c r="A266" s="14"/>
      <c r="B266" s="14"/>
      <c r="C266" s="14" t="s">
        <v>160</v>
      </c>
      <c r="D266" s="14"/>
      <c r="E266" s="14"/>
      <c r="F266" s="2"/>
      <c r="G266" s="11">
        <v>27831733</v>
      </c>
      <c r="H266" s="11">
        <v>27342880</v>
      </c>
      <c r="I266" s="11">
        <v>29315900</v>
      </c>
      <c r="J266" s="11">
        <v>30305340</v>
      </c>
      <c r="K266" s="11">
        <v>31111230</v>
      </c>
      <c r="L266" s="11">
        <v>31826390</v>
      </c>
      <c r="M266" s="11">
        <v>33206554</v>
      </c>
      <c r="N266" s="11">
        <v>34015780</v>
      </c>
      <c r="O266" s="11">
        <v>48074285</v>
      </c>
      <c r="P266" s="11">
        <v>49339652</v>
      </c>
      <c r="Q266" s="11">
        <v>51258090</v>
      </c>
      <c r="R266" s="11">
        <v>53360724</v>
      </c>
      <c r="S266" s="11">
        <v>56151628</v>
      </c>
      <c r="T266" s="11">
        <v>59118038</v>
      </c>
      <c r="U266" s="11">
        <v>77511290</v>
      </c>
      <c r="V266" s="11">
        <v>87258534</v>
      </c>
      <c r="W266" s="11">
        <v>101838568</v>
      </c>
      <c r="X266" s="11">
        <v>112977330</v>
      </c>
      <c r="Y266" s="86">
        <v>118179990</v>
      </c>
      <c r="Z266" s="86">
        <v>125533690</v>
      </c>
      <c r="AA266" s="86">
        <v>130338030</v>
      </c>
      <c r="AB266" s="86">
        <v>135813040</v>
      </c>
      <c r="AC266" s="86">
        <v>146124780</v>
      </c>
      <c r="AD266" s="86">
        <v>157995830</v>
      </c>
      <c r="AE266" s="86">
        <v>175362400</v>
      </c>
      <c r="AF266" s="86">
        <v>187821470</v>
      </c>
      <c r="AG266" s="86">
        <v>199727720</v>
      </c>
      <c r="AH266" s="86">
        <v>214378270</v>
      </c>
      <c r="AI266" s="13">
        <v>7.9045808067489842E-2</v>
      </c>
      <c r="AJ266" s="13">
        <v>7.3352612246312135E-2</v>
      </c>
    </row>
    <row r="267" spans="1:36" ht="10.5" customHeight="1" x14ac:dyDescent="0.2">
      <c r="A267" s="14"/>
      <c r="B267" s="14"/>
      <c r="C267" s="14" t="s">
        <v>161</v>
      </c>
      <c r="D267" s="14"/>
      <c r="E267" s="14"/>
      <c r="F267" s="2"/>
      <c r="G267" s="11">
        <v>961593</v>
      </c>
      <c r="H267" s="11">
        <v>2422700</v>
      </c>
      <c r="I267" s="11">
        <v>972130</v>
      </c>
      <c r="J267" s="11">
        <v>944660</v>
      </c>
      <c r="K267" s="11">
        <v>1108070</v>
      </c>
      <c r="L267" s="11">
        <v>1141190</v>
      </c>
      <c r="M267" s="11">
        <v>1150700</v>
      </c>
      <c r="N267" s="11">
        <v>1158340</v>
      </c>
      <c r="O267" s="11">
        <v>1134580</v>
      </c>
      <c r="P267" s="11">
        <v>1268906</v>
      </c>
      <c r="Q267" s="11">
        <v>1299570</v>
      </c>
      <c r="R267" s="11">
        <v>1306360</v>
      </c>
      <c r="S267" s="11">
        <v>1333620</v>
      </c>
      <c r="T267" s="11">
        <v>1357030</v>
      </c>
      <c r="U267" s="11">
        <v>1483168</v>
      </c>
      <c r="V267" s="11">
        <v>1517170</v>
      </c>
      <c r="W267" s="11">
        <v>1529680</v>
      </c>
      <c r="X267" s="11">
        <v>1536730</v>
      </c>
      <c r="Y267" s="86">
        <v>1539440</v>
      </c>
      <c r="Z267" s="86">
        <v>1498850</v>
      </c>
      <c r="AA267" s="86">
        <v>1499840</v>
      </c>
      <c r="AB267" s="86">
        <v>1501860</v>
      </c>
      <c r="AC267" s="86">
        <v>1484184</v>
      </c>
      <c r="AD267" s="86">
        <v>1490440</v>
      </c>
      <c r="AE267" s="86">
        <v>1443240</v>
      </c>
      <c r="AF267" s="86">
        <v>1484940</v>
      </c>
      <c r="AG267" s="86">
        <v>1498330</v>
      </c>
      <c r="AH267" s="86">
        <v>1515650</v>
      </c>
      <c r="AI267" s="13">
        <v>1.5245025259413847E-3</v>
      </c>
      <c r="AJ267" s="13">
        <v>1.1559536283729218E-2</v>
      </c>
    </row>
    <row r="268" spans="1:36" ht="10.5" customHeight="1" x14ac:dyDescent="0.2">
      <c r="A268" s="14"/>
      <c r="B268" s="14"/>
      <c r="C268" s="14" t="s">
        <v>162</v>
      </c>
      <c r="D268" s="14"/>
      <c r="E268" s="14"/>
      <c r="F268" s="2"/>
      <c r="G268" s="11">
        <v>423315</v>
      </c>
      <c r="H268" s="11">
        <v>1218860</v>
      </c>
      <c r="I268" s="11">
        <v>424660</v>
      </c>
      <c r="J268" s="11">
        <v>434000</v>
      </c>
      <c r="K268" s="11">
        <v>413380</v>
      </c>
      <c r="L268" s="11">
        <v>412270</v>
      </c>
      <c r="M268" s="11">
        <v>416910</v>
      </c>
      <c r="N268" s="11">
        <v>435210</v>
      </c>
      <c r="O268" s="11">
        <v>443660</v>
      </c>
      <c r="P268" s="11">
        <v>422150</v>
      </c>
      <c r="Q268" s="11">
        <v>372840</v>
      </c>
      <c r="R268" s="11">
        <v>361360</v>
      </c>
      <c r="S268" s="11">
        <v>431570</v>
      </c>
      <c r="T268" s="11">
        <v>364870</v>
      </c>
      <c r="U268" s="11">
        <v>359940</v>
      </c>
      <c r="V268" s="11">
        <v>353640</v>
      </c>
      <c r="W268" s="11">
        <v>356050</v>
      </c>
      <c r="X268" s="11">
        <v>349350</v>
      </c>
      <c r="Y268" s="86">
        <v>346560</v>
      </c>
      <c r="Z268" s="86">
        <v>338800</v>
      </c>
      <c r="AA268" s="86">
        <v>340770</v>
      </c>
      <c r="AB268" s="86">
        <v>340100</v>
      </c>
      <c r="AC268" s="86">
        <v>410320</v>
      </c>
      <c r="AD268" s="86">
        <v>365590</v>
      </c>
      <c r="AE268" s="86">
        <v>422890</v>
      </c>
      <c r="AF268" s="86">
        <v>404720</v>
      </c>
      <c r="AG268" s="86">
        <v>402520</v>
      </c>
      <c r="AH268" s="86">
        <v>371350</v>
      </c>
      <c r="AI268" s="13">
        <v>1.4758737319403581E-2</v>
      </c>
      <c r="AJ268" s="13">
        <v>-7.743714598032396E-2</v>
      </c>
    </row>
    <row r="269" spans="1:36" ht="10.5" customHeight="1" x14ac:dyDescent="0.2">
      <c r="A269" s="14"/>
      <c r="B269" s="14"/>
      <c r="C269" s="14" t="s">
        <v>163</v>
      </c>
      <c r="D269" s="14"/>
      <c r="E269" s="14"/>
      <c r="F269" s="2"/>
      <c r="G269" s="11">
        <v>17817693</v>
      </c>
      <c r="H269" s="11">
        <v>17590520</v>
      </c>
      <c r="I269" s="11">
        <v>18896850</v>
      </c>
      <c r="J269" s="11">
        <v>21230420</v>
      </c>
      <c r="K269" s="11">
        <v>21299890</v>
      </c>
      <c r="L269" s="11">
        <v>22440411</v>
      </c>
      <c r="M269" s="11">
        <v>23638594</v>
      </c>
      <c r="N269" s="11">
        <v>24287875</v>
      </c>
      <c r="O269" s="11">
        <v>36923000</v>
      </c>
      <c r="P269" s="11">
        <v>39112875</v>
      </c>
      <c r="Q269" s="11">
        <v>41167449</v>
      </c>
      <c r="R269" s="11">
        <v>43156685</v>
      </c>
      <c r="S269" s="11">
        <v>45965180</v>
      </c>
      <c r="T269" s="11">
        <v>51559987</v>
      </c>
      <c r="U269" s="11">
        <v>78290662</v>
      </c>
      <c r="V269" s="11">
        <v>83274880</v>
      </c>
      <c r="W269" s="11">
        <v>98029518</v>
      </c>
      <c r="X269" s="11">
        <v>96897742</v>
      </c>
      <c r="Y269" s="86">
        <v>95538050</v>
      </c>
      <c r="Z269" s="86">
        <v>93634280</v>
      </c>
      <c r="AA269" s="86">
        <v>91801680</v>
      </c>
      <c r="AB269" s="86">
        <v>93558120</v>
      </c>
      <c r="AC269" s="86">
        <v>93498346</v>
      </c>
      <c r="AD269" s="86">
        <v>95811540</v>
      </c>
      <c r="AE269" s="86">
        <v>95058520</v>
      </c>
      <c r="AF269" s="86">
        <v>98649680</v>
      </c>
      <c r="AG269" s="86">
        <v>100656870</v>
      </c>
      <c r="AH269" s="86">
        <v>108983230</v>
      </c>
      <c r="AI269" s="13">
        <v>2.5761429599947983E-2</v>
      </c>
      <c r="AJ269" s="13">
        <v>8.2720235588489885E-2</v>
      </c>
    </row>
    <row r="270" spans="1:36" ht="10.5" customHeight="1" x14ac:dyDescent="0.2">
      <c r="A270" s="14"/>
      <c r="B270" s="14"/>
      <c r="C270" s="14" t="s">
        <v>164</v>
      </c>
      <c r="D270" s="14"/>
      <c r="E270" s="14"/>
      <c r="F270" s="2"/>
      <c r="G270" s="11">
        <v>17268995</v>
      </c>
      <c r="H270" s="11">
        <v>19445415</v>
      </c>
      <c r="I270" s="11">
        <v>21849711</v>
      </c>
      <c r="J270" s="11">
        <v>24510480</v>
      </c>
      <c r="K270" s="11">
        <v>26995315</v>
      </c>
      <c r="L270" s="11">
        <v>26964033</v>
      </c>
      <c r="M270" s="11">
        <v>28900370</v>
      </c>
      <c r="N270" s="11">
        <v>31218072</v>
      </c>
      <c r="O270" s="11">
        <v>31087835</v>
      </c>
      <c r="P270" s="11">
        <v>31293345</v>
      </c>
      <c r="Q270" s="11">
        <v>29547479</v>
      </c>
      <c r="R270" s="11">
        <v>28747245</v>
      </c>
      <c r="S270" s="11">
        <v>27508850</v>
      </c>
      <c r="T270" s="11">
        <v>27071663</v>
      </c>
      <c r="U270" s="11">
        <v>27589363</v>
      </c>
      <c r="V270" s="11">
        <v>27849455</v>
      </c>
      <c r="W270" s="11">
        <v>27677682</v>
      </c>
      <c r="X270" s="11">
        <v>25514465</v>
      </c>
      <c r="Y270" s="86">
        <v>24491099</v>
      </c>
      <c r="Z270" s="86">
        <v>26968834</v>
      </c>
      <c r="AA270" s="86">
        <v>29796667</v>
      </c>
      <c r="AB270" s="86">
        <v>33689960</v>
      </c>
      <c r="AC270" s="86">
        <v>36805427</v>
      </c>
      <c r="AD270" s="86">
        <v>40601688</v>
      </c>
      <c r="AE270" s="86">
        <v>42809837</v>
      </c>
      <c r="AF270" s="86">
        <v>42357846</v>
      </c>
      <c r="AG270" s="86">
        <v>44702334</v>
      </c>
      <c r="AH270" s="86">
        <v>48083712</v>
      </c>
      <c r="AI270" s="13">
        <v>6.1083550672245579E-2</v>
      </c>
      <c r="AJ270" s="13">
        <v>7.5642090634462172E-2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1939500</v>
      </c>
      <c r="P271" s="11">
        <v>2389520</v>
      </c>
      <c r="Q271" s="11">
        <v>2277630</v>
      </c>
      <c r="R271" s="11">
        <v>2351070</v>
      </c>
      <c r="S271" s="11">
        <v>2215950</v>
      </c>
      <c r="T271" s="11">
        <v>2348850</v>
      </c>
      <c r="U271" s="11">
        <v>2439880</v>
      </c>
      <c r="V271" s="11">
        <v>2602900</v>
      </c>
      <c r="W271" s="11">
        <v>3449410</v>
      </c>
      <c r="X271" s="11">
        <v>3961120</v>
      </c>
      <c r="Y271" s="86">
        <v>3339730</v>
      </c>
      <c r="Z271" s="86">
        <v>2819120</v>
      </c>
      <c r="AA271" s="86">
        <v>3305365</v>
      </c>
      <c r="AB271" s="86">
        <v>3316650</v>
      </c>
      <c r="AC271" s="86">
        <v>3048560</v>
      </c>
      <c r="AD271" s="86">
        <v>3320530</v>
      </c>
      <c r="AE271" s="86">
        <v>3278180</v>
      </c>
      <c r="AF271" s="86">
        <v>3252823</v>
      </c>
      <c r="AG271" s="86">
        <v>3668310</v>
      </c>
      <c r="AH271" s="86">
        <v>3750720</v>
      </c>
      <c r="AI271" s="13">
        <v>2.0710306676549051E-2</v>
      </c>
      <c r="AJ271" s="13">
        <v>2.2465385967925286E-2</v>
      </c>
    </row>
    <row r="272" spans="1:36" ht="10.5" customHeight="1" x14ac:dyDescent="0.2">
      <c r="A272" s="14"/>
      <c r="B272" s="14"/>
      <c r="C272" s="14" t="s">
        <v>166</v>
      </c>
      <c r="D272" s="14"/>
      <c r="E272" s="14"/>
      <c r="F272" s="2"/>
      <c r="G272" s="11">
        <v>20943913.248407643</v>
      </c>
      <c r="H272" s="11">
        <v>22132786.503892429</v>
      </c>
      <c r="I272" s="11">
        <v>23381740.850316234</v>
      </c>
      <c r="J272" s="11">
        <v>22673344.392265193</v>
      </c>
      <c r="K272" s="11">
        <v>24571891</v>
      </c>
      <c r="L272" s="11">
        <v>27148810</v>
      </c>
      <c r="M272" s="11">
        <v>26282360</v>
      </c>
      <c r="N272" s="11">
        <v>26003600</v>
      </c>
      <c r="O272" s="11">
        <v>25789440</v>
      </c>
      <c r="P272" s="11">
        <v>24414538</v>
      </c>
      <c r="Q272" s="11">
        <v>22727800</v>
      </c>
      <c r="R272" s="11">
        <v>19770500</v>
      </c>
      <c r="S272" s="11">
        <v>17935320</v>
      </c>
      <c r="T272" s="11">
        <v>17757110</v>
      </c>
      <c r="U272" s="11">
        <v>17102710</v>
      </c>
      <c r="V272" s="11">
        <v>15818932</v>
      </c>
      <c r="W272" s="11">
        <v>14829180</v>
      </c>
      <c r="X272" s="11">
        <v>11940730</v>
      </c>
      <c r="Y272" s="86">
        <v>10162440</v>
      </c>
      <c r="Z272" s="86">
        <v>7935210</v>
      </c>
      <c r="AA272" s="86">
        <v>8329140</v>
      </c>
      <c r="AB272" s="86">
        <v>7586400</v>
      </c>
      <c r="AC272" s="86">
        <v>8171070</v>
      </c>
      <c r="AD272" s="86">
        <v>8572890</v>
      </c>
      <c r="AE272" s="86">
        <v>8203730</v>
      </c>
      <c r="AF272" s="86">
        <v>10900990</v>
      </c>
      <c r="AG272" s="86">
        <v>10405710</v>
      </c>
      <c r="AH272" s="86">
        <v>8650623</v>
      </c>
      <c r="AI272" s="13">
        <v>2.2120129566256752E-2</v>
      </c>
      <c r="AJ272" s="13">
        <v>-0.16866576139446515</v>
      </c>
    </row>
    <row r="273" spans="1:43" ht="10.5" customHeight="1" x14ac:dyDescent="0.2">
      <c r="A273" s="14"/>
      <c r="B273" s="14"/>
      <c r="C273" s="14" t="s">
        <v>167</v>
      </c>
      <c r="D273" s="14"/>
      <c r="E273" s="14"/>
      <c r="F273" s="2"/>
      <c r="G273" s="11">
        <v>6694210</v>
      </c>
      <c r="H273" s="11">
        <v>6824550</v>
      </c>
      <c r="I273" s="11">
        <v>7127585</v>
      </c>
      <c r="J273" s="11">
        <v>7399520</v>
      </c>
      <c r="K273" s="11">
        <v>7761991</v>
      </c>
      <c r="L273" s="11">
        <v>8735240</v>
      </c>
      <c r="M273" s="11">
        <v>9033620</v>
      </c>
      <c r="N273" s="11">
        <v>9625608</v>
      </c>
      <c r="O273" s="11">
        <v>9928010</v>
      </c>
      <c r="P273" s="11">
        <v>10551236</v>
      </c>
      <c r="Q273" s="11">
        <v>11802510</v>
      </c>
      <c r="R273" s="11">
        <v>11402200</v>
      </c>
      <c r="S273" s="11">
        <v>11841230</v>
      </c>
      <c r="T273" s="11">
        <v>11587839</v>
      </c>
      <c r="U273" s="11">
        <v>11543980</v>
      </c>
      <c r="V273" s="11">
        <v>12310660</v>
      </c>
      <c r="W273" s="11">
        <v>12712980</v>
      </c>
      <c r="X273" s="11">
        <v>13441080</v>
      </c>
      <c r="Y273" s="86">
        <v>13181220</v>
      </c>
      <c r="Z273" s="86">
        <v>14153935</v>
      </c>
      <c r="AA273" s="86">
        <v>14609420</v>
      </c>
      <c r="AB273" s="86">
        <v>14547590</v>
      </c>
      <c r="AC273" s="86">
        <v>14238290</v>
      </c>
      <c r="AD273" s="86">
        <v>15094110</v>
      </c>
      <c r="AE273" s="86">
        <v>16420620</v>
      </c>
      <c r="AF273" s="86">
        <v>26918393</v>
      </c>
      <c r="AG273" s="86">
        <v>18624905</v>
      </c>
      <c r="AH273" s="86">
        <v>17608050</v>
      </c>
      <c r="AI273" s="13">
        <v>3.2333533905601231E-2</v>
      </c>
      <c r="AJ273" s="13">
        <v>-5.4596520089632672E-2</v>
      </c>
    </row>
    <row r="274" spans="1:43" ht="10.5" customHeight="1" x14ac:dyDescent="0.2">
      <c r="A274" s="14"/>
      <c r="B274" s="14"/>
      <c r="C274" s="14" t="s">
        <v>168</v>
      </c>
      <c r="D274" s="14"/>
      <c r="E274" s="14"/>
      <c r="F274" s="2"/>
      <c r="G274" s="11">
        <v>4281560</v>
      </c>
      <c r="H274" s="11">
        <v>3835710</v>
      </c>
      <c r="I274" s="11">
        <v>4227230</v>
      </c>
      <c r="J274" s="11">
        <v>4416555</v>
      </c>
      <c r="K274" s="11">
        <v>4735790</v>
      </c>
      <c r="L274" s="11">
        <v>5270010</v>
      </c>
      <c r="M274" s="11">
        <v>5210550</v>
      </c>
      <c r="N274" s="11">
        <v>5882790</v>
      </c>
      <c r="O274" s="11">
        <v>5786040</v>
      </c>
      <c r="P274" s="11">
        <v>5730780</v>
      </c>
      <c r="Q274" s="11">
        <v>5876400</v>
      </c>
      <c r="R274" s="11">
        <v>5535860</v>
      </c>
      <c r="S274" s="11">
        <v>5883950</v>
      </c>
      <c r="T274" s="11">
        <v>5821480</v>
      </c>
      <c r="U274" s="11">
        <v>6055380</v>
      </c>
      <c r="V274" s="11">
        <v>6310300</v>
      </c>
      <c r="W274" s="11">
        <v>6435010</v>
      </c>
      <c r="X274" s="11">
        <v>7747020</v>
      </c>
      <c r="Y274" s="86">
        <v>7625440</v>
      </c>
      <c r="Z274" s="86">
        <v>7801170</v>
      </c>
      <c r="AA274" s="86">
        <v>8192740</v>
      </c>
      <c r="AB274" s="86">
        <v>8374200</v>
      </c>
      <c r="AC274" s="86">
        <v>8786810</v>
      </c>
      <c r="AD274" s="86">
        <v>8875360</v>
      </c>
      <c r="AE274" s="86">
        <v>9908799</v>
      </c>
      <c r="AF274" s="86">
        <v>9210828</v>
      </c>
      <c r="AG274" s="86">
        <v>8218204</v>
      </c>
      <c r="AH274" s="86">
        <v>10697917</v>
      </c>
      <c r="AI274" s="13">
        <v>4.1659988170261508E-2</v>
      </c>
      <c r="AJ274" s="13">
        <v>0.30173417452280327</v>
      </c>
    </row>
    <row r="275" spans="1:43" ht="10.5" customHeight="1" x14ac:dyDescent="0.2">
      <c r="A275" s="8"/>
      <c r="B275" s="8"/>
      <c r="C275" s="11" t="s">
        <v>169</v>
      </c>
      <c r="D275" s="80"/>
      <c r="E275" s="14"/>
      <c r="F275" s="2"/>
      <c r="G275" s="12">
        <v>0</v>
      </c>
      <c r="H275" s="12">
        <v>0</v>
      </c>
      <c r="I275" s="12">
        <v>0</v>
      </c>
      <c r="J275" s="12">
        <v>0</v>
      </c>
      <c r="K275" s="12">
        <v>0</v>
      </c>
      <c r="L275" s="12">
        <v>88603</v>
      </c>
      <c r="M275" s="12">
        <v>468707</v>
      </c>
      <c r="N275" s="12">
        <v>717098</v>
      </c>
      <c r="O275" s="12">
        <v>1048730</v>
      </c>
      <c r="P275" s="12">
        <v>1138411</v>
      </c>
      <c r="Q275" s="12">
        <v>1066519</v>
      </c>
      <c r="R275" s="12">
        <v>1105007</v>
      </c>
      <c r="S275" s="12">
        <v>1063486</v>
      </c>
      <c r="T275" s="12">
        <v>853367</v>
      </c>
      <c r="U275" s="12">
        <v>1146673</v>
      </c>
      <c r="V275" s="12">
        <v>1258103</v>
      </c>
      <c r="W275" s="12">
        <v>1253436</v>
      </c>
      <c r="X275" s="12">
        <v>1121454</v>
      </c>
      <c r="Y275" s="86">
        <v>933496</v>
      </c>
      <c r="Z275" s="86">
        <v>833129</v>
      </c>
      <c r="AA275" s="86">
        <v>876381</v>
      </c>
      <c r="AB275" s="86">
        <v>926683</v>
      </c>
      <c r="AC275" s="86">
        <v>998029</v>
      </c>
      <c r="AD275" s="86">
        <v>1213179</v>
      </c>
      <c r="AE275" s="86">
        <v>1334270</v>
      </c>
      <c r="AF275" s="86">
        <v>1593380</v>
      </c>
      <c r="AG275" s="86">
        <v>2007295</v>
      </c>
      <c r="AH275" s="86">
        <v>898345</v>
      </c>
      <c r="AI275" s="13">
        <v>-5.1628534478751487E-3</v>
      </c>
      <c r="AJ275" s="13">
        <v>-0.55245990250561083</v>
      </c>
    </row>
    <row r="276" spans="1:43" ht="10.5" customHeight="1" x14ac:dyDescent="0.2">
      <c r="A276" s="8"/>
      <c r="B276" s="8"/>
      <c r="C276" s="11" t="s">
        <v>170</v>
      </c>
      <c r="D276" s="80"/>
      <c r="E276" s="14"/>
      <c r="F276" s="2"/>
      <c r="G276" s="12">
        <v>0</v>
      </c>
      <c r="H276" s="12">
        <v>0</v>
      </c>
      <c r="I276" s="12">
        <v>0</v>
      </c>
      <c r="J276" s="12">
        <v>0</v>
      </c>
      <c r="K276" s="12">
        <v>0</v>
      </c>
      <c r="L276" s="12">
        <v>463216</v>
      </c>
      <c r="M276" s="12">
        <v>1266588</v>
      </c>
      <c r="N276" s="12">
        <v>2043287</v>
      </c>
      <c r="O276" s="12">
        <v>3740755</v>
      </c>
      <c r="P276" s="12">
        <v>4751396</v>
      </c>
      <c r="Q276" s="12">
        <v>7484784</v>
      </c>
      <c r="R276" s="12">
        <v>8815505</v>
      </c>
      <c r="S276" s="12">
        <v>8697675</v>
      </c>
      <c r="T276" s="12">
        <v>8561346</v>
      </c>
      <c r="U276" s="12">
        <v>10267955</v>
      </c>
      <c r="V276" s="12">
        <v>12216743</v>
      </c>
      <c r="W276" s="12">
        <v>9046502</v>
      </c>
      <c r="X276" s="12">
        <v>10387321</v>
      </c>
      <c r="Y276" s="86">
        <v>10822263</v>
      </c>
      <c r="Z276" s="86">
        <v>13410389</v>
      </c>
      <c r="AA276" s="86">
        <v>13799225</v>
      </c>
      <c r="AB276" s="86">
        <v>14205041</v>
      </c>
      <c r="AC276" s="86">
        <v>14158533</v>
      </c>
      <c r="AD276" s="86">
        <v>15118874</v>
      </c>
      <c r="AE276" s="86">
        <v>19560538</v>
      </c>
      <c r="AF276" s="86">
        <v>17897244</v>
      </c>
      <c r="AG276" s="86">
        <v>26100216</v>
      </c>
      <c r="AH276" s="86">
        <v>24467416</v>
      </c>
      <c r="AI276" s="13">
        <v>9.4857511805316097E-2</v>
      </c>
      <c r="AJ276" s="13">
        <v>-6.2558869244607018E-2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277.05882352941177</v>
      </c>
      <c r="H279" s="93">
        <v>282.60000000000002</v>
      </c>
      <c r="I279" s="93">
        <v>284.60000000000002</v>
      </c>
      <c r="J279" s="93">
        <v>289.60000000000002</v>
      </c>
      <c r="K279" s="93">
        <v>289.60000000000002</v>
      </c>
      <c r="L279" s="93">
        <v>292</v>
      </c>
      <c r="M279" s="93">
        <v>321</v>
      </c>
      <c r="N279" s="93">
        <v>282</v>
      </c>
      <c r="O279" s="93">
        <v>289.02499999999998</v>
      </c>
      <c r="P279" s="93">
        <v>296.42500000000001</v>
      </c>
      <c r="Q279" s="93">
        <v>308.43</v>
      </c>
      <c r="R279" s="93">
        <v>318.45</v>
      </c>
      <c r="S279" s="93">
        <v>329.2</v>
      </c>
      <c r="T279" s="93">
        <v>282.45</v>
      </c>
      <c r="U279" s="93">
        <v>283.2</v>
      </c>
      <c r="V279" s="93">
        <v>309.57499999999999</v>
      </c>
      <c r="W279" s="93">
        <v>309.40000000000003</v>
      </c>
      <c r="X279" s="93">
        <v>315.85000000000002</v>
      </c>
      <c r="Y279" s="93">
        <v>323.45000000000005</v>
      </c>
      <c r="Z279" s="93">
        <v>331.1</v>
      </c>
      <c r="AA279" s="93">
        <v>339.78499999999997</v>
      </c>
      <c r="AB279" s="93">
        <v>297.03625415802878</v>
      </c>
      <c r="AC279" s="93">
        <v>303.73776132092655</v>
      </c>
      <c r="AD279" s="93">
        <v>315.11437150936638</v>
      </c>
      <c r="AE279" s="93">
        <v>327.25778796274562</v>
      </c>
      <c r="AF279" s="93">
        <v>331.44629432421885</v>
      </c>
      <c r="AG279" s="93">
        <v>338.5217656434935</v>
      </c>
      <c r="AH279" s="93">
        <v>345.53375432184123</v>
      </c>
      <c r="AI279" s="10">
        <v>2.5526380481257993E-2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9F9B7-B3C3-40EB-9E7B-32529FF23C98}">
  <sheetPr codeName="Sheet31"/>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9" width="10.5703125" hidden="1" customWidth="1"/>
    <col min="20" max="21" width="10.285156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273</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56323892</v>
      </c>
      <c r="H5" s="5">
        <v>58857989</v>
      </c>
      <c r="I5" s="5">
        <v>63414685</v>
      </c>
      <c r="J5" s="5">
        <v>68493483</v>
      </c>
      <c r="K5" s="5">
        <f t="shared" ref="K5:Q5" si="0">SUM(K62,K119,K176)</f>
        <v>72956957</v>
      </c>
      <c r="L5" s="5">
        <f t="shared" si="0"/>
        <v>78271838</v>
      </c>
      <c r="M5" s="5">
        <f t="shared" si="0"/>
        <v>84537736</v>
      </c>
      <c r="N5" s="5">
        <f t="shared" si="0"/>
        <v>123998390</v>
      </c>
      <c r="O5" s="5">
        <f t="shared" si="0"/>
        <v>105980346.24000001</v>
      </c>
      <c r="P5" s="5">
        <f t="shared" si="0"/>
        <v>103312542</v>
      </c>
      <c r="Q5" s="5">
        <f t="shared" si="0"/>
        <v>111855652.07600321</v>
      </c>
      <c r="R5" s="5">
        <f t="shared" ref="R5:AA5" si="1">SUM(R62,R119,R176,R233)</f>
        <v>116343236.82000001</v>
      </c>
      <c r="S5" s="5">
        <f t="shared" si="1"/>
        <v>139944445.505</v>
      </c>
      <c r="T5" s="5">
        <f t="shared" si="1"/>
        <v>207766441.42000002</v>
      </c>
      <c r="U5" s="5">
        <f t="shared" si="1"/>
        <v>212276943.30000001</v>
      </c>
      <c r="V5" s="5">
        <f t="shared" si="1"/>
        <v>198360188.98000002</v>
      </c>
      <c r="W5" s="5">
        <f t="shared" si="1"/>
        <v>202436067.48000002</v>
      </c>
      <c r="X5" s="5">
        <f t="shared" si="1"/>
        <v>213862178.40000001</v>
      </c>
      <c r="Y5" s="5">
        <f t="shared" si="1"/>
        <v>203168049.55535147</v>
      </c>
      <c r="Z5" s="5">
        <f t="shared" si="1"/>
        <v>208565653.9054471</v>
      </c>
      <c r="AA5" s="5">
        <f t="shared" si="1"/>
        <v>203950379.38499999</v>
      </c>
      <c r="AB5" s="5">
        <v>208965748</v>
      </c>
      <c r="AC5" s="5">
        <v>219117039.78831083</v>
      </c>
      <c r="AD5" s="5">
        <v>226810301</v>
      </c>
      <c r="AE5" s="5">
        <v>189131932.2931762</v>
      </c>
      <c r="AF5" s="5">
        <v>192581281</v>
      </c>
      <c r="AG5" s="5">
        <v>189881822.08228785</v>
      </c>
      <c r="AH5" s="5">
        <v>191133525.31999999</v>
      </c>
      <c r="AI5" s="10">
        <v>-1.4756388780250984E-2</v>
      </c>
      <c r="AJ5" s="10">
        <v>6.5920119366123546E-3</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24911883</v>
      </c>
      <c r="H7" s="12">
        <v>26803689</v>
      </c>
      <c r="I7" s="12">
        <v>28870875</v>
      </c>
      <c r="J7" s="12">
        <v>30601110</v>
      </c>
      <c r="K7" s="12">
        <f t="shared" ref="K7:AA17" si="2">SUM(K64,K121,K178)</f>
        <v>33025344</v>
      </c>
      <c r="L7" s="12">
        <f t="shared" si="2"/>
        <v>35142419</v>
      </c>
      <c r="M7" s="12">
        <f t="shared" si="2"/>
        <v>38035946</v>
      </c>
      <c r="N7" s="12">
        <f t="shared" si="2"/>
        <v>68560856</v>
      </c>
      <c r="O7" s="12">
        <f t="shared" si="2"/>
        <v>46647428.460000001</v>
      </c>
      <c r="P7" s="12">
        <f t="shared" si="2"/>
        <v>47135869</v>
      </c>
      <c r="Q7" s="12">
        <f t="shared" si="2"/>
        <v>54696697.258234784</v>
      </c>
      <c r="R7" s="12">
        <f t="shared" si="2"/>
        <v>48822430.93</v>
      </c>
      <c r="S7" s="12">
        <f t="shared" si="2"/>
        <v>49336434.75</v>
      </c>
      <c r="T7" s="12">
        <f t="shared" si="2"/>
        <v>85403871.769999996</v>
      </c>
      <c r="U7" s="12">
        <f t="shared" si="2"/>
        <v>81995469.370000005</v>
      </c>
      <c r="V7" s="12">
        <f t="shared" si="2"/>
        <v>59582329.189999998</v>
      </c>
      <c r="W7" s="12">
        <f t="shared" si="2"/>
        <v>60403778.109999999</v>
      </c>
      <c r="X7" s="12">
        <f t="shared" si="2"/>
        <v>66838522</v>
      </c>
      <c r="Y7" s="12">
        <f t="shared" si="2"/>
        <v>60618341.460000001</v>
      </c>
      <c r="Z7" s="12">
        <f t="shared" si="2"/>
        <v>69457737.329999998</v>
      </c>
      <c r="AA7" s="12">
        <f t="shared" si="2"/>
        <v>63289575.07</v>
      </c>
      <c r="AB7" s="12">
        <v>76829919</v>
      </c>
      <c r="AC7" s="12">
        <v>84065095</v>
      </c>
      <c r="AD7" s="12">
        <v>124947099</v>
      </c>
      <c r="AE7" s="12">
        <v>90957526</v>
      </c>
      <c r="AF7" s="12">
        <v>89375659</v>
      </c>
      <c r="AG7" s="12">
        <v>85292152</v>
      </c>
      <c r="AH7" s="12">
        <v>85194424</v>
      </c>
      <c r="AI7" s="13">
        <v>1.737282402210516E-2</v>
      </c>
      <c r="AJ7" s="13">
        <v>-1.1458029573459467E-3</v>
      </c>
    </row>
    <row r="8" spans="1:36" ht="10.5" customHeight="1" x14ac:dyDescent="0.2">
      <c r="A8" s="11"/>
      <c r="B8" s="11"/>
      <c r="C8" s="11" t="s">
        <v>36</v>
      </c>
      <c r="D8" s="11"/>
      <c r="E8" s="11"/>
      <c r="F8" s="2"/>
      <c r="G8" s="12">
        <v>17181779</v>
      </c>
      <c r="H8" s="12">
        <v>18736876</v>
      </c>
      <c r="I8" s="12">
        <v>20318640</v>
      </c>
      <c r="J8" s="12">
        <v>19479667</v>
      </c>
      <c r="K8" s="12">
        <f t="shared" si="2"/>
        <v>22119941</v>
      </c>
      <c r="L8" s="12">
        <f t="shared" si="2"/>
        <v>21550980</v>
      </c>
      <c r="M8" s="12">
        <f t="shared" si="2"/>
        <v>23419101</v>
      </c>
      <c r="N8" s="12">
        <f t="shared" si="2"/>
        <v>25894569</v>
      </c>
      <c r="O8" s="12">
        <f t="shared" si="2"/>
        <v>27939005.34</v>
      </c>
      <c r="P8" s="12">
        <f t="shared" si="2"/>
        <v>29576929</v>
      </c>
      <c r="Q8" s="12">
        <f t="shared" si="2"/>
        <v>30118827.533441976</v>
      </c>
      <c r="R8" s="12">
        <f t="shared" si="2"/>
        <v>29300410.469999999</v>
      </c>
      <c r="S8" s="12">
        <f t="shared" si="2"/>
        <v>29221432.59</v>
      </c>
      <c r="T8" s="12">
        <f t="shared" si="2"/>
        <v>32847428.059999999</v>
      </c>
      <c r="U8" s="12">
        <f t="shared" si="2"/>
        <v>30580352.030000001</v>
      </c>
      <c r="V8" s="12">
        <f t="shared" si="2"/>
        <v>31608029.630000003</v>
      </c>
      <c r="W8" s="12">
        <f t="shared" si="2"/>
        <v>34731474.289999999</v>
      </c>
      <c r="X8" s="12">
        <f t="shared" si="2"/>
        <v>34430170.140000001</v>
      </c>
      <c r="Y8" s="12">
        <f t="shared" si="2"/>
        <v>35447855.759999998</v>
      </c>
      <c r="Z8" s="12">
        <f t="shared" si="2"/>
        <v>37708528.019999996</v>
      </c>
      <c r="AA8" s="12">
        <f t="shared" si="2"/>
        <v>38276657.920000002</v>
      </c>
      <c r="AB8" s="12">
        <v>39742862</v>
      </c>
      <c r="AC8" s="12">
        <v>39818349</v>
      </c>
      <c r="AD8" s="12">
        <v>41068326</v>
      </c>
      <c r="AE8" s="12">
        <v>54321511</v>
      </c>
      <c r="AF8" s="12">
        <v>59723891</v>
      </c>
      <c r="AG8" s="12">
        <v>60935457</v>
      </c>
      <c r="AH8" s="12">
        <v>51297756</v>
      </c>
      <c r="AI8" s="13">
        <v>4.3453751482435132E-2</v>
      </c>
      <c r="AJ8" s="13">
        <v>-0.15816244719392192</v>
      </c>
    </row>
    <row r="9" spans="1:36" ht="10.5" customHeight="1" x14ac:dyDescent="0.2">
      <c r="A9" s="11"/>
      <c r="B9" s="11"/>
      <c r="C9" s="11"/>
      <c r="D9" s="11" t="s">
        <v>37</v>
      </c>
      <c r="E9" s="11"/>
      <c r="F9" s="2"/>
      <c r="G9" s="12">
        <v>16397323</v>
      </c>
      <c r="H9" s="12">
        <v>17517955</v>
      </c>
      <c r="I9" s="12">
        <v>19078506</v>
      </c>
      <c r="J9" s="12">
        <v>19165446</v>
      </c>
      <c r="K9" s="12">
        <f t="shared" si="2"/>
        <v>21679837</v>
      </c>
      <c r="L9" s="12">
        <f t="shared" si="2"/>
        <v>21114347</v>
      </c>
      <c r="M9" s="12">
        <f t="shared" si="2"/>
        <v>22837814</v>
      </c>
      <c r="N9" s="12">
        <f t="shared" si="2"/>
        <v>24600978</v>
      </c>
      <c r="O9" s="12">
        <f t="shared" si="2"/>
        <v>25957741.060000002</v>
      </c>
      <c r="P9" s="12">
        <f t="shared" si="2"/>
        <v>27844680</v>
      </c>
      <c r="Q9" s="12">
        <f t="shared" si="2"/>
        <v>28062648.823441975</v>
      </c>
      <c r="R9" s="12">
        <f t="shared" si="2"/>
        <v>26933830.859999999</v>
      </c>
      <c r="S9" s="12">
        <f t="shared" si="2"/>
        <v>27587534.100000001</v>
      </c>
      <c r="T9" s="12">
        <f t="shared" si="2"/>
        <v>29390655.059999999</v>
      </c>
      <c r="U9" s="12">
        <f t="shared" si="2"/>
        <v>29307694.52</v>
      </c>
      <c r="V9" s="12">
        <f t="shared" si="2"/>
        <v>28972980.630000003</v>
      </c>
      <c r="W9" s="12">
        <f t="shared" si="2"/>
        <v>31643879.690000001</v>
      </c>
      <c r="X9" s="12">
        <f t="shared" si="2"/>
        <v>30595571.350000001</v>
      </c>
      <c r="Y9" s="12">
        <f t="shared" si="2"/>
        <v>32353508.390000001</v>
      </c>
      <c r="Z9" s="12">
        <f t="shared" si="2"/>
        <v>34137200.5</v>
      </c>
      <c r="AA9" s="12">
        <f t="shared" si="2"/>
        <v>34975113.230000004</v>
      </c>
      <c r="AB9" s="12">
        <v>36561153</v>
      </c>
      <c r="AC9" s="12">
        <v>36682292</v>
      </c>
      <c r="AD9" s="12">
        <v>37214768</v>
      </c>
      <c r="AE9" s="12">
        <v>46915811</v>
      </c>
      <c r="AF9" s="12">
        <v>49496000</v>
      </c>
      <c r="AG9" s="12">
        <v>49537204</v>
      </c>
      <c r="AH9" s="12">
        <v>45086417</v>
      </c>
      <c r="AI9" s="13">
        <v>3.5549762419324615E-2</v>
      </c>
      <c r="AJ9" s="13">
        <v>-8.9847359976150454E-2</v>
      </c>
    </row>
    <row r="10" spans="1:36" ht="10.5" customHeight="1" x14ac:dyDescent="0.2">
      <c r="A10" s="11"/>
      <c r="B10" s="11"/>
      <c r="C10" s="14"/>
      <c r="D10" s="11" t="s">
        <v>38</v>
      </c>
      <c r="E10" s="11"/>
      <c r="F10" s="2"/>
      <c r="G10" s="12">
        <v>518811</v>
      </c>
      <c r="H10" s="12">
        <v>897364</v>
      </c>
      <c r="I10" s="12">
        <v>919587</v>
      </c>
      <c r="J10" s="12">
        <v>0</v>
      </c>
      <c r="K10" s="12">
        <f t="shared" si="2"/>
        <v>69462</v>
      </c>
      <c r="L10" s="12">
        <f t="shared" si="2"/>
        <v>32309</v>
      </c>
      <c r="M10" s="12">
        <f t="shared" si="2"/>
        <v>212480</v>
      </c>
      <c r="N10" s="12">
        <f t="shared" si="2"/>
        <v>437710</v>
      </c>
      <c r="O10" s="12">
        <f t="shared" si="2"/>
        <v>1208167.25</v>
      </c>
      <c r="P10" s="12">
        <f t="shared" si="2"/>
        <v>758247</v>
      </c>
      <c r="Q10" s="12">
        <f t="shared" si="2"/>
        <v>1008279.95</v>
      </c>
      <c r="R10" s="12">
        <f t="shared" si="2"/>
        <v>1023778.54</v>
      </c>
      <c r="S10" s="12">
        <f t="shared" si="2"/>
        <v>797205.22</v>
      </c>
      <c r="T10" s="12">
        <f t="shared" si="2"/>
        <v>2125578.9</v>
      </c>
      <c r="U10" s="12">
        <f t="shared" si="2"/>
        <v>226312.71</v>
      </c>
      <c r="V10" s="12">
        <f t="shared" si="2"/>
        <v>1559869.47</v>
      </c>
      <c r="W10" s="12">
        <f t="shared" si="2"/>
        <v>1736095.99</v>
      </c>
      <c r="X10" s="12">
        <f t="shared" si="2"/>
        <v>2319586.73</v>
      </c>
      <c r="Y10" s="12">
        <f t="shared" si="2"/>
        <v>1847561.92</v>
      </c>
      <c r="Z10" s="12">
        <f t="shared" si="2"/>
        <v>1772083.58</v>
      </c>
      <c r="AA10" s="12">
        <f t="shared" si="2"/>
        <v>2027682.26</v>
      </c>
      <c r="AB10" s="12">
        <v>1981155</v>
      </c>
      <c r="AC10" s="12">
        <v>1938417</v>
      </c>
      <c r="AD10" s="12">
        <v>2462540</v>
      </c>
      <c r="AE10" s="12">
        <v>5965283</v>
      </c>
      <c r="AF10" s="12">
        <v>8943496</v>
      </c>
      <c r="AG10" s="12">
        <v>9773494</v>
      </c>
      <c r="AH10" s="12">
        <v>4962363</v>
      </c>
      <c r="AI10" s="13">
        <v>0.16536421815653291</v>
      </c>
      <c r="AJ10" s="13">
        <v>-0.49226315583761548</v>
      </c>
    </row>
    <row r="11" spans="1:36" ht="10.5" customHeight="1" x14ac:dyDescent="0.2">
      <c r="A11" s="11"/>
      <c r="B11" s="11"/>
      <c r="C11" s="14"/>
      <c r="D11" s="11" t="s">
        <v>39</v>
      </c>
      <c r="E11" s="11"/>
      <c r="F11" s="2"/>
      <c r="G11" s="12">
        <v>265645</v>
      </c>
      <c r="H11" s="12">
        <v>321557</v>
      </c>
      <c r="I11" s="12">
        <v>320547</v>
      </c>
      <c r="J11" s="12">
        <v>314221</v>
      </c>
      <c r="K11" s="12">
        <f t="shared" si="2"/>
        <v>370642</v>
      </c>
      <c r="L11" s="12">
        <f t="shared" si="2"/>
        <v>404324</v>
      </c>
      <c r="M11" s="12">
        <f t="shared" si="2"/>
        <v>368807</v>
      </c>
      <c r="N11" s="12">
        <f t="shared" si="2"/>
        <v>855881</v>
      </c>
      <c r="O11" s="12">
        <f t="shared" si="2"/>
        <v>773097.03</v>
      </c>
      <c r="P11" s="12">
        <f t="shared" si="2"/>
        <v>974002</v>
      </c>
      <c r="Q11" s="12">
        <f t="shared" si="2"/>
        <v>1047898.76</v>
      </c>
      <c r="R11" s="12">
        <f t="shared" si="2"/>
        <v>1342801.0699999998</v>
      </c>
      <c r="S11" s="12">
        <f t="shared" si="2"/>
        <v>836693.27</v>
      </c>
      <c r="T11" s="12">
        <f t="shared" si="2"/>
        <v>1331194.1000000001</v>
      </c>
      <c r="U11" s="12">
        <f t="shared" si="2"/>
        <v>1046344.8</v>
      </c>
      <c r="V11" s="12">
        <f t="shared" si="2"/>
        <v>1075179.53</v>
      </c>
      <c r="W11" s="12">
        <f t="shared" si="2"/>
        <v>1351498.61</v>
      </c>
      <c r="X11" s="12">
        <f t="shared" si="2"/>
        <v>1515012.06</v>
      </c>
      <c r="Y11" s="12">
        <f t="shared" si="2"/>
        <v>1246785.4500000002</v>
      </c>
      <c r="Z11" s="12">
        <f t="shared" si="2"/>
        <v>1799243.94</v>
      </c>
      <c r="AA11" s="12">
        <f t="shared" si="2"/>
        <v>1273862.4300000002</v>
      </c>
      <c r="AB11" s="12">
        <v>1200554</v>
      </c>
      <c r="AC11" s="12">
        <v>1197640</v>
      </c>
      <c r="AD11" s="12">
        <v>1391018</v>
      </c>
      <c r="AE11" s="12">
        <v>1440417</v>
      </c>
      <c r="AF11" s="12">
        <v>1284395</v>
      </c>
      <c r="AG11" s="12">
        <v>1624759</v>
      </c>
      <c r="AH11" s="12">
        <v>1248976</v>
      </c>
      <c r="AI11" s="13">
        <v>6.6119125943790991E-3</v>
      </c>
      <c r="AJ11" s="13">
        <v>-0.23128537832380064</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84055</v>
      </c>
      <c r="N12" s="12">
        <f t="shared" si="2"/>
        <v>1464034</v>
      </c>
      <c r="O12" s="12">
        <f t="shared" si="2"/>
        <v>1852467.12</v>
      </c>
      <c r="P12" s="12">
        <f t="shared" si="2"/>
        <v>2644120</v>
      </c>
      <c r="Q12" s="12">
        <f t="shared" si="2"/>
        <v>3385348.931984928</v>
      </c>
      <c r="R12" s="12">
        <f t="shared" si="2"/>
        <v>4452042.46</v>
      </c>
      <c r="S12" s="12">
        <f t="shared" si="2"/>
        <v>3208117.16</v>
      </c>
      <c r="T12" s="12">
        <f t="shared" si="2"/>
        <v>3422377.71</v>
      </c>
      <c r="U12" s="12">
        <f t="shared" si="2"/>
        <v>3573579.34</v>
      </c>
      <c r="V12" s="12">
        <f t="shared" si="2"/>
        <v>3593104.56</v>
      </c>
      <c r="W12" s="12">
        <f t="shared" si="2"/>
        <v>4115687.82</v>
      </c>
      <c r="X12" s="12">
        <f t="shared" si="2"/>
        <v>3856336.86</v>
      </c>
      <c r="Y12" s="12">
        <f t="shared" si="2"/>
        <v>4473999.7</v>
      </c>
      <c r="Z12" s="12">
        <f t="shared" si="2"/>
        <v>6336886.3100000005</v>
      </c>
      <c r="AA12" s="12">
        <f t="shared" si="2"/>
        <v>7667370.1500000004</v>
      </c>
      <c r="AB12" s="12">
        <v>7630876</v>
      </c>
      <c r="AC12" s="12">
        <v>5010467</v>
      </c>
      <c r="AD12" s="12">
        <v>4816281</v>
      </c>
      <c r="AE12" s="12">
        <v>7790470</v>
      </c>
      <c r="AF12" s="12">
        <v>7253664</v>
      </c>
      <c r="AG12" s="12">
        <v>6632371</v>
      </c>
      <c r="AH12" s="12">
        <v>5006276</v>
      </c>
      <c r="AI12" s="13">
        <v>-6.7840853247810307E-2</v>
      </c>
      <c r="AJ12" s="13">
        <v>-0.24517551867951898</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27310</v>
      </c>
      <c r="S13" s="12">
        <f t="shared" si="2"/>
        <v>0</v>
      </c>
      <c r="T13" s="12">
        <f t="shared" si="2"/>
        <v>301181</v>
      </c>
      <c r="U13" s="12">
        <f t="shared" si="2"/>
        <v>354004</v>
      </c>
      <c r="V13" s="12">
        <f t="shared" si="2"/>
        <v>579415</v>
      </c>
      <c r="W13" s="12">
        <f t="shared" si="2"/>
        <v>833025</v>
      </c>
      <c r="X13" s="12">
        <f t="shared" si="2"/>
        <v>704396</v>
      </c>
      <c r="Y13" s="12">
        <f t="shared" si="2"/>
        <v>690197</v>
      </c>
      <c r="Z13" s="12">
        <f t="shared" si="2"/>
        <v>758876</v>
      </c>
      <c r="AA13" s="12">
        <f t="shared" si="2"/>
        <v>782132</v>
      </c>
      <c r="AB13" s="12">
        <v>820433</v>
      </c>
      <c r="AC13" s="12">
        <v>859848</v>
      </c>
      <c r="AD13" s="12">
        <v>1005227</v>
      </c>
      <c r="AE13" s="12">
        <v>1039846</v>
      </c>
      <c r="AF13" s="12">
        <v>1102618</v>
      </c>
      <c r="AG13" s="12">
        <v>1070037</v>
      </c>
      <c r="AH13" s="12">
        <v>1139213</v>
      </c>
      <c r="AI13" s="13">
        <v>5.6234385977238288E-2</v>
      </c>
      <c r="AJ13" s="13">
        <v>6.4648231790115668E-2</v>
      </c>
    </row>
    <row r="14" spans="1:36" ht="10.5" customHeight="1" x14ac:dyDescent="0.2">
      <c r="A14" s="11"/>
      <c r="B14" s="14"/>
      <c r="C14" s="11" t="s">
        <v>42</v>
      </c>
      <c r="D14" s="11"/>
      <c r="E14" s="11"/>
      <c r="F14" s="2"/>
      <c r="G14" s="12">
        <v>0</v>
      </c>
      <c r="H14" s="12">
        <v>0</v>
      </c>
      <c r="I14" s="12">
        <v>0</v>
      </c>
      <c r="J14" s="12">
        <v>0</v>
      </c>
      <c r="K14" s="12">
        <f t="shared" si="2"/>
        <v>287</v>
      </c>
      <c r="L14" s="12">
        <f t="shared" si="2"/>
        <v>0</v>
      </c>
      <c r="M14" s="12">
        <f t="shared" si="2"/>
        <v>0</v>
      </c>
      <c r="N14" s="12">
        <f t="shared" si="2"/>
        <v>0</v>
      </c>
      <c r="O14" s="12">
        <f t="shared" si="2"/>
        <v>0</v>
      </c>
      <c r="P14" s="12">
        <f t="shared" si="2"/>
        <v>22516</v>
      </c>
      <c r="Q14" s="12">
        <f t="shared" si="2"/>
        <v>22516</v>
      </c>
      <c r="R14" s="12">
        <f t="shared" si="2"/>
        <v>0</v>
      </c>
      <c r="S14" s="12">
        <f t="shared" si="2"/>
        <v>26375</v>
      </c>
      <c r="T14" s="12">
        <f t="shared" si="2"/>
        <v>13216</v>
      </c>
      <c r="U14" s="12">
        <f t="shared" si="2"/>
        <v>11282</v>
      </c>
      <c r="V14" s="12">
        <f t="shared" si="2"/>
        <v>72247</v>
      </c>
      <c r="W14" s="12">
        <f t="shared" si="2"/>
        <v>170135</v>
      </c>
      <c r="X14" s="12">
        <f t="shared" si="2"/>
        <v>156052</v>
      </c>
      <c r="Y14" s="12">
        <f t="shared" si="2"/>
        <v>105263</v>
      </c>
      <c r="Z14" s="12">
        <f t="shared" si="2"/>
        <v>96124</v>
      </c>
      <c r="AA14" s="12">
        <f t="shared" si="2"/>
        <v>122175</v>
      </c>
      <c r="AB14" s="12">
        <v>100899</v>
      </c>
      <c r="AC14" s="12">
        <v>108186</v>
      </c>
      <c r="AD14" s="12">
        <v>149336</v>
      </c>
      <c r="AE14" s="12">
        <v>156363</v>
      </c>
      <c r="AF14" s="12">
        <v>186240</v>
      </c>
      <c r="AG14" s="12">
        <v>148095</v>
      </c>
      <c r="AH14" s="12">
        <v>116653</v>
      </c>
      <c r="AI14" s="13">
        <v>2.4475338431722227E-2</v>
      </c>
      <c r="AJ14" s="13">
        <v>-0.21230966609271076</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327540</v>
      </c>
      <c r="X15" s="12">
        <f t="shared" si="2"/>
        <v>2705531</v>
      </c>
      <c r="Y15" s="12">
        <f t="shared" si="2"/>
        <v>0</v>
      </c>
      <c r="Z15" s="12">
        <f t="shared" si="2"/>
        <v>0</v>
      </c>
      <c r="AA15" s="12">
        <f t="shared" si="2"/>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7730104</v>
      </c>
      <c r="H16" s="12">
        <v>8066813</v>
      </c>
      <c r="I16" s="12">
        <v>8552235</v>
      </c>
      <c r="J16" s="12">
        <v>11121443</v>
      </c>
      <c r="K16" s="12">
        <f t="shared" si="2"/>
        <v>10905116</v>
      </c>
      <c r="L16" s="12">
        <f t="shared" si="2"/>
        <v>13591439</v>
      </c>
      <c r="M16" s="12">
        <f t="shared" si="2"/>
        <v>14532790</v>
      </c>
      <c r="N16" s="12">
        <f t="shared" si="2"/>
        <v>41202253</v>
      </c>
      <c r="O16" s="12">
        <f t="shared" si="2"/>
        <v>16855956</v>
      </c>
      <c r="P16" s="12">
        <f t="shared" si="2"/>
        <v>14892304</v>
      </c>
      <c r="Q16" s="12">
        <f t="shared" si="2"/>
        <v>21170004.792807873</v>
      </c>
      <c r="R16" s="12">
        <f t="shared" si="2"/>
        <v>15042668</v>
      </c>
      <c r="S16" s="12">
        <f t="shared" si="2"/>
        <v>16880510</v>
      </c>
      <c r="T16" s="12">
        <f t="shared" si="2"/>
        <v>48819669</v>
      </c>
      <c r="U16" s="12">
        <f t="shared" si="2"/>
        <v>47476252</v>
      </c>
      <c r="V16" s="12">
        <f t="shared" si="2"/>
        <v>23729533</v>
      </c>
      <c r="W16" s="12">
        <f t="shared" si="2"/>
        <v>20225916</v>
      </c>
      <c r="X16" s="12">
        <f t="shared" si="2"/>
        <v>24986036</v>
      </c>
      <c r="Y16" s="12">
        <f t="shared" si="2"/>
        <v>19901026</v>
      </c>
      <c r="Z16" s="12">
        <f t="shared" si="2"/>
        <v>24557323</v>
      </c>
      <c r="AA16" s="12">
        <f t="shared" si="2"/>
        <v>16441240</v>
      </c>
      <c r="AB16" s="12">
        <v>28534849</v>
      </c>
      <c r="AC16" s="12">
        <v>38268245</v>
      </c>
      <c r="AD16" s="12">
        <v>77907929</v>
      </c>
      <c r="AE16" s="12">
        <v>27649336</v>
      </c>
      <c r="AF16" s="12">
        <v>21109246</v>
      </c>
      <c r="AG16" s="12">
        <v>16506192</v>
      </c>
      <c r="AH16" s="12">
        <v>27634526</v>
      </c>
      <c r="AI16" s="13">
        <v>-5.3291128363598395E-3</v>
      </c>
      <c r="AJ16" s="13">
        <v>0.67419147917339139</v>
      </c>
    </row>
    <row r="17" spans="1:36" ht="10.5" customHeight="1" x14ac:dyDescent="0.2">
      <c r="A17" s="11"/>
      <c r="B17" s="14"/>
      <c r="C17" s="11"/>
      <c r="D17" s="15" t="s">
        <v>45</v>
      </c>
      <c r="E17" s="11"/>
      <c r="F17" s="2"/>
      <c r="G17" s="12">
        <v>1061610</v>
      </c>
      <c r="H17" s="12">
        <v>1331556</v>
      </c>
      <c r="I17" s="12">
        <v>1432253</v>
      </c>
      <c r="J17" s="12">
        <v>1568566</v>
      </c>
      <c r="K17" s="12">
        <f t="shared" si="2"/>
        <v>1534748</v>
      </c>
      <c r="L17" s="12">
        <f t="shared" si="2"/>
        <v>2083421</v>
      </c>
      <c r="M17" s="12">
        <f t="shared" si="2"/>
        <v>2450048</v>
      </c>
      <c r="N17" s="12">
        <f t="shared" si="2"/>
        <v>2439177</v>
      </c>
      <c r="O17" s="12">
        <f t="shared" si="2"/>
        <v>2430744</v>
      </c>
      <c r="P17" s="12">
        <f t="shared" si="2"/>
        <v>2664225</v>
      </c>
      <c r="Q17" s="12">
        <f t="shared" si="2"/>
        <v>2657155.4449786018</v>
      </c>
      <c r="R17" s="12">
        <f t="shared" si="2"/>
        <v>2653852</v>
      </c>
      <c r="S17" s="12">
        <f t="shared" si="2"/>
        <v>2866334</v>
      </c>
      <c r="T17" s="12">
        <f t="shared" si="2"/>
        <v>2928959</v>
      </c>
      <c r="U17" s="12">
        <f t="shared" si="2"/>
        <v>3267171</v>
      </c>
      <c r="V17" s="12">
        <f t="shared" si="2"/>
        <v>3283938</v>
      </c>
      <c r="W17" s="12">
        <f t="shared" si="2"/>
        <v>3177564</v>
      </c>
      <c r="X17" s="12">
        <f t="shared" si="2"/>
        <v>2995759</v>
      </c>
      <c r="Y17" s="12">
        <f t="shared" si="2"/>
        <v>3246244</v>
      </c>
      <c r="Z17" s="12">
        <f t="shared" ref="W17:AA20" si="3">SUM(Z74,Z131,Z188)</f>
        <v>3181171</v>
      </c>
      <c r="AA17" s="12">
        <f t="shared" si="3"/>
        <v>3727963</v>
      </c>
      <c r="AB17" s="12">
        <v>3630539</v>
      </c>
      <c r="AC17" s="12">
        <v>3708276</v>
      </c>
      <c r="AD17" s="12">
        <v>3761283</v>
      </c>
      <c r="AE17" s="12">
        <v>4280962</v>
      </c>
      <c r="AF17" s="12">
        <v>4585278</v>
      </c>
      <c r="AG17" s="12">
        <v>4376962</v>
      </c>
      <c r="AH17" s="12">
        <v>4394384</v>
      </c>
      <c r="AI17" s="13">
        <v>3.233618360991386E-2</v>
      </c>
      <c r="AJ17" s="13">
        <v>3.9803863958608734E-3</v>
      </c>
    </row>
    <row r="18" spans="1:36" ht="10.5" customHeight="1" x14ac:dyDescent="0.2">
      <c r="A18" s="11"/>
      <c r="B18" s="14"/>
      <c r="C18" s="11"/>
      <c r="D18" s="15" t="s">
        <v>46</v>
      </c>
      <c r="E18" s="11"/>
      <c r="F18" s="2"/>
      <c r="G18" s="12">
        <v>5175716</v>
      </c>
      <c r="H18" s="12">
        <v>4759297</v>
      </c>
      <c r="I18" s="12">
        <v>5632896</v>
      </c>
      <c r="J18" s="12">
        <v>6946778</v>
      </c>
      <c r="K18" s="12">
        <f t="shared" ref="K18:V20" si="4">SUM(K75,K132,K189)</f>
        <v>7147650</v>
      </c>
      <c r="L18" s="12">
        <f t="shared" si="4"/>
        <v>7924384</v>
      </c>
      <c r="M18" s="12">
        <f t="shared" si="4"/>
        <v>8680259</v>
      </c>
      <c r="N18" s="12">
        <f t="shared" si="4"/>
        <v>11871495</v>
      </c>
      <c r="O18" s="12">
        <f t="shared" si="4"/>
        <v>12765542</v>
      </c>
      <c r="P18" s="12">
        <f t="shared" si="4"/>
        <v>9840015</v>
      </c>
      <c r="Q18" s="12">
        <f t="shared" si="4"/>
        <v>9604311.3202573508</v>
      </c>
      <c r="R18" s="12">
        <f t="shared" si="4"/>
        <v>6876123</v>
      </c>
      <c r="S18" s="12">
        <f t="shared" si="4"/>
        <v>7140077</v>
      </c>
      <c r="T18" s="12">
        <f t="shared" si="4"/>
        <v>10871112</v>
      </c>
      <c r="U18" s="12">
        <f t="shared" si="4"/>
        <v>9487645</v>
      </c>
      <c r="V18" s="12">
        <f t="shared" si="4"/>
        <v>14397121</v>
      </c>
      <c r="W18" s="12">
        <f t="shared" si="3"/>
        <v>12306687</v>
      </c>
      <c r="X18" s="12">
        <f t="shared" si="3"/>
        <v>10708677</v>
      </c>
      <c r="Y18" s="12">
        <f t="shared" si="3"/>
        <v>12046642</v>
      </c>
      <c r="Z18" s="12">
        <f t="shared" si="3"/>
        <v>11608443</v>
      </c>
      <c r="AA18" s="12">
        <f t="shared" si="3"/>
        <v>10399923</v>
      </c>
      <c r="AB18" s="12">
        <v>10905704</v>
      </c>
      <c r="AC18" s="12">
        <v>10970274</v>
      </c>
      <c r="AD18" s="12">
        <v>10949621</v>
      </c>
      <c r="AE18" s="12">
        <v>10717552</v>
      </c>
      <c r="AF18" s="12">
        <v>10917264</v>
      </c>
      <c r="AG18" s="12">
        <v>9267475</v>
      </c>
      <c r="AH18" s="12">
        <v>11381986</v>
      </c>
      <c r="AI18" s="13">
        <v>7.1497675836880159E-3</v>
      </c>
      <c r="AJ18" s="13">
        <v>0.2281647374284797</v>
      </c>
    </row>
    <row r="19" spans="1:36" ht="10.5" customHeight="1" x14ac:dyDescent="0.2">
      <c r="A19" s="11"/>
      <c r="B19" s="14"/>
      <c r="C19" s="11"/>
      <c r="D19" s="15" t="s">
        <v>47</v>
      </c>
      <c r="E19" s="11"/>
      <c r="F19" s="2"/>
      <c r="G19" s="12">
        <v>0</v>
      </c>
      <c r="H19" s="12">
        <v>800000</v>
      </c>
      <c r="I19" s="12">
        <v>0</v>
      </c>
      <c r="J19" s="12">
        <v>0</v>
      </c>
      <c r="K19" s="12">
        <f t="shared" si="4"/>
        <v>0</v>
      </c>
      <c r="L19" s="12">
        <f t="shared" si="4"/>
        <v>1300000</v>
      </c>
      <c r="M19" s="12">
        <f t="shared" si="4"/>
        <v>1125000</v>
      </c>
      <c r="N19" s="12">
        <f t="shared" si="4"/>
        <v>24250000</v>
      </c>
      <c r="O19" s="12">
        <f t="shared" si="4"/>
        <v>0</v>
      </c>
      <c r="P19" s="12">
        <f t="shared" si="4"/>
        <v>0</v>
      </c>
      <c r="Q19" s="12">
        <f t="shared" si="4"/>
        <v>6645010</v>
      </c>
      <c r="R19" s="12">
        <f t="shared" si="4"/>
        <v>350000</v>
      </c>
      <c r="S19" s="12">
        <f t="shared" si="4"/>
        <v>250000</v>
      </c>
      <c r="T19" s="12">
        <f t="shared" si="4"/>
        <v>32549372</v>
      </c>
      <c r="U19" s="12">
        <f t="shared" si="4"/>
        <v>30857235</v>
      </c>
      <c r="V19" s="12">
        <f t="shared" si="4"/>
        <v>1405000</v>
      </c>
      <c r="W19" s="12">
        <f t="shared" si="3"/>
        <v>1825000</v>
      </c>
      <c r="X19" s="12">
        <f t="shared" si="3"/>
        <v>7430000</v>
      </c>
      <c r="Y19" s="12">
        <f t="shared" si="3"/>
        <v>1818000</v>
      </c>
      <c r="Z19" s="12">
        <f t="shared" si="3"/>
        <v>7260985</v>
      </c>
      <c r="AA19" s="12">
        <f t="shared" si="3"/>
        <v>0</v>
      </c>
      <c r="AB19" s="12">
        <v>11560296</v>
      </c>
      <c r="AC19" s="12">
        <v>20379385</v>
      </c>
      <c r="AD19" s="12">
        <v>58592452</v>
      </c>
      <c r="AE19" s="12">
        <v>9931410</v>
      </c>
      <c r="AF19" s="12">
        <v>2235000</v>
      </c>
      <c r="AG19" s="12">
        <v>0</v>
      </c>
      <c r="AH19" s="12">
        <v>8841885</v>
      </c>
      <c r="AI19" s="13">
        <v>-4.369597292944527E-2</v>
      </c>
      <c r="AJ19" s="13" t="s">
        <v>246</v>
      </c>
    </row>
    <row r="20" spans="1:36" ht="10.5" customHeight="1" x14ac:dyDescent="0.2">
      <c r="A20" s="11"/>
      <c r="B20" s="11"/>
      <c r="C20" s="11"/>
      <c r="D20" s="11" t="s">
        <v>48</v>
      </c>
      <c r="E20" s="11"/>
      <c r="F20" s="2"/>
      <c r="G20" s="12">
        <v>1492778</v>
      </c>
      <c r="H20" s="12">
        <v>1175960</v>
      </c>
      <c r="I20" s="12">
        <v>1487086</v>
      </c>
      <c r="J20" s="12">
        <v>2606099</v>
      </c>
      <c r="K20" s="12">
        <f t="shared" si="4"/>
        <v>2222718</v>
      </c>
      <c r="L20" s="12">
        <f t="shared" si="4"/>
        <v>2283634</v>
      </c>
      <c r="M20" s="12">
        <f t="shared" si="4"/>
        <v>2277483</v>
      </c>
      <c r="N20" s="12">
        <f t="shared" si="4"/>
        <v>2641581</v>
      </c>
      <c r="O20" s="12">
        <f t="shared" si="4"/>
        <v>1659670</v>
      </c>
      <c r="P20" s="12">
        <f t="shared" si="4"/>
        <v>2388064</v>
      </c>
      <c r="Q20" s="12">
        <f t="shared" si="4"/>
        <v>2263528.0275719226</v>
      </c>
      <c r="R20" s="12">
        <f t="shared" si="4"/>
        <v>5162693</v>
      </c>
      <c r="S20" s="12">
        <f t="shared" si="4"/>
        <v>6624099</v>
      </c>
      <c r="T20" s="12">
        <f t="shared" si="4"/>
        <v>2470226</v>
      </c>
      <c r="U20" s="12">
        <f t="shared" si="4"/>
        <v>3864201</v>
      </c>
      <c r="V20" s="12">
        <f t="shared" si="4"/>
        <v>4643474</v>
      </c>
      <c r="W20" s="12">
        <f t="shared" si="3"/>
        <v>2916665</v>
      </c>
      <c r="X20" s="12">
        <f t="shared" si="3"/>
        <v>3851600</v>
      </c>
      <c r="Y20" s="12">
        <f t="shared" si="3"/>
        <v>2790140</v>
      </c>
      <c r="Z20" s="12">
        <f t="shared" si="3"/>
        <v>2506724</v>
      </c>
      <c r="AA20" s="12">
        <f t="shared" si="3"/>
        <v>2313354</v>
      </c>
      <c r="AB20" s="12">
        <v>2438310</v>
      </c>
      <c r="AC20" s="12">
        <v>3210310</v>
      </c>
      <c r="AD20" s="12">
        <v>4604573</v>
      </c>
      <c r="AE20" s="12">
        <v>2719412</v>
      </c>
      <c r="AF20" s="12">
        <v>3371704</v>
      </c>
      <c r="AG20" s="12">
        <v>2861755</v>
      </c>
      <c r="AH20" s="12">
        <v>3016271</v>
      </c>
      <c r="AI20" s="13">
        <v>3.6088626824989589E-2</v>
      </c>
      <c r="AJ20" s="13">
        <v>5.3993441087724144E-2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25844983</v>
      </c>
      <c r="H22" s="12">
        <v>26295201</v>
      </c>
      <c r="I22" s="12">
        <v>27799796</v>
      </c>
      <c r="J22" s="12">
        <v>31756866</v>
      </c>
      <c r="K22" s="12">
        <f t="shared" ref="K22:AA32" si="5">SUM(K79,K136,K193)</f>
        <v>33537089</v>
      </c>
      <c r="L22" s="12">
        <f t="shared" si="5"/>
        <v>36497559</v>
      </c>
      <c r="M22" s="12">
        <f t="shared" si="5"/>
        <v>39290255</v>
      </c>
      <c r="N22" s="12">
        <f t="shared" si="5"/>
        <v>47202929</v>
      </c>
      <c r="O22" s="12">
        <f t="shared" si="5"/>
        <v>51260313.780000001</v>
      </c>
      <c r="P22" s="12">
        <f t="shared" si="5"/>
        <v>48413678</v>
      </c>
      <c r="Q22" s="12">
        <f t="shared" si="5"/>
        <v>48049620.817768425</v>
      </c>
      <c r="R22" s="12">
        <f t="shared" si="5"/>
        <v>46529324.380000003</v>
      </c>
      <c r="S22" s="12">
        <f t="shared" si="5"/>
        <v>47363133.5</v>
      </c>
      <c r="T22" s="12">
        <f t="shared" si="5"/>
        <v>52130510.649999999</v>
      </c>
      <c r="U22" s="12">
        <f t="shared" si="5"/>
        <v>56216094.43</v>
      </c>
      <c r="V22" s="12">
        <f t="shared" si="5"/>
        <v>59296597.789999999</v>
      </c>
      <c r="W22" s="12">
        <f t="shared" si="5"/>
        <v>60108123.82</v>
      </c>
      <c r="X22" s="12">
        <f t="shared" si="5"/>
        <v>54536872.299999997</v>
      </c>
      <c r="Y22" s="12">
        <f t="shared" si="5"/>
        <v>54328150.630351454</v>
      </c>
      <c r="Z22" s="12">
        <f t="shared" si="5"/>
        <v>55551741.745447069</v>
      </c>
      <c r="AA22" s="12">
        <f t="shared" si="5"/>
        <v>57972779.399999999</v>
      </c>
      <c r="AB22" s="12">
        <v>54409625</v>
      </c>
      <c r="AC22" s="12">
        <v>60060548</v>
      </c>
      <c r="AD22" s="12">
        <v>65816590</v>
      </c>
      <c r="AE22" s="12">
        <v>65246113</v>
      </c>
      <c r="AF22" s="12">
        <v>67612664</v>
      </c>
      <c r="AG22" s="12">
        <v>67591999</v>
      </c>
      <c r="AH22" s="12">
        <v>68210648</v>
      </c>
      <c r="AI22" s="13">
        <v>3.8395363819143657E-2</v>
      </c>
      <c r="AJ22" s="13">
        <v>9.1526957206872969E-3</v>
      </c>
    </row>
    <row r="23" spans="1:36" ht="10.5" customHeight="1" x14ac:dyDescent="0.2">
      <c r="A23" s="11"/>
      <c r="B23" s="11"/>
      <c r="C23" s="11" t="s">
        <v>50</v>
      </c>
      <c r="D23" s="11"/>
      <c r="E23" s="11"/>
      <c r="F23" s="2"/>
      <c r="G23" s="12">
        <v>0</v>
      </c>
      <c r="H23" s="12">
        <v>0</v>
      </c>
      <c r="I23" s="12">
        <v>0</v>
      </c>
      <c r="J23" s="12">
        <v>2173647</v>
      </c>
      <c r="K23" s="12">
        <f t="shared" si="5"/>
        <v>2286912</v>
      </c>
      <c r="L23" s="12">
        <f t="shared" si="5"/>
        <v>2391035</v>
      </c>
      <c r="M23" s="12">
        <f t="shared" si="5"/>
        <v>2479489</v>
      </c>
      <c r="N23" s="12">
        <f t="shared" si="5"/>
        <v>2878370</v>
      </c>
      <c r="O23" s="12">
        <f t="shared" si="5"/>
        <v>2565199</v>
      </c>
      <c r="P23" s="12">
        <f t="shared" si="5"/>
        <v>2530906</v>
      </c>
      <c r="Q23" s="12">
        <f t="shared" si="5"/>
        <v>2757659</v>
      </c>
      <c r="R23" s="12">
        <f t="shared" si="5"/>
        <v>2757659</v>
      </c>
      <c r="S23" s="12">
        <f t="shared" si="5"/>
        <v>2757659</v>
      </c>
      <c r="T23" s="12">
        <f t="shared" si="5"/>
        <v>2757658</v>
      </c>
      <c r="U23" s="12">
        <f t="shared" si="5"/>
        <v>2757659</v>
      </c>
      <c r="V23" s="12">
        <f t="shared" si="5"/>
        <v>2757659</v>
      </c>
      <c r="W23" s="12">
        <f t="shared" si="5"/>
        <v>2757659</v>
      </c>
      <c r="X23" s="12">
        <f t="shared" si="5"/>
        <v>2757659</v>
      </c>
      <c r="Y23" s="12">
        <f t="shared" si="5"/>
        <v>2757659</v>
      </c>
      <c r="Z23" s="12">
        <f t="shared" si="5"/>
        <v>2757659</v>
      </c>
      <c r="AA23" s="12">
        <f t="shared" si="5"/>
        <v>2575252</v>
      </c>
      <c r="AB23" s="12">
        <v>2757659</v>
      </c>
      <c r="AC23" s="12">
        <v>2757659</v>
      </c>
      <c r="AD23" s="12">
        <v>2757659</v>
      </c>
      <c r="AE23" s="12">
        <v>3046131</v>
      </c>
      <c r="AF23" s="12">
        <v>2757659</v>
      </c>
      <c r="AG23" s="12">
        <v>2757659</v>
      </c>
      <c r="AH23" s="12">
        <v>933593</v>
      </c>
      <c r="AI23" s="13">
        <v>-0.16516079195000855</v>
      </c>
      <c r="AJ23" s="13">
        <v>-0.66145451631256802</v>
      </c>
    </row>
    <row r="24" spans="1:36" ht="10.5" customHeight="1" x14ac:dyDescent="0.2">
      <c r="A24" s="11"/>
      <c r="B24" s="11"/>
      <c r="C24" s="11" t="s">
        <v>51</v>
      </c>
      <c r="D24" s="11"/>
      <c r="E24" s="11"/>
      <c r="F24" s="2"/>
      <c r="G24" s="12">
        <v>369440</v>
      </c>
      <c r="H24" s="12">
        <v>372966</v>
      </c>
      <c r="I24" s="12">
        <v>461892</v>
      </c>
      <c r="J24" s="12">
        <v>495591</v>
      </c>
      <c r="K24" s="12">
        <f t="shared" si="5"/>
        <v>315078</v>
      </c>
      <c r="L24" s="12">
        <f t="shared" si="5"/>
        <v>652740</v>
      </c>
      <c r="M24" s="12">
        <f t="shared" si="5"/>
        <v>541072</v>
      </c>
      <c r="N24" s="12">
        <f t="shared" si="5"/>
        <v>765492</v>
      </c>
      <c r="O24" s="12">
        <f t="shared" si="5"/>
        <v>1561059.33</v>
      </c>
      <c r="P24" s="12">
        <f t="shared" si="5"/>
        <v>1498218</v>
      </c>
      <c r="Q24" s="12">
        <f t="shared" si="5"/>
        <v>2061697.246005242</v>
      </c>
      <c r="R24" s="12">
        <f t="shared" si="5"/>
        <v>1922826.8599999999</v>
      </c>
      <c r="S24" s="12">
        <f t="shared" si="5"/>
        <v>1932674.4300000002</v>
      </c>
      <c r="T24" s="12">
        <f t="shared" si="5"/>
        <v>2290139.44</v>
      </c>
      <c r="U24" s="12">
        <f t="shared" si="5"/>
        <v>2431152.5</v>
      </c>
      <c r="V24" s="12">
        <f t="shared" si="5"/>
        <v>3294920.77</v>
      </c>
      <c r="W24" s="12">
        <f t="shared" si="5"/>
        <v>2357210.02</v>
      </c>
      <c r="X24" s="12">
        <f t="shared" si="5"/>
        <v>2370618.5499999998</v>
      </c>
      <c r="Y24" s="12">
        <f t="shared" si="5"/>
        <v>2664349.15</v>
      </c>
      <c r="Z24" s="12">
        <f t="shared" si="5"/>
        <v>2859845.98</v>
      </c>
      <c r="AA24" s="12">
        <f t="shared" si="5"/>
        <v>2578090.75</v>
      </c>
      <c r="AB24" s="12">
        <v>2812166</v>
      </c>
      <c r="AC24" s="12">
        <v>2851489</v>
      </c>
      <c r="AD24" s="12">
        <v>2825029</v>
      </c>
      <c r="AE24" s="12">
        <v>2430353</v>
      </c>
      <c r="AF24" s="12">
        <v>2580939</v>
      </c>
      <c r="AG24" s="12">
        <v>2630086</v>
      </c>
      <c r="AH24" s="12">
        <v>2410356</v>
      </c>
      <c r="AI24" s="13">
        <v>-2.5369406671674755E-2</v>
      </c>
      <c r="AJ24" s="13">
        <v>-8.3544796634026419E-2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2845712</v>
      </c>
      <c r="W25" s="12">
        <f t="shared" si="5"/>
        <v>3148700</v>
      </c>
      <c r="X25" s="12">
        <f t="shared" si="5"/>
        <v>3580199</v>
      </c>
      <c r="Y25" s="12">
        <f t="shared" si="5"/>
        <v>3688181.4303514492</v>
      </c>
      <c r="Z25" s="12">
        <f t="shared" si="5"/>
        <v>3928249.6854470735</v>
      </c>
      <c r="AA25" s="12">
        <f t="shared" si="5"/>
        <v>4259599</v>
      </c>
      <c r="AB25" s="12">
        <v>4527788</v>
      </c>
      <c r="AC25" s="12">
        <v>4763188</v>
      </c>
      <c r="AD25" s="12">
        <v>5030805</v>
      </c>
      <c r="AE25" s="12">
        <v>5148305</v>
      </c>
      <c r="AF25" s="12">
        <v>5364496</v>
      </c>
      <c r="AG25" s="12">
        <v>5666238</v>
      </c>
      <c r="AH25" s="12">
        <v>6976548</v>
      </c>
      <c r="AI25" s="13">
        <v>7.4712789249808065E-2</v>
      </c>
      <c r="AJ25" s="13">
        <v>0.23124866975231184</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2602586</v>
      </c>
      <c r="H27" s="12">
        <v>2723558</v>
      </c>
      <c r="I27" s="12">
        <v>2981391</v>
      </c>
      <c r="J27" s="12">
        <v>3343036</v>
      </c>
      <c r="K27" s="12">
        <f t="shared" si="5"/>
        <v>3458545</v>
      </c>
      <c r="L27" s="12">
        <f t="shared" si="5"/>
        <v>3544546</v>
      </c>
      <c r="M27" s="12">
        <f t="shared" si="5"/>
        <v>3858826</v>
      </c>
      <c r="N27" s="12">
        <f t="shared" si="5"/>
        <v>4091944</v>
      </c>
      <c r="O27" s="12">
        <f t="shared" si="5"/>
        <v>4295219.37</v>
      </c>
      <c r="P27" s="12">
        <f t="shared" si="5"/>
        <v>4269622</v>
      </c>
      <c r="Q27" s="12">
        <f t="shared" si="5"/>
        <v>4155629.5917631816</v>
      </c>
      <c r="R27" s="12">
        <f t="shared" si="5"/>
        <v>4076415.03</v>
      </c>
      <c r="S27" s="12">
        <f t="shared" si="5"/>
        <v>4215414.0999999996</v>
      </c>
      <c r="T27" s="12">
        <f t="shared" si="5"/>
        <v>7617405.2199999997</v>
      </c>
      <c r="U27" s="12">
        <f t="shared" si="5"/>
        <v>4929706.93</v>
      </c>
      <c r="V27" s="12">
        <f t="shared" si="5"/>
        <v>4380600</v>
      </c>
      <c r="W27" s="12">
        <f t="shared" si="5"/>
        <v>5185390.4000000004</v>
      </c>
      <c r="X27" s="12">
        <f t="shared" si="5"/>
        <v>6812917.2400000002</v>
      </c>
      <c r="Y27" s="12">
        <f t="shared" si="5"/>
        <v>6072548.1100000003</v>
      </c>
      <c r="Z27" s="12">
        <f t="shared" si="5"/>
        <v>5686068.8700000001</v>
      </c>
      <c r="AA27" s="12">
        <f t="shared" si="5"/>
        <v>3443847.51</v>
      </c>
      <c r="AB27" s="12">
        <v>3595738</v>
      </c>
      <c r="AC27" s="12">
        <v>3550758</v>
      </c>
      <c r="AD27" s="12">
        <v>3548106</v>
      </c>
      <c r="AE27" s="12">
        <v>3827466</v>
      </c>
      <c r="AF27" s="12">
        <v>3650695</v>
      </c>
      <c r="AG27" s="12">
        <v>3756096</v>
      </c>
      <c r="AH27" s="12">
        <v>3783665</v>
      </c>
      <c r="AI27" s="13">
        <v>8.5267913128703743E-3</v>
      </c>
      <c r="AJ27" s="13">
        <v>7.3398017516059224E-3</v>
      </c>
    </row>
    <row r="28" spans="1:36" ht="10.5" customHeight="1" x14ac:dyDescent="0.2">
      <c r="A28" s="11"/>
      <c r="B28" s="14"/>
      <c r="C28" s="11" t="s">
        <v>55</v>
      </c>
      <c r="E28" s="11"/>
      <c r="F28" s="2"/>
      <c r="G28" s="12">
        <v>0</v>
      </c>
      <c r="H28" s="12">
        <v>0</v>
      </c>
      <c r="I28" s="12">
        <v>0</v>
      </c>
      <c r="J28" s="12">
        <v>0</v>
      </c>
      <c r="K28" s="12">
        <f t="shared" si="5"/>
        <v>0</v>
      </c>
      <c r="L28" s="12">
        <f t="shared" si="5"/>
        <v>27242</v>
      </c>
      <c r="M28" s="12">
        <f t="shared" si="5"/>
        <v>128214</v>
      </c>
      <c r="N28" s="12">
        <f t="shared" si="5"/>
        <v>220855</v>
      </c>
      <c r="O28" s="12">
        <f t="shared" si="5"/>
        <v>386564.07999999996</v>
      </c>
      <c r="P28" s="12">
        <f t="shared" si="5"/>
        <v>384762</v>
      </c>
      <c r="Q28" s="12">
        <f t="shared" si="5"/>
        <v>300169.98</v>
      </c>
      <c r="R28" s="12">
        <f t="shared" si="5"/>
        <v>406291.49</v>
      </c>
      <c r="S28" s="12">
        <f t="shared" si="5"/>
        <v>422977.97</v>
      </c>
      <c r="T28" s="12">
        <f t="shared" si="5"/>
        <v>514788.99</v>
      </c>
      <c r="U28" s="12">
        <f t="shared" si="5"/>
        <v>3116187</v>
      </c>
      <c r="V28" s="12">
        <f t="shared" si="5"/>
        <v>599620.02</v>
      </c>
      <c r="W28" s="12">
        <f t="shared" si="5"/>
        <v>342588.4</v>
      </c>
      <c r="X28" s="12">
        <f t="shared" si="5"/>
        <v>355654.51</v>
      </c>
      <c r="Y28" s="12">
        <f t="shared" si="5"/>
        <v>427352.94</v>
      </c>
      <c r="Z28" s="12">
        <f t="shared" si="5"/>
        <v>431570.20999999996</v>
      </c>
      <c r="AA28" s="12">
        <f t="shared" si="5"/>
        <v>574419.14</v>
      </c>
      <c r="AB28" s="12">
        <v>539567</v>
      </c>
      <c r="AC28" s="12">
        <v>520102</v>
      </c>
      <c r="AD28" s="12">
        <v>525046</v>
      </c>
      <c r="AE28" s="12">
        <v>474834</v>
      </c>
      <c r="AF28" s="12">
        <v>184542</v>
      </c>
      <c r="AG28" s="12">
        <v>478692</v>
      </c>
      <c r="AH28" s="12">
        <v>496783</v>
      </c>
      <c r="AI28" s="13">
        <v>-1.3674584182248317E-2</v>
      </c>
      <c r="AJ28" s="13">
        <v>3.7792568081355025E-2</v>
      </c>
    </row>
    <row r="29" spans="1:36" ht="10.5" customHeight="1" x14ac:dyDescent="0.2">
      <c r="A29" s="11"/>
      <c r="B29" s="11"/>
      <c r="C29" s="11" t="s">
        <v>56</v>
      </c>
      <c r="D29" s="11"/>
      <c r="E29" s="11"/>
      <c r="F29" s="2"/>
      <c r="G29" s="12">
        <v>6517848</v>
      </c>
      <c r="H29" s="12">
        <v>6206500</v>
      </c>
      <c r="I29" s="12">
        <v>6308729</v>
      </c>
      <c r="J29" s="12">
        <v>6152045</v>
      </c>
      <c r="K29" s="12">
        <f t="shared" si="5"/>
        <v>6937386</v>
      </c>
      <c r="L29" s="12">
        <f t="shared" si="5"/>
        <v>7962483</v>
      </c>
      <c r="M29" s="12">
        <f t="shared" si="5"/>
        <v>8753328</v>
      </c>
      <c r="N29" s="12">
        <f t="shared" si="5"/>
        <v>14282140</v>
      </c>
      <c r="O29" s="12">
        <f t="shared" si="5"/>
        <v>16376552</v>
      </c>
      <c r="P29" s="12">
        <f t="shared" si="5"/>
        <v>15380704</v>
      </c>
      <c r="Q29" s="12">
        <f t="shared" si="5"/>
        <v>14919889</v>
      </c>
      <c r="R29" s="12">
        <f t="shared" si="5"/>
        <v>14160584</v>
      </c>
      <c r="S29" s="12">
        <f t="shared" si="5"/>
        <v>12267143</v>
      </c>
      <c r="T29" s="12">
        <f t="shared" si="5"/>
        <v>9397048</v>
      </c>
      <c r="U29" s="12">
        <f t="shared" si="5"/>
        <v>12772055</v>
      </c>
      <c r="V29" s="12">
        <f t="shared" si="5"/>
        <v>13428565</v>
      </c>
      <c r="W29" s="12">
        <f t="shared" si="5"/>
        <v>17496496</v>
      </c>
      <c r="X29" s="12">
        <f t="shared" si="5"/>
        <v>13896290</v>
      </c>
      <c r="Y29" s="12">
        <f t="shared" si="5"/>
        <v>15467261</v>
      </c>
      <c r="Z29" s="12">
        <f t="shared" si="5"/>
        <v>14619222</v>
      </c>
      <c r="AA29" s="12">
        <f t="shared" si="5"/>
        <v>18527725</v>
      </c>
      <c r="AB29" s="12">
        <v>13202183</v>
      </c>
      <c r="AC29" s="12">
        <v>16443672</v>
      </c>
      <c r="AD29" s="12">
        <v>21634469</v>
      </c>
      <c r="AE29" s="12">
        <v>19074276</v>
      </c>
      <c r="AF29" s="12">
        <v>20430569</v>
      </c>
      <c r="AG29" s="12">
        <v>19032147</v>
      </c>
      <c r="AH29" s="12">
        <v>22706940</v>
      </c>
      <c r="AI29" s="13">
        <v>9.4591683180879738E-2</v>
      </c>
      <c r="AJ29" s="13">
        <v>0.19308347082438992</v>
      </c>
    </row>
    <row r="30" spans="1:36" ht="10.5" customHeight="1" x14ac:dyDescent="0.2">
      <c r="A30" s="11"/>
      <c r="B30" s="11"/>
      <c r="C30" s="11" t="s">
        <v>57</v>
      </c>
      <c r="D30" s="11"/>
      <c r="E30" s="11"/>
      <c r="F30" s="2"/>
      <c r="G30" s="12">
        <v>12787541</v>
      </c>
      <c r="H30" s="12">
        <v>13238789</v>
      </c>
      <c r="I30" s="12">
        <v>13716060</v>
      </c>
      <c r="J30" s="12">
        <v>14648918</v>
      </c>
      <c r="K30" s="12">
        <f t="shared" si="5"/>
        <v>15553475</v>
      </c>
      <c r="L30" s="12">
        <f t="shared" si="5"/>
        <v>16494957</v>
      </c>
      <c r="M30" s="12">
        <f t="shared" si="5"/>
        <v>17524504</v>
      </c>
      <c r="N30" s="12">
        <f t="shared" si="5"/>
        <v>18204829</v>
      </c>
      <c r="O30" s="12">
        <f t="shared" si="5"/>
        <v>18985325</v>
      </c>
      <c r="P30" s="12">
        <f t="shared" si="5"/>
        <v>17466815</v>
      </c>
      <c r="Q30" s="12">
        <f t="shared" si="5"/>
        <v>16536754</v>
      </c>
      <c r="R30" s="12">
        <f t="shared" si="5"/>
        <v>16166224</v>
      </c>
      <c r="S30" s="12">
        <f t="shared" si="5"/>
        <v>17154104</v>
      </c>
      <c r="T30" s="12">
        <f t="shared" si="5"/>
        <v>21226820</v>
      </c>
      <c r="U30" s="12">
        <f t="shared" si="5"/>
        <v>21702618</v>
      </c>
      <c r="V30" s="12">
        <f t="shared" si="5"/>
        <v>23162234</v>
      </c>
      <c r="W30" s="12">
        <f t="shared" si="5"/>
        <v>21069364</v>
      </c>
      <c r="X30" s="12">
        <f t="shared" si="5"/>
        <v>17021775</v>
      </c>
      <c r="Y30" s="12">
        <f t="shared" si="5"/>
        <v>14934672</v>
      </c>
      <c r="Z30" s="12">
        <f t="shared" si="5"/>
        <v>17281412</v>
      </c>
      <c r="AA30" s="12">
        <f t="shared" si="5"/>
        <v>18208411</v>
      </c>
      <c r="AB30" s="12">
        <v>19288434</v>
      </c>
      <c r="AC30" s="12">
        <v>22031174</v>
      </c>
      <c r="AD30" s="12">
        <v>22674258</v>
      </c>
      <c r="AE30" s="12">
        <v>24356921</v>
      </c>
      <c r="AF30" s="12">
        <v>25191839</v>
      </c>
      <c r="AG30" s="12">
        <v>25407422</v>
      </c>
      <c r="AH30" s="12">
        <v>23503522</v>
      </c>
      <c r="AI30" s="13">
        <v>3.3489327403774416E-2</v>
      </c>
      <c r="AJ30" s="13">
        <v>-7.4934796611793197E-2</v>
      </c>
    </row>
    <row r="31" spans="1:36" ht="10.5" customHeight="1" x14ac:dyDescent="0.2">
      <c r="A31" s="11"/>
      <c r="B31" s="11"/>
      <c r="C31" s="11" t="s">
        <v>58</v>
      </c>
      <c r="D31" s="11"/>
      <c r="E31" s="11"/>
      <c r="F31" s="2"/>
      <c r="G31" s="12">
        <v>3567568</v>
      </c>
      <c r="H31" s="12">
        <v>3753388</v>
      </c>
      <c r="I31" s="12">
        <v>4331724</v>
      </c>
      <c r="J31" s="12">
        <v>4943629</v>
      </c>
      <c r="K31" s="12">
        <f t="shared" si="5"/>
        <v>4985693</v>
      </c>
      <c r="L31" s="12">
        <f t="shared" si="5"/>
        <v>5424556</v>
      </c>
      <c r="M31" s="12">
        <f t="shared" si="5"/>
        <v>6004822</v>
      </c>
      <c r="N31" s="12">
        <f t="shared" si="5"/>
        <v>6759299</v>
      </c>
      <c r="O31" s="12">
        <f t="shared" si="5"/>
        <v>7090395</v>
      </c>
      <c r="P31" s="12">
        <f t="shared" si="5"/>
        <v>6882651</v>
      </c>
      <c r="Q31" s="12">
        <f t="shared" si="5"/>
        <v>6800747</v>
      </c>
      <c r="R31" s="12">
        <f t="shared" si="5"/>
        <v>6373523</v>
      </c>
      <c r="S31" s="12">
        <f t="shared" si="5"/>
        <v>7586081</v>
      </c>
      <c r="T31" s="12">
        <f t="shared" si="5"/>
        <v>7123995</v>
      </c>
      <c r="U31" s="12">
        <f t="shared" si="5"/>
        <v>7462134</v>
      </c>
      <c r="V31" s="12">
        <f t="shared" si="5"/>
        <v>8050403</v>
      </c>
      <c r="W31" s="12">
        <f t="shared" si="5"/>
        <v>6805441</v>
      </c>
      <c r="X31" s="12">
        <f t="shared" si="5"/>
        <v>6589804</v>
      </c>
      <c r="Y31" s="12">
        <f t="shared" si="5"/>
        <v>7596717</v>
      </c>
      <c r="Z31" s="12">
        <f t="shared" si="5"/>
        <v>7602043</v>
      </c>
      <c r="AA31" s="12">
        <f t="shared" si="5"/>
        <v>7349335</v>
      </c>
      <c r="AB31" s="12">
        <v>7265317</v>
      </c>
      <c r="AC31" s="12">
        <v>6429484</v>
      </c>
      <c r="AD31" s="12">
        <v>6297381</v>
      </c>
      <c r="AE31" s="12">
        <v>6494339</v>
      </c>
      <c r="AF31" s="12">
        <v>7302514</v>
      </c>
      <c r="AG31" s="12">
        <v>7823508</v>
      </c>
      <c r="AH31" s="12">
        <v>7175347</v>
      </c>
      <c r="AI31" s="13">
        <v>-2.0746461215110923E-3</v>
      </c>
      <c r="AJ31" s="13">
        <v>-8.2847873358089491E-2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517075</v>
      </c>
      <c r="R32" s="12">
        <f t="shared" si="5"/>
        <v>665801</v>
      </c>
      <c r="S32" s="12">
        <f t="shared" si="5"/>
        <v>1027080</v>
      </c>
      <c r="T32" s="12">
        <f t="shared" si="5"/>
        <v>1202656</v>
      </c>
      <c r="U32" s="12">
        <f t="shared" si="5"/>
        <v>1044582</v>
      </c>
      <c r="V32" s="12">
        <f t="shared" si="5"/>
        <v>776884</v>
      </c>
      <c r="W32" s="12">
        <f t="shared" si="5"/>
        <v>945275</v>
      </c>
      <c r="X32" s="12">
        <f t="shared" si="5"/>
        <v>1151955</v>
      </c>
      <c r="Y32" s="12">
        <f t="shared" si="5"/>
        <v>719410</v>
      </c>
      <c r="Z32" s="12">
        <f t="shared" ref="Z32:AA32" si="6">SUM(Z89,Z146,Z203)</f>
        <v>385671</v>
      </c>
      <c r="AA32" s="12">
        <f t="shared" si="6"/>
        <v>456100</v>
      </c>
      <c r="AB32" s="12">
        <v>420773</v>
      </c>
      <c r="AC32" s="12">
        <v>713022</v>
      </c>
      <c r="AD32" s="12">
        <v>523837</v>
      </c>
      <c r="AE32" s="12">
        <v>393488</v>
      </c>
      <c r="AF32" s="12">
        <v>149411</v>
      </c>
      <c r="AG32" s="12">
        <v>40151</v>
      </c>
      <c r="AH32" s="12">
        <v>223894</v>
      </c>
      <c r="AI32" s="13">
        <v>-9.9813632159333032E-2</v>
      </c>
      <c r="AJ32" s="13">
        <v>4.5762994695026276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4939622</v>
      </c>
      <c r="H34" s="12">
        <v>5049798</v>
      </c>
      <c r="I34" s="12">
        <v>5818655</v>
      </c>
      <c r="J34" s="12">
        <v>5140993</v>
      </c>
      <c r="K34" s="12">
        <f t="shared" ref="K34:AA34" si="7">SUM(K91,K147,K204)</f>
        <v>5417683</v>
      </c>
      <c r="L34" s="12">
        <f t="shared" si="7"/>
        <v>5940872</v>
      </c>
      <c r="M34" s="12">
        <f t="shared" si="7"/>
        <v>6062078</v>
      </c>
      <c r="N34" s="12">
        <f t="shared" si="7"/>
        <v>7298497</v>
      </c>
      <c r="O34" s="12">
        <f t="shared" si="7"/>
        <v>7837731</v>
      </c>
      <c r="P34" s="12">
        <f t="shared" si="7"/>
        <v>7468402</v>
      </c>
      <c r="Q34" s="12">
        <f t="shared" si="7"/>
        <v>8920025</v>
      </c>
      <c r="R34" s="12">
        <f t="shared" si="7"/>
        <v>11038326</v>
      </c>
      <c r="S34" s="12">
        <f t="shared" si="7"/>
        <v>10265414</v>
      </c>
      <c r="T34" s="12">
        <f t="shared" si="7"/>
        <v>11935965</v>
      </c>
      <c r="U34" s="12">
        <f t="shared" si="7"/>
        <v>11772392</v>
      </c>
      <c r="V34" s="12">
        <f t="shared" si="7"/>
        <v>12598544</v>
      </c>
      <c r="W34" s="12">
        <f t="shared" si="7"/>
        <v>13511110</v>
      </c>
      <c r="X34" s="12">
        <f t="shared" si="7"/>
        <v>19283424</v>
      </c>
      <c r="Y34" s="12">
        <f t="shared" si="7"/>
        <v>17219777</v>
      </c>
      <c r="Z34" s="12">
        <f t="shared" si="7"/>
        <v>14746849</v>
      </c>
      <c r="AA34" s="12">
        <f t="shared" si="7"/>
        <v>17195248</v>
      </c>
      <c r="AB34" s="12">
        <v>16310696</v>
      </c>
      <c r="AC34" s="12">
        <v>17116211</v>
      </c>
      <c r="AD34" s="12">
        <v>17491560</v>
      </c>
      <c r="AE34" s="12">
        <v>18415686</v>
      </c>
      <c r="AF34" s="12">
        <v>16486967</v>
      </c>
      <c r="AG34" s="12">
        <v>16621155</v>
      </c>
      <c r="AH34" s="12">
        <v>17382104</v>
      </c>
      <c r="AI34" s="13">
        <v>1.0659761747741303E-2</v>
      </c>
      <c r="AJ34" s="13">
        <v>4.5781956789404825E-2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627404</v>
      </c>
      <c r="H36" s="12">
        <v>709301</v>
      </c>
      <c r="I36" s="12">
        <v>925359</v>
      </c>
      <c r="J36" s="12">
        <v>994514</v>
      </c>
      <c r="K36" s="12">
        <f t="shared" ref="K36:AA36" si="8">SUM(K93,K149,K206)</f>
        <v>976841</v>
      </c>
      <c r="L36" s="12">
        <f t="shared" si="8"/>
        <v>690988</v>
      </c>
      <c r="M36" s="12">
        <f t="shared" si="8"/>
        <v>1149457</v>
      </c>
      <c r="N36" s="12">
        <f t="shared" si="8"/>
        <v>936108</v>
      </c>
      <c r="O36" s="12">
        <f t="shared" si="8"/>
        <v>234873</v>
      </c>
      <c r="P36" s="12">
        <f t="shared" si="8"/>
        <v>294593</v>
      </c>
      <c r="Q36" s="12">
        <f t="shared" si="8"/>
        <v>189309</v>
      </c>
      <c r="R36" s="12">
        <f t="shared" si="8"/>
        <v>3269325</v>
      </c>
      <c r="S36" s="12">
        <f t="shared" si="8"/>
        <v>1829090</v>
      </c>
      <c r="T36" s="12">
        <f t="shared" si="8"/>
        <v>2679178</v>
      </c>
      <c r="U36" s="12">
        <f t="shared" si="8"/>
        <v>2772658</v>
      </c>
      <c r="V36" s="12">
        <f t="shared" si="8"/>
        <v>3458975</v>
      </c>
      <c r="W36" s="12">
        <f t="shared" si="8"/>
        <v>2170448</v>
      </c>
      <c r="X36" s="12">
        <f t="shared" si="8"/>
        <v>4141888</v>
      </c>
      <c r="Y36" s="12">
        <f t="shared" si="8"/>
        <v>3370349</v>
      </c>
      <c r="Z36" s="12">
        <f t="shared" si="8"/>
        <v>2607935</v>
      </c>
      <c r="AA36" s="12">
        <f t="shared" si="8"/>
        <v>3240967</v>
      </c>
      <c r="AB36" s="12">
        <v>3113279</v>
      </c>
      <c r="AC36" s="12">
        <v>3051273</v>
      </c>
      <c r="AD36" s="12">
        <v>3140191</v>
      </c>
      <c r="AE36" s="12">
        <v>4767365</v>
      </c>
      <c r="AF36" s="12">
        <v>3158565</v>
      </c>
      <c r="AG36" s="12">
        <v>4155947</v>
      </c>
      <c r="AH36" s="12">
        <v>2982258</v>
      </c>
      <c r="AI36" s="13">
        <v>-7.1403490193671093E-3</v>
      </c>
      <c r="AJ36" s="13">
        <v>-0.28241192681234867</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6683830.5099999998</v>
      </c>
      <c r="S38" s="12">
        <f t="shared" si="9"/>
        <v>31150373.254999999</v>
      </c>
      <c r="T38" s="12">
        <f t="shared" si="9"/>
        <v>55616916</v>
      </c>
      <c r="U38" s="12">
        <f t="shared" si="9"/>
        <v>59520329.5</v>
      </c>
      <c r="V38" s="12">
        <f t="shared" si="9"/>
        <v>63423743</v>
      </c>
      <c r="W38" s="12">
        <f t="shared" si="9"/>
        <v>66242607.549999997</v>
      </c>
      <c r="X38" s="12">
        <f t="shared" si="9"/>
        <v>69061472.099999994</v>
      </c>
      <c r="Y38" s="12">
        <f t="shared" si="9"/>
        <v>67631431.465000004</v>
      </c>
      <c r="Z38" s="12">
        <f t="shared" si="9"/>
        <v>66201390.830000006</v>
      </c>
      <c r="AA38" s="12">
        <f t="shared" si="9"/>
        <v>62251809.915000007</v>
      </c>
      <c r="AB38" s="12">
        <v>58302229</v>
      </c>
      <c r="AC38" s="12">
        <v>54823912.788310833</v>
      </c>
      <c r="AD38" s="12">
        <v>15414861</v>
      </c>
      <c r="AE38" s="12">
        <v>9745242.293176217</v>
      </c>
      <c r="AF38" s="12">
        <v>15947426</v>
      </c>
      <c r="AG38" s="12">
        <v>16220569.082287857</v>
      </c>
      <c r="AH38" s="12">
        <v>17364091.32</v>
      </c>
      <c r="AI38" s="13">
        <v>-0.18280101783413105</v>
      </c>
      <c r="AJ38" s="13">
        <v>7.0498281035085181E-2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57922947</v>
      </c>
      <c r="H40" s="5">
        <v>59243684</v>
      </c>
      <c r="I40" s="5">
        <v>63259805</v>
      </c>
      <c r="J40" s="5">
        <v>69623648</v>
      </c>
      <c r="K40" s="5">
        <f t="shared" ref="K40:Q40" si="10">SUM(K96,K152,K209)</f>
        <v>70994428</v>
      </c>
      <c r="L40" s="5">
        <f t="shared" si="10"/>
        <v>77089633</v>
      </c>
      <c r="M40" s="5">
        <f t="shared" si="10"/>
        <v>87229137</v>
      </c>
      <c r="N40" s="5">
        <f t="shared" si="10"/>
        <v>102444230</v>
      </c>
      <c r="O40" s="5">
        <f t="shared" si="10"/>
        <v>119381108</v>
      </c>
      <c r="P40" s="5">
        <f t="shared" si="10"/>
        <v>112958651</v>
      </c>
      <c r="Q40" s="5">
        <f t="shared" si="10"/>
        <v>107955307.31171134</v>
      </c>
      <c r="R40" s="5">
        <f t="shared" ref="R40:AA40" si="11">SUM(R96,R152,R209,R234)</f>
        <v>114718615.76000001</v>
      </c>
      <c r="S40" s="5">
        <f t="shared" si="11"/>
        <v>139192422.88</v>
      </c>
      <c r="T40" s="5">
        <f t="shared" si="11"/>
        <v>175876665</v>
      </c>
      <c r="U40" s="5">
        <f t="shared" si="11"/>
        <v>211342754.98500001</v>
      </c>
      <c r="V40" s="5">
        <f t="shared" si="11"/>
        <v>200104020.97</v>
      </c>
      <c r="W40" s="5">
        <f t="shared" si="11"/>
        <v>234296785.84999999</v>
      </c>
      <c r="X40" s="5">
        <f t="shared" si="11"/>
        <v>220158725.73000002</v>
      </c>
      <c r="Y40" s="5">
        <f t="shared" si="11"/>
        <v>204273747.36500001</v>
      </c>
      <c r="Z40" s="5">
        <f t="shared" si="11"/>
        <v>203614661</v>
      </c>
      <c r="AA40" s="5">
        <f t="shared" si="11"/>
        <v>210157700.40000001</v>
      </c>
      <c r="AB40" s="5">
        <v>206179493.80000001</v>
      </c>
      <c r="AC40" s="5">
        <v>228187321.68699178</v>
      </c>
      <c r="AD40" s="5">
        <v>218826030</v>
      </c>
      <c r="AE40" s="5">
        <v>184280208.60065383</v>
      </c>
      <c r="AF40" s="5">
        <v>174596455</v>
      </c>
      <c r="AG40" s="5">
        <v>181767198.28454366</v>
      </c>
      <c r="AH40" s="5">
        <v>180917122.31999999</v>
      </c>
      <c r="AI40" s="10">
        <v>-2.1549107560074443E-2</v>
      </c>
      <c r="AJ40" s="10">
        <v>-4.6767292039839705E-3</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16835426</v>
      </c>
      <c r="H42" s="12">
        <v>17295727</v>
      </c>
      <c r="I42" s="12">
        <v>18508672</v>
      </c>
      <c r="J42" s="12">
        <v>19708572</v>
      </c>
      <c r="K42" s="12">
        <f t="shared" ref="K42:AA51" si="12">SUM(K98,K154,K211)</f>
        <v>21513167</v>
      </c>
      <c r="L42" s="12">
        <f t="shared" si="12"/>
        <v>24145590</v>
      </c>
      <c r="M42" s="12">
        <f t="shared" si="12"/>
        <v>25761924</v>
      </c>
      <c r="N42" s="12">
        <f t="shared" si="12"/>
        <v>28077741</v>
      </c>
      <c r="O42" s="12">
        <f t="shared" si="12"/>
        <v>30830163</v>
      </c>
      <c r="P42" s="12">
        <f t="shared" si="12"/>
        <v>31634734</v>
      </c>
      <c r="Q42" s="12">
        <f t="shared" si="12"/>
        <v>33202079.854838606</v>
      </c>
      <c r="R42" s="12">
        <f t="shared" si="12"/>
        <v>37961529</v>
      </c>
      <c r="S42" s="12">
        <f t="shared" si="12"/>
        <v>39972290</v>
      </c>
      <c r="T42" s="12">
        <f t="shared" si="12"/>
        <v>43271208</v>
      </c>
      <c r="U42" s="12">
        <f t="shared" si="12"/>
        <v>45671375</v>
      </c>
      <c r="V42" s="12">
        <f t="shared" si="12"/>
        <v>45571386</v>
      </c>
      <c r="W42" s="12">
        <f t="shared" si="12"/>
        <v>48312308</v>
      </c>
      <c r="X42" s="12">
        <f t="shared" si="12"/>
        <v>42118683</v>
      </c>
      <c r="Y42" s="12">
        <f t="shared" si="12"/>
        <v>44348257</v>
      </c>
      <c r="Z42" s="12">
        <f t="shared" si="12"/>
        <v>45107592</v>
      </c>
      <c r="AA42" s="12">
        <f t="shared" si="12"/>
        <v>50119138</v>
      </c>
      <c r="AB42" s="12">
        <v>54037352</v>
      </c>
      <c r="AC42" s="12">
        <v>56211614</v>
      </c>
      <c r="AD42" s="12">
        <v>57408860</v>
      </c>
      <c r="AE42" s="12">
        <v>53610611</v>
      </c>
      <c r="AF42" s="12">
        <v>56201977</v>
      </c>
      <c r="AG42" s="12">
        <v>54909853</v>
      </c>
      <c r="AH42" s="12">
        <v>54893436</v>
      </c>
      <c r="AI42" s="13">
        <v>2.6231456709755463E-3</v>
      </c>
      <c r="AJ42" s="13">
        <v>-2.9898094973956679E-4</v>
      </c>
    </row>
    <row r="43" spans="1:36" ht="10.5" customHeight="1" x14ac:dyDescent="0.2">
      <c r="A43" s="11"/>
      <c r="B43" s="19" t="s">
        <v>65</v>
      </c>
      <c r="C43" s="14"/>
      <c r="D43" s="19"/>
      <c r="E43" s="14"/>
      <c r="F43" s="2"/>
      <c r="G43" s="12">
        <v>20542940</v>
      </c>
      <c r="H43" s="12">
        <v>21044713</v>
      </c>
      <c r="I43" s="12">
        <v>21796573</v>
      </c>
      <c r="J43" s="12">
        <v>24352189</v>
      </c>
      <c r="K43" s="12">
        <f t="shared" si="12"/>
        <v>26738835</v>
      </c>
      <c r="L43" s="12">
        <f t="shared" si="12"/>
        <v>28938841</v>
      </c>
      <c r="M43" s="12">
        <f t="shared" si="12"/>
        <v>31785237</v>
      </c>
      <c r="N43" s="12">
        <f t="shared" si="12"/>
        <v>33893527</v>
      </c>
      <c r="O43" s="12">
        <f t="shared" si="12"/>
        <v>36174747</v>
      </c>
      <c r="P43" s="12">
        <f t="shared" si="12"/>
        <v>37888360</v>
      </c>
      <c r="Q43" s="12">
        <f t="shared" si="12"/>
        <v>37173632</v>
      </c>
      <c r="R43" s="12">
        <f t="shared" si="12"/>
        <v>37106278</v>
      </c>
      <c r="S43" s="12">
        <f t="shared" si="12"/>
        <v>37634947</v>
      </c>
      <c r="T43" s="12">
        <f t="shared" si="12"/>
        <v>39980758</v>
      </c>
      <c r="U43" s="12">
        <f t="shared" si="12"/>
        <v>39981782</v>
      </c>
      <c r="V43" s="12">
        <f t="shared" si="12"/>
        <v>44136700</v>
      </c>
      <c r="W43" s="12">
        <f t="shared" si="12"/>
        <v>45576048</v>
      </c>
      <c r="X43" s="12">
        <f t="shared" si="12"/>
        <v>44913742</v>
      </c>
      <c r="Y43" s="12">
        <f t="shared" si="12"/>
        <v>40940178</v>
      </c>
      <c r="Z43" s="12">
        <f t="shared" si="12"/>
        <v>41733850</v>
      </c>
      <c r="AA43" s="12">
        <f t="shared" si="12"/>
        <v>43260832</v>
      </c>
      <c r="AB43" s="12">
        <v>44899055</v>
      </c>
      <c r="AC43" s="12">
        <v>47331421</v>
      </c>
      <c r="AD43" s="12">
        <v>48250570</v>
      </c>
      <c r="AE43" s="12">
        <v>50052227</v>
      </c>
      <c r="AF43" s="12">
        <v>50711880</v>
      </c>
      <c r="AG43" s="12">
        <v>52760886</v>
      </c>
      <c r="AH43" s="12">
        <v>55513990</v>
      </c>
      <c r="AI43" s="13">
        <v>3.600266775174088E-2</v>
      </c>
      <c r="AJ43" s="13">
        <v>5.2180776494162744E-2</v>
      </c>
    </row>
    <row r="44" spans="1:36" ht="10.5" customHeight="1" x14ac:dyDescent="0.2">
      <c r="A44" s="11"/>
      <c r="B44" s="19" t="s">
        <v>66</v>
      </c>
      <c r="C44" s="14"/>
      <c r="D44" s="19"/>
      <c r="E44" s="14"/>
      <c r="F44" s="2"/>
      <c r="G44" s="12">
        <v>5925708</v>
      </c>
      <c r="H44" s="12">
        <v>6562410</v>
      </c>
      <c r="I44" s="12">
        <v>6685359</v>
      </c>
      <c r="J44" s="12">
        <v>7143536</v>
      </c>
      <c r="K44" s="12">
        <f t="shared" si="12"/>
        <v>7823037</v>
      </c>
      <c r="L44" s="12">
        <f t="shared" si="12"/>
        <v>9125393</v>
      </c>
      <c r="M44" s="12">
        <f t="shared" si="12"/>
        <v>10463486</v>
      </c>
      <c r="N44" s="12">
        <f t="shared" si="12"/>
        <v>11159660</v>
      </c>
      <c r="O44" s="12">
        <f t="shared" si="12"/>
        <v>12837630</v>
      </c>
      <c r="P44" s="12">
        <f t="shared" si="12"/>
        <v>12504531</v>
      </c>
      <c r="Q44" s="12">
        <f t="shared" si="12"/>
        <v>15062027.923414852</v>
      </c>
      <c r="R44" s="12">
        <f t="shared" si="12"/>
        <v>12694773</v>
      </c>
      <c r="S44" s="12">
        <f t="shared" si="12"/>
        <v>14167129</v>
      </c>
      <c r="T44" s="12">
        <f t="shared" si="12"/>
        <v>13974298</v>
      </c>
      <c r="U44" s="12">
        <f t="shared" si="12"/>
        <v>20337686</v>
      </c>
      <c r="V44" s="12">
        <f t="shared" si="12"/>
        <v>14168318</v>
      </c>
      <c r="W44" s="12">
        <f t="shared" si="12"/>
        <v>16374178</v>
      </c>
      <c r="X44" s="12">
        <f t="shared" si="12"/>
        <v>15781559</v>
      </c>
      <c r="Y44" s="12">
        <f t="shared" si="12"/>
        <v>18707095</v>
      </c>
      <c r="Z44" s="12">
        <f t="shared" si="12"/>
        <v>12617715</v>
      </c>
      <c r="AA44" s="12">
        <f t="shared" si="12"/>
        <v>16500497</v>
      </c>
      <c r="AB44" s="12">
        <v>17374062</v>
      </c>
      <c r="AC44" s="12">
        <v>14749316</v>
      </c>
      <c r="AD44" s="12">
        <v>14086902</v>
      </c>
      <c r="AE44" s="12">
        <v>20990574</v>
      </c>
      <c r="AF44" s="12">
        <v>20295441</v>
      </c>
      <c r="AG44" s="12">
        <v>21575082</v>
      </c>
      <c r="AH44" s="12">
        <v>24242392</v>
      </c>
      <c r="AI44" s="13">
        <v>5.7090939469753632E-2</v>
      </c>
      <c r="AJ44" s="13">
        <v>0.12362919408602943</v>
      </c>
    </row>
    <row r="45" spans="1:36" ht="10.5" customHeight="1" x14ac:dyDescent="0.2">
      <c r="A45" s="11"/>
      <c r="B45" s="19" t="s">
        <v>67</v>
      </c>
      <c r="C45" s="14"/>
      <c r="D45" s="19"/>
      <c r="E45" s="14"/>
      <c r="F45" s="2"/>
      <c r="G45" s="12">
        <v>3300666</v>
      </c>
      <c r="H45" s="12">
        <v>1999930</v>
      </c>
      <c r="I45" s="12">
        <v>2110388</v>
      </c>
      <c r="J45" s="12">
        <v>2586274</v>
      </c>
      <c r="K45" s="12">
        <f t="shared" si="12"/>
        <v>3154850</v>
      </c>
      <c r="L45" s="12">
        <f t="shared" si="12"/>
        <v>3234067</v>
      </c>
      <c r="M45" s="12">
        <f t="shared" si="12"/>
        <v>3937021</v>
      </c>
      <c r="N45" s="12">
        <f t="shared" si="12"/>
        <v>4361220</v>
      </c>
      <c r="O45" s="12">
        <f t="shared" si="12"/>
        <v>2447365</v>
      </c>
      <c r="P45" s="12">
        <f t="shared" si="12"/>
        <v>3631419</v>
      </c>
      <c r="Q45" s="12">
        <f t="shared" si="12"/>
        <v>4768238</v>
      </c>
      <c r="R45" s="12">
        <f t="shared" si="12"/>
        <v>5081682</v>
      </c>
      <c r="S45" s="12">
        <f t="shared" si="12"/>
        <v>4635092</v>
      </c>
      <c r="T45" s="12">
        <f t="shared" si="12"/>
        <v>513347</v>
      </c>
      <c r="U45" s="12">
        <f t="shared" si="12"/>
        <v>3778790</v>
      </c>
      <c r="V45" s="12">
        <f t="shared" si="12"/>
        <v>3058093</v>
      </c>
      <c r="W45" s="12">
        <f t="shared" si="12"/>
        <v>1233958</v>
      </c>
      <c r="X45" s="12">
        <f t="shared" si="12"/>
        <v>3039545</v>
      </c>
      <c r="Y45" s="12">
        <f t="shared" si="12"/>
        <v>3834775</v>
      </c>
      <c r="Z45" s="12">
        <f t="shared" si="12"/>
        <v>2467267</v>
      </c>
      <c r="AA45" s="12">
        <f t="shared" si="12"/>
        <v>5359991</v>
      </c>
      <c r="AB45" s="12">
        <v>1201413</v>
      </c>
      <c r="AC45" s="12">
        <v>1141456</v>
      </c>
      <c r="AD45" s="12">
        <v>1191590</v>
      </c>
      <c r="AE45" s="12">
        <v>4360819</v>
      </c>
      <c r="AF45" s="12">
        <v>3731215</v>
      </c>
      <c r="AG45" s="12">
        <v>1837993</v>
      </c>
      <c r="AH45" s="12">
        <v>4584413</v>
      </c>
      <c r="AI45" s="13">
        <v>0.25006300145642535</v>
      </c>
      <c r="AJ45" s="13">
        <v>1.4942494340294006</v>
      </c>
    </row>
    <row r="46" spans="1:36" ht="10.5" customHeight="1" x14ac:dyDescent="0.2">
      <c r="A46" s="11"/>
      <c r="B46" s="19" t="s">
        <v>69</v>
      </c>
      <c r="C46" s="14"/>
      <c r="D46" s="19"/>
      <c r="E46" s="14"/>
      <c r="F46" s="2"/>
      <c r="G46" s="12">
        <v>1986862</v>
      </c>
      <c r="H46" s="12">
        <v>1930057</v>
      </c>
      <c r="I46" s="12">
        <v>1946974</v>
      </c>
      <c r="J46" s="12">
        <v>1564807</v>
      </c>
      <c r="K46" s="12">
        <f t="shared" si="12"/>
        <v>1740647</v>
      </c>
      <c r="L46" s="12">
        <f t="shared" si="12"/>
        <v>1814407</v>
      </c>
      <c r="M46" s="12">
        <f t="shared" si="12"/>
        <v>2309658</v>
      </c>
      <c r="N46" s="12">
        <f t="shared" si="12"/>
        <v>2076655</v>
      </c>
      <c r="O46" s="12">
        <f t="shared" si="12"/>
        <v>2151133</v>
      </c>
      <c r="P46" s="12">
        <f t="shared" si="12"/>
        <v>2281398</v>
      </c>
      <c r="Q46" s="12">
        <f t="shared" si="12"/>
        <v>3304548</v>
      </c>
      <c r="R46" s="12">
        <f t="shared" si="12"/>
        <v>2809148</v>
      </c>
      <c r="S46" s="12">
        <f t="shared" si="12"/>
        <v>2507675</v>
      </c>
      <c r="T46" s="12">
        <f t="shared" si="12"/>
        <v>2746539</v>
      </c>
      <c r="U46" s="12">
        <f t="shared" si="12"/>
        <v>5139618</v>
      </c>
      <c r="V46" s="12">
        <f t="shared" si="12"/>
        <v>3315518</v>
      </c>
      <c r="W46" s="12">
        <f t="shared" si="12"/>
        <v>3791008</v>
      </c>
      <c r="X46" s="12">
        <f t="shared" si="12"/>
        <v>259726</v>
      </c>
      <c r="Y46" s="12">
        <f t="shared" si="12"/>
        <v>311172</v>
      </c>
      <c r="Z46" s="12">
        <f t="shared" si="12"/>
        <v>3243053</v>
      </c>
      <c r="AA46" s="12">
        <f t="shared" si="12"/>
        <v>3548523</v>
      </c>
      <c r="AB46" s="12">
        <v>3849777</v>
      </c>
      <c r="AC46" s="12">
        <v>3826392</v>
      </c>
      <c r="AD46" s="12">
        <v>3661828</v>
      </c>
      <c r="AE46" s="12">
        <v>4519125</v>
      </c>
      <c r="AF46" s="12">
        <v>3754726</v>
      </c>
      <c r="AG46" s="12">
        <v>3737488</v>
      </c>
      <c r="AH46" s="12">
        <v>4884934</v>
      </c>
      <c r="AI46" s="13">
        <v>4.0488268255699955E-2</v>
      </c>
      <c r="AJ46" s="13">
        <v>0.30700994892826411</v>
      </c>
    </row>
    <row r="47" spans="1:36" ht="10.5" customHeight="1" x14ac:dyDescent="0.2">
      <c r="A47" s="11"/>
      <c r="B47" s="19" t="s">
        <v>70</v>
      </c>
      <c r="C47" s="14"/>
      <c r="D47" s="19"/>
      <c r="E47" s="14"/>
      <c r="F47" s="2"/>
      <c r="G47" s="12">
        <v>1551745</v>
      </c>
      <c r="H47" s="12">
        <v>2554328</v>
      </c>
      <c r="I47" s="12">
        <v>1926194</v>
      </c>
      <c r="J47" s="12">
        <v>1673274</v>
      </c>
      <c r="K47" s="12">
        <f t="shared" si="12"/>
        <v>1923896</v>
      </c>
      <c r="L47" s="12">
        <f t="shared" si="12"/>
        <v>2072565</v>
      </c>
      <c r="M47" s="12">
        <f t="shared" si="12"/>
        <v>3050564</v>
      </c>
      <c r="N47" s="12">
        <f t="shared" si="12"/>
        <v>4287401</v>
      </c>
      <c r="O47" s="12">
        <f t="shared" si="12"/>
        <v>4662337</v>
      </c>
      <c r="P47" s="12">
        <f t="shared" si="12"/>
        <v>3148214</v>
      </c>
      <c r="Q47" s="12">
        <f t="shared" si="12"/>
        <v>2796054.533457886</v>
      </c>
      <c r="R47" s="12">
        <f t="shared" si="12"/>
        <v>1015679</v>
      </c>
      <c r="S47" s="12">
        <f t="shared" si="12"/>
        <v>1254194</v>
      </c>
      <c r="T47" s="12">
        <f t="shared" si="12"/>
        <v>5724249</v>
      </c>
      <c r="U47" s="12">
        <f t="shared" si="12"/>
        <v>6397673</v>
      </c>
      <c r="V47" s="12">
        <f t="shared" si="12"/>
        <v>4473492</v>
      </c>
      <c r="W47" s="12">
        <f t="shared" si="12"/>
        <v>4190295</v>
      </c>
      <c r="X47" s="12">
        <f t="shared" si="12"/>
        <v>4773090</v>
      </c>
      <c r="Y47" s="12">
        <f t="shared" si="12"/>
        <v>4251089</v>
      </c>
      <c r="Z47" s="12">
        <f t="shared" si="12"/>
        <v>3630063</v>
      </c>
      <c r="AA47" s="12">
        <f t="shared" si="12"/>
        <v>2851768</v>
      </c>
      <c r="AB47" s="12">
        <v>3900313</v>
      </c>
      <c r="AC47" s="12">
        <v>2261742</v>
      </c>
      <c r="AD47" s="12">
        <v>3405611</v>
      </c>
      <c r="AE47" s="12">
        <v>4488188</v>
      </c>
      <c r="AF47" s="12">
        <v>6193876</v>
      </c>
      <c r="AG47" s="12">
        <v>4215293</v>
      </c>
      <c r="AH47" s="12">
        <v>4223517</v>
      </c>
      <c r="AI47" s="13">
        <v>1.3356982520741356E-2</v>
      </c>
      <c r="AJ47" s="13">
        <v>1.950991307128591E-3</v>
      </c>
    </row>
    <row r="48" spans="1:36" ht="10.5" customHeight="1" x14ac:dyDescent="0.2">
      <c r="A48" s="11"/>
      <c r="B48" s="19" t="s">
        <v>71</v>
      </c>
      <c r="C48" s="14"/>
      <c r="D48" s="19"/>
      <c r="E48" s="14"/>
      <c r="F48" s="2"/>
      <c r="G48" s="12">
        <v>923607</v>
      </c>
      <c r="H48" s="12">
        <v>947256</v>
      </c>
      <c r="I48" s="12">
        <v>1135962</v>
      </c>
      <c r="J48" s="12">
        <v>1110559</v>
      </c>
      <c r="K48" s="12">
        <f t="shared" si="12"/>
        <v>992712</v>
      </c>
      <c r="L48" s="12">
        <f t="shared" si="12"/>
        <v>966852</v>
      </c>
      <c r="M48" s="12">
        <f t="shared" si="12"/>
        <v>1022818</v>
      </c>
      <c r="N48" s="12">
        <f t="shared" si="12"/>
        <v>934093</v>
      </c>
      <c r="O48" s="12">
        <f t="shared" si="12"/>
        <v>876414</v>
      </c>
      <c r="P48" s="12">
        <f t="shared" si="12"/>
        <v>848342</v>
      </c>
      <c r="Q48" s="12">
        <f t="shared" si="12"/>
        <v>968363</v>
      </c>
      <c r="R48" s="12">
        <f t="shared" si="12"/>
        <v>901162</v>
      </c>
      <c r="S48" s="12">
        <f t="shared" si="12"/>
        <v>1019980</v>
      </c>
      <c r="T48" s="12">
        <f t="shared" si="12"/>
        <v>1534247</v>
      </c>
      <c r="U48" s="12">
        <f t="shared" si="12"/>
        <v>2356793</v>
      </c>
      <c r="V48" s="12">
        <f t="shared" si="12"/>
        <v>1820331</v>
      </c>
      <c r="W48" s="12">
        <f t="shared" si="12"/>
        <v>2195819</v>
      </c>
      <c r="X48" s="12">
        <f t="shared" si="12"/>
        <v>2280609</v>
      </c>
      <c r="Y48" s="12">
        <f t="shared" si="12"/>
        <v>1875898</v>
      </c>
      <c r="Z48" s="12">
        <f t="shared" si="12"/>
        <v>1680628</v>
      </c>
      <c r="AA48" s="12">
        <f t="shared" si="12"/>
        <v>1411317</v>
      </c>
      <c r="AB48" s="12">
        <v>1521703</v>
      </c>
      <c r="AC48" s="12">
        <v>2308919</v>
      </c>
      <c r="AD48" s="12">
        <v>1579060</v>
      </c>
      <c r="AE48" s="12">
        <v>2989527</v>
      </c>
      <c r="AF48" s="12">
        <v>2037143</v>
      </c>
      <c r="AG48" s="12">
        <v>2158551</v>
      </c>
      <c r="AH48" s="12">
        <v>2123177</v>
      </c>
      <c r="AI48" s="13">
        <v>5.7083719139055855E-2</v>
      </c>
      <c r="AJ48" s="13">
        <v>-1.6387845364784062E-2</v>
      </c>
    </row>
    <row r="49" spans="1:36" ht="10.5" customHeight="1" x14ac:dyDescent="0.2">
      <c r="A49" s="11"/>
      <c r="B49" s="19" t="s">
        <v>72</v>
      </c>
      <c r="C49" s="14"/>
      <c r="D49" s="19"/>
      <c r="E49" s="14"/>
      <c r="F49" s="2"/>
      <c r="G49" s="12">
        <v>2751670</v>
      </c>
      <c r="H49" s="12">
        <v>2801064</v>
      </c>
      <c r="I49" s="12">
        <v>2872150</v>
      </c>
      <c r="J49" s="12">
        <v>2645154</v>
      </c>
      <c r="K49" s="12">
        <f t="shared" si="12"/>
        <v>2550273</v>
      </c>
      <c r="L49" s="12">
        <f t="shared" si="12"/>
        <v>2449396</v>
      </c>
      <c r="M49" s="12">
        <f t="shared" si="12"/>
        <v>3744292</v>
      </c>
      <c r="N49" s="12">
        <f t="shared" si="12"/>
        <v>3392163</v>
      </c>
      <c r="O49" s="12">
        <f t="shared" si="12"/>
        <v>4463859</v>
      </c>
      <c r="P49" s="12">
        <f t="shared" si="12"/>
        <v>4436266</v>
      </c>
      <c r="Q49" s="12">
        <f t="shared" si="12"/>
        <v>4931986</v>
      </c>
      <c r="R49" s="12">
        <f t="shared" si="12"/>
        <v>4734160</v>
      </c>
      <c r="S49" s="12">
        <f t="shared" si="12"/>
        <v>3724753</v>
      </c>
      <c r="T49" s="12">
        <f t="shared" si="12"/>
        <v>6867728</v>
      </c>
      <c r="U49" s="12">
        <f t="shared" si="12"/>
        <v>7927289</v>
      </c>
      <c r="V49" s="12">
        <f t="shared" si="12"/>
        <v>7370103</v>
      </c>
      <c r="W49" s="12">
        <f t="shared" si="12"/>
        <v>8977777</v>
      </c>
      <c r="X49" s="12">
        <f t="shared" si="12"/>
        <v>10550404</v>
      </c>
      <c r="Y49" s="12">
        <f t="shared" si="12"/>
        <v>14963161</v>
      </c>
      <c r="Z49" s="12">
        <f t="shared" si="12"/>
        <v>10713507</v>
      </c>
      <c r="AA49" s="12">
        <f t="shared" si="12"/>
        <v>13330703</v>
      </c>
      <c r="AB49" s="12">
        <v>13863774</v>
      </c>
      <c r="AC49" s="12">
        <v>30479154</v>
      </c>
      <c r="AD49" s="12">
        <v>68503331</v>
      </c>
      <c r="AE49" s="12">
        <v>23401601</v>
      </c>
      <c r="AF49" s="12">
        <v>11153609</v>
      </c>
      <c r="AG49" s="12">
        <v>11316187</v>
      </c>
      <c r="AH49" s="12">
        <v>11353106</v>
      </c>
      <c r="AI49" s="13">
        <v>-3.2749705920744443E-2</v>
      </c>
      <c r="AJ49" s="13">
        <v>3.2624946901283975E-3</v>
      </c>
    </row>
    <row r="50" spans="1:36" ht="10.5" customHeight="1" x14ac:dyDescent="0.2">
      <c r="A50" s="11"/>
      <c r="B50" s="19" t="s">
        <v>73</v>
      </c>
      <c r="C50" s="14"/>
      <c r="D50" s="19"/>
      <c r="E50" s="14"/>
      <c r="F50" s="2"/>
      <c r="G50" s="12">
        <v>2631332</v>
      </c>
      <c r="H50" s="12">
        <v>2502655</v>
      </c>
      <c r="I50" s="12">
        <v>4209657</v>
      </c>
      <c r="J50" s="12">
        <v>6956486</v>
      </c>
      <c r="K50" s="12">
        <f t="shared" si="12"/>
        <v>1916858</v>
      </c>
      <c r="L50" s="12">
        <f t="shared" si="12"/>
        <v>2230692</v>
      </c>
      <c r="M50" s="12">
        <f t="shared" si="12"/>
        <v>2881343</v>
      </c>
      <c r="N50" s="12">
        <f t="shared" si="12"/>
        <v>11381638</v>
      </c>
      <c r="O50" s="12">
        <f t="shared" si="12"/>
        <v>20919891</v>
      </c>
      <c r="P50" s="12">
        <f t="shared" si="12"/>
        <v>13670422</v>
      </c>
      <c r="Q50" s="12">
        <f t="shared" si="12"/>
        <v>5264988</v>
      </c>
      <c r="R50" s="12">
        <f t="shared" si="12"/>
        <v>5813605</v>
      </c>
      <c r="S50" s="12">
        <f t="shared" si="12"/>
        <v>2173859</v>
      </c>
      <c r="T50" s="12">
        <f t="shared" si="12"/>
        <v>7956349</v>
      </c>
      <c r="U50" s="12">
        <f t="shared" si="12"/>
        <v>19113054</v>
      </c>
      <c r="V50" s="12">
        <f t="shared" si="12"/>
        <v>7758045</v>
      </c>
      <c r="W50" s="12">
        <f t="shared" si="12"/>
        <v>25324164</v>
      </c>
      <c r="X50" s="12">
        <f t="shared" si="12"/>
        <v>21751399</v>
      </c>
      <c r="Y50" s="12">
        <f t="shared" si="12"/>
        <v>4494185</v>
      </c>
      <c r="Z50" s="12">
        <f t="shared" si="12"/>
        <v>4071514</v>
      </c>
      <c r="AA50" s="12">
        <f t="shared" si="12"/>
        <v>3831232</v>
      </c>
      <c r="AB50" s="12">
        <v>4362128</v>
      </c>
      <c r="AC50" s="12">
        <v>9902261</v>
      </c>
      <c r="AD50" s="12">
        <v>6232584</v>
      </c>
      <c r="AE50" s="12">
        <v>7817602</v>
      </c>
      <c r="AF50" s="12">
        <v>6009190</v>
      </c>
      <c r="AG50" s="12">
        <v>11395395</v>
      </c>
      <c r="AH50" s="12">
        <v>7552210</v>
      </c>
      <c r="AI50" s="13">
        <v>9.5794901481026207E-2</v>
      </c>
      <c r="AJ50" s="13">
        <v>-0.33725772559880546</v>
      </c>
    </row>
    <row r="51" spans="1:36" ht="10.5" customHeight="1" x14ac:dyDescent="0.2">
      <c r="A51" s="11"/>
      <c r="B51" s="19" t="s">
        <v>74</v>
      </c>
      <c r="C51" s="14"/>
      <c r="D51" s="19"/>
      <c r="E51" s="14"/>
      <c r="F51" s="2"/>
      <c r="G51" s="12">
        <v>1472991</v>
      </c>
      <c r="H51" s="12">
        <v>1605544</v>
      </c>
      <c r="I51" s="12">
        <v>2067876</v>
      </c>
      <c r="J51" s="12">
        <v>1882797</v>
      </c>
      <c r="K51" s="12">
        <f t="shared" si="12"/>
        <v>2640153</v>
      </c>
      <c r="L51" s="12">
        <f t="shared" si="12"/>
        <v>2111830</v>
      </c>
      <c r="M51" s="12">
        <f t="shared" si="12"/>
        <v>2272794</v>
      </c>
      <c r="N51" s="12">
        <f t="shared" si="12"/>
        <v>2880132</v>
      </c>
      <c r="O51" s="12">
        <f t="shared" si="12"/>
        <v>4017569</v>
      </c>
      <c r="P51" s="12">
        <f t="shared" si="12"/>
        <v>2914965</v>
      </c>
      <c r="Q51" s="12">
        <f t="shared" si="12"/>
        <v>483390</v>
      </c>
      <c r="R51" s="12">
        <f t="shared" si="12"/>
        <v>352080</v>
      </c>
      <c r="S51" s="12">
        <f t="shared" si="12"/>
        <v>2603991</v>
      </c>
      <c r="T51" s="12">
        <f t="shared" si="12"/>
        <v>559436</v>
      </c>
      <c r="U51" s="12">
        <f t="shared" si="12"/>
        <v>2747150</v>
      </c>
      <c r="V51" s="12">
        <f t="shared" si="12"/>
        <v>5397451</v>
      </c>
      <c r="W51" s="12">
        <f t="shared" si="12"/>
        <v>13352449</v>
      </c>
      <c r="X51" s="12">
        <f t="shared" si="12"/>
        <v>7786989</v>
      </c>
      <c r="Y51" s="12">
        <f t="shared" si="12"/>
        <v>1858337</v>
      </c>
      <c r="Z51" s="12">
        <f t="shared" si="12"/>
        <v>7873251</v>
      </c>
      <c r="AA51" s="12">
        <f t="shared" si="12"/>
        <v>4203364</v>
      </c>
      <c r="AB51" s="12">
        <v>165467</v>
      </c>
      <c r="AC51" s="12">
        <v>1020296</v>
      </c>
      <c r="AD51" s="12">
        <v>1928016</v>
      </c>
      <c r="AE51" s="12">
        <v>1968371</v>
      </c>
      <c r="AF51" s="12">
        <v>1482574</v>
      </c>
      <c r="AG51" s="12">
        <v>4606147</v>
      </c>
      <c r="AH51" s="12">
        <v>390147</v>
      </c>
      <c r="AI51" s="13">
        <v>0.15368207900786568</v>
      </c>
      <c r="AJ51" s="13">
        <v>-0.91529862160282771</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6248519.7599999998</v>
      </c>
      <c r="S52" s="12">
        <f t="shared" si="13"/>
        <v>29498512.879999999</v>
      </c>
      <c r="T52" s="12">
        <f t="shared" si="13"/>
        <v>52748506</v>
      </c>
      <c r="U52" s="12">
        <f t="shared" si="13"/>
        <v>57891544.984999999</v>
      </c>
      <c r="V52" s="12">
        <f t="shared" si="13"/>
        <v>63034583.969999999</v>
      </c>
      <c r="W52" s="12">
        <f t="shared" si="13"/>
        <v>64968781.850000001</v>
      </c>
      <c r="X52" s="12">
        <f t="shared" si="13"/>
        <v>66902979.730000004</v>
      </c>
      <c r="Y52" s="12">
        <f t="shared" si="13"/>
        <v>68689600.36500001</v>
      </c>
      <c r="Z52" s="12">
        <f t="shared" si="13"/>
        <v>70476221</v>
      </c>
      <c r="AA52" s="12">
        <f t="shared" si="13"/>
        <v>65740335.399999999</v>
      </c>
      <c r="AB52" s="12">
        <v>61004449.799999997</v>
      </c>
      <c r="AC52" s="12">
        <v>58954750.686991781</v>
      </c>
      <c r="AD52" s="12">
        <v>12577678</v>
      </c>
      <c r="AE52" s="12">
        <v>10081563.600653838</v>
      </c>
      <c r="AF52" s="12">
        <v>13024824</v>
      </c>
      <c r="AG52" s="12">
        <v>13254323.284543661</v>
      </c>
      <c r="AH52" s="12">
        <v>11155800.32</v>
      </c>
      <c r="AI52" s="13">
        <v>-0.24660418587776822</v>
      </c>
      <c r="AJ52" s="13">
        <v>-0.15832743169851785</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273</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37106694</v>
      </c>
      <c r="H62" s="5">
        <v>39412954</v>
      </c>
      <c r="I62" s="5">
        <v>41085016</v>
      </c>
      <c r="J62" s="5">
        <v>44243678</v>
      </c>
      <c r="K62" s="5">
        <f>SUM(K64,K79,K91,K93)</f>
        <v>48651131</v>
      </c>
      <c r="L62" s="5">
        <f>SUM(L64,L79,L91,L93)</f>
        <v>53976932</v>
      </c>
      <c r="M62" s="5">
        <f>SUM(M64,M79,M91,M93)</f>
        <v>56953891</v>
      </c>
      <c r="N62" s="5">
        <f>SUM(N64,N79,N91,N93)</f>
        <v>88898498</v>
      </c>
      <c r="O62" s="39">
        <v>72633782</v>
      </c>
      <c r="P62" s="39">
        <v>71141718</v>
      </c>
      <c r="Q62" s="39">
        <v>78157803</v>
      </c>
      <c r="R62" s="39">
        <v>71523517</v>
      </c>
      <c r="S62" s="39">
        <v>73671634</v>
      </c>
      <c r="T62" s="39">
        <v>110901435</v>
      </c>
      <c r="U62" s="8">
        <v>112890146</v>
      </c>
      <c r="V62" s="8">
        <f>SUM(V64,V79,V91,V93)</f>
        <v>88832924</v>
      </c>
      <c r="W62" s="8">
        <f>W64+W79+W91+W93</f>
        <v>88788404</v>
      </c>
      <c r="X62" s="8">
        <f>SUM(X64,X79,X91,X93)</f>
        <v>95863183</v>
      </c>
      <c r="Y62" s="8">
        <f>SUM(Y64+Y79+Y91+Y93)</f>
        <v>88112715.430351451</v>
      </c>
      <c r="Z62" s="8">
        <f>SUM(Z64+Z79+Z91+Z93)</f>
        <v>89961711.685447067</v>
      </c>
      <c r="AA62" s="8">
        <f>SUM(AA64+AA79+AA91+AA93)</f>
        <v>89270878</v>
      </c>
      <c r="AB62" s="39">
        <v>99904133</v>
      </c>
      <c r="AC62" s="39">
        <v>118866319</v>
      </c>
      <c r="AD62" s="39">
        <v>158962764</v>
      </c>
      <c r="AE62" s="39">
        <v>113589923</v>
      </c>
      <c r="AF62" s="39">
        <v>108447350</v>
      </c>
      <c r="AG62" s="39">
        <v>109157188</v>
      </c>
      <c r="AH62" s="39">
        <v>111843987</v>
      </c>
      <c r="AI62" s="10">
        <v>1.8993774842392508E-2</v>
      </c>
      <c r="AJ62" s="10">
        <v>2.4614036411417999E-2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12244152</v>
      </c>
      <c r="H64" s="12">
        <v>13795307</v>
      </c>
      <c r="I64" s="12">
        <v>13941598</v>
      </c>
      <c r="J64" s="12">
        <v>12980117</v>
      </c>
      <c r="K64" s="12">
        <f>SUM(K65,K69:K73)</f>
        <v>15252470</v>
      </c>
      <c r="L64" s="12">
        <f>SUM(L65,L69:L73)</f>
        <v>17736297</v>
      </c>
      <c r="M64" s="12">
        <f>SUM(M65,M69:M73)</f>
        <v>18639102</v>
      </c>
      <c r="N64" s="12">
        <f>SUM(N65,N69:N73)</f>
        <v>44453766</v>
      </c>
      <c r="O64" s="41">
        <v>21840879</v>
      </c>
      <c r="P64" s="41">
        <v>23841775</v>
      </c>
      <c r="Q64" s="41">
        <v>30312540</v>
      </c>
      <c r="R64" s="41">
        <v>23288834</v>
      </c>
      <c r="S64" s="41">
        <v>23735024</v>
      </c>
      <c r="T64" s="41">
        <v>57355238</v>
      </c>
      <c r="U64" s="11">
        <v>57572097</v>
      </c>
      <c r="V64" s="11">
        <v>25690765</v>
      </c>
      <c r="W64" s="11">
        <v>28666610</v>
      </c>
      <c r="X64" s="11">
        <v>33186835</v>
      </c>
      <c r="Y64" s="11">
        <v>29862157</v>
      </c>
      <c r="Z64" s="11">
        <v>32083443</v>
      </c>
      <c r="AA64" s="11">
        <v>29049945</v>
      </c>
      <c r="AB64" s="41">
        <v>36981369</v>
      </c>
      <c r="AC64" s="41">
        <v>50571399</v>
      </c>
      <c r="AD64" s="41">
        <v>88924161</v>
      </c>
      <c r="AE64" s="41">
        <v>40483095</v>
      </c>
      <c r="AF64" s="41">
        <v>34592794</v>
      </c>
      <c r="AG64" s="39">
        <v>33078321</v>
      </c>
      <c r="AH64" s="41">
        <v>36500707</v>
      </c>
      <c r="AI64" s="13">
        <v>-2.1780604133648795E-3</v>
      </c>
      <c r="AJ64" s="13">
        <v>0.10346311108112168</v>
      </c>
    </row>
    <row r="65" spans="1:36" ht="10.5" customHeight="1" x14ac:dyDescent="0.2">
      <c r="A65" s="11"/>
      <c r="B65" s="11"/>
      <c r="C65" s="11" t="s">
        <v>36</v>
      </c>
      <c r="D65" s="11"/>
      <c r="E65" s="11"/>
      <c r="F65" s="2"/>
      <c r="G65" s="12">
        <v>9306002</v>
      </c>
      <c r="H65" s="12">
        <v>10362921</v>
      </c>
      <c r="I65" s="12">
        <v>10945224</v>
      </c>
      <c r="J65" s="12">
        <v>10130110</v>
      </c>
      <c r="K65" s="12">
        <f>SUM(K66:K68)</f>
        <v>12004603</v>
      </c>
      <c r="L65" s="12">
        <f>SUM(L66:L68)</f>
        <v>13003514</v>
      </c>
      <c r="M65" s="12">
        <f>SUM(M66:M68)</f>
        <v>14051973</v>
      </c>
      <c r="N65" s="12">
        <f>SUM(N66:N68)</f>
        <v>15425819</v>
      </c>
      <c r="O65" s="41">
        <v>17190918</v>
      </c>
      <c r="P65" s="41">
        <v>19507374</v>
      </c>
      <c r="Q65" s="41">
        <v>19587119</v>
      </c>
      <c r="R65" s="41">
        <v>19449402</v>
      </c>
      <c r="S65" s="41">
        <v>19591595</v>
      </c>
      <c r="T65" s="41">
        <v>19381187</v>
      </c>
      <c r="U65" s="11">
        <v>20009670</v>
      </c>
      <c r="V65" s="11">
        <v>18539219</v>
      </c>
      <c r="W65" s="11">
        <v>21771196</v>
      </c>
      <c r="X65" s="11">
        <v>21274723</v>
      </c>
      <c r="Y65" s="11">
        <v>23305291</v>
      </c>
      <c r="Z65" s="11">
        <v>24303508</v>
      </c>
      <c r="AA65" s="11">
        <v>24314339</v>
      </c>
      <c r="AB65" s="41">
        <v>25211902</v>
      </c>
      <c r="AC65" s="41">
        <v>25954903</v>
      </c>
      <c r="AD65" s="41">
        <v>26181971</v>
      </c>
      <c r="AE65" s="41">
        <v>27626962</v>
      </c>
      <c r="AF65" s="41">
        <v>29275684</v>
      </c>
      <c r="AG65" s="41">
        <v>28775600</v>
      </c>
      <c r="AH65" s="41">
        <v>32448910</v>
      </c>
      <c r="AI65" s="13">
        <v>4.2955432124638815E-2</v>
      </c>
      <c r="AJ65" s="13">
        <v>0.12765363710921754</v>
      </c>
    </row>
    <row r="66" spans="1:36" ht="10.5" customHeight="1" x14ac:dyDescent="0.2">
      <c r="A66" s="11"/>
      <c r="B66" s="11"/>
      <c r="C66" s="11"/>
      <c r="D66" s="11" t="s">
        <v>37</v>
      </c>
      <c r="E66" s="11"/>
      <c r="F66" s="2"/>
      <c r="G66" s="12">
        <v>9306002</v>
      </c>
      <c r="H66" s="12">
        <v>10362921</v>
      </c>
      <c r="I66" s="12">
        <v>10945224</v>
      </c>
      <c r="J66" s="12">
        <v>10130110</v>
      </c>
      <c r="K66" s="12">
        <v>12004603</v>
      </c>
      <c r="L66" s="12">
        <v>13003514</v>
      </c>
      <c r="M66" s="12">
        <v>14051973</v>
      </c>
      <c r="N66" s="12">
        <v>15378850</v>
      </c>
      <c r="O66" s="41">
        <v>17123581</v>
      </c>
      <c r="P66" s="41">
        <v>19279912</v>
      </c>
      <c r="Q66" s="41">
        <v>19407948</v>
      </c>
      <c r="R66" s="41">
        <v>19055331</v>
      </c>
      <c r="S66" s="41">
        <v>19410903</v>
      </c>
      <c r="T66" s="41">
        <v>19186448</v>
      </c>
      <c r="U66" s="11">
        <v>19795940</v>
      </c>
      <c r="V66" s="11">
        <v>18302387</v>
      </c>
      <c r="W66" s="11">
        <v>21457933</v>
      </c>
      <c r="X66" s="11">
        <v>20794032</v>
      </c>
      <c r="Y66" s="11">
        <v>23111297</v>
      </c>
      <c r="Z66" s="11">
        <v>24139730</v>
      </c>
      <c r="AA66" s="11">
        <v>24136963</v>
      </c>
      <c r="AB66" s="41">
        <v>25036919</v>
      </c>
      <c r="AC66" s="41">
        <v>25737422</v>
      </c>
      <c r="AD66" s="41">
        <v>25935118</v>
      </c>
      <c r="AE66" s="41">
        <v>27338338</v>
      </c>
      <c r="AF66" s="41">
        <v>28971729</v>
      </c>
      <c r="AG66" s="41">
        <v>28385553</v>
      </c>
      <c r="AH66" s="41">
        <v>32351499</v>
      </c>
      <c r="AI66" s="13">
        <v>4.3643695681441885E-2</v>
      </c>
      <c r="AJ66" s="13">
        <v>0.13971705959013728</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46969</v>
      </c>
      <c r="O68" s="41">
        <v>67337</v>
      </c>
      <c r="P68" s="41">
        <v>227462</v>
      </c>
      <c r="Q68" s="41">
        <v>179171</v>
      </c>
      <c r="R68" s="41">
        <v>394071</v>
      </c>
      <c r="S68" s="41">
        <v>180692</v>
      </c>
      <c r="T68" s="41">
        <v>194739</v>
      </c>
      <c r="U68" s="11">
        <v>213730</v>
      </c>
      <c r="V68" s="11">
        <v>236832</v>
      </c>
      <c r="W68" s="11">
        <v>313263</v>
      </c>
      <c r="X68" s="11">
        <v>480691</v>
      </c>
      <c r="Y68" s="11">
        <v>193994</v>
      </c>
      <c r="Z68" s="11">
        <v>163778</v>
      </c>
      <c r="AA68" s="11">
        <v>177376</v>
      </c>
      <c r="AB68" s="41">
        <v>174983</v>
      </c>
      <c r="AC68" s="41">
        <v>217481</v>
      </c>
      <c r="AD68" s="41">
        <v>246853</v>
      </c>
      <c r="AE68" s="41">
        <v>288624</v>
      </c>
      <c r="AF68" s="41">
        <v>303955</v>
      </c>
      <c r="AG68" s="41">
        <v>390047</v>
      </c>
      <c r="AH68" s="41">
        <v>97411</v>
      </c>
      <c r="AI68" s="13">
        <v>-9.3010991644041141E-2</v>
      </c>
      <c r="AJ68" s="13">
        <v>-0.7502583022046061</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2938150</v>
      </c>
      <c r="H73" s="12">
        <v>3432386</v>
      </c>
      <c r="I73" s="12">
        <v>2996374</v>
      </c>
      <c r="J73" s="12">
        <v>2850007</v>
      </c>
      <c r="K73" s="12">
        <f>SUM(K74:K77)</f>
        <v>3247867</v>
      </c>
      <c r="L73" s="12">
        <f>SUM(L74:L77)</f>
        <v>4732783</v>
      </c>
      <c r="M73" s="12">
        <f>SUM(M74:M77)</f>
        <v>4587129</v>
      </c>
      <c r="N73" s="12">
        <f>SUM(N74:N77)</f>
        <v>29027947</v>
      </c>
      <c r="O73" s="41">
        <v>4649961</v>
      </c>
      <c r="P73" s="41">
        <v>4334401</v>
      </c>
      <c r="Q73" s="41">
        <v>10725421</v>
      </c>
      <c r="R73" s="41">
        <v>3839432</v>
      </c>
      <c r="S73" s="41">
        <v>4143429</v>
      </c>
      <c r="T73" s="41">
        <v>37974051</v>
      </c>
      <c r="U73" s="11">
        <v>37562427</v>
      </c>
      <c r="V73" s="11">
        <v>7151546</v>
      </c>
      <c r="W73" s="11">
        <v>6895414</v>
      </c>
      <c r="X73" s="11">
        <v>11912112</v>
      </c>
      <c r="Y73" s="11">
        <v>6556866</v>
      </c>
      <c r="Z73" s="11">
        <v>7779935</v>
      </c>
      <c r="AA73" s="11">
        <v>4735606</v>
      </c>
      <c r="AB73" s="41">
        <v>11769467</v>
      </c>
      <c r="AC73" s="41">
        <v>24616496</v>
      </c>
      <c r="AD73" s="41">
        <v>62742190</v>
      </c>
      <c r="AE73" s="41">
        <v>12856133</v>
      </c>
      <c r="AF73" s="41">
        <v>5317110</v>
      </c>
      <c r="AG73" s="41">
        <v>4302721</v>
      </c>
      <c r="AH73" s="41">
        <v>4051797</v>
      </c>
      <c r="AI73" s="13">
        <v>-0.16282712745651162</v>
      </c>
      <c r="AJ73" s="13">
        <v>-5.831751582312681E-2</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2140916</v>
      </c>
      <c r="H75" s="12">
        <v>2163717</v>
      </c>
      <c r="I75" s="12">
        <v>2496630</v>
      </c>
      <c r="J75" s="12">
        <v>1852033</v>
      </c>
      <c r="K75" s="12">
        <v>2011453</v>
      </c>
      <c r="L75" s="12">
        <v>2308922</v>
      </c>
      <c r="M75" s="12">
        <v>2488006</v>
      </c>
      <c r="N75" s="12">
        <v>3556944</v>
      </c>
      <c r="O75" s="41">
        <v>3790799</v>
      </c>
      <c r="P75" s="41">
        <v>2460047</v>
      </c>
      <c r="Q75" s="41">
        <v>2267094</v>
      </c>
      <c r="R75" s="41">
        <v>2118622</v>
      </c>
      <c r="S75" s="41">
        <v>2357638</v>
      </c>
      <c r="T75" s="41">
        <v>3572902</v>
      </c>
      <c r="U75" s="11">
        <v>4580764</v>
      </c>
      <c r="V75" s="11">
        <v>3879851</v>
      </c>
      <c r="W75" s="11">
        <v>3146740</v>
      </c>
      <c r="X75" s="11">
        <v>2457751</v>
      </c>
      <c r="Y75" s="11">
        <v>2906620</v>
      </c>
      <c r="Z75" s="11">
        <v>2972175</v>
      </c>
      <c r="AA75" s="11">
        <v>3068697</v>
      </c>
      <c r="AB75" s="41">
        <v>3091261</v>
      </c>
      <c r="AC75" s="41">
        <v>3050113</v>
      </c>
      <c r="AD75" s="41">
        <v>2871756</v>
      </c>
      <c r="AE75" s="41">
        <v>2426128</v>
      </c>
      <c r="AF75" s="41">
        <v>2264080</v>
      </c>
      <c r="AG75" s="41">
        <v>2477263</v>
      </c>
      <c r="AH75" s="41">
        <v>2008291</v>
      </c>
      <c r="AI75" s="13">
        <v>-6.9359758310927777E-2</v>
      </c>
      <c r="AJ75" s="13">
        <v>-0.18931054151295199</v>
      </c>
    </row>
    <row r="76" spans="1:36" ht="10.5" customHeight="1" x14ac:dyDescent="0.2">
      <c r="A76" s="11"/>
      <c r="B76" s="14"/>
      <c r="C76" s="11"/>
      <c r="D76" s="15" t="s">
        <v>47</v>
      </c>
      <c r="E76" s="11"/>
      <c r="F76" s="2"/>
      <c r="G76" s="12">
        <v>0</v>
      </c>
      <c r="H76" s="12">
        <v>800000</v>
      </c>
      <c r="I76" s="12">
        <v>0</v>
      </c>
      <c r="J76" s="12">
        <v>0</v>
      </c>
      <c r="K76" s="12">
        <v>0</v>
      </c>
      <c r="L76" s="12">
        <v>1300000</v>
      </c>
      <c r="M76" s="12">
        <v>1125000</v>
      </c>
      <c r="N76" s="12">
        <v>24250000</v>
      </c>
      <c r="O76" s="41">
        <v>0</v>
      </c>
      <c r="P76" s="41">
        <v>0</v>
      </c>
      <c r="Q76" s="41">
        <v>6645010</v>
      </c>
      <c r="R76" s="41">
        <v>350000</v>
      </c>
      <c r="S76" s="41">
        <v>250000</v>
      </c>
      <c r="T76" s="41">
        <v>32549372</v>
      </c>
      <c r="U76" s="11">
        <v>30857235</v>
      </c>
      <c r="V76" s="11">
        <v>1405000</v>
      </c>
      <c r="W76" s="11">
        <v>1825000</v>
      </c>
      <c r="X76" s="11">
        <v>7430000</v>
      </c>
      <c r="Y76" s="11">
        <v>1818000</v>
      </c>
      <c r="Z76" s="11">
        <v>3244000</v>
      </c>
      <c r="AA76" s="11">
        <v>0</v>
      </c>
      <c r="AB76" s="41">
        <v>6945500</v>
      </c>
      <c r="AC76" s="41">
        <v>19258807</v>
      </c>
      <c r="AD76" s="41">
        <v>55975072</v>
      </c>
      <c r="AE76" s="41">
        <v>8906000</v>
      </c>
      <c r="AF76" s="41">
        <v>1400000</v>
      </c>
      <c r="AG76" s="41">
        <v>0</v>
      </c>
      <c r="AH76" s="41">
        <v>686469</v>
      </c>
      <c r="AI76" s="13">
        <v>-0.32003550576810946</v>
      </c>
      <c r="AJ76" s="13" t="s">
        <v>246</v>
      </c>
    </row>
    <row r="77" spans="1:36" ht="10.5" customHeight="1" x14ac:dyDescent="0.2">
      <c r="A77" s="11"/>
      <c r="B77" s="11"/>
      <c r="C77" s="11"/>
      <c r="D77" s="11" t="s">
        <v>48</v>
      </c>
      <c r="E77" s="11"/>
      <c r="F77" s="2"/>
      <c r="G77" s="12">
        <v>797234</v>
      </c>
      <c r="H77" s="12">
        <v>468669</v>
      </c>
      <c r="I77" s="12">
        <v>499744</v>
      </c>
      <c r="J77" s="12">
        <v>997974</v>
      </c>
      <c r="K77" s="12">
        <v>1236414</v>
      </c>
      <c r="L77" s="12">
        <v>1123861</v>
      </c>
      <c r="M77" s="12">
        <v>974123</v>
      </c>
      <c r="N77" s="12">
        <v>1221003</v>
      </c>
      <c r="O77" s="41">
        <v>859162</v>
      </c>
      <c r="P77" s="41">
        <v>1874354</v>
      </c>
      <c r="Q77" s="41">
        <v>1813317</v>
      </c>
      <c r="R77" s="41">
        <v>1370810</v>
      </c>
      <c r="S77" s="41">
        <v>1535791</v>
      </c>
      <c r="T77" s="41">
        <v>1851777</v>
      </c>
      <c r="U77" s="11">
        <v>2124428</v>
      </c>
      <c r="V77" s="11">
        <v>1866695</v>
      </c>
      <c r="W77" s="11">
        <v>1923674</v>
      </c>
      <c r="X77" s="11">
        <v>2024361</v>
      </c>
      <c r="Y77" s="11">
        <v>1832246</v>
      </c>
      <c r="Z77" s="11">
        <v>1563760</v>
      </c>
      <c r="AA77" s="11">
        <v>1666909</v>
      </c>
      <c r="AB77" s="41">
        <v>1732706</v>
      </c>
      <c r="AC77" s="41">
        <v>2307576</v>
      </c>
      <c r="AD77" s="41">
        <v>3895362</v>
      </c>
      <c r="AE77" s="41">
        <v>1524005</v>
      </c>
      <c r="AF77" s="41">
        <v>1653030</v>
      </c>
      <c r="AG77" s="41">
        <v>1825458</v>
      </c>
      <c r="AH77" s="41">
        <v>1357037</v>
      </c>
      <c r="AI77" s="13">
        <v>-3.9911793500256421E-2</v>
      </c>
      <c r="AJ77" s="13">
        <v>-0.25660464387567394</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21247434</v>
      </c>
      <c r="H79" s="12">
        <v>21744931</v>
      </c>
      <c r="I79" s="12">
        <v>22981879</v>
      </c>
      <c r="J79" s="12">
        <v>27105297</v>
      </c>
      <c r="K79" s="12">
        <f>SUM(K80:K89)</f>
        <v>28904973</v>
      </c>
      <c r="L79" s="12">
        <f>SUM(L80:L89)</f>
        <v>31362284</v>
      </c>
      <c r="M79" s="12">
        <f>SUM(M80:M89)</f>
        <v>33108860</v>
      </c>
      <c r="N79" s="12">
        <f>SUM(N80:N89)</f>
        <v>38714555</v>
      </c>
      <c r="O79" s="41">
        <v>44601525</v>
      </c>
      <c r="P79" s="41">
        <v>40775982</v>
      </c>
      <c r="Q79" s="41">
        <v>40153373</v>
      </c>
      <c r="R79" s="41">
        <v>38668962</v>
      </c>
      <c r="S79" s="41">
        <v>40038417</v>
      </c>
      <c r="T79" s="41">
        <v>42865036</v>
      </c>
      <c r="U79" s="11">
        <v>44538876</v>
      </c>
      <c r="V79" s="11">
        <f>SUM(V80:V89)</f>
        <v>51381768</v>
      </c>
      <c r="W79" s="11">
        <f>SUM(W80:W89)</f>
        <v>47514523</v>
      </c>
      <c r="X79" s="11">
        <f>SUM(X80:X89)</f>
        <v>44241586</v>
      </c>
      <c r="Y79" s="11">
        <f>SUM(Y80:Y89)</f>
        <v>42428407.430351451</v>
      </c>
      <c r="Z79" s="11">
        <f>SUM(Z80:Z89)</f>
        <v>44562181.685447074</v>
      </c>
      <c r="AA79" s="11">
        <v>46714624</v>
      </c>
      <c r="AB79" s="41">
        <v>47967298</v>
      </c>
      <c r="AC79" s="41">
        <v>52132219</v>
      </c>
      <c r="AD79" s="41">
        <v>52960550</v>
      </c>
      <c r="AE79" s="41">
        <v>56545640</v>
      </c>
      <c r="AF79" s="41">
        <v>58075770</v>
      </c>
      <c r="AG79" s="41">
        <v>59761043</v>
      </c>
      <c r="AH79" s="41">
        <v>58658855</v>
      </c>
      <c r="AI79" s="13">
        <v>3.4105197707462676E-2</v>
      </c>
      <c r="AJ79" s="13">
        <v>-1.8443252404413357E-2</v>
      </c>
    </row>
    <row r="80" spans="1:36" ht="10.5" customHeight="1" x14ac:dyDescent="0.2">
      <c r="A80" s="11"/>
      <c r="B80" s="11"/>
      <c r="C80" s="11" t="s">
        <v>50</v>
      </c>
      <c r="D80" s="11"/>
      <c r="E80" s="11"/>
      <c r="F80" s="2"/>
      <c r="G80" s="12">
        <v>0</v>
      </c>
      <c r="H80" s="12">
        <v>0</v>
      </c>
      <c r="I80" s="12">
        <v>0</v>
      </c>
      <c r="J80" s="12">
        <v>2173647</v>
      </c>
      <c r="K80" s="12">
        <v>2286912</v>
      </c>
      <c r="L80" s="12">
        <v>2391035</v>
      </c>
      <c r="M80" s="12">
        <v>2479489</v>
      </c>
      <c r="N80" s="12">
        <v>2878370</v>
      </c>
      <c r="O80" s="41">
        <v>2565199</v>
      </c>
      <c r="P80" s="41">
        <v>2530906</v>
      </c>
      <c r="Q80" s="41">
        <v>2757659</v>
      </c>
      <c r="R80" s="41">
        <v>2757659</v>
      </c>
      <c r="S80" s="41">
        <v>2757659</v>
      </c>
      <c r="T80" s="41">
        <v>2757658</v>
      </c>
      <c r="U80" s="11">
        <v>2757659</v>
      </c>
      <c r="V80" s="11">
        <v>2757659</v>
      </c>
      <c r="W80" s="11">
        <v>2757659</v>
      </c>
      <c r="X80" s="11">
        <v>2757659</v>
      </c>
      <c r="Y80" s="11">
        <v>2757659</v>
      </c>
      <c r="Z80" s="11">
        <v>2757659</v>
      </c>
      <c r="AA80" s="11">
        <v>2575252</v>
      </c>
      <c r="AB80" s="41">
        <v>2757659</v>
      </c>
      <c r="AC80" s="41">
        <v>2757659</v>
      </c>
      <c r="AD80" s="41">
        <v>2757659</v>
      </c>
      <c r="AE80" s="41">
        <v>3046131</v>
      </c>
      <c r="AF80" s="41">
        <v>2757659</v>
      </c>
      <c r="AG80" s="41">
        <v>2757659</v>
      </c>
      <c r="AH80" s="41">
        <v>933593</v>
      </c>
      <c r="AI80" s="13">
        <v>-0.16516079195000855</v>
      </c>
      <c r="AJ80" s="13">
        <v>-0.66145451631256802</v>
      </c>
    </row>
    <row r="81" spans="1:36" ht="10.5" customHeight="1" x14ac:dyDescent="0.2">
      <c r="A81" s="11"/>
      <c r="B81" s="11"/>
      <c r="C81" s="11" t="s">
        <v>51</v>
      </c>
      <c r="D81" s="11"/>
      <c r="E81" s="11"/>
      <c r="F81" s="2"/>
      <c r="G81" s="12">
        <v>0</v>
      </c>
      <c r="H81" s="12">
        <v>0</v>
      </c>
      <c r="I81" s="12">
        <v>0</v>
      </c>
      <c r="J81" s="12">
        <v>177170</v>
      </c>
      <c r="K81" s="12">
        <v>0</v>
      </c>
      <c r="L81" s="12">
        <v>358437</v>
      </c>
      <c r="M81" s="12">
        <v>232974</v>
      </c>
      <c r="N81" s="12">
        <v>405404</v>
      </c>
      <c r="O81" s="41">
        <v>924266</v>
      </c>
      <c r="P81" s="41">
        <v>699941</v>
      </c>
      <c r="Q81" s="41">
        <v>1116531</v>
      </c>
      <c r="R81" s="41">
        <v>1165602</v>
      </c>
      <c r="S81" s="41">
        <v>1204065</v>
      </c>
      <c r="T81" s="41">
        <v>1286306</v>
      </c>
      <c r="U81" s="11">
        <v>1312994</v>
      </c>
      <c r="V81" s="12">
        <v>2226435</v>
      </c>
      <c r="W81" s="11">
        <v>1269010</v>
      </c>
      <c r="X81" s="11">
        <v>1269010</v>
      </c>
      <c r="Y81" s="11">
        <v>1540808</v>
      </c>
      <c r="Z81" s="11">
        <v>1534943</v>
      </c>
      <c r="AA81" s="11">
        <v>1532736</v>
      </c>
      <c r="AB81" s="41">
        <v>1562664</v>
      </c>
      <c r="AC81" s="41">
        <v>1562510</v>
      </c>
      <c r="AD81" s="41">
        <v>1565480</v>
      </c>
      <c r="AE81" s="41">
        <v>1269010</v>
      </c>
      <c r="AF81" s="41">
        <v>1269010</v>
      </c>
      <c r="AG81" s="41">
        <v>1269010</v>
      </c>
      <c r="AH81" s="41">
        <v>1038864</v>
      </c>
      <c r="AI81" s="13">
        <v>-6.5780671696804016E-2</v>
      </c>
      <c r="AJ81" s="13">
        <v>-0.18135869693698237</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2845712</v>
      </c>
      <c r="W82" s="12">
        <v>3148700</v>
      </c>
      <c r="X82" s="12">
        <v>3580199</v>
      </c>
      <c r="Y82" s="12">
        <v>3688181.4303514492</v>
      </c>
      <c r="Z82" s="12">
        <v>3928249.6854470735</v>
      </c>
      <c r="AA82" s="12">
        <v>4259599</v>
      </c>
      <c r="AB82" s="41">
        <v>4527788</v>
      </c>
      <c r="AC82" s="41">
        <v>4763188</v>
      </c>
      <c r="AD82" s="41">
        <v>5030805</v>
      </c>
      <c r="AE82" s="41">
        <v>5148305</v>
      </c>
      <c r="AF82" s="41">
        <v>5364496</v>
      </c>
      <c r="AG82" s="41">
        <v>5666238</v>
      </c>
      <c r="AH82" s="41">
        <v>6976548</v>
      </c>
      <c r="AI82" s="13">
        <v>7.4712789249808065E-2</v>
      </c>
      <c r="AJ82" s="13">
        <v>0.23124866975231184</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82859</v>
      </c>
      <c r="K84" s="12">
        <v>82859</v>
      </c>
      <c r="L84" s="12">
        <v>46209</v>
      </c>
      <c r="M84" s="12">
        <v>147127</v>
      </c>
      <c r="N84" s="12">
        <v>158679</v>
      </c>
      <c r="O84" s="41">
        <v>174971</v>
      </c>
      <c r="P84" s="41">
        <v>181932</v>
      </c>
      <c r="Q84" s="41">
        <v>174971</v>
      </c>
      <c r="R84" s="41">
        <v>174971</v>
      </c>
      <c r="S84" s="41">
        <v>165029</v>
      </c>
      <c r="T84" s="41">
        <v>174971</v>
      </c>
      <c r="U84" s="11">
        <v>174970</v>
      </c>
      <c r="V84" s="11">
        <v>174971</v>
      </c>
      <c r="W84" s="11">
        <v>154257</v>
      </c>
      <c r="X84" s="11">
        <v>174971</v>
      </c>
      <c r="Y84" s="11">
        <v>174971</v>
      </c>
      <c r="Z84" s="11">
        <v>174971</v>
      </c>
      <c r="AA84" s="11">
        <v>174971</v>
      </c>
      <c r="AB84" s="41">
        <v>174971</v>
      </c>
      <c r="AC84" s="41">
        <v>174971</v>
      </c>
      <c r="AD84" s="41">
        <v>174971</v>
      </c>
      <c r="AE84" s="41">
        <v>174970</v>
      </c>
      <c r="AF84" s="41">
        <v>174971</v>
      </c>
      <c r="AG84" s="41">
        <v>174971</v>
      </c>
      <c r="AH84" s="41">
        <v>174970</v>
      </c>
      <c r="AI84" s="13">
        <v>-9.5254107002062938E-7</v>
      </c>
      <c r="AJ84" s="13">
        <v>-5.7152328100085154E-6</v>
      </c>
    </row>
    <row r="85" spans="1:36" ht="10.5" customHeight="1" x14ac:dyDescent="0.2">
      <c r="A85" s="11"/>
      <c r="B85" s="14"/>
      <c r="C85" s="11" t="s">
        <v>55</v>
      </c>
      <c r="E85" s="11"/>
      <c r="F85" s="2"/>
      <c r="G85" s="12">
        <v>0</v>
      </c>
      <c r="H85" s="12">
        <v>0</v>
      </c>
      <c r="I85" s="12">
        <v>0</v>
      </c>
      <c r="J85" s="12">
        <v>0</v>
      </c>
      <c r="K85" s="12">
        <v>0</v>
      </c>
      <c r="L85" s="12">
        <v>0</v>
      </c>
      <c r="M85" s="12">
        <v>61876</v>
      </c>
      <c r="N85" s="12">
        <v>91204</v>
      </c>
      <c r="O85" s="41">
        <v>251887</v>
      </c>
      <c r="P85" s="41">
        <v>250234</v>
      </c>
      <c r="Q85" s="41">
        <v>188000</v>
      </c>
      <c r="R85" s="41">
        <v>259152</v>
      </c>
      <c r="S85" s="41">
        <v>288362</v>
      </c>
      <c r="T85" s="41">
        <v>311751</v>
      </c>
      <c r="U85" s="11">
        <v>356915</v>
      </c>
      <c r="V85" s="11">
        <v>382160</v>
      </c>
      <c r="W85" s="11">
        <v>155325</v>
      </c>
      <c r="X85" s="11">
        <v>193625</v>
      </c>
      <c r="Y85" s="11">
        <v>225828</v>
      </c>
      <c r="Z85" s="11">
        <v>223615</v>
      </c>
      <c r="AA85" s="11">
        <v>360349</v>
      </c>
      <c r="AB85" s="41">
        <v>313938</v>
      </c>
      <c r="AC85" s="41">
        <v>304246</v>
      </c>
      <c r="AD85" s="41">
        <v>303491</v>
      </c>
      <c r="AE85" s="41">
        <v>267996</v>
      </c>
      <c r="AF85" s="41">
        <v>0</v>
      </c>
      <c r="AG85" s="41">
        <v>262998</v>
      </c>
      <c r="AH85" s="41">
        <v>315933</v>
      </c>
      <c r="AI85" s="13">
        <v>1.0563327947676893E-3</v>
      </c>
      <c r="AJ85" s="13">
        <v>0.20127529486916251</v>
      </c>
    </row>
    <row r="86" spans="1:36" ht="10.5" customHeight="1" x14ac:dyDescent="0.2">
      <c r="A86" s="11"/>
      <c r="B86" s="11"/>
      <c r="C86" s="11" t="s">
        <v>56</v>
      </c>
      <c r="D86" s="11"/>
      <c r="E86" s="11"/>
      <c r="F86" s="2"/>
      <c r="G86" s="12">
        <v>4892325</v>
      </c>
      <c r="H86" s="12">
        <v>4752754</v>
      </c>
      <c r="I86" s="12">
        <v>4934095</v>
      </c>
      <c r="J86" s="12">
        <v>5079074</v>
      </c>
      <c r="K86" s="12">
        <v>5996034</v>
      </c>
      <c r="L86" s="12">
        <v>6647090</v>
      </c>
      <c r="M86" s="12">
        <v>6658068</v>
      </c>
      <c r="N86" s="12">
        <v>10216770</v>
      </c>
      <c r="O86" s="41">
        <v>14609482</v>
      </c>
      <c r="P86" s="41">
        <v>12763503</v>
      </c>
      <c r="Q86" s="41">
        <v>12061636</v>
      </c>
      <c r="R86" s="41">
        <v>11106030</v>
      </c>
      <c r="S86" s="41">
        <v>9856037</v>
      </c>
      <c r="T86" s="41">
        <v>8780879</v>
      </c>
      <c r="U86" s="11">
        <v>9727004</v>
      </c>
      <c r="V86" s="11">
        <v>11005310</v>
      </c>
      <c r="W86" s="11">
        <v>11209492</v>
      </c>
      <c r="X86" s="11">
        <v>11502588</v>
      </c>
      <c r="Y86" s="11">
        <v>10790161</v>
      </c>
      <c r="Z86" s="11">
        <v>10673618</v>
      </c>
      <c r="AA86" s="11">
        <v>11797871</v>
      </c>
      <c r="AB86" s="41">
        <v>11655754</v>
      </c>
      <c r="AC86" s="41">
        <v>13395965</v>
      </c>
      <c r="AD86" s="41">
        <v>13632668</v>
      </c>
      <c r="AE86" s="41">
        <v>15394480</v>
      </c>
      <c r="AF86" s="41">
        <v>15865870</v>
      </c>
      <c r="AG86" s="41">
        <v>16359086</v>
      </c>
      <c r="AH86" s="41">
        <v>18316184</v>
      </c>
      <c r="AI86" s="13">
        <v>7.8240823713032093E-2</v>
      </c>
      <c r="AJ86" s="13">
        <v>0.11963370080700107</v>
      </c>
    </row>
    <row r="87" spans="1:36" ht="10.5" customHeight="1" x14ac:dyDescent="0.2">
      <c r="A87" s="11"/>
      <c r="B87" s="11"/>
      <c r="C87" s="11" t="s">
        <v>57</v>
      </c>
      <c r="D87" s="11"/>
      <c r="E87" s="11"/>
      <c r="F87" s="2"/>
      <c r="G87" s="12">
        <v>12787541</v>
      </c>
      <c r="H87" s="12">
        <v>13238789</v>
      </c>
      <c r="I87" s="12">
        <v>13716060</v>
      </c>
      <c r="J87" s="12">
        <v>14648918</v>
      </c>
      <c r="K87" s="12">
        <v>15553475</v>
      </c>
      <c r="L87" s="12">
        <v>16494957</v>
      </c>
      <c r="M87" s="12">
        <v>17524504</v>
      </c>
      <c r="N87" s="12">
        <v>18204829</v>
      </c>
      <c r="O87" s="41">
        <v>18985325</v>
      </c>
      <c r="P87" s="41">
        <v>17466815</v>
      </c>
      <c r="Q87" s="41">
        <v>16536754</v>
      </c>
      <c r="R87" s="41">
        <v>16166224</v>
      </c>
      <c r="S87" s="41">
        <v>17154104</v>
      </c>
      <c r="T87" s="41">
        <v>21226820</v>
      </c>
      <c r="U87" s="11">
        <v>21702618</v>
      </c>
      <c r="V87" s="11">
        <v>23162234</v>
      </c>
      <c r="W87" s="11">
        <v>21069364</v>
      </c>
      <c r="X87" s="11">
        <v>17021775</v>
      </c>
      <c r="Y87" s="11">
        <v>14934672</v>
      </c>
      <c r="Z87" s="11">
        <v>17281412</v>
      </c>
      <c r="AA87" s="11">
        <v>18208411</v>
      </c>
      <c r="AB87" s="41">
        <v>19288434</v>
      </c>
      <c r="AC87" s="41">
        <v>22031174</v>
      </c>
      <c r="AD87" s="41">
        <v>22674258</v>
      </c>
      <c r="AE87" s="41">
        <v>24356921</v>
      </c>
      <c r="AF87" s="41">
        <v>25191839</v>
      </c>
      <c r="AG87" s="41">
        <v>25407422</v>
      </c>
      <c r="AH87" s="41">
        <v>23503522</v>
      </c>
      <c r="AI87" s="13">
        <v>3.3489327403774416E-2</v>
      </c>
      <c r="AJ87" s="13">
        <v>-7.4934796611793197E-2</v>
      </c>
    </row>
    <row r="88" spans="1:36" ht="10.5" customHeight="1" x14ac:dyDescent="0.2">
      <c r="A88" s="11"/>
      <c r="B88" s="11"/>
      <c r="C88" s="11" t="s">
        <v>58</v>
      </c>
      <c r="D88" s="11"/>
      <c r="E88" s="11"/>
      <c r="F88" s="2"/>
      <c r="G88" s="12">
        <v>3567568</v>
      </c>
      <c r="H88" s="12">
        <v>3753388</v>
      </c>
      <c r="I88" s="12">
        <v>4331724</v>
      </c>
      <c r="J88" s="12">
        <v>4943629</v>
      </c>
      <c r="K88" s="12">
        <v>4985693</v>
      </c>
      <c r="L88" s="12">
        <v>5424556</v>
      </c>
      <c r="M88" s="12">
        <v>6004822</v>
      </c>
      <c r="N88" s="12">
        <v>6759299</v>
      </c>
      <c r="O88" s="41">
        <v>7090395</v>
      </c>
      <c r="P88" s="41">
        <v>6882651</v>
      </c>
      <c r="Q88" s="41">
        <v>6800747</v>
      </c>
      <c r="R88" s="41">
        <v>6373523</v>
      </c>
      <c r="S88" s="41">
        <v>7586081</v>
      </c>
      <c r="T88" s="41">
        <v>7123995</v>
      </c>
      <c r="U88" s="11">
        <v>7462134</v>
      </c>
      <c r="V88" s="11">
        <v>8050403</v>
      </c>
      <c r="W88" s="11">
        <v>6805441</v>
      </c>
      <c r="X88" s="11">
        <v>6589804</v>
      </c>
      <c r="Y88" s="11">
        <v>7596717</v>
      </c>
      <c r="Z88" s="11">
        <v>7602043</v>
      </c>
      <c r="AA88" s="11">
        <v>7349335</v>
      </c>
      <c r="AB88" s="41">
        <v>7265317</v>
      </c>
      <c r="AC88" s="41">
        <v>6429484</v>
      </c>
      <c r="AD88" s="41">
        <v>6297381</v>
      </c>
      <c r="AE88" s="41">
        <v>6494339</v>
      </c>
      <c r="AF88" s="41">
        <v>7302514</v>
      </c>
      <c r="AG88" s="41">
        <v>7823508</v>
      </c>
      <c r="AH88" s="41">
        <v>7175347</v>
      </c>
      <c r="AI88" s="13">
        <v>-2.0746461215110923E-3</v>
      </c>
      <c r="AJ88" s="13">
        <v>-8.2847873358089491E-2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517075</v>
      </c>
      <c r="R89" s="41">
        <v>665801</v>
      </c>
      <c r="S89" s="41">
        <v>1027080</v>
      </c>
      <c r="T89" s="41">
        <v>1202656</v>
      </c>
      <c r="U89" s="11">
        <v>1044582</v>
      </c>
      <c r="V89" s="11">
        <v>776884</v>
      </c>
      <c r="W89" s="11">
        <v>945275</v>
      </c>
      <c r="X89" s="11">
        <v>1151955</v>
      </c>
      <c r="Y89" s="11">
        <v>719410</v>
      </c>
      <c r="Z89" s="11">
        <v>385671</v>
      </c>
      <c r="AA89" s="11">
        <v>456100</v>
      </c>
      <c r="AB89" s="41">
        <v>420773</v>
      </c>
      <c r="AC89" s="41">
        <v>713022</v>
      </c>
      <c r="AD89" s="41">
        <v>523837</v>
      </c>
      <c r="AE89" s="41">
        <v>393488</v>
      </c>
      <c r="AF89" s="41">
        <v>149411</v>
      </c>
      <c r="AG89" s="41">
        <v>40151</v>
      </c>
      <c r="AH89" s="41">
        <v>223894</v>
      </c>
      <c r="AI89" s="13">
        <v>-9.9813632159333032E-2</v>
      </c>
      <c r="AJ89" s="13">
        <v>4.5762994695026276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3615108</v>
      </c>
      <c r="H91" s="12">
        <v>3872716</v>
      </c>
      <c r="I91" s="12">
        <v>4161539</v>
      </c>
      <c r="J91" s="12">
        <v>4158264</v>
      </c>
      <c r="K91" s="12">
        <v>4493688</v>
      </c>
      <c r="L91" s="12">
        <v>4878351</v>
      </c>
      <c r="M91" s="12">
        <v>5205929</v>
      </c>
      <c r="N91" s="12">
        <v>5730177</v>
      </c>
      <c r="O91" s="41">
        <v>6191378</v>
      </c>
      <c r="P91" s="41">
        <v>6523961</v>
      </c>
      <c r="Q91" s="41">
        <v>7691890</v>
      </c>
      <c r="R91" s="41">
        <v>9565721</v>
      </c>
      <c r="S91" s="41">
        <v>9898193</v>
      </c>
      <c r="T91" s="41">
        <v>10681161</v>
      </c>
      <c r="U91" s="11">
        <v>10779173</v>
      </c>
      <c r="V91" s="11">
        <v>11760391</v>
      </c>
      <c r="W91" s="11">
        <v>12607271</v>
      </c>
      <c r="X91" s="11">
        <v>18434762</v>
      </c>
      <c r="Y91" s="11">
        <v>15822151</v>
      </c>
      <c r="Z91" s="11">
        <v>13316087</v>
      </c>
      <c r="AA91" s="11">
        <v>13506309</v>
      </c>
      <c r="AB91" s="41">
        <v>14955466</v>
      </c>
      <c r="AC91" s="41">
        <v>16162701</v>
      </c>
      <c r="AD91" s="41">
        <v>17078053</v>
      </c>
      <c r="AE91" s="41">
        <v>16561188</v>
      </c>
      <c r="AF91" s="41">
        <v>15778786</v>
      </c>
      <c r="AG91" s="42">
        <v>16317824</v>
      </c>
      <c r="AH91" s="41">
        <v>16684425</v>
      </c>
      <c r="AI91" s="13">
        <v>1.8400371411888106E-2</v>
      </c>
      <c r="AJ91" s="13">
        <v>2.2466292074237348E-2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38010377</v>
      </c>
      <c r="H96" s="5">
        <v>38518958</v>
      </c>
      <c r="I96" s="5">
        <v>41220953</v>
      </c>
      <c r="J96" s="5">
        <v>43554307</v>
      </c>
      <c r="K96" s="5">
        <v>47225594</v>
      </c>
      <c r="L96" s="5">
        <v>52239636</v>
      </c>
      <c r="M96" s="5">
        <v>57972988</v>
      </c>
      <c r="N96" s="5">
        <v>65414150</v>
      </c>
      <c r="O96" s="5">
        <v>84180980</v>
      </c>
      <c r="P96" s="5">
        <v>80196474</v>
      </c>
      <c r="Q96" s="5">
        <v>73662573</v>
      </c>
      <c r="R96" s="39">
        <v>74040449</v>
      </c>
      <c r="S96" s="39">
        <v>72638767</v>
      </c>
      <c r="T96" s="39">
        <v>84617643</v>
      </c>
      <c r="U96" s="39">
        <v>97844868</v>
      </c>
      <c r="V96" s="8">
        <v>93932814</v>
      </c>
      <c r="W96" s="39">
        <v>115214921</v>
      </c>
      <c r="X96" s="39">
        <f t="shared" ref="X96:AA96" si="14">SUM(X98:X107)</f>
        <v>109161295</v>
      </c>
      <c r="Y96" s="39">
        <f t="shared" si="14"/>
        <v>86891242</v>
      </c>
      <c r="Z96" s="39">
        <f t="shared" si="14"/>
        <v>89097167</v>
      </c>
      <c r="AA96" s="39">
        <f t="shared" si="14"/>
        <v>92398227</v>
      </c>
      <c r="AB96" s="39">
        <v>96597162</v>
      </c>
      <c r="AC96" s="39">
        <v>120636465</v>
      </c>
      <c r="AD96" s="39">
        <v>159860906</v>
      </c>
      <c r="AE96" s="39">
        <v>115631436</v>
      </c>
      <c r="AF96" s="39">
        <v>105636869</v>
      </c>
      <c r="AG96" s="96">
        <v>109265059</v>
      </c>
      <c r="AH96" s="96">
        <v>110944519</v>
      </c>
      <c r="AI96" s="10">
        <v>2.3348555194998122E-2</v>
      </c>
      <c r="AJ96" s="10">
        <v>1.5370512910261641E-2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13678023</v>
      </c>
      <c r="H98" s="50">
        <v>14356875</v>
      </c>
      <c r="I98" s="50">
        <v>15359739</v>
      </c>
      <c r="J98" s="50">
        <v>16365840</v>
      </c>
      <c r="K98" s="50">
        <v>17909129</v>
      </c>
      <c r="L98" s="50">
        <v>19636517</v>
      </c>
      <c r="M98" s="50">
        <v>21140414</v>
      </c>
      <c r="N98" s="50">
        <v>22847736</v>
      </c>
      <c r="O98" s="50">
        <v>25429841</v>
      </c>
      <c r="P98" s="50">
        <v>26496907</v>
      </c>
      <c r="Q98" s="50">
        <v>27632969</v>
      </c>
      <c r="R98" s="41">
        <v>28021322</v>
      </c>
      <c r="S98" s="41">
        <v>30265137</v>
      </c>
      <c r="T98" s="41">
        <v>32790816</v>
      </c>
      <c r="U98" s="41">
        <v>35147752</v>
      </c>
      <c r="V98" s="11">
        <v>38320109</v>
      </c>
      <c r="W98" s="41">
        <v>37347686</v>
      </c>
      <c r="X98" s="41">
        <v>34693019</v>
      </c>
      <c r="Y98" s="41">
        <v>34735494</v>
      </c>
      <c r="Z98" s="41">
        <v>35207709</v>
      </c>
      <c r="AA98" s="41">
        <v>37279572</v>
      </c>
      <c r="AB98" s="41">
        <v>38858438</v>
      </c>
      <c r="AC98" s="41">
        <v>41948449</v>
      </c>
      <c r="AD98" s="41">
        <v>43026272</v>
      </c>
      <c r="AE98" s="41">
        <v>42677023</v>
      </c>
      <c r="AF98" s="41">
        <v>44757875</v>
      </c>
      <c r="AG98" s="42">
        <v>45533328</v>
      </c>
      <c r="AH98" s="42">
        <v>44195773</v>
      </c>
      <c r="AI98" s="13">
        <v>2.1682369657289646E-2</v>
      </c>
      <c r="AJ98" s="13">
        <v>-2.9375296266506153E-2</v>
      </c>
    </row>
    <row r="99" spans="1:44" ht="10.5" customHeight="1" x14ac:dyDescent="0.2">
      <c r="A99" s="14"/>
      <c r="B99" s="51" t="s">
        <v>65</v>
      </c>
      <c r="C99" s="44"/>
      <c r="D99" s="44"/>
      <c r="E99" s="34"/>
      <c r="F99" s="2"/>
      <c r="G99" s="50">
        <v>20542940</v>
      </c>
      <c r="H99" s="50">
        <v>21044713</v>
      </c>
      <c r="I99" s="50">
        <v>21796573</v>
      </c>
      <c r="J99" s="50">
        <v>24352189</v>
      </c>
      <c r="K99" s="50">
        <v>26738835</v>
      </c>
      <c r="L99" s="50">
        <v>28938841</v>
      </c>
      <c r="M99" s="50">
        <v>31785237</v>
      </c>
      <c r="N99" s="50">
        <v>33893527</v>
      </c>
      <c r="O99" s="50">
        <v>36174747</v>
      </c>
      <c r="P99" s="50">
        <v>37888360</v>
      </c>
      <c r="Q99" s="50">
        <v>37173632</v>
      </c>
      <c r="R99" s="41">
        <v>37106278</v>
      </c>
      <c r="S99" s="41">
        <v>37634947</v>
      </c>
      <c r="T99" s="41">
        <v>39980758</v>
      </c>
      <c r="U99" s="41">
        <v>39981782</v>
      </c>
      <c r="V99" s="11">
        <v>44136700</v>
      </c>
      <c r="W99" s="41">
        <v>45576048</v>
      </c>
      <c r="X99" s="41">
        <v>44913742</v>
      </c>
      <c r="Y99" s="41">
        <v>40940178</v>
      </c>
      <c r="Z99" s="41">
        <v>41733850</v>
      </c>
      <c r="AA99" s="41">
        <v>43260832</v>
      </c>
      <c r="AB99" s="41">
        <v>44899055</v>
      </c>
      <c r="AC99" s="41">
        <v>47331421</v>
      </c>
      <c r="AD99" s="41">
        <v>48250570</v>
      </c>
      <c r="AE99" s="41">
        <v>50052227</v>
      </c>
      <c r="AF99" s="41">
        <v>50711880</v>
      </c>
      <c r="AG99" s="42">
        <v>52760886</v>
      </c>
      <c r="AH99" s="42">
        <v>55513990</v>
      </c>
      <c r="AI99" s="13">
        <v>3.600266775174088E-2</v>
      </c>
      <c r="AJ99" s="13">
        <v>5.2180776494162744E-2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456804</v>
      </c>
      <c r="H102" s="50">
        <v>475018</v>
      </c>
      <c r="I102" s="50">
        <v>524458</v>
      </c>
      <c r="J102" s="50">
        <v>20743</v>
      </c>
      <c r="K102" s="50">
        <v>5714</v>
      </c>
      <c r="L102" s="50">
        <v>2943</v>
      </c>
      <c r="M102" s="50">
        <v>3867</v>
      </c>
      <c r="N102" s="50">
        <v>0</v>
      </c>
      <c r="O102" s="50">
        <v>0</v>
      </c>
      <c r="P102" s="50">
        <v>1690</v>
      </c>
      <c r="Q102" s="50">
        <v>0</v>
      </c>
      <c r="R102" s="41">
        <v>0</v>
      </c>
      <c r="S102" s="41">
        <v>10136</v>
      </c>
      <c r="T102" s="41">
        <v>57605</v>
      </c>
      <c r="U102" s="41">
        <v>63462</v>
      </c>
      <c r="V102" s="11">
        <v>464564</v>
      </c>
      <c r="W102" s="41">
        <v>672441</v>
      </c>
      <c r="X102" s="41">
        <v>15048</v>
      </c>
      <c r="Y102" s="41">
        <v>16243</v>
      </c>
      <c r="Z102" s="41">
        <v>23543</v>
      </c>
      <c r="AA102" s="41">
        <v>14888</v>
      </c>
      <c r="AB102" s="41">
        <v>18938</v>
      </c>
      <c r="AC102" s="41">
        <v>6415</v>
      </c>
      <c r="AD102" s="41">
        <v>1204</v>
      </c>
      <c r="AE102" s="41">
        <v>1457</v>
      </c>
      <c r="AF102" s="41">
        <v>1359</v>
      </c>
      <c r="AG102" s="42">
        <v>1632</v>
      </c>
      <c r="AH102" s="42">
        <v>3380</v>
      </c>
      <c r="AI102" s="13">
        <v>-0.24965021112664387</v>
      </c>
      <c r="AJ102" s="13">
        <v>1.071078431372549</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112649</v>
      </c>
      <c r="H104" s="50">
        <v>159249</v>
      </c>
      <c r="I104" s="50">
        <v>286597</v>
      </c>
      <c r="J104" s="50">
        <v>271466</v>
      </c>
      <c r="K104" s="50">
        <v>70002</v>
      </c>
      <c r="L104" s="50">
        <v>7583</v>
      </c>
      <c r="M104" s="50">
        <v>65618</v>
      </c>
      <c r="N104" s="50">
        <v>10186</v>
      </c>
      <c r="O104" s="50">
        <v>0</v>
      </c>
      <c r="P104" s="50">
        <v>5490</v>
      </c>
      <c r="Q104" s="50">
        <v>0</v>
      </c>
      <c r="R104" s="41">
        <v>0</v>
      </c>
      <c r="S104" s="41">
        <v>0</v>
      </c>
      <c r="T104" s="41">
        <v>5430</v>
      </c>
      <c r="U104" s="41">
        <v>0</v>
      </c>
      <c r="V104" s="11">
        <v>527</v>
      </c>
      <c r="W104" s="41">
        <v>124</v>
      </c>
      <c r="X104" s="41">
        <v>2005</v>
      </c>
      <c r="Y104" s="41">
        <v>119743</v>
      </c>
      <c r="Z104" s="41">
        <v>137969</v>
      </c>
      <c r="AA104" s="41">
        <v>125080</v>
      </c>
      <c r="AB104" s="41">
        <v>123976</v>
      </c>
      <c r="AC104" s="41">
        <v>139306</v>
      </c>
      <c r="AD104" s="41">
        <v>92368</v>
      </c>
      <c r="AE104" s="41">
        <v>107526</v>
      </c>
      <c r="AF104" s="41">
        <v>81896</v>
      </c>
      <c r="AG104" s="42">
        <v>79962</v>
      </c>
      <c r="AH104" s="42">
        <v>5035</v>
      </c>
      <c r="AI104" s="13">
        <v>-0.41371293971735668</v>
      </c>
      <c r="AJ104" s="13">
        <v>-0.93703259048047827</v>
      </c>
    </row>
    <row r="105" spans="1:44" ht="10.5" customHeight="1" x14ac:dyDescent="0.2">
      <c r="A105" s="14"/>
      <c r="B105" s="51" t="s">
        <v>72</v>
      </c>
      <c r="C105" s="44"/>
      <c r="D105" s="44"/>
      <c r="E105" s="34"/>
      <c r="F105" s="2"/>
      <c r="G105" s="50">
        <v>1765706</v>
      </c>
      <c r="H105" s="50">
        <v>1735575</v>
      </c>
      <c r="I105" s="50">
        <v>1829676</v>
      </c>
      <c r="J105" s="50">
        <v>1552023</v>
      </c>
      <c r="K105" s="50">
        <v>1544003</v>
      </c>
      <c r="L105" s="50">
        <v>1466738</v>
      </c>
      <c r="M105" s="50">
        <v>2721675</v>
      </c>
      <c r="N105" s="50">
        <v>2367565</v>
      </c>
      <c r="O105" s="50">
        <v>3474373</v>
      </c>
      <c r="P105" s="50">
        <v>3475008</v>
      </c>
      <c r="Q105" s="50">
        <v>4377446</v>
      </c>
      <c r="R105" s="41">
        <v>3691458</v>
      </c>
      <c r="S105" s="41">
        <v>3341557</v>
      </c>
      <c r="T105" s="41">
        <v>5714155</v>
      </c>
      <c r="U105" s="41">
        <v>6983318</v>
      </c>
      <c r="V105" s="11">
        <v>4809129</v>
      </c>
      <c r="W105" s="41">
        <v>7025007</v>
      </c>
      <c r="X105" s="41">
        <v>8606894</v>
      </c>
      <c r="Y105" s="41">
        <v>9827391</v>
      </c>
      <c r="Z105" s="41">
        <v>9934261</v>
      </c>
      <c r="AA105" s="41">
        <v>10150799</v>
      </c>
      <c r="AB105" s="41">
        <v>10384597</v>
      </c>
      <c r="AC105" s="41">
        <v>26554258</v>
      </c>
      <c r="AD105" s="41">
        <v>64645933</v>
      </c>
      <c r="AE105" s="41">
        <v>18506083</v>
      </c>
      <c r="AF105" s="41">
        <v>7746173</v>
      </c>
      <c r="AG105" s="42">
        <v>7113449</v>
      </c>
      <c r="AH105" s="42">
        <v>7516551</v>
      </c>
      <c r="AI105" s="13">
        <v>-5.2444128907286114E-2</v>
      </c>
      <c r="AJ105" s="13">
        <v>5.6667588394884116E-2</v>
      </c>
    </row>
    <row r="106" spans="1:44" ht="10.5" customHeight="1" x14ac:dyDescent="0.2">
      <c r="A106" s="14"/>
      <c r="B106" s="51" t="s">
        <v>73</v>
      </c>
      <c r="C106" s="44"/>
      <c r="D106" s="44"/>
      <c r="E106" s="34"/>
      <c r="F106" s="2"/>
      <c r="G106" s="50">
        <v>1340766</v>
      </c>
      <c r="H106" s="50">
        <v>648639</v>
      </c>
      <c r="I106" s="50">
        <v>1200022</v>
      </c>
      <c r="J106" s="50">
        <v>992046</v>
      </c>
      <c r="K106" s="50">
        <v>924587</v>
      </c>
      <c r="L106" s="50">
        <v>2048438</v>
      </c>
      <c r="M106" s="50">
        <v>2200256</v>
      </c>
      <c r="N106" s="50">
        <v>6110101</v>
      </c>
      <c r="O106" s="50">
        <v>18934977</v>
      </c>
      <c r="P106" s="50">
        <v>12159818</v>
      </c>
      <c r="Q106" s="50">
        <v>4333786</v>
      </c>
      <c r="R106" s="41">
        <v>5107117</v>
      </c>
      <c r="S106" s="41">
        <v>1268543</v>
      </c>
      <c r="T106" s="41">
        <v>5798130</v>
      </c>
      <c r="U106" s="41">
        <v>15416381</v>
      </c>
      <c r="V106" s="11">
        <v>5933114</v>
      </c>
      <c r="W106" s="41">
        <v>24340538</v>
      </c>
      <c r="X106" s="41">
        <v>20822297</v>
      </c>
      <c r="Y106" s="41">
        <v>1133445</v>
      </c>
      <c r="Z106" s="41">
        <v>1940073</v>
      </c>
      <c r="AA106" s="41">
        <v>1463725</v>
      </c>
      <c r="AB106" s="41">
        <v>2205024</v>
      </c>
      <c r="AC106" s="41">
        <v>3989954</v>
      </c>
      <c r="AD106" s="41">
        <v>3393832</v>
      </c>
      <c r="AE106" s="41">
        <v>3761553</v>
      </c>
      <c r="AF106" s="41">
        <v>1777532</v>
      </c>
      <c r="AG106" s="42">
        <v>2940299</v>
      </c>
      <c r="AH106" s="42">
        <v>3394721</v>
      </c>
      <c r="AI106" s="13">
        <v>7.4562781674539336E-2</v>
      </c>
      <c r="AJ106" s="13">
        <v>0.15454958832418064</v>
      </c>
    </row>
    <row r="107" spans="1:44" ht="10.5" customHeight="1" x14ac:dyDescent="0.2">
      <c r="A107" s="14"/>
      <c r="B107" s="51" t="s">
        <v>39</v>
      </c>
      <c r="C107" s="44"/>
      <c r="D107" s="44"/>
      <c r="E107" s="34"/>
      <c r="F107" s="2"/>
      <c r="G107" s="50">
        <v>113489</v>
      </c>
      <c r="H107" s="50">
        <v>98889</v>
      </c>
      <c r="I107" s="50">
        <v>223888</v>
      </c>
      <c r="J107" s="50">
        <v>0</v>
      </c>
      <c r="K107" s="50">
        <v>33324</v>
      </c>
      <c r="L107" s="50">
        <v>138576</v>
      </c>
      <c r="M107" s="50">
        <v>55921</v>
      </c>
      <c r="N107" s="50">
        <v>185035</v>
      </c>
      <c r="O107" s="50">
        <v>167042</v>
      </c>
      <c r="P107" s="50">
        <v>169201</v>
      </c>
      <c r="Q107" s="50">
        <v>144740</v>
      </c>
      <c r="R107" s="41">
        <v>114274</v>
      </c>
      <c r="S107" s="41">
        <v>118447</v>
      </c>
      <c r="T107" s="41">
        <v>270749</v>
      </c>
      <c r="U107" s="41">
        <v>252173</v>
      </c>
      <c r="V107" s="11">
        <v>268671</v>
      </c>
      <c r="W107" s="41">
        <v>253077</v>
      </c>
      <c r="X107" s="41">
        <v>108290</v>
      </c>
      <c r="Y107" s="41">
        <v>118748</v>
      </c>
      <c r="Z107" s="41">
        <v>119762</v>
      </c>
      <c r="AA107" s="41">
        <v>103331</v>
      </c>
      <c r="AB107" s="41">
        <v>107134</v>
      </c>
      <c r="AC107" s="41">
        <v>666662</v>
      </c>
      <c r="AD107" s="41">
        <v>450727</v>
      </c>
      <c r="AE107" s="41">
        <v>525567</v>
      </c>
      <c r="AF107" s="41">
        <v>560154</v>
      </c>
      <c r="AG107" s="42">
        <v>835503</v>
      </c>
      <c r="AH107" s="42">
        <v>315069</v>
      </c>
      <c r="AI107" s="13">
        <v>0.19696024342462448</v>
      </c>
      <c r="AJ107" s="13">
        <v>-0.62289902011123843</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273</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14432580</v>
      </c>
      <c r="H119" s="5">
        <v>14004938</v>
      </c>
      <c r="I119" s="5">
        <v>15931540</v>
      </c>
      <c r="J119" s="5">
        <v>17036060</v>
      </c>
      <c r="K119" s="5">
        <f>SUM(K121,K136,K147,K149)</f>
        <v>17020202</v>
      </c>
      <c r="L119" s="5">
        <f>SUM(L121,L136,L147,L149)</f>
        <v>16521434</v>
      </c>
      <c r="M119" s="5">
        <f>SUM(M121,M136,M147,M149)</f>
        <v>18944758</v>
      </c>
      <c r="N119" s="5">
        <f>SUM(N121,N136,N147,N149)</f>
        <v>24483437</v>
      </c>
      <c r="O119" s="5">
        <v>24361580.240000002</v>
      </c>
      <c r="P119" s="5">
        <v>24789033</v>
      </c>
      <c r="Q119" s="5">
        <v>26342751.060000002</v>
      </c>
      <c r="R119" s="62">
        <v>27215951.309999999</v>
      </c>
      <c r="S119" s="62">
        <v>23992370.25</v>
      </c>
      <c r="T119" s="62">
        <v>30051854.420000002</v>
      </c>
      <c r="U119" s="39">
        <v>26410812.799999997</v>
      </c>
      <c r="V119" s="39">
        <v>29275912.98</v>
      </c>
      <c r="W119" s="62">
        <v>34581152.93</v>
      </c>
      <c r="X119" s="62">
        <v>35953152.049999997</v>
      </c>
      <c r="Y119" s="62">
        <v>34248313.660000004</v>
      </c>
      <c r="Z119" s="62">
        <v>38657734.390000001</v>
      </c>
      <c r="AA119" s="62">
        <v>37765901.469999999</v>
      </c>
      <c r="AB119" s="62">
        <v>36378461</v>
      </c>
      <c r="AC119" s="62">
        <v>30551514</v>
      </c>
      <c r="AD119" s="62">
        <v>37865153</v>
      </c>
      <c r="AE119" s="62">
        <v>47455545</v>
      </c>
      <c r="AF119" s="62">
        <v>51194360</v>
      </c>
      <c r="AG119" s="62">
        <v>48420388</v>
      </c>
      <c r="AH119" s="62">
        <v>45496528</v>
      </c>
      <c r="AI119" s="10">
        <v>3.7980007994053988E-2</v>
      </c>
      <c r="AJ119" s="10">
        <v>-6.0384894065698108E-2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8661464</v>
      </c>
      <c r="H121" s="12">
        <v>8587022</v>
      </c>
      <c r="I121" s="12">
        <v>10007702</v>
      </c>
      <c r="J121" s="12">
        <v>12018019</v>
      </c>
      <c r="K121" s="12">
        <f>SUM(K122,K126:K130)</f>
        <v>12073884</v>
      </c>
      <c r="L121" s="12">
        <f>SUM(L122,L126:L130)</f>
        <v>11045882</v>
      </c>
      <c r="M121" s="12">
        <f>SUM(M122,M126:M130)</f>
        <v>12710337</v>
      </c>
      <c r="N121" s="12">
        <f>SUM(N122,N126:N130)</f>
        <v>15859244</v>
      </c>
      <c r="O121" s="63">
        <v>17957106.460000001</v>
      </c>
      <c r="P121" s="63">
        <v>17118787</v>
      </c>
      <c r="Q121" s="63">
        <v>18281983.380000003</v>
      </c>
      <c r="R121" s="63">
        <v>17882515.93</v>
      </c>
      <c r="S121" s="63">
        <v>17359054.75</v>
      </c>
      <c r="T121" s="63">
        <v>20737872.77</v>
      </c>
      <c r="U121" s="41">
        <v>15524580.369999999</v>
      </c>
      <c r="V121" s="41">
        <v>22024790.190000001</v>
      </c>
      <c r="W121" s="63">
        <v>22444895.109999999</v>
      </c>
      <c r="X121" s="63">
        <v>25087145.75</v>
      </c>
      <c r="Y121" s="63">
        <v>21601503.460000001</v>
      </c>
      <c r="Z121" s="63">
        <v>27867173.329999998</v>
      </c>
      <c r="AA121" s="63">
        <v>24719280.07</v>
      </c>
      <c r="AB121" s="63">
        <v>29638775</v>
      </c>
      <c r="AC121" s="63">
        <v>22967418</v>
      </c>
      <c r="AD121" s="63">
        <v>25345962</v>
      </c>
      <c r="AE121" s="63">
        <v>38284651</v>
      </c>
      <c r="AF121" s="63">
        <v>43115533</v>
      </c>
      <c r="AG121" s="63">
        <v>41216870</v>
      </c>
      <c r="AH121" s="63">
        <v>37267669</v>
      </c>
      <c r="AI121" s="13">
        <v>3.8911762332972E-2</v>
      </c>
      <c r="AJ121" s="13">
        <v>-9.5815160151656351E-2</v>
      </c>
    </row>
    <row r="122" spans="1:44" ht="10.5" customHeight="1" x14ac:dyDescent="0.2">
      <c r="A122" s="11"/>
      <c r="B122" s="11"/>
      <c r="C122" s="11" t="s">
        <v>36</v>
      </c>
      <c r="D122" s="11"/>
      <c r="E122" s="11"/>
      <c r="F122" s="2"/>
      <c r="G122" s="12">
        <v>5935682</v>
      </c>
      <c r="H122" s="12">
        <v>6314046</v>
      </c>
      <c r="I122" s="12">
        <v>6994556</v>
      </c>
      <c r="J122" s="12">
        <v>6540756</v>
      </c>
      <c r="K122" s="12">
        <f>SUM(K123:K125)</f>
        <v>7270372</v>
      </c>
      <c r="L122" s="12">
        <f>SUM(L123:L125)</f>
        <v>5834883</v>
      </c>
      <c r="M122" s="12">
        <f>SUM(M123:M125)</f>
        <v>6638233</v>
      </c>
      <c r="N122" s="12">
        <f>SUM(N123:N125)</f>
        <v>7993413</v>
      </c>
      <c r="O122" s="12">
        <v>8265920.3400000008</v>
      </c>
      <c r="P122" s="12">
        <v>7620679</v>
      </c>
      <c r="Q122" s="12">
        <v>8068382.3600000003</v>
      </c>
      <c r="R122" s="63">
        <v>7896154.4699999997</v>
      </c>
      <c r="S122" s="63">
        <v>7620678.5899999999</v>
      </c>
      <c r="T122" s="63">
        <v>11432999.059999999</v>
      </c>
      <c r="U122" s="41">
        <v>8324523.0299999993</v>
      </c>
      <c r="V122" s="41">
        <v>10900235.630000001</v>
      </c>
      <c r="W122" s="63">
        <v>10747452.289999999</v>
      </c>
      <c r="X122" s="63">
        <v>10859976.890000001</v>
      </c>
      <c r="Y122" s="63">
        <v>10001028.76</v>
      </c>
      <c r="Z122" s="63">
        <v>11241841.02</v>
      </c>
      <c r="AA122" s="63">
        <v>11117251.92</v>
      </c>
      <c r="AB122" s="63">
        <v>11501373</v>
      </c>
      <c r="AC122" s="63">
        <v>10868387</v>
      </c>
      <c r="AD122" s="63">
        <v>11691737</v>
      </c>
      <c r="AE122" s="63">
        <v>23173421</v>
      </c>
      <c r="AF122" s="63">
        <v>26906398</v>
      </c>
      <c r="AG122" s="63">
        <v>28932045</v>
      </c>
      <c r="AH122" s="63">
        <v>15928753</v>
      </c>
      <c r="AI122" s="13">
        <v>5.577655813783311E-2</v>
      </c>
      <c r="AJ122" s="13">
        <v>-0.44944254718254445</v>
      </c>
    </row>
    <row r="123" spans="1:44" ht="10.5" customHeight="1" x14ac:dyDescent="0.2">
      <c r="A123" s="11"/>
      <c r="B123" s="11"/>
      <c r="C123" s="11"/>
      <c r="D123" s="11" t="s">
        <v>37</v>
      </c>
      <c r="E123" s="11"/>
      <c r="F123" s="2"/>
      <c r="G123" s="12">
        <v>5196788</v>
      </c>
      <c r="H123" s="12">
        <v>5151441</v>
      </c>
      <c r="I123" s="12">
        <v>5802840</v>
      </c>
      <c r="J123" s="12">
        <v>6279635</v>
      </c>
      <c r="K123" s="12">
        <v>6874943</v>
      </c>
      <c r="L123" s="12">
        <v>5431784</v>
      </c>
      <c r="M123" s="12">
        <v>6076960</v>
      </c>
      <c r="N123" s="12">
        <v>6751717</v>
      </c>
      <c r="O123" s="12">
        <v>6493861.0600000005</v>
      </c>
      <c r="P123" s="12">
        <v>6222735</v>
      </c>
      <c r="Q123" s="12">
        <v>6295735.6500000004</v>
      </c>
      <c r="R123" s="63">
        <v>5938752.8599999994</v>
      </c>
      <c r="S123" s="63">
        <v>6222735.0999999996</v>
      </c>
      <c r="T123" s="63">
        <v>8334504.0599999996</v>
      </c>
      <c r="U123" s="41">
        <v>7423633.5199999996</v>
      </c>
      <c r="V123" s="41">
        <v>8672845.6300000008</v>
      </c>
      <c r="W123" s="63">
        <v>8024170.6900000004</v>
      </c>
      <c r="X123" s="63">
        <v>7651143.0999999996</v>
      </c>
      <c r="Y123" s="63">
        <v>7257695.3900000006</v>
      </c>
      <c r="Z123" s="63">
        <v>7993338.5</v>
      </c>
      <c r="AA123" s="63">
        <v>8190382.2300000004</v>
      </c>
      <c r="AB123" s="63">
        <v>8538212</v>
      </c>
      <c r="AC123" s="63">
        <v>8018791</v>
      </c>
      <c r="AD123" s="63">
        <v>8161650</v>
      </c>
      <c r="AE123" s="63">
        <v>16148261</v>
      </c>
      <c r="AF123" s="63">
        <v>17057999</v>
      </c>
      <c r="AG123" s="63">
        <v>17993713</v>
      </c>
      <c r="AH123" s="63">
        <v>9874557</v>
      </c>
      <c r="AI123" s="13">
        <v>2.4531025512894766E-2</v>
      </c>
      <c r="AJ123" s="13">
        <v>-0.45122182397818617</v>
      </c>
    </row>
    <row r="124" spans="1:44" ht="10.5" customHeight="1" x14ac:dyDescent="0.2">
      <c r="A124" s="11"/>
      <c r="B124" s="11"/>
      <c r="C124" s="14"/>
      <c r="D124" s="11" t="s">
        <v>90</v>
      </c>
      <c r="E124" s="11"/>
      <c r="F124" s="2"/>
      <c r="G124" s="12">
        <v>499454</v>
      </c>
      <c r="H124" s="12">
        <v>897364</v>
      </c>
      <c r="I124" s="12">
        <v>919587</v>
      </c>
      <c r="J124" s="12">
        <v>0</v>
      </c>
      <c r="K124" s="12">
        <v>69462</v>
      </c>
      <c r="L124" s="12">
        <v>32309</v>
      </c>
      <c r="M124" s="12">
        <v>212480</v>
      </c>
      <c r="N124" s="12">
        <v>437369</v>
      </c>
      <c r="O124" s="12">
        <v>1207282.25</v>
      </c>
      <c r="P124" s="12">
        <v>758247</v>
      </c>
      <c r="Q124" s="12">
        <v>1008279.95</v>
      </c>
      <c r="R124" s="63">
        <v>1023778.54</v>
      </c>
      <c r="S124" s="63">
        <v>758247.22</v>
      </c>
      <c r="T124" s="63">
        <v>2114591.9</v>
      </c>
      <c r="U124" s="41">
        <v>213955.71</v>
      </c>
      <c r="V124" s="41">
        <v>1539409.47</v>
      </c>
      <c r="W124" s="63">
        <v>1725176.99</v>
      </c>
      <c r="X124" s="63">
        <v>2214221.73</v>
      </c>
      <c r="Y124" s="63">
        <v>1772199.92</v>
      </c>
      <c r="Z124" s="63">
        <v>1687498.58</v>
      </c>
      <c r="AA124" s="63">
        <v>1881458.26</v>
      </c>
      <c r="AB124" s="63">
        <v>1963798</v>
      </c>
      <c r="AC124" s="63">
        <v>1913143</v>
      </c>
      <c r="AD124" s="63">
        <v>2431626</v>
      </c>
      <c r="AE124" s="63">
        <v>5941407</v>
      </c>
      <c r="AF124" s="63">
        <v>8923909</v>
      </c>
      <c r="AG124" s="63">
        <v>9752284</v>
      </c>
      <c r="AH124" s="63">
        <v>4948735</v>
      </c>
      <c r="AI124" s="13">
        <v>0.16653980946903291</v>
      </c>
      <c r="AJ124" s="13">
        <v>-0.49255630783516968</v>
      </c>
    </row>
    <row r="125" spans="1:44" ht="10.5" customHeight="1" x14ac:dyDescent="0.2">
      <c r="A125" s="11"/>
      <c r="B125" s="11"/>
      <c r="C125" s="14"/>
      <c r="D125" s="11" t="s">
        <v>39</v>
      </c>
      <c r="E125" s="11"/>
      <c r="F125" s="2"/>
      <c r="G125" s="12">
        <v>239440</v>
      </c>
      <c r="H125" s="12">
        <v>265241</v>
      </c>
      <c r="I125" s="12">
        <v>272129</v>
      </c>
      <c r="J125" s="12">
        <v>261121</v>
      </c>
      <c r="K125" s="12">
        <v>325967</v>
      </c>
      <c r="L125" s="12">
        <v>370790</v>
      </c>
      <c r="M125" s="12">
        <v>348793</v>
      </c>
      <c r="N125" s="12">
        <v>804327</v>
      </c>
      <c r="O125" s="12">
        <v>564777.03</v>
      </c>
      <c r="P125" s="12">
        <v>639697</v>
      </c>
      <c r="Q125" s="12">
        <v>764366.76</v>
      </c>
      <c r="R125" s="63">
        <v>933623.07</v>
      </c>
      <c r="S125" s="63">
        <v>639696.27</v>
      </c>
      <c r="T125" s="63">
        <v>983903.1</v>
      </c>
      <c r="U125" s="41">
        <v>686933.8</v>
      </c>
      <c r="V125" s="41">
        <v>687980.53</v>
      </c>
      <c r="W125" s="63">
        <v>998104.6100000001</v>
      </c>
      <c r="X125" s="63">
        <v>994612.06</v>
      </c>
      <c r="Y125" s="63">
        <v>971133.45000000007</v>
      </c>
      <c r="Z125" s="63">
        <v>1561003.94</v>
      </c>
      <c r="AA125" s="63">
        <v>1045411.43</v>
      </c>
      <c r="AB125" s="63">
        <v>999363</v>
      </c>
      <c r="AC125" s="63">
        <v>936453</v>
      </c>
      <c r="AD125" s="63">
        <v>1098461</v>
      </c>
      <c r="AE125" s="63">
        <v>1083753</v>
      </c>
      <c r="AF125" s="63">
        <v>924490</v>
      </c>
      <c r="AG125" s="63">
        <v>1186048</v>
      </c>
      <c r="AH125" s="63">
        <v>1105461</v>
      </c>
      <c r="AI125" s="13">
        <v>1.6958802691685593E-2</v>
      </c>
      <c r="AJ125" s="13">
        <v>-6.7945816695445721E-2</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1141536</v>
      </c>
      <c r="O126" s="12">
        <v>1302947.1200000001</v>
      </c>
      <c r="P126" s="12">
        <v>2102697</v>
      </c>
      <c r="Q126" s="12">
        <v>2876979.02</v>
      </c>
      <c r="R126" s="63">
        <v>3252403.46</v>
      </c>
      <c r="S126" s="63">
        <v>2102697.16</v>
      </c>
      <c r="T126" s="63">
        <v>2268116.71</v>
      </c>
      <c r="U126" s="41">
        <v>2437141.34</v>
      </c>
      <c r="V126" s="41">
        <v>2321095.56</v>
      </c>
      <c r="W126" s="63">
        <v>2757048.82</v>
      </c>
      <c r="X126" s="63">
        <v>2574658.86</v>
      </c>
      <c r="Y126" s="63">
        <v>2980426.7</v>
      </c>
      <c r="Z126" s="63">
        <v>4830507.3100000005</v>
      </c>
      <c r="AA126" s="63">
        <v>6152318.1500000004</v>
      </c>
      <c r="AB126" s="63">
        <v>6378699</v>
      </c>
      <c r="AC126" s="63">
        <v>3483427</v>
      </c>
      <c r="AD126" s="63">
        <v>3144326</v>
      </c>
      <c r="AE126" s="63">
        <v>6036332</v>
      </c>
      <c r="AF126" s="63">
        <v>6017081</v>
      </c>
      <c r="AG126" s="63">
        <v>5364614</v>
      </c>
      <c r="AH126" s="63">
        <v>3534182</v>
      </c>
      <c r="AI126" s="13">
        <v>-9.3726112279330143E-2</v>
      </c>
      <c r="AJ126" s="13">
        <v>-0.34120479124872732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0</v>
      </c>
      <c r="U128" s="41">
        <v>0</v>
      </c>
      <c r="V128" s="41">
        <v>0</v>
      </c>
      <c r="W128" s="63">
        <v>73536</v>
      </c>
      <c r="X128" s="63">
        <v>67748</v>
      </c>
      <c r="Y128" s="63">
        <v>13352</v>
      </c>
      <c r="Z128" s="63">
        <v>0</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327540</v>
      </c>
      <c r="X129" s="63">
        <v>2705531</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2725782</v>
      </c>
      <c r="H130" s="12">
        <v>2272976</v>
      </c>
      <c r="I130" s="12">
        <v>3013146</v>
      </c>
      <c r="J130" s="12">
        <v>5477263</v>
      </c>
      <c r="K130" s="12">
        <v>4803512</v>
      </c>
      <c r="L130" s="12">
        <v>5210999</v>
      </c>
      <c r="M130" s="12">
        <v>6072104</v>
      </c>
      <c r="N130" s="12">
        <v>6724295</v>
      </c>
      <c r="O130" s="12">
        <v>8388239</v>
      </c>
      <c r="P130" s="12">
        <v>7395411</v>
      </c>
      <c r="Q130" s="12">
        <v>7336622</v>
      </c>
      <c r="R130" s="63">
        <v>6733958</v>
      </c>
      <c r="S130" s="63">
        <v>7635679</v>
      </c>
      <c r="T130" s="63">
        <v>7036757</v>
      </c>
      <c r="U130" s="41">
        <v>4762916</v>
      </c>
      <c r="V130" s="41">
        <v>8803459</v>
      </c>
      <c r="W130" s="63">
        <v>8539318</v>
      </c>
      <c r="X130" s="63">
        <v>8879231</v>
      </c>
      <c r="Y130" s="63">
        <v>8606696</v>
      </c>
      <c r="Z130" s="63">
        <v>11794825</v>
      </c>
      <c r="AA130" s="63">
        <v>7449710</v>
      </c>
      <c r="AB130" s="63">
        <v>11758703</v>
      </c>
      <c r="AC130" s="63">
        <v>8615604</v>
      </c>
      <c r="AD130" s="63">
        <v>10509899</v>
      </c>
      <c r="AE130" s="63">
        <v>9074898</v>
      </c>
      <c r="AF130" s="63">
        <v>10192054</v>
      </c>
      <c r="AG130" s="63">
        <v>6920211</v>
      </c>
      <c r="AH130" s="63">
        <v>17804734</v>
      </c>
      <c r="AI130" s="13">
        <v>7.1591708990005332E-2</v>
      </c>
      <c r="AJ130" s="13">
        <v>1.5728599893847168</v>
      </c>
    </row>
    <row r="131" spans="1:36" ht="10.5" customHeight="1" x14ac:dyDescent="0.2">
      <c r="A131" s="11"/>
      <c r="B131" s="14"/>
      <c r="C131" s="11"/>
      <c r="D131" s="15" t="s">
        <v>45</v>
      </c>
      <c r="E131" s="11"/>
      <c r="F131" s="2"/>
      <c r="G131" s="12">
        <v>191497</v>
      </c>
      <c r="H131" s="12">
        <v>230382</v>
      </c>
      <c r="I131" s="12">
        <v>239074</v>
      </c>
      <c r="J131" s="12">
        <v>382760</v>
      </c>
      <c r="K131" s="12">
        <v>198157</v>
      </c>
      <c r="L131" s="12">
        <v>276248</v>
      </c>
      <c r="M131" s="12">
        <v>352164</v>
      </c>
      <c r="N131" s="12">
        <v>461378</v>
      </c>
      <c r="O131" s="12">
        <v>446333</v>
      </c>
      <c r="P131" s="12">
        <v>491379</v>
      </c>
      <c r="Q131" s="12">
        <v>405286</v>
      </c>
      <c r="R131" s="63">
        <v>540423</v>
      </c>
      <c r="S131" s="63">
        <v>453139</v>
      </c>
      <c r="T131" s="63">
        <v>445523</v>
      </c>
      <c r="U131" s="41">
        <v>593158</v>
      </c>
      <c r="V131" s="41">
        <v>541883</v>
      </c>
      <c r="W131" s="63">
        <v>574709</v>
      </c>
      <c r="X131" s="63">
        <v>474948</v>
      </c>
      <c r="Y131" s="63">
        <v>550213</v>
      </c>
      <c r="Z131" s="63">
        <v>590686</v>
      </c>
      <c r="AA131" s="63">
        <v>514321</v>
      </c>
      <c r="AB131" s="63">
        <v>548086</v>
      </c>
      <c r="AC131" s="63">
        <v>497974</v>
      </c>
      <c r="AD131" s="63">
        <v>610370</v>
      </c>
      <c r="AE131" s="63">
        <v>606738</v>
      </c>
      <c r="AF131" s="63">
        <v>612090</v>
      </c>
      <c r="AG131" s="63">
        <v>709254</v>
      </c>
      <c r="AH131" s="63">
        <v>703938</v>
      </c>
      <c r="AI131" s="13">
        <v>4.25917487303209E-2</v>
      </c>
      <c r="AJ131" s="13">
        <v>-7.4951991811114211E-3</v>
      </c>
    </row>
    <row r="132" spans="1:36" ht="10.5" customHeight="1" x14ac:dyDescent="0.2">
      <c r="A132" s="11"/>
      <c r="B132" s="14"/>
      <c r="C132" s="11"/>
      <c r="D132" s="15" t="s">
        <v>46</v>
      </c>
      <c r="E132" s="11"/>
      <c r="F132" s="2"/>
      <c r="G132" s="12">
        <v>2122015</v>
      </c>
      <c r="H132" s="12">
        <v>1639645</v>
      </c>
      <c r="I132" s="12">
        <v>2152194</v>
      </c>
      <c r="J132" s="12">
        <v>3879850</v>
      </c>
      <c r="K132" s="12">
        <v>4156687</v>
      </c>
      <c r="L132" s="12">
        <v>4335021</v>
      </c>
      <c r="M132" s="12">
        <v>4859264</v>
      </c>
      <c r="N132" s="12">
        <v>5385473</v>
      </c>
      <c r="O132" s="12">
        <v>7534812</v>
      </c>
      <c r="P132" s="12">
        <v>6561324</v>
      </c>
      <c r="Q132" s="12">
        <v>6546720</v>
      </c>
      <c r="R132" s="63">
        <v>3915747</v>
      </c>
      <c r="S132" s="63">
        <v>3838686</v>
      </c>
      <c r="T132" s="63">
        <v>6362036</v>
      </c>
      <c r="U132" s="41">
        <v>3863103</v>
      </c>
      <c r="V132" s="41">
        <v>6024744</v>
      </c>
      <c r="W132" s="63">
        <v>7843151</v>
      </c>
      <c r="X132" s="63">
        <v>7005381</v>
      </c>
      <c r="Y132" s="63">
        <v>7887475</v>
      </c>
      <c r="Z132" s="63">
        <v>7128784</v>
      </c>
      <c r="AA132" s="63">
        <v>6727581</v>
      </c>
      <c r="AB132" s="63">
        <v>6535973</v>
      </c>
      <c r="AC132" s="63">
        <v>7023924</v>
      </c>
      <c r="AD132" s="63">
        <v>7198127</v>
      </c>
      <c r="AE132" s="63">
        <v>7104816</v>
      </c>
      <c r="AF132" s="63">
        <v>7638764</v>
      </c>
      <c r="AG132" s="63">
        <v>5859961</v>
      </c>
      <c r="AH132" s="63">
        <v>8426981</v>
      </c>
      <c r="AI132" s="13">
        <v>4.3262573430946416E-2</v>
      </c>
      <c r="AJ132" s="13">
        <v>0.43806093590042666</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3938828</v>
      </c>
      <c r="AA133" s="63">
        <v>0</v>
      </c>
      <c r="AB133" s="63">
        <v>4417000</v>
      </c>
      <c r="AC133" s="63">
        <v>805421</v>
      </c>
      <c r="AD133" s="63">
        <v>2450000</v>
      </c>
      <c r="AE133" s="63">
        <v>790000</v>
      </c>
      <c r="AF133" s="63">
        <v>835000</v>
      </c>
      <c r="AG133" s="63">
        <v>0</v>
      </c>
      <c r="AH133" s="63">
        <v>8000000</v>
      </c>
      <c r="AI133" s="13">
        <v>0.10406276822051308</v>
      </c>
      <c r="AJ133" s="13" t="s">
        <v>246</v>
      </c>
    </row>
    <row r="134" spans="1:36" ht="10.5" customHeight="1" x14ac:dyDescent="0.2">
      <c r="A134" s="11"/>
      <c r="B134" s="11"/>
      <c r="C134" s="11"/>
      <c r="D134" s="11" t="s">
        <v>48</v>
      </c>
      <c r="E134" s="11"/>
      <c r="F134" s="2"/>
      <c r="G134" s="12">
        <v>412270</v>
      </c>
      <c r="H134" s="12">
        <v>402949</v>
      </c>
      <c r="I134" s="12">
        <v>621878</v>
      </c>
      <c r="J134" s="12">
        <v>1214653</v>
      </c>
      <c r="K134" s="12">
        <v>448668</v>
      </c>
      <c r="L134" s="12">
        <v>599730</v>
      </c>
      <c r="M134" s="12">
        <v>860676</v>
      </c>
      <c r="N134" s="12">
        <v>877444</v>
      </c>
      <c r="O134" s="12">
        <v>407094</v>
      </c>
      <c r="P134" s="12">
        <v>342708</v>
      </c>
      <c r="Q134" s="12">
        <v>384616</v>
      </c>
      <c r="R134" s="63">
        <v>2277788</v>
      </c>
      <c r="S134" s="63">
        <v>3343854</v>
      </c>
      <c r="T134" s="63">
        <v>229198</v>
      </c>
      <c r="U134" s="41">
        <v>306655</v>
      </c>
      <c r="V134" s="41">
        <v>2236832</v>
      </c>
      <c r="W134" s="63">
        <v>121458</v>
      </c>
      <c r="X134" s="63">
        <v>1398902</v>
      </c>
      <c r="Y134" s="63">
        <v>169008</v>
      </c>
      <c r="Z134" s="63">
        <v>136527</v>
      </c>
      <c r="AA134" s="63">
        <v>207808</v>
      </c>
      <c r="AB134" s="63">
        <v>257644</v>
      </c>
      <c r="AC134" s="63">
        <v>288285</v>
      </c>
      <c r="AD134" s="63">
        <v>251402</v>
      </c>
      <c r="AE134" s="63">
        <v>573344</v>
      </c>
      <c r="AF134" s="63">
        <v>1106200</v>
      </c>
      <c r="AG134" s="63">
        <v>350996</v>
      </c>
      <c r="AH134" s="63">
        <v>673815</v>
      </c>
      <c r="AI134" s="13">
        <v>0.17378018457905231</v>
      </c>
      <c r="AJ134" s="13">
        <v>0.91972273188298437</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3948501</v>
      </c>
      <c r="H136" s="12">
        <v>3890924</v>
      </c>
      <c r="I136" s="12">
        <v>4013264</v>
      </c>
      <c r="J136" s="12">
        <v>3899057</v>
      </c>
      <c r="K136" s="12">
        <f>SUM(K137:K145)</f>
        <v>3858492</v>
      </c>
      <c r="L136" s="12">
        <f>SUM(L137:L145)</f>
        <v>4340432</v>
      </c>
      <c r="M136" s="12">
        <f>SUM(M137:M145)</f>
        <v>5337946</v>
      </c>
      <c r="N136" s="12">
        <f>SUM(N137:N145)</f>
        <v>7684530</v>
      </c>
      <c r="O136" s="12">
        <v>5587958.7800000003</v>
      </c>
      <c r="P136" s="12">
        <v>6666360</v>
      </c>
      <c r="Q136" s="12">
        <v>6906362.6799999997</v>
      </c>
      <c r="R136" s="63">
        <v>6865259.3799999999</v>
      </c>
      <c r="S136" s="63">
        <v>6323300.5</v>
      </c>
      <c r="T136" s="63">
        <v>7983261.6500000004</v>
      </c>
      <c r="U136" s="41">
        <v>9930101.4299999997</v>
      </c>
      <c r="V136" s="41">
        <v>6389454.79</v>
      </c>
      <c r="W136" s="63">
        <v>11194523.82</v>
      </c>
      <c r="X136" s="63">
        <v>9141070.3000000007</v>
      </c>
      <c r="Y136" s="63">
        <v>10891192.200000001</v>
      </c>
      <c r="Z136" s="63">
        <v>9851392.0599999987</v>
      </c>
      <c r="AA136" s="63">
        <v>9513799.4000000004</v>
      </c>
      <c r="AB136" s="63">
        <v>5432119</v>
      </c>
      <c r="AC136" s="63">
        <v>6813347</v>
      </c>
      <c r="AD136" s="63">
        <v>11996709</v>
      </c>
      <c r="AE136" s="63">
        <v>7875139</v>
      </c>
      <c r="AF136" s="63">
        <v>7574521</v>
      </c>
      <c r="AG136" s="63">
        <v>6922386</v>
      </c>
      <c r="AH136" s="63">
        <v>7929495</v>
      </c>
      <c r="AI136" s="13">
        <v>6.5073001009527065E-2</v>
      </c>
      <c r="AJ136" s="13">
        <v>0.14548581948478459</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193654</v>
      </c>
      <c r="H138" s="12">
        <v>189253</v>
      </c>
      <c r="I138" s="12">
        <v>207718</v>
      </c>
      <c r="J138" s="12">
        <v>198855</v>
      </c>
      <c r="K138" s="12">
        <v>196494</v>
      </c>
      <c r="L138" s="12">
        <v>182880</v>
      </c>
      <c r="M138" s="12">
        <v>191088</v>
      </c>
      <c r="N138" s="12">
        <v>243138</v>
      </c>
      <c r="O138" s="12">
        <v>474569.33</v>
      </c>
      <c r="P138" s="12">
        <v>553776</v>
      </c>
      <c r="Q138" s="12">
        <v>690651.87</v>
      </c>
      <c r="R138" s="63">
        <v>591523.86</v>
      </c>
      <c r="S138" s="63">
        <v>553776.43000000005</v>
      </c>
      <c r="T138" s="63">
        <v>736846.44</v>
      </c>
      <c r="U138" s="41">
        <v>852036.5</v>
      </c>
      <c r="V138" s="41">
        <v>795610.77</v>
      </c>
      <c r="W138" s="64">
        <v>807457.02</v>
      </c>
      <c r="X138" s="64">
        <v>816329.55</v>
      </c>
      <c r="Y138" s="63">
        <v>837593.15</v>
      </c>
      <c r="Z138" s="63">
        <v>1040713.98</v>
      </c>
      <c r="AA138" s="63">
        <v>943531.75</v>
      </c>
      <c r="AB138" s="63">
        <v>973118</v>
      </c>
      <c r="AC138" s="63">
        <v>998615</v>
      </c>
      <c r="AD138" s="63">
        <v>965443</v>
      </c>
      <c r="AE138" s="63">
        <v>1053117</v>
      </c>
      <c r="AF138" s="63">
        <v>1078576</v>
      </c>
      <c r="AG138" s="63">
        <v>1079797</v>
      </c>
      <c r="AH138" s="63">
        <v>1093295</v>
      </c>
      <c r="AI138" s="13">
        <v>1.9597220023432005E-2</v>
      </c>
      <c r="AJ138" s="13">
        <v>1.2500497778749153E-2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2129324</v>
      </c>
      <c r="H141" s="12">
        <v>2247925</v>
      </c>
      <c r="I141" s="12">
        <v>2465717</v>
      </c>
      <c r="J141" s="12">
        <v>2648779</v>
      </c>
      <c r="K141" s="12">
        <v>2782246</v>
      </c>
      <c r="L141" s="12">
        <v>2859782</v>
      </c>
      <c r="M141" s="12">
        <v>3029229</v>
      </c>
      <c r="N141" s="12">
        <v>3262713</v>
      </c>
      <c r="O141" s="12">
        <v>3393021.37</v>
      </c>
      <c r="P141" s="12">
        <v>3463550</v>
      </c>
      <c r="Q141" s="12">
        <v>3358486.83</v>
      </c>
      <c r="R141" s="63">
        <v>3323549.03</v>
      </c>
      <c r="S141" s="63">
        <v>3435732.1</v>
      </c>
      <c r="T141" s="63">
        <v>6689812.2199999997</v>
      </c>
      <c r="U141" s="41">
        <v>3963711.93</v>
      </c>
      <c r="V141" s="41">
        <v>3371321</v>
      </c>
      <c r="W141" s="63">
        <v>4253056.4000000004</v>
      </c>
      <c r="X141" s="63">
        <v>5909857.2400000002</v>
      </c>
      <c r="Y141" s="63">
        <v>5220910.1100000003</v>
      </c>
      <c r="Z141" s="63">
        <v>4967768.87</v>
      </c>
      <c r="AA141" s="63">
        <v>2705067.51</v>
      </c>
      <c r="AB141" s="63">
        <v>2838260</v>
      </c>
      <c r="AC141" s="63">
        <v>2818386</v>
      </c>
      <c r="AD141" s="63">
        <v>2847194</v>
      </c>
      <c r="AE141" s="63">
        <v>2986745</v>
      </c>
      <c r="AF141" s="63">
        <v>3088091</v>
      </c>
      <c r="AG141" s="63">
        <v>3054351</v>
      </c>
      <c r="AH141" s="63">
        <v>2982094</v>
      </c>
      <c r="AI141" s="13">
        <v>8.2731263831732349E-3</v>
      </c>
      <c r="AJ141" s="13">
        <v>-2.3657071502260218E-2</v>
      </c>
    </row>
    <row r="142" spans="1:36" ht="10.5" customHeight="1" x14ac:dyDescent="0.2">
      <c r="A142" s="11"/>
      <c r="B142" s="14"/>
      <c r="C142" s="11" t="s">
        <v>55</v>
      </c>
      <c r="E142" s="11"/>
      <c r="F142" s="2"/>
      <c r="G142" s="12">
        <v>0</v>
      </c>
      <c r="H142" s="12">
        <v>0</v>
      </c>
      <c r="I142" s="12">
        <v>0</v>
      </c>
      <c r="J142" s="12">
        <v>0</v>
      </c>
      <c r="K142" s="12">
        <v>0</v>
      </c>
      <c r="L142" s="12">
        <v>27242</v>
      </c>
      <c r="M142" s="12">
        <v>66338</v>
      </c>
      <c r="N142" s="12">
        <v>129651</v>
      </c>
      <c r="O142" s="12">
        <v>134677.07999999999</v>
      </c>
      <c r="P142" s="12">
        <v>133878</v>
      </c>
      <c r="Q142" s="12">
        <v>111519.98</v>
      </c>
      <c r="R142" s="63">
        <v>147139.49</v>
      </c>
      <c r="S142" s="63">
        <v>133877.97</v>
      </c>
      <c r="T142" s="63">
        <v>201427.99</v>
      </c>
      <c r="U142" s="41">
        <v>2757659</v>
      </c>
      <c r="V142" s="41">
        <v>215768.02</v>
      </c>
      <c r="W142" s="64">
        <v>158340.4</v>
      </c>
      <c r="X142" s="64">
        <v>162029.51</v>
      </c>
      <c r="Y142" s="63">
        <v>162241.94</v>
      </c>
      <c r="Z142" s="63">
        <v>168672.21</v>
      </c>
      <c r="AA142" s="63">
        <v>174786.14</v>
      </c>
      <c r="AB142" s="63">
        <v>186345</v>
      </c>
      <c r="AC142" s="63">
        <v>176572</v>
      </c>
      <c r="AD142" s="63">
        <v>182271</v>
      </c>
      <c r="AE142" s="63">
        <v>167555</v>
      </c>
      <c r="AF142" s="63">
        <v>182368</v>
      </c>
      <c r="AG142" s="63">
        <v>176411</v>
      </c>
      <c r="AH142" s="63">
        <v>141567</v>
      </c>
      <c r="AI142" s="13">
        <v>-4.4771259672317321E-2</v>
      </c>
      <c r="AJ142" s="13">
        <v>-0.19751602791209166</v>
      </c>
    </row>
    <row r="143" spans="1:36" ht="10.5" customHeight="1" x14ac:dyDescent="0.2">
      <c r="A143" s="11"/>
      <c r="B143" s="11"/>
      <c r="C143" s="11" t="s">
        <v>56</v>
      </c>
      <c r="D143" s="11"/>
      <c r="E143" s="11"/>
      <c r="F143" s="2"/>
      <c r="G143" s="12">
        <v>1625523</v>
      </c>
      <c r="H143" s="12">
        <v>1453746</v>
      </c>
      <c r="I143" s="12">
        <v>1339829</v>
      </c>
      <c r="J143" s="12">
        <v>1051423</v>
      </c>
      <c r="K143" s="12">
        <v>879752</v>
      </c>
      <c r="L143" s="12">
        <v>1270528</v>
      </c>
      <c r="M143" s="12">
        <v>2051291</v>
      </c>
      <c r="N143" s="12">
        <v>4049028</v>
      </c>
      <c r="O143" s="12">
        <v>1585691</v>
      </c>
      <c r="P143" s="12">
        <v>2515156</v>
      </c>
      <c r="Q143" s="12">
        <v>2745704</v>
      </c>
      <c r="R143" s="63">
        <v>2803047</v>
      </c>
      <c r="S143" s="63">
        <v>2199914</v>
      </c>
      <c r="T143" s="63">
        <v>355175</v>
      </c>
      <c r="U143" s="41">
        <v>2356694</v>
      </c>
      <c r="V143" s="41">
        <v>2006755</v>
      </c>
      <c r="W143" s="63">
        <v>5975670</v>
      </c>
      <c r="X143" s="63">
        <v>2252854</v>
      </c>
      <c r="Y143" s="63">
        <v>4670447</v>
      </c>
      <c r="Z143" s="63">
        <v>3674237</v>
      </c>
      <c r="AA143" s="63">
        <v>5690414</v>
      </c>
      <c r="AB143" s="63">
        <v>1434396</v>
      </c>
      <c r="AC143" s="63">
        <v>2819774</v>
      </c>
      <c r="AD143" s="63">
        <v>8001801</v>
      </c>
      <c r="AE143" s="63">
        <v>3667722</v>
      </c>
      <c r="AF143" s="63">
        <v>3225486</v>
      </c>
      <c r="AG143" s="63">
        <v>2611827</v>
      </c>
      <c r="AH143" s="63">
        <v>3712539</v>
      </c>
      <c r="AI143" s="13">
        <v>0.17174648622339261</v>
      </c>
      <c r="AJ143" s="13">
        <v>0.42143373201977008</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1215638</v>
      </c>
      <c r="H147" s="12">
        <v>933516</v>
      </c>
      <c r="I147" s="12">
        <v>1321909</v>
      </c>
      <c r="J147" s="12">
        <v>481638</v>
      </c>
      <c r="K147" s="12">
        <v>456935</v>
      </c>
      <c r="L147" s="12">
        <v>487913</v>
      </c>
      <c r="M147" s="12">
        <v>764995</v>
      </c>
      <c r="N147" s="12">
        <v>799987</v>
      </c>
      <c r="O147" s="12">
        <v>634181</v>
      </c>
      <c r="P147" s="12">
        <v>764344</v>
      </c>
      <c r="Q147" s="12">
        <v>1010320</v>
      </c>
      <c r="R147" s="63">
        <v>733767</v>
      </c>
      <c r="S147" s="63">
        <v>62408</v>
      </c>
      <c r="T147" s="63">
        <v>1070493</v>
      </c>
      <c r="U147" s="41">
        <v>568448</v>
      </c>
      <c r="V147" s="41">
        <v>148440</v>
      </c>
      <c r="W147" s="63">
        <v>378571</v>
      </c>
      <c r="X147" s="63">
        <v>591970</v>
      </c>
      <c r="Y147" s="63">
        <v>1317654</v>
      </c>
      <c r="Z147" s="63">
        <v>755677</v>
      </c>
      <c r="AA147" s="63">
        <v>3083080</v>
      </c>
      <c r="AB147" s="63">
        <v>793664</v>
      </c>
      <c r="AC147" s="63">
        <v>660570</v>
      </c>
      <c r="AD147" s="63">
        <v>393662</v>
      </c>
      <c r="AE147" s="63">
        <v>1195468</v>
      </c>
      <c r="AF147" s="63">
        <v>403637</v>
      </c>
      <c r="AG147" s="63">
        <v>0</v>
      </c>
      <c r="AH147" s="63">
        <v>217149</v>
      </c>
      <c r="AI147" s="13">
        <v>-0.19427496366894925</v>
      </c>
      <c r="AJ147" s="13" t="s">
        <v>246</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606977</v>
      </c>
      <c r="H149" s="12">
        <v>593476</v>
      </c>
      <c r="I149" s="12">
        <v>588665</v>
      </c>
      <c r="J149" s="12">
        <v>637346</v>
      </c>
      <c r="K149" s="12">
        <v>630891</v>
      </c>
      <c r="L149" s="12">
        <v>647207</v>
      </c>
      <c r="M149" s="12">
        <v>131480</v>
      </c>
      <c r="N149" s="12">
        <v>139676</v>
      </c>
      <c r="O149" s="12">
        <v>182334</v>
      </c>
      <c r="P149" s="12">
        <v>239542</v>
      </c>
      <c r="Q149" s="12">
        <v>144085</v>
      </c>
      <c r="R149" s="63">
        <v>1734409</v>
      </c>
      <c r="S149" s="63">
        <v>247607</v>
      </c>
      <c r="T149" s="63">
        <v>260227</v>
      </c>
      <c r="U149" s="41">
        <v>387683</v>
      </c>
      <c r="V149" s="41">
        <v>713228</v>
      </c>
      <c r="W149" s="63">
        <v>563163</v>
      </c>
      <c r="X149" s="63">
        <v>1132966</v>
      </c>
      <c r="Y149" s="63">
        <v>437964</v>
      </c>
      <c r="Z149" s="63">
        <v>183492</v>
      </c>
      <c r="AA149" s="63">
        <v>449742</v>
      </c>
      <c r="AB149" s="63">
        <v>513903</v>
      </c>
      <c r="AC149" s="63">
        <v>110179</v>
      </c>
      <c r="AD149" s="63">
        <v>128820</v>
      </c>
      <c r="AE149" s="63">
        <v>100287</v>
      </c>
      <c r="AF149" s="63">
        <v>100669</v>
      </c>
      <c r="AG149" s="63">
        <v>281132</v>
      </c>
      <c r="AH149" s="63">
        <v>82215</v>
      </c>
      <c r="AI149" s="13">
        <v>-0.26320785919250889</v>
      </c>
      <c r="AJ149" s="13">
        <v>-0.70755730404222927</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13304490</v>
      </c>
      <c r="H152" s="5">
        <v>13790763</v>
      </c>
      <c r="I152" s="5">
        <v>14553034</v>
      </c>
      <c r="J152" s="5">
        <v>18136534</v>
      </c>
      <c r="K152" s="5">
        <v>15362360</v>
      </c>
      <c r="L152" s="5">
        <v>17078002</v>
      </c>
      <c r="M152" s="5">
        <v>20825323</v>
      </c>
      <c r="N152" s="5">
        <v>26200238</v>
      </c>
      <c r="O152" s="5">
        <v>23957491</v>
      </c>
      <c r="P152" s="5">
        <v>23472371</v>
      </c>
      <c r="Q152" s="5">
        <v>25595659</v>
      </c>
      <c r="R152" s="62">
        <v>24927006</v>
      </c>
      <c r="S152" s="62">
        <v>26933379</v>
      </c>
      <c r="T152" s="62">
        <v>21227246</v>
      </c>
      <c r="U152" s="39">
        <v>35955659</v>
      </c>
      <c r="V152" s="39">
        <v>26554636</v>
      </c>
      <c r="W152" s="62">
        <v>37398983</v>
      </c>
      <c r="X152" s="62">
        <v>29824484</v>
      </c>
      <c r="Y152" s="62">
        <v>33876798</v>
      </c>
      <c r="Z152" s="62">
        <v>31899781</v>
      </c>
      <c r="AA152" s="62">
        <v>37309479</v>
      </c>
      <c r="AB152" s="62">
        <v>34894539</v>
      </c>
      <c r="AC152" s="62">
        <v>34654227</v>
      </c>
      <c r="AD152" s="62">
        <v>31858595</v>
      </c>
      <c r="AE152" s="62">
        <v>40199730</v>
      </c>
      <c r="AF152" s="62">
        <v>36543258</v>
      </c>
      <c r="AG152" s="62">
        <v>38202924</v>
      </c>
      <c r="AH152" s="62">
        <v>42902474</v>
      </c>
      <c r="AI152" s="10">
        <v>3.5032877580901234E-2</v>
      </c>
      <c r="AJ152" s="10">
        <v>0.12301545295328703</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2338252</v>
      </c>
      <c r="H154" s="12">
        <v>2050543</v>
      </c>
      <c r="I154" s="12">
        <v>2192924</v>
      </c>
      <c r="J154" s="12">
        <v>2277038</v>
      </c>
      <c r="K154" s="12">
        <v>2625920</v>
      </c>
      <c r="L154" s="12">
        <v>3320149</v>
      </c>
      <c r="M154" s="12">
        <v>3265918</v>
      </c>
      <c r="N154" s="12">
        <v>3162143</v>
      </c>
      <c r="O154" s="12">
        <v>3630750</v>
      </c>
      <c r="P154" s="12">
        <v>4000795</v>
      </c>
      <c r="Q154" s="12">
        <v>4245977</v>
      </c>
      <c r="R154" s="63">
        <v>8015103</v>
      </c>
      <c r="S154" s="63">
        <v>7671362</v>
      </c>
      <c r="T154" s="63">
        <v>7361896</v>
      </c>
      <c r="U154" s="41">
        <v>6809474</v>
      </c>
      <c r="V154" s="41">
        <v>3801139</v>
      </c>
      <c r="W154" s="63">
        <v>7567351</v>
      </c>
      <c r="X154" s="63">
        <v>4343804</v>
      </c>
      <c r="Y154" s="63">
        <v>6060942</v>
      </c>
      <c r="Z154" s="63">
        <v>6365728</v>
      </c>
      <c r="AA154" s="63">
        <v>8837356</v>
      </c>
      <c r="AB154" s="63">
        <v>11638755</v>
      </c>
      <c r="AC154" s="63">
        <v>11192378</v>
      </c>
      <c r="AD154" s="63">
        <v>10828431</v>
      </c>
      <c r="AE154" s="63">
        <v>7381370</v>
      </c>
      <c r="AF154" s="63">
        <v>7570115</v>
      </c>
      <c r="AG154" s="63">
        <v>6853693</v>
      </c>
      <c r="AH154" s="63">
        <v>6930393</v>
      </c>
      <c r="AI154" s="13">
        <v>-8.2776395291182303E-2</v>
      </c>
      <c r="AJ154" s="13">
        <v>1.1191046929006012E-2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2971759</v>
      </c>
      <c r="H156" s="12">
        <v>3332188</v>
      </c>
      <c r="I156" s="12">
        <v>3375019</v>
      </c>
      <c r="J156" s="12">
        <v>3538433</v>
      </c>
      <c r="K156" s="12">
        <v>4100963</v>
      </c>
      <c r="L156" s="12">
        <v>5303487</v>
      </c>
      <c r="M156" s="12">
        <v>6296548</v>
      </c>
      <c r="N156" s="12">
        <v>6404048</v>
      </c>
      <c r="O156" s="12">
        <v>8016788</v>
      </c>
      <c r="P156" s="12">
        <v>7605569</v>
      </c>
      <c r="Q156" s="12">
        <v>10388052</v>
      </c>
      <c r="R156" s="63">
        <v>7917222</v>
      </c>
      <c r="S156" s="63">
        <v>9205326</v>
      </c>
      <c r="T156" s="63">
        <v>6825838</v>
      </c>
      <c r="U156" s="41">
        <v>13185924</v>
      </c>
      <c r="V156" s="41">
        <v>8243793</v>
      </c>
      <c r="W156" s="63">
        <v>10773362</v>
      </c>
      <c r="X156" s="63">
        <v>10745508</v>
      </c>
      <c r="Y156" s="63">
        <v>13613213</v>
      </c>
      <c r="Z156" s="63">
        <v>7799516</v>
      </c>
      <c r="AA156" s="63">
        <v>11619106</v>
      </c>
      <c r="AB156" s="63">
        <v>11723383</v>
      </c>
      <c r="AC156" s="63">
        <v>8807767</v>
      </c>
      <c r="AD156" s="63">
        <v>8467602</v>
      </c>
      <c r="AE156" s="63">
        <v>13569744</v>
      </c>
      <c r="AF156" s="63">
        <v>13975149</v>
      </c>
      <c r="AG156" s="63">
        <v>14953195</v>
      </c>
      <c r="AH156" s="63">
        <v>18043552</v>
      </c>
      <c r="AI156" s="13">
        <v>7.4512602895791424E-2</v>
      </c>
      <c r="AJ156" s="13">
        <v>0.20666867515604526</v>
      </c>
    </row>
    <row r="157" spans="1:36" ht="10.5" customHeight="1" x14ac:dyDescent="0.2">
      <c r="A157" s="11"/>
      <c r="B157" s="19" t="s">
        <v>67</v>
      </c>
      <c r="C157" s="14"/>
      <c r="D157" s="19"/>
      <c r="E157" s="19"/>
      <c r="F157" s="2"/>
      <c r="G157" s="12">
        <v>1904434</v>
      </c>
      <c r="H157" s="12">
        <v>597439</v>
      </c>
      <c r="I157" s="12">
        <v>589964</v>
      </c>
      <c r="J157" s="12">
        <v>701822</v>
      </c>
      <c r="K157" s="12">
        <v>1232017</v>
      </c>
      <c r="L157" s="12">
        <v>1402686</v>
      </c>
      <c r="M157" s="12">
        <v>2120142</v>
      </c>
      <c r="N157" s="12">
        <v>3258988</v>
      </c>
      <c r="O157" s="12">
        <v>1284529</v>
      </c>
      <c r="P157" s="12">
        <v>2456297</v>
      </c>
      <c r="Q157" s="12">
        <v>3501769</v>
      </c>
      <c r="R157" s="63">
        <v>3377416</v>
      </c>
      <c r="S157" s="63">
        <v>3084403</v>
      </c>
      <c r="T157" s="63">
        <v>75348</v>
      </c>
      <c r="U157" s="41">
        <v>3430762</v>
      </c>
      <c r="V157" s="41">
        <v>2625734</v>
      </c>
      <c r="W157" s="63">
        <v>956464</v>
      </c>
      <c r="X157" s="63">
        <v>2842545</v>
      </c>
      <c r="Y157" s="63">
        <v>3568047</v>
      </c>
      <c r="Z157" s="63">
        <v>2173930</v>
      </c>
      <c r="AA157" s="63">
        <v>5053050</v>
      </c>
      <c r="AB157" s="63">
        <v>906679</v>
      </c>
      <c r="AC157" s="63">
        <v>840556</v>
      </c>
      <c r="AD157" s="63">
        <v>808441</v>
      </c>
      <c r="AE157" s="63">
        <v>4109240</v>
      </c>
      <c r="AF157" s="63">
        <v>3450962</v>
      </c>
      <c r="AG157" s="63">
        <v>1443854</v>
      </c>
      <c r="AH157" s="63">
        <v>4171557</v>
      </c>
      <c r="AI157" s="13">
        <v>0.28965665687732733</v>
      </c>
      <c r="AJ157" s="13">
        <v>1.8891820087072515</v>
      </c>
    </row>
    <row r="158" spans="1:36" ht="10.5" customHeight="1" x14ac:dyDescent="0.2">
      <c r="A158" s="11"/>
      <c r="B158" s="19" t="s">
        <v>69</v>
      </c>
      <c r="C158" s="14"/>
      <c r="D158" s="19"/>
      <c r="E158" s="19"/>
      <c r="F158" s="2"/>
      <c r="G158" s="12">
        <v>1530058</v>
      </c>
      <c r="H158" s="12">
        <v>1455039</v>
      </c>
      <c r="I158" s="12">
        <v>1422516</v>
      </c>
      <c r="J158" s="12">
        <v>1544064</v>
      </c>
      <c r="K158" s="12">
        <v>1734933</v>
      </c>
      <c r="L158" s="12">
        <v>1811464</v>
      </c>
      <c r="M158" s="12">
        <v>2305791</v>
      </c>
      <c r="N158" s="12">
        <v>2076655</v>
      </c>
      <c r="O158" s="12">
        <v>2151133</v>
      </c>
      <c r="P158" s="12">
        <v>2279708</v>
      </c>
      <c r="Q158" s="12">
        <v>3304548</v>
      </c>
      <c r="R158" s="63">
        <v>2809148</v>
      </c>
      <c r="S158" s="63">
        <v>2497539</v>
      </c>
      <c r="T158" s="63">
        <v>2688934</v>
      </c>
      <c r="U158" s="41">
        <v>5076156</v>
      </c>
      <c r="V158" s="41">
        <v>2850954</v>
      </c>
      <c r="W158" s="63">
        <v>3118567</v>
      </c>
      <c r="X158" s="63">
        <v>244678</v>
      </c>
      <c r="Y158" s="63">
        <v>294929</v>
      </c>
      <c r="Z158" s="63">
        <v>3219510</v>
      </c>
      <c r="AA158" s="63">
        <v>3533635</v>
      </c>
      <c r="AB158" s="63">
        <v>3521156</v>
      </c>
      <c r="AC158" s="63">
        <v>3620546</v>
      </c>
      <c r="AD158" s="63">
        <v>3660624</v>
      </c>
      <c r="AE158" s="63">
        <v>4517668</v>
      </c>
      <c r="AF158" s="63">
        <v>3753367</v>
      </c>
      <c r="AG158" s="63">
        <v>3735856</v>
      </c>
      <c r="AH158" s="63">
        <v>4881554</v>
      </c>
      <c r="AI158" s="13">
        <v>5.5955148286213063E-2</v>
      </c>
      <c r="AJ158" s="13">
        <v>0.30667616738974951</v>
      </c>
    </row>
    <row r="159" spans="1:36" ht="10.5" customHeight="1" x14ac:dyDescent="0.2">
      <c r="A159" s="11"/>
      <c r="B159" s="19" t="s">
        <v>70</v>
      </c>
      <c r="C159" s="14"/>
      <c r="D159" s="19"/>
      <c r="E159" s="19"/>
      <c r="F159" s="2"/>
      <c r="G159" s="12">
        <v>993234</v>
      </c>
      <c r="H159" s="12">
        <v>1860366</v>
      </c>
      <c r="I159" s="12">
        <v>1395221</v>
      </c>
      <c r="J159" s="12">
        <v>1434477</v>
      </c>
      <c r="K159" s="12">
        <v>1382205</v>
      </c>
      <c r="L159" s="12">
        <v>1609850</v>
      </c>
      <c r="M159" s="12">
        <v>2784475</v>
      </c>
      <c r="N159" s="12">
        <v>2721044</v>
      </c>
      <c r="O159" s="12">
        <v>2906229</v>
      </c>
      <c r="P159" s="12">
        <v>2303210</v>
      </c>
      <c r="Q159" s="12">
        <v>1966704</v>
      </c>
      <c r="R159" s="63">
        <v>312315</v>
      </c>
      <c r="S159" s="63">
        <v>323664</v>
      </c>
      <c r="T159" s="63">
        <v>2687628</v>
      </c>
      <c r="U159" s="41">
        <v>3347901</v>
      </c>
      <c r="V159" s="41">
        <v>2373347</v>
      </c>
      <c r="W159" s="63">
        <v>2162201</v>
      </c>
      <c r="X159" s="63">
        <v>2595228</v>
      </c>
      <c r="Y159" s="63">
        <v>2320053</v>
      </c>
      <c r="Z159" s="63">
        <v>2161190</v>
      </c>
      <c r="AA159" s="63">
        <v>2362974</v>
      </c>
      <c r="AB159" s="63">
        <v>2639941</v>
      </c>
      <c r="AC159" s="63">
        <v>735482</v>
      </c>
      <c r="AD159" s="63">
        <v>1638171</v>
      </c>
      <c r="AE159" s="63">
        <v>3083402</v>
      </c>
      <c r="AF159" s="63">
        <v>4024558</v>
      </c>
      <c r="AG159" s="63">
        <v>2445253</v>
      </c>
      <c r="AH159" s="63">
        <v>2003991</v>
      </c>
      <c r="AI159" s="13">
        <v>-4.4896893465405263E-2</v>
      </c>
      <c r="AJ159" s="13">
        <v>-0.18045658261128808</v>
      </c>
    </row>
    <row r="160" spans="1:36" ht="10.5" customHeight="1" x14ac:dyDescent="0.2">
      <c r="A160" s="11"/>
      <c r="B160" s="19" t="s">
        <v>71</v>
      </c>
      <c r="C160" s="14"/>
      <c r="D160" s="19"/>
      <c r="E160" s="19"/>
      <c r="F160" s="2"/>
      <c r="G160" s="12">
        <v>496226</v>
      </c>
      <c r="H160" s="12">
        <v>496517</v>
      </c>
      <c r="I160" s="12">
        <v>560383</v>
      </c>
      <c r="J160" s="12">
        <v>556604</v>
      </c>
      <c r="K160" s="12">
        <v>601543</v>
      </c>
      <c r="L160" s="12">
        <v>668207</v>
      </c>
      <c r="M160" s="12">
        <v>661901</v>
      </c>
      <c r="N160" s="12">
        <v>794167</v>
      </c>
      <c r="O160" s="12">
        <v>781508</v>
      </c>
      <c r="P160" s="12">
        <v>749404</v>
      </c>
      <c r="Q160" s="12">
        <v>850889</v>
      </c>
      <c r="R160" s="63">
        <v>753301</v>
      </c>
      <c r="S160" s="63">
        <v>823692</v>
      </c>
      <c r="T160" s="63">
        <v>669724</v>
      </c>
      <c r="U160" s="41">
        <v>1301537</v>
      </c>
      <c r="V160" s="41">
        <v>698873</v>
      </c>
      <c r="W160" s="63">
        <v>915804</v>
      </c>
      <c r="X160" s="63">
        <v>1586446</v>
      </c>
      <c r="Y160" s="63">
        <v>945713</v>
      </c>
      <c r="Z160" s="63">
        <v>739753</v>
      </c>
      <c r="AA160" s="63">
        <v>745520</v>
      </c>
      <c r="AB160" s="63">
        <v>804328</v>
      </c>
      <c r="AC160" s="63">
        <v>916520</v>
      </c>
      <c r="AD160" s="63">
        <v>812828</v>
      </c>
      <c r="AE160" s="63">
        <v>1070902</v>
      </c>
      <c r="AF160" s="63">
        <v>991803</v>
      </c>
      <c r="AG160" s="63">
        <v>996022</v>
      </c>
      <c r="AH160" s="63">
        <v>1118407</v>
      </c>
      <c r="AI160" s="13">
        <v>5.6479598437614298E-2</v>
      </c>
      <c r="AJ160" s="13">
        <v>0.12287379194435465</v>
      </c>
    </row>
    <row r="161" spans="1:36" ht="10.5" customHeight="1" x14ac:dyDescent="0.2">
      <c r="A161" s="11"/>
      <c r="B161" s="19" t="s">
        <v>72</v>
      </c>
      <c r="C161" s="14"/>
      <c r="D161" s="19"/>
      <c r="E161" s="19"/>
      <c r="F161" s="2"/>
      <c r="G161" s="12">
        <v>948684</v>
      </c>
      <c r="H161" s="12">
        <v>1032821</v>
      </c>
      <c r="I161" s="12">
        <v>1007274</v>
      </c>
      <c r="J161" s="12">
        <v>1063668</v>
      </c>
      <c r="K161" s="12">
        <v>990744</v>
      </c>
      <c r="L161" s="12">
        <v>952114</v>
      </c>
      <c r="M161" s="12">
        <v>947545</v>
      </c>
      <c r="N161" s="12">
        <v>967949</v>
      </c>
      <c r="O161" s="12">
        <v>966509</v>
      </c>
      <c r="P161" s="12">
        <v>950885</v>
      </c>
      <c r="Q161" s="12">
        <v>541786</v>
      </c>
      <c r="R161" s="63">
        <v>1042702</v>
      </c>
      <c r="S161" s="63">
        <v>383196</v>
      </c>
      <c r="T161" s="63">
        <v>629191</v>
      </c>
      <c r="U161" s="41">
        <v>349500</v>
      </c>
      <c r="V161" s="41">
        <v>832016</v>
      </c>
      <c r="W161" s="63">
        <v>350063</v>
      </c>
      <c r="X161" s="63">
        <v>260306</v>
      </c>
      <c r="Y161" s="63">
        <v>3342750</v>
      </c>
      <c r="Z161" s="63">
        <v>345068</v>
      </c>
      <c r="AA161" s="63">
        <v>1974281</v>
      </c>
      <c r="AB161" s="63">
        <v>2154954</v>
      </c>
      <c r="AC161" s="63">
        <v>3115749</v>
      </c>
      <c r="AD161" s="63">
        <v>2440442</v>
      </c>
      <c r="AE161" s="63">
        <v>3702629</v>
      </c>
      <c r="AF161" s="63">
        <v>1928363</v>
      </c>
      <c r="AG161" s="63">
        <v>2669727</v>
      </c>
      <c r="AH161" s="63">
        <v>2327793</v>
      </c>
      <c r="AI161" s="13">
        <v>1.2941564952103191E-2</v>
      </c>
      <c r="AJ161" s="13">
        <v>-0.12807826418206805</v>
      </c>
    </row>
    <row r="162" spans="1:36" ht="10.5" customHeight="1" x14ac:dyDescent="0.2">
      <c r="A162" s="11"/>
      <c r="B162" s="19" t="s">
        <v>73</v>
      </c>
      <c r="C162" s="14"/>
      <c r="D162" s="19"/>
      <c r="E162" s="19"/>
      <c r="F162" s="2"/>
      <c r="G162" s="12">
        <v>1018811</v>
      </c>
      <c r="H162" s="12">
        <v>1709502</v>
      </c>
      <c r="I162" s="12">
        <v>2584967</v>
      </c>
      <c r="J162" s="12">
        <v>5525342</v>
      </c>
      <c r="K162" s="12">
        <v>979229</v>
      </c>
      <c r="L162" s="12">
        <v>175531</v>
      </c>
      <c r="M162" s="12">
        <v>676987</v>
      </c>
      <c r="N162" s="12">
        <v>4615766</v>
      </c>
      <c r="O162" s="12">
        <v>1582443</v>
      </c>
      <c r="P162" s="12">
        <v>382539</v>
      </c>
      <c r="Q162" s="12">
        <v>458984</v>
      </c>
      <c r="R162" s="63">
        <v>467912</v>
      </c>
      <c r="S162" s="63">
        <v>460403</v>
      </c>
      <c r="T162" s="63">
        <v>0</v>
      </c>
      <c r="U162" s="41">
        <v>0</v>
      </c>
      <c r="V162" s="41">
        <v>0</v>
      </c>
      <c r="W162" s="63">
        <v>0</v>
      </c>
      <c r="X162" s="63">
        <v>295645</v>
      </c>
      <c r="Y162" s="63">
        <v>2757834</v>
      </c>
      <c r="Z162" s="63">
        <v>1858441</v>
      </c>
      <c r="AA162" s="63">
        <v>0</v>
      </c>
      <c r="AB162" s="63">
        <v>1505343</v>
      </c>
      <c r="AC162" s="63">
        <v>5143233</v>
      </c>
      <c r="AD162" s="63">
        <v>2768095</v>
      </c>
      <c r="AE162" s="63">
        <v>2764775</v>
      </c>
      <c r="AF162" s="63">
        <v>848941</v>
      </c>
      <c r="AG162" s="63">
        <v>1753428</v>
      </c>
      <c r="AH162" s="63">
        <v>3425227</v>
      </c>
      <c r="AI162" s="13">
        <v>0.14685623997639796</v>
      </c>
      <c r="AJ162" s="13">
        <v>0.9534460496809678</v>
      </c>
    </row>
    <row r="163" spans="1:36" ht="10.5" customHeight="1" x14ac:dyDescent="0.2">
      <c r="A163" s="11"/>
      <c r="B163" s="19" t="s">
        <v>39</v>
      </c>
      <c r="C163" s="14"/>
      <c r="D163" s="19"/>
      <c r="E163" s="19"/>
      <c r="F163" s="2"/>
      <c r="G163" s="12">
        <v>1103032</v>
      </c>
      <c r="H163" s="12">
        <v>1256348</v>
      </c>
      <c r="I163" s="12">
        <v>1424766</v>
      </c>
      <c r="J163" s="12">
        <v>1495086</v>
      </c>
      <c r="K163" s="12">
        <v>1714806</v>
      </c>
      <c r="L163" s="12">
        <v>1834514</v>
      </c>
      <c r="M163" s="12">
        <v>1766016</v>
      </c>
      <c r="N163" s="12">
        <v>2199478</v>
      </c>
      <c r="O163" s="12">
        <v>2637602</v>
      </c>
      <c r="P163" s="12">
        <v>2743964</v>
      </c>
      <c r="Q163" s="12">
        <v>336950</v>
      </c>
      <c r="R163" s="63">
        <v>231887</v>
      </c>
      <c r="S163" s="63">
        <v>2483794</v>
      </c>
      <c r="T163" s="63">
        <v>288687</v>
      </c>
      <c r="U163" s="41">
        <v>2454405</v>
      </c>
      <c r="V163" s="41">
        <v>5128780</v>
      </c>
      <c r="W163" s="63">
        <v>11555171</v>
      </c>
      <c r="X163" s="63">
        <v>6910324</v>
      </c>
      <c r="Y163" s="63">
        <v>973317</v>
      </c>
      <c r="Z163" s="63">
        <v>7236645</v>
      </c>
      <c r="AA163" s="63">
        <v>3183557</v>
      </c>
      <c r="AB163" s="63">
        <v>0</v>
      </c>
      <c r="AC163" s="63">
        <v>281996</v>
      </c>
      <c r="AD163" s="63">
        <v>433961</v>
      </c>
      <c r="AE163" s="63">
        <v>0</v>
      </c>
      <c r="AF163" s="63">
        <v>0</v>
      </c>
      <c r="AG163" s="63">
        <v>3351896</v>
      </c>
      <c r="AH163" s="63">
        <v>0</v>
      </c>
      <c r="AI163" s="13" t="s">
        <v>246</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273</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4784618</v>
      </c>
      <c r="H176" s="5">
        <v>5440097</v>
      </c>
      <c r="I176" s="5">
        <v>6398129</v>
      </c>
      <c r="J176" s="5">
        <v>7213745</v>
      </c>
      <c r="K176" s="5">
        <f>SUM(K178,K193,K204,K206)</f>
        <v>7285624</v>
      </c>
      <c r="L176" s="5">
        <f>SUM(L178,L193,L204,L206)</f>
        <v>7773472</v>
      </c>
      <c r="M176" s="5">
        <f>SUM(M178,M193,M204,M206)</f>
        <v>8639087</v>
      </c>
      <c r="N176" s="5">
        <f>SUM(N178,N193,N204,N206)</f>
        <v>10616455</v>
      </c>
      <c r="O176" s="5">
        <v>8984984</v>
      </c>
      <c r="P176" s="5">
        <v>7381791</v>
      </c>
      <c r="Q176" s="5">
        <v>7355098.0160032026</v>
      </c>
      <c r="R176" s="39">
        <v>10919938</v>
      </c>
      <c r="S176" s="39">
        <v>11130068</v>
      </c>
      <c r="T176" s="39">
        <v>11196236</v>
      </c>
      <c r="U176" s="39">
        <v>13455655</v>
      </c>
      <c r="V176" s="39">
        <v>16827609</v>
      </c>
      <c r="W176" s="39">
        <v>12823903</v>
      </c>
      <c r="X176" s="39">
        <v>12984371.25</v>
      </c>
      <c r="Y176" s="39">
        <v>13175589</v>
      </c>
      <c r="Z176" s="39">
        <v>13744817</v>
      </c>
      <c r="AA176" s="39">
        <v>14661790</v>
      </c>
      <c r="AB176" s="39">
        <v>14380925</v>
      </c>
      <c r="AC176" s="39">
        <v>14875294</v>
      </c>
      <c r="AD176" s="39">
        <v>14567523</v>
      </c>
      <c r="AE176" s="39">
        <v>18341222</v>
      </c>
      <c r="AF176" s="39">
        <v>16992145</v>
      </c>
      <c r="AG176" s="39">
        <v>16083677</v>
      </c>
      <c r="AH176" s="39">
        <v>16428919</v>
      </c>
      <c r="AI176" s="10">
        <v>2.2438107617105185E-2</v>
      </c>
      <c r="AJ176" s="10">
        <v>2.1465365164943316E-2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4006267</v>
      </c>
      <c r="H178" s="12">
        <v>4421360</v>
      </c>
      <c r="I178" s="12">
        <v>4921575</v>
      </c>
      <c r="J178" s="12">
        <v>5602974</v>
      </c>
      <c r="K178" s="12">
        <f>SUM(K179,K183:K187)</f>
        <v>5698990</v>
      </c>
      <c r="L178" s="12">
        <f>SUM(L179,L183:L187)</f>
        <v>6360240</v>
      </c>
      <c r="M178" s="12">
        <f>SUM(M179,M183:M187)</f>
        <v>6686507</v>
      </c>
      <c r="N178" s="12">
        <f>SUM(N179,N183:N187)</f>
        <v>8247846</v>
      </c>
      <c r="O178" s="12">
        <v>6849443</v>
      </c>
      <c r="P178" s="12">
        <v>6175307</v>
      </c>
      <c r="Q178" s="12">
        <v>6102173.8782347795</v>
      </c>
      <c r="R178" s="41">
        <v>7651081</v>
      </c>
      <c r="S178" s="41">
        <v>8242356</v>
      </c>
      <c r="T178" s="41">
        <v>7310761</v>
      </c>
      <c r="U178" s="41">
        <v>8898792</v>
      </c>
      <c r="V178" s="41">
        <v>11866774</v>
      </c>
      <c r="W178" s="41">
        <v>9292273</v>
      </c>
      <c r="X178" s="41">
        <v>8564541.25</v>
      </c>
      <c r="Y178" s="41">
        <v>9154681</v>
      </c>
      <c r="Z178" s="41">
        <v>9507121</v>
      </c>
      <c r="AA178" s="41">
        <v>9520350</v>
      </c>
      <c r="AB178" s="41">
        <v>10209775</v>
      </c>
      <c r="AC178" s="41">
        <v>10526278</v>
      </c>
      <c r="AD178" s="41">
        <v>10676976</v>
      </c>
      <c r="AE178" s="41">
        <v>12189780</v>
      </c>
      <c r="AF178" s="41">
        <v>11667332</v>
      </c>
      <c r="AG178" s="41">
        <v>10996961</v>
      </c>
      <c r="AH178" s="41">
        <v>11426048</v>
      </c>
      <c r="AI178" s="13">
        <v>1.8935387441942231E-2</v>
      </c>
      <c r="AJ178" s="13">
        <v>3.9018688890503479E-2</v>
      </c>
    </row>
    <row r="179" spans="1:36" ht="10.5" customHeight="1" x14ac:dyDescent="0.2">
      <c r="A179" s="11"/>
      <c r="B179" s="11"/>
      <c r="C179" s="11" t="s">
        <v>36</v>
      </c>
      <c r="D179" s="11"/>
      <c r="E179" s="11"/>
      <c r="F179" s="2"/>
      <c r="G179" s="12">
        <v>1940095</v>
      </c>
      <c r="H179" s="12">
        <v>2059909</v>
      </c>
      <c r="I179" s="12">
        <v>2378860</v>
      </c>
      <c r="J179" s="12">
        <v>2808801</v>
      </c>
      <c r="K179" s="12">
        <f>SUM(K180:K182)</f>
        <v>2844966</v>
      </c>
      <c r="L179" s="12">
        <f>SUM(L180:L182)</f>
        <v>2712583</v>
      </c>
      <c r="M179" s="12">
        <f>SUM(M180:M182)</f>
        <v>2728895</v>
      </c>
      <c r="N179" s="12">
        <f>SUM(N180:N182)</f>
        <v>2475337</v>
      </c>
      <c r="O179" s="12">
        <v>2482167</v>
      </c>
      <c r="P179" s="12">
        <v>2448876</v>
      </c>
      <c r="Q179" s="12">
        <v>2463326.1734419772</v>
      </c>
      <c r="R179" s="41">
        <v>1954854</v>
      </c>
      <c r="S179" s="41">
        <v>2009159</v>
      </c>
      <c r="T179" s="41">
        <v>2033242</v>
      </c>
      <c r="U179" s="41">
        <v>2246159</v>
      </c>
      <c r="V179" s="41">
        <v>2168575</v>
      </c>
      <c r="W179" s="41">
        <v>2212826</v>
      </c>
      <c r="X179" s="41">
        <v>2295470.25</v>
      </c>
      <c r="Y179" s="41">
        <v>2141536</v>
      </c>
      <c r="Z179" s="41">
        <v>2163179</v>
      </c>
      <c r="AA179" s="41">
        <v>2845067</v>
      </c>
      <c r="AB179" s="41">
        <v>3029587</v>
      </c>
      <c r="AC179" s="41">
        <v>2995059</v>
      </c>
      <c r="AD179" s="41">
        <v>3194618</v>
      </c>
      <c r="AE179" s="41">
        <v>3521128</v>
      </c>
      <c r="AF179" s="41">
        <v>3541809</v>
      </c>
      <c r="AG179" s="41">
        <v>3227812</v>
      </c>
      <c r="AH179" s="41">
        <v>2920093</v>
      </c>
      <c r="AI179" s="13">
        <v>-6.1163587079169357E-3</v>
      </c>
      <c r="AJ179" s="13">
        <v>-9.533361918228199E-2</v>
      </c>
    </row>
    <row r="180" spans="1:36" ht="10.5" customHeight="1" x14ac:dyDescent="0.2">
      <c r="A180" s="11"/>
      <c r="B180" s="11"/>
      <c r="C180" s="11"/>
      <c r="D180" s="11" t="s">
        <v>37</v>
      </c>
      <c r="E180" s="11"/>
      <c r="F180" s="2"/>
      <c r="G180" s="12">
        <v>1894533</v>
      </c>
      <c r="H180" s="12">
        <v>2003593</v>
      </c>
      <c r="I180" s="12">
        <v>2330442</v>
      </c>
      <c r="J180" s="12">
        <v>2755701</v>
      </c>
      <c r="K180" s="12">
        <v>2800291</v>
      </c>
      <c r="L180" s="12">
        <v>2679049</v>
      </c>
      <c r="M180" s="12">
        <v>2708881</v>
      </c>
      <c r="N180" s="12">
        <v>2470411</v>
      </c>
      <c r="O180" s="12">
        <v>2340299</v>
      </c>
      <c r="P180" s="12">
        <v>2342033</v>
      </c>
      <c r="Q180" s="12">
        <v>2358965.1734419772</v>
      </c>
      <c r="R180" s="41">
        <v>1939747</v>
      </c>
      <c r="S180" s="41">
        <v>1953896</v>
      </c>
      <c r="T180" s="41">
        <v>1869703</v>
      </c>
      <c r="U180" s="41">
        <v>2088121</v>
      </c>
      <c r="V180" s="41">
        <v>1997748</v>
      </c>
      <c r="W180" s="41">
        <v>2161776</v>
      </c>
      <c r="X180" s="41">
        <v>2150396.25</v>
      </c>
      <c r="Y180" s="41">
        <v>1984516</v>
      </c>
      <c r="Z180" s="41">
        <v>2004132</v>
      </c>
      <c r="AA180" s="41">
        <v>2647768</v>
      </c>
      <c r="AB180" s="41">
        <v>2986022</v>
      </c>
      <c r="AC180" s="41">
        <v>2926079</v>
      </c>
      <c r="AD180" s="41">
        <v>3118000</v>
      </c>
      <c r="AE180" s="41">
        <v>3429212</v>
      </c>
      <c r="AF180" s="41">
        <v>3466272</v>
      </c>
      <c r="AG180" s="41">
        <v>3157938</v>
      </c>
      <c r="AH180" s="41">
        <v>2860361</v>
      </c>
      <c r="AI180" s="13">
        <v>-7.1400919146659136E-3</v>
      </c>
      <c r="AJ180" s="13">
        <v>-9.423142569613463E-2</v>
      </c>
    </row>
    <row r="181" spans="1:36" ht="10.5" customHeight="1" x14ac:dyDescent="0.2">
      <c r="A181" s="11"/>
      <c r="B181" s="11"/>
      <c r="C181" s="14"/>
      <c r="D181" s="11" t="s">
        <v>90</v>
      </c>
      <c r="E181" s="11"/>
      <c r="F181" s="2"/>
      <c r="G181" s="12">
        <v>19357</v>
      </c>
      <c r="H181" s="12">
        <v>0</v>
      </c>
      <c r="I181" s="12">
        <v>0</v>
      </c>
      <c r="J181" s="12">
        <v>0</v>
      </c>
      <c r="K181" s="12">
        <v>0</v>
      </c>
      <c r="L181" s="12">
        <v>0</v>
      </c>
      <c r="M181" s="12">
        <v>0</v>
      </c>
      <c r="N181" s="12">
        <v>341</v>
      </c>
      <c r="O181" s="12">
        <v>885</v>
      </c>
      <c r="P181" s="12">
        <v>0</v>
      </c>
      <c r="Q181" s="12">
        <v>0</v>
      </c>
      <c r="R181" s="41">
        <v>0</v>
      </c>
      <c r="S181" s="41">
        <v>38958</v>
      </c>
      <c r="T181" s="41">
        <v>10987</v>
      </c>
      <c r="U181" s="41">
        <v>12357</v>
      </c>
      <c r="V181" s="41">
        <v>20460</v>
      </c>
      <c r="W181" s="41">
        <v>10919</v>
      </c>
      <c r="X181" s="41">
        <v>105365</v>
      </c>
      <c r="Y181" s="41">
        <v>75362</v>
      </c>
      <c r="Z181" s="41">
        <v>84585</v>
      </c>
      <c r="AA181" s="41">
        <v>146224</v>
      </c>
      <c r="AB181" s="41">
        <v>17357</v>
      </c>
      <c r="AC181" s="41">
        <v>25274</v>
      </c>
      <c r="AD181" s="41">
        <v>30914</v>
      </c>
      <c r="AE181" s="41">
        <v>23876</v>
      </c>
      <c r="AF181" s="41">
        <v>19587</v>
      </c>
      <c r="AG181" s="41">
        <v>21210</v>
      </c>
      <c r="AH181" s="41">
        <v>13628</v>
      </c>
      <c r="AI181" s="13">
        <v>-3.9509861530760859E-2</v>
      </c>
      <c r="AJ181" s="13">
        <v>-0.35747289014615746</v>
      </c>
    </row>
    <row r="182" spans="1:36" ht="10.5" customHeight="1" x14ac:dyDescent="0.2">
      <c r="A182" s="11"/>
      <c r="B182" s="14"/>
      <c r="C182" s="11"/>
      <c r="D182" s="11" t="s">
        <v>39</v>
      </c>
      <c r="E182" s="11"/>
      <c r="F182" s="2"/>
      <c r="G182" s="12">
        <v>26205</v>
      </c>
      <c r="H182" s="12">
        <v>56316</v>
      </c>
      <c r="I182" s="12">
        <v>48418</v>
      </c>
      <c r="J182" s="12">
        <v>53100</v>
      </c>
      <c r="K182" s="12">
        <v>44675</v>
      </c>
      <c r="L182" s="12">
        <v>33534</v>
      </c>
      <c r="M182" s="12">
        <v>20014</v>
      </c>
      <c r="N182" s="12">
        <v>4585</v>
      </c>
      <c r="O182" s="12">
        <v>140983</v>
      </c>
      <c r="P182" s="12">
        <v>106843</v>
      </c>
      <c r="Q182" s="12">
        <v>104361</v>
      </c>
      <c r="R182" s="41">
        <v>15107</v>
      </c>
      <c r="S182" s="41">
        <v>16305</v>
      </c>
      <c r="T182" s="41">
        <v>152552</v>
      </c>
      <c r="U182" s="41">
        <v>145681</v>
      </c>
      <c r="V182" s="41">
        <v>150367</v>
      </c>
      <c r="W182" s="41">
        <v>40131</v>
      </c>
      <c r="X182" s="41">
        <v>39709</v>
      </c>
      <c r="Y182" s="41">
        <v>81658</v>
      </c>
      <c r="Z182" s="41">
        <v>74462</v>
      </c>
      <c r="AA182" s="41">
        <v>51075</v>
      </c>
      <c r="AB182" s="41">
        <v>26208</v>
      </c>
      <c r="AC182" s="41">
        <v>43706</v>
      </c>
      <c r="AD182" s="41">
        <v>45704</v>
      </c>
      <c r="AE182" s="41">
        <v>68040</v>
      </c>
      <c r="AF182" s="41">
        <v>55950</v>
      </c>
      <c r="AG182" s="41">
        <v>48664</v>
      </c>
      <c r="AH182" s="41">
        <v>46104</v>
      </c>
      <c r="AI182" s="13">
        <v>9.8712640637368398E-2</v>
      </c>
      <c r="AJ182" s="13">
        <v>-5.2605622225875392E-2</v>
      </c>
    </row>
    <row r="183" spans="1:36" ht="10.5" customHeight="1" x14ac:dyDescent="0.2">
      <c r="A183" s="11"/>
      <c r="B183" s="14"/>
      <c r="C183" s="11" t="s">
        <v>40</v>
      </c>
      <c r="D183" s="11"/>
      <c r="E183" s="11"/>
      <c r="F183" s="2"/>
      <c r="G183" s="12">
        <v>0</v>
      </c>
      <c r="H183" s="12">
        <v>0</v>
      </c>
      <c r="I183" s="12">
        <v>0</v>
      </c>
      <c r="J183" s="12">
        <v>0</v>
      </c>
      <c r="K183" s="12">
        <v>0</v>
      </c>
      <c r="L183" s="12">
        <v>0</v>
      </c>
      <c r="M183" s="12">
        <v>84055</v>
      </c>
      <c r="N183" s="12">
        <v>322498</v>
      </c>
      <c r="O183" s="12">
        <v>549520</v>
      </c>
      <c r="P183" s="12">
        <v>541423</v>
      </c>
      <c r="Q183" s="12">
        <v>508369.91198492789</v>
      </c>
      <c r="R183" s="41">
        <v>1199639</v>
      </c>
      <c r="S183" s="41">
        <v>1105420</v>
      </c>
      <c r="T183" s="41">
        <v>1154261</v>
      </c>
      <c r="U183" s="41">
        <v>1136438</v>
      </c>
      <c r="V183" s="41">
        <v>1272009</v>
      </c>
      <c r="W183" s="41">
        <v>1358639</v>
      </c>
      <c r="X183" s="41">
        <v>1281678</v>
      </c>
      <c r="Y183" s="41">
        <v>1493573</v>
      </c>
      <c r="Z183" s="41">
        <v>1506379</v>
      </c>
      <c r="AA183" s="41">
        <v>1515052</v>
      </c>
      <c r="AB183" s="41">
        <v>1252177</v>
      </c>
      <c r="AC183" s="41">
        <v>1527040</v>
      </c>
      <c r="AD183" s="41">
        <v>1671955</v>
      </c>
      <c r="AE183" s="41">
        <v>1754138</v>
      </c>
      <c r="AF183" s="41">
        <v>1236583</v>
      </c>
      <c r="AG183" s="41">
        <v>1267757</v>
      </c>
      <c r="AH183" s="41">
        <v>1472094</v>
      </c>
      <c r="AI183" s="13">
        <v>2.7333941360246916E-2</v>
      </c>
      <c r="AJ183" s="13">
        <v>0.16117994221290041</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27310</v>
      </c>
      <c r="S184" s="41">
        <v>0</v>
      </c>
      <c r="T184" s="41">
        <v>301181</v>
      </c>
      <c r="U184" s="41">
        <v>354004</v>
      </c>
      <c r="V184" s="41">
        <v>579415</v>
      </c>
      <c r="W184" s="41">
        <v>833025</v>
      </c>
      <c r="X184" s="41">
        <v>704396</v>
      </c>
      <c r="Y184" s="41">
        <v>690197</v>
      </c>
      <c r="Z184" s="41">
        <v>758876</v>
      </c>
      <c r="AA184" s="41">
        <v>782132</v>
      </c>
      <c r="AB184" s="41">
        <v>820433</v>
      </c>
      <c r="AC184" s="41">
        <v>859848</v>
      </c>
      <c r="AD184" s="41">
        <v>1005227</v>
      </c>
      <c r="AE184" s="41">
        <v>1039846</v>
      </c>
      <c r="AF184" s="41">
        <v>1102618</v>
      </c>
      <c r="AG184" s="41">
        <v>1070037</v>
      </c>
      <c r="AH184" s="41">
        <v>1139213</v>
      </c>
      <c r="AI184" s="13">
        <v>5.6234385977238288E-2</v>
      </c>
      <c r="AJ184" s="13">
        <v>6.4648231790115668E-2</v>
      </c>
    </row>
    <row r="185" spans="1:36" ht="10.5" customHeight="1" x14ac:dyDescent="0.2">
      <c r="A185" s="11"/>
      <c r="B185" s="14"/>
      <c r="C185" s="11" t="s">
        <v>42</v>
      </c>
      <c r="D185" s="11"/>
      <c r="E185" s="11"/>
      <c r="F185" s="2"/>
      <c r="G185" s="12">
        <v>0</v>
      </c>
      <c r="H185" s="12">
        <v>0</v>
      </c>
      <c r="I185" s="12">
        <v>0</v>
      </c>
      <c r="J185" s="12">
        <v>0</v>
      </c>
      <c r="K185" s="12">
        <v>287</v>
      </c>
      <c r="L185" s="12">
        <v>0</v>
      </c>
      <c r="M185" s="12">
        <v>0</v>
      </c>
      <c r="N185" s="12">
        <v>0</v>
      </c>
      <c r="O185" s="12">
        <v>0</v>
      </c>
      <c r="P185" s="12">
        <v>22516</v>
      </c>
      <c r="Q185" s="12">
        <v>22516</v>
      </c>
      <c r="R185" s="41">
        <v>0</v>
      </c>
      <c r="S185" s="41">
        <v>26375</v>
      </c>
      <c r="T185" s="41">
        <v>13216</v>
      </c>
      <c r="U185" s="41">
        <v>11282</v>
      </c>
      <c r="V185" s="41">
        <v>72247</v>
      </c>
      <c r="W185" s="41">
        <v>96599</v>
      </c>
      <c r="X185" s="41">
        <v>88304</v>
      </c>
      <c r="Y185" s="41">
        <v>91911</v>
      </c>
      <c r="Z185" s="41">
        <v>96124</v>
      </c>
      <c r="AA185" s="41">
        <v>122175</v>
      </c>
      <c r="AB185" s="41">
        <v>100899</v>
      </c>
      <c r="AC185" s="41">
        <v>108186</v>
      </c>
      <c r="AD185" s="41">
        <v>149336</v>
      </c>
      <c r="AE185" s="41">
        <v>156363</v>
      </c>
      <c r="AF185" s="41">
        <v>186240</v>
      </c>
      <c r="AG185" s="41">
        <v>148095</v>
      </c>
      <c r="AH185" s="41">
        <v>116653</v>
      </c>
      <c r="AI185" s="13">
        <v>2.4475338431722227E-2</v>
      </c>
      <c r="AJ185" s="13">
        <v>-0.21230966609271076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2066172</v>
      </c>
      <c r="H187" s="12">
        <v>2361451</v>
      </c>
      <c r="I187" s="12">
        <v>2542715</v>
      </c>
      <c r="J187" s="12">
        <v>2794173</v>
      </c>
      <c r="K187" s="12">
        <v>2853737</v>
      </c>
      <c r="L187" s="12">
        <v>3647657</v>
      </c>
      <c r="M187" s="12">
        <v>3873557</v>
      </c>
      <c r="N187" s="12">
        <v>5450011</v>
      </c>
      <c r="O187" s="12">
        <v>3817756</v>
      </c>
      <c r="P187" s="12">
        <v>3162492</v>
      </c>
      <c r="Q187" s="12">
        <v>3107961.7928078747</v>
      </c>
      <c r="R187" s="41">
        <v>4469278</v>
      </c>
      <c r="S187" s="41">
        <v>5101402</v>
      </c>
      <c r="T187" s="41">
        <v>3808861</v>
      </c>
      <c r="U187" s="41">
        <v>5150909</v>
      </c>
      <c r="V187" s="41">
        <v>7774528</v>
      </c>
      <c r="W187" s="41">
        <v>4791184</v>
      </c>
      <c r="X187" s="41">
        <v>4194693</v>
      </c>
      <c r="Y187" s="41">
        <v>4737464</v>
      </c>
      <c r="Z187" s="41">
        <v>4982563</v>
      </c>
      <c r="AA187" s="41">
        <v>4255924</v>
      </c>
      <c r="AB187" s="41">
        <v>5006679</v>
      </c>
      <c r="AC187" s="41">
        <v>5036145</v>
      </c>
      <c r="AD187" s="41">
        <v>4655840</v>
      </c>
      <c r="AE187" s="41">
        <v>5718305</v>
      </c>
      <c r="AF187" s="41">
        <v>5600082</v>
      </c>
      <c r="AG187" s="41">
        <v>5283260</v>
      </c>
      <c r="AH187" s="41">
        <v>5777995</v>
      </c>
      <c r="AI187" s="13">
        <v>2.4168078806678484E-2</v>
      </c>
      <c r="AJ187" s="13">
        <v>9.3641993768998691E-2</v>
      </c>
    </row>
    <row r="188" spans="1:36" ht="10.5" customHeight="1" x14ac:dyDescent="0.2">
      <c r="A188" s="11"/>
      <c r="B188" s="14"/>
      <c r="C188" s="11"/>
      <c r="D188" s="15" t="s">
        <v>45</v>
      </c>
      <c r="E188" s="11"/>
      <c r="F188" s="2"/>
      <c r="G188" s="12">
        <v>870113</v>
      </c>
      <c r="H188" s="12">
        <v>1101174</v>
      </c>
      <c r="I188" s="12">
        <v>1193179</v>
      </c>
      <c r="J188" s="12">
        <v>1185806</v>
      </c>
      <c r="K188" s="12">
        <v>1336591</v>
      </c>
      <c r="L188" s="12">
        <v>1807173</v>
      </c>
      <c r="M188" s="12">
        <v>2097884</v>
      </c>
      <c r="N188" s="12">
        <v>1977799</v>
      </c>
      <c r="O188" s="12">
        <v>1984411</v>
      </c>
      <c r="P188" s="12">
        <v>2172846</v>
      </c>
      <c r="Q188" s="12">
        <v>2251869.4449786018</v>
      </c>
      <c r="R188" s="41">
        <v>2113429</v>
      </c>
      <c r="S188" s="41">
        <v>2413195</v>
      </c>
      <c r="T188" s="41">
        <v>2483436</v>
      </c>
      <c r="U188" s="41">
        <v>2674013</v>
      </c>
      <c r="V188" s="41">
        <v>2742055</v>
      </c>
      <c r="W188" s="41">
        <v>2602855</v>
      </c>
      <c r="X188" s="41">
        <v>2520811</v>
      </c>
      <c r="Y188" s="41">
        <v>2696031</v>
      </c>
      <c r="Z188" s="41">
        <v>2590485</v>
      </c>
      <c r="AA188" s="41">
        <v>3213642</v>
      </c>
      <c r="AB188" s="41">
        <v>3082453</v>
      </c>
      <c r="AC188" s="41">
        <v>3210302</v>
      </c>
      <c r="AD188" s="41">
        <v>3150913</v>
      </c>
      <c r="AE188" s="41">
        <v>3674224</v>
      </c>
      <c r="AF188" s="41">
        <v>3973188</v>
      </c>
      <c r="AG188" s="41">
        <v>3667708</v>
      </c>
      <c r="AH188" s="41">
        <v>3690446</v>
      </c>
      <c r="AI188" s="13">
        <v>3.0458245207687362E-2</v>
      </c>
      <c r="AJ188" s="13">
        <v>6.1995120658460273E-3</v>
      </c>
    </row>
    <row r="189" spans="1:36" ht="10.5" customHeight="1" x14ac:dyDescent="0.2">
      <c r="A189" s="11"/>
      <c r="B189" s="14"/>
      <c r="C189" s="11"/>
      <c r="D189" s="15" t="s">
        <v>46</v>
      </c>
      <c r="E189" s="11"/>
      <c r="F189" s="2"/>
      <c r="G189" s="12">
        <v>912785</v>
      </c>
      <c r="H189" s="12">
        <v>955935</v>
      </c>
      <c r="I189" s="12">
        <v>984072</v>
      </c>
      <c r="J189" s="12">
        <v>1214895</v>
      </c>
      <c r="K189" s="12">
        <v>979510</v>
      </c>
      <c r="L189" s="12">
        <v>1280441</v>
      </c>
      <c r="M189" s="12">
        <v>1332989</v>
      </c>
      <c r="N189" s="12">
        <v>2929078</v>
      </c>
      <c r="O189" s="12">
        <v>1439931</v>
      </c>
      <c r="P189" s="12">
        <v>818644</v>
      </c>
      <c r="Q189" s="12">
        <v>790497.32025735034</v>
      </c>
      <c r="R189" s="41">
        <v>841754</v>
      </c>
      <c r="S189" s="41">
        <v>943753</v>
      </c>
      <c r="T189" s="41">
        <v>936174</v>
      </c>
      <c r="U189" s="41">
        <v>1043778</v>
      </c>
      <c r="V189" s="41">
        <v>4492526</v>
      </c>
      <c r="W189" s="41">
        <v>1316796</v>
      </c>
      <c r="X189" s="41">
        <v>1245545</v>
      </c>
      <c r="Y189" s="41">
        <v>1252547</v>
      </c>
      <c r="Z189" s="41">
        <v>1507484</v>
      </c>
      <c r="AA189" s="41">
        <v>603645</v>
      </c>
      <c r="AB189" s="41">
        <v>1278470</v>
      </c>
      <c r="AC189" s="41">
        <v>896237</v>
      </c>
      <c r="AD189" s="41">
        <v>879738</v>
      </c>
      <c r="AE189" s="41">
        <v>1186608</v>
      </c>
      <c r="AF189" s="41">
        <v>1014420</v>
      </c>
      <c r="AG189" s="41">
        <v>930251</v>
      </c>
      <c r="AH189" s="41">
        <v>946714</v>
      </c>
      <c r="AI189" s="13">
        <v>-4.8837521973558617E-2</v>
      </c>
      <c r="AJ189" s="13">
        <v>1.7697374149557486E-2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78157</v>
      </c>
      <c r="AA190" s="41">
        <v>0</v>
      </c>
      <c r="AB190" s="41">
        <v>197796</v>
      </c>
      <c r="AC190" s="41">
        <v>315157</v>
      </c>
      <c r="AD190" s="41">
        <v>167380</v>
      </c>
      <c r="AE190" s="41">
        <v>235410</v>
      </c>
      <c r="AF190" s="41">
        <v>0</v>
      </c>
      <c r="AG190" s="41">
        <v>0</v>
      </c>
      <c r="AH190" s="41">
        <v>155416</v>
      </c>
      <c r="AI190" s="13">
        <v>-3.9391621176749103E-2</v>
      </c>
      <c r="AJ190" s="13" t="s">
        <v>246</v>
      </c>
    </row>
    <row r="191" spans="1:36" ht="10.5" customHeight="1" x14ac:dyDescent="0.2">
      <c r="A191" s="11"/>
      <c r="B191" s="11"/>
      <c r="C191" s="11"/>
      <c r="D191" s="11" t="s">
        <v>48</v>
      </c>
      <c r="E191" s="11"/>
      <c r="F191" s="2"/>
      <c r="G191" s="12">
        <v>283274</v>
      </c>
      <c r="H191" s="12">
        <v>304342</v>
      </c>
      <c r="I191" s="12">
        <v>365464</v>
      </c>
      <c r="J191" s="12">
        <v>393472</v>
      </c>
      <c r="K191" s="12">
        <v>537636</v>
      </c>
      <c r="L191" s="12">
        <v>560043</v>
      </c>
      <c r="M191" s="12">
        <v>442684</v>
      </c>
      <c r="N191" s="12">
        <v>543134</v>
      </c>
      <c r="O191" s="12">
        <v>393414</v>
      </c>
      <c r="P191" s="12">
        <v>171002</v>
      </c>
      <c r="Q191" s="12">
        <v>65595.027571922546</v>
      </c>
      <c r="R191" s="41">
        <v>1514095</v>
      </c>
      <c r="S191" s="41">
        <v>1744454</v>
      </c>
      <c r="T191" s="41">
        <v>389251</v>
      </c>
      <c r="U191" s="41">
        <v>1433118</v>
      </c>
      <c r="V191" s="41">
        <v>539947</v>
      </c>
      <c r="W191" s="41">
        <v>871533</v>
      </c>
      <c r="X191" s="41">
        <v>428337</v>
      </c>
      <c r="Y191" s="41">
        <v>788886</v>
      </c>
      <c r="Z191" s="41">
        <v>806437</v>
      </c>
      <c r="AA191" s="41">
        <v>438637</v>
      </c>
      <c r="AB191" s="41">
        <v>447960</v>
      </c>
      <c r="AC191" s="41">
        <v>614449</v>
      </c>
      <c r="AD191" s="41">
        <v>457809</v>
      </c>
      <c r="AE191" s="41">
        <v>622063</v>
      </c>
      <c r="AF191" s="41">
        <v>612474</v>
      </c>
      <c r="AG191" s="41">
        <v>685301</v>
      </c>
      <c r="AH191" s="41">
        <v>985419</v>
      </c>
      <c r="AI191" s="13">
        <v>0.1404168248979083</v>
      </c>
      <c r="AJ191" s="13">
        <v>0.43793603102870127</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649048</v>
      </c>
      <c r="H193" s="12">
        <v>659346</v>
      </c>
      <c r="I193" s="12">
        <v>804653</v>
      </c>
      <c r="J193" s="12">
        <v>752512</v>
      </c>
      <c r="K193" s="12">
        <f>SUM(K194:K202)</f>
        <v>773624</v>
      </c>
      <c r="L193" s="12">
        <f>SUM(L194:L202)</f>
        <v>794843</v>
      </c>
      <c r="M193" s="12">
        <f>SUM(M194:M202)</f>
        <v>843449</v>
      </c>
      <c r="N193" s="12">
        <f>SUM(N194:N202)</f>
        <v>803844</v>
      </c>
      <c r="O193" s="12">
        <v>1070830</v>
      </c>
      <c r="P193" s="12">
        <v>971336</v>
      </c>
      <c r="Q193" s="12">
        <v>989885.13776842365</v>
      </c>
      <c r="R193" s="41">
        <v>995103</v>
      </c>
      <c r="S193" s="41">
        <v>1001416</v>
      </c>
      <c r="T193" s="41">
        <v>1282213</v>
      </c>
      <c r="U193" s="41">
        <v>1747117</v>
      </c>
      <c r="V193" s="41">
        <v>1525375</v>
      </c>
      <c r="W193" s="41">
        <v>1399077</v>
      </c>
      <c r="X193" s="41">
        <v>1154216</v>
      </c>
      <c r="Y193" s="41">
        <v>1008551</v>
      </c>
      <c r="Z193" s="41">
        <v>1138168</v>
      </c>
      <c r="AA193" s="41">
        <v>1744356</v>
      </c>
      <c r="AB193" s="41">
        <v>1010208</v>
      </c>
      <c r="AC193" s="41">
        <v>1114982</v>
      </c>
      <c r="AD193" s="41">
        <v>859331</v>
      </c>
      <c r="AE193" s="41">
        <v>825334</v>
      </c>
      <c r="AF193" s="41">
        <v>1962373</v>
      </c>
      <c r="AG193" s="41">
        <v>908570</v>
      </c>
      <c r="AH193" s="41">
        <v>1622298</v>
      </c>
      <c r="AI193" s="13">
        <v>8.2147942925177242E-2</v>
      </c>
      <c r="AJ193" s="13">
        <v>0.78555092067754828</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175786</v>
      </c>
      <c r="H195" s="12">
        <v>183713</v>
      </c>
      <c r="I195" s="12">
        <v>254174</v>
      </c>
      <c r="J195" s="12">
        <v>119566</v>
      </c>
      <c r="K195" s="12">
        <v>118584</v>
      </c>
      <c r="L195" s="12">
        <v>111423</v>
      </c>
      <c r="M195" s="12">
        <v>117010</v>
      </c>
      <c r="N195" s="12">
        <v>116950</v>
      </c>
      <c r="O195" s="12">
        <v>162224</v>
      </c>
      <c r="P195" s="12">
        <v>244501</v>
      </c>
      <c r="Q195" s="12">
        <v>254514.37600524194</v>
      </c>
      <c r="R195" s="41">
        <v>165701</v>
      </c>
      <c r="S195" s="41">
        <v>174833</v>
      </c>
      <c r="T195" s="41">
        <v>266987</v>
      </c>
      <c r="U195" s="41">
        <v>266122</v>
      </c>
      <c r="V195" s="41">
        <v>272875</v>
      </c>
      <c r="W195" s="41">
        <v>280743</v>
      </c>
      <c r="X195" s="41">
        <v>285279</v>
      </c>
      <c r="Y195" s="41">
        <v>285948</v>
      </c>
      <c r="Z195" s="41">
        <v>284189</v>
      </c>
      <c r="AA195" s="41">
        <v>101823</v>
      </c>
      <c r="AB195" s="41">
        <v>276384</v>
      </c>
      <c r="AC195" s="41">
        <v>290364</v>
      </c>
      <c r="AD195" s="41">
        <v>294106</v>
      </c>
      <c r="AE195" s="41">
        <v>108226</v>
      </c>
      <c r="AF195" s="41">
        <v>233353</v>
      </c>
      <c r="AG195" s="41">
        <v>281279</v>
      </c>
      <c r="AH195" s="41">
        <v>278197</v>
      </c>
      <c r="AI195" s="13">
        <v>1.090309409681689E-3</v>
      </c>
      <c r="AJ195" s="13">
        <v>-1.095709242424781E-2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473262</v>
      </c>
      <c r="H198" s="12">
        <v>475633</v>
      </c>
      <c r="I198" s="12">
        <v>515674</v>
      </c>
      <c r="J198" s="12">
        <v>611398</v>
      </c>
      <c r="K198" s="12">
        <v>593440</v>
      </c>
      <c r="L198" s="12">
        <v>638555</v>
      </c>
      <c r="M198" s="12">
        <v>682470</v>
      </c>
      <c r="N198" s="12">
        <v>670552</v>
      </c>
      <c r="O198" s="12">
        <v>727227</v>
      </c>
      <c r="P198" s="12">
        <v>624140</v>
      </c>
      <c r="Q198" s="12">
        <v>622171.76176318165</v>
      </c>
      <c r="R198" s="41">
        <v>577895</v>
      </c>
      <c r="S198" s="41">
        <v>614653</v>
      </c>
      <c r="T198" s="41">
        <v>752622</v>
      </c>
      <c r="U198" s="41">
        <v>791025</v>
      </c>
      <c r="V198" s="41">
        <v>834308</v>
      </c>
      <c r="W198" s="41">
        <v>778077</v>
      </c>
      <c r="X198" s="41">
        <v>728089</v>
      </c>
      <c r="Y198" s="41">
        <v>676667</v>
      </c>
      <c r="Z198" s="41">
        <v>543329</v>
      </c>
      <c r="AA198" s="41">
        <v>563809</v>
      </c>
      <c r="AB198" s="41">
        <v>582507</v>
      </c>
      <c r="AC198" s="41">
        <v>557401</v>
      </c>
      <c r="AD198" s="41">
        <v>525941</v>
      </c>
      <c r="AE198" s="41">
        <v>665751</v>
      </c>
      <c r="AF198" s="41">
        <v>387633</v>
      </c>
      <c r="AG198" s="41">
        <v>526774</v>
      </c>
      <c r="AH198" s="41">
        <v>626601</v>
      </c>
      <c r="AI198" s="13">
        <v>1.2235713257539471E-2</v>
      </c>
      <c r="AJ198" s="13">
        <v>0.18950631580146324</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650</v>
      </c>
      <c r="Q199" s="12">
        <v>650</v>
      </c>
      <c r="R199" s="41">
        <v>0</v>
      </c>
      <c r="S199" s="41">
        <v>738</v>
      </c>
      <c r="T199" s="41">
        <v>1610</v>
      </c>
      <c r="U199" s="41">
        <v>1613</v>
      </c>
      <c r="V199" s="41">
        <v>1692</v>
      </c>
      <c r="W199" s="41">
        <v>28923</v>
      </c>
      <c r="X199" s="41">
        <v>0</v>
      </c>
      <c r="Y199" s="41">
        <v>39283</v>
      </c>
      <c r="Z199" s="41">
        <v>39283</v>
      </c>
      <c r="AA199" s="41">
        <v>39284</v>
      </c>
      <c r="AB199" s="41">
        <v>39284</v>
      </c>
      <c r="AC199" s="41">
        <v>39284</v>
      </c>
      <c r="AD199" s="41">
        <v>39284</v>
      </c>
      <c r="AE199" s="41">
        <v>39283</v>
      </c>
      <c r="AF199" s="41">
        <v>2174</v>
      </c>
      <c r="AG199" s="41">
        <v>39283</v>
      </c>
      <c r="AH199" s="41">
        <v>39283</v>
      </c>
      <c r="AI199" s="13">
        <v>-4.2426543744866763E-6</v>
      </c>
      <c r="AJ199" s="13">
        <v>0</v>
      </c>
    </row>
    <row r="200" spans="1:36" ht="10.5" customHeight="1" x14ac:dyDescent="0.2">
      <c r="A200" s="11"/>
      <c r="B200" s="11"/>
      <c r="C200" s="11" t="s">
        <v>56</v>
      </c>
      <c r="D200" s="11"/>
      <c r="E200" s="11"/>
      <c r="F200" s="2"/>
      <c r="G200" s="12">
        <v>0</v>
      </c>
      <c r="H200" s="12">
        <v>0</v>
      </c>
      <c r="I200" s="12">
        <v>34805</v>
      </c>
      <c r="J200" s="12">
        <v>21548</v>
      </c>
      <c r="K200" s="12">
        <v>61600</v>
      </c>
      <c r="L200" s="12">
        <v>44865</v>
      </c>
      <c r="M200" s="12">
        <v>43969</v>
      </c>
      <c r="N200" s="12">
        <v>16342</v>
      </c>
      <c r="O200" s="12">
        <v>181379</v>
      </c>
      <c r="P200" s="12">
        <v>102045</v>
      </c>
      <c r="Q200" s="12">
        <v>112549</v>
      </c>
      <c r="R200" s="41">
        <v>251507</v>
      </c>
      <c r="S200" s="41">
        <v>211192</v>
      </c>
      <c r="T200" s="41">
        <v>260994</v>
      </c>
      <c r="U200" s="41">
        <v>688357</v>
      </c>
      <c r="V200" s="41">
        <v>416500</v>
      </c>
      <c r="W200" s="41">
        <v>311334</v>
      </c>
      <c r="X200" s="41">
        <v>140848</v>
      </c>
      <c r="Y200" s="41">
        <v>6653</v>
      </c>
      <c r="Z200" s="41">
        <v>271367</v>
      </c>
      <c r="AA200" s="41">
        <v>1039440</v>
      </c>
      <c r="AB200" s="41">
        <v>112033</v>
      </c>
      <c r="AC200" s="41">
        <v>227933</v>
      </c>
      <c r="AD200" s="41">
        <v>0</v>
      </c>
      <c r="AE200" s="41">
        <v>12074</v>
      </c>
      <c r="AF200" s="41">
        <v>1339213</v>
      </c>
      <c r="AG200" s="41">
        <v>61234</v>
      </c>
      <c r="AH200" s="41">
        <v>678217</v>
      </c>
      <c r="AI200" s="13">
        <v>0.35001041085177187</v>
      </c>
      <c r="AJ200" s="13">
        <v>10.075823888689291</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108876</v>
      </c>
      <c r="H204" s="12">
        <v>243566</v>
      </c>
      <c r="I204" s="12">
        <v>335207</v>
      </c>
      <c r="J204" s="12">
        <v>501091</v>
      </c>
      <c r="K204" s="12">
        <v>467060</v>
      </c>
      <c r="L204" s="12">
        <v>574608</v>
      </c>
      <c r="M204" s="12">
        <v>91154</v>
      </c>
      <c r="N204" s="12">
        <v>768333</v>
      </c>
      <c r="O204" s="12">
        <v>1012172</v>
      </c>
      <c r="P204" s="12">
        <v>180097</v>
      </c>
      <c r="Q204" s="12">
        <v>217815</v>
      </c>
      <c r="R204" s="41">
        <v>738838</v>
      </c>
      <c r="S204" s="41">
        <v>304813</v>
      </c>
      <c r="T204" s="41">
        <v>184311</v>
      </c>
      <c r="U204" s="41">
        <v>424771</v>
      </c>
      <c r="V204" s="41">
        <v>689713</v>
      </c>
      <c r="W204" s="41">
        <v>525268</v>
      </c>
      <c r="X204" s="41">
        <v>256692</v>
      </c>
      <c r="Y204" s="41">
        <v>79972</v>
      </c>
      <c r="Z204" s="41">
        <v>675085</v>
      </c>
      <c r="AA204" s="41">
        <v>605859</v>
      </c>
      <c r="AB204" s="41">
        <v>561566</v>
      </c>
      <c r="AC204" s="41">
        <v>292940</v>
      </c>
      <c r="AD204" s="41">
        <v>19845</v>
      </c>
      <c r="AE204" s="41">
        <v>659030</v>
      </c>
      <c r="AF204" s="41">
        <v>304544</v>
      </c>
      <c r="AG204" s="41">
        <v>303331</v>
      </c>
      <c r="AH204" s="41">
        <v>480530</v>
      </c>
      <c r="AI204" s="13">
        <v>-2.5638870636532918E-2</v>
      </c>
      <c r="AJ204" s="13">
        <v>0.58417702114192083</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20427</v>
      </c>
      <c r="H206" s="12">
        <v>115825</v>
      </c>
      <c r="I206" s="12">
        <v>336694</v>
      </c>
      <c r="J206" s="12">
        <v>357168</v>
      </c>
      <c r="K206" s="12">
        <v>345950</v>
      </c>
      <c r="L206" s="12">
        <v>43781</v>
      </c>
      <c r="M206" s="12">
        <v>1017977</v>
      </c>
      <c r="N206" s="12">
        <v>796432</v>
      </c>
      <c r="O206" s="12">
        <v>52539</v>
      </c>
      <c r="P206" s="12">
        <v>55051</v>
      </c>
      <c r="Q206" s="12">
        <v>45224</v>
      </c>
      <c r="R206" s="41">
        <v>1534916</v>
      </c>
      <c r="S206" s="41">
        <v>1581483</v>
      </c>
      <c r="T206" s="41">
        <v>2418951</v>
      </c>
      <c r="U206" s="41">
        <v>2384975</v>
      </c>
      <c r="V206" s="41">
        <v>2745747</v>
      </c>
      <c r="W206" s="41">
        <v>1607285</v>
      </c>
      <c r="X206" s="41">
        <v>3008922</v>
      </c>
      <c r="Y206" s="41">
        <v>2932385</v>
      </c>
      <c r="Z206" s="41">
        <v>2424443</v>
      </c>
      <c r="AA206" s="41">
        <v>2791225</v>
      </c>
      <c r="AB206" s="41">
        <v>2599376</v>
      </c>
      <c r="AC206" s="41">
        <v>2941094</v>
      </c>
      <c r="AD206" s="41">
        <v>3011371</v>
      </c>
      <c r="AE206" s="41">
        <v>4667078</v>
      </c>
      <c r="AF206" s="41">
        <v>3057896</v>
      </c>
      <c r="AG206" s="41">
        <v>3874815</v>
      </c>
      <c r="AH206" s="41">
        <v>2900043</v>
      </c>
      <c r="AI206" s="13">
        <v>1.8409766278699058E-2</v>
      </c>
      <c r="AJ206" s="13">
        <v>-0.25156607476744053</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6608080</v>
      </c>
      <c r="H209" s="5">
        <v>6933963</v>
      </c>
      <c r="I209" s="5">
        <v>7485818</v>
      </c>
      <c r="J209" s="5">
        <v>7932807</v>
      </c>
      <c r="K209" s="5">
        <v>8406474</v>
      </c>
      <c r="L209" s="5">
        <v>7771995</v>
      </c>
      <c r="M209" s="5">
        <v>8430826</v>
      </c>
      <c r="N209" s="5">
        <v>10829842</v>
      </c>
      <c r="O209" s="5">
        <v>11242637</v>
      </c>
      <c r="P209" s="5">
        <v>9289806</v>
      </c>
      <c r="Q209" s="5">
        <v>8697075.3117113449</v>
      </c>
      <c r="R209" s="39">
        <v>9502641</v>
      </c>
      <c r="S209" s="39">
        <v>10121764</v>
      </c>
      <c r="T209" s="39">
        <v>17283270</v>
      </c>
      <c r="U209" s="39">
        <v>19650683</v>
      </c>
      <c r="V209" s="39">
        <v>16581987</v>
      </c>
      <c r="W209" s="39">
        <v>16714100</v>
      </c>
      <c r="X209" s="39">
        <v>14269967</v>
      </c>
      <c r="Y209" s="39">
        <v>14816107</v>
      </c>
      <c r="Z209" s="39">
        <v>12141492</v>
      </c>
      <c r="AA209" s="39">
        <v>14709659</v>
      </c>
      <c r="AB209" s="39">
        <v>13683343</v>
      </c>
      <c r="AC209" s="39">
        <v>13941879</v>
      </c>
      <c r="AD209" s="39">
        <v>14528851</v>
      </c>
      <c r="AE209" s="39">
        <v>18367479</v>
      </c>
      <c r="AF209" s="39">
        <v>19391504</v>
      </c>
      <c r="AG209" s="39">
        <v>21044892</v>
      </c>
      <c r="AH209" s="39">
        <v>15914329</v>
      </c>
      <c r="AI209" s="10">
        <v>2.5492967400625455E-2</v>
      </c>
      <c r="AJ209" s="10">
        <v>-0.24379136752044153</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819151</v>
      </c>
      <c r="H211" s="12">
        <v>888309</v>
      </c>
      <c r="I211" s="12">
        <v>956009</v>
      </c>
      <c r="J211" s="12">
        <v>1065694</v>
      </c>
      <c r="K211" s="12">
        <v>978118</v>
      </c>
      <c r="L211" s="12">
        <v>1188924</v>
      </c>
      <c r="M211" s="12">
        <v>1355592</v>
      </c>
      <c r="N211" s="12">
        <v>2067862</v>
      </c>
      <c r="O211" s="12">
        <v>1769572</v>
      </c>
      <c r="P211" s="12">
        <v>1137032</v>
      </c>
      <c r="Q211" s="12">
        <v>1323133.8548386069</v>
      </c>
      <c r="R211" s="41">
        <v>1925104</v>
      </c>
      <c r="S211" s="41">
        <v>2035791</v>
      </c>
      <c r="T211" s="41">
        <v>3118496</v>
      </c>
      <c r="U211" s="41">
        <v>3714149</v>
      </c>
      <c r="V211" s="41">
        <v>3450138</v>
      </c>
      <c r="W211" s="41">
        <v>3397271</v>
      </c>
      <c r="X211" s="41">
        <v>3081860</v>
      </c>
      <c r="Y211" s="41">
        <v>3551821</v>
      </c>
      <c r="Z211" s="41">
        <v>3534155</v>
      </c>
      <c r="AA211" s="41">
        <v>4002210</v>
      </c>
      <c r="AB211" s="41">
        <v>3540159</v>
      </c>
      <c r="AC211" s="41">
        <v>3070787</v>
      </c>
      <c r="AD211" s="41">
        <v>3554157</v>
      </c>
      <c r="AE211" s="41">
        <v>3552218</v>
      </c>
      <c r="AF211" s="41">
        <v>3873987</v>
      </c>
      <c r="AG211" s="41">
        <v>2522832</v>
      </c>
      <c r="AH211" s="41">
        <v>3767270</v>
      </c>
      <c r="AI211" s="13">
        <v>1.0417043486448119E-2</v>
      </c>
      <c r="AJ211" s="13">
        <v>0.49327026135707808</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2953949</v>
      </c>
      <c r="H213" s="12">
        <v>3230222</v>
      </c>
      <c r="I213" s="12">
        <v>3310340</v>
      </c>
      <c r="J213" s="12">
        <v>3605103</v>
      </c>
      <c r="K213" s="12">
        <v>3722074</v>
      </c>
      <c r="L213" s="12">
        <v>3821906</v>
      </c>
      <c r="M213" s="12">
        <v>4166938</v>
      </c>
      <c r="N213" s="12">
        <v>4755612</v>
      </c>
      <c r="O213" s="12">
        <v>4820842</v>
      </c>
      <c r="P213" s="12">
        <v>4898962</v>
      </c>
      <c r="Q213" s="12">
        <v>4673975.9234148525</v>
      </c>
      <c r="R213" s="41">
        <v>4777551</v>
      </c>
      <c r="S213" s="41">
        <v>4961803</v>
      </c>
      <c r="T213" s="41">
        <v>7148460</v>
      </c>
      <c r="U213" s="41">
        <v>7151762</v>
      </c>
      <c r="V213" s="41">
        <v>5924525</v>
      </c>
      <c r="W213" s="41">
        <v>5600816</v>
      </c>
      <c r="X213" s="41">
        <v>5036051</v>
      </c>
      <c r="Y213" s="41">
        <v>5093882</v>
      </c>
      <c r="Z213" s="41">
        <v>4818199</v>
      </c>
      <c r="AA213" s="41">
        <v>4881391</v>
      </c>
      <c r="AB213" s="41">
        <v>5650679</v>
      </c>
      <c r="AC213" s="41">
        <v>5941549</v>
      </c>
      <c r="AD213" s="41">
        <v>5619300</v>
      </c>
      <c r="AE213" s="41">
        <v>7420830</v>
      </c>
      <c r="AF213" s="41">
        <v>6320292</v>
      </c>
      <c r="AG213" s="41">
        <v>6621887</v>
      </c>
      <c r="AH213" s="41">
        <v>6198840</v>
      </c>
      <c r="AI213" s="13">
        <v>1.5550750984455242E-2</v>
      </c>
      <c r="AJ213" s="13">
        <v>-6.3886170210998766E-2</v>
      </c>
    </row>
    <row r="214" spans="1:44" ht="10.5" customHeight="1" x14ac:dyDescent="0.2">
      <c r="A214" s="11"/>
      <c r="B214" s="19" t="s">
        <v>67</v>
      </c>
      <c r="D214" s="19"/>
      <c r="E214" s="14"/>
      <c r="F214" s="2"/>
      <c r="G214" s="12">
        <v>1396232</v>
      </c>
      <c r="H214" s="12">
        <v>1402491</v>
      </c>
      <c r="I214" s="12">
        <v>1520424</v>
      </c>
      <c r="J214" s="12">
        <v>1884452</v>
      </c>
      <c r="K214" s="12">
        <v>1922833</v>
      </c>
      <c r="L214" s="12">
        <v>1831381</v>
      </c>
      <c r="M214" s="12">
        <v>1816879</v>
      </c>
      <c r="N214" s="12">
        <v>1102232</v>
      </c>
      <c r="O214" s="12">
        <v>1162836</v>
      </c>
      <c r="P214" s="12">
        <v>1175122</v>
      </c>
      <c r="Q214" s="12">
        <v>1266469</v>
      </c>
      <c r="R214" s="41">
        <v>1704266</v>
      </c>
      <c r="S214" s="41">
        <v>1550689</v>
      </c>
      <c r="T214" s="41">
        <v>437999</v>
      </c>
      <c r="U214" s="41">
        <v>348028</v>
      </c>
      <c r="V214" s="41">
        <v>432359</v>
      </c>
      <c r="W214" s="41">
        <v>277494</v>
      </c>
      <c r="X214" s="41">
        <v>197000</v>
      </c>
      <c r="Y214" s="41">
        <v>266728</v>
      </c>
      <c r="Z214" s="41">
        <v>293337</v>
      </c>
      <c r="AA214" s="41">
        <v>306941</v>
      </c>
      <c r="AB214" s="41">
        <v>294734</v>
      </c>
      <c r="AC214" s="41">
        <v>300900</v>
      </c>
      <c r="AD214" s="41">
        <v>383149</v>
      </c>
      <c r="AE214" s="41">
        <v>251579</v>
      </c>
      <c r="AF214" s="41">
        <v>280253</v>
      </c>
      <c r="AG214" s="41">
        <v>394139</v>
      </c>
      <c r="AH214" s="41">
        <v>412856</v>
      </c>
      <c r="AI214" s="13">
        <v>5.7778479512328174E-2</v>
      </c>
      <c r="AJ214" s="13">
        <v>4.7488322647593867E-2</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309683</v>
      </c>
      <c r="AC215" s="41">
        <v>199431</v>
      </c>
      <c r="AD215" s="41">
        <v>0</v>
      </c>
      <c r="AE215" s="41">
        <v>0</v>
      </c>
      <c r="AF215" s="41">
        <v>0</v>
      </c>
      <c r="AG215" s="41">
        <v>0</v>
      </c>
      <c r="AH215" s="41">
        <v>0</v>
      </c>
      <c r="AI215" s="13">
        <v>-1</v>
      </c>
      <c r="AJ215" s="13" t="s">
        <v>246</v>
      </c>
    </row>
    <row r="216" spans="1:44" ht="10.5" customHeight="1" x14ac:dyDescent="0.2">
      <c r="A216" s="11"/>
      <c r="B216" s="19" t="s">
        <v>70</v>
      </c>
      <c r="D216" s="19"/>
      <c r="E216" s="14"/>
      <c r="F216" s="2"/>
      <c r="G216" s="12">
        <v>558511</v>
      </c>
      <c r="H216" s="12">
        <v>693962</v>
      </c>
      <c r="I216" s="12">
        <v>530973</v>
      </c>
      <c r="J216" s="12">
        <v>238797</v>
      </c>
      <c r="K216" s="12">
        <v>541691</v>
      </c>
      <c r="L216" s="12">
        <v>462715</v>
      </c>
      <c r="M216" s="12">
        <v>266089</v>
      </c>
      <c r="N216" s="12">
        <v>1566357</v>
      </c>
      <c r="O216" s="12">
        <v>1756108</v>
      </c>
      <c r="P216" s="12">
        <v>845004</v>
      </c>
      <c r="Q216" s="12">
        <v>829350.53345788596</v>
      </c>
      <c r="R216" s="41">
        <v>703364</v>
      </c>
      <c r="S216" s="41">
        <v>930530</v>
      </c>
      <c r="T216" s="41">
        <v>3036621</v>
      </c>
      <c r="U216" s="41">
        <v>3049772</v>
      </c>
      <c r="V216" s="41">
        <v>2100145</v>
      </c>
      <c r="W216" s="41">
        <v>2028094</v>
      </c>
      <c r="X216" s="41">
        <v>2177862</v>
      </c>
      <c r="Y216" s="41">
        <v>1931036</v>
      </c>
      <c r="Z216" s="41">
        <v>1468873</v>
      </c>
      <c r="AA216" s="41">
        <v>488794</v>
      </c>
      <c r="AB216" s="41">
        <v>1260372</v>
      </c>
      <c r="AC216" s="41">
        <v>1526260</v>
      </c>
      <c r="AD216" s="41">
        <v>1767440</v>
      </c>
      <c r="AE216" s="41">
        <v>1404786</v>
      </c>
      <c r="AF216" s="41">
        <v>2169318</v>
      </c>
      <c r="AG216" s="41">
        <v>1770040</v>
      </c>
      <c r="AH216" s="41">
        <v>2219526</v>
      </c>
      <c r="AI216" s="13">
        <v>9.8905250422042901E-2</v>
      </c>
      <c r="AJ216" s="13">
        <v>0.25394115387222888</v>
      </c>
    </row>
    <row r="217" spans="1:44" ht="10.5" customHeight="1" x14ac:dyDescent="0.2">
      <c r="A217" s="11"/>
      <c r="B217" s="19" t="s">
        <v>71</v>
      </c>
      <c r="D217" s="19"/>
      <c r="E217" s="14"/>
      <c r="F217" s="2"/>
      <c r="G217" s="12">
        <v>314732</v>
      </c>
      <c r="H217" s="12">
        <v>291490</v>
      </c>
      <c r="I217" s="12">
        <v>288982</v>
      </c>
      <c r="J217" s="12">
        <v>282489</v>
      </c>
      <c r="K217" s="12">
        <v>321167</v>
      </c>
      <c r="L217" s="12">
        <v>291062</v>
      </c>
      <c r="M217" s="12">
        <v>295299</v>
      </c>
      <c r="N217" s="12">
        <v>129740</v>
      </c>
      <c r="O217" s="12">
        <v>94906</v>
      </c>
      <c r="P217" s="12">
        <v>93448</v>
      </c>
      <c r="Q217" s="12">
        <v>117474</v>
      </c>
      <c r="R217" s="41">
        <v>147861</v>
      </c>
      <c r="S217" s="41">
        <v>196288</v>
      </c>
      <c r="T217" s="41">
        <v>859093</v>
      </c>
      <c r="U217" s="41">
        <v>1055256</v>
      </c>
      <c r="V217" s="41">
        <v>1120931</v>
      </c>
      <c r="W217" s="41">
        <v>1279891</v>
      </c>
      <c r="X217" s="41">
        <v>692158</v>
      </c>
      <c r="Y217" s="41">
        <v>810442</v>
      </c>
      <c r="Z217" s="41">
        <v>802906</v>
      </c>
      <c r="AA217" s="41">
        <v>540717</v>
      </c>
      <c r="AB217" s="41">
        <v>593399</v>
      </c>
      <c r="AC217" s="41">
        <v>1253093</v>
      </c>
      <c r="AD217" s="41">
        <v>673864</v>
      </c>
      <c r="AE217" s="41">
        <v>1811099</v>
      </c>
      <c r="AF217" s="41">
        <v>963444</v>
      </c>
      <c r="AG217" s="41">
        <v>1082567</v>
      </c>
      <c r="AH217" s="41">
        <v>999735</v>
      </c>
      <c r="AI217" s="13">
        <v>9.0828177414356004E-2</v>
      </c>
      <c r="AJ217" s="13">
        <v>-7.6514432824942941E-2</v>
      </c>
    </row>
    <row r="218" spans="1:44" ht="10.5" customHeight="1" x14ac:dyDescent="0.2">
      <c r="A218" s="11"/>
      <c r="B218" s="19" t="s">
        <v>72</v>
      </c>
      <c r="D218" s="19"/>
      <c r="E218" s="14"/>
      <c r="F218" s="2"/>
      <c r="G218" s="12">
        <v>37280</v>
      </c>
      <c r="H218" s="12">
        <v>32668</v>
      </c>
      <c r="I218" s="12">
        <v>35200</v>
      </c>
      <c r="J218" s="12">
        <v>29463</v>
      </c>
      <c r="K218" s="12">
        <v>15526</v>
      </c>
      <c r="L218" s="12">
        <v>30544</v>
      </c>
      <c r="M218" s="12">
        <v>75072</v>
      </c>
      <c r="N218" s="12">
        <v>56649</v>
      </c>
      <c r="O218" s="12">
        <v>22977</v>
      </c>
      <c r="P218" s="12">
        <v>10373</v>
      </c>
      <c r="Q218" s="12">
        <v>12754</v>
      </c>
      <c r="R218" s="41">
        <v>0</v>
      </c>
      <c r="S218" s="41">
        <v>0</v>
      </c>
      <c r="T218" s="41">
        <v>524382</v>
      </c>
      <c r="U218" s="41">
        <v>594471</v>
      </c>
      <c r="V218" s="41">
        <v>1728958</v>
      </c>
      <c r="W218" s="41">
        <v>1602707</v>
      </c>
      <c r="X218" s="41">
        <v>1683204</v>
      </c>
      <c r="Y218" s="41">
        <v>1793020</v>
      </c>
      <c r="Z218" s="41">
        <v>434178</v>
      </c>
      <c r="AA218" s="41">
        <v>1205623</v>
      </c>
      <c r="AB218" s="41">
        <v>1324223</v>
      </c>
      <c r="AC218" s="41">
        <v>809147</v>
      </c>
      <c r="AD218" s="41">
        <v>1416956</v>
      </c>
      <c r="AE218" s="41">
        <v>1192889</v>
      </c>
      <c r="AF218" s="41">
        <v>1479073</v>
      </c>
      <c r="AG218" s="41">
        <v>1533011</v>
      </c>
      <c r="AH218" s="41">
        <v>1508762</v>
      </c>
      <c r="AI218" s="13">
        <v>2.1982051108468514E-2</v>
      </c>
      <c r="AJ218" s="13">
        <v>-1.5817890413049873E-2</v>
      </c>
    </row>
    <row r="219" spans="1:44" ht="10.5" customHeight="1" x14ac:dyDescent="0.2">
      <c r="A219" s="11"/>
      <c r="B219" s="19" t="s">
        <v>73</v>
      </c>
      <c r="D219" s="19"/>
      <c r="E219" s="14"/>
      <c r="F219" s="2"/>
      <c r="G219" s="12">
        <v>271755</v>
      </c>
      <c r="H219" s="12">
        <v>144514</v>
      </c>
      <c r="I219" s="12">
        <v>424668</v>
      </c>
      <c r="J219" s="12">
        <v>439098</v>
      </c>
      <c r="K219" s="12">
        <v>13042</v>
      </c>
      <c r="L219" s="12">
        <v>6723</v>
      </c>
      <c r="M219" s="12">
        <v>4100</v>
      </c>
      <c r="N219" s="12">
        <v>655771</v>
      </c>
      <c r="O219" s="12">
        <v>402471</v>
      </c>
      <c r="P219" s="12">
        <v>1128065</v>
      </c>
      <c r="Q219" s="12">
        <v>472218</v>
      </c>
      <c r="R219" s="41">
        <v>238576</v>
      </c>
      <c r="S219" s="41">
        <v>444913</v>
      </c>
      <c r="T219" s="41">
        <v>2158219</v>
      </c>
      <c r="U219" s="41">
        <v>3696673</v>
      </c>
      <c r="V219" s="41">
        <v>1824931</v>
      </c>
      <c r="W219" s="41">
        <v>983626</v>
      </c>
      <c r="X219" s="41">
        <v>633457</v>
      </c>
      <c r="Y219" s="41">
        <v>602906</v>
      </c>
      <c r="Z219" s="41">
        <v>273000</v>
      </c>
      <c r="AA219" s="41">
        <v>2367507</v>
      </c>
      <c r="AB219" s="41">
        <v>651761</v>
      </c>
      <c r="AC219" s="41">
        <v>769074</v>
      </c>
      <c r="AD219" s="41">
        <v>70657</v>
      </c>
      <c r="AE219" s="41">
        <v>1291274</v>
      </c>
      <c r="AF219" s="41">
        <v>3382717</v>
      </c>
      <c r="AG219" s="41">
        <v>6701668</v>
      </c>
      <c r="AH219" s="41">
        <v>732262</v>
      </c>
      <c r="AI219" s="13">
        <v>1.9599674066557382E-2</v>
      </c>
      <c r="AJ219" s="13">
        <v>-0.89073436642937254</v>
      </c>
    </row>
    <row r="220" spans="1:44" ht="10.5" customHeight="1" x14ac:dyDescent="0.2">
      <c r="A220" s="11"/>
      <c r="B220" s="19" t="s">
        <v>74</v>
      </c>
      <c r="D220" s="19"/>
      <c r="E220" s="14"/>
      <c r="F220" s="2"/>
      <c r="G220" s="12">
        <v>256470</v>
      </c>
      <c r="H220" s="12">
        <v>250307</v>
      </c>
      <c r="I220" s="12">
        <v>419222</v>
      </c>
      <c r="J220" s="12">
        <v>387711</v>
      </c>
      <c r="K220" s="12">
        <v>892023</v>
      </c>
      <c r="L220" s="12">
        <v>138740</v>
      </c>
      <c r="M220" s="12">
        <v>450857</v>
      </c>
      <c r="N220" s="12">
        <v>495619</v>
      </c>
      <c r="O220" s="12">
        <v>1212925</v>
      </c>
      <c r="P220" s="12">
        <v>1800</v>
      </c>
      <c r="Q220" s="12">
        <v>1700</v>
      </c>
      <c r="R220" s="41">
        <v>5919</v>
      </c>
      <c r="S220" s="41">
        <v>1750</v>
      </c>
      <c r="T220" s="41">
        <v>0</v>
      </c>
      <c r="U220" s="41">
        <v>40572</v>
      </c>
      <c r="V220" s="41">
        <v>0</v>
      </c>
      <c r="W220" s="41">
        <v>1544201</v>
      </c>
      <c r="X220" s="41">
        <v>768375</v>
      </c>
      <c r="Y220" s="41">
        <v>766272</v>
      </c>
      <c r="Z220" s="41">
        <v>516844</v>
      </c>
      <c r="AA220" s="41">
        <v>916476</v>
      </c>
      <c r="AB220" s="41">
        <v>58333</v>
      </c>
      <c r="AC220" s="41">
        <v>71638</v>
      </c>
      <c r="AD220" s="41">
        <v>1043328</v>
      </c>
      <c r="AE220" s="41">
        <v>1442804</v>
      </c>
      <c r="AF220" s="41">
        <v>922420</v>
      </c>
      <c r="AG220" s="41">
        <v>418748</v>
      </c>
      <c r="AH220" s="41">
        <v>75078</v>
      </c>
      <c r="AI220" s="13">
        <v>4.2956985141316961E-2</v>
      </c>
      <c r="AJ220" s="13">
        <v>-0.82070839741324142</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274</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273</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6683830.5099999998</v>
      </c>
      <c r="S233" s="12">
        <v>31150373.254999999</v>
      </c>
      <c r="T233" s="12">
        <v>55616916</v>
      </c>
      <c r="U233" s="12">
        <v>59520329.5</v>
      </c>
      <c r="V233" s="12">
        <v>63423743</v>
      </c>
      <c r="W233" s="12">
        <v>66242607.549999997</v>
      </c>
      <c r="X233" s="12">
        <v>69061472.099999994</v>
      </c>
      <c r="Y233" s="12">
        <v>67631431.465000004</v>
      </c>
      <c r="Z233" s="12">
        <v>66201390.830000006</v>
      </c>
      <c r="AA233" s="12">
        <v>62251809.915000007</v>
      </c>
      <c r="AB233" s="12">
        <v>58302229</v>
      </c>
      <c r="AC233" s="12">
        <v>54823912.788310833</v>
      </c>
      <c r="AD233" s="12">
        <v>15414861</v>
      </c>
      <c r="AE233" s="12">
        <v>9745242.293176217</v>
      </c>
      <c r="AF233" s="12">
        <v>15947426</v>
      </c>
      <c r="AG233" s="12">
        <v>16220569.082287857</v>
      </c>
      <c r="AH233" s="12">
        <v>17364091.32</v>
      </c>
      <c r="AI233" s="71">
        <v>-0.18280101783413105</v>
      </c>
      <c r="AJ233" s="13">
        <v>7.0498281035085181E-2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6248519.7599999998</v>
      </c>
      <c r="S234" s="11">
        <v>29498512.879999999</v>
      </c>
      <c r="T234" s="11">
        <v>52748506</v>
      </c>
      <c r="U234" s="12">
        <v>57891544.984999999</v>
      </c>
      <c r="V234" s="12">
        <v>63034583.969999999</v>
      </c>
      <c r="W234" s="12">
        <v>64968781.850000001</v>
      </c>
      <c r="X234" s="12">
        <v>66902979.730000004</v>
      </c>
      <c r="Y234" s="12">
        <v>68689600.36500001</v>
      </c>
      <c r="Z234" s="12">
        <v>70476221</v>
      </c>
      <c r="AA234" s="12">
        <v>65740335.399999999</v>
      </c>
      <c r="AB234" s="12">
        <v>61004449.799999997</v>
      </c>
      <c r="AC234" s="12">
        <v>58954750.686991781</v>
      </c>
      <c r="AD234" s="12">
        <v>12577678</v>
      </c>
      <c r="AE234" s="12">
        <v>10081563.600653838</v>
      </c>
      <c r="AF234" s="12">
        <v>13024824</v>
      </c>
      <c r="AG234" s="12">
        <v>13254323.284543661</v>
      </c>
      <c r="AH234" s="12">
        <v>11155800.32</v>
      </c>
      <c r="AI234" s="71">
        <v>-0.24660418587776822</v>
      </c>
      <c r="AJ234" s="13">
        <v>-0.15832743169851785</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68468</v>
      </c>
      <c r="S241" s="11">
        <v>67784</v>
      </c>
      <c r="T241" s="11">
        <v>67629</v>
      </c>
      <c r="U241" s="11">
        <v>67388</v>
      </c>
      <c r="V241" s="11">
        <v>67172</v>
      </c>
      <c r="W241" s="11">
        <v>67173</v>
      </c>
      <c r="X241" s="11">
        <v>66897</v>
      </c>
      <c r="Y241" s="11">
        <v>66505</v>
      </c>
      <c r="Z241" s="11">
        <v>66446</v>
      </c>
      <c r="AA241" s="11">
        <v>66214</v>
      </c>
      <c r="AB241" s="41">
        <v>66149</v>
      </c>
      <c r="AC241" s="41">
        <v>66464</v>
      </c>
      <c r="AD241" s="41">
        <v>66421</v>
      </c>
      <c r="AE241" s="41">
        <v>66603</v>
      </c>
      <c r="AF241" s="41">
        <v>66822</v>
      </c>
      <c r="AG241" s="41">
        <v>66890</v>
      </c>
      <c r="AH241" s="41">
        <v>67493</v>
      </c>
      <c r="AI241" s="13">
        <v>3.357978003040607E-3</v>
      </c>
      <c r="AJ241" s="13">
        <v>9.0148004185976981E-3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1526867</v>
      </c>
      <c r="S242" s="11">
        <v>1650383</v>
      </c>
      <c r="T242" s="11">
        <v>1641500</v>
      </c>
      <c r="U242" s="11">
        <v>1667015</v>
      </c>
      <c r="V242" s="11">
        <v>1788994</v>
      </c>
      <c r="W242" s="11">
        <v>1818780</v>
      </c>
      <c r="X242" s="11">
        <v>1788296</v>
      </c>
      <c r="Y242" s="11">
        <v>1828001</v>
      </c>
      <c r="Z242" s="11">
        <v>1906308</v>
      </c>
      <c r="AA242" s="11">
        <v>1910827</v>
      </c>
      <c r="AB242" s="41">
        <v>1949037</v>
      </c>
      <c r="AC242" s="41">
        <v>2047881</v>
      </c>
      <c r="AD242" s="41">
        <v>2112329</v>
      </c>
      <c r="AE242" s="41">
        <v>2155390</v>
      </c>
      <c r="AF242" s="41">
        <v>2245855</v>
      </c>
      <c r="AG242" s="41">
        <v>2317518</v>
      </c>
      <c r="AH242" s="41">
        <v>2392033</v>
      </c>
      <c r="AI242" s="13">
        <v>3.4723979410282713E-2</v>
      </c>
      <c r="AJ242" s="13">
        <v>3.2152932577006951E-2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24737.564551552205</v>
      </c>
      <c r="V243" s="11">
        <f t="shared" ref="V243:AA243" si="15">V242*1000/V241</f>
        <v>26633.03162031799</v>
      </c>
      <c r="W243" s="11">
        <f t="shared" si="15"/>
        <v>27076.057344468762</v>
      </c>
      <c r="X243" s="11">
        <f t="shared" si="15"/>
        <v>26732.080661315154</v>
      </c>
      <c r="Y243" s="11">
        <f t="shared" si="15"/>
        <v>27486.670175174801</v>
      </c>
      <c r="Z243" s="11">
        <f t="shared" si="15"/>
        <v>28689.582518135026</v>
      </c>
      <c r="AA243" s="11">
        <f t="shared" si="15"/>
        <v>28858.353218352615</v>
      </c>
      <c r="AB243" s="11">
        <v>29464.345643925077</v>
      </c>
      <c r="AC243" s="11">
        <v>30811.883124699085</v>
      </c>
      <c r="AD243" s="11">
        <v>31802.125833697173</v>
      </c>
      <c r="AE243" s="11">
        <v>32361.755476480037</v>
      </c>
      <c r="AF243" s="11">
        <v>33609.514830445063</v>
      </c>
      <c r="AG243" s="11">
        <v>34646.703543130512</v>
      </c>
      <c r="AH243" s="11">
        <v>35441.201309765456</v>
      </c>
      <c r="AI243" s="13">
        <v>3.1261027564328581E-2</v>
      </c>
      <c r="AJ243" s="13">
        <v>2.2931410073281595E-2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32910</v>
      </c>
      <c r="S245" s="11">
        <v>32996</v>
      </c>
      <c r="T245" s="11">
        <v>33202</v>
      </c>
      <c r="U245" s="11">
        <v>33495</v>
      </c>
      <c r="V245" s="11">
        <v>33357</v>
      </c>
      <c r="W245" s="11">
        <v>32897</v>
      </c>
      <c r="X245" s="11">
        <v>32050</v>
      </c>
      <c r="Y245" s="11">
        <v>30190</v>
      </c>
      <c r="Z245" s="11">
        <v>30490</v>
      </c>
      <c r="AA245" s="11">
        <v>30071</v>
      </c>
      <c r="AB245" s="41">
        <v>29977</v>
      </c>
      <c r="AC245" s="41">
        <v>29878</v>
      </c>
      <c r="AD245" s="41">
        <v>30269</v>
      </c>
      <c r="AE245" s="41">
        <v>29943</v>
      </c>
      <c r="AF245" s="41">
        <v>29685</v>
      </c>
      <c r="AG245" s="41">
        <v>29703</v>
      </c>
      <c r="AH245" s="41">
        <v>29938</v>
      </c>
      <c r="AI245" s="13">
        <v>-2.1695054003711967E-4</v>
      </c>
      <c r="AJ245" s="13">
        <v>7.9116587550079123E-3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30444</v>
      </c>
      <c r="S246" s="11">
        <v>30650</v>
      </c>
      <c r="T246" s="11">
        <v>30981</v>
      </c>
      <c r="U246" s="11">
        <v>31178</v>
      </c>
      <c r="V246" s="11">
        <v>30968</v>
      </c>
      <c r="W246" s="11">
        <v>30464</v>
      </c>
      <c r="X246" s="11">
        <v>28291</v>
      </c>
      <c r="Y246" s="11">
        <v>26481</v>
      </c>
      <c r="Z246" s="11">
        <v>26983</v>
      </c>
      <c r="AA246" s="11">
        <v>27038</v>
      </c>
      <c r="AB246" s="41">
        <v>27475</v>
      </c>
      <c r="AC246" s="41">
        <v>27818</v>
      </c>
      <c r="AD246" s="41">
        <v>28302</v>
      </c>
      <c r="AE246" s="41">
        <v>28417</v>
      </c>
      <c r="AF246" s="41">
        <v>28405</v>
      </c>
      <c r="AG246" s="41">
        <v>28656</v>
      </c>
      <c r="AH246" s="41">
        <v>29078</v>
      </c>
      <c r="AI246" s="13">
        <v>9.4956964425350066E-3</v>
      </c>
      <c r="AJ246" s="13">
        <v>1.472640982691234E-2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2466</v>
      </c>
      <c r="S247" s="11">
        <v>2346</v>
      </c>
      <c r="T247" s="11">
        <v>2221</v>
      </c>
      <c r="U247" s="11">
        <v>2317</v>
      </c>
      <c r="V247" s="11">
        <v>2389</v>
      </c>
      <c r="W247" s="11">
        <v>32897</v>
      </c>
      <c r="X247" s="11">
        <v>3759</v>
      </c>
      <c r="Y247" s="11">
        <v>3709</v>
      </c>
      <c r="Z247" s="11">
        <v>3507</v>
      </c>
      <c r="AA247" s="11">
        <v>3033</v>
      </c>
      <c r="AB247" s="41">
        <v>2502</v>
      </c>
      <c r="AC247" s="41">
        <v>2060</v>
      </c>
      <c r="AD247" s="41">
        <v>1967</v>
      </c>
      <c r="AE247" s="41">
        <v>1526</v>
      </c>
      <c r="AF247" s="41">
        <v>1280</v>
      </c>
      <c r="AG247" s="41">
        <v>1047</v>
      </c>
      <c r="AH247" s="41">
        <v>860</v>
      </c>
      <c r="AI247" s="13">
        <v>-0.16304548285403353</v>
      </c>
      <c r="AJ247" s="13">
        <v>-0.17860553963705827</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7.5</v>
      </c>
      <c r="S248" s="81">
        <v>7.1</v>
      </c>
      <c r="T248" s="81">
        <v>6.7</v>
      </c>
      <c r="U248" s="81">
        <v>7.2</v>
      </c>
      <c r="V248" s="81">
        <v>7.2</v>
      </c>
      <c r="W248" s="81">
        <v>7.4</v>
      </c>
      <c r="X248" s="81">
        <v>11.7</v>
      </c>
      <c r="Y248" s="81">
        <v>12.3</v>
      </c>
      <c r="Z248" s="81">
        <v>11.5</v>
      </c>
      <c r="AA248" s="81">
        <v>10.1</v>
      </c>
      <c r="AB248" s="82">
        <v>8.3000000000000007</v>
      </c>
      <c r="AC248" s="82">
        <v>6.9</v>
      </c>
      <c r="AD248" s="82">
        <v>6.5</v>
      </c>
      <c r="AE248" s="82">
        <v>5.0999999999999996</v>
      </c>
      <c r="AF248" s="82">
        <v>4.3</v>
      </c>
      <c r="AG248" s="82">
        <v>3.5</v>
      </c>
      <c r="AH248" s="82">
        <v>2.9</v>
      </c>
      <c r="AI248" s="13">
        <v>-0.16075908050693377</v>
      </c>
      <c r="AJ248" s="13">
        <v>-0.17142857142857146</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17181779</v>
      </c>
      <c r="H257" s="86">
        <f>SUM(H258:H260)</f>
        <v>18736876</v>
      </c>
      <c r="I257" s="86">
        <f>SUM(I258:I260)</f>
        <v>20318640</v>
      </c>
      <c r="J257" s="86">
        <f>SUM(J258:J260)</f>
        <v>19479667</v>
      </c>
      <c r="K257" s="86">
        <f>SUM(K258:K260)</f>
        <v>22119941</v>
      </c>
      <c r="L257" s="86">
        <f t="shared" ref="L257:Q257" si="16">SUM(L258:L260)</f>
        <v>21550980</v>
      </c>
      <c r="M257" s="86">
        <f t="shared" si="16"/>
        <v>23419101</v>
      </c>
      <c r="N257" s="86">
        <f t="shared" si="16"/>
        <v>25894569</v>
      </c>
      <c r="O257" s="86">
        <f t="shared" si="16"/>
        <v>27939005.34</v>
      </c>
      <c r="P257" s="86">
        <f t="shared" si="16"/>
        <v>29576929</v>
      </c>
      <c r="Q257" s="86">
        <f t="shared" si="16"/>
        <v>30118827.533441976</v>
      </c>
      <c r="R257" s="86">
        <f>SUM(R258:R261)</f>
        <v>29300410.469999999</v>
      </c>
      <c r="S257" s="86">
        <f t="shared" ref="S257:AA257" si="17">SUM(S258:S261)</f>
        <v>29221432.59</v>
      </c>
      <c r="T257" s="86">
        <f t="shared" si="17"/>
        <v>32847428.059999999</v>
      </c>
      <c r="U257" s="86">
        <f t="shared" si="17"/>
        <v>33015811.130000003</v>
      </c>
      <c r="V257" s="86">
        <f t="shared" si="17"/>
        <v>34022859.93</v>
      </c>
      <c r="W257" s="86">
        <f t="shared" si="17"/>
        <v>37403523.700000003</v>
      </c>
      <c r="X257" s="86">
        <f t="shared" si="17"/>
        <v>37083296.490000002</v>
      </c>
      <c r="Y257" s="86">
        <f t="shared" si="17"/>
        <v>42958993.259999998</v>
      </c>
      <c r="Z257" s="86">
        <f t="shared" si="17"/>
        <v>40534696.349999994</v>
      </c>
      <c r="AA257" s="86">
        <f t="shared" si="17"/>
        <v>41238908.270000003</v>
      </c>
      <c r="AB257" s="86">
        <v>70788536.150000006</v>
      </c>
      <c r="AC257" s="86">
        <v>42946060.289999999</v>
      </c>
      <c r="AD257" s="86">
        <v>44528536.100000001</v>
      </c>
      <c r="AE257" s="86">
        <v>68325098.25</v>
      </c>
      <c r="AF257" s="86">
        <v>67119541.5</v>
      </c>
      <c r="AG257" s="86">
        <v>68957656.480000004</v>
      </c>
      <c r="AH257" s="86">
        <v>55731038.060000002</v>
      </c>
      <c r="AI257" s="13">
        <v>-3.9076015414084786E-2</v>
      </c>
      <c r="AJ257" s="13">
        <v>-0.19180782954589179</v>
      </c>
    </row>
    <row r="258" spans="1:36" ht="10.5" customHeight="1" x14ac:dyDescent="0.2">
      <c r="A258" s="14"/>
      <c r="B258" s="11"/>
      <c r="C258" s="11" t="s">
        <v>151</v>
      </c>
      <c r="D258" s="11"/>
      <c r="E258" s="11"/>
      <c r="F258" s="2"/>
      <c r="G258" s="86">
        <f t="shared" ref="G258:AA258" si="18">G65</f>
        <v>9306002</v>
      </c>
      <c r="H258" s="86">
        <f t="shared" si="18"/>
        <v>10362921</v>
      </c>
      <c r="I258" s="86">
        <f t="shared" si="18"/>
        <v>10945224</v>
      </c>
      <c r="J258" s="86">
        <f t="shared" si="18"/>
        <v>10130110</v>
      </c>
      <c r="K258" s="86">
        <f t="shared" si="18"/>
        <v>12004603</v>
      </c>
      <c r="L258" s="86">
        <f t="shared" si="18"/>
        <v>13003514</v>
      </c>
      <c r="M258" s="86">
        <f t="shared" si="18"/>
        <v>14051973</v>
      </c>
      <c r="N258" s="86">
        <f t="shared" si="18"/>
        <v>15425819</v>
      </c>
      <c r="O258" s="86">
        <f t="shared" si="18"/>
        <v>17190918</v>
      </c>
      <c r="P258" s="86">
        <f t="shared" si="18"/>
        <v>19507374</v>
      </c>
      <c r="Q258" s="86">
        <f t="shared" si="18"/>
        <v>19587119</v>
      </c>
      <c r="R258" s="86">
        <f t="shared" si="18"/>
        <v>19449402</v>
      </c>
      <c r="S258" s="86">
        <f t="shared" si="18"/>
        <v>19591595</v>
      </c>
      <c r="T258" s="86">
        <f t="shared" si="18"/>
        <v>19381187</v>
      </c>
      <c r="U258" s="86">
        <f t="shared" si="18"/>
        <v>20009670</v>
      </c>
      <c r="V258" s="86">
        <f t="shared" si="18"/>
        <v>18539219</v>
      </c>
      <c r="W258" s="86">
        <f t="shared" si="18"/>
        <v>21771196</v>
      </c>
      <c r="X258" s="86">
        <f t="shared" si="18"/>
        <v>21274723</v>
      </c>
      <c r="Y258" s="86">
        <f t="shared" si="18"/>
        <v>23305291</v>
      </c>
      <c r="Z258" s="86">
        <f t="shared" si="18"/>
        <v>24303508</v>
      </c>
      <c r="AA258" s="86">
        <f t="shared" si="18"/>
        <v>24314339</v>
      </c>
      <c r="AB258" s="86">
        <v>25211902</v>
      </c>
      <c r="AC258" s="86">
        <v>25954903</v>
      </c>
      <c r="AD258" s="86">
        <v>26181971</v>
      </c>
      <c r="AE258" s="86">
        <v>27626962</v>
      </c>
      <c r="AF258" s="86">
        <v>29275684</v>
      </c>
      <c r="AG258" s="86">
        <v>28775600</v>
      </c>
      <c r="AH258" s="86">
        <v>32448910</v>
      </c>
      <c r="AI258" s="13">
        <v>4.2955432124638815E-2</v>
      </c>
      <c r="AJ258" s="13">
        <v>0.12765363710921754</v>
      </c>
    </row>
    <row r="259" spans="1:36" ht="10.5" customHeight="1" x14ac:dyDescent="0.2">
      <c r="A259" s="14"/>
      <c r="B259" s="11"/>
      <c r="C259" s="11" t="s">
        <v>152</v>
      </c>
      <c r="D259" s="11"/>
      <c r="E259" s="11"/>
      <c r="F259" s="2"/>
      <c r="G259" s="86">
        <f t="shared" ref="G259:AA259" si="19">G122</f>
        <v>5935682</v>
      </c>
      <c r="H259" s="86">
        <f t="shared" si="19"/>
        <v>6314046</v>
      </c>
      <c r="I259" s="86">
        <f t="shared" si="19"/>
        <v>6994556</v>
      </c>
      <c r="J259" s="86">
        <f t="shared" si="19"/>
        <v>6540756</v>
      </c>
      <c r="K259" s="86">
        <f t="shared" si="19"/>
        <v>7270372</v>
      </c>
      <c r="L259" s="86">
        <f t="shared" si="19"/>
        <v>5834883</v>
      </c>
      <c r="M259" s="86">
        <f t="shared" si="19"/>
        <v>6638233</v>
      </c>
      <c r="N259" s="86">
        <f t="shared" si="19"/>
        <v>7993413</v>
      </c>
      <c r="O259" s="86">
        <f t="shared" si="19"/>
        <v>8265920.3400000008</v>
      </c>
      <c r="P259" s="86">
        <f t="shared" si="19"/>
        <v>7620679</v>
      </c>
      <c r="Q259" s="86">
        <f t="shared" si="19"/>
        <v>8068382.3600000003</v>
      </c>
      <c r="R259" s="86">
        <f t="shared" si="19"/>
        <v>7896154.4699999997</v>
      </c>
      <c r="S259" s="86">
        <f t="shared" si="19"/>
        <v>7620678.5899999999</v>
      </c>
      <c r="T259" s="86">
        <f t="shared" si="19"/>
        <v>11432999.059999999</v>
      </c>
      <c r="U259" s="86">
        <f t="shared" si="19"/>
        <v>8324523.0299999993</v>
      </c>
      <c r="V259" s="86">
        <f t="shared" si="19"/>
        <v>10900235.630000001</v>
      </c>
      <c r="W259" s="86">
        <f t="shared" si="19"/>
        <v>10747452.289999999</v>
      </c>
      <c r="X259" s="86">
        <f t="shared" si="19"/>
        <v>10859976.890000001</v>
      </c>
      <c r="Y259" s="86">
        <f t="shared" si="19"/>
        <v>10001028.76</v>
      </c>
      <c r="Z259" s="86">
        <f t="shared" si="19"/>
        <v>11241841.02</v>
      </c>
      <c r="AA259" s="86">
        <f t="shared" si="19"/>
        <v>11117251.92</v>
      </c>
      <c r="AB259" s="86">
        <v>11501373</v>
      </c>
      <c r="AC259" s="86">
        <v>10868387</v>
      </c>
      <c r="AD259" s="86">
        <v>11691737</v>
      </c>
      <c r="AE259" s="86">
        <v>23173421</v>
      </c>
      <c r="AF259" s="86">
        <v>26906398</v>
      </c>
      <c r="AG259" s="86">
        <v>28932045</v>
      </c>
      <c r="AH259" s="86">
        <v>15928753</v>
      </c>
      <c r="AI259" s="13">
        <v>5.577655813783311E-2</v>
      </c>
      <c r="AJ259" s="13">
        <v>-0.44944254718254445</v>
      </c>
    </row>
    <row r="260" spans="1:36" ht="10.5" customHeight="1" x14ac:dyDescent="0.2">
      <c r="A260" s="14"/>
      <c r="B260" s="11"/>
      <c r="C260" s="11" t="s">
        <v>153</v>
      </c>
      <c r="D260" s="11"/>
      <c r="E260" s="11"/>
      <c r="F260" s="2"/>
      <c r="G260" s="86">
        <f t="shared" ref="G260:AA260" si="20">G179</f>
        <v>1940095</v>
      </c>
      <c r="H260" s="86">
        <f t="shared" si="20"/>
        <v>2059909</v>
      </c>
      <c r="I260" s="86">
        <f t="shared" si="20"/>
        <v>2378860</v>
      </c>
      <c r="J260" s="86">
        <f t="shared" si="20"/>
        <v>2808801</v>
      </c>
      <c r="K260" s="86">
        <f t="shared" si="20"/>
        <v>2844966</v>
      </c>
      <c r="L260" s="86">
        <f t="shared" si="20"/>
        <v>2712583</v>
      </c>
      <c r="M260" s="86">
        <f t="shared" si="20"/>
        <v>2728895</v>
      </c>
      <c r="N260" s="86">
        <f t="shared" si="20"/>
        <v>2475337</v>
      </c>
      <c r="O260" s="86">
        <f t="shared" si="20"/>
        <v>2482167</v>
      </c>
      <c r="P260" s="86">
        <f t="shared" si="20"/>
        <v>2448876</v>
      </c>
      <c r="Q260" s="86">
        <f t="shared" si="20"/>
        <v>2463326.1734419772</v>
      </c>
      <c r="R260" s="86">
        <f t="shared" si="20"/>
        <v>1954854</v>
      </c>
      <c r="S260" s="86">
        <f t="shared" si="20"/>
        <v>2009159</v>
      </c>
      <c r="T260" s="86">
        <f t="shared" si="20"/>
        <v>2033242</v>
      </c>
      <c r="U260" s="86">
        <f t="shared" si="20"/>
        <v>2246159</v>
      </c>
      <c r="V260" s="86">
        <f t="shared" si="20"/>
        <v>2168575</v>
      </c>
      <c r="W260" s="86">
        <f t="shared" si="20"/>
        <v>2212826</v>
      </c>
      <c r="X260" s="86">
        <f t="shared" si="20"/>
        <v>2295470.25</v>
      </c>
      <c r="Y260" s="86">
        <f t="shared" si="20"/>
        <v>2141536</v>
      </c>
      <c r="Z260" s="86">
        <f t="shared" si="20"/>
        <v>2163179</v>
      </c>
      <c r="AA260" s="86">
        <f t="shared" si="20"/>
        <v>2845067</v>
      </c>
      <c r="AB260" s="86">
        <v>3029587</v>
      </c>
      <c r="AC260" s="86">
        <v>2995059</v>
      </c>
      <c r="AD260" s="86">
        <v>3194618</v>
      </c>
      <c r="AE260" s="86">
        <v>3521128</v>
      </c>
      <c r="AF260" s="86">
        <v>3541809</v>
      </c>
      <c r="AG260" s="86">
        <v>3227812</v>
      </c>
      <c r="AH260" s="86">
        <v>2920093</v>
      </c>
      <c r="AI260" s="13">
        <v>-6.1163587079169357E-3</v>
      </c>
      <c r="AJ260" s="13">
        <v>-9.533361918228199E-2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0</v>
      </c>
      <c r="T261" s="86">
        <v>0</v>
      </c>
      <c r="U261" s="86">
        <v>2435459.0999999996</v>
      </c>
      <c r="V261" s="86">
        <v>2414830.3000000003</v>
      </c>
      <c r="W261" s="86">
        <v>2672049.41</v>
      </c>
      <c r="X261" s="86">
        <v>2653126.3499999996</v>
      </c>
      <c r="Y261" s="86">
        <v>7511137.5</v>
      </c>
      <c r="Z261" s="86">
        <v>2826168.3299999996</v>
      </c>
      <c r="AA261" s="86">
        <v>2962250.3500000006</v>
      </c>
      <c r="AB261" s="41">
        <v>31045674.149999999</v>
      </c>
      <c r="AC261" s="41">
        <v>3127711.29</v>
      </c>
      <c r="AD261" s="41">
        <v>3460210.1</v>
      </c>
      <c r="AE261" s="41">
        <v>14003587.249999998</v>
      </c>
      <c r="AF261" s="41">
        <v>7395650.5000000009</v>
      </c>
      <c r="AG261" s="41">
        <v>8022199.4799999995</v>
      </c>
      <c r="AH261" s="41">
        <v>4433282.0600000005</v>
      </c>
      <c r="AI261" s="13">
        <v>-0.27702927582381653</v>
      </c>
      <c r="AJ261" s="13">
        <v>-0.44737324582210453</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84892010.915547028</v>
      </c>
      <c r="H265" s="11">
        <v>84772568.710172743</v>
      </c>
      <c r="I265" s="11">
        <v>89609301.73453483</v>
      </c>
      <c r="J265" s="11">
        <v>106521905</v>
      </c>
      <c r="K265" s="11">
        <v>112341440</v>
      </c>
      <c r="L265" s="11">
        <v>117087530</v>
      </c>
      <c r="M265" s="11">
        <v>120049860</v>
      </c>
      <c r="N265" s="11">
        <v>125330833</v>
      </c>
      <c r="O265" s="11">
        <v>131153204</v>
      </c>
      <c r="P265" s="11">
        <v>141681306</v>
      </c>
      <c r="Q265" s="11">
        <v>139471934</v>
      </c>
      <c r="R265" s="11">
        <v>137477854</v>
      </c>
      <c r="S265" s="11">
        <v>136056788</v>
      </c>
      <c r="T265" s="11">
        <v>135931928</v>
      </c>
      <c r="U265" s="11">
        <v>137711694</v>
      </c>
      <c r="V265" s="11">
        <v>139590784</v>
      </c>
      <c r="W265" s="11">
        <v>145854057</v>
      </c>
      <c r="X265" s="11">
        <v>142179992</v>
      </c>
      <c r="Y265" s="86">
        <v>144680456</v>
      </c>
      <c r="Z265" s="86">
        <v>147853987</v>
      </c>
      <c r="AA265" s="86">
        <v>149411733</v>
      </c>
      <c r="AB265" s="86">
        <v>151779176</v>
      </c>
      <c r="AC265" s="86">
        <v>155265002</v>
      </c>
      <c r="AD265" s="86">
        <v>157348956</v>
      </c>
      <c r="AE265" s="86">
        <v>162273505</v>
      </c>
      <c r="AF265" s="86">
        <v>167891633</v>
      </c>
      <c r="AG265" s="86">
        <v>170175065</v>
      </c>
      <c r="AH265" s="86">
        <v>179356831</v>
      </c>
      <c r="AI265" s="13">
        <v>2.82158364420666E-2</v>
      </c>
      <c r="AJ265" s="13">
        <v>5.3954825872991441E-2</v>
      </c>
    </row>
    <row r="266" spans="1:36" ht="10.5" customHeight="1" x14ac:dyDescent="0.2">
      <c r="A266" s="14"/>
      <c r="B266" s="14"/>
      <c r="C266" s="14" t="s">
        <v>160</v>
      </c>
      <c r="D266" s="14"/>
      <c r="E266" s="14"/>
      <c r="F266" s="2"/>
      <c r="G266" s="11">
        <v>20933334</v>
      </c>
      <c r="H266" s="11">
        <v>22057884</v>
      </c>
      <c r="I266" s="11">
        <v>22163640</v>
      </c>
      <c r="J266" s="11">
        <v>26244690</v>
      </c>
      <c r="K266" s="11">
        <v>27241530</v>
      </c>
      <c r="L266" s="11">
        <v>28940450</v>
      </c>
      <c r="M266" s="11">
        <v>29362730</v>
      </c>
      <c r="N266" s="11">
        <v>31396870</v>
      </c>
      <c r="O266" s="11">
        <v>32832440</v>
      </c>
      <c r="P266" s="11">
        <v>37770320</v>
      </c>
      <c r="Q266" s="11">
        <v>38649890</v>
      </c>
      <c r="R266" s="11">
        <v>39106834</v>
      </c>
      <c r="S266" s="11">
        <v>39660374</v>
      </c>
      <c r="T266" s="11">
        <v>40090834</v>
      </c>
      <c r="U266" s="11">
        <v>40713994</v>
      </c>
      <c r="V266" s="11">
        <v>41395830</v>
      </c>
      <c r="W266" s="11">
        <v>44757450</v>
      </c>
      <c r="X266" s="11">
        <v>45440540</v>
      </c>
      <c r="Y266" s="86">
        <v>46153900</v>
      </c>
      <c r="Z266" s="86">
        <v>47714780</v>
      </c>
      <c r="AA266" s="86">
        <v>47971310</v>
      </c>
      <c r="AB266" s="86">
        <v>48352250</v>
      </c>
      <c r="AC266" s="86">
        <v>48540900</v>
      </c>
      <c r="AD266" s="86">
        <v>48972030</v>
      </c>
      <c r="AE266" s="86">
        <v>50321510</v>
      </c>
      <c r="AF266" s="86">
        <v>51395960</v>
      </c>
      <c r="AG266" s="86">
        <v>52730390</v>
      </c>
      <c r="AH266" s="86">
        <v>54413760</v>
      </c>
      <c r="AI266" s="13">
        <v>1.9879059443614677E-2</v>
      </c>
      <c r="AJ266" s="13">
        <v>3.1924095384084965E-2</v>
      </c>
    </row>
    <row r="267" spans="1:36" ht="10.5" customHeight="1" x14ac:dyDescent="0.2">
      <c r="A267" s="14"/>
      <c r="B267" s="14"/>
      <c r="C267" s="14" t="s">
        <v>161</v>
      </c>
      <c r="D267" s="14"/>
      <c r="E267" s="14"/>
      <c r="F267" s="2"/>
      <c r="G267" s="11">
        <v>1012668</v>
      </c>
      <c r="H267" s="11">
        <v>1032263</v>
      </c>
      <c r="I267" s="11">
        <v>1046480</v>
      </c>
      <c r="J267" s="11">
        <v>1043910</v>
      </c>
      <c r="K267" s="11">
        <v>1054910</v>
      </c>
      <c r="L267" s="11">
        <v>1102450</v>
      </c>
      <c r="M267" s="11">
        <v>1102850</v>
      </c>
      <c r="N267" s="11">
        <v>1106790</v>
      </c>
      <c r="O267" s="11">
        <v>1120300</v>
      </c>
      <c r="P267" s="11">
        <v>1124350</v>
      </c>
      <c r="Q267" s="11">
        <v>1189020</v>
      </c>
      <c r="R267" s="11">
        <v>1194520</v>
      </c>
      <c r="S267" s="11">
        <v>1241130</v>
      </c>
      <c r="T267" s="11">
        <v>1252050</v>
      </c>
      <c r="U267" s="11">
        <v>1257200</v>
      </c>
      <c r="V267" s="11">
        <v>1284530</v>
      </c>
      <c r="W267" s="11">
        <v>1279100</v>
      </c>
      <c r="X267" s="11">
        <v>1287510</v>
      </c>
      <c r="Y267" s="86">
        <v>1283600</v>
      </c>
      <c r="Z267" s="86">
        <v>1284810</v>
      </c>
      <c r="AA267" s="86">
        <v>1283730</v>
      </c>
      <c r="AB267" s="86">
        <v>1280150</v>
      </c>
      <c r="AC267" s="86">
        <v>1275440</v>
      </c>
      <c r="AD267" s="86">
        <v>1275514</v>
      </c>
      <c r="AE267" s="86">
        <v>1270310</v>
      </c>
      <c r="AF267" s="86">
        <v>1269620</v>
      </c>
      <c r="AG267" s="86">
        <v>1278450</v>
      </c>
      <c r="AH267" s="86">
        <v>1280920</v>
      </c>
      <c r="AI267" s="13">
        <v>1.0022355351813061E-4</v>
      </c>
      <c r="AJ267" s="13">
        <v>1.9320270640228402E-3</v>
      </c>
    </row>
    <row r="268" spans="1:36" ht="10.5" customHeight="1" x14ac:dyDescent="0.2">
      <c r="A268" s="14"/>
      <c r="B268" s="14"/>
      <c r="C268" s="14" t="s">
        <v>162</v>
      </c>
      <c r="D268" s="14"/>
      <c r="E268" s="14"/>
      <c r="F268" s="2"/>
      <c r="G268" s="11">
        <v>453173</v>
      </c>
      <c r="H268" s="11">
        <v>452450</v>
      </c>
      <c r="I268" s="11">
        <v>446550</v>
      </c>
      <c r="J268" s="11">
        <v>468040</v>
      </c>
      <c r="K268" s="11">
        <v>470540</v>
      </c>
      <c r="L268" s="11">
        <v>440810</v>
      </c>
      <c r="M268" s="11">
        <v>426950</v>
      </c>
      <c r="N268" s="11">
        <v>425760</v>
      </c>
      <c r="O268" s="11">
        <v>424690</v>
      </c>
      <c r="P268" s="11">
        <v>417180</v>
      </c>
      <c r="Q268" s="11">
        <v>329710</v>
      </c>
      <c r="R268" s="11">
        <v>321140</v>
      </c>
      <c r="S268" s="11">
        <v>257860</v>
      </c>
      <c r="T268" s="11">
        <v>249280</v>
      </c>
      <c r="U268" s="11">
        <v>242680</v>
      </c>
      <c r="V268" s="11">
        <v>194180</v>
      </c>
      <c r="W268" s="11">
        <v>177210</v>
      </c>
      <c r="X268" s="11">
        <v>182990</v>
      </c>
      <c r="Y268" s="86">
        <v>182840</v>
      </c>
      <c r="Z268" s="86">
        <v>183280</v>
      </c>
      <c r="AA268" s="86">
        <v>181360</v>
      </c>
      <c r="AB268" s="86">
        <v>208240</v>
      </c>
      <c r="AC268" s="86">
        <v>204350</v>
      </c>
      <c r="AD268" s="86">
        <v>202130</v>
      </c>
      <c r="AE268" s="86">
        <v>201820</v>
      </c>
      <c r="AF268" s="86">
        <v>199140</v>
      </c>
      <c r="AG268" s="86">
        <v>198630</v>
      </c>
      <c r="AH268" s="86">
        <v>198430</v>
      </c>
      <c r="AI268" s="13">
        <v>-8.0102237317023484E-3</v>
      </c>
      <c r="AJ268" s="13">
        <v>-1.0068972461360318E-3</v>
      </c>
    </row>
    <row r="269" spans="1:36" ht="10.5" customHeight="1" x14ac:dyDescent="0.2">
      <c r="A269" s="14"/>
      <c r="B269" s="14"/>
      <c r="C269" s="14" t="s">
        <v>163</v>
      </c>
      <c r="D269" s="14"/>
      <c r="E269" s="14"/>
      <c r="F269" s="2"/>
      <c r="G269" s="11">
        <v>17258143</v>
      </c>
      <c r="H269" s="11">
        <v>17348218</v>
      </c>
      <c r="I269" s="11">
        <v>18444370</v>
      </c>
      <c r="J269" s="11">
        <v>21966510</v>
      </c>
      <c r="K269" s="11">
        <v>22667290</v>
      </c>
      <c r="L269" s="11">
        <v>23146750</v>
      </c>
      <c r="M269" s="11">
        <v>24941840</v>
      </c>
      <c r="N269" s="11">
        <v>25060680</v>
      </c>
      <c r="O269" s="11">
        <v>25987330</v>
      </c>
      <c r="P269" s="11">
        <v>29558820</v>
      </c>
      <c r="Q269" s="11">
        <v>30300341</v>
      </c>
      <c r="R269" s="11">
        <v>31260082</v>
      </c>
      <c r="S269" s="11">
        <v>31566410</v>
      </c>
      <c r="T269" s="11">
        <v>33028333</v>
      </c>
      <c r="U269" s="11">
        <v>34016294</v>
      </c>
      <c r="V269" s="11">
        <v>34661481</v>
      </c>
      <c r="W269" s="11">
        <v>38695940</v>
      </c>
      <c r="X269" s="11">
        <v>39181760</v>
      </c>
      <c r="Y269" s="86">
        <v>39399130</v>
      </c>
      <c r="Z269" s="86">
        <v>40795090</v>
      </c>
      <c r="AA269" s="86">
        <v>40426480</v>
      </c>
      <c r="AB269" s="86">
        <v>40502360</v>
      </c>
      <c r="AC269" s="86">
        <v>40852640</v>
      </c>
      <c r="AD269" s="86">
        <v>40016010</v>
      </c>
      <c r="AE269" s="86">
        <v>40490530</v>
      </c>
      <c r="AF269" s="86">
        <v>40506153</v>
      </c>
      <c r="AG269" s="86">
        <v>41141620</v>
      </c>
      <c r="AH269" s="86">
        <v>43103070</v>
      </c>
      <c r="AI269" s="13">
        <v>1.0426309125388222E-2</v>
      </c>
      <c r="AJ269" s="13">
        <v>4.7675565522213269E-2</v>
      </c>
    </row>
    <row r="270" spans="1:36" ht="10.5" customHeight="1" x14ac:dyDescent="0.2">
      <c r="A270" s="14"/>
      <c r="B270" s="14"/>
      <c r="C270" s="14" t="s">
        <v>164</v>
      </c>
      <c r="D270" s="14"/>
      <c r="E270" s="14"/>
      <c r="F270" s="2"/>
      <c r="G270" s="11">
        <v>16253239</v>
      </c>
      <c r="H270" s="11">
        <v>17534073</v>
      </c>
      <c r="I270" s="11">
        <v>20374007</v>
      </c>
      <c r="J270" s="11">
        <v>22803445</v>
      </c>
      <c r="K270" s="11">
        <v>24448793</v>
      </c>
      <c r="L270" s="11">
        <v>23905830</v>
      </c>
      <c r="M270" s="11">
        <v>25242312</v>
      </c>
      <c r="N270" s="11">
        <v>26891251</v>
      </c>
      <c r="O270" s="11">
        <v>27068550</v>
      </c>
      <c r="P270" s="11">
        <v>26963963</v>
      </c>
      <c r="Q270" s="11">
        <v>25473874</v>
      </c>
      <c r="R270" s="11">
        <v>24339656</v>
      </c>
      <c r="S270" s="11">
        <v>23343076</v>
      </c>
      <c r="T270" s="11">
        <v>21695173</v>
      </c>
      <c r="U270" s="11">
        <v>20414698</v>
      </c>
      <c r="V270" s="11">
        <v>19451681</v>
      </c>
      <c r="W270" s="11">
        <v>18444819</v>
      </c>
      <c r="X270" s="11">
        <v>16318203</v>
      </c>
      <c r="Y270" s="86">
        <v>15063630</v>
      </c>
      <c r="Z270" s="86">
        <v>16047035</v>
      </c>
      <c r="AA270" s="86">
        <v>17159100</v>
      </c>
      <c r="AB270" s="86">
        <v>18596570</v>
      </c>
      <c r="AC270" s="86">
        <v>19621855</v>
      </c>
      <c r="AD270" s="86">
        <v>20611319</v>
      </c>
      <c r="AE270" s="86">
        <v>21192094</v>
      </c>
      <c r="AF270" s="86">
        <v>20753269</v>
      </c>
      <c r="AG270" s="86">
        <v>20698133</v>
      </c>
      <c r="AH270" s="86">
        <v>21699332</v>
      </c>
      <c r="AI270" s="13">
        <v>2.6050932085275758E-2</v>
      </c>
      <c r="AJ270" s="13">
        <v>4.8371464228198748E-2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1257070</v>
      </c>
      <c r="P271" s="11">
        <v>1332900</v>
      </c>
      <c r="Q271" s="11">
        <v>1437930</v>
      </c>
      <c r="R271" s="11">
        <v>1502765</v>
      </c>
      <c r="S271" s="11">
        <v>1442105</v>
      </c>
      <c r="T271" s="11">
        <v>1588071</v>
      </c>
      <c r="U271" s="11">
        <v>1888922</v>
      </c>
      <c r="V271" s="11">
        <v>1825280</v>
      </c>
      <c r="W271" s="11">
        <v>1840010</v>
      </c>
      <c r="X271" s="11">
        <v>1823987</v>
      </c>
      <c r="Y271" s="86">
        <v>1759150</v>
      </c>
      <c r="Z271" s="86">
        <v>1595190</v>
      </c>
      <c r="AA271" s="86">
        <v>1504760</v>
      </c>
      <c r="AB271" s="86">
        <v>1471080</v>
      </c>
      <c r="AC271" s="86">
        <v>1407773</v>
      </c>
      <c r="AD271" s="86">
        <v>1362090</v>
      </c>
      <c r="AE271" s="86">
        <v>1526620</v>
      </c>
      <c r="AF271" s="86">
        <v>1513250</v>
      </c>
      <c r="AG271" s="86">
        <v>1633908</v>
      </c>
      <c r="AH271" s="86">
        <v>2004040</v>
      </c>
      <c r="AI271" s="13">
        <v>5.2878722318068672E-2</v>
      </c>
      <c r="AJ271" s="13">
        <v>0.22653172638851146</v>
      </c>
    </row>
    <row r="272" spans="1:36" ht="10.5" customHeight="1" x14ac:dyDescent="0.2">
      <c r="A272" s="14"/>
      <c r="B272" s="14"/>
      <c r="C272" s="14" t="s">
        <v>166</v>
      </c>
      <c r="D272" s="14"/>
      <c r="E272" s="14"/>
      <c r="F272" s="2"/>
      <c r="G272" s="11">
        <v>17398293.915547024</v>
      </c>
      <c r="H272" s="11">
        <v>15640640.710172744</v>
      </c>
      <c r="I272" s="11">
        <v>16148084.734534828</v>
      </c>
      <c r="J272" s="11">
        <v>22516050</v>
      </c>
      <c r="K272" s="11">
        <v>24320837</v>
      </c>
      <c r="L272" s="11">
        <v>24341610</v>
      </c>
      <c r="M272" s="11">
        <v>23064770</v>
      </c>
      <c r="N272" s="11">
        <v>22763900</v>
      </c>
      <c r="O272" s="11">
        <v>21995350</v>
      </c>
      <c r="P272" s="11">
        <v>20445090</v>
      </c>
      <c r="Q272" s="11">
        <v>16812655</v>
      </c>
      <c r="R272" s="11">
        <v>14810960</v>
      </c>
      <c r="S272" s="11">
        <v>13495000</v>
      </c>
      <c r="T272" s="11">
        <v>11592700</v>
      </c>
      <c r="U272" s="11">
        <v>12089880</v>
      </c>
      <c r="V272" s="11">
        <v>11306130</v>
      </c>
      <c r="W272" s="11">
        <v>9512090</v>
      </c>
      <c r="X272" s="11">
        <v>9086650</v>
      </c>
      <c r="Y272" s="86">
        <v>9304600</v>
      </c>
      <c r="Z272" s="86">
        <v>8941170</v>
      </c>
      <c r="AA272" s="86">
        <v>8481300</v>
      </c>
      <c r="AB272" s="86">
        <v>8794680</v>
      </c>
      <c r="AC272" s="86">
        <v>9203500</v>
      </c>
      <c r="AD272" s="86">
        <v>9280630</v>
      </c>
      <c r="AE272" s="86">
        <v>8560030</v>
      </c>
      <c r="AF272" s="86">
        <v>9507010</v>
      </c>
      <c r="AG272" s="86">
        <v>9502790</v>
      </c>
      <c r="AH272" s="86">
        <v>9353460</v>
      </c>
      <c r="AI272" s="13">
        <v>1.0319437752131844E-2</v>
      </c>
      <c r="AJ272" s="13">
        <v>-1.5714332317140544E-2</v>
      </c>
    </row>
    <row r="273" spans="1:43" ht="10.5" customHeight="1" x14ac:dyDescent="0.2">
      <c r="A273" s="14"/>
      <c r="B273" s="14"/>
      <c r="C273" s="14" t="s">
        <v>167</v>
      </c>
      <c r="D273" s="14"/>
      <c r="E273" s="14"/>
      <c r="F273" s="2"/>
      <c r="G273" s="11">
        <v>5505650</v>
      </c>
      <c r="H273" s="11">
        <v>5931850</v>
      </c>
      <c r="I273" s="11">
        <v>6591150</v>
      </c>
      <c r="J273" s="11">
        <v>6991820</v>
      </c>
      <c r="K273" s="11">
        <v>7226100</v>
      </c>
      <c r="L273" s="11">
        <v>8870770</v>
      </c>
      <c r="M273" s="11">
        <v>8294990</v>
      </c>
      <c r="N273" s="11">
        <v>9377280</v>
      </c>
      <c r="O273" s="11">
        <v>10107990</v>
      </c>
      <c r="P273" s="11">
        <v>12006640</v>
      </c>
      <c r="Q273" s="11">
        <v>12688220</v>
      </c>
      <c r="R273" s="11">
        <v>12612750</v>
      </c>
      <c r="S273" s="11">
        <v>12829960</v>
      </c>
      <c r="T273" s="11">
        <v>13047760</v>
      </c>
      <c r="U273" s="11">
        <v>12469940</v>
      </c>
      <c r="V273" s="11">
        <v>13560290</v>
      </c>
      <c r="W273" s="11">
        <v>13927500</v>
      </c>
      <c r="X273" s="11">
        <v>13668950</v>
      </c>
      <c r="Y273" s="86">
        <v>13718640</v>
      </c>
      <c r="Z273" s="86">
        <v>14065060</v>
      </c>
      <c r="AA273" s="86">
        <v>14241270</v>
      </c>
      <c r="AB273" s="86">
        <v>14507460</v>
      </c>
      <c r="AC273" s="86">
        <v>13661030</v>
      </c>
      <c r="AD273" s="86">
        <v>14098170</v>
      </c>
      <c r="AE273" s="86">
        <v>14762970</v>
      </c>
      <c r="AF273" s="86">
        <v>15429530</v>
      </c>
      <c r="AG273" s="86">
        <v>12045420</v>
      </c>
      <c r="AH273" s="86">
        <v>18452520</v>
      </c>
      <c r="AI273" s="13">
        <v>4.0904095152481945E-2</v>
      </c>
      <c r="AJ273" s="13">
        <v>0.5319117141618972</v>
      </c>
    </row>
    <row r="274" spans="1:43" ht="10.5" customHeight="1" x14ac:dyDescent="0.2">
      <c r="A274" s="14"/>
      <c r="B274" s="14"/>
      <c r="C274" s="14" t="s">
        <v>168</v>
      </c>
      <c r="D274" s="14"/>
      <c r="E274" s="14"/>
      <c r="F274" s="2"/>
      <c r="G274" s="11">
        <v>6077510</v>
      </c>
      <c r="H274" s="11">
        <v>4775190</v>
      </c>
      <c r="I274" s="11">
        <v>4395020</v>
      </c>
      <c r="J274" s="11">
        <v>4487440</v>
      </c>
      <c r="K274" s="11">
        <v>4911440</v>
      </c>
      <c r="L274" s="11">
        <v>5006970</v>
      </c>
      <c r="M274" s="11">
        <v>5179190</v>
      </c>
      <c r="N274" s="11">
        <v>5622840</v>
      </c>
      <c r="O274" s="11">
        <v>6678260</v>
      </c>
      <c r="P274" s="11">
        <v>6402690</v>
      </c>
      <c r="Q274" s="11">
        <v>6466480</v>
      </c>
      <c r="R274" s="11">
        <v>6571840</v>
      </c>
      <c r="S274" s="11">
        <v>6453630</v>
      </c>
      <c r="T274" s="11">
        <v>6134700</v>
      </c>
      <c r="U274" s="11">
        <v>6955300</v>
      </c>
      <c r="V274" s="11">
        <v>7066600</v>
      </c>
      <c r="W274" s="11">
        <v>7704680</v>
      </c>
      <c r="X274" s="11">
        <v>6362280</v>
      </c>
      <c r="Y274" s="86">
        <v>8358970</v>
      </c>
      <c r="Z274" s="86">
        <v>8494660</v>
      </c>
      <c r="AA274" s="86">
        <v>7988290</v>
      </c>
      <c r="AB274" s="86">
        <v>8190070</v>
      </c>
      <c r="AC274" s="86">
        <v>10946610</v>
      </c>
      <c r="AD274" s="86">
        <v>5694090</v>
      </c>
      <c r="AE274" s="86">
        <v>6311470</v>
      </c>
      <c r="AF274" s="86">
        <v>4191424</v>
      </c>
      <c r="AG274" s="86">
        <v>5790970</v>
      </c>
      <c r="AH274" s="86">
        <v>5603130</v>
      </c>
      <c r="AI274" s="13">
        <v>-6.1306420190366806E-2</v>
      </c>
      <c r="AJ274" s="13">
        <v>-3.243670749459935E-2</v>
      </c>
    </row>
    <row r="275" spans="1:43" ht="10.5" customHeight="1" x14ac:dyDescent="0.2">
      <c r="A275" s="8"/>
      <c r="B275" s="8"/>
      <c r="C275" s="11" t="s">
        <v>169</v>
      </c>
      <c r="D275" s="80"/>
      <c r="E275" s="14"/>
      <c r="F275" s="2"/>
      <c r="G275" s="12">
        <v>0</v>
      </c>
      <c r="H275" s="12">
        <v>0</v>
      </c>
      <c r="I275" s="12">
        <v>0</v>
      </c>
      <c r="J275" s="12">
        <v>0</v>
      </c>
      <c r="K275" s="12">
        <v>0</v>
      </c>
      <c r="L275" s="12">
        <v>165090</v>
      </c>
      <c r="M275" s="12">
        <v>1080120</v>
      </c>
      <c r="N275" s="12">
        <v>1039060</v>
      </c>
      <c r="O275" s="12">
        <v>1228610</v>
      </c>
      <c r="P275" s="12">
        <v>1526850</v>
      </c>
      <c r="Q275" s="12">
        <v>1501480</v>
      </c>
      <c r="R275" s="12">
        <v>1258130</v>
      </c>
      <c r="S275" s="12">
        <v>1195110</v>
      </c>
      <c r="T275" s="12">
        <v>1264390</v>
      </c>
      <c r="U275" s="12">
        <v>1358020</v>
      </c>
      <c r="V275" s="12">
        <v>1471900</v>
      </c>
      <c r="W275" s="12">
        <v>1485750</v>
      </c>
      <c r="X275" s="12">
        <v>1235460</v>
      </c>
      <c r="Y275" s="86">
        <v>1080500</v>
      </c>
      <c r="Z275" s="86">
        <v>902990</v>
      </c>
      <c r="AA275" s="86">
        <v>962820</v>
      </c>
      <c r="AB275" s="86">
        <v>1054320</v>
      </c>
      <c r="AC275" s="86">
        <v>1175120</v>
      </c>
      <c r="AD275" s="86">
        <v>1363230</v>
      </c>
      <c r="AE275" s="86">
        <v>1387500</v>
      </c>
      <c r="AF275" s="86">
        <v>1523490</v>
      </c>
      <c r="AG275" s="86">
        <v>2144890</v>
      </c>
      <c r="AH275" s="86">
        <v>2009700</v>
      </c>
      <c r="AI275" s="13">
        <v>0.11350746076357399</v>
      </c>
      <c r="AJ275" s="13">
        <v>-6.3028873275552594E-2</v>
      </c>
    </row>
    <row r="276" spans="1:43" ht="10.5" customHeight="1" x14ac:dyDescent="0.2">
      <c r="A276" s="8"/>
      <c r="B276" s="8"/>
      <c r="C276" s="11" t="s">
        <v>170</v>
      </c>
      <c r="D276" s="80"/>
      <c r="E276" s="14"/>
      <c r="F276" s="2"/>
      <c r="G276" s="12">
        <v>0</v>
      </c>
      <c r="H276" s="12">
        <v>0</v>
      </c>
      <c r="I276" s="12">
        <v>0</v>
      </c>
      <c r="J276" s="12">
        <v>0</v>
      </c>
      <c r="K276" s="12">
        <v>0</v>
      </c>
      <c r="L276" s="12">
        <v>1166800</v>
      </c>
      <c r="M276" s="12">
        <v>1354108</v>
      </c>
      <c r="N276" s="12">
        <v>1646402</v>
      </c>
      <c r="O276" s="12">
        <v>2452614</v>
      </c>
      <c r="P276" s="12">
        <v>4132503</v>
      </c>
      <c r="Q276" s="12">
        <v>4622334</v>
      </c>
      <c r="R276" s="12">
        <v>4499177</v>
      </c>
      <c r="S276" s="12">
        <v>4572133</v>
      </c>
      <c r="T276" s="12">
        <v>5988637</v>
      </c>
      <c r="U276" s="12">
        <v>6304766</v>
      </c>
      <c r="V276" s="12">
        <v>7372882</v>
      </c>
      <c r="W276" s="12">
        <v>8029508</v>
      </c>
      <c r="X276" s="12">
        <v>7591662</v>
      </c>
      <c r="Y276" s="86">
        <v>8375496</v>
      </c>
      <c r="Z276" s="86">
        <v>7829922</v>
      </c>
      <c r="AA276" s="86">
        <v>9211313</v>
      </c>
      <c r="AB276" s="86">
        <v>8821996</v>
      </c>
      <c r="AC276" s="86">
        <v>8375784</v>
      </c>
      <c r="AD276" s="86">
        <v>14473743</v>
      </c>
      <c r="AE276" s="86">
        <v>16248651</v>
      </c>
      <c r="AF276" s="86">
        <v>21602787</v>
      </c>
      <c r="AG276" s="86">
        <v>23009864</v>
      </c>
      <c r="AH276" s="86">
        <v>21238469</v>
      </c>
      <c r="AI276" s="13">
        <v>0.15769118128249149</v>
      </c>
      <c r="AJ276" s="13">
        <v>-7.6984157750780269E-2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204.31372549019608</v>
      </c>
      <c r="H279" s="93">
        <v>208.4</v>
      </c>
      <c r="I279" s="93">
        <v>205.3</v>
      </c>
      <c r="J279" s="93">
        <v>218.8</v>
      </c>
      <c r="K279" s="93">
        <v>220.4</v>
      </c>
      <c r="L279" s="93">
        <v>232</v>
      </c>
      <c r="M279" s="93">
        <v>240.17105263157896</v>
      </c>
      <c r="N279" s="93">
        <v>255.1</v>
      </c>
      <c r="O279" s="93">
        <v>251.62777777777799</v>
      </c>
      <c r="P279" s="93">
        <v>254.59473684210533</v>
      </c>
      <c r="Q279" s="93">
        <v>263.61526315789479</v>
      </c>
      <c r="R279" s="93">
        <v>270.38947368421071</v>
      </c>
      <c r="S279" s="93">
        <v>275.28048780487819</v>
      </c>
      <c r="T279" s="93">
        <v>293.95853658536561</v>
      </c>
      <c r="U279" s="93">
        <v>303.89756097560962</v>
      </c>
      <c r="V279" s="93">
        <v>323.64418604651149</v>
      </c>
      <c r="W279" s="93">
        <v>322.94418604651162</v>
      </c>
      <c r="X279" s="93">
        <v>332.2</v>
      </c>
      <c r="Y279" s="93">
        <v>336.35000000000008</v>
      </c>
      <c r="Z279" s="93">
        <v>337.9</v>
      </c>
      <c r="AA279" s="93">
        <v>345.64499999999998</v>
      </c>
      <c r="AB279" s="93">
        <v>354.38032163841575</v>
      </c>
      <c r="AC279" s="93">
        <v>355.92919672221001</v>
      </c>
      <c r="AD279" s="93">
        <v>358.70809925352268</v>
      </c>
      <c r="AE279" s="93">
        <v>363.76016031418692</v>
      </c>
      <c r="AF279" s="93">
        <v>364.95257508156044</v>
      </c>
      <c r="AG279" s="93">
        <v>363.4618319189716</v>
      </c>
      <c r="AH279" s="93">
        <v>369.56145312230717</v>
      </c>
      <c r="AI279" s="10">
        <v>7.0155527435926679E-3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39360-E393-4F7B-98CD-E1E9797938DB}">
  <sheetPr codeName="Sheet32"/>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21" width="9"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275</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21801065</v>
      </c>
      <c r="H5" s="5">
        <v>23060824</v>
      </c>
      <c r="I5" s="5">
        <v>23487004</v>
      </c>
      <c r="J5" s="5">
        <v>25254183</v>
      </c>
      <c r="K5" s="5">
        <f t="shared" ref="K5:Q5" si="0">SUM(K62,K119,K176)</f>
        <v>27390418</v>
      </c>
      <c r="L5" s="5">
        <f t="shared" si="0"/>
        <v>37036917</v>
      </c>
      <c r="M5" s="5">
        <f t="shared" si="0"/>
        <v>38966340</v>
      </c>
      <c r="N5" s="5">
        <f t="shared" si="0"/>
        <v>33489889</v>
      </c>
      <c r="O5" s="5">
        <f t="shared" si="0"/>
        <v>32664701.759999998</v>
      </c>
      <c r="P5" s="5">
        <f t="shared" si="0"/>
        <v>35520807</v>
      </c>
      <c r="Q5" s="5">
        <f t="shared" si="0"/>
        <v>37360297.950000003</v>
      </c>
      <c r="R5" s="5">
        <f t="shared" ref="R5:AA5" si="1">SUM(R62,R119,R176,R233)</f>
        <v>43273956.439999998</v>
      </c>
      <c r="S5" s="5">
        <f t="shared" si="1"/>
        <v>38909291.399999999</v>
      </c>
      <c r="T5" s="5">
        <f t="shared" si="1"/>
        <v>45289837.129999995</v>
      </c>
      <c r="U5" s="5">
        <f t="shared" si="1"/>
        <v>51135363.520000003</v>
      </c>
      <c r="V5" s="5">
        <f t="shared" si="1"/>
        <v>79678422.329999998</v>
      </c>
      <c r="W5" s="5">
        <f t="shared" si="1"/>
        <v>52018032.560000002</v>
      </c>
      <c r="X5" s="5">
        <f t="shared" si="1"/>
        <v>43290189.609999999</v>
      </c>
      <c r="Y5" s="5">
        <f t="shared" si="1"/>
        <v>41230667</v>
      </c>
      <c r="Z5" s="5">
        <f t="shared" si="1"/>
        <v>38315310</v>
      </c>
      <c r="AA5" s="5">
        <f t="shared" si="1"/>
        <v>39305002</v>
      </c>
      <c r="AB5" s="5">
        <v>40003104</v>
      </c>
      <c r="AC5" s="5">
        <v>42338051</v>
      </c>
      <c r="AD5" s="5">
        <v>43127794</v>
      </c>
      <c r="AE5" s="5">
        <v>77445274</v>
      </c>
      <c r="AF5" s="5">
        <v>44162354</v>
      </c>
      <c r="AG5" s="5">
        <v>46214935</v>
      </c>
      <c r="AH5" s="5">
        <v>46479221</v>
      </c>
      <c r="AI5" s="10">
        <v>2.5323374584170777E-2</v>
      </c>
      <c r="AJ5" s="10">
        <v>5.7186275389113934E-3</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7094858</v>
      </c>
      <c r="H7" s="12">
        <v>8660328</v>
      </c>
      <c r="I7" s="12">
        <v>8071756</v>
      </c>
      <c r="J7" s="12">
        <v>9138897</v>
      </c>
      <c r="K7" s="12">
        <f t="shared" ref="K7:AA17" si="2">SUM(K64,K121,K178)</f>
        <v>10571434</v>
      </c>
      <c r="L7" s="12">
        <f t="shared" si="2"/>
        <v>20071408</v>
      </c>
      <c r="M7" s="12">
        <f t="shared" si="2"/>
        <v>20844119</v>
      </c>
      <c r="N7" s="12">
        <f t="shared" si="2"/>
        <v>13865395</v>
      </c>
      <c r="O7" s="12">
        <f t="shared" si="2"/>
        <v>12384253.34</v>
      </c>
      <c r="P7" s="12">
        <f t="shared" si="2"/>
        <v>15202114</v>
      </c>
      <c r="Q7" s="12">
        <f t="shared" si="2"/>
        <v>13854542.33</v>
      </c>
      <c r="R7" s="12">
        <f t="shared" si="2"/>
        <v>18000584.120000001</v>
      </c>
      <c r="S7" s="12">
        <f t="shared" si="2"/>
        <v>16014946.58</v>
      </c>
      <c r="T7" s="12">
        <f t="shared" si="2"/>
        <v>20632534.280000001</v>
      </c>
      <c r="U7" s="12">
        <f t="shared" si="2"/>
        <v>25209732.34</v>
      </c>
      <c r="V7" s="12">
        <f t="shared" si="2"/>
        <v>51750992.990000002</v>
      </c>
      <c r="W7" s="12">
        <f t="shared" si="2"/>
        <v>24434081.41</v>
      </c>
      <c r="X7" s="12">
        <f t="shared" si="2"/>
        <v>18441174.300000001</v>
      </c>
      <c r="Y7" s="12">
        <f t="shared" si="2"/>
        <v>17070739</v>
      </c>
      <c r="Z7" s="12">
        <f t="shared" si="2"/>
        <v>17165327</v>
      </c>
      <c r="AA7" s="12">
        <f t="shared" si="2"/>
        <v>17863247</v>
      </c>
      <c r="AB7" s="12">
        <v>18806257</v>
      </c>
      <c r="AC7" s="12">
        <v>18591592</v>
      </c>
      <c r="AD7" s="12">
        <v>20679211</v>
      </c>
      <c r="AE7" s="12">
        <v>52146318</v>
      </c>
      <c r="AF7" s="12">
        <v>19275108</v>
      </c>
      <c r="AG7" s="12">
        <v>19615999</v>
      </c>
      <c r="AH7" s="12">
        <v>20260671</v>
      </c>
      <c r="AI7" s="13">
        <v>1.2492720845591165E-2</v>
      </c>
      <c r="AJ7" s="13">
        <v>3.2864602001662011E-2</v>
      </c>
    </row>
    <row r="8" spans="1:36" ht="10.5" customHeight="1" x14ac:dyDescent="0.2">
      <c r="A8" s="11"/>
      <c r="B8" s="11"/>
      <c r="C8" s="11" t="s">
        <v>36</v>
      </c>
      <c r="D8" s="11"/>
      <c r="E8" s="11"/>
      <c r="F8" s="2"/>
      <c r="G8" s="12">
        <v>5369837</v>
      </c>
      <c r="H8" s="12">
        <v>5553272</v>
      </c>
      <c r="I8" s="12">
        <v>5256681</v>
      </c>
      <c r="J8" s="12">
        <v>6400212</v>
      </c>
      <c r="K8" s="12">
        <f t="shared" si="2"/>
        <v>7151745</v>
      </c>
      <c r="L8" s="12">
        <f t="shared" si="2"/>
        <v>7404650</v>
      </c>
      <c r="M8" s="12">
        <f t="shared" si="2"/>
        <v>7890460</v>
      </c>
      <c r="N8" s="12">
        <f t="shared" si="2"/>
        <v>7959633</v>
      </c>
      <c r="O8" s="12">
        <f t="shared" si="2"/>
        <v>8161876.1200000001</v>
      </c>
      <c r="P8" s="12">
        <f t="shared" si="2"/>
        <v>9275706</v>
      </c>
      <c r="Q8" s="12">
        <f t="shared" si="2"/>
        <v>8696396.0500000007</v>
      </c>
      <c r="R8" s="12">
        <f t="shared" si="2"/>
        <v>8955149.7699999996</v>
      </c>
      <c r="S8" s="12">
        <f t="shared" si="2"/>
        <v>8611334.6199999992</v>
      </c>
      <c r="T8" s="12">
        <f t="shared" si="2"/>
        <v>9681281.7199999988</v>
      </c>
      <c r="U8" s="12">
        <f t="shared" si="2"/>
        <v>10068631.460000001</v>
      </c>
      <c r="V8" s="12">
        <f t="shared" si="2"/>
        <v>10099055.719999999</v>
      </c>
      <c r="W8" s="12">
        <f t="shared" si="2"/>
        <v>11032874.32</v>
      </c>
      <c r="X8" s="12">
        <f t="shared" si="2"/>
        <v>10931381.370000001</v>
      </c>
      <c r="Y8" s="12">
        <f t="shared" si="2"/>
        <v>10556133</v>
      </c>
      <c r="Z8" s="12">
        <f t="shared" si="2"/>
        <v>10381702</v>
      </c>
      <c r="AA8" s="12">
        <f t="shared" si="2"/>
        <v>10830564</v>
      </c>
      <c r="AB8" s="12">
        <v>10834683</v>
      </c>
      <c r="AC8" s="12">
        <v>10536493</v>
      </c>
      <c r="AD8" s="12">
        <v>11320936</v>
      </c>
      <c r="AE8" s="12">
        <v>10852185</v>
      </c>
      <c r="AF8" s="12">
        <v>10808753</v>
      </c>
      <c r="AG8" s="12">
        <v>11050794</v>
      </c>
      <c r="AH8" s="12">
        <v>11531028</v>
      </c>
      <c r="AI8" s="13">
        <v>1.0435593512008401E-2</v>
      </c>
      <c r="AJ8" s="13">
        <v>4.3456967888461227E-2</v>
      </c>
    </row>
    <row r="9" spans="1:36" ht="10.5" customHeight="1" x14ac:dyDescent="0.2">
      <c r="A9" s="11"/>
      <c r="B9" s="11"/>
      <c r="C9" s="11"/>
      <c r="D9" s="11" t="s">
        <v>37</v>
      </c>
      <c r="E9" s="11"/>
      <c r="F9" s="2"/>
      <c r="G9" s="12">
        <v>5110026</v>
      </c>
      <c r="H9" s="12">
        <v>5272718</v>
      </c>
      <c r="I9" s="12">
        <v>4986401</v>
      </c>
      <c r="J9" s="12">
        <v>6032030</v>
      </c>
      <c r="K9" s="12">
        <f t="shared" si="2"/>
        <v>6321592</v>
      </c>
      <c r="L9" s="12">
        <f t="shared" si="2"/>
        <v>6989149</v>
      </c>
      <c r="M9" s="12">
        <f t="shared" si="2"/>
        <v>7509601</v>
      </c>
      <c r="N9" s="12">
        <f t="shared" si="2"/>
        <v>7481398</v>
      </c>
      <c r="O9" s="12">
        <f t="shared" si="2"/>
        <v>7631989.5999999996</v>
      </c>
      <c r="P9" s="12">
        <f t="shared" si="2"/>
        <v>8748509</v>
      </c>
      <c r="Q9" s="12">
        <f t="shared" si="2"/>
        <v>8080194.8799999999</v>
      </c>
      <c r="R9" s="12">
        <f t="shared" si="2"/>
        <v>8200817.4900000002</v>
      </c>
      <c r="S9" s="12">
        <f t="shared" si="2"/>
        <v>8065094.7999999998</v>
      </c>
      <c r="T9" s="12">
        <f t="shared" si="2"/>
        <v>8806657.6500000004</v>
      </c>
      <c r="U9" s="12">
        <f t="shared" si="2"/>
        <v>9353489.6800000016</v>
      </c>
      <c r="V9" s="12">
        <f t="shared" si="2"/>
        <v>9392202.5099999998</v>
      </c>
      <c r="W9" s="12">
        <f t="shared" si="2"/>
        <v>10329704.939999999</v>
      </c>
      <c r="X9" s="12">
        <f t="shared" si="2"/>
        <v>10156264.270000001</v>
      </c>
      <c r="Y9" s="12">
        <f t="shared" si="2"/>
        <v>9710943</v>
      </c>
      <c r="Z9" s="12">
        <f t="shared" si="2"/>
        <v>9703246</v>
      </c>
      <c r="AA9" s="12">
        <f t="shared" si="2"/>
        <v>9997271</v>
      </c>
      <c r="AB9" s="12">
        <v>9979577</v>
      </c>
      <c r="AC9" s="12">
        <v>9761172</v>
      </c>
      <c r="AD9" s="12">
        <v>10434333</v>
      </c>
      <c r="AE9" s="12">
        <v>10064036</v>
      </c>
      <c r="AF9" s="12">
        <v>9773245</v>
      </c>
      <c r="AG9" s="12">
        <v>10161729</v>
      </c>
      <c r="AH9" s="12">
        <v>10470357</v>
      </c>
      <c r="AI9" s="13">
        <v>8.0333316119245435E-3</v>
      </c>
      <c r="AJ9" s="13">
        <v>3.0371603100220444E-2</v>
      </c>
    </row>
    <row r="10" spans="1:36" ht="10.5" customHeight="1" x14ac:dyDescent="0.2">
      <c r="A10" s="11"/>
      <c r="B10" s="11"/>
      <c r="C10" s="14"/>
      <c r="D10" s="11" t="s">
        <v>38</v>
      </c>
      <c r="E10" s="11"/>
      <c r="F10" s="2"/>
      <c r="G10" s="12">
        <v>0</v>
      </c>
      <c r="H10" s="12">
        <v>1460</v>
      </c>
      <c r="I10" s="12">
        <v>0</v>
      </c>
      <c r="J10" s="12">
        <v>0</v>
      </c>
      <c r="K10" s="12">
        <f t="shared" si="2"/>
        <v>1121</v>
      </c>
      <c r="L10" s="12">
        <f t="shared" si="2"/>
        <v>21969</v>
      </c>
      <c r="M10" s="12">
        <f t="shared" si="2"/>
        <v>16132</v>
      </c>
      <c r="N10" s="12">
        <f t="shared" si="2"/>
        <v>0</v>
      </c>
      <c r="O10" s="12">
        <f t="shared" si="2"/>
        <v>16210.87</v>
      </c>
      <c r="P10" s="12">
        <f t="shared" si="2"/>
        <v>18368</v>
      </c>
      <c r="Q10" s="12">
        <f t="shared" si="2"/>
        <v>0</v>
      </c>
      <c r="R10" s="12">
        <f t="shared" si="2"/>
        <v>17747.439999999999</v>
      </c>
      <c r="S10" s="12">
        <f t="shared" si="2"/>
        <v>18367.55</v>
      </c>
      <c r="T10" s="12">
        <f t="shared" si="2"/>
        <v>70898.58</v>
      </c>
      <c r="U10" s="12">
        <f t="shared" si="2"/>
        <v>99781.72</v>
      </c>
      <c r="V10" s="12">
        <f t="shared" si="2"/>
        <v>40002.28</v>
      </c>
      <c r="W10" s="12">
        <f t="shared" si="2"/>
        <v>106135.02</v>
      </c>
      <c r="X10" s="12">
        <f t="shared" si="2"/>
        <v>99152.84</v>
      </c>
      <c r="Y10" s="12">
        <f t="shared" si="2"/>
        <v>100000</v>
      </c>
      <c r="Z10" s="12">
        <f t="shared" si="2"/>
        <v>88345</v>
      </c>
      <c r="AA10" s="12">
        <f t="shared" si="2"/>
        <v>170581</v>
      </c>
      <c r="AB10" s="12">
        <v>49809</v>
      </c>
      <c r="AC10" s="12">
        <v>42844</v>
      </c>
      <c r="AD10" s="12">
        <v>63851</v>
      </c>
      <c r="AE10" s="12">
        <v>35838</v>
      </c>
      <c r="AF10" s="12">
        <v>46187</v>
      </c>
      <c r="AG10" s="12">
        <v>121808</v>
      </c>
      <c r="AH10" s="12">
        <v>202035</v>
      </c>
      <c r="AI10" s="13">
        <v>0.26285396331513877</v>
      </c>
      <c r="AJ10" s="13">
        <v>0.65863490082753184</v>
      </c>
    </row>
    <row r="11" spans="1:36" ht="10.5" customHeight="1" x14ac:dyDescent="0.2">
      <c r="A11" s="11"/>
      <c r="B11" s="11"/>
      <c r="C11" s="14"/>
      <c r="D11" s="11" t="s">
        <v>39</v>
      </c>
      <c r="E11" s="11"/>
      <c r="F11" s="2"/>
      <c r="G11" s="12">
        <v>259811</v>
      </c>
      <c r="H11" s="12">
        <v>279094</v>
      </c>
      <c r="I11" s="12">
        <v>270280</v>
      </c>
      <c r="J11" s="12">
        <v>368182</v>
      </c>
      <c r="K11" s="12">
        <f t="shared" si="2"/>
        <v>829032</v>
      </c>
      <c r="L11" s="12">
        <f t="shared" si="2"/>
        <v>393532</v>
      </c>
      <c r="M11" s="12">
        <f t="shared" si="2"/>
        <v>364727</v>
      </c>
      <c r="N11" s="12">
        <f t="shared" si="2"/>
        <v>478235</v>
      </c>
      <c r="O11" s="12">
        <f t="shared" si="2"/>
        <v>513675.65</v>
      </c>
      <c r="P11" s="12">
        <f t="shared" si="2"/>
        <v>508829</v>
      </c>
      <c r="Q11" s="12">
        <f t="shared" si="2"/>
        <v>616201.17000000004</v>
      </c>
      <c r="R11" s="12">
        <f t="shared" si="2"/>
        <v>736584.84</v>
      </c>
      <c r="S11" s="12">
        <f t="shared" si="2"/>
        <v>527872.27</v>
      </c>
      <c r="T11" s="12">
        <f t="shared" si="2"/>
        <v>803725.49</v>
      </c>
      <c r="U11" s="12">
        <f t="shared" si="2"/>
        <v>615360.06000000006</v>
      </c>
      <c r="V11" s="12">
        <f t="shared" si="2"/>
        <v>666850.92999999993</v>
      </c>
      <c r="W11" s="12">
        <f t="shared" si="2"/>
        <v>597034.36</v>
      </c>
      <c r="X11" s="12">
        <f t="shared" si="2"/>
        <v>675964.25999999989</v>
      </c>
      <c r="Y11" s="12">
        <f t="shared" si="2"/>
        <v>745190</v>
      </c>
      <c r="Z11" s="12">
        <f t="shared" si="2"/>
        <v>590111</v>
      </c>
      <c r="AA11" s="12">
        <f t="shared" si="2"/>
        <v>662712</v>
      </c>
      <c r="AB11" s="12">
        <v>805297</v>
      </c>
      <c r="AC11" s="12">
        <v>732477</v>
      </c>
      <c r="AD11" s="12">
        <v>822752</v>
      </c>
      <c r="AE11" s="12">
        <v>752311</v>
      </c>
      <c r="AF11" s="12">
        <v>989321</v>
      </c>
      <c r="AG11" s="12">
        <v>767257</v>
      </c>
      <c r="AH11" s="12">
        <v>858636</v>
      </c>
      <c r="AI11" s="13">
        <v>1.07463196849229E-2</v>
      </c>
      <c r="AJ11" s="13">
        <v>0.11909829431337871</v>
      </c>
    </row>
    <row r="12" spans="1:36" ht="10.5" customHeight="1" x14ac:dyDescent="0.2">
      <c r="A12" s="11"/>
      <c r="B12" s="14"/>
      <c r="C12" s="11" t="s">
        <v>40</v>
      </c>
      <c r="D12" s="11"/>
      <c r="E12" s="11"/>
      <c r="F12" s="2"/>
      <c r="G12" s="12">
        <v>0</v>
      </c>
      <c r="H12" s="12">
        <v>0</v>
      </c>
      <c r="I12" s="12">
        <v>0</v>
      </c>
      <c r="J12" s="12">
        <v>0</v>
      </c>
      <c r="K12" s="12">
        <f t="shared" si="2"/>
        <v>520100</v>
      </c>
      <c r="L12" s="12">
        <f t="shared" si="2"/>
        <v>378295</v>
      </c>
      <c r="M12" s="12">
        <f t="shared" si="2"/>
        <v>572141</v>
      </c>
      <c r="N12" s="12">
        <f t="shared" si="2"/>
        <v>614645</v>
      </c>
      <c r="O12" s="12">
        <f t="shared" si="2"/>
        <v>618972.22</v>
      </c>
      <c r="P12" s="12">
        <f t="shared" si="2"/>
        <v>643954</v>
      </c>
      <c r="Q12" s="12">
        <f t="shared" si="2"/>
        <v>569790.28</v>
      </c>
      <c r="R12" s="12">
        <f t="shared" si="2"/>
        <v>738686.35</v>
      </c>
      <c r="S12" s="12">
        <f t="shared" si="2"/>
        <v>762683.96</v>
      </c>
      <c r="T12" s="12">
        <f t="shared" si="2"/>
        <v>817576.56</v>
      </c>
      <c r="U12" s="12">
        <f t="shared" si="2"/>
        <v>860986.32</v>
      </c>
      <c r="V12" s="12">
        <f t="shared" si="2"/>
        <v>897324.27</v>
      </c>
      <c r="W12" s="12">
        <f t="shared" si="2"/>
        <v>917359.82</v>
      </c>
      <c r="X12" s="12">
        <f t="shared" si="2"/>
        <v>904199.21</v>
      </c>
      <c r="Y12" s="12">
        <f t="shared" si="2"/>
        <v>919458</v>
      </c>
      <c r="Z12" s="12">
        <f t="shared" si="2"/>
        <v>2621500</v>
      </c>
      <c r="AA12" s="12">
        <f t="shared" si="2"/>
        <v>1748548</v>
      </c>
      <c r="AB12" s="12">
        <v>1715250</v>
      </c>
      <c r="AC12" s="12">
        <v>1202577</v>
      </c>
      <c r="AD12" s="12">
        <v>2267666</v>
      </c>
      <c r="AE12" s="12">
        <v>2373094</v>
      </c>
      <c r="AF12" s="12">
        <v>1164017</v>
      </c>
      <c r="AG12" s="12">
        <v>1169856</v>
      </c>
      <c r="AH12" s="12">
        <v>1718862</v>
      </c>
      <c r="AI12" s="13">
        <v>3.5066169364039723E-4</v>
      </c>
      <c r="AJ12" s="13">
        <v>0.46929365665517808</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495269</v>
      </c>
      <c r="Q13" s="12">
        <f t="shared" si="2"/>
        <v>0</v>
      </c>
      <c r="R13" s="12">
        <f t="shared" si="2"/>
        <v>0</v>
      </c>
      <c r="S13" s="12">
        <f t="shared" si="2"/>
        <v>0</v>
      </c>
      <c r="T13" s="12">
        <f t="shared" si="2"/>
        <v>665453</v>
      </c>
      <c r="U13" s="12">
        <f t="shared" si="2"/>
        <v>0</v>
      </c>
      <c r="V13" s="12">
        <f t="shared" si="2"/>
        <v>0</v>
      </c>
      <c r="W13" s="12">
        <f t="shared" si="2"/>
        <v>0</v>
      </c>
      <c r="X13" s="12">
        <f t="shared" si="2"/>
        <v>131695</v>
      </c>
      <c r="Y13" s="12">
        <f t="shared" si="2"/>
        <v>21927</v>
      </c>
      <c r="Z13" s="12">
        <f t="shared" si="2"/>
        <v>208926</v>
      </c>
      <c r="AA13" s="12">
        <f t="shared" si="2"/>
        <v>67000</v>
      </c>
      <c r="AB13" s="12">
        <v>222888</v>
      </c>
      <c r="AC13" s="12">
        <v>275280</v>
      </c>
      <c r="AD13" s="12">
        <v>247542</v>
      </c>
      <c r="AE13" s="12">
        <v>246815</v>
      </c>
      <c r="AF13" s="12">
        <v>254016</v>
      </c>
      <c r="AG13" s="12">
        <v>264468</v>
      </c>
      <c r="AH13" s="12">
        <v>255071</v>
      </c>
      <c r="AI13" s="13">
        <v>2.2733306754502136E-2</v>
      </c>
      <c r="AJ13" s="13">
        <v>-3.5531708940212049E-2</v>
      </c>
    </row>
    <row r="14" spans="1:36" ht="10.5" customHeight="1" x14ac:dyDescent="0.2">
      <c r="A14" s="11"/>
      <c r="B14" s="14"/>
      <c r="C14" s="11" t="s">
        <v>42</v>
      </c>
      <c r="D14" s="11"/>
      <c r="E14" s="11"/>
      <c r="F14" s="2"/>
      <c r="G14" s="12">
        <v>0</v>
      </c>
      <c r="H14" s="12">
        <v>0</v>
      </c>
      <c r="I14" s="12">
        <v>0</v>
      </c>
      <c r="J14" s="12">
        <v>0</v>
      </c>
      <c r="K14" s="12">
        <f t="shared" si="2"/>
        <v>0</v>
      </c>
      <c r="L14" s="12">
        <f t="shared" si="2"/>
        <v>0</v>
      </c>
      <c r="M14" s="12">
        <f t="shared" si="2"/>
        <v>5024</v>
      </c>
      <c r="N14" s="12">
        <f t="shared" si="2"/>
        <v>0</v>
      </c>
      <c r="O14" s="12">
        <f t="shared" si="2"/>
        <v>0</v>
      </c>
      <c r="P14" s="12">
        <f t="shared" si="2"/>
        <v>0</v>
      </c>
      <c r="Q14" s="12">
        <f t="shared" si="2"/>
        <v>0</v>
      </c>
      <c r="R14" s="12">
        <f t="shared" si="2"/>
        <v>0</v>
      </c>
      <c r="S14" s="12">
        <f t="shared" si="2"/>
        <v>0</v>
      </c>
      <c r="T14" s="12">
        <f t="shared" si="2"/>
        <v>0</v>
      </c>
      <c r="U14" s="12">
        <f t="shared" si="2"/>
        <v>3872.56</v>
      </c>
      <c r="V14" s="12">
        <f t="shared" si="2"/>
        <v>0</v>
      </c>
      <c r="W14" s="12">
        <f t="shared" si="2"/>
        <v>5499.27</v>
      </c>
      <c r="X14" s="12">
        <f t="shared" si="2"/>
        <v>15155</v>
      </c>
      <c r="Y14" s="12">
        <f t="shared" si="2"/>
        <v>17565</v>
      </c>
      <c r="Z14" s="12">
        <f t="shared" si="2"/>
        <v>17712</v>
      </c>
      <c r="AA14" s="12">
        <f t="shared" si="2"/>
        <v>51149</v>
      </c>
      <c r="AB14" s="12">
        <v>26714</v>
      </c>
      <c r="AC14" s="12">
        <v>19075</v>
      </c>
      <c r="AD14" s="12">
        <v>196086</v>
      </c>
      <c r="AE14" s="12">
        <v>23836</v>
      </c>
      <c r="AF14" s="12">
        <v>22065</v>
      </c>
      <c r="AG14" s="12">
        <v>31095</v>
      </c>
      <c r="AH14" s="12">
        <v>61727</v>
      </c>
      <c r="AI14" s="13">
        <v>0.14980106906368351</v>
      </c>
      <c r="AJ14" s="13">
        <v>0.98511014632577587</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114080</v>
      </c>
      <c r="W15" s="12">
        <f t="shared" si="2"/>
        <v>0</v>
      </c>
      <c r="X15" s="12">
        <f t="shared" si="2"/>
        <v>0</v>
      </c>
      <c r="Y15" s="12">
        <f t="shared" si="2"/>
        <v>0</v>
      </c>
      <c r="Z15" s="12">
        <f t="shared" si="2"/>
        <v>0</v>
      </c>
      <c r="AA15" s="12">
        <f t="shared" si="2"/>
        <v>0</v>
      </c>
      <c r="AB15" s="12">
        <v>0</v>
      </c>
      <c r="AC15" s="12">
        <v>786392</v>
      </c>
      <c r="AD15" s="12">
        <v>952945</v>
      </c>
      <c r="AE15" s="12">
        <v>740273</v>
      </c>
      <c r="AF15" s="12">
        <v>935639</v>
      </c>
      <c r="AG15" s="12">
        <v>1034115</v>
      </c>
      <c r="AH15" s="12">
        <v>1081994</v>
      </c>
      <c r="AI15" s="13" t="s">
        <v>246</v>
      </c>
      <c r="AJ15" s="13">
        <v>4.6299492803024811E-2</v>
      </c>
    </row>
    <row r="16" spans="1:36" ht="10.5" customHeight="1" x14ac:dyDescent="0.2">
      <c r="A16" s="11"/>
      <c r="B16" s="14"/>
      <c r="C16" s="11" t="s">
        <v>44</v>
      </c>
      <c r="D16" s="15"/>
      <c r="E16" s="11"/>
      <c r="F16" s="2"/>
      <c r="G16" s="12">
        <v>1725021</v>
      </c>
      <c r="H16" s="12">
        <v>3107056</v>
      </c>
      <c r="I16" s="12">
        <v>2815075</v>
      </c>
      <c r="J16" s="12">
        <v>2738685</v>
      </c>
      <c r="K16" s="12">
        <f t="shared" si="2"/>
        <v>2899589</v>
      </c>
      <c r="L16" s="12">
        <f t="shared" si="2"/>
        <v>12288463</v>
      </c>
      <c r="M16" s="12">
        <f t="shared" si="2"/>
        <v>12376494</v>
      </c>
      <c r="N16" s="12">
        <f t="shared" si="2"/>
        <v>5291117</v>
      </c>
      <c r="O16" s="12">
        <f t="shared" si="2"/>
        <v>3603405</v>
      </c>
      <c r="P16" s="12">
        <f t="shared" si="2"/>
        <v>4787185</v>
      </c>
      <c r="Q16" s="12">
        <f t="shared" si="2"/>
        <v>4588356</v>
      </c>
      <c r="R16" s="12">
        <f t="shared" si="2"/>
        <v>8306748</v>
      </c>
      <c r="S16" s="12">
        <f t="shared" si="2"/>
        <v>6640928</v>
      </c>
      <c r="T16" s="12">
        <f t="shared" si="2"/>
        <v>9468223</v>
      </c>
      <c r="U16" s="12">
        <f t="shared" si="2"/>
        <v>14276242</v>
      </c>
      <c r="V16" s="12">
        <f t="shared" si="2"/>
        <v>40640533</v>
      </c>
      <c r="W16" s="12">
        <f t="shared" si="2"/>
        <v>12478348</v>
      </c>
      <c r="X16" s="12">
        <f t="shared" si="2"/>
        <v>6458743.7199999997</v>
      </c>
      <c r="Y16" s="12">
        <f t="shared" si="2"/>
        <v>5555656</v>
      </c>
      <c r="Z16" s="12">
        <f t="shared" si="2"/>
        <v>3935487</v>
      </c>
      <c r="AA16" s="12">
        <f t="shared" si="2"/>
        <v>5165986</v>
      </c>
      <c r="AB16" s="12">
        <v>6006722</v>
      </c>
      <c r="AC16" s="12">
        <v>5771775</v>
      </c>
      <c r="AD16" s="12">
        <v>5694036</v>
      </c>
      <c r="AE16" s="12">
        <v>37910115</v>
      </c>
      <c r="AF16" s="12">
        <v>6090618</v>
      </c>
      <c r="AG16" s="12">
        <v>6065671</v>
      </c>
      <c r="AH16" s="12">
        <v>5611989</v>
      </c>
      <c r="AI16" s="13">
        <v>-1.1265064134499347E-2</v>
      </c>
      <c r="AJ16" s="13">
        <v>-7.4795022677622974E-2</v>
      </c>
    </row>
    <row r="17" spans="1:36" ht="10.5" customHeight="1" x14ac:dyDescent="0.2">
      <c r="A17" s="11"/>
      <c r="B17" s="14"/>
      <c r="C17" s="11"/>
      <c r="D17" s="15" t="s">
        <v>45</v>
      </c>
      <c r="E17" s="11"/>
      <c r="F17" s="2"/>
      <c r="G17" s="12">
        <v>236002</v>
      </c>
      <c r="H17" s="12">
        <v>383041</v>
      </c>
      <c r="I17" s="12">
        <v>461299</v>
      </c>
      <c r="J17" s="12">
        <v>475911</v>
      </c>
      <c r="K17" s="12">
        <f t="shared" si="2"/>
        <v>548836</v>
      </c>
      <c r="L17" s="12">
        <f t="shared" si="2"/>
        <v>468234</v>
      </c>
      <c r="M17" s="12">
        <f t="shared" si="2"/>
        <v>530669</v>
      </c>
      <c r="N17" s="12">
        <f t="shared" si="2"/>
        <v>577620</v>
      </c>
      <c r="O17" s="12">
        <f t="shared" si="2"/>
        <v>416337</v>
      </c>
      <c r="P17" s="12">
        <f t="shared" si="2"/>
        <v>436883</v>
      </c>
      <c r="Q17" s="12">
        <f t="shared" si="2"/>
        <v>598030</v>
      </c>
      <c r="R17" s="12">
        <f t="shared" si="2"/>
        <v>626634</v>
      </c>
      <c r="S17" s="12">
        <f t="shared" si="2"/>
        <v>670845</v>
      </c>
      <c r="T17" s="12">
        <f t="shared" si="2"/>
        <v>2787191</v>
      </c>
      <c r="U17" s="12">
        <f t="shared" si="2"/>
        <v>844334</v>
      </c>
      <c r="V17" s="12">
        <f t="shared" si="2"/>
        <v>803962</v>
      </c>
      <c r="W17" s="12">
        <f t="shared" si="2"/>
        <v>774069</v>
      </c>
      <c r="X17" s="12">
        <f t="shared" si="2"/>
        <v>725984</v>
      </c>
      <c r="Y17" s="12">
        <f t="shared" si="2"/>
        <v>860611</v>
      </c>
      <c r="Z17" s="12">
        <f t="shared" ref="W17:AA20" si="3">SUM(Z74,Z131,Z188)</f>
        <v>764792</v>
      </c>
      <c r="AA17" s="12">
        <f t="shared" si="3"/>
        <v>797384</v>
      </c>
      <c r="AB17" s="12">
        <v>762614</v>
      </c>
      <c r="AC17" s="12">
        <v>529097</v>
      </c>
      <c r="AD17" s="12">
        <v>822271</v>
      </c>
      <c r="AE17" s="12">
        <v>850013</v>
      </c>
      <c r="AF17" s="12">
        <v>886425</v>
      </c>
      <c r="AG17" s="12">
        <v>1048327</v>
      </c>
      <c r="AH17" s="12">
        <v>998786</v>
      </c>
      <c r="AI17" s="13">
        <v>4.5990994349707215E-2</v>
      </c>
      <c r="AJ17" s="13">
        <v>-4.7257201235873923E-2</v>
      </c>
    </row>
    <row r="18" spans="1:36" ht="10.5" customHeight="1" x14ac:dyDescent="0.2">
      <c r="A18" s="11"/>
      <c r="B18" s="14"/>
      <c r="C18" s="11"/>
      <c r="D18" s="15" t="s">
        <v>46</v>
      </c>
      <c r="E18" s="11"/>
      <c r="F18" s="2"/>
      <c r="G18" s="12">
        <v>1249564</v>
      </c>
      <c r="H18" s="12">
        <v>1268651</v>
      </c>
      <c r="I18" s="12">
        <v>1787132</v>
      </c>
      <c r="J18" s="12">
        <v>1517366</v>
      </c>
      <c r="K18" s="12">
        <f t="shared" ref="K18:V20" si="4">SUM(K75,K132,K189)</f>
        <v>1654509</v>
      </c>
      <c r="L18" s="12">
        <f t="shared" si="4"/>
        <v>2570238</v>
      </c>
      <c r="M18" s="12">
        <f t="shared" si="4"/>
        <v>3283847</v>
      </c>
      <c r="N18" s="12">
        <f t="shared" si="4"/>
        <v>3579957</v>
      </c>
      <c r="O18" s="12">
        <f t="shared" si="4"/>
        <v>2522776</v>
      </c>
      <c r="P18" s="12">
        <f t="shared" si="4"/>
        <v>3098729</v>
      </c>
      <c r="Q18" s="12">
        <f t="shared" si="4"/>
        <v>3315262</v>
      </c>
      <c r="R18" s="12">
        <f t="shared" si="4"/>
        <v>3867195</v>
      </c>
      <c r="S18" s="12">
        <f t="shared" si="4"/>
        <v>3674798</v>
      </c>
      <c r="T18" s="12">
        <f t="shared" si="4"/>
        <v>3367024</v>
      </c>
      <c r="U18" s="12">
        <f t="shared" si="4"/>
        <v>5350508</v>
      </c>
      <c r="V18" s="12">
        <f t="shared" si="4"/>
        <v>5285761</v>
      </c>
      <c r="W18" s="12">
        <f t="shared" si="3"/>
        <v>4635086</v>
      </c>
      <c r="X18" s="12">
        <f t="shared" si="3"/>
        <v>4715690</v>
      </c>
      <c r="Y18" s="12">
        <f t="shared" si="3"/>
        <v>4064156</v>
      </c>
      <c r="Z18" s="12">
        <f t="shared" si="3"/>
        <v>2631933</v>
      </c>
      <c r="AA18" s="12">
        <f t="shared" si="3"/>
        <v>3323795</v>
      </c>
      <c r="AB18" s="12">
        <v>3627254</v>
      </c>
      <c r="AC18" s="12">
        <v>3471049</v>
      </c>
      <c r="AD18" s="12">
        <v>3885425</v>
      </c>
      <c r="AE18" s="12">
        <v>2840896</v>
      </c>
      <c r="AF18" s="12">
        <v>3118514</v>
      </c>
      <c r="AG18" s="12">
        <v>3248168</v>
      </c>
      <c r="AH18" s="12">
        <v>3151686</v>
      </c>
      <c r="AI18" s="13">
        <v>-2.3150866264649683E-2</v>
      </c>
      <c r="AJ18" s="13">
        <v>-2.970351287248689E-2</v>
      </c>
    </row>
    <row r="19" spans="1:36" ht="10.5" customHeight="1" x14ac:dyDescent="0.2">
      <c r="A19" s="11"/>
      <c r="B19" s="14"/>
      <c r="C19" s="11"/>
      <c r="D19" s="15" t="s">
        <v>47</v>
      </c>
      <c r="E19" s="11"/>
      <c r="F19" s="2"/>
      <c r="G19" s="12">
        <v>0</v>
      </c>
      <c r="H19" s="12">
        <v>600000</v>
      </c>
      <c r="I19" s="12">
        <v>78142</v>
      </c>
      <c r="J19" s="12">
        <v>0</v>
      </c>
      <c r="K19" s="12">
        <f t="shared" si="4"/>
        <v>0</v>
      </c>
      <c r="L19" s="12">
        <f t="shared" si="4"/>
        <v>8500000</v>
      </c>
      <c r="M19" s="12">
        <f t="shared" si="4"/>
        <v>8000000</v>
      </c>
      <c r="N19" s="12">
        <f t="shared" si="4"/>
        <v>0</v>
      </c>
      <c r="O19" s="12">
        <f t="shared" si="4"/>
        <v>0</v>
      </c>
      <c r="P19" s="12">
        <f t="shared" si="4"/>
        <v>0</v>
      </c>
      <c r="Q19" s="12">
        <f t="shared" si="4"/>
        <v>0</v>
      </c>
      <c r="R19" s="12">
        <f t="shared" si="4"/>
        <v>1500000</v>
      </c>
      <c r="S19" s="12">
        <f t="shared" si="4"/>
        <v>5790000</v>
      </c>
      <c r="T19" s="12">
        <f t="shared" si="4"/>
        <v>90847</v>
      </c>
      <c r="U19" s="12">
        <f t="shared" si="4"/>
        <v>5000000</v>
      </c>
      <c r="V19" s="12">
        <f t="shared" si="4"/>
        <v>32081780</v>
      </c>
      <c r="W19" s="12">
        <f t="shared" si="3"/>
        <v>6147584</v>
      </c>
      <c r="X19" s="12">
        <f t="shared" si="3"/>
        <v>0</v>
      </c>
      <c r="Y19" s="12">
        <f t="shared" si="3"/>
        <v>0</v>
      </c>
      <c r="Z19" s="12">
        <f t="shared" si="3"/>
        <v>4942</v>
      </c>
      <c r="AA19" s="12">
        <f t="shared" si="3"/>
        <v>7955</v>
      </c>
      <c r="AB19" s="12">
        <v>7341</v>
      </c>
      <c r="AC19" s="12">
        <v>0</v>
      </c>
      <c r="AD19" s="12">
        <v>332362</v>
      </c>
      <c r="AE19" s="12">
        <v>33549325</v>
      </c>
      <c r="AF19" s="12">
        <v>842766</v>
      </c>
      <c r="AG19" s="12">
        <v>837221</v>
      </c>
      <c r="AH19" s="12">
        <v>837173</v>
      </c>
      <c r="AI19" s="13">
        <v>1.2021319172428955</v>
      </c>
      <c r="AJ19" s="13">
        <v>-5.7332532270451889E-5</v>
      </c>
    </row>
    <row r="20" spans="1:36" ht="10.5" customHeight="1" x14ac:dyDescent="0.2">
      <c r="A20" s="11"/>
      <c r="B20" s="11"/>
      <c r="C20" s="11"/>
      <c r="D20" s="11" t="s">
        <v>48</v>
      </c>
      <c r="E20" s="11"/>
      <c r="F20" s="2"/>
      <c r="G20" s="12">
        <v>239455</v>
      </c>
      <c r="H20" s="12">
        <v>855364</v>
      </c>
      <c r="I20" s="12">
        <v>488502</v>
      </c>
      <c r="J20" s="12">
        <v>745408</v>
      </c>
      <c r="K20" s="12">
        <f t="shared" si="4"/>
        <v>696244</v>
      </c>
      <c r="L20" s="12">
        <f t="shared" si="4"/>
        <v>749991</v>
      </c>
      <c r="M20" s="12">
        <f t="shared" si="4"/>
        <v>561978</v>
      </c>
      <c r="N20" s="12">
        <f t="shared" si="4"/>
        <v>1133540</v>
      </c>
      <c r="O20" s="12">
        <f t="shared" si="4"/>
        <v>664292</v>
      </c>
      <c r="P20" s="12">
        <f t="shared" si="4"/>
        <v>1251573</v>
      </c>
      <c r="Q20" s="12">
        <f t="shared" si="4"/>
        <v>675064</v>
      </c>
      <c r="R20" s="12">
        <f t="shared" si="4"/>
        <v>2312919</v>
      </c>
      <c r="S20" s="12">
        <f t="shared" si="4"/>
        <v>-3494715</v>
      </c>
      <c r="T20" s="12">
        <f t="shared" si="4"/>
        <v>3223161</v>
      </c>
      <c r="U20" s="12">
        <f t="shared" si="4"/>
        <v>3081400</v>
      </c>
      <c r="V20" s="12">
        <f t="shared" si="4"/>
        <v>2469030</v>
      </c>
      <c r="W20" s="12">
        <f t="shared" si="3"/>
        <v>921609</v>
      </c>
      <c r="X20" s="12">
        <f t="shared" si="3"/>
        <v>1017069.72</v>
      </c>
      <c r="Y20" s="12">
        <f t="shared" si="3"/>
        <v>630889</v>
      </c>
      <c r="Z20" s="12">
        <f t="shared" si="3"/>
        <v>533820</v>
      </c>
      <c r="AA20" s="12">
        <f t="shared" si="3"/>
        <v>1036852</v>
      </c>
      <c r="AB20" s="12">
        <v>1609513</v>
      </c>
      <c r="AC20" s="12">
        <v>1771629</v>
      </c>
      <c r="AD20" s="12">
        <v>653978</v>
      </c>
      <c r="AE20" s="12">
        <v>669881</v>
      </c>
      <c r="AF20" s="12">
        <v>1242913</v>
      </c>
      <c r="AG20" s="12">
        <v>931955</v>
      </c>
      <c r="AH20" s="12">
        <v>624344</v>
      </c>
      <c r="AI20" s="13">
        <v>-0.14600582398498474</v>
      </c>
      <c r="AJ20" s="13">
        <v>-0.33007065791803253</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11017616</v>
      </c>
      <c r="H22" s="12">
        <v>10901329</v>
      </c>
      <c r="I22" s="12">
        <v>11764207</v>
      </c>
      <c r="J22" s="12">
        <v>12293291</v>
      </c>
      <c r="K22" s="12">
        <f t="shared" ref="K22:AA32" si="5">SUM(K79,K136,K193)</f>
        <v>12990461</v>
      </c>
      <c r="L22" s="12">
        <f t="shared" si="5"/>
        <v>13426652</v>
      </c>
      <c r="M22" s="12">
        <f t="shared" si="5"/>
        <v>14109512</v>
      </c>
      <c r="N22" s="12">
        <f t="shared" si="5"/>
        <v>15691982</v>
      </c>
      <c r="O22" s="12">
        <f t="shared" si="5"/>
        <v>16786894.420000002</v>
      </c>
      <c r="P22" s="12">
        <f t="shared" si="5"/>
        <v>16384629</v>
      </c>
      <c r="Q22" s="12">
        <f t="shared" si="5"/>
        <v>18488105.620000001</v>
      </c>
      <c r="R22" s="12">
        <f t="shared" si="5"/>
        <v>19741725.32</v>
      </c>
      <c r="S22" s="12">
        <f t="shared" si="5"/>
        <v>17341171.82</v>
      </c>
      <c r="T22" s="12">
        <f t="shared" si="5"/>
        <v>19522843.850000001</v>
      </c>
      <c r="U22" s="12">
        <f t="shared" si="5"/>
        <v>19996412.18</v>
      </c>
      <c r="V22" s="12">
        <f t="shared" si="5"/>
        <v>22969437.34</v>
      </c>
      <c r="W22" s="12">
        <f t="shared" si="5"/>
        <v>21596105.149999999</v>
      </c>
      <c r="X22" s="12">
        <f t="shared" si="5"/>
        <v>17992772.310000002</v>
      </c>
      <c r="Y22" s="12">
        <f t="shared" si="5"/>
        <v>16629184</v>
      </c>
      <c r="Z22" s="12">
        <f t="shared" si="5"/>
        <v>15454014</v>
      </c>
      <c r="AA22" s="12">
        <f t="shared" si="5"/>
        <v>16011486</v>
      </c>
      <c r="AB22" s="12">
        <v>15734485</v>
      </c>
      <c r="AC22" s="12">
        <v>17736626</v>
      </c>
      <c r="AD22" s="12">
        <v>16473371</v>
      </c>
      <c r="AE22" s="12">
        <v>18219225</v>
      </c>
      <c r="AF22" s="12">
        <v>18542152</v>
      </c>
      <c r="AG22" s="12">
        <v>20169767</v>
      </c>
      <c r="AH22" s="12">
        <v>18149558</v>
      </c>
      <c r="AI22" s="13">
        <v>2.4084013719757991E-2</v>
      </c>
      <c r="AJ22" s="13">
        <v>-0.10016025470200028</v>
      </c>
    </row>
    <row r="23" spans="1:36" ht="10.5" customHeight="1" x14ac:dyDescent="0.2">
      <c r="A23" s="11"/>
      <c r="B23" s="11"/>
      <c r="C23" s="11" t="s">
        <v>50</v>
      </c>
      <c r="D23" s="11"/>
      <c r="E23" s="11"/>
      <c r="F23" s="2"/>
      <c r="G23" s="12">
        <v>0</v>
      </c>
      <c r="H23" s="12">
        <v>0</v>
      </c>
      <c r="I23" s="12">
        <v>0</v>
      </c>
      <c r="J23" s="12">
        <v>533448</v>
      </c>
      <c r="K23" s="12">
        <f t="shared" si="5"/>
        <v>554667</v>
      </c>
      <c r="L23" s="12">
        <f t="shared" si="5"/>
        <v>563347</v>
      </c>
      <c r="M23" s="12">
        <f t="shared" si="5"/>
        <v>593294</v>
      </c>
      <c r="N23" s="12">
        <f t="shared" si="5"/>
        <v>719459</v>
      </c>
      <c r="O23" s="12">
        <f t="shared" si="5"/>
        <v>737013</v>
      </c>
      <c r="P23" s="12">
        <f t="shared" si="5"/>
        <v>140845</v>
      </c>
      <c r="Q23" s="12">
        <f t="shared" si="5"/>
        <v>770485</v>
      </c>
      <c r="R23" s="12">
        <f t="shared" si="5"/>
        <v>770485</v>
      </c>
      <c r="S23" s="12">
        <f t="shared" si="5"/>
        <v>770485</v>
      </c>
      <c r="T23" s="12">
        <f t="shared" si="5"/>
        <v>770484</v>
      </c>
      <c r="U23" s="12">
        <f t="shared" si="5"/>
        <v>908086</v>
      </c>
      <c r="V23" s="12">
        <f t="shared" si="5"/>
        <v>770485</v>
      </c>
      <c r="W23" s="12">
        <f t="shared" si="5"/>
        <v>770485</v>
      </c>
      <c r="X23" s="12">
        <f t="shared" si="5"/>
        <v>770485</v>
      </c>
      <c r="Y23" s="12">
        <f t="shared" si="5"/>
        <v>770485</v>
      </c>
      <c r="Z23" s="12">
        <f t="shared" si="5"/>
        <v>770485</v>
      </c>
      <c r="AA23" s="12">
        <f t="shared" si="5"/>
        <v>770485</v>
      </c>
      <c r="AB23" s="12">
        <v>770485</v>
      </c>
      <c r="AC23" s="12">
        <v>770485</v>
      </c>
      <c r="AD23" s="12">
        <v>934963</v>
      </c>
      <c r="AE23" s="12">
        <v>770485</v>
      </c>
      <c r="AF23" s="12">
        <v>770485</v>
      </c>
      <c r="AG23" s="12">
        <v>770485</v>
      </c>
      <c r="AH23" s="12">
        <v>770485</v>
      </c>
      <c r="AI23" s="13">
        <v>0</v>
      </c>
      <c r="AJ23" s="13">
        <v>0</v>
      </c>
    </row>
    <row r="24" spans="1:36" ht="10.5" customHeight="1" x14ac:dyDescent="0.2">
      <c r="A24" s="11"/>
      <c r="B24" s="11"/>
      <c r="C24" s="11" t="s">
        <v>51</v>
      </c>
      <c r="D24" s="11"/>
      <c r="E24" s="11"/>
      <c r="F24" s="2"/>
      <c r="G24" s="12">
        <v>118129</v>
      </c>
      <c r="H24" s="12">
        <v>130785</v>
      </c>
      <c r="I24" s="12">
        <v>120718</v>
      </c>
      <c r="J24" s="12">
        <v>197410</v>
      </c>
      <c r="K24" s="12">
        <f t="shared" si="5"/>
        <v>213021</v>
      </c>
      <c r="L24" s="12">
        <f t="shared" si="5"/>
        <v>363908</v>
      </c>
      <c r="M24" s="12">
        <f t="shared" si="5"/>
        <v>269963</v>
      </c>
      <c r="N24" s="12">
        <f t="shared" si="5"/>
        <v>345140</v>
      </c>
      <c r="O24" s="12">
        <f t="shared" si="5"/>
        <v>717487.7</v>
      </c>
      <c r="P24" s="12">
        <f t="shared" si="5"/>
        <v>736436</v>
      </c>
      <c r="Q24" s="12">
        <f t="shared" si="5"/>
        <v>885185.65999999992</v>
      </c>
      <c r="R24" s="12">
        <f t="shared" si="5"/>
        <v>909068.55</v>
      </c>
      <c r="S24" s="12">
        <f t="shared" si="5"/>
        <v>910762.72</v>
      </c>
      <c r="T24" s="12">
        <f t="shared" si="5"/>
        <v>1007294.02</v>
      </c>
      <c r="U24" s="12">
        <f t="shared" si="5"/>
        <v>1409360.22</v>
      </c>
      <c r="V24" s="12">
        <f t="shared" si="5"/>
        <v>994544.7</v>
      </c>
      <c r="W24" s="12">
        <f t="shared" si="5"/>
        <v>937963.96</v>
      </c>
      <c r="X24" s="12">
        <f t="shared" si="5"/>
        <v>1106019.8</v>
      </c>
      <c r="Y24" s="12">
        <f t="shared" si="5"/>
        <v>1102997</v>
      </c>
      <c r="Z24" s="12">
        <f t="shared" si="5"/>
        <v>1119767</v>
      </c>
      <c r="AA24" s="12">
        <f t="shared" si="5"/>
        <v>996025</v>
      </c>
      <c r="AB24" s="12">
        <v>2515597</v>
      </c>
      <c r="AC24" s="12">
        <v>1164326</v>
      </c>
      <c r="AD24" s="12">
        <v>1073979</v>
      </c>
      <c r="AE24" s="12">
        <v>1250953</v>
      </c>
      <c r="AF24" s="12">
        <v>1286780</v>
      </c>
      <c r="AG24" s="12">
        <v>1299701</v>
      </c>
      <c r="AH24" s="12">
        <v>1321367</v>
      </c>
      <c r="AI24" s="13">
        <v>-0.10175033331179117</v>
      </c>
      <c r="AJ24" s="13">
        <v>1.6669987943380822E-2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404564</v>
      </c>
      <c r="W25" s="12">
        <f t="shared" si="5"/>
        <v>490293</v>
      </c>
      <c r="X25" s="12">
        <f t="shared" si="5"/>
        <v>611233</v>
      </c>
      <c r="Y25" s="12">
        <f t="shared" si="5"/>
        <v>640150.12421740929</v>
      </c>
      <c r="Z25" s="12">
        <f t="shared" si="5"/>
        <v>701692.42100170208</v>
      </c>
      <c r="AA25" s="12">
        <f t="shared" si="5"/>
        <v>791846</v>
      </c>
      <c r="AB25" s="12">
        <v>858077</v>
      </c>
      <c r="AC25" s="12">
        <v>918582</v>
      </c>
      <c r="AD25" s="12">
        <v>977474</v>
      </c>
      <c r="AE25" s="12">
        <v>1527842</v>
      </c>
      <c r="AF25" s="12">
        <v>1701892</v>
      </c>
      <c r="AG25" s="12">
        <v>1128941</v>
      </c>
      <c r="AH25" s="12">
        <v>1190533</v>
      </c>
      <c r="AI25" s="13">
        <v>5.6093888598552022E-2</v>
      </c>
      <c r="AJ25" s="13">
        <v>5.455732407628034E-2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2095436</v>
      </c>
      <c r="W26" s="12">
        <f t="shared" si="5"/>
        <v>2009707</v>
      </c>
      <c r="X26" s="12">
        <f t="shared" si="5"/>
        <v>1888767</v>
      </c>
      <c r="Y26" s="12">
        <f t="shared" si="5"/>
        <v>1859849.8757825908</v>
      </c>
      <c r="Z26" s="12">
        <f t="shared" si="5"/>
        <v>1798307.5789982979</v>
      </c>
      <c r="AA26" s="12">
        <f t="shared" si="5"/>
        <v>171125</v>
      </c>
      <c r="AB26" s="12">
        <v>0</v>
      </c>
      <c r="AC26" s="12">
        <v>1504659</v>
      </c>
      <c r="AD26" s="12">
        <v>0</v>
      </c>
      <c r="AE26" s="12">
        <v>973747</v>
      </c>
      <c r="AF26" s="12">
        <v>799655</v>
      </c>
      <c r="AG26" s="12">
        <v>1372919</v>
      </c>
      <c r="AH26" s="12">
        <v>1309491</v>
      </c>
      <c r="AI26" s="13" t="s">
        <v>246</v>
      </c>
      <c r="AJ26" s="13">
        <v>-4.6199375199847917E-2</v>
      </c>
    </row>
    <row r="27" spans="1:36" ht="10.5" customHeight="1" x14ac:dyDescent="0.2">
      <c r="A27" s="11"/>
      <c r="B27" s="11"/>
      <c r="C27" s="11" t="s">
        <v>54</v>
      </c>
      <c r="D27" s="11"/>
      <c r="E27" s="11"/>
      <c r="F27" s="2"/>
      <c r="G27" s="12">
        <v>877734</v>
      </c>
      <c r="H27" s="12">
        <v>1004842</v>
      </c>
      <c r="I27" s="12">
        <v>981281</v>
      </c>
      <c r="J27" s="12">
        <v>1091144</v>
      </c>
      <c r="K27" s="12">
        <f t="shared" si="5"/>
        <v>1125688</v>
      </c>
      <c r="L27" s="12">
        <f t="shared" si="5"/>
        <v>1149325</v>
      </c>
      <c r="M27" s="12">
        <f t="shared" si="5"/>
        <v>1222932</v>
      </c>
      <c r="N27" s="12">
        <f t="shared" si="5"/>
        <v>1340899</v>
      </c>
      <c r="O27" s="12">
        <f t="shared" si="5"/>
        <v>1362638.64</v>
      </c>
      <c r="P27" s="12">
        <f t="shared" si="5"/>
        <v>1299268</v>
      </c>
      <c r="Q27" s="12">
        <f t="shared" si="5"/>
        <v>1307505.71</v>
      </c>
      <c r="R27" s="12">
        <f t="shared" si="5"/>
        <v>1446825.77</v>
      </c>
      <c r="S27" s="12">
        <f t="shared" si="5"/>
        <v>1342204.61</v>
      </c>
      <c r="T27" s="12">
        <f t="shared" si="5"/>
        <v>560792.14</v>
      </c>
      <c r="U27" s="12">
        <f t="shared" si="5"/>
        <v>2079650.0399999998</v>
      </c>
      <c r="V27" s="12">
        <f t="shared" si="5"/>
        <v>1539265.0899999999</v>
      </c>
      <c r="W27" s="12">
        <f t="shared" si="5"/>
        <v>1658335.13</v>
      </c>
      <c r="X27" s="12">
        <f t="shared" si="5"/>
        <v>1446770.3099999998</v>
      </c>
      <c r="Y27" s="12">
        <f t="shared" si="5"/>
        <v>1254318</v>
      </c>
      <c r="Z27" s="12">
        <f t="shared" si="5"/>
        <v>1008834</v>
      </c>
      <c r="AA27" s="12">
        <f t="shared" si="5"/>
        <v>2630224</v>
      </c>
      <c r="AB27" s="12">
        <v>1081104</v>
      </c>
      <c r="AC27" s="12">
        <v>1128577</v>
      </c>
      <c r="AD27" s="12">
        <v>1042601</v>
      </c>
      <c r="AE27" s="12">
        <v>1413562</v>
      </c>
      <c r="AF27" s="12">
        <v>1440076</v>
      </c>
      <c r="AG27" s="12">
        <v>1735451</v>
      </c>
      <c r="AH27" s="12">
        <v>1732707</v>
      </c>
      <c r="AI27" s="13">
        <v>8.1789950392972877E-2</v>
      </c>
      <c r="AJ27" s="13">
        <v>-1.5811451893484748E-3</v>
      </c>
    </row>
    <row r="28" spans="1:36" ht="10.5" customHeight="1" x14ac:dyDescent="0.2">
      <c r="A28" s="11"/>
      <c r="B28" s="14"/>
      <c r="C28" s="11" t="s">
        <v>55</v>
      </c>
      <c r="E28" s="11"/>
      <c r="F28" s="2"/>
      <c r="G28" s="12">
        <v>0</v>
      </c>
      <c r="H28" s="12">
        <v>0</v>
      </c>
      <c r="I28" s="12">
        <v>0</v>
      </c>
      <c r="J28" s="12">
        <v>0</v>
      </c>
      <c r="K28" s="12">
        <f t="shared" si="5"/>
        <v>0</v>
      </c>
      <c r="L28" s="12">
        <f t="shared" si="5"/>
        <v>17696</v>
      </c>
      <c r="M28" s="12">
        <f t="shared" si="5"/>
        <v>34814</v>
      </c>
      <c r="N28" s="12">
        <f t="shared" si="5"/>
        <v>35595</v>
      </c>
      <c r="O28" s="12">
        <f t="shared" si="5"/>
        <v>57110.080000000002</v>
      </c>
      <c r="P28" s="12">
        <f t="shared" si="5"/>
        <v>62387</v>
      </c>
      <c r="Q28" s="12">
        <f t="shared" si="5"/>
        <v>59821.25</v>
      </c>
      <c r="R28" s="12">
        <f t="shared" si="5"/>
        <v>80995</v>
      </c>
      <c r="S28" s="12">
        <f t="shared" si="5"/>
        <v>71378.489999999991</v>
      </c>
      <c r="T28" s="12">
        <f t="shared" si="5"/>
        <v>91603.69</v>
      </c>
      <c r="U28" s="12">
        <f t="shared" si="5"/>
        <v>93578.92</v>
      </c>
      <c r="V28" s="12">
        <f t="shared" si="5"/>
        <v>98063.55</v>
      </c>
      <c r="W28" s="12">
        <f t="shared" si="5"/>
        <v>107563.06</v>
      </c>
      <c r="X28" s="12">
        <f t="shared" si="5"/>
        <v>111780.2</v>
      </c>
      <c r="Y28" s="12">
        <f t="shared" si="5"/>
        <v>123442</v>
      </c>
      <c r="Z28" s="12">
        <f t="shared" si="5"/>
        <v>126145</v>
      </c>
      <c r="AA28" s="12">
        <f t="shared" si="5"/>
        <v>131364</v>
      </c>
      <c r="AB28" s="12">
        <v>207620</v>
      </c>
      <c r="AC28" s="12">
        <v>247553</v>
      </c>
      <c r="AD28" s="12">
        <v>257367</v>
      </c>
      <c r="AE28" s="12">
        <v>288517</v>
      </c>
      <c r="AF28" s="12">
        <v>288899</v>
      </c>
      <c r="AG28" s="12">
        <v>223980</v>
      </c>
      <c r="AH28" s="12">
        <v>222078</v>
      </c>
      <c r="AI28" s="13">
        <v>1.1283043033423867E-2</v>
      </c>
      <c r="AJ28" s="13">
        <v>-8.4918296276453257E-3</v>
      </c>
    </row>
    <row r="29" spans="1:36" ht="10.5" customHeight="1" x14ac:dyDescent="0.2">
      <c r="A29" s="11"/>
      <c r="B29" s="11"/>
      <c r="C29" s="11" t="s">
        <v>56</v>
      </c>
      <c r="D29" s="11"/>
      <c r="E29" s="11"/>
      <c r="F29" s="2"/>
      <c r="G29" s="12">
        <v>2776745</v>
      </c>
      <c r="H29" s="12">
        <v>2449590</v>
      </c>
      <c r="I29" s="12">
        <v>2739680</v>
      </c>
      <c r="J29" s="12">
        <v>2380508</v>
      </c>
      <c r="K29" s="12">
        <f t="shared" si="5"/>
        <v>2799154</v>
      </c>
      <c r="L29" s="12">
        <f t="shared" si="5"/>
        <v>2825379</v>
      </c>
      <c r="M29" s="12">
        <f t="shared" si="5"/>
        <v>3359983</v>
      </c>
      <c r="N29" s="12">
        <f t="shared" si="5"/>
        <v>4079799</v>
      </c>
      <c r="O29" s="12">
        <f t="shared" si="5"/>
        <v>4549086</v>
      </c>
      <c r="P29" s="12">
        <f t="shared" si="5"/>
        <v>5289281</v>
      </c>
      <c r="Q29" s="12">
        <f t="shared" si="5"/>
        <v>6570610</v>
      </c>
      <c r="R29" s="12">
        <f t="shared" si="5"/>
        <v>7857076</v>
      </c>
      <c r="S29" s="12">
        <f t="shared" si="5"/>
        <v>5272645</v>
      </c>
      <c r="T29" s="12">
        <f t="shared" si="5"/>
        <v>5606006</v>
      </c>
      <c r="U29" s="12">
        <f t="shared" si="5"/>
        <v>3478903</v>
      </c>
      <c r="V29" s="12">
        <f t="shared" si="5"/>
        <v>4588001</v>
      </c>
      <c r="W29" s="12">
        <f t="shared" si="5"/>
        <v>4041680</v>
      </c>
      <c r="X29" s="12">
        <f t="shared" si="5"/>
        <v>3416252</v>
      </c>
      <c r="Y29" s="12">
        <f t="shared" si="5"/>
        <v>3472135</v>
      </c>
      <c r="Z29" s="12">
        <f t="shared" si="5"/>
        <v>3058561</v>
      </c>
      <c r="AA29" s="12">
        <f t="shared" si="5"/>
        <v>3606235</v>
      </c>
      <c r="AB29" s="12">
        <v>3455986</v>
      </c>
      <c r="AC29" s="12">
        <v>3739718</v>
      </c>
      <c r="AD29" s="12">
        <v>4112952</v>
      </c>
      <c r="AE29" s="12">
        <v>4262687</v>
      </c>
      <c r="AF29" s="12">
        <v>4847898</v>
      </c>
      <c r="AG29" s="12">
        <v>5693428</v>
      </c>
      <c r="AH29" s="12">
        <v>5640499</v>
      </c>
      <c r="AI29" s="13">
        <v>8.5069589576622029E-2</v>
      </c>
      <c r="AJ29" s="13">
        <v>-9.2965081845243318E-3</v>
      </c>
    </row>
    <row r="30" spans="1:36" ht="10.5" customHeight="1" x14ac:dyDescent="0.2">
      <c r="A30" s="11"/>
      <c r="B30" s="11"/>
      <c r="C30" s="11" t="s">
        <v>57</v>
      </c>
      <c r="D30" s="11"/>
      <c r="E30" s="11"/>
      <c r="F30" s="2"/>
      <c r="G30" s="12">
        <v>5637922</v>
      </c>
      <c r="H30" s="12">
        <v>5639322</v>
      </c>
      <c r="I30" s="12">
        <v>5797419</v>
      </c>
      <c r="J30" s="12">
        <v>5887334</v>
      </c>
      <c r="K30" s="12">
        <f t="shared" si="5"/>
        <v>5951854</v>
      </c>
      <c r="L30" s="12">
        <f t="shared" si="5"/>
        <v>6037234</v>
      </c>
      <c r="M30" s="12">
        <f t="shared" si="5"/>
        <v>6211548</v>
      </c>
      <c r="N30" s="12">
        <f t="shared" si="5"/>
        <v>6138613</v>
      </c>
      <c r="O30" s="12">
        <f t="shared" si="5"/>
        <v>6340697</v>
      </c>
      <c r="P30" s="12">
        <f t="shared" si="5"/>
        <v>5876960</v>
      </c>
      <c r="Q30" s="12">
        <f t="shared" si="5"/>
        <v>5470266</v>
      </c>
      <c r="R30" s="12">
        <f t="shared" si="5"/>
        <v>5036884</v>
      </c>
      <c r="S30" s="12">
        <f t="shared" si="5"/>
        <v>5206293</v>
      </c>
      <c r="T30" s="12">
        <f t="shared" si="5"/>
        <v>6468880</v>
      </c>
      <c r="U30" s="12">
        <f t="shared" si="5"/>
        <v>6811934</v>
      </c>
      <c r="V30" s="12">
        <f t="shared" si="5"/>
        <v>7196737</v>
      </c>
      <c r="W30" s="12">
        <f t="shared" si="5"/>
        <v>6643706</v>
      </c>
      <c r="X30" s="12">
        <f t="shared" si="5"/>
        <v>5390638</v>
      </c>
      <c r="Y30" s="12">
        <f t="shared" si="5"/>
        <v>3863766</v>
      </c>
      <c r="Z30" s="12">
        <f t="shared" si="5"/>
        <v>4241106</v>
      </c>
      <c r="AA30" s="12">
        <f t="shared" si="5"/>
        <v>4465522</v>
      </c>
      <c r="AB30" s="12">
        <v>4598395</v>
      </c>
      <c r="AC30" s="12">
        <v>5181752</v>
      </c>
      <c r="AD30" s="12">
        <v>5151075</v>
      </c>
      <c r="AE30" s="12">
        <v>5358735</v>
      </c>
      <c r="AF30" s="12">
        <v>5155230</v>
      </c>
      <c r="AG30" s="12">
        <v>4956553</v>
      </c>
      <c r="AH30" s="12">
        <v>4422825</v>
      </c>
      <c r="AI30" s="13">
        <v>-6.4671138486304125E-3</v>
      </c>
      <c r="AJ30" s="13">
        <v>-0.10768128576452224</v>
      </c>
    </row>
    <row r="31" spans="1:36" ht="10.5" customHeight="1" x14ac:dyDescent="0.2">
      <c r="A31" s="11"/>
      <c r="B31" s="11"/>
      <c r="C31" s="11" t="s">
        <v>58</v>
      </c>
      <c r="D31" s="11"/>
      <c r="E31" s="11"/>
      <c r="F31" s="2"/>
      <c r="G31" s="12">
        <v>1607086</v>
      </c>
      <c r="H31" s="12">
        <v>1676790</v>
      </c>
      <c r="I31" s="12">
        <v>2125109</v>
      </c>
      <c r="J31" s="12">
        <v>2203447</v>
      </c>
      <c r="K31" s="12">
        <f t="shared" si="5"/>
        <v>2346077</v>
      </c>
      <c r="L31" s="12">
        <f t="shared" si="5"/>
        <v>2469763</v>
      </c>
      <c r="M31" s="12">
        <f t="shared" si="5"/>
        <v>2416978</v>
      </c>
      <c r="N31" s="12">
        <f t="shared" si="5"/>
        <v>3032477</v>
      </c>
      <c r="O31" s="12">
        <f t="shared" si="5"/>
        <v>3022862</v>
      </c>
      <c r="P31" s="12">
        <f t="shared" si="5"/>
        <v>2979452</v>
      </c>
      <c r="Q31" s="12">
        <f t="shared" si="5"/>
        <v>3171890</v>
      </c>
      <c r="R31" s="12">
        <f t="shared" si="5"/>
        <v>3246480</v>
      </c>
      <c r="S31" s="12">
        <f t="shared" si="5"/>
        <v>2398972</v>
      </c>
      <c r="T31" s="12">
        <f t="shared" si="5"/>
        <v>4769967</v>
      </c>
      <c r="U31" s="12">
        <f t="shared" si="5"/>
        <v>4081473</v>
      </c>
      <c r="V31" s="12">
        <f t="shared" si="5"/>
        <v>5050998</v>
      </c>
      <c r="W31" s="12">
        <f t="shared" si="5"/>
        <v>4687075</v>
      </c>
      <c r="X31" s="12">
        <f t="shared" si="5"/>
        <v>2999747</v>
      </c>
      <c r="Y31" s="12">
        <f t="shared" si="5"/>
        <v>3350114</v>
      </c>
      <c r="Z31" s="12">
        <f t="shared" si="5"/>
        <v>2446603</v>
      </c>
      <c r="AA31" s="12">
        <f t="shared" si="5"/>
        <v>2300748</v>
      </c>
      <c r="AB31" s="12">
        <v>2107981</v>
      </c>
      <c r="AC31" s="12">
        <v>2633775</v>
      </c>
      <c r="AD31" s="12">
        <v>2775621</v>
      </c>
      <c r="AE31" s="12">
        <v>2245357</v>
      </c>
      <c r="AF31" s="12">
        <v>2243816</v>
      </c>
      <c r="AG31" s="12">
        <v>2746268</v>
      </c>
      <c r="AH31" s="12">
        <v>1539573</v>
      </c>
      <c r="AI31" s="13">
        <v>-5.1023191674614443E-2</v>
      </c>
      <c r="AJ31" s="13">
        <v>-0.43939448007259307</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252342</v>
      </c>
      <c r="R32" s="12">
        <f t="shared" si="5"/>
        <v>393911</v>
      </c>
      <c r="S32" s="12">
        <f t="shared" si="5"/>
        <v>1368431</v>
      </c>
      <c r="T32" s="12">
        <f t="shared" si="5"/>
        <v>247817</v>
      </c>
      <c r="U32" s="12">
        <f t="shared" si="5"/>
        <v>1133427</v>
      </c>
      <c r="V32" s="12">
        <f t="shared" si="5"/>
        <v>231343</v>
      </c>
      <c r="W32" s="12">
        <f t="shared" si="5"/>
        <v>249297</v>
      </c>
      <c r="X32" s="12">
        <f t="shared" si="5"/>
        <v>251080</v>
      </c>
      <c r="Y32" s="12">
        <f t="shared" si="5"/>
        <v>191927</v>
      </c>
      <c r="Z32" s="12">
        <f t="shared" ref="Z32:AA32" si="6">SUM(Z89,Z146,Z203)</f>
        <v>182513</v>
      </c>
      <c r="AA32" s="12">
        <f t="shared" si="6"/>
        <v>147912</v>
      </c>
      <c r="AB32" s="12">
        <v>139240</v>
      </c>
      <c r="AC32" s="12">
        <v>447199</v>
      </c>
      <c r="AD32" s="12">
        <v>147339</v>
      </c>
      <c r="AE32" s="12">
        <v>127340</v>
      </c>
      <c r="AF32" s="12">
        <v>7421</v>
      </c>
      <c r="AG32" s="12">
        <v>242041</v>
      </c>
      <c r="AH32" s="12">
        <v>0</v>
      </c>
      <c r="AI32" s="13">
        <v>-1</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3660788</v>
      </c>
      <c r="H34" s="12">
        <v>3499167</v>
      </c>
      <c r="I34" s="12">
        <v>3651041</v>
      </c>
      <c r="J34" s="12">
        <v>3813628</v>
      </c>
      <c r="K34" s="12">
        <f t="shared" ref="K34:AA34" si="7">SUM(K91,K147,K204)</f>
        <v>3820156</v>
      </c>
      <c r="L34" s="12">
        <f t="shared" si="7"/>
        <v>3538857</v>
      </c>
      <c r="M34" s="12">
        <f t="shared" si="7"/>
        <v>3983951</v>
      </c>
      <c r="N34" s="12">
        <f t="shared" si="7"/>
        <v>3918390</v>
      </c>
      <c r="O34" s="12">
        <f t="shared" si="7"/>
        <v>3415002</v>
      </c>
      <c r="P34" s="12">
        <f t="shared" si="7"/>
        <v>3927507</v>
      </c>
      <c r="Q34" s="12">
        <f t="shared" si="7"/>
        <v>4999771</v>
      </c>
      <c r="R34" s="12">
        <f t="shared" si="7"/>
        <v>5445145</v>
      </c>
      <c r="S34" s="12">
        <f t="shared" si="7"/>
        <v>5453741</v>
      </c>
      <c r="T34" s="12">
        <f t="shared" si="7"/>
        <v>5095774</v>
      </c>
      <c r="U34" s="12">
        <f t="shared" si="7"/>
        <v>5725898</v>
      </c>
      <c r="V34" s="12">
        <f t="shared" si="7"/>
        <v>4812076</v>
      </c>
      <c r="W34" s="12">
        <f t="shared" si="7"/>
        <v>5879519</v>
      </c>
      <c r="X34" s="12">
        <f t="shared" si="7"/>
        <v>6746966</v>
      </c>
      <c r="Y34" s="12">
        <f t="shared" si="7"/>
        <v>7415974</v>
      </c>
      <c r="Z34" s="12">
        <f t="shared" si="7"/>
        <v>5592743</v>
      </c>
      <c r="AA34" s="12">
        <f t="shared" si="7"/>
        <v>5079856</v>
      </c>
      <c r="AB34" s="12">
        <v>5398389</v>
      </c>
      <c r="AC34" s="12">
        <v>5952747</v>
      </c>
      <c r="AD34" s="12">
        <v>5415739</v>
      </c>
      <c r="AE34" s="12">
        <v>5821004</v>
      </c>
      <c r="AF34" s="12">
        <v>6200013</v>
      </c>
      <c r="AG34" s="12">
        <v>6142511</v>
      </c>
      <c r="AH34" s="12">
        <v>7950575</v>
      </c>
      <c r="AI34" s="13">
        <v>6.6651120209776149E-2</v>
      </c>
      <c r="AJ34" s="13">
        <v>0.29435258642597467</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27803</v>
      </c>
      <c r="H36" s="12">
        <v>0</v>
      </c>
      <c r="I36" s="12">
        <v>0</v>
      </c>
      <c r="J36" s="12">
        <v>8367</v>
      </c>
      <c r="K36" s="12">
        <f t="shared" ref="K36:AA36" si="8">SUM(K93,K149,K206)</f>
        <v>8367</v>
      </c>
      <c r="L36" s="12">
        <f t="shared" si="8"/>
        <v>0</v>
      </c>
      <c r="M36" s="12">
        <f t="shared" si="8"/>
        <v>28758</v>
      </c>
      <c r="N36" s="12">
        <f t="shared" si="8"/>
        <v>14122</v>
      </c>
      <c r="O36" s="12">
        <f t="shared" si="8"/>
        <v>78552</v>
      </c>
      <c r="P36" s="12">
        <f t="shared" si="8"/>
        <v>6557</v>
      </c>
      <c r="Q36" s="12">
        <f t="shared" si="8"/>
        <v>17879</v>
      </c>
      <c r="R36" s="12">
        <f t="shared" si="8"/>
        <v>86502</v>
      </c>
      <c r="S36" s="12">
        <f t="shared" si="8"/>
        <v>99432</v>
      </c>
      <c r="T36" s="12">
        <f t="shared" si="8"/>
        <v>38685</v>
      </c>
      <c r="U36" s="12">
        <f t="shared" si="8"/>
        <v>203321</v>
      </c>
      <c r="V36" s="12">
        <f t="shared" si="8"/>
        <v>145916</v>
      </c>
      <c r="W36" s="12">
        <f t="shared" si="8"/>
        <v>108327</v>
      </c>
      <c r="X36" s="12">
        <f t="shared" si="8"/>
        <v>109277</v>
      </c>
      <c r="Y36" s="12">
        <f t="shared" si="8"/>
        <v>114770</v>
      </c>
      <c r="Z36" s="12">
        <f t="shared" si="8"/>
        <v>103226</v>
      </c>
      <c r="AA36" s="12">
        <f t="shared" si="8"/>
        <v>350413</v>
      </c>
      <c r="AB36" s="12">
        <v>63973</v>
      </c>
      <c r="AC36" s="12">
        <v>57086</v>
      </c>
      <c r="AD36" s="12">
        <v>559473</v>
      </c>
      <c r="AE36" s="12">
        <v>1258727</v>
      </c>
      <c r="AF36" s="12">
        <v>145081</v>
      </c>
      <c r="AG36" s="12">
        <v>286658</v>
      </c>
      <c r="AH36" s="12">
        <v>118417</v>
      </c>
      <c r="AI36" s="13">
        <v>0.10807601951980694</v>
      </c>
      <c r="AJ36" s="13">
        <v>-0.58690495294043776</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0</v>
      </c>
      <c r="S38" s="12">
        <f t="shared" si="9"/>
        <v>0</v>
      </c>
      <c r="T38" s="12">
        <f t="shared" si="9"/>
        <v>0</v>
      </c>
      <c r="U38" s="12">
        <f t="shared" si="9"/>
        <v>0</v>
      </c>
      <c r="V38" s="12">
        <f t="shared" si="9"/>
        <v>0</v>
      </c>
      <c r="W38" s="12">
        <f t="shared" si="9"/>
        <v>0</v>
      </c>
      <c r="X38" s="12">
        <f t="shared" si="9"/>
        <v>0</v>
      </c>
      <c r="Y38" s="12">
        <f t="shared" si="9"/>
        <v>0</v>
      </c>
      <c r="Z38" s="12">
        <f t="shared" si="9"/>
        <v>0</v>
      </c>
      <c r="AA38" s="12">
        <f t="shared" si="9"/>
        <v>0</v>
      </c>
      <c r="AB38" s="12">
        <v>0</v>
      </c>
      <c r="AC38" s="12">
        <v>0</v>
      </c>
      <c r="AD38" s="12">
        <v>0</v>
      </c>
      <c r="AE38" s="12">
        <v>0</v>
      </c>
      <c r="AF38" s="12">
        <v>0</v>
      </c>
      <c r="AG38" s="12">
        <v>0</v>
      </c>
      <c r="AH38" s="12">
        <v>0</v>
      </c>
      <c r="AI38" s="13" t="s">
        <v>246</v>
      </c>
      <c r="AJ38" s="13" t="s">
        <v>246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22349342</v>
      </c>
      <c r="H40" s="5">
        <v>24011027</v>
      </c>
      <c r="I40" s="5">
        <v>23572137</v>
      </c>
      <c r="J40" s="5">
        <v>22914857</v>
      </c>
      <c r="K40" s="5">
        <f t="shared" ref="K40:Q40" si="10">SUM(K96,K152,K209)</f>
        <v>25416955</v>
      </c>
      <c r="L40" s="5">
        <f t="shared" si="10"/>
        <v>28620674</v>
      </c>
      <c r="M40" s="5">
        <f t="shared" si="10"/>
        <v>36749317</v>
      </c>
      <c r="N40" s="5">
        <f t="shared" si="10"/>
        <v>38868624</v>
      </c>
      <c r="O40" s="5">
        <f t="shared" si="10"/>
        <v>41271365</v>
      </c>
      <c r="P40" s="5">
        <f t="shared" si="10"/>
        <v>36753385</v>
      </c>
      <c r="Q40" s="5">
        <f t="shared" si="10"/>
        <v>36603179</v>
      </c>
      <c r="R40" s="5">
        <f t="shared" ref="R40:AA40" si="11">SUM(R96,R152,R209,R234)</f>
        <v>42100795</v>
      </c>
      <c r="S40" s="5">
        <f t="shared" si="11"/>
        <v>39982092</v>
      </c>
      <c r="T40" s="5">
        <f t="shared" si="11"/>
        <v>40307372</v>
      </c>
      <c r="U40" s="5">
        <f t="shared" si="11"/>
        <v>45287145.640000001</v>
      </c>
      <c r="V40" s="5">
        <f t="shared" si="11"/>
        <v>50874103</v>
      </c>
      <c r="W40" s="5">
        <f t="shared" si="11"/>
        <v>62632123</v>
      </c>
      <c r="X40" s="5">
        <f t="shared" si="11"/>
        <v>48144049.090000004</v>
      </c>
      <c r="Y40" s="5">
        <f t="shared" si="11"/>
        <v>41161434</v>
      </c>
      <c r="Z40" s="5">
        <f t="shared" si="11"/>
        <v>39112869</v>
      </c>
      <c r="AA40" s="5">
        <f t="shared" si="11"/>
        <v>47278027</v>
      </c>
      <c r="AB40" s="5">
        <v>39952810</v>
      </c>
      <c r="AC40" s="5">
        <v>51562935</v>
      </c>
      <c r="AD40" s="5">
        <v>46123956</v>
      </c>
      <c r="AE40" s="5">
        <v>47597507</v>
      </c>
      <c r="AF40" s="5">
        <v>47649177</v>
      </c>
      <c r="AG40" s="5">
        <v>48655469</v>
      </c>
      <c r="AH40" s="5">
        <v>46034813</v>
      </c>
      <c r="AI40" s="10">
        <v>2.3897561986425009E-2</v>
      </c>
      <c r="AJ40" s="10">
        <v>-5.3861488828727558E-2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9031731</v>
      </c>
      <c r="H42" s="12">
        <v>9781062</v>
      </c>
      <c r="I42" s="12">
        <v>10151723</v>
      </c>
      <c r="J42" s="12">
        <v>9623091</v>
      </c>
      <c r="K42" s="12">
        <f t="shared" ref="K42:AA51" si="12">SUM(K98,K154,K211)</f>
        <v>11256815</v>
      </c>
      <c r="L42" s="12">
        <f t="shared" si="12"/>
        <v>11905750</v>
      </c>
      <c r="M42" s="12">
        <f t="shared" si="12"/>
        <v>14456565</v>
      </c>
      <c r="N42" s="12">
        <f t="shared" si="12"/>
        <v>12655277</v>
      </c>
      <c r="O42" s="12">
        <f t="shared" si="12"/>
        <v>15062554</v>
      </c>
      <c r="P42" s="12">
        <f t="shared" si="12"/>
        <v>14115329</v>
      </c>
      <c r="Q42" s="12">
        <f t="shared" si="12"/>
        <v>14167169</v>
      </c>
      <c r="R42" s="12">
        <f t="shared" si="12"/>
        <v>16680335</v>
      </c>
      <c r="S42" s="12">
        <f t="shared" si="12"/>
        <v>16269178</v>
      </c>
      <c r="T42" s="12">
        <f t="shared" si="12"/>
        <v>13434431</v>
      </c>
      <c r="U42" s="12">
        <f t="shared" si="12"/>
        <v>15093453.77</v>
      </c>
      <c r="V42" s="12">
        <f t="shared" si="12"/>
        <v>14838723</v>
      </c>
      <c r="W42" s="12">
        <f t="shared" si="12"/>
        <v>14696616</v>
      </c>
      <c r="X42" s="12">
        <f t="shared" si="12"/>
        <v>15042191.359999999</v>
      </c>
      <c r="Y42" s="12">
        <f t="shared" si="12"/>
        <v>15336439</v>
      </c>
      <c r="Z42" s="12">
        <f t="shared" si="12"/>
        <v>14726113</v>
      </c>
      <c r="AA42" s="12">
        <f t="shared" si="12"/>
        <v>18257746</v>
      </c>
      <c r="AB42" s="12">
        <v>14316475</v>
      </c>
      <c r="AC42" s="12">
        <v>16301781</v>
      </c>
      <c r="AD42" s="12">
        <v>15489277</v>
      </c>
      <c r="AE42" s="12">
        <v>16578008</v>
      </c>
      <c r="AF42" s="12">
        <v>17409925</v>
      </c>
      <c r="AG42" s="12">
        <v>17141211</v>
      </c>
      <c r="AH42" s="12">
        <v>17611842</v>
      </c>
      <c r="AI42" s="13">
        <v>3.5129725434805303E-2</v>
      </c>
      <c r="AJ42" s="13">
        <v>2.7456111473104203E-2</v>
      </c>
    </row>
    <row r="43" spans="1:36" ht="10.5" customHeight="1" x14ac:dyDescent="0.2">
      <c r="A43" s="11"/>
      <c r="B43" s="19" t="s">
        <v>65</v>
      </c>
      <c r="C43" s="14"/>
      <c r="D43" s="19"/>
      <c r="E43" s="14"/>
      <c r="F43" s="2"/>
      <c r="G43" s="12">
        <v>8198438</v>
      </c>
      <c r="H43" s="12">
        <v>8388762</v>
      </c>
      <c r="I43" s="12">
        <v>8416887</v>
      </c>
      <c r="J43" s="12">
        <v>8492044</v>
      </c>
      <c r="K43" s="12">
        <f t="shared" si="12"/>
        <v>9331002</v>
      </c>
      <c r="L43" s="12">
        <f t="shared" si="12"/>
        <v>9660525</v>
      </c>
      <c r="M43" s="12">
        <f t="shared" si="12"/>
        <v>10474686</v>
      </c>
      <c r="N43" s="12">
        <f t="shared" si="12"/>
        <v>11855499</v>
      </c>
      <c r="O43" s="12">
        <f t="shared" si="12"/>
        <v>13767555</v>
      </c>
      <c r="P43" s="12">
        <f t="shared" si="12"/>
        <v>14950817</v>
      </c>
      <c r="Q43" s="12">
        <f t="shared" si="12"/>
        <v>14391453</v>
      </c>
      <c r="R43" s="12">
        <f t="shared" si="12"/>
        <v>13429734</v>
      </c>
      <c r="S43" s="12">
        <f t="shared" si="12"/>
        <v>14280637</v>
      </c>
      <c r="T43" s="12">
        <f t="shared" si="12"/>
        <v>13142248</v>
      </c>
      <c r="U43" s="12">
        <f t="shared" si="12"/>
        <v>12880181</v>
      </c>
      <c r="V43" s="12">
        <f t="shared" si="12"/>
        <v>13873205</v>
      </c>
      <c r="W43" s="12">
        <f t="shared" si="12"/>
        <v>13871728</v>
      </c>
      <c r="X43" s="12">
        <f t="shared" si="12"/>
        <v>12265040</v>
      </c>
      <c r="Y43" s="12">
        <f t="shared" si="12"/>
        <v>11740984</v>
      </c>
      <c r="Z43" s="12">
        <f t="shared" si="12"/>
        <v>10182309</v>
      </c>
      <c r="AA43" s="12">
        <f t="shared" si="12"/>
        <v>10288246</v>
      </c>
      <c r="AB43" s="12">
        <v>10663305</v>
      </c>
      <c r="AC43" s="12">
        <v>12004760</v>
      </c>
      <c r="AD43" s="12">
        <v>11922978</v>
      </c>
      <c r="AE43" s="12">
        <v>12409278</v>
      </c>
      <c r="AF43" s="12">
        <v>12220294</v>
      </c>
      <c r="AG43" s="12">
        <v>10369057</v>
      </c>
      <c r="AH43" s="12">
        <v>11099103</v>
      </c>
      <c r="AI43" s="13">
        <v>6.6983150395023561E-3</v>
      </c>
      <c r="AJ43" s="13">
        <v>7.0406209552131893E-2</v>
      </c>
    </row>
    <row r="44" spans="1:36" ht="10.5" customHeight="1" x14ac:dyDescent="0.2">
      <c r="A44" s="11"/>
      <c r="B44" s="19" t="s">
        <v>66</v>
      </c>
      <c r="C44" s="14"/>
      <c r="D44" s="19"/>
      <c r="E44" s="14"/>
      <c r="F44" s="2"/>
      <c r="G44" s="12">
        <v>1852672</v>
      </c>
      <c r="H44" s="12">
        <v>2030854</v>
      </c>
      <c r="I44" s="12">
        <v>1970891</v>
      </c>
      <c r="J44" s="12">
        <v>2162398</v>
      </c>
      <c r="K44" s="12">
        <f t="shared" si="12"/>
        <v>2237006</v>
      </c>
      <c r="L44" s="12">
        <f t="shared" si="12"/>
        <v>3006110</v>
      </c>
      <c r="M44" s="12">
        <f t="shared" si="12"/>
        <v>2906284</v>
      </c>
      <c r="N44" s="12">
        <f t="shared" si="12"/>
        <v>3294984</v>
      </c>
      <c r="O44" s="12">
        <f t="shared" si="12"/>
        <v>3127981</v>
      </c>
      <c r="P44" s="12">
        <f t="shared" si="12"/>
        <v>3104598</v>
      </c>
      <c r="Q44" s="12">
        <f t="shared" si="12"/>
        <v>3285446</v>
      </c>
      <c r="R44" s="12">
        <f t="shared" si="12"/>
        <v>3716543</v>
      </c>
      <c r="S44" s="12">
        <f t="shared" si="12"/>
        <v>3826893</v>
      </c>
      <c r="T44" s="12">
        <f t="shared" si="12"/>
        <v>5812845</v>
      </c>
      <c r="U44" s="12">
        <f t="shared" si="12"/>
        <v>5182412.4800000004</v>
      </c>
      <c r="V44" s="12">
        <f t="shared" si="12"/>
        <v>5941108</v>
      </c>
      <c r="W44" s="12">
        <f t="shared" si="12"/>
        <v>6058897</v>
      </c>
      <c r="X44" s="12">
        <f t="shared" si="12"/>
        <v>4919350.24</v>
      </c>
      <c r="Y44" s="12">
        <f t="shared" si="12"/>
        <v>5116109</v>
      </c>
      <c r="Z44" s="12">
        <f t="shared" si="12"/>
        <v>4067126</v>
      </c>
      <c r="AA44" s="12">
        <f t="shared" si="12"/>
        <v>4095833</v>
      </c>
      <c r="AB44" s="12">
        <v>5662263</v>
      </c>
      <c r="AC44" s="12">
        <v>4892552</v>
      </c>
      <c r="AD44" s="12">
        <v>4201796</v>
      </c>
      <c r="AE44" s="12">
        <v>4720136</v>
      </c>
      <c r="AF44" s="12">
        <v>4017451</v>
      </c>
      <c r="AG44" s="12">
        <v>4659199</v>
      </c>
      <c r="AH44" s="12">
        <v>4653975</v>
      </c>
      <c r="AI44" s="13">
        <v>-3.2155318021538926E-2</v>
      </c>
      <c r="AJ44" s="13">
        <v>-1.1212227681195845E-3</v>
      </c>
    </row>
    <row r="45" spans="1:36" ht="10.5" customHeight="1" x14ac:dyDescent="0.2">
      <c r="A45" s="11"/>
      <c r="B45" s="19" t="s">
        <v>67</v>
      </c>
      <c r="C45" s="14"/>
      <c r="D45" s="19"/>
      <c r="E45" s="14"/>
      <c r="F45" s="2"/>
      <c r="G45" s="12">
        <v>443987</v>
      </c>
      <c r="H45" s="12">
        <v>442058</v>
      </c>
      <c r="I45" s="12">
        <v>439810</v>
      </c>
      <c r="J45" s="12">
        <v>523761</v>
      </c>
      <c r="K45" s="12">
        <f t="shared" si="12"/>
        <v>448511</v>
      </c>
      <c r="L45" s="12">
        <f t="shared" si="12"/>
        <v>563320</v>
      </c>
      <c r="M45" s="12">
        <f t="shared" si="12"/>
        <v>0</v>
      </c>
      <c r="N45" s="12">
        <f t="shared" si="12"/>
        <v>0</v>
      </c>
      <c r="O45" s="12">
        <f t="shared" si="12"/>
        <v>1023204</v>
      </c>
      <c r="P45" s="12">
        <f t="shared" si="12"/>
        <v>834584</v>
      </c>
      <c r="Q45" s="12">
        <f t="shared" si="12"/>
        <v>879034</v>
      </c>
      <c r="R45" s="12">
        <f t="shared" si="12"/>
        <v>881008</v>
      </c>
      <c r="S45" s="12">
        <f t="shared" si="12"/>
        <v>903877</v>
      </c>
      <c r="T45" s="12">
        <f t="shared" si="12"/>
        <v>0</v>
      </c>
      <c r="U45" s="12">
        <f t="shared" si="12"/>
        <v>0</v>
      </c>
      <c r="V45" s="12">
        <f t="shared" si="12"/>
        <v>0</v>
      </c>
      <c r="W45" s="12">
        <f t="shared" si="12"/>
        <v>0</v>
      </c>
      <c r="X45" s="12">
        <f t="shared" si="12"/>
        <v>0</v>
      </c>
      <c r="Y45" s="12">
        <f t="shared" si="12"/>
        <v>0</v>
      </c>
      <c r="Z45" s="12">
        <f t="shared" si="12"/>
        <v>1041202</v>
      </c>
      <c r="AA45" s="12">
        <f t="shared" si="12"/>
        <v>1069025</v>
      </c>
      <c r="AB45" s="12">
        <v>0</v>
      </c>
      <c r="AC45" s="12">
        <v>0</v>
      </c>
      <c r="AD45" s="12">
        <v>905937</v>
      </c>
      <c r="AE45" s="12">
        <v>9985</v>
      </c>
      <c r="AF45" s="12">
        <v>0</v>
      </c>
      <c r="AG45" s="12">
        <v>0</v>
      </c>
      <c r="AH45" s="12">
        <v>34217</v>
      </c>
      <c r="AI45" s="13" t="s">
        <v>246</v>
      </c>
      <c r="AJ45" s="13" t="s">
        <v>246</v>
      </c>
    </row>
    <row r="46" spans="1:36" ht="10.5" customHeight="1" x14ac:dyDescent="0.2">
      <c r="A46" s="11"/>
      <c r="B46" s="19" t="s">
        <v>69</v>
      </c>
      <c r="C46" s="14"/>
      <c r="D46" s="19"/>
      <c r="E46" s="14"/>
      <c r="F46" s="2"/>
      <c r="G46" s="12">
        <v>856260</v>
      </c>
      <c r="H46" s="12">
        <v>972431</v>
      </c>
      <c r="I46" s="12">
        <v>662815</v>
      </c>
      <c r="J46" s="12">
        <v>438085</v>
      </c>
      <c r="K46" s="12">
        <f t="shared" si="12"/>
        <v>244455</v>
      </c>
      <c r="L46" s="12">
        <f t="shared" si="12"/>
        <v>284035</v>
      </c>
      <c r="M46" s="12">
        <f t="shared" si="12"/>
        <v>456684</v>
      </c>
      <c r="N46" s="12">
        <f t="shared" si="12"/>
        <v>99490</v>
      </c>
      <c r="O46" s="12">
        <f t="shared" si="12"/>
        <v>70850</v>
      </c>
      <c r="P46" s="12">
        <f t="shared" si="12"/>
        <v>110656</v>
      </c>
      <c r="Q46" s="12">
        <f t="shared" si="12"/>
        <v>104858</v>
      </c>
      <c r="R46" s="12">
        <f t="shared" si="12"/>
        <v>1597845</v>
      </c>
      <c r="S46" s="12">
        <f t="shared" si="12"/>
        <v>1412859</v>
      </c>
      <c r="T46" s="12">
        <f t="shared" si="12"/>
        <v>17881</v>
      </c>
      <c r="U46" s="12">
        <f t="shared" si="12"/>
        <v>11830</v>
      </c>
      <c r="V46" s="12">
        <f t="shared" si="12"/>
        <v>14340</v>
      </c>
      <c r="W46" s="12">
        <f t="shared" si="12"/>
        <v>14368</v>
      </c>
      <c r="X46" s="12">
        <f t="shared" si="12"/>
        <v>5579</v>
      </c>
      <c r="Y46" s="12">
        <f t="shared" si="12"/>
        <v>10617</v>
      </c>
      <c r="Z46" s="12">
        <f t="shared" si="12"/>
        <v>1492972</v>
      </c>
      <c r="AA46" s="12">
        <f t="shared" si="12"/>
        <v>1429182</v>
      </c>
      <c r="AB46" s="12">
        <v>1546994</v>
      </c>
      <c r="AC46" s="12">
        <v>1458559</v>
      </c>
      <c r="AD46" s="12">
        <v>1512262</v>
      </c>
      <c r="AE46" s="12">
        <v>1520163</v>
      </c>
      <c r="AF46" s="12">
        <v>1546032</v>
      </c>
      <c r="AG46" s="12">
        <v>1518086</v>
      </c>
      <c r="AH46" s="12">
        <v>1742201</v>
      </c>
      <c r="AI46" s="13">
        <v>2.0003365921128946E-2</v>
      </c>
      <c r="AJ46" s="13">
        <v>0.1476299761673581</v>
      </c>
    </row>
    <row r="47" spans="1:36" ht="10.5" customHeight="1" x14ac:dyDescent="0.2">
      <c r="A47" s="11"/>
      <c r="B47" s="19" t="s">
        <v>70</v>
      </c>
      <c r="C47" s="14"/>
      <c r="D47" s="19"/>
      <c r="E47" s="14"/>
      <c r="F47" s="2"/>
      <c r="G47" s="12">
        <v>377611</v>
      </c>
      <c r="H47" s="12">
        <v>798944</v>
      </c>
      <c r="I47" s="12">
        <v>349355</v>
      </c>
      <c r="J47" s="12">
        <v>369515</v>
      </c>
      <c r="K47" s="12">
        <f t="shared" si="12"/>
        <v>384209</v>
      </c>
      <c r="L47" s="12">
        <f t="shared" si="12"/>
        <v>412122</v>
      </c>
      <c r="M47" s="12">
        <f t="shared" si="12"/>
        <v>1378012</v>
      </c>
      <c r="N47" s="12">
        <f t="shared" si="12"/>
        <v>677690</v>
      </c>
      <c r="O47" s="12">
        <f t="shared" si="12"/>
        <v>575575</v>
      </c>
      <c r="P47" s="12">
        <f t="shared" si="12"/>
        <v>463873</v>
      </c>
      <c r="Q47" s="12">
        <f t="shared" si="12"/>
        <v>505036</v>
      </c>
      <c r="R47" s="12">
        <f t="shared" si="12"/>
        <v>500937</v>
      </c>
      <c r="S47" s="12">
        <f t="shared" si="12"/>
        <v>544361</v>
      </c>
      <c r="T47" s="12">
        <f t="shared" si="12"/>
        <v>621497</v>
      </c>
      <c r="U47" s="12">
        <f t="shared" si="12"/>
        <v>623916</v>
      </c>
      <c r="V47" s="12">
        <f t="shared" si="12"/>
        <v>0</v>
      </c>
      <c r="W47" s="12">
        <f t="shared" si="12"/>
        <v>718217</v>
      </c>
      <c r="X47" s="12">
        <f t="shared" si="12"/>
        <v>631868.49</v>
      </c>
      <c r="Y47" s="12">
        <f t="shared" si="12"/>
        <v>741069</v>
      </c>
      <c r="Z47" s="12">
        <f t="shared" si="12"/>
        <v>746597</v>
      </c>
      <c r="AA47" s="12">
        <f t="shared" si="12"/>
        <v>894478</v>
      </c>
      <c r="AB47" s="12">
        <v>925473</v>
      </c>
      <c r="AC47" s="12">
        <v>761974</v>
      </c>
      <c r="AD47" s="12">
        <v>762051</v>
      </c>
      <c r="AE47" s="12">
        <v>790155</v>
      </c>
      <c r="AF47" s="12">
        <v>903492</v>
      </c>
      <c r="AG47" s="12">
        <v>894437</v>
      </c>
      <c r="AH47" s="12">
        <v>642359</v>
      </c>
      <c r="AI47" s="13">
        <v>-5.9044662619741173E-2</v>
      </c>
      <c r="AJ47" s="13">
        <v>-0.28182868105858772</v>
      </c>
    </row>
    <row r="48" spans="1:36" ht="10.5" customHeight="1" x14ac:dyDescent="0.2">
      <c r="A48" s="11"/>
      <c r="B48" s="19" t="s">
        <v>71</v>
      </c>
      <c r="C48" s="14"/>
      <c r="D48" s="19"/>
      <c r="E48" s="14"/>
      <c r="F48" s="2"/>
      <c r="G48" s="12">
        <v>251797</v>
      </c>
      <c r="H48" s="12">
        <v>241101</v>
      </c>
      <c r="I48" s="12">
        <v>248621</v>
      </c>
      <c r="J48" s="12">
        <v>163841</v>
      </c>
      <c r="K48" s="12">
        <f t="shared" si="12"/>
        <v>234715</v>
      </c>
      <c r="L48" s="12">
        <f t="shared" si="12"/>
        <v>283035</v>
      </c>
      <c r="M48" s="12">
        <f t="shared" si="12"/>
        <v>201139</v>
      </c>
      <c r="N48" s="12">
        <f t="shared" si="12"/>
        <v>340517</v>
      </c>
      <c r="O48" s="12">
        <f t="shared" si="12"/>
        <v>484388</v>
      </c>
      <c r="P48" s="12">
        <f t="shared" si="12"/>
        <v>308212</v>
      </c>
      <c r="Q48" s="12">
        <f t="shared" si="12"/>
        <v>359291</v>
      </c>
      <c r="R48" s="12">
        <f t="shared" si="12"/>
        <v>382916</v>
      </c>
      <c r="S48" s="12">
        <f t="shared" si="12"/>
        <v>405129</v>
      </c>
      <c r="T48" s="12">
        <f t="shared" si="12"/>
        <v>595120</v>
      </c>
      <c r="U48" s="12">
        <f t="shared" si="12"/>
        <v>538596</v>
      </c>
      <c r="V48" s="12">
        <f t="shared" si="12"/>
        <v>271779</v>
      </c>
      <c r="W48" s="12">
        <f t="shared" si="12"/>
        <v>952068</v>
      </c>
      <c r="X48" s="12">
        <f t="shared" si="12"/>
        <v>384205</v>
      </c>
      <c r="Y48" s="12">
        <f t="shared" si="12"/>
        <v>379036</v>
      </c>
      <c r="Z48" s="12">
        <f t="shared" si="12"/>
        <v>562903</v>
      </c>
      <c r="AA48" s="12">
        <f t="shared" si="12"/>
        <v>626400</v>
      </c>
      <c r="AB48" s="12">
        <v>406838</v>
      </c>
      <c r="AC48" s="12">
        <v>901285</v>
      </c>
      <c r="AD48" s="12">
        <v>649534</v>
      </c>
      <c r="AE48" s="12">
        <v>444577</v>
      </c>
      <c r="AF48" s="12">
        <v>458864</v>
      </c>
      <c r="AG48" s="12">
        <v>467876</v>
      </c>
      <c r="AH48" s="12">
        <v>431485</v>
      </c>
      <c r="AI48" s="13">
        <v>9.8511522094311132E-3</v>
      </c>
      <c r="AJ48" s="13">
        <v>-7.7779155160769095E-2</v>
      </c>
    </row>
    <row r="49" spans="1:36" ht="10.5" customHeight="1" x14ac:dyDescent="0.2">
      <c r="A49" s="11"/>
      <c r="B49" s="19" t="s">
        <v>72</v>
      </c>
      <c r="C49" s="14"/>
      <c r="D49" s="19"/>
      <c r="E49" s="14"/>
      <c r="F49" s="2"/>
      <c r="G49" s="12">
        <v>503050</v>
      </c>
      <c r="H49" s="12">
        <v>716956</v>
      </c>
      <c r="I49" s="12">
        <v>576604</v>
      </c>
      <c r="J49" s="12">
        <v>711060</v>
      </c>
      <c r="K49" s="12">
        <f t="shared" si="12"/>
        <v>583295</v>
      </c>
      <c r="L49" s="12">
        <f t="shared" si="12"/>
        <v>1074077</v>
      </c>
      <c r="M49" s="12">
        <f t="shared" si="12"/>
        <v>1744580</v>
      </c>
      <c r="N49" s="12">
        <f t="shared" si="12"/>
        <v>1568435</v>
      </c>
      <c r="O49" s="12">
        <f t="shared" si="12"/>
        <v>1790027</v>
      </c>
      <c r="P49" s="12">
        <f t="shared" si="12"/>
        <v>1509245</v>
      </c>
      <c r="Q49" s="12">
        <f t="shared" si="12"/>
        <v>900265</v>
      </c>
      <c r="R49" s="12">
        <f t="shared" si="12"/>
        <v>1516283</v>
      </c>
      <c r="S49" s="12">
        <f t="shared" si="12"/>
        <v>1293018</v>
      </c>
      <c r="T49" s="12">
        <f t="shared" si="12"/>
        <v>1085369</v>
      </c>
      <c r="U49" s="12">
        <f t="shared" si="12"/>
        <v>2489023.39</v>
      </c>
      <c r="V49" s="12">
        <f t="shared" si="12"/>
        <v>6430953</v>
      </c>
      <c r="W49" s="12">
        <f t="shared" si="12"/>
        <v>4936944</v>
      </c>
      <c r="X49" s="12">
        <f t="shared" si="12"/>
        <v>4620241</v>
      </c>
      <c r="Y49" s="12">
        <f t="shared" si="12"/>
        <v>4742726</v>
      </c>
      <c r="Z49" s="12">
        <f t="shared" si="12"/>
        <v>4208385</v>
      </c>
      <c r="AA49" s="12">
        <f t="shared" si="12"/>
        <v>4168512</v>
      </c>
      <c r="AB49" s="12">
        <v>5113737</v>
      </c>
      <c r="AC49" s="12">
        <v>4663861</v>
      </c>
      <c r="AD49" s="12">
        <v>2675710</v>
      </c>
      <c r="AE49" s="12">
        <v>5130712</v>
      </c>
      <c r="AF49" s="12">
        <v>4665932</v>
      </c>
      <c r="AG49" s="12">
        <v>4774825</v>
      </c>
      <c r="AH49" s="12">
        <v>4811461</v>
      </c>
      <c r="AI49" s="13">
        <v>-1.0103557290522147E-2</v>
      </c>
      <c r="AJ49" s="13">
        <v>7.6727419329504221E-3</v>
      </c>
    </row>
    <row r="50" spans="1:36" ht="10.5" customHeight="1" x14ac:dyDescent="0.2">
      <c r="A50" s="11"/>
      <c r="B50" s="19" t="s">
        <v>73</v>
      </c>
      <c r="C50" s="14"/>
      <c r="D50" s="19"/>
      <c r="E50" s="14"/>
      <c r="F50" s="2"/>
      <c r="G50" s="12">
        <v>576147</v>
      </c>
      <c r="H50" s="12">
        <v>373494</v>
      </c>
      <c r="I50" s="12">
        <v>316371</v>
      </c>
      <c r="J50" s="12">
        <v>243787</v>
      </c>
      <c r="K50" s="12">
        <f t="shared" si="12"/>
        <v>448097</v>
      </c>
      <c r="L50" s="12">
        <f t="shared" si="12"/>
        <v>1198084</v>
      </c>
      <c r="M50" s="12">
        <f t="shared" si="12"/>
        <v>4865742</v>
      </c>
      <c r="N50" s="12">
        <f t="shared" si="12"/>
        <v>7823539</v>
      </c>
      <c r="O50" s="12">
        <f t="shared" si="12"/>
        <v>4470948</v>
      </c>
      <c r="P50" s="12">
        <f t="shared" si="12"/>
        <v>708291</v>
      </c>
      <c r="Q50" s="12">
        <f t="shared" si="12"/>
        <v>1471361</v>
      </c>
      <c r="R50" s="12">
        <f t="shared" si="12"/>
        <v>2765991</v>
      </c>
      <c r="S50" s="12">
        <f t="shared" si="12"/>
        <v>196238</v>
      </c>
      <c r="T50" s="12">
        <f t="shared" si="12"/>
        <v>924350</v>
      </c>
      <c r="U50" s="12">
        <f t="shared" si="12"/>
        <v>2310466</v>
      </c>
      <c r="V50" s="12">
        <f t="shared" si="12"/>
        <v>4636421</v>
      </c>
      <c r="W50" s="12">
        <f t="shared" si="12"/>
        <v>16471620</v>
      </c>
      <c r="X50" s="12">
        <f t="shared" si="12"/>
        <v>5956956</v>
      </c>
      <c r="Y50" s="12">
        <f t="shared" si="12"/>
        <v>110657</v>
      </c>
      <c r="Z50" s="12">
        <f t="shared" si="12"/>
        <v>119063</v>
      </c>
      <c r="AA50" s="12">
        <f t="shared" si="12"/>
        <v>48706</v>
      </c>
      <c r="AB50" s="12">
        <v>1143888</v>
      </c>
      <c r="AC50" s="12">
        <v>1723080</v>
      </c>
      <c r="AD50" s="12">
        <v>1328934</v>
      </c>
      <c r="AE50" s="12">
        <v>515045</v>
      </c>
      <c r="AF50" s="12">
        <v>1647457</v>
      </c>
      <c r="AG50" s="12">
        <v>616054</v>
      </c>
      <c r="AH50" s="12">
        <v>0</v>
      </c>
      <c r="AI50" s="13">
        <v>-1</v>
      </c>
      <c r="AJ50" s="13" t="s">
        <v>246</v>
      </c>
    </row>
    <row r="51" spans="1:36" ht="10.5" customHeight="1" x14ac:dyDescent="0.2">
      <c r="A51" s="11"/>
      <c r="B51" s="19" t="s">
        <v>74</v>
      </c>
      <c r="C51" s="14"/>
      <c r="D51" s="19"/>
      <c r="E51" s="14"/>
      <c r="F51" s="2"/>
      <c r="G51" s="12">
        <v>257649</v>
      </c>
      <c r="H51" s="12">
        <v>265365</v>
      </c>
      <c r="I51" s="12">
        <v>439060</v>
      </c>
      <c r="J51" s="12">
        <v>187275</v>
      </c>
      <c r="K51" s="12">
        <f t="shared" si="12"/>
        <v>248850</v>
      </c>
      <c r="L51" s="12">
        <f t="shared" si="12"/>
        <v>233616</v>
      </c>
      <c r="M51" s="12">
        <f t="shared" si="12"/>
        <v>265625</v>
      </c>
      <c r="N51" s="12">
        <f t="shared" si="12"/>
        <v>553193</v>
      </c>
      <c r="O51" s="12">
        <f t="shared" si="12"/>
        <v>898283</v>
      </c>
      <c r="P51" s="12">
        <f t="shared" si="12"/>
        <v>647780</v>
      </c>
      <c r="Q51" s="12">
        <f t="shared" si="12"/>
        <v>539266</v>
      </c>
      <c r="R51" s="12">
        <f t="shared" si="12"/>
        <v>629203</v>
      </c>
      <c r="S51" s="12">
        <f t="shared" si="12"/>
        <v>849902</v>
      </c>
      <c r="T51" s="12">
        <f t="shared" si="12"/>
        <v>4673631</v>
      </c>
      <c r="U51" s="12">
        <f t="shared" si="12"/>
        <v>6157267</v>
      </c>
      <c r="V51" s="12">
        <f t="shared" si="12"/>
        <v>4867574</v>
      </c>
      <c r="W51" s="12">
        <f t="shared" si="12"/>
        <v>4911665</v>
      </c>
      <c r="X51" s="12">
        <f t="shared" si="12"/>
        <v>4318618</v>
      </c>
      <c r="Y51" s="12">
        <f t="shared" si="12"/>
        <v>2983797</v>
      </c>
      <c r="Z51" s="12">
        <f t="shared" si="12"/>
        <v>1966199</v>
      </c>
      <c r="AA51" s="12">
        <f t="shared" si="12"/>
        <v>6399899</v>
      </c>
      <c r="AB51" s="12">
        <v>173837</v>
      </c>
      <c r="AC51" s="12">
        <v>8855083</v>
      </c>
      <c r="AD51" s="12">
        <v>6675477</v>
      </c>
      <c r="AE51" s="12">
        <v>5479448</v>
      </c>
      <c r="AF51" s="12">
        <v>4779730</v>
      </c>
      <c r="AG51" s="12">
        <v>8214724</v>
      </c>
      <c r="AH51" s="12">
        <v>5008170</v>
      </c>
      <c r="AI51" s="13">
        <v>0.75087902744814761</v>
      </c>
      <c r="AJ51" s="13">
        <v>-0.3903422683464472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0</v>
      </c>
      <c r="S52" s="12">
        <f t="shared" si="13"/>
        <v>0</v>
      </c>
      <c r="T52" s="12">
        <f t="shared" si="13"/>
        <v>0</v>
      </c>
      <c r="U52" s="12">
        <f t="shared" si="13"/>
        <v>0</v>
      </c>
      <c r="V52" s="12">
        <f t="shared" si="13"/>
        <v>0</v>
      </c>
      <c r="W52" s="12">
        <f t="shared" si="13"/>
        <v>0</v>
      </c>
      <c r="X52" s="12">
        <f t="shared" si="13"/>
        <v>0</v>
      </c>
      <c r="Y52" s="12">
        <f t="shared" si="13"/>
        <v>0</v>
      </c>
      <c r="Z52" s="12">
        <f t="shared" si="13"/>
        <v>0</v>
      </c>
      <c r="AA52" s="12">
        <f t="shared" si="13"/>
        <v>0</v>
      </c>
      <c r="AB52" s="12">
        <v>0</v>
      </c>
      <c r="AC52" s="12">
        <v>0</v>
      </c>
      <c r="AD52" s="12">
        <v>0</v>
      </c>
      <c r="AE52" s="12">
        <v>0</v>
      </c>
      <c r="AF52" s="12">
        <v>0</v>
      </c>
      <c r="AG52" s="12">
        <v>0</v>
      </c>
      <c r="AH52" s="12">
        <v>0</v>
      </c>
      <c r="AI52" s="13" t="s">
        <v>246</v>
      </c>
      <c r="AJ52" s="13" t="s">
        <v>246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275</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16051700</v>
      </c>
      <c r="H62" s="5">
        <v>17069439</v>
      </c>
      <c r="I62" s="5">
        <v>17006902</v>
      </c>
      <c r="J62" s="5">
        <v>17124518</v>
      </c>
      <c r="K62" s="5">
        <f>SUM(K64,K79,K91,K93)</f>
        <v>18027055</v>
      </c>
      <c r="L62" s="5">
        <f>SUM(L64,L79,L91,L93)</f>
        <v>27992129</v>
      </c>
      <c r="M62" s="5">
        <f>SUM(M64,M79,M91,M93)</f>
        <v>29592360</v>
      </c>
      <c r="N62" s="5">
        <f>SUM(N64,N79,N91,N93)</f>
        <v>22785546</v>
      </c>
      <c r="O62" s="39">
        <v>23773477</v>
      </c>
      <c r="P62" s="39">
        <v>25102759</v>
      </c>
      <c r="Q62" s="39">
        <v>27153643</v>
      </c>
      <c r="R62" s="39">
        <v>28920557</v>
      </c>
      <c r="S62" s="39">
        <v>26131595</v>
      </c>
      <c r="T62" s="39">
        <v>27955304</v>
      </c>
      <c r="U62" s="8">
        <v>33160674</v>
      </c>
      <c r="V62" s="8">
        <f>SUM(V64,V79,V91,V93)</f>
        <v>63166469</v>
      </c>
      <c r="W62" s="8">
        <f>W64+W79+W91+W93</f>
        <v>37533158</v>
      </c>
      <c r="X62" s="8">
        <f>SUM(X64,X79,X91,X93)</f>
        <v>28901721</v>
      </c>
      <c r="Y62" s="8">
        <f>SUM(Y64+Y79+Y91+Y93)</f>
        <v>27164648</v>
      </c>
      <c r="Z62" s="8">
        <f>SUM(Z64+Z79+Z91+Z93)</f>
        <v>24573250</v>
      </c>
      <c r="AA62" s="8">
        <f>SUM(AA64+AA79+AA91+AA93)</f>
        <v>24728362</v>
      </c>
      <c r="AB62" s="39">
        <v>24476822</v>
      </c>
      <c r="AC62" s="39">
        <v>26761279</v>
      </c>
      <c r="AD62" s="39">
        <v>26000987</v>
      </c>
      <c r="AE62" s="39">
        <v>60458715</v>
      </c>
      <c r="AF62" s="39">
        <v>29185468</v>
      </c>
      <c r="AG62" s="39">
        <v>28864123</v>
      </c>
      <c r="AH62" s="39">
        <v>28567090</v>
      </c>
      <c r="AI62" s="10">
        <v>2.6089308040840642E-2</v>
      </c>
      <c r="AJ62" s="10">
        <v>-1.0290733586466493E-2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3156403</v>
      </c>
      <c r="H64" s="12">
        <v>4603696</v>
      </c>
      <c r="I64" s="12">
        <v>3625867</v>
      </c>
      <c r="J64" s="12">
        <v>3205600</v>
      </c>
      <c r="K64" s="12">
        <f>SUM(K65,K69:K73)</f>
        <v>3483187</v>
      </c>
      <c r="L64" s="12">
        <f>SUM(L65,L69:L73)</f>
        <v>13022964</v>
      </c>
      <c r="M64" s="12">
        <f>SUM(M65,M69:M73)</f>
        <v>13589568</v>
      </c>
      <c r="N64" s="12">
        <f>SUM(N65,N69:N73)</f>
        <v>5453295</v>
      </c>
      <c r="O64" s="41">
        <v>5549518</v>
      </c>
      <c r="P64" s="41">
        <v>6984428</v>
      </c>
      <c r="Q64" s="41">
        <v>5761694</v>
      </c>
      <c r="R64" s="41">
        <v>7341572</v>
      </c>
      <c r="S64" s="41">
        <v>6326721</v>
      </c>
      <c r="T64" s="41">
        <v>7309191</v>
      </c>
      <c r="U64" s="11">
        <v>11492865</v>
      </c>
      <c r="V64" s="11">
        <v>38714541</v>
      </c>
      <c r="W64" s="11">
        <v>13366734</v>
      </c>
      <c r="X64" s="11">
        <v>6758407</v>
      </c>
      <c r="Y64" s="11">
        <v>5866905</v>
      </c>
      <c r="Z64" s="11">
        <v>5417961</v>
      </c>
      <c r="AA64" s="11">
        <v>6304150</v>
      </c>
      <c r="AB64" s="41">
        <v>6308189</v>
      </c>
      <c r="AC64" s="41">
        <v>6237138</v>
      </c>
      <c r="AD64" s="41">
        <v>6580372</v>
      </c>
      <c r="AE64" s="41">
        <v>39002168</v>
      </c>
      <c r="AF64" s="41">
        <v>7619001</v>
      </c>
      <c r="AG64" s="39">
        <v>7389586</v>
      </c>
      <c r="AH64" s="41">
        <v>7235649</v>
      </c>
      <c r="AI64" s="13">
        <v>2.3125241019161358E-2</v>
      </c>
      <c r="AJ64" s="13">
        <v>-2.0831613570773788E-2</v>
      </c>
    </row>
    <row r="65" spans="1:36" ht="10.5" customHeight="1" x14ac:dyDescent="0.2">
      <c r="A65" s="11"/>
      <c r="B65" s="11"/>
      <c r="C65" s="11" t="s">
        <v>36</v>
      </c>
      <c r="D65" s="11"/>
      <c r="E65" s="11"/>
      <c r="F65" s="2"/>
      <c r="G65" s="12">
        <v>2449716</v>
      </c>
      <c r="H65" s="12">
        <v>2691803</v>
      </c>
      <c r="I65" s="12">
        <v>2617097</v>
      </c>
      <c r="J65" s="12">
        <v>2239573</v>
      </c>
      <c r="K65" s="12">
        <f>SUM(K66:K68)</f>
        <v>2441714</v>
      </c>
      <c r="L65" s="12">
        <f>SUM(L66:L68)</f>
        <v>3142173</v>
      </c>
      <c r="M65" s="12">
        <f>SUM(M66:M68)</f>
        <v>3943135</v>
      </c>
      <c r="N65" s="12">
        <f>SUM(N66:N68)</f>
        <v>4042376</v>
      </c>
      <c r="O65" s="41">
        <v>4310885</v>
      </c>
      <c r="P65" s="41">
        <v>5317829</v>
      </c>
      <c r="Q65" s="41">
        <v>4536189</v>
      </c>
      <c r="R65" s="41">
        <v>4528261</v>
      </c>
      <c r="S65" s="41">
        <v>4654098</v>
      </c>
      <c r="T65" s="41">
        <v>4751484</v>
      </c>
      <c r="U65" s="11">
        <v>5164938</v>
      </c>
      <c r="V65" s="11">
        <v>5010379</v>
      </c>
      <c r="W65" s="11">
        <v>5712300</v>
      </c>
      <c r="X65" s="11">
        <v>5439180</v>
      </c>
      <c r="Y65" s="11">
        <v>5010313</v>
      </c>
      <c r="Z65" s="11">
        <v>4752813</v>
      </c>
      <c r="AA65" s="11">
        <v>5206950</v>
      </c>
      <c r="AB65" s="41">
        <v>4883948</v>
      </c>
      <c r="AC65" s="41">
        <v>4982609</v>
      </c>
      <c r="AD65" s="41">
        <v>5428856</v>
      </c>
      <c r="AE65" s="41">
        <v>5369900</v>
      </c>
      <c r="AF65" s="41">
        <v>5279074</v>
      </c>
      <c r="AG65" s="41">
        <v>5551104</v>
      </c>
      <c r="AH65" s="41">
        <v>5700852</v>
      </c>
      <c r="AI65" s="13">
        <v>2.6112053472082009E-2</v>
      </c>
      <c r="AJ65" s="13">
        <v>2.6976255534034311E-2</v>
      </c>
    </row>
    <row r="66" spans="1:36" ht="10.5" customHeight="1" x14ac:dyDescent="0.2">
      <c r="A66" s="11"/>
      <c r="B66" s="11"/>
      <c r="C66" s="11"/>
      <c r="D66" s="11" t="s">
        <v>37</v>
      </c>
      <c r="E66" s="11"/>
      <c r="F66" s="2"/>
      <c r="G66" s="12">
        <v>2449716</v>
      </c>
      <c r="H66" s="12">
        <v>2691803</v>
      </c>
      <c r="I66" s="12">
        <v>2617097</v>
      </c>
      <c r="J66" s="12">
        <v>2239573</v>
      </c>
      <c r="K66" s="12">
        <v>2441714</v>
      </c>
      <c r="L66" s="12">
        <v>3142173</v>
      </c>
      <c r="M66" s="12">
        <v>3943135</v>
      </c>
      <c r="N66" s="12">
        <v>4042376</v>
      </c>
      <c r="O66" s="41">
        <v>4310885</v>
      </c>
      <c r="P66" s="41">
        <v>5317829</v>
      </c>
      <c r="Q66" s="41">
        <v>4536189</v>
      </c>
      <c r="R66" s="41">
        <v>4528261</v>
      </c>
      <c r="S66" s="41">
        <v>4654098</v>
      </c>
      <c r="T66" s="41">
        <v>4751484</v>
      </c>
      <c r="U66" s="11">
        <v>5164938</v>
      </c>
      <c r="V66" s="11">
        <v>5010379</v>
      </c>
      <c r="W66" s="11">
        <v>5712300</v>
      </c>
      <c r="X66" s="11">
        <v>5439180</v>
      </c>
      <c r="Y66" s="11">
        <v>5010313</v>
      </c>
      <c r="Z66" s="11">
        <v>4752813</v>
      </c>
      <c r="AA66" s="11">
        <v>5206950</v>
      </c>
      <c r="AB66" s="41">
        <v>4793814</v>
      </c>
      <c r="AC66" s="41">
        <v>4912954</v>
      </c>
      <c r="AD66" s="41">
        <v>5325488</v>
      </c>
      <c r="AE66" s="41">
        <v>5265934</v>
      </c>
      <c r="AF66" s="41">
        <v>5159706</v>
      </c>
      <c r="AG66" s="41">
        <v>5389361</v>
      </c>
      <c r="AH66" s="41">
        <v>5625259</v>
      </c>
      <c r="AI66" s="13">
        <v>2.7015245762984197E-2</v>
      </c>
      <c r="AJ66" s="13">
        <v>4.3771051892793969E-2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0</v>
      </c>
      <c r="P68" s="41">
        <v>0</v>
      </c>
      <c r="Q68" s="41">
        <v>0</v>
      </c>
      <c r="R68" s="41">
        <v>0</v>
      </c>
      <c r="S68" s="41">
        <v>0</v>
      </c>
      <c r="T68" s="41">
        <v>0</v>
      </c>
      <c r="U68" s="11">
        <v>0</v>
      </c>
      <c r="V68" s="11">
        <v>0</v>
      </c>
      <c r="W68" s="11">
        <v>0</v>
      </c>
      <c r="X68" s="11">
        <v>0</v>
      </c>
      <c r="Y68" s="11">
        <v>0</v>
      </c>
      <c r="Z68" s="11">
        <v>0</v>
      </c>
      <c r="AA68" s="11">
        <v>0</v>
      </c>
      <c r="AB68" s="41">
        <v>90134</v>
      </c>
      <c r="AC68" s="41">
        <v>69655</v>
      </c>
      <c r="AD68" s="41">
        <v>103368</v>
      </c>
      <c r="AE68" s="41">
        <v>103966</v>
      </c>
      <c r="AF68" s="41">
        <v>119368</v>
      </c>
      <c r="AG68" s="41">
        <v>161743</v>
      </c>
      <c r="AH68" s="41">
        <v>75593</v>
      </c>
      <c r="AI68" s="13">
        <v>-2.8896567046368116E-2</v>
      </c>
      <c r="AJ68" s="13">
        <v>-0.5326351063106286</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706687</v>
      </c>
      <c r="H73" s="12">
        <v>1911893</v>
      </c>
      <c r="I73" s="12">
        <v>1008770</v>
      </c>
      <c r="J73" s="12">
        <v>966027</v>
      </c>
      <c r="K73" s="12">
        <f>SUM(K74:K77)</f>
        <v>1041473</v>
      </c>
      <c r="L73" s="12">
        <f>SUM(L74:L77)</f>
        <v>9880791</v>
      </c>
      <c r="M73" s="12">
        <f>SUM(M74:M77)</f>
        <v>9646433</v>
      </c>
      <c r="N73" s="12">
        <f>SUM(N74:N77)</f>
        <v>1410919</v>
      </c>
      <c r="O73" s="41">
        <v>1238633</v>
      </c>
      <c r="P73" s="41">
        <v>1666599</v>
      </c>
      <c r="Q73" s="41">
        <v>1225505</v>
      </c>
      <c r="R73" s="41">
        <v>2813311</v>
      </c>
      <c r="S73" s="41">
        <v>1672623</v>
      </c>
      <c r="T73" s="41">
        <v>2557707</v>
      </c>
      <c r="U73" s="11">
        <v>6327927</v>
      </c>
      <c r="V73" s="11">
        <v>33704162</v>
      </c>
      <c r="W73" s="11">
        <v>7654434</v>
      </c>
      <c r="X73" s="11">
        <v>1319227</v>
      </c>
      <c r="Y73" s="11">
        <v>856592</v>
      </c>
      <c r="Z73" s="11">
        <v>665148</v>
      </c>
      <c r="AA73" s="11">
        <v>1097200</v>
      </c>
      <c r="AB73" s="41">
        <v>1424241</v>
      </c>
      <c r="AC73" s="41">
        <v>1254529</v>
      </c>
      <c r="AD73" s="41">
        <v>1151516</v>
      </c>
      <c r="AE73" s="41">
        <v>33632268</v>
      </c>
      <c r="AF73" s="41">
        <v>2339927</v>
      </c>
      <c r="AG73" s="41">
        <v>1838482</v>
      </c>
      <c r="AH73" s="41">
        <v>1534797</v>
      </c>
      <c r="AI73" s="13">
        <v>1.2537794715141048E-2</v>
      </c>
      <c r="AJ73" s="13">
        <v>-0.1651824711909064</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523738</v>
      </c>
      <c r="H75" s="12">
        <v>526993</v>
      </c>
      <c r="I75" s="12">
        <v>564805</v>
      </c>
      <c r="J75" s="12">
        <v>530723</v>
      </c>
      <c r="K75" s="12">
        <v>516438</v>
      </c>
      <c r="L75" s="12">
        <v>794839</v>
      </c>
      <c r="M75" s="12">
        <v>1282076</v>
      </c>
      <c r="N75" s="12">
        <v>1063748</v>
      </c>
      <c r="O75" s="41">
        <v>777923</v>
      </c>
      <c r="P75" s="41">
        <v>596668</v>
      </c>
      <c r="Q75" s="41">
        <v>585402</v>
      </c>
      <c r="R75" s="41">
        <v>576927</v>
      </c>
      <c r="S75" s="41">
        <v>468534</v>
      </c>
      <c r="T75" s="41">
        <v>853784</v>
      </c>
      <c r="U75" s="11">
        <v>628154</v>
      </c>
      <c r="V75" s="11">
        <v>924254</v>
      </c>
      <c r="W75" s="11">
        <v>669495</v>
      </c>
      <c r="X75" s="11">
        <v>429252</v>
      </c>
      <c r="Y75" s="11">
        <v>402147</v>
      </c>
      <c r="Z75" s="11">
        <v>374230</v>
      </c>
      <c r="AA75" s="11">
        <v>304431</v>
      </c>
      <c r="AB75" s="41">
        <v>274521</v>
      </c>
      <c r="AC75" s="41">
        <v>315448</v>
      </c>
      <c r="AD75" s="41">
        <v>339729</v>
      </c>
      <c r="AE75" s="41">
        <v>316826</v>
      </c>
      <c r="AF75" s="41">
        <v>326070</v>
      </c>
      <c r="AG75" s="41">
        <v>383373</v>
      </c>
      <c r="AH75" s="41">
        <v>260973</v>
      </c>
      <c r="AI75" s="13">
        <v>-8.3996585810448554E-3</v>
      </c>
      <c r="AJ75" s="13">
        <v>-0.31927131018616334</v>
      </c>
    </row>
    <row r="76" spans="1:36" ht="10.5" customHeight="1" x14ac:dyDescent="0.2">
      <c r="A76" s="11"/>
      <c r="B76" s="14"/>
      <c r="C76" s="11"/>
      <c r="D76" s="15" t="s">
        <v>47</v>
      </c>
      <c r="E76" s="11"/>
      <c r="F76" s="2"/>
      <c r="G76" s="12">
        <v>0</v>
      </c>
      <c r="H76" s="12">
        <v>600000</v>
      </c>
      <c r="I76" s="12">
        <v>78142</v>
      </c>
      <c r="J76" s="12">
        <v>0</v>
      </c>
      <c r="K76" s="12">
        <v>0</v>
      </c>
      <c r="L76" s="12">
        <v>8500000</v>
      </c>
      <c r="M76" s="12">
        <v>8000000</v>
      </c>
      <c r="N76" s="12">
        <v>0</v>
      </c>
      <c r="O76" s="41">
        <v>0</v>
      </c>
      <c r="P76" s="41">
        <v>0</v>
      </c>
      <c r="Q76" s="41">
        <v>0</v>
      </c>
      <c r="R76" s="41">
        <v>1500000</v>
      </c>
      <c r="S76" s="41">
        <v>5790000</v>
      </c>
      <c r="T76" s="41">
        <v>90847</v>
      </c>
      <c r="U76" s="11">
        <v>5000000</v>
      </c>
      <c r="V76" s="11">
        <v>32081780</v>
      </c>
      <c r="W76" s="11">
        <v>6147584</v>
      </c>
      <c r="X76" s="11">
        <v>0</v>
      </c>
      <c r="Y76" s="11">
        <v>0</v>
      </c>
      <c r="Z76" s="11">
        <v>0</v>
      </c>
      <c r="AA76" s="11">
        <v>0</v>
      </c>
      <c r="AB76" s="41">
        <v>0</v>
      </c>
      <c r="AC76" s="41">
        <v>0</v>
      </c>
      <c r="AD76" s="41">
        <v>178217</v>
      </c>
      <c r="AE76" s="41">
        <v>32720569</v>
      </c>
      <c r="AF76" s="41">
        <v>842766</v>
      </c>
      <c r="AG76" s="41">
        <v>837221</v>
      </c>
      <c r="AH76" s="41">
        <v>837173</v>
      </c>
      <c r="AI76" s="13" t="s">
        <v>246</v>
      </c>
      <c r="AJ76" s="13">
        <v>-5.7332532270451889E-5</v>
      </c>
    </row>
    <row r="77" spans="1:36" ht="10.5" customHeight="1" x14ac:dyDescent="0.2">
      <c r="A77" s="11"/>
      <c r="B77" s="11"/>
      <c r="C77" s="11"/>
      <c r="D77" s="11" t="s">
        <v>48</v>
      </c>
      <c r="E77" s="11"/>
      <c r="F77" s="2"/>
      <c r="G77" s="12">
        <v>182949</v>
      </c>
      <c r="H77" s="12">
        <v>784900</v>
      </c>
      <c r="I77" s="12">
        <v>365823</v>
      </c>
      <c r="J77" s="12">
        <v>435304</v>
      </c>
      <c r="K77" s="12">
        <v>525035</v>
      </c>
      <c r="L77" s="12">
        <v>585952</v>
      </c>
      <c r="M77" s="12">
        <v>364357</v>
      </c>
      <c r="N77" s="12">
        <v>347171</v>
      </c>
      <c r="O77" s="41">
        <v>460710</v>
      </c>
      <c r="P77" s="41">
        <v>1069931</v>
      </c>
      <c r="Q77" s="41">
        <v>640103</v>
      </c>
      <c r="R77" s="41">
        <v>736384</v>
      </c>
      <c r="S77" s="41">
        <v>-4585911</v>
      </c>
      <c r="T77" s="41">
        <v>1613076</v>
      </c>
      <c r="U77" s="11">
        <v>699773</v>
      </c>
      <c r="V77" s="11">
        <v>698128</v>
      </c>
      <c r="W77" s="11">
        <v>837355</v>
      </c>
      <c r="X77" s="11">
        <v>889975</v>
      </c>
      <c r="Y77" s="11">
        <v>454445</v>
      </c>
      <c r="Z77" s="11">
        <v>290918</v>
      </c>
      <c r="AA77" s="11">
        <v>792769</v>
      </c>
      <c r="AB77" s="41">
        <v>1149720</v>
      </c>
      <c r="AC77" s="41">
        <v>939081</v>
      </c>
      <c r="AD77" s="41">
        <v>633570</v>
      </c>
      <c r="AE77" s="41">
        <v>594873</v>
      </c>
      <c r="AF77" s="41">
        <v>1171091</v>
      </c>
      <c r="AG77" s="41">
        <v>617888</v>
      </c>
      <c r="AH77" s="41">
        <v>436651</v>
      </c>
      <c r="AI77" s="13">
        <v>-0.1490114262970752</v>
      </c>
      <c r="AJ77" s="13">
        <v>-0.29331691180278624</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9547501</v>
      </c>
      <c r="H79" s="12">
        <v>9390155</v>
      </c>
      <c r="I79" s="12">
        <v>10235469</v>
      </c>
      <c r="J79" s="12">
        <v>10901123</v>
      </c>
      <c r="K79" s="12">
        <f>SUM(K80:K89)</f>
        <v>11440067</v>
      </c>
      <c r="L79" s="12">
        <f>SUM(L80:L89)</f>
        <v>11752733</v>
      </c>
      <c r="M79" s="12">
        <f>SUM(M80:M89)</f>
        <v>12515535</v>
      </c>
      <c r="N79" s="12">
        <f>SUM(N80:N89)</f>
        <v>13785956</v>
      </c>
      <c r="O79" s="41">
        <v>14808957</v>
      </c>
      <c r="P79" s="41">
        <v>14283400</v>
      </c>
      <c r="Q79" s="41">
        <v>16505623</v>
      </c>
      <c r="R79" s="41">
        <v>16736566</v>
      </c>
      <c r="S79" s="41">
        <v>14550826</v>
      </c>
      <c r="T79" s="41">
        <v>15593474</v>
      </c>
      <c r="U79" s="11">
        <v>17088122</v>
      </c>
      <c r="V79" s="11">
        <f>SUM(V80:V89)</f>
        <v>20126335</v>
      </c>
      <c r="W79" s="11">
        <f>SUM(W80:W89)</f>
        <v>18802016</v>
      </c>
      <c r="X79" s="11">
        <f>SUM(X80:X89)</f>
        <v>15857772</v>
      </c>
      <c r="Y79" s="11">
        <f>SUM(Y80:Y89)</f>
        <v>14409537</v>
      </c>
      <c r="Z79" s="11">
        <f>SUM(Z80:Z89)</f>
        <v>13659279</v>
      </c>
      <c r="AA79" s="11">
        <v>13670945</v>
      </c>
      <c r="AB79" s="41">
        <v>13646618</v>
      </c>
      <c r="AC79" s="41">
        <v>15563236</v>
      </c>
      <c r="AD79" s="41">
        <v>14055607</v>
      </c>
      <c r="AE79" s="41">
        <v>15694079</v>
      </c>
      <c r="AF79" s="41">
        <v>15594049</v>
      </c>
      <c r="AG79" s="41">
        <v>15863494</v>
      </c>
      <c r="AH79" s="41">
        <v>14079957</v>
      </c>
      <c r="AI79" s="13">
        <v>5.2236913789291961E-3</v>
      </c>
      <c r="AJ79" s="13">
        <v>-0.11243027544877567</v>
      </c>
    </row>
    <row r="80" spans="1:36" ht="10.5" customHeight="1" x14ac:dyDescent="0.2">
      <c r="A80" s="11"/>
      <c r="B80" s="11"/>
      <c r="C80" s="11" t="s">
        <v>50</v>
      </c>
      <c r="D80" s="11"/>
      <c r="E80" s="11"/>
      <c r="F80" s="2"/>
      <c r="G80" s="12">
        <v>0</v>
      </c>
      <c r="H80" s="12">
        <v>0</v>
      </c>
      <c r="I80" s="12">
        <v>0</v>
      </c>
      <c r="J80" s="12">
        <v>533448</v>
      </c>
      <c r="K80" s="12">
        <v>554667</v>
      </c>
      <c r="L80" s="12">
        <v>563347</v>
      </c>
      <c r="M80" s="12">
        <v>593294</v>
      </c>
      <c r="N80" s="12">
        <v>719459</v>
      </c>
      <c r="O80" s="41">
        <v>737013</v>
      </c>
      <c r="P80" s="41">
        <v>140845</v>
      </c>
      <c r="Q80" s="41">
        <v>770485</v>
      </c>
      <c r="R80" s="41">
        <v>770485</v>
      </c>
      <c r="S80" s="41">
        <v>770485</v>
      </c>
      <c r="T80" s="41">
        <v>770484</v>
      </c>
      <c r="U80" s="11">
        <v>908086</v>
      </c>
      <c r="V80" s="11">
        <v>770485</v>
      </c>
      <c r="W80" s="11">
        <v>770485</v>
      </c>
      <c r="X80" s="11">
        <v>770485</v>
      </c>
      <c r="Y80" s="11">
        <v>770485</v>
      </c>
      <c r="Z80" s="11">
        <v>770485</v>
      </c>
      <c r="AA80" s="11">
        <v>770485</v>
      </c>
      <c r="AB80" s="41">
        <v>770485</v>
      </c>
      <c r="AC80" s="41">
        <v>770485</v>
      </c>
      <c r="AD80" s="41">
        <v>934963</v>
      </c>
      <c r="AE80" s="41">
        <v>770485</v>
      </c>
      <c r="AF80" s="41">
        <v>770485</v>
      </c>
      <c r="AG80" s="41">
        <v>770485</v>
      </c>
      <c r="AH80" s="41">
        <v>770485</v>
      </c>
      <c r="AI80" s="13">
        <v>0</v>
      </c>
      <c r="AJ80" s="13">
        <v>0</v>
      </c>
    </row>
    <row r="81" spans="1:36" ht="10.5" customHeight="1" x14ac:dyDescent="0.2">
      <c r="A81" s="11"/>
      <c r="B81" s="11"/>
      <c r="C81" s="11" t="s">
        <v>51</v>
      </c>
      <c r="D81" s="11"/>
      <c r="E81" s="11"/>
      <c r="F81" s="2"/>
      <c r="G81" s="12">
        <v>0</v>
      </c>
      <c r="H81" s="12">
        <v>0</v>
      </c>
      <c r="I81" s="12">
        <v>0</v>
      </c>
      <c r="J81" s="12">
        <v>0</v>
      </c>
      <c r="K81" s="12">
        <v>9590</v>
      </c>
      <c r="L81" s="12">
        <v>160051</v>
      </c>
      <c r="M81" s="12">
        <v>58674</v>
      </c>
      <c r="N81" s="12">
        <v>135940</v>
      </c>
      <c r="O81" s="41">
        <v>319322</v>
      </c>
      <c r="P81" s="41">
        <v>325025</v>
      </c>
      <c r="Q81" s="41">
        <v>454471</v>
      </c>
      <c r="R81" s="41">
        <v>452087</v>
      </c>
      <c r="S81" s="41">
        <v>490846</v>
      </c>
      <c r="T81" s="41">
        <v>504831</v>
      </c>
      <c r="U81" s="11">
        <v>906298</v>
      </c>
      <c r="V81" s="12">
        <v>477525</v>
      </c>
      <c r="W81" s="11">
        <v>408932</v>
      </c>
      <c r="X81" s="11">
        <v>535234</v>
      </c>
      <c r="Y81" s="11">
        <v>517772</v>
      </c>
      <c r="Z81" s="11">
        <v>515685</v>
      </c>
      <c r="AA81" s="11">
        <v>382673</v>
      </c>
      <c r="AB81" s="41">
        <v>1884929</v>
      </c>
      <c r="AC81" s="41">
        <v>506509</v>
      </c>
      <c r="AD81" s="41">
        <v>390947</v>
      </c>
      <c r="AE81" s="41">
        <v>550155</v>
      </c>
      <c r="AF81" s="41">
        <v>556004</v>
      </c>
      <c r="AG81" s="41">
        <v>557980</v>
      </c>
      <c r="AH81" s="41">
        <v>561103</v>
      </c>
      <c r="AI81" s="13">
        <v>-0.18286979240650758</v>
      </c>
      <c r="AJ81" s="13">
        <v>5.5969748019642279E-3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404564</v>
      </c>
      <c r="W82" s="12">
        <v>490293</v>
      </c>
      <c r="X82" s="12">
        <v>611233</v>
      </c>
      <c r="Y82" s="12">
        <v>640150.12421740929</v>
      </c>
      <c r="Z82" s="12">
        <v>701692.42100170208</v>
      </c>
      <c r="AA82" s="12">
        <v>791846</v>
      </c>
      <c r="AB82" s="41">
        <v>858077</v>
      </c>
      <c r="AC82" s="41">
        <v>918582</v>
      </c>
      <c r="AD82" s="41">
        <v>977474</v>
      </c>
      <c r="AE82" s="41">
        <v>1527842</v>
      </c>
      <c r="AF82" s="41">
        <v>1701892</v>
      </c>
      <c r="AG82" s="41">
        <v>1128941</v>
      </c>
      <c r="AH82" s="41">
        <v>1190533</v>
      </c>
      <c r="AI82" s="13">
        <v>5.6093888598552022E-2</v>
      </c>
      <c r="AJ82" s="13">
        <v>5.455732407628034E-2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2095436</v>
      </c>
      <c r="W83" s="12">
        <v>2009707</v>
      </c>
      <c r="X83" s="12">
        <v>1888767</v>
      </c>
      <c r="Y83" s="12">
        <v>1859849.8757825908</v>
      </c>
      <c r="Z83" s="12">
        <v>1798307.5789982979</v>
      </c>
      <c r="AA83" s="12">
        <v>171125</v>
      </c>
      <c r="AB83" s="41">
        <v>0</v>
      </c>
      <c r="AC83" s="41">
        <v>1504659</v>
      </c>
      <c r="AD83" s="41">
        <v>0</v>
      </c>
      <c r="AE83" s="41">
        <v>973747</v>
      </c>
      <c r="AF83" s="41">
        <v>799655</v>
      </c>
      <c r="AG83" s="41">
        <v>1372919</v>
      </c>
      <c r="AH83" s="41">
        <v>1309491</v>
      </c>
      <c r="AI83" s="13" t="s">
        <v>246</v>
      </c>
      <c r="AJ83" s="13">
        <v>-4.6199375199847917E-2</v>
      </c>
    </row>
    <row r="84" spans="1:36" ht="10.5" customHeight="1" x14ac:dyDescent="0.2">
      <c r="A84" s="11"/>
      <c r="B84" s="11"/>
      <c r="C84" s="11" t="s">
        <v>106</v>
      </c>
      <c r="D84" s="11"/>
      <c r="E84" s="11"/>
      <c r="F84" s="2"/>
      <c r="G84" s="12">
        <v>0</v>
      </c>
      <c r="H84" s="12">
        <v>0</v>
      </c>
      <c r="I84" s="12">
        <v>0</v>
      </c>
      <c r="J84" s="12">
        <v>41772</v>
      </c>
      <c r="K84" s="12">
        <v>15068</v>
      </c>
      <c r="L84" s="12">
        <v>36232</v>
      </c>
      <c r="M84" s="12">
        <v>42726</v>
      </c>
      <c r="N84" s="12">
        <v>43237</v>
      </c>
      <c r="O84" s="41">
        <v>43237</v>
      </c>
      <c r="P84" s="41">
        <v>32428</v>
      </c>
      <c r="Q84" s="41">
        <v>42726</v>
      </c>
      <c r="R84" s="41">
        <v>43237</v>
      </c>
      <c r="S84" s="41">
        <v>43237</v>
      </c>
      <c r="T84" s="41">
        <v>43237</v>
      </c>
      <c r="U84" s="11">
        <v>43976</v>
      </c>
      <c r="V84" s="11">
        <v>43237</v>
      </c>
      <c r="W84" s="11">
        <v>40917</v>
      </c>
      <c r="X84" s="11">
        <v>45557</v>
      </c>
      <c r="Y84" s="11">
        <v>43237</v>
      </c>
      <c r="Z84" s="11">
        <v>43237</v>
      </c>
      <c r="AA84" s="11">
        <v>1584969</v>
      </c>
      <c r="AB84" s="41">
        <v>33874</v>
      </c>
      <c r="AC84" s="41">
        <v>50338</v>
      </c>
      <c r="AD84" s="41">
        <v>33551</v>
      </c>
      <c r="AE84" s="41">
        <v>44858</v>
      </c>
      <c r="AF84" s="41">
        <v>44998</v>
      </c>
      <c r="AG84" s="41">
        <v>45184</v>
      </c>
      <c r="AH84" s="41">
        <v>45332</v>
      </c>
      <c r="AI84" s="13">
        <v>4.9759304834319895E-2</v>
      </c>
      <c r="AJ84" s="13">
        <v>3.2754957507082154E-3</v>
      </c>
    </row>
    <row r="85" spans="1:36" ht="10.5" customHeight="1" x14ac:dyDescent="0.2">
      <c r="A85" s="11"/>
      <c r="B85" s="14"/>
      <c r="C85" s="11" t="s">
        <v>55</v>
      </c>
      <c r="E85" s="11"/>
      <c r="F85" s="2"/>
      <c r="G85" s="12">
        <v>0</v>
      </c>
      <c r="H85" s="12">
        <v>0</v>
      </c>
      <c r="I85" s="12">
        <v>0</v>
      </c>
      <c r="J85" s="12">
        <v>0</v>
      </c>
      <c r="K85" s="12">
        <v>0</v>
      </c>
      <c r="L85" s="12">
        <v>0</v>
      </c>
      <c r="M85" s="12">
        <v>0</v>
      </c>
      <c r="N85" s="12">
        <v>0</v>
      </c>
      <c r="O85" s="41">
        <v>0</v>
      </c>
      <c r="P85" s="41">
        <v>0</v>
      </c>
      <c r="Q85" s="41">
        <v>0</v>
      </c>
      <c r="R85" s="41">
        <v>0</v>
      </c>
      <c r="S85" s="41">
        <v>0</v>
      </c>
      <c r="T85" s="41">
        <v>0</v>
      </c>
      <c r="U85" s="11">
        <v>0</v>
      </c>
      <c r="V85" s="11">
        <v>0</v>
      </c>
      <c r="W85" s="11">
        <v>0</v>
      </c>
      <c r="X85" s="11">
        <v>0</v>
      </c>
      <c r="Y85" s="11">
        <v>0</v>
      </c>
      <c r="Z85" s="11">
        <v>0</v>
      </c>
      <c r="AA85" s="11">
        <v>0</v>
      </c>
      <c r="AB85" s="41">
        <v>76726</v>
      </c>
      <c r="AC85" s="41">
        <v>107269</v>
      </c>
      <c r="AD85" s="41">
        <v>95438</v>
      </c>
      <c r="AE85" s="41">
        <v>116721</v>
      </c>
      <c r="AF85" s="41">
        <v>109910</v>
      </c>
      <c r="AG85" s="41">
        <v>75255</v>
      </c>
      <c r="AH85" s="41">
        <v>97064</v>
      </c>
      <c r="AI85" s="13">
        <v>3.9966311799218168E-2</v>
      </c>
      <c r="AJ85" s="13">
        <v>0.28980134210351471</v>
      </c>
    </row>
    <row r="86" spans="1:36" ht="10.5" customHeight="1" x14ac:dyDescent="0.2">
      <c r="A86" s="11"/>
      <c r="B86" s="11"/>
      <c r="C86" s="11" t="s">
        <v>56</v>
      </c>
      <c r="D86" s="11"/>
      <c r="E86" s="11"/>
      <c r="F86" s="2"/>
      <c r="G86" s="12">
        <v>2302493</v>
      </c>
      <c r="H86" s="12">
        <v>2074043</v>
      </c>
      <c r="I86" s="12">
        <v>2312941</v>
      </c>
      <c r="J86" s="12">
        <v>2235122</v>
      </c>
      <c r="K86" s="12">
        <v>2562811</v>
      </c>
      <c r="L86" s="12">
        <v>2486106</v>
      </c>
      <c r="M86" s="12">
        <v>3192315</v>
      </c>
      <c r="N86" s="12">
        <v>3716230</v>
      </c>
      <c r="O86" s="41">
        <v>4345826</v>
      </c>
      <c r="P86" s="41">
        <v>4928690</v>
      </c>
      <c r="Q86" s="41">
        <v>6343443</v>
      </c>
      <c r="R86" s="41">
        <v>6793482</v>
      </c>
      <c r="S86" s="41">
        <v>4272562</v>
      </c>
      <c r="T86" s="41">
        <v>2788258</v>
      </c>
      <c r="U86" s="11">
        <v>3202928</v>
      </c>
      <c r="V86" s="11">
        <v>3856010</v>
      </c>
      <c r="W86" s="11">
        <v>3501604</v>
      </c>
      <c r="X86" s="11">
        <v>3365031</v>
      </c>
      <c r="Y86" s="11">
        <v>3172236</v>
      </c>
      <c r="Z86" s="11">
        <v>2959650</v>
      </c>
      <c r="AA86" s="11">
        <v>3055665</v>
      </c>
      <c r="AB86" s="41">
        <v>3176911</v>
      </c>
      <c r="AC86" s="41">
        <v>3442668</v>
      </c>
      <c r="AD86" s="41">
        <v>3549199</v>
      </c>
      <c r="AE86" s="41">
        <v>3978839</v>
      </c>
      <c r="AF86" s="41">
        <v>4204638</v>
      </c>
      <c r="AG86" s="41">
        <v>3967868</v>
      </c>
      <c r="AH86" s="41">
        <v>4143551</v>
      </c>
      <c r="AI86" s="13">
        <v>4.5268685943343101E-2</v>
      </c>
      <c r="AJ86" s="13">
        <v>4.4276422501958228E-2</v>
      </c>
    </row>
    <row r="87" spans="1:36" ht="10.5" customHeight="1" x14ac:dyDescent="0.2">
      <c r="A87" s="11"/>
      <c r="B87" s="11"/>
      <c r="C87" s="11" t="s">
        <v>57</v>
      </c>
      <c r="D87" s="11"/>
      <c r="E87" s="11"/>
      <c r="F87" s="2"/>
      <c r="G87" s="12">
        <v>5637922</v>
      </c>
      <c r="H87" s="12">
        <v>5639322</v>
      </c>
      <c r="I87" s="12">
        <v>5797419</v>
      </c>
      <c r="J87" s="12">
        <v>5887334</v>
      </c>
      <c r="K87" s="12">
        <v>5951854</v>
      </c>
      <c r="L87" s="12">
        <v>6037234</v>
      </c>
      <c r="M87" s="12">
        <v>6211548</v>
      </c>
      <c r="N87" s="12">
        <v>6138613</v>
      </c>
      <c r="O87" s="41">
        <v>6340697</v>
      </c>
      <c r="P87" s="41">
        <v>5876960</v>
      </c>
      <c r="Q87" s="41">
        <v>5470266</v>
      </c>
      <c r="R87" s="41">
        <v>5036884</v>
      </c>
      <c r="S87" s="41">
        <v>5206293</v>
      </c>
      <c r="T87" s="41">
        <v>6468880</v>
      </c>
      <c r="U87" s="11">
        <v>6811934</v>
      </c>
      <c r="V87" s="11">
        <v>7196737</v>
      </c>
      <c r="W87" s="11">
        <v>6643706</v>
      </c>
      <c r="X87" s="11">
        <v>5390638</v>
      </c>
      <c r="Y87" s="11">
        <v>3863766</v>
      </c>
      <c r="Z87" s="11">
        <v>4241106</v>
      </c>
      <c r="AA87" s="11">
        <v>4465522</v>
      </c>
      <c r="AB87" s="41">
        <v>4598395</v>
      </c>
      <c r="AC87" s="41">
        <v>5181752</v>
      </c>
      <c r="AD87" s="41">
        <v>5151075</v>
      </c>
      <c r="AE87" s="41">
        <v>5358735</v>
      </c>
      <c r="AF87" s="41">
        <v>5155230</v>
      </c>
      <c r="AG87" s="41">
        <v>4956553</v>
      </c>
      <c r="AH87" s="41">
        <v>4422825</v>
      </c>
      <c r="AI87" s="13">
        <v>-6.4671138486304125E-3</v>
      </c>
      <c r="AJ87" s="13">
        <v>-0.10768128576452224</v>
      </c>
    </row>
    <row r="88" spans="1:36" ht="10.5" customHeight="1" x14ac:dyDescent="0.2">
      <c r="A88" s="11"/>
      <c r="B88" s="11"/>
      <c r="C88" s="11" t="s">
        <v>58</v>
      </c>
      <c r="D88" s="11"/>
      <c r="E88" s="11"/>
      <c r="F88" s="2"/>
      <c r="G88" s="12">
        <v>1607086</v>
      </c>
      <c r="H88" s="12">
        <v>1676790</v>
      </c>
      <c r="I88" s="12">
        <v>2125109</v>
      </c>
      <c r="J88" s="12">
        <v>2203447</v>
      </c>
      <c r="K88" s="12">
        <v>2346077</v>
      </c>
      <c r="L88" s="12">
        <v>2469763</v>
      </c>
      <c r="M88" s="12">
        <v>2416978</v>
      </c>
      <c r="N88" s="12">
        <v>3032477</v>
      </c>
      <c r="O88" s="41">
        <v>3022862</v>
      </c>
      <c r="P88" s="41">
        <v>2979452</v>
      </c>
      <c r="Q88" s="41">
        <v>3171890</v>
      </c>
      <c r="R88" s="41">
        <v>3246480</v>
      </c>
      <c r="S88" s="41">
        <v>2398972</v>
      </c>
      <c r="T88" s="41">
        <v>4769967</v>
      </c>
      <c r="U88" s="11">
        <v>4081473</v>
      </c>
      <c r="V88" s="11">
        <v>5050998</v>
      </c>
      <c r="W88" s="11">
        <v>4687075</v>
      </c>
      <c r="X88" s="11">
        <v>2999747</v>
      </c>
      <c r="Y88" s="11">
        <v>3350114</v>
      </c>
      <c r="Z88" s="11">
        <v>2446603</v>
      </c>
      <c r="AA88" s="11">
        <v>2300748</v>
      </c>
      <c r="AB88" s="41">
        <v>2107981</v>
      </c>
      <c r="AC88" s="41">
        <v>2633775</v>
      </c>
      <c r="AD88" s="41">
        <v>2775621</v>
      </c>
      <c r="AE88" s="41">
        <v>2245357</v>
      </c>
      <c r="AF88" s="41">
        <v>2243816</v>
      </c>
      <c r="AG88" s="41">
        <v>2746268</v>
      </c>
      <c r="AH88" s="41">
        <v>1539573</v>
      </c>
      <c r="AI88" s="13">
        <v>-5.1023191674614443E-2</v>
      </c>
      <c r="AJ88" s="13">
        <v>-0.43939448007259307</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252342</v>
      </c>
      <c r="R89" s="41">
        <v>393911</v>
      </c>
      <c r="S89" s="41">
        <v>1368431</v>
      </c>
      <c r="T89" s="41">
        <v>247817</v>
      </c>
      <c r="U89" s="11">
        <v>1133427</v>
      </c>
      <c r="V89" s="11">
        <v>231343</v>
      </c>
      <c r="W89" s="11">
        <v>249297</v>
      </c>
      <c r="X89" s="11">
        <v>251080</v>
      </c>
      <c r="Y89" s="11">
        <v>191927</v>
      </c>
      <c r="Z89" s="11">
        <v>182513</v>
      </c>
      <c r="AA89" s="11">
        <v>147912</v>
      </c>
      <c r="AB89" s="41">
        <v>139240</v>
      </c>
      <c r="AC89" s="41">
        <v>447199</v>
      </c>
      <c r="AD89" s="41">
        <v>147339</v>
      </c>
      <c r="AE89" s="41">
        <v>127340</v>
      </c>
      <c r="AF89" s="41">
        <v>7421</v>
      </c>
      <c r="AG89" s="41">
        <v>242041</v>
      </c>
      <c r="AH89" s="41">
        <v>0</v>
      </c>
      <c r="AI89" s="13">
        <v>-1</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3347796</v>
      </c>
      <c r="H91" s="12">
        <v>3075588</v>
      </c>
      <c r="I91" s="12">
        <v>3145566</v>
      </c>
      <c r="J91" s="12">
        <v>3017795</v>
      </c>
      <c r="K91" s="12">
        <v>3103801</v>
      </c>
      <c r="L91" s="12">
        <v>3216432</v>
      </c>
      <c r="M91" s="12">
        <v>3487257</v>
      </c>
      <c r="N91" s="12">
        <v>3546295</v>
      </c>
      <c r="O91" s="41">
        <v>3415002</v>
      </c>
      <c r="P91" s="41">
        <v>3834931</v>
      </c>
      <c r="Q91" s="41">
        <v>4886326</v>
      </c>
      <c r="R91" s="41">
        <v>4842419</v>
      </c>
      <c r="S91" s="41">
        <v>5254048</v>
      </c>
      <c r="T91" s="41">
        <v>5052639</v>
      </c>
      <c r="U91" s="11">
        <v>4579687</v>
      </c>
      <c r="V91" s="11">
        <v>4325593</v>
      </c>
      <c r="W91" s="11">
        <v>5364408</v>
      </c>
      <c r="X91" s="11">
        <v>6285542</v>
      </c>
      <c r="Y91" s="11">
        <v>6888206</v>
      </c>
      <c r="Z91" s="11">
        <v>5496010</v>
      </c>
      <c r="AA91" s="11">
        <v>4753267</v>
      </c>
      <c r="AB91" s="41">
        <v>4522015</v>
      </c>
      <c r="AC91" s="41">
        <v>4960905</v>
      </c>
      <c r="AD91" s="41">
        <v>5365008</v>
      </c>
      <c r="AE91" s="41">
        <v>5762468</v>
      </c>
      <c r="AF91" s="41">
        <v>5972418</v>
      </c>
      <c r="AG91" s="42">
        <v>5611043</v>
      </c>
      <c r="AH91" s="41">
        <v>7251484</v>
      </c>
      <c r="AI91" s="13">
        <v>8.188844507051396E-2</v>
      </c>
      <c r="AJ91" s="13">
        <v>0.29235937061968692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16305841</v>
      </c>
      <c r="H96" s="5">
        <v>16550276</v>
      </c>
      <c r="I96" s="5">
        <v>17075424</v>
      </c>
      <c r="J96" s="5">
        <v>16808981</v>
      </c>
      <c r="K96" s="5">
        <v>18066845</v>
      </c>
      <c r="L96" s="5">
        <v>20684406</v>
      </c>
      <c r="M96" s="5">
        <v>25968978</v>
      </c>
      <c r="N96" s="5">
        <v>29844422</v>
      </c>
      <c r="O96" s="5">
        <v>29840577</v>
      </c>
      <c r="P96" s="5">
        <v>27676018</v>
      </c>
      <c r="Q96" s="5">
        <v>27234448</v>
      </c>
      <c r="R96" s="39">
        <v>28664369</v>
      </c>
      <c r="S96" s="39">
        <v>28057042</v>
      </c>
      <c r="T96" s="39">
        <v>26834886</v>
      </c>
      <c r="U96" s="39">
        <v>29533739</v>
      </c>
      <c r="V96" s="8">
        <v>36090852</v>
      </c>
      <c r="W96" s="39">
        <v>47509529</v>
      </c>
      <c r="X96" s="39">
        <f t="shared" ref="X96:AA96" si="14">SUM(X98:X107)</f>
        <v>35161972</v>
      </c>
      <c r="Y96" s="39">
        <f t="shared" si="14"/>
        <v>27571545</v>
      </c>
      <c r="Z96" s="39">
        <f t="shared" si="14"/>
        <v>25034698</v>
      </c>
      <c r="AA96" s="39">
        <f t="shared" si="14"/>
        <v>25544992</v>
      </c>
      <c r="AB96" s="39">
        <v>26149066</v>
      </c>
      <c r="AC96" s="39">
        <v>34471330</v>
      </c>
      <c r="AD96" s="39">
        <v>29824405</v>
      </c>
      <c r="AE96" s="39">
        <v>31834557</v>
      </c>
      <c r="AF96" s="39">
        <v>31542514</v>
      </c>
      <c r="AG96" s="96">
        <v>31445557</v>
      </c>
      <c r="AH96" s="96">
        <v>29785821</v>
      </c>
      <c r="AI96" s="10">
        <v>2.1940393820951698E-2</v>
      </c>
      <c r="AJ96" s="10">
        <v>-5.2781256188274867E-2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6619254</v>
      </c>
      <c r="H98" s="50">
        <v>6603122</v>
      </c>
      <c r="I98" s="50">
        <v>7070571</v>
      </c>
      <c r="J98" s="50">
        <v>7209768</v>
      </c>
      <c r="K98" s="50">
        <v>7574095</v>
      </c>
      <c r="L98" s="50">
        <v>8512152</v>
      </c>
      <c r="M98" s="50">
        <v>8553263</v>
      </c>
      <c r="N98" s="50">
        <v>8761303</v>
      </c>
      <c r="O98" s="50">
        <v>9876630</v>
      </c>
      <c r="P98" s="50">
        <v>10547820</v>
      </c>
      <c r="Q98" s="50">
        <v>10556540</v>
      </c>
      <c r="R98" s="41">
        <v>10880786</v>
      </c>
      <c r="S98" s="41">
        <v>11989669</v>
      </c>
      <c r="T98" s="41">
        <v>11395946</v>
      </c>
      <c r="U98" s="41">
        <v>11714128</v>
      </c>
      <c r="V98" s="11">
        <v>11845153</v>
      </c>
      <c r="W98" s="41">
        <v>12223441</v>
      </c>
      <c r="X98" s="41">
        <v>12221905</v>
      </c>
      <c r="Y98" s="41">
        <v>11942868</v>
      </c>
      <c r="Z98" s="41">
        <v>11149893</v>
      </c>
      <c r="AA98" s="41">
        <v>11450110</v>
      </c>
      <c r="AB98" s="41">
        <v>11088792</v>
      </c>
      <c r="AC98" s="41">
        <v>13337946</v>
      </c>
      <c r="AD98" s="41">
        <v>13247879</v>
      </c>
      <c r="AE98" s="41">
        <v>13220010</v>
      </c>
      <c r="AF98" s="41">
        <v>13735711</v>
      </c>
      <c r="AG98" s="42">
        <v>14301574</v>
      </c>
      <c r="AH98" s="42">
        <v>13602068</v>
      </c>
      <c r="AI98" s="13">
        <v>3.4634090634057868E-2</v>
      </c>
      <c r="AJ98" s="13">
        <v>-4.8911119852961642E-2</v>
      </c>
    </row>
    <row r="99" spans="1:44" ht="10.5" customHeight="1" x14ac:dyDescent="0.2">
      <c r="A99" s="14"/>
      <c r="B99" s="51" t="s">
        <v>65</v>
      </c>
      <c r="C99" s="44"/>
      <c r="D99" s="44"/>
      <c r="E99" s="34"/>
      <c r="F99" s="2"/>
      <c r="G99" s="50">
        <v>8198438</v>
      </c>
      <c r="H99" s="50">
        <v>8388762</v>
      </c>
      <c r="I99" s="50">
        <v>8416887</v>
      </c>
      <c r="J99" s="50">
        <v>8492044</v>
      </c>
      <c r="K99" s="50">
        <v>9331002</v>
      </c>
      <c r="L99" s="50">
        <v>9660525</v>
      </c>
      <c r="M99" s="50">
        <v>10474686</v>
      </c>
      <c r="N99" s="50">
        <v>11855499</v>
      </c>
      <c r="O99" s="50">
        <v>13767555</v>
      </c>
      <c r="P99" s="50">
        <v>14950817</v>
      </c>
      <c r="Q99" s="50">
        <v>14391453</v>
      </c>
      <c r="R99" s="41">
        <v>13429734</v>
      </c>
      <c r="S99" s="41">
        <v>14280637</v>
      </c>
      <c r="T99" s="41">
        <v>13142248</v>
      </c>
      <c r="U99" s="41">
        <v>12880181</v>
      </c>
      <c r="V99" s="11">
        <v>13873205</v>
      </c>
      <c r="W99" s="41">
        <v>13871728</v>
      </c>
      <c r="X99" s="41">
        <v>12265040</v>
      </c>
      <c r="Y99" s="41">
        <v>11740984</v>
      </c>
      <c r="Z99" s="41">
        <v>10182309</v>
      </c>
      <c r="AA99" s="41">
        <v>10288246</v>
      </c>
      <c r="AB99" s="41">
        <v>10663305</v>
      </c>
      <c r="AC99" s="41">
        <v>12004760</v>
      </c>
      <c r="AD99" s="41">
        <v>11922978</v>
      </c>
      <c r="AE99" s="41">
        <v>12409278</v>
      </c>
      <c r="AF99" s="41">
        <v>12220294</v>
      </c>
      <c r="AG99" s="42">
        <v>10369057</v>
      </c>
      <c r="AH99" s="42">
        <v>11099103</v>
      </c>
      <c r="AI99" s="13">
        <v>6.6983150395023561E-3</v>
      </c>
      <c r="AJ99" s="13">
        <v>7.0406209552131893E-2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360100</v>
      </c>
      <c r="H102" s="50">
        <v>291514</v>
      </c>
      <c r="I102" s="50">
        <v>277067</v>
      </c>
      <c r="J102" s="50">
        <v>90954</v>
      </c>
      <c r="K102" s="50">
        <v>76931</v>
      </c>
      <c r="L102" s="50">
        <v>92378</v>
      </c>
      <c r="M102" s="50">
        <v>41840</v>
      </c>
      <c r="N102" s="50">
        <v>33550</v>
      </c>
      <c r="O102" s="50">
        <v>13139</v>
      </c>
      <c r="P102" s="50">
        <v>48362</v>
      </c>
      <c r="Q102" s="50">
        <v>41552</v>
      </c>
      <c r="R102" s="41">
        <v>30989</v>
      </c>
      <c r="S102" s="41">
        <v>18913</v>
      </c>
      <c r="T102" s="41">
        <v>17881</v>
      </c>
      <c r="U102" s="41">
        <v>11830</v>
      </c>
      <c r="V102" s="11">
        <v>14340</v>
      </c>
      <c r="W102" s="41">
        <v>14368</v>
      </c>
      <c r="X102" s="41">
        <v>5579</v>
      </c>
      <c r="Y102" s="41">
        <v>10617</v>
      </c>
      <c r="Z102" s="41">
        <v>5849</v>
      </c>
      <c r="AA102" s="41">
        <v>5034</v>
      </c>
      <c r="AB102" s="41">
        <v>4152</v>
      </c>
      <c r="AC102" s="41">
        <v>17809</v>
      </c>
      <c r="AD102" s="41">
        <v>11473</v>
      </c>
      <c r="AE102" s="41">
        <v>26082</v>
      </c>
      <c r="AF102" s="41">
        <v>21372</v>
      </c>
      <c r="AG102" s="42">
        <v>9031</v>
      </c>
      <c r="AH102" s="42">
        <v>13107</v>
      </c>
      <c r="AI102" s="13">
        <v>0.21117712278128931</v>
      </c>
      <c r="AJ102" s="13">
        <v>0.45133429299080946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106898</v>
      </c>
      <c r="H104" s="50">
        <v>74940</v>
      </c>
      <c r="I104" s="50">
        <v>105300</v>
      </c>
      <c r="J104" s="50">
        <v>99890</v>
      </c>
      <c r="K104" s="50">
        <v>21327</v>
      </c>
      <c r="L104" s="50">
        <v>951</v>
      </c>
      <c r="M104" s="50">
        <v>62545</v>
      </c>
      <c r="N104" s="50">
        <v>9075</v>
      </c>
      <c r="O104" s="50">
        <v>0</v>
      </c>
      <c r="P104" s="50">
        <v>0</v>
      </c>
      <c r="Q104" s="50">
        <v>0</v>
      </c>
      <c r="R104" s="41">
        <v>0</v>
      </c>
      <c r="S104" s="41">
        <v>0</v>
      </c>
      <c r="T104" s="41">
        <v>9076</v>
      </c>
      <c r="U104" s="41">
        <v>0</v>
      </c>
      <c r="V104" s="11">
        <v>0</v>
      </c>
      <c r="W104" s="41">
        <v>116302</v>
      </c>
      <c r="X104" s="41">
        <v>147820</v>
      </c>
      <c r="Y104" s="41">
        <v>101033</v>
      </c>
      <c r="Z104" s="41">
        <v>3686</v>
      </c>
      <c r="AA104" s="41">
        <v>2957</v>
      </c>
      <c r="AB104" s="41">
        <v>9407</v>
      </c>
      <c r="AC104" s="41">
        <v>9544</v>
      </c>
      <c r="AD104" s="41">
        <v>0</v>
      </c>
      <c r="AE104" s="41">
        <v>0</v>
      </c>
      <c r="AF104" s="41">
        <v>0</v>
      </c>
      <c r="AG104" s="42">
        <v>0</v>
      </c>
      <c r="AH104" s="42">
        <v>0</v>
      </c>
      <c r="AI104" s="13">
        <v>-1</v>
      </c>
      <c r="AJ104" s="13" t="s">
        <v>246</v>
      </c>
    </row>
    <row r="105" spans="1:44" ht="10.5" customHeight="1" x14ac:dyDescent="0.2">
      <c r="A105" s="14"/>
      <c r="B105" s="51" t="s">
        <v>72</v>
      </c>
      <c r="C105" s="44"/>
      <c r="D105" s="44"/>
      <c r="E105" s="34"/>
      <c r="F105" s="2"/>
      <c r="G105" s="50">
        <v>501992</v>
      </c>
      <c r="H105" s="50">
        <v>553079</v>
      </c>
      <c r="I105" s="50">
        <v>450168</v>
      </c>
      <c r="J105" s="50">
        <v>577503</v>
      </c>
      <c r="K105" s="50">
        <v>506123</v>
      </c>
      <c r="L105" s="50">
        <v>1017850</v>
      </c>
      <c r="M105" s="50">
        <v>1744580</v>
      </c>
      <c r="N105" s="50">
        <v>1309369</v>
      </c>
      <c r="O105" s="50">
        <v>1691817</v>
      </c>
      <c r="P105" s="50">
        <v>1457261</v>
      </c>
      <c r="Q105" s="50">
        <v>813040</v>
      </c>
      <c r="R105" s="41">
        <v>1459052</v>
      </c>
      <c r="S105" s="41">
        <v>1236274</v>
      </c>
      <c r="T105" s="41">
        <v>1000973</v>
      </c>
      <c r="U105" s="41">
        <v>2062514</v>
      </c>
      <c r="V105" s="11">
        <v>4868684</v>
      </c>
      <c r="W105" s="41">
        <v>3715477</v>
      </c>
      <c r="X105" s="41">
        <v>3609001</v>
      </c>
      <c r="Y105" s="41">
        <v>3636311</v>
      </c>
      <c r="Z105" s="41">
        <v>3642216</v>
      </c>
      <c r="AA105" s="41">
        <v>3687552</v>
      </c>
      <c r="AB105" s="41">
        <v>3180492</v>
      </c>
      <c r="AC105" s="41">
        <v>3241999</v>
      </c>
      <c r="AD105" s="41">
        <v>1463006</v>
      </c>
      <c r="AE105" s="41">
        <v>3424807</v>
      </c>
      <c r="AF105" s="41">
        <v>3332114</v>
      </c>
      <c r="AG105" s="42">
        <v>3348843</v>
      </c>
      <c r="AH105" s="42">
        <v>3318793</v>
      </c>
      <c r="AI105" s="13">
        <v>7.1194336544004866E-3</v>
      </c>
      <c r="AJ105" s="13">
        <v>-8.9732483726469112E-3</v>
      </c>
    </row>
    <row r="106" spans="1:44" ht="10.5" customHeight="1" x14ac:dyDescent="0.2">
      <c r="A106" s="14"/>
      <c r="B106" s="51" t="s">
        <v>73</v>
      </c>
      <c r="C106" s="44"/>
      <c r="D106" s="44"/>
      <c r="E106" s="34"/>
      <c r="F106" s="2"/>
      <c r="G106" s="50">
        <v>261510</v>
      </c>
      <c r="H106" s="50">
        <v>373494</v>
      </c>
      <c r="I106" s="50">
        <v>316371</v>
      </c>
      <c r="J106" s="50">
        <v>151547</v>
      </c>
      <c r="K106" s="50">
        <v>323097</v>
      </c>
      <c r="L106" s="50">
        <v>1166934</v>
      </c>
      <c r="M106" s="50">
        <v>4865742</v>
      </c>
      <c r="N106" s="50">
        <v>7727742</v>
      </c>
      <c r="O106" s="50">
        <v>4364310</v>
      </c>
      <c r="P106" s="50">
        <v>582998</v>
      </c>
      <c r="Q106" s="50">
        <v>1343614</v>
      </c>
      <c r="R106" s="41">
        <v>2633680</v>
      </c>
      <c r="S106" s="41">
        <v>56975</v>
      </c>
      <c r="T106" s="41">
        <v>524673</v>
      </c>
      <c r="U106" s="41">
        <v>2310466</v>
      </c>
      <c r="V106" s="11">
        <v>4636421</v>
      </c>
      <c r="W106" s="41">
        <v>16471620</v>
      </c>
      <c r="X106" s="41">
        <v>5956956</v>
      </c>
      <c r="Y106" s="41">
        <v>90657</v>
      </c>
      <c r="Z106" s="41">
        <v>15288</v>
      </c>
      <c r="AA106" s="41">
        <v>48706</v>
      </c>
      <c r="AB106" s="41">
        <v>1143888</v>
      </c>
      <c r="AC106" s="41">
        <v>1723080</v>
      </c>
      <c r="AD106" s="41">
        <v>1328934</v>
      </c>
      <c r="AE106" s="41">
        <v>515045</v>
      </c>
      <c r="AF106" s="41">
        <v>480343</v>
      </c>
      <c r="AG106" s="42">
        <v>616054</v>
      </c>
      <c r="AH106" s="42">
        <v>0</v>
      </c>
      <c r="AI106" s="13">
        <v>-1</v>
      </c>
      <c r="AJ106" s="13" t="s">
        <v>246</v>
      </c>
    </row>
    <row r="107" spans="1:44" ht="10.5" customHeight="1" x14ac:dyDescent="0.2">
      <c r="A107" s="14"/>
      <c r="B107" s="51" t="s">
        <v>39</v>
      </c>
      <c r="C107" s="44"/>
      <c r="D107" s="44"/>
      <c r="E107" s="34"/>
      <c r="F107" s="2"/>
      <c r="G107" s="50">
        <v>257649</v>
      </c>
      <c r="H107" s="50">
        <v>265365</v>
      </c>
      <c r="I107" s="50">
        <v>439060</v>
      </c>
      <c r="J107" s="50">
        <v>187275</v>
      </c>
      <c r="K107" s="50">
        <v>234270</v>
      </c>
      <c r="L107" s="50">
        <v>233616</v>
      </c>
      <c r="M107" s="50">
        <v>226322</v>
      </c>
      <c r="N107" s="50">
        <v>147884</v>
      </c>
      <c r="O107" s="50">
        <v>127126</v>
      </c>
      <c r="P107" s="50">
        <v>88760</v>
      </c>
      <c r="Q107" s="50">
        <v>88249</v>
      </c>
      <c r="R107" s="41">
        <v>230128</v>
      </c>
      <c r="S107" s="41">
        <v>474574</v>
      </c>
      <c r="T107" s="41">
        <v>744089</v>
      </c>
      <c r="U107" s="41">
        <v>554620</v>
      </c>
      <c r="V107" s="11">
        <v>853049</v>
      </c>
      <c r="W107" s="41">
        <v>1096593</v>
      </c>
      <c r="X107" s="41">
        <v>955671</v>
      </c>
      <c r="Y107" s="41">
        <v>49075</v>
      </c>
      <c r="Z107" s="41">
        <v>35457</v>
      </c>
      <c r="AA107" s="41">
        <v>62387</v>
      </c>
      <c r="AB107" s="41">
        <v>59030</v>
      </c>
      <c r="AC107" s="41">
        <v>4136192</v>
      </c>
      <c r="AD107" s="41">
        <v>1850135</v>
      </c>
      <c r="AE107" s="41">
        <v>2239335</v>
      </c>
      <c r="AF107" s="41">
        <v>1752680</v>
      </c>
      <c r="AG107" s="42">
        <v>2800998</v>
      </c>
      <c r="AH107" s="42">
        <v>1752750</v>
      </c>
      <c r="AI107" s="13">
        <v>0.75971039193346424</v>
      </c>
      <c r="AJ107" s="13">
        <v>-0.3742408955665088</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275</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4257761</v>
      </c>
      <c r="H119" s="5">
        <v>4321495</v>
      </c>
      <c r="I119" s="5">
        <v>4191903</v>
      </c>
      <c r="J119" s="5">
        <v>5915669</v>
      </c>
      <c r="K119" s="5">
        <f>SUM(K121,K136,K147,K149)</f>
        <v>7422951</v>
      </c>
      <c r="L119" s="5">
        <f>SUM(L121,L136,L147,L149)</f>
        <v>7328226</v>
      </c>
      <c r="M119" s="5">
        <f>SUM(M121,M136,M147,M149)</f>
        <v>7360034</v>
      </c>
      <c r="N119" s="5">
        <f>SUM(N121,N136,N147,N149)</f>
        <v>8533431</v>
      </c>
      <c r="O119" s="5">
        <v>7134789.7599999998</v>
      </c>
      <c r="P119" s="5">
        <v>8731365</v>
      </c>
      <c r="Q119" s="5">
        <v>8352926.9500000002</v>
      </c>
      <c r="R119" s="62">
        <v>12213717.440000001</v>
      </c>
      <c r="S119" s="62">
        <v>10598777.4</v>
      </c>
      <c r="T119" s="62">
        <v>14560764.129999999</v>
      </c>
      <c r="U119" s="39">
        <v>14946930.640000001</v>
      </c>
      <c r="V119" s="39">
        <v>13750966.33</v>
      </c>
      <c r="W119" s="62">
        <v>12058544.220000001</v>
      </c>
      <c r="X119" s="62">
        <v>11980522.389999999</v>
      </c>
      <c r="Y119" s="62">
        <v>11476318</v>
      </c>
      <c r="Z119" s="62">
        <v>11351323</v>
      </c>
      <c r="AA119" s="62">
        <v>11831032</v>
      </c>
      <c r="AB119" s="62">
        <v>12962717</v>
      </c>
      <c r="AC119" s="62">
        <v>13434688</v>
      </c>
      <c r="AD119" s="62">
        <v>14478817</v>
      </c>
      <c r="AE119" s="62">
        <v>14411568</v>
      </c>
      <c r="AF119" s="62">
        <v>12398452</v>
      </c>
      <c r="AG119" s="62">
        <v>14779595</v>
      </c>
      <c r="AH119" s="62">
        <v>14910484</v>
      </c>
      <c r="AI119" s="10">
        <v>2.3605514463780342E-2</v>
      </c>
      <c r="AJ119" s="10">
        <v>8.8560613467419096E-3</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2873113</v>
      </c>
      <c r="H121" s="12">
        <v>2896638</v>
      </c>
      <c r="I121" s="12">
        <v>2762355</v>
      </c>
      <c r="J121" s="12">
        <v>4426211</v>
      </c>
      <c r="K121" s="12">
        <f>SUM(K122,K126:K130)</f>
        <v>5322058</v>
      </c>
      <c r="L121" s="12">
        <f>SUM(L122,L126:L130)</f>
        <v>5492175</v>
      </c>
      <c r="M121" s="12">
        <f>SUM(M122,M126:M130)</f>
        <v>5412948</v>
      </c>
      <c r="N121" s="12">
        <f>SUM(N122,N126:N130)</f>
        <v>6490258</v>
      </c>
      <c r="O121" s="63">
        <v>5316037.34</v>
      </c>
      <c r="P121" s="63">
        <v>6775639</v>
      </c>
      <c r="Q121" s="63">
        <v>6481554.3300000001</v>
      </c>
      <c r="R121" s="63">
        <v>8793328.120000001</v>
      </c>
      <c r="S121" s="63">
        <v>7798409.5800000001</v>
      </c>
      <c r="T121" s="63">
        <v>10958508.279999999</v>
      </c>
      <c r="U121" s="41">
        <v>11504753.66</v>
      </c>
      <c r="V121" s="41">
        <v>10612451.99</v>
      </c>
      <c r="W121" s="63">
        <v>8959121.0700000003</v>
      </c>
      <c r="X121" s="63">
        <v>9631027.2699999996</v>
      </c>
      <c r="Y121" s="63">
        <v>8992065</v>
      </c>
      <c r="Z121" s="63">
        <v>9563776</v>
      </c>
      <c r="AA121" s="63">
        <v>9195005</v>
      </c>
      <c r="AB121" s="63">
        <v>10259808</v>
      </c>
      <c r="AC121" s="63">
        <v>10414442</v>
      </c>
      <c r="AD121" s="63">
        <v>11767850</v>
      </c>
      <c r="AE121" s="63">
        <v>10867866</v>
      </c>
      <c r="AF121" s="63">
        <v>9426443</v>
      </c>
      <c r="AG121" s="63">
        <v>9846850</v>
      </c>
      <c r="AH121" s="63">
        <v>10558032</v>
      </c>
      <c r="AI121" s="13">
        <v>4.7868825498822432E-3</v>
      </c>
      <c r="AJ121" s="13">
        <v>7.2224315390200924E-2</v>
      </c>
    </row>
    <row r="122" spans="1:44" ht="10.5" customHeight="1" x14ac:dyDescent="0.2">
      <c r="A122" s="11"/>
      <c r="B122" s="11"/>
      <c r="C122" s="11" t="s">
        <v>36</v>
      </c>
      <c r="D122" s="11"/>
      <c r="E122" s="11"/>
      <c r="F122" s="2"/>
      <c r="G122" s="12">
        <v>2265674</v>
      </c>
      <c r="H122" s="12">
        <v>2285740</v>
      </c>
      <c r="I122" s="12">
        <v>1918702</v>
      </c>
      <c r="J122" s="12">
        <v>3336411</v>
      </c>
      <c r="K122" s="12">
        <f>SUM(K123:K125)</f>
        <v>3898618</v>
      </c>
      <c r="L122" s="12">
        <f>SUM(L123:L125)</f>
        <v>3520131</v>
      </c>
      <c r="M122" s="12">
        <f>SUM(M123:M125)</f>
        <v>3168104</v>
      </c>
      <c r="N122" s="12">
        <f>SUM(N123:N125)</f>
        <v>3191124</v>
      </c>
      <c r="O122" s="12">
        <v>3226334.12</v>
      </c>
      <c r="P122" s="12">
        <v>3367243</v>
      </c>
      <c r="Q122" s="12">
        <v>3536659.05</v>
      </c>
      <c r="R122" s="63">
        <v>3715713.77</v>
      </c>
      <c r="S122" s="63">
        <v>3367242.6199999996</v>
      </c>
      <c r="T122" s="63">
        <v>4073001.7199999997</v>
      </c>
      <c r="U122" s="41">
        <v>4019262.08</v>
      </c>
      <c r="V122" s="41">
        <v>4178639.7199999997</v>
      </c>
      <c r="W122" s="63">
        <v>4369773.9800000004</v>
      </c>
      <c r="X122" s="63">
        <v>4560003.0699999994</v>
      </c>
      <c r="Y122" s="63">
        <v>4575046</v>
      </c>
      <c r="Z122" s="63">
        <v>4528984</v>
      </c>
      <c r="AA122" s="63">
        <v>4595775</v>
      </c>
      <c r="AB122" s="63">
        <v>4754334</v>
      </c>
      <c r="AC122" s="63">
        <v>4383879</v>
      </c>
      <c r="AD122" s="63">
        <v>4622522</v>
      </c>
      <c r="AE122" s="63">
        <v>4479981</v>
      </c>
      <c r="AF122" s="63">
        <v>4308893</v>
      </c>
      <c r="AG122" s="63">
        <v>4416248</v>
      </c>
      <c r="AH122" s="63">
        <v>4646184</v>
      </c>
      <c r="AI122" s="13">
        <v>-3.8277197948414221E-3</v>
      </c>
      <c r="AJ122" s="13">
        <v>5.2065916588017701E-2</v>
      </c>
    </row>
    <row r="123" spans="1:44" ht="10.5" customHeight="1" x14ac:dyDescent="0.2">
      <c r="A123" s="11"/>
      <c r="B123" s="11"/>
      <c r="C123" s="11"/>
      <c r="D123" s="11" t="s">
        <v>37</v>
      </c>
      <c r="E123" s="11"/>
      <c r="F123" s="2"/>
      <c r="G123" s="12">
        <v>2032049</v>
      </c>
      <c r="H123" s="12">
        <v>2028904</v>
      </c>
      <c r="I123" s="12">
        <v>1677735</v>
      </c>
      <c r="J123" s="12">
        <v>3002942</v>
      </c>
      <c r="K123" s="12">
        <v>3114110</v>
      </c>
      <c r="L123" s="12">
        <v>3138971</v>
      </c>
      <c r="M123" s="12">
        <v>2826238</v>
      </c>
      <c r="N123" s="12">
        <v>2744881</v>
      </c>
      <c r="O123" s="12">
        <v>2727818.6</v>
      </c>
      <c r="P123" s="12">
        <v>2872912</v>
      </c>
      <c r="Q123" s="12">
        <v>2949599.88</v>
      </c>
      <c r="R123" s="63">
        <v>3024228.49</v>
      </c>
      <c r="S123" s="63">
        <v>2872911.8</v>
      </c>
      <c r="T123" s="63">
        <v>3225875.65</v>
      </c>
      <c r="U123" s="41">
        <v>3354908.3</v>
      </c>
      <c r="V123" s="41">
        <v>3523757.5100000002</v>
      </c>
      <c r="W123" s="63">
        <v>3716953.6</v>
      </c>
      <c r="X123" s="63">
        <v>3856448.8</v>
      </c>
      <c r="Y123" s="63">
        <v>3834275</v>
      </c>
      <c r="Z123" s="63">
        <v>3896835</v>
      </c>
      <c r="AA123" s="63">
        <v>3822841</v>
      </c>
      <c r="AB123" s="63">
        <v>4102993</v>
      </c>
      <c r="AC123" s="63">
        <v>3722832</v>
      </c>
      <c r="AD123" s="63">
        <v>3948918</v>
      </c>
      <c r="AE123" s="63">
        <v>3881743</v>
      </c>
      <c r="AF123" s="63">
        <v>3669516</v>
      </c>
      <c r="AG123" s="63">
        <v>3796855</v>
      </c>
      <c r="AH123" s="63">
        <v>3778685</v>
      </c>
      <c r="AI123" s="13">
        <v>-1.3629703195127463E-2</v>
      </c>
      <c r="AJ123" s="13">
        <v>-4.7855396110728487E-3</v>
      </c>
    </row>
    <row r="124" spans="1:44" ht="10.5" customHeight="1" x14ac:dyDescent="0.2">
      <c r="A124" s="11"/>
      <c r="B124" s="11"/>
      <c r="C124" s="14"/>
      <c r="D124" s="11" t="s">
        <v>90</v>
      </c>
      <c r="E124" s="11"/>
      <c r="F124" s="2"/>
      <c r="G124" s="12">
        <v>0</v>
      </c>
      <c r="H124" s="12">
        <v>0</v>
      </c>
      <c r="I124" s="12">
        <v>0</v>
      </c>
      <c r="J124" s="12">
        <v>0</v>
      </c>
      <c r="K124" s="12">
        <v>1121</v>
      </c>
      <c r="L124" s="12">
        <v>21969</v>
      </c>
      <c r="M124" s="12">
        <v>16132</v>
      </c>
      <c r="N124" s="12">
        <v>0</v>
      </c>
      <c r="O124" s="12">
        <v>16210.87</v>
      </c>
      <c r="P124" s="12">
        <v>18368</v>
      </c>
      <c r="Q124" s="12">
        <v>0</v>
      </c>
      <c r="R124" s="63">
        <v>16927.439999999999</v>
      </c>
      <c r="S124" s="63">
        <v>18367.55</v>
      </c>
      <c r="T124" s="63">
        <v>70898.58</v>
      </c>
      <c r="U124" s="41">
        <v>99781.72</v>
      </c>
      <c r="V124" s="41">
        <v>40002.28</v>
      </c>
      <c r="W124" s="63">
        <v>106135.02</v>
      </c>
      <c r="X124" s="63">
        <v>99152.84</v>
      </c>
      <c r="Y124" s="63">
        <v>100000</v>
      </c>
      <c r="Z124" s="63">
        <v>88345</v>
      </c>
      <c r="AA124" s="63">
        <v>170581</v>
      </c>
      <c r="AB124" s="63">
        <v>49809</v>
      </c>
      <c r="AC124" s="63">
        <v>42844</v>
      </c>
      <c r="AD124" s="63">
        <v>34264</v>
      </c>
      <c r="AE124" s="63">
        <v>29998</v>
      </c>
      <c r="AF124" s="63">
        <v>0</v>
      </c>
      <c r="AG124" s="63">
        <v>75903</v>
      </c>
      <c r="AH124" s="63">
        <v>160009</v>
      </c>
      <c r="AI124" s="13">
        <v>0.21471044175054099</v>
      </c>
      <c r="AJ124" s="13">
        <v>1.1080721447110127</v>
      </c>
    </row>
    <row r="125" spans="1:44" ht="10.5" customHeight="1" x14ac:dyDescent="0.2">
      <c r="A125" s="11"/>
      <c r="B125" s="11"/>
      <c r="C125" s="14"/>
      <c r="D125" s="11" t="s">
        <v>39</v>
      </c>
      <c r="E125" s="11"/>
      <c r="F125" s="2"/>
      <c r="G125" s="12">
        <v>233625</v>
      </c>
      <c r="H125" s="12">
        <v>256836</v>
      </c>
      <c r="I125" s="12">
        <v>240967</v>
      </c>
      <c r="J125" s="12">
        <v>333469</v>
      </c>
      <c r="K125" s="12">
        <v>783387</v>
      </c>
      <c r="L125" s="12">
        <v>359191</v>
      </c>
      <c r="M125" s="12">
        <v>325734</v>
      </c>
      <c r="N125" s="12">
        <v>446243</v>
      </c>
      <c r="O125" s="12">
        <v>482304.65</v>
      </c>
      <c r="P125" s="12">
        <v>475963</v>
      </c>
      <c r="Q125" s="12">
        <v>587059.17000000004</v>
      </c>
      <c r="R125" s="63">
        <v>674557.84</v>
      </c>
      <c r="S125" s="63">
        <v>475963.27</v>
      </c>
      <c r="T125" s="63">
        <v>776227.49</v>
      </c>
      <c r="U125" s="41">
        <v>564572.06000000006</v>
      </c>
      <c r="V125" s="41">
        <v>614879.92999999993</v>
      </c>
      <c r="W125" s="63">
        <v>546685.36</v>
      </c>
      <c r="X125" s="63">
        <v>604401.42999999993</v>
      </c>
      <c r="Y125" s="63">
        <v>640771</v>
      </c>
      <c r="Z125" s="63">
        <v>543804</v>
      </c>
      <c r="AA125" s="63">
        <v>602353</v>
      </c>
      <c r="AB125" s="63">
        <v>601532</v>
      </c>
      <c r="AC125" s="63">
        <v>618203</v>
      </c>
      <c r="AD125" s="63">
        <v>639340</v>
      </c>
      <c r="AE125" s="63">
        <v>568240</v>
      </c>
      <c r="AF125" s="63">
        <v>639377</v>
      </c>
      <c r="AG125" s="63">
        <v>543490</v>
      </c>
      <c r="AH125" s="63">
        <v>707490</v>
      </c>
      <c r="AI125" s="13">
        <v>2.7409542279271504E-2</v>
      </c>
      <c r="AJ125" s="13">
        <v>0.30175348212478609</v>
      </c>
    </row>
    <row r="126" spans="1:44" ht="10.5" customHeight="1" x14ac:dyDescent="0.2">
      <c r="A126" s="11"/>
      <c r="B126" s="14"/>
      <c r="C126" s="11" t="s">
        <v>40</v>
      </c>
      <c r="D126" s="11"/>
      <c r="E126" s="11"/>
      <c r="F126" s="2"/>
      <c r="G126" s="12">
        <v>0</v>
      </c>
      <c r="H126" s="12">
        <v>0</v>
      </c>
      <c r="I126" s="12">
        <v>0</v>
      </c>
      <c r="J126" s="12">
        <v>0</v>
      </c>
      <c r="K126" s="12">
        <v>377279</v>
      </c>
      <c r="L126" s="12">
        <v>239718</v>
      </c>
      <c r="M126" s="12">
        <v>452734</v>
      </c>
      <c r="N126" s="12">
        <v>407569</v>
      </c>
      <c r="O126" s="12">
        <v>425623.22</v>
      </c>
      <c r="P126" s="12">
        <v>436177</v>
      </c>
      <c r="Q126" s="12">
        <v>426869.28</v>
      </c>
      <c r="R126" s="63">
        <v>502542.35</v>
      </c>
      <c r="S126" s="63">
        <v>436176.96</v>
      </c>
      <c r="T126" s="63">
        <v>534196.56000000006</v>
      </c>
      <c r="U126" s="41">
        <v>557149.57999999996</v>
      </c>
      <c r="V126" s="41">
        <v>592773.27</v>
      </c>
      <c r="W126" s="63">
        <v>565950.81999999995</v>
      </c>
      <c r="X126" s="63">
        <v>566962.19999999995</v>
      </c>
      <c r="Y126" s="63">
        <v>587700</v>
      </c>
      <c r="Z126" s="63">
        <v>2302797</v>
      </c>
      <c r="AA126" s="63">
        <v>1459238</v>
      </c>
      <c r="AB126" s="63">
        <v>1420335</v>
      </c>
      <c r="AC126" s="63">
        <v>936766</v>
      </c>
      <c r="AD126" s="63">
        <v>1983875</v>
      </c>
      <c r="AE126" s="63">
        <v>1918364</v>
      </c>
      <c r="AF126" s="63">
        <v>974222</v>
      </c>
      <c r="AG126" s="63">
        <v>836173</v>
      </c>
      <c r="AH126" s="63">
        <v>1353533</v>
      </c>
      <c r="AI126" s="13">
        <v>-7.9969443195100354E-3</v>
      </c>
      <c r="AJ126" s="13">
        <v>0.61872363733342262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495269</v>
      </c>
      <c r="Q127" s="12">
        <v>0</v>
      </c>
      <c r="R127" s="63">
        <v>0</v>
      </c>
      <c r="S127" s="63">
        <v>0</v>
      </c>
      <c r="T127" s="63">
        <v>665453</v>
      </c>
      <c r="U127" s="41">
        <v>0</v>
      </c>
      <c r="V127" s="41">
        <v>0</v>
      </c>
      <c r="W127" s="63">
        <v>0</v>
      </c>
      <c r="X127" s="63">
        <v>131695</v>
      </c>
      <c r="Y127" s="63">
        <v>21927</v>
      </c>
      <c r="Z127" s="63">
        <v>208926</v>
      </c>
      <c r="AA127" s="63">
        <v>67000</v>
      </c>
      <c r="AB127" s="63">
        <v>222888</v>
      </c>
      <c r="AC127" s="63">
        <v>275280</v>
      </c>
      <c r="AD127" s="63">
        <v>247542</v>
      </c>
      <c r="AE127" s="63">
        <v>246815</v>
      </c>
      <c r="AF127" s="63">
        <v>254016</v>
      </c>
      <c r="AG127" s="63">
        <v>264468</v>
      </c>
      <c r="AH127" s="63">
        <v>255071</v>
      </c>
      <c r="AI127" s="13">
        <v>2.2733306754502136E-2</v>
      </c>
      <c r="AJ127" s="13">
        <v>-3.5531708940212049E-2</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0</v>
      </c>
      <c r="U128" s="41">
        <v>0</v>
      </c>
      <c r="V128" s="41">
        <v>0</v>
      </c>
      <c r="W128" s="63">
        <v>5499.27</v>
      </c>
      <c r="X128" s="63">
        <v>15155</v>
      </c>
      <c r="Y128" s="63">
        <v>17565</v>
      </c>
      <c r="Z128" s="63">
        <v>14932</v>
      </c>
      <c r="AA128" s="63">
        <v>48000</v>
      </c>
      <c r="AB128" s="63">
        <v>15466</v>
      </c>
      <c r="AC128" s="63">
        <v>19075</v>
      </c>
      <c r="AD128" s="63">
        <v>196086</v>
      </c>
      <c r="AE128" s="63">
        <v>23836</v>
      </c>
      <c r="AF128" s="63">
        <v>22065</v>
      </c>
      <c r="AG128" s="63">
        <v>31095</v>
      </c>
      <c r="AH128" s="63">
        <v>21512</v>
      </c>
      <c r="AI128" s="13">
        <v>5.6534777794202462E-2</v>
      </c>
      <c r="AJ128" s="13">
        <v>-0.30818459559414696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786392</v>
      </c>
      <c r="AD129" s="63">
        <v>952945</v>
      </c>
      <c r="AE129" s="63">
        <v>740273</v>
      </c>
      <c r="AF129" s="63">
        <v>935639</v>
      </c>
      <c r="AG129" s="63">
        <v>1034115</v>
      </c>
      <c r="AH129" s="63">
        <v>1081994</v>
      </c>
      <c r="AI129" s="13" t="s">
        <v>246</v>
      </c>
      <c r="AJ129" s="13">
        <v>4.6299492803024811E-2</v>
      </c>
    </row>
    <row r="130" spans="1:36" ht="10.5" customHeight="1" x14ac:dyDescent="0.2">
      <c r="A130" s="11"/>
      <c r="B130" s="14"/>
      <c r="C130" s="11" t="s">
        <v>44</v>
      </c>
      <c r="D130" s="15"/>
      <c r="E130" s="11"/>
      <c r="F130" s="2"/>
      <c r="G130" s="12">
        <v>607439</v>
      </c>
      <c r="H130" s="12">
        <v>610898</v>
      </c>
      <c r="I130" s="12">
        <v>843653</v>
      </c>
      <c r="J130" s="12">
        <v>1089800</v>
      </c>
      <c r="K130" s="12">
        <v>1046161</v>
      </c>
      <c r="L130" s="12">
        <v>1732326</v>
      </c>
      <c r="M130" s="12">
        <v>1792110</v>
      </c>
      <c r="N130" s="12">
        <v>2891565</v>
      </c>
      <c r="O130" s="12">
        <v>1664080</v>
      </c>
      <c r="P130" s="12">
        <v>2476950</v>
      </c>
      <c r="Q130" s="12">
        <v>2518026</v>
      </c>
      <c r="R130" s="63">
        <v>4575072</v>
      </c>
      <c r="S130" s="63">
        <v>3994990</v>
      </c>
      <c r="T130" s="63">
        <v>5685857</v>
      </c>
      <c r="U130" s="41">
        <v>6928342</v>
      </c>
      <c r="V130" s="41">
        <v>5841039</v>
      </c>
      <c r="W130" s="63">
        <v>4017897</v>
      </c>
      <c r="X130" s="63">
        <v>4357212</v>
      </c>
      <c r="Y130" s="63">
        <v>3789827</v>
      </c>
      <c r="Z130" s="63">
        <v>2508137</v>
      </c>
      <c r="AA130" s="63">
        <v>3024992</v>
      </c>
      <c r="AB130" s="63">
        <v>3846785</v>
      </c>
      <c r="AC130" s="63">
        <v>4013050</v>
      </c>
      <c r="AD130" s="63">
        <v>3764880</v>
      </c>
      <c r="AE130" s="63">
        <v>3458597</v>
      </c>
      <c r="AF130" s="63">
        <v>2931608</v>
      </c>
      <c r="AG130" s="63">
        <v>3264751</v>
      </c>
      <c r="AH130" s="63">
        <v>3199738</v>
      </c>
      <c r="AI130" s="13">
        <v>-3.0228498315544416E-2</v>
      </c>
      <c r="AJ130" s="13">
        <v>-1.9913616689297284E-2</v>
      </c>
    </row>
    <row r="131" spans="1:36" ht="10.5" customHeight="1" x14ac:dyDescent="0.2">
      <c r="A131" s="11"/>
      <c r="B131" s="14"/>
      <c r="C131" s="11"/>
      <c r="D131" s="15" t="s">
        <v>45</v>
      </c>
      <c r="E131" s="11"/>
      <c r="F131" s="2"/>
      <c r="G131" s="12">
        <v>17097</v>
      </c>
      <c r="H131" s="12">
        <v>34997</v>
      </c>
      <c r="I131" s="12">
        <v>62139</v>
      </c>
      <c r="J131" s="12">
        <v>58208</v>
      </c>
      <c r="K131" s="12">
        <v>75955</v>
      </c>
      <c r="L131" s="12">
        <v>54643</v>
      </c>
      <c r="M131" s="12">
        <v>88070</v>
      </c>
      <c r="N131" s="12">
        <v>63461</v>
      </c>
      <c r="O131" s="12">
        <v>48319</v>
      </c>
      <c r="P131" s="12">
        <v>61102</v>
      </c>
      <c r="Q131" s="12">
        <v>54366</v>
      </c>
      <c r="R131" s="63">
        <v>45446</v>
      </c>
      <c r="S131" s="63">
        <v>34809</v>
      </c>
      <c r="T131" s="63">
        <v>2138542</v>
      </c>
      <c r="U131" s="41">
        <v>142353</v>
      </c>
      <c r="V131" s="41">
        <v>94628</v>
      </c>
      <c r="W131" s="63">
        <v>63951</v>
      </c>
      <c r="X131" s="63">
        <v>63524</v>
      </c>
      <c r="Y131" s="63">
        <v>62002</v>
      </c>
      <c r="Z131" s="63">
        <v>64583</v>
      </c>
      <c r="AA131" s="63">
        <v>101183</v>
      </c>
      <c r="AB131" s="63">
        <v>100850</v>
      </c>
      <c r="AC131" s="63">
        <v>93009</v>
      </c>
      <c r="AD131" s="63">
        <v>75023</v>
      </c>
      <c r="AE131" s="63">
        <v>72059</v>
      </c>
      <c r="AF131" s="63">
        <v>116359</v>
      </c>
      <c r="AG131" s="63">
        <v>156091</v>
      </c>
      <c r="AH131" s="63">
        <v>180629</v>
      </c>
      <c r="AI131" s="13">
        <v>0.10200930737806302</v>
      </c>
      <c r="AJ131" s="13">
        <v>0.15720316994573677</v>
      </c>
    </row>
    <row r="132" spans="1:36" ht="10.5" customHeight="1" x14ac:dyDescent="0.2">
      <c r="A132" s="11"/>
      <c r="B132" s="14"/>
      <c r="C132" s="11"/>
      <c r="D132" s="15" t="s">
        <v>46</v>
      </c>
      <c r="E132" s="11"/>
      <c r="F132" s="2"/>
      <c r="G132" s="12">
        <v>546948</v>
      </c>
      <c r="H132" s="12">
        <v>531070</v>
      </c>
      <c r="I132" s="12">
        <v>699568</v>
      </c>
      <c r="J132" s="12">
        <v>785122</v>
      </c>
      <c r="K132" s="12">
        <v>854273</v>
      </c>
      <c r="L132" s="12">
        <v>1523898</v>
      </c>
      <c r="M132" s="12">
        <v>1576832</v>
      </c>
      <c r="N132" s="12">
        <v>2126666</v>
      </c>
      <c r="O132" s="12">
        <v>1523291</v>
      </c>
      <c r="P132" s="12">
        <v>2281610</v>
      </c>
      <c r="Q132" s="12">
        <v>2463660</v>
      </c>
      <c r="R132" s="63">
        <v>2993120</v>
      </c>
      <c r="S132" s="63">
        <v>2917348</v>
      </c>
      <c r="T132" s="63">
        <v>2205144</v>
      </c>
      <c r="U132" s="41">
        <v>4645962</v>
      </c>
      <c r="V132" s="41">
        <v>4049503</v>
      </c>
      <c r="W132" s="63">
        <v>3907827</v>
      </c>
      <c r="X132" s="63">
        <v>4202697</v>
      </c>
      <c r="Y132" s="63">
        <v>3618723</v>
      </c>
      <c r="Z132" s="63">
        <v>2223953</v>
      </c>
      <c r="AA132" s="63">
        <v>2716071</v>
      </c>
      <c r="AB132" s="63">
        <v>3326517</v>
      </c>
      <c r="AC132" s="63">
        <v>3143234</v>
      </c>
      <c r="AD132" s="63">
        <v>3535712</v>
      </c>
      <c r="AE132" s="63">
        <v>2516103</v>
      </c>
      <c r="AF132" s="63">
        <v>2782187</v>
      </c>
      <c r="AG132" s="63">
        <v>2854315</v>
      </c>
      <c r="AH132" s="63">
        <v>2889247</v>
      </c>
      <c r="AI132" s="13">
        <v>-2.321461265724023E-2</v>
      </c>
      <c r="AJ132" s="13">
        <v>1.2238312870163245E-2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0</v>
      </c>
      <c r="AD133" s="63">
        <v>154145</v>
      </c>
      <c r="AE133" s="63">
        <v>828756</v>
      </c>
      <c r="AF133" s="63">
        <v>0</v>
      </c>
      <c r="AG133" s="63">
        <v>0</v>
      </c>
      <c r="AH133" s="63">
        <v>0</v>
      </c>
      <c r="AI133" s="13" t="s">
        <v>246</v>
      </c>
      <c r="AJ133" s="13" t="s">
        <v>246</v>
      </c>
    </row>
    <row r="134" spans="1:36" ht="10.5" customHeight="1" x14ac:dyDescent="0.2">
      <c r="A134" s="11"/>
      <c r="B134" s="11"/>
      <c r="C134" s="11"/>
      <c r="D134" s="11" t="s">
        <v>48</v>
      </c>
      <c r="E134" s="11"/>
      <c r="F134" s="2"/>
      <c r="G134" s="12">
        <v>43394</v>
      </c>
      <c r="H134" s="12">
        <v>44831</v>
      </c>
      <c r="I134" s="12">
        <v>81946</v>
      </c>
      <c r="J134" s="12">
        <v>246470</v>
      </c>
      <c r="K134" s="12">
        <v>115933</v>
      </c>
      <c r="L134" s="12">
        <v>153785</v>
      </c>
      <c r="M134" s="12">
        <v>127208</v>
      </c>
      <c r="N134" s="12">
        <v>701438</v>
      </c>
      <c r="O134" s="12">
        <v>92470</v>
      </c>
      <c r="P134" s="12">
        <v>134238</v>
      </c>
      <c r="Q134" s="12">
        <v>0</v>
      </c>
      <c r="R134" s="63">
        <v>1536506</v>
      </c>
      <c r="S134" s="63">
        <v>1042833</v>
      </c>
      <c r="T134" s="63">
        <v>1342171</v>
      </c>
      <c r="U134" s="41">
        <v>2140027</v>
      </c>
      <c r="V134" s="41">
        <v>1696908</v>
      </c>
      <c r="W134" s="63">
        <v>46119</v>
      </c>
      <c r="X134" s="63">
        <v>90991</v>
      </c>
      <c r="Y134" s="63">
        <v>109102</v>
      </c>
      <c r="Z134" s="63">
        <v>219601</v>
      </c>
      <c r="AA134" s="63">
        <v>207738</v>
      </c>
      <c r="AB134" s="63">
        <v>419418</v>
      </c>
      <c r="AC134" s="63">
        <v>776807</v>
      </c>
      <c r="AD134" s="63">
        <v>0</v>
      </c>
      <c r="AE134" s="63">
        <v>41679</v>
      </c>
      <c r="AF134" s="63">
        <v>33062</v>
      </c>
      <c r="AG134" s="63">
        <v>254345</v>
      </c>
      <c r="AH134" s="63">
        <v>129862</v>
      </c>
      <c r="AI134" s="13">
        <v>-0.17749381885953908</v>
      </c>
      <c r="AJ134" s="13">
        <v>-0.48942577994456349</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1352123</v>
      </c>
      <c r="H136" s="12">
        <v>1401278</v>
      </c>
      <c r="I136" s="12">
        <v>1424073</v>
      </c>
      <c r="J136" s="12">
        <v>1223758</v>
      </c>
      <c r="K136" s="12">
        <f>SUM(K137:K145)</f>
        <v>1376171</v>
      </c>
      <c r="L136" s="12">
        <f>SUM(L137:L145)</f>
        <v>1513626</v>
      </c>
      <c r="M136" s="12">
        <f>SUM(M137:M145)</f>
        <v>1421634</v>
      </c>
      <c r="N136" s="12">
        <f>SUM(N137:N145)</f>
        <v>1708112</v>
      </c>
      <c r="O136" s="12">
        <v>1740200.42</v>
      </c>
      <c r="P136" s="12">
        <v>1856593</v>
      </c>
      <c r="Q136" s="12">
        <v>1740048.62</v>
      </c>
      <c r="R136" s="63">
        <v>2756161.32</v>
      </c>
      <c r="S136" s="63">
        <v>2501242.8200000003</v>
      </c>
      <c r="T136" s="63">
        <v>3563570.85</v>
      </c>
      <c r="U136" s="41">
        <v>2610504.9799999995</v>
      </c>
      <c r="V136" s="41">
        <v>2513760.34</v>
      </c>
      <c r="W136" s="63">
        <v>2475985.15</v>
      </c>
      <c r="X136" s="63">
        <v>1861008.1199999999</v>
      </c>
      <c r="Y136" s="63">
        <v>1846361</v>
      </c>
      <c r="Z136" s="63">
        <v>1600345</v>
      </c>
      <c r="AA136" s="63">
        <v>2128249</v>
      </c>
      <c r="AB136" s="63">
        <v>1858002</v>
      </c>
      <c r="AC136" s="63">
        <v>1971318</v>
      </c>
      <c r="AD136" s="63">
        <v>2106306</v>
      </c>
      <c r="AE136" s="63">
        <v>2228287</v>
      </c>
      <c r="AF136" s="63">
        <v>2613126</v>
      </c>
      <c r="AG136" s="63">
        <v>4114619</v>
      </c>
      <c r="AH136" s="63">
        <v>3534944</v>
      </c>
      <c r="AI136" s="13">
        <v>0.11315607340171985</v>
      </c>
      <c r="AJ136" s="13">
        <v>-0.14088181676116307</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115251</v>
      </c>
      <c r="H138" s="12">
        <v>104285</v>
      </c>
      <c r="I138" s="12">
        <v>120718</v>
      </c>
      <c r="J138" s="12">
        <v>165279</v>
      </c>
      <c r="K138" s="12">
        <v>171168</v>
      </c>
      <c r="L138" s="12">
        <v>172419</v>
      </c>
      <c r="M138" s="12">
        <v>178588</v>
      </c>
      <c r="N138" s="12">
        <v>174268</v>
      </c>
      <c r="O138" s="12">
        <v>334033.7</v>
      </c>
      <c r="P138" s="12">
        <v>344871</v>
      </c>
      <c r="Q138" s="12">
        <v>365523.66</v>
      </c>
      <c r="R138" s="63">
        <v>386825.55</v>
      </c>
      <c r="S138" s="63">
        <v>344870.72</v>
      </c>
      <c r="T138" s="63">
        <v>424402.02</v>
      </c>
      <c r="U138" s="41">
        <v>425894.02</v>
      </c>
      <c r="V138" s="41">
        <v>439341.7</v>
      </c>
      <c r="W138" s="64">
        <v>446069.96</v>
      </c>
      <c r="X138" s="64">
        <v>496179.14</v>
      </c>
      <c r="Y138" s="63">
        <v>510071</v>
      </c>
      <c r="Z138" s="63">
        <v>526824</v>
      </c>
      <c r="AA138" s="63">
        <v>537370</v>
      </c>
      <c r="AB138" s="63">
        <v>552297</v>
      </c>
      <c r="AC138" s="63">
        <v>572704</v>
      </c>
      <c r="AD138" s="63">
        <v>590286</v>
      </c>
      <c r="AE138" s="63">
        <v>607377</v>
      </c>
      <c r="AF138" s="63">
        <v>633799</v>
      </c>
      <c r="AG138" s="63">
        <v>641124</v>
      </c>
      <c r="AH138" s="63">
        <v>660376</v>
      </c>
      <c r="AI138" s="13">
        <v>3.0235315142979946E-2</v>
      </c>
      <c r="AJ138" s="13">
        <v>3.00285124250535E-2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784768</v>
      </c>
      <c r="H141" s="12">
        <v>921446</v>
      </c>
      <c r="I141" s="12">
        <v>876616</v>
      </c>
      <c r="J141" s="12">
        <v>913093</v>
      </c>
      <c r="K141" s="12">
        <v>968660</v>
      </c>
      <c r="L141" s="12">
        <v>984238</v>
      </c>
      <c r="M141" s="12">
        <v>1040564</v>
      </c>
      <c r="N141" s="12">
        <v>1134680</v>
      </c>
      <c r="O141" s="12">
        <v>1166253.6399999999</v>
      </c>
      <c r="P141" s="12">
        <v>1114726</v>
      </c>
      <c r="Q141" s="12">
        <v>1112405.71</v>
      </c>
      <c r="R141" s="63">
        <v>1257822.77</v>
      </c>
      <c r="S141" s="63">
        <v>1119883.6100000001</v>
      </c>
      <c r="T141" s="63">
        <v>269442.14</v>
      </c>
      <c r="U141" s="41">
        <v>1854682.0399999998</v>
      </c>
      <c r="V141" s="41">
        <v>1285884.0899999999</v>
      </c>
      <c r="W141" s="63">
        <v>1426130.13</v>
      </c>
      <c r="X141" s="63">
        <v>1257417.7799999998</v>
      </c>
      <c r="Y141" s="63">
        <v>1062354</v>
      </c>
      <c r="Z141" s="63">
        <v>900189</v>
      </c>
      <c r="AA141" s="63">
        <v>978739</v>
      </c>
      <c r="AB141" s="63">
        <v>995152</v>
      </c>
      <c r="AC141" s="63">
        <v>1019070</v>
      </c>
      <c r="AD141" s="63">
        <v>855142</v>
      </c>
      <c r="AE141" s="63">
        <v>1233674</v>
      </c>
      <c r="AF141" s="63">
        <v>1233852</v>
      </c>
      <c r="AG141" s="63">
        <v>1685567</v>
      </c>
      <c r="AH141" s="63">
        <v>1610543</v>
      </c>
      <c r="AI141" s="13">
        <v>8.3545494758320293E-2</v>
      </c>
      <c r="AJ141" s="13">
        <v>-4.4509651648377072E-2</v>
      </c>
    </row>
    <row r="142" spans="1:36" ht="10.5" customHeight="1" x14ac:dyDescent="0.2">
      <c r="A142" s="11"/>
      <c r="B142" s="14"/>
      <c r="C142" s="11" t="s">
        <v>55</v>
      </c>
      <c r="E142" s="11"/>
      <c r="F142" s="2"/>
      <c r="G142" s="12">
        <v>0</v>
      </c>
      <c r="H142" s="12">
        <v>0</v>
      </c>
      <c r="I142" s="12">
        <v>0</v>
      </c>
      <c r="J142" s="12">
        <v>0</v>
      </c>
      <c r="K142" s="12">
        <v>0</v>
      </c>
      <c r="L142" s="12">
        <v>17696</v>
      </c>
      <c r="M142" s="12">
        <v>34814</v>
      </c>
      <c r="N142" s="12">
        <v>35595</v>
      </c>
      <c r="O142" s="12">
        <v>36653.08</v>
      </c>
      <c r="P142" s="12">
        <v>36405</v>
      </c>
      <c r="Q142" s="12">
        <v>34952.25</v>
      </c>
      <c r="R142" s="63">
        <v>47919</v>
      </c>
      <c r="S142" s="63">
        <v>36405.49</v>
      </c>
      <c r="T142" s="63">
        <v>51978.69</v>
      </c>
      <c r="U142" s="41">
        <v>53953.919999999998</v>
      </c>
      <c r="V142" s="41">
        <v>56543.55</v>
      </c>
      <c r="W142" s="64">
        <v>63709.06</v>
      </c>
      <c r="X142" s="64">
        <v>65603.199999999997</v>
      </c>
      <c r="Y142" s="63">
        <v>71749</v>
      </c>
      <c r="Z142" s="63">
        <v>74421</v>
      </c>
      <c r="AA142" s="63">
        <v>77796</v>
      </c>
      <c r="AB142" s="63">
        <v>76286</v>
      </c>
      <c r="AC142" s="63">
        <v>82494</v>
      </c>
      <c r="AD142" s="63">
        <v>97125</v>
      </c>
      <c r="AE142" s="63">
        <v>103388</v>
      </c>
      <c r="AF142" s="63">
        <v>104321</v>
      </c>
      <c r="AG142" s="63">
        <v>62368</v>
      </c>
      <c r="AH142" s="63">
        <v>59035</v>
      </c>
      <c r="AI142" s="13">
        <v>-4.182657685087765E-2</v>
      </c>
      <c r="AJ142" s="13">
        <v>-5.3440867111339149E-2</v>
      </c>
    </row>
    <row r="143" spans="1:36" ht="10.5" customHeight="1" x14ac:dyDescent="0.2">
      <c r="A143" s="11"/>
      <c r="B143" s="11"/>
      <c r="C143" s="11" t="s">
        <v>56</v>
      </c>
      <c r="D143" s="11"/>
      <c r="E143" s="11"/>
      <c r="F143" s="2"/>
      <c r="G143" s="12">
        <v>452104</v>
      </c>
      <c r="H143" s="12">
        <v>375547</v>
      </c>
      <c r="I143" s="12">
        <v>426739</v>
      </c>
      <c r="J143" s="12">
        <v>145386</v>
      </c>
      <c r="K143" s="12">
        <v>236343</v>
      </c>
      <c r="L143" s="12">
        <v>339273</v>
      </c>
      <c r="M143" s="12">
        <v>167668</v>
      </c>
      <c r="N143" s="12">
        <v>363569</v>
      </c>
      <c r="O143" s="12">
        <v>203260</v>
      </c>
      <c r="P143" s="12">
        <v>360591</v>
      </c>
      <c r="Q143" s="12">
        <v>227167</v>
      </c>
      <c r="R143" s="63">
        <v>1063594</v>
      </c>
      <c r="S143" s="63">
        <v>1000083</v>
      </c>
      <c r="T143" s="63">
        <v>2817748</v>
      </c>
      <c r="U143" s="41">
        <v>275975</v>
      </c>
      <c r="V143" s="41">
        <v>731991</v>
      </c>
      <c r="W143" s="63">
        <v>540076</v>
      </c>
      <c r="X143" s="63">
        <v>41808</v>
      </c>
      <c r="Y143" s="63">
        <v>202187</v>
      </c>
      <c r="Z143" s="63">
        <v>98911</v>
      </c>
      <c r="AA143" s="63">
        <v>534344</v>
      </c>
      <c r="AB143" s="63">
        <v>234267</v>
      </c>
      <c r="AC143" s="63">
        <v>297050</v>
      </c>
      <c r="AD143" s="63">
        <v>563753</v>
      </c>
      <c r="AE143" s="63">
        <v>283848</v>
      </c>
      <c r="AF143" s="63">
        <v>641154</v>
      </c>
      <c r="AG143" s="63">
        <v>1725560</v>
      </c>
      <c r="AH143" s="63">
        <v>1204990</v>
      </c>
      <c r="AI143" s="13">
        <v>0.3138487971360544</v>
      </c>
      <c r="AJ143" s="13">
        <v>-0.30168177287373377</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4722</v>
      </c>
      <c r="H147" s="12">
        <v>23579</v>
      </c>
      <c r="I147" s="12">
        <v>5475</v>
      </c>
      <c r="J147" s="12">
        <v>257333</v>
      </c>
      <c r="K147" s="12">
        <v>716355</v>
      </c>
      <c r="L147" s="12">
        <v>322425</v>
      </c>
      <c r="M147" s="12">
        <v>496694</v>
      </c>
      <c r="N147" s="12">
        <v>320939</v>
      </c>
      <c r="O147" s="12">
        <v>0</v>
      </c>
      <c r="P147" s="12">
        <v>92576</v>
      </c>
      <c r="Q147" s="12">
        <v>113445</v>
      </c>
      <c r="R147" s="63">
        <v>577726</v>
      </c>
      <c r="S147" s="63">
        <v>199693</v>
      </c>
      <c r="T147" s="63">
        <v>0</v>
      </c>
      <c r="U147" s="41">
        <v>628351</v>
      </c>
      <c r="V147" s="41">
        <v>478838</v>
      </c>
      <c r="W147" s="63">
        <v>515111</v>
      </c>
      <c r="X147" s="63">
        <v>379210</v>
      </c>
      <c r="Y147" s="63">
        <v>527768</v>
      </c>
      <c r="Z147" s="63">
        <v>83976</v>
      </c>
      <c r="AA147" s="63">
        <v>194359</v>
      </c>
      <c r="AB147" s="63">
        <v>780934</v>
      </c>
      <c r="AC147" s="63">
        <v>991842</v>
      </c>
      <c r="AD147" s="63">
        <v>45188</v>
      </c>
      <c r="AE147" s="63">
        <v>56688</v>
      </c>
      <c r="AF147" s="63">
        <v>213802</v>
      </c>
      <c r="AG147" s="63">
        <v>531468</v>
      </c>
      <c r="AH147" s="63">
        <v>699091</v>
      </c>
      <c r="AI147" s="13">
        <v>-1.8282430977051178E-2</v>
      </c>
      <c r="AJ147" s="13">
        <v>0.31539622329096012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27803</v>
      </c>
      <c r="H149" s="12">
        <v>0</v>
      </c>
      <c r="I149" s="12">
        <v>0</v>
      </c>
      <c r="J149" s="12">
        <v>8367</v>
      </c>
      <c r="K149" s="12">
        <v>8367</v>
      </c>
      <c r="L149" s="12">
        <v>0</v>
      </c>
      <c r="M149" s="12">
        <v>28758</v>
      </c>
      <c r="N149" s="12">
        <v>14122</v>
      </c>
      <c r="O149" s="12">
        <v>78552</v>
      </c>
      <c r="P149" s="12">
        <v>6557</v>
      </c>
      <c r="Q149" s="12">
        <v>17879</v>
      </c>
      <c r="R149" s="63">
        <v>86502</v>
      </c>
      <c r="S149" s="63">
        <v>99432</v>
      </c>
      <c r="T149" s="63">
        <v>38685</v>
      </c>
      <c r="U149" s="41">
        <v>203321</v>
      </c>
      <c r="V149" s="41">
        <v>145916</v>
      </c>
      <c r="W149" s="63">
        <v>108327</v>
      </c>
      <c r="X149" s="63">
        <v>109277</v>
      </c>
      <c r="Y149" s="63">
        <v>110124</v>
      </c>
      <c r="Z149" s="63">
        <v>103226</v>
      </c>
      <c r="AA149" s="63">
        <v>313419</v>
      </c>
      <c r="AB149" s="63">
        <v>63973</v>
      </c>
      <c r="AC149" s="63">
        <v>57086</v>
      </c>
      <c r="AD149" s="63">
        <v>559473</v>
      </c>
      <c r="AE149" s="63">
        <v>1258727</v>
      </c>
      <c r="AF149" s="63">
        <v>145081</v>
      </c>
      <c r="AG149" s="63">
        <v>286658</v>
      </c>
      <c r="AH149" s="63">
        <v>118417</v>
      </c>
      <c r="AI149" s="13">
        <v>0.10807601951980694</v>
      </c>
      <c r="AJ149" s="13">
        <v>-0.58690495294043776</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4498510</v>
      </c>
      <c r="H152" s="5">
        <v>5676139</v>
      </c>
      <c r="I152" s="5">
        <v>4988299</v>
      </c>
      <c r="J152" s="5">
        <v>4497473</v>
      </c>
      <c r="K152" s="5">
        <v>5646734</v>
      </c>
      <c r="L152" s="5">
        <v>5985066</v>
      </c>
      <c r="M152" s="5">
        <v>8588958</v>
      </c>
      <c r="N152" s="5">
        <v>6456383</v>
      </c>
      <c r="O152" s="5">
        <v>8834437</v>
      </c>
      <c r="P152" s="5">
        <v>7064058</v>
      </c>
      <c r="Q152" s="5">
        <v>7292040</v>
      </c>
      <c r="R152" s="62">
        <v>11057234</v>
      </c>
      <c r="S152" s="62">
        <v>9531413</v>
      </c>
      <c r="T152" s="62">
        <v>11041833</v>
      </c>
      <c r="U152" s="39">
        <v>12590332</v>
      </c>
      <c r="V152" s="39">
        <v>11622871</v>
      </c>
      <c r="W152" s="62">
        <v>11958956</v>
      </c>
      <c r="X152" s="62">
        <v>10098752</v>
      </c>
      <c r="Y152" s="62">
        <v>10440736</v>
      </c>
      <c r="Z152" s="62">
        <v>11476675</v>
      </c>
      <c r="AA152" s="62">
        <v>19127303</v>
      </c>
      <c r="AB152" s="62">
        <v>11157117</v>
      </c>
      <c r="AC152" s="62">
        <v>14312832</v>
      </c>
      <c r="AD152" s="62">
        <v>13371326</v>
      </c>
      <c r="AE152" s="62">
        <v>12731301</v>
      </c>
      <c r="AF152" s="62">
        <v>13030484</v>
      </c>
      <c r="AG152" s="62">
        <v>13401525</v>
      </c>
      <c r="AH152" s="62">
        <v>12560707</v>
      </c>
      <c r="AI152" s="10">
        <v>1.9945617640858337E-2</v>
      </c>
      <c r="AJ152" s="10">
        <v>-6.2740471700049066E-2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2010299</v>
      </c>
      <c r="H154" s="12">
        <v>2974432</v>
      </c>
      <c r="I154" s="12">
        <v>2735219</v>
      </c>
      <c r="J154" s="12">
        <v>2081630</v>
      </c>
      <c r="K154" s="12">
        <v>3331762</v>
      </c>
      <c r="L154" s="12">
        <v>2953657</v>
      </c>
      <c r="M154" s="12">
        <v>5436959</v>
      </c>
      <c r="N154" s="12">
        <v>3462871</v>
      </c>
      <c r="O154" s="12">
        <v>4815940</v>
      </c>
      <c r="P154" s="12">
        <v>3186286</v>
      </c>
      <c r="Q154" s="12">
        <v>3215632</v>
      </c>
      <c r="R154" s="63">
        <v>5324341</v>
      </c>
      <c r="S154" s="63">
        <v>3761095</v>
      </c>
      <c r="T154" s="63">
        <v>1346752</v>
      </c>
      <c r="U154" s="41">
        <v>2757054</v>
      </c>
      <c r="V154" s="41">
        <v>2001681</v>
      </c>
      <c r="W154" s="63">
        <v>1672165</v>
      </c>
      <c r="X154" s="63">
        <v>2082342</v>
      </c>
      <c r="Y154" s="63">
        <v>2509164</v>
      </c>
      <c r="Z154" s="63">
        <v>2818498</v>
      </c>
      <c r="AA154" s="63">
        <v>6074909</v>
      </c>
      <c r="AB154" s="63">
        <v>2403098</v>
      </c>
      <c r="AC154" s="63">
        <v>2335214</v>
      </c>
      <c r="AD154" s="63">
        <v>1585267</v>
      </c>
      <c r="AE154" s="63">
        <v>2678371</v>
      </c>
      <c r="AF154" s="63">
        <v>2882332</v>
      </c>
      <c r="AG154" s="63">
        <v>2068329</v>
      </c>
      <c r="AH154" s="63">
        <v>3305663</v>
      </c>
      <c r="AI154" s="13">
        <v>5.4584010867519295E-2</v>
      </c>
      <c r="AJ154" s="13">
        <v>0.59822881176060483</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1105689</v>
      </c>
      <c r="H156" s="12">
        <v>1248694</v>
      </c>
      <c r="I156" s="12">
        <v>1157765</v>
      </c>
      <c r="J156" s="12">
        <v>1319703</v>
      </c>
      <c r="K156" s="12">
        <v>1283377</v>
      </c>
      <c r="L156" s="12">
        <v>1906971</v>
      </c>
      <c r="M156" s="12">
        <v>1754417</v>
      </c>
      <c r="N156" s="12">
        <v>2188575</v>
      </c>
      <c r="O156" s="12">
        <v>2248346</v>
      </c>
      <c r="P156" s="12">
        <v>2197396</v>
      </c>
      <c r="Q156" s="12">
        <v>2341666</v>
      </c>
      <c r="R156" s="63">
        <v>2712571</v>
      </c>
      <c r="S156" s="63">
        <v>2871359</v>
      </c>
      <c r="T156" s="63">
        <v>4825068</v>
      </c>
      <c r="U156" s="41">
        <v>4209895</v>
      </c>
      <c r="V156" s="41">
        <v>4644729</v>
      </c>
      <c r="W156" s="63">
        <v>4838887</v>
      </c>
      <c r="X156" s="63">
        <v>3917736</v>
      </c>
      <c r="Y156" s="63">
        <v>4035790</v>
      </c>
      <c r="Z156" s="63">
        <v>3086094</v>
      </c>
      <c r="AA156" s="63">
        <v>3200537</v>
      </c>
      <c r="AB156" s="63">
        <v>4702598</v>
      </c>
      <c r="AC156" s="63">
        <v>3650693</v>
      </c>
      <c r="AD156" s="63">
        <v>3076127</v>
      </c>
      <c r="AE156" s="63">
        <v>3613514</v>
      </c>
      <c r="AF156" s="63">
        <v>2870646</v>
      </c>
      <c r="AG156" s="63">
        <v>3413201</v>
      </c>
      <c r="AH156" s="63">
        <v>3432984</v>
      </c>
      <c r="AI156" s="13">
        <v>-5.1095905190668423E-2</v>
      </c>
      <c r="AJ156" s="13">
        <v>5.7960254904413774E-3</v>
      </c>
    </row>
    <row r="157" spans="1:36" ht="10.5" customHeight="1" x14ac:dyDescent="0.2">
      <c r="A157" s="11"/>
      <c r="B157" s="19" t="s">
        <v>67</v>
      </c>
      <c r="C157" s="14"/>
      <c r="D157" s="19"/>
      <c r="E157" s="19"/>
      <c r="F157" s="2"/>
      <c r="G157" s="12">
        <v>443987</v>
      </c>
      <c r="H157" s="12">
        <v>442058</v>
      </c>
      <c r="I157" s="12">
        <v>439810</v>
      </c>
      <c r="J157" s="12">
        <v>523761</v>
      </c>
      <c r="K157" s="12">
        <v>448511</v>
      </c>
      <c r="L157" s="12">
        <v>563320</v>
      </c>
      <c r="M157" s="12">
        <v>0</v>
      </c>
      <c r="N157" s="12">
        <v>0</v>
      </c>
      <c r="O157" s="12">
        <v>1023204</v>
      </c>
      <c r="P157" s="12">
        <v>834584</v>
      </c>
      <c r="Q157" s="12">
        <v>879034</v>
      </c>
      <c r="R157" s="63">
        <v>881008</v>
      </c>
      <c r="S157" s="63">
        <v>903877</v>
      </c>
      <c r="T157" s="63">
        <v>0</v>
      </c>
      <c r="U157" s="41">
        <v>0</v>
      </c>
      <c r="V157" s="41">
        <v>0</v>
      </c>
      <c r="W157" s="63">
        <v>0</v>
      </c>
      <c r="X157" s="63">
        <v>0</v>
      </c>
      <c r="Y157" s="63">
        <v>0</v>
      </c>
      <c r="Z157" s="63">
        <v>1041202</v>
      </c>
      <c r="AA157" s="63">
        <v>1069025</v>
      </c>
      <c r="AB157" s="63">
        <v>0</v>
      </c>
      <c r="AC157" s="63">
        <v>0</v>
      </c>
      <c r="AD157" s="63">
        <v>905937</v>
      </c>
      <c r="AE157" s="63">
        <v>9985</v>
      </c>
      <c r="AF157" s="63">
        <v>0</v>
      </c>
      <c r="AG157" s="63">
        <v>0</v>
      </c>
      <c r="AH157" s="63">
        <v>34217</v>
      </c>
      <c r="AI157" s="13" t="s">
        <v>246</v>
      </c>
      <c r="AJ157" s="13" t="s">
        <v>246</v>
      </c>
    </row>
    <row r="158" spans="1:36" ht="10.5" customHeight="1" x14ac:dyDescent="0.2">
      <c r="A158" s="11"/>
      <c r="B158" s="19" t="s">
        <v>69</v>
      </c>
      <c r="C158" s="14"/>
      <c r="D158" s="19"/>
      <c r="E158" s="19"/>
      <c r="F158" s="2"/>
      <c r="G158" s="12">
        <v>496160</v>
      </c>
      <c r="H158" s="12">
        <v>680917</v>
      </c>
      <c r="I158" s="12">
        <v>385748</v>
      </c>
      <c r="J158" s="12">
        <v>347131</v>
      </c>
      <c r="K158" s="12">
        <v>167524</v>
      </c>
      <c r="L158" s="12">
        <v>191657</v>
      </c>
      <c r="M158" s="12">
        <v>414844</v>
      </c>
      <c r="N158" s="12">
        <v>65940</v>
      </c>
      <c r="O158" s="12">
        <v>57711</v>
      </c>
      <c r="P158" s="12">
        <v>62294</v>
      </c>
      <c r="Q158" s="12">
        <v>63306</v>
      </c>
      <c r="R158" s="63">
        <v>1566856</v>
      </c>
      <c r="S158" s="63">
        <v>1393946</v>
      </c>
      <c r="T158" s="63">
        <v>0</v>
      </c>
      <c r="U158" s="41">
        <v>0</v>
      </c>
      <c r="V158" s="41">
        <v>0</v>
      </c>
      <c r="W158" s="63">
        <v>0</v>
      </c>
      <c r="X158" s="63">
        <v>0</v>
      </c>
      <c r="Y158" s="63">
        <v>0</v>
      </c>
      <c r="Z158" s="63">
        <v>1487123</v>
      </c>
      <c r="AA158" s="63">
        <v>1424148</v>
      </c>
      <c r="AB158" s="63">
        <v>1542842</v>
      </c>
      <c r="AC158" s="63">
        <v>1440750</v>
      </c>
      <c r="AD158" s="63">
        <v>1500789</v>
      </c>
      <c r="AE158" s="63">
        <v>1494081</v>
      </c>
      <c r="AF158" s="63">
        <v>1524660</v>
      </c>
      <c r="AG158" s="63">
        <v>1509055</v>
      </c>
      <c r="AH158" s="63">
        <v>1499924</v>
      </c>
      <c r="AI158" s="13">
        <v>-4.690918123632315E-3</v>
      </c>
      <c r="AJ158" s="13">
        <v>-6.0508066306397051E-3</v>
      </c>
    </row>
    <row r="159" spans="1:36" ht="10.5" customHeight="1" x14ac:dyDescent="0.2">
      <c r="A159" s="11"/>
      <c r="B159" s="19" t="s">
        <v>70</v>
      </c>
      <c r="C159" s="14"/>
      <c r="D159" s="19"/>
      <c r="E159" s="19"/>
      <c r="F159" s="2"/>
      <c r="G159" s="12">
        <v>0</v>
      </c>
      <c r="H159" s="12">
        <v>0</v>
      </c>
      <c r="I159" s="12">
        <v>0</v>
      </c>
      <c r="J159" s="12">
        <v>10500</v>
      </c>
      <c r="K159" s="12">
        <v>0</v>
      </c>
      <c r="L159" s="12">
        <v>0</v>
      </c>
      <c r="M159" s="12">
        <v>804841</v>
      </c>
      <c r="N159" s="12">
        <v>52692</v>
      </c>
      <c r="O159" s="12">
        <v>0</v>
      </c>
      <c r="P159" s="12">
        <v>0</v>
      </c>
      <c r="Q159" s="12">
        <v>0</v>
      </c>
      <c r="R159" s="63">
        <v>0</v>
      </c>
      <c r="S159" s="63">
        <v>0</v>
      </c>
      <c r="T159" s="63">
        <v>0</v>
      </c>
      <c r="U159" s="41">
        <v>0</v>
      </c>
      <c r="V159" s="41">
        <v>0</v>
      </c>
      <c r="W159" s="63">
        <v>0</v>
      </c>
      <c r="X159" s="63">
        <v>0</v>
      </c>
      <c r="Y159" s="63">
        <v>0</v>
      </c>
      <c r="Z159" s="63">
        <v>0</v>
      </c>
      <c r="AA159" s="63">
        <v>0</v>
      </c>
      <c r="AB159" s="63">
        <v>177903</v>
      </c>
      <c r="AC159" s="63">
        <v>0</v>
      </c>
      <c r="AD159" s="63">
        <v>0</v>
      </c>
      <c r="AE159" s="63">
        <v>0</v>
      </c>
      <c r="AF159" s="63">
        <v>0</v>
      </c>
      <c r="AG159" s="63">
        <v>0</v>
      </c>
      <c r="AH159" s="63">
        <v>114797</v>
      </c>
      <c r="AI159" s="13">
        <v>-7.0410496594938254E-2</v>
      </c>
      <c r="AJ159" s="13" t="s">
        <v>246</v>
      </c>
    </row>
    <row r="160" spans="1:36" ht="10.5" customHeight="1" x14ac:dyDescent="0.2">
      <c r="A160" s="11"/>
      <c r="B160" s="19" t="s">
        <v>71</v>
      </c>
      <c r="C160" s="14"/>
      <c r="D160" s="19"/>
      <c r="E160" s="19"/>
      <c r="F160" s="2"/>
      <c r="G160" s="12">
        <v>144899</v>
      </c>
      <c r="H160" s="12">
        <v>166161</v>
      </c>
      <c r="I160" s="12">
        <v>143321</v>
      </c>
      <c r="J160" s="12">
        <v>63951</v>
      </c>
      <c r="K160" s="12">
        <v>213388</v>
      </c>
      <c r="L160" s="12">
        <v>282084</v>
      </c>
      <c r="M160" s="12">
        <v>138594</v>
      </c>
      <c r="N160" s="12">
        <v>331442</v>
      </c>
      <c r="O160" s="12">
        <v>484388</v>
      </c>
      <c r="P160" s="12">
        <v>308212</v>
      </c>
      <c r="Q160" s="12">
        <v>359291</v>
      </c>
      <c r="R160" s="63">
        <v>382916</v>
      </c>
      <c r="S160" s="63">
        <v>405129</v>
      </c>
      <c r="T160" s="63">
        <v>586044</v>
      </c>
      <c r="U160" s="41">
        <v>538596</v>
      </c>
      <c r="V160" s="41">
        <v>271779</v>
      </c>
      <c r="W160" s="63">
        <v>835766</v>
      </c>
      <c r="X160" s="63">
        <v>236208</v>
      </c>
      <c r="Y160" s="63">
        <v>278003</v>
      </c>
      <c r="Z160" s="63">
        <v>559217</v>
      </c>
      <c r="AA160" s="63">
        <v>623443</v>
      </c>
      <c r="AB160" s="63">
        <v>397431</v>
      </c>
      <c r="AC160" s="63">
        <v>891741</v>
      </c>
      <c r="AD160" s="63">
        <v>649534</v>
      </c>
      <c r="AE160" s="63">
        <v>444577</v>
      </c>
      <c r="AF160" s="63">
        <v>458864</v>
      </c>
      <c r="AG160" s="63">
        <v>467876</v>
      </c>
      <c r="AH160" s="63">
        <v>431485</v>
      </c>
      <c r="AI160" s="13">
        <v>1.3796203495905379E-2</v>
      </c>
      <c r="AJ160" s="13">
        <v>-7.7779155160769095E-2</v>
      </c>
    </row>
    <row r="161" spans="1:36" ht="10.5" customHeight="1" x14ac:dyDescent="0.2">
      <c r="A161" s="11"/>
      <c r="B161" s="19" t="s">
        <v>72</v>
      </c>
      <c r="C161" s="14"/>
      <c r="D161" s="19"/>
      <c r="E161" s="19"/>
      <c r="F161" s="2"/>
      <c r="G161" s="12">
        <v>0</v>
      </c>
      <c r="H161" s="12">
        <v>163877</v>
      </c>
      <c r="I161" s="12">
        <v>126436</v>
      </c>
      <c r="J161" s="12">
        <v>133557</v>
      </c>
      <c r="K161" s="12">
        <v>77172</v>
      </c>
      <c r="L161" s="12">
        <v>56227</v>
      </c>
      <c r="M161" s="12">
        <v>0</v>
      </c>
      <c r="N161" s="12">
        <v>259066</v>
      </c>
      <c r="O161" s="12">
        <v>98210</v>
      </c>
      <c r="P161" s="12">
        <v>51984</v>
      </c>
      <c r="Q161" s="12">
        <v>87225</v>
      </c>
      <c r="R161" s="63">
        <v>57231</v>
      </c>
      <c r="S161" s="63">
        <v>56744</v>
      </c>
      <c r="T161" s="63">
        <v>69767</v>
      </c>
      <c r="U161" s="41">
        <v>0</v>
      </c>
      <c r="V161" s="41">
        <v>1521537</v>
      </c>
      <c r="W161" s="63">
        <v>797066</v>
      </c>
      <c r="X161" s="63">
        <v>590325</v>
      </c>
      <c r="Y161" s="63">
        <v>683057</v>
      </c>
      <c r="Z161" s="63">
        <v>566169</v>
      </c>
      <c r="AA161" s="63">
        <v>480960</v>
      </c>
      <c r="AB161" s="63">
        <v>1933245</v>
      </c>
      <c r="AC161" s="63">
        <v>1383378</v>
      </c>
      <c r="AD161" s="63">
        <v>1189265</v>
      </c>
      <c r="AE161" s="63">
        <v>1683938</v>
      </c>
      <c r="AF161" s="63">
        <v>1312572</v>
      </c>
      <c r="AG161" s="63">
        <v>1405489</v>
      </c>
      <c r="AH161" s="63">
        <v>1472967</v>
      </c>
      <c r="AI161" s="13">
        <v>-4.4308580228818117E-2</v>
      </c>
      <c r="AJ161" s="13">
        <v>4.8010336615939363E-2</v>
      </c>
    </row>
    <row r="162" spans="1:36" ht="10.5" customHeight="1" x14ac:dyDescent="0.2">
      <c r="A162" s="11"/>
      <c r="B162" s="19" t="s">
        <v>73</v>
      </c>
      <c r="C162" s="14"/>
      <c r="D162" s="19"/>
      <c r="E162" s="19"/>
      <c r="F162" s="2"/>
      <c r="G162" s="12">
        <v>297476</v>
      </c>
      <c r="H162" s="12">
        <v>0</v>
      </c>
      <c r="I162" s="12">
        <v>0</v>
      </c>
      <c r="J162" s="12">
        <v>17240</v>
      </c>
      <c r="K162" s="12">
        <v>125000</v>
      </c>
      <c r="L162" s="12">
        <v>31150</v>
      </c>
      <c r="M162" s="12">
        <v>0</v>
      </c>
      <c r="N162" s="12">
        <v>95797</v>
      </c>
      <c r="O162" s="12">
        <v>106638</v>
      </c>
      <c r="P162" s="12">
        <v>125293</v>
      </c>
      <c r="Q162" s="12">
        <v>127747</v>
      </c>
      <c r="R162" s="63">
        <v>132311</v>
      </c>
      <c r="S162" s="63">
        <v>139263</v>
      </c>
      <c r="T162" s="63">
        <v>399677</v>
      </c>
      <c r="U162" s="41">
        <v>0</v>
      </c>
      <c r="V162" s="41">
        <v>0</v>
      </c>
      <c r="W162" s="63">
        <v>0</v>
      </c>
      <c r="X162" s="63">
        <v>0</v>
      </c>
      <c r="Y162" s="63">
        <v>0</v>
      </c>
      <c r="Z162" s="63">
        <v>103775</v>
      </c>
      <c r="AA162" s="63">
        <v>0</v>
      </c>
      <c r="AB162" s="63">
        <v>0</v>
      </c>
      <c r="AC162" s="63">
        <v>0</v>
      </c>
      <c r="AD162" s="63">
        <v>0</v>
      </c>
      <c r="AE162" s="63">
        <v>0</v>
      </c>
      <c r="AF162" s="63">
        <v>1167114</v>
      </c>
      <c r="AG162" s="63">
        <v>0</v>
      </c>
      <c r="AH162" s="63">
        <v>0</v>
      </c>
      <c r="AI162" s="13" t="s">
        <v>246</v>
      </c>
      <c r="AJ162" s="13" t="s">
        <v>246</v>
      </c>
    </row>
    <row r="163" spans="1:36" ht="10.5" customHeight="1" x14ac:dyDescent="0.2">
      <c r="A163" s="11"/>
      <c r="B163" s="19" t="s">
        <v>39</v>
      </c>
      <c r="C163" s="14"/>
      <c r="D163" s="19"/>
      <c r="E163" s="19"/>
      <c r="F163" s="2"/>
      <c r="G163" s="12">
        <v>0</v>
      </c>
      <c r="H163" s="12">
        <v>0</v>
      </c>
      <c r="I163" s="12">
        <v>0</v>
      </c>
      <c r="J163" s="12">
        <v>0</v>
      </c>
      <c r="K163" s="12">
        <v>0</v>
      </c>
      <c r="L163" s="12">
        <v>0</v>
      </c>
      <c r="M163" s="12">
        <v>39303</v>
      </c>
      <c r="N163" s="12">
        <v>0</v>
      </c>
      <c r="O163" s="12">
        <v>0</v>
      </c>
      <c r="P163" s="12">
        <v>298009</v>
      </c>
      <c r="Q163" s="12">
        <v>218139</v>
      </c>
      <c r="R163" s="63">
        <v>0</v>
      </c>
      <c r="S163" s="63">
        <v>0</v>
      </c>
      <c r="T163" s="63">
        <v>3814525</v>
      </c>
      <c r="U163" s="41">
        <v>5084787</v>
      </c>
      <c r="V163" s="41">
        <v>3183145</v>
      </c>
      <c r="W163" s="63">
        <v>3815072</v>
      </c>
      <c r="X163" s="63">
        <v>3272141</v>
      </c>
      <c r="Y163" s="63">
        <v>2934722</v>
      </c>
      <c r="Z163" s="63">
        <v>1814597</v>
      </c>
      <c r="AA163" s="63">
        <v>6254281</v>
      </c>
      <c r="AB163" s="63">
        <v>0</v>
      </c>
      <c r="AC163" s="63">
        <v>4611056</v>
      </c>
      <c r="AD163" s="63">
        <v>4464407</v>
      </c>
      <c r="AE163" s="63">
        <v>2806835</v>
      </c>
      <c r="AF163" s="63">
        <v>2814296</v>
      </c>
      <c r="AG163" s="63">
        <v>4537575</v>
      </c>
      <c r="AH163" s="63">
        <v>2268670</v>
      </c>
      <c r="AI163" s="13" t="s">
        <v>246</v>
      </c>
      <c r="AJ163" s="13">
        <v>-0.50002589488878968</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275</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1491604</v>
      </c>
      <c r="H176" s="5">
        <v>1669890</v>
      </c>
      <c r="I176" s="5">
        <v>2288199</v>
      </c>
      <c r="J176" s="5">
        <v>2213996</v>
      </c>
      <c r="K176" s="5">
        <f>SUM(K178,K193,K204,K206)</f>
        <v>1940412</v>
      </c>
      <c r="L176" s="5">
        <f>SUM(L178,L193,L204,L206)</f>
        <v>1716562</v>
      </c>
      <c r="M176" s="5">
        <f>SUM(M178,M193,M204,M206)</f>
        <v>2013946</v>
      </c>
      <c r="N176" s="5">
        <f>SUM(N178,N193,N204,N206)</f>
        <v>2170912</v>
      </c>
      <c r="O176" s="5">
        <v>1756435</v>
      </c>
      <c r="P176" s="5">
        <v>1686683</v>
      </c>
      <c r="Q176" s="5">
        <v>1853728</v>
      </c>
      <c r="R176" s="39">
        <v>2139682</v>
      </c>
      <c r="S176" s="39">
        <v>2178919</v>
      </c>
      <c r="T176" s="39">
        <v>2773769</v>
      </c>
      <c r="U176" s="39">
        <v>3027758.8800000004</v>
      </c>
      <c r="V176" s="39">
        <v>2760987</v>
      </c>
      <c r="W176" s="39">
        <v>2426330.34</v>
      </c>
      <c r="X176" s="39">
        <v>2407946.2200000002</v>
      </c>
      <c r="Y176" s="39">
        <v>2589701</v>
      </c>
      <c r="Z176" s="39">
        <v>2390737</v>
      </c>
      <c r="AA176" s="39">
        <v>2745608</v>
      </c>
      <c r="AB176" s="39">
        <v>2563565</v>
      </c>
      <c r="AC176" s="39">
        <v>2142084</v>
      </c>
      <c r="AD176" s="39">
        <v>2647990</v>
      </c>
      <c r="AE176" s="39">
        <v>2574991</v>
      </c>
      <c r="AF176" s="39">
        <v>2578434</v>
      </c>
      <c r="AG176" s="39">
        <v>2571217</v>
      </c>
      <c r="AH176" s="39">
        <v>3001647</v>
      </c>
      <c r="AI176" s="10">
        <v>2.6642441082391555E-2</v>
      </c>
      <c r="AJ176" s="10">
        <v>0.16740321800921509</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1065342</v>
      </c>
      <c r="H178" s="12">
        <v>1159994</v>
      </c>
      <c r="I178" s="12">
        <v>1683534</v>
      </c>
      <c r="J178" s="12">
        <v>1507086</v>
      </c>
      <c r="K178" s="12">
        <f>SUM(K179,K183:K187)</f>
        <v>1766189</v>
      </c>
      <c r="L178" s="12">
        <f>SUM(L179,L183:L187)</f>
        <v>1556269</v>
      </c>
      <c r="M178" s="12">
        <f>SUM(M179,M183:M187)</f>
        <v>1841603</v>
      </c>
      <c r="N178" s="12">
        <f>SUM(N179,N183:N187)</f>
        <v>1921842</v>
      </c>
      <c r="O178" s="12">
        <v>1518698</v>
      </c>
      <c r="P178" s="12">
        <v>1442047</v>
      </c>
      <c r="Q178" s="12">
        <v>1611294</v>
      </c>
      <c r="R178" s="41">
        <v>1865684</v>
      </c>
      <c r="S178" s="41">
        <v>1889816</v>
      </c>
      <c r="T178" s="41">
        <v>2364835</v>
      </c>
      <c r="U178" s="41">
        <v>2212113.6800000002</v>
      </c>
      <c r="V178" s="41">
        <v>2424000</v>
      </c>
      <c r="W178" s="41">
        <v>2108226.34</v>
      </c>
      <c r="X178" s="41">
        <v>2051740.03</v>
      </c>
      <c r="Y178" s="41">
        <v>2211769</v>
      </c>
      <c r="Z178" s="41">
        <v>2183590</v>
      </c>
      <c r="AA178" s="41">
        <v>2364092</v>
      </c>
      <c r="AB178" s="41">
        <v>2238260</v>
      </c>
      <c r="AC178" s="41">
        <v>1940012</v>
      </c>
      <c r="AD178" s="41">
        <v>2330989</v>
      </c>
      <c r="AE178" s="41">
        <v>2276284</v>
      </c>
      <c r="AF178" s="41">
        <v>2229664</v>
      </c>
      <c r="AG178" s="41">
        <v>2379563</v>
      </c>
      <c r="AH178" s="41">
        <v>2466990</v>
      </c>
      <c r="AI178" s="13">
        <v>1.6348871445147184E-2</v>
      </c>
      <c r="AJ178" s="13">
        <v>3.6740779714594655E-2</v>
      </c>
    </row>
    <row r="179" spans="1:36" ht="10.5" customHeight="1" x14ac:dyDescent="0.2">
      <c r="A179" s="11"/>
      <c r="B179" s="11"/>
      <c r="C179" s="11" t="s">
        <v>36</v>
      </c>
      <c r="D179" s="11"/>
      <c r="E179" s="11"/>
      <c r="F179" s="2"/>
      <c r="G179" s="12">
        <v>654447</v>
      </c>
      <c r="H179" s="12">
        <v>575729</v>
      </c>
      <c r="I179" s="12">
        <v>720882</v>
      </c>
      <c r="J179" s="12">
        <v>824228</v>
      </c>
      <c r="K179" s="12">
        <f>SUM(K180:K182)</f>
        <v>811413</v>
      </c>
      <c r="L179" s="12">
        <f>SUM(L180:L182)</f>
        <v>742346</v>
      </c>
      <c r="M179" s="12">
        <f>SUM(M180:M182)</f>
        <v>779221</v>
      </c>
      <c r="N179" s="12">
        <f>SUM(N180:N182)</f>
        <v>726133</v>
      </c>
      <c r="O179" s="12">
        <v>624657</v>
      </c>
      <c r="P179" s="12">
        <v>590634</v>
      </c>
      <c r="Q179" s="12">
        <v>623548</v>
      </c>
      <c r="R179" s="41">
        <v>711175</v>
      </c>
      <c r="S179" s="41">
        <v>589994</v>
      </c>
      <c r="T179" s="41">
        <v>856796</v>
      </c>
      <c r="U179" s="41">
        <v>884431.38</v>
      </c>
      <c r="V179" s="41">
        <v>910037</v>
      </c>
      <c r="W179" s="41">
        <v>950800.34</v>
      </c>
      <c r="X179" s="41">
        <v>932198.3</v>
      </c>
      <c r="Y179" s="41">
        <v>970774</v>
      </c>
      <c r="Z179" s="41">
        <v>1099905</v>
      </c>
      <c r="AA179" s="41">
        <v>1027839</v>
      </c>
      <c r="AB179" s="41">
        <v>1196401</v>
      </c>
      <c r="AC179" s="41">
        <v>1170005</v>
      </c>
      <c r="AD179" s="41">
        <v>1269558</v>
      </c>
      <c r="AE179" s="41">
        <v>1002304</v>
      </c>
      <c r="AF179" s="41">
        <v>1220786</v>
      </c>
      <c r="AG179" s="41">
        <v>1083442</v>
      </c>
      <c r="AH179" s="41">
        <v>1183992</v>
      </c>
      <c r="AI179" s="13">
        <v>-1.7361750899560491E-3</v>
      </c>
      <c r="AJ179" s="13">
        <v>9.2806075452123882E-2</v>
      </c>
    </row>
    <row r="180" spans="1:36" ht="10.5" customHeight="1" x14ac:dyDescent="0.2">
      <c r="A180" s="11"/>
      <c r="B180" s="11"/>
      <c r="C180" s="11"/>
      <c r="D180" s="11" t="s">
        <v>37</v>
      </c>
      <c r="E180" s="11"/>
      <c r="F180" s="2"/>
      <c r="G180" s="12">
        <v>628261</v>
      </c>
      <c r="H180" s="12">
        <v>552011</v>
      </c>
      <c r="I180" s="12">
        <v>691569</v>
      </c>
      <c r="J180" s="12">
        <v>789515</v>
      </c>
      <c r="K180" s="12">
        <v>765768</v>
      </c>
      <c r="L180" s="12">
        <v>708005</v>
      </c>
      <c r="M180" s="12">
        <v>740228</v>
      </c>
      <c r="N180" s="12">
        <v>694141</v>
      </c>
      <c r="O180" s="12">
        <v>593286</v>
      </c>
      <c r="P180" s="12">
        <v>557768</v>
      </c>
      <c r="Q180" s="12">
        <v>594406</v>
      </c>
      <c r="R180" s="41">
        <v>648328</v>
      </c>
      <c r="S180" s="41">
        <v>538085</v>
      </c>
      <c r="T180" s="41">
        <v>829298</v>
      </c>
      <c r="U180" s="41">
        <v>833643.38</v>
      </c>
      <c r="V180" s="41">
        <v>858066</v>
      </c>
      <c r="W180" s="41">
        <v>900451.34</v>
      </c>
      <c r="X180" s="41">
        <v>860635.47000000009</v>
      </c>
      <c r="Y180" s="41">
        <v>866355</v>
      </c>
      <c r="Z180" s="41">
        <v>1053598</v>
      </c>
      <c r="AA180" s="41">
        <v>967480</v>
      </c>
      <c r="AB180" s="41">
        <v>1082770</v>
      </c>
      <c r="AC180" s="41">
        <v>1125386</v>
      </c>
      <c r="AD180" s="41">
        <v>1159927</v>
      </c>
      <c r="AE180" s="41">
        <v>916359</v>
      </c>
      <c r="AF180" s="41">
        <v>944023</v>
      </c>
      <c r="AG180" s="41">
        <v>975513</v>
      </c>
      <c r="AH180" s="41">
        <v>1066413</v>
      </c>
      <c r="AI180" s="13">
        <v>-2.533766592689779E-3</v>
      </c>
      <c r="AJ180" s="13">
        <v>9.3181741299193349E-2</v>
      </c>
    </row>
    <row r="181" spans="1:36" ht="10.5" customHeight="1" x14ac:dyDescent="0.2">
      <c r="A181" s="11"/>
      <c r="B181" s="11"/>
      <c r="C181" s="14"/>
      <c r="D181" s="11" t="s">
        <v>90</v>
      </c>
      <c r="E181" s="11"/>
      <c r="F181" s="2"/>
      <c r="G181" s="12">
        <v>0</v>
      </c>
      <c r="H181" s="12">
        <v>1460</v>
      </c>
      <c r="I181" s="12">
        <v>0</v>
      </c>
      <c r="J181" s="12">
        <v>0</v>
      </c>
      <c r="K181" s="12">
        <v>0</v>
      </c>
      <c r="L181" s="12">
        <v>0</v>
      </c>
      <c r="M181" s="12">
        <v>0</v>
      </c>
      <c r="N181" s="12">
        <v>0</v>
      </c>
      <c r="O181" s="12">
        <v>0</v>
      </c>
      <c r="P181" s="12">
        <v>0</v>
      </c>
      <c r="Q181" s="12">
        <v>0</v>
      </c>
      <c r="R181" s="41">
        <v>820</v>
      </c>
      <c r="S181" s="41">
        <v>0</v>
      </c>
      <c r="T181" s="41">
        <v>0</v>
      </c>
      <c r="U181" s="41">
        <v>0</v>
      </c>
      <c r="V181" s="41">
        <v>0</v>
      </c>
      <c r="W181" s="41">
        <v>0</v>
      </c>
      <c r="X181" s="41">
        <v>0</v>
      </c>
      <c r="Y181" s="41">
        <v>0</v>
      </c>
      <c r="Z181" s="41">
        <v>0</v>
      </c>
      <c r="AA181" s="41">
        <v>0</v>
      </c>
      <c r="AB181" s="41">
        <v>0</v>
      </c>
      <c r="AC181" s="41">
        <v>0</v>
      </c>
      <c r="AD181" s="41">
        <v>29587</v>
      </c>
      <c r="AE181" s="41">
        <v>5840</v>
      </c>
      <c r="AF181" s="41">
        <v>46187</v>
      </c>
      <c r="AG181" s="41">
        <v>45905</v>
      </c>
      <c r="AH181" s="41">
        <v>42026</v>
      </c>
      <c r="AI181" s="13" t="s">
        <v>246</v>
      </c>
      <c r="AJ181" s="13">
        <v>-8.4500599063282861E-2</v>
      </c>
    </row>
    <row r="182" spans="1:36" ht="10.5" customHeight="1" x14ac:dyDescent="0.2">
      <c r="A182" s="11"/>
      <c r="B182" s="14"/>
      <c r="C182" s="11"/>
      <c r="D182" s="11" t="s">
        <v>39</v>
      </c>
      <c r="E182" s="11"/>
      <c r="F182" s="2"/>
      <c r="G182" s="12">
        <v>26186</v>
      </c>
      <c r="H182" s="12">
        <v>22258</v>
      </c>
      <c r="I182" s="12">
        <v>29313</v>
      </c>
      <c r="J182" s="12">
        <v>34713</v>
      </c>
      <c r="K182" s="12">
        <v>45645</v>
      </c>
      <c r="L182" s="12">
        <v>34341</v>
      </c>
      <c r="M182" s="12">
        <v>38993</v>
      </c>
      <c r="N182" s="12">
        <v>31992</v>
      </c>
      <c r="O182" s="12">
        <v>31371</v>
      </c>
      <c r="P182" s="12">
        <v>32866</v>
      </c>
      <c r="Q182" s="12">
        <v>29142</v>
      </c>
      <c r="R182" s="41">
        <v>62027</v>
      </c>
      <c r="S182" s="41">
        <v>51909</v>
      </c>
      <c r="T182" s="41">
        <v>27498</v>
      </c>
      <c r="U182" s="41">
        <v>50788</v>
      </c>
      <c r="V182" s="41">
        <v>51971</v>
      </c>
      <c r="W182" s="41">
        <v>50349</v>
      </c>
      <c r="X182" s="41">
        <v>71562.83</v>
      </c>
      <c r="Y182" s="41">
        <v>104419</v>
      </c>
      <c r="Z182" s="41">
        <v>46307</v>
      </c>
      <c r="AA182" s="41">
        <v>60359</v>
      </c>
      <c r="AB182" s="41">
        <v>113631</v>
      </c>
      <c r="AC182" s="41">
        <v>44619</v>
      </c>
      <c r="AD182" s="41">
        <v>80044</v>
      </c>
      <c r="AE182" s="41">
        <v>80105</v>
      </c>
      <c r="AF182" s="41">
        <v>230576</v>
      </c>
      <c r="AG182" s="41">
        <v>62024</v>
      </c>
      <c r="AH182" s="41">
        <v>75553</v>
      </c>
      <c r="AI182" s="13">
        <v>-6.5758516576748804E-2</v>
      </c>
      <c r="AJ182" s="13">
        <v>0.21812524184186766</v>
      </c>
    </row>
    <row r="183" spans="1:36" ht="10.5" customHeight="1" x14ac:dyDescent="0.2">
      <c r="A183" s="11"/>
      <c r="B183" s="14"/>
      <c r="C183" s="11" t="s">
        <v>40</v>
      </c>
      <c r="D183" s="11"/>
      <c r="E183" s="11"/>
      <c r="F183" s="2"/>
      <c r="G183" s="12">
        <v>0</v>
      </c>
      <c r="H183" s="12">
        <v>0</v>
      </c>
      <c r="I183" s="12">
        <v>0</v>
      </c>
      <c r="J183" s="12">
        <v>0</v>
      </c>
      <c r="K183" s="12">
        <v>142821</v>
      </c>
      <c r="L183" s="12">
        <v>138577</v>
      </c>
      <c r="M183" s="12">
        <v>119407</v>
      </c>
      <c r="N183" s="12">
        <v>207076</v>
      </c>
      <c r="O183" s="12">
        <v>193349</v>
      </c>
      <c r="P183" s="12">
        <v>207777</v>
      </c>
      <c r="Q183" s="12">
        <v>142921</v>
      </c>
      <c r="R183" s="41">
        <v>236144</v>
      </c>
      <c r="S183" s="41">
        <v>326507</v>
      </c>
      <c r="T183" s="41">
        <v>283380</v>
      </c>
      <c r="U183" s="41">
        <v>303836.74</v>
      </c>
      <c r="V183" s="41">
        <v>304551</v>
      </c>
      <c r="W183" s="41">
        <v>351409</v>
      </c>
      <c r="X183" s="41">
        <v>337237.01</v>
      </c>
      <c r="Y183" s="41">
        <v>331758</v>
      </c>
      <c r="Z183" s="41">
        <v>318703</v>
      </c>
      <c r="AA183" s="41">
        <v>289310</v>
      </c>
      <c r="AB183" s="41">
        <v>294915</v>
      </c>
      <c r="AC183" s="41">
        <v>265811</v>
      </c>
      <c r="AD183" s="41">
        <v>283791</v>
      </c>
      <c r="AE183" s="41">
        <v>454730</v>
      </c>
      <c r="AF183" s="41">
        <v>189795</v>
      </c>
      <c r="AG183" s="41">
        <v>333683</v>
      </c>
      <c r="AH183" s="41">
        <v>365329</v>
      </c>
      <c r="AI183" s="13">
        <v>3.6329547921512884E-2</v>
      </c>
      <c r="AJ183" s="13">
        <v>9.4838514398396079E-2</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0</v>
      </c>
      <c r="W184" s="41">
        <v>0</v>
      </c>
      <c r="X184" s="41">
        <v>0</v>
      </c>
      <c r="Y184" s="41">
        <v>0</v>
      </c>
      <c r="Z184" s="41">
        <v>0</v>
      </c>
      <c r="AA184" s="41">
        <v>0</v>
      </c>
      <c r="AB184" s="41">
        <v>0</v>
      </c>
      <c r="AC184" s="41">
        <v>0</v>
      </c>
      <c r="AD184" s="41">
        <v>0</v>
      </c>
      <c r="AE184" s="41">
        <v>0</v>
      </c>
      <c r="AF184" s="41">
        <v>0</v>
      </c>
      <c r="AG184" s="41">
        <v>0</v>
      </c>
      <c r="AH184" s="41">
        <v>0</v>
      </c>
      <c r="AI184" s="13" t="s">
        <v>246</v>
      </c>
      <c r="AJ184" s="13" t="s">
        <v>246</v>
      </c>
    </row>
    <row r="185" spans="1:36" ht="10.5" customHeight="1" x14ac:dyDescent="0.2">
      <c r="A185" s="11"/>
      <c r="B185" s="14"/>
      <c r="C185" s="11" t="s">
        <v>42</v>
      </c>
      <c r="D185" s="11"/>
      <c r="E185" s="11"/>
      <c r="F185" s="2"/>
      <c r="G185" s="12">
        <v>0</v>
      </c>
      <c r="H185" s="12">
        <v>0</v>
      </c>
      <c r="I185" s="12">
        <v>0</v>
      </c>
      <c r="J185" s="12">
        <v>0</v>
      </c>
      <c r="K185" s="12">
        <v>0</v>
      </c>
      <c r="L185" s="12">
        <v>0</v>
      </c>
      <c r="M185" s="12">
        <v>5024</v>
      </c>
      <c r="N185" s="12">
        <v>0</v>
      </c>
      <c r="O185" s="12">
        <v>0</v>
      </c>
      <c r="P185" s="12">
        <v>0</v>
      </c>
      <c r="Q185" s="12">
        <v>0</v>
      </c>
      <c r="R185" s="41">
        <v>0</v>
      </c>
      <c r="S185" s="41">
        <v>0</v>
      </c>
      <c r="T185" s="41">
        <v>0</v>
      </c>
      <c r="U185" s="41">
        <v>3872.56</v>
      </c>
      <c r="V185" s="41">
        <v>0</v>
      </c>
      <c r="W185" s="41">
        <v>0</v>
      </c>
      <c r="X185" s="41">
        <v>0</v>
      </c>
      <c r="Y185" s="41">
        <v>0</v>
      </c>
      <c r="Z185" s="41">
        <v>2780</v>
      </c>
      <c r="AA185" s="41">
        <v>3149</v>
      </c>
      <c r="AB185" s="41">
        <v>11248</v>
      </c>
      <c r="AC185" s="41">
        <v>0</v>
      </c>
      <c r="AD185" s="41">
        <v>0</v>
      </c>
      <c r="AE185" s="41">
        <v>0</v>
      </c>
      <c r="AF185" s="41">
        <v>0</v>
      </c>
      <c r="AG185" s="41">
        <v>0</v>
      </c>
      <c r="AH185" s="41">
        <v>40215</v>
      </c>
      <c r="AI185" s="13">
        <v>0.23657025114883234</v>
      </c>
      <c r="AJ185" s="13" t="s">
        <v>246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114080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410895</v>
      </c>
      <c r="H187" s="12">
        <v>584265</v>
      </c>
      <c r="I187" s="12">
        <v>962652</v>
      </c>
      <c r="J187" s="12">
        <v>682858</v>
      </c>
      <c r="K187" s="12">
        <v>811955</v>
      </c>
      <c r="L187" s="12">
        <v>675346</v>
      </c>
      <c r="M187" s="12">
        <v>937951</v>
      </c>
      <c r="N187" s="12">
        <v>988633</v>
      </c>
      <c r="O187" s="12">
        <v>700692</v>
      </c>
      <c r="P187" s="12">
        <v>643636</v>
      </c>
      <c r="Q187" s="12">
        <v>844825</v>
      </c>
      <c r="R187" s="41">
        <v>918365</v>
      </c>
      <c r="S187" s="41">
        <v>973315</v>
      </c>
      <c r="T187" s="41">
        <v>1224659</v>
      </c>
      <c r="U187" s="41">
        <v>1019973</v>
      </c>
      <c r="V187" s="41">
        <v>1095332</v>
      </c>
      <c r="W187" s="41">
        <v>806017</v>
      </c>
      <c r="X187" s="41">
        <v>782304.72</v>
      </c>
      <c r="Y187" s="41">
        <v>909237</v>
      </c>
      <c r="Z187" s="41">
        <v>762202</v>
      </c>
      <c r="AA187" s="41">
        <v>1043794</v>
      </c>
      <c r="AB187" s="41">
        <v>735696</v>
      </c>
      <c r="AC187" s="41">
        <v>504196</v>
      </c>
      <c r="AD187" s="41">
        <v>777640</v>
      </c>
      <c r="AE187" s="41">
        <v>819250</v>
      </c>
      <c r="AF187" s="41">
        <v>819083</v>
      </c>
      <c r="AG187" s="41">
        <v>962438</v>
      </c>
      <c r="AH187" s="41">
        <v>877454</v>
      </c>
      <c r="AI187" s="13">
        <v>2.9803413897260933E-2</v>
      </c>
      <c r="AJ187" s="13">
        <v>-8.8300752879666017E-2</v>
      </c>
    </row>
    <row r="188" spans="1:36" ht="10.5" customHeight="1" x14ac:dyDescent="0.2">
      <c r="A188" s="11"/>
      <c r="B188" s="14"/>
      <c r="C188" s="11"/>
      <c r="D188" s="15" t="s">
        <v>45</v>
      </c>
      <c r="E188" s="11"/>
      <c r="F188" s="2"/>
      <c r="G188" s="12">
        <v>218905</v>
      </c>
      <c r="H188" s="12">
        <v>348044</v>
      </c>
      <c r="I188" s="12">
        <v>399160</v>
      </c>
      <c r="J188" s="12">
        <v>417703</v>
      </c>
      <c r="K188" s="12">
        <v>472881</v>
      </c>
      <c r="L188" s="12">
        <v>413591</v>
      </c>
      <c r="M188" s="12">
        <v>442599</v>
      </c>
      <c r="N188" s="12">
        <v>514159</v>
      </c>
      <c r="O188" s="12">
        <v>368018</v>
      </c>
      <c r="P188" s="12">
        <v>375781</v>
      </c>
      <c r="Q188" s="12">
        <v>543664</v>
      </c>
      <c r="R188" s="41">
        <v>581188</v>
      </c>
      <c r="S188" s="41">
        <v>636036</v>
      </c>
      <c r="T188" s="41">
        <v>648649</v>
      </c>
      <c r="U188" s="41">
        <v>701981</v>
      </c>
      <c r="V188" s="41">
        <v>709334</v>
      </c>
      <c r="W188" s="41">
        <v>710118</v>
      </c>
      <c r="X188" s="41">
        <v>662460</v>
      </c>
      <c r="Y188" s="41">
        <v>798609</v>
      </c>
      <c r="Z188" s="41">
        <v>700209</v>
      </c>
      <c r="AA188" s="41">
        <v>696201</v>
      </c>
      <c r="AB188" s="41">
        <v>661764</v>
      </c>
      <c r="AC188" s="41">
        <v>436088</v>
      </c>
      <c r="AD188" s="41">
        <v>747248</v>
      </c>
      <c r="AE188" s="41">
        <v>777954</v>
      </c>
      <c r="AF188" s="41">
        <v>770066</v>
      </c>
      <c r="AG188" s="41">
        <v>892236</v>
      </c>
      <c r="AH188" s="41">
        <v>818157</v>
      </c>
      <c r="AI188" s="13">
        <v>3.5990052685472174E-2</v>
      </c>
      <c r="AJ188" s="13">
        <v>-8.3026239694430626E-2</v>
      </c>
    </row>
    <row r="189" spans="1:36" ht="10.5" customHeight="1" x14ac:dyDescent="0.2">
      <c r="A189" s="11"/>
      <c r="B189" s="14"/>
      <c r="C189" s="11"/>
      <c r="D189" s="15" t="s">
        <v>46</v>
      </c>
      <c r="E189" s="11"/>
      <c r="F189" s="2"/>
      <c r="G189" s="12">
        <v>178878</v>
      </c>
      <c r="H189" s="12">
        <v>210588</v>
      </c>
      <c r="I189" s="12">
        <v>522759</v>
      </c>
      <c r="J189" s="12">
        <v>201521</v>
      </c>
      <c r="K189" s="12">
        <v>283798</v>
      </c>
      <c r="L189" s="12">
        <v>251501</v>
      </c>
      <c r="M189" s="12">
        <v>424939</v>
      </c>
      <c r="N189" s="12">
        <v>389543</v>
      </c>
      <c r="O189" s="12">
        <v>221562</v>
      </c>
      <c r="P189" s="12">
        <v>220451</v>
      </c>
      <c r="Q189" s="12">
        <v>266200</v>
      </c>
      <c r="R189" s="41">
        <v>297148</v>
      </c>
      <c r="S189" s="41">
        <v>288916</v>
      </c>
      <c r="T189" s="41">
        <v>308096</v>
      </c>
      <c r="U189" s="41">
        <v>76392</v>
      </c>
      <c r="V189" s="41">
        <v>312004</v>
      </c>
      <c r="W189" s="41">
        <v>57764</v>
      </c>
      <c r="X189" s="41">
        <v>83741</v>
      </c>
      <c r="Y189" s="41">
        <v>43286</v>
      </c>
      <c r="Z189" s="41">
        <v>33750</v>
      </c>
      <c r="AA189" s="41">
        <v>303293</v>
      </c>
      <c r="AB189" s="41">
        <v>26216</v>
      </c>
      <c r="AC189" s="41">
        <v>12367</v>
      </c>
      <c r="AD189" s="41">
        <v>9984</v>
      </c>
      <c r="AE189" s="41">
        <v>7967</v>
      </c>
      <c r="AF189" s="41">
        <v>10257</v>
      </c>
      <c r="AG189" s="41">
        <v>10480</v>
      </c>
      <c r="AH189" s="41">
        <v>1466</v>
      </c>
      <c r="AI189" s="13">
        <v>-0.38161171008452477</v>
      </c>
      <c r="AJ189" s="13">
        <v>-0.86011450381679388</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4942</v>
      </c>
      <c r="AA190" s="41">
        <v>7955</v>
      </c>
      <c r="AB190" s="41">
        <v>7341</v>
      </c>
      <c r="AC190" s="41">
        <v>0</v>
      </c>
      <c r="AD190" s="41">
        <v>0</v>
      </c>
      <c r="AE190" s="41">
        <v>0</v>
      </c>
      <c r="AF190" s="41">
        <v>0</v>
      </c>
      <c r="AG190" s="41">
        <v>0</v>
      </c>
      <c r="AH190" s="41">
        <v>0</v>
      </c>
      <c r="AI190" s="13">
        <v>-1</v>
      </c>
      <c r="AJ190" s="13" t="s">
        <v>246</v>
      </c>
    </row>
    <row r="191" spans="1:36" ht="10.5" customHeight="1" x14ac:dyDescent="0.2">
      <c r="A191" s="11"/>
      <c r="B191" s="11"/>
      <c r="C191" s="11"/>
      <c r="D191" s="11" t="s">
        <v>48</v>
      </c>
      <c r="E191" s="11"/>
      <c r="F191" s="2"/>
      <c r="G191" s="12">
        <v>13112</v>
      </c>
      <c r="H191" s="12">
        <v>25633</v>
      </c>
      <c r="I191" s="12">
        <v>40733</v>
      </c>
      <c r="J191" s="12">
        <v>63634</v>
      </c>
      <c r="K191" s="12">
        <v>55276</v>
      </c>
      <c r="L191" s="12">
        <v>10254</v>
      </c>
      <c r="M191" s="12">
        <v>70413</v>
      </c>
      <c r="N191" s="12">
        <v>84931</v>
      </c>
      <c r="O191" s="12">
        <v>111112</v>
      </c>
      <c r="P191" s="12">
        <v>47404</v>
      </c>
      <c r="Q191" s="12">
        <v>34961</v>
      </c>
      <c r="R191" s="41">
        <v>40029</v>
      </c>
      <c r="S191" s="41">
        <v>48363</v>
      </c>
      <c r="T191" s="41">
        <v>267914</v>
      </c>
      <c r="U191" s="41">
        <v>241600</v>
      </c>
      <c r="V191" s="41">
        <v>73994</v>
      </c>
      <c r="W191" s="41">
        <v>38135</v>
      </c>
      <c r="X191" s="41">
        <v>36103.72</v>
      </c>
      <c r="Y191" s="41">
        <v>67342</v>
      </c>
      <c r="Z191" s="41">
        <v>23301</v>
      </c>
      <c r="AA191" s="41">
        <v>36345</v>
      </c>
      <c r="AB191" s="41">
        <v>40375</v>
      </c>
      <c r="AC191" s="41">
        <v>55741</v>
      </c>
      <c r="AD191" s="41">
        <v>20408</v>
      </c>
      <c r="AE191" s="41">
        <v>33329</v>
      </c>
      <c r="AF191" s="41">
        <v>38760</v>
      </c>
      <c r="AG191" s="41">
        <v>59722</v>
      </c>
      <c r="AH191" s="41">
        <v>57831</v>
      </c>
      <c r="AI191" s="13">
        <v>6.1715182474542107E-2</v>
      </c>
      <c r="AJ191" s="13">
        <v>-3.1663373631157697E-2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117992</v>
      </c>
      <c r="H193" s="12">
        <v>109896</v>
      </c>
      <c r="I193" s="12">
        <v>104665</v>
      </c>
      <c r="J193" s="12">
        <v>168410</v>
      </c>
      <c r="K193" s="12">
        <f>SUM(K194:K202)</f>
        <v>174223</v>
      </c>
      <c r="L193" s="12">
        <f>SUM(L194:L202)</f>
        <v>160293</v>
      </c>
      <c r="M193" s="12">
        <f>SUM(M194:M202)</f>
        <v>172343</v>
      </c>
      <c r="N193" s="12">
        <f>SUM(N194:N202)</f>
        <v>197914</v>
      </c>
      <c r="O193" s="12">
        <v>237737</v>
      </c>
      <c r="P193" s="12">
        <v>244636</v>
      </c>
      <c r="Q193" s="12">
        <v>242434</v>
      </c>
      <c r="R193" s="41">
        <v>248998</v>
      </c>
      <c r="S193" s="41">
        <v>289103</v>
      </c>
      <c r="T193" s="41">
        <v>365799</v>
      </c>
      <c r="U193" s="41">
        <v>297785.2</v>
      </c>
      <c r="V193" s="41">
        <v>329342</v>
      </c>
      <c r="W193" s="41">
        <v>318104</v>
      </c>
      <c r="X193" s="41">
        <v>273992.19</v>
      </c>
      <c r="Y193" s="41">
        <v>373286</v>
      </c>
      <c r="Z193" s="41">
        <v>194390</v>
      </c>
      <c r="AA193" s="41">
        <v>212292</v>
      </c>
      <c r="AB193" s="41">
        <v>229865</v>
      </c>
      <c r="AC193" s="41">
        <v>202072</v>
      </c>
      <c r="AD193" s="41">
        <v>311458</v>
      </c>
      <c r="AE193" s="41">
        <v>296859</v>
      </c>
      <c r="AF193" s="41">
        <v>334977</v>
      </c>
      <c r="AG193" s="41">
        <v>191654</v>
      </c>
      <c r="AH193" s="41">
        <v>534657</v>
      </c>
      <c r="AI193" s="13">
        <v>0.15106646474132135</v>
      </c>
      <c r="AJ193" s="13">
        <v>1.7896991453348221</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2878</v>
      </c>
      <c r="H195" s="12">
        <v>26500</v>
      </c>
      <c r="I195" s="12">
        <v>0</v>
      </c>
      <c r="J195" s="12">
        <v>32131</v>
      </c>
      <c r="K195" s="12">
        <v>32263</v>
      </c>
      <c r="L195" s="12">
        <v>31438</v>
      </c>
      <c r="M195" s="12">
        <v>32701</v>
      </c>
      <c r="N195" s="12">
        <v>34932</v>
      </c>
      <c r="O195" s="12">
        <v>64132</v>
      </c>
      <c r="P195" s="12">
        <v>66540</v>
      </c>
      <c r="Q195" s="12">
        <v>65191</v>
      </c>
      <c r="R195" s="41">
        <v>70156</v>
      </c>
      <c r="S195" s="41">
        <v>75046</v>
      </c>
      <c r="T195" s="41">
        <v>78061</v>
      </c>
      <c r="U195" s="41">
        <v>77168.2</v>
      </c>
      <c r="V195" s="41">
        <v>77678</v>
      </c>
      <c r="W195" s="41">
        <v>82962</v>
      </c>
      <c r="X195" s="41">
        <v>74606.66</v>
      </c>
      <c r="Y195" s="41">
        <v>75154</v>
      </c>
      <c r="Z195" s="41">
        <v>77258</v>
      </c>
      <c r="AA195" s="41">
        <v>75982</v>
      </c>
      <c r="AB195" s="41">
        <v>78371</v>
      </c>
      <c r="AC195" s="41">
        <v>85113</v>
      </c>
      <c r="AD195" s="41">
        <v>92746</v>
      </c>
      <c r="AE195" s="41">
        <v>93421</v>
      </c>
      <c r="AF195" s="41">
        <v>96977</v>
      </c>
      <c r="AG195" s="41">
        <v>100597</v>
      </c>
      <c r="AH195" s="41">
        <v>99888</v>
      </c>
      <c r="AI195" s="13">
        <v>4.126112587779085E-2</v>
      </c>
      <c r="AJ195" s="13">
        <v>-7.0479238943507265E-3</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92966</v>
      </c>
      <c r="H198" s="12">
        <v>83396</v>
      </c>
      <c r="I198" s="12">
        <v>104665</v>
      </c>
      <c r="J198" s="12">
        <v>136279</v>
      </c>
      <c r="K198" s="12">
        <v>141960</v>
      </c>
      <c r="L198" s="12">
        <v>128855</v>
      </c>
      <c r="M198" s="12">
        <v>139642</v>
      </c>
      <c r="N198" s="12">
        <v>162982</v>
      </c>
      <c r="O198" s="12">
        <v>153148</v>
      </c>
      <c r="P198" s="12">
        <v>152114</v>
      </c>
      <c r="Q198" s="12">
        <v>152374</v>
      </c>
      <c r="R198" s="41">
        <v>145766</v>
      </c>
      <c r="S198" s="41">
        <v>179084</v>
      </c>
      <c r="T198" s="41">
        <v>248113</v>
      </c>
      <c r="U198" s="41">
        <v>180992</v>
      </c>
      <c r="V198" s="41">
        <v>210144</v>
      </c>
      <c r="W198" s="41">
        <v>191288</v>
      </c>
      <c r="X198" s="41">
        <v>143795.53</v>
      </c>
      <c r="Y198" s="41">
        <v>148727</v>
      </c>
      <c r="Z198" s="41">
        <v>65408</v>
      </c>
      <c r="AA198" s="41">
        <v>66516</v>
      </c>
      <c r="AB198" s="41">
        <v>52078</v>
      </c>
      <c r="AC198" s="41">
        <v>59169</v>
      </c>
      <c r="AD198" s="41">
        <v>153908</v>
      </c>
      <c r="AE198" s="41">
        <v>135030</v>
      </c>
      <c r="AF198" s="41">
        <v>161226</v>
      </c>
      <c r="AG198" s="41">
        <v>4700</v>
      </c>
      <c r="AH198" s="41">
        <v>76832</v>
      </c>
      <c r="AI198" s="13">
        <v>6.6959595505167613E-2</v>
      </c>
      <c r="AJ198" s="13">
        <v>15.347234042553191</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20457</v>
      </c>
      <c r="P199" s="12">
        <v>25982</v>
      </c>
      <c r="Q199" s="12">
        <v>24869</v>
      </c>
      <c r="R199" s="41">
        <v>33076</v>
      </c>
      <c r="S199" s="41">
        <v>34973</v>
      </c>
      <c r="T199" s="41">
        <v>39625</v>
      </c>
      <c r="U199" s="41">
        <v>39625</v>
      </c>
      <c r="V199" s="41">
        <v>41520</v>
      </c>
      <c r="W199" s="41">
        <v>43854</v>
      </c>
      <c r="X199" s="41">
        <v>46177</v>
      </c>
      <c r="Y199" s="41">
        <v>51693</v>
      </c>
      <c r="Z199" s="41">
        <v>51724</v>
      </c>
      <c r="AA199" s="41">
        <v>53568</v>
      </c>
      <c r="AB199" s="41">
        <v>54608</v>
      </c>
      <c r="AC199" s="41">
        <v>57790</v>
      </c>
      <c r="AD199" s="41">
        <v>64804</v>
      </c>
      <c r="AE199" s="41">
        <v>68408</v>
      </c>
      <c r="AF199" s="41">
        <v>74668</v>
      </c>
      <c r="AG199" s="41">
        <v>86357</v>
      </c>
      <c r="AH199" s="41">
        <v>65979</v>
      </c>
      <c r="AI199" s="13">
        <v>3.2028228175873696E-2</v>
      </c>
      <c r="AJ199" s="13">
        <v>-0.23597392220665378</v>
      </c>
    </row>
    <row r="200" spans="1:36" ht="10.5" customHeight="1" x14ac:dyDescent="0.2">
      <c r="A200" s="11"/>
      <c r="B200" s="11"/>
      <c r="C200" s="11" t="s">
        <v>56</v>
      </c>
      <c r="D200" s="11"/>
      <c r="E200" s="11"/>
      <c r="F200" s="2"/>
      <c r="G200" s="12">
        <v>22148</v>
      </c>
      <c r="H200" s="12">
        <v>0</v>
      </c>
      <c r="I200" s="12">
        <v>0</v>
      </c>
      <c r="J200" s="12">
        <v>0</v>
      </c>
      <c r="K200" s="12">
        <v>0</v>
      </c>
      <c r="L200" s="12">
        <v>0</v>
      </c>
      <c r="M200" s="12">
        <v>0</v>
      </c>
      <c r="N200" s="12">
        <v>0</v>
      </c>
      <c r="O200" s="12">
        <v>0</v>
      </c>
      <c r="P200" s="12">
        <v>0</v>
      </c>
      <c r="Q200" s="12">
        <v>0</v>
      </c>
      <c r="R200" s="41">
        <v>0</v>
      </c>
      <c r="S200" s="41">
        <v>0</v>
      </c>
      <c r="T200" s="41">
        <v>0</v>
      </c>
      <c r="U200" s="41">
        <v>0</v>
      </c>
      <c r="V200" s="41">
        <v>0</v>
      </c>
      <c r="W200" s="41">
        <v>0</v>
      </c>
      <c r="X200" s="41">
        <v>9413</v>
      </c>
      <c r="Y200" s="41">
        <v>97712</v>
      </c>
      <c r="Z200" s="41">
        <v>0</v>
      </c>
      <c r="AA200" s="41">
        <v>16226</v>
      </c>
      <c r="AB200" s="41">
        <v>44808</v>
      </c>
      <c r="AC200" s="41">
        <v>0</v>
      </c>
      <c r="AD200" s="41">
        <v>0</v>
      </c>
      <c r="AE200" s="41">
        <v>0</v>
      </c>
      <c r="AF200" s="41">
        <v>2106</v>
      </c>
      <c r="AG200" s="41">
        <v>0</v>
      </c>
      <c r="AH200" s="41">
        <v>291958</v>
      </c>
      <c r="AI200" s="13">
        <v>0.36666100666165691</v>
      </c>
      <c r="AJ200" s="13" t="s">
        <v>246</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308270</v>
      </c>
      <c r="H204" s="12">
        <v>400000</v>
      </c>
      <c r="I204" s="12">
        <v>500000</v>
      </c>
      <c r="J204" s="12">
        <v>538500</v>
      </c>
      <c r="K204" s="12">
        <v>0</v>
      </c>
      <c r="L204" s="12">
        <v>0</v>
      </c>
      <c r="M204" s="12">
        <v>0</v>
      </c>
      <c r="N204" s="12">
        <v>51156</v>
      </c>
      <c r="O204" s="12">
        <v>0</v>
      </c>
      <c r="P204" s="12">
        <v>0</v>
      </c>
      <c r="Q204" s="12">
        <v>0</v>
      </c>
      <c r="R204" s="41">
        <v>25000</v>
      </c>
      <c r="S204" s="41">
        <v>0</v>
      </c>
      <c r="T204" s="41">
        <v>43135</v>
      </c>
      <c r="U204" s="41">
        <v>517860</v>
      </c>
      <c r="V204" s="41">
        <v>7645</v>
      </c>
      <c r="W204" s="41">
        <v>0</v>
      </c>
      <c r="X204" s="41">
        <v>82214</v>
      </c>
      <c r="Y204" s="41">
        <v>0</v>
      </c>
      <c r="Z204" s="41">
        <v>12757</v>
      </c>
      <c r="AA204" s="41">
        <v>132230</v>
      </c>
      <c r="AB204" s="41">
        <v>95440</v>
      </c>
      <c r="AC204" s="41">
        <v>0</v>
      </c>
      <c r="AD204" s="41">
        <v>5543</v>
      </c>
      <c r="AE204" s="41">
        <v>1848</v>
      </c>
      <c r="AF204" s="41">
        <v>13793</v>
      </c>
      <c r="AG204" s="41">
        <v>0</v>
      </c>
      <c r="AH204" s="41">
        <v>0</v>
      </c>
      <c r="AI204" s="13">
        <v>-1</v>
      </c>
      <c r="AJ204" s="13" t="s">
        <v>246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0</v>
      </c>
      <c r="H206" s="12">
        <v>0</v>
      </c>
      <c r="I206" s="12">
        <v>0</v>
      </c>
      <c r="J206" s="12">
        <v>0</v>
      </c>
      <c r="K206" s="12">
        <v>0</v>
      </c>
      <c r="L206" s="12">
        <v>0</v>
      </c>
      <c r="M206" s="12">
        <v>0</v>
      </c>
      <c r="N206" s="12">
        <v>0</v>
      </c>
      <c r="O206" s="12">
        <v>0</v>
      </c>
      <c r="P206" s="12">
        <v>0</v>
      </c>
      <c r="Q206" s="12">
        <v>0</v>
      </c>
      <c r="R206" s="41">
        <v>0</v>
      </c>
      <c r="S206" s="41">
        <v>0</v>
      </c>
      <c r="T206" s="41">
        <v>0</v>
      </c>
      <c r="U206" s="41">
        <v>0</v>
      </c>
      <c r="V206" s="41">
        <v>0</v>
      </c>
      <c r="W206" s="41">
        <v>0</v>
      </c>
      <c r="X206" s="41">
        <v>0</v>
      </c>
      <c r="Y206" s="41">
        <v>4646</v>
      </c>
      <c r="Z206" s="41">
        <v>0</v>
      </c>
      <c r="AA206" s="41">
        <v>36994</v>
      </c>
      <c r="AB206" s="41">
        <v>0</v>
      </c>
      <c r="AC206" s="41">
        <v>0</v>
      </c>
      <c r="AD206" s="41">
        <v>0</v>
      </c>
      <c r="AE206" s="41">
        <v>0</v>
      </c>
      <c r="AF206" s="41">
        <v>0</v>
      </c>
      <c r="AG206" s="41">
        <v>0</v>
      </c>
      <c r="AH206" s="41">
        <v>0</v>
      </c>
      <c r="AI206" s="13" t="s">
        <v>246</v>
      </c>
      <c r="AJ206" s="13" t="s">
        <v>246</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1544991</v>
      </c>
      <c r="H209" s="5">
        <v>1784612</v>
      </c>
      <c r="I209" s="5">
        <v>1508414</v>
      </c>
      <c r="J209" s="5">
        <v>1608403</v>
      </c>
      <c r="K209" s="5">
        <v>1703376</v>
      </c>
      <c r="L209" s="5">
        <v>1951202</v>
      </c>
      <c r="M209" s="5">
        <v>2191381</v>
      </c>
      <c r="N209" s="5">
        <v>2567819</v>
      </c>
      <c r="O209" s="5">
        <v>2596351</v>
      </c>
      <c r="P209" s="5">
        <v>2013309</v>
      </c>
      <c r="Q209" s="5">
        <v>2076691</v>
      </c>
      <c r="R209" s="39">
        <v>2379192</v>
      </c>
      <c r="S209" s="39">
        <v>2393637</v>
      </c>
      <c r="T209" s="39">
        <v>2430653</v>
      </c>
      <c r="U209" s="39">
        <v>3163074.64</v>
      </c>
      <c r="V209" s="39">
        <v>3160380</v>
      </c>
      <c r="W209" s="39">
        <v>3163638</v>
      </c>
      <c r="X209" s="39">
        <v>2883325.09</v>
      </c>
      <c r="Y209" s="39">
        <v>3149153</v>
      </c>
      <c r="Z209" s="39">
        <v>2601496</v>
      </c>
      <c r="AA209" s="39">
        <v>2605732</v>
      </c>
      <c r="AB209" s="39">
        <v>2646627</v>
      </c>
      <c r="AC209" s="39">
        <v>2778773</v>
      </c>
      <c r="AD209" s="39">
        <v>2928225</v>
      </c>
      <c r="AE209" s="39">
        <v>3031649</v>
      </c>
      <c r="AF209" s="39">
        <v>3076179</v>
      </c>
      <c r="AG209" s="39">
        <v>3808387</v>
      </c>
      <c r="AH209" s="39">
        <v>3688285</v>
      </c>
      <c r="AI209" s="10">
        <v>5.6870937603752614E-2</v>
      </c>
      <c r="AJ209" s="10">
        <v>-3.1536185792042669E-2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402178</v>
      </c>
      <c r="H211" s="12">
        <v>203508</v>
      </c>
      <c r="I211" s="12">
        <v>345933</v>
      </c>
      <c r="J211" s="12">
        <v>331693</v>
      </c>
      <c r="K211" s="12">
        <v>350958</v>
      </c>
      <c r="L211" s="12">
        <v>439941</v>
      </c>
      <c r="M211" s="12">
        <v>466343</v>
      </c>
      <c r="N211" s="12">
        <v>431103</v>
      </c>
      <c r="O211" s="12">
        <v>369984</v>
      </c>
      <c r="P211" s="12">
        <v>381223</v>
      </c>
      <c r="Q211" s="12">
        <v>394997</v>
      </c>
      <c r="R211" s="41">
        <v>475208</v>
      </c>
      <c r="S211" s="41">
        <v>518414</v>
      </c>
      <c r="T211" s="41">
        <v>691733</v>
      </c>
      <c r="U211" s="41">
        <v>622271.77</v>
      </c>
      <c r="V211" s="41">
        <v>991889</v>
      </c>
      <c r="W211" s="41">
        <v>801010</v>
      </c>
      <c r="X211" s="41">
        <v>737944.36</v>
      </c>
      <c r="Y211" s="41">
        <v>884407</v>
      </c>
      <c r="Z211" s="41">
        <v>757722</v>
      </c>
      <c r="AA211" s="41">
        <v>732727</v>
      </c>
      <c r="AB211" s="41">
        <v>824585</v>
      </c>
      <c r="AC211" s="41">
        <v>628621</v>
      </c>
      <c r="AD211" s="41">
        <v>656131</v>
      </c>
      <c r="AE211" s="41">
        <v>679627</v>
      </c>
      <c r="AF211" s="41">
        <v>791882</v>
      </c>
      <c r="AG211" s="41">
        <v>771308</v>
      </c>
      <c r="AH211" s="41">
        <v>704111</v>
      </c>
      <c r="AI211" s="13">
        <v>-2.5980578773625695E-2</v>
      </c>
      <c r="AJ211" s="13">
        <v>-8.7120838886670438E-2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746983</v>
      </c>
      <c r="H213" s="12">
        <v>782160</v>
      </c>
      <c r="I213" s="12">
        <v>813126</v>
      </c>
      <c r="J213" s="12">
        <v>842695</v>
      </c>
      <c r="K213" s="12">
        <v>953629</v>
      </c>
      <c r="L213" s="12">
        <v>1099139</v>
      </c>
      <c r="M213" s="12">
        <v>1151867</v>
      </c>
      <c r="N213" s="12">
        <v>1106409</v>
      </c>
      <c r="O213" s="12">
        <v>879635</v>
      </c>
      <c r="P213" s="12">
        <v>907202</v>
      </c>
      <c r="Q213" s="12">
        <v>943780</v>
      </c>
      <c r="R213" s="41">
        <v>1003972</v>
      </c>
      <c r="S213" s="41">
        <v>955534</v>
      </c>
      <c r="T213" s="41">
        <v>987777</v>
      </c>
      <c r="U213" s="41">
        <v>972517.48</v>
      </c>
      <c r="V213" s="41">
        <v>1296379</v>
      </c>
      <c r="W213" s="41">
        <v>1220010</v>
      </c>
      <c r="X213" s="41">
        <v>1001614.24</v>
      </c>
      <c r="Y213" s="41">
        <v>1080319</v>
      </c>
      <c r="Z213" s="41">
        <v>981032</v>
      </c>
      <c r="AA213" s="41">
        <v>895296</v>
      </c>
      <c r="AB213" s="41">
        <v>959665</v>
      </c>
      <c r="AC213" s="41">
        <v>1241859</v>
      </c>
      <c r="AD213" s="41">
        <v>1125669</v>
      </c>
      <c r="AE213" s="41">
        <v>1106622</v>
      </c>
      <c r="AF213" s="41">
        <v>1146805</v>
      </c>
      <c r="AG213" s="41">
        <v>1245998</v>
      </c>
      <c r="AH213" s="41">
        <v>1220991</v>
      </c>
      <c r="AI213" s="13">
        <v>4.0955428813007622E-2</v>
      </c>
      <c r="AJ213" s="13">
        <v>-2.0069855649848554E-2</v>
      </c>
    </row>
    <row r="214" spans="1:44" ht="10.5" customHeight="1" x14ac:dyDescent="0.2">
      <c r="A214" s="11"/>
      <c r="B214" s="19" t="s">
        <v>67</v>
      </c>
      <c r="D214" s="19"/>
      <c r="E214" s="14"/>
      <c r="F214" s="2"/>
      <c r="G214" s="12">
        <v>0</v>
      </c>
      <c r="H214" s="12">
        <v>0</v>
      </c>
      <c r="I214" s="12">
        <v>0</v>
      </c>
      <c r="J214" s="12">
        <v>0</v>
      </c>
      <c r="K214" s="12">
        <v>0</v>
      </c>
      <c r="L214" s="12">
        <v>0</v>
      </c>
      <c r="M214" s="12">
        <v>0</v>
      </c>
      <c r="N214" s="12">
        <v>0</v>
      </c>
      <c r="O214" s="12">
        <v>0</v>
      </c>
      <c r="P214" s="12">
        <v>0</v>
      </c>
      <c r="Q214" s="12">
        <v>0</v>
      </c>
      <c r="R214" s="41">
        <v>0</v>
      </c>
      <c r="S214" s="41">
        <v>0</v>
      </c>
      <c r="T214" s="41">
        <v>0</v>
      </c>
      <c r="U214" s="41">
        <v>0</v>
      </c>
      <c r="V214" s="41">
        <v>0</v>
      </c>
      <c r="W214" s="41">
        <v>0</v>
      </c>
      <c r="X214" s="41">
        <v>0</v>
      </c>
      <c r="Y214" s="41">
        <v>0</v>
      </c>
      <c r="Z214" s="41">
        <v>0</v>
      </c>
      <c r="AA214" s="41">
        <v>0</v>
      </c>
      <c r="AB214" s="41">
        <v>0</v>
      </c>
      <c r="AC214" s="41">
        <v>0</v>
      </c>
      <c r="AD214" s="41">
        <v>0</v>
      </c>
      <c r="AE214" s="41">
        <v>0</v>
      </c>
      <c r="AF214" s="41">
        <v>0</v>
      </c>
      <c r="AG214" s="41">
        <v>0</v>
      </c>
      <c r="AH214" s="41">
        <v>0</v>
      </c>
      <c r="AI214" s="13" t="s">
        <v>246</v>
      </c>
      <c r="AJ214" s="13" t="s">
        <v>246</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229170</v>
      </c>
      <c r="AI215" s="13" t="s">
        <v>246</v>
      </c>
      <c r="AJ215" s="13" t="s">
        <v>246</v>
      </c>
    </row>
    <row r="216" spans="1:44" ht="10.5" customHeight="1" x14ac:dyDescent="0.2">
      <c r="A216" s="11"/>
      <c r="B216" s="19" t="s">
        <v>70</v>
      </c>
      <c r="D216" s="19"/>
      <c r="E216" s="14"/>
      <c r="F216" s="2"/>
      <c r="G216" s="12">
        <v>377611</v>
      </c>
      <c r="H216" s="12">
        <v>798944</v>
      </c>
      <c r="I216" s="12">
        <v>349355</v>
      </c>
      <c r="J216" s="12">
        <v>359015</v>
      </c>
      <c r="K216" s="12">
        <v>384209</v>
      </c>
      <c r="L216" s="12">
        <v>412122</v>
      </c>
      <c r="M216" s="12">
        <v>573171</v>
      </c>
      <c r="N216" s="12">
        <v>624998</v>
      </c>
      <c r="O216" s="12">
        <v>575575</v>
      </c>
      <c r="P216" s="12">
        <v>463873</v>
      </c>
      <c r="Q216" s="12">
        <v>505036</v>
      </c>
      <c r="R216" s="41">
        <v>500937</v>
      </c>
      <c r="S216" s="41">
        <v>544361</v>
      </c>
      <c r="T216" s="41">
        <v>621497</v>
      </c>
      <c r="U216" s="41">
        <v>623916</v>
      </c>
      <c r="V216" s="41">
        <v>0</v>
      </c>
      <c r="W216" s="41">
        <v>718217</v>
      </c>
      <c r="X216" s="41">
        <v>631868.49</v>
      </c>
      <c r="Y216" s="41">
        <v>741069</v>
      </c>
      <c r="Z216" s="41">
        <v>746597</v>
      </c>
      <c r="AA216" s="41">
        <v>894478</v>
      </c>
      <c r="AB216" s="41">
        <v>747570</v>
      </c>
      <c r="AC216" s="41">
        <v>761974</v>
      </c>
      <c r="AD216" s="41">
        <v>762051</v>
      </c>
      <c r="AE216" s="41">
        <v>790155</v>
      </c>
      <c r="AF216" s="41">
        <v>903492</v>
      </c>
      <c r="AG216" s="41">
        <v>894437</v>
      </c>
      <c r="AH216" s="41">
        <v>527562</v>
      </c>
      <c r="AI216" s="13">
        <v>-5.6438366575540133E-2</v>
      </c>
      <c r="AJ216" s="13">
        <v>-0.41017422132581727</v>
      </c>
    </row>
    <row r="217" spans="1:44" ht="10.5" customHeight="1" x14ac:dyDescent="0.2">
      <c r="A217" s="11"/>
      <c r="B217" s="19" t="s">
        <v>71</v>
      </c>
      <c r="D217" s="19"/>
      <c r="E217" s="14"/>
      <c r="F217" s="2"/>
      <c r="G217" s="12">
        <v>0</v>
      </c>
      <c r="H217" s="12">
        <v>0</v>
      </c>
      <c r="I217" s="12">
        <v>0</v>
      </c>
      <c r="J217" s="12">
        <v>0</v>
      </c>
      <c r="K217" s="12">
        <v>0</v>
      </c>
      <c r="L217" s="12">
        <v>0</v>
      </c>
      <c r="M217" s="12">
        <v>0</v>
      </c>
      <c r="N217" s="12">
        <v>0</v>
      </c>
      <c r="O217" s="12">
        <v>0</v>
      </c>
      <c r="P217" s="12">
        <v>0</v>
      </c>
      <c r="Q217" s="12">
        <v>0</v>
      </c>
      <c r="R217" s="41">
        <v>0</v>
      </c>
      <c r="S217" s="41">
        <v>0</v>
      </c>
      <c r="T217" s="41">
        <v>0</v>
      </c>
      <c r="U217" s="41">
        <v>0</v>
      </c>
      <c r="V217" s="41">
        <v>0</v>
      </c>
      <c r="W217" s="41">
        <v>0</v>
      </c>
      <c r="X217" s="41">
        <v>177</v>
      </c>
      <c r="Y217" s="41">
        <v>0</v>
      </c>
      <c r="Z217" s="41">
        <v>0</v>
      </c>
      <c r="AA217" s="41">
        <v>0</v>
      </c>
      <c r="AB217" s="41">
        <v>0</v>
      </c>
      <c r="AC217" s="41">
        <v>0</v>
      </c>
      <c r="AD217" s="41">
        <v>0</v>
      </c>
      <c r="AE217" s="41">
        <v>0</v>
      </c>
      <c r="AF217" s="41">
        <v>0</v>
      </c>
      <c r="AG217" s="41">
        <v>0</v>
      </c>
      <c r="AH217" s="41">
        <v>0</v>
      </c>
      <c r="AI217" s="13" t="s">
        <v>246</v>
      </c>
      <c r="AJ217" s="13" t="s">
        <v>246</v>
      </c>
    </row>
    <row r="218" spans="1:44" ht="10.5" customHeight="1" x14ac:dyDescent="0.2">
      <c r="A218" s="11"/>
      <c r="B218" s="19" t="s">
        <v>72</v>
      </c>
      <c r="D218" s="19"/>
      <c r="E218" s="14"/>
      <c r="F218" s="2"/>
      <c r="G218" s="12">
        <v>1058</v>
      </c>
      <c r="H218" s="12">
        <v>0</v>
      </c>
      <c r="I218" s="12">
        <v>0</v>
      </c>
      <c r="J218" s="12">
        <v>0</v>
      </c>
      <c r="K218" s="12">
        <v>0</v>
      </c>
      <c r="L218" s="12">
        <v>0</v>
      </c>
      <c r="M218" s="12">
        <v>0</v>
      </c>
      <c r="N218" s="12">
        <v>0</v>
      </c>
      <c r="O218" s="12">
        <v>0</v>
      </c>
      <c r="P218" s="12">
        <v>0</v>
      </c>
      <c r="Q218" s="12">
        <v>0</v>
      </c>
      <c r="R218" s="41">
        <v>0</v>
      </c>
      <c r="S218" s="41">
        <v>0</v>
      </c>
      <c r="T218" s="41">
        <v>14629</v>
      </c>
      <c r="U218" s="41">
        <v>426509.39</v>
      </c>
      <c r="V218" s="41">
        <v>40732</v>
      </c>
      <c r="W218" s="41">
        <v>424401</v>
      </c>
      <c r="X218" s="41">
        <v>420915</v>
      </c>
      <c r="Y218" s="41">
        <v>423358</v>
      </c>
      <c r="Z218" s="41">
        <v>0</v>
      </c>
      <c r="AA218" s="41">
        <v>0</v>
      </c>
      <c r="AB218" s="41">
        <v>0</v>
      </c>
      <c r="AC218" s="41">
        <v>38484</v>
      </c>
      <c r="AD218" s="41">
        <v>23439</v>
      </c>
      <c r="AE218" s="41">
        <v>21967</v>
      </c>
      <c r="AF218" s="41">
        <v>21246</v>
      </c>
      <c r="AG218" s="41">
        <v>20493</v>
      </c>
      <c r="AH218" s="41">
        <v>19701</v>
      </c>
      <c r="AI218" s="13" t="s">
        <v>246</v>
      </c>
      <c r="AJ218" s="13">
        <v>-3.864734299516908E-2</v>
      </c>
    </row>
    <row r="219" spans="1:44" ht="10.5" customHeight="1" x14ac:dyDescent="0.2">
      <c r="A219" s="11"/>
      <c r="B219" s="19" t="s">
        <v>73</v>
      </c>
      <c r="D219" s="19"/>
      <c r="E219" s="14"/>
      <c r="F219" s="2"/>
      <c r="G219" s="12">
        <v>17161</v>
      </c>
      <c r="H219" s="12">
        <v>0</v>
      </c>
      <c r="I219" s="12">
        <v>0</v>
      </c>
      <c r="J219" s="12">
        <v>75000</v>
      </c>
      <c r="K219" s="12">
        <v>0</v>
      </c>
      <c r="L219" s="12">
        <v>0</v>
      </c>
      <c r="M219" s="12">
        <v>0</v>
      </c>
      <c r="N219" s="12">
        <v>0</v>
      </c>
      <c r="O219" s="12">
        <v>0</v>
      </c>
      <c r="P219" s="12">
        <v>0</v>
      </c>
      <c r="Q219" s="12">
        <v>0</v>
      </c>
      <c r="R219" s="41">
        <v>0</v>
      </c>
      <c r="S219" s="41">
        <v>0</v>
      </c>
      <c r="T219" s="41">
        <v>0</v>
      </c>
      <c r="U219" s="41">
        <v>0</v>
      </c>
      <c r="V219" s="41">
        <v>0</v>
      </c>
      <c r="W219" s="41">
        <v>0</v>
      </c>
      <c r="X219" s="41">
        <v>0</v>
      </c>
      <c r="Y219" s="41">
        <v>20000</v>
      </c>
      <c r="Z219" s="41">
        <v>0</v>
      </c>
      <c r="AA219" s="41">
        <v>0</v>
      </c>
      <c r="AB219" s="41">
        <v>0</v>
      </c>
      <c r="AC219" s="41">
        <v>0</v>
      </c>
      <c r="AD219" s="41">
        <v>0</v>
      </c>
      <c r="AE219" s="41">
        <v>0</v>
      </c>
      <c r="AF219" s="41">
        <v>0</v>
      </c>
      <c r="AG219" s="41">
        <v>0</v>
      </c>
      <c r="AH219" s="41">
        <v>0</v>
      </c>
      <c r="AI219" s="13" t="s">
        <v>246</v>
      </c>
      <c r="AJ219" s="13" t="s">
        <v>246</v>
      </c>
    </row>
    <row r="220" spans="1:44" ht="10.5" customHeight="1" x14ac:dyDescent="0.2">
      <c r="A220" s="11"/>
      <c r="B220" s="19" t="s">
        <v>74</v>
      </c>
      <c r="D220" s="19"/>
      <c r="E220" s="14"/>
      <c r="F220" s="2"/>
      <c r="G220" s="12">
        <v>0</v>
      </c>
      <c r="H220" s="12">
        <v>0</v>
      </c>
      <c r="I220" s="12">
        <v>0</v>
      </c>
      <c r="J220" s="12">
        <v>0</v>
      </c>
      <c r="K220" s="12">
        <v>14580</v>
      </c>
      <c r="L220" s="12">
        <v>0</v>
      </c>
      <c r="M220" s="12">
        <v>0</v>
      </c>
      <c r="N220" s="12">
        <v>405309</v>
      </c>
      <c r="O220" s="12">
        <v>771157</v>
      </c>
      <c r="P220" s="12">
        <v>261011</v>
      </c>
      <c r="Q220" s="12">
        <v>232878</v>
      </c>
      <c r="R220" s="41">
        <v>399075</v>
      </c>
      <c r="S220" s="41">
        <v>375328</v>
      </c>
      <c r="T220" s="41">
        <v>115017</v>
      </c>
      <c r="U220" s="41">
        <v>517860</v>
      </c>
      <c r="V220" s="41">
        <v>831380</v>
      </c>
      <c r="W220" s="41">
        <v>0</v>
      </c>
      <c r="X220" s="41">
        <v>90806</v>
      </c>
      <c r="Y220" s="41">
        <v>0</v>
      </c>
      <c r="Z220" s="41">
        <v>116145</v>
      </c>
      <c r="AA220" s="41">
        <v>83231</v>
      </c>
      <c r="AB220" s="41">
        <v>114807</v>
      </c>
      <c r="AC220" s="41">
        <v>107835</v>
      </c>
      <c r="AD220" s="41">
        <v>360935</v>
      </c>
      <c r="AE220" s="41">
        <v>433278</v>
      </c>
      <c r="AF220" s="41">
        <v>212754</v>
      </c>
      <c r="AG220" s="41">
        <v>876151</v>
      </c>
      <c r="AH220" s="41">
        <v>986750</v>
      </c>
      <c r="AI220" s="13">
        <v>0.43122021289265633</v>
      </c>
      <c r="AJ220" s="13">
        <v>0.12623280690200661</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276</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275</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71" t="s">
        <v>246</v>
      </c>
      <c r="AJ233" s="13" t="s">
        <v>246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41">
        <v>0</v>
      </c>
      <c r="T234" s="41">
        <v>0</v>
      </c>
      <c r="U234" s="41">
        <v>0</v>
      </c>
      <c r="V234" s="41">
        <v>0</v>
      </c>
      <c r="W234" s="41">
        <v>0</v>
      </c>
      <c r="X234" s="41">
        <v>0</v>
      </c>
      <c r="Y234" s="41">
        <v>0</v>
      </c>
      <c r="Z234" s="41">
        <v>0</v>
      </c>
      <c r="AA234" s="41">
        <v>0</v>
      </c>
      <c r="AB234" s="41">
        <v>0</v>
      </c>
      <c r="AC234" s="41">
        <v>0</v>
      </c>
      <c r="AD234" s="41">
        <v>0</v>
      </c>
      <c r="AE234" s="41">
        <v>0</v>
      </c>
      <c r="AF234" s="41">
        <v>0</v>
      </c>
      <c r="AG234" s="41">
        <v>0</v>
      </c>
      <c r="AH234" s="41">
        <v>0</v>
      </c>
      <c r="AI234" s="71" t="s">
        <v>246</v>
      </c>
      <c r="AJ234" s="13" t="s">
        <v>246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20005</v>
      </c>
      <c r="S241" s="11">
        <v>20157</v>
      </c>
      <c r="T241" s="11">
        <v>20079</v>
      </c>
      <c r="U241" s="11">
        <v>20001</v>
      </c>
      <c r="V241" s="11">
        <v>19836</v>
      </c>
      <c r="W241" s="11">
        <v>19697</v>
      </c>
      <c r="X241" s="11">
        <v>19352</v>
      </c>
      <c r="Y241" s="11">
        <v>19222</v>
      </c>
      <c r="Z241" s="11">
        <v>18887</v>
      </c>
      <c r="AA241" s="11">
        <v>18632</v>
      </c>
      <c r="AB241" s="41">
        <v>18381</v>
      </c>
      <c r="AC241" s="41">
        <v>18337</v>
      </c>
      <c r="AD241" s="41">
        <v>17809</v>
      </c>
      <c r="AE241" s="41">
        <v>17506</v>
      </c>
      <c r="AF241" s="41">
        <v>17388</v>
      </c>
      <c r="AG241" s="41">
        <v>17294</v>
      </c>
      <c r="AH241" s="41">
        <v>16828</v>
      </c>
      <c r="AI241" s="13">
        <v>-1.460453011147711E-2</v>
      </c>
      <c r="AJ241" s="13">
        <v>-2.6945761535792759E-2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393899</v>
      </c>
      <c r="S242" s="11">
        <v>418684</v>
      </c>
      <c r="T242" s="11">
        <v>401865</v>
      </c>
      <c r="U242" s="11">
        <v>400256</v>
      </c>
      <c r="V242" s="11">
        <v>417994</v>
      </c>
      <c r="W242" s="11">
        <v>437124</v>
      </c>
      <c r="X242" s="11">
        <v>444412</v>
      </c>
      <c r="Y242" s="11">
        <v>457557</v>
      </c>
      <c r="Z242" s="11">
        <v>472769</v>
      </c>
      <c r="AA242" s="11">
        <v>489634</v>
      </c>
      <c r="AB242" s="41">
        <v>501400</v>
      </c>
      <c r="AC242" s="41">
        <v>484064</v>
      </c>
      <c r="AD242" s="41">
        <v>495043</v>
      </c>
      <c r="AE242" s="41">
        <v>519299</v>
      </c>
      <c r="AF242" s="41">
        <v>527800</v>
      </c>
      <c r="AG242" s="41">
        <v>548147</v>
      </c>
      <c r="AH242" s="41">
        <v>565512</v>
      </c>
      <c r="AI242" s="13">
        <v>2.0256998589282871E-2</v>
      </c>
      <c r="AJ242" s="13">
        <v>3.1679458247513899E-2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20011.7994100295</v>
      </c>
      <c r="V243" s="11">
        <f t="shared" ref="V243:AA243" si="15">V242*1000/V241</f>
        <v>21072.494454527121</v>
      </c>
      <c r="W243" s="11">
        <f t="shared" si="15"/>
        <v>22192.41508859217</v>
      </c>
      <c r="X243" s="11">
        <f t="shared" si="15"/>
        <v>22964.654816039685</v>
      </c>
      <c r="Y243" s="11">
        <f t="shared" si="15"/>
        <v>23803.818541254812</v>
      </c>
      <c r="Z243" s="11">
        <f t="shared" si="15"/>
        <v>25031.450203843913</v>
      </c>
      <c r="AA243" s="11">
        <f t="shared" si="15"/>
        <v>26279.197080291971</v>
      </c>
      <c r="AB243" s="11">
        <v>27278.167673140742</v>
      </c>
      <c r="AC243" s="11">
        <v>26398.211266837541</v>
      </c>
      <c r="AD243" s="11">
        <v>27797.349654668989</v>
      </c>
      <c r="AE243" s="11">
        <v>29664.058037244373</v>
      </c>
      <c r="AF243" s="11">
        <v>30354.267310789051</v>
      </c>
      <c r="AG243" s="11">
        <v>31695.790447554064</v>
      </c>
      <c r="AH243" s="11">
        <v>33605.419538863796</v>
      </c>
      <c r="AI243" s="13">
        <v>3.5378210846355618E-2</v>
      </c>
      <c r="AJ243" s="13">
        <v>6.024866596936683E-2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8265</v>
      </c>
      <c r="S245" s="11">
        <v>8203</v>
      </c>
      <c r="T245" s="11">
        <v>8303</v>
      </c>
      <c r="U245" s="11">
        <v>8372</v>
      </c>
      <c r="V245" s="11">
        <v>8137</v>
      </c>
      <c r="W245" s="11">
        <v>8125</v>
      </c>
      <c r="X245" s="11">
        <v>8495</v>
      </c>
      <c r="Y245" s="11">
        <v>6953</v>
      </c>
      <c r="Z245" s="11">
        <v>6905</v>
      </c>
      <c r="AA245" s="11">
        <v>6731</v>
      </c>
      <c r="AB245" s="41">
        <v>6577</v>
      </c>
      <c r="AC245" s="41">
        <v>6445</v>
      </c>
      <c r="AD245" s="41">
        <v>6453</v>
      </c>
      <c r="AE245" s="41">
        <v>6417</v>
      </c>
      <c r="AF245" s="41">
        <v>6360</v>
      </c>
      <c r="AG245" s="41">
        <v>6535</v>
      </c>
      <c r="AH245" s="41">
        <v>6555</v>
      </c>
      <c r="AI245" s="13">
        <v>-5.5827695598775762E-4</v>
      </c>
      <c r="AJ245" s="13">
        <v>3.06044376434583E-3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7572</v>
      </c>
      <c r="S246" s="11">
        <v>7489</v>
      </c>
      <c r="T246" s="11">
        <v>7517</v>
      </c>
      <c r="U246" s="11">
        <v>7571</v>
      </c>
      <c r="V246" s="11">
        <v>7476</v>
      </c>
      <c r="W246" s="11">
        <v>7368</v>
      </c>
      <c r="X246" s="11">
        <v>7283</v>
      </c>
      <c r="Y246" s="11">
        <v>5826</v>
      </c>
      <c r="Z246" s="11">
        <v>5800</v>
      </c>
      <c r="AA246" s="11">
        <v>5804</v>
      </c>
      <c r="AB246" s="41">
        <v>5869</v>
      </c>
      <c r="AC246" s="41">
        <v>5876</v>
      </c>
      <c r="AD246" s="41">
        <v>5914</v>
      </c>
      <c r="AE246" s="41">
        <v>5972</v>
      </c>
      <c r="AF246" s="41">
        <v>5987</v>
      </c>
      <c r="AG246" s="41">
        <v>6239</v>
      </c>
      <c r="AH246" s="41">
        <v>6304</v>
      </c>
      <c r="AI246" s="13">
        <v>1.1987968367720869E-2</v>
      </c>
      <c r="AJ246" s="13">
        <v>1.0418336271838436E-2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693</v>
      </c>
      <c r="S247" s="11">
        <v>714</v>
      </c>
      <c r="T247" s="11">
        <v>786</v>
      </c>
      <c r="U247" s="11">
        <v>801</v>
      </c>
      <c r="V247" s="11">
        <v>661</v>
      </c>
      <c r="W247" s="11">
        <v>8125</v>
      </c>
      <c r="X247" s="11">
        <v>1212</v>
      </c>
      <c r="Y247" s="11">
        <v>1127</v>
      </c>
      <c r="Z247" s="11">
        <v>1105</v>
      </c>
      <c r="AA247" s="11">
        <v>927</v>
      </c>
      <c r="AB247" s="41">
        <v>708</v>
      </c>
      <c r="AC247" s="41">
        <v>569</v>
      </c>
      <c r="AD247" s="41">
        <v>539</v>
      </c>
      <c r="AE247" s="41">
        <v>445</v>
      </c>
      <c r="AF247" s="41">
        <v>373</v>
      </c>
      <c r="AG247" s="41">
        <v>296</v>
      </c>
      <c r="AH247" s="41">
        <v>251</v>
      </c>
      <c r="AI247" s="13">
        <v>-0.15872094362373634</v>
      </c>
      <c r="AJ247" s="13">
        <v>-0.15202702702702703</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8.4</v>
      </c>
      <c r="S248" s="81">
        <v>8.6999999999999993</v>
      </c>
      <c r="T248" s="81">
        <v>9.5</v>
      </c>
      <c r="U248" s="81">
        <v>8.1</v>
      </c>
      <c r="V248" s="81">
        <v>8.1</v>
      </c>
      <c r="W248" s="81">
        <v>9.3000000000000007</v>
      </c>
      <c r="X248" s="81">
        <v>14.3</v>
      </c>
      <c r="Y248" s="81">
        <v>16.2</v>
      </c>
      <c r="Z248" s="81">
        <v>16</v>
      </c>
      <c r="AA248" s="81">
        <v>13.8</v>
      </c>
      <c r="AB248" s="82">
        <v>10.8</v>
      </c>
      <c r="AC248" s="82">
        <v>8.8000000000000007</v>
      </c>
      <c r="AD248" s="82">
        <v>8.4</v>
      </c>
      <c r="AE248" s="82">
        <v>6.9</v>
      </c>
      <c r="AF248" s="82">
        <v>5.9</v>
      </c>
      <c r="AG248" s="82">
        <v>4.5</v>
      </c>
      <c r="AH248" s="82">
        <v>3.8</v>
      </c>
      <c r="AI248" s="13">
        <v>-0.15977943528153538</v>
      </c>
      <c r="AJ248" s="13">
        <v>-0.15555555555555559</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5369837</v>
      </c>
      <c r="H257" s="86">
        <f>SUM(H258:H260)</f>
        <v>5553272</v>
      </c>
      <c r="I257" s="86">
        <f>SUM(I258:I260)</f>
        <v>5256681</v>
      </c>
      <c r="J257" s="86">
        <f>SUM(J258:J260)</f>
        <v>6400212</v>
      </c>
      <c r="K257" s="86">
        <f>SUM(K258:K260)</f>
        <v>7151745</v>
      </c>
      <c r="L257" s="86">
        <f t="shared" ref="L257:Q257" si="16">SUM(L258:L260)</f>
        <v>7404650</v>
      </c>
      <c r="M257" s="86">
        <f t="shared" si="16"/>
        <v>7890460</v>
      </c>
      <c r="N257" s="86">
        <f t="shared" si="16"/>
        <v>7959633</v>
      </c>
      <c r="O257" s="86">
        <f t="shared" si="16"/>
        <v>8161876.1200000001</v>
      </c>
      <c r="P257" s="86">
        <f t="shared" si="16"/>
        <v>9275706</v>
      </c>
      <c r="Q257" s="86">
        <f t="shared" si="16"/>
        <v>8696396.0500000007</v>
      </c>
      <c r="R257" s="86">
        <f>SUM(R258:R261)</f>
        <v>8955149.7699999996</v>
      </c>
      <c r="S257" s="86">
        <f t="shared" ref="S257:AA257" si="17">SUM(S258:S261)</f>
        <v>8611334.6199999992</v>
      </c>
      <c r="T257" s="86">
        <f t="shared" si="17"/>
        <v>9681281.7199999988</v>
      </c>
      <c r="U257" s="86">
        <f t="shared" si="17"/>
        <v>10068631.460000001</v>
      </c>
      <c r="V257" s="86">
        <f t="shared" si="17"/>
        <v>10099055.719999999</v>
      </c>
      <c r="W257" s="86">
        <f t="shared" si="17"/>
        <v>11032874.32</v>
      </c>
      <c r="X257" s="86">
        <f t="shared" si="17"/>
        <v>10931381.370000001</v>
      </c>
      <c r="Y257" s="86">
        <f t="shared" si="17"/>
        <v>10556133</v>
      </c>
      <c r="Z257" s="86">
        <f t="shared" si="17"/>
        <v>10381702</v>
      </c>
      <c r="AA257" s="86">
        <f t="shared" si="17"/>
        <v>10830564</v>
      </c>
      <c r="AB257" s="86">
        <v>10834683</v>
      </c>
      <c r="AC257" s="86">
        <v>10536493</v>
      </c>
      <c r="AD257" s="86">
        <v>11320936</v>
      </c>
      <c r="AE257" s="86">
        <v>10852185</v>
      </c>
      <c r="AF257" s="86">
        <v>10808753</v>
      </c>
      <c r="AG257" s="86">
        <v>11050794</v>
      </c>
      <c r="AH257" s="86">
        <v>11531028</v>
      </c>
      <c r="AI257" s="13">
        <v>1.0435593512008401E-2</v>
      </c>
      <c r="AJ257" s="13">
        <v>4.3456967888461227E-2</v>
      </c>
    </row>
    <row r="258" spans="1:36" ht="10.5" customHeight="1" x14ac:dyDescent="0.2">
      <c r="A258" s="14"/>
      <c r="B258" s="11"/>
      <c r="C258" s="11" t="s">
        <v>151</v>
      </c>
      <c r="D258" s="11"/>
      <c r="E258" s="11"/>
      <c r="F258" s="2"/>
      <c r="G258" s="86">
        <f t="shared" ref="G258:AA258" si="18">G65</f>
        <v>2449716</v>
      </c>
      <c r="H258" s="86">
        <f t="shared" si="18"/>
        <v>2691803</v>
      </c>
      <c r="I258" s="86">
        <f t="shared" si="18"/>
        <v>2617097</v>
      </c>
      <c r="J258" s="86">
        <f t="shared" si="18"/>
        <v>2239573</v>
      </c>
      <c r="K258" s="86">
        <f t="shared" si="18"/>
        <v>2441714</v>
      </c>
      <c r="L258" s="86">
        <f t="shared" si="18"/>
        <v>3142173</v>
      </c>
      <c r="M258" s="86">
        <f t="shared" si="18"/>
        <v>3943135</v>
      </c>
      <c r="N258" s="86">
        <f t="shared" si="18"/>
        <v>4042376</v>
      </c>
      <c r="O258" s="86">
        <f t="shared" si="18"/>
        <v>4310885</v>
      </c>
      <c r="P258" s="86">
        <f t="shared" si="18"/>
        <v>5317829</v>
      </c>
      <c r="Q258" s="86">
        <f t="shared" si="18"/>
        <v>4536189</v>
      </c>
      <c r="R258" s="86">
        <f t="shared" si="18"/>
        <v>4528261</v>
      </c>
      <c r="S258" s="86">
        <f t="shared" si="18"/>
        <v>4654098</v>
      </c>
      <c r="T258" s="86">
        <f t="shared" si="18"/>
        <v>4751484</v>
      </c>
      <c r="U258" s="86">
        <f t="shared" si="18"/>
        <v>5164938</v>
      </c>
      <c r="V258" s="86">
        <f t="shared" si="18"/>
        <v>5010379</v>
      </c>
      <c r="W258" s="86">
        <f t="shared" si="18"/>
        <v>5712300</v>
      </c>
      <c r="X258" s="86">
        <f t="shared" si="18"/>
        <v>5439180</v>
      </c>
      <c r="Y258" s="86">
        <f t="shared" si="18"/>
        <v>5010313</v>
      </c>
      <c r="Z258" s="86">
        <f t="shared" si="18"/>
        <v>4752813</v>
      </c>
      <c r="AA258" s="86">
        <f t="shared" si="18"/>
        <v>5206950</v>
      </c>
      <c r="AB258" s="86">
        <v>4883948</v>
      </c>
      <c r="AC258" s="86">
        <v>4982609</v>
      </c>
      <c r="AD258" s="86">
        <v>5428856</v>
      </c>
      <c r="AE258" s="86">
        <v>5369900</v>
      </c>
      <c r="AF258" s="86">
        <v>5279074</v>
      </c>
      <c r="AG258" s="86">
        <v>5551104</v>
      </c>
      <c r="AH258" s="86">
        <v>5700852</v>
      </c>
      <c r="AI258" s="13">
        <v>2.6112053472082009E-2</v>
      </c>
      <c r="AJ258" s="13">
        <v>2.6976255534034311E-2</v>
      </c>
    </row>
    <row r="259" spans="1:36" ht="10.5" customHeight="1" x14ac:dyDescent="0.2">
      <c r="A259" s="14"/>
      <c r="B259" s="11"/>
      <c r="C259" s="11" t="s">
        <v>152</v>
      </c>
      <c r="D259" s="11"/>
      <c r="E259" s="11"/>
      <c r="F259" s="2"/>
      <c r="G259" s="86">
        <f t="shared" ref="G259:AA259" si="19">G122</f>
        <v>2265674</v>
      </c>
      <c r="H259" s="86">
        <f t="shared" si="19"/>
        <v>2285740</v>
      </c>
      <c r="I259" s="86">
        <f t="shared" si="19"/>
        <v>1918702</v>
      </c>
      <c r="J259" s="86">
        <f t="shared" si="19"/>
        <v>3336411</v>
      </c>
      <c r="K259" s="86">
        <f t="shared" si="19"/>
        <v>3898618</v>
      </c>
      <c r="L259" s="86">
        <f t="shared" si="19"/>
        <v>3520131</v>
      </c>
      <c r="M259" s="86">
        <f t="shared" si="19"/>
        <v>3168104</v>
      </c>
      <c r="N259" s="86">
        <f t="shared" si="19"/>
        <v>3191124</v>
      </c>
      <c r="O259" s="86">
        <f t="shared" si="19"/>
        <v>3226334.12</v>
      </c>
      <c r="P259" s="86">
        <f t="shared" si="19"/>
        <v>3367243</v>
      </c>
      <c r="Q259" s="86">
        <f t="shared" si="19"/>
        <v>3536659.05</v>
      </c>
      <c r="R259" s="86">
        <f t="shared" si="19"/>
        <v>3715713.77</v>
      </c>
      <c r="S259" s="86">
        <f t="shared" si="19"/>
        <v>3367242.6199999996</v>
      </c>
      <c r="T259" s="86">
        <f t="shared" si="19"/>
        <v>4073001.7199999997</v>
      </c>
      <c r="U259" s="86">
        <f t="shared" si="19"/>
        <v>4019262.08</v>
      </c>
      <c r="V259" s="86">
        <f t="shared" si="19"/>
        <v>4178639.7199999997</v>
      </c>
      <c r="W259" s="86">
        <f t="shared" si="19"/>
        <v>4369773.9800000004</v>
      </c>
      <c r="X259" s="86">
        <f t="shared" si="19"/>
        <v>4560003.0699999994</v>
      </c>
      <c r="Y259" s="86">
        <f t="shared" si="19"/>
        <v>4575046</v>
      </c>
      <c r="Z259" s="86">
        <f t="shared" si="19"/>
        <v>4528984</v>
      </c>
      <c r="AA259" s="86">
        <f t="shared" si="19"/>
        <v>4595775</v>
      </c>
      <c r="AB259" s="86">
        <v>4754334</v>
      </c>
      <c r="AC259" s="86">
        <v>4383879</v>
      </c>
      <c r="AD259" s="86">
        <v>4622522</v>
      </c>
      <c r="AE259" s="86">
        <v>4479981</v>
      </c>
      <c r="AF259" s="86">
        <v>4308893</v>
      </c>
      <c r="AG259" s="86">
        <v>4416248</v>
      </c>
      <c r="AH259" s="86">
        <v>4646184</v>
      </c>
      <c r="AI259" s="13">
        <v>-3.8277197948414221E-3</v>
      </c>
      <c r="AJ259" s="13">
        <v>5.2065916588017701E-2</v>
      </c>
    </row>
    <row r="260" spans="1:36" ht="10.5" customHeight="1" x14ac:dyDescent="0.2">
      <c r="A260" s="14"/>
      <c r="B260" s="11"/>
      <c r="C260" s="11" t="s">
        <v>153</v>
      </c>
      <c r="D260" s="11"/>
      <c r="E260" s="11"/>
      <c r="F260" s="2"/>
      <c r="G260" s="86">
        <f t="shared" ref="G260:AA260" si="20">G179</f>
        <v>654447</v>
      </c>
      <c r="H260" s="86">
        <f t="shared" si="20"/>
        <v>575729</v>
      </c>
      <c r="I260" s="86">
        <f t="shared" si="20"/>
        <v>720882</v>
      </c>
      <c r="J260" s="86">
        <f t="shared" si="20"/>
        <v>824228</v>
      </c>
      <c r="K260" s="86">
        <f t="shared" si="20"/>
        <v>811413</v>
      </c>
      <c r="L260" s="86">
        <f t="shared" si="20"/>
        <v>742346</v>
      </c>
      <c r="M260" s="86">
        <f t="shared" si="20"/>
        <v>779221</v>
      </c>
      <c r="N260" s="86">
        <f t="shared" si="20"/>
        <v>726133</v>
      </c>
      <c r="O260" s="86">
        <f t="shared" si="20"/>
        <v>624657</v>
      </c>
      <c r="P260" s="86">
        <f t="shared" si="20"/>
        <v>590634</v>
      </c>
      <c r="Q260" s="86">
        <f t="shared" si="20"/>
        <v>623548</v>
      </c>
      <c r="R260" s="86">
        <f t="shared" si="20"/>
        <v>711175</v>
      </c>
      <c r="S260" s="86">
        <f t="shared" si="20"/>
        <v>589994</v>
      </c>
      <c r="T260" s="86">
        <f t="shared" si="20"/>
        <v>856796</v>
      </c>
      <c r="U260" s="86">
        <f t="shared" si="20"/>
        <v>884431.38</v>
      </c>
      <c r="V260" s="86">
        <f t="shared" si="20"/>
        <v>910037</v>
      </c>
      <c r="W260" s="86">
        <f t="shared" si="20"/>
        <v>950800.34</v>
      </c>
      <c r="X260" s="86">
        <f t="shared" si="20"/>
        <v>932198.3</v>
      </c>
      <c r="Y260" s="86">
        <f t="shared" si="20"/>
        <v>970774</v>
      </c>
      <c r="Z260" s="86">
        <f t="shared" si="20"/>
        <v>1099905</v>
      </c>
      <c r="AA260" s="86">
        <f t="shared" si="20"/>
        <v>1027839</v>
      </c>
      <c r="AB260" s="86">
        <v>1196401</v>
      </c>
      <c r="AC260" s="86">
        <v>1170005</v>
      </c>
      <c r="AD260" s="86">
        <v>1269558</v>
      </c>
      <c r="AE260" s="86">
        <v>1002304</v>
      </c>
      <c r="AF260" s="86">
        <v>1220786</v>
      </c>
      <c r="AG260" s="86">
        <v>1083442</v>
      </c>
      <c r="AH260" s="86">
        <v>1183992</v>
      </c>
      <c r="AI260" s="13">
        <v>-1.7361750899560491E-3</v>
      </c>
      <c r="AJ260" s="13">
        <v>9.2806075452123882E-2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0</v>
      </c>
      <c r="T261" s="86">
        <v>0</v>
      </c>
      <c r="U261" s="86">
        <v>0</v>
      </c>
      <c r="V261" s="86">
        <v>0</v>
      </c>
      <c r="W261" s="86">
        <v>0</v>
      </c>
      <c r="X261" s="86">
        <v>0</v>
      </c>
      <c r="Y261" s="86">
        <v>0</v>
      </c>
      <c r="Z261" s="86">
        <v>0</v>
      </c>
      <c r="AA261" s="86">
        <v>0</v>
      </c>
      <c r="AB261" s="41">
        <v>0</v>
      </c>
      <c r="AC261" s="41">
        <v>0</v>
      </c>
      <c r="AD261" s="41">
        <v>0</v>
      </c>
      <c r="AE261" s="41">
        <v>0</v>
      </c>
      <c r="AF261" s="41">
        <v>0</v>
      </c>
      <c r="AG261" s="41">
        <v>0</v>
      </c>
      <c r="AH261" s="41">
        <v>0</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t="s">
        <v>222</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22077051</v>
      </c>
      <c r="H265" s="11">
        <v>22317915.45406916</v>
      </c>
      <c r="I265" s="11">
        <v>23321056</v>
      </c>
      <c r="J265" s="11">
        <v>25503977</v>
      </c>
      <c r="K265" s="11">
        <v>27519057</v>
      </c>
      <c r="L265" s="11">
        <v>28340195</v>
      </c>
      <c r="M265" s="11">
        <v>28113801</v>
      </c>
      <c r="N265" s="11">
        <v>27447233</v>
      </c>
      <c r="O265" s="11">
        <v>29320255</v>
      </c>
      <c r="P265" s="11">
        <v>31763862</v>
      </c>
      <c r="Q265" s="11">
        <v>30784440</v>
      </c>
      <c r="R265" s="11">
        <v>31779331</v>
      </c>
      <c r="S265" s="11">
        <v>32080811</v>
      </c>
      <c r="T265" s="11">
        <v>33191849</v>
      </c>
      <c r="U265" s="11">
        <v>33626668</v>
      </c>
      <c r="V265" s="11">
        <v>34708303</v>
      </c>
      <c r="W265" s="11">
        <v>35757720</v>
      </c>
      <c r="X265" s="11">
        <v>36722092</v>
      </c>
      <c r="Y265" s="86">
        <v>37144206</v>
      </c>
      <c r="Z265" s="86">
        <v>37003102</v>
      </c>
      <c r="AA265" s="86">
        <v>36925879</v>
      </c>
      <c r="AB265" s="86">
        <v>37333720</v>
      </c>
      <c r="AC265" s="86">
        <v>38177854</v>
      </c>
      <c r="AD265" s="86">
        <v>38687974</v>
      </c>
      <c r="AE265" s="86">
        <v>38698777</v>
      </c>
      <c r="AF265" s="86">
        <v>37853735</v>
      </c>
      <c r="AG265" s="86">
        <v>38154358</v>
      </c>
      <c r="AH265" s="86">
        <v>39396576</v>
      </c>
      <c r="AI265" s="13">
        <v>9.0039554608332129E-3</v>
      </c>
      <c r="AJ265" s="13">
        <v>3.2557696292517882E-2</v>
      </c>
    </row>
    <row r="266" spans="1:36" ht="10.5" customHeight="1" x14ac:dyDescent="0.2">
      <c r="A266" s="14"/>
      <c r="B266" s="14"/>
      <c r="C266" s="14" t="s">
        <v>160</v>
      </c>
      <c r="D266" s="14"/>
      <c r="E266" s="14"/>
      <c r="F266" s="2"/>
      <c r="G266" s="11">
        <v>6147585</v>
      </c>
      <c r="H266" s="11">
        <v>6519184</v>
      </c>
      <c r="I266" s="11">
        <v>6935570</v>
      </c>
      <c r="J266" s="11">
        <v>7195200</v>
      </c>
      <c r="K266" s="11">
        <v>7330749</v>
      </c>
      <c r="L266" s="11">
        <v>7697353</v>
      </c>
      <c r="M266" s="11">
        <v>8137582</v>
      </c>
      <c r="N266" s="11">
        <v>8353870</v>
      </c>
      <c r="O266" s="11">
        <v>9353000</v>
      </c>
      <c r="P266" s="11">
        <v>9576290</v>
      </c>
      <c r="Q266" s="11">
        <v>9721820</v>
      </c>
      <c r="R266" s="11">
        <v>9655840</v>
      </c>
      <c r="S266" s="11">
        <v>9774230</v>
      </c>
      <c r="T266" s="11">
        <v>10263100</v>
      </c>
      <c r="U266" s="11">
        <v>10360650</v>
      </c>
      <c r="V266" s="11">
        <v>10362820</v>
      </c>
      <c r="W266" s="11">
        <v>10565740</v>
      </c>
      <c r="X266" s="11">
        <v>10781720</v>
      </c>
      <c r="Y266" s="86">
        <v>11323220</v>
      </c>
      <c r="Z266" s="86">
        <v>11271580</v>
      </c>
      <c r="AA266" s="86">
        <v>11298950</v>
      </c>
      <c r="AB266" s="86">
        <v>11346540</v>
      </c>
      <c r="AC266" s="86">
        <v>11376870</v>
      </c>
      <c r="AD266" s="86">
        <v>11374070</v>
      </c>
      <c r="AE266" s="86">
        <v>11400490</v>
      </c>
      <c r="AF266" s="86">
        <v>11428730</v>
      </c>
      <c r="AG266" s="86">
        <v>11291890</v>
      </c>
      <c r="AH266" s="86">
        <v>11517100</v>
      </c>
      <c r="AI266" s="13">
        <v>2.4897669727850236E-3</v>
      </c>
      <c r="AJ266" s="13">
        <v>1.9944402575653854E-2</v>
      </c>
    </row>
    <row r="267" spans="1:36" ht="10.5" customHeight="1" x14ac:dyDescent="0.2">
      <c r="A267" s="14"/>
      <c r="B267" s="14"/>
      <c r="C267" s="14" t="s">
        <v>161</v>
      </c>
      <c r="D267" s="14"/>
      <c r="E267" s="14"/>
      <c r="F267" s="2"/>
      <c r="G267" s="11">
        <v>1623722</v>
      </c>
      <c r="H267" s="11">
        <v>1667430</v>
      </c>
      <c r="I267" s="11">
        <v>1683270</v>
      </c>
      <c r="J267" s="11">
        <v>1691390</v>
      </c>
      <c r="K267" s="11">
        <v>1733406</v>
      </c>
      <c r="L267" s="11">
        <v>1753613</v>
      </c>
      <c r="M267" s="11">
        <v>1772879</v>
      </c>
      <c r="N267" s="11">
        <v>1785670</v>
      </c>
      <c r="O267" s="11">
        <v>1806660</v>
      </c>
      <c r="P267" s="11">
        <v>1846530</v>
      </c>
      <c r="Q267" s="11">
        <v>1846230</v>
      </c>
      <c r="R267" s="11">
        <v>1849910</v>
      </c>
      <c r="S267" s="11">
        <v>1863960</v>
      </c>
      <c r="T267" s="11">
        <v>1902150</v>
      </c>
      <c r="U267" s="11">
        <v>1913570</v>
      </c>
      <c r="V267" s="11">
        <v>1955750</v>
      </c>
      <c r="W267" s="11">
        <v>2055320</v>
      </c>
      <c r="X267" s="11">
        <v>2189470</v>
      </c>
      <c r="Y267" s="86">
        <v>2211080</v>
      </c>
      <c r="Z267" s="86">
        <v>2257780</v>
      </c>
      <c r="AA267" s="86">
        <v>2271940</v>
      </c>
      <c r="AB267" s="86">
        <v>2276110</v>
      </c>
      <c r="AC267" s="86">
        <v>2364700</v>
      </c>
      <c r="AD267" s="86">
        <v>2381510</v>
      </c>
      <c r="AE267" s="86">
        <v>2393220</v>
      </c>
      <c r="AF267" s="86">
        <v>2402380</v>
      </c>
      <c r="AG267" s="86">
        <v>2396830</v>
      </c>
      <c r="AH267" s="86">
        <v>2416760</v>
      </c>
      <c r="AI267" s="13">
        <v>1.0043425803231809E-2</v>
      </c>
      <c r="AJ267" s="13">
        <v>8.3151495934213112E-3</v>
      </c>
    </row>
    <row r="268" spans="1:36" ht="10.5" customHeight="1" x14ac:dyDescent="0.2">
      <c r="A268" s="14"/>
      <c r="B268" s="14"/>
      <c r="C268" s="14" t="s">
        <v>162</v>
      </c>
      <c r="D268" s="14"/>
      <c r="E268" s="14"/>
      <c r="F268" s="2"/>
      <c r="G268" s="11">
        <v>111904</v>
      </c>
      <c r="H268" s="11">
        <v>112480</v>
      </c>
      <c r="I268" s="11">
        <v>137070</v>
      </c>
      <c r="J268" s="11">
        <v>138420</v>
      </c>
      <c r="K268" s="11">
        <v>135592</v>
      </c>
      <c r="L268" s="11">
        <v>130898</v>
      </c>
      <c r="M268" s="11">
        <v>133994</v>
      </c>
      <c r="N268" s="11">
        <v>134040</v>
      </c>
      <c r="O268" s="11">
        <v>135300</v>
      </c>
      <c r="P268" s="11">
        <v>135300</v>
      </c>
      <c r="Q268" s="11">
        <v>135130</v>
      </c>
      <c r="R268" s="11">
        <v>136070</v>
      </c>
      <c r="S268" s="11">
        <v>131990</v>
      </c>
      <c r="T268" s="11">
        <v>119800</v>
      </c>
      <c r="U268" s="11">
        <v>114040</v>
      </c>
      <c r="V268" s="11">
        <v>111950</v>
      </c>
      <c r="W268" s="11">
        <v>110460</v>
      </c>
      <c r="X268" s="11">
        <v>110740</v>
      </c>
      <c r="Y268" s="86">
        <v>111180</v>
      </c>
      <c r="Z268" s="86">
        <v>110020</v>
      </c>
      <c r="AA268" s="86">
        <v>111020</v>
      </c>
      <c r="AB268" s="86">
        <v>109430</v>
      </c>
      <c r="AC268" s="86">
        <v>100020</v>
      </c>
      <c r="AD268" s="86">
        <v>87260</v>
      </c>
      <c r="AE268" s="86">
        <v>86840</v>
      </c>
      <c r="AF268" s="86">
        <v>82710</v>
      </c>
      <c r="AG268" s="86">
        <v>82710</v>
      </c>
      <c r="AH268" s="86">
        <v>82710</v>
      </c>
      <c r="AI268" s="13">
        <v>-4.5585701793616651E-2</v>
      </c>
      <c r="AJ268" s="13">
        <v>0</v>
      </c>
    </row>
    <row r="269" spans="1:36" ht="10.5" customHeight="1" x14ac:dyDescent="0.2">
      <c r="A269" s="14"/>
      <c r="B269" s="14"/>
      <c r="C269" s="14" t="s">
        <v>163</v>
      </c>
      <c r="D269" s="14"/>
      <c r="E269" s="14"/>
      <c r="F269" s="2"/>
      <c r="G269" s="11">
        <v>3035463</v>
      </c>
      <c r="H269" s="11">
        <v>3928699</v>
      </c>
      <c r="I269" s="11">
        <v>4171500</v>
      </c>
      <c r="J269" s="11">
        <v>4270210</v>
      </c>
      <c r="K269" s="11">
        <v>4694780</v>
      </c>
      <c r="L269" s="11">
        <v>4815121</v>
      </c>
      <c r="M269" s="11">
        <v>4912180</v>
      </c>
      <c r="N269" s="11">
        <v>4664120</v>
      </c>
      <c r="O269" s="11">
        <v>5366920</v>
      </c>
      <c r="P269" s="11">
        <v>5885149</v>
      </c>
      <c r="Q269" s="11">
        <v>6019830</v>
      </c>
      <c r="R269" s="11">
        <v>6485720</v>
      </c>
      <c r="S269" s="11">
        <v>6589500</v>
      </c>
      <c r="T269" s="11">
        <v>6992400</v>
      </c>
      <c r="U269" s="11">
        <v>6979500</v>
      </c>
      <c r="V269" s="11">
        <v>7314670</v>
      </c>
      <c r="W269" s="11">
        <v>7494090</v>
      </c>
      <c r="X269" s="11">
        <v>7941950</v>
      </c>
      <c r="Y269" s="86">
        <v>8573890</v>
      </c>
      <c r="Z269" s="86">
        <v>8699240</v>
      </c>
      <c r="AA269" s="86">
        <v>8750190</v>
      </c>
      <c r="AB269" s="86">
        <v>8854550</v>
      </c>
      <c r="AC269" s="86">
        <v>9026000</v>
      </c>
      <c r="AD269" s="86">
        <v>8918380</v>
      </c>
      <c r="AE269" s="86">
        <v>8978530</v>
      </c>
      <c r="AF269" s="86">
        <v>9010010</v>
      </c>
      <c r="AG269" s="86">
        <v>8997360</v>
      </c>
      <c r="AH269" s="86">
        <v>9216200</v>
      </c>
      <c r="AI269" s="13">
        <v>6.6941989734834451E-3</v>
      </c>
      <c r="AJ269" s="13">
        <v>2.4322690211350886E-2</v>
      </c>
    </row>
    <row r="270" spans="1:36" ht="10.5" customHeight="1" x14ac:dyDescent="0.2">
      <c r="A270" s="14"/>
      <c r="B270" s="14"/>
      <c r="C270" s="14" t="s">
        <v>164</v>
      </c>
      <c r="D270" s="14"/>
      <c r="E270" s="14"/>
      <c r="F270" s="2"/>
      <c r="G270" s="11">
        <v>4056820</v>
      </c>
      <c r="H270" s="11">
        <v>3923222</v>
      </c>
      <c r="I270" s="11">
        <v>3503529</v>
      </c>
      <c r="J270" s="11">
        <v>5395960</v>
      </c>
      <c r="K270" s="11">
        <v>5500323</v>
      </c>
      <c r="L270" s="11">
        <v>5500323</v>
      </c>
      <c r="M270" s="11">
        <v>4964014</v>
      </c>
      <c r="N270" s="11">
        <v>5057469</v>
      </c>
      <c r="O270" s="11">
        <v>5701815</v>
      </c>
      <c r="P270" s="11">
        <v>5995975</v>
      </c>
      <c r="Q270" s="11">
        <v>5598960</v>
      </c>
      <c r="R270" s="11">
        <v>5452463</v>
      </c>
      <c r="S270" s="11">
        <v>5099893</v>
      </c>
      <c r="T270" s="11">
        <v>4892710</v>
      </c>
      <c r="U270" s="11">
        <v>4662625</v>
      </c>
      <c r="V270" s="11">
        <v>4562636</v>
      </c>
      <c r="W270" s="11">
        <v>4429073</v>
      </c>
      <c r="X270" s="11">
        <v>3834435</v>
      </c>
      <c r="Y270" s="86">
        <v>3604722</v>
      </c>
      <c r="Z270" s="86">
        <v>3918964</v>
      </c>
      <c r="AA270" s="86">
        <v>4390436</v>
      </c>
      <c r="AB270" s="86">
        <v>4892943</v>
      </c>
      <c r="AC270" s="86">
        <v>5101892</v>
      </c>
      <c r="AD270" s="86">
        <v>5339400</v>
      </c>
      <c r="AE270" s="86">
        <v>5355029</v>
      </c>
      <c r="AF270" s="86">
        <v>4858976</v>
      </c>
      <c r="AG270" s="86">
        <v>5154796</v>
      </c>
      <c r="AH270" s="86">
        <v>5242776</v>
      </c>
      <c r="AI270" s="13">
        <v>1.1576017139978578E-2</v>
      </c>
      <c r="AJ270" s="13">
        <v>1.7067600735315228E-2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117070</v>
      </c>
      <c r="P271" s="11">
        <v>136390</v>
      </c>
      <c r="Q271" s="11">
        <v>144830</v>
      </c>
      <c r="R271" s="11">
        <v>163280</v>
      </c>
      <c r="S271" s="11">
        <v>139870</v>
      </c>
      <c r="T271" s="11">
        <v>131950</v>
      </c>
      <c r="U271" s="11">
        <v>178800</v>
      </c>
      <c r="V271" s="11">
        <v>190510</v>
      </c>
      <c r="W271" s="11">
        <v>234860</v>
      </c>
      <c r="X271" s="11">
        <v>196375</v>
      </c>
      <c r="Y271" s="86">
        <v>165055</v>
      </c>
      <c r="Z271" s="86">
        <v>138430</v>
      </c>
      <c r="AA271" s="86">
        <v>215195</v>
      </c>
      <c r="AB271" s="86">
        <v>210550</v>
      </c>
      <c r="AC271" s="86">
        <v>195850</v>
      </c>
      <c r="AD271" s="86">
        <v>176165</v>
      </c>
      <c r="AE271" s="86">
        <v>192634</v>
      </c>
      <c r="AF271" s="86">
        <v>216925</v>
      </c>
      <c r="AG271" s="86">
        <v>263880</v>
      </c>
      <c r="AH271" s="86">
        <v>247414</v>
      </c>
      <c r="AI271" s="13">
        <v>2.7254780076172214E-2</v>
      </c>
      <c r="AJ271" s="13">
        <v>-6.2399575564650596E-2</v>
      </c>
    </row>
    <row r="272" spans="1:36" ht="10.5" customHeight="1" x14ac:dyDescent="0.2">
      <c r="A272" s="14"/>
      <c r="B272" s="14"/>
      <c r="C272" s="14" t="s">
        <v>166</v>
      </c>
      <c r="D272" s="14"/>
      <c r="E272" s="14"/>
      <c r="F272" s="2"/>
      <c r="G272" s="11">
        <v>3434730</v>
      </c>
      <c r="H272" s="11">
        <v>3125860.4540691581</v>
      </c>
      <c r="I272" s="11">
        <v>3385080</v>
      </c>
      <c r="J272" s="11">
        <v>4575370</v>
      </c>
      <c r="K272" s="11">
        <v>4473890</v>
      </c>
      <c r="L272" s="11">
        <v>4591130</v>
      </c>
      <c r="M272" s="11">
        <v>4355920</v>
      </c>
      <c r="N272" s="11">
        <v>3389040</v>
      </c>
      <c r="O272" s="11">
        <v>3253140</v>
      </c>
      <c r="P272" s="11">
        <v>2709740</v>
      </c>
      <c r="Q272" s="11">
        <v>2500740</v>
      </c>
      <c r="R272" s="11">
        <v>2827300</v>
      </c>
      <c r="S272" s="11">
        <v>2823900</v>
      </c>
      <c r="T272" s="11">
        <v>2966840</v>
      </c>
      <c r="U272" s="11">
        <v>2935430</v>
      </c>
      <c r="V272" s="11">
        <v>3851400</v>
      </c>
      <c r="W272" s="11">
        <v>3634670</v>
      </c>
      <c r="X272" s="11">
        <v>4017530</v>
      </c>
      <c r="Y272" s="86">
        <v>4016390</v>
      </c>
      <c r="Z272" s="86">
        <v>3673930</v>
      </c>
      <c r="AA272" s="86">
        <v>3498010</v>
      </c>
      <c r="AB272" s="86">
        <v>3217860</v>
      </c>
      <c r="AC272" s="86">
        <v>3550780</v>
      </c>
      <c r="AD272" s="86">
        <v>3579810</v>
      </c>
      <c r="AE272" s="86">
        <v>3463890</v>
      </c>
      <c r="AF272" s="86">
        <v>3350550</v>
      </c>
      <c r="AG272" s="86">
        <v>2915339</v>
      </c>
      <c r="AH272" s="86">
        <v>3615010</v>
      </c>
      <c r="AI272" s="13">
        <v>1.9585677847138161E-2</v>
      </c>
      <c r="AJ272" s="13">
        <v>0.23999644638239326</v>
      </c>
    </row>
    <row r="273" spans="1:43" ht="10.5" customHeight="1" x14ac:dyDescent="0.2">
      <c r="A273" s="14"/>
      <c r="B273" s="14"/>
      <c r="C273" s="14" t="s">
        <v>167</v>
      </c>
      <c r="D273" s="14"/>
      <c r="E273" s="14"/>
      <c r="F273" s="2"/>
      <c r="G273" s="11">
        <v>2160470</v>
      </c>
      <c r="H273" s="11">
        <v>2386300</v>
      </c>
      <c r="I273" s="11">
        <v>2201260</v>
      </c>
      <c r="J273" s="11">
        <v>1060930</v>
      </c>
      <c r="K273" s="11">
        <v>2374970</v>
      </c>
      <c r="L273" s="11">
        <v>2374970</v>
      </c>
      <c r="M273" s="11">
        <v>2259498</v>
      </c>
      <c r="N273" s="11">
        <v>2647240</v>
      </c>
      <c r="O273" s="11">
        <v>2681508</v>
      </c>
      <c r="P273" s="11">
        <v>3026400</v>
      </c>
      <c r="Q273" s="11">
        <v>3031600</v>
      </c>
      <c r="R273" s="11">
        <v>3048580</v>
      </c>
      <c r="S273" s="11">
        <v>3224870</v>
      </c>
      <c r="T273" s="11">
        <v>3431350</v>
      </c>
      <c r="U273" s="11">
        <v>3714070</v>
      </c>
      <c r="V273" s="11">
        <v>3686030</v>
      </c>
      <c r="W273" s="11">
        <v>4018320</v>
      </c>
      <c r="X273" s="11">
        <v>4343700</v>
      </c>
      <c r="Y273" s="86">
        <v>4339690</v>
      </c>
      <c r="Z273" s="86">
        <v>4339690</v>
      </c>
      <c r="AA273" s="86">
        <v>4047220</v>
      </c>
      <c r="AB273" s="86">
        <v>4000930</v>
      </c>
      <c r="AC273" s="86">
        <v>4213750</v>
      </c>
      <c r="AD273" s="86">
        <v>4462570</v>
      </c>
      <c r="AE273" s="86">
        <v>4328400</v>
      </c>
      <c r="AF273" s="86">
        <v>3859160</v>
      </c>
      <c r="AG273" s="86">
        <v>3915220</v>
      </c>
      <c r="AH273" s="86">
        <v>4075740</v>
      </c>
      <c r="AI273" s="13">
        <v>3.0923533575022422E-3</v>
      </c>
      <c r="AJ273" s="13">
        <v>4.0998973237774634E-2</v>
      </c>
    </row>
    <row r="274" spans="1:43" ht="10.5" customHeight="1" x14ac:dyDescent="0.2">
      <c r="A274" s="14"/>
      <c r="B274" s="14"/>
      <c r="C274" s="14" t="s">
        <v>168</v>
      </c>
      <c r="D274" s="14"/>
      <c r="E274" s="14"/>
      <c r="F274" s="2"/>
      <c r="G274" s="11">
        <v>1506357</v>
      </c>
      <c r="H274" s="11">
        <v>654740</v>
      </c>
      <c r="I274" s="11">
        <v>1303777</v>
      </c>
      <c r="J274" s="11">
        <v>1176497</v>
      </c>
      <c r="K274" s="11">
        <v>1275347</v>
      </c>
      <c r="L274" s="11">
        <v>1275347</v>
      </c>
      <c r="M274" s="11">
        <v>1237717</v>
      </c>
      <c r="N274" s="11">
        <v>1010866</v>
      </c>
      <c r="O274" s="11">
        <v>789050</v>
      </c>
      <c r="P274" s="11">
        <v>1790510</v>
      </c>
      <c r="Q274" s="11">
        <v>1222120</v>
      </c>
      <c r="R274" s="11">
        <v>1316150</v>
      </c>
      <c r="S274" s="11">
        <v>1576227</v>
      </c>
      <c r="T274" s="11">
        <v>1486377</v>
      </c>
      <c r="U274" s="11">
        <v>1867487</v>
      </c>
      <c r="V274" s="11">
        <v>1746427</v>
      </c>
      <c r="W274" s="11">
        <v>1862777</v>
      </c>
      <c r="X274" s="11">
        <v>1967367</v>
      </c>
      <c r="Y274" s="86">
        <v>1597837</v>
      </c>
      <c r="Z274" s="86">
        <v>1597837</v>
      </c>
      <c r="AA274" s="86">
        <v>1613007</v>
      </c>
      <c r="AB274" s="86">
        <v>1551057</v>
      </c>
      <c r="AC274" s="86">
        <v>1440357</v>
      </c>
      <c r="AD274" s="86">
        <v>1568317</v>
      </c>
      <c r="AE274" s="86">
        <v>1659187</v>
      </c>
      <c r="AF274" s="86">
        <v>1601127</v>
      </c>
      <c r="AG274" s="86">
        <v>1824027</v>
      </c>
      <c r="AH274" s="86">
        <v>1782097</v>
      </c>
      <c r="AI274" s="13">
        <v>2.3412216475892089E-2</v>
      </c>
      <c r="AJ274" s="13">
        <v>-2.2987598319542418E-2</v>
      </c>
    </row>
    <row r="275" spans="1:43" ht="10.5" customHeight="1" x14ac:dyDescent="0.2">
      <c r="A275" s="8"/>
      <c r="B275" s="8"/>
      <c r="C275" s="11" t="s">
        <v>169</v>
      </c>
      <c r="D275" s="80"/>
      <c r="E275" s="14"/>
      <c r="F275" s="2"/>
      <c r="G275" s="12">
        <v>0</v>
      </c>
      <c r="H275" s="12">
        <v>0</v>
      </c>
      <c r="I275" s="12">
        <v>0</v>
      </c>
      <c r="J275" s="12">
        <v>0</v>
      </c>
      <c r="K275" s="12">
        <v>0</v>
      </c>
      <c r="L275" s="12">
        <v>0</v>
      </c>
      <c r="M275" s="12">
        <v>210575</v>
      </c>
      <c r="N275" s="12">
        <v>377225</v>
      </c>
      <c r="O275" s="12">
        <v>0</v>
      </c>
      <c r="P275" s="12">
        <v>529437</v>
      </c>
      <c r="Q275" s="12">
        <v>563180</v>
      </c>
      <c r="R275" s="12">
        <v>489099</v>
      </c>
      <c r="S275" s="12">
        <v>483346</v>
      </c>
      <c r="T275" s="12">
        <v>511690</v>
      </c>
      <c r="U275" s="12">
        <v>571194</v>
      </c>
      <c r="V275" s="12">
        <v>638178</v>
      </c>
      <c r="W275" s="12">
        <v>637820</v>
      </c>
      <c r="X275" s="12">
        <v>671852</v>
      </c>
      <c r="Y275" s="86">
        <v>523996</v>
      </c>
      <c r="Z275" s="86">
        <v>436965</v>
      </c>
      <c r="AA275" s="86">
        <v>472482</v>
      </c>
      <c r="AB275" s="86">
        <v>513186</v>
      </c>
      <c r="AC275" s="86">
        <v>531876</v>
      </c>
      <c r="AD275" s="86">
        <v>535939</v>
      </c>
      <c r="AE275" s="86">
        <v>627074</v>
      </c>
      <c r="AF275" s="86">
        <v>657124</v>
      </c>
      <c r="AG275" s="86">
        <v>838611</v>
      </c>
      <c r="AH275" s="86">
        <v>380452</v>
      </c>
      <c r="AI275" s="13">
        <v>-4.8656156806627493E-2</v>
      </c>
      <c r="AJ275" s="13">
        <v>-0.54633077791729423</v>
      </c>
    </row>
    <row r="276" spans="1:43" ht="10.5" customHeight="1" x14ac:dyDescent="0.2">
      <c r="A276" s="8"/>
      <c r="B276" s="8"/>
      <c r="C276" s="11" t="s">
        <v>170</v>
      </c>
      <c r="D276" s="80"/>
      <c r="E276" s="14"/>
      <c r="F276" s="2"/>
      <c r="G276" s="12">
        <v>0</v>
      </c>
      <c r="H276" s="12">
        <v>0</v>
      </c>
      <c r="I276" s="12">
        <v>0</v>
      </c>
      <c r="J276" s="12">
        <v>0</v>
      </c>
      <c r="K276" s="12">
        <v>0</v>
      </c>
      <c r="L276" s="12">
        <v>201440</v>
      </c>
      <c r="M276" s="12">
        <v>129442</v>
      </c>
      <c r="N276" s="12">
        <v>27693</v>
      </c>
      <c r="O276" s="12">
        <v>115792</v>
      </c>
      <c r="P276" s="12">
        <v>132141</v>
      </c>
      <c r="Q276" s="12">
        <v>0</v>
      </c>
      <c r="R276" s="12">
        <v>354919</v>
      </c>
      <c r="S276" s="12">
        <v>373025</v>
      </c>
      <c r="T276" s="12">
        <v>493482</v>
      </c>
      <c r="U276" s="12">
        <v>329302</v>
      </c>
      <c r="V276" s="12">
        <v>287932</v>
      </c>
      <c r="W276" s="12">
        <v>714590</v>
      </c>
      <c r="X276" s="12">
        <v>666953</v>
      </c>
      <c r="Y276" s="86">
        <v>677146</v>
      </c>
      <c r="Z276" s="86">
        <v>558666</v>
      </c>
      <c r="AA276" s="86">
        <v>257429</v>
      </c>
      <c r="AB276" s="86">
        <v>360564</v>
      </c>
      <c r="AC276" s="86">
        <v>275759</v>
      </c>
      <c r="AD276" s="86">
        <v>264553</v>
      </c>
      <c r="AE276" s="86">
        <v>213483</v>
      </c>
      <c r="AF276" s="86">
        <v>386043</v>
      </c>
      <c r="AG276" s="86">
        <v>473695</v>
      </c>
      <c r="AH276" s="86">
        <v>820317</v>
      </c>
      <c r="AI276" s="13">
        <v>0.14683223481865859</v>
      </c>
      <c r="AJ276" s="13">
        <v>0.73174088812421489</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280.68627450980392</v>
      </c>
      <c r="H279" s="93">
        <v>286.3</v>
      </c>
      <c r="I279" s="93">
        <v>343.3</v>
      </c>
      <c r="J279" s="93">
        <v>343.3</v>
      </c>
      <c r="K279" s="93">
        <v>370</v>
      </c>
      <c r="L279" s="93">
        <v>388</v>
      </c>
      <c r="M279" s="93">
        <v>382</v>
      </c>
      <c r="N279" s="93">
        <v>396.9</v>
      </c>
      <c r="O279" s="93">
        <v>325.3</v>
      </c>
      <c r="P279" s="93">
        <v>325</v>
      </c>
      <c r="Q279" s="93">
        <v>324.92</v>
      </c>
      <c r="R279" s="93">
        <v>335.17</v>
      </c>
      <c r="S279" s="93">
        <v>417.66666666666669</v>
      </c>
      <c r="T279" s="93">
        <v>423.72666666666669</v>
      </c>
      <c r="U279" s="93">
        <v>435.66666666666669</v>
      </c>
      <c r="V279" s="93">
        <v>453.33333333333331</v>
      </c>
      <c r="W279" s="93">
        <v>463.33333333333331</v>
      </c>
      <c r="X279" s="93">
        <v>450</v>
      </c>
      <c r="Y279" s="93">
        <v>450</v>
      </c>
      <c r="Z279" s="93">
        <v>453.7</v>
      </c>
      <c r="AA279" s="93">
        <v>453.33333333333331</v>
      </c>
      <c r="AB279" s="93">
        <v>376.06612342475387</v>
      </c>
      <c r="AC279" s="93">
        <v>380.34154848037178</v>
      </c>
      <c r="AD279" s="93">
        <v>392.35836288862157</v>
      </c>
      <c r="AE279" s="93">
        <v>392.1711606659743</v>
      </c>
      <c r="AF279" s="93">
        <v>395.42734401950639</v>
      </c>
      <c r="AG279" s="93">
        <v>398.16685728204277</v>
      </c>
      <c r="AH279" s="93">
        <v>399.69623774611728</v>
      </c>
      <c r="AI279" s="10">
        <v>1.0208397923026524E-2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2E95-CBC2-4D57-B25A-2BEC7476AB91}">
  <sheetPr codeName="Sheet33"/>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855468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277</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291457613</v>
      </c>
      <c r="H5" s="5">
        <v>273570014</v>
      </c>
      <c r="I5" s="5">
        <v>294532333</v>
      </c>
      <c r="J5" s="5">
        <v>322194252</v>
      </c>
      <c r="K5" s="5">
        <f t="shared" ref="K5:Q5" si="0">SUM(K62,K119,K176)</f>
        <v>386653755</v>
      </c>
      <c r="L5" s="5">
        <f t="shared" si="0"/>
        <v>439783705</v>
      </c>
      <c r="M5" s="5">
        <f t="shared" si="0"/>
        <v>456284788</v>
      </c>
      <c r="N5" s="5">
        <f t="shared" si="0"/>
        <v>511871340</v>
      </c>
      <c r="O5" s="5">
        <f t="shared" si="0"/>
        <v>547787064</v>
      </c>
      <c r="P5" s="5">
        <f t="shared" si="0"/>
        <v>638464977</v>
      </c>
      <c r="Q5" s="5">
        <f t="shared" si="0"/>
        <v>615497579</v>
      </c>
      <c r="R5" s="5">
        <f t="shared" ref="R5:AA5" si="1">SUM(R62,R119,R176,R233)</f>
        <v>648916107.16999996</v>
      </c>
      <c r="S5" s="5">
        <f t="shared" si="1"/>
        <v>665458520.64499998</v>
      </c>
      <c r="T5" s="5">
        <f t="shared" si="1"/>
        <v>926733434.38999999</v>
      </c>
      <c r="U5" s="5">
        <f t="shared" si="1"/>
        <v>839742254.26499999</v>
      </c>
      <c r="V5" s="5">
        <f t="shared" si="1"/>
        <v>848890016.96000004</v>
      </c>
      <c r="W5" s="5">
        <f t="shared" si="1"/>
        <v>844270424.505</v>
      </c>
      <c r="X5" s="5">
        <f t="shared" si="1"/>
        <v>1009751270.0799999</v>
      </c>
      <c r="Y5" s="5">
        <f t="shared" si="1"/>
        <v>980448957.30497265</v>
      </c>
      <c r="Z5" s="5">
        <f t="shared" si="1"/>
        <v>1024657685.8566808</v>
      </c>
      <c r="AA5" s="5">
        <f t="shared" si="1"/>
        <v>1069867049.575</v>
      </c>
      <c r="AB5" s="5">
        <v>1092517349.23</v>
      </c>
      <c r="AC5" s="5">
        <v>1118008800.3539927</v>
      </c>
      <c r="AD5" s="5">
        <v>1242626594</v>
      </c>
      <c r="AE5" s="5">
        <v>1065363385.5826581</v>
      </c>
      <c r="AF5" s="5">
        <v>1322364866.99</v>
      </c>
      <c r="AG5" s="5">
        <v>1310554078.0356693</v>
      </c>
      <c r="AH5" s="5">
        <v>1499487197.5599999</v>
      </c>
      <c r="AI5" s="10">
        <v>5.4190431521072835E-2</v>
      </c>
      <c r="AJ5" s="10">
        <v>0.14416278022461612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185328879</v>
      </c>
      <c r="H7" s="12">
        <v>159953940</v>
      </c>
      <c r="I7" s="12">
        <v>169976918</v>
      </c>
      <c r="J7" s="12">
        <v>164080670</v>
      </c>
      <c r="K7" s="12">
        <f t="shared" ref="K7:AA17" si="2">SUM(K64,K121,K178)</f>
        <v>212698936</v>
      </c>
      <c r="L7" s="12">
        <f t="shared" si="2"/>
        <v>252431093</v>
      </c>
      <c r="M7" s="12">
        <f t="shared" si="2"/>
        <v>257425511</v>
      </c>
      <c r="N7" s="12">
        <f t="shared" si="2"/>
        <v>280455793</v>
      </c>
      <c r="O7" s="12">
        <f t="shared" si="2"/>
        <v>294763325</v>
      </c>
      <c r="P7" s="12">
        <f t="shared" si="2"/>
        <v>371739702</v>
      </c>
      <c r="Q7" s="12">
        <f t="shared" si="2"/>
        <v>359274936</v>
      </c>
      <c r="R7" s="12">
        <f t="shared" si="2"/>
        <v>374794032.75999999</v>
      </c>
      <c r="S7" s="12">
        <f t="shared" si="2"/>
        <v>370229433</v>
      </c>
      <c r="T7" s="12">
        <f t="shared" si="2"/>
        <v>604334004.63</v>
      </c>
      <c r="U7" s="12">
        <f t="shared" si="2"/>
        <v>490878751.57000005</v>
      </c>
      <c r="V7" s="12">
        <f t="shared" si="2"/>
        <v>427532943.14999998</v>
      </c>
      <c r="W7" s="12">
        <f t="shared" si="2"/>
        <v>439068102.59000003</v>
      </c>
      <c r="X7" s="12">
        <f t="shared" si="2"/>
        <v>594931516.21000004</v>
      </c>
      <c r="Y7" s="12">
        <f t="shared" si="2"/>
        <v>577805381.02999997</v>
      </c>
      <c r="Z7" s="12">
        <f t="shared" si="2"/>
        <v>622965265.48000002</v>
      </c>
      <c r="AA7" s="12">
        <f t="shared" si="2"/>
        <v>636826408.22000003</v>
      </c>
      <c r="AB7" s="12">
        <v>644956268</v>
      </c>
      <c r="AC7" s="12">
        <v>648432116</v>
      </c>
      <c r="AD7" s="12">
        <v>754383833</v>
      </c>
      <c r="AE7" s="12">
        <v>554133922</v>
      </c>
      <c r="AF7" s="12">
        <v>777082412</v>
      </c>
      <c r="AG7" s="12">
        <v>737844464</v>
      </c>
      <c r="AH7" s="12">
        <v>910085705</v>
      </c>
      <c r="AI7" s="13">
        <v>5.9071637371662877E-2</v>
      </c>
      <c r="AJ7" s="13">
        <v>0.23343841338355559</v>
      </c>
    </row>
    <row r="8" spans="1:36" ht="10.5" customHeight="1" x14ac:dyDescent="0.2">
      <c r="A8" s="11"/>
      <c r="B8" s="11"/>
      <c r="C8" s="11" t="s">
        <v>36</v>
      </c>
      <c r="D8" s="11"/>
      <c r="E8" s="11"/>
      <c r="F8" s="2"/>
      <c r="G8" s="12">
        <v>119298819</v>
      </c>
      <c r="H8" s="12">
        <v>120823155</v>
      </c>
      <c r="I8" s="12">
        <v>129577994</v>
      </c>
      <c r="J8" s="12">
        <v>118475454</v>
      </c>
      <c r="K8" s="12">
        <f t="shared" si="2"/>
        <v>131992394</v>
      </c>
      <c r="L8" s="12">
        <f t="shared" si="2"/>
        <v>141753041</v>
      </c>
      <c r="M8" s="12">
        <f t="shared" si="2"/>
        <v>154161444</v>
      </c>
      <c r="N8" s="12">
        <f t="shared" si="2"/>
        <v>169284594</v>
      </c>
      <c r="O8" s="12">
        <f t="shared" si="2"/>
        <v>185149994</v>
      </c>
      <c r="P8" s="12">
        <f t="shared" si="2"/>
        <v>203902193</v>
      </c>
      <c r="Q8" s="12">
        <f t="shared" si="2"/>
        <v>225744860</v>
      </c>
      <c r="R8" s="12">
        <f t="shared" si="2"/>
        <v>234852448.75999999</v>
      </c>
      <c r="S8" s="12">
        <f t="shared" si="2"/>
        <v>232910142</v>
      </c>
      <c r="T8" s="12">
        <f t="shared" si="2"/>
        <v>270617265.63</v>
      </c>
      <c r="U8" s="12">
        <f t="shared" si="2"/>
        <v>304431339.89000005</v>
      </c>
      <c r="V8" s="12">
        <f t="shared" si="2"/>
        <v>269097337.20999998</v>
      </c>
      <c r="W8" s="12">
        <f t="shared" si="2"/>
        <v>288700799.30000001</v>
      </c>
      <c r="X8" s="12">
        <f t="shared" si="2"/>
        <v>304381049.14999998</v>
      </c>
      <c r="Y8" s="12">
        <f t="shared" si="2"/>
        <v>322749237.88</v>
      </c>
      <c r="Z8" s="12">
        <f t="shared" si="2"/>
        <v>335712078.54000002</v>
      </c>
      <c r="AA8" s="12">
        <f t="shared" si="2"/>
        <v>333547897.48000002</v>
      </c>
      <c r="AB8" s="12">
        <v>350662190</v>
      </c>
      <c r="AC8" s="12">
        <v>352305529</v>
      </c>
      <c r="AD8" s="12">
        <v>381526159</v>
      </c>
      <c r="AE8" s="12">
        <v>395879986</v>
      </c>
      <c r="AF8" s="12">
        <v>417560998</v>
      </c>
      <c r="AG8" s="12">
        <v>436100032</v>
      </c>
      <c r="AH8" s="12">
        <v>461459469</v>
      </c>
      <c r="AI8" s="13">
        <v>4.6825042751008406E-2</v>
      </c>
      <c r="AJ8" s="13">
        <v>5.8150504790607307E-2</v>
      </c>
    </row>
    <row r="9" spans="1:36" ht="10.5" customHeight="1" x14ac:dyDescent="0.2">
      <c r="A9" s="11"/>
      <c r="B9" s="11"/>
      <c r="C9" s="11"/>
      <c r="D9" s="11" t="s">
        <v>37</v>
      </c>
      <c r="E9" s="11"/>
      <c r="F9" s="2"/>
      <c r="G9" s="12">
        <v>117186198</v>
      </c>
      <c r="H9" s="12">
        <v>118563985</v>
      </c>
      <c r="I9" s="12">
        <v>127367589</v>
      </c>
      <c r="J9" s="12">
        <v>113731741</v>
      </c>
      <c r="K9" s="12">
        <f t="shared" si="2"/>
        <v>129581912</v>
      </c>
      <c r="L9" s="12">
        <f t="shared" si="2"/>
        <v>138400027</v>
      </c>
      <c r="M9" s="12">
        <f t="shared" si="2"/>
        <v>150421961</v>
      </c>
      <c r="N9" s="12">
        <f t="shared" si="2"/>
        <v>164086219</v>
      </c>
      <c r="O9" s="12">
        <f t="shared" si="2"/>
        <v>180228747</v>
      </c>
      <c r="P9" s="12">
        <f t="shared" si="2"/>
        <v>198259343</v>
      </c>
      <c r="Q9" s="12">
        <f t="shared" si="2"/>
        <v>219065514</v>
      </c>
      <c r="R9" s="12">
        <f t="shared" si="2"/>
        <v>227459379.41</v>
      </c>
      <c r="S9" s="12">
        <f t="shared" si="2"/>
        <v>227362117</v>
      </c>
      <c r="T9" s="12">
        <f t="shared" si="2"/>
        <v>263229991.09</v>
      </c>
      <c r="U9" s="12">
        <f t="shared" si="2"/>
        <v>296885830.87</v>
      </c>
      <c r="V9" s="12">
        <f t="shared" si="2"/>
        <v>261594056.25</v>
      </c>
      <c r="W9" s="12">
        <f t="shared" si="2"/>
        <v>280422159.61000001</v>
      </c>
      <c r="X9" s="12">
        <f t="shared" si="2"/>
        <v>294938672.44999999</v>
      </c>
      <c r="Y9" s="12">
        <f t="shared" si="2"/>
        <v>311239534.62</v>
      </c>
      <c r="Z9" s="12">
        <f t="shared" si="2"/>
        <v>324689567.18000001</v>
      </c>
      <c r="AA9" s="12">
        <f t="shared" si="2"/>
        <v>321328222.35000002</v>
      </c>
      <c r="AB9" s="12">
        <v>337815662</v>
      </c>
      <c r="AC9" s="12">
        <v>338965006</v>
      </c>
      <c r="AD9" s="12">
        <v>366969292</v>
      </c>
      <c r="AE9" s="12">
        <v>382490136</v>
      </c>
      <c r="AF9" s="12">
        <v>404773040</v>
      </c>
      <c r="AG9" s="12">
        <v>422125960</v>
      </c>
      <c r="AH9" s="12">
        <v>447866735</v>
      </c>
      <c r="AI9" s="13">
        <v>4.8121197420129436E-2</v>
      </c>
      <c r="AJ9" s="13">
        <v>6.0978895967450097E-2</v>
      </c>
    </row>
    <row r="10" spans="1:36" ht="10.5" customHeight="1" x14ac:dyDescent="0.2">
      <c r="A10" s="11"/>
      <c r="B10" s="11"/>
      <c r="C10" s="14"/>
      <c r="D10" s="11" t="s">
        <v>38</v>
      </c>
      <c r="E10" s="11"/>
      <c r="F10" s="2"/>
      <c r="G10" s="12">
        <v>307048</v>
      </c>
      <c r="H10" s="12">
        <v>393684</v>
      </c>
      <c r="I10" s="12">
        <v>392771</v>
      </c>
      <c r="J10" s="12">
        <v>401066</v>
      </c>
      <c r="K10" s="12">
        <f t="shared" si="2"/>
        <v>416805</v>
      </c>
      <c r="L10" s="12">
        <f t="shared" si="2"/>
        <v>1115113</v>
      </c>
      <c r="M10" s="12">
        <f t="shared" si="2"/>
        <v>955413</v>
      </c>
      <c r="N10" s="12">
        <f t="shared" si="2"/>
        <v>2342401</v>
      </c>
      <c r="O10" s="12">
        <f t="shared" si="2"/>
        <v>1557344</v>
      </c>
      <c r="P10" s="12">
        <f t="shared" si="2"/>
        <v>2417679</v>
      </c>
      <c r="Q10" s="12">
        <f t="shared" si="2"/>
        <v>2800043</v>
      </c>
      <c r="R10" s="12">
        <f t="shared" si="2"/>
        <v>3533963.4</v>
      </c>
      <c r="S10" s="12">
        <f t="shared" si="2"/>
        <v>2316462</v>
      </c>
      <c r="T10" s="12">
        <f t="shared" si="2"/>
        <v>2730447.33</v>
      </c>
      <c r="U10" s="12">
        <f t="shared" si="2"/>
        <v>3124288.04</v>
      </c>
      <c r="V10" s="12">
        <f t="shared" si="2"/>
        <v>2516026.02</v>
      </c>
      <c r="W10" s="12">
        <f t="shared" si="2"/>
        <v>2922922.9</v>
      </c>
      <c r="X10" s="12">
        <f t="shared" si="2"/>
        <v>2991398.7</v>
      </c>
      <c r="Y10" s="12">
        <f t="shared" si="2"/>
        <v>4633932.8599999994</v>
      </c>
      <c r="Z10" s="12">
        <f t="shared" si="2"/>
        <v>4405311.74</v>
      </c>
      <c r="AA10" s="12">
        <f t="shared" si="2"/>
        <v>5679537.96</v>
      </c>
      <c r="AB10" s="12">
        <v>6244514</v>
      </c>
      <c r="AC10" s="12">
        <v>6917143</v>
      </c>
      <c r="AD10" s="12">
        <v>7853756</v>
      </c>
      <c r="AE10" s="12">
        <v>7965460</v>
      </c>
      <c r="AF10" s="12">
        <v>7189710</v>
      </c>
      <c r="AG10" s="12">
        <v>6853682</v>
      </c>
      <c r="AH10" s="12">
        <v>7091094</v>
      </c>
      <c r="AI10" s="13">
        <v>2.1415474462459283E-2</v>
      </c>
      <c r="AJ10" s="13">
        <v>3.4640066463544707E-2</v>
      </c>
    </row>
    <row r="11" spans="1:36" ht="10.5" customHeight="1" x14ac:dyDescent="0.2">
      <c r="A11" s="11"/>
      <c r="B11" s="11"/>
      <c r="C11" s="14"/>
      <c r="D11" s="11" t="s">
        <v>39</v>
      </c>
      <c r="E11" s="11"/>
      <c r="F11" s="2"/>
      <c r="G11" s="12">
        <v>1805573</v>
      </c>
      <c r="H11" s="12">
        <v>1865486</v>
      </c>
      <c r="I11" s="12">
        <v>1817634</v>
      </c>
      <c r="J11" s="12">
        <v>4342647</v>
      </c>
      <c r="K11" s="12">
        <f t="shared" si="2"/>
        <v>1993677</v>
      </c>
      <c r="L11" s="12">
        <f t="shared" si="2"/>
        <v>2237901</v>
      </c>
      <c r="M11" s="12">
        <f t="shared" si="2"/>
        <v>2784070</v>
      </c>
      <c r="N11" s="12">
        <f t="shared" si="2"/>
        <v>2855974</v>
      </c>
      <c r="O11" s="12">
        <f t="shared" si="2"/>
        <v>3363903</v>
      </c>
      <c r="P11" s="12">
        <f t="shared" si="2"/>
        <v>3225171</v>
      </c>
      <c r="Q11" s="12">
        <f t="shared" si="2"/>
        <v>3879303</v>
      </c>
      <c r="R11" s="12">
        <f t="shared" si="2"/>
        <v>3859105.95</v>
      </c>
      <c r="S11" s="12">
        <f t="shared" si="2"/>
        <v>3231563</v>
      </c>
      <c r="T11" s="12">
        <f t="shared" si="2"/>
        <v>4656827.21</v>
      </c>
      <c r="U11" s="12">
        <f t="shared" si="2"/>
        <v>4421220.9800000004</v>
      </c>
      <c r="V11" s="12">
        <f t="shared" si="2"/>
        <v>4987254.9399999995</v>
      </c>
      <c r="W11" s="12">
        <f t="shared" si="2"/>
        <v>5355716.79</v>
      </c>
      <c r="X11" s="12">
        <f t="shared" si="2"/>
        <v>6450978</v>
      </c>
      <c r="Y11" s="12">
        <f t="shared" si="2"/>
        <v>6875770.4000000004</v>
      </c>
      <c r="Z11" s="12">
        <f t="shared" si="2"/>
        <v>6617199.6200000001</v>
      </c>
      <c r="AA11" s="12">
        <f t="shared" si="2"/>
        <v>6540137.1699999999</v>
      </c>
      <c r="AB11" s="12">
        <v>6602014</v>
      </c>
      <c r="AC11" s="12">
        <v>6423380</v>
      </c>
      <c r="AD11" s="12">
        <v>6703111</v>
      </c>
      <c r="AE11" s="12">
        <v>5424390</v>
      </c>
      <c r="AF11" s="12">
        <v>5598248</v>
      </c>
      <c r="AG11" s="12">
        <v>7120390</v>
      </c>
      <c r="AH11" s="12">
        <v>6501640</v>
      </c>
      <c r="AI11" s="13">
        <v>-2.5501264271631241E-3</v>
      </c>
      <c r="AJ11" s="13">
        <v>-8.6898330007204663E-2</v>
      </c>
    </row>
    <row r="12" spans="1:36" ht="10.5" customHeight="1" x14ac:dyDescent="0.2">
      <c r="A12" s="11"/>
      <c r="B12" s="14"/>
      <c r="C12" s="11" t="s">
        <v>40</v>
      </c>
      <c r="D12" s="11"/>
      <c r="E12" s="11"/>
      <c r="F12" s="2"/>
      <c r="G12" s="12">
        <v>0</v>
      </c>
      <c r="H12" s="12">
        <v>12353</v>
      </c>
      <c r="I12" s="12">
        <v>18547</v>
      </c>
      <c r="J12" s="12">
        <v>0</v>
      </c>
      <c r="K12" s="12">
        <f t="shared" si="2"/>
        <v>0</v>
      </c>
      <c r="L12" s="12">
        <f t="shared" si="2"/>
        <v>19585</v>
      </c>
      <c r="M12" s="12">
        <f t="shared" si="2"/>
        <v>20239</v>
      </c>
      <c r="N12" s="12">
        <f t="shared" si="2"/>
        <v>23742</v>
      </c>
      <c r="O12" s="12">
        <f t="shared" si="2"/>
        <v>29769</v>
      </c>
      <c r="P12" s="12">
        <f t="shared" si="2"/>
        <v>25524</v>
      </c>
      <c r="Q12" s="12">
        <f t="shared" si="2"/>
        <v>28697</v>
      </c>
      <c r="R12" s="12">
        <f t="shared" si="2"/>
        <v>28355</v>
      </c>
      <c r="S12" s="12">
        <f t="shared" si="2"/>
        <v>74965</v>
      </c>
      <c r="T12" s="12">
        <f t="shared" si="2"/>
        <v>774104</v>
      </c>
      <c r="U12" s="12">
        <f t="shared" si="2"/>
        <v>823446.89</v>
      </c>
      <c r="V12" s="12">
        <f t="shared" si="2"/>
        <v>846508.27</v>
      </c>
      <c r="W12" s="12">
        <f t="shared" si="2"/>
        <v>2643566</v>
      </c>
      <c r="X12" s="12">
        <f t="shared" si="2"/>
        <v>2909687.05</v>
      </c>
      <c r="Y12" s="12">
        <f t="shared" si="2"/>
        <v>2922643.15</v>
      </c>
      <c r="Z12" s="12">
        <f t="shared" si="2"/>
        <v>2675047.94</v>
      </c>
      <c r="AA12" s="12">
        <f t="shared" si="2"/>
        <v>2899999.74</v>
      </c>
      <c r="AB12" s="12">
        <v>2998989</v>
      </c>
      <c r="AC12" s="12">
        <v>2911488</v>
      </c>
      <c r="AD12" s="12">
        <v>2232172</v>
      </c>
      <c r="AE12" s="12">
        <v>2219495</v>
      </c>
      <c r="AF12" s="12">
        <v>2025103</v>
      </c>
      <c r="AG12" s="12">
        <v>1838484</v>
      </c>
      <c r="AH12" s="12">
        <v>1946707</v>
      </c>
      <c r="AI12" s="13">
        <v>-6.9490196717777675E-2</v>
      </c>
      <c r="AJ12" s="13">
        <v>5.8865347753910287E-2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771779</v>
      </c>
      <c r="S13" s="12">
        <f t="shared" si="2"/>
        <v>1236308</v>
      </c>
      <c r="T13" s="12">
        <f t="shared" si="2"/>
        <v>6902</v>
      </c>
      <c r="U13" s="12">
        <f t="shared" si="2"/>
        <v>0</v>
      </c>
      <c r="V13" s="12">
        <f t="shared" si="2"/>
        <v>0</v>
      </c>
      <c r="W13" s="12">
        <f t="shared" si="2"/>
        <v>0</v>
      </c>
      <c r="X13" s="12">
        <f t="shared" si="2"/>
        <v>0</v>
      </c>
      <c r="Y13" s="12">
        <f t="shared" si="2"/>
        <v>0</v>
      </c>
      <c r="Z13" s="12">
        <f t="shared" si="2"/>
        <v>0</v>
      </c>
      <c r="AA13" s="12">
        <f t="shared" si="2"/>
        <v>0</v>
      </c>
      <c r="AB13" s="12">
        <v>0</v>
      </c>
      <c r="AC13" s="12">
        <v>348816</v>
      </c>
      <c r="AD13" s="12">
        <v>2538502</v>
      </c>
      <c r="AE13" s="12">
        <v>3274645</v>
      </c>
      <c r="AF13" s="12">
        <v>3518709</v>
      </c>
      <c r="AG13" s="12">
        <v>5677829</v>
      </c>
      <c r="AH13" s="12">
        <v>5998461</v>
      </c>
      <c r="AI13" s="13" t="s">
        <v>246</v>
      </c>
      <c r="AJ13" s="13">
        <v>5.6470879978949701E-2</v>
      </c>
    </row>
    <row r="14" spans="1:36" ht="10.5" customHeight="1" x14ac:dyDescent="0.2">
      <c r="A14" s="11"/>
      <c r="B14" s="14"/>
      <c r="C14" s="11" t="s">
        <v>42</v>
      </c>
      <c r="D14" s="11"/>
      <c r="E14" s="11"/>
      <c r="F14" s="2"/>
      <c r="G14" s="12">
        <v>0</v>
      </c>
      <c r="H14" s="12">
        <v>0</v>
      </c>
      <c r="I14" s="12">
        <v>0</v>
      </c>
      <c r="J14" s="12">
        <v>0</v>
      </c>
      <c r="K14" s="12">
        <f t="shared" si="2"/>
        <v>149725</v>
      </c>
      <c r="L14" s="12">
        <f t="shared" si="2"/>
        <v>107813</v>
      </c>
      <c r="M14" s="12">
        <f t="shared" si="2"/>
        <v>170516</v>
      </c>
      <c r="N14" s="12">
        <f t="shared" si="2"/>
        <v>1041576</v>
      </c>
      <c r="O14" s="12">
        <f t="shared" si="2"/>
        <v>964652</v>
      </c>
      <c r="P14" s="12">
        <f t="shared" si="2"/>
        <v>923117</v>
      </c>
      <c r="Q14" s="12">
        <f t="shared" si="2"/>
        <v>933148</v>
      </c>
      <c r="R14" s="12">
        <f t="shared" si="2"/>
        <v>911369</v>
      </c>
      <c r="S14" s="12">
        <f t="shared" si="2"/>
        <v>983114</v>
      </c>
      <c r="T14" s="12">
        <f t="shared" si="2"/>
        <v>1080229</v>
      </c>
      <c r="U14" s="12">
        <f t="shared" si="2"/>
        <v>1216318</v>
      </c>
      <c r="V14" s="12">
        <f t="shared" si="2"/>
        <v>1198572.67</v>
      </c>
      <c r="W14" s="12">
        <f t="shared" si="2"/>
        <v>1038004</v>
      </c>
      <c r="X14" s="12">
        <f t="shared" si="2"/>
        <v>890201</v>
      </c>
      <c r="Y14" s="12">
        <f t="shared" si="2"/>
        <v>1313158</v>
      </c>
      <c r="Z14" s="12">
        <f t="shared" si="2"/>
        <v>1082518</v>
      </c>
      <c r="AA14" s="12">
        <f t="shared" si="2"/>
        <v>1146914</v>
      </c>
      <c r="AB14" s="12">
        <v>1218655</v>
      </c>
      <c r="AC14" s="12">
        <v>1444870</v>
      </c>
      <c r="AD14" s="12">
        <v>1562013</v>
      </c>
      <c r="AE14" s="12">
        <v>1568957</v>
      </c>
      <c r="AF14" s="12">
        <v>1617858</v>
      </c>
      <c r="AG14" s="12">
        <v>1677828</v>
      </c>
      <c r="AH14" s="12">
        <v>1511432</v>
      </c>
      <c r="AI14" s="13">
        <v>3.6536595464840005E-2</v>
      </c>
      <c r="AJ14" s="13">
        <v>-9.9173455205181935E-2</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41705</v>
      </c>
      <c r="X15" s="12">
        <f t="shared" si="2"/>
        <v>0</v>
      </c>
      <c r="Y15" s="12">
        <f t="shared" si="2"/>
        <v>0</v>
      </c>
      <c r="Z15" s="12">
        <f t="shared" si="2"/>
        <v>0</v>
      </c>
      <c r="AA15" s="12">
        <f t="shared" si="2"/>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66030060</v>
      </c>
      <c r="H16" s="12">
        <v>39118432</v>
      </c>
      <c r="I16" s="12">
        <v>40380377</v>
      </c>
      <c r="J16" s="12">
        <v>45605216</v>
      </c>
      <c r="K16" s="12">
        <f t="shared" si="2"/>
        <v>80556817</v>
      </c>
      <c r="L16" s="12">
        <f t="shared" si="2"/>
        <v>110550654</v>
      </c>
      <c r="M16" s="12">
        <f t="shared" si="2"/>
        <v>103073312</v>
      </c>
      <c r="N16" s="12">
        <f t="shared" si="2"/>
        <v>110105881</v>
      </c>
      <c r="O16" s="12">
        <f t="shared" si="2"/>
        <v>108618910</v>
      </c>
      <c r="P16" s="12">
        <f t="shared" si="2"/>
        <v>166888868</v>
      </c>
      <c r="Q16" s="12">
        <f t="shared" si="2"/>
        <v>132568231</v>
      </c>
      <c r="R16" s="12">
        <f t="shared" si="2"/>
        <v>138230081</v>
      </c>
      <c r="S16" s="12">
        <f t="shared" si="2"/>
        <v>135024904</v>
      </c>
      <c r="T16" s="12">
        <f t="shared" si="2"/>
        <v>331855504</v>
      </c>
      <c r="U16" s="12">
        <f t="shared" si="2"/>
        <v>184407646.78999999</v>
      </c>
      <c r="V16" s="12">
        <f t="shared" si="2"/>
        <v>156390525</v>
      </c>
      <c r="W16" s="12">
        <f t="shared" si="2"/>
        <v>146644028.28999999</v>
      </c>
      <c r="X16" s="12">
        <f t="shared" si="2"/>
        <v>286750579.00999999</v>
      </c>
      <c r="Y16" s="12">
        <f t="shared" si="2"/>
        <v>250820342</v>
      </c>
      <c r="Z16" s="12">
        <f t="shared" si="2"/>
        <v>283495621</v>
      </c>
      <c r="AA16" s="12">
        <f t="shared" si="2"/>
        <v>299231597</v>
      </c>
      <c r="AB16" s="12">
        <v>290076434</v>
      </c>
      <c r="AC16" s="12">
        <v>291421413</v>
      </c>
      <c r="AD16" s="12">
        <v>366524987</v>
      </c>
      <c r="AE16" s="12">
        <v>151190839</v>
      </c>
      <c r="AF16" s="12">
        <v>352359744</v>
      </c>
      <c r="AG16" s="12">
        <v>292550291</v>
      </c>
      <c r="AH16" s="12">
        <v>439169636</v>
      </c>
      <c r="AI16" s="13">
        <v>7.1568593134901048E-2</v>
      </c>
      <c r="AJ16" s="13">
        <v>0.50117654813749613</v>
      </c>
    </row>
    <row r="17" spans="1:36" ht="10.5" customHeight="1" x14ac:dyDescent="0.2">
      <c r="A17" s="11"/>
      <c r="B17" s="14"/>
      <c r="C17" s="11"/>
      <c r="D17" s="15" t="s">
        <v>45</v>
      </c>
      <c r="E17" s="11"/>
      <c r="F17" s="2"/>
      <c r="G17" s="12">
        <v>4924114</v>
      </c>
      <c r="H17" s="12">
        <v>6285904</v>
      </c>
      <c r="I17" s="12">
        <v>7148158</v>
      </c>
      <c r="J17" s="12">
        <v>7912364</v>
      </c>
      <c r="K17" s="12">
        <f t="shared" si="2"/>
        <v>7695117</v>
      </c>
      <c r="L17" s="12">
        <f t="shared" si="2"/>
        <v>8729116</v>
      </c>
      <c r="M17" s="12">
        <f t="shared" si="2"/>
        <v>9716091</v>
      </c>
      <c r="N17" s="12">
        <f t="shared" si="2"/>
        <v>9746140</v>
      </c>
      <c r="O17" s="12">
        <f t="shared" si="2"/>
        <v>10734235</v>
      </c>
      <c r="P17" s="12">
        <f t="shared" si="2"/>
        <v>11735365</v>
      </c>
      <c r="Q17" s="12">
        <f t="shared" si="2"/>
        <v>14313738</v>
      </c>
      <c r="R17" s="12">
        <f t="shared" si="2"/>
        <v>14052239</v>
      </c>
      <c r="S17" s="12">
        <f t="shared" si="2"/>
        <v>15796429</v>
      </c>
      <c r="T17" s="12">
        <f t="shared" si="2"/>
        <v>17509748</v>
      </c>
      <c r="U17" s="12">
        <f t="shared" si="2"/>
        <v>19931652</v>
      </c>
      <c r="V17" s="12">
        <f t="shared" si="2"/>
        <v>21719028</v>
      </c>
      <c r="W17" s="12">
        <f t="shared" si="2"/>
        <v>20494774</v>
      </c>
      <c r="X17" s="12">
        <f t="shared" si="2"/>
        <v>20373514</v>
      </c>
      <c r="Y17" s="12">
        <f t="shared" si="2"/>
        <v>21792682</v>
      </c>
      <c r="Z17" s="12">
        <f t="shared" ref="W17:AA20" si="3">SUM(Z74,Z131,Z188)</f>
        <v>21917799</v>
      </c>
      <c r="AA17" s="12">
        <f t="shared" si="3"/>
        <v>22372984</v>
      </c>
      <c r="AB17" s="12">
        <v>25163170</v>
      </c>
      <c r="AC17" s="12">
        <v>31377821</v>
      </c>
      <c r="AD17" s="12">
        <v>30350916</v>
      </c>
      <c r="AE17" s="12">
        <v>26959679</v>
      </c>
      <c r="AF17" s="12">
        <v>28862651</v>
      </c>
      <c r="AG17" s="12">
        <v>34450143</v>
      </c>
      <c r="AH17" s="12">
        <v>34750487</v>
      </c>
      <c r="AI17" s="13">
        <v>5.5275666574307047E-2</v>
      </c>
      <c r="AJ17" s="13">
        <v>8.7182221565814694E-3</v>
      </c>
    </row>
    <row r="18" spans="1:36" ht="10.5" customHeight="1" x14ac:dyDescent="0.2">
      <c r="A18" s="11"/>
      <c r="B18" s="14"/>
      <c r="C18" s="11"/>
      <c r="D18" s="15" t="s">
        <v>46</v>
      </c>
      <c r="E18" s="11"/>
      <c r="F18" s="2"/>
      <c r="G18" s="12">
        <v>23383674</v>
      </c>
      <c r="H18" s="12">
        <v>21363926</v>
      </c>
      <c r="I18" s="12">
        <v>24227295</v>
      </c>
      <c r="J18" s="12">
        <v>26296539</v>
      </c>
      <c r="K18" s="12">
        <f t="shared" ref="K18:V20" si="4">SUM(K75,K132,K189)</f>
        <v>30767632</v>
      </c>
      <c r="L18" s="12">
        <f t="shared" si="4"/>
        <v>34885638</v>
      </c>
      <c r="M18" s="12">
        <f t="shared" si="4"/>
        <v>35679100</v>
      </c>
      <c r="N18" s="12">
        <f t="shared" si="4"/>
        <v>38589306</v>
      </c>
      <c r="O18" s="12">
        <f t="shared" si="4"/>
        <v>41433960</v>
      </c>
      <c r="P18" s="12">
        <f t="shared" si="4"/>
        <v>39811579</v>
      </c>
      <c r="Q18" s="12">
        <f t="shared" si="4"/>
        <v>43414638</v>
      </c>
      <c r="R18" s="12">
        <f t="shared" si="4"/>
        <v>43150230</v>
      </c>
      <c r="S18" s="12">
        <f t="shared" si="4"/>
        <v>45936043</v>
      </c>
      <c r="T18" s="12">
        <f t="shared" si="4"/>
        <v>55309689</v>
      </c>
      <c r="U18" s="12">
        <f t="shared" si="4"/>
        <v>64891996.759999998</v>
      </c>
      <c r="V18" s="12">
        <f t="shared" si="4"/>
        <v>61542147</v>
      </c>
      <c r="W18" s="12">
        <f t="shared" si="3"/>
        <v>57859071</v>
      </c>
      <c r="X18" s="12">
        <f t="shared" si="3"/>
        <v>56269425</v>
      </c>
      <c r="Y18" s="12">
        <f t="shared" si="3"/>
        <v>55494830</v>
      </c>
      <c r="Z18" s="12">
        <f t="shared" si="3"/>
        <v>55972531</v>
      </c>
      <c r="AA18" s="12">
        <f t="shared" si="3"/>
        <v>50677933</v>
      </c>
      <c r="AB18" s="12">
        <v>49679331</v>
      </c>
      <c r="AC18" s="12">
        <v>51908367</v>
      </c>
      <c r="AD18" s="12">
        <v>50743418</v>
      </c>
      <c r="AE18" s="12">
        <v>51639793</v>
      </c>
      <c r="AF18" s="12">
        <v>57177035</v>
      </c>
      <c r="AG18" s="12">
        <v>60218419</v>
      </c>
      <c r="AH18" s="12">
        <v>53416883</v>
      </c>
      <c r="AI18" s="13">
        <v>1.2163022800887324E-2</v>
      </c>
      <c r="AJ18" s="13">
        <v>-0.11294776769214084</v>
      </c>
    </row>
    <row r="19" spans="1:36" ht="10.5" customHeight="1" x14ac:dyDescent="0.2">
      <c r="A19" s="11"/>
      <c r="B19" s="14"/>
      <c r="C19" s="11"/>
      <c r="D19" s="15" t="s">
        <v>47</v>
      </c>
      <c r="E19" s="11"/>
      <c r="F19" s="2"/>
      <c r="G19" s="12">
        <v>35635416</v>
      </c>
      <c r="H19" s="12">
        <v>8680000</v>
      </c>
      <c r="I19" s="12">
        <v>5500000</v>
      </c>
      <c r="J19" s="12">
        <v>5325000</v>
      </c>
      <c r="K19" s="12">
        <f t="shared" si="4"/>
        <v>34000000</v>
      </c>
      <c r="L19" s="12">
        <f t="shared" si="4"/>
        <v>55516521</v>
      </c>
      <c r="M19" s="12">
        <f t="shared" si="4"/>
        <v>43628521</v>
      </c>
      <c r="N19" s="12">
        <f t="shared" si="4"/>
        <v>11100000</v>
      </c>
      <c r="O19" s="12">
        <f t="shared" si="4"/>
        <v>3091170</v>
      </c>
      <c r="P19" s="12">
        <f t="shared" si="4"/>
        <v>14332592</v>
      </c>
      <c r="Q19" s="12">
        <f t="shared" si="4"/>
        <v>55956664</v>
      </c>
      <c r="R19" s="12">
        <f t="shared" si="4"/>
        <v>63259070</v>
      </c>
      <c r="S19" s="12">
        <f t="shared" si="4"/>
        <v>50146491</v>
      </c>
      <c r="T19" s="12">
        <f t="shared" si="4"/>
        <v>235499172</v>
      </c>
      <c r="U19" s="12">
        <f t="shared" si="4"/>
        <v>71333611</v>
      </c>
      <c r="V19" s="12">
        <f t="shared" si="4"/>
        <v>38755654</v>
      </c>
      <c r="W19" s="12">
        <f t="shared" si="3"/>
        <v>40987800</v>
      </c>
      <c r="X19" s="12">
        <f t="shared" si="3"/>
        <v>184940411</v>
      </c>
      <c r="Y19" s="12">
        <f t="shared" si="3"/>
        <v>141789225</v>
      </c>
      <c r="Z19" s="12">
        <f t="shared" si="3"/>
        <v>177387103</v>
      </c>
      <c r="AA19" s="12">
        <f t="shared" si="3"/>
        <v>197347445</v>
      </c>
      <c r="AB19" s="12">
        <v>185539278</v>
      </c>
      <c r="AC19" s="12">
        <v>171143586</v>
      </c>
      <c r="AD19" s="12">
        <v>245971017</v>
      </c>
      <c r="AE19" s="12">
        <v>37050454</v>
      </c>
      <c r="AF19" s="12">
        <v>229496198</v>
      </c>
      <c r="AG19" s="12">
        <v>158788027</v>
      </c>
      <c r="AH19" s="12">
        <v>306277251</v>
      </c>
      <c r="AI19" s="13">
        <v>8.7125825910414401E-2</v>
      </c>
      <c r="AJ19" s="13">
        <v>0.92884348263865013</v>
      </c>
    </row>
    <row r="20" spans="1:36" ht="10.5" customHeight="1" x14ac:dyDescent="0.2">
      <c r="A20" s="11"/>
      <c r="B20" s="11"/>
      <c r="C20" s="11"/>
      <c r="D20" s="11" t="s">
        <v>48</v>
      </c>
      <c r="E20" s="11"/>
      <c r="F20" s="2"/>
      <c r="G20" s="12">
        <v>2086856</v>
      </c>
      <c r="H20" s="12">
        <v>2788602</v>
      </c>
      <c r="I20" s="12">
        <v>3504924</v>
      </c>
      <c r="J20" s="12">
        <v>6071313</v>
      </c>
      <c r="K20" s="12">
        <f t="shared" si="4"/>
        <v>8094068</v>
      </c>
      <c r="L20" s="12">
        <f t="shared" si="4"/>
        <v>11419379</v>
      </c>
      <c r="M20" s="12">
        <f t="shared" si="4"/>
        <v>14049600</v>
      </c>
      <c r="N20" s="12">
        <f t="shared" si="4"/>
        <v>50670435</v>
      </c>
      <c r="O20" s="12">
        <f t="shared" si="4"/>
        <v>53359545</v>
      </c>
      <c r="P20" s="12">
        <f t="shared" si="4"/>
        <v>101009332</v>
      </c>
      <c r="Q20" s="12">
        <f t="shared" si="4"/>
        <v>18883192</v>
      </c>
      <c r="R20" s="12">
        <f t="shared" si="4"/>
        <v>17768542</v>
      </c>
      <c r="S20" s="12">
        <f t="shared" si="4"/>
        <v>23145941</v>
      </c>
      <c r="T20" s="12">
        <f t="shared" si="4"/>
        <v>23536895</v>
      </c>
      <c r="U20" s="12">
        <f t="shared" si="4"/>
        <v>28250387.030000001</v>
      </c>
      <c r="V20" s="12">
        <f t="shared" si="4"/>
        <v>34373696</v>
      </c>
      <c r="W20" s="12">
        <f t="shared" si="3"/>
        <v>27302383.289999999</v>
      </c>
      <c r="X20" s="12">
        <f t="shared" si="3"/>
        <v>25167229.010000002</v>
      </c>
      <c r="Y20" s="12">
        <f t="shared" si="3"/>
        <v>31743605</v>
      </c>
      <c r="Z20" s="12">
        <f t="shared" si="3"/>
        <v>28218188</v>
      </c>
      <c r="AA20" s="12">
        <f t="shared" si="3"/>
        <v>28833235</v>
      </c>
      <c r="AB20" s="12">
        <v>29694655</v>
      </c>
      <c r="AC20" s="12">
        <v>36991639</v>
      </c>
      <c r="AD20" s="12">
        <v>39459636</v>
      </c>
      <c r="AE20" s="12">
        <v>35540913</v>
      </c>
      <c r="AF20" s="12">
        <v>36823860</v>
      </c>
      <c r="AG20" s="12">
        <v>39093702</v>
      </c>
      <c r="AH20" s="12">
        <v>44725015</v>
      </c>
      <c r="AI20" s="13">
        <v>7.0644692707295009E-2</v>
      </c>
      <c r="AJ20" s="13">
        <v>0.14404655256235391</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94079640</v>
      </c>
      <c r="H22" s="12">
        <v>102282716</v>
      </c>
      <c r="I22" s="12">
        <v>106356941</v>
      </c>
      <c r="J22" s="12">
        <v>144657242</v>
      </c>
      <c r="K22" s="12">
        <f t="shared" ref="K22:AA32" si="5">SUM(K79,K136,K193)</f>
        <v>157239755</v>
      </c>
      <c r="L22" s="12">
        <f t="shared" si="5"/>
        <v>167170375</v>
      </c>
      <c r="M22" s="12">
        <f t="shared" si="5"/>
        <v>177153651</v>
      </c>
      <c r="N22" s="12">
        <f t="shared" si="5"/>
        <v>204642645</v>
      </c>
      <c r="O22" s="12">
        <f t="shared" si="5"/>
        <v>224462414</v>
      </c>
      <c r="P22" s="12">
        <f t="shared" si="5"/>
        <v>232607165</v>
      </c>
      <c r="Q22" s="12">
        <f t="shared" si="5"/>
        <v>218957728</v>
      </c>
      <c r="R22" s="12">
        <f t="shared" si="5"/>
        <v>213752571.41</v>
      </c>
      <c r="S22" s="12">
        <f t="shared" si="5"/>
        <v>230974140</v>
      </c>
      <c r="T22" s="12">
        <f t="shared" si="5"/>
        <v>249722303.47</v>
      </c>
      <c r="U22" s="12">
        <f t="shared" si="5"/>
        <v>260923932.05000001</v>
      </c>
      <c r="V22" s="12">
        <f t="shared" si="5"/>
        <v>339864200.81</v>
      </c>
      <c r="W22" s="12">
        <f t="shared" si="5"/>
        <v>325834686.02999997</v>
      </c>
      <c r="X22" s="12">
        <f t="shared" si="5"/>
        <v>307168737.33999997</v>
      </c>
      <c r="Y22" s="12">
        <f t="shared" si="5"/>
        <v>302486756.00997275</v>
      </c>
      <c r="Z22" s="12">
        <f t="shared" si="5"/>
        <v>325114243.37668073</v>
      </c>
      <c r="AA22" s="12">
        <f t="shared" si="5"/>
        <v>349601333.24000001</v>
      </c>
      <c r="AB22" s="12">
        <v>354755771</v>
      </c>
      <c r="AC22" s="12">
        <v>372005530</v>
      </c>
      <c r="AD22" s="12">
        <v>375777906</v>
      </c>
      <c r="AE22" s="12">
        <v>402888581</v>
      </c>
      <c r="AF22" s="12">
        <v>427095164</v>
      </c>
      <c r="AG22" s="12">
        <v>449702232</v>
      </c>
      <c r="AH22" s="12">
        <v>468652427</v>
      </c>
      <c r="AI22" s="13">
        <v>4.7498879052847887E-2</v>
      </c>
      <c r="AJ22" s="13">
        <v>4.2139428385136408E-2</v>
      </c>
    </row>
    <row r="23" spans="1:36" ht="10.5" customHeight="1" x14ac:dyDescent="0.2">
      <c r="A23" s="11"/>
      <c r="B23" s="11"/>
      <c r="C23" s="11" t="s">
        <v>50</v>
      </c>
      <c r="D23" s="11"/>
      <c r="E23" s="11"/>
      <c r="F23" s="2"/>
      <c r="G23" s="12">
        <v>0</v>
      </c>
      <c r="H23" s="12">
        <v>0</v>
      </c>
      <c r="I23" s="12">
        <v>0</v>
      </c>
      <c r="J23" s="12">
        <v>21958573</v>
      </c>
      <c r="K23" s="12">
        <f t="shared" si="5"/>
        <v>23071526</v>
      </c>
      <c r="L23" s="12">
        <f t="shared" si="5"/>
        <v>24463696</v>
      </c>
      <c r="M23" s="12">
        <f t="shared" si="5"/>
        <v>25360720</v>
      </c>
      <c r="N23" s="12">
        <f t="shared" si="5"/>
        <v>25511820</v>
      </c>
      <c r="O23" s="12">
        <f t="shared" si="5"/>
        <v>25511820</v>
      </c>
      <c r="P23" s="12">
        <f t="shared" si="5"/>
        <v>25540757</v>
      </c>
      <c r="Q23" s="12">
        <f t="shared" si="5"/>
        <v>25540757</v>
      </c>
      <c r="R23" s="12">
        <f t="shared" si="5"/>
        <v>25540858</v>
      </c>
      <c r="S23" s="12">
        <f t="shared" si="5"/>
        <v>25540757</v>
      </c>
      <c r="T23" s="12">
        <f t="shared" si="5"/>
        <v>25540758</v>
      </c>
      <c r="U23" s="12">
        <f t="shared" si="5"/>
        <v>25540757</v>
      </c>
      <c r="V23" s="12">
        <f t="shared" si="5"/>
        <v>25540758</v>
      </c>
      <c r="W23" s="12">
        <f t="shared" si="5"/>
        <v>25540757</v>
      </c>
      <c r="X23" s="12">
        <f t="shared" si="5"/>
        <v>25540757</v>
      </c>
      <c r="Y23" s="12">
        <f t="shared" si="5"/>
        <v>25540757</v>
      </c>
      <c r="Z23" s="12">
        <f t="shared" si="5"/>
        <v>25540757</v>
      </c>
      <c r="AA23" s="12">
        <f t="shared" si="5"/>
        <v>25540757</v>
      </c>
      <c r="AB23" s="12">
        <v>25540757</v>
      </c>
      <c r="AC23" s="12">
        <v>25540757</v>
      </c>
      <c r="AD23" s="12">
        <v>25540757</v>
      </c>
      <c r="AE23" s="12">
        <v>25540757</v>
      </c>
      <c r="AF23" s="12">
        <v>25540757</v>
      </c>
      <c r="AG23" s="12">
        <v>25540757</v>
      </c>
      <c r="AH23" s="12">
        <v>25540757</v>
      </c>
      <c r="AI23" s="13">
        <v>0</v>
      </c>
      <c r="AJ23" s="13">
        <v>0</v>
      </c>
    </row>
    <row r="24" spans="1:36" ht="10.5" customHeight="1" x14ac:dyDescent="0.2">
      <c r="A24" s="11"/>
      <c r="B24" s="11"/>
      <c r="C24" s="11" t="s">
        <v>51</v>
      </c>
      <c r="D24" s="11"/>
      <c r="E24" s="11"/>
      <c r="F24" s="2"/>
      <c r="G24" s="12">
        <v>522859</v>
      </c>
      <c r="H24" s="12">
        <v>635423</v>
      </c>
      <c r="I24" s="12">
        <v>663119</v>
      </c>
      <c r="J24" s="12">
        <v>2010255</v>
      </c>
      <c r="K24" s="12">
        <f t="shared" si="5"/>
        <v>2330978</v>
      </c>
      <c r="L24" s="12">
        <f t="shared" si="5"/>
        <v>2637040</v>
      </c>
      <c r="M24" s="12">
        <f t="shared" si="5"/>
        <v>2822422</v>
      </c>
      <c r="N24" s="12">
        <f t="shared" si="5"/>
        <v>3017479</v>
      </c>
      <c r="O24" s="12">
        <f t="shared" si="5"/>
        <v>7425621</v>
      </c>
      <c r="P24" s="12">
        <f t="shared" si="5"/>
        <v>7823481</v>
      </c>
      <c r="Q24" s="12">
        <f t="shared" si="5"/>
        <v>8621647</v>
      </c>
      <c r="R24" s="12">
        <f t="shared" si="5"/>
        <v>9178129.5</v>
      </c>
      <c r="S24" s="12">
        <f t="shared" si="5"/>
        <v>9227841</v>
      </c>
      <c r="T24" s="12">
        <f t="shared" si="5"/>
        <v>9527993.25</v>
      </c>
      <c r="U24" s="12">
        <f t="shared" si="5"/>
        <v>10709747.98</v>
      </c>
      <c r="V24" s="12">
        <f t="shared" si="5"/>
        <v>10529712.66</v>
      </c>
      <c r="W24" s="12">
        <f t="shared" si="5"/>
        <v>10857376.890000001</v>
      </c>
      <c r="X24" s="12">
        <f t="shared" si="5"/>
        <v>11217406.57</v>
      </c>
      <c r="Y24" s="12">
        <f t="shared" si="5"/>
        <v>11343653.300000001</v>
      </c>
      <c r="Z24" s="12">
        <f t="shared" si="5"/>
        <v>11607279.35</v>
      </c>
      <c r="AA24" s="12">
        <f t="shared" si="5"/>
        <v>11937262.59</v>
      </c>
      <c r="AB24" s="12">
        <v>12313008</v>
      </c>
      <c r="AC24" s="12">
        <v>12619183</v>
      </c>
      <c r="AD24" s="12">
        <v>13418771</v>
      </c>
      <c r="AE24" s="12">
        <v>13717734</v>
      </c>
      <c r="AF24" s="12">
        <v>14286734</v>
      </c>
      <c r="AG24" s="12">
        <v>14887810</v>
      </c>
      <c r="AH24" s="12">
        <v>15702357</v>
      </c>
      <c r="AI24" s="13">
        <v>4.1358135427162601E-2</v>
      </c>
      <c r="AJ24" s="13">
        <v>5.4712345200536548E-2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60487526</v>
      </c>
      <c r="W25" s="12">
        <f t="shared" si="5"/>
        <v>62237054</v>
      </c>
      <c r="X25" s="12">
        <f t="shared" si="5"/>
        <v>67172748</v>
      </c>
      <c r="Y25" s="12">
        <f t="shared" si="5"/>
        <v>67799876.159972712</v>
      </c>
      <c r="Z25" s="12">
        <f t="shared" si="5"/>
        <v>69188888.356680766</v>
      </c>
      <c r="AA25" s="12">
        <f t="shared" si="5"/>
        <v>71677656</v>
      </c>
      <c r="AB25" s="12">
        <v>73221549</v>
      </c>
      <c r="AC25" s="12">
        <v>74440721</v>
      </c>
      <c r="AD25" s="12">
        <v>75978205</v>
      </c>
      <c r="AE25" s="12">
        <v>76632717</v>
      </c>
      <c r="AF25" s="12">
        <v>77425349</v>
      </c>
      <c r="AG25" s="12">
        <v>79568254</v>
      </c>
      <c r="AH25" s="12">
        <v>82112868</v>
      </c>
      <c r="AI25" s="13">
        <v>1.9284417370085905E-2</v>
      </c>
      <c r="AJ25" s="13">
        <v>3.1980266903933824E-2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213955</v>
      </c>
      <c r="AD26" s="12">
        <v>0</v>
      </c>
      <c r="AE26" s="12">
        <v>0</v>
      </c>
      <c r="AF26" s="12">
        <v>0</v>
      </c>
      <c r="AG26" s="12">
        <v>0</v>
      </c>
      <c r="AH26" s="12">
        <v>63603</v>
      </c>
      <c r="AI26" s="13" t="s">
        <v>246</v>
      </c>
      <c r="AJ26" s="13" t="s">
        <v>246</v>
      </c>
    </row>
    <row r="27" spans="1:36" ht="10.5" customHeight="1" x14ac:dyDescent="0.2">
      <c r="A27" s="11"/>
      <c r="B27" s="11"/>
      <c r="C27" s="11" t="s">
        <v>54</v>
      </c>
      <c r="D27" s="11"/>
      <c r="E27" s="11"/>
      <c r="F27" s="2"/>
      <c r="G27" s="12">
        <v>7970804</v>
      </c>
      <c r="H27" s="12">
        <v>8846454</v>
      </c>
      <c r="I27" s="12">
        <v>9294993</v>
      </c>
      <c r="J27" s="12">
        <v>11318278</v>
      </c>
      <c r="K27" s="12">
        <f t="shared" si="5"/>
        <v>13490343</v>
      </c>
      <c r="L27" s="12">
        <f t="shared" si="5"/>
        <v>13295226</v>
      </c>
      <c r="M27" s="12">
        <f t="shared" si="5"/>
        <v>13585317</v>
      </c>
      <c r="N27" s="12">
        <f t="shared" si="5"/>
        <v>13289747</v>
      </c>
      <c r="O27" s="12">
        <f t="shared" si="5"/>
        <v>14280772</v>
      </c>
      <c r="P27" s="12">
        <f t="shared" si="5"/>
        <v>14709714</v>
      </c>
      <c r="Q27" s="12">
        <f t="shared" si="5"/>
        <v>14513057</v>
      </c>
      <c r="R27" s="12">
        <f t="shared" si="5"/>
        <v>14690282.220000001</v>
      </c>
      <c r="S27" s="12">
        <f t="shared" si="5"/>
        <v>14934447</v>
      </c>
      <c r="T27" s="12">
        <f t="shared" si="5"/>
        <v>15472094.25</v>
      </c>
      <c r="U27" s="12">
        <f t="shared" si="5"/>
        <v>16771609.24</v>
      </c>
      <c r="V27" s="12">
        <f t="shared" si="5"/>
        <v>18215954.450000003</v>
      </c>
      <c r="W27" s="12">
        <f t="shared" si="5"/>
        <v>17601224.240000002</v>
      </c>
      <c r="X27" s="12">
        <f t="shared" si="5"/>
        <v>15131880.549999999</v>
      </c>
      <c r="Y27" s="12">
        <f t="shared" si="5"/>
        <v>13712968.859999999</v>
      </c>
      <c r="Z27" s="12">
        <f t="shared" si="5"/>
        <v>13053702.279999999</v>
      </c>
      <c r="AA27" s="12">
        <f t="shared" si="5"/>
        <v>14905374.08</v>
      </c>
      <c r="AB27" s="12">
        <v>14904827</v>
      </c>
      <c r="AC27" s="12">
        <v>15315203</v>
      </c>
      <c r="AD27" s="12">
        <v>15102091</v>
      </c>
      <c r="AE27" s="12">
        <v>15164948</v>
      </c>
      <c r="AF27" s="12">
        <v>15169913</v>
      </c>
      <c r="AG27" s="12">
        <v>15913028</v>
      </c>
      <c r="AH27" s="12">
        <v>16076384</v>
      </c>
      <c r="AI27" s="13">
        <v>1.2690894937035457E-2</v>
      </c>
      <c r="AJ27" s="13">
        <v>1.0265550968677992E-2</v>
      </c>
    </row>
    <row r="28" spans="1:36" ht="10.5" customHeight="1" x14ac:dyDescent="0.2">
      <c r="A28" s="11"/>
      <c r="B28" s="14"/>
      <c r="C28" s="11" t="s">
        <v>55</v>
      </c>
      <c r="E28" s="11"/>
      <c r="F28" s="2"/>
      <c r="G28" s="12">
        <v>0</v>
      </c>
      <c r="H28" s="12">
        <v>0</v>
      </c>
      <c r="I28" s="12">
        <v>0</v>
      </c>
      <c r="J28" s="12">
        <v>0</v>
      </c>
      <c r="K28" s="12">
        <f t="shared" si="5"/>
        <v>0</v>
      </c>
      <c r="L28" s="12">
        <f t="shared" si="5"/>
        <v>344378</v>
      </c>
      <c r="M28" s="12">
        <f t="shared" si="5"/>
        <v>729466</v>
      </c>
      <c r="N28" s="12">
        <f t="shared" si="5"/>
        <v>1072320</v>
      </c>
      <c r="O28" s="12">
        <f t="shared" si="5"/>
        <v>1052532</v>
      </c>
      <c r="P28" s="12">
        <f t="shared" si="5"/>
        <v>988202</v>
      </c>
      <c r="Q28" s="12">
        <f t="shared" si="5"/>
        <v>1221886</v>
      </c>
      <c r="R28" s="12">
        <f t="shared" si="5"/>
        <v>757680.69</v>
      </c>
      <c r="S28" s="12">
        <f t="shared" si="5"/>
        <v>1498064</v>
      </c>
      <c r="T28" s="12">
        <f t="shared" si="5"/>
        <v>1279595.97</v>
      </c>
      <c r="U28" s="12">
        <f t="shared" si="5"/>
        <v>1381409.83</v>
      </c>
      <c r="V28" s="12">
        <f t="shared" si="5"/>
        <v>1342534.7</v>
      </c>
      <c r="W28" s="12">
        <f t="shared" si="5"/>
        <v>1360525.9</v>
      </c>
      <c r="X28" s="12">
        <f t="shared" si="5"/>
        <v>1197398.22</v>
      </c>
      <c r="Y28" s="12">
        <f t="shared" si="5"/>
        <v>1292080.69</v>
      </c>
      <c r="Z28" s="12">
        <f t="shared" si="5"/>
        <v>1392756.3900000001</v>
      </c>
      <c r="AA28" s="12">
        <f t="shared" si="5"/>
        <v>1265956.57</v>
      </c>
      <c r="AB28" s="12">
        <v>1441253</v>
      </c>
      <c r="AC28" s="12">
        <v>1238331</v>
      </c>
      <c r="AD28" s="12">
        <v>1575363</v>
      </c>
      <c r="AE28" s="12">
        <v>1608027</v>
      </c>
      <c r="AF28" s="12">
        <v>1686199</v>
      </c>
      <c r="AG28" s="12">
        <v>4838637</v>
      </c>
      <c r="AH28" s="12">
        <v>4114002</v>
      </c>
      <c r="AI28" s="13">
        <v>0.19102454696366533</v>
      </c>
      <c r="AJ28" s="13">
        <v>-0.14976014939744395</v>
      </c>
    </row>
    <row r="29" spans="1:36" ht="10.5" customHeight="1" x14ac:dyDescent="0.2">
      <c r="A29" s="11"/>
      <c r="B29" s="11"/>
      <c r="C29" s="11" t="s">
        <v>56</v>
      </c>
      <c r="D29" s="11"/>
      <c r="E29" s="11"/>
      <c r="F29" s="2"/>
      <c r="G29" s="12">
        <v>20276784</v>
      </c>
      <c r="H29" s="12">
        <v>20765734</v>
      </c>
      <c r="I29" s="12">
        <v>22176087</v>
      </c>
      <c r="J29" s="12">
        <v>27506556</v>
      </c>
      <c r="K29" s="12">
        <f t="shared" si="5"/>
        <v>31591946</v>
      </c>
      <c r="L29" s="12">
        <f t="shared" si="5"/>
        <v>32825576</v>
      </c>
      <c r="M29" s="12">
        <f t="shared" si="5"/>
        <v>33094799</v>
      </c>
      <c r="N29" s="12">
        <f t="shared" si="5"/>
        <v>51214687</v>
      </c>
      <c r="O29" s="12">
        <f t="shared" si="5"/>
        <v>57335604</v>
      </c>
      <c r="P29" s="12">
        <f t="shared" si="5"/>
        <v>67998689</v>
      </c>
      <c r="Q29" s="12">
        <f t="shared" si="5"/>
        <v>52295841</v>
      </c>
      <c r="R29" s="12">
        <f t="shared" si="5"/>
        <v>48227415</v>
      </c>
      <c r="S29" s="12">
        <f t="shared" si="5"/>
        <v>49127664</v>
      </c>
      <c r="T29" s="12">
        <f t="shared" si="5"/>
        <v>46629484</v>
      </c>
      <c r="U29" s="12">
        <f t="shared" si="5"/>
        <v>49720906</v>
      </c>
      <c r="V29" s="12">
        <f t="shared" si="5"/>
        <v>60256386</v>
      </c>
      <c r="W29" s="12">
        <f t="shared" si="5"/>
        <v>58373890</v>
      </c>
      <c r="X29" s="12">
        <f t="shared" si="5"/>
        <v>62669974</v>
      </c>
      <c r="Y29" s="12">
        <f t="shared" si="5"/>
        <v>65576241</v>
      </c>
      <c r="Z29" s="12">
        <f t="shared" si="5"/>
        <v>63723782</v>
      </c>
      <c r="AA29" s="12">
        <f t="shared" si="5"/>
        <v>75224183</v>
      </c>
      <c r="AB29" s="12">
        <v>73757241</v>
      </c>
      <c r="AC29" s="12">
        <v>80066577</v>
      </c>
      <c r="AD29" s="12">
        <v>81637789</v>
      </c>
      <c r="AE29" s="12">
        <v>90246946</v>
      </c>
      <c r="AF29" s="12">
        <v>102025648</v>
      </c>
      <c r="AG29" s="12">
        <v>109287441</v>
      </c>
      <c r="AH29" s="12">
        <v>126735259</v>
      </c>
      <c r="AI29" s="13">
        <v>9.4415240563135772E-2</v>
      </c>
      <c r="AJ29" s="13">
        <v>0.1596507141200241</v>
      </c>
    </row>
    <row r="30" spans="1:36" ht="10.5" customHeight="1" x14ac:dyDescent="0.2">
      <c r="A30" s="11"/>
      <c r="B30" s="11"/>
      <c r="C30" s="11" t="s">
        <v>57</v>
      </c>
      <c r="D30" s="11"/>
      <c r="E30" s="11"/>
      <c r="F30" s="2"/>
      <c r="G30" s="12">
        <v>51137294</v>
      </c>
      <c r="H30" s="12">
        <v>56839919</v>
      </c>
      <c r="I30" s="12">
        <v>56738214</v>
      </c>
      <c r="J30" s="12">
        <v>61542155</v>
      </c>
      <c r="K30" s="12">
        <f t="shared" si="5"/>
        <v>66228986</v>
      </c>
      <c r="L30" s="12">
        <f t="shared" si="5"/>
        <v>71987992</v>
      </c>
      <c r="M30" s="12">
        <f t="shared" si="5"/>
        <v>78407454</v>
      </c>
      <c r="N30" s="12">
        <f t="shared" si="5"/>
        <v>83234428</v>
      </c>
      <c r="O30" s="12">
        <f t="shared" si="5"/>
        <v>87551126</v>
      </c>
      <c r="P30" s="12">
        <f t="shared" si="5"/>
        <v>84260404</v>
      </c>
      <c r="Q30" s="12">
        <f t="shared" si="5"/>
        <v>81845144</v>
      </c>
      <c r="R30" s="12">
        <f t="shared" si="5"/>
        <v>80693044</v>
      </c>
      <c r="S30" s="12">
        <f t="shared" si="5"/>
        <v>88057559</v>
      </c>
      <c r="T30" s="12">
        <f t="shared" si="5"/>
        <v>111536981</v>
      </c>
      <c r="U30" s="12">
        <f t="shared" si="5"/>
        <v>115795495</v>
      </c>
      <c r="V30" s="12">
        <f t="shared" si="5"/>
        <v>124467577</v>
      </c>
      <c r="W30" s="12">
        <f t="shared" si="5"/>
        <v>113263965</v>
      </c>
      <c r="X30" s="12">
        <f t="shared" si="5"/>
        <v>91744268</v>
      </c>
      <c r="Y30" s="12">
        <f t="shared" si="5"/>
        <v>83492627</v>
      </c>
      <c r="Z30" s="12">
        <f t="shared" si="5"/>
        <v>100940476</v>
      </c>
      <c r="AA30" s="12">
        <f t="shared" si="5"/>
        <v>104552898</v>
      </c>
      <c r="AB30" s="12">
        <v>110599227</v>
      </c>
      <c r="AC30" s="12">
        <v>120412940</v>
      </c>
      <c r="AD30" s="12">
        <v>127808522</v>
      </c>
      <c r="AE30" s="12">
        <v>141873757</v>
      </c>
      <c r="AF30" s="12">
        <v>150496597</v>
      </c>
      <c r="AG30" s="12">
        <v>154242790</v>
      </c>
      <c r="AH30" s="12">
        <v>154956175</v>
      </c>
      <c r="AI30" s="13">
        <v>5.781437863076988E-2</v>
      </c>
      <c r="AJ30" s="13">
        <v>4.6250784234387879E-3</v>
      </c>
    </row>
    <row r="31" spans="1:36" ht="10.5" customHeight="1" x14ac:dyDescent="0.2">
      <c r="A31" s="11"/>
      <c r="B31" s="11"/>
      <c r="C31" s="11" t="s">
        <v>58</v>
      </c>
      <c r="D31" s="11"/>
      <c r="E31" s="11"/>
      <c r="F31" s="2"/>
      <c r="G31" s="12">
        <v>14171899</v>
      </c>
      <c r="H31" s="12">
        <v>15195186</v>
      </c>
      <c r="I31" s="12">
        <v>17484528</v>
      </c>
      <c r="J31" s="12">
        <v>20321425</v>
      </c>
      <c r="K31" s="12">
        <f t="shared" si="5"/>
        <v>20525976</v>
      </c>
      <c r="L31" s="12">
        <f t="shared" si="5"/>
        <v>21616467</v>
      </c>
      <c r="M31" s="12">
        <f t="shared" si="5"/>
        <v>23153473</v>
      </c>
      <c r="N31" s="12">
        <f t="shared" si="5"/>
        <v>27302164</v>
      </c>
      <c r="O31" s="12">
        <f t="shared" si="5"/>
        <v>31304939</v>
      </c>
      <c r="P31" s="12">
        <f t="shared" si="5"/>
        <v>31285918</v>
      </c>
      <c r="Q31" s="12">
        <f t="shared" si="5"/>
        <v>32949462</v>
      </c>
      <c r="R31" s="12">
        <f t="shared" si="5"/>
        <v>30234599</v>
      </c>
      <c r="S31" s="12">
        <f t="shared" si="5"/>
        <v>37498211</v>
      </c>
      <c r="T31" s="12">
        <f t="shared" si="5"/>
        <v>35044973</v>
      </c>
      <c r="U31" s="12">
        <f t="shared" si="5"/>
        <v>36600257</v>
      </c>
      <c r="V31" s="12">
        <f t="shared" si="5"/>
        <v>34916718</v>
      </c>
      <c r="W31" s="12">
        <f t="shared" si="5"/>
        <v>33345691</v>
      </c>
      <c r="X31" s="12">
        <f t="shared" si="5"/>
        <v>29985267</v>
      </c>
      <c r="Y31" s="12">
        <f t="shared" si="5"/>
        <v>31497198</v>
      </c>
      <c r="Z31" s="12">
        <f t="shared" si="5"/>
        <v>36772638</v>
      </c>
      <c r="AA31" s="12">
        <f t="shared" si="5"/>
        <v>41788256</v>
      </c>
      <c r="AB31" s="12">
        <v>40543179</v>
      </c>
      <c r="AC31" s="12">
        <v>38363064</v>
      </c>
      <c r="AD31" s="12">
        <v>33322566</v>
      </c>
      <c r="AE31" s="12">
        <v>36125980</v>
      </c>
      <c r="AF31" s="12">
        <v>38774038</v>
      </c>
      <c r="AG31" s="12">
        <v>45111399</v>
      </c>
      <c r="AH31" s="12">
        <v>42496461</v>
      </c>
      <c r="AI31" s="13">
        <v>7.873038577768332E-3</v>
      </c>
      <c r="AJ31" s="13">
        <v>-5.7966235983947206E-2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1969934</v>
      </c>
      <c r="R32" s="12">
        <f t="shared" si="5"/>
        <v>4430563</v>
      </c>
      <c r="S32" s="12">
        <f t="shared" si="5"/>
        <v>5089597</v>
      </c>
      <c r="T32" s="12">
        <f t="shared" si="5"/>
        <v>4690424</v>
      </c>
      <c r="U32" s="12">
        <f t="shared" si="5"/>
        <v>4403750</v>
      </c>
      <c r="V32" s="12">
        <f t="shared" si="5"/>
        <v>4107034</v>
      </c>
      <c r="W32" s="12">
        <f t="shared" si="5"/>
        <v>3254202</v>
      </c>
      <c r="X32" s="12">
        <f t="shared" si="5"/>
        <v>2509038</v>
      </c>
      <c r="Y32" s="12">
        <f t="shared" si="5"/>
        <v>2231354</v>
      </c>
      <c r="Z32" s="12">
        <f t="shared" ref="Z32:AA32" si="6">SUM(Z89,Z146,Z203)</f>
        <v>2893964</v>
      </c>
      <c r="AA32" s="12">
        <f t="shared" si="6"/>
        <v>2708990</v>
      </c>
      <c r="AB32" s="12">
        <v>2434730</v>
      </c>
      <c r="AC32" s="12">
        <v>3794799</v>
      </c>
      <c r="AD32" s="12">
        <v>1393842</v>
      </c>
      <c r="AE32" s="12">
        <v>1977715</v>
      </c>
      <c r="AF32" s="12">
        <v>1689929</v>
      </c>
      <c r="AG32" s="12">
        <v>312116</v>
      </c>
      <c r="AH32" s="12">
        <v>854561</v>
      </c>
      <c r="AI32" s="13">
        <v>-0.16012360205171461</v>
      </c>
      <c r="AJ32" s="13">
        <v>1.737959604762332</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11583361</v>
      </c>
      <c r="H34" s="12">
        <v>10969055</v>
      </c>
      <c r="I34" s="12">
        <v>12704066</v>
      </c>
      <c r="J34" s="12">
        <v>13191442</v>
      </c>
      <c r="K34" s="12">
        <f t="shared" ref="K34:AA34" si="7">SUM(K91,K147,K204)</f>
        <v>14634999</v>
      </c>
      <c r="L34" s="12">
        <f t="shared" si="7"/>
        <v>16239577</v>
      </c>
      <c r="M34" s="12">
        <f t="shared" si="7"/>
        <v>18086000</v>
      </c>
      <c r="N34" s="12">
        <f t="shared" si="7"/>
        <v>21142416</v>
      </c>
      <c r="O34" s="12">
        <f t="shared" si="7"/>
        <v>23620383</v>
      </c>
      <c r="P34" s="12">
        <f t="shared" si="7"/>
        <v>26824852</v>
      </c>
      <c r="Q34" s="12">
        <f t="shared" si="7"/>
        <v>29252650</v>
      </c>
      <c r="R34" s="12">
        <f t="shared" si="7"/>
        <v>35692045</v>
      </c>
      <c r="S34" s="12">
        <f t="shared" si="7"/>
        <v>37917573</v>
      </c>
      <c r="T34" s="12">
        <f t="shared" si="7"/>
        <v>43241675</v>
      </c>
      <c r="U34" s="12">
        <f t="shared" si="7"/>
        <v>42519357</v>
      </c>
      <c r="V34" s="12">
        <f t="shared" si="7"/>
        <v>41968934</v>
      </c>
      <c r="W34" s="12">
        <f t="shared" si="7"/>
        <v>44185430.619999997</v>
      </c>
      <c r="X34" s="12">
        <f t="shared" si="7"/>
        <v>69450042</v>
      </c>
      <c r="Y34" s="12">
        <f t="shared" si="7"/>
        <v>67187811</v>
      </c>
      <c r="Z34" s="12">
        <f t="shared" si="7"/>
        <v>49603490</v>
      </c>
      <c r="AA34" s="12">
        <f t="shared" si="7"/>
        <v>48068433</v>
      </c>
      <c r="AB34" s="12">
        <v>50059941</v>
      </c>
      <c r="AC34" s="12">
        <v>52172815</v>
      </c>
      <c r="AD34" s="12">
        <v>56938081</v>
      </c>
      <c r="AE34" s="12">
        <v>55408993</v>
      </c>
      <c r="AF34" s="12">
        <v>65607250</v>
      </c>
      <c r="AG34" s="12">
        <v>66850229</v>
      </c>
      <c r="AH34" s="12">
        <v>64781306</v>
      </c>
      <c r="AI34" s="13">
        <v>4.3902395766021174E-2</v>
      </c>
      <c r="AJ34" s="13">
        <v>-3.0948629959068653E-2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465733</v>
      </c>
      <c r="H36" s="12">
        <v>364303</v>
      </c>
      <c r="I36" s="12">
        <v>5494408</v>
      </c>
      <c r="J36" s="12">
        <v>264898</v>
      </c>
      <c r="K36" s="12">
        <f t="shared" ref="K36:AA36" si="8">SUM(K93,K149,K206)</f>
        <v>2080065</v>
      </c>
      <c r="L36" s="12">
        <f t="shared" si="8"/>
        <v>3942660</v>
      </c>
      <c r="M36" s="12">
        <f t="shared" si="8"/>
        <v>3619626</v>
      </c>
      <c r="N36" s="12">
        <f t="shared" si="8"/>
        <v>5630486</v>
      </c>
      <c r="O36" s="12">
        <f t="shared" si="8"/>
        <v>4940942</v>
      </c>
      <c r="P36" s="12">
        <f t="shared" si="8"/>
        <v>7293258</v>
      </c>
      <c r="Q36" s="12">
        <f t="shared" si="8"/>
        <v>8012264</v>
      </c>
      <c r="R36" s="12">
        <f t="shared" si="8"/>
        <v>8022104</v>
      </c>
      <c r="S36" s="12">
        <f t="shared" si="8"/>
        <v>7251134</v>
      </c>
      <c r="T36" s="12">
        <f t="shared" si="8"/>
        <v>7918324</v>
      </c>
      <c r="U36" s="12">
        <f t="shared" si="8"/>
        <v>21927559</v>
      </c>
      <c r="V36" s="12">
        <f t="shared" si="8"/>
        <v>14055757</v>
      </c>
      <c r="W36" s="12">
        <f t="shared" si="8"/>
        <v>8444876</v>
      </c>
      <c r="X36" s="12">
        <f t="shared" si="8"/>
        <v>10194498</v>
      </c>
      <c r="Y36" s="12">
        <f t="shared" si="8"/>
        <v>10966805</v>
      </c>
      <c r="Z36" s="12">
        <f t="shared" si="8"/>
        <v>10976755</v>
      </c>
      <c r="AA36" s="12">
        <f t="shared" si="8"/>
        <v>12275221</v>
      </c>
      <c r="AB36" s="12">
        <v>12551993</v>
      </c>
      <c r="AC36" s="12">
        <v>13354285</v>
      </c>
      <c r="AD36" s="12">
        <v>22281200</v>
      </c>
      <c r="AE36" s="12">
        <v>17307139</v>
      </c>
      <c r="AF36" s="12">
        <v>14307061</v>
      </c>
      <c r="AG36" s="12">
        <v>15092184</v>
      </c>
      <c r="AH36" s="12">
        <v>15680486</v>
      </c>
      <c r="AI36" s="13">
        <v>3.7785993925018024E-2</v>
      </c>
      <c r="AJ36" s="13">
        <v>3.8980574315818042E-2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16655354</v>
      </c>
      <c r="S38" s="12">
        <f t="shared" si="9"/>
        <v>19086240.645</v>
      </c>
      <c r="T38" s="12">
        <f t="shared" si="9"/>
        <v>21517127.289999999</v>
      </c>
      <c r="U38" s="12">
        <f t="shared" si="9"/>
        <v>23492654.645</v>
      </c>
      <c r="V38" s="12">
        <f t="shared" si="9"/>
        <v>25468182</v>
      </c>
      <c r="W38" s="12">
        <f t="shared" si="9"/>
        <v>26737329.265000001</v>
      </c>
      <c r="X38" s="12">
        <f t="shared" si="9"/>
        <v>28006476.530000001</v>
      </c>
      <c r="Y38" s="12">
        <f t="shared" si="9"/>
        <v>22002204.265000001</v>
      </c>
      <c r="Z38" s="12">
        <f t="shared" si="9"/>
        <v>15997932</v>
      </c>
      <c r="AA38" s="12">
        <f t="shared" si="9"/>
        <v>23095654.115000002</v>
      </c>
      <c r="AB38" s="12">
        <v>30193376.23</v>
      </c>
      <c r="AC38" s="12">
        <v>32044054.353992626</v>
      </c>
      <c r="AD38" s="12">
        <v>33245574</v>
      </c>
      <c r="AE38" s="12">
        <v>35624750.58265803</v>
      </c>
      <c r="AF38" s="12">
        <v>38272979.990000002</v>
      </c>
      <c r="AG38" s="12">
        <v>41064969.035669208</v>
      </c>
      <c r="AH38" s="12">
        <v>40287273.560000002</v>
      </c>
      <c r="AI38" s="13">
        <v>4.9242885574431572E-2</v>
      </c>
      <c r="AJ38" s="13">
        <v>-1.8938172703690477E-2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290312129</v>
      </c>
      <c r="H40" s="5">
        <v>289434806</v>
      </c>
      <c r="I40" s="5">
        <v>289372043</v>
      </c>
      <c r="J40" s="5">
        <v>320114090</v>
      </c>
      <c r="K40" s="5">
        <f t="shared" ref="K40:Q40" si="10">SUM(K96,K152,K209)</f>
        <v>362225165</v>
      </c>
      <c r="L40" s="5">
        <f t="shared" si="10"/>
        <v>417259672</v>
      </c>
      <c r="M40" s="5">
        <f t="shared" si="10"/>
        <v>440665592</v>
      </c>
      <c r="N40" s="5">
        <f t="shared" si="10"/>
        <v>467121601</v>
      </c>
      <c r="O40" s="5">
        <f t="shared" si="10"/>
        <v>557845046</v>
      </c>
      <c r="P40" s="5">
        <f t="shared" si="10"/>
        <v>626599434</v>
      </c>
      <c r="Q40" s="5">
        <f t="shared" si="10"/>
        <v>558161167</v>
      </c>
      <c r="R40" s="5">
        <f t="shared" ref="R40:AA40" si="11">SUM(R96,R152,R209,R234)</f>
        <v>605579915.28999996</v>
      </c>
      <c r="S40" s="5">
        <f t="shared" si="11"/>
        <v>635952694.78999996</v>
      </c>
      <c r="T40" s="5">
        <f t="shared" si="11"/>
        <v>788897645.28999996</v>
      </c>
      <c r="U40" s="5">
        <f t="shared" si="11"/>
        <v>823108227.83000004</v>
      </c>
      <c r="V40" s="5">
        <f t="shared" si="11"/>
        <v>900193249.49000001</v>
      </c>
      <c r="W40" s="5">
        <f t="shared" si="11"/>
        <v>873980127.85000002</v>
      </c>
      <c r="X40" s="5">
        <f t="shared" si="11"/>
        <v>961389779.54999995</v>
      </c>
      <c r="Y40" s="5">
        <f t="shared" si="11"/>
        <v>973348440.19500005</v>
      </c>
      <c r="Z40" s="5">
        <f t="shared" si="11"/>
        <v>976073836</v>
      </c>
      <c r="AA40" s="5">
        <f t="shared" si="11"/>
        <v>1018266370</v>
      </c>
      <c r="AB40" s="5">
        <v>1060139630</v>
      </c>
      <c r="AC40" s="5">
        <v>1009584392.8137765</v>
      </c>
      <c r="AD40" s="5">
        <v>1103034797</v>
      </c>
      <c r="AE40" s="5">
        <v>1090110384.3911417</v>
      </c>
      <c r="AF40" s="5">
        <v>1219095832.4000001</v>
      </c>
      <c r="AG40" s="5">
        <v>1302864252.0103843</v>
      </c>
      <c r="AH40" s="5">
        <v>1425984383</v>
      </c>
      <c r="AI40" s="10">
        <v>5.0651334835924988E-2</v>
      </c>
      <c r="AJ40" s="10">
        <v>9.449958489507651E-2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84767616</v>
      </c>
      <c r="H42" s="12">
        <v>89508673</v>
      </c>
      <c r="I42" s="12">
        <v>98429542</v>
      </c>
      <c r="J42" s="12">
        <v>103538397</v>
      </c>
      <c r="K42" s="12">
        <f t="shared" ref="K42:AA51" si="12">SUM(K98,K154,K211)</f>
        <v>113621043</v>
      </c>
      <c r="L42" s="12">
        <f t="shared" si="12"/>
        <v>119108017</v>
      </c>
      <c r="M42" s="12">
        <f t="shared" si="12"/>
        <v>127791386</v>
      </c>
      <c r="N42" s="12">
        <f t="shared" si="12"/>
        <v>140198996</v>
      </c>
      <c r="O42" s="12">
        <f t="shared" si="12"/>
        <v>153238153</v>
      </c>
      <c r="P42" s="12">
        <f t="shared" si="12"/>
        <v>165176325</v>
      </c>
      <c r="Q42" s="12">
        <f t="shared" si="12"/>
        <v>171189174</v>
      </c>
      <c r="R42" s="12">
        <f t="shared" si="12"/>
        <v>180003743</v>
      </c>
      <c r="S42" s="12">
        <f t="shared" si="12"/>
        <v>193246608</v>
      </c>
      <c r="T42" s="12">
        <f t="shared" si="12"/>
        <v>213363033</v>
      </c>
      <c r="U42" s="12">
        <f t="shared" si="12"/>
        <v>223658762</v>
      </c>
      <c r="V42" s="12">
        <f t="shared" si="12"/>
        <v>247996450.34999999</v>
      </c>
      <c r="W42" s="12">
        <f t="shared" si="12"/>
        <v>259098079.00999999</v>
      </c>
      <c r="X42" s="12">
        <f t="shared" si="12"/>
        <v>254740777.16</v>
      </c>
      <c r="Y42" s="12">
        <f t="shared" si="12"/>
        <v>255477269</v>
      </c>
      <c r="Z42" s="12">
        <f t="shared" si="12"/>
        <v>262234616</v>
      </c>
      <c r="AA42" s="12">
        <f t="shared" si="12"/>
        <v>288533240</v>
      </c>
      <c r="AB42" s="12">
        <v>296976904</v>
      </c>
      <c r="AC42" s="12">
        <v>321327449</v>
      </c>
      <c r="AD42" s="12">
        <v>333149431</v>
      </c>
      <c r="AE42" s="12">
        <v>351599266</v>
      </c>
      <c r="AF42" s="12">
        <v>358421705</v>
      </c>
      <c r="AG42" s="12">
        <v>365062278</v>
      </c>
      <c r="AH42" s="12">
        <v>383327647</v>
      </c>
      <c r="AI42" s="13">
        <v>4.3457050769340366E-2</v>
      </c>
      <c r="AJ42" s="13">
        <v>5.0033569888587613E-2</v>
      </c>
    </row>
    <row r="43" spans="1:36" ht="10.5" customHeight="1" x14ac:dyDescent="0.2">
      <c r="A43" s="11"/>
      <c r="B43" s="19" t="s">
        <v>65</v>
      </c>
      <c r="C43" s="14"/>
      <c r="D43" s="19"/>
      <c r="E43" s="14"/>
      <c r="F43" s="2"/>
      <c r="G43" s="12">
        <v>100361221</v>
      </c>
      <c r="H43" s="12">
        <v>104450603</v>
      </c>
      <c r="I43" s="12">
        <v>111668011</v>
      </c>
      <c r="J43" s="12">
        <v>123852616</v>
      </c>
      <c r="K43" s="12">
        <f t="shared" si="12"/>
        <v>134672555</v>
      </c>
      <c r="L43" s="12">
        <f t="shared" si="12"/>
        <v>145449840</v>
      </c>
      <c r="M43" s="12">
        <f t="shared" si="12"/>
        <v>158006086</v>
      </c>
      <c r="N43" s="12">
        <f t="shared" si="12"/>
        <v>175646931</v>
      </c>
      <c r="O43" s="12">
        <f t="shared" si="12"/>
        <v>196596218</v>
      </c>
      <c r="P43" s="12">
        <f t="shared" si="12"/>
        <v>209677442</v>
      </c>
      <c r="Q43" s="12">
        <f t="shared" si="12"/>
        <v>215787331</v>
      </c>
      <c r="R43" s="12">
        <f t="shared" si="12"/>
        <v>221076070</v>
      </c>
      <c r="S43" s="12">
        <f t="shared" si="12"/>
        <v>231950813</v>
      </c>
      <c r="T43" s="12">
        <f t="shared" si="12"/>
        <v>248887863</v>
      </c>
      <c r="U43" s="12">
        <f t="shared" si="12"/>
        <v>265818070</v>
      </c>
      <c r="V43" s="12">
        <f t="shared" si="12"/>
        <v>286573699</v>
      </c>
      <c r="W43" s="12">
        <f t="shared" si="12"/>
        <v>292445548</v>
      </c>
      <c r="X43" s="12">
        <f t="shared" si="12"/>
        <v>293544815</v>
      </c>
      <c r="Y43" s="12">
        <f t="shared" si="12"/>
        <v>286182246</v>
      </c>
      <c r="Z43" s="12">
        <f t="shared" si="12"/>
        <v>289670878</v>
      </c>
      <c r="AA43" s="12">
        <f t="shared" si="12"/>
        <v>305310985</v>
      </c>
      <c r="AB43" s="12">
        <v>323281440</v>
      </c>
      <c r="AC43" s="12">
        <v>333912949</v>
      </c>
      <c r="AD43" s="12">
        <v>340464403</v>
      </c>
      <c r="AE43" s="12">
        <v>353016738</v>
      </c>
      <c r="AF43" s="12">
        <v>369600176</v>
      </c>
      <c r="AG43" s="12">
        <v>383419818</v>
      </c>
      <c r="AH43" s="12">
        <v>403325682</v>
      </c>
      <c r="AI43" s="13">
        <v>3.7558320491992259E-2</v>
      </c>
      <c r="AJ43" s="13">
        <v>5.1916627846294583E-2</v>
      </c>
    </row>
    <row r="44" spans="1:36" ht="10.5" customHeight="1" x14ac:dyDescent="0.2">
      <c r="A44" s="11"/>
      <c r="B44" s="19" t="s">
        <v>66</v>
      </c>
      <c r="C44" s="14"/>
      <c r="D44" s="19"/>
      <c r="E44" s="14"/>
      <c r="F44" s="2"/>
      <c r="G44" s="12">
        <v>20609922</v>
      </c>
      <c r="H44" s="12">
        <v>22667668</v>
      </c>
      <c r="I44" s="12">
        <v>22943298</v>
      </c>
      <c r="J44" s="12">
        <v>26432195</v>
      </c>
      <c r="K44" s="12">
        <f t="shared" si="12"/>
        <v>27230299</v>
      </c>
      <c r="L44" s="12">
        <f t="shared" si="12"/>
        <v>30658623</v>
      </c>
      <c r="M44" s="12">
        <f t="shared" si="12"/>
        <v>33053888</v>
      </c>
      <c r="N44" s="12">
        <f t="shared" si="12"/>
        <v>35260917</v>
      </c>
      <c r="O44" s="12">
        <f t="shared" si="12"/>
        <v>40576218</v>
      </c>
      <c r="P44" s="12">
        <f t="shared" si="12"/>
        <v>40926400</v>
      </c>
      <c r="Q44" s="12">
        <f t="shared" si="12"/>
        <v>46820314</v>
      </c>
      <c r="R44" s="12">
        <f t="shared" si="12"/>
        <v>48886842</v>
      </c>
      <c r="S44" s="12">
        <f t="shared" si="12"/>
        <v>52260301</v>
      </c>
      <c r="T44" s="12">
        <f t="shared" si="12"/>
        <v>56030206</v>
      </c>
      <c r="U44" s="12">
        <f t="shared" si="12"/>
        <v>58945494</v>
      </c>
      <c r="V44" s="12">
        <f t="shared" si="12"/>
        <v>64366267.32</v>
      </c>
      <c r="W44" s="12">
        <f t="shared" si="12"/>
        <v>70469949</v>
      </c>
      <c r="X44" s="12">
        <f t="shared" si="12"/>
        <v>74338283</v>
      </c>
      <c r="Y44" s="12">
        <f t="shared" si="12"/>
        <v>75323295</v>
      </c>
      <c r="Z44" s="12">
        <f t="shared" si="12"/>
        <v>78117199</v>
      </c>
      <c r="AA44" s="12">
        <f t="shared" si="12"/>
        <v>89458895</v>
      </c>
      <c r="AB44" s="12">
        <v>87175254</v>
      </c>
      <c r="AC44" s="12">
        <v>86773531</v>
      </c>
      <c r="AD44" s="12">
        <v>92392697</v>
      </c>
      <c r="AE44" s="12">
        <v>90253541</v>
      </c>
      <c r="AF44" s="12">
        <v>97597956</v>
      </c>
      <c r="AG44" s="12">
        <v>114256237</v>
      </c>
      <c r="AH44" s="12">
        <v>113643738</v>
      </c>
      <c r="AI44" s="13">
        <v>4.5182304142035834E-2</v>
      </c>
      <c r="AJ44" s="13">
        <v>-5.3607489278681567E-3</v>
      </c>
    </row>
    <row r="45" spans="1:36" ht="10.5" customHeight="1" x14ac:dyDescent="0.2">
      <c r="A45" s="11"/>
      <c r="B45" s="19" t="s">
        <v>67</v>
      </c>
      <c r="C45" s="14"/>
      <c r="D45" s="19"/>
      <c r="E45" s="14"/>
      <c r="F45" s="2"/>
      <c r="G45" s="12">
        <v>4157454</v>
      </c>
      <c r="H45" s="12">
        <v>3964646</v>
      </c>
      <c r="I45" s="12">
        <v>3870306</v>
      </c>
      <c r="J45" s="12">
        <v>5419052</v>
      </c>
      <c r="K45" s="12">
        <f t="shared" si="12"/>
        <v>4389228</v>
      </c>
      <c r="L45" s="12">
        <f t="shared" si="12"/>
        <v>9251897</v>
      </c>
      <c r="M45" s="12">
        <f t="shared" si="12"/>
        <v>10067152</v>
      </c>
      <c r="N45" s="12">
        <f t="shared" si="12"/>
        <v>11734083</v>
      </c>
      <c r="O45" s="12">
        <f t="shared" si="12"/>
        <v>8534609</v>
      </c>
      <c r="P45" s="12">
        <f t="shared" si="12"/>
        <v>8186539</v>
      </c>
      <c r="Q45" s="12">
        <f t="shared" si="12"/>
        <v>9282621</v>
      </c>
      <c r="R45" s="12">
        <f t="shared" si="12"/>
        <v>9160989</v>
      </c>
      <c r="S45" s="12">
        <f t="shared" si="12"/>
        <v>11590747</v>
      </c>
      <c r="T45" s="12">
        <f t="shared" si="12"/>
        <v>9517562</v>
      </c>
      <c r="U45" s="12">
        <f t="shared" si="12"/>
        <v>11132526</v>
      </c>
      <c r="V45" s="12">
        <f t="shared" si="12"/>
        <v>12580176.789999999</v>
      </c>
      <c r="W45" s="12">
        <f t="shared" si="12"/>
        <v>10000244</v>
      </c>
      <c r="X45" s="12">
        <f t="shared" si="12"/>
        <v>9499167</v>
      </c>
      <c r="Y45" s="12">
        <f t="shared" si="12"/>
        <v>11096080</v>
      </c>
      <c r="Z45" s="12">
        <f t="shared" si="12"/>
        <v>10086737</v>
      </c>
      <c r="AA45" s="12">
        <f t="shared" si="12"/>
        <v>10491713</v>
      </c>
      <c r="AB45" s="12">
        <v>9877147</v>
      </c>
      <c r="AC45" s="12">
        <v>15914154</v>
      </c>
      <c r="AD45" s="12">
        <v>21838779</v>
      </c>
      <c r="AE45" s="12">
        <v>21172747</v>
      </c>
      <c r="AF45" s="12">
        <v>16841503</v>
      </c>
      <c r="AG45" s="12">
        <v>13218739</v>
      </c>
      <c r="AH45" s="12">
        <v>15898013</v>
      </c>
      <c r="AI45" s="13">
        <v>8.2559781381607467E-2</v>
      </c>
      <c r="AJ45" s="13">
        <v>0.20268756346577385</v>
      </c>
    </row>
    <row r="46" spans="1:36" ht="10.5" customHeight="1" x14ac:dyDescent="0.2">
      <c r="A46" s="11"/>
      <c r="B46" s="19" t="s">
        <v>69</v>
      </c>
      <c r="C46" s="14"/>
      <c r="D46" s="19"/>
      <c r="E46" s="14"/>
      <c r="F46" s="2"/>
      <c r="G46" s="12">
        <v>4040209</v>
      </c>
      <c r="H46" s="12">
        <v>4430230</v>
      </c>
      <c r="I46" s="12">
        <v>4673378</v>
      </c>
      <c r="J46" s="12">
        <v>3998423</v>
      </c>
      <c r="K46" s="12">
        <f t="shared" si="12"/>
        <v>4401683</v>
      </c>
      <c r="L46" s="12">
        <f t="shared" si="12"/>
        <v>5069304</v>
      </c>
      <c r="M46" s="12">
        <f t="shared" si="12"/>
        <v>4870683</v>
      </c>
      <c r="N46" s="12">
        <f t="shared" si="12"/>
        <v>5927565</v>
      </c>
      <c r="O46" s="12">
        <f t="shared" si="12"/>
        <v>6441102</v>
      </c>
      <c r="P46" s="12">
        <f t="shared" si="12"/>
        <v>6486119</v>
      </c>
      <c r="Q46" s="12">
        <f t="shared" si="12"/>
        <v>6901708</v>
      </c>
      <c r="R46" s="12">
        <f t="shared" si="12"/>
        <v>7840781</v>
      </c>
      <c r="S46" s="12">
        <f t="shared" si="12"/>
        <v>8643728</v>
      </c>
      <c r="T46" s="12">
        <f t="shared" si="12"/>
        <v>9904499</v>
      </c>
      <c r="U46" s="12">
        <f t="shared" si="12"/>
        <v>10378183</v>
      </c>
      <c r="V46" s="12">
        <f t="shared" si="12"/>
        <v>12009157</v>
      </c>
      <c r="W46" s="12">
        <f t="shared" si="12"/>
        <v>11891120</v>
      </c>
      <c r="X46" s="12">
        <f t="shared" si="12"/>
        <v>12245610</v>
      </c>
      <c r="Y46" s="12">
        <f t="shared" si="12"/>
        <v>14699668</v>
      </c>
      <c r="Z46" s="12">
        <f t="shared" si="12"/>
        <v>15937743</v>
      </c>
      <c r="AA46" s="12">
        <f t="shared" si="12"/>
        <v>15064402</v>
      </c>
      <c r="AB46" s="12">
        <v>15176571</v>
      </c>
      <c r="AC46" s="12">
        <v>15608630</v>
      </c>
      <c r="AD46" s="12">
        <v>15122502</v>
      </c>
      <c r="AE46" s="12">
        <v>17001256</v>
      </c>
      <c r="AF46" s="12">
        <v>17616364</v>
      </c>
      <c r="AG46" s="12">
        <v>19079551</v>
      </c>
      <c r="AH46" s="12">
        <v>17390704</v>
      </c>
      <c r="AI46" s="13">
        <v>2.2956699311637463E-2</v>
      </c>
      <c r="AJ46" s="13">
        <v>-8.8516076714803188E-2</v>
      </c>
    </row>
    <row r="47" spans="1:36" ht="10.5" customHeight="1" x14ac:dyDescent="0.2">
      <c r="A47" s="11"/>
      <c r="B47" s="19" t="s">
        <v>70</v>
      </c>
      <c r="C47" s="14"/>
      <c r="D47" s="19"/>
      <c r="E47" s="14"/>
      <c r="F47" s="2"/>
      <c r="G47" s="12">
        <v>4930423</v>
      </c>
      <c r="H47" s="12">
        <v>5180978</v>
      </c>
      <c r="I47" s="12">
        <v>5876352</v>
      </c>
      <c r="J47" s="12">
        <v>6699392</v>
      </c>
      <c r="K47" s="12">
        <f t="shared" si="12"/>
        <v>6520636</v>
      </c>
      <c r="L47" s="12">
        <f t="shared" si="12"/>
        <v>8869033</v>
      </c>
      <c r="M47" s="12">
        <f t="shared" si="12"/>
        <v>11306549</v>
      </c>
      <c r="N47" s="12">
        <f t="shared" si="12"/>
        <v>7990662</v>
      </c>
      <c r="O47" s="12">
        <f t="shared" si="12"/>
        <v>7515270</v>
      </c>
      <c r="P47" s="12">
        <f t="shared" si="12"/>
        <v>8635528</v>
      </c>
      <c r="Q47" s="12">
        <f t="shared" si="12"/>
        <v>9770907</v>
      </c>
      <c r="R47" s="12">
        <f t="shared" si="12"/>
        <v>10763000</v>
      </c>
      <c r="S47" s="12">
        <f t="shared" si="12"/>
        <v>11193521</v>
      </c>
      <c r="T47" s="12">
        <f t="shared" si="12"/>
        <v>11985829</v>
      </c>
      <c r="U47" s="12">
        <f t="shared" si="12"/>
        <v>12179914</v>
      </c>
      <c r="V47" s="12">
        <f t="shared" si="12"/>
        <v>14282636.15</v>
      </c>
      <c r="W47" s="12">
        <f t="shared" si="12"/>
        <v>12951318.960000001</v>
      </c>
      <c r="X47" s="12">
        <f t="shared" si="12"/>
        <v>14706809</v>
      </c>
      <c r="Y47" s="12">
        <f t="shared" si="12"/>
        <v>19090063</v>
      </c>
      <c r="Z47" s="12">
        <f t="shared" si="12"/>
        <v>17083145</v>
      </c>
      <c r="AA47" s="12">
        <f t="shared" si="12"/>
        <v>17548506</v>
      </c>
      <c r="AB47" s="12">
        <v>18211463</v>
      </c>
      <c r="AC47" s="12">
        <v>17108878</v>
      </c>
      <c r="AD47" s="12">
        <v>20717657</v>
      </c>
      <c r="AE47" s="12">
        <v>24101726</v>
      </c>
      <c r="AF47" s="12">
        <v>26910259</v>
      </c>
      <c r="AG47" s="12">
        <v>34838312</v>
      </c>
      <c r="AH47" s="12">
        <v>34645786</v>
      </c>
      <c r="AI47" s="13">
        <v>0.11314292530138759</v>
      </c>
      <c r="AJ47" s="13">
        <v>-5.5262723406346442E-3</v>
      </c>
    </row>
    <row r="48" spans="1:36" ht="10.5" customHeight="1" x14ac:dyDescent="0.2">
      <c r="A48" s="11"/>
      <c r="B48" s="19" t="s">
        <v>71</v>
      </c>
      <c r="C48" s="14"/>
      <c r="D48" s="19"/>
      <c r="E48" s="14"/>
      <c r="F48" s="2"/>
      <c r="G48" s="12">
        <v>3125372</v>
      </c>
      <c r="H48" s="12">
        <v>3472395</v>
      </c>
      <c r="I48" s="12">
        <v>3974612</v>
      </c>
      <c r="J48" s="12">
        <v>4103735</v>
      </c>
      <c r="K48" s="12">
        <f t="shared" si="12"/>
        <v>3986284</v>
      </c>
      <c r="L48" s="12">
        <f t="shared" si="12"/>
        <v>4496067</v>
      </c>
      <c r="M48" s="12">
        <f t="shared" si="12"/>
        <v>4690895</v>
      </c>
      <c r="N48" s="12">
        <f t="shared" si="12"/>
        <v>5608623</v>
      </c>
      <c r="O48" s="12">
        <f t="shared" si="12"/>
        <v>5513568</v>
      </c>
      <c r="P48" s="12">
        <f t="shared" si="12"/>
        <v>10379771</v>
      </c>
      <c r="Q48" s="12">
        <f t="shared" si="12"/>
        <v>7014456</v>
      </c>
      <c r="R48" s="12">
        <f t="shared" si="12"/>
        <v>6945736</v>
      </c>
      <c r="S48" s="12">
        <f t="shared" si="12"/>
        <v>7353118</v>
      </c>
      <c r="T48" s="12">
        <f t="shared" si="12"/>
        <v>8745403</v>
      </c>
      <c r="U48" s="12">
        <f t="shared" si="12"/>
        <v>9406150</v>
      </c>
      <c r="V48" s="12">
        <f t="shared" si="12"/>
        <v>8829193</v>
      </c>
      <c r="W48" s="12">
        <f t="shared" si="12"/>
        <v>12357690</v>
      </c>
      <c r="X48" s="12">
        <f t="shared" si="12"/>
        <v>10579015</v>
      </c>
      <c r="Y48" s="12">
        <f t="shared" si="12"/>
        <v>11253572</v>
      </c>
      <c r="Z48" s="12">
        <f t="shared" si="12"/>
        <v>10812273</v>
      </c>
      <c r="AA48" s="12">
        <f t="shared" si="12"/>
        <v>13296782</v>
      </c>
      <c r="AB48" s="12">
        <v>12743771</v>
      </c>
      <c r="AC48" s="12">
        <v>12541311</v>
      </c>
      <c r="AD48" s="12">
        <v>13789926</v>
      </c>
      <c r="AE48" s="12">
        <v>14791536</v>
      </c>
      <c r="AF48" s="12">
        <v>16500750</v>
      </c>
      <c r="AG48" s="12">
        <v>15540392</v>
      </c>
      <c r="AH48" s="12">
        <v>15512802</v>
      </c>
      <c r="AI48" s="13">
        <v>3.3313369245163704E-2</v>
      </c>
      <c r="AJ48" s="13">
        <v>-1.7753734912221006E-3</v>
      </c>
    </row>
    <row r="49" spans="1:36" ht="10.5" customHeight="1" x14ac:dyDescent="0.2">
      <c r="A49" s="11"/>
      <c r="B49" s="19" t="s">
        <v>72</v>
      </c>
      <c r="C49" s="14"/>
      <c r="D49" s="19"/>
      <c r="E49" s="14"/>
      <c r="F49" s="2"/>
      <c r="G49" s="12">
        <v>49111746</v>
      </c>
      <c r="H49" s="12">
        <v>24722216</v>
      </c>
      <c r="I49" s="12">
        <v>23729749</v>
      </c>
      <c r="J49" s="12">
        <v>25153998</v>
      </c>
      <c r="K49" s="12">
        <f t="shared" si="12"/>
        <v>24809832</v>
      </c>
      <c r="L49" s="12">
        <f t="shared" si="12"/>
        <v>29032858</v>
      </c>
      <c r="M49" s="12">
        <f t="shared" si="12"/>
        <v>28242960</v>
      </c>
      <c r="N49" s="12">
        <f t="shared" si="12"/>
        <v>20685922</v>
      </c>
      <c r="O49" s="12">
        <f t="shared" si="12"/>
        <v>68582600</v>
      </c>
      <c r="P49" s="12">
        <f t="shared" si="12"/>
        <v>120833769</v>
      </c>
      <c r="Q49" s="12">
        <f t="shared" si="12"/>
        <v>36428683</v>
      </c>
      <c r="R49" s="12">
        <f t="shared" si="12"/>
        <v>51526322</v>
      </c>
      <c r="S49" s="12">
        <f t="shared" si="12"/>
        <v>42369686</v>
      </c>
      <c r="T49" s="12">
        <f t="shared" si="12"/>
        <v>99404581</v>
      </c>
      <c r="U49" s="12">
        <f t="shared" si="12"/>
        <v>76971534</v>
      </c>
      <c r="V49" s="12">
        <f t="shared" si="12"/>
        <v>83920551.560000002</v>
      </c>
      <c r="W49" s="12">
        <f t="shared" si="12"/>
        <v>99553008</v>
      </c>
      <c r="X49" s="12">
        <f t="shared" si="12"/>
        <v>138233414</v>
      </c>
      <c r="Y49" s="12">
        <f t="shared" si="12"/>
        <v>110119558</v>
      </c>
      <c r="Z49" s="12">
        <f t="shared" si="12"/>
        <v>80286200</v>
      </c>
      <c r="AA49" s="12">
        <f t="shared" si="12"/>
        <v>73115634</v>
      </c>
      <c r="AB49" s="12">
        <v>123053315</v>
      </c>
      <c r="AC49" s="12">
        <v>84512198</v>
      </c>
      <c r="AD49" s="12">
        <v>163038285</v>
      </c>
      <c r="AE49" s="12">
        <v>81151970</v>
      </c>
      <c r="AF49" s="12">
        <v>101358403</v>
      </c>
      <c r="AG49" s="12">
        <v>108227707</v>
      </c>
      <c r="AH49" s="12">
        <v>204128189</v>
      </c>
      <c r="AI49" s="13">
        <v>8.8015153516364464E-2</v>
      </c>
      <c r="AJ49" s="13">
        <v>0.88609917606403688</v>
      </c>
    </row>
    <row r="50" spans="1:36" ht="10.5" customHeight="1" x14ac:dyDescent="0.2">
      <c r="A50" s="11"/>
      <c r="B50" s="19" t="s">
        <v>73</v>
      </c>
      <c r="C50" s="14"/>
      <c r="D50" s="19"/>
      <c r="E50" s="14"/>
      <c r="F50" s="2"/>
      <c r="G50" s="12">
        <v>13526194</v>
      </c>
      <c r="H50" s="12">
        <v>15121904</v>
      </c>
      <c r="I50" s="12">
        <v>7014565</v>
      </c>
      <c r="J50" s="12">
        <v>13101982</v>
      </c>
      <c r="K50" s="12">
        <f t="shared" si="12"/>
        <v>29158033</v>
      </c>
      <c r="L50" s="12">
        <f t="shared" si="12"/>
        <v>61622034</v>
      </c>
      <c r="M50" s="12">
        <f t="shared" si="12"/>
        <v>57305504</v>
      </c>
      <c r="N50" s="12">
        <f t="shared" si="12"/>
        <v>57598530</v>
      </c>
      <c r="O50" s="12">
        <f t="shared" si="12"/>
        <v>63714651</v>
      </c>
      <c r="P50" s="12">
        <f t="shared" si="12"/>
        <v>47706421</v>
      </c>
      <c r="Q50" s="12">
        <f t="shared" si="12"/>
        <v>46992290</v>
      </c>
      <c r="R50" s="12">
        <f t="shared" si="12"/>
        <v>43747347</v>
      </c>
      <c r="S50" s="12">
        <f t="shared" si="12"/>
        <v>48605920</v>
      </c>
      <c r="T50" s="12">
        <f t="shared" si="12"/>
        <v>96527833</v>
      </c>
      <c r="U50" s="12">
        <f t="shared" si="12"/>
        <v>114418249</v>
      </c>
      <c r="V50" s="12">
        <f t="shared" si="12"/>
        <v>122230057</v>
      </c>
      <c r="W50" s="12">
        <f t="shared" si="12"/>
        <v>58483736</v>
      </c>
      <c r="X50" s="12">
        <f t="shared" si="12"/>
        <v>109106324</v>
      </c>
      <c r="Y50" s="12">
        <f t="shared" si="12"/>
        <v>153298650</v>
      </c>
      <c r="Z50" s="12">
        <f t="shared" si="12"/>
        <v>176514077</v>
      </c>
      <c r="AA50" s="12">
        <f t="shared" si="12"/>
        <v>168182445</v>
      </c>
      <c r="AB50" s="12">
        <v>127450356</v>
      </c>
      <c r="AC50" s="12">
        <v>71561188</v>
      </c>
      <c r="AD50" s="12">
        <v>47017535</v>
      </c>
      <c r="AE50" s="12">
        <v>76218391</v>
      </c>
      <c r="AF50" s="12">
        <v>149752276</v>
      </c>
      <c r="AG50" s="12">
        <v>177603544</v>
      </c>
      <c r="AH50" s="12">
        <v>173403384</v>
      </c>
      <c r="AI50" s="13">
        <v>5.2655068565796714E-2</v>
      </c>
      <c r="AJ50" s="13">
        <v>-2.3649077633270652E-2</v>
      </c>
    </row>
    <row r="51" spans="1:36" ht="10.5" customHeight="1" x14ac:dyDescent="0.2">
      <c r="A51" s="11"/>
      <c r="B51" s="19" t="s">
        <v>74</v>
      </c>
      <c r="C51" s="14"/>
      <c r="D51" s="19"/>
      <c r="E51" s="14"/>
      <c r="F51" s="2"/>
      <c r="G51" s="12">
        <v>5681972</v>
      </c>
      <c r="H51" s="12">
        <v>15915493</v>
      </c>
      <c r="I51" s="12">
        <v>7192230</v>
      </c>
      <c r="J51" s="12">
        <v>7814300</v>
      </c>
      <c r="K51" s="12">
        <f t="shared" si="12"/>
        <v>13435572</v>
      </c>
      <c r="L51" s="12">
        <f t="shared" si="12"/>
        <v>3701999</v>
      </c>
      <c r="M51" s="12">
        <f t="shared" si="12"/>
        <v>5330489</v>
      </c>
      <c r="N51" s="12">
        <f t="shared" si="12"/>
        <v>6469372</v>
      </c>
      <c r="O51" s="12">
        <f t="shared" si="12"/>
        <v>7132657</v>
      </c>
      <c r="P51" s="12">
        <f t="shared" si="12"/>
        <v>8591120</v>
      </c>
      <c r="Q51" s="12">
        <f t="shared" si="12"/>
        <v>7973683</v>
      </c>
      <c r="R51" s="12">
        <f t="shared" si="12"/>
        <v>9953009</v>
      </c>
      <c r="S51" s="12">
        <f t="shared" si="12"/>
        <v>10677851</v>
      </c>
      <c r="T51" s="12">
        <f t="shared" si="12"/>
        <v>14086109</v>
      </c>
      <c r="U51" s="12">
        <f t="shared" si="12"/>
        <v>14034815</v>
      </c>
      <c r="V51" s="12">
        <f t="shared" si="12"/>
        <v>15520726.949999999</v>
      </c>
      <c r="W51" s="12">
        <f t="shared" si="12"/>
        <v>16822439</v>
      </c>
      <c r="X51" s="12">
        <f t="shared" si="12"/>
        <v>16465908</v>
      </c>
      <c r="Y51" s="12">
        <f t="shared" si="12"/>
        <v>16062402</v>
      </c>
      <c r="Z51" s="12">
        <f t="shared" si="12"/>
        <v>21769351</v>
      </c>
      <c r="AA51" s="12">
        <f t="shared" si="12"/>
        <v>16028834</v>
      </c>
      <c r="AB51" s="12">
        <v>17285158</v>
      </c>
      <c r="AC51" s="12">
        <v>19591437</v>
      </c>
      <c r="AD51" s="12">
        <v>21512819</v>
      </c>
      <c r="AE51" s="12">
        <v>24077244</v>
      </c>
      <c r="AF51" s="12">
        <v>24521375</v>
      </c>
      <c r="AG51" s="12">
        <v>28266255</v>
      </c>
      <c r="AH51" s="12">
        <v>27336082</v>
      </c>
      <c r="AI51" s="13">
        <v>7.9386923705177637E-2</v>
      </c>
      <c r="AJ51" s="13">
        <v>-3.2907542934145328E-2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15676076.289999999</v>
      </c>
      <c r="S52" s="12">
        <f t="shared" si="13"/>
        <v>18060401.789999999</v>
      </c>
      <c r="T52" s="12">
        <f t="shared" si="13"/>
        <v>20444727.289999999</v>
      </c>
      <c r="U52" s="12">
        <f t="shared" si="13"/>
        <v>26164530.829999998</v>
      </c>
      <c r="V52" s="12">
        <f t="shared" si="13"/>
        <v>31884334.370000001</v>
      </c>
      <c r="W52" s="12">
        <f t="shared" si="13"/>
        <v>29906995.880000003</v>
      </c>
      <c r="X52" s="12">
        <f t="shared" si="13"/>
        <v>27929657.390000001</v>
      </c>
      <c r="Y52" s="12">
        <f t="shared" si="13"/>
        <v>20745637.195</v>
      </c>
      <c r="Z52" s="12">
        <f t="shared" si="13"/>
        <v>13561617</v>
      </c>
      <c r="AA52" s="12">
        <f t="shared" si="13"/>
        <v>21234934</v>
      </c>
      <c r="AB52" s="12">
        <v>28908251</v>
      </c>
      <c r="AC52" s="12">
        <v>30732667.813776489</v>
      </c>
      <c r="AD52" s="12">
        <v>33990763</v>
      </c>
      <c r="AE52" s="12">
        <v>36725969.391141579</v>
      </c>
      <c r="AF52" s="12">
        <v>39975065.399999999</v>
      </c>
      <c r="AG52" s="12">
        <v>43351419.010384381</v>
      </c>
      <c r="AH52" s="12">
        <v>37372356</v>
      </c>
      <c r="AI52" s="13">
        <v>4.3729864088406289E-2</v>
      </c>
      <c r="AJ52" s="13">
        <v>-0.13792081428642874</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277</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233793511</v>
      </c>
      <c r="H62" s="5">
        <v>217595735</v>
      </c>
      <c r="I62" s="5">
        <v>229382366</v>
      </c>
      <c r="J62" s="5">
        <v>243686092</v>
      </c>
      <c r="K62" s="5">
        <f>SUM(K64,K79,K91,K93)</f>
        <v>291919899</v>
      </c>
      <c r="L62" s="5">
        <f>SUM(L64,L79,L91,L93)</f>
        <v>333640891</v>
      </c>
      <c r="M62" s="5">
        <f>SUM(M64,M79,M91,M93)</f>
        <v>342019709</v>
      </c>
      <c r="N62" s="5">
        <f>SUM(N64,N79,N91,N93)</f>
        <v>389778581</v>
      </c>
      <c r="O62" s="39">
        <v>417883678</v>
      </c>
      <c r="P62" s="39">
        <v>502233070</v>
      </c>
      <c r="Q62" s="39">
        <v>460314684</v>
      </c>
      <c r="R62" s="39">
        <v>478516092</v>
      </c>
      <c r="S62" s="39">
        <v>493403148</v>
      </c>
      <c r="T62" s="39">
        <v>726601355</v>
      </c>
      <c r="U62" s="8">
        <v>602317784</v>
      </c>
      <c r="V62" s="8">
        <f>SUM(V64,V79,V91,V93)</f>
        <v>613735061</v>
      </c>
      <c r="W62" s="8">
        <f>W64+W79+W91+W93</f>
        <v>610519795</v>
      </c>
      <c r="X62" s="8">
        <f>SUM(X64,X79,X91,X93)</f>
        <v>770018013</v>
      </c>
      <c r="Y62" s="8">
        <f>SUM(Y64+Y79+Y91+Y93)</f>
        <v>732077151.15997267</v>
      </c>
      <c r="Z62" s="8">
        <f>SUM(Z64+Z79+Z91+Z93)</f>
        <v>780415949.35668075</v>
      </c>
      <c r="AA62" s="8">
        <f>SUM(AA64+AA79+AA91+AA93)</f>
        <v>786000848</v>
      </c>
      <c r="AB62" s="39">
        <v>817127308</v>
      </c>
      <c r="AC62" s="39">
        <v>840613024</v>
      </c>
      <c r="AD62" s="39">
        <v>942692527</v>
      </c>
      <c r="AE62" s="39">
        <v>790531849</v>
      </c>
      <c r="AF62" s="39">
        <v>1034302310</v>
      </c>
      <c r="AG62" s="39">
        <v>991553467</v>
      </c>
      <c r="AH62" s="39">
        <v>1175696435</v>
      </c>
      <c r="AI62" s="10">
        <v>6.2512984585171072E-2</v>
      </c>
      <c r="AJ62" s="10">
        <v>0.18571158704848742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139807898</v>
      </c>
      <c r="H64" s="12">
        <v>116904646</v>
      </c>
      <c r="I64" s="12">
        <v>123456722</v>
      </c>
      <c r="J64" s="12">
        <v>105209620</v>
      </c>
      <c r="K64" s="12">
        <f>SUM(K65,K69:K73)</f>
        <v>139953460</v>
      </c>
      <c r="L64" s="12">
        <f>SUM(L65,L69:L73)</f>
        <v>168734589</v>
      </c>
      <c r="M64" s="12">
        <f>SUM(M65,M69:M73)</f>
        <v>167334347</v>
      </c>
      <c r="N64" s="12">
        <f>SUM(N65,N69:N73)</f>
        <v>184990480</v>
      </c>
      <c r="O64" s="41">
        <v>193057787</v>
      </c>
      <c r="P64" s="41">
        <v>266399722</v>
      </c>
      <c r="Q64" s="41">
        <v>234609451</v>
      </c>
      <c r="R64" s="41">
        <v>253313376</v>
      </c>
      <c r="S64" s="41">
        <v>249400817</v>
      </c>
      <c r="T64" s="41">
        <v>460306126</v>
      </c>
      <c r="U64" s="11">
        <v>327348877</v>
      </c>
      <c r="V64" s="11">
        <v>264361449</v>
      </c>
      <c r="W64" s="11">
        <v>270379609</v>
      </c>
      <c r="X64" s="11">
        <v>422655011</v>
      </c>
      <c r="Y64" s="11">
        <v>391585091</v>
      </c>
      <c r="Z64" s="11">
        <v>432915884</v>
      </c>
      <c r="AA64" s="11">
        <v>420180079</v>
      </c>
      <c r="AB64" s="41">
        <v>440582618</v>
      </c>
      <c r="AC64" s="41">
        <v>444601089</v>
      </c>
      <c r="AD64" s="41">
        <v>539805163</v>
      </c>
      <c r="AE64" s="41">
        <v>363209471</v>
      </c>
      <c r="AF64" s="41">
        <v>580368894</v>
      </c>
      <c r="AG64" s="39">
        <v>516187510</v>
      </c>
      <c r="AH64" s="41">
        <v>679689818</v>
      </c>
      <c r="AI64" s="13">
        <v>7.4930949912232814E-2</v>
      </c>
      <c r="AJ64" s="13">
        <v>0.3167498337958623</v>
      </c>
    </row>
    <row r="65" spans="1:36" ht="10.5" customHeight="1" x14ac:dyDescent="0.2">
      <c r="A65" s="11"/>
      <c r="B65" s="11"/>
      <c r="C65" s="11" t="s">
        <v>36</v>
      </c>
      <c r="D65" s="11"/>
      <c r="E65" s="11"/>
      <c r="F65" s="2"/>
      <c r="G65" s="12">
        <v>88170165</v>
      </c>
      <c r="H65" s="12">
        <v>92007491</v>
      </c>
      <c r="I65" s="12">
        <v>99811875</v>
      </c>
      <c r="J65" s="12">
        <v>78954729</v>
      </c>
      <c r="K65" s="12">
        <f>SUM(K66:K68)</f>
        <v>84043319</v>
      </c>
      <c r="L65" s="12">
        <f>SUM(L66:L68)</f>
        <v>88656286</v>
      </c>
      <c r="M65" s="12">
        <f>SUM(M66:M68)</f>
        <v>97443704</v>
      </c>
      <c r="N65" s="12">
        <f>SUM(N66:N68)</f>
        <v>108774767</v>
      </c>
      <c r="O65" s="41">
        <v>122952695</v>
      </c>
      <c r="P65" s="41">
        <v>140817865</v>
      </c>
      <c r="Q65" s="41">
        <v>150352423</v>
      </c>
      <c r="R65" s="41">
        <v>161660188</v>
      </c>
      <c r="S65" s="41">
        <v>168566650</v>
      </c>
      <c r="T65" s="41">
        <v>186659910</v>
      </c>
      <c r="U65" s="11">
        <v>208118831</v>
      </c>
      <c r="V65" s="11">
        <v>181100217</v>
      </c>
      <c r="W65" s="11">
        <v>192257783</v>
      </c>
      <c r="X65" s="11">
        <v>201061672</v>
      </c>
      <c r="Y65" s="11">
        <v>212776991</v>
      </c>
      <c r="Z65" s="11">
        <v>219677750</v>
      </c>
      <c r="AA65" s="11">
        <v>227171951</v>
      </c>
      <c r="AB65" s="41">
        <v>237868317</v>
      </c>
      <c r="AC65" s="41">
        <v>248858158</v>
      </c>
      <c r="AD65" s="41">
        <v>273693702</v>
      </c>
      <c r="AE65" s="41">
        <v>290862945</v>
      </c>
      <c r="AF65" s="41">
        <v>309872433</v>
      </c>
      <c r="AG65" s="41">
        <v>317894545</v>
      </c>
      <c r="AH65" s="41">
        <v>339404017</v>
      </c>
      <c r="AI65" s="13">
        <v>6.1035862387869289E-2</v>
      </c>
      <c r="AJ65" s="13">
        <v>6.7662287190237883E-2</v>
      </c>
    </row>
    <row r="66" spans="1:36" ht="10.5" customHeight="1" x14ac:dyDescent="0.2">
      <c r="A66" s="11"/>
      <c r="B66" s="11"/>
      <c r="C66" s="11"/>
      <c r="D66" s="11" t="s">
        <v>37</v>
      </c>
      <c r="E66" s="11"/>
      <c r="F66" s="2"/>
      <c r="G66" s="12">
        <v>88170165</v>
      </c>
      <c r="H66" s="12">
        <v>92007491</v>
      </c>
      <c r="I66" s="12">
        <v>99811875</v>
      </c>
      <c r="J66" s="12">
        <v>78954729</v>
      </c>
      <c r="K66" s="12">
        <v>84043319</v>
      </c>
      <c r="L66" s="12">
        <v>88609938</v>
      </c>
      <c r="M66" s="12">
        <v>97269128</v>
      </c>
      <c r="N66" s="12">
        <v>108469999</v>
      </c>
      <c r="O66" s="41">
        <v>122552848</v>
      </c>
      <c r="P66" s="41">
        <v>140311001</v>
      </c>
      <c r="Q66" s="41">
        <v>149859274</v>
      </c>
      <c r="R66" s="41">
        <v>161222115</v>
      </c>
      <c r="S66" s="41">
        <v>168123931</v>
      </c>
      <c r="T66" s="41">
        <v>186173357</v>
      </c>
      <c r="U66" s="11">
        <v>207559694</v>
      </c>
      <c r="V66" s="11">
        <v>180454705</v>
      </c>
      <c r="W66" s="11">
        <v>191593264</v>
      </c>
      <c r="X66" s="11">
        <v>200482292</v>
      </c>
      <c r="Y66" s="11">
        <v>212269641</v>
      </c>
      <c r="Z66" s="11">
        <v>219217135</v>
      </c>
      <c r="AA66" s="11">
        <v>226678667</v>
      </c>
      <c r="AB66" s="41">
        <v>237344362</v>
      </c>
      <c r="AC66" s="41">
        <v>248436001</v>
      </c>
      <c r="AD66" s="41">
        <v>272988662</v>
      </c>
      <c r="AE66" s="41">
        <v>290015908</v>
      </c>
      <c r="AF66" s="41">
        <v>308928904</v>
      </c>
      <c r="AG66" s="41">
        <v>316697185</v>
      </c>
      <c r="AH66" s="41">
        <v>338893818</v>
      </c>
      <c r="AI66" s="13">
        <v>6.115979660237425E-2</v>
      </c>
      <c r="AJ66" s="13">
        <v>7.008787589949686E-2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46348</v>
      </c>
      <c r="M68" s="12">
        <v>174576</v>
      </c>
      <c r="N68" s="12">
        <v>304768</v>
      </c>
      <c r="O68" s="41">
        <v>399847</v>
      </c>
      <c r="P68" s="41">
        <v>506864</v>
      </c>
      <c r="Q68" s="41">
        <v>493149</v>
      </c>
      <c r="R68" s="41">
        <v>438073</v>
      </c>
      <c r="S68" s="41">
        <v>442719</v>
      </c>
      <c r="T68" s="41">
        <v>486553</v>
      </c>
      <c r="U68" s="11">
        <v>559137</v>
      </c>
      <c r="V68" s="11">
        <v>645512</v>
      </c>
      <c r="W68" s="11">
        <v>664519</v>
      </c>
      <c r="X68" s="11">
        <v>579380</v>
      </c>
      <c r="Y68" s="11">
        <v>507350</v>
      </c>
      <c r="Z68" s="11">
        <v>460615</v>
      </c>
      <c r="AA68" s="11">
        <v>493284</v>
      </c>
      <c r="AB68" s="41">
        <v>523955</v>
      </c>
      <c r="AC68" s="41">
        <v>422157</v>
      </c>
      <c r="AD68" s="41">
        <v>705040</v>
      </c>
      <c r="AE68" s="41">
        <v>847037</v>
      </c>
      <c r="AF68" s="41">
        <v>943529</v>
      </c>
      <c r="AG68" s="41">
        <v>1197360</v>
      </c>
      <c r="AH68" s="41">
        <v>510199</v>
      </c>
      <c r="AI68" s="13">
        <v>-4.4243431426194135E-3</v>
      </c>
      <c r="AJ68" s="13">
        <v>-0.57389673949355247</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51637733</v>
      </c>
      <c r="H73" s="12">
        <v>24897155</v>
      </c>
      <c r="I73" s="12">
        <v>23644847</v>
      </c>
      <c r="J73" s="12">
        <v>26254891</v>
      </c>
      <c r="K73" s="12">
        <f>SUM(K74:K77)</f>
        <v>55910141</v>
      </c>
      <c r="L73" s="12">
        <f>SUM(L74:L77)</f>
        <v>80078303</v>
      </c>
      <c r="M73" s="12">
        <f>SUM(M74:M77)</f>
        <v>69890643</v>
      </c>
      <c r="N73" s="12">
        <f>SUM(N74:N77)</f>
        <v>76215713</v>
      </c>
      <c r="O73" s="41">
        <v>70105092</v>
      </c>
      <c r="P73" s="41">
        <v>125581857</v>
      </c>
      <c r="Q73" s="41">
        <v>84257028</v>
      </c>
      <c r="R73" s="41">
        <v>91653188</v>
      </c>
      <c r="S73" s="41">
        <v>80834167</v>
      </c>
      <c r="T73" s="41">
        <v>273646216</v>
      </c>
      <c r="U73" s="11">
        <v>119230046</v>
      </c>
      <c r="V73" s="11">
        <v>83261232</v>
      </c>
      <c r="W73" s="11">
        <v>78121826</v>
      </c>
      <c r="X73" s="11">
        <v>221593339</v>
      </c>
      <c r="Y73" s="11">
        <v>178808100</v>
      </c>
      <c r="Z73" s="11">
        <v>213238134</v>
      </c>
      <c r="AA73" s="11">
        <v>193008128</v>
      </c>
      <c r="AB73" s="41">
        <v>202714301</v>
      </c>
      <c r="AC73" s="41">
        <v>195742931</v>
      </c>
      <c r="AD73" s="41">
        <v>266111461</v>
      </c>
      <c r="AE73" s="41">
        <v>72346526</v>
      </c>
      <c r="AF73" s="41">
        <v>270496461</v>
      </c>
      <c r="AG73" s="41">
        <v>198292965</v>
      </c>
      <c r="AH73" s="41">
        <v>340285801</v>
      </c>
      <c r="AI73" s="13">
        <v>9.0167523114965675E-2</v>
      </c>
      <c r="AJ73" s="13">
        <v>0.71607601409359123</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15154137</v>
      </c>
      <c r="H75" s="12">
        <v>15185894</v>
      </c>
      <c r="I75" s="12">
        <v>17265969</v>
      </c>
      <c r="J75" s="12">
        <v>19359893</v>
      </c>
      <c r="K75" s="12">
        <v>20568400</v>
      </c>
      <c r="L75" s="12">
        <v>23113692</v>
      </c>
      <c r="M75" s="12">
        <v>23797612</v>
      </c>
      <c r="N75" s="12">
        <v>26507808</v>
      </c>
      <c r="O75" s="41">
        <v>27074932</v>
      </c>
      <c r="P75" s="41">
        <v>24002872</v>
      </c>
      <c r="Q75" s="41">
        <v>24385139</v>
      </c>
      <c r="R75" s="41">
        <v>24544390</v>
      </c>
      <c r="S75" s="41">
        <v>25453385</v>
      </c>
      <c r="T75" s="41">
        <v>33438650</v>
      </c>
      <c r="U75" s="11">
        <v>40991059</v>
      </c>
      <c r="V75" s="11">
        <v>37767985</v>
      </c>
      <c r="W75" s="11">
        <v>32149386</v>
      </c>
      <c r="X75" s="11">
        <v>31411962</v>
      </c>
      <c r="Y75" s="11">
        <v>29330409</v>
      </c>
      <c r="Z75" s="11">
        <v>29849333</v>
      </c>
      <c r="AA75" s="11">
        <v>30542502</v>
      </c>
      <c r="AB75" s="41">
        <v>29850761</v>
      </c>
      <c r="AC75" s="41">
        <v>31078296</v>
      </c>
      <c r="AD75" s="41">
        <v>28485428</v>
      </c>
      <c r="AE75" s="41">
        <v>28643703</v>
      </c>
      <c r="AF75" s="41">
        <v>31783009</v>
      </c>
      <c r="AG75" s="41">
        <v>34514271</v>
      </c>
      <c r="AH75" s="41">
        <v>27567981</v>
      </c>
      <c r="AI75" s="13">
        <v>-1.3171707562936952E-2</v>
      </c>
      <c r="AJ75" s="13">
        <v>-0.20125848811930577</v>
      </c>
    </row>
    <row r="76" spans="1:36" ht="10.5" customHeight="1" x14ac:dyDescent="0.2">
      <c r="A76" s="11"/>
      <c r="B76" s="14"/>
      <c r="C76" s="11"/>
      <c r="D76" s="15" t="s">
        <v>47</v>
      </c>
      <c r="E76" s="11"/>
      <c r="F76" s="2"/>
      <c r="G76" s="12">
        <v>35635416</v>
      </c>
      <c r="H76" s="12">
        <v>8680000</v>
      </c>
      <c r="I76" s="12">
        <v>5500000</v>
      </c>
      <c r="J76" s="12">
        <v>5325000</v>
      </c>
      <c r="K76" s="12">
        <v>34000000</v>
      </c>
      <c r="L76" s="12">
        <v>55516521</v>
      </c>
      <c r="M76" s="12">
        <v>43628521</v>
      </c>
      <c r="N76" s="12">
        <v>11100000</v>
      </c>
      <c r="O76" s="41">
        <v>3091170</v>
      </c>
      <c r="P76" s="41">
        <v>14332592</v>
      </c>
      <c r="Q76" s="41">
        <v>55956664</v>
      </c>
      <c r="R76" s="41">
        <v>63259070</v>
      </c>
      <c r="S76" s="41">
        <v>50146491</v>
      </c>
      <c r="T76" s="41">
        <v>235499172</v>
      </c>
      <c r="U76" s="11">
        <v>71333611</v>
      </c>
      <c r="V76" s="11">
        <v>38755654</v>
      </c>
      <c r="W76" s="11">
        <v>40987800</v>
      </c>
      <c r="X76" s="11">
        <v>184940411</v>
      </c>
      <c r="Y76" s="11">
        <v>141789225</v>
      </c>
      <c r="Z76" s="11">
        <v>177387103</v>
      </c>
      <c r="AA76" s="11">
        <v>155694585</v>
      </c>
      <c r="AB76" s="41">
        <v>166061343</v>
      </c>
      <c r="AC76" s="41">
        <v>153994461</v>
      </c>
      <c r="AD76" s="41">
        <v>229338277</v>
      </c>
      <c r="AE76" s="41">
        <v>35561329</v>
      </c>
      <c r="AF76" s="41">
        <v>229487073</v>
      </c>
      <c r="AG76" s="41">
        <v>154747734</v>
      </c>
      <c r="AH76" s="41">
        <v>302468826</v>
      </c>
      <c r="AI76" s="13">
        <v>0.10510110320344457</v>
      </c>
      <c r="AJ76" s="13">
        <v>0.95459292476618751</v>
      </c>
    </row>
    <row r="77" spans="1:36" ht="10.5" customHeight="1" x14ac:dyDescent="0.2">
      <c r="A77" s="11"/>
      <c r="B77" s="11"/>
      <c r="C77" s="11"/>
      <c r="D77" s="11" t="s">
        <v>48</v>
      </c>
      <c r="E77" s="11"/>
      <c r="F77" s="2"/>
      <c r="G77" s="12">
        <v>848180</v>
      </c>
      <c r="H77" s="12">
        <v>1031261</v>
      </c>
      <c r="I77" s="12">
        <v>878878</v>
      </c>
      <c r="J77" s="12">
        <v>1569998</v>
      </c>
      <c r="K77" s="12">
        <v>1341741</v>
      </c>
      <c r="L77" s="12">
        <v>1448090</v>
      </c>
      <c r="M77" s="12">
        <v>2464510</v>
      </c>
      <c r="N77" s="12">
        <v>38607905</v>
      </c>
      <c r="O77" s="41">
        <v>39938990</v>
      </c>
      <c r="P77" s="41">
        <v>87246393</v>
      </c>
      <c r="Q77" s="41">
        <v>3915225</v>
      </c>
      <c r="R77" s="41">
        <v>3849728</v>
      </c>
      <c r="S77" s="41">
        <v>5234291</v>
      </c>
      <c r="T77" s="41">
        <v>4708394</v>
      </c>
      <c r="U77" s="11">
        <v>6905376</v>
      </c>
      <c r="V77" s="11">
        <v>6737593</v>
      </c>
      <c r="W77" s="11">
        <v>4984640</v>
      </c>
      <c r="X77" s="11">
        <v>5240966</v>
      </c>
      <c r="Y77" s="11">
        <v>7688466</v>
      </c>
      <c r="Z77" s="11">
        <v>6001698</v>
      </c>
      <c r="AA77" s="11">
        <v>6771041</v>
      </c>
      <c r="AB77" s="41">
        <v>6802197</v>
      </c>
      <c r="AC77" s="41">
        <v>10670174</v>
      </c>
      <c r="AD77" s="41">
        <v>8287756</v>
      </c>
      <c r="AE77" s="41">
        <v>8141494</v>
      </c>
      <c r="AF77" s="41">
        <v>9226379</v>
      </c>
      <c r="AG77" s="41">
        <v>9030960</v>
      </c>
      <c r="AH77" s="41">
        <v>10248994</v>
      </c>
      <c r="AI77" s="13">
        <v>7.0710361766906926E-2</v>
      </c>
      <c r="AJ77" s="13">
        <v>0.13487314748376694</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84815877</v>
      </c>
      <c r="H79" s="12">
        <v>90980390</v>
      </c>
      <c r="I79" s="12">
        <v>94910272</v>
      </c>
      <c r="J79" s="12">
        <v>128568565</v>
      </c>
      <c r="K79" s="12">
        <f>SUM(K80:K89)</f>
        <v>140202604</v>
      </c>
      <c r="L79" s="12">
        <f>SUM(L80:L89)</f>
        <v>151953934</v>
      </c>
      <c r="M79" s="12">
        <f>SUM(M80:M89)</f>
        <v>160238410</v>
      </c>
      <c r="N79" s="12">
        <f>SUM(N80:N89)</f>
        <v>187609296</v>
      </c>
      <c r="O79" s="41">
        <v>206024419</v>
      </c>
      <c r="P79" s="41">
        <v>213418537</v>
      </c>
      <c r="Q79" s="41">
        <v>201087689</v>
      </c>
      <c r="R79" s="41">
        <v>195920808</v>
      </c>
      <c r="S79" s="41">
        <v>212744991</v>
      </c>
      <c r="T79" s="41">
        <v>229552050</v>
      </c>
      <c r="U79" s="11">
        <v>239415460</v>
      </c>
      <c r="V79" s="11">
        <f>SUM(V80:V89)</f>
        <v>314480045</v>
      </c>
      <c r="W79" s="11">
        <f>SUM(W80:W89)</f>
        <v>303157113</v>
      </c>
      <c r="X79" s="11">
        <f>SUM(X80:X89)</f>
        <v>286718320</v>
      </c>
      <c r="Y79" s="11">
        <f>SUM(Y80:Y89)</f>
        <v>283496662.15997273</v>
      </c>
      <c r="Z79" s="11">
        <f>SUM(Z80:Z89)</f>
        <v>306747903.35668075</v>
      </c>
      <c r="AA79" s="11">
        <v>325113613</v>
      </c>
      <c r="AB79" s="41">
        <v>331866056</v>
      </c>
      <c r="AC79" s="41">
        <v>349388378</v>
      </c>
      <c r="AD79" s="41">
        <v>353918011</v>
      </c>
      <c r="AE79" s="41">
        <v>379788398</v>
      </c>
      <c r="AF79" s="41">
        <v>402826382</v>
      </c>
      <c r="AG79" s="41">
        <v>423767322</v>
      </c>
      <c r="AH79" s="41">
        <v>442829049</v>
      </c>
      <c r="AI79" s="13">
        <v>4.9249758768209029E-2</v>
      </c>
      <c r="AJ79" s="13">
        <v>4.4981587796899543E-2</v>
      </c>
    </row>
    <row r="80" spans="1:36" ht="10.5" customHeight="1" x14ac:dyDescent="0.2">
      <c r="A80" s="11"/>
      <c r="B80" s="11"/>
      <c r="C80" s="11" t="s">
        <v>50</v>
      </c>
      <c r="D80" s="11"/>
      <c r="E80" s="11"/>
      <c r="F80" s="2"/>
      <c r="G80" s="12">
        <v>0</v>
      </c>
      <c r="H80" s="12">
        <v>0</v>
      </c>
      <c r="I80" s="12">
        <v>0</v>
      </c>
      <c r="J80" s="12">
        <v>21958573</v>
      </c>
      <c r="K80" s="12">
        <v>23071526</v>
      </c>
      <c r="L80" s="12">
        <v>24463696</v>
      </c>
      <c r="M80" s="12">
        <v>25360720</v>
      </c>
      <c r="N80" s="12">
        <v>25511820</v>
      </c>
      <c r="O80" s="41">
        <v>25511820</v>
      </c>
      <c r="P80" s="41">
        <v>25540757</v>
      </c>
      <c r="Q80" s="41">
        <v>25540757</v>
      </c>
      <c r="R80" s="41">
        <v>25540858</v>
      </c>
      <c r="S80" s="41">
        <v>25540757</v>
      </c>
      <c r="T80" s="41">
        <v>25540758</v>
      </c>
      <c r="U80" s="11">
        <v>25540757</v>
      </c>
      <c r="V80" s="11">
        <v>25540758</v>
      </c>
      <c r="W80" s="11">
        <v>25540757</v>
      </c>
      <c r="X80" s="11">
        <v>25540757</v>
      </c>
      <c r="Y80" s="11">
        <v>25540757</v>
      </c>
      <c r="Z80" s="11">
        <v>25540757</v>
      </c>
      <c r="AA80" s="11">
        <v>25540757</v>
      </c>
      <c r="AB80" s="41">
        <v>25540757</v>
      </c>
      <c r="AC80" s="41">
        <v>25540757</v>
      </c>
      <c r="AD80" s="41">
        <v>25540757</v>
      </c>
      <c r="AE80" s="41">
        <v>25540757</v>
      </c>
      <c r="AF80" s="41">
        <v>25540757</v>
      </c>
      <c r="AG80" s="41">
        <v>25540757</v>
      </c>
      <c r="AH80" s="41">
        <v>25540757</v>
      </c>
      <c r="AI80" s="13">
        <v>0</v>
      </c>
      <c r="AJ80" s="13">
        <v>0</v>
      </c>
    </row>
    <row r="81" spans="1:36" ht="10.5" customHeight="1" x14ac:dyDescent="0.2">
      <c r="A81" s="11"/>
      <c r="B81" s="11"/>
      <c r="C81" s="11" t="s">
        <v>51</v>
      </c>
      <c r="D81" s="11"/>
      <c r="E81" s="11"/>
      <c r="F81" s="2"/>
      <c r="G81" s="12">
        <v>0</v>
      </c>
      <c r="H81" s="12">
        <v>0</v>
      </c>
      <c r="I81" s="12">
        <v>0</v>
      </c>
      <c r="J81" s="12">
        <v>1356213</v>
      </c>
      <c r="K81" s="12">
        <v>1646360</v>
      </c>
      <c r="L81" s="12">
        <v>1737987</v>
      </c>
      <c r="M81" s="12">
        <v>1863544</v>
      </c>
      <c r="N81" s="12">
        <v>2031861</v>
      </c>
      <c r="O81" s="41">
        <v>5017475</v>
      </c>
      <c r="P81" s="41">
        <v>5498516</v>
      </c>
      <c r="Q81" s="41">
        <v>6011811</v>
      </c>
      <c r="R81" s="41">
        <v>6435673</v>
      </c>
      <c r="S81" s="41">
        <v>6835097</v>
      </c>
      <c r="T81" s="41">
        <v>6686527</v>
      </c>
      <c r="U81" s="11">
        <v>7459144</v>
      </c>
      <c r="V81" s="12">
        <v>7668112</v>
      </c>
      <c r="W81" s="11">
        <v>7791716</v>
      </c>
      <c r="X81" s="11">
        <v>7940022</v>
      </c>
      <c r="Y81" s="11">
        <v>8018628</v>
      </c>
      <c r="Z81" s="11">
        <v>8096407</v>
      </c>
      <c r="AA81" s="11">
        <v>8194892</v>
      </c>
      <c r="AB81" s="41">
        <v>8318610</v>
      </c>
      <c r="AC81" s="41">
        <v>8394518</v>
      </c>
      <c r="AD81" s="41">
        <v>9069200</v>
      </c>
      <c r="AE81" s="41">
        <v>9361485</v>
      </c>
      <c r="AF81" s="41">
        <v>9784065</v>
      </c>
      <c r="AG81" s="41">
        <v>9966650</v>
      </c>
      <c r="AH81" s="41">
        <v>10584614</v>
      </c>
      <c r="AI81" s="13">
        <v>4.0967994228493954E-2</v>
      </c>
      <c r="AJ81" s="13">
        <v>6.2003180607325431E-2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60487526</v>
      </c>
      <c r="W82" s="12">
        <v>62237054</v>
      </c>
      <c r="X82" s="12">
        <v>67172748</v>
      </c>
      <c r="Y82" s="12">
        <v>67799876.159972712</v>
      </c>
      <c r="Z82" s="12">
        <v>69188888.356680766</v>
      </c>
      <c r="AA82" s="12">
        <v>71677656</v>
      </c>
      <c r="AB82" s="41">
        <v>73221549</v>
      </c>
      <c r="AC82" s="41">
        <v>74440721</v>
      </c>
      <c r="AD82" s="41">
        <v>75978205</v>
      </c>
      <c r="AE82" s="41">
        <v>76632717</v>
      </c>
      <c r="AF82" s="41">
        <v>77425349</v>
      </c>
      <c r="AG82" s="41">
        <v>79568254</v>
      </c>
      <c r="AH82" s="41">
        <v>82112868</v>
      </c>
      <c r="AI82" s="13">
        <v>1.9284417370085905E-2</v>
      </c>
      <c r="AJ82" s="13">
        <v>3.1980266903933824E-2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213955</v>
      </c>
      <c r="AD83" s="41">
        <v>0</v>
      </c>
      <c r="AE83" s="41">
        <v>0</v>
      </c>
      <c r="AF83" s="41">
        <v>0</v>
      </c>
      <c r="AG83" s="41">
        <v>0</v>
      </c>
      <c r="AH83" s="41">
        <v>63603</v>
      </c>
      <c r="AI83" s="13" t="s">
        <v>246</v>
      </c>
      <c r="AJ83" s="13" t="s">
        <v>246</v>
      </c>
    </row>
    <row r="84" spans="1:36" ht="10.5" customHeight="1" x14ac:dyDescent="0.2">
      <c r="A84" s="11"/>
      <c r="B84" s="11"/>
      <c r="C84" s="11" t="s">
        <v>106</v>
      </c>
      <c r="D84" s="11"/>
      <c r="E84" s="11"/>
      <c r="F84" s="2"/>
      <c r="G84" s="12">
        <v>0</v>
      </c>
      <c r="H84" s="12">
        <v>0</v>
      </c>
      <c r="I84" s="12">
        <v>0</v>
      </c>
      <c r="J84" s="12">
        <v>1370425</v>
      </c>
      <c r="K84" s="12">
        <v>1370425</v>
      </c>
      <c r="L84" s="12">
        <v>1376779</v>
      </c>
      <c r="M84" s="12">
        <v>1381303</v>
      </c>
      <c r="N84" s="12">
        <v>1381302</v>
      </c>
      <c r="O84" s="41">
        <v>1382007</v>
      </c>
      <c r="P84" s="41">
        <v>1382007</v>
      </c>
      <c r="Q84" s="41">
        <v>1310364</v>
      </c>
      <c r="R84" s="41">
        <v>1382007</v>
      </c>
      <c r="S84" s="41">
        <v>1382005</v>
      </c>
      <c r="T84" s="41">
        <v>1382008</v>
      </c>
      <c r="U84" s="11">
        <v>1382007</v>
      </c>
      <c r="V84" s="11">
        <v>1382696</v>
      </c>
      <c r="W84" s="11">
        <v>1382007</v>
      </c>
      <c r="X84" s="11">
        <v>1382008</v>
      </c>
      <c r="Y84" s="11">
        <v>1382008</v>
      </c>
      <c r="Z84" s="11">
        <v>1361192</v>
      </c>
      <c r="AA84" s="11">
        <v>1481345</v>
      </c>
      <c r="AB84" s="41">
        <v>1382008</v>
      </c>
      <c r="AC84" s="41">
        <v>1532395</v>
      </c>
      <c r="AD84" s="41">
        <v>1382008</v>
      </c>
      <c r="AE84" s="41">
        <v>1382008</v>
      </c>
      <c r="AF84" s="41">
        <v>1382008</v>
      </c>
      <c r="AG84" s="41">
        <v>1382008</v>
      </c>
      <c r="AH84" s="41">
        <v>1361193</v>
      </c>
      <c r="AI84" s="13">
        <v>-2.5261360897376184E-3</v>
      </c>
      <c r="AJ84" s="13">
        <v>-1.5061417878912423E-2</v>
      </c>
    </row>
    <row r="85" spans="1:36" ht="10.5" customHeight="1" x14ac:dyDescent="0.2">
      <c r="A85" s="11"/>
      <c r="B85" s="14"/>
      <c r="C85" s="11" t="s">
        <v>55</v>
      </c>
      <c r="E85" s="11"/>
      <c r="F85" s="2"/>
      <c r="G85" s="12">
        <v>0</v>
      </c>
      <c r="H85" s="12">
        <v>0</v>
      </c>
      <c r="I85" s="12">
        <v>0</v>
      </c>
      <c r="J85" s="12">
        <v>0</v>
      </c>
      <c r="K85" s="12">
        <v>0</v>
      </c>
      <c r="L85" s="12">
        <v>230290</v>
      </c>
      <c r="M85" s="12">
        <v>487853</v>
      </c>
      <c r="N85" s="12">
        <v>735367</v>
      </c>
      <c r="O85" s="41">
        <v>721605</v>
      </c>
      <c r="P85" s="41">
        <v>693666</v>
      </c>
      <c r="Q85" s="41">
        <v>856227</v>
      </c>
      <c r="R85" s="41">
        <v>512704</v>
      </c>
      <c r="S85" s="41">
        <v>1187850</v>
      </c>
      <c r="T85" s="41">
        <v>886789</v>
      </c>
      <c r="U85" s="11">
        <v>951849</v>
      </c>
      <c r="V85" s="11">
        <v>987815</v>
      </c>
      <c r="W85" s="11">
        <v>1005013</v>
      </c>
      <c r="X85" s="11">
        <v>871930</v>
      </c>
      <c r="Y85" s="11">
        <v>942566</v>
      </c>
      <c r="Z85" s="11">
        <v>1024551</v>
      </c>
      <c r="AA85" s="11">
        <v>907834</v>
      </c>
      <c r="AB85" s="41">
        <v>1061210</v>
      </c>
      <c r="AC85" s="41">
        <v>863010</v>
      </c>
      <c r="AD85" s="41">
        <v>1188091</v>
      </c>
      <c r="AE85" s="41">
        <v>1213698</v>
      </c>
      <c r="AF85" s="41">
        <v>1285153</v>
      </c>
      <c r="AG85" s="41">
        <v>3847923</v>
      </c>
      <c r="AH85" s="41">
        <v>3375704</v>
      </c>
      <c r="AI85" s="13">
        <v>0.21271989987288675</v>
      </c>
      <c r="AJ85" s="13">
        <v>-0.12272049102853669</v>
      </c>
    </row>
    <row r="86" spans="1:36" ht="10.5" customHeight="1" x14ac:dyDescent="0.2">
      <c r="A86" s="11"/>
      <c r="B86" s="11"/>
      <c r="C86" s="11" t="s">
        <v>56</v>
      </c>
      <c r="D86" s="11"/>
      <c r="E86" s="11"/>
      <c r="F86" s="2"/>
      <c r="G86" s="12">
        <v>19506684</v>
      </c>
      <c r="H86" s="12">
        <v>18945285</v>
      </c>
      <c r="I86" s="12">
        <v>20687530</v>
      </c>
      <c r="J86" s="12">
        <v>22019774</v>
      </c>
      <c r="K86" s="12">
        <v>27359331</v>
      </c>
      <c r="L86" s="12">
        <v>30540723</v>
      </c>
      <c r="M86" s="12">
        <v>29584063</v>
      </c>
      <c r="N86" s="12">
        <v>47412354</v>
      </c>
      <c r="O86" s="41">
        <v>54535447</v>
      </c>
      <c r="P86" s="41">
        <v>64757269</v>
      </c>
      <c r="Q86" s="41">
        <v>50603990</v>
      </c>
      <c r="R86" s="41">
        <v>46691360</v>
      </c>
      <c r="S86" s="41">
        <v>47153915</v>
      </c>
      <c r="T86" s="41">
        <v>43783590</v>
      </c>
      <c r="U86" s="11">
        <v>47282201</v>
      </c>
      <c r="V86" s="11">
        <v>54921809</v>
      </c>
      <c r="W86" s="11">
        <v>55336708</v>
      </c>
      <c r="X86" s="11">
        <v>59572282</v>
      </c>
      <c r="Y86" s="11">
        <v>62591648</v>
      </c>
      <c r="Z86" s="11">
        <v>60929030</v>
      </c>
      <c r="AA86" s="11">
        <v>68260985</v>
      </c>
      <c r="AB86" s="41">
        <v>68764786</v>
      </c>
      <c r="AC86" s="41">
        <v>75832219</v>
      </c>
      <c r="AD86" s="41">
        <v>78234820</v>
      </c>
      <c r="AE86" s="41">
        <v>85680281</v>
      </c>
      <c r="AF86" s="41">
        <v>96448486</v>
      </c>
      <c r="AG86" s="41">
        <v>103795425</v>
      </c>
      <c r="AH86" s="41">
        <v>121483113</v>
      </c>
      <c r="AI86" s="13">
        <v>9.9490891940431814E-2</v>
      </c>
      <c r="AJ86" s="13">
        <v>0.17040912930410951</v>
      </c>
    </row>
    <row r="87" spans="1:36" ht="10.5" customHeight="1" x14ac:dyDescent="0.2">
      <c r="A87" s="11"/>
      <c r="B87" s="11"/>
      <c r="C87" s="11" t="s">
        <v>57</v>
      </c>
      <c r="D87" s="11"/>
      <c r="E87" s="11"/>
      <c r="F87" s="2"/>
      <c r="G87" s="12">
        <v>51137294</v>
      </c>
      <c r="H87" s="12">
        <v>56839919</v>
      </c>
      <c r="I87" s="12">
        <v>56738214</v>
      </c>
      <c r="J87" s="12">
        <v>61542155</v>
      </c>
      <c r="K87" s="12">
        <v>66228986</v>
      </c>
      <c r="L87" s="12">
        <v>71987992</v>
      </c>
      <c r="M87" s="12">
        <v>78407454</v>
      </c>
      <c r="N87" s="12">
        <v>83234428</v>
      </c>
      <c r="O87" s="41">
        <v>87551126</v>
      </c>
      <c r="P87" s="41">
        <v>84260404</v>
      </c>
      <c r="Q87" s="41">
        <v>81845144</v>
      </c>
      <c r="R87" s="41">
        <v>80693044</v>
      </c>
      <c r="S87" s="41">
        <v>88057559</v>
      </c>
      <c r="T87" s="41">
        <v>111536981</v>
      </c>
      <c r="U87" s="11">
        <v>115795495</v>
      </c>
      <c r="V87" s="11">
        <v>124467577</v>
      </c>
      <c r="W87" s="11">
        <v>113263965</v>
      </c>
      <c r="X87" s="11">
        <v>91744268</v>
      </c>
      <c r="Y87" s="11">
        <v>83492627</v>
      </c>
      <c r="Z87" s="11">
        <v>100940476</v>
      </c>
      <c r="AA87" s="11">
        <v>104552898</v>
      </c>
      <c r="AB87" s="41">
        <v>110599227</v>
      </c>
      <c r="AC87" s="41">
        <v>120412940</v>
      </c>
      <c r="AD87" s="41">
        <v>127808522</v>
      </c>
      <c r="AE87" s="41">
        <v>141873757</v>
      </c>
      <c r="AF87" s="41">
        <v>150496597</v>
      </c>
      <c r="AG87" s="41">
        <v>154242790</v>
      </c>
      <c r="AH87" s="41">
        <v>154956175</v>
      </c>
      <c r="AI87" s="13">
        <v>5.781437863076988E-2</v>
      </c>
      <c r="AJ87" s="13">
        <v>4.6250784234387879E-3</v>
      </c>
    </row>
    <row r="88" spans="1:36" ht="10.5" customHeight="1" x14ac:dyDescent="0.2">
      <c r="A88" s="11"/>
      <c r="B88" s="11"/>
      <c r="C88" s="11" t="s">
        <v>58</v>
      </c>
      <c r="D88" s="11"/>
      <c r="E88" s="11"/>
      <c r="F88" s="2"/>
      <c r="G88" s="12">
        <v>14171899</v>
      </c>
      <c r="H88" s="12">
        <v>15195186</v>
      </c>
      <c r="I88" s="12">
        <v>17484528</v>
      </c>
      <c r="J88" s="12">
        <v>20321425</v>
      </c>
      <c r="K88" s="12">
        <v>20525976</v>
      </c>
      <c r="L88" s="12">
        <v>21616467</v>
      </c>
      <c r="M88" s="12">
        <v>23153473</v>
      </c>
      <c r="N88" s="12">
        <v>27302164</v>
      </c>
      <c r="O88" s="41">
        <v>31304939</v>
      </c>
      <c r="P88" s="41">
        <v>31285918</v>
      </c>
      <c r="Q88" s="41">
        <v>32949462</v>
      </c>
      <c r="R88" s="41">
        <v>30234599</v>
      </c>
      <c r="S88" s="41">
        <v>37498211</v>
      </c>
      <c r="T88" s="41">
        <v>35044973</v>
      </c>
      <c r="U88" s="11">
        <v>36600257</v>
      </c>
      <c r="V88" s="11">
        <v>34916718</v>
      </c>
      <c r="W88" s="11">
        <v>33345691</v>
      </c>
      <c r="X88" s="11">
        <v>29985267</v>
      </c>
      <c r="Y88" s="11">
        <v>31497198</v>
      </c>
      <c r="Z88" s="11">
        <v>36772638</v>
      </c>
      <c r="AA88" s="11">
        <v>41788256</v>
      </c>
      <c r="AB88" s="41">
        <v>40543179</v>
      </c>
      <c r="AC88" s="41">
        <v>38363064</v>
      </c>
      <c r="AD88" s="41">
        <v>33322566</v>
      </c>
      <c r="AE88" s="41">
        <v>36125980</v>
      </c>
      <c r="AF88" s="41">
        <v>38774038</v>
      </c>
      <c r="AG88" s="41">
        <v>45111399</v>
      </c>
      <c r="AH88" s="41">
        <v>42496461</v>
      </c>
      <c r="AI88" s="13">
        <v>7.873038577768332E-3</v>
      </c>
      <c r="AJ88" s="13">
        <v>-5.7966235983947206E-2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1969934</v>
      </c>
      <c r="R89" s="41">
        <v>4430563</v>
      </c>
      <c r="S89" s="41">
        <v>5089597</v>
      </c>
      <c r="T89" s="41">
        <v>4690424</v>
      </c>
      <c r="U89" s="11">
        <v>4403750</v>
      </c>
      <c r="V89" s="11">
        <v>4107034</v>
      </c>
      <c r="W89" s="11">
        <v>3254202</v>
      </c>
      <c r="X89" s="11">
        <v>2509038</v>
      </c>
      <c r="Y89" s="11">
        <v>2231354</v>
      </c>
      <c r="Z89" s="11">
        <v>2893964</v>
      </c>
      <c r="AA89" s="11">
        <v>2708990</v>
      </c>
      <c r="AB89" s="41">
        <v>2434730</v>
      </c>
      <c r="AC89" s="41">
        <v>3794799</v>
      </c>
      <c r="AD89" s="41">
        <v>1393842</v>
      </c>
      <c r="AE89" s="41">
        <v>1977715</v>
      </c>
      <c r="AF89" s="41">
        <v>1689929</v>
      </c>
      <c r="AG89" s="41">
        <v>312116</v>
      </c>
      <c r="AH89" s="41">
        <v>854561</v>
      </c>
      <c r="AI89" s="13">
        <v>-0.16012360205171461</v>
      </c>
      <c r="AJ89" s="13">
        <v>1.737959604762332</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9169736</v>
      </c>
      <c r="H91" s="12">
        <v>9710699</v>
      </c>
      <c r="I91" s="12">
        <v>11015372</v>
      </c>
      <c r="J91" s="12">
        <v>9907907</v>
      </c>
      <c r="K91" s="12">
        <v>11763835</v>
      </c>
      <c r="L91" s="12">
        <v>12952368</v>
      </c>
      <c r="M91" s="12">
        <v>14446952</v>
      </c>
      <c r="N91" s="12">
        <v>17178805</v>
      </c>
      <c r="O91" s="41">
        <v>18801472</v>
      </c>
      <c r="P91" s="41">
        <v>22414811</v>
      </c>
      <c r="Q91" s="41">
        <v>24617544</v>
      </c>
      <c r="R91" s="41">
        <v>29281908</v>
      </c>
      <c r="S91" s="41">
        <v>31257340</v>
      </c>
      <c r="T91" s="41">
        <v>36743179</v>
      </c>
      <c r="U91" s="11">
        <v>35553447</v>
      </c>
      <c r="V91" s="11">
        <v>34893567</v>
      </c>
      <c r="W91" s="11">
        <v>36983073</v>
      </c>
      <c r="X91" s="11">
        <v>60644682</v>
      </c>
      <c r="Y91" s="11">
        <v>56995398</v>
      </c>
      <c r="Z91" s="11">
        <v>40752162</v>
      </c>
      <c r="AA91" s="11">
        <v>40707156</v>
      </c>
      <c r="AB91" s="41">
        <v>44678634</v>
      </c>
      <c r="AC91" s="41">
        <v>46623557</v>
      </c>
      <c r="AD91" s="41">
        <v>48969353</v>
      </c>
      <c r="AE91" s="41">
        <v>47533980</v>
      </c>
      <c r="AF91" s="41">
        <v>51107034</v>
      </c>
      <c r="AG91" s="42">
        <v>51598635</v>
      </c>
      <c r="AH91" s="41">
        <v>53177568</v>
      </c>
      <c r="AI91" s="13">
        <v>2.9448829563561763E-2</v>
      </c>
      <c r="AJ91" s="13">
        <v>3.0600286228501975E-2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232169069</v>
      </c>
      <c r="H96" s="5">
        <v>226466788</v>
      </c>
      <c r="I96" s="5">
        <v>221664094</v>
      </c>
      <c r="J96" s="5">
        <v>246959708</v>
      </c>
      <c r="K96" s="5">
        <v>273003917</v>
      </c>
      <c r="L96" s="5">
        <v>323026322</v>
      </c>
      <c r="M96" s="5">
        <v>341828970</v>
      </c>
      <c r="N96" s="5">
        <v>364832883</v>
      </c>
      <c r="O96" s="5">
        <v>448765959</v>
      </c>
      <c r="P96" s="5">
        <v>504729952</v>
      </c>
      <c r="Q96" s="5">
        <v>421095474</v>
      </c>
      <c r="R96" s="39">
        <v>449918512</v>
      </c>
      <c r="S96" s="39">
        <v>476177113</v>
      </c>
      <c r="T96" s="39">
        <v>606433349</v>
      </c>
      <c r="U96" s="39">
        <v>620593876</v>
      </c>
      <c r="V96" s="8">
        <v>664348960</v>
      </c>
      <c r="W96" s="39">
        <v>636985600</v>
      </c>
      <c r="X96" s="39">
        <f t="shared" ref="X96:AA96" si="14">SUM(X98:X107)</f>
        <v>688251973</v>
      </c>
      <c r="Y96" s="39">
        <f t="shared" si="14"/>
        <v>717530025</v>
      </c>
      <c r="Z96" s="39">
        <f t="shared" si="14"/>
        <v>739193996</v>
      </c>
      <c r="AA96" s="39">
        <f t="shared" si="14"/>
        <v>768018693</v>
      </c>
      <c r="AB96" s="39">
        <v>796829618</v>
      </c>
      <c r="AC96" s="39">
        <v>740516040</v>
      </c>
      <c r="AD96" s="39">
        <v>802716740</v>
      </c>
      <c r="AE96" s="39">
        <v>788742275</v>
      </c>
      <c r="AF96" s="39">
        <v>900905480</v>
      </c>
      <c r="AG96" s="96">
        <v>938159650</v>
      </c>
      <c r="AH96" s="96">
        <v>1065099199</v>
      </c>
      <c r="AI96" s="10">
        <v>4.9552332868026072E-2</v>
      </c>
      <c r="AJ96" s="10">
        <v>0.13530698000068539</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69437294</v>
      </c>
      <c r="H98" s="50">
        <v>72843104</v>
      </c>
      <c r="I98" s="50">
        <v>79440113</v>
      </c>
      <c r="J98" s="50">
        <v>85813409</v>
      </c>
      <c r="K98" s="50">
        <v>90217309</v>
      </c>
      <c r="L98" s="50">
        <v>97450190</v>
      </c>
      <c r="M98" s="50">
        <v>103973741</v>
      </c>
      <c r="N98" s="50">
        <v>115642686</v>
      </c>
      <c r="O98" s="50">
        <v>127399257</v>
      </c>
      <c r="P98" s="50">
        <v>136271971</v>
      </c>
      <c r="Q98" s="50">
        <v>142218337</v>
      </c>
      <c r="R98" s="41">
        <v>148615361</v>
      </c>
      <c r="S98" s="41">
        <v>158826948</v>
      </c>
      <c r="T98" s="41">
        <v>179024900</v>
      </c>
      <c r="U98" s="41">
        <v>189281858</v>
      </c>
      <c r="V98" s="11">
        <v>207346593</v>
      </c>
      <c r="W98" s="41">
        <v>215583786</v>
      </c>
      <c r="X98" s="41">
        <v>216907252</v>
      </c>
      <c r="Y98" s="41">
        <v>215123741</v>
      </c>
      <c r="Z98" s="41">
        <v>222322964</v>
      </c>
      <c r="AA98" s="41">
        <v>236289456</v>
      </c>
      <c r="AB98" s="41">
        <v>248503019</v>
      </c>
      <c r="AC98" s="41">
        <v>268570183</v>
      </c>
      <c r="AD98" s="41">
        <v>271719781</v>
      </c>
      <c r="AE98" s="41">
        <v>294734878</v>
      </c>
      <c r="AF98" s="41">
        <v>303735664</v>
      </c>
      <c r="AG98" s="42">
        <v>312174580</v>
      </c>
      <c r="AH98" s="42">
        <v>323060416</v>
      </c>
      <c r="AI98" s="13">
        <v>4.4701006507486207E-2</v>
      </c>
      <c r="AJ98" s="13">
        <v>3.4870987894017505E-2</v>
      </c>
    </row>
    <row r="99" spans="1:44" ht="10.5" customHeight="1" x14ac:dyDescent="0.2">
      <c r="A99" s="14"/>
      <c r="B99" s="51" t="s">
        <v>65</v>
      </c>
      <c r="C99" s="44"/>
      <c r="D99" s="44"/>
      <c r="E99" s="34"/>
      <c r="F99" s="2"/>
      <c r="G99" s="50">
        <v>100361221</v>
      </c>
      <c r="H99" s="50">
        <v>104450603</v>
      </c>
      <c r="I99" s="50">
        <v>111668011</v>
      </c>
      <c r="J99" s="50">
        <v>123852616</v>
      </c>
      <c r="K99" s="50">
        <v>134672555</v>
      </c>
      <c r="L99" s="50">
        <v>145449840</v>
      </c>
      <c r="M99" s="50">
        <v>158006086</v>
      </c>
      <c r="N99" s="50">
        <v>175646931</v>
      </c>
      <c r="O99" s="50">
        <v>196596218</v>
      </c>
      <c r="P99" s="50">
        <v>209677442</v>
      </c>
      <c r="Q99" s="50">
        <v>215787331</v>
      </c>
      <c r="R99" s="41">
        <v>221076070</v>
      </c>
      <c r="S99" s="41">
        <v>231950813</v>
      </c>
      <c r="T99" s="41">
        <v>248887863</v>
      </c>
      <c r="U99" s="41">
        <v>265818070</v>
      </c>
      <c r="V99" s="11">
        <v>286573699</v>
      </c>
      <c r="W99" s="41">
        <v>292445548</v>
      </c>
      <c r="X99" s="41">
        <v>293544815</v>
      </c>
      <c r="Y99" s="41">
        <v>286182246</v>
      </c>
      <c r="Z99" s="41">
        <v>289670878</v>
      </c>
      <c r="AA99" s="41">
        <v>305310985</v>
      </c>
      <c r="AB99" s="41">
        <v>323281440</v>
      </c>
      <c r="AC99" s="41">
        <v>333912949</v>
      </c>
      <c r="AD99" s="41">
        <v>340464403</v>
      </c>
      <c r="AE99" s="41">
        <v>353016738</v>
      </c>
      <c r="AF99" s="41">
        <v>369600176</v>
      </c>
      <c r="AG99" s="42">
        <v>383419818</v>
      </c>
      <c r="AH99" s="42">
        <v>403325682</v>
      </c>
      <c r="AI99" s="13">
        <v>3.7558320491992259E-2</v>
      </c>
      <c r="AJ99" s="13">
        <v>5.1916627846294583E-2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768875</v>
      </c>
      <c r="H102" s="50">
        <v>832640</v>
      </c>
      <c r="I102" s="50">
        <v>947109</v>
      </c>
      <c r="J102" s="50">
        <v>310188</v>
      </c>
      <c r="K102" s="50">
        <v>32601</v>
      </c>
      <c r="L102" s="50">
        <v>282007</v>
      </c>
      <c r="M102" s="50">
        <v>293728</v>
      </c>
      <c r="N102" s="50">
        <v>312027</v>
      </c>
      <c r="O102" s="50">
        <v>36401</v>
      </c>
      <c r="P102" s="50">
        <v>33012</v>
      </c>
      <c r="Q102" s="50">
        <v>550055</v>
      </c>
      <c r="R102" s="41">
        <v>71381</v>
      </c>
      <c r="S102" s="41">
        <v>48982</v>
      </c>
      <c r="T102" s="41">
        <v>838394</v>
      </c>
      <c r="U102" s="41">
        <v>969761</v>
      </c>
      <c r="V102" s="11">
        <v>1498046</v>
      </c>
      <c r="W102" s="41">
        <v>1543973</v>
      </c>
      <c r="X102" s="41">
        <v>1671890</v>
      </c>
      <c r="Y102" s="41">
        <v>1921476</v>
      </c>
      <c r="Z102" s="41">
        <v>1805682</v>
      </c>
      <c r="AA102" s="41">
        <v>1962054</v>
      </c>
      <c r="AB102" s="41">
        <v>1312062</v>
      </c>
      <c r="AC102" s="41">
        <v>1483592</v>
      </c>
      <c r="AD102" s="41">
        <v>316472</v>
      </c>
      <c r="AE102" s="41">
        <v>443143</v>
      </c>
      <c r="AF102" s="41">
        <v>474868</v>
      </c>
      <c r="AG102" s="42">
        <v>355317</v>
      </c>
      <c r="AH102" s="42">
        <v>453160</v>
      </c>
      <c r="AI102" s="13">
        <v>-0.16237518488433333</v>
      </c>
      <c r="AJ102" s="13">
        <v>0.27536819234655252</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291169</v>
      </c>
      <c r="H104" s="50">
        <v>378645</v>
      </c>
      <c r="I104" s="50">
        <v>548266</v>
      </c>
      <c r="J104" s="50">
        <v>629391</v>
      </c>
      <c r="K104" s="50">
        <v>472675</v>
      </c>
      <c r="L104" s="50">
        <v>52743</v>
      </c>
      <c r="M104" s="50">
        <v>126151</v>
      </c>
      <c r="N104" s="50">
        <v>74199</v>
      </c>
      <c r="O104" s="50">
        <v>109807</v>
      </c>
      <c r="P104" s="50">
        <v>70415</v>
      </c>
      <c r="Q104" s="50">
        <v>114149</v>
      </c>
      <c r="R104" s="41">
        <v>170825</v>
      </c>
      <c r="S104" s="41">
        <v>146450</v>
      </c>
      <c r="T104" s="41">
        <v>172904</v>
      </c>
      <c r="U104" s="41">
        <v>230894</v>
      </c>
      <c r="V104" s="11">
        <v>244314</v>
      </c>
      <c r="W104" s="41">
        <v>229824</v>
      </c>
      <c r="X104" s="41">
        <v>268735</v>
      </c>
      <c r="Y104" s="41">
        <v>263113</v>
      </c>
      <c r="Z104" s="41">
        <v>151319</v>
      </c>
      <c r="AA104" s="41">
        <v>149762</v>
      </c>
      <c r="AB104" s="41">
        <v>159864</v>
      </c>
      <c r="AC104" s="41">
        <v>57532</v>
      </c>
      <c r="AD104" s="41">
        <v>51218</v>
      </c>
      <c r="AE104" s="41">
        <v>63249</v>
      </c>
      <c r="AF104" s="41">
        <v>146978</v>
      </c>
      <c r="AG104" s="42">
        <v>429168</v>
      </c>
      <c r="AH104" s="42">
        <v>123415</v>
      </c>
      <c r="AI104" s="13">
        <v>-4.2211660718999289E-2</v>
      </c>
      <c r="AJ104" s="13">
        <v>-0.71243196137643072</v>
      </c>
    </row>
    <row r="105" spans="1:44" ht="10.5" customHeight="1" x14ac:dyDescent="0.2">
      <c r="A105" s="14"/>
      <c r="B105" s="51" t="s">
        <v>72</v>
      </c>
      <c r="C105" s="44"/>
      <c r="D105" s="44"/>
      <c r="E105" s="34"/>
      <c r="F105" s="2"/>
      <c r="G105" s="50">
        <v>47902318</v>
      </c>
      <c r="H105" s="50">
        <v>23560707</v>
      </c>
      <c r="I105" s="50">
        <v>22626572</v>
      </c>
      <c r="J105" s="50">
        <v>23421231</v>
      </c>
      <c r="K105" s="50">
        <v>23318189</v>
      </c>
      <c r="L105" s="50">
        <v>27142059</v>
      </c>
      <c r="M105" s="50">
        <v>26359589</v>
      </c>
      <c r="N105" s="50">
        <v>19092315</v>
      </c>
      <c r="O105" s="50">
        <v>67236031</v>
      </c>
      <c r="P105" s="50">
        <v>119206426</v>
      </c>
      <c r="Q105" s="50">
        <v>33474453</v>
      </c>
      <c r="R105" s="41">
        <v>48794396</v>
      </c>
      <c r="S105" s="41">
        <v>39621794</v>
      </c>
      <c r="T105" s="41">
        <v>91078397</v>
      </c>
      <c r="U105" s="41">
        <v>68255204</v>
      </c>
      <c r="V105" s="11">
        <v>63866734</v>
      </c>
      <c r="W105" s="41">
        <v>73171627</v>
      </c>
      <c r="X105" s="41">
        <v>102211129</v>
      </c>
      <c r="Y105" s="41">
        <v>81540709</v>
      </c>
      <c r="Z105" s="41">
        <v>65162344</v>
      </c>
      <c r="AA105" s="41">
        <v>60575605</v>
      </c>
      <c r="AB105" s="41">
        <v>107091832</v>
      </c>
      <c r="AC105" s="41">
        <v>68249329</v>
      </c>
      <c r="AD105" s="41">
        <v>149252335</v>
      </c>
      <c r="AE105" s="41">
        <v>69333472</v>
      </c>
      <c r="AF105" s="41">
        <v>90602662</v>
      </c>
      <c r="AG105" s="42">
        <v>95894031</v>
      </c>
      <c r="AH105" s="42">
        <v>185764637</v>
      </c>
      <c r="AI105" s="13">
        <v>9.6144432984734518E-2</v>
      </c>
      <c r="AJ105" s="13">
        <v>0.93718665346334229</v>
      </c>
    </row>
    <row r="106" spans="1:44" ht="10.5" customHeight="1" x14ac:dyDescent="0.2">
      <c r="A106" s="14"/>
      <c r="B106" s="51" t="s">
        <v>73</v>
      </c>
      <c r="C106" s="44"/>
      <c r="D106" s="44"/>
      <c r="E106" s="34"/>
      <c r="F106" s="2"/>
      <c r="G106" s="50">
        <v>13092093</v>
      </c>
      <c r="H106" s="50">
        <v>14653831</v>
      </c>
      <c r="I106" s="50">
        <v>5990913</v>
      </c>
      <c r="J106" s="50">
        <v>12733318</v>
      </c>
      <c r="K106" s="50">
        <v>24163527</v>
      </c>
      <c r="L106" s="50">
        <v>52473565</v>
      </c>
      <c r="M106" s="50">
        <v>52843549</v>
      </c>
      <c r="N106" s="50">
        <v>53699443</v>
      </c>
      <c r="O106" s="50">
        <v>57089515</v>
      </c>
      <c r="P106" s="50">
        <v>38695443</v>
      </c>
      <c r="Q106" s="50">
        <v>28296066</v>
      </c>
      <c r="R106" s="41">
        <v>29875481</v>
      </c>
      <c r="S106" s="41">
        <v>43920763</v>
      </c>
      <c r="T106" s="41">
        <v>85043190</v>
      </c>
      <c r="U106" s="41">
        <v>95233566</v>
      </c>
      <c r="V106" s="11">
        <v>104343441</v>
      </c>
      <c r="W106" s="41">
        <v>53507359</v>
      </c>
      <c r="X106" s="41">
        <v>73384165</v>
      </c>
      <c r="Y106" s="41">
        <v>132148355</v>
      </c>
      <c r="Z106" s="41">
        <v>159855808</v>
      </c>
      <c r="AA106" s="41">
        <v>163545358</v>
      </c>
      <c r="AB106" s="41">
        <v>116086904</v>
      </c>
      <c r="AC106" s="41">
        <v>67688686</v>
      </c>
      <c r="AD106" s="41">
        <v>40286357</v>
      </c>
      <c r="AE106" s="41">
        <v>70674504</v>
      </c>
      <c r="AF106" s="41">
        <v>133653841</v>
      </c>
      <c r="AG106" s="42">
        <v>140989557</v>
      </c>
      <c r="AH106" s="42">
        <v>148412098</v>
      </c>
      <c r="AI106" s="13">
        <v>4.1791986733929587E-2</v>
      </c>
      <c r="AJ106" s="13">
        <v>5.2646033918668178E-2</v>
      </c>
    </row>
    <row r="107" spans="1:44" ht="10.5" customHeight="1" x14ac:dyDescent="0.2">
      <c r="A107" s="14"/>
      <c r="B107" s="51" t="s">
        <v>39</v>
      </c>
      <c r="C107" s="44"/>
      <c r="D107" s="44"/>
      <c r="E107" s="34"/>
      <c r="F107" s="2"/>
      <c r="G107" s="50">
        <v>316099</v>
      </c>
      <c r="H107" s="50">
        <v>9747258</v>
      </c>
      <c r="I107" s="50">
        <v>443110</v>
      </c>
      <c r="J107" s="50">
        <v>199555</v>
      </c>
      <c r="K107" s="50">
        <v>127061</v>
      </c>
      <c r="L107" s="50">
        <v>175918</v>
      </c>
      <c r="M107" s="50">
        <v>226126</v>
      </c>
      <c r="N107" s="50">
        <v>365282</v>
      </c>
      <c r="O107" s="50">
        <v>298730</v>
      </c>
      <c r="P107" s="50">
        <v>775243</v>
      </c>
      <c r="Q107" s="50">
        <v>655083</v>
      </c>
      <c r="R107" s="41">
        <v>1314998</v>
      </c>
      <c r="S107" s="41">
        <v>1661363</v>
      </c>
      <c r="T107" s="41">
        <v>1387701</v>
      </c>
      <c r="U107" s="41">
        <v>804523</v>
      </c>
      <c r="V107" s="11">
        <v>476133</v>
      </c>
      <c r="W107" s="41">
        <v>503483</v>
      </c>
      <c r="X107" s="41">
        <v>263987</v>
      </c>
      <c r="Y107" s="41">
        <v>350385</v>
      </c>
      <c r="Z107" s="41">
        <v>225001</v>
      </c>
      <c r="AA107" s="41">
        <v>185473</v>
      </c>
      <c r="AB107" s="41">
        <v>394497</v>
      </c>
      <c r="AC107" s="41">
        <v>553769</v>
      </c>
      <c r="AD107" s="41">
        <v>626174</v>
      </c>
      <c r="AE107" s="41">
        <v>476291</v>
      </c>
      <c r="AF107" s="41">
        <v>2691291</v>
      </c>
      <c r="AG107" s="42">
        <v>4897179</v>
      </c>
      <c r="AH107" s="42">
        <v>3959791</v>
      </c>
      <c r="AI107" s="13">
        <v>0.46871690354122819</v>
      </c>
      <c r="AJ107" s="13">
        <v>-0.191413873170656</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277</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46140969</v>
      </c>
      <c r="H119" s="5">
        <v>42003758</v>
      </c>
      <c r="I119" s="5">
        <v>49834540</v>
      </c>
      <c r="J119" s="5">
        <v>63521927</v>
      </c>
      <c r="K119" s="5">
        <f>SUM(K121,K136,K147,K149)</f>
        <v>79372510</v>
      </c>
      <c r="L119" s="5">
        <f>SUM(L121,L136,L147,L149)</f>
        <v>87267552</v>
      </c>
      <c r="M119" s="5">
        <f>SUM(M121,M136,M147,M149)</f>
        <v>91950993</v>
      </c>
      <c r="N119" s="5">
        <f>SUM(N121,N136,N147,N149)</f>
        <v>100329519</v>
      </c>
      <c r="O119" s="5">
        <v>106923136</v>
      </c>
      <c r="P119" s="5">
        <v>112286823</v>
      </c>
      <c r="Q119" s="5">
        <v>126835045</v>
      </c>
      <c r="R119" s="62">
        <v>124337332.16999999</v>
      </c>
      <c r="S119" s="62">
        <v>120374964</v>
      </c>
      <c r="T119" s="62">
        <v>141963697.09999999</v>
      </c>
      <c r="U119" s="39">
        <v>173940414.78000003</v>
      </c>
      <c r="V119" s="39">
        <v>166929252.88999999</v>
      </c>
      <c r="W119" s="62">
        <v>165027254.33000001</v>
      </c>
      <c r="X119" s="62">
        <v>170910217.53999999</v>
      </c>
      <c r="Y119" s="62">
        <v>183641575.88000003</v>
      </c>
      <c r="Z119" s="62">
        <v>184974976.50000003</v>
      </c>
      <c r="AA119" s="62">
        <v>206012240.45999998</v>
      </c>
      <c r="AB119" s="62">
        <v>181365112</v>
      </c>
      <c r="AC119" s="62">
        <v>176020899</v>
      </c>
      <c r="AD119" s="62">
        <v>195837993</v>
      </c>
      <c r="AE119" s="62">
        <v>192805502</v>
      </c>
      <c r="AF119" s="62">
        <v>201353702</v>
      </c>
      <c r="AG119" s="62">
        <v>210908128</v>
      </c>
      <c r="AH119" s="62">
        <v>215245874</v>
      </c>
      <c r="AI119" s="10">
        <v>2.8956103928443611E-2</v>
      </c>
      <c r="AJ119" s="10">
        <v>2.0566993036892349E-2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35926522</v>
      </c>
      <c r="H121" s="12">
        <v>31523543</v>
      </c>
      <c r="I121" s="12">
        <v>33861850</v>
      </c>
      <c r="J121" s="12">
        <v>46456323</v>
      </c>
      <c r="K121" s="12">
        <f>SUM(K122,K126:K130)</f>
        <v>59767992</v>
      </c>
      <c r="L121" s="12">
        <f>SUM(L122,L126:L130)</f>
        <v>67783485</v>
      </c>
      <c r="M121" s="12">
        <f>SUM(M122,M126:M130)</f>
        <v>71726175</v>
      </c>
      <c r="N121" s="12">
        <f>SUM(N122,N126:N130)</f>
        <v>77730380</v>
      </c>
      <c r="O121" s="63">
        <v>82093751</v>
      </c>
      <c r="P121" s="63">
        <v>84943154</v>
      </c>
      <c r="Q121" s="63">
        <v>100722805</v>
      </c>
      <c r="R121" s="63">
        <v>96299404.75999999</v>
      </c>
      <c r="S121" s="63">
        <v>92680678</v>
      </c>
      <c r="T121" s="63">
        <v>112633881.63</v>
      </c>
      <c r="U121" s="41">
        <v>130003332.59000002</v>
      </c>
      <c r="V121" s="41">
        <v>126924537.03999999</v>
      </c>
      <c r="W121" s="63">
        <v>132789058.30000001</v>
      </c>
      <c r="X121" s="63">
        <v>136838815.19999999</v>
      </c>
      <c r="Y121" s="63">
        <v>148293182.03000003</v>
      </c>
      <c r="Z121" s="63">
        <v>151437653.48000002</v>
      </c>
      <c r="AA121" s="63">
        <v>166408627.21999997</v>
      </c>
      <c r="AB121" s="63">
        <v>144802006</v>
      </c>
      <c r="AC121" s="63">
        <v>137978923</v>
      </c>
      <c r="AD121" s="63">
        <v>147578351</v>
      </c>
      <c r="AE121" s="63">
        <v>148390397</v>
      </c>
      <c r="AF121" s="63">
        <v>151917195</v>
      </c>
      <c r="AG121" s="63">
        <v>159386344</v>
      </c>
      <c r="AH121" s="63">
        <v>167232127</v>
      </c>
      <c r="AI121" s="13">
        <v>2.4292963273172319E-2</v>
      </c>
      <c r="AJ121" s="13">
        <v>4.9224938618329814E-2</v>
      </c>
    </row>
    <row r="122" spans="1:44" ht="10.5" customHeight="1" x14ac:dyDescent="0.2">
      <c r="A122" s="11"/>
      <c r="B122" s="11"/>
      <c r="C122" s="11" t="s">
        <v>36</v>
      </c>
      <c r="D122" s="11"/>
      <c r="E122" s="11"/>
      <c r="F122" s="2"/>
      <c r="G122" s="12">
        <v>27571174</v>
      </c>
      <c r="H122" s="12">
        <v>24592861</v>
      </c>
      <c r="I122" s="12">
        <v>25269300</v>
      </c>
      <c r="J122" s="12">
        <v>35516038</v>
      </c>
      <c r="K122" s="12">
        <f>SUM(K123:K125)</f>
        <v>43921512</v>
      </c>
      <c r="L122" s="12">
        <f>SUM(L123:L125)</f>
        <v>48414115</v>
      </c>
      <c r="M122" s="12">
        <f>SUM(M123:M125)</f>
        <v>51466555</v>
      </c>
      <c r="N122" s="12">
        <f>SUM(N123:N125)</f>
        <v>55028072</v>
      </c>
      <c r="O122" s="12">
        <v>56688889</v>
      </c>
      <c r="P122" s="12">
        <v>57037854</v>
      </c>
      <c r="Q122" s="12">
        <v>69470647</v>
      </c>
      <c r="R122" s="63">
        <v>66148544.759999998</v>
      </c>
      <c r="S122" s="63">
        <v>57037854</v>
      </c>
      <c r="T122" s="63">
        <v>75605139.629999995</v>
      </c>
      <c r="U122" s="41">
        <v>88163384.590000018</v>
      </c>
      <c r="V122" s="41">
        <v>78875372.039999992</v>
      </c>
      <c r="W122" s="63">
        <v>86674582.300000012</v>
      </c>
      <c r="X122" s="63">
        <v>93127739.150000006</v>
      </c>
      <c r="Y122" s="63">
        <v>98002393.88000001</v>
      </c>
      <c r="Z122" s="63">
        <v>103074283.54000001</v>
      </c>
      <c r="AA122" s="63">
        <v>93450160.479999989</v>
      </c>
      <c r="AB122" s="63">
        <v>99552320</v>
      </c>
      <c r="AC122" s="63">
        <v>89807907</v>
      </c>
      <c r="AD122" s="63">
        <v>91900713</v>
      </c>
      <c r="AE122" s="63">
        <v>94862591</v>
      </c>
      <c r="AF122" s="63">
        <v>96636526</v>
      </c>
      <c r="AG122" s="63">
        <v>101606400</v>
      </c>
      <c r="AH122" s="63">
        <v>104833430</v>
      </c>
      <c r="AI122" s="13">
        <v>8.6521107486918769E-3</v>
      </c>
      <c r="AJ122" s="13">
        <v>3.1760105662635423E-2</v>
      </c>
    </row>
    <row r="123" spans="1:44" ht="10.5" customHeight="1" x14ac:dyDescent="0.2">
      <c r="A123" s="11"/>
      <c r="B123" s="11"/>
      <c r="C123" s="11"/>
      <c r="D123" s="11" t="s">
        <v>37</v>
      </c>
      <c r="E123" s="11"/>
      <c r="F123" s="2"/>
      <c r="G123" s="12">
        <v>25633286</v>
      </c>
      <c r="H123" s="12">
        <v>22624426</v>
      </c>
      <c r="I123" s="12">
        <v>23293334</v>
      </c>
      <c r="J123" s="12">
        <v>30907501</v>
      </c>
      <c r="K123" s="12">
        <v>41679656</v>
      </c>
      <c r="L123" s="12">
        <v>45333612</v>
      </c>
      <c r="M123" s="12">
        <v>48104939</v>
      </c>
      <c r="N123" s="12">
        <v>50375695</v>
      </c>
      <c r="O123" s="12">
        <v>52424954</v>
      </c>
      <c r="P123" s="12">
        <v>52372858</v>
      </c>
      <c r="Q123" s="12">
        <v>63630590</v>
      </c>
      <c r="R123" s="63">
        <v>59630617.409999996</v>
      </c>
      <c r="S123" s="63">
        <v>52372858</v>
      </c>
      <c r="T123" s="63">
        <v>69935877.090000004</v>
      </c>
      <c r="U123" s="41">
        <v>82064782.120000005</v>
      </c>
      <c r="V123" s="41">
        <v>73526243.689999998</v>
      </c>
      <c r="W123" s="63">
        <v>80736367.609999999</v>
      </c>
      <c r="X123" s="63">
        <v>86408274.450000003</v>
      </c>
      <c r="Y123" s="63">
        <v>89493133.620000005</v>
      </c>
      <c r="Z123" s="63">
        <v>95155479.180000007</v>
      </c>
      <c r="AA123" s="63">
        <v>84380978.349999994</v>
      </c>
      <c r="AB123" s="63">
        <v>89959208</v>
      </c>
      <c r="AC123" s="63">
        <v>79563752</v>
      </c>
      <c r="AD123" s="63">
        <v>81176680</v>
      </c>
      <c r="AE123" s="63">
        <v>84474721</v>
      </c>
      <c r="AF123" s="63">
        <v>86945283</v>
      </c>
      <c r="AG123" s="63">
        <v>92208869</v>
      </c>
      <c r="AH123" s="63">
        <v>94945612</v>
      </c>
      <c r="AI123" s="13">
        <v>9.0318598504133263E-3</v>
      </c>
      <c r="AJ123" s="13">
        <v>2.9679823965740215E-2</v>
      </c>
    </row>
    <row r="124" spans="1:44" ht="10.5" customHeight="1" x14ac:dyDescent="0.2">
      <c r="A124" s="11"/>
      <c r="B124" s="11"/>
      <c r="C124" s="14"/>
      <c r="D124" s="11" t="s">
        <v>90</v>
      </c>
      <c r="E124" s="11"/>
      <c r="F124" s="2"/>
      <c r="G124" s="12">
        <v>290982</v>
      </c>
      <c r="H124" s="12">
        <v>365092</v>
      </c>
      <c r="I124" s="12">
        <v>392771</v>
      </c>
      <c r="J124" s="12">
        <v>401066</v>
      </c>
      <c r="K124" s="12">
        <v>416805</v>
      </c>
      <c r="L124" s="12">
        <v>1105889</v>
      </c>
      <c r="M124" s="12">
        <v>951559</v>
      </c>
      <c r="N124" s="12">
        <v>2338547</v>
      </c>
      <c r="O124" s="12">
        <v>1544067</v>
      </c>
      <c r="P124" s="12">
        <v>2195558</v>
      </c>
      <c r="Q124" s="12">
        <v>2696926</v>
      </c>
      <c r="R124" s="63">
        <v>3401169.4</v>
      </c>
      <c r="S124" s="63">
        <v>2195558</v>
      </c>
      <c r="T124" s="63">
        <v>2608565.33</v>
      </c>
      <c r="U124" s="41">
        <v>2974929.04</v>
      </c>
      <c r="V124" s="41">
        <v>2329744.02</v>
      </c>
      <c r="W124" s="63">
        <v>2592792.9</v>
      </c>
      <c r="X124" s="63">
        <v>2649434.7000000002</v>
      </c>
      <c r="Y124" s="63">
        <v>3883873.86</v>
      </c>
      <c r="Z124" s="63">
        <v>3632404.74</v>
      </c>
      <c r="AA124" s="63">
        <v>4912212.96</v>
      </c>
      <c r="AB124" s="63">
        <v>5447517</v>
      </c>
      <c r="AC124" s="63">
        <v>6180330</v>
      </c>
      <c r="AD124" s="63">
        <v>7035635</v>
      </c>
      <c r="AE124" s="63">
        <v>7189282</v>
      </c>
      <c r="AF124" s="63">
        <v>6396062</v>
      </c>
      <c r="AG124" s="63">
        <v>6001329</v>
      </c>
      <c r="AH124" s="63">
        <v>6260808</v>
      </c>
      <c r="AI124" s="13">
        <v>2.3462572145785954E-2</v>
      </c>
      <c r="AJ124" s="13">
        <v>4.323692302155073E-2</v>
      </c>
    </row>
    <row r="125" spans="1:44" ht="10.5" customHeight="1" x14ac:dyDescent="0.2">
      <c r="A125" s="11"/>
      <c r="B125" s="11"/>
      <c r="C125" s="14"/>
      <c r="D125" s="11" t="s">
        <v>39</v>
      </c>
      <c r="E125" s="11"/>
      <c r="F125" s="2"/>
      <c r="G125" s="12">
        <v>1646906</v>
      </c>
      <c r="H125" s="12">
        <v>1603343</v>
      </c>
      <c r="I125" s="12">
        <v>1583195</v>
      </c>
      <c r="J125" s="12">
        <v>4207471</v>
      </c>
      <c r="K125" s="12">
        <v>1825051</v>
      </c>
      <c r="L125" s="12">
        <v>1974614</v>
      </c>
      <c r="M125" s="12">
        <v>2410057</v>
      </c>
      <c r="N125" s="12">
        <v>2313830</v>
      </c>
      <c r="O125" s="12">
        <v>2719868</v>
      </c>
      <c r="P125" s="12">
        <v>2469438</v>
      </c>
      <c r="Q125" s="12">
        <v>3143131</v>
      </c>
      <c r="R125" s="63">
        <v>3116757.95</v>
      </c>
      <c r="S125" s="63">
        <v>2469438</v>
      </c>
      <c r="T125" s="63">
        <v>3060697.21</v>
      </c>
      <c r="U125" s="41">
        <v>3123673.43</v>
      </c>
      <c r="V125" s="41">
        <v>3019384.33</v>
      </c>
      <c r="W125" s="63">
        <v>3345421.79</v>
      </c>
      <c r="X125" s="63">
        <v>4070030</v>
      </c>
      <c r="Y125" s="63">
        <v>4625386.4000000004</v>
      </c>
      <c r="Z125" s="63">
        <v>4286399.62</v>
      </c>
      <c r="AA125" s="63">
        <v>4156969.17</v>
      </c>
      <c r="AB125" s="63">
        <v>4145595</v>
      </c>
      <c r="AC125" s="63">
        <v>4063825</v>
      </c>
      <c r="AD125" s="63">
        <v>3688398</v>
      </c>
      <c r="AE125" s="63">
        <v>3198588</v>
      </c>
      <c r="AF125" s="63">
        <v>3295181</v>
      </c>
      <c r="AG125" s="63">
        <v>3396202</v>
      </c>
      <c r="AH125" s="63">
        <v>3627010</v>
      </c>
      <c r="AI125" s="13">
        <v>-2.2026740378812248E-2</v>
      </c>
      <c r="AJ125" s="13">
        <v>6.7960621894692957E-2</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1656547</v>
      </c>
      <c r="X126" s="63">
        <v>1990310.05</v>
      </c>
      <c r="Y126" s="63">
        <v>1960849.15</v>
      </c>
      <c r="Z126" s="63">
        <v>1849974.94</v>
      </c>
      <c r="AA126" s="63">
        <v>2051812.74</v>
      </c>
      <c r="AB126" s="63">
        <v>2010147</v>
      </c>
      <c r="AC126" s="63">
        <v>1906053</v>
      </c>
      <c r="AD126" s="63">
        <v>1026988</v>
      </c>
      <c r="AE126" s="63">
        <v>1093886</v>
      </c>
      <c r="AF126" s="63">
        <v>928129</v>
      </c>
      <c r="AG126" s="63">
        <v>605116</v>
      </c>
      <c r="AH126" s="63">
        <v>640045</v>
      </c>
      <c r="AI126" s="13">
        <v>-0.17365047486926954</v>
      </c>
      <c r="AJ126" s="13">
        <v>5.7722816782236792E-2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901681</v>
      </c>
      <c r="O128" s="12">
        <v>842349</v>
      </c>
      <c r="P128" s="12">
        <v>813599</v>
      </c>
      <c r="Q128" s="12">
        <v>801068</v>
      </c>
      <c r="R128" s="63">
        <v>829532</v>
      </c>
      <c r="S128" s="63">
        <v>901250</v>
      </c>
      <c r="T128" s="63">
        <v>980963</v>
      </c>
      <c r="U128" s="41">
        <v>1103679</v>
      </c>
      <c r="V128" s="41">
        <v>1123390</v>
      </c>
      <c r="W128" s="63">
        <v>985238</v>
      </c>
      <c r="X128" s="63">
        <v>855980</v>
      </c>
      <c r="Y128" s="63">
        <v>1276029</v>
      </c>
      <c r="Z128" s="63">
        <v>1042565</v>
      </c>
      <c r="AA128" s="63">
        <v>1106557</v>
      </c>
      <c r="AB128" s="63">
        <v>1174310</v>
      </c>
      <c r="AC128" s="63">
        <v>1342828</v>
      </c>
      <c r="AD128" s="63">
        <v>1438607</v>
      </c>
      <c r="AE128" s="63">
        <v>1489218</v>
      </c>
      <c r="AF128" s="63">
        <v>1525756</v>
      </c>
      <c r="AG128" s="63">
        <v>1601928</v>
      </c>
      <c r="AH128" s="63">
        <v>1283680</v>
      </c>
      <c r="AI128" s="13">
        <v>1.4952386958705599E-2</v>
      </c>
      <c r="AJ128" s="13">
        <v>-0.19866560794242938</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8355348</v>
      </c>
      <c r="H130" s="12">
        <v>6930682</v>
      </c>
      <c r="I130" s="12">
        <v>8592550</v>
      </c>
      <c r="J130" s="12">
        <v>10940285</v>
      </c>
      <c r="K130" s="12">
        <v>15846480</v>
      </c>
      <c r="L130" s="12">
        <v>19369370</v>
      </c>
      <c r="M130" s="12">
        <v>20259620</v>
      </c>
      <c r="N130" s="12">
        <v>21800627</v>
      </c>
      <c r="O130" s="12">
        <v>24562513</v>
      </c>
      <c r="P130" s="12">
        <v>27091701</v>
      </c>
      <c r="Q130" s="12">
        <v>30451090</v>
      </c>
      <c r="R130" s="63">
        <v>29321328</v>
      </c>
      <c r="S130" s="63">
        <v>34741574</v>
      </c>
      <c r="T130" s="63">
        <v>36047779</v>
      </c>
      <c r="U130" s="41">
        <v>40736269</v>
      </c>
      <c r="V130" s="41">
        <v>46925775</v>
      </c>
      <c r="W130" s="63">
        <v>43472691</v>
      </c>
      <c r="X130" s="63">
        <v>40864786</v>
      </c>
      <c r="Y130" s="63">
        <v>47053910</v>
      </c>
      <c r="Z130" s="63">
        <v>45470830</v>
      </c>
      <c r="AA130" s="63">
        <v>69800097</v>
      </c>
      <c r="AB130" s="63">
        <v>42065229</v>
      </c>
      <c r="AC130" s="63">
        <v>44922135</v>
      </c>
      <c r="AD130" s="63">
        <v>53212043</v>
      </c>
      <c r="AE130" s="63">
        <v>50944702</v>
      </c>
      <c r="AF130" s="63">
        <v>52826784</v>
      </c>
      <c r="AG130" s="63">
        <v>55572900</v>
      </c>
      <c r="AH130" s="63">
        <v>60474972</v>
      </c>
      <c r="AI130" s="13">
        <v>6.2369033281603148E-2</v>
      </c>
      <c r="AJ130" s="13">
        <v>8.8209756913891477E-2</v>
      </c>
    </row>
    <row r="131" spans="1:36" ht="10.5" customHeight="1" x14ac:dyDescent="0.2">
      <c r="A131" s="11"/>
      <c r="B131" s="14"/>
      <c r="C131" s="11"/>
      <c r="D131" s="15" t="s">
        <v>45</v>
      </c>
      <c r="E131" s="11"/>
      <c r="F131" s="2"/>
      <c r="G131" s="12">
        <v>790541</v>
      </c>
      <c r="H131" s="12">
        <v>925318</v>
      </c>
      <c r="I131" s="12">
        <v>1371266</v>
      </c>
      <c r="J131" s="12">
        <v>1728346</v>
      </c>
      <c r="K131" s="12">
        <v>1155303</v>
      </c>
      <c r="L131" s="12">
        <v>1206813</v>
      </c>
      <c r="M131" s="12">
        <v>1546484</v>
      </c>
      <c r="N131" s="12">
        <v>2341033</v>
      </c>
      <c r="O131" s="12">
        <v>2447804</v>
      </c>
      <c r="P131" s="12">
        <v>2126407</v>
      </c>
      <c r="Q131" s="12">
        <v>2585890</v>
      </c>
      <c r="R131" s="63">
        <v>2956438</v>
      </c>
      <c r="S131" s="63">
        <v>3335435</v>
      </c>
      <c r="T131" s="63">
        <v>3836194</v>
      </c>
      <c r="U131" s="41">
        <v>4777256</v>
      </c>
      <c r="V131" s="41">
        <v>4658091</v>
      </c>
      <c r="W131" s="63">
        <v>3457931</v>
      </c>
      <c r="X131" s="63">
        <v>3961018</v>
      </c>
      <c r="Y131" s="63">
        <v>4252496</v>
      </c>
      <c r="Z131" s="63">
        <v>4549652</v>
      </c>
      <c r="AA131" s="63">
        <v>4345168</v>
      </c>
      <c r="AB131" s="63">
        <v>4674791</v>
      </c>
      <c r="AC131" s="63">
        <v>5348238</v>
      </c>
      <c r="AD131" s="63">
        <v>6182747</v>
      </c>
      <c r="AE131" s="63">
        <v>6394590</v>
      </c>
      <c r="AF131" s="63">
        <v>6366538</v>
      </c>
      <c r="AG131" s="63">
        <v>6879582</v>
      </c>
      <c r="AH131" s="63">
        <v>7426029</v>
      </c>
      <c r="AI131" s="13">
        <v>8.0187316730869318E-2</v>
      </c>
      <c r="AJ131" s="13">
        <v>7.9430261896725696E-2</v>
      </c>
    </row>
    <row r="132" spans="1:36" ht="10.5" customHeight="1" x14ac:dyDescent="0.2">
      <c r="A132" s="11"/>
      <c r="B132" s="14"/>
      <c r="C132" s="11"/>
      <c r="D132" s="15" t="s">
        <v>46</v>
      </c>
      <c r="E132" s="11"/>
      <c r="F132" s="2"/>
      <c r="G132" s="12">
        <v>6811353</v>
      </c>
      <c r="H132" s="12">
        <v>4858096</v>
      </c>
      <c r="I132" s="12">
        <v>5328546</v>
      </c>
      <c r="J132" s="12">
        <v>5624798</v>
      </c>
      <c r="K132" s="12">
        <v>8737030</v>
      </c>
      <c r="L132" s="12">
        <v>9463165</v>
      </c>
      <c r="M132" s="12">
        <v>9523338</v>
      </c>
      <c r="N132" s="12">
        <v>9551102</v>
      </c>
      <c r="O132" s="12">
        <v>10786352</v>
      </c>
      <c r="P132" s="12">
        <v>12640247</v>
      </c>
      <c r="Q132" s="12">
        <v>13963562</v>
      </c>
      <c r="R132" s="63">
        <v>13311363</v>
      </c>
      <c r="S132" s="63">
        <v>15338654</v>
      </c>
      <c r="T132" s="63">
        <v>15882275</v>
      </c>
      <c r="U132" s="41">
        <v>17966767</v>
      </c>
      <c r="V132" s="41">
        <v>17707683</v>
      </c>
      <c r="W132" s="63">
        <v>20128362</v>
      </c>
      <c r="X132" s="63">
        <v>19053300</v>
      </c>
      <c r="Y132" s="63">
        <v>20654797</v>
      </c>
      <c r="Z132" s="63">
        <v>20641593</v>
      </c>
      <c r="AA132" s="63">
        <v>16441288</v>
      </c>
      <c r="AB132" s="63">
        <v>16287495</v>
      </c>
      <c r="AC132" s="63">
        <v>16533453</v>
      </c>
      <c r="AD132" s="63">
        <v>18121613</v>
      </c>
      <c r="AE132" s="63">
        <v>19511057</v>
      </c>
      <c r="AF132" s="63">
        <v>21697644</v>
      </c>
      <c r="AG132" s="63">
        <v>21121185</v>
      </c>
      <c r="AH132" s="63">
        <v>21454984</v>
      </c>
      <c r="AI132" s="13">
        <v>4.6997512662306784E-2</v>
      </c>
      <c r="AJ132" s="13">
        <v>1.5803990164377613E-2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28344925</v>
      </c>
      <c r="AB133" s="63">
        <v>0</v>
      </c>
      <c r="AC133" s="63">
        <v>0</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753454</v>
      </c>
      <c r="H134" s="12">
        <v>1147268</v>
      </c>
      <c r="I134" s="12">
        <v>1892738</v>
      </c>
      <c r="J134" s="12">
        <v>3587141</v>
      </c>
      <c r="K134" s="12">
        <v>5954147</v>
      </c>
      <c r="L134" s="12">
        <v>8699392</v>
      </c>
      <c r="M134" s="12">
        <v>9189798</v>
      </c>
      <c r="N134" s="12">
        <v>9908492</v>
      </c>
      <c r="O134" s="12">
        <v>11328357</v>
      </c>
      <c r="P134" s="12">
        <v>12325047</v>
      </c>
      <c r="Q134" s="12">
        <v>13901638</v>
      </c>
      <c r="R134" s="63">
        <v>13053527</v>
      </c>
      <c r="S134" s="63">
        <v>16067485</v>
      </c>
      <c r="T134" s="63">
        <v>16329310</v>
      </c>
      <c r="U134" s="41">
        <v>17992246</v>
      </c>
      <c r="V134" s="41">
        <v>24560001</v>
      </c>
      <c r="W134" s="63">
        <v>19886398</v>
      </c>
      <c r="X134" s="63">
        <v>17850468</v>
      </c>
      <c r="Y134" s="63">
        <v>22146617</v>
      </c>
      <c r="Z134" s="63">
        <v>20279585</v>
      </c>
      <c r="AA134" s="63">
        <v>20668716</v>
      </c>
      <c r="AB134" s="63">
        <v>21102943</v>
      </c>
      <c r="AC134" s="63">
        <v>23040444</v>
      </c>
      <c r="AD134" s="63">
        <v>28907683</v>
      </c>
      <c r="AE134" s="63">
        <v>25039055</v>
      </c>
      <c r="AF134" s="63">
        <v>24762602</v>
      </c>
      <c r="AG134" s="63">
        <v>27572133</v>
      </c>
      <c r="AH134" s="63">
        <v>31593959</v>
      </c>
      <c r="AI134" s="13">
        <v>6.9572358536227341E-2</v>
      </c>
      <c r="AJ134" s="13">
        <v>0.14586561003459544</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7968645</v>
      </c>
      <c r="H136" s="12">
        <v>9168979</v>
      </c>
      <c r="I136" s="12">
        <v>9675821</v>
      </c>
      <c r="J136" s="12">
        <v>14578638</v>
      </c>
      <c r="K136" s="12">
        <f>SUM(K137:K145)</f>
        <v>15787743</v>
      </c>
      <c r="L136" s="12">
        <f>SUM(L137:L145)</f>
        <v>13383375</v>
      </c>
      <c r="M136" s="12">
        <f>SUM(M137:M145)</f>
        <v>14150938</v>
      </c>
      <c r="N136" s="12">
        <f>SUM(N137:N145)</f>
        <v>14626478</v>
      </c>
      <c r="O136" s="12">
        <v>15794277</v>
      </c>
      <c r="P136" s="12">
        <v>16584507</v>
      </c>
      <c r="Q136" s="12">
        <v>15193242</v>
      </c>
      <c r="R136" s="63">
        <v>15107040.41</v>
      </c>
      <c r="S136" s="63">
        <v>15533564</v>
      </c>
      <c r="T136" s="63">
        <v>16135780.470000001</v>
      </c>
      <c r="U136" s="41">
        <v>18029129.189999998</v>
      </c>
      <c r="V136" s="41">
        <v>20329404.850000001</v>
      </c>
      <c r="W136" s="63">
        <v>18111087.030000001</v>
      </c>
      <c r="X136" s="63">
        <v>16346660.34</v>
      </c>
      <c r="Y136" s="63">
        <v>15605426.85</v>
      </c>
      <c r="Z136" s="63">
        <v>14719020.02</v>
      </c>
      <c r="AA136" s="63">
        <v>21243710.240000002</v>
      </c>
      <c r="AB136" s="63">
        <v>19132463</v>
      </c>
      <c r="AC136" s="63">
        <v>19544479</v>
      </c>
      <c r="AD136" s="63">
        <v>18869093</v>
      </c>
      <c r="AE136" s="63">
        <v>20250487</v>
      </c>
      <c r="AF136" s="63">
        <v>21294059</v>
      </c>
      <c r="AG136" s="63">
        <v>22194007</v>
      </c>
      <c r="AH136" s="63">
        <v>22328019</v>
      </c>
      <c r="AI136" s="13">
        <v>2.6076840166659565E-2</v>
      </c>
      <c r="AJ136" s="13">
        <v>6.0382066203727878E-3</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447047</v>
      </c>
      <c r="H138" s="12">
        <v>515875</v>
      </c>
      <c r="I138" s="12">
        <v>534072</v>
      </c>
      <c r="J138" s="12">
        <v>559186</v>
      </c>
      <c r="K138" s="12">
        <v>588036</v>
      </c>
      <c r="L138" s="12">
        <v>767600</v>
      </c>
      <c r="M138" s="12">
        <v>803347</v>
      </c>
      <c r="N138" s="12">
        <v>854235</v>
      </c>
      <c r="O138" s="12">
        <v>2075047</v>
      </c>
      <c r="P138" s="12">
        <v>1987333</v>
      </c>
      <c r="Q138" s="12">
        <v>2276998</v>
      </c>
      <c r="R138" s="63">
        <v>2372711.5</v>
      </c>
      <c r="S138" s="63">
        <v>1987333</v>
      </c>
      <c r="T138" s="63">
        <v>2441516.25</v>
      </c>
      <c r="U138" s="41">
        <v>2838907.12</v>
      </c>
      <c r="V138" s="41">
        <v>2432100.7000000002</v>
      </c>
      <c r="W138" s="64">
        <v>2630569.89</v>
      </c>
      <c r="X138" s="64">
        <v>2818478.57</v>
      </c>
      <c r="Y138" s="63">
        <v>2856404.3</v>
      </c>
      <c r="Z138" s="63">
        <v>3023354.35</v>
      </c>
      <c r="AA138" s="63">
        <v>3250448.59</v>
      </c>
      <c r="AB138" s="63">
        <v>3500069</v>
      </c>
      <c r="AC138" s="63">
        <v>3704843</v>
      </c>
      <c r="AD138" s="63">
        <v>3826378</v>
      </c>
      <c r="AE138" s="63">
        <v>3984519</v>
      </c>
      <c r="AF138" s="63">
        <v>4106628</v>
      </c>
      <c r="AG138" s="63">
        <v>4333578</v>
      </c>
      <c r="AH138" s="63">
        <v>4515187</v>
      </c>
      <c r="AI138" s="13">
        <v>4.3357612959416425E-2</v>
      </c>
      <c r="AJ138" s="13">
        <v>4.1907403074318728E-2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6816837</v>
      </c>
      <c r="H141" s="12">
        <v>7542192</v>
      </c>
      <c r="I141" s="12">
        <v>7822787</v>
      </c>
      <c r="J141" s="12">
        <v>8576094</v>
      </c>
      <c r="K141" s="12">
        <v>11010049</v>
      </c>
      <c r="L141" s="12">
        <v>10239631</v>
      </c>
      <c r="M141" s="12">
        <v>10533098</v>
      </c>
      <c r="N141" s="12">
        <v>10383490</v>
      </c>
      <c r="O141" s="12">
        <v>11031639</v>
      </c>
      <c r="P141" s="12">
        <v>11491424</v>
      </c>
      <c r="Q141" s="12">
        <v>11231799</v>
      </c>
      <c r="R141" s="63">
        <v>11353061.220000001</v>
      </c>
      <c r="S141" s="63">
        <v>11558505</v>
      </c>
      <c r="T141" s="63">
        <v>11979934.25</v>
      </c>
      <c r="U141" s="41">
        <v>13083417.24</v>
      </c>
      <c r="V141" s="41">
        <v>14301055.450000001</v>
      </c>
      <c r="W141" s="63">
        <v>13627462.24</v>
      </c>
      <c r="X141" s="63">
        <v>11544546.549999999</v>
      </c>
      <c r="Y141" s="63">
        <v>10299986.859999999</v>
      </c>
      <c r="Z141" s="63">
        <v>9620584.2799999993</v>
      </c>
      <c r="AA141" s="63">
        <v>11177835.08</v>
      </c>
      <c r="AB141" s="63">
        <v>11276668</v>
      </c>
      <c r="AC141" s="63">
        <v>11394133</v>
      </c>
      <c r="AD141" s="63">
        <v>11449909</v>
      </c>
      <c r="AE141" s="63">
        <v>11891398</v>
      </c>
      <c r="AF141" s="63">
        <v>11828411</v>
      </c>
      <c r="AG141" s="63">
        <v>12097069</v>
      </c>
      <c r="AH141" s="63">
        <v>12238892</v>
      </c>
      <c r="AI141" s="13">
        <v>1.3740703796853104E-2</v>
      </c>
      <c r="AJ141" s="13">
        <v>1.1723748951088896E-2</v>
      </c>
    </row>
    <row r="142" spans="1:36" ht="10.5" customHeight="1" x14ac:dyDescent="0.2">
      <c r="A142" s="11"/>
      <c r="B142" s="14"/>
      <c r="C142" s="11" t="s">
        <v>55</v>
      </c>
      <c r="E142" s="11"/>
      <c r="F142" s="2"/>
      <c r="G142" s="12">
        <v>0</v>
      </c>
      <c r="H142" s="12">
        <v>0</v>
      </c>
      <c r="I142" s="12">
        <v>0</v>
      </c>
      <c r="J142" s="12">
        <v>0</v>
      </c>
      <c r="K142" s="12">
        <v>0</v>
      </c>
      <c r="L142" s="12">
        <v>113369</v>
      </c>
      <c r="M142" s="12">
        <v>238410</v>
      </c>
      <c r="N142" s="12">
        <v>330789</v>
      </c>
      <c r="O142" s="12">
        <v>324210</v>
      </c>
      <c r="P142" s="12">
        <v>283986</v>
      </c>
      <c r="Q142" s="12">
        <v>352661</v>
      </c>
      <c r="R142" s="63">
        <v>214793.69</v>
      </c>
      <c r="S142" s="63">
        <v>283986</v>
      </c>
      <c r="T142" s="63">
        <v>373460.97</v>
      </c>
      <c r="U142" s="41">
        <v>388385.83</v>
      </c>
      <c r="V142" s="41">
        <v>322121.7</v>
      </c>
      <c r="W142" s="64">
        <v>331747.90000000002</v>
      </c>
      <c r="X142" s="64">
        <v>290274.21999999997</v>
      </c>
      <c r="Y142" s="63">
        <v>315936.69</v>
      </c>
      <c r="Z142" s="63">
        <v>332198.39</v>
      </c>
      <c r="AA142" s="63">
        <v>324004.57</v>
      </c>
      <c r="AB142" s="63">
        <v>342809</v>
      </c>
      <c r="AC142" s="63">
        <v>344822</v>
      </c>
      <c r="AD142" s="63">
        <v>350213</v>
      </c>
      <c r="AE142" s="63">
        <v>359387</v>
      </c>
      <c r="AF142" s="63">
        <v>364251</v>
      </c>
      <c r="AG142" s="63">
        <v>949990</v>
      </c>
      <c r="AH142" s="63">
        <v>664878</v>
      </c>
      <c r="AI142" s="13">
        <v>0.1167302777965169</v>
      </c>
      <c r="AJ142" s="13">
        <v>-0.3001210539058306</v>
      </c>
    </row>
    <row r="143" spans="1:36" ht="10.5" customHeight="1" x14ac:dyDescent="0.2">
      <c r="A143" s="11"/>
      <c r="B143" s="11"/>
      <c r="C143" s="11" t="s">
        <v>56</v>
      </c>
      <c r="D143" s="11"/>
      <c r="E143" s="11"/>
      <c r="F143" s="2"/>
      <c r="G143" s="12">
        <v>704761</v>
      </c>
      <c r="H143" s="12">
        <v>1110912</v>
      </c>
      <c r="I143" s="12">
        <v>1318962</v>
      </c>
      <c r="J143" s="12">
        <v>5443358</v>
      </c>
      <c r="K143" s="12">
        <v>4189658</v>
      </c>
      <c r="L143" s="12">
        <v>2262775</v>
      </c>
      <c r="M143" s="12">
        <v>2576083</v>
      </c>
      <c r="N143" s="12">
        <v>3057964</v>
      </c>
      <c r="O143" s="12">
        <v>2363381</v>
      </c>
      <c r="P143" s="12">
        <v>2821764</v>
      </c>
      <c r="Q143" s="12">
        <v>1331784</v>
      </c>
      <c r="R143" s="63">
        <v>1166474</v>
      </c>
      <c r="S143" s="63">
        <v>1703740</v>
      </c>
      <c r="T143" s="63">
        <v>1340869</v>
      </c>
      <c r="U143" s="41">
        <v>1718419</v>
      </c>
      <c r="V143" s="41">
        <v>3274127</v>
      </c>
      <c r="W143" s="63">
        <v>1521307</v>
      </c>
      <c r="X143" s="63">
        <v>1693361</v>
      </c>
      <c r="Y143" s="63">
        <v>2133099</v>
      </c>
      <c r="Z143" s="63">
        <v>1742883</v>
      </c>
      <c r="AA143" s="63">
        <v>6491422</v>
      </c>
      <c r="AB143" s="63">
        <v>4012917</v>
      </c>
      <c r="AC143" s="63">
        <v>4100681</v>
      </c>
      <c r="AD143" s="63">
        <v>3242593</v>
      </c>
      <c r="AE143" s="63">
        <v>4015183</v>
      </c>
      <c r="AF143" s="63">
        <v>4994769</v>
      </c>
      <c r="AG143" s="63">
        <v>4813370</v>
      </c>
      <c r="AH143" s="63">
        <v>4909062</v>
      </c>
      <c r="AI143" s="13">
        <v>3.4164732776576612E-2</v>
      </c>
      <c r="AJ143" s="13">
        <v>1.9880457974350611E-2</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1957085</v>
      </c>
      <c r="H147" s="12">
        <v>1116073</v>
      </c>
      <c r="I147" s="12">
        <v>1044663</v>
      </c>
      <c r="J147" s="12">
        <v>2358122</v>
      </c>
      <c r="K147" s="12">
        <v>1904616</v>
      </c>
      <c r="L147" s="12">
        <v>2400276</v>
      </c>
      <c r="M147" s="12">
        <v>2818456</v>
      </c>
      <c r="N147" s="12">
        <v>3234534</v>
      </c>
      <c r="O147" s="12">
        <v>4220643</v>
      </c>
      <c r="P147" s="12">
        <v>3652386</v>
      </c>
      <c r="Q147" s="12">
        <v>3212980</v>
      </c>
      <c r="R147" s="63">
        <v>5286261</v>
      </c>
      <c r="S147" s="63">
        <v>5235532</v>
      </c>
      <c r="T147" s="63">
        <v>5659984</v>
      </c>
      <c r="U147" s="41">
        <v>5327683</v>
      </c>
      <c r="V147" s="41">
        <v>6019015</v>
      </c>
      <c r="W147" s="63">
        <v>5901668</v>
      </c>
      <c r="X147" s="63">
        <v>8043948</v>
      </c>
      <c r="Y147" s="63">
        <v>9299727</v>
      </c>
      <c r="Z147" s="63">
        <v>8234148</v>
      </c>
      <c r="AA147" s="63">
        <v>6394327</v>
      </c>
      <c r="AB147" s="63">
        <v>5191299</v>
      </c>
      <c r="AC147" s="63">
        <v>5485796</v>
      </c>
      <c r="AD147" s="63">
        <v>7492849</v>
      </c>
      <c r="AE147" s="63">
        <v>7338378</v>
      </c>
      <c r="AF147" s="63">
        <v>14093414</v>
      </c>
      <c r="AG147" s="63">
        <v>14719143</v>
      </c>
      <c r="AH147" s="63">
        <v>11131445</v>
      </c>
      <c r="AI147" s="13">
        <v>0.13556653011645148</v>
      </c>
      <c r="AJ147" s="13">
        <v>-0.24374367447887421</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288717</v>
      </c>
      <c r="H149" s="12">
        <v>195163</v>
      </c>
      <c r="I149" s="12">
        <v>5252206</v>
      </c>
      <c r="J149" s="12">
        <v>128844</v>
      </c>
      <c r="K149" s="12">
        <v>1912159</v>
      </c>
      <c r="L149" s="12">
        <v>3700416</v>
      </c>
      <c r="M149" s="12">
        <v>3255424</v>
      </c>
      <c r="N149" s="12">
        <v>4738127</v>
      </c>
      <c r="O149" s="12">
        <v>4814465</v>
      </c>
      <c r="P149" s="12">
        <v>7106776</v>
      </c>
      <c r="Q149" s="12">
        <v>7706018</v>
      </c>
      <c r="R149" s="63">
        <v>7644626</v>
      </c>
      <c r="S149" s="63">
        <v>6925190</v>
      </c>
      <c r="T149" s="63">
        <v>7534051</v>
      </c>
      <c r="U149" s="41">
        <v>20580270</v>
      </c>
      <c r="V149" s="41">
        <v>13656296</v>
      </c>
      <c r="W149" s="63">
        <v>8225441</v>
      </c>
      <c r="X149" s="63">
        <v>9680794</v>
      </c>
      <c r="Y149" s="63">
        <v>10443240</v>
      </c>
      <c r="Z149" s="63">
        <v>10584155</v>
      </c>
      <c r="AA149" s="63">
        <v>11965576</v>
      </c>
      <c r="AB149" s="63">
        <v>12239344</v>
      </c>
      <c r="AC149" s="63">
        <v>13011701</v>
      </c>
      <c r="AD149" s="63">
        <v>21897700</v>
      </c>
      <c r="AE149" s="63">
        <v>16826240</v>
      </c>
      <c r="AF149" s="63">
        <v>14049034</v>
      </c>
      <c r="AG149" s="63">
        <v>14608634</v>
      </c>
      <c r="AH149" s="63">
        <v>14554283</v>
      </c>
      <c r="AI149" s="13">
        <v>2.9292430621347121E-2</v>
      </c>
      <c r="AJ149" s="13">
        <v>-3.7204710584165502E-3</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46102861</v>
      </c>
      <c r="H152" s="5">
        <v>49878386</v>
      </c>
      <c r="I152" s="5">
        <v>53220660</v>
      </c>
      <c r="J152" s="5">
        <v>58710958</v>
      </c>
      <c r="K152" s="5">
        <v>74950509</v>
      </c>
      <c r="L152" s="5">
        <v>76677744</v>
      </c>
      <c r="M152" s="5">
        <v>77920644</v>
      </c>
      <c r="N152" s="5">
        <v>82081949</v>
      </c>
      <c r="O152" s="5">
        <v>86430241</v>
      </c>
      <c r="P152" s="5">
        <v>96966491</v>
      </c>
      <c r="Q152" s="5">
        <v>108052182</v>
      </c>
      <c r="R152" s="62">
        <v>109080794</v>
      </c>
      <c r="S152" s="62">
        <v>107493886</v>
      </c>
      <c r="T152" s="62">
        <v>109059380</v>
      </c>
      <c r="U152" s="39">
        <v>125677939</v>
      </c>
      <c r="V152" s="39">
        <v>141015932</v>
      </c>
      <c r="W152" s="62">
        <v>134897499</v>
      </c>
      <c r="X152" s="62">
        <v>140973958</v>
      </c>
      <c r="Y152" s="62">
        <v>151300052</v>
      </c>
      <c r="Z152" s="62">
        <v>152035745</v>
      </c>
      <c r="AA152" s="62">
        <v>170503786</v>
      </c>
      <c r="AB152" s="62">
        <v>166796808</v>
      </c>
      <c r="AC152" s="62">
        <v>177039147</v>
      </c>
      <c r="AD152" s="62">
        <v>198293818</v>
      </c>
      <c r="AE152" s="62">
        <v>208747670</v>
      </c>
      <c r="AF152" s="62">
        <v>205990706</v>
      </c>
      <c r="AG152" s="62">
        <v>214341085</v>
      </c>
      <c r="AH152" s="62">
        <v>223127365</v>
      </c>
      <c r="AI152" s="10">
        <v>4.9689493344418523E-2</v>
      </c>
      <c r="AJ152" s="10">
        <v>4.0992047791490835E-2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12263501</v>
      </c>
      <c r="H154" s="12">
        <v>13379171</v>
      </c>
      <c r="I154" s="12">
        <v>14883972</v>
      </c>
      <c r="J154" s="12">
        <v>13600358</v>
      </c>
      <c r="K154" s="12">
        <v>19277142</v>
      </c>
      <c r="L154" s="12">
        <v>17118760</v>
      </c>
      <c r="M154" s="12">
        <v>17602809</v>
      </c>
      <c r="N154" s="12">
        <v>18185707</v>
      </c>
      <c r="O154" s="12">
        <v>19145844</v>
      </c>
      <c r="P154" s="12">
        <v>20536221</v>
      </c>
      <c r="Q154" s="12">
        <v>20838296</v>
      </c>
      <c r="R154" s="63">
        <v>22018115</v>
      </c>
      <c r="S154" s="63">
        <v>23229211</v>
      </c>
      <c r="T154" s="63">
        <v>25760915</v>
      </c>
      <c r="U154" s="41">
        <v>25992614</v>
      </c>
      <c r="V154" s="41">
        <v>30888991</v>
      </c>
      <c r="W154" s="63">
        <v>33438147</v>
      </c>
      <c r="X154" s="63">
        <v>28080950</v>
      </c>
      <c r="Y154" s="63">
        <v>30704204</v>
      </c>
      <c r="Z154" s="63">
        <v>29601967</v>
      </c>
      <c r="AA154" s="63">
        <v>39130267</v>
      </c>
      <c r="AB154" s="63">
        <v>34658479</v>
      </c>
      <c r="AC154" s="63">
        <v>40611303</v>
      </c>
      <c r="AD154" s="63">
        <v>47617735</v>
      </c>
      <c r="AE154" s="63">
        <v>44727887</v>
      </c>
      <c r="AF154" s="63">
        <v>39325755</v>
      </c>
      <c r="AG154" s="63">
        <v>35629973</v>
      </c>
      <c r="AH154" s="63">
        <v>43964770</v>
      </c>
      <c r="AI154" s="13">
        <v>4.0437230329940954E-2</v>
      </c>
      <c r="AJ154" s="13">
        <v>0.23392655952896738</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14308636</v>
      </c>
      <c r="H156" s="12">
        <v>15818319</v>
      </c>
      <c r="I156" s="12">
        <v>16003781</v>
      </c>
      <c r="J156" s="12">
        <v>19735372</v>
      </c>
      <c r="K156" s="12">
        <v>20054010</v>
      </c>
      <c r="L156" s="12">
        <v>21895231</v>
      </c>
      <c r="M156" s="12">
        <v>23343757</v>
      </c>
      <c r="N156" s="12">
        <v>26206866</v>
      </c>
      <c r="O156" s="12">
        <v>28799722</v>
      </c>
      <c r="P156" s="12">
        <v>29576534</v>
      </c>
      <c r="Q156" s="12">
        <v>33704171</v>
      </c>
      <c r="R156" s="63">
        <v>35391507</v>
      </c>
      <c r="S156" s="63">
        <v>37456916</v>
      </c>
      <c r="T156" s="63">
        <v>39218850</v>
      </c>
      <c r="U156" s="41">
        <v>40318974</v>
      </c>
      <c r="V156" s="41">
        <v>44818459</v>
      </c>
      <c r="W156" s="63">
        <v>48202687</v>
      </c>
      <c r="X156" s="63">
        <v>52303476</v>
      </c>
      <c r="Y156" s="63">
        <v>53090671</v>
      </c>
      <c r="Z156" s="63">
        <v>55486463</v>
      </c>
      <c r="AA156" s="63">
        <v>67007497</v>
      </c>
      <c r="AB156" s="63">
        <v>62836815</v>
      </c>
      <c r="AC156" s="63">
        <v>62289932</v>
      </c>
      <c r="AD156" s="63">
        <v>65839780</v>
      </c>
      <c r="AE156" s="63">
        <v>70538473</v>
      </c>
      <c r="AF156" s="63">
        <v>75849193</v>
      </c>
      <c r="AG156" s="63">
        <v>83106191</v>
      </c>
      <c r="AH156" s="63">
        <v>81643553</v>
      </c>
      <c r="AI156" s="13">
        <v>4.4603048039664417E-2</v>
      </c>
      <c r="AJ156" s="13">
        <v>-1.7599627445324742E-2</v>
      </c>
    </row>
    <row r="157" spans="1:36" ht="10.5" customHeight="1" x14ac:dyDescent="0.2">
      <c r="A157" s="11"/>
      <c r="B157" s="19" t="s">
        <v>67</v>
      </c>
      <c r="C157" s="14"/>
      <c r="D157" s="19"/>
      <c r="E157" s="19"/>
      <c r="F157" s="2"/>
      <c r="G157" s="12">
        <v>3666390</v>
      </c>
      <c r="H157" s="12">
        <v>3496667</v>
      </c>
      <c r="I157" s="12">
        <v>3238335</v>
      </c>
      <c r="J157" s="12">
        <v>4587913</v>
      </c>
      <c r="K157" s="12">
        <v>3446905</v>
      </c>
      <c r="L157" s="12">
        <v>7919183</v>
      </c>
      <c r="M157" s="12">
        <v>8464577</v>
      </c>
      <c r="N157" s="12">
        <v>9701829</v>
      </c>
      <c r="O157" s="12">
        <v>7367729</v>
      </c>
      <c r="P157" s="12">
        <v>7028082</v>
      </c>
      <c r="Q157" s="12">
        <v>8107650</v>
      </c>
      <c r="R157" s="63">
        <v>7820993</v>
      </c>
      <c r="S157" s="63">
        <v>10225249</v>
      </c>
      <c r="T157" s="63">
        <v>8383945</v>
      </c>
      <c r="U157" s="41">
        <v>9392246</v>
      </c>
      <c r="V157" s="41">
        <v>9587342</v>
      </c>
      <c r="W157" s="63">
        <v>9020134</v>
      </c>
      <c r="X157" s="63">
        <v>8460120</v>
      </c>
      <c r="Y157" s="63">
        <v>10003160</v>
      </c>
      <c r="Z157" s="63">
        <v>9055513</v>
      </c>
      <c r="AA157" s="63">
        <v>9835225</v>
      </c>
      <c r="AB157" s="63">
        <v>9168774</v>
      </c>
      <c r="AC157" s="63">
        <v>14725128</v>
      </c>
      <c r="AD157" s="63">
        <v>19919608</v>
      </c>
      <c r="AE157" s="63">
        <v>19263363</v>
      </c>
      <c r="AF157" s="63">
        <v>15143308</v>
      </c>
      <c r="AG157" s="63">
        <v>10819898</v>
      </c>
      <c r="AH157" s="63">
        <v>13468493</v>
      </c>
      <c r="AI157" s="13">
        <v>6.6190044045685958E-2</v>
      </c>
      <c r="AJ157" s="13">
        <v>0.24478927620204921</v>
      </c>
    </row>
    <row r="158" spans="1:36" ht="10.5" customHeight="1" x14ac:dyDescent="0.2">
      <c r="A158" s="11"/>
      <c r="B158" s="19" t="s">
        <v>69</v>
      </c>
      <c r="C158" s="14"/>
      <c r="D158" s="19"/>
      <c r="E158" s="19"/>
      <c r="F158" s="2"/>
      <c r="G158" s="12">
        <v>3263691</v>
      </c>
      <c r="H158" s="12">
        <v>3594330</v>
      </c>
      <c r="I158" s="12">
        <v>3723346</v>
      </c>
      <c r="J158" s="12">
        <v>3685422</v>
      </c>
      <c r="K158" s="12">
        <v>4363042</v>
      </c>
      <c r="L158" s="12">
        <v>4783370</v>
      </c>
      <c r="M158" s="12">
        <v>4569993</v>
      </c>
      <c r="N158" s="12">
        <v>5612521</v>
      </c>
      <c r="O158" s="12">
        <v>6403513</v>
      </c>
      <c r="P158" s="12">
        <v>6447128</v>
      </c>
      <c r="Q158" s="12">
        <v>6343467</v>
      </c>
      <c r="R158" s="63">
        <v>7765128</v>
      </c>
      <c r="S158" s="63">
        <v>8591368</v>
      </c>
      <c r="T158" s="63">
        <v>8651330</v>
      </c>
      <c r="U158" s="41">
        <v>9408422</v>
      </c>
      <c r="V158" s="41">
        <v>10510936</v>
      </c>
      <c r="W158" s="63">
        <v>10347147</v>
      </c>
      <c r="X158" s="63">
        <v>10572400</v>
      </c>
      <c r="Y158" s="63">
        <v>12778192</v>
      </c>
      <c r="Z158" s="63">
        <v>14132061</v>
      </c>
      <c r="AA158" s="63">
        <v>13102348</v>
      </c>
      <c r="AB158" s="63">
        <v>13864509</v>
      </c>
      <c r="AC158" s="63">
        <v>14125038</v>
      </c>
      <c r="AD158" s="63">
        <v>14806030</v>
      </c>
      <c r="AE158" s="63">
        <v>16558113</v>
      </c>
      <c r="AF158" s="63">
        <v>17141496</v>
      </c>
      <c r="AG158" s="63">
        <v>18724234</v>
      </c>
      <c r="AH158" s="63">
        <v>16937544</v>
      </c>
      <c r="AI158" s="13">
        <v>3.3929651510423708E-2</v>
      </c>
      <c r="AJ158" s="13">
        <v>-9.5421259956482068E-2</v>
      </c>
    </row>
    <row r="159" spans="1:36" ht="10.5" customHeight="1" x14ac:dyDescent="0.2">
      <c r="A159" s="11"/>
      <c r="B159" s="19" t="s">
        <v>70</v>
      </c>
      <c r="C159" s="14"/>
      <c r="D159" s="19"/>
      <c r="E159" s="19"/>
      <c r="F159" s="2"/>
      <c r="G159" s="12">
        <v>3363683</v>
      </c>
      <c r="H159" s="12">
        <v>3365836</v>
      </c>
      <c r="I159" s="12">
        <v>4102856</v>
      </c>
      <c r="J159" s="12">
        <v>4890178</v>
      </c>
      <c r="K159" s="12">
        <v>5141493</v>
      </c>
      <c r="L159" s="12">
        <v>6950603</v>
      </c>
      <c r="M159" s="12">
        <v>8883797</v>
      </c>
      <c r="N159" s="12">
        <v>5748139</v>
      </c>
      <c r="O159" s="12">
        <v>5481421</v>
      </c>
      <c r="P159" s="12">
        <v>6152317</v>
      </c>
      <c r="Q159" s="12">
        <v>7250006</v>
      </c>
      <c r="R159" s="63">
        <v>7817505</v>
      </c>
      <c r="S159" s="63">
        <v>7460174</v>
      </c>
      <c r="T159" s="63">
        <v>8147170</v>
      </c>
      <c r="U159" s="41">
        <v>8951624</v>
      </c>
      <c r="V159" s="41">
        <v>9867066</v>
      </c>
      <c r="W159" s="63">
        <v>8117590</v>
      </c>
      <c r="X159" s="63">
        <v>10874936</v>
      </c>
      <c r="Y159" s="63">
        <v>14990977</v>
      </c>
      <c r="Z159" s="63">
        <v>12999504</v>
      </c>
      <c r="AA159" s="63">
        <v>13495367</v>
      </c>
      <c r="AB159" s="63">
        <v>13900246</v>
      </c>
      <c r="AC159" s="63">
        <v>12877933</v>
      </c>
      <c r="AD159" s="63">
        <v>16253664</v>
      </c>
      <c r="AE159" s="63">
        <v>21173475</v>
      </c>
      <c r="AF159" s="63">
        <v>23588929</v>
      </c>
      <c r="AG159" s="63">
        <v>29220939</v>
      </c>
      <c r="AH159" s="63">
        <v>29294968</v>
      </c>
      <c r="AI159" s="13">
        <v>0.13230065084824072</v>
      </c>
      <c r="AJ159" s="13">
        <v>2.5334230361317273E-3</v>
      </c>
    </row>
    <row r="160" spans="1:36" ht="10.5" customHeight="1" x14ac:dyDescent="0.2">
      <c r="A160" s="11"/>
      <c r="B160" s="19" t="s">
        <v>71</v>
      </c>
      <c r="C160" s="14"/>
      <c r="D160" s="19"/>
      <c r="E160" s="19"/>
      <c r="F160" s="2"/>
      <c r="G160" s="12">
        <v>2503558</v>
      </c>
      <c r="H160" s="12">
        <v>2667449</v>
      </c>
      <c r="I160" s="12">
        <v>2986942</v>
      </c>
      <c r="J160" s="12">
        <v>3007220</v>
      </c>
      <c r="K160" s="12">
        <v>2966042</v>
      </c>
      <c r="L160" s="12">
        <v>3881523</v>
      </c>
      <c r="M160" s="12">
        <v>4293870</v>
      </c>
      <c r="N160" s="12">
        <v>5284424</v>
      </c>
      <c r="O160" s="12">
        <v>4588224</v>
      </c>
      <c r="P160" s="12">
        <v>9567301</v>
      </c>
      <c r="Q160" s="12">
        <v>6025178</v>
      </c>
      <c r="R160" s="63">
        <v>5693790</v>
      </c>
      <c r="S160" s="63">
        <v>6134781</v>
      </c>
      <c r="T160" s="63">
        <v>6619498</v>
      </c>
      <c r="U160" s="41">
        <v>7055283</v>
      </c>
      <c r="V160" s="41">
        <v>6285044</v>
      </c>
      <c r="W160" s="63">
        <v>9256523</v>
      </c>
      <c r="X160" s="63">
        <v>7619446</v>
      </c>
      <c r="Y160" s="63">
        <v>8104794</v>
      </c>
      <c r="Z160" s="63">
        <v>8373060</v>
      </c>
      <c r="AA160" s="63">
        <v>8655465</v>
      </c>
      <c r="AB160" s="63">
        <v>8993692</v>
      </c>
      <c r="AC160" s="63">
        <v>8971634</v>
      </c>
      <c r="AD160" s="63">
        <v>9945910</v>
      </c>
      <c r="AE160" s="63">
        <v>10483570</v>
      </c>
      <c r="AF160" s="63">
        <v>11183910</v>
      </c>
      <c r="AG160" s="63">
        <v>10744001</v>
      </c>
      <c r="AH160" s="63">
        <v>10644770</v>
      </c>
      <c r="AI160" s="13">
        <v>2.8489143956770713E-2</v>
      </c>
      <c r="AJ160" s="13">
        <v>-9.2359447844429648E-3</v>
      </c>
    </row>
    <row r="161" spans="1:36" ht="10.5" customHeight="1" x14ac:dyDescent="0.2">
      <c r="A161" s="11"/>
      <c r="B161" s="19" t="s">
        <v>72</v>
      </c>
      <c r="C161" s="14"/>
      <c r="D161" s="19"/>
      <c r="E161" s="19"/>
      <c r="F161" s="2"/>
      <c r="G161" s="12">
        <v>1083225</v>
      </c>
      <c r="H161" s="12">
        <v>961256</v>
      </c>
      <c r="I161" s="12">
        <v>936316</v>
      </c>
      <c r="J161" s="12">
        <v>1573808</v>
      </c>
      <c r="K161" s="12">
        <v>1400744</v>
      </c>
      <c r="L161" s="12">
        <v>1772190</v>
      </c>
      <c r="M161" s="12">
        <v>1402354</v>
      </c>
      <c r="N161" s="12">
        <v>1339286</v>
      </c>
      <c r="O161" s="12">
        <v>1200679</v>
      </c>
      <c r="P161" s="12">
        <v>1375950</v>
      </c>
      <c r="Q161" s="12">
        <v>2468794</v>
      </c>
      <c r="R161" s="63">
        <v>2336330</v>
      </c>
      <c r="S161" s="63">
        <v>2210517</v>
      </c>
      <c r="T161" s="63">
        <v>2072766</v>
      </c>
      <c r="U161" s="41">
        <v>2035593</v>
      </c>
      <c r="V161" s="41">
        <v>10321030</v>
      </c>
      <c r="W161" s="63">
        <v>2164699</v>
      </c>
      <c r="X161" s="63">
        <v>2088573</v>
      </c>
      <c r="Y161" s="63">
        <v>4203420</v>
      </c>
      <c r="Z161" s="63">
        <v>4017237</v>
      </c>
      <c r="AA161" s="63">
        <v>4134197</v>
      </c>
      <c r="AB161" s="63">
        <v>7208420</v>
      </c>
      <c r="AC161" s="63">
        <v>5678031</v>
      </c>
      <c r="AD161" s="63">
        <v>4914993</v>
      </c>
      <c r="AE161" s="63">
        <v>4945668</v>
      </c>
      <c r="AF161" s="63">
        <v>5052033</v>
      </c>
      <c r="AG161" s="63">
        <v>5146525</v>
      </c>
      <c r="AH161" s="63">
        <v>5248371</v>
      </c>
      <c r="AI161" s="13">
        <v>-5.1514402359794209E-2</v>
      </c>
      <c r="AJ161" s="13">
        <v>1.9789275287694124E-2</v>
      </c>
    </row>
    <row r="162" spans="1:36" ht="10.5" customHeight="1" x14ac:dyDescent="0.2">
      <c r="A162" s="11"/>
      <c r="B162" s="19" t="s">
        <v>73</v>
      </c>
      <c r="C162" s="14"/>
      <c r="D162" s="19"/>
      <c r="E162" s="19"/>
      <c r="F162" s="2"/>
      <c r="G162" s="12">
        <v>284304</v>
      </c>
      <c r="H162" s="12">
        <v>446633</v>
      </c>
      <c r="I162" s="12">
        <v>612517</v>
      </c>
      <c r="J162" s="12">
        <v>16699</v>
      </c>
      <c r="K162" s="12">
        <v>4994506</v>
      </c>
      <c r="L162" s="12">
        <v>8831921</v>
      </c>
      <c r="M162" s="12">
        <v>4306207</v>
      </c>
      <c r="N162" s="12">
        <v>3899087</v>
      </c>
      <c r="O162" s="12">
        <v>6609182</v>
      </c>
      <c r="P162" s="12">
        <v>8474810</v>
      </c>
      <c r="Q162" s="12">
        <v>15999420</v>
      </c>
      <c r="R162" s="63">
        <v>11605176</v>
      </c>
      <c r="S162" s="63">
        <v>3238722</v>
      </c>
      <c r="T162" s="63">
        <v>0</v>
      </c>
      <c r="U162" s="41">
        <v>11890445</v>
      </c>
      <c r="V162" s="41">
        <v>6268949</v>
      </c>
      <c r="W162" s="63">
        <v>830212</v>
      </c>
      <c r="X162" s="63">
        <v>8153411</v>
      </c>
      <c r="Y162" s="63">
        <v>4538981</v>
      </c>
      <c r="Z162" s="63">
        <v>2181853</v>
      </c>
      <c r="AA162" s="63">
        <v>0</v>
      </c>
      <c r="AB162" s="63">
        <v>0</v>
      </c>
      <c r="AC162" s="63">
        <v>0</v>
      </c>
      <c r="AD162" s="63">
        <v>0</v>
      </c>
      <c r="AE162" s="63">
        <v>0</v>
      </c>
      <c r="AF162" s="63">
        <v>0</v>
      </c>
      <c r="AG162" s="63">
        <v>0</v>
      </c>
      <c r="AH162" s="63">
        <v>0</v>
      </c>
      <c r="AI162" s="13" t="s">
        <v>246</v>
      </c>
      <c r="AJ162" s="13" t="s">
        <v>246</v>
      </c>
    </row>
    <row r="163" spans="1:36" ht="10.5" customHeight="1" x14ac:dyDescent="0.2">
      <c r="A163" s="11"/>
      <c r="B163" s="19" t="s">
        <v>39</v>
      </c>
      <c r="C163" s="14"/>
      <c r="D163" s="19"/>
      <c r="E163" s="19"/>
      <c r="F163" s="2"/>
      <c r="G163" s="12">
        <v>5365873</v>
      </c>
      <c r="H163" s="12">
        <v>6148725</v>
      </c>
      <c r="I163" s="12">
        <v>6732595</v>
      </c>
      <c r="J163" s="12">
        <v>7613988</v>
      </c>
      <c r="K163" s="12">
        <v>13306625</v>
      </c>
      <c r="L163" s="12">
        <v>3524963</v>
      </c>
      <c r="M163" s="12">
        <v>5053280</v>
      </c>
      <c r="N163" s="12">
        <v>6104090</v>
      </c>
      <c r="O163" s="12">
        <v>6833927</v>
      </c>
      <c r="P163" s="12">
        <v>7808148</v>
      </c>
      <c r="Q163" s="12">
        <v>7315200</v>
      </c>
      <c r="R163" s="63">
        <v>8632250</v>
      </c>
      <c r="S163" s="63">
        <v>8946948</v>
      </c>
      <c r="T163" s="63">
        <v>10204906</v>
      </c>
      <c r="U163" s="41">
        <v>10632738</v>
      </c>
      <c r="V163" s="41">
        <v>12468115</v>
      </c>
      <c r="W163" s="63">
        <v>13520360</v>
      </c>
      <c r="X163" s="63">
        <v>12820646</v>
      </c>
      <c r="Y163" s="63">
        <v>12885653</v>
      </c>
      <c r="Z163" s="63">
        <v>16188087</v>
      </c>
      <c r="AA163" s="63">
        <v>15143420</v>
      </c>
      <c r="AB163" s="63">
        <v>16165873</v>
      </c>
      <c r="AC163" s="63">
        <v>17760148</v>
      </c>
      <c r="AD163" s="63">
        <v>18996098</v>
      </c>
      <c r="AE163" s="63">
        <v>21057121</v>
      </c>
      <c r="AF163" s="63">
        <v>18706082</v>
      </c>
      <c r="AG163" s="63">
        <v>20949324</v>
      </c>
      <c r="AH163" s="63">
        <v>21924896</v>
      </c>
      <c r="AI163" s="13">
        <v>5.2098488225282846E-2</v>
      </c>
      <c r="AJ163" s="13">
        <v>4.6568185207312658E-2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277</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11523133</v>
      </c>
      <c r="H176" s="5">
        <v>13970521</v>
      </c>
      <c r="I176" s="5">
        <v>15315427</v>
      </c>
      <c r="J176" s="5">
        <v>14986233</v>
      </c>
      <c r="K176" s="5">
        <f>SUM(K178,K193,K204,K206)</f>
        <v>15361346</v>
      </c>
      <c r="L176" s="5">
        <f>SUM(L178,L193,L204,L206)</f>
        <v>18875262</v>
      </c>
      <c r="M176" s="5">
        <f>SUM(M178,M193,M204,M206)</f>
        <v>22314086</v>
      </c>
      <c r="N176" s="5">
        <f>SUM(N178,N193,N204,N206)</f>
        <v>21763240</v>
      </c>
      <c r="O176" s="5">
        <v>22980250</v>
      </c>
      <c r="P176" s="5">
        <v>23945084</v>
      </c>
      <c r="Q176" s="5">
        <v>28347850</v>
      </c>
      <c r="R176" s="39">
        <v>29407329</v>
      </c>
      <c r="S176" s="39">
        <v>32594168</v>
      </c>
      <c r="T176" s="39">
        <v>36651255</v>
      </c>
      <c r="U176" s="39">
        <v>39991400.839999996</v>
      </c>
      <c r="V176" s="39">
        <v>42757521.07</v>
      </c>
      <c r="W176" s="39">
        <v>41986045.909999996</v>
      </c>
      <c r="X176" s="39">
        <v>40816563.010000005</v>
      </c>
      <c r="Y176" s="39">
        <v>42728026</v>
      </c>
      <c r="Z176" s="39">
        <v>43268828</v>
      </c>
      <c r="AA176" s="39">
        <v>54758307</v>
      </c>
      <c r="AB176" s="39">
        <v>63831553</v>
      </c>
      <c r="AC176" s="39">
        <v>69330823</v>
      </c>
      <c r="AD176" s="39">
        <v>70850500</v>
      </c>
      <c r="AE176" s="39">
        <v>46401284</v>
      </c>
      <c r="AF176" s="39">
        <v>48435875</v>
      </c>
      <c r="AG176" s="39">
        <v>67027514</v>
      </c>
      <c r="AH176" s="39">
        <v>68257615</v>
      </c>
      <c r="AI176" s="10">
        <v>1.1236219683118831E-2</v>
      </c>
      <c r="AJ176" s="10">
        <v>1.835217997194406E-2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9594459</v>
      </c>
      <c r="H178" s="12">
        <v>11525751</v>
      </c>
      <c r="I178" s="12">
        <v>12658346</v>
      </c>
      <c r="J178" s="12">
        <v>12414727</v>
      </c>
      <c r="K178" s="12">
        <f>SUM(K179,K183:K187)</f>
        <v>12977484</v>
      </c>
      <c r="L178" s="12">
        <f>SUM(L179,L183:L187)</f>
        <v>15913019</v>
      </c>
      <c r="M178" s="12">
        <f>SUM(M179,M183:M187)</f>
        <v>18364989</v>
      </c>
      <c r="N178" s="12">
        <f>SUM(N179,N183:N187)</f>
        <v>17734933</v>
      </c>
      <c r="O178" s="12">
        <v>19611787</v>
      </c>
      <c r="P178" s="12">
        <v>20396826</v>
      </c>
      <c r="Q178" s="12">
        <v>23942680</v>
      </c>
      <c r="R178" s="41">
        <v>25181252</v>
      </c>
      <c r="S178" s="41">
        <v>28147938</v>
      </c>
      <c r="T178" s="41">
        <v>31393997</v>
      </c>
      <c r="U178" s="41">
        <v>33526541.979999997</v>
      </c>
      <c r="V178" s="41">
        <v>36246957.109999999</v>
      </c>
      <c r="W178" s="41">
        <v>35899435.289999999</v>
      </c>
      <c r="X178" s="41">
        <v>35437690.010000005</v>
      </c>
      <c r="Y178" s="41">
        <v>37927108</v>
      </c>
      <c r="Z178" s="41">
        <v>38611728</v>
      </c>
      <c r="AA178" s="41">
        <v>50237702</v>
      </c>
      <c r="AB178" s="41">
        <v>59571644</v>
      </c>
      <c r="AC178" s="41">
        <v>65852104</v>
      </c>
      <c r="AD178" s="41">
        <v>67000319</v>
      </c>
      <c r="AE178" s="41">
        <v>42534054</v>
      </c>
      <c r="AF178" s="41">
        <v>44796323</v>
      </c>
      <c r="AG178" s="41">
        <v>62270610</v>
      </c>
      <c r="AH178" s="41">
        <v>63163760</v>
      </c>
      <c r="AI178" s="13">
        <v>9.8062744563089943E-3</v>
      </c>
      <c r="AJ178" s="13">
        <v>1.4343042407967419E-2</v>
      </c>
    </row>
    <row r="179" spans="1:36" ht="10.5" customHeight="1" x14ac:dyDescent="0.2">
      <c r="A179" s="11"/>
      <c r="B179" s="11"/>
      <c r="C179" s="11" t="s">
        <v>36</v>
      </c>
      <c r="D179" s="11"/>
      <c r="E179" s="11"/>
      <c r="F179" s="2"/>
      <c r="G179" s="12">
        <v>3557480</v>
      </c>
      <c r="H179" s="12">
        <v>4222803</v>
      </c>
      <c r="I179" s="12">
        <v>4496819</v>
      </c>
      <c r="J179" s="12">
        <v>4004687</v>
      </c>
      <c r="K179" s="12">
        <f>SUM(K180:K182)</f>
        <v>4027563</v>
      </c>
      <c r="L179" s="12">
        <f>SUM(L180:L182)</f>
        <v>4682640</v>
      </c>
      <c r="M179" s="12">
        <f>SUM(M180:M182)</f>
        <v>5251185</v>
      </c>
      <c r="N179" s="12">
        <f>SUM(N180:N182)</f>
        <v>5481755</v>
      </c>
      <c r="O179" s="12">
        <v>5508410</v>
      </c>
      <c r="P179" s="12">
        <v>6046474</v>
      </c>
      <c r="Q179" s="12">
        <v>5921790</v>
      </c>
      <c r="R179" s="41">
        <v>7043716</v>
      </c>
      <c r="S179" s="41">
        <v>7305638</v>
      </c>
      <c r="T179" s="41">
        <v>8352216</v>
      </c>
      <c r="U179" s="41">
        <v>8149124.2999999998</v>
      </c>
      <c r="V179" s="41">
        <v>9121748.1699999999</v>
      </c>
      <c r="W179" s="41">
        <v>9768434</v>
      </c>
      <c r="X179" s="41">
        <v>10191638</v>
      </c>
      <c r="Y179" s="41">
        <v>11969853</v>
      </c>
      <c r="Z179" s="41">
        <v>12960045</v>
      </c>
      <c r="AA179" s="41">
        <v>12925786</v>
      </c>
      <c r="AB179" s="41">
        <v>13241553</v>
      </c>
      <c r="AC179" s="41">
        <v>13639464</v>
      </c>
      <c r="AD179" s="41">
        <v>15931744</v>
      </c>
      <c r="AE179" s="41">
        <v>10154450</v>
      </c>
      <c r="AF179" s="41">
        <v>11052039</v>
      </c>
      <c r="AG179" s="41">
        <v>16599087</v>
      </c>
      <c r="AH179" s="41">
        <v>17222022</v>
      </c>
      <c r="AI179" s="13">
        <v>4.4778441952616488E-2</v>
      </c>
      <c r="AJ179" s="13">
        <v>3.7528268874065185E-2</v>
      </c>
    </row>
    <row r="180" spans="1:36" ht="10.5" customHeight="1" x14ac:dyDescent="0.2">
      <c r="A180" s="11"/>
      <c r="B180" s="11"/>
      <c r="C180" s="11"/>
      <c r="D180" s="11" t="s">
        <v>37</v>
      </c>
      <c r="E180" s="11"/>
      <c r="F180" s="2"/>
      <c r="G180" s="12">
        <v>3382747</v>
      </c>
      <c r="H180" s="12">
        <v>3932068</v>
      </c>
      <c r="I180" s="12">
        <v>4262380</v>
      </c>
      <c r="J180" s="12">
        <v>3869511</v>
      </c>
      <c r="K180" s="12">
        <v>3858937</v>
      </c>
      <c r="L180" s="12">
        <v>4456477</v>
      </c>
      <c r="M180" s="12">
        <v>5047894</v>
      </c>
      <c r="N180" s="12">
        <v>5240525</v>
      </c>
      <c r="O180" s="12">
        <v>5250945</v>
      </c>
      <c r="P180" s="12">
        <v>5575484</v>
      </c>
      <c r="Q180" s="12">
        <v>5575650</v>
      </c>
      <c r="R180" s="41">
        <v>6606647</v>
      </c>
      <c r="S180" s="41">
        <v>6865328</v>
      </c>
      <c r="T180" s="41">
        <v>7120757</v>
      </c>
      <c r="U180" s="41">
        <v>7261354.75</v>
      </c>
      <c r="V180" s="41">
        <v>7613107.5600000005</v>
      </c>
      <c r="W180" s="41">
        <v>8092528</v>
      </c>
      <c r="X180" s="41">
        <v>8048106</v>
      </c>
      <c r="Y180" s="41">
        <v>9476760</v>
      </c>
      <c r="Z180" s="41">
        <v>10316953</v>
      </c>
      <c r="AA180" s="41">
        <v>10268577</v>
      </c>
      <c r="AB180" s="41">
        <v>10512092</v>
      </c>
      <c r="AC180" s="41">
        <v>10965253</v>
      </c>
      <c r="AD180" s="41">
        <v>12803950</v>
      </c>
      <c r="AE180" s="41">
        <v>7999507</v>
      </c>
      <c r="AF180" s="41">
        <v>8898853</v>
      </c>
      <c r="AG180" s="41">
        <v>13219906</v>
      </c>
      <c r="AH180" s="41">
        <v>14027305</v>
      </c>
      <c r="AI180" s="13">
        <v>4.9254517780327856E-2</v>
      </c>
      <c r="AJ180" s="13">
        <v>6.1074488729344976E-2</v>
      </c>
    </row>
    <row r="181" spans="1:36" ht="10.5" customHeight="1" x14ac:dyDescent="0.2">
      <c r="A181" s="11"/>
      <c r="B181" s="11"/>
      <c r="C181" s="14"/>
      <c r="D181" s="11" t="s">
        <v>90</v>
      </c>
      <c r="E181" s="11"/>
      <c r="F181" s="2"/>
      <c r="G181" s="12">
        <v>16066</v>
      </c>
      <c r="H181" s="12">
        <v>28592</v>
      </c>
      <c r="I181" s="12">
        <v>0</v>
      </c>
      <c r="J181" s="12">
        <v>0</v>
      </c>
      <c r="K181" s="12">
        <v>0</v>
      </c>
      <c r="L181" s="12">
        <v>9224</v>
      </c>
      <c r="M181" s="12">
        <v>3854</v>
      </c>
      <c r="N181" s="12">
        <v>3854</v>
      </c>
      <c r="O181" s="12">
        <v>13277</v>
      </c>
      <c r="P181" s="12">
        <v>222121</v>
      </c>
      <c r="Q181" s="12">
        <v>103117</v>
      </c>
      <c r="R181" s="41">
        <v>132794</v>
      </c>
      <c r="S181" s="41">
        <v>120904</v>
      </c>
      <c r="T181" s="41">
        <v>121882</v>
      </c>
      <c r="U181" s="41">
        <v>149359</v>
      </c>
      <c r="V181" s="41">
        <v>186282</v>
      </c>
      <c r="W181" s="41">
        <v>330130</v>
      </c>
      <c r="X181" s="41">
        <v>341964</v>
      </c>
      <c r="Y181" s="41">
        <v>750059</v>
      </c>
      <c r="Z181" s="41">
        <v>772907</v>
      </c>
      <c r="AA181" s="41">
        <v>767325</v>
      </c>
      <c r="AB181" s="41">
        <v>796997</v>
      </c>
      <c r="AC181" s="41">
        <v>736813</v>
      </c>
      <c r="AD181" s="41">
        <v>818121</v>
      </c>
      <c r="AE181" s="41">
        <v>776178</v>
      </c>
      <c r="AF181" s="41">
        <v>793648</v>
      </c>
      <c r="AG181" s="41">
        <v>852353</v>
      </c>
      <c r="AH181" s="41">
        <v>830286</v>
      </c>
      <c r="AI181" s="13">
        <v>6.8431925472316468E-3</v>
      </c>
      <c r="AJ181" s="13">
        <v>-2.5889508220185768E-2</v>
      </c>
    </row>
    <row r="182" spans="1:36" ht="10.5" customHeight="1" x14ac:dyDescent="0.2">
      <c r="A182" s="11"/>
      <c r="B182" s="14"/>
      <c r="C182" s="11"/>
      <c r="D182" s="11" t="s">
        <v>39</v>
      </c>
      <c r="E182" s="11"/>
      <c r="F182" s="2"/>
      <c r="G182" s="12">
        <v>158667</v>
      </c>
      <c r="H182" s="12">
        <v>262143</v>
      </c>
      <c r="I182" s="12">
        <v>234439</v>
      </c>
      <c r="J182" s="12">
        <v>135176</v>
      </c>
      <c r="K182" s="12">
        <v>168626</v>
      </c>
      <c r="L182" s="12">
        <v>216939</v>
      </c>
      <c r="M182" s="12">
        <v>199437</v>
      </c>
      <c r="N182" s="12">
        <v>237376</v>
      </c>
      <c r="O182" s="12">
        <v>244188</v>
      </c>
      <c r="P182" s="12">
        <v>248869</v>
      </c>
      <c r="Q182" s="12">
        <v>243023</v>
      </c>
      <c r="R182" s="41">
        <v>304275</v>
      </c>
      <c r="S182" s="41">
        <v>319406</v>
      </c>
      <c r="T182" s="41">
        <v>1109577</v>
      </c>
      <c r="U182" s="41">
        <v>738410.55</v>
      </c>
      <c r="V182" s="41">
        <v>1322358.6099999999</v>
      </c>
      <c r="W182" s="41">
        <v>1345776</v>
      </c>
      <c r="X182" s="41">
        <v>1801568</v>
      </c>
      <c r="Y182" s="41">
        <v>1743034</v>
      </c>
      <c r="Z182" s="41">
        <v>1870185</v>
      </c>
      <c r="AA182" s="41">
        <v>1889884</v>
      </c>
      <c r="AB182" s="41">
        <v>1932464</v>
      </c>
      <c r="AC182" s="41">
        <v>1937398</v>
      </c>
      <c r="AD182" s="41">
        <v>2309673</v>
      </c>
      <c r="AE182" s="41">
        <v>1378765</v>
      </c>
      <c r="AF182" s="41">
        <v>1359538</v>
      </c>
      <c r="AG182" s="41">
        <v>2526828</v>
      </c>
      <c r="AH182" s="41">
        <v>2364431</v>
      </c>
      <c r="AI182" s="13">
        <v>3.4195250027571289E-2</v>
      </c>
      <c r="AJ182" s="13">
        <v>-6.4269115270212299E-2</v>
      </c>
    </row>
    <row r="183" spans="1:36" ht="10.5" customHeight="1" x14ac:dyDescent="0.2">
      <c r="A183" s="11"/>
      <c r="B183" s="14"/>
      <c r="C183" s="11" t="s">
        <v>40</v>
      </c>
      <c r="D183" s="11"/>
      <c r="E183" s="11"/>
      <c r="F183" s="2"/>
      <c r="G183" s="12">
        <v>0</v>
      </c>
      <c r="H183" s="12">
        <v>12353</v>
      </c>
      <c r="I183" s="12">
        <v>18547</v>
      </c>
      <c r="J183" s="12">
        <v>0</v>
      </c>
      <c r="K183" s="12">
        <v>0</v>
      </c>
      <c r="L183" s="12">
        <v>19585</v>
      </c>
      <c r="M183" s="12">
        <v>20239</v>
      </c>
      <c r="N183" s="12">
        <v>23742</v>
      </c>
      <c r="O183" s="12">
        <v>29769</v>
      </c>
      <c r="P183" s="12">
        <v>25524</v>
      </c>
      <c r="Q183" s="12">
        <v>28697</v>
      </c>
      <c r="R183" s="41">
        <v>28355</v>
      </c>
      <c r="S183" s="41">
        <v>74965</v>
      </c>
      <c r="T183" s="41">
        <v>774104</v>
      </c>
      <c r="U183" s="41">
        <v>823446.89</v>
      </c>
      <c r="V183" s="41">
        <v>846508.27</v>
      </c>
      <c r="W183" s="41">
        <v>987019</v>
      </c>
      <c r="X183" s="41">
        <v>919377</v>
      </c>
      <c r="Y183" s="41">
        <v>961794</v>
      </c>
      <c r="Z183" s="41">
        <v>825073</v>
      </c>
      <c r="AA183" s="41">
        <v>848187</v>
      </c>
      <c r="AB183" s="41">
        <v>988842</v>
      </c>
      <c r="AC183" s="41">
        <v>1005435</v>
      </c>
      <c r="AD183" s="41">
        <v>1205184</v>
      </c>
      <c r="AE183" s="41">
        <v>1125609</v>
      </c>
      <c r="AF183" s="41">
        <v>1096974</v>
      </c>
      <c r="AG183" s="41">
        <v>1233368</v>
      </c>
      <c r="AH183" s="41">
        <v>1306662</v>
      </c>
      <c r="AI183" s="13">
        <v>4.7545091352935165E-2</v>
      </c>
      <c r="AJ183" s="13">
        <v>5.9425897218024139E-2</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771779</v>
      </c>
      <c r="S184" s="41">
        <v>1236308</v>
      </c>
      <c r="T184" s="41">
        <v>6902</v>
      </c>
      <c r="U184" s="41">
        <v>0</v>
      </c>
      <c r="V184" s="41">
        <v>0</v>
      </c>
      <c r="W184" s="41">
        <v>0</v>
      </c>
      <c r="X184" s="41">
        <v>0</v>
      </c>
      <c r="Y184" s="41">
        <v>0</v>
      </c>
      <c r="Z184" s="41">
        <v>0</v>
      </c>
      <c r="AA184" s="41">
        <v>0</v>
      </c>
      <c r="AB184" s="41">
        <v>0</v>
      </c>
      <c r="AC184" s="41">
        <v>348816</v>
      </c>
      <c r="AD184" s="41">
        <v>2538502</v>
      </c>
      <c r="AE184" s="41">
        <v>3274645</v>
      </c>
      <c r="AF184" s="41">
        <v>3518709</v>
      </c>
      <c r="AG184" s="41">
        <v>5677829</v>
      </c>
      <c r="AH184" s="41">
        <v>5998461</v>
      </c>
      <c r="AI184" s="13" t="s">
        <v>246</v>
      </c>
      <c r="AJ184" s="13">
        <v>5.6470879978949701E-2</v>
      </c>
    </row>
    <row r="185" spans="1:36" ht="10.5" customHeight="1" x14ac:dyDescent="0.2">
      <c r="A185" s="11"/>
      <c r="B185" s="14"/>
      <c r="C185" s="11" t="s">
        <v>42</v>
      </c>
      <c r="D185" s="11"/>
      <c r="E185" s="11"/>
      <c r="F185" s="2"/>
      <c r="G185" s="12">
        <v>0</v>
      </c>
      <c r="H185" s="12">
        <v>0</v>
      </c>
      <c r="I185" s="12">
        <v>0</v>
      </c>
      <c r="J185" s="12">
        <v>0</v>
      </c>
      <c r="K185" s="12">
        <v>149725</v>
      </c>
      <c r="L185" s="12">
        <v>107813</v>
      </c>
      <c r="M185" s="12">
        <v>170516</v>
      </c>
      <c r="N185" s="12">
        <v>139895</v>
      </c>
      <c r="O185" s="12">
        <v>122303</v>
      </c>
      <c r="P185" s="12">
        <v>109518</v>
      </c>
      <c r="Q185" s="12">
        <v>132080</v>
      </c>
      <c r="R185" s="41">
        <v>81837</v>
      </c>
      <c r="S185" s="41">
        <v>81864</v>
      </c>
      <c r="T185" s="41">
        <v>99266</v>
      </c>
      <c r="U185" s="41">
        <v>112639</v>
      </c>
      <c r="V185" s="41">
        <v>75182.67</v>
      </c>
      <c r="W185" s="41">
        <v>52766</v>
      </c>
      <c r="X185" s="41">
        <v>34221</v>
      </c>
      <c r="Y185" s="41">
        <v>37129</v>
      </c>
      <c r="Z185" s="41">
        <v>39953</v>
      </c>
      <c r="AA185" s="41">
        <v>40357</v>
      </c>
      <c r="AB185" s="41">
        <v>44345</v>
      </c>
      <c r="AC185" s="41">
        <v>102042</v>
      </c>
      <c r="AD185" s="41">
        <v>123406</v>
      </c>
      <c r="AE185" s="41">
        <v>79739</v>
      </c>
      <c r="AF185" s="41">
        <v>92102</v>
      </c>
      <c r="AG185" s="41">
        <v>75900</v>
      </c>
      <c r="AH185" s="41">
        <v>227752</v>
      </c>
      <c r="AI185" s="13">
        <v>0.31351868991813703</v>
      </c>
      <c r="AJ185" s="13">
        <v>2.0006851119894598</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41705</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6036979</v>
      </c>
      <c r="H187" s="12">
        <v>7290595</v>
      </c>
      <c r="I187" s="12">
        <v>8142980</v>
      </c>
      <c r="J187" s="12">
        <v>8410040</v>
      </c>
      <c r="K187" s="12">
        <v>8800196</v>
      </c>
      <c r="L187" s="12">
        <v>11102981</v>
      </c>
      <c r="M187" s="12">
        <v>12923049</v>
      </c>
      <c r="N187" s="12">
        <v>12089541</v>
      </c>
      <c r="O187" s="12">
        <v>13951305</v>
      </c>
      <c r="P187" s="12">
        <v>14215310</v>
      </c>
      <c r="Q187" s="12">
        <v>17860113</v>
      </c>
      <c r="R187" s="41">
        <v>17255565</v>
      </c>
      <c r="S187" s="41">
        <v>19449163</v>
      </c>
      <c r="T187" s="41">
        <v>22161509</v>
      </c>
      <c r="U187" s="41">
        <v>24441331.789999999</v>
      </c>
      <c r="V187" s="41">
        <v>26203518</v>
      </c>
      <c r="W187" s="41">
        <v>25049511.289999999</v>
      </c>
      <c r="X187" s="41">
        <v>24292454.010000002</v>
      </c>
      <c r="Y187" s="41">
        <v>24958332</v>
      </c>
      <c r="Z187" s="41">
        <v>24786657</v>
      </c>
      <c r="AA187" s="41">
        <v>36423372</v>
      </c>
      <c r="AB187" s="41">
        <v>45296904</v>
      </c>
      <c r="AC187" s="41">
        <v>50756347</v>
      </c>
      <c r="AD187" s="41">
        <v>47201483</v>
      </c>
      <c r="AE187" s="41">
        <v>27899611</v>
      </c>
      <c r="AF187" s="41">
        <v>29036499</v>
      </c>
      <c r="AG187" s="41">
        <v>38684426</v>
      </c>
      <c r="AH187" s="41">
        <v>38408863</v>
      </c>
      <c r="AI187" s="13">
        <v>-2.7117282365007545E-2</v>
      </c>
      <c r="AJ187" s="13">
        <v>-7.1233576013251428E-3</v>
      </c>
    </row>
    <row r="188" spans="1:36" ht="10.5" customHeight="1" x14ac:dyDescent="0.2">
      <c r="A188" s="11"/>
      <c r="B188" s="14"/>
      <c r="C188" s="11"/>
      <c r="D188" s="15" t="s">
        <v>45</v>
      </c>
      <c r="E188" s="11"/>
      <c r="F188" s="2"/>
      <c r="G188" s="12">
        <v>4133573</v>
      </c>
      <c r="H188" s="12">
        <v>5360586</v>
      </c>
      <c r="I188" s="12">
        <v>5776892</v>
      </c>
      <c r="J188" s="12">
        <v>6184018</v>
      </c>
      <c r="K188" s="12">
        <v>6539814</v>
      </c>
      <c r="L188" s="12">
        <v>7522303</v>
      </c>
      <c r="M188" s="12">
        <v>8169607</v>
      </c>
      <c r="N188" s="12">
        <v>7405107</v>
      </c>
      <c r="O188" s="12">
        <v>8286431</v>
      </c>
      <c r="P188" s="12">
        <v>9608958</v>
      </c>
      <c r="Q188" s="12">
        <v>11727848</v>
      </c>
      <c r="R188" s="41">
        <v>11095801</v>
      </c>
      <c r="S188" s="41">
        <v>12460994</v>
      </c>
      <c r="T188" s="41">
        <v>13673554</v>
      </c>
      <c r="U188" s="41">
        <v>15154396</v>
      </c>
      <c r="V188" s="41">
        <v>17060937</v>
      </c>
      <c r="W188" s="41">
        <v>17036843</v>
      </c>
      <c r="X188" s="41">
        <v>16412496</v>
      </c>
      <c r="Y188" s="41">
        <v>17540186</v>
      </c>
      <c r="Z188" s="41">
        <v>17368147</v>
      </c>
      <c r="AA188" s="41">
        <v>18027816</v>
      </c>
      <c r="AB188" s="41">
        <v>20488379</v>
      </c>
      <c r="AC188" s="41">
        <v>26029583</v>
      </c>
      <c r="AD188" s="41">
        <v>24168169</v>
      </c>
      <c r="AE188" s="41">
        <v>20565089</v>
      </c>
      <c r="AF188" s="41">
        <v>22496113</v>
      </c>
      <c r="AG188" s="41">
        <v>27570561</v>
      </c>
      <c r="AH188" s="41">
        <v>27324458</v>
      </c>
      <c r="AI188" s="13">
        <v>4.915742732273376E-2</v>
      </c>
      <c r="AJ188" s="13">
        <v>-8.9262964217521733E-3</v>
      </c>
    </row>
    <row r="189" spans="1:36" ht="10.5" customHeight="1" x14ac:dyDescent="0.2">
      <c r="A189" s="11"/>
      <c r="B189" s="14"/>
      <c r="C189" s="11"/>
      <c r="D189" s="15" t="s">
        <v>46</v>
      </c>
      <c r="E189" s="11"/>
      <c r="F189" s="2"/>
      <c r="G189" s="12">
        <v>1418184</v>
      </c>
      <c r="H189" s="12">
        <v>1319936</v>
      </c>
      <c r="I189" s="12">
        <v>1632780</v>
      </c>
      <c r="J189" s="12">
        <v>1311848</v>
      </c>
      <c r="K189" s="12">
        <v>1462202</v>
      </c>
      <c r="L189" s="12">
        <v>2308781</v>
      </c>
      <c r="M189" s="12">
        <v>2358150</v>
      </c>
      <c r="N189" s="12">
        <v>2530396</v>
      </c>
      <c r="O189" s="12">
        <v>3572676</v>
      </c>
      <c r="P189" s="12">
        <v>3168460</v>
      </c>
      <c r="Q189" s="12">
        <v>5065937</v>
      </c>
      <c r="R189" s="41">
        <v>5294477</v>
      </c>
      <c r="S189" s="41">
        <v>5144004</v>
      </c>
      <c r="T189" s="41">
        <v>5988764</v>
      </c>
      <c r="U189" s="41">
        <v>5934170.7599999998</v>
      </c>
      <c r="V189" s="41">
        <v>6066479</v>
      </c>
      <c r="W189" s="41">
        <v>5581323</v>
      </c>
      <c r="X189" s="41">
        <v>5804163</v>
      </c>
      <c r="Y189" s="41">
        <v>5509624</v>
      </c>
      <c r="Z189" s="41">
        <v>5481605</v>
      </c>
      <c r="AA189" s="41">
        <v>3694143</v>
      </c>
      <c r="AB189" s="41">
        <v>3541075</v>
      </c>
      <c r="AC189" s="41">
        <v>4296618</v>
      </c>
      <c r="AD189" s="41">
        <v>4136377</v>
      </c>
      <c r="AE189" s="41">
        <v>3485033</v>
      </c>
      <c r="AF189" s="41">
        <v>3696382</v>
      </c>
      <c r="AG189" s="41">
        <v>4582963</v>
      </c>
      <c r="AH189" s="41">
        <v>4393918</v>
      </c>
      <c r="AI189" s="13">
        <v>3.6619729790884126E-2</v>
      </c>
      <c r="AJ189" s="13">
        <v>-4.1249514778975961E-2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13307935</v>
      </c>
      <c r="AB190" s="41">
        <v>19477935</v>
      </c>
      <c r="AC190" s="41">
        <v>17149125</v>
      </c>
      <c r="AD190" s="41">
        <v>16632740</v>
      </c>
      <c r="AE190" s="41">
        <v>1489125</v>
      </c>
      <c r="AF190" s="41">
        <v>9125</v>
      </c>
      <c r="AG190" s="41">
        <v>4040293</v>
      </c>
      <c r="AH190" s="41">
        <v>3808425</v>
      </c>
      <c r="AI190" s="13">
        <v>-0.23815419145736705</v>
      </c>
      <c r="AJ190" s="13">
        <v>-5.7388907190641866E-2</v>
      </c>
    </row>
    <row r="191" spans="1:36" ht="10.5" customHeight="1" x14ac:dyDescent="0.2">
      <c r="A191" s="11"/>
      <c r="B191" s="11"/>
      <c r="C191" s="11"/>
      <c r="D191" s="11" t="s">
        <v>48</v>
      </c>
      <c r="E191" s="11"/>
      <c r="F191" s="2"/>
      <c r="G191" s="12">
        <v>485222</v>
      </c>
      <c r="H191" s="12">
        <v>610073</v>
      </c>
      <c r="I191" s="12">
        <v>733308</v>
      </c>
      <c r="J191" s="12">
        <v>914174</v>
      </c>
      <c r="K191" s="12">
        <v>798180</v>
      </c>
      <c r="L191" s="12">
        <v>1271897</v>
      </c>
      <c r="M191" s="12">
        <v>2395292</v>
      </c>
      <c r="N191" s="12">
        <v>2154038</v>
      </c>
      <c r="O191" s="12">
        <v>2092198</v>
      </c>
      <c r="P191" s="12">
        <v>1437892</v>
      </c>
      <c r="Q191" s="12">
        <v>1066329</v>
      </c>
      <c r="R191" s="41">
        <v>865287</v>
      </c>
      <c r="S191" s="41">
        <v>1844165</v>
      </c>
      <c r="T191" s="41">
        <v>2499191</v>
      </c>
      <c r="U191" s="41">
        <v>3352765.0300000003</v>
      </c>
      <c r="V191" s="41">
        <v>3076102</v>
      </c>
      <c r="W191" s="41">
        <v>2431345.29</v>
      </c>
      <c r="X191" s="41">
        <v>2075795.01</v>
      </c>
      <c r="Y191" s="41">
        <v>1908522</v>
      </c>
      <c r="Z191" s="41">
        <v>1936905</v>
      </c>
      <c r="AA191" s="41">
        <v>1393478</v>
      </c>
      <c r="AB191" s="41">
        <v>1789515</v>
      </c>
      <c r="AC191" s="41">
        <v>3281021</v>
      </c>
      <c r="AD191" s="41">
        <v>2264197</v>
      </c>
      <c r="AE191" s="41">
        <v>2360364</v>
      </c>
      <c r="AF191" s="41">
        <v>2834879</v>
      </c>
      <c r="AG191" s="41">
        <v>2490609</v>
      </c>
      <c r="AH191" s="41">
        <v>2882062</v>
      </c>
      <c r="AI191" s="13">
        <v>8.2666409529362106E-2</v>
      </c>
      <c r="AJ191" s="13">
        <v>0.15717159939597103</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1295118</v>
      </c>
      <c r="H193" s="12">
        <v>2133347</v>
      </c>
      <c r="I193" s="12">
        <v>1770848</v>
      </c>
      <c r="J193" s="12">
        <v>1510039</v>
      </c>
      <c r="K193" s="12">
        <f>SUM(K194:K202)</f>
        <v>1249408</v>
      </c>
      <c r="L193" s="12">
        <f>SUM(L194:L202)</f>
        <v>1833066</v>
      </c>
      <c r="M193" s="12">
        <f>SUM(M194:M202)</f>
        <v>2764303</v>
      </c>
      <c r="N193" s="12">
        <f>SUM(N194:N202)</f>
        <v>2406871</v>
      </c>
      <c r="O193" s="12">
        <v>2643718</v>
      </c>
      <c r="P193" s="12">
        <v>2604121</v>
      </c>
      <c r="Q193" s="12">
        <v>2676797</v>
      </c>
      <c r="R193" s="41">
        <v>2724723</v>
      </c>
      <c r="S193" s="41">
        <v>2695585</v>
      </c>
      <c r="T193" s="41">
        <v>4034473</v>
      </c>
      <c r="U193" s="41">
        <v>3479342.86</v>
      </c>
      <c r="V193" s="41">
        <v>5054750.96</v>
      </c>
      <c r="W193" s="41">
        <v>4566486</v>
      </c>
      <c r="X193" s="41">
        <v>4103757</v>
      </c>
      <c r="Y193" s="41">
        <v>3384667</v>
      </c>
      <c r="Z193" s="41">
        <v>3647320</v>
      </c>
      <c r="AA193" s="41">
        <v>3244010</v>
      </c>
      <c r="AB193" s="41">
        <v>3757252</v>
      </c>
      <c r="AC193" s="41">
        <v>3072673</v>
      </c>
      <c r="AD193" s="41">
        <v>2990802</v>
      </c>
      <c r="AE193" s="41">
        <v>2849696</v>
      </c>
      <c r="AF193" s="41">
        <v>2974723</v>
      </c>
      <c r="AG193" s="41">
        <v>3740903</v>
      </c>
      <c r="AH193" s="41">
        <v>3495359</v>
      </c>
      <c r="AI193" s="13">
        <v>-1.1969744202289023E-2</v>
      </c>
      <c r="AJ193" s="13">
        <v>-6.5637628134169748E-2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75812</v>
      </c>
      <c r="H195" s="12">
        <v>119548</v>
      </c>
      <c r="I195" s="12">
        <v>129047</v>
      </c>
      <c r="J195" s="12">
        <v>94856</v>
      </c>
      <c r="K195" s="12">
        <v>96582</v>
      </c>
      <c r="L195" s="12">
        <v>131453</v>
      </c>
      <c r="M195" s="12">
        <v>155531</v>
      </c>
      <c r="N195" s="12">
        <v>131383</v>
      </c>
      <c r="O195" s="12">
        <v>333099</v>
      </c>
      <c r="P195" s="12">
        <v>337632</v>
      </c>
      <c r="Q195" s="12">
        <v>332838</v>
      </c>
      <c r="R195" s="41">
        <v>369745</v>
      </c>
      <c r="S195" s="41">
        <v>405411</v>
      </c>
      <c r="T195" s="41">
        <v>399950</v>
      </c>
      <c r="U195" s="41">
        <v>411696.86</v>
      </c>
      <c r="V195" s="41">
        <v>429499.96</v>
      </c>
      <c r="W195" s="41">
        <v>435091</v>
      </c>
      <c r="X195" s="41">
        <v>458906</v>
      </c>
      <c r="Y195" s="41">
        <v>468621</v>
      </c>
      <c r="Z195" s="41">
        <v>487518</v>
      </c>
      <c r="AA195" s="41">
        <v>491922</v>
      </c>
      <c r="AB195" s="41">
        <v>494329</v>
      </c>
      <c r="AC195" s="41">
        <v>519822</v>
      </c>
      <c r="AD195" s="41">
        <v>523193</v>
      </c>
      <c r="AE195" s="41">
        <v>371730</v>
      </c>
      <c r="AF195" s="41">
        <v>396041</v>
      </c>
      <c r="AG195" s="41">
        <v>587582</v>
      </c>
      <c r="AH195" s="41">
        <v>602556</v>
      </c>
      <c r="AI195" s="13">
        <v>3.354697688935615E-2</v>
      </c>
      <c r="AJ195" s="13">
        <v>2.5484102644396867E-2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1153967</v>
      </c>
      <c r="H198" s="12">
        <v>1304262</v>
      </c>
      <c r="I198" s="12">
        <v>1472206</v>
      </c>
      <c r="J198" s="12">
        <v>1371759</v>
      </c>
      <c r="K198" s="12">
        <v>1109869</v>
      </c>
      <c r="L198" s="12">
        <v>1678816</v>
      </c>
      <c r="M198" s="12">
        <v>1670916</v>
      </c>
      <c r="N198" s="12">
        <v>1524955</v>
      </c>
      <c r="O198" s="12">
        <v>1867126</v>
      </c>
      <c r="P198" s="12">
        <v>1836283</v>
      </c>
      <c r="Q198" s="12">
        <v>1970894</v>
      </c>
      <c r="R198" s="41">
        <v>1955214</v>
      </c>
      <c r="S198" s="41">
        <v>1993937</v>
      </c>
      <c r="T198" s="41">
        <v>2110152</v>
      </c>
      <c r="U198" s="41">
        <v>2306185</v>
      </c>
      <c r="V198" s="41">
        <v>2532203</v>
      </c>
      <c r="W198" s="41">
        <v>2591755</v>
      </c>
      <c r="X198" s="41">
        <v>2205326</v>
      </c>
      <c r="Y198" s="41">
        <v>2030974</v>
      </c>
      <c r="Z198" s="41">
        <v>2071926</v>
      </c>
      <c r="AA198" s="41">
        <v>2246194</v>
      </c>
      <c r="AB198" s="41">
        <v>2246151</v>
      </c>
      <c r="AC198" s="41">
        <v>2388675</v>
      </c>
      <c r="AD198" s="41">
        <v>2270174</v>
      </c>
      <c r="AE198" s="41">
        <v>1891542</v>
      </c>
      <c r="AF198" s="41">
        <v>1959494</v>
      </c>
      <c r="AG198" s="41">
        <v>2433951</v>
      </c>
      <c r="AH198" s="41">
        <v>2476299</v>
      </c>
      <c r="AI198" s="13">
        <v>1.6390714779310755E-2</v>
      </c>
      <c r="AJ198" s="13">
        <v>1.7398871218031915E-2</v>
      </c>
    </row>
    <row r="199" spans="1:36" ht="10.5" customHeight="1" x14ac:dyDescent="0.2">
      <c r="A199" s="11"/>
      <c r="B199" s="14"/>
      <c r="C199" s="11" t="s">
        <v>55</v>
      </c>
      <c r="E199" s="11"/>
      <c r="F199" s="2"/>
      <c r="G199" s="12">
        <v>0</v>
      </c>
      <c r="H199" s="12">
        <v>0</v>
      </c>
      <c r="I199" s="12">
        <v>0</v>
      </c>
      <c r="J199" s="12">
        <v>0</v>
      </c>
      <c r="K199" s="12">
        <v>0</v>
      </c>
      <c r="L199" s="12">
        <v>719</v>
      </c>
      <c r="M199" s="12">
        <v>3203</v>
      </c>
      <c r="N199" s="12">
        <v>6164</v>
      </c>
      <c r="O199" s="12">
        <v>6717</v>
      </c>
      <c r="P199" s="12">
        <v>10550</v>
      </c>
      <c r="Q199" s="12">
        <v>12998</v>
      </c>
      <c r="R199" s="41">
        <v>30183</v>
      </c>
      <c r="S199" s="41">
        <v>26228</v>
      </c>
      <c r="T199" s="41">
        <v>19346</v>
      </c>
      <c r="U199" s="41">
        <v>41175</v>
      </c>
      <c r="V199" s="41">
        <v>32598</v>
      </c>
      <c r="W199" s="41">
        <v>23765</v>
      </c>
      <c r="X199" s="41">
        <v>35194</v>
      </c>
      <c r="Y199" s="41">
        <v>33578</v>
      </c>
      <c r="Z199" s="41">
        <v>36007</v>
      </c>
      <c r="AA199" s="41">
        <v>34118</v>
      </c>
      <c r="AB199" s="41">
        <v>37234</v>
      </c>
      <c r="AC199" s="41">
        <v>30499</v>
      </c>
      <c r="AD199" s="41">
        <v>37059</v>
      </c>
      <c r="AE199" s="41">
        <v>34942</v>
      </c>
      <c r="AF199" s="41">
        <v>36795</v>
      </c>
      <c r="AG199" s="41">
        <v>40724</v>
      </c>
      <c r="AH199" s="41">
        <v>73420</v>
      </c>
      <c r="AI199" s="13">
        <v>0.11981371168464561</v>
      </c>
      <c r="AJ199" s="13">
        <v>0.80286808761418327</v>
      </c>
    </row>
    <row r="200" spans="1:36" ht="10.5" customHeight="1" x14ac:dyDescent="0.2">
      <c r="A200" s="11"/>
      <c r="B200" s="11"/>
      <c r="C200" s="11" t="s">
        <v>56</v>
      </c>
      <c r="D200" s="11"/>
      <c r="E200" s="11"/>
      <c r="F200" s="2"/>
      <c r="G200" s="12">
        <v>65339</v>
      </c>
      <c r="H200" s="12">
        <v>709537</v>
      </c>
      <c r="I200" s="12">
        <v>169595</v>
      </c>
      <c r="J200" s="12">
        <v>43424</v>
      </c>
      <c r="K200" s="12">
        <v>42957</v>
      </c>
      <c r="L200" s="12">
        <v>22078</v>
      </c>
      <c r="M200" s="12">
        <v>934653</v>
      </c>
      <c r="N200" s="12">
        <v>744369</v>
      </c>
      <c r="O200" s="12">
        <v>436776</v>
      </c>
      <c r="P200" s="12">
        <v>419656</v>
      </c>
      <c r="Q200" s="12">
        <v>360067</v>
      </c>
      <c r="R200" s="41">
        <v>369581</v>
      </c>
      <c r="S200" s="41">
        <v>270009</v>
      </c>
      <c r="T200" s="41">
        <v>1505025</v>
      </c>
      <c r="U200" s="41">
        <v>720286</v>
      </c>
      <c r="V200" s="41">
        <v>2060450</v>
      </c>
      <c r="W200" s="41">
        <v>1515875</v>
      </c>
      <c r="X200" s="41">
        <v>1404331</v>
      </c>
      <c r="Y200" s="41">
        <v>851494</v>
      </c>
      <c r="Z200" s="41">
        <v>1051869</v>
      </c>
      <c r="AA200" s="41">
        <v>471776</v>
      </c>
      <c r="AB200" s="41">
        <v>979538</v>
      </c>
      <c r="AC200" s="41">
        <v>133677</v>
      </c>
      <c r="AD200" s="41">
        <v>160376</v>
      </c>
      <c r="AE200" s="41">
        <v>551482</v>
      </c>
      <c r="AF200" s="41">
        <v>582393</v>
      </c>
      <c r="AG200" s="41">
        <v>678646</v>
      </c>
      <c r="AH200" s="41">
        <v>343084</v>
      </c>
      <c r="AI200" s="13">
        <v>-0.1604178511866271</v>
      </c>
      <c r="AJ200" s="13">
        <v>-0.49445808271175251</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456540</v>
      </c>
      <c r="H204" s="12">
        <v>142283</v>
      </c>
      <c r="I204" s="12">
        <v>644031</v>
      </c>
      <c r="J204" s="12">
        <v>925413</v>
      </c>
      <c r="K204" s="12">
        <v>966548</v>
      </c>
      <c r="L204" s="12">
        <v>886933</v>
      </c>
      <c r="M204" s="12">
        <v>820592</v>
      </c>
      <c r="N204" s="12">
        <v>729077</v>
      </c>
      <c r="O204" s="12">
        <v>598268</v>
      </c>
      <c r="P204" s="12">
        <v>757655</v>
      </c>
      <c r="Q204" s="12">
        <v>1422126</v>
      </c>
      <c r="R204" s="41">
        <v>1123876</v>
      </c>
      <c r="S204" s="41">
        <v>1424701</v>
      </c>
      <c r="T204" s="41">
        <v>838512</v>
      </c>
      <c r="U204" s="41">
        <v>1638227</v>
      </c>
      <c r="V204" s="41">
        <v>1056352</v>
      </c>
      <c r="W204" s="41">
        <v>1300689.6200000001</v>
      </c>
      <c r="X204" s="41">
        <v>761412</v>
      </c>
      <c r="Y204" s="41">
        <v>892686</v>
      </c>
      <c r="Z204" s="41">
        <v>617180</v>
      </c>
      <c r="AA204" s="41">
        <v>966950</v>
      </c>
      <c r="AB204" s="41">
        <v>190008</v>
      </c>
      <c r="AC204" s="41">
        <v>63462</v>
      </c>
      <c r="AD204" s="41">
        <v>475879</v>
      </c>
      <c r="AE204" s="41">
        <v>536635</v>
      </c>
      <c r="AF204" s="41">
        <v>406802</v>
      </c>
      <c r="AG204" s="41">
        <v>532451</v>
      </c>
      <c r="AH204" s="41">
        <v>472293</v>
      </c>
      <c r="AI204" s="13">
        <v>0.16387570759884751</v>
      </c>
      <c r="AJ204" s="13">
        <v>-0.11298316652612166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177016</v>
      </c>
      <c r="H206" s="12">
        <v>169140</v>
      </c>
      <c r="I206" s="12">
        <v>242202</v>
      </c>
      <c r="J206" s="12">
        <v>136054</v>
      </c>
      <c r="K206" s="12">
        <v>167906</v>
      </c>
      <c r="L206" s="12">
        <v>242244</v>
      </c>
      <c r="M206" s="12">
        <v>364202</v>
      </c>
      <c r="N206" s="12">
        <v>892359</v>
      </c>
      <c r="O206" s="12">
        <v>126477</v>
      </c>
      <c r="P206" s="12">
        <v>186482</v>
      </c>
      <c r="Q206" s="12">
        <v>306246</v>
      </c>
      <c r="R206" s="41">
        <v>377478</v>
      </c>
      <c r="S206" s="41">
        <v>325944</v>
      </c>
      <c r="T206" s="41">
        <v>384273</v>
      </c>
      <c r="U206" s="41">
        <v>1347289</v>
      </c>
      <c r="V206" s="41">
        <v>399461</v>
      </c>
      <c r="W206" s="41">
        <v>219435</v>
      </c>
      <c r="X206" s="41">
        <v>513704</v>
      </c>
      <c r="Y206" s="41">
        <v>523565</v>
      </c>
      <c r="Z206" s="41">
        <v>392600</v>
      </c>
      <c r="AA206" s="41">
        <v>309645</v>
      </c>
      <c r="AB206" s="41">
        <v>312649</v>
      </c>
      <c r="AC206" s="41">
        <v>342584</v>
      </c>
      <c r="AD206" s="41">
        <v>383500</v>
      </c>
      <c r="AE206" s="41">
        <v>480899</v>
      </c>
      <c r="AF206" s="41">
        <v>258027</v>
      </c>
      <c r="AG206" s="41">
        <v>483550</v>
      </c>
      <c r="AH206" s="41">
        <v>1126203</v>
      </c>
      <c r="AI206" s="13">
        <v>0.23811201838411611</v>
      </c>
      <c r="AJ206" s="13">
        <v>1.3290311239789061</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12040199</v>
      </c>
      <c r="H209" s="5">
        <v>13089632</v>
      </c>
      <c r="I209" s="5">
        <v>14487289</v>
      </c>
      <c r="J209" s="5">
        <v>14443424</v>
      </c>
      <c r="K209" s="5">
        <v>14270739</v>
      </c>
      <c r="L209" s="5">
        <v>17555606</v>
      </c>
      <c r="M209" s="5">
        <v>20915978</v>
      </c>
      <c r="N209" s="5">
        <v>20206769</v>
      </c>
      <c r="O209" s="5">
        <v>22648846</v>
      </c>
      <c r="P209" s="5">
        <v>24902991</v>
      </c>
      <c r="Q209" s="5">
        <v>29013511</v>
      </c>
      <c r="R209" s="39">
        <v>30904533</v>
      </c>
      <c r="S209" s="39">
        <v>34221294</v>
      </c>
      <c r="T209" s="39">
        <v>52960189</v>
      </c>
      <c r="U209" s="39">
        <v>50671882</v>
      </c>
      <c r="V209" s="39">
        <v>62944023.120000005</v>
      </c>
      <c r="W209" s="39">
        <v>72190032.969999999</v>
      </c>
      <c r="X209" s="39">
        <v>104234191.16</v>
      </c>
      <c r="Y209" s="39">
        <v>83772726</v>
      </c>
      <c r="Z209" s="39">
        <v>71282478</v>
      </c>
      <c r="AA209" s="39">
        <v>58508957</v>
      </c>
      <c r="AB209" s="39">
        <v>67604953</v>
      </c>
      <c r="AC209" s="39">
        <v>61296538</v>
      </c>
      <c r="AD209" s="39">
        <v>68033476</v>
      </c>
      <c r="AE209" s="39">
        <v>55894470</v>
      </c>
      <c r="AF209" s="39">
        <v>72224581</v>
      </c>
      <c r="AG209" s="39">
        <v>107012098</v>
      </c>
      <c r="AH209" s="39">
        <v>100385463</v>
      </c>
      <c r="AI209" s="10">
        <v>6.8108534448793501E-2</v>
      </c>
      <c r="AJ209" s="10">
        <v>-6.1924166742343467E-2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3066821</v>
      </c>
      <c r="H211" s="12">
        <v>3286398</v>
      </c>
      <c r="I211" s="12">
        <v>4105457</v>
      </c>
      <c r="J211" s="12">
        <v>4124630</v>
      </c>
      <c r="K211" s="12">
        <v>4126592</v>
      </c>
      <c r="L211" s="12">
        <v>4539067</v>
      </c>
      <c r="M211" s="12">
        <v>6214836</v>
      </c>
      <c r="N211" s="12">
        <v>6370603</v>
      </c>
      <c r="O211" s="12">
        <v>6693052</v>
      </c>
      <c r="P211" s="12">
        <v>8368133</v>
      </c>
      <c r="Q211" s="12">
        <v>8132541</v>
      </c>
      <c r="R211" s="41">
        <v>9370267</v>
      </c>
      <c r="S211" s="41">
        <v>11190449</v>
      </c>
      <c r="T211" s="41">
        <v>8577218</v>
      </c>
      <c r="U211" s="41">
        <v>8384290</v>
      </c>
      <c r="V211" s="41">
        <v>9760866.3499999996</v>
      </c>
      <c r="W211" s="41">
        <v>10076146.01</v>
      </c>
      <c r="X211" s="41">
        <v>9752575.1600000001</v>
      </c>
      <c r="Y211" s="41">
        <v>9649324</v>
      </c>
      <c r="Z211" s="41">
        <v>10309685</v>
      </c>
      <c r="AA211" s="41">
        <v>13113517</v>
      </c>
      <c r="AB211" s="41">
        <v>13815406</v>
      </c>
      <c r="AC211" s="41">
        <v>12145963</v>
      </c>
      <c r="AD211" s="41">
        <v>13811915</v>
      </c>
      <c r="AE211" s="41">
        <v>12136501</v>
      </c>
      <c r="AF211" s="41">
        <v>15360286</v>
      </c>
      <c r="AG211" s="41">
        <v>17257725</v>
      </c>
      <c r="AH211" s="41">
        <v>16302461</v>
      </c>
      <c r="AI211" s="13">
        <v>2.797271202060081E-2</v>
      </c>
      <c r="AJ211" s="13">
        <v>-5.5352834745019987E-2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6301286</v>
      </c>
      <c r="H213" s="12">
        <v>6849349</v>
      </c>
      <c r="I213" s="12">
        <v>6939517</v>
      </c>
      <c r="J213" s="12">
        <v>6696823</v>
      </c>
      <c r="K213" s="12">
        <v>7176289</v>
      </c>
      <c r="L213" s="12">
        <v>8763392</v>
      </c>
      <c r="M213" s="12">
        <v>9710131</v>
      </c>
      <c r="N213" s="12">
        <v>9054051</v>
      </c>
      <c r="O213" s="12">
        <v>11776496</v>
      </c>
      <c r="P213" s="12">
        <v>11349866</v>
      </c>
      <c r="Q213" s="12">
        <v>13116143</v>
      </c>
      <c r="R213" s="41">
        <v>13495335</v>
      </c>
      <c r="S213" s="41">
        <v>14803385</v>
      </c>
      <c r="T213" s="41">
        <v>16811356</v>
      </c>
      <c r="U213" s="41">
        <v>18626520</v>
      </c>
      <c r="V213" s="41">
        <v>19547808.32</v>
      </c>
      <c r="W213" s="41">
        <v>22267262</v>
      </c>
      <c r="X213" s="41">
        <v>22034807</v>
      </c>
      <c r="Y213" s="41">
        <v>22232624</v>
      </c>
      <c r="Z213" s="41">
        <v>22630736</v>
      </c>
      <c r="AA213" s="41">
        <v>22451398</v>
      </c>
      <c r="AB213" s="41">
        <v>24338439</v>
      </c>
      <c r="AC213" s="41">
        <v>24483599</v>
      </c>
      <c r="AD213" s="41">
        <v>26552917</v>
      </c>
      <c r="AE213" s="41">
        <v>19715068</v>
      </c>
      <c r="AF213" s="41">
        <v>21748763</v>
      </c>
      <c r="AG213" s="41">
        <v>31150046</v>
      </c>
      <c r="AH213" s="41">
        <v>32000185</v>
      </c>
      <c r="AI213" s="13">
        <v>4.6670445860987009E-2</v>
      </c>
      <c r="AJ213" s="13">
        <v>2.7291741399033568E-2</v>
      </c>
    </row>
    <row r="214" spans="1:44" ht="10.5" customHeight="1" x14ac:dyDescent="0.2">
      <c r="A214" s="11"/>
      <c r="B214" s="19" t="s">
        <v>67</v>
      </c>
      <c r="D214" s="19"/>
      <c r="E214" s="14"/>
      <c r="F214" s="2"/>
      <c r="G214" s="12">
        <v>491064</v>
      </c>
      <c r="H214" s="12">
        <v>467979</v>
      </c>
      <c r="I214" s="12">
        <v>631971</v>
      </c>
      <c r="J214" s="12">
        <v>831139</v>
      </c>
      <c r="K214" s="12">
        <v>942323</v>
      </c>
      <c r="L214" s="12">
        <v>1332714</v>
      </c>
      <c r="M214" s="12">
        <v>1602575</v>
      </c>
      <c r="N214" s="12">
        <v>2032254</v>
      </c>
      <c r="O214" s="12">
        <v>1166880</v>
      </c>
      <c r="P214" s="12">
        <v>1158457</v>
      </c>
      <c r="Q214" s="12">
        <v>1174971</v>
      </c>
      <c r="R214" s="41">
        <v>1339996</v>
      </c>
      <c r="S214" s="41">
        <v>1365498</v>
      </c>
      <c r="T214" s="41">
        <v>1133617</v>
      </c>
      <c r="U214" s="41">
        <v>1740280</v>
      </c>
      <c r="V214" s="41">
        <v>2992834.79</v>
      </c>
      <c r="W214" s="41">
        <v>980110</v>
      </c>
      <c r="X214" s="41">
        <v>1039047</v>
      </c>
      <c r="Y214" s="41">
        <v>1092920</v>
      </c>
      <c r="Z214" s="41">
        <v>1031224</v>
      </c>
      <c r="AA214" s="41">
        <v>656488</v>
      </c>
      <c r="AB214" s="41">
        <v>708373</v>
      </c>
      <c r="AC214" s="41">
        <v>1189026</v>
      </c>
      <c r="AD214" s="41">
        <v>1919171</v>
      </c>
      <c r="AE214" s="41">
        <v>1909384</v>
      </c>
      <c r="AF214" s="41">
        <v>1698195</v>
      </c>
      <c r="AG214" s="41">
        <v>2398841</v>
      </c>
      <c r="AH214" s="41">
        <v>2429520</v>
      </c>
      <c r="AI214" s="13">
        <v>0.22803217739579007</v>
      </c>
      <c r="AJ214" s="13">
        <v>1.2789092732698832E-2</v>
      </c>
    </row>
    <row r="215" spans="1:44" ht="10.5" customHeight="1" x14ac:dyDescent="0.2">
      <c r="A215" s="11"/>
      <c r="B215" s="19" t="s">
        <v>69</v>
      </c>
      <c r="D215" s="19"/>
      <c r="E215" s="14"/>
      <c r="F215" s="2"/>
      <c r="G215" s="12">
        <v>7643</v>
      </c>
      <c r="H215" s="12">
        <v>3260</v>
      </c>
      <c r="I215" s="12">
        <v>2923</v>
      </c>
      <c r="J215" s="12">
        <v>2813</v>
      </c>
      <c r="K215" s="12">
        <v>6040</v>
      </c>
      <c r="L215" s="12">
        <v>3927</v>
      </c>
      <c r="M215" s="12">
        <v>6962</v>
      </c>
      <c r="N215" s="12">
        <v>3017</v>
      </c>
      <c r="O215" s="12">
        <v>1188</v>
      </c>
      <c r="P215" s="12">
        <v>5979</v>
      </c>
      <c r="Q215" s="12">
        <v>8186</v>
      </c>
      <c r="R215" s="41">
        <v>4272</v>
      </c>
      <c r="S215" s="41">
        <v>3378</v>
      </c>
      <c r="T215" s="41">
        <v>414775</v>
      </c>
      <c r="U215" s="41">
        <v>0</v>
      </c>
      <c r="V215" s="41">
        <v>175</v>
      </c>
      <c r="W215" s="41">
        <v>0</v>
      </c>
      <c r="X215" s="41">
        <v>1320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1566740</v>
      </c>
      <c r="H216" s="12">
        <v>1815142</v>
      </c>
      <c r="I216" s="12">
        <v>1773496</v>
      </c>
      <c r="J216" s="12">
        <v>1809214</v>
      </c>
      <c r="K216" s="12">
        <v>1379143</v>
      </c>
      <c r="L216" s="12">
        <v>1918430</v>
      </c>
      <c r="M216" s="12">
        <v>2422752</v>
      </c>
      <c r="N216" s="12">
        <v>2242523</v>
      </c>
      <c r="O216" s="12">
        <v>2033849</v>
      </c>
      <c r="P216" s="12">
        <v>2483211</v>
      </c>
      <c r="Q216" s="12">
        <v>2520901</v>
      </c>
      <c r="R216" s="41">
        <v>2945495</v>
      </c>
      <c r="S216" s="41">
        <v>3733347</v>
      </c>
      <c r="T216" s="41">
        <v>3838659</v>
      </c>
      <c r="U216" s="41">
        <v>3228290</v>
      </c>
      <c r="V216" s="41">
        <v>4415570.1500000004</v>
      </c>
      <c r="W216" s="41">
        <v>4833728.96</v>
      </c>
      <c r="X216" s="41">
        <v>3831873</v>
      </c>
      <c r="Y216" s="41">
        <v>4099086</v>
      </c>
      <c r="Z216" s="41">
        <v>4083641</v>
      </c>
      <c r="AA216" s="41">
        <v>4053139</v>
      </c>
      <c r="AB216" s="41">
        <v>4311217</v>
      </c>
      <c r="AC216" s="41">
        <v>4230945</v>
      </c>
      <c r="AD216" s="41">
        <v>4463993</v>
      </c>
      <c r="AE216" s="41">
        <v>2928251</v>
      </c>
      <c r="AF216" s="41">
        <v>3321330</v>
      </c>
      <c r="AG216" s="41">
        <v>5617373</v>
      </c>
      <c r="AH216" s="41">
        <v>5350818</v>
      </c>
      <c r="AI216" s="13">
        <v>3.6660894251710374E-2</v>
      </c>
      <c r="AJ216" s="13">
        <v>-4.7451896108732676E-2</v>
      </c>
    </row>
    <row r="217" spans="1:44" ht="10.5" customHeight="1" x14ac:dyDescent="0.2">
      <c r="A217" s="11"/>
      <c r="B217" s="19" t="s">
        <v>71</v>
      </c>
      <c r="D217" s="19"/>
      <c r="E217" s="14"/>
      <c r="F217" s="2"/>
      <c r="G217" s="12">
        <v>330645</v>
      </c>
      <c r="H217" s="12">
        <v>426301</v>
      </c>
      <c r="I217" s="12">
        <v>439404</v>
      </c>
      <c r="J217" s="12">
        <v>467124</v>
      </c>
      <c r="K217" s="12">
        <v>547567</v>
      </c>
      <c r="L217" s="12">
        <v>561801</v>
      </c>
      <c r="M217" s="12">
        <v>270874</v>
      </c>
      <c r="N217" s="12">
        <v>250000</v>
      </c>
      <c r="O217" s="12">
        <v>815537</v>
      </c>
      <c r="P217" s="12">
        <v>742055</v>
      </c>
      <c r="Q217" s="12">
        <v>875129</v>
      </c>
      <c r="R217" s="41">
        <v>1081121</v>
      </c>
      <c r="S217" s="41">
        <v>1071887</v>
      </c>
      <c r="T217" s="41">
        <v>1953001</v>
      </c>
      <c r="U217" s="41">
        <v>2119973</v>
      </c>
      <c r="V217" s="41">
        <v>2299835</v>
      </c>
      <c r="W217" s="41">
        <v>2871343</v>
      </c>
      <c r="X217" s="41">
        <v>2690834</v>
      </c>
      <c r="Y217" s="41">
        <v>2885665</v>
      </c>
      <c r="Z217" s="41">
        <v>2287894</v>
      </c>
      <c r="AA217" s="41">
        <v>4491555</v>
      </c>
      <c r="AB217" s="41">
        <v>3590215</v>
      </c>
      <c r="AC217" s="41">
        <v>3512145</v>
      </c>
      <c r="AD217" s="41">
        <v>3792798</v>
      </c>
      <c r="AE217" s="41">
        <v>4244717</v>
      </c>
      <c r="AF217" s="41">
        <v>5169862</v>
      </c>
      <c r="AG217" s="41">
        <v>4367223</v>
      </c>
      <c r="AH217" s="41">
        <v>4744617</v>
      </c>
      <c r="AI217" s="13">
        <v>4.7562919294314332E-2</v>
      </c>
      <c r="AJ217" s="13">
        <v>8.6415097191052531E-2</v>
      </c>
    </row>
    <row r="218" spans="1:44" ht="10.5" customHeight="1" x14ac:dyDescent="0.2">
      <c r="A218" s="11"/>
      <c r="B218" s="19" t="s">
        <v>72</v>
      </c>
      <c r="D218" s="19"/>
      <c r="E218" s="14"/>
      <c r="F218" s="2"/>
      <c r="G218" s="12">
        <v>126203</v>
      </c>
      <c r="H218" s="12">
        <v>200253</v>
      </c>
      <c r="I218" s="12">
        <v>166861</v>
      </c>
      <c r="J218" s="12">
        <v>158959</v>
      </c>
      <c r="K218" s="12">
        <v>90899</v>
      </c>
      <c r="L218" s="12">
        <v>118609</v>
      </c>
      <c r="M218" s="12">
        <v>481017</v>
      </c>
      <c r="N218" s="12">
        <v>254321</v>
      </c>
      <c r="O218" s="12">
        <v>145890</v>
      </c>
      <c r="P218" s="12">
        <v>251393</v>
      </c>
      <c r="Q218" s="12">
        <v>485436</v>
      </c>
      <c r="R218" s="41">
        <v>395596</v>
      </c>
      <c r="S218" s="41">
        <v>537375</v>
      </c>
      <c r="T218" s="41">
        <v>6253418</v>
      </c>
      <c r="U218" s="41">
        <v>6680737</v>
      </c>
      <c r="V218" s="41">
        <v>9732787.5600000005</v>
      </c>
      <c r="W218" s="41">
        <v>24216682</v>
      </c>
      <c r="X218" s="41">
        <v>33933712</v>
      </c>
      <c r="Y218" s="41">
        <v>24375429</v>
      </c>
      <c r="Z218" s="41">
        <v>11106619</v>
      </c>
      <c r="AA218" s="41">
        <v>8405832</v>
      </c>
      <c r="AB218" s="41">
        <v>8753063</v>
      </c>
      <c r="AC218" s="41">
        <v>10584838</v>
      </c>
      <c r="AD218" s="41">
        <v>8870957</v>
      </c>
      <c r="AE218" s="41">
        <v>6872830</v>
      </c>
      <c r="AF218" s="41">
        <v>5703708</v>
      </c>
      <c r="AG218" s="41">
        <v>7187151</v>
      </c>
      <c r="AH218" s="41">
        <v>13115181</v>
      </c>
      <c r="AI218" s="13">
        <v>6.9717348174868521E-2</v>
      </c>
      <c r="AJ218" s="13">
        <v>0.82480944118190924</v>
      </c>
    </row>
    <row r="219" spans="1:44" ht="10.5" customHeight="1" x14ac:dyDescent="0.2">
      <c r="A219" s="11"/>
      <c r="B219" s="19" t="s">
        <v>73</v>
      </c>
      <c r="D219" s="19"/>
      <c r="E219" s="14"/>
      <c r="F219" s="2"/>
      <c r="G219" s="12">
        <v>149797</v>
      </c>
      <c r="H219" s="12">
        <v>21440</v>
      </c>
      <c r="I219" s="12">
        <v>411135</v>
      </c>
      <c r="J219" s="12">
        <v>351965</v>
      </c>
      <c r="K219" s="12">
        <v>0</v>
      </c>
      <c r="L219" s="12">
        <v>316548</v>
      </c>
      <c r="M219" s="12">
        <v>155748</v>
      </c>
      <c r="N219" s="12">
        <v>0</v>
      </c>
      <c r="O219" s="12">
        <v>15954</v>
      </c>
      <c r="P219" s="12">
        <v>536168</v>
      </c>
      <c r="Q219" s="12">
        <v>2696804</v>
      </c>
      <c r="R219" s="41">
        <v>2266690</v>
      </c>
      <c r="S219" s="41">
        <v>1446435</v>
      </c>
      <c r="T219" s="41">
        <v>11484643</v>
      </c>
      <c r="U219" s="41">
        <v>7294238</v>
      </c>
      <c r="V219" s="41">
        <v>11617667</v>
      </c>
      <c r="W219" s="41">
        <v>4146165</v>
      </c>
      <c r="X219" s="41">
        <v>27568748</v>
      </c>
      <c r="Y219" s="41">
        <v>16611314</v>
      </c>
      <c r="Z219" s="41">
        <v>14476416</v>
      </c>
      <c r="AA219" s="41">
        <v>4637087</v>
      </c>
      <c r="AB219" s="41">
        <v>11363452</v>
      </c>
      <c r="AC219" s="41">
        <v>3872502</v>
      </c>
      <c r="AD219" s="41">
        <v>6731178</v>
      </c>
      <c r="AE219" s="41">
        <v>5543887</v>
      </c>
      <c r="AF219" s="41">
        <v>16098435</v>
      </c>
      <c r="AG219" s="41">
        <v>36613987</v>
      </c>
      <c r="AH219" s="41">
        <v>24991286</v>
      </c>
      <c r="AI219" s="13">
        <v>0.14037158451237297</v>
      </c>
      <c r="AJ219" s="13">
        <v>-0.31743882467648227</v>
      </c>
    </row>
    <row r="220" spans="1:44" ht="10.5" customHeight="1" x14ac:dyDescent="0.2">
      <c r="A220" s="11"/>
      <c r="B220" s="19" t="s">
        <v>74</v>
      </c>
      <c r="D220" s="19"/>
      <c r="E220" s="14"/>
      <c r="F220" s="2"/>
      <c r="G220" s="12">
        <v>0</v>
      </c>
      <c r="H220" s="12">
        <v>19510</v>
      </c>
      <c r="I220" s="12">
        <v>16525</v>
      </c>
      <c r="J220" s="12">
        <v>757</v>
      </c>
      <c r="K220" s="12">
        <v>1886</v>
      </c>
      <c r="L220" s="12">
        <v>1118</v>
      </c>
      <c r="M220" s="12">
        <v>51083</v>
      </c>
      <c r="N220" s="12">
        <v>0</v>
      </c>
      <c r="O220" s="12">
        <v>0</v>
      </c>
      <c r="P220" s="12">
        <v>7729</v>
      </c>
      <c r="Q220" s="12">
        <v>3400</v>
      </c>
      <c r="R220" s="41">
        <v>5761</v>
      </c>
      <c r="S220" s="41">
        <v>69540</v>
      </c>
      <c r="T220" s="41">
        <v>2493502</v>
      </c>
      <c r="U220" s="41">
        <v>2597554</v>
      </c>
      <c r="V220" s="41">
        <v>2576478.9500000002</v>
      </c>
      <c r="W220" s="41">
        <v>2798596</v>
      </c>
      <c r="X220" s="41">
        <v>3381275</v>
      </c>
      <c r="Y220" s="41">
        <v>2826364</v>
      </c>
      <c r="Z220" s="41">
        <v>5356263</v>
      </c>
      <c r="AA220" s="41">
        <v>699941</v>
      </c>
      <c r="AB220" s="41">
        <v>724788</v>
      </c>
      <c r="AC220" s="41">
        <v>1277520</v>
      </c>
      <c r="AD220" s="41">
        <v>1890547</v>
      </c>
      <c r="AE220" s="41">
        <v>2543832</v>
      </c>
      <c r="AF220" s="41">
        <v>3124002</v>
      </c>
      <c r="AG220" s="41">
        <v>2419752</v>
      </c>
      <c r="AH220" s="41">
        <v>1451395</v>
      </c>
      <c r="AI220" s="13">
        <v>0.12269667918788896</v>
      </c>
      <c r="AJ220" s="13">
        <v>-0.40018853171729996</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278</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277</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16655354</v>
      </c>
      <c r="S233" s="12">
        <v>19086240.645</v>
      </c>
      <c r="T233" s="12">
        <v>21517127.289999999</v>
      </c>
      <c r="U233" s="12">
        <v>23492654.645</v>
      </c>
      <c r="V233" s="12">
        <v>25468182</v>
      </c>
      <c r="W233" s="12">
        <v>26737329.265000001</v>
      </c>
      <c r="X233" s="12">
        <v>28006476.530000001</v>
      </c>
      <c r="Y233" s="12">
        <v>22002204.265000001</v>
      </c>
      <c r="Z233" s="12">
        <v>15997932</v>
      </c>
      <c r="AA233" s="12">
        <v>23095654.115000002</v>
      </c>
      <c r="AB233" s="12">
        <v>30193376.23</v>
      </c>
      <c r="AC233" s="12">
        <v>32044054.353992626</v>
      </c>
      <c r="AD233" s="12">
        <v>33245574</v>
      </c>
      <c r="AE233" s="12">
        <v>35624750.58265803</v>
      </c>
      <c r="AF233" s="12">
        <v>38272979.990000002</v>
      </c>
      <c r="AG233" s="12">
        <v>41064969.035669208</v>
      </c>
      <c r="AH233" s="12">
        <v>40287273.560000002</v>
      </c>
      <c r="AI233" s="71">
        <v>4.9242885574431572E-2</v>
      </c>
      <c r="AJ233" s="13">
        <v>-1.8938172703690477E-2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15676076.289999999</v>
      </c>
      <c r="S234" s="11">
        <v>18060401.789999999</v>
      </c>
      <c r="T234" s="11">
        <v>20444727.289999999</v>
      </c>
      <c r="U234" s="12">
        <v>26164530.829999998</v>
      </c>
      <c r="V234" s="12">
        <v>31884334.370000001</v>
      </c>
      <c r="W234" s="12">
        <v>29906995.880000003</v>
      </c>
      <c r="X234" s="12">
        <v>27929657.390000001</v>
      </c>
      <c r="Y234" s="12">
        <v>20745637.195</v>
      </c>
      <c r="Z234" s="12">
        <v>13561617</v>
      </c>
      <c r="AA234" s="12">
        <v>21234934</v>
      </c>
      <c r="AB234" s="12">
        <v>28908251</v>
      </c>
      <c r="AC234" s="12">
        <v>30732667.813776489</v>
      </c>
      <c r="AD234" s="12">
        <v>33990763</v>
      </c>
      <c r="AE234" s="12">
        <v>36725969.391141579</v>
      </c>
      <c r="AF234" s="12">
        <v>39975065.399999999</v>
      </c>
      <c r="AG234" s="12">
        <v>43351419.010384381</v>
      </c>
      <c r="AH234" s="12">
        <v>37372356</v>
      </c>
      <c r="AI234" s="71">
        <v>4.3729864088406289E-2</v>
      </c>
      <c r="AJ234" s="13">
        <v>-0.13792081428642874</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226887</v>
      </c>
      <c r="S241" s="11">
        <v>230832</v>
      </c>
      <c r="T241" s="11">
        <v>235176</v>
      </c>
      <c r="U241" s="11">
        <v>241219</v>
      </c>
      <c r="V241" s="11">
        <v>246461</v>
      </c>
      <c r="W241" s="11">
        <v>252747</v>
      </c>
      <c r="X241" s="11">
        <v>258983</v>
      </c>
      <c r="Y241" s="11">
        <v>263357</v>
      </c>
      <c r="Z241" s="11">
        <v>266362</v>
      </c>
      <c r="AA241" s="11">
        <v>269787</v>
      </c>
      <c r="AB241" s="41">
        <v>273248</v>
      </c>
      <c r="AC241" s="41">
        <v>277423</v>
      </c>
      <c r="AD241" s="41">
        <v>281675</v>
      </c>
      <c r="AE241" s="41">
        <v>286277</v>
      </c>
      <c r="AF241" s="41">
        <v>290338</v>
      </c>
      <c r="AG241" s="41">
        <v>294350</v>
      </c>
      <c r="AH241" s="41">
        <v>298750</v>
      </c>
      <c r="AI241" s="13">
        <v>1.4982342631321144E-2</v>
      </c>
      <c r="AJ241" s="13">
        <v>1.494819092916596E-2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7038700</v>
      </c>
      <c r="S242" s="11">
        <v>7374980</v>
      </c>
      <c r="T242" s="11">
        <v>7613219</v>
      </c>
      <c r="U242" s="11">
        <v>8146795</v>
      </c>
      <c r="V242" s="11">
        <v>8754179</v>
      </c>
      <c r="W242" s="11">
        <v>9105066</v>
      </c>
      <c r="X242" s="11">
        <v>8982756</v>
      </c>
      <c r="Y242" s="11">
        <v>9139378</v>
      </c>
      <c r="Z242" s="11">
        <v>9637103</v>
      </c>
      <c r="AA242" s="11">
        <v>10166983</v>
      </c>
      <c r="AB242" s="41">
        <v>10490911</v>
      </c>
      <c r="AC242" s="41">
        <v>11226674</v>
      </c>
      <c r="AD242" s="41">
        <v>12054005</v>
      </c>
      <c r="AE242" s="41">
        <v>12575029</v>
      </c>
      <c r="AF242" s="41">
        <v>13282402</v>
      </c>
      <c r="AG242" s="41">
        <v>13676310</v>
      </c>
      <c r="AH242" s="41">
        <v>14337467</v>
      </c>
      <c r="AI242" s="13">
        <v>5.3440161489949345E-2</v>
      </c>
      <c r="AJ242" s="13">
        <v>4.8343230008679239E-2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33773.438244914374</v>
      </c>
      <c r="V243" s="11">
        <f t="shared" ref="V243:AA243" si="15">V242*1000/V241</f>
        <v>35519.530473381186</v>
      </c>
      <c r="W243" s="11">
        <f t="shared" si="15"/>
        <v>36024.427589644984</v>
      </c>
      <c r="X243" s="11">
        <f t="shared" si="15"/>
        <v>34684.732202499777</v>
      </c>
      <c r="Y243" s="11">
        <f t="shared" si="15"/>
        <v>34703.379822826049</v>
      </c>
      <c r="Z243" s="11">
        <f t="shared" si="15"/>
        <v>36180.47243976243</v>
      </c>
      <c r="AA243" s="11">
        <f t="shared" si="15"/>
        <v>37685.222045539631</v>
      </c>
      <c r="AB243" s="11">
        <v>38393.367929499938</v>
      </c>
      <c r="AC243" s="11">
        <v>40467.711761461738</v>
      </c>
      <c r="AD243" s="11">
        <v>42794.017928463654</v>
      </c>
      <c r="AE243" s="11">
        <v>43926.089067581401</v>
      </c>
      <c r="AF243" s="11">
        <v>45748.066047158827</v>
      </c>
      <c r="AG243" s="11">
        <v>46462.748428741295</v>
      </c>
      <c r="AH243" s="11">
        <v>47991.521338912135</v>
      </c>
      <c r="AI243" s="13">
        <v>3.7890135860814134E-2</v>
      </c>
      <c r="AJ243" s="13">
        <v>3.290319582612463E-2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120388</v>
      </c>
      <c r="S245" s="11">
        <v>123920</v>
      </c>
      <c r="T245" s="11">
        <v>127602</v>
      </c>
      <c r="U245" s="11">
        <v>130643</v>
      </c>
      <c r="V245" s="11">
        <v>131525</v>
      </c>
      <c r="W245" s="11">
        <v>132615</v>
      </c>
      <c r="X245" s="11">
        <v>132981</v>
      </c>
      <c r="Y245" s="11">
        <v>132937</v>
      </c>
      <c r="Z245" s="11">
        <v>134996</v>
      </c>
      <c r="AA245" s="11">
        <v>136865</v>
      </c>
      <c r="AB245" s="41">
        <v>137982</v>
      </c>
      <c r="AC245" s="41">
        <v>141540</v>
      </c>
      <c r="AD245" s="41">
        <v>145305</v>
      </c>
      <c r="AE245" s="41">
        <v>147657</v>
      </c>
      <c r="AF245" s="41">
        <v>147836</v>
      </c>
      <c r="AG245" s="41">
        <v>147363</v>
      </c>
      <c r="AH245" s="41">
        <v>150164</v>
      </c>
      <c r="AI245" s="13">
        <v>1.4200683239059098E-2</v>
      </c>
      <c r="AJ245" s="13">
        <v>1.9007484918195205E-2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114913</v>
      </c>
      <c r="S246" s="11">
        <v>117855</v>
      </c>
      <c r="T246" s="11">
        <v>121370</v>
      </c>
      <c r="U246" s="11">
        <v>124541</v>
      </c>
      <c r="V246" s="11">
        <v>126132</v>
      </c>
      <c r="W246" s="11">
        <v>126144</v>
      </c>
      <c r="X246" s="11">
        <v>122305</v>
      </c>
      <c r="Y246" s="11">
        <v>122033</v>
      </c>
      <c r="Z246" s="11">
        <v>124359</v>
      </c>
      <c r="AA246" s="11">
        <v>127490</v>
      </c>
      <c r="AB246" s="41">
        <v>130217</v>
      </c>
      <c r="AC246" s="41">
        <v>134576</v>
      </c>
      <c r="AD246" s="41">
        <v>138353</v>
      </c>
      <c r="AE246" s="41">
        <v>141777</v>
      </c>
      <c r="AF246" s="41">
        <v>142611</v>
      </c>
      <c r="AG246" s="41">
        <v>143194</v>
      </c>
      <c r="AH246" s="41">
        <v>146785</v>
      </c>
      <c r="AI246" s="13">
        <v>2.0161662025287352E-2</v>
      </c>
      <c r="AJ246" s="13">
        <v>2.5077866391049905E-2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5475</v>
      </c>
      <c r="S247" s="11">
        <v>6065</v>
      </c>
      <c r="T247" s="11">
        <v>6232</v>
      </c>
      <c r="U247" s="11">
        <v>6102</v>
      </c>
      <c r="V247" s="11">
        <v>5393</v>
      </c>
      <c r="W247" s="11">
        <v>132615</v>
      </c>
      <c r="X247" s="11">
        <v>10676</v>
      </c>
      <c r="Y247" s="11">
        <v>10904</v>
      </c>
      <c r="Z247" s="11">
        <v>10637</v>
      </c>
      <c r="AA247" s="11">
        <v>9375</v>
      </c>
      <c r="AB247" s="41">
        <v>7765</v>
      </c>
      <c r="AC247" s="41">
        <v>6964</v>
      </c>
      <c r="AD247" s="41">
        <v>6952</v>
      </c>
      <c r="AE247" s="41">
        <v>5880</v>
      </c>
      <c r="AF247" s="41">
        <v>5225</v>
      </c>
      <c r="AG247" s="41">
        <v>4169</v>
      </c>
      <c r="AH247" s="41">
        <v>3379</v>
      </c>
      <c r="AI247" s="13">
        <v>-0.12948861526905076</v>
      </c>
      <c r="AJ247" s="13">
        <v>-0.18949388342528184</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4.5</v>
      </c>
      <c r="S248" s="81">
        <v>4.9000000000000004</v>
      </c>
      <c r="T248" s="81">
        <v>4.9000000000000004</v>
      </c>
      <c r="U248" s="81">
        <v>4.0999999999999996</v>
      </c>
      <c r="V248" s="81">
        <v>4.0999999999999996</v>
      </c>
      <c r="W248" s="81">
        <v>4.9000000000000004</v>
      </c>
      <c r="X248" s="81">
        <v>8</v>
      </c>
      <c r="Y248" s="81">
        <v>8.1999999999999993</v>
      </c>
      <c r="Z248" s="81">
        <v>7.9</v>
      </c>
      <c r="AA248" s="81">
        <v>6.8</v>
      </c>
      <c r="AB248" s="82">
        <v>5.6</v>
      </c>
      <c r="AC248" s="82">
        <v>4.9000000000000004</v>
      </c>
      <c r="AD248" s="82">
        <v>4.8</v>
      </c>
      <c r="AE248" s="82">
        <v>4</v>
      </c>
      <c r="AF248" s="82">
        <v>3.5</v>
      </c>
      <c r="AG248" s="82">
        <v>2.8</v>
      </c>
      <c r="AH248" s="82">
        <v>2.2999999999999998</v>
      </c>
      <c r="AI248" s="13">
        <v>-0.1378358344128332</v>
      </c>
      <c r="AJ248" s="13">
        <v>-0.17857142857142858</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119298819</v>
      </c>
      <c r="H257" s="86">
        <f>SUM(H258:H260)</f>
        <v>120823155</v>
      </c>
      <c r="I257" s="86">
        <f>SUM(I258:I260)</f>
        <v>129577994</v>
      </c>
      <c r="J257" s="86">
        <f>SUM(J258:J260)</f>
        <v>118475454</v>
      </c>
      <c r="K257" s="86">
        <f>SUM(K258:K260)</f>
        <v>131992394</v>
      </c>
      <c r="L257" s="86">
        <f t="shared" ref="L257:Q257" si="16">SUM(L258:L260)</f>
        <v>141753041</v>
      </c>
      <c r="M257" s="86">
        <f t="shared" si="16"/>
        <v>154161444</v>
      </c>
      <c r="N257" s="86">
        <f t="shared" si="16"/>
        <v>169284594</v>
      </c>
      <c r="O257" s="86">
        <f t="shared" si="16"/>
        <v>185149994</v>
      </c>
      <c r="P257" s="86">
        <f t="shared" si="16"/>
        <v>203902193</v>
      </c>
      <c r="Q257" s="86">
        <f t="shared" si="16"/>
        <v>225744860</v>
      </c>
      <c r="R257" s="86">
        <f>SUM(R258:R261)</f>
        <v>239376414.59</v>
      </c>
      <c r="S257" s="86">
        <f t="shared" ref="S257:AA257" si="17">SUM(S258:S261)</f>
        <v>237190094.71000001</v>
      </c>
      <c r="T257" s="86">
        <f t="shared" si="17"/>
        <v>275661082.40999997</v>
      </c>
      <c r="U257" s="86">
        <f t="shared" si="17"/>
        <v>309925818.55000007</v>
      </c>
      <c r="V257" s="86">
        <f t="shared" si="17"/>
        <v>291450097.33999997</v>
      </c>
      <c r="W257" s="86">
        <f t="shared" si="17"/>
        <v>312279582.50999999</v>
      </c>
      <c r="X257" s="86">
        <f t="shared" si="17"/>
        <v>327962496.49000001</v>
      </c>
      <c r="Y257" s="86">
        <f t="shared" si="17"/>
        <v>347398605.40999997</v>
      </c>
      <c r="Z257" s="86">
        <f t="shared" si="17"/>
        <v>361050092.96000004</v>
      </c>
      <c r="AA257" s="86">
        <f t="shared" si="17"/>
        <v>359994693.95000005</v>
      </c>
      <c r="AB257" s="86">
        <v>377994543.11000001</v>
      </c>
      <c r="AC257" s="86">
        <v>382766800.97000003</v>
      </c>
      <c r="AD257" s="86">
        <v>411147904.83999997</v>
      </c>
      <c r="AE257" s="86">
        <v>426464115.76999998</v>
      </c>
      <c r="AF257" s="86">
        <v>448951461.38999999</v>
      </c>
      <c r="AG257" s="86">
        <v>468369969.75999999</v>
      </c>
      <c r="AH257" s="86">
        <v>492858500.94999999</v>
      </c>
      <c r="AI257" s="13">
        <v>4.5216170977421255E-2</v>
      </c>
      <c r="AJ257" s="13">
        <v>5.2284588618156498E-2</v>
      </c>
    </row>
    <row r="258" spans="1:36" ht="10.5" customHeight="1" x14ac:dyDescent="0.2">
      <c r="A258" s="14"/>
      <c r="B258" s="11"/>
      <c r="C258" s="11" t="s">
        <v>151</v>
      </c>
      <c r="D258" s="11"/>
      <c r="E258" s="11"/>
      <c r="F258" s="2"/>
      <c r="G258" s="86">
        <f t="shared" ref="G258:AA258" si="18">G65</f>
        <v>88170165</v>
      </c>
      <c r="H258" s="86">
        <f t="shared" si="18"/>
        <v>92007491</v>
      </c>
      <c r="I258" s="86">
        <f t="shared" si="18"/>
        <v>99811875</v>
      </c>
      <c r="J258" s="86">
        <f t="shared" si="18"/>
        <v>78954729</v>
      </c>
      <c r="K258" s="86">
        <f t="shared" si="18"/>
        <v>84043319</v>
      </c>
      <c r="L258" s="86">
        <f t="shared" si="18"/>
        <v>88656286</v>
      </c>
      <c r="M258" s="86">
        <f t="shared" si="18"/>
        <v>97443704</v>
      </c>
      <c r="N258" s="86">
        <f t="shared" si="18"/>
        <v>108774767</v>
      </c>
      <c r="O258" s="86">
        <f t="shared" si="18"/>
        <v>122952695</v>
      </c>
      <c r="P258" s="86">
        <f t="shared" si="18"/>
        <v>140817865</v>
      </c>
      <c r="Q258" s="86">
        <f t="shared" si="18"/>
        <v>150352423</v>
      </c>
      <c r="R258" s="86">
        <f t="shared" si="18"/>
        <v>161660188</v>
      </c>
      <c r="S258" s="86">
        <f t="shared" si="18"/>
        <v>168566650</v>
      </c>
      <c r="T258" s="86">
        <f t="shared" si="18"/>
        <v>186659910</v>
      </c>
      <c r="U258" s="86">
        <f t="shared" si="18"/>
        <v>208118831</v>
      </c>
      <c r="V258" s="86">
        <f t="shared" si="18"/>
        <v>181100217</v>
      </c>
      <c r="W258" s="86">
        <f t="shared" si="18"/>
        <v>192257783</v>
      </c>
      <c r="X258" s="86">
        <f t="shared" si="18"/>
        <v>201061672</v>
      </c>
      <c r="Y258" s="86">
        <f t="shared" si="18"/>
        <v>212776991</v>
      </c>
      <c r="Z258" s="86">
        <f t="shared" si="18"/>
        <v>219677750</v>
      </c>
      <c r="AA258" s="86">
        <f t="shared" si="18"/>
        <v>227171951</v>
      </c>
      <c r="AB258" s="86">
        <v>237868317</v>
      </c>
      <c r="AC258" s="86">
        <v>248858158</v>
      </c>
      <c r="AD258" s="86">
        <v>273693702</v>
      </c>
      <c r="AE258" s="86">
        <v>290862945</v>
      </c>
      <c r="AF258" s="86">
        <v>309872433</v>
      </c>
      <c r="AG258" s="86">
        <v>317894545</v>
      </c>
      <c r="AH258" s="86">
        <v>339404017</v>
      </c>
      <c r="AI258" s="13">
        <v>6.1035862387869289E-2</v>
      </c>
      <c r="AJ258" s="13">
        <v>6.7662287190237883E-2</v>
      </c>
    </row>
    <row r="259" spans="1:36" ht="10.5" customHeight="1" x14ac:dyDescent="0.2">
      <c r="A259" s="14"/>
      <c r="B259" s="11"/>
      <c r="C259" s="11" t="s">
        <v>152</v>
      </c>
      <c r="D259" s="11"/>
      <c r="E259" s="11"/>
      <c r="F259" s="2"/>
      <c r="G259" s="86">
        <f t="shared" ref="G259:AA259" si="19">G122</f>
        <v>27571174</v>
      </c>
      <c r="H259" s="86">
        <f t="shared" si="19"/>
        <v>24592861</v>
      </c>
      <c r="I259" s="86">
        <f t="shared" si="19"/>
        <v>25269300</v>
      </c>
      <c r="J259" s="86">
        <f t="shared" si="19"/>
        <v>35516038</v>
      </c>
      <c r="K259" s="86">
        <f t="shared" si="19"/>
        <v>43921512</v>
      </c>
      <c r="L259" s="86">
        <f t="shared" si="19"/>
        <v>48414115</v>
      </c>
      <c r="M259" s="86">
        <f t="shared" si="19"/>
        <v>51466555</v>
      </c>
      <c r="N259" s="86">
        <f t="shared" si="19"/>
        <v>55028072</v>
      </c>
      <c r="O259" s="86">
        <f t="shared" si="19"/>
        <v>56688889</v>
      </c>
      <c r="P259" s="86">
        <f t="shared" si="19"/>
        <v>57037854</v>
      </c>
      <c r="Q259" s="86">
        <f t="shared" si="19"/>
        <v>69470647</v>
      </c>
      <c r="R259" s="86">
        <f t="shared" si="19"/>
        <v>66148544.759999998</v>
      </c>
      <c r="S259" s="86">
        <f t="shared" si="19"/>
        <v>57037854</v>
      </c>
      <c r="T259" s="86">
        <f t="shared" si="19"/>
        <v>75605139.629999995</v>
      </c>
      <c r="U259" s="86">
        <f t="shared" si="19"/>
        <v>88163384.590000018</v>
      </c>
      <c r="V259" s="86">
        <f t="shared" si="19"/>
        <v>78875372.039999992</v>
      </c>
      <c r="W259" s="86">
        <f t="shared" si="19"/>
        <v>86674582.300000012</v>
      </c>
      <c r="X259" s="86">
        <f t="shared" si="19"/>
        <v>93127739.150000006</v>
      </c>
      <c r="Y259" s="86">
        <f t="shared" si="19"/>
        <v>98002393.88000001</v>
      </c>
      <c r="Z259" s="86">
        <f t="shared" si="19"/>
        <v>103074283.54000001</v>
      </c>
      <c r="AA259" s="86">
        <f t="shared" si="19"/>
        <v>93450160.479999989</v>
      </c>
      <c r="AB259" s="86">
        <v>99552320</v>
      </c>
      <c r="AC259" s="86">
        <v>89807907</v>
      </c>
      <c r="AD259" s="86">
        <v>91900713</v>
      </c>
      <c r="AE259" s="86">
        <v>94862591</v>
      </c>
      <c r="AF259" s="86">
        <v>96636526</v>
      </c>
      <c r="AG259" s="86">
        <v>101606400</v>
      </c>
      <c r="AH259" s="86">
        <v>104833430</v>
      </c>
      <c r="AI259" s="13">
        <v>8.6521107486918769E-3</v>
      </c>
      <c r="AJ259" s="13">
        <v>3.1760105662635423E-2</v>
      </c>
    </row>
    <row r="260" spans="1:36" ht="10.5" customHeight="1" x14ac:dyDescent="0.2">
      <c r="A260" s="14"/>
      <c r="B260" s="11"/>
      <c r="C260" s="11" t="s">
        <v>153</v>
      </c>
      <c r="D260" s="11"/>
      <c r="E260" s="11"/>
      <c r="F260" s="2"/>
      <c r="G260" s="86">
        <f t="shared" ref="G260:AA260" si="20">G179</f>
        <v>3557480</v>
      </c>
      <c r="H260" s="86">
        <f t="shared" si="20"/>
        <v>4222803</v>
      </c>
      <c r="I260" s="86">
        <f t="shared" si="20"/>
        <v>4496819</v>
      </c>
      <c r="J260" s="86">
        <f t="shared" si="20"/>
        <v>4004687</v>
      </c>
      <c r="K260" s="86">
        <f t="shared" si="20"/>
        <v>4027563</v>
      </c>
      <c r="L260" s="86">
        <f t="shared" si="20"/>
        <v>4682640</v>
      </c>
      <c r="M260" s="86">
        <f t="shared" si="20"/>
        <v>5251185</v>
      </c>
      <c r="N260" s="86">
        <f t="shared" si="20"/>
        <v>5481755</v>
      </c>
      <c r="O260" s="86">
        <f t="shared" si="20"/>
        <v>5508410</v>
      </c>
      <c r="P260" s="86">
        <f t="shared" si="20"/>
        <v>6046474</v>
      </c>
      <c r="Q260" s="86">
        <f t="shared" si="20"/>
        <v>5921790</v>
      </c>
      <c r="R260" s="86">
        <f t="shared" si="20"/>
        <v>7043716</v>
      </c>
      <c r="S260" s="86">
        <f t="shared" si="20"/>
        <v>7305638</v>
      </c>
      <c r="T260" s="86">
        <f t="shared" si="20"/>
        <v>8352216</v>
      </c>
      <c r="U260" s="86">
        <f t="shared" si="20"/>
        <v>8149124.2999999998</v>
      </c>
      <c r="V260" s="86">
        <f t="shared" si="20"/>
        <v>9121748.1699999999</v>
      </c>
      <c r="W260" s="86">
        <f t="shared" si="20"/>
        <v>9768434</v>
      </c>
      <c r="X260" s="86">
        <f t="shared" si="20"/>
        <v>10191638</v>
      </c>
      <c r="Y260" s="86">
        <f t="shared" si="20"/>
        <v>11969853</v>
      </c>
      <c r="Z260" s="86">
        <f t="shared" si="20"/>
        <v>12960045</v>
      </c>
      <c r="AA260" s="86">
        <f t="shared" si="20"/>
        <v>12925786</v>
      </c>
      <c r="AB260" s="86">
        <v>13241553</v>
      </c>
      <c r="AC260" s="86">
        <v>13639464</v>
      </c>
      <c r="AD260" s="86">
        <v>15931744</v>
      </c>
      <c r="AE260" s="86">
        <v>10154450</v>
      </c>
      <c r="AF260" s="86">
        <v>11052039</v>
      </c>
      <c r="AG260" s="86">
        <v>16599087</v>
      </c>
      <c r="AH260" s="86">
        <v>17222022</v>
      </c>
      <c r="AI260" s="13">
        <v>4.4778441952616488E-2</v>
      </c>
      <c r="AJ260" s="13">
        <v>3.7528268874065185E-2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4523965.83</v>
      </c>
      <c r="S261" s="86">
        <v>4279952.71</v>
      </c>
      <c r="T261" s="86">
        <v>5043816.78</v>
      </c>
      <c r="U261" s="86">
        <v>5494478.6600000001</v>
      </c>
      <c r="V261" s="86">
        <v>22352760.129999999</v>
      </c>
      <c r="W261" s="86">
        <v>23578783.209999997</v>
      </c>
      <c r="X261" s="86">
        <v>23581447.340000004</v>
      </c>
      <c r="Y261" s="86">
        <v>24649367.530000001</v>
      </c>
      <c r="Z261" s="86">
        <v>25338014.420000006</v>
      </c>
      <c r="AA261" s="86">
        <v>26446796.469999999</v>
      </c>
      <c r="AB261" s="41">
        <v>27332353.109999992</v>
      </c>
      <c r="AC261" s="41">
        <v>30461271.970000003</v>
      </c>
      <c r="AD261" s="41">
        <v>29621745.84</v>
      </c>
      <c r="AE261" s="41">
        <v>30584129.769999996</v>
      </c>
      <c r="AF261" s="41">
        <v>31390463.390000001</v>
      </c>
      <c r="AG261" s="41">
        <v>32269937.759999998</v>
      </c>
      <c r="AH261" s="41">
        <v>31399031.949999999</v>
      </c>
      <c r="AI261" s="13">
        <v>2.338694531384844E-2</v>
      </c>
      <c r="AJ261" s="13">
        <v>-2.6988146567779394E-2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485768117.32800001</v>
      </c>
      <c r="H265" s="11">
        <v>493907962.19999999</v>
      </c>
      <c r="I265" s="11">
        <v>530333692.09685695</v>
      </c>
      <c r="J265" s="11">
        <v>549791240.39745629</v>
      </c>
      <c r="K265" s="11">
        <v>590383971</v>
      </c>
      <c r="L265" s="11">
        <v>612689863</v>
      </c>
      <c r="M265" s="11">
        <v>640266188</v>
      </c>
      <c r="N265" s="11">
        <v>681452123</v>
      </c>
      <c r="O265" s="11">
        <v>711900657</v>
      </c>
      <c r="P265" s="11">
        <v>826675454</v>
      </c>
      <c r="Q265" s="11">
        <v>814993981</v>
      </c>
      <c r="R265" s="11">
        <v>832308731</v>
      </c>
      <c r="S265" s="11">
        <v>853389993</v>
      </c>
      <c r="T265" s="11">
        <v>995053655</v>
      </c>
      <c r="U265" s="11">
        <v>1054722359</v>
      </c>
      <c r="V265" s="11">
        <v>1077374477</v>
      </c>
      <c r="W265" s="11">
        <v>1140496400</v>
      </c>
      <c r="X265" s="11">
        <v>1180043583</v>
      </c>
      <c r="Y265" s="86">
        <v>1249906507</v>
      </c>
      <c r="Z265" s="86">
        <v>1276519029</v>
      </c>
      <c r="AA265" s="86">
        <v>1303472864</v>
      </c>
      <c r="AB265" s="86">
        <v>1336121294</v>
      </c>
      <c r="AC265" s="86">
        <v>1351453713</v>
      </c>
      <c r="AD265" s="86">
        <v>1392620294</v>
      </c>
      <c r="AE265" s="86">
        <v>1461121429</v>
      </c>
      <c r="AF265" s="86">
        <v>1502912155</v>
      </c>
      <c r="AG265" s="86">
        <v>1545269664</v>
      </c>
      <c r="AH265" s="86">
        <v>1599887397</v>
      </c>
      <c r="AI265" s="13">
        <v>3.0482423579221374E-2</v>
      </c>
      <c r="AJ265" s="13">
        <v>3.534511436574736E-2</v>
      </c>
    </row>
    <row r="266" spans="1:36" ht="10.5" customHeight="1" x14ac:dyDescent="0.2">
      <c r="A266" s="14"/>
      <c r="B266" s="14"/>
      <c r="C266" s="14" t="s">
        <v>160</v>
      </c>
      <c r="D266" s="14"/>
      <c r="E266" s="14"/>
      <c r="F266" s="2"/>
      <c r="G266" s="11">
        <v>152298079</v>
      </c>
      <c r="H266" s="11">
        <v>157223429</v>
      </c>
      <c r="I266" s="11">
        <v>165654280</v>
      </c>
      <c r="J266" s="11">
        <v>178682448</v>
      </c>
      <c r="K266" s="11">
        <v>187842850</v>
      </c>
      <c r="L266" s="11">
        <v>197431920</v>
      </c>
      <c r="M266" s="11">
        <v>209288583</v>
      </c>
      <c r="N266" s="11">
        <v>223687490</v>
      </c>
      <c r="O266" s="11">
        <v>232095814</v>
      </c>
      <c r="P266" s="11">
        <v>278341100</v>
      </c>
      <c r="Q266" s="11">
        <v>289041360</v>
      </c>
      <c r="R266" s="11">
        <v>303149640</v>
      </c>
      <c r="S266" s="11">
        <v>312146700</v>
      </c>
      <c r="T266" s="11">
        <v>406115210</v>
      </c>
      <c r="U266" s="11">
        <v>421642477</v>
      </c>
      <c r="V266" s="11">
        <v>442952710</v>
      </c>
      <c r="W266" s="11">
        <v>472889640</v>
      </c>
      <c r="X266" s="11">
        <v>504936230</v>
      </c>
      <c r="Y266" s="86">
        <v>546819540</v>
      </c>
      <c r="Z266" s="86">
        <v>562102220</v>
      </c>
      <c r="AA266" s="86">
        <v>571970780</v>
      </c>
      <c r="AB266" s="86">
        <v>581985360</v>
      </c>
      <c r="AC266" s="86">
        <v>583585770</v>
      </c>
      <c r="AD266" s="86">
        <v>585291420</v>
      </c>
      <c r="AE266" s="86">
        <v>605398580</v>
      </c>
      <c r="AF266" s="86">
        <v>626800300</v>
      </c>
      <c r="AG266" s="86">
        <v>651444070</v>
      </c>
      <c r="AH266" s="86">
        <v>683362900</v>
      </c>
      <c r="AI266" s="13">
        <v>2.7124817587719896E-2</v>
      </c>
      <c r="AJ266" s="13">
        <v>4.8997038226167293E-2</v>
      </c>
    </row>
    <row r="267" spans="1:36" ht="10.5" customHeight="1" x14ac:dyDescent="0.2">
      <c r="A267" s="14"/>
      <c r="B267" s="14"/>
      <c r="C267" s="14" t="s">
        <v>161</v>
      </c>
      <c r="D267" s="14"/>
      <c r="E267" s="14"/>
      <c r="F267" s="2"/>
      <c r="G267" s="11">
        <v>2316421</v>
      </c>
      <c r="H267" s="11">
        <v>2170358</v>
      </c>
      <c r="I267" s="11">
        <v>2202370</v>
      </c>
      <c r="J267" s="11">
        <v>2080450</v>
      </c>
      <c r="K267" s="11">
        <v>2086480</v>
      </c>
      <c r="L267" s="11">
        <v>2097640</v>
      </c>
      <c r="M267" s="11">
        <v>2058969</v>
      </c>
      <c r="N267" s="11">
        <v>2129977</v>
      </c>
      <c r="O267" s="11">
        <v>2140796</v>
      </c>
      <c r="P267" s="11">
        <v>2222430</v>
      </c>
      <c r="Q267" s="11">
        <v>2304660</v>
      </c>
      <c r="R267" s="11">
        <v>2269290</v>
      </c>
      <c r="S267" s="11">
        <v>2300130</v>
      </c>
      <c r="T267" s="11">
        <v>2235800</v>
      </c>
      <c r="U267" s="11">
        <v>2282521</v>
      </c>
      <c r="V267" s="11">
        <v>2382730</v>
      </c>
      <c r="W267" s="11">
        <v>2448570</v>
      </c>
      <c r="X267" s="11">
        <v>2517660</v>
      </c>
      <c r="Y267" s="86">
        <v>2565780</v>
      </c>
      <c r="Z267" s="86">
        <v>2684670</v>
      </c>
      <c r="AA267" s="86">
        <v>2787680</v>
      </c>
      <c r="AB267" s="86">
        <v>2735900</v>
      </c>
      <c r="AC267" s="86">
        <v>2860080</v>
      </c>
      <c r="AD267" s="86">
        <v>2803310</v>
      </c>
      <c r="AE267" s="86">
        <v>2892330</v>
      </c>
      <c r="AF267" s="86">
        <v>2907770</v>
      </c>
      <c r="AG267" s="86">
        <v>3078370</v>
      </c>
      <c r="AH267" s="86">
        <v>3160690</v>
      </c>
      <c r="AI267" s="13">
        <v>2.4346639838771722E-2</v>
      </c>
      <c r="AJ267" s="13">
        <v>2.6741424844966655E-2</v>
      </c>
    </row>
    <row r="268" spans="1:36" ht="10.5" customHeight="1" x14ac:dyDescent="0.2">
      <c r="A268" s="14"/>
      <c r="B268" s="14"/>
      <c r="C268" s="14" t="s">
        <v>162</v>
      </c>
      <c r="D268" s="14"/>
      <c r="E268" s="14"/>
      <c r="F268" s="2"/>
      <c r="G268" s="11">
        <v>79822</v>
      </c>
      <c r="H268" s="11">
        <v>71770</v>
      </c>
      <c r="I268" s="11">
        <v>75970</v>
      </c>
      <c r="J268" s="11">
        <v>122002</v>
      </c>
      <c r="K268" s="11">
        <v>146150</v>
      </c>
      <c r="L268" s="11">
        <v>136620</v>
      </c>
      <c r="M268" s="11">
        <v>112029</v>
      </c>
      <c r="N268" s="11">
        <v>114429</v>
      </c>
      <c r="O268" s="11">
        <v>105943</v>
      </c>
      <c r="P268" s="11">
        <v>100369</v>
      </c>
      <c r="Q268" s="11">
        <v>124820</v>
      </c>
      <c r="R268" s="11">
        <v>121570</v>
      </c>
      <c r="S268" s="11">
        <v>123620</v>
      </c>
      <c r="T268" s="11">
        <v>138220</v>
      </c>
      <c r="U268" s="11">
        <v>145564</v>
      </c>
      <c r="V268" s="11">
        <v>123420</v>
      </c>
      <c r="W268" s="11">
        <v>115010</v>
      </c>
      <c r="X268" s="11">
        <v>114470</v>
      </c>
      <c r="Y268" s="86">
        <v>107020</v>
      </c>
      <c r="Z268" s="86">
        <v>107870</v>
      </c>
      <c r="AA268" s="86">
        <v>99740</v>
      </c>
      <c r="AB268" s="86">
        <v>100640</v>
      </c>
      <c r="AC268" s="86">
        <v>101370</v>
      </c>
      <c r="AD268" s="86">
        <v>85030</v>
      </c>
      <c r="AE268" s="86">
        <v>79910</v>
      </c>
      <c r="AF268" s="86">
        <v>78300</v>
      </c>
      <c r="AG268" s="86">
        <v>78080</v>
      </c>
      <c r="AH268" s="86">
        <v>73580</v>
      </c>
      <c r="AI268" s="13">
        <v>-5.0857269322496901E-2</v>
      </c>
      <c r="AJ268" s="13">
        <v>-5.7633196721311473E-2</v>
      </c>
    </row>
    <row r="269" spans="1:36" ht="10.5" customHeight="1" x14ac:dyDescent="0.2">
      <c r="A269" s="14"/>
      <c r="B269" s="14"/>
      <c r="C269" s="14" t="s">
        <v>163</v>
      </c>
      <c r="D269" s="14"/>
      <c r="E269" s="14"/>
      <c r="F269" s="2"/>
      <c r="G269" s="11">
        <v>137331292</v>
      </c>
      <c r="H269" s="11">
        <v>125493899</v>
      </c>
      <c r="I269" s="11">
        <v>128041400</v>
      </c>
      <c r="J269" s="11">
        <v>128088486</v>
      </c>
      <c r="K269" s="11">
        <v>129269160</v>
      </c>
      <c r="L269" s="11">
        <v>136929450</v>
      </c>
      <c r="M269" s="11">
        <v>138904429</v>
      </c>
      <c r="N269" s="11">
        <v>150186344</v>
      </c>
      <c r="O269" s="11">
        <v>157115157</v>
      </c>
      <c r="P269" s="11">
        <v>185024498</v>
      </c>
      <c r="Q269" s="11">
        <v>192865100</v>
      </c>
      <c r="R269" s="11">
        <v>199654670</v>
      </c>
      <c r="S269" s="11">
        <v>209050040</v>
      </c>
      <c r="T269" s="11">
        <v>263881930</v>
      </c>
      <c r="U269" s="11">
        <v>275510778</v>
      </c>
      <c r="V269" s="11">
        <v>283491170</v>
      </c>
      <c r="W269" s="11">
        <v>306394670</v>
      </c>
      <c r="X269" s="11">
        <v>319630540</v>
      </c>
      <c r="Y269" s="86">
        <v>346809480</v>
      </c>
      <c r="Z269" s="86">
        <v>347022250</v>
      </c>
      <c r="AA269" s="86">
        <v>348158360</v>
      </c>
      <c r="AB269" s="86">
        <v>350181500</v>
      </c>
      <c r="AC269" s="86">
        <v>353267950</v>
      </c>
      <c r="AD269" s="86">
        <v>358323150</v>
      </c>
      <c r="AE269" s="86">
        <v>360594350</v>
      </c>
      <c r="AF269" s="86">
        <v>373322920</v>
      </c>
      <c r="AG269" s="86">
        <v>380642580</v>
      </c>
      <c r="AH269" s="86">
        <v>394029970</v>
      </c>
      <c r="AI269" s="13">
        <v>1.9857144914622316E-2</v>
      </c>
      <c r="AJ269" s="13">
        <v>3.5170500368088088E-2</v>
      </c>
    </row>
    <row r="270" spans="1:36" ht="10.5" customHeight="1" x14ac:dyDescent="0.2">
      <c r="A270" s="14"/>
      <c r="B270" s="14"/>
      <c r="C270" s="14" t="s">
        <v>164</v>
      </c>
      <c r="D270" s="14"/>
      <c r="E270" s="14"/>
      <c r="F270" s="2"/>
      <c r="G270" s="11">
        <v>85093358</v>
      </c>
      <c r="H270" s="11">
        <v>95235985</v>
      </c>
      <c r="I270" s="11">
        <v>112634276</v>
      </c>
      <c r="J270" s="11">
        <v>114850298</v>
      </c>
      <c r="K270" s="11">
        <v>141307747</v>
      </c>
      <c r="L270" s="11">
        <v>135840964</v>
      </c>
      <c r="M270" s="11">
        <v>144362839</v>
      </c>
      <c r="N270" s="11">
        <v>149754539</v>
      </c>
      <c r="O270" s="11">
        <v>154487842</v>
      </c>
      <c r="P270" s="11">
        <v>160747206</v>
      </c>
      <c r="Q270" s="11">
        <v>153280795</v>
      </c>
      <c r="R270" s="11">
        <v>152286020</v>
      </c>
      <c r="S270" s="11">
        <v>151366490</v>
      </c>
      <c r="T270" s="11">
        <v>141932219</v>
      </c>
      <c r="U270" s="11">
        <v>145833266</v>
      </c>
      <c r="V270" s="11">
        <v>140047584</v>
      </c>
      <c r="W270" s="11">
        <v>136416020</v>
      </c>
      <c r="X270" s="11">
        <v>130713887</v>
      </c>
      <c r="Y270" s="86">
        <v>114982528</v>
      </c>
      <c r="Z270" s="86">
        <v>122967740</v>
      </c>
      <c r="AA270" s="86">
        <v>135903562</v>
      </c>
      <c r="AB270" s="86">
        <v>149025040</v>
      </c>
      <c r="AC270" s="86">
        <v>159969450</v>
      </c>
      <c r="AD270" s="86">
        <v>171353229</v>
      </c>
      <c r="AE270" s="86">
        <v>174790007</v>
      </c>
      <c r="AF270" s="86">
        <v>173602465</v>
      </c>
      <c r="AG270" s="86">
        <v>169643517</v>
      </c>
      <c r="AH270" s="86">
        <v>173836915</v>
      </c>
      <c r="AI270" s="13">
        <v>2.5999446572079865E-2</v>
      </c>
      <c r="AJ270" s="13">
        <v>2.4718881535567314E-2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9964873</v>
      </c>
      <c r="P271" s="11">
        <v>11108868</v>
      </c>
      <c r="Q271" s="11">
        <v>11598760</v>
      </c>
      <c r="R271" s="11">
        <v>12059850</v>
      </c>
      <c r="S271" s="11">
        <v>11586270</v>
      </c>
      <c r="T271" s="11">
        <v>12256470</v>
      </c>
      <c r="U271" s="11">
        <v>15839449</v>
      </c>
      <c r="V271" s="11">
        <v>18323940</v>
      </c>
      <c r="W271" s="11">
        <v>20857786</v>
      </c>
      <c r="X271" s="11">
        <v>20585015</v>
      </c>
      <c r="Y271" s="86">
        <v>18329020</v>
      </c>
      <c r="Z271" s="86">
        <v>17743597</v>
      </c>
      <c r="AA271" s="86">
        <v>17942800</v>
      </c>
      <c r="AB271" s="86">
        <v>17650075</v>
      </c>
      <c r="AC271" s="86">
        <v>18438910</v>
      </c>
      <c r="AD271" s="86">
        <v>19419300</v>
      </c>
      <c r="AE271" s="86">
        <v>21416100</v>
      </c>
      <c r="AF271" s="86">
        <v>21891420</v>
      </c>
      <c r="AG271" s="86">
        <v>22447180</v>
      </c>
      <c r="AH271" s="86">
        <v>23454185</v>
      </c>
      <c r="AI271" s="13">
        <v>4.8525423456707628E-2</v>
      </c>
      <c r="AJ271" s="13">
        <v>4.4861091682785986E-2</v>
      </c>
    </row>
    <row r="272" spans="1:36" ht="10.5" customHeight="1" x14ac:dyDescent="0.2">
      <c r="A272" s="14"/>
      <c r="B272" s="14"/>
      <c r="C272" s="14" t="s">
        <v>166</v>
      </c>
      <c r="D272" s="14"/>
      <c r="E272" s="14"/>
      <c r="F272" s="2"/>
      <c r="G272" s="11">
        <v>40440895.328000002</v>
      </c>
      <c r="H272" s="11">
        <v>49913731.200000003</v>
      </c>
      <c r="I272" s="11">
        <v>52741806.096856959</v>
      </c>
      <c r="J272" s="11">
        <v>54692776.397456281</v>
      </c>
      <c r="K272" s="11">
        <v>51732374</v>
      </c>
      <c r="L272" s="11">
        <v>47066120</v>
      </c>
      <c r="M272" s="11">
        <v>47031180</v>
      </c>
      <c r="N272" s="11">
        <v>46432180</v>
      </c>
      <c r="O272" s="11">
        <v>43390360</v>
      </c>
      <c r="P272" s="11">
        <v>41898340</v>
      </c>
      <c r="Q272" s="11">
        <v>39451220</v>
      </c>
      <c r="R272" s="11">
        <v>35781480</v>
      </c>
      <c r="S272" s="11">
        <v>34305510</v>
      </c>
      <c r="T272" s="11">
        <v>31955853</v>
      </c>
      <c r="U272" s="11">
        <v>31652930</v>
      </c>
      <c r="V272" s="11">
        <v>31502220</v>
      </c>
      <c r="W272" s="11">
        <v>34887350</v>
      </c>
      <c r="X272" s="11">
        <v>36452480</v>
      </c>
      <c r="Y272" s="86">
        <v>35583620</v>
      </c>
      <c r="Z272" s="86">
        <v>37875250</v>
      </c>
      <c r="AA272" s="86">
        <v>37807469</v>
      </c>
      <c r="AB272" s="86">
        <v>36332580</v>
      </c>
      <c r="AC272" s="86">
        <v>29321715</v>
      </c>
      <c r="AD272" s="86">
        <v>34609610</v>
      </c>
      <c r="AE272" s="86">
        <v>36193420</v>
      </c>
      <c r="AF272" s="86">
        <v>38051040</v>
      </c>
      <c r="AG272" s="86">
        <v>42411609</v>
      </c>
      <c r="AH272" s="86">
        <v>45062211</v>
      </c>
      <c r="AI272" s="13">
        <v>3.6539944879181885E-2</v>
      </c>
      <c r="AJ272" s="13">
        <v>6.2497086587778361E-2</v>
      </c>
    </row>
    <row r="273" spans="1:43" ht="10.5" customHeight="1" x14ac:dyDescent="0.2">
      <c r="A273" s="14"/>
      <c r="B273" s="14"/>
      <c r="C273" s="14" t="s">
        <v>167</v>
      </c>
      <c r="D273" s="14"/>
      <c r="E273" s="14"/>
      <c r="F273" s="2"/>
      <c r="G273" s="11">
        <v>38177480</v>
      </c>
      <c r="H273" s="11">
        <v>39059470</v>
      </c>
      <c r="I273" s="11">
        <v>43257750</v>
      </c>
      <c r="J273" s="11">
        <v>45532450</v>
      </c>
      <c r="K273" s="11">
        <v>50820020</v>
      </c>
      <c r="L273" s="11">
        <v>54734016</v>
      </c>
      <c r="M273" s="11">
        <v>52855330</v>
      </c>
      <c r="N273" s="11">
        <v>56964340</v>
      </c>
      <c r="O273" s="11">
        <v>59014940</v>
      </c>
      <c r="P273" s="11">
        <v>67018710</v>
      </c>
      <c r="Q273" s="11">
        <v>64262490</v>
      </c>
      <c r="R273" s="11">
        <v>65422250</v>
      </c>
      <c r="S273" s="11">
        <v>65865460</v>
      </c>
      <c r="T273" s="11">
        <v>69848810</v>
      </c>
      <c r="U273" s="11">
        <v>92752134</v>
      </c>
      <c r="V273" s="11">
        <v>92953740</v>
      </c>
      <c r="W273" s="11">
        <v>94064080</v>
      </c>
      <c r="X273" s="11">
        <v>95318460</v>
      </c>
      <c r="Y273" s="86">
        <v>99253980</v>
      </c>
      <c r="Z273" s="86">
        <v>100094630</v>
      </c>
      <c r="AA273" s="86">
        <v>101701440</v>
      </c>
      <c r="AB273" s="86">
        <v>106577700</v>
      </c>
      <c r="AC273" s="86">
        <v>110739970</v>
      </c>
      <c r="AD273" s="86">
        <v>113191370</v>
      </c>
      <c r="AE273" s="86">
        <v>120879490</v>
      </c>
      <c r="AF273" s="86">
        <v>126562370</v>
      </c>
      <c r="AG273" s="86">
        <v>133421930</v>
      </c>
      <c r="AH273" s="86">
        <v>130140950</v>
      </c>
      <c r="AI273" s="13">
        <v>3.3850966664208393E-2</v>
      </c>
      <c r="AJ273" s="13">
        <v>-2.4591009888704204E-2</v>
      </c>
    </row>
    <row r="274" spans="1:43" ht="10.5" customHeight="1" x14ac:dyDescent="0.2">
      <c r="A274" s="14"/>
      <c r="B274" s="14"/>
      <c r="C274" s="14" t="s">
        <v>168</v>
      </c>
      <c r="D274" s="14"/>
      <c r="E274" s="14"/>
      <c r="F274" s="2"/>
      <c r="G274" s="11">
        <v>30030770</v>
      </c>
      <c r="H274" s="11">
        <v>24739320</v>
      </c>
      <c r="I274" s="11">
        <v>25725840</v>
      </c>
      <c r="J274" s="11">
        <v>25742330</v>
      </c>
      <c r="K274" s="11">
        <v>27179190</v>
      </c>
      <c r="L274" s="11">
        <v>29652770</v>
      </c>
      <c r="M274" s="11">
        <v>33940170</v>
      </c>
      <c r="N274" s="11">
        <v>35322180</v>
      </c>
      <c r="O274" s="11">
        <v>36890020</v>
      </c>
      <c r="P274" s="11">
        <v>37168990</v>
      </c>
      <c r="Q274" s="11">
        <v>35570320</v>
      </c>
      <c r="R274" s="11">
        <v>34769730</v>
      </c>
      <c r="S274" s="11">
        <v>38398440</v>
      </c>
      <c r="T274" s="11">
        <v>35954500</v>
      </c>
      <c r="U274" s="11">
        <v>38012789</v>
      </c>
      <c r="V274" s="11">
        <v>41784500</v>
      </c>
      <c r="W274" s="11">
        <v>45342420</v>
      </c>
      <c r="X274" s="11">
        <v>43061470</v>
      </c>
      <c r="Y274" s="86">
        <v>44796240</v>
      </c>
      <c r="Z274" s="86">
        <v>42333489</v>
      </c>
      <c r="AA274" s="86">
        <v>41440320</v>
      </c>
      <c r="AB274" s="86">
        <v>42949070</v>
      </c>
      <c r="AC274" s="86">
        <v>44575650</v>
      </c>
      <c r="AD274" s="86">
        <v>47057780</v>
      </c>
      <c r="AE274" s="86">
        <v>49525850</v>
      </c>
      <c r="AF274" s="86">
        <v>51502850</v>
      </c>
      <c r="AG274" s="86">
        <v>52797710</v>
      </c>
      <c r="AH274" s="86">
        <v>52117000</v>
      </c>
      <c r="AI274" s="13">
        <v>3.2771569595007266E-2</v>
      </c>
      <c r="AJ274" s="13">
        <v>-1.2892794024589324E-2</v>
      </c>
    </row>
    <row r="275" spans="1:43" ht="10.5" customHeight="1" x14ac:dyDescent="0.2">
      <c r="A275" s="8"/>
      <c r="B275" s="8"/>
      <c r="C275" s="11" t="s">
        <v>169</v>
      </c>
      <c r="D275" s="80"/>
      <c r="E275" s="14"/>
      <c r="F275" s="2"/>
      <c r="G275" s="12">
        <v>0</v>
      </c>
      <c r="H275" s="12">
        <v>0</v>
      </c>
      <c r="I275" s="12">
        <v>0</v>
      </c>
      <c r="J275" s="12">
        <v>0</v>
      </c>
      <c r="K275" s="12">
        <v>0</v>
      </c>
      <c r="L275" s="12">
        <v>178193</v>
      </c>
      <c r="M275" s="12">
        <v>1362329</v>
      </c>
      <c r="N275" s="12">
        <v>1573844</v>
      </c>
      <c r="O275" s="12">
        <v>1848302</v>
      </c>
      <c r="P275" s="12">
        <v>2312253</v>
      </c>
      <c r="Q275" s="12">
        <v>2101566</v>
      </c>
      <c r="R275" s="12">
        <v>1820291</v>
      </c>
      <c r="S275" s="12">
        <v>1812243</v>
      </c>
      <c r="T275" s="12">
        <v>2150993</v>
      </c>
      <c r="U275" s="12">
        <v>2318051</v>
      </c>
      <c r="V275" s="12">
        <v>2522073</v>
      </c>
      <c r="W275" s="12">
        <v>2494454</v>
      </c>
      <c r="X275" s="12">
        <v>2126971</v>
      </c>
      <c r="Y275" s="86">
        <v>1809279</v>
      </c>
      <c r="Z275" s="86">
        <v>1635003</v>
      </c>
      <c r="AA275" s="86">
        <v>1749623</v>
      </c>
      <c r="AB275" s="86">
        <v>1818819</v>
      </c>
      <c r="AC275" s="86">
        <v>1828238</v>
      </c>
      <c r="AD275" s="86">
        <v>2207925</v>
      </c>
      <c r="AE275" s="86">
        <v>2539382</v>
      </c>
      <c r="AF275" s="86">
        <v>2561760</v>
      </c>
      <c r="AG275" s="86">
        <v>3327018</v>
      </c>
      <c r="AH275" s="86">
        <v>3090956</v>
      </c>
      <c r="AI275" s="13">
        <v>9.2405530308366401E-2</v>
      </c>
      <c r="AJ275" s="13">
        <v>-7.0953027606102517E-2</v>
      </c>
    </row>
    <row r="276" spans="1:43" ht="10.5" customHeight="1" x14ac:dyDescent="0.2">
      <c r="A276" s="8"/>
      <c r="B276" s="8"/>
      <c r="C276" s="11" t="s">
        <v>170</v>
      </c>
      <c r="D276" s="80"/>
      <c r="E276" s="14"/>
      <c r="F276" s="2"/>
      <c r="G276" s="12">
        <v>0</v>
      </c>
      <c r="H276" s="12">
        <v>0</v>
      </c>
      <c r="I276" s="12">
        <v>0</v>
      </c>
      <c r="J276" s="12">
        <v>0</v>
      </c>
      <c r="K276" s="12">
        <v>0</v>
      </c>
      <c r="L276" s="12">
        <v>8622170</v>
      </c>
      <c r="M276" s="12">
        <v>10350330</v>
      </c>
      <c r="N276" s="12">
        <v>15286800</v>
      </c>
      <c r="O276" s="12">
        <v>14846610</v>
      </c>
      <c r="P276" s="12">
        <v>40732690</v>
      </c>
      <c r="Q276" s="12">
        <v>24392890</v>
      </c>
      <c r="R276" s="12">
        <v>24973940</v>
      </c>
      <c r="S276" s="12">
        <v>26435090</v>
      </c>
      <c r="T276" s="12">
        <v>28583650</v>
      </c>
      <c r="U276" s="12">
        <v>28732400</v>
      </c>
      <c r="V276" s="12">
        <v>21290390</v>
      </c>
      <c r="W276" s="12">
        <v>24586400</v>
      </c>
      <c r="X276" s="12">
        <v>24586400</v>
      </c>
      <c r="Y276" s="86">
        <v>38850020</v>
      </c>
      <c r="Z276" s="86">
        <v>41952310</v>
      </c>
      <c r="AA276" s="86">
        <v>43911090</v>
      </c>
      <c r="AB276" s="86">
        <v>46764610</v>
      </c>
      <c r="AC276" s="86">
        <v>46764610</v>
      </c>
      <c r="AD276" s="86">
        <v>58278170</v>
      </c>
      <c r="AE276" s="86">
        <v>86812010</v>
      </c>
      <c r="AF276" s="86">
        <v>85630960</v>
      </c>
      <c r="AG276" s="86">
        <v>85977600</v>
      </c>
      <c r="AH276" s="86">
        <v>91558040</v>
      </c>
      <c r="AI276" s="13">
        <v>0.118484221088341</v>
      </c>
      <c r="AJ276" s="13">
        <v>6.4905742891171653E-2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306.37254901960785</v>
      </c>
      <c r="H279" s="93">
        <v>312.5</v>
      </c>
      <c r="I279" s="93">
        <v>311.8</v>
      </c>
      <c r="J279" s="93">
        <v>314.5</v>
      </c>
      <c r="K279" s="93">
        <v>313.7</v>
      </c>
      <c r="L279" s="93">
        <v>325</v>
      </c>
      <c r="M279" s="93">
        <v>343.00434782608698</v>
      </c>
      <c r="N279" s="93">
        <v>359.9</v>
      </c>
      <c r="O279" s="93">
        <v>350.7127368421053</v>
      </c>
      <c r="P279" s="93">
        <v>358.90111999999993</v>
      </c>
      <c r="Q279" s="93">
        <v>373.76347368421057</v>
      </c>
      <c r="R279" s="93">
        <v>377.06315000000001</v>
      </c>
      <c r="S279" s="93">
        <v>352.29838095238097</v>
      </c>
      <c r="T279" s="93">
        <v>371.73990909090918</v>
      </c>
      <c r="U279" s="93">
        <v>396.4384782608696</v>
      </c>
      <c r="V279" s="93">
        <v>416.41939130434787</v>
      </c>
      <c r="W279" s="93">
        <v>420.93965217391303</v>
      </c>
      <c r="X279" s="93">
        <v>414.95065217391311</v>
      </c>
      <c r="Y279" s="93">
        <v>402.74356</v>
      </c>
      <c r="Z279" s="93">
        <v>425</v>
      </c>
      <c r="AA279" s="93">
        <v>434.44957692307685</v>
      </c>
      <c r="AB279" s="93">
        <v>411.56179796289587</v>
      </c>
      <c r="AC279" s="93">
        <v>419.86637711393473</v>
      </c>
      <c r="AD279" s="93">
        <v>443.41926611375351</v>
      </c>
      <c r="AE279" s="93">
        <v>451.3426700864527</v>
      </c>
      <c r="AF279" s="93">
        <v>464.60104021569714</v>
      </c>
      <c r="AG279" s="93">
        <v>469.98944133722586</v>
      </c>
      <c r="AH279" s="93">
        <v>477.27507802103491</v>
      </c>
      <c r="AI279" s="10">
        <v>2.4996266693564584E-2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AF4F1-C9BF-4C48-87E0-60AF493917CA}">
  <sheetPr codeName="Sheet34"/>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9" hidden="1" customWidth="1"/>
    <col min="19" max="19" width="8.7109375" hidden="1" customWidth="1"/>
    <col min="20" max="21" width="9"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279</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54435571</v>
      </c>
      <c r="H5" s="5">
        <v>51427261</v>
      </c>
      <c r="I5" s="5">
        <v>52394733</v>
      </c>
      <c r="J5" s="5">
        <v>57592012</v>
      </c>
      <c r="K5" s="5">
        <f t="shared" ref="K5:Q5" si="0">SUM(K62,K119,K176)</f>
        <v>60638007</v>
      </c>
      <c r="L5" s="5">
        <f t="shared" si="0"/>
        <v>61535008</v>
      </c>
      <c r="M5" s="5">
        <f t="shared" si="0"/>
        <v>65417277</v>
      </c>
      <c r="N5" s="5">
        <f t="shared" si="0"/>
        <v>71291044</v>
      </c>
      <c r="O5" s="5">
        <f t="shared" si="0"/>
        <v>78523641.090000004</v>
      </c>
      <c r="P5" s="5">
        <f t="shared" si="0"/>
        <v>80922600</v>
      </c>
      <c r="Q5" s="5">
        <f t="shared" si="0"/>
        <v>80399497.390000001</v>
      </c>
      <c r="R5" s="5">
        <f t="shared" ref="R5:AA5" si="1">SUM(R62,R119,R176,R233)</f>
        <v>82933429.549999997</v>
      </c>
      <c r="S5" s="5">
        <f t="shared" si="1"/>
        <v>77419749.340000004</v>
      </c>
      <c r="T5" s="5">
        <f t="shared" si="1"/>
        <v>79210795.599999994</v>
      </c>
      <c r="U5" s="5">
        <f t="shared" si="1"/>
        <v>85180914.900000006</v>
      </c>
      <c r="V5" s="5">
        <f t="shared" si="1"/>
        <v>89327811.420000002</v>
      </c>
      <c r="W5" s="5">
        <f t="shared" si="1"/>
        <v>86111770.849999994</v>
      </c>
      <c r="X5" s="5">
        <f t="shared" si="1"/>
        <v>88675553.25</v>
      </c>
      <c r="Y5" s="5">
        <f t="shared" si="1"/>
        <v>79552379.319999993</v>
      </c>
      <c r="Z5" s="5">
        <f t="shared" si="1"/>
        <v>78814363.349999994</v>
      </c>
      <c r="AA5" s="5">
        <f t="shared" si="1"/>
        <v>96959643.530000001</v>
      </c>
      <c r="AB5" s="5">
        <v>81561714</v>
      </c>
      <c r="AC5" s="5">
        <v>84233530</v>
      </c>
      <c r="AD5" s="5">
        <v>85355018</v>
      </c>
      <c r="AE5" s="5">
        <v>95697786</v>
      </c>
      <c r="AF5" s="5">
        <v>88001208</v>
      </c>
      <c r="AG5" s="5">
        <v>107918675</v>
      </c>
      <c r="AH5" s="5">
        <v>80775330</v>
      </c>
      <c r="AI5" s="10">
        <v>-1.6134242900589513E-3</v>
      </c>
      <c r="AJ5" s="10">
        <v>-0.25151666289453611</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25340125</v>
      </c>
      <c r="H7" s="12">
        <v>22548378</v>
      </c>
      <c r="I7" s="12">
        <v>22900555</v>
      </c>
      <c r="J7" s="12">
        <v>23210131</v>
      </c>
      <c r="K7" s="12">
        <f t="shared" ref="K7:AA17" si="2">SUM(K64,K121,K178)</f>
        <v>24199261</v>
      </c>
      <c r="L7" s="12">
        <f t="shared" si="2"/>
        <v>25514717</v>
      </c>
      <c r="M7" s="12">
        <f t="shared" si="2"/>
        <v>25997109</v>
      </c>
      <c r="N7" s="12">
        <f t="shared" si="2"/>
        <v>27410109</v>
      </c>
      <c r="O7" s="12">
        <f t="shared" si="2"/>
        <v>29989950.600000001</v>
      </c>
      <c r="P7" s="12">
        <f t="shared" si="2"/>
        <v>29314574</v>
      </c>
      <c r="Q7" s="12">
        <f t="shared" si="2"/>
        <v>31471198.920000002</v>
      </c>
      <c r="R7" s="12">
        <f t="shared" si="2"/>
        <v>34658671.600000001</v>
      </c>
      <c r="S7" s="12">
        <f t="shared" si="2"/>
        <v>29634564.52</v>
      </c>
      <c r="T7" s="12">
        <f t="shared" si="2"/>
        <v>31157335.859999999</v>
      </c>
      <c r="U7" s="12">
        <f t="shared" si="2"/>
        <v>36142006.329999998</v>
      </c>
      <c r="V7" s="12">
        <f t="shared" si="2"/>
        <v>36162702.079999998</v>
      </c>
      <c r="W7" s="12">
        <f t="shared" si="2"/>
        <v>35419357.129999995</v>
      </c>
      <c r="X7" s="12">
        <f t="shared" si="2"/>
        <v>36208815.460000001</v>
      </c>
      <c r="Y7" s="12">
        <f t="shared" si="2"/>
        <v>32656968.559999999</v>
      </c>
      <c r="Z7" s="12">
        <f t="shared" si="2"/>
        <v>35751636.409999996</v>
      </c>
      <c r="AA7" s="12">
        <f t="shared" si="2"/>
        <v>51674935.269999996</v>
      </c>
      <c r="AB7" s="12">
        <v>35892601</v>
      </c>
      <c r="AC7" s="12">
        <v>40341704</v>
      </c>
      <c r="AD7" s="12">
        <v>38320698</v>
      </c>
      <c r="AE7" s="12">
        <v>49047493</v>
      </c>
      <c r="AF7" s="12">
        <v>39996088</v>
      </c>
      <c r="AG7" s="12">
        <v>60441035</v>
      </c>
      <c r="AH7" s="12">
        <v>34715993</v>
      </c>
      <c r="AI7" s="13">
        <v>-5.5397155091642114E-3</v>
      </c>
      <c r="AJ7" s="13">
        <v>-0.42562212907174735</v>
      </c>
    </row>
    <row r="8" spans="1:36" ht="10.5" customHeight="1" x14ac:dyDescent="0.2">
      <c r="A8" s="11"/>
      <c r="B8" s="11"/>
      <c r="C8" s="11" t="s">
        <v>36</v>
      </c>
      <c r="D8" s="11"/>
      <c r="E8" s="11"/>
      <c r="F8" s="2"/>
      <c r="G8" s="12">
        <v>11065849</v>
      </c>
      <c r="H8" s="12">
        <v>11230784</v>
      </c>
      <c r="I8" s="12">
        <v>12019200</v>
      </c>
      <c r="J8" s="12">
        <v>11425239</v>
      </c>
      <c r="K8" s="12">
        <f t="shared" si="2"/>
        <v>12067045</v>
      </c>
      <c r="L8" s="12">
        <f t="shared" si="2"/>
        <v>12658833</v>
      </c>
      <c r="M8" s="12">
        <f t="shared" si="2"/>
        <v>12752632</v>
      </c>
      <c r="N8" s="12">
        <f t="shared" si="2"/>
        <v>12519692</v>
      </c>
      <c r="O8" s="12">
        <f t="shared" si="2"/>
        <v>14018188.140000001</v>
      </c>
      <c r="P8" s="12">
        <f t="shared" si="2"/>
        <v>14697656</v>
      </c>
      <c r="Q8" s="12">
        <f t="shared" si="2"/>
        <v>15803437.370000001</v>
      </c>
      <c r="R8" s="12">
        <f t="shared" si="2"/>
        <v>15532138.91</v>
      </c>
      <c r="S8" s="12">
        <f t="shared" si="2"/>
        <v>14896604.890000001</v>
      </c>
      <c r="T8" s="12">
        <f t="shared" si="2"/>
        <v>14498305.140000001</v>
      </c>
      <c r="U8" s="12">
        <f t="shared" si="2"/>
        <v>16347674.67</v>
      </c>
      <c r="V8" s="12">
        <f t="shared" si="2"/>
        <v>15461775.879999999</v>
      </c>
      <c r="W8" s="12">
        <f t="shared" si="2"/>
        <v>16046811.359999999</v>
      </c>
      <c r="X8" s="12">
        <f t="shared" si="2"/>
        <v>17584656.379999999</v>
      </c>
      <c r="Y8" s="12">
        <f t="shared" si="2"/>
        <v>16594499.449999999</v>
      </c>
      <c r="Z8" s="12">
        <f t="shared" si="2"/>
        <v>16978815.079999998</v>
      </c>
      <c r="AA8" s="12">
        <f t="shared" si="2"/>
        <v>19155039.02</v>
      </c>
      <c r="AB8" s="12">
        <v>16848592</v>
      </c>
      <c r="AC8" s="12">
        <v>18581318</v>
      </c>
      <c r="AD8" s="12">
        <v>18540131</v>
      </c>
      <c r="AE8" s="12">
        <v>18695619</v>
      </c>
      <c r="AF8" s="12">
        <v>18621144</v>
      </c>
      <c r="AG8" s="12">
        <v>17339688</v>
      </c>
      <c r="AH8" s="12">
        <v>16855369</v>
      </c>
      <c r="AI8" s="13">
        <v>6.702701016680912E-5</v>
      </c>
      <c r="AJ8" s="13">
        <v>-2.7931240746661645E-2</v>
      </c>
    </row>
    <row r="9" spans="1:36" ht="10.5" customHeight="1" x14ac:dyDescent="0.2">
      <c r="A9" s="11"/>
      <c r="B9" s="11"/>
      <c r="C9" s="11"/>
      <c r="D9" s="11" t="s">
        <v>37</v>
      </c>
      <c r="E9" s="11"/>
      <c r="F9" s="2"/>
      <c r="G9" s="12">
        <v>10364773</v>
      </c>
      <c r="H9" s="12">
        <v>10966971</v>
      </c>
      <c r="I9" s="12">
        <v>11773942</v>
      </c>
      <c r="J9" s="12">
        <v>11099975</v>
      </c>
      <c r="K9" s="12">
        <f t="shared" si="2"/>
        <v>11770035</v>
      </c>
      <c r="L9" s="12">
        <f t="shared" si="2"/>
        <v>12257769</v>
      </c>
      <c r="M9" s="12">
        <f t="shared" si="2"/>
        <v>12382655</v>
      </c>
      <c r="N9" s="12">
        <f t="shared" si="2"/>
        <v>12000847</v>
      </c>
      <c r="O9" s="12">
        <f t="shared" si="2"/>
        <v>13402679.68</v>
      </c>
      <c r="P9" s="12">
        <f t="shared" si="2"/>
        <v>13959658</v>
      </c>
      <c r="Q9" s="12">
        <f t="shared" si="2"/>
        <v>14902539.199999999</v>
      </c>
      <c r="R9" s="12">
        <f t="shared" si="2"/>
        <v>14557568.559999999</v>
      </c>
      <c r="S9" s="12">
        <f t="shared" si="2"/>
        <v>14152483.77</v>
      </c>
      <c r="T9" s="12">
        <f t="shared" si="2"/>
        <v>13729346.050000001</v>
      </c>
      <c r="U9" s="12">
        <f t="shared" si="2"/>
        <v>15342929</v>
      </c>
      <c r="V9" s="12">
        <f t="shared" si="2"/>
        <v>14312159.08</v>
      </c>
      <c r="W9" s="12">
        <f t="shared" si="2"/>
        <v>14774025.18</v>
      </c>
      <c r="X9" s="12">
        <f t="shared" si="2"/>
        <v>15885252.98</v>
      </c>
      <c r="Y9" s="12">
        <f t="shared" si="2"/>
        <v>15288713.609999999</v>
      </c>
      <c r="Z9" s="12">
        <f t="shared" si="2"/>
        <v>15677839.699999999</v>
      </c>
      <c r="AA9" s="12">
        <f t="shared" si="2"/>
        <v>17814465.800000001</v>
      </c>
      <c r="AB9" s="12">
        <v>16154599</v>
      </c>
      <c r="AC9" s="12">
        <v>17170410</v>
      </c>
      <c r="AD9" s="12">
        <v>17105502</v>
      </c>
      <c r="AE9" s="12">
        <v>17265128</v>
      </c>
      <c r="AF9" s="12">
        <v>17140440</v>
      </c>
      <c r="AG9" s="12">
        <v>16032778</v>
      </c>
      <c r="AH9" s="12">
        <v>15748250</v>
      </c>
      <c r="AI9" s="13">
        <v>-4.2369203100612873E-3</v>
      </c>
      <c r="AJ9" s="13">
        <v>-1.774664378188234E-2</v>
      </c>
    </row>
    <row r="10" spans="1:36" ht="10.5" customHeight="1" x14ac:dyDescent="0.2">
      <c r="A10" s="11"/>
      <c r="B10" s="11"/>
      <c r="C10" s="14"/>
      <c r="D10" s="11" t="s">
        <v>38</v>
      </c>
      <c r="E10" s="11"/>
      <c r="F10" s="2"/>
      <c r="G10" s="12">
        <v>325424</v>
      </c>
      <c r="H10" s="12">
        <v>5094</v>
      </c>
      <c r="I10" s="12">
        <v>2985</v>
      </c>
      <c r="J10" s="12">
        <v>10506</v>
      </c>
      <c r="K10" s="12">
        <f t="shared" si="2"/>
        <v>2769</v>
      </c>
      <c r="L10" s="12">
        <f t="shared" si="2"/>
        <v>14101</v>
      </c>
      <c r="M10" s="12">
        <f t="shared" si="2"/>
        <v>7317</v>
      </c>
      <c r="N10" s="12">
        <f t="shared" si="2"/>
        <v>7482</v>
      </c>
      <c r="O10" s="12">
        <f t="shared" si="2"/>
        <v>85126.2</v>
      </c>
      <c r="P10" s="12">
        <f t="shared" si="2"/>
        <v>112705</v>
      </c>
      <c r="Q10" s="12">
        <f t="shared" si="2"/>
        <v>167886.61</v>
      </c>
      <c r="R10" s="12">
        <f t="shared" si="2"/>
        <v>119177.3</v>
      </c>
      <c r="S10" s="12">
        <f t="shared" si="2"/>
        <v>134922.60999999999</v>
      </c>
      <c r="T10" s="12">
        <f t="shared" si="2"/>
        <v>42843</v>
      </c>
      <c r="U10" s="12">
        <f t="shared" si="2"/>
        <v>104963.88</v>
      </c>
      <c r="V10" s="12">
        <f t="shared" si="2"/>
        <v>227284.5</v>
      </c>
      <c r="W10" s="12">
        <f t="shared" si="2"/>
        <v>266158.78000000003</v>
      </c>
      <c r="X10" s="12">
        <f t="shared" si="2"/>
        <v>214901.66</v>
      </c>
      <c r="Y10" s="12">
        <f t="shared" si="2"/>
        <v>185429.11</v>
      </c>
      <c r="Z10" s="12">
        <f t="shared" si="2"/>
        <v>193719.41999999998</v>
      </c>
      <c r="AA10" s="12">
        <f t="shared" si="2"/>
        <v>185699.65</v>
      </c>
      <c r="AB10" s="12">
        <v>65018</v>
      </c>
      <c r="AC10" s="12">
        <v>189494</v>
      </c>
      <c r="AD10" s="12">
        <v>172537</v>
      </c>
      <c r="AE10" s="12">
        <v>210878</v>
      </c>
      <c r="AF10" s="12">
        <v>212598</v>
      </c>
      <c r="AG10" s="12">
        <v>169011</v>
      </c>
      <c r="AH10" s="12">
        <v>170714</v>
      </c>
      <c r="AI10" s="13">
        <v>0.17455291952901653</v>
      </c>
      <c r="AJ10" s="13">
        <v>1.0076267225210194E-2</v>
      </c>
    </row>
    <row r="11" spans="1:36" ht="10.5" customHeight="1" x14ac:dyDescent="0.2">
      <c r="A11" s="11"/>
      <c r="B11" s="11"/>
      <c r="C11" s="14"/>
      <c r="D11" s="11" t="s">
        <v>39</v>
      </c>
      <c r="E11" s="11"/>
      <c r="F11" s="2"/>
      <c r="G11" s="12">
        <v>375652</v>
      </c>
      <c r="H11" s="12">
        <v>258719</v>
      </c>
      <c r="I11" s="12">
        <v>242273</v>
      </c>
      <c r="J11" s="12">
        <v>314758</v>
      </c>
      <c r="K11" s="12">
        <f t="shared" si="2"/>
        <v>294241</v>
      </c>
      <c r="L11" s="12">
        <f t="shared" si="2"/>
        <v>386963</v>
      </c>
      <c r="M11" s="12">
        <f t="shared" si="2"/>
        <v>362660</v>
      </c>
      <c r="N11" s="12">
        <f t="shared" si="2"/>
        <v>511363</v>
      </c>
      <c r="O11" s="12">
        <f t="shared" si="2"/>
        <v>530382.26</v>
      </c>
      <c r="P11" s="12">
        <f t="shared" si="2"/>
        <v>625293</v>
      </c>
      <c r="Q11" s="12">
        <f t="shared" si="2"/>
        <v>733011.56</v>
      </c>
      <c r="R11" s="12">
        <f t="shared" si="2"/>
        <v>855393.05</v>
      </c>
      <c r="S11" s="12">
        <f t="shared" si="2"/>
        <v>609198.51</v>
      </c>
      <c r="T11" s="12">
        <f t="shared" si="2"/>
        <v>726116.09000000008</v>
      </c>
      <c r="U11" s="12">
        <f t="shared" si="2"/>
        <v>899781.79</v>
      </c>
      <c r="V11" s="12">
        <f t="shared" si="2"/>
        <v>922332.3</v>
      </c>
      <c r="W11" s="12">
        <f t="shared" si="2"/>
        <v>1006627.3999999999</v>
      </c>
      <c r="X11" s="12">
        <f t="shared" si="2"/>
        <v>1484501.74</v>
      </c>
      <c r="Y11" s="12">
        <f t="shared" si="2"/>
        <v>1120356.73</v>
      </c>
      <c r="Z11" s="12">
        <f t="shared" si="2"/>
        <v>1107255.96</v>
      </c>
      <c r="AA11" s="12">
        <f t="shared" si="2"/>
        <v>1154873.57</v>
      </c>
      <c r="AB11" s="12">
        <v>628975</v>
      </c>
      <c r="AC11" s="12">
        <v>1221414</v>
      </c>
      <c r="AD11" s="12">
        <v>1262092</v>
      </c>
      <c r="AE11" s="12">
        <v>1219613</v>
      </c>
      <c r="AF11" s="12">
        <v>1268106</v>
      </c>
      <c r="AG11" s="12">
        <v>1137899</v>
      </c>
      <c r="AH11" s="12">
        <v>936405</v>
      </c>
      <c r="AI11" s="13">
        <v>6.8575116455005691E-2</v>
      </c>
      <c r="AJ11" s="13">
        <v>-0.17707546979125563</v>
      </c>
    </row>
    <row r="12" spans="1:36" ht="10.5" customHeight="1" x14ac:dyDescent="0.2">
      <c r="A12" s="11"/>
      <c r="B12" s="14"/>
      <c r="C12" s="11" t="s">
        <v>40</v>
      </c>
      <c r="D12" s="11"/>
      <c r="E12" s="11"/>
      <c r="F12" s="2"/>
      <c r="G12" s="12">
        <v>1788002</v>
      </c>
      <c r="H12" s="12">
        <v>1818236</v>
      </c>
      <c r="I12" s="12">
        <v>1874388</v>
      </c>
      <c r="J12" s="12">
        <v>2061138</v>
      </c>
      <c r="K12" s="12">
        <f t="shared" si="2"/>
        <v>2176663</v>
      </c>
      <c r="L12" s="12">
        <f t="shared" si="2"/>
        <v>1762083</v>
      </c>
      <c r="M12" s="12">
        <f t="shared" si="2"/>
        <v>1874164</v>
      </c>
      <c r="N12" s="12">
        <f t="shared" si="2"/>
        <v>2169573</v>
      </c>
      <c r="O12" s="12">
        <f t="shared" si="2"/>
        <v>1970143.46</v>
      </c>
      <c r="P12" s="12">
        <f t="shared" si="2"/>
        <v>1865886</v>
      </c>
      <c r="Q12" s="12">
        <f t="shared" si="2"/>
        <v>2066525.55</v>
      </c>
      <c r="R12" s="12">
        <f t="shared" si="2"/>
        <v>1755342.69</v>
      </c>
      <c r="S12" s="12">
        <f t="shared" si="2"/>
        <v>1983875.63</v>
      </c>
      <c r="T12" s="12">
        <f t="shared" si="2"/>
        <v>1026149.72</v>
      </c>
      <c r="U12" s="12">
        <f t="shared" si="2"/>
        <v>2281597.66</v>
      </c>
      <c r="V12" s="12">
        <f t="shared" si="2"/>
        <v>2504137.2000000002</v>
      </c>
      <c r="W12" s="12">
        <f t="shared" si="2"/>
        <v>2197201.4299999997</v>
      </c>
      <c r="X12" s="12">
        <f t="shared" si="2"/>
        <v>2635217.65</v>
      </c>
      <c r="Y12" s="12">
        <f t="shared" si="2"/>
        <v>2378382.1100000003</v>
      </c>
      <c r="Z12" s="12">
        <f t="shared" si="2"/>
        <v>4649660.33</v>
      </c>
      <c r="AA12" s="12">
        <f t="shared" si="2"/>
        <v>4515689.25</v>
      </c>
      <c r="AB12" s="12">
        <v>3296040</v>
      </c>
      <c r="AC12" s="12">
        <v>2857200</v>
      </c>
      <c r="AD12" s="12">
        <v>3074669</v>
      </c>
      <c r="AE12" s="12">
        <v>3433211</v>
      </c>
      <c r="AF12" s="12">
        <v>3529537</v>
      </c>
      <c r="AG12" s="12">
        <v>3209221</v>
      </c>
      <c r="AH12" s="12">
        <v>3281397</v>
      </c>
      <c r="AI12" s="13"/>
      <c r="AJ12" s="13">
        <v>2.2490193102936817E-2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129786</v>
      </c>
      <c r="T13" s="12">
        <f t="shared" si="2"/>
        <v>210275</v>
      </c>
      <c r="U13" s="12">
        <f t="shared" si="2"/>
        <v>222868</v>
      </c>
      <c r="V13" s="12">
        <f t="shared" si="2"/>
        <v>348394</v>
      </c>
      <c r="W13" s="12">
        <f t="shared" si="2"/>
        <v>385250</v>
      </c>
      <c r="X13" s="12">
        <f t="shared" si="2"/>
        <v>382355</v>
      </c>
      <c r="Y13" s="12">
        <f t="shared" si="2"/>
        <v>373189</v>
      </c>
      <c r="Z13" s="12">
        <f t="shared" si="2"/>
        <v>381358</v>
      </c>
      <c r="AA13" s="12">
        <f t="shared" si="2"/>
        <v>411080</v>
      </c>
      <c r="AB13" s="12">
        <v>379868</v>
      </c>
      <c r="AC13" s="12">
        <v>400340</v>
      </c>
      <c r="AD13" s="12">
        <v>442563</v>
      </c>
      <c r="AE13" s="12">
        <v>444385</v>
      </c>
      <c r="AF13" s="12">
        <v>448785</v>
      </c>
      <c r="AG13" s="12">
        <v>295547</v>
      </c>
      <c r="AH13" s="12">
        <v>297551</v>
      </c>
      <c r="AI13" s="13">
        <v>-3.9888988456620256E-2</v>
      </c>
      <c r="AJ13" s="13">
        <v>6.7806474097182514E-3</v>
      </c>
    </row>
    <row r="14" spans="1:36" ht="10.5" customHeight="1" x14ac:dyDescent="0.2">
      <c r="A14" s="11"/>
      <c r="B14" s="14"/>
      <c r="C14" s="11" t="s">
        <v>42</v>
      </c>
      <c r="D14" s="11"/>
      <c r="E14" s="11"/>
      <c r="F14" s="2"/>
      <c r="G14" s="12">
        <v>0</v>
      </c>
      <c r="H14" s="12">
        <v>0</v>
      </c>
      <c r="I14" s="12">
        <v>0</v>
      </c>
      <c r="J14" s="12">
        <v>0</v>
      </c>
      <c r="K14" s="12">
        <f t="shared" si="2"/>
        <v>20490</v>
      </c>
      <c r="L14" s="12">
        <f t="shared" si="2"/>
        <v>20950</v>
      </c>
      <c r="M14" s="12">
        <f t="shared" si="2"/>
        <v>24707</v>
      </c>
      <c r="N14" s="12">
        <f t="shared" si="2"/>
        <v>25393</v>
      </c>
      <c r="O14" s="12">
        <f t="shared" si="2"/>
        <v>22246</v>
      </c>
      <c r="P14" s="12">
        <f t="shared" si="2"/>
        <v>0</v>
      </c>
      <c r="Q14" s="12">
        <f t="shared" si="2"/>
        <v>0</v>
      </c>
      <c r="R14" s="12">
        <f t="shared" si="2"/>
        <v>0</v>
      </c>
      <c r="S14" s="12">
        <f t="shared" si="2"/>
        <v>0</v>
      </c>
      <c r="T14" s="12">
        <f t="shared" si="2"/>
        <v>9145</v>
      </c>
      <c r="U14" s="12">
        <f t="shared" si="2"/>
        <v>1463</v>
      </c>
      <c r="V14" s="12">
        <f t="shared" si="2"/>
        <v>0</v>
      </c>
      <c r="W14" s="12">
        <f t="shared" si="2"/>
        <v>0</v>
      </c>
      <c r="X14" s="12">
        <f t="shared" si="2"/>
        <v>4000</v>
      </c>
      <c r="Y14" s="12">
        <f t="shared" si="2"/>
        <v>5000</v>
      </c>
      <c r="Z14" s="12">
        <f t="shared" si="2"/>
        <v>4900</v>
      </c>
      <c r="AA14" s="12">
        <f t="shared" si="2"/>
        <v>4900</v>
      </c>
      <c r="AB14" s="12">
        <v>6000</v>
      </c>
      <c r="AC14" s="12">
        <v>6000</v>
      </c>
      <c r="AD14" s="12">
        <v>0</v>
      </c>
      <c r="AE14" s="12">
        <v>7219</v>
      </c>
      <c r="AF14" s="12">
        <v>0</v>
      </c>
      <c r="AG14" s="12">
        <v>0</v>
      </c>
      <c r="AH14" s="12">
        <v>1346</v>
      </c>
      <c r="AI14" s="13">
        <v>-0.22050086980454864</v>
      </c>
      <c r="AJ14" s="13" t="s">
        <v>246</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1925053</v>
      </c>
      <c r="AC15" s="12">
        <v>2752847</v>
      </c>
      <c r="AD15" s="12">
        <v>1896254</v>
      </c>
      <c r="AE15" s="12">
        <v>2221601</v>
      </c>
      <c r="AF15" s="12">
        <v>2335491</v>
      </c>
      <c r="AG15" s="12">
        <v>2453202</v>
      </c>
      <c r="AH15" s="12">
        <v>2594575</v>
      </c>
      <c r="AI15" s="13">
        <v>5.1002920998368007E-2</v>
      </c>
      <c r="AJ15" s="13">
        <v>5.7627949104884148E-2</v>
      </c>
    </row>
    <row r="16" spans="1:36" ht="10.5" customHeight="1" x14ac:dyDescent="0.2">
      <c r="A16" s="11"/>
      <c r="B16" s="14"/>
      <c r="C16" s="11" t="s">
        <v>44</v>
      </c>
      <c r="D16" s="15"/>
      <c r="E16" s="11"/>
      <c r="F16" s="2"/>
      <c r="G16" s="12">
        <v>12486274</v>
      </c>
      <c r="H16" s="12">
        <v>9499358</v>
      </c>
      <c r="I16" s="12">
        <v>9006967</v>
      </c>
      <c r="J16" s="12">
        <v>9723754</v>
      </c>
      <c r="K16" s="12">
        <f t="shared" si="2"/>
        <v>9935063</v>
      </c>
      <c r="L16" s="12">
        <f t="shared" si="2"/>
        <v>11072851</v>
      </c>
      <c r="M16" s="12">
        <f t="shared" si="2"/>
        <v>11345606</v>
      </c>
      <c r="N16" s="12">
        <f t="shared" si="2"/>
        <v>12695451</v>
      </c>
      <c r="O16" s="12">
        <f t="shared" si="2"/>
        <v>13979373</v>
      </c>
      <c r="P16" s="12">
        <f t="shared" si="2"/>
        <v>12751032</v>
      </c>
      <c r="Q16" s="12">
        <f t="shared" si="2"/>
        <v>13601236</v>
      </c>
      <c r="R16" s="12">
        <f t="shared" si="2"/>
        <v>17371190</v>
      </c>
      <c r="S16" s="12">
        <f t="shared" si="2"/>
        <v>12624298</v>
      </c>
      <c r="T16" s="12">
        <f t="shared" si="2"/>
        <v>15413461</v>
      </c>
      <c r="U16" s="12">
        <f t="shared" si="2"/>
        <v>17288403</v>
      </c>
      <c r="V16" s="12">
        <f t="shared" si="2"/>
        <v>17848395</v>
      </c>
      <c r="W16" s="12">
        <f t="shared" si="2"/>
        <v>16790094.34</v>
      </c>
      <c r="X16" s="12">
        <f t="shared" si="2"/>
        <v>15602586.43</v>
      </c>
      <c r="Y16" s="12">
        <f t="shared" si="2"/>
        <v>13305898</v>
      </c>
      <c r="Z16" s="12">
        <f t="shared" si="2"/>
        <v>13736903</v>
      </c>
      <c r="AA16" s="12">
        <f t="shared" si="2"/>
        <v>27588227</v>
      </c>
      <c r="AB16" s="12">
        <v>13437048</v>
      </c>
      <c r="AC16" s="12">
        <v>15743999</v>
      </c>
      <c r="AD16" s="12">
        <v>14367081</v>
      </c>
      <c r="AE16" s="12">
        <v>24245458</v>
      </c>
      <c r="AF16" s="12">
        <v>15061131</v>
      </c>
      <c r="AG16" s="12">
        <v>37143377</v>
      </c>
      <c r="AH16" s="12">
        <v>11685755</v>
      </c>
      <c r="AI16" s="13">
        <v>-2.3005426865246204E-2</v>
      </c>
      <c r="AJ16" s="13">
        <v>-0.68538792258980652</v>
      </c>
    </row>
    <row r="17" spans="1:36" ht="10.5" customHeight="1" x14ac:dyDescent="0.2">
      <c r="A17" s="11"/>
      <c r="B17" s="14"/>
      <c r="C17" s="11"/>
      <c r="D17" s="15" t="s">
        <v>45</v>
      </c>
      <c r="E17" s="11"/>
      <c r="F17" s="2"/>
      <c r="G17" s="12">
        <v>1151726</v>
      </c>
      <c r="H17" s="12">
        <v>1272485</v>
      </c>
      <c r="I17" s="12">
        <v>1398199</v>
      </c>
      <c r="J17" s="12">
        <v>1473543</v>
      </c>
      <c r="K17" s="12">
        <f t="shared" si="2"/>
        <v>1416116</v>
      </c>
      <c r="L17" s="12">
        <f t="shared" si="2"/>
        <v>1484170</v>
      </c>
      <c r="M17" s="12">
        <f t="shared" si="2"/>
        <v>1565758</v>
      </c>
      <c r="N17" s="12">
        <f t="shared" si="2"/>
        <v>1593419</v>
      </c>
      <c r="O17" s="12">
        <f t="shared" si="2"/>
        <v>1657580</v>
      </c>
      <c r="P17" s="12">
        <f t="shared" si="2"/>
        <v>1686997</v>
      </c>
      <c r="Q17" s="12">
        <f t="shared" si="2"/>
        <v>1909032</v>
      </c>
      <c r="R17" s="12">
        <f t="shared" si="2"/>
        <v>2182033</v>
      </c>
      <c r="S17" s="12">
        <f t="shared" si="2"/>
        <v>2227676</v>
      </c>
      <c r="T17" s="12">
        <f t="shared" si="2"/>
        <v>3272975</v>
      </c>
      <c r="U17" s="12">
        <f t="shared" si="2"/>
        <v>3291952</v>
      </c>
      <c r="V17" s="12">
        <f t="shared" si="2"/>
        <v>3193782</v>
      </c>
      <c r="W17" s="12">
        <f t="shared" si="2"/>
        <v>3206317</v>
      </c>
      <c r="X17" s="12">
        <f t="shared" si="2"/>
        <v>3031087</v>
      </c>
      <c r="Y17" s="12">
        <f t="shared" si="2"/>
        <v>2986583</v>
      </c>
      <c r="Z17" s="12">
        <f t="shared" ref="W17:AA20" si="3">SUM(Z74,Z131,Z188)</f>
        <v>2377533</v>
      </c>
      <c r="AA17" s="12">
        <f t="shared" si="3"/>
        <v>2526690</v>
      </c>
      <c r="AB17" s="12">
        <v>2495413</v>
      </c>
      <c r="AC17" s="12">
        <v>2616543</v>
      </c>
      <c r="AD17" s="12">
        <v>2482352</v>
      </c>
      <c r="AE17" s="12">
        <v>2813703</v>
      </c>
      <c r="AF17" s="12">
        <v>2663938</v>
      </c>
      <c r="AG17" s="12">
        <v>1915720</v>
      </c>
      <c r="AH17" s="12">
        <v>1946265</v>
      </c>
      <c r="AI17" s="13">
        <v>-4.057744676995112E-2</v>
      </c>
      <c r="AJ17" s="13">
        <v>1.5944396884722194E-2</v>
      </c>
    </row>
    <row r="18" spans="1:36" ht="10.5" customHeight="1" x14ac:dyDescent="0.2">
      <c r="A18" s="11"/>
      <c r="B18" s="14"/>
      <c r="C18" s="11"/>
      <c r="D18" s="15" t="s">
        <v>46</v>
      </c>
      <c r="E18" s="11"/>
      <c r="F18" s="2"/>
      <c r="G18" s="12">
        <v>3765451</v>
      </c>
      <c r="H18" s="12">
        <v>4520975</v>
      </c>
      <c r="I18" s="12">
        <v>5471828</v>
      </c>
      <c r="J18" s="12">
        <v>6012977</v>
      </c>
      <c r="K18" s="12">
        <f t="shared" ref="K18:V20" si="4">SUM(K75,K132,K189)</f>
        <v>6645987</v>
      </c>
      <c r="L18" s="12">
        <f t="shared" si="4"/>
        <v>6934894</v>
      </c>
      <c r="M18" s="12">
        <f t="shared" si="4"/>
        <v>7072181</v>
      </c>
      <c r="N18" s="12">
        <f t="shared" si="4"/>
        <v>6785866</v>
      </c>
      <c r="O18" s="12">
        <f t="shared" si="4"/>
        <v>7518159</v>
      </c>
      <c r="P18" s="12">
        <f t="shared" si="4"/>
        <v>6881479</v>
      </c>
      <c r="Q18" s="12">
        <f t="shared" si="4"/>
        <v>6423905</v>
      </c>
      <c r="R18" s="12">
        <f t="shared" si="4"/>
        <v>6231445</v>
      </c>
      <c r="S18" s="12">
        <f t="shared" si="4"/>
        <v>6479077</v>
      </c>
      <c r="T18" s="12">
        <f t="shared" si="4"/>
        <v>7315025</v>
      </c>
      <c r="U18" s="12">
        <f t="shared" si="4"/>
        <v>9012278</v>
      </c>
      <c r="V18" s="12">
        <f t="shared" si="4"/>
        <v>8904842</v>
      </c>
      <c r="W18" s="12">
        <f t="shared" si="3"/>
        <v>8216564.3399999999</v>
      </c>
      <c r="X18" s="12">
        <f t="shared" si="3"/>
        <v>8115011.4299999997</v>
      </c>
      <c r="Y18" s="12">
        <f t="shared" si="3"/>
        <v>8361966</v>
      </c>
      <c r="Z18" s="12">
        <f t="shared" si="3"/>
        <v>8837991</v>
      </c>
      <c r="AA18" s="12">
        <f t="shared" si="3"/>
        <v>8176210</v>
      </c>
      <c r="AB18" s="12">
        <v>8089608</v>
      </c>
      <c r="AC18" s="12">
        <v>7816365</v>
      </c>
      <c r="AD18" s="12">
        <v>7964804</v>
      </c>
      <c r="AE18" s="12">
        <v>8106485</v>
      </c>
      <c r="AF18" s="12">
        <v>7927263</v>
      </c>
      <c r="AG18" s="12">
        <v>7441177</v>
      </c>
      <c r="AH18" s="12">
        <v>8146018</v>
      </c>
      <c r="AI18" s="13">
        <v>1.1588282370660341E-3</v>
      </c>
      <c r="AJ18" s="13">
        <v>9.4721708675925859E-2</v>
      </c>
    </row>
    <row r="19" spans="1:36" ht="10.5" customHeight="1" x14ac:dyDescent="0.2">
      <c r="A19" s="11"/>
      <c r="B19" s="14"/>
      <c r="C19" s="11"/>
      <c r="D19" s="15" t="s">
        <v>47</v>
      </c>
      <c r="E19" s="11"/>
      <c r="F19" s="2"/>
      <c r="G19" s="12">
        <v>6500000</v>
      </c>
      <c r="H19" s="12">
        <v>556877</v>
      </c>
      <c r="I19" s="12">
        <v>500000</v>
      </c>
      <c r="J19" s="12">
        <v>500000</v>
      </c>
      <c r="K19" s="12">
        <f t="shared" si="4"/>
        <v>5392</v>
      </c>
      <c r="L19" s="12">
        <f t="shared" si="4"/>
        <v>41574</v>
      </c>
      <c r="M19" s="12">
        <f t="shared" si="4"/>
        <v>0</v>
      </c>
      <c r="N19" s="12">
        <f t="shared" si="4"/>
        <v>7959</v>
      </c>
      <c r="O19" s="12">
        <f t="shared" si="4"/>
        <v>6495</v>
      </c>
      <c r="P19" s="12">
        <f t="shared" si="4"/>
        <v>15600</v>
      </c>
      <c r="Q19" s="12">
        <f t="shared" si="4"/>
        <v>1308500</v>
      </c>
      <c r="R19" s="12">
        <f t="shared" si="4"/>
        <v>5186206</v>
      </c>
      <c r="S19" s="12">
        <f t="shared" si="4"/>
        <v>314640</v>
      </c>
      <c r="T19" s="12">
        <f t="shared" si="4"/>
        <v>176000</v>
      </c>
      <c r="U19" s="12">
        <f t="shared" si="4"/>
        <v>176000</v>
      </c>
      <c r="V19" s="12">
        <f t="shared" si="4"/>
        <v>176000</v>
      </c>
      <c r="W19" s="12">
        <f t="shared" si="3"/>
        <v>286041</v>
      </c>
      <c r="X19" s="12">
        <f t="shared" si="3"/>
        <v>312881</v>
      </c>
      <c r="Y19" s="12">
        <f t="shared" si="3"/>
        <v>113880</v>
      </c>
      <c r="Z19" s="12">
        <f t="shared" si="3"/>
        <v>117378</v>
      </c>
      <c r="AA19" s="12">
        <f t="shared" si="3"/>
        <v>15200000</v>
      </c>
      <c r="AB19" s="12">
        <v>846200</v>
      </c>
      <c r="AC19" s="12">
        <v>2287310</v>
      </c>
      <c r="AD19" s="12">
        <v>1219722</v>
      </c>
      <c r="AE19" s="12">
        <v>9859877</v>
      </c>
      <c r="AF19" s="12">
        <v>1749220</v>
      </c>
      <c r="AG19" s="12">
        <v>21333246</v>
      </c>
      <c r="AH19" s="12">
        <v>163189</v>
      </c>
      <c r="AI19" s="13">
        <v>-0.23990190626855235</v>
      </c>
      <c r="AJ19" s="13">
        <v>-0.99235048430979511</v>
      </c>
    </row>
    <row r="20" spans="1:36" ht="10.5" customHeight="1" x14ac:dyDescent="0.2">
      <c r="A20" s="11"/>
      <c r="B20" s="11"/>
      <c r="C20" s="11"/>
      <c r="D20" s="11" t="s">
        <v>48</v>
      </c>
      <c r="E20" s="11"/>
      <c r="F20" s="2"/>
      <c r="G20" s="12">
        <v>1069097</v>
      </c>
      <c r="H20" s="12">
        <v>3149021</v>
      </c>
      <c r="I20" s="12">
        <v>1636940</v>
      </c>
      <c r="J20" s="12">
        <v>1737234</v>
      </c>
      <c r="K20" s="12">
        <f t="shared" si="4"/>
        <v>1867568</v>
      </c>
      <c r="L20" s="12">
        <f t="shared" si="4"/>
        <v>2612213</v>
      </c>
      <c r="M20" s="12">
        <f t="shared" si="4"/>
        <v>2707667</v>
      </c>
      <c r="N20" s="12">
        <f t="shared" si="4"/>
        <v>4308207</v>
      </c>
      <c r="O20" s="12">
        <f t="shared" si="4"/>
        <v>4797139</v>
      </c>
      <c r="P20" s="12">
        <f t="shared" si="4"/>
        <v>4166956</v>
      </c>
      <c r="Q20" s="12">
        <f t="shared" si="4"/>
        <v>3959799</v>
      </c>
      <c r="R20" s="12">
        <f t="shared" si="4"/>
        <v>3771506</v>
      </c>
      <c r="S20" s="12">
        <f t="shared" si="4"/>
        <v>3602905</v>
      </c>
      <c r="T20" s="12">
        <f t="shared" si="4"/>
        <v>4649461</v>
      </c>
      <c r="U20" s="12">
        <f t="shared" si="4"/>
        <v>4808173</v>
      </c>
      <c r="V20" s="12">
        <f t="shared" si="4"/>
        <v>5573771</v>
      </c>
      <c r="W20" s="12">
        <f t="shared" si="3"/>
        <v>5081172</v>
      </c>
      <c r="X20" s="12">
        <f t="shared" si="3"/>
        <v>4143607</v>
      </c>
      <c r="Y20" s="12">
        <f t="shared" si="3"/>
        <v>1843469</v>
      </c>
      <c r="Z20" s="12">
        <f t="shared" si="3"/>
        <v>2404001</v>
      </c>
      <c r="AA20" s="12">
        <f t="shared" si="3"/>
        <v>1685327</v>
      </c>
      <c r="AB20" s="12">
        <v>2005827</v>
      </c>
      <c r="AC20" s="12">
        <v>3023781</v>
      </c>
      <c r="AD20" s="12">
        <v>2700203</v>
      </c>
      <c r="AE20" s="12">
        <v>3465393</v>
      </c>
      <c r="AF20" s="12">
        <v>2720710</v>
      </c>
      <c r="AG20" s="12">
        <v>6453234</v>
      </c>
      <c r="AH20" s="12">
        <v>1430283</v>
      </c>
      <c r="AI20" s="13">
        <v>-5.4804996272814654E-2</v>
      </c>
      <c r="AJ20" s="13">
        <v>-0.77836182602397497</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23107843</v>
      </c>
      <c r="H22" s="12">
        <v>22684986</v>
      </c>
      <c r="I22" s="12">
        <v>23485121</v>
      </c>
      <c r="J22" s="12">
        <v>26857014</v>
      </c>
      <c r="K22" s="12">
        <f t="shared" ref="K22:AA32" si="5">SUM(K79,K136,K193)</f>
        <v>27624548</v>
      </c>
      <c r="L22" s="12">
        <f t="shared" si="5"/>
        <v>28464095</v>
      </c>
      <c r="M22" s="12">
        <f t="shared" si="5"/>
        <v>30065781</v>
      </c>
      <c r="N22" s="12">
        <f t="shared" si="5"/>
        <v>34165046</v>
      </c>
      <c r="O22" s="12">
        <f t="shared" si="5"/>
        <v>38307955.490000002</v>
      </c>
      <c r="P22" s="12">
        <f t="shared" si="5"/>
        <v>38333368</v>
      </c>
      <c r="Q22" s="12">
        <f t="shared" si="5"/>
        <v>34411678.469999999</v>
      </c>
      <c r="R22" s="12">
        <f t="shared" si="5"/>
        <v>32686532.949999999</v>
      </c>
      <c r="S22" s="12">
        <f t="shared" si="5"/>
        <v>34185109.82</v>
      </c>
      <c r="T22" s="12">
        <f t="shared" si="5"/>
        <v>34492668.739999995</v>
      </c>
      <c r="U22" s="12">
        <f t="shared" si="5"/>
        <v>36263838.57</v>
      </c>
      <c r="V22" s="12">
        <f t="shared" si="5"/>
        <v>41203909.340000004</v>
      </c>
      <c r="W22" s="12">
        <f t="shared" si="5"/>
        <v>38347727.719999999</v>
      </c>
      <c r="X22" s="12">
        <f t="shared" si="5"/>
        <v>35670052.789999999</v>
      </c>
      <c r="Y22" s="12">
        <f t="shared" si="5"/>
        <v>31967024.759999998</v>
      </c>
      <c r="Z22" s="12">
        <f t="shared" si="5"/>
        <v>31209305.940000001</v>
      </c>
      <c r="AA22" s="12">
        <f t="shared" si="5"/>
        <v>33854698.259999998</v>
      </c>
      <c r="AB22" s="12">
        <v>32276449</v>
      </c>
      <c r="AC22" s="12">
        <v>33271410</v>
      </c>
      <c r="AD22" s="12">
        <v>36042993</v>
      </c>
      <c r="AE22" s="12">
        <v>35207768</v>
      </c>
      <c r="AF22" s="12">
        <v>37343019</v>
      </c>
      <c r="AG22" s="12">
        <v>36685517</v>
      </c>
      <c r="AH22" s="12">
        <v>35337477</v>
      </c>
      <c r="AI22" s="13">
        <v>1.5215636990495662E-2</v>
      </c>
      <c r="AJ22" s="13">
        <v>-3.6745836238317155E-2</v>
      </c>
    </row>
    <row r="23" spans="1:36" ht="10.5" customHeight="1" x14ac:dyDescent="0.2">
      <c r="A23" s="11"/>
      <c r="B23" s="11"/>
      <c r="C23" s="11" t="s">
        <v>50</v>
      </c>
      <c r="D23" s="11"/>
      <c r="E23" s="11"/>
      <c r="F23" s="2"/>
      <c r="G23" s="12">
        <v>0</v>
      </c>
      <c r="H23" s="12">
        <v>0</v>
      </c>
      <c r="I23" s="12">
        <v>0</v>
      </c>
      <c r="J23" s="12">
        <v>1126658</v>
      </c>
      <c r="K23" s="12">
        <f t="shared" si="5"/>
        <v>1371606</v>
      </c>
      <c r="L23" s="12">
        <f t="shared" si="5"/>
        <v>1307972</v>
      </c>
      <c r="M23" s="12">
        <f t="shared" si="5"/>
        <v>1451584</v>
      </c>
      <c r="N23" s="12">
        <f t="shared" si="5"/>
        <v>1635316</v>
      </c>
      <c r="O23" s="12">
        <f t="shared" si="5"/>
        <v>1485373</v>
      </c>
      <c r="P23" s="12">
        <f t="shared" si="5"/>
        <v>1357189</v>
      </c>
      <c r="Q23" s="12">
        <f t="shared" si="5"/>
        <v>1695807</v>
      </c>
      <c r="R23" s="12">
        <f t="shared" si="5"/>
        <v>1485932</v>
      </c>
      <c r="S23" s="12">
        <f t="shared" si="5"/>
        <v>1639825</v>
      </c>
      <c r="T23" s="12">
        <f t="shared" si="5"/>
        <v>1588849</v>
      </c>
      <c r="U23" s="12">
        <f t="shared" si="5"/>
        <v>1588850</v>
      </c>
      <c r="V23" s="12">
        <f t="shared" si="5"/>
        <v>1866170</v>
      </c>
      <c r="W23" s="12">
        <f t="shared" si="5"/>
        <v>1866170</v>
      </c>
      <c r="X23" s="12">
        <f t="shared" si="5"/>
        <v>1866170</v>
      </c>
      <c r="Y23" s="12">
        <f t="shared" si="5"/>
        <v>1866170</v>
      </c>
      <c r="Z23" s="12">
        <f t="shared" si="5"/>
        <v>1866170</v>
      </c>
      <c r="AA23" s="12">
        <f t="shared" si="5"/>
        <v>1866169</v>
      </c>
      <c r="AB23" s="12">
        <v>1866170</v>
      </c>
      <c r="AC23" s="12">
        <v>1866170</v>
      </c>
      <c r="AD23" s="12">
        <v>1866170</v>
      </c>
      <c r="AE23" s="12">
        <v>1866170</v>
      </c>
      <c r="AF23" s="12">
        <v>1866170</v>
      </c>
      <c r="AG23" s="12">
        <v>1866170</v>
      </c>
      <c r="AH23" s="12">
        <v>1866170</v>
      </c>
      <c r="AI23" s="13">
        <v>0</v>
      </c>
      <c r="AJ23" s="13">
        <v>0</v>
      </c>
    </row>
    <row r="24" spans="1:36" ht="10.5" customHeight="1" x14ac:dyDescent="0.2">
      <c r="A24" s="11"/>
      <c r="B24" s="11"/>
      <c r="C24" s="11" t="s">
        <v>51</v>
      </c>
      <c r="D24" s="11"/>
      <c r="E24" s="11"/>
      <c r="F24" s="2"/>
      <c r="G24" s="12">
        <v>444736</v>
      </c>
      <c r="H24" s="12">
        <v>213933</v>
      </c>
      <c r="I24" s="12">
        <v>205800</v>
      </c>
      <c r="J24" s="12">
        <v>338095</v>
      </c>
      <c r="K24" s="12">
        <f t="shared" si="5"/>
        <v>397872</v>
      </c>
      <c r="L24" s="12">
        <f t="shared" si="5"/>
        <v>346823</v>
      </c>
      <c r="M24" s="12">
        <f t="shared" si="5"/>
        <v>449485</v>
      </c>
      <c r="N24" s="12">
        <f t="shared" si="5"/>
        <v>450604</v>
      </c>
      <c r="O24" s="12">
        <f t="shared" si="5"/>
        <v>656576.83000000007</v>
      </c>
      <c r="P24" s="12">
        <f t="shared" si="5"/>
        <v>1042539</v>
      </c>
      <c r="Q24" s="12">
        <f t="shared" si="5"/>
        <v>738850.5</v>
      </c>
      <c r="R24" s="12">
        <f t="shared" si="5"/>
        <v>1246066.8599999999</v>
      </c>
      <c r="S24" s="12">
        <f t="shared" si="5"/>
        <v>1128409.21</v>
      </c>
      <c r="T24" s="12">
        <f t="shared" si="5"/>
        <v>1068337.96</v>
      </c>
      <c r="U24" s="12">
        <f t="shared" si="5"/>
        <v>1391526.91</v>
      </c>
      <c r="V24" s="12">
        <f t="shared" si="5"/>
        <v>1427383.85</v>
      </c>
      <c r="W24" s="12">
        <f t="shared" si="5"/>
        <v>1475725.01</v>
      </c>
      <c r="X24" s="12">
        <f t="shared" si="5"/>
        <v>1375300.0699999998</v>
      </c>
      <c r="Y24" s="12">
        <f t="shared" si="5"/>
        <v>1518680.69</v>
      </c>
      <c r="Z24" s="12">
        <f t="shared" si="5"/>
        <v>1301523.1299999999</v>
      </c>
      <c r="AA24" s="12">
        <f t="shared" si="5"/>
        <v>1676175</v>
      </c>
      <c r="AB24" s="12">
        <v>1472989</v>
      </c>
      <c r="AC24" s="12">
        <v>1748161</v>
      </c>
      <c r="AD24" s="12">
        <v>1793626</v>
      </c>
      <c r="AE24" s="12">
        <v>1792962</v>
      </c>
      <c r="AF24" s="12">
        <v>1812753</v>
      </c>
      <c r="AG24" s="12">
        <v>1706277</v>
      </c>
      <c r="AH24" s="12">
        <v>1742824</v>
      </c>
      <c r="AI24" s="13">
        <v>2.8432213069532031E-2</v>
      </c>
      <c r="AJ24" s="13">
        <v>2.1419148239119438E-2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1326417</v>
      </c>
      <c r="W25" s="12">
        <f t="shared" si="5"/>
        <v>1518005</v>
      </c>
      <c r="X25" s="12">
        <f t="shared" si="5"/>
        <v>1785187</v>
      </c>
      <c r="Y25" s="12">
        <f t="shared" si="5"/>
        <v>1851411.7974451184</v>
      </c>
      <c r="Z25" s="12">
        <f t="shared" si="5"/>
        <v>1994651.2315676156</v>
      </c>
      <c r="AA25" s="12">
        <f t="shared" si="5"/>
        <v>2397683</v>
      </c>
      <c r="AB25" s="12">
        <v>2355685</v>
      </c>
      <c r="AC25" s="12">
        <v>2484157</v>
      </c>
      <c r="AD25" s="12">
        <v>2627460</v>
      </c>
      <c r="AE25" s="12">
        <v>2685050</v>
      </c>
      <c r="AF25" s="12">
        <v>2797668</v>
      </c>
      <c r="AG25" s="12">
        <v>2984338</v>
      </c>
      <c r="AH25" s="12">
        <v>2832770</v>
      </c>
      <c r="AI25" s="13">
        <v>3.1214512525447047E-2</v>
      </c>
      <c r="AJ25" s="13">
        <v>-5.0787812908591454E-2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1173582</v>
      </c>
      <c r="W26" s="12">
        <f t="shared" si="5"/>
        <v>981996</v>
      </c>
      <c r="X26" s="12">
        <f t="shared" si="5"/>
        <v>714813</v>
      </c>
      <c r="Y26" s="12">
        <f t="shared" si="5"/>
        <v>648588.20255488157</v>
      </c>
      <c r="Z26" s="12">
        <f t="shared" si="5"/>
        <v>505348.76843238436</v>
      </c>
      <c r="AA26" s="12">
        <f t="shared" si="5"/>
        <v>352317</v>
      </c>
      <c r="AB26" s="12">
        <v>144315</v>
      </c>
      <c r="AC26" s="12">
        <v>15843</v>
      </c>
      <c r="AD26" s="12">
        <v>0</v>
      </c>
      <c r="AE26" s="12">
        <v>0</v>
      </c>
      <c r="AF26" s="12">
        <v>0</v>
      </c>
      <c r="AG26" s="12">
        <v>0</v>
      </c>
      <c r="AH26" s="12">
        <v>0</v>
      </c>
      <c r="AI26" s="13">
        <v>-1</v>
      </c>
      <c r="AJ26" s="13" t="s">
        <v>246</v>
      </c>
    </row>
    <row r="27" spans="1:36" ht="10.5" customHeight="1" x14ac:dyDescent="0.2">
      <c r="A27" s="11"/>
      <c r="B27" s="11"/>
      <c r="C27" s="11" t="s">
        <v>54</v>
      </c>
      <c r="D27" s="11"/>
      <c r="E27" s="11"/>
      <c r="F27" s="2"/>
      <c r="G27" s="12">
        <v>1594421</v>
      </c>
      <c r="H27" s="12">
        <v>1636537</v>
      </c>
      <c r="I27" s="12">
        <v>1779412</v>
      </c>
      <c r="J27" s="12">
        <v>2034693</v>
      </c>
      <c r="K27" s="12">
        <f t="shared" si="5"/>
        <v>2134662</v>
      </c>
      <c r="L27" s="12">
        <f t="shared" si="5"/>
        <v>2219192</v>
      </c>
      <c r="M27" s="12">
        <f t="shared" si="5"/>
        <v>2387957</v>
      </c>
      <c r="N27" s="12">
        <f t="shared" si="5"/>
        <v>2534992</v>
      </c>
      <c r="O27" s="12">
        <f t="shared" si="5"/>
        <v>2516977.88</v>
      </c>
      <c r="P27" s="12">
        <f t="shared" si="5"/>
        <v>2436070</v>
      </c>
      <c r="Q27" s="12">
        <f t="shared" si="5"/>
        <v>2386446.9299999997</v>
      </c>
      <c r="R27" s="12">
        <f t="shared" si="5"/>
        <v>2377858.85</v>
      </c>
      <c r="S27" s="12">
        <f t="shared" si="5"/>
        <v>2444507.3099999996</v>
      </c>
      <c r="T27" s="12">
        <f t="shared" si="5"/>
        <v>2552078.25</v>
      </c>
      <c r="U27" s="12">
        <f t="shared" si="5"/>
        <v>2690563.2</v>
      </c>
      <c r="V27" s="12">
        <f t="shared" si="5"/>
        <v>2984782.1</v>
      </c>
      <c r="W27" s="12">
        <f t="shared" si="5"/>
        <v>2904533.55</v>
      </c>
      <c r="X27" s="12">
        <f t="shared" si="5"/>
        <v>2478251.9299999997</v>
      </c>
      <c r="Y27" s="12">
        <f t="shared" si="5"/>
        <v>2041917.8399999999</v>
      </c>
      <c r="Z27" s="12">
        <f t="shared" si="5"/>
        <v>1868011.74</v>
      </c>
      <c r="AA27" s="12">
        <f t="shared" si="5"/>
        <v>2069684.7799999998</v>
      </c>
      <c r="AB27" s="12">
        <v>2097392</v>
      </c>
      <c r="AC27" s="12">
        <v>2123580</v>
      </c>
      <c r="AD27" s="12">
        <v>2122233</v>
      </c>
      <c r="AE27" s="12">
        <v>2236726</v>
      </c>
      <c r="AF27" s="12">
        <v>2215353</v>
      </c>
      <c r="AG27" s="12">
        <v>2086635</v>
      </c>
      <c r="AH27" s="12">
        <v>2047627</v>
      </c>
      <c r="AI27" s="13">
        <v>-3.9941863469561412E-3</v>
      </c>
      <c r="AJ27" s="13">
        <v>-1.8694213410586902E-2</v>
      </c>
    </row>
    <row r="28" spans="1:36" ht="10.5" customHeight="1" x14ac:dyDescent="0.2">
      <c r="A28" s="11"/>
      <c r="B28" s="14"/>
      <c r="C28" s="11" t="s">
        <v>55</v>
      </c>
      <c r="E28" s="11"/>
      <c r="F28" s="2"/>
      <c r="G28" s="12">
        <v>0</v>
      </c>
      <c r="H28" s="12">
        <v>0</v>
      </c>
      <c r="I28" s="12">
        <v>0</v>
      </c>
      <c r="J28" s="12">
        <v>0</v>
      </c>
      <c r="K28" s="12">
        <f t="shared" si="5"/>
        <v>0</v>
      </c>
      <c r="L28" s="12">
        <f t="shared" si="5"/>
        <v>60138</v>
      </c>
      <c r="M28" s="12">
        <f t="shared" si="5"/>
        <v>149429</v>
      </c>
      <c r="N28" s="12">
        <f t="shared" si="5"/>
        <v>369918</v>
      </c>
      <c r="O28" s="12">
        <f t="shared" si="5"/>
        <v>498763.78</v>
      </c>
      <c r="P28" s="12">
        <f t="shared" si="5"/>
        <v>618555</v>
      </c>
      <c r="Q28" s="12">
        <f t="shared" si="5"/>
        <v>379380.04</v>
      </c>
      <c r="R28" s="12">
        <f t="shared" si="5"/>
        <v>458192.24</v>
      </c>
      <c r="S28" s="12">
        <f t="shared" si="5"/>
        <v>480126.3</v>
      </c>
      <c r="T28" s="12">
        <f t="shared" si="5"/>
        <v>364563.53</v>
      </c>
      <c r="U28" s="12">
        <f t="shared" si="5"/>
        <v>501375.45999999996</v>
      </c>
      <c r="V28" s="12">
        <f t="shared" si="5"/>
        <v>832818.39</v>
      </c>
      <c r="W28" s="12">
        <f t="shared" si="5"/>
        <v>459762.16000000003</v>
      </c>
      <c r="X28" s="12">
        <f t="shared" si="5"/>
        <v>513187.79000000004</v>
      </c>
      <c r="Y28" s="12">
        <f t="shared" si="5"/>
        <v>481421.23</v>
      </c>
      <c r="Z28" s="12">
        <f t="shared" si="5"/>
        <v>54311.07</v>
      </c>
      <c r="AA28" s="12">
        <f t="shared" si="5"/>
        <v>315643.48</v>
      </c>
      <c r="AB28" s="12">
        <v>98045</v>
      </c>
      <c r="AC28" s="12">
        <v>127516</v>
      </c>
      <c r="AD28" s="12">
        <v>138709</v>
      </c>
      <c r="AE28" s="12">
        <v>166564</v>
      </c>
      <c r="AF28" s="12">
        <v>120762</v>
      </c>
      <c r="AG28" s="12">
        <v>124249</v>
      </c>
      <c r="AH28" s="12">
        <v>296099</v>
      </c>
      <c r="AI28" s="13">
        <v>0.20226973586901176</v>
      </c>
      <c r="AJ28" s="13">
        <v>1.3831097232170884</v>
      </c>
    </row>
    <row r="29" spans="1:36" ht="10.5" customHeight="1" x14ac:dyDescent="0.2">
      <c r="A29" s="11"/>
      <c r="B29" s="11"/>
      <c r="C29" s="11" t="s">
        <v>56</v>
      </c>
      <c r="D29" s="11"/>
      <c r="E29" s="11"/>
      <c r="F29" s="2"/>
      <c r="G29" s="12">
        <v>5285690</v>
      </c>
      <c r="H29" s="12">
        <v>4911924</v>
      </c>
      <c r="I29" s="12">
        <v>4973298</v>
      </c>
      <c r="J29" s="12">
        <v>5976709</v>
      </c>
      <c r="K29" s="12">
        <f t="shared" si="5"/>
        <v>6323034</v>
      </c>
      <c r="L29" s="12">
        <f t="shared" si="5"/>
        <v>6620986</v>
      </c>
      <c r="M29" s="12">
        <f t="shared" si="5"/>
        <v>7161171</v>
      </c>
      <c r="N29" s="12">
        <f t="shared" si="5"/>
        <v>10157596</v>
      </c>
      <c r="O29" s="12">
        <f t="shared" si="5"/>
        <v>13140815</v>
      </c>
      <c r="P29" s="12">
        <f t="shared" si="5"/>
        <v>13344324</v>
      </c>
      <c r="Q29" s="12">
        <f t="shared" si="5"/>
        <v>10737192</v>
      </c>
      <c r="R29" s="12">
        <f t="shared" si="5"/>
        <v>9483466</v>
      </c>
      <c r="S29" s="12">
        <f t="shared" si="5"/>
        <v>9774937</v>
      </c>
      <c r="T29" s="12">
        <f t="shared" si="5"/>
        <v>7630018</v>
      </c>
      <c r="U29" s="12">
        <f t="shared" si="5"/>
        <v>8446722</v>
      </c>
      <c r="V29" s="12">
        <f t="shared" si="5"/>
        <v>9036930</v>
      </c>
      <c r="W29" s="12">
        <f t="shared" si="5"/>
        <v>9879487</v>
      </c>
      <c r="X29" s="12">
        <f t="shared" si="5"/>
        <v>11487993</v>
      </c>
      <c r="Y29" s="12">
        <f t="shared" si="5"/>
        <v>8884451</v>
      </c>
      <c r="Z29" s="12">
        <f t="shared" si="5"/>
        <v>8181005</v>
      </c>
      <c r="AA29" s="12">
        <f t="shared" si="5"/>
        <v>9426398</v>
      </c>
      <c r="AB29" s="12">
        <v>8615101</v>
      </c>
      <c r="AC29" s="12">
        <v>9724847</v>
      </c>
      <c r="AD29" s="12">
        <v>11473332</v>
      </c>
      <c r="AE29" s="12">
        <v>10570520</v>
      </c>
      <c r="AF29" s="12">
        <v>11081965</v>
      </c>
      <c r="AG29" s="12">
        <v>11930123</v>
      </c>
      <c r="AH29" s="12">
        <v>11444416</v>
      </c>
      <c r="AI29" s="13">
        <v>4.846887812395706E-2</v>
      </c>
      <c r="AJ29" s="13">
        <v>-4.0712656524999787E-2</v>
      </c>
    </row>
    <row r="30" spans="1:36" ht="10.5" customHeight="1" x14ac:dyDescent="0.2">
      <c r="A30" s="11"/>
      <c r="B30" s="11"/>
      <c r="C30" s="11" t="s">
        <v>57</v>
      </c>
      <c r="D30" s="11"/>
      <c r="E30" s="11"/>
      <c r="F30" s="2"/>
      <c r="G30" s="12">
        <v>12479051</v>
      </c>
      <c r="H30" s="12">
        <v>12396353</v>
      </c>
      <c r="I30" s="12">
        <v>12564304</v>
      </c>
      <c r="J30" s="12">
        <v>12829170</v>
      </c>
      <c r="K30" s="12">
        <f t="shared" si="5"/>
        <v>12814705</v>
      </c>
      <c r="L30" s="12">
        <f t="shared" si="5"/>
        <v>13179104</v>
      </c>
      <c r="M30" s="12">
        <f t="shared" si="5"/>
        <v>13643215</v>
      </c>
      <c r="N30" s="12">
        <f t="shared" si="5"/>
        <v>13815552</v>
      </c>
      <c r="O30" s="12">
        <f t="shared" si="5"/>
        <v>14095994</v>
      </c>
      <c r="P30" s="12">
        <f t="shared" si="5"/>
        <v>13155165</v>
      </c>
      <c r="Q30" s="12">
        <f t="shared" si="5"/>
        <v>12370424</v>
      </c>
      <c r="R30" s="12">
        <f t="shared" si="5"/>
        <v>11650038</v>
      </c>
      <c r="S30" s="12">
        <f t="shared" si="5"/>
        <v>12083811</v>
      </c>
      <c r="T30" s="12">
        <f t="shared" si="5"/>
        <v>14305027</v>
      </c>
      <c r="U30" s="12">
        <f t="shared" si="5"/>
        <v>14625821</v>
      </c>
      <c r="V30" s="12">
        <f t="shared" si="5"/>
        <v>15049632</v>
      </c>
      <c r="W30" s="12">
        <f t="shared" si="5"/>
        <v>13255457</v>
      </c>
      <c r="X30" s="12">
        <f t="shared" si="5"/>
        <v>10396057</v>
      </c>
      <c r="Y30" s="12">
        <f t="shared" si="5"/>
        <v>9081874</v>
      </c>
      <c r="Z30" s="12">
        <f t="shared" si="5"/>
        <v>10343758</v>
      </c>
      <c r="AA30" s="12">
        <f t="shared" si="5"/>
        <v>10771831</v>
      </c>
      <c r="AB30" s="12">
        <v>11067532</v>
      </c>
      <c r="AC30" s="12">
        <v>11815011</v>
      </c>
      <c r="AD30" s="12">
        <v>12094527</v>
      </c>
      <c r="AE30" s="12">
        <v>12469347</v>
      </c>
      <c r="AF30" s="12">
        <v>12314978</v>
      </c>
      <c r="AG30" s="12">
        <v>12153427</v>
      </c>
      <c r="AH30" s="12">
        <v>11751665</v>
      </c>
      <c r="AI30" s="13">
        <v>1.0046658127249142E-2</v>
      </c>
      <c r="AJ30" s="13">
        <v>-3.3057507154154953E-2</v>
      </c>
    </row>
    <row r="31" spans="1:36" ht="10.5" customHeight="1" x14ac:dyDescent="0.2">
      <c r="A31" s="11"/>
      <c r="B31" s="11"/>
      <c r="C31" s="11" t="s">
        <v>58</v>
      </c>
      <c r="D31" s="11"/>
      <c r="E31" s="11"/>
      <c r="F31" s="2"/>
      <c r="G31" s="12">
        <v>3303945</v>
      </c>
      <c r="H31" s="12">
        <v>3526239</v>
      </c>
      <c r="I31" s="12">
        <v>3962307</v>
      </c>
      <c r="J31" s="12">
        <v>4551689</v>
      </c>
      <c r="K31" s="12">
        <f t="shared" si="5"/>
        <v>4582669</v>
      </c>
      <c r="L31" s="12">
        <f t="shared" si="5"/>
        <v>4729880</v>
      </c>
      <c r="M31" s="12">
        <f t="shared" si="5"/>
        <v>4822940</v>
      </c>
      <c r="N31" s="12">
        <f t="shared" si="5"/>
        <v>5201068</v>
      </c>
      <c r="O31" s="12">
        <f t="shared" si="5"/>
        <v>5913455</v>
      </c>
      <c r="P31" s="12">
        <f t="shared" si="5"/>
        <v>6379526</v>
      </c>
      <c r="Q31" s="12">
        <f t="shared" si="5"/>
        <v>5424620</v>
      </c>
      <c r="R31" s="12">
        <f t="shared" si="5"/>
        <v>4855963</v>
      </c>
      <c r="S31" s="12">
        <f t="shared" si="5"/>
        <v>5058907</v>
      </c>
      <c r="T31" s="12">
        <f t="shared" si="5"/>
        <v>6218619</v>
      </c>
      <c r="U31" s="12">
        <f t="shared" si="5"/>
        <v>6330371</v>
      </c>
      <c r="V31" s="12">
        <f t="shared" si="5"/>
        <v>6948313</v>
      </c>
      <c r="W31" s="12">
        <f t="shared" si="5"/>
        <v>5493773</v>
      </c>
      <c r="X31" s="12">
        <f t="shared" si="5"/>
        <v>4465841</v>
      </c>
      <c r="Y31" s="12">
        <f t="shared" si="5"/>
        <v>5059436</v>
      </c>
      <c r="Z31" s="12">
        <f t="shared" si="5"/>
        <v>4753468</v>
      </c>
      <c r="AA31" s="12">
        <f t="shared" si="5"/>
        <v>4693733</v>
      </c>
      <c r="AB31" s="12">
        <v>4283492</v>
      </c>
      <c r="AC31" s="12">
        <v>3106286</v>
      </c>
      <c r="AD31" s="12">
        <v>3105084</v>
      </c>
      <c r="AE31" s="12">
        <v>3294672</v>
      </c>
      <c r="AF31" s="12">
        <v>4885174</v>
      </c>
      <c r="AG31" s="12">
        <v>3834298</v>
      </c>
      <c r="AH31" s="12">
        <v>3355906</v>
      </c>
      <c r="AI31" s="13">
        <v>-3.9858360590542374E-2</v>
      </c>
      <c r="AJ31" s="13">
        <v>-0.12476651527867683</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678958</v>
      </c>
      <c r="R32" s="12">
        <f t="shared" si="5"/>
        <v>1129016</v>
      </c>
      <c r="S32" s="12">
        <f t="shared" si="5"/>
        <v>1574587</v>
      </c>
      <c r="T32" s="12">
        <f t="shared" si="5"/>
        <v>765176</v>
      </c>
      <c r="U32" s="12">
        <f t="shared" si="5"/>
        <v>688609</v>
      </c>
      <c r="V32" s="12">
        <f t="shared" si="5"/>
        <v>557881</v>
      </c>
      <c r="W32" s="12">
        <f t="shared" si="5"/>
        <v>512819</v>
      </c>
      <c r="X32" s="12">
        <f t="shared" si="5"/>
        <v>587252</v>
      </c>
      <c r="Y32" s="12">
        <f t="shared" si="5"/>
        <v>533074</v>
      </c>
      <c r="Z32" s="12">
        <f t="shared" ref="Z32:AA32" si="6">SUM(Z89,Z146,Z203)</f>
        <v>341059</v>
      </c>
      <c r="AA32" s="12">
        <f t="shared" si="6"/>
        <v>285064</v>
      </c>
      <c r="AB32" s="12">
        <v>275728</v>
      </c>
      <c r="AC32" s="12">
        <v>259839</v>
      </c>
      <c r="AD32" s="12">
        <v>821852</v>
      </c>
      <c r="AE32" s="12">
        <v>125757</v>
      </c>
      <c r="AF32" s="12">
        <v>248196</v>
      </c>
      <c r="AG32" s="12">
        <v>0</v>
      </c>
      <c r="AH32" s="12">
        <v>0</v>
      </c>
      <c r="AI32" s="13">
        <v>-1</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5939183</v>
      </c>
      <c r="H34" s="12">
        <v>6088381</v>
      </c>
      <c r="I34" s="12">
        <v>5891274</v>
      </c>
      <c r="J34" s="12">
        <v>7428470</v>
      </c>
      <c r="K34" s="12">
        <f t="shared" ref="K34:AA34" si="7">SUM(K91,K147,K204)</f>
        <v>8672015</v>
      </c>
      <c r="L34" s="12">
        <f t="shared" si="7"/>
        <v>7454063</v>
      </c>
      <c r="M34" s="12">
        <f t="shared" si="7"/>
        <v>9204701</v>
      </c>
      <c r="N34" s="12">
        <f t="shared" si="7"/>
        <v>9376540</v>
      </c>
      <c r="O34" s="12">
        <f t="shared" si="7"/>
        <v>9871616</v>
      </c>
      <c r="P34" s="12">
        <f t="shared" si="7"/>
        <v>12958931</v>
      </c>
      <c r="Q34" s="12">
        <f t="shared" si="7"/>
        <v>14032457</v>
      </c>
      <c r="R34" s="12">
        <f t="shared" si="7"/>
        <v>15262084</v>
      </c>
      <c r="S34" s="12">
        <f t="shared" si="7"/>
        <v>13311135</v>
      </c>
      <c r="T34" s="12">
        <f t="shared" si="7"/>
        <v>13109861</v>
      </c>
      <c r="U34" s="12">
        <f t="shared" si="7"/>
        <v>12244942</v>
      </c>
      <c r="V34" s="12">
        <f t="shared" si="7"/>
        <v>11471893</v>
      </c>
      <c r="W34" s="12">
        <f t="shared" si="7"/>
        <v>11709665</v>
      </c>
      <c r="X34" s="12">
        <f t="shared" si="7"/>
        <v>16159946</v>
      </c>
      <c r="Y34" s="12">
        <f t="shared" si="7"/>
        <v>14097227</v>
      </c>
      <c r="Z34" s="12">
        <f t="shared" si="7"/>
        <v>11147836</v>
      </c>
      <c r="AA34" s="12">
        <f t="shared" si="7"/>
        <v>10608178</v>
      </c>
      <c r="AB34" s="12">
        <v>12532895</v>
      </c>
      <c r="AC34" s="12">
        <v>9900181</v>
      </c>
      <c r="AD34" s="12">
        <v>10281186</v>
      </c>
      <c r="AE34" s="12">
        <v>10537783</v>
      </c>
      <c r="AF34" s="12">
        <v>10030664</v>
      </c>
      <c r="AG34" s="12">
        <v>10353483</v>
      </c>
      <c r="AH34" s="12">
        <v>10143836</v>
      </c>
      <c r="AI34" s="13">
        <v>-3.4634435655262696E-2</v>
      </c>
      <c r="AJ34" s="13">
        <v>-2.0248934585588251E-2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48420</v>
      </c>
      <c r="H36" s="12">
        <v>105516</v>
      </c>
      <c r="I36" s="12">
        <v>117783</v>
      </c>
      <c r="J36" s="12">
        <v>96397</v>
      </c>
      <c r="K36" s="12">
        <f t="shared" ref="K36:AA36" si="8">SUM(K93,K149,K206)</f>
        <v>142183</v>
      </c>
      <c r="L36" s="12">
        <f t="shared" si="8"/>
        <v>102133</v>
      </c>
      <c r="M36" s="12">
        <f t="shared" si="8"/>
        <v>149686</v>
      </c>
      <c r="N36" s="12">
        <f t="shared" si="8"/>
        <v>339349</v>
      </c>
      <c r="O36" s="12">
        <f t="shared" si="8"/>
        <v>354119</v>
      </c>
      <c r="P36" s="12">
        <f t="shared" si="8"/>
        <v>315727</v>
      </c>
      <c r="Q36" s="12">
        <f t="shared" si="8"/>
        <v>484163</v>
      </c>
      <c r="R36" s="12">
        <f t="shared" si="8"/>
        <v>326141</v>
      </c>
      <c r="S36" s="12">
        <f t="shared" si="8"/>
        <v>288940</v>
      </c>
      <c r="T36" s="12">
        <f t="shared" si="8"/>
        <v>450930</v>
      </c>
      <c r="U36" s="12">
        <f t="shared" si="8"/>
        <v>530128</v>
      </c>
      <c r="V36" s="12">
        <f t="shared" si="8"/>
        <v>489307</v>
      </c>
      <c r="W36" s="12">
        <f t="shared" si="8"/>
        <v>635021</v>
      </c>
      <c r="X36" s="12">
        <f t="shared" si="8"/>
        <v>636739</v>
      </c>
      <c r="Y36" s="12">
        <f t="shared" si="8"/>
        <v>831159</v>
      </c>
      <c r="Z36" s="12">
        <f t="shared" si="8"/>
        <v>705585</v>
      </c>
      <c r="AA36" s="12">
        <f t="shared" si="8"/>
        <v>821832</v>
      </c>
      <c r="AB36" s="12">
        <v>859769</v>
      </c>
      <c r="AC36" s="12">
        <v>720235</v>
      </c>
      <c r="AD36" s="12">
        <v>710141</v>
      </c>
      <c r="AE36" s="12">
        <v>904742</v>
      </c>
      <c r="AF36" s="12">
        <v>631437</v>
      </c>
      <c r="AG36" s="12">
        <v>438640</v>
      </c>
      <c r="AH36" s="12">
        <v>578024</v>
      </c>
      <c r="AI36" s="13">
        <v>-6.4032688166329232E-2</v>
      </c>
      <c r="AJ36" s="13">
        <v>0.31776399781141712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0</v>
      </c>
      <c r="S38" s="12">
        <f t="shared" si="9"/>
        <v>0</v>
      </c>
      <c r="T38" s="12">
        <f t="shared" si="9"/>
        <v>0</v>
      </c>
      <c r="U38" s="12">
        <f t="shared" si="9"/>
        <v>0</v>
      </c>
      <c r="V38" s="12">
        <f t="shared" si="9"/>
        <v>0</v>
      </c>
      <c r="W38" s="12">
        <f t="shared" si="9"/>
        <v>0</v>
      </c>
      <c r="X38" s="12">
        <f t="shared" si="9"/>
        <v>0</v>
      </c>
      <c r="Y38" s="12">
        <f t="shared" si="9"/>
        <v>0</v>
      </c>
      <c r="Z38" s="12">
        <f t="shared" si="9"/>
        <v>0</v>
      </c>
      <c r="AA38" s="12">
        <f t="shared" si="9"/>
        <v>0</v>
      </c>
      <c r="AB38" s="12">
        <v>0</v>
      </c>
      <c r="AC38" s="12">
        <v>0</v>
      </c>
      <c r="AD38" s="12">
        <v>0</v>
      </c>
      <c r="AE38" s="12">
        <v>0</v>
      </c>
      <c r="AF38" s="12">
        <v>0</v>
      </c>
      <c r="AG38" s="12">
        <v>0</v>
      </c>
      <c r="AH38" s="12">
        <v>0</v>
      </c>
      <c r="AI38" s="13" t="s">
        <v>246</v>
      </c>
      <c r="AJ38" s="13" t="s">
        <v>246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46517883</v>
      </c>
      <c r="H40" s="5">
        <v>55511997</v>
      </c>
      <c r="I40" s="5">
        <v>53604021</v>
      </c>
      <c r="J40" s="5">
        <v>55168485</v>
      </c>
      <c r="K40" s="5">
        <f t="shared" ref="K40:Q40" si="10">SUM(K96,K152,K209)</f>
        <v>56584669</v>
      </c>
      <c r="L40" s="5">
        <f t="shared" si="10"/>
        <v>61122596</v>
      </c>
      <c r="M40" s="5">
        <f t="shared" si="10"/>
        <v>67229166</v>
      </c>
      <c r="N40" s="5">
        <f t="shared" si="10"/>
        <v>71155735</v>
      </c>
      <c r="O40" s="5">
        <f t="shared" si="10"/>
        <v>77009064</v>
      </c>
      <c r="P40" s="5">
        <f t="shared" si="10"/>
        <v>74791485</v>
      </c>
      <c r="Q40" s="5">
        <f t="shared" si="10"/>
        <v>77841133</v>
      </c>
      <c r="R40" s="5">
        <f t="shared" ref="R40:AA40" si="11">SUM(R96,R152,R209,R234)</f>
        <v>87559176</v>
      </c>
      <c r="S40" s="5">
        <f t="shared" si="11"/>
        <v>78107349</v>
      </c>
      <c r="T40" s="5">
        <f t="shared" si="11"/>
        <v>81405608</v>
      </c>
      <c r="U40" s="5">
        <f t="shared" si="11"/>
        <v>82113662</v>
      </c>
      <c r="V40" s="5">
        <f t="shared" si="11"/>
        <v>85858800</v>
      </c>
      <c r="W40" s="5">
        <f t="shared" si="11"/>
        <v>87055581.482999995</v>
      </c>
      <c r="X40" s="5">
        <f t="shared" si="11"/>
        <v>90733337</v>
      </c>
      <c r="Y40" s="5">
        <f t="shared" si="11"/>
        <v>78595128</v>
      </c>
      <c r="Z40" s="5">
        <f t="shared" si="11"/>
        <v>77890752</v>
      </c>
      <c r="AA40" s="5">
        <f t="shared" si="11"/>
        <v>84979665</v>
      </c>
      <c r="AB40" s="5">
        <v>86807747</v>
      </c>
      <c r="AC40" s="5">
        <v>94112506</v>
      </c>
      <c r="AD40" s="5">
        <v>89297161</v>
      </c>
      <c r="AE40" s="5">
        <v>94014859</v>
      </c>
      <c r="AF40" s="5">
        <v>88600838</v>
      </c>
      <c r="AG40" s="5">
        <v>86677022</v>
      </c>
      <c r="AH40" s="5">
        <v>87000776</v>
      </c>
      <c r="AI40" s="10">
        <v>3.7026341713386479E-4</v>
      </c>
      <c r="AJ40" s="10">
        <v>3.7351767807620342E-3</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16817943</v>
      </c>
      <c r="H42" s="12">
        <v>17035518</v>
      </c>
      <c r="I42" s="12">
        <v>17184706</v>
      </c>
      <c r="J42" s="12">
        <v>18016990</v>
      </c>
      <c r="K42" s="12">
        <f t="shared" ref="K42:AA51" si="12">SUM(K98,K154,K211)</f>
        <v>18626090</v>
      </c>
      <c r="L42" s="12">
        <f t="shared" si="12"/>
        <v>19879081</v>
      </c>
      <c r="M42" s="12">
        <f t="shared" si="12"/>
        <v>21878451</v>
      </c>
      <c r="N42" s="12">
        <f t="shared" si="12"/>
        <v>22692471</v>
      </c>
      <c r="O42" s="12">
        <f t="shared" si="12"/>
        <v>23289849</v>
      </c>
      <c r="P42" s="12">
        <f t="shared" si="12"/>
        <v>22939020</v>
      </c>
      <c r="Q42" s="12">
        <f t="shared" si="12"/>
        <v>24463464</v>
      </c>
      <c r="R42" s="12">
        <f t="shared" si="12"/>
        <v>25519308</v>
      </c>
      <c r="S42" s="12">
        <f t="shared" si="12"/>
        <v>25780285</v>
      </c>
      <c r="T42" s="12">
        <f t="shared" si="12"/>
        <v>27654428</v>
      </c>
      <c r="U42" s="12">
        <f t="shared" si="12"/>
        <v>28406101</v>
      </c>
      <c r="V42" s="12">
        <f t="shared" si="12"/>
        <v>30268221</v>
      </c>
      <c r="W42" s="12">
        <f t="shared" si="12"/>
        <v>31109191</v>
      </c>
      <c r="X42" s="12">
        <f t="shared" si="12"/>
        <v>31307183</v>
      </c>
      <c r="Y42" s="12">
        <f t="shared" si="12"/>
        <v>28097177</v>
      </c>
      <c r="Z42" s="12">
        <f t="shared" si="12"/>
        <v>28252864</v>
      </c>
      <c r="AA42" s="12">
        <f t="shared" si="12"/>
        <v>29774671</v>
      </c>
      <c r="AB42" s="12">
        <v>29410610</v>
      </c>
      <c r="AC42" s="12">
        <v>29820175</v>
      </c>
      <c r="AD42" s="12">
        <v>31320923</v>
      </c>
      <c r="AE42" s="12">
        <v>31687587</v>
      </c>
      <c r="AF42" s="12">
        <v>34430504</v>
      </c>
      <c r="AG42" s="12">
        <v>31744914</v>
      </c>
      <c r="AH42" s="12">
        <v>32840712</v>
      </c>
      <c r="AI42" s="13">
        <v>1.8555633945356753E-2</v>
      </c>
      <c r="AJ42" s="13">
        <v>3.4518852374273247E-2</v>
      </c>
    </row>
    <row r="43" spans="1:36" ht="10.5" customHeight="1" x14ac:dyDescent="0.2">
      <c r="A43" s="11"/>
      <c r="B43" s="19" t="s">
        <v>65</v>
      </c>
      <c r="C43" s="14"/>
      <c r="D43" s="19"/>
      <c r="E43" s="14"/>
      <c r="F43" s="2"/>
      <c r="G43" s="12">
        <v>18005840</v>
      </c>
      <c r="H43" s="12">
        <v>18278855</v>
      </c>
      <c r="I43" s="12">
        <v>18895535</v>
      </c>
      <c r="J43" s="12">
        <v>19555911</v>
      </c>
      <c r="K43" s="12">
        <f t="shared" si="12"/>
        <v>20610256</v>
      </c>
      <c r="L43" s="12">
        <f t="shared" si="12"/>
        <v>21661676</v>
      </c>
      <c r="M43" s="12">
        <f t="shared" si="12"/>
        <v>23674330</v>
      </c>
      <c r="N43" s="12">
        <f t="shared" si="12"/>
        <v>24738038</v>
      </c>
      <c r="O43" s="12">
        <f t="shared" si="12"/>
        <v>26734716</v>
      </c>
      <c r="P43" s="12">
        <f t="shared" si="12"/>
        <v>28389714</v>
      </c>
      <c r="Q43" s="12">
        <f t="shared" si="12"/>
        <v>27262392</v>
      </c>
      <c r="R43" s="12">
        <f t="shared" si="12"/>
        <v>27887436</v>
      </c>
      <c r="S43" s="12">
        <f t="shared" si="12"/>
        <v>27921988</v>
      </c>
      <c r="T43" s="12">
        <f t="shared" si="12"/>
        <v>28147854</v>
      </c>
      <c r="U43" s="12">
        <f t="shared" si="12"/>
        <v>28477095</v>
      </c>
      <c r="V43" s="12">
        <f t="shared" si="12"/>
        <v>30180370</v>
      </c>
      <c r="W43" s="12">
        <f t="shared" si="12"/>
        <v>30073162</v>
      </c>
      <c r="X43" s="12">
        <f t="shared" si="12"/>
        <v>29818772</v>
      </c>
      <c r="Y43" s="12">
        <f t="shared" si="12"/>
        <v>26662247</v>
      </c>
      <c r="Z43" s="12">
        <f t="shared" si="12"/>
        <v>26231800</v>
      </c>
      <c r="AA43" s="12">
        <f t="shared" si="12"/>
        <v>28873628</v>
      </c>
      <c r="AB43" s="12">
        <v>26583040</v>
      </c>
      <c r="AC43" s="12">
        <v>26334965</v>
      </c>
      <c r="AD43" s="12">
        <v>27185258</v>
      </c>
      <c r="AE43" s="12">
        <v>26370526</v>
      </c>
      <c r="AF43" s="12">
        <v>26707150</v>
      </c>
      <c r="AG43" s="12">
        <v>26017418</v>
      </c>
      <c r="AH43" s="12">
        <v>25916860</v>
      </c>
      <c r="AI43" s="13">
        <v>-4.2210157452867714E-3</v>
      </c>
      <c r="AJ43" s="13">
        <v>-3.8650261144284187E-3</v>
      </c>
    </row>
    <row r="44" spans="1:36" ht="10.5" customHeight="1" x14ac:dyDescent="0.2">
      <c r="A44" s="11"/>
      <c r="B44" s="19" t="s">
        <v>66</v>
      </c>
      <c r="C44" s="14"/>
      <c r="D44" s="19"/>
      <c r="E44" s="14"/>
      <c r="F44" s="2"/>
      <c r="G44" s="12">
        <v>3430657</v>
      </c>
      <c r="H44" s="12">
        <v>3932146</v>
      </c>
      <c r="I44" s="12">
        <v>4224946</v>
      </c>
      <c r="J44" s="12">
        <v>4757271</v>
      </c>
      <c r="K44" s="12">
        <f t="shared" si="12"/>
        <v>4903002</v>
      </c>
      <c r="L44" s="12">
        <f t="shared" si="12"/>
        <v>5903843</v>
      </c>
      <c r="M44" s="12">
        <f t="shared" si="12"/>
        <v>8610949</v>
      </c>
      <c r="N44" s="12">
        <f t="shared" si="12"/>
        <v>6905610</v>
      </c>
      <c r="O44" s="12">
        <f t="shared" si="12"/>
        <v>7680038</v>
      </c>
      <c r="P44" s="12">
        <f t="shared" si="12"/>
        <v>7490249</v>
      </c>
      <c r="Q44" s="12">
        <f t="shared" si="12"/>
        <v>7891748</v>
      </c>
      <c r="R44" s="12">
        <f t="shared" si="12"/>
        <v>7741402</v>
      </c>
      <c r="S44" s="12">
        <f t="shared" si="12"/>
        <v>8040495</v>
      </c>
      <c r="T44" s="12">
        <f t="shared" si="12"/>
        <v>8175064</v>
      </c>
      <c r="U44" s="12">
        <f t="shared" si="12"/>
        <v>9535823</v>
      </c>
      <c r="V44" s="12">
        <f t="shared" si="12"/>
        <v>9151639</v>
      </c>
      <c r="W44" s="12">
        <f t="shared" si="12"/>
        <v>9640651</v>
      </c>
      <c r="X44" s="12">
        <f t="shared" si="12"/>
        <v>12202422</v>
      </c>
      <c r="Y44" s="12">
        <f t="shared" si="12"/>
        <v>10642386</v>
      </c>
      <c r="Z44" s="12">
        <f t="shared" si="12"/>
        <v>10193161</v>
      </c>
      <c r="AA44" s="12">
        <f t="shared" si="12"/>
        <v>10253128</v>
      </c>
      <c r="AB44" s="12">
        <v>12961452</v>
      </c>
      <c r="AC44" s="12">
        <v>11058133</v>
      </c>
      <c r="AD44" s="12">
        <v>11379058</v>
      </c>
      <c r="AE44" s="12">
        <v>12484216</v>
      </c>
      <c r="AF44" s="12">
        <v>11512608</v>
      </c>
      <c r="AG44" s="12">
        <v>12753598</v>
      </c>
      <c r="AH44" s="12">
        <v>9373832</v>
      </c>
      <c r="AI44" s="13">
        <v>-5.2577011581537936E-2</v>
      </c>
      <c r="AJ44" s="13">
        <v>-0.26500490293013784</v>
      </c>
    </row>
    <row r="45" spans="1:36" ht="10.5" customHeight="1" x14ac:dyDescent="0.2">
      <c r="A45" s="11"/>
      <c r="B45" s="19" t="s">
        <v>67</v>
      </c>
      <c r="C45" s="14"/>
      <c r="D45" s="19"/>
      <c r="E45" s="14"/>
      <c r="F45" s="2"/>
      <c r="G45" s="12">
        <v>1565751</v>
      </c>
      <c r="H45" s="12">
        <v>1843521</v>
      </c>
      <c r="I45" s="12">
        <v>1950122</v>
      </c>
      <c r="J45" s="12">
        <v>2144882</v>
      </c>
      <c r="K45" s="12">
        <f t="shared" si="12"/>
        <v>2794221</v>
      </c>
      <c r="L45" s="12">
        <f t="shared" si="12"/>
        <v>2037762</v>
      </c>
      <c r="M45" s="12">
        <f t="shared" si="12"/>
        <v>2244183</v>
      </c>
      <c r="N45" s="12">
        <f t="shared" si="12"/>
        <v>2781123</v>
      </c>
      <c r="O45" s="12">
        <f t="shared" si="12"/>
        <v>1688641</v>
      </c>
      <c r="P45" s="12">
        <f t="shared" si="12"/>
        <v>1644459</v>
      </c>
      <c r="Q45" s="12">
        <f t="shared" si="12"/>
        <v>2043467</v>
      </c>
      <c r="R45" s="12">
        <f t="shared" si="12"/>
        <v>2097536</v>
      </c>
      <c r="S45" s="12">
        <f t="shared" si="12"/>
        <v>2937499</v>
      </c>
      <c r="T45" s="12">
        <f t="shared" si="12"/>
        <v>1900243</v>
      </c>
      <c r="U45" s="12">
        <f t="shared" si="12"/>
        <v>2058546</v>
      </c>
      <c r="V45" s="12">
        <f t="shared" si="12"/>
        <v>2016865</v>
      </c>
      <c r="W45" s="12">
        <f t="shared" si="12"/>
        <v>2289951</v>
      </c>
      <c r="X45" s="12">
        <f t="shared" si="12"/>
        <v>3711691</v>
      </c>
      <c r="Y45" s="12">
        <f t="shared" si="12"/>
        <v>2850104</v>
      </c>
      <c r="Z45" s="12">
        <f t="shared" si="12"/>
        <v>2990318</v>
      </c>
      <c r="AA45" s="12">
        <f t="shared" si="12"/>
        <v>3110394</v>
      </c>
      <c r="AB45" s="12">
        <v>2504872</v>
      </c>
      <c r="AC45" s="12">
        <v>3203049</v>
      </c>
      <c r="AD45" s="12">
        <v>2636504</v>
      </c>
      <c r="AE45" s="12">
        <v>2913722</v>
      </c>
      <c r="AF45" s="12">
        <v>2902183</v>
      </c>
      <c r="AG45" s="12">
        <v>1615885</v>
      </c>
      <c r="AH45" s="12">
        <v>1589720</v>
      </c>
      <c r="AI45" s="13">
        <v>-7.2979830552363345E-2</v>
      </c>
      <c r="AJ45" s="13">
        <v>-1.6192365174501899E-2</v>
      </c>
    </row>
    <row r="46" spans="1:36" ht="10.5" customHeight="1" x14ac:dyDescent="0.2">
      <c r="A46" s="11"/>
      <c r="B46" s="19" t="s">
        <v>69</v>
      </c>
      <c r="C46" s="14"/>
      <c r="D46" s="19"/>
      <c r="E46" s="14"/>
      <c r="F46" s="2"/>
      <c r="G46" s="12">
        <v>1471519</v>
      </c>
      <c r="H46" s="12">
        <v>1656915</v>
      </c>
      <c r="I46" s="12">
        <v>1754221</v>
      </c>
      <c r="J46" s="12">
        <v>1829965</v>
      </c>
      <c r="K46" s="12">
        <f t="shared" si="12"/>
        <v>1689898</v>
      </c>
      <c r="L46" s="12">
        <f t="shared" si="12"/>
        <v>1700467</v>
      </c>
      <c r="M46" s="12">
        <f t="shared" si="12"/>
        <v>1914966</v>
      </c>
      <c r="N46" s="12">
        <f t="shared" si="12"/>
        <v>2382650</v>
      </c>
      <c r="O46" s="12">
        <f t="shared" si="12"/>
        <v>2413144</v>
      </c>
      <c r="P46" s="12">
        <f t="shared" si="12"/>
        <v>2831445</v>
      </c>
      <c r="Q46" s="12">
        <f t="shared" si="12"/>
        <v>2520483</v>
      </c>
      <c r="R46" s="12">
        <f t="shared" si="12"/>
        <v>1802577</v>
      </c>
      <c r="S46" s="12">
        <f t="shared" si="12"/>
        <v>1963869</v>
      </c>
      <c r="T46" s="12">
        <f t="shared" si="12"/>
        <v>1923528</v>
      </c>
      <c r="U46" s="12">
        <f t="shared" si="12"/>
        <v>2004401</v>
      </c>
      <c r="V46" s="12">
        <f t="shared" si="12"/>
        <v>1948950</v>
      </c>
      <c r="W46" s="12">
        <f t="shared" si="12"/>
        <v>1978067</v>
      </c>
      <c r="X46" s="12">
        <f t="shared" si="12"/>
        <v>2005349</v>
      </c>
      <c r="Y46" s="12">
        <f t="shared" si="12"/>
        <v>1883599</v>
      </c>
      <c r="Z46" s="12">
        <f t="shared" si="12"/>
        <v>1525963</v>
      </c>
      <c r="AA46" s="12">
        <f t="shared" si="12"/>
        <v>1497956</v>
      </c>
      <c r="AB46" s="12">
        <v>1838610</v>
      </c>
      <c r="AC46" s="12">
        <v>1781804</v>
      </c>
      <c r="AD46" s="12">
        <v>1775841</v>
      </c>
      <c r="AE46" s="12">
        <v>2131881</v>
      </c>
      <c r="AF46" s="12">
        <v>1752070</v>
      </c>
      <c r="AG46" s="12">
        <v>1984401</v>
      </c>
      <c r="AH46" s="12">
        <v>1512805</v>
      </c>
      <c r="AI46" s="13">
        <v>-3.198469864402953E-2</v>
      </c>
      <c r="AJ46" s="13">
        <v>-0.23765156336849255</v>
      </c>
    </row>
    <row r="47" spans="1:36" ht="10.5" customHeight="1" x14ac:dyDescent="0.2">
      <c r="A47" s="11"/>
      <c r="B47" s="19" t="s">
        <v>70</v>
      </c>
      <c r="C47" s="14"/>
      <c r="D47" s="19"/>
      <c r="E47" s="14"/>
      <c r="F47" s="2"/>
      <c r="G47" s="12">
        <v>1252327</v>
      </c>
      <c r="H47" s="12">
        <v>1840505</v>
      </c>
      <c r="I47" s="12">
        <v>3082746</v>
      </c>
      <c r="J47" s="12">
        <v>2688489</v>
      </c>
      <c r="K47" s="12">
        <f t="shared" si="12"/>
        <v>2939376</v>
      </c>
      <c r="L47" s="12">
        <f t="shared" si="12"/>
        <v>2853759</v>
      </c>
      <c r="M47" s="12">
        <f t="shared" si="12"/>
        <v>2982323</v>
      </c>
      <c r="N47" s="12">
        <f t="shared" si="12"/>
        <v>2779106</v>
      </c>
      <c r="O47" s="12">
        <f t="shared" si="12"/>
        <v>3360530</v>
      </c>
      <c r="P47" s="12">
        <f t="shared" si="12"/>
        <v>3695738</v>
      </c>
      <c r="Q47" s="12">
        <f t="shared" si="12"/>
        <v>3063555</v>
      </c>
      <c r="R47" s="12">
        <f t="shared" si="12"/>
        <v>3119282</v>
      </c>
      <c r="S47" s="12">
        <f t="shared" si="12"/>
        <v>3007596</v>
      </c>
      <c r="T47" s="12">
        <f t="shared" si="12"/>
        <v>3039528</v>
      </c>
      <c r="U47" s="12">
        <f t="shared" si="12"/>
        <v>3644595</v>
      </c>
      <c r="V47" s="12">
        <f t="shared" si="12"/>
        <v>3637493</v>
      </c>
      <c r="W47" s="12">
        <f t="shared" si="12"/>
        <v>3287515</v>
      </c>
      <c r="X47" s="12">
        <f t="shared" si="12"/>
        <v>3920205</v>
      </c>
      <c r="Y47" s="12">
        <f t="shared" si="12"/>
        <v>3712181</v>
      </c>
      <c r="Z47" s="12">
        <f t="shared" si="12"/>
        <v>3861064</v>
      </c>
      <c r="AA47" s="12">
        <f t="shared" si="12"/>
        <v>3518427</v>
      </c>
      <c r="AB47" s="12">
        <v>3737112</v>
      </c>
      <c r="AC47" s="12">
        <v>3874750</v>
      </c>
      <c r="AD47" s="12">
        <v>3316145</v>
      </c>
      <c r="AE47" s="12">
        <v>3657060</v>
      </c>
      <c r="AF47" s="12">
        <v>3338923</v>
      </c>
      <c r="AG47" s="12">
        <v>2519205</v>
      </c>
      <c r="AH47" s="12">
        <v>1814851</v>
      </c>
      <c r="AI47" s="13">
        <v>-0.11342092497724643</v>
      </c>
      <c r="AJ47" s="13">
        <v>-0.27959376073007158</v>
      </c>
    </row>
    <row r="48" spans="1:36" ht="10.5" customHeight="1" x14ac:dyDescent="0.2">
      <c r="A48" s="11"/>
      <c r="B48" s="19" t="s">
        <v>71</v>
      </c>
      <c r="C48" s="14"/>
      <c r="D48" s="19"/>
      <c r="E48" s="14"/>
      <c r="F48" s="2"/>
      <c r="G48" s="12">
        <v>1055923</v>
      </c>
      <c r="H48" s="12">
        <v>1630771</v>
      </c>
      <c r="I48" s="12">
        <v>1401028</v>
      </c>
      <c r="J48" s="12">
        <v>1689904</v>
      </c>
      <c r="K48" s="12">
        <f t="shared" si="12"/>
        <v>1289356</v>
      </c>
      <c r="L48" s="12">
        <f t="shared" si="12"/>
        <v>1666428</v>
      </c>
      <c r="M48" s="12">
        <f t="shared" si="12"/>
        <v>1907189</v>
      </c>
      <c r="N48" s="12">
        <f t="shared" si="12"/>
        <v>2730504</v>
      </c>
      <c r="O48" s="12">
        <f t="shared" si="12"/>
        <v>2470309</v>
      </c>
      <c r="P48" s="12">
        <f t="shared" si="12"/>
        <v>2163244</v>
      </c>
      <c r="Q48" s="12">
        <f t="shared" si="12"/>
        <v>2514038</v>
      </c>
      <c r="R48" s="12">
        <f t="shared" si="12"/>
        <v>2267993</v>
      </c>
      <c r="S48" s="12">
        <f t="shared" si="12"/>
        <v>2614286</v>
      </c>
      <c r="T48" s="12">
        <f t="shared" si="12"/>
        <v>2666316</v>
      </c>
      <c r="U48" s="12">
        <f t="shared" si="12"/>
        <v>3223119</v>
      </c>
      <c r="V48" s="12">
        <f t="shared" si="12"/>
        <v>3145374</v>
      </c>
      <c r="W48" s="12">
        <f t="shared" si="12"/>
        <v>3314244</v>
      </c>
      <c r="X48" s="12">
        <f t="shared" si="12"/>
        <v>2371145</v>
      </c>
      <c r="Y48" s="12">
        <f t="shared" si="12"/>
        <v>1779720</v>
      </c>
      <c r="Z48" s="12">
        <f t="shared" si="12"/>
        <v>2042581</v>
      </c>
      <c r="AA48" s="12">
        <f t="shared" si="12"/>
        <v>1888970</v>
      </c>
      <c r="AB48" s="12">
        <v>1831544</v>
      </c>
      <c r="AC48" s="12">
        <v>2144652</v>
      </c>
      <c r="AD48" s="12">
        <v>2197586</v>
      </c>
      <c r="AE48" s="12">
        <v>2145166</v>
      </c>
      <c r="AF48" s="12">
        <v>2258493</v>
      </c>
      <c r="AG48" s="12">
        <v>1997815</v>
      </c>
      <c r="AH48" s="12">
        <v>1545021</v>
      </c>
      <c r="AI48" s="13">
        <v>-2.7955445309846172E-2</v>
      </c>
      <c r="AJ48" s="13">
        <v>-0.22664460923558988</v>
      </c>
    </row>
    <row r="49" spans="1:36" ht="10.5" customHeight="1" x14ac:dyDescent="0.2">
      <c r="A49" s="11"/>
      <c r="B49" s="19" t="s">
        <v>72</v>
      </c>
      <c r="C49" s="14"/>
      <c r="D49" s="19"/>
      <c r="E49" s="14"/>
      <c r="F49" s="2"/>
      <c r="G49" s="12">
        <v>1499527</v>
      </c>
      <c r="H49" s="12">
        <v>1753321</v>
      </c>
      <c r="I49" s="12">
        <v>1740372</v>
      </c>
      <c r="J49" s="12">
        <v>1907993</v>
      </c>
      <c r="K49" s="12">
        <f t="shared" si="12"/>
        <v>1448705</v>
      </c>
      <c r="L49" s="12">
        <f t="shared" si="12"/>
        <v>1493847</v>
      </c>
      <c r="M49" s="12">
        <f t="shared" si="12"/>
        <v>1749278</v>
      </c>
      <c r="N49" s="12">
        <f t="shared" si="12"/>
        <v>1501273</v>
      </c>
      <c r="O49" s="12">
        <f t="shared" si="12"/>
        <v>1631421</v>
      </c>
      <c r="P49" s="12">
        <f t="shared" si="12"/>
        <v>936608</v>
      </c>
      <c r="Q49" s="12">
        <f t="shared" si="12"/>
        <v>1453584</v>
      </c>
      <c r="R49" s="12">
        <f t="shared" si="12"/>
        <v>6519872</v>
      </c>
      <c r="S49" s="12">
        <f t="shared" si="12"/>
        <v>1209787</v>
      </c>
      <c r="T49" s="12">
        <f t="shared" si="12"/>
        <v>2632877</v>
      </c>
      <c r="U49" s="12">
        <f t="shared" si="12"/>
        <v>2674239</v>
      </c>
      <c r="V49" s="12">
        <f t="shared" si="12"/>
        <v>3005193</v>
      </c>
      <c r="W49" s="12">
        <f t="shared" si="12"/>
        <v>2840198</v>
      </c>
      <c r="X49" s="12">
        <f t="shared" si="12"/>
        <v>3005085</v>
      </c>
      <c r="Y49" s="12">
        <f t="shared" si="12"/>
        <v>1703025</v>
      </c>
      <c r="Z49" s="12">
        <f t="shared" si="12"/>
        <v>1577270</v>
      </c>
      <c r="AA49" s="12">
        <f t="shared" si="12"/>
        <v>2833580</v>
      </c>
      <c r="AB49" s="12">
        <v>2164028</v>
      </c>
      <c r="AC49" s="12">
        <v>4813080</v>
      </c>
      <c r="AD49" s="12">
        <v>4362189</v>
      </c>
      <c r="AE49" s="12">
        <v>11277708</v>
      </c>
      <c r="AF49" s="12">
        <v>3016036</v>
      </c>
      <c r="AG49" s="12">
        <v>432860</v>
      </c>
      <c r="AH49" s="12">
        <v>5026982</v>
      </c>
      <c r="AI49" s="13">
        <v>0.15082002178599119</v>
      </c>
      <c r="AJ49" s="13">
        <v>10.613413112784734</v>
      </c>
    </row>
    <row r="50" spans="1:36" ht="10.5" customHeight="1" x14ac:dyDescent="0.2">
      <c r="A50" s="11"/>
      <c r="B50" s="19" t="s">
        <v>73</v>
      </c>
      <c r="C50" s="14"/>
      <c r="D50" s="19"/>
      <c r="E50" s="14"/>
      <c r="F50" s="2"/>
      <c r="G50" s="12">
        <v>1191204</v>
      </c>
      <c r="H50" s="12">
        <v>7261077</v>
      </c>
      <c r="I50" s="12">
        <v>2874323</v>
      </c>
      <c r="J50" s="12">
        <v>2279700</v>
      </c>
      <c r="K50" s="12">
        <f t="shared" si="12"/>
        <v>2203987</v>
      </c>
      <c r="L50" s="12">
        <f t="shared" si="12"/>
        <v>3402006</v>
      </c>
      <c r="M50" s="12">
        <f t="shared" si="12"/>
        <v>1872794</v>
      </c>
      <c r="N50" s="12">
        <f t="shared" si="12"/>
        <v>3705453</v>
      </c>
      <c r="O50" s="12">
        <f t="shared" si="12"/>
        <v>6448232</v>
      </c>
      <c r="P50" s="12">
        <f t="shared" si="12"/>
        <v>3947691</v>
      </c>
      <c r="Q50" s="12">
        <f t="shared" si="12"/>
        <v>6056700</v>
      </c>
      <c r="R50" s="12">
        <f t="shared" si="12"/>
        <v>8659560</v>
      </c>
      <c r="S50" s="12">
        <f t="shared" si="12"/>
        <v>2441104</v>
      </c>
      <c r="T50" s="12">
        <f t="shared" si="12"/>
        <v>3007111</v>
      </c>
      <c r="U50" s="12">
        <f t="shared" si="12"/>
        <v>782108</v>
      </c>
      <c r="V50" s="12">
        <f t="shared" si="12"/>
        <v>1299323</v>
      </c>
      <c r="W50" s="12">
        <f t="shared" si="12"/>
        <v>1305453</v>
      </c>
      <c r="X50" s="12">
        <f t="shared" si="12"/>
        <v>1247844</v>
      </c>
      <c r="Y50" s="12">
        <f t="shared" si="12"/>
        <v>539454</v>
      </c>
      <c r="Z50" s="12">
        <f t="shared" si="12"/>
        <v>494688</v>
      </c>
      <c r="AA50" s="12">
        <f t="shared" si="12"/>
        <v>2725811</v>
      </c>
      <c r="AB50" s="12">
        <v>5098406</v>
      </c>
      <c r="AC50" s="12">
        <v>10557183</v>
      </c>
      <c r="AD50" s="12">
        <v>4453610</v>
      </c>
      <c r="AE50" s="12">
        <v>519775</v>
      </c>
      <c r="AF50" s="12">
        <v>1735779</v>
      </c>
      <c r="AG50" s="12">
        <v>3831422</v>
      </c>
      <c r="AH50" s="12">
        <v>3213868</v>
      </c>
      <c r="AI50" s="13">
        <v>-7.4025693008539895E-2</v>
      </c>
      <c r="AJ50" s="13">
        <v>-0.16118140993082986</v>
      </c>
    </row>
    <row r="51" spans="1:36" ht="10.5" customHeight="1" x14ac:dyDescent="0.2">
      <c r="A51" s="11"/>
      <c r="B51" s="19" t="s">
        <v>74</v>
      </c>
      <c r="C51" s="14"/>
      <c r="D51" s="19"/>
      <c r="E51" s="14"/>
      <c r="F51" s="2"/>
      <c r="G51" s="12">
        <v>227192</v>
      </c>
      <c r="H51" s="12">
        <v>279368</v>
      </c>
      <c r="I51" s="12">
        <v>496022</v>
      </c>
      <c r="J51" s="12">
        <v>297380</v>
      </c>
      <c r="K51" s="12">
        <f t="shared" si="12"/>
        <v>79778</v>
      </c>
      <c r="L51" s="12">
        <f t="shared" si="12"/>
        <v>523727</v>
      </c>
      <c r="M51" s="12">
        <f t="shared" si="12"/>
        <v>394703</v>
      </c>
      <c r="N51" s="12">
        <f t="shared" si="12"/>
        <v>939507</v>
      </c>
      <c r="O51" s="12">
        <f t="shared" si="12"/>
        <v>1292184</v>
      </c>
      <c r="P51" s="12">
        <f t="shared" si="12"/>
        <v>753317</v>
      </c>
      <c r="Q51" s="12">
        <f t="shared" si="12"/>
        <v>571702</v>
      </c>
      <c r="R51" s="12">
        <f t="shared" si="12"/>
        <v>1944210</v>
      </c>
      <c r="S51" s="12">
        <f t="shared" si="12"/>
        <v>2190440</v>
      </c>
      <c r="T51" s="12">
        <f t="shared" si="12"/>
        <v>2258659</v>
      </c>
      <c r="U51" s="12">
        <f t="shared" si="12"/>
        <v>1307635</v>
      </c>
      <c r="V51" s="12">
        <f t="shared" si="12"/>
        <v>1205372</v>
      </c>
      <c r="W51" s="12">
        <f t="shared" si="12"/>
        <v>1217149.483</v>
      </c>
      <c r="X51" s="12">
        <f t="shared" si="12"/>
        <v>1143641</v>
      </c>
      <c r="Y51" s="12">
        <f t="shared" si="12"/>
        <v>725235</v>
      </c>
      <c r="Z51" s="12">
        <f t="shared" si="12"/>
        <v>721043</v>
      </c>
      <c r="AA51" s="12">
        <f t="shared" si="12"/>
        <v>503100</v>
      </c>
      <c r="AB51" s="12">
        <v>678073</v>
      </c>
      <c r="AC51" s="12">
        <v>524715</v>
      </c>
      <c r="AD51" s="12">
        <v>670047</v>
      </c>
      <c r="AE51" s="12">
        <v>827218</v>
      </c>
      <c r="AF51" s="12">
        <v>947092</v>
      </c>
      <c r="AG51" s="12">
        <v>3779504</v>
      </c>
      <c r="AH51" s="12">
        <v>4166125</v>
      </c>
      <c r="AI51" s="13">
        <v>0.35334744523101191</v>
      </c>
      <c r="AJ51" s="13">
        <v>0.10229411054995576</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0</v>
      </c>
      <c r="S52" s="12">
        <f t="shared" si="13"/>
        <v>0</v>
      </c>
      <c r="T52" s="12">
        <f t="shared" si="13"/>
        <v>0</v>
      </c>
      <c r="U52" s="12">
        <f t="shared" si="13"/>
        <v>0</v>
      </c>
      <c r="V52" s="12">
        <f t="shared" si="13"/>
        <v>0</v>
      </c>
      <c r="W52" s="12">
        <f t="shared" si="13"/>
        <v>0</v>
      </c>
      <c r="X52" s="12">
        <f t="shared" si="13"/>
        <v>0</v>
      </c>
      <c r="Y52" s="12">
        <f t="shared" si="13"/>
        <v>0</v>
      </c>
      <c r="Z52" s="12">
        <f t="shared" si="13"/>
        <v>0</v>
      </c>
      <c r="AA52" s="12">
        <f t="shared" si="13"/>
        <v>0</v>
      </c>
      <c r="AB52" s="12">
        <v>0</v>
      </c>
      <c r="AC52" s="12">
        <v>0</v>
      </c>
      <c r="AD52" s="12">
        <v>0</v>
      </c>
      <c r="AE52" s="12">
        <v>0</v>
      </c>
      <c r="AF52" s="12">
        <v>0</v>
      </c>
      <c r="AG52" s="12">
        <v>0</v>
      </c>
      <c r="AH52" s="12">
        <v>0</v>
      </c>
      <c r="AI52" s="13" t="s">
        <v>246</v>
      </c>
      <c r="AJ52" s="13" t="s">
        <v>246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279</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40951584</v>
      </c>
      <c r="H62" s="5">
        <v>37501234</v>
      </c>
      <c r="I62" s="5">
        <v>36257191</v>
      </c>
      <c r="J62" s="5">
        <v>37788236</v>
      </c>
      <c r="K62" s="5">
        <f>SUM(K64,K79,K91,K93)</f>
        <v>38955200</v>
      </c>
      <c r="L62" s="5">
        <f>SUM(L64,L79,L91,L93)</f>
        <v>41146775</v>
      </c>
      <c r="M62" s="5">
        <f>SUM(M64,M79,M91,M93)</f>
        <v>43789411</v>
      </c>
      <c r="N62" s="5">
        <f>SUM(N64,N79,N91,N93)</f>
        <v>48514774</v>
      </c>
      <c r="O62" s="39">
        <v>52426521</v>
      </c>
      <c r="P62" s="39">
        <v>53187184</v>
      </c>
      <c r="Q62" s="39">
        <v>52237247</v>
      </c>
      <c r="R62" s="39">
        <v>57834975</v>
      </c>
      <c r="S62" s="39">
        <v>52864138</v>
      </c>
      <c r="T62" s="39">
        <v>54203547</v>
      </c>
      <c r="U62" s="8">
        <v>54832238</v>
      </c>
      <c r="V62" s="8">
        <f>SUM(V64,V79,V91,V93)</f>
        <v>59028330</v>
      </c>
      <c r="W62" s="8">
        <f>W64+W79+W91+W93</f>
        <v>56282305</v>
      </c>
      <c r="X62" s="8">
        <f>SUM(X64,X79,X91,X93)</f>
        <v>54262408</v>
      </c>
      <c r="Y62" s="8">
        <f>SUM(Y64+Y79+Y91+Y93)</f>
        <v>49552716</v>
      </c>
      <c r="Z62" s="8">
        <f>SUM(Z64+Z79+Z91+Z93)</f>
        <v>46861329</v>
      </c>
      <c r="AA62" s="8">
        <f>SUM(AA64+AA79+AA91+AA93)</f>
        <v>50307166</v>
      </c>
      <c r="AB62" s="39">
        <v>48730082</v>
      </c>
      <c r="AC62" s="39">
        <v>48175757</v>
      </c>
      <c r="AD62" s="39">
        <v>51264784</v>
      </c>
      <c r="AE62" s="39">
        <v>51207834</v>
      </c>
      <c r="AF62" s="39">
        <v>54635782</v>
      </c>
      <c r="AG62" s="39">
        <v>51600256</v>
      </c>
      <c r="AH62" s="39">
        <v>50355626</v>
      </c>
      <c r="AI62" s="10">
        <v>5.4839506351287426E-3</v>
      </c>
      <c r="AJ62" s="10">
        <v>-2.4120616765932325E-2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15121495</v>
      </c>
      <c r="H64" s="12">
        <v>11688082</v>
      </c>
      <c r="I64" s="12">
        <v>10111082</v>
      </c>
      <c r="J64" s="12">
        <v>8986933</v>
      </c>
      <c r="K64" s="12">
        <f>SUM(K65,K69:K73)</f>
        <v>8927170</v>
      </c>
      <c r="L64" s="12">
        <f>SUM(L65,L69:L73)</f>
        <v>10166839</v>
      </c>
      <c r="M64" s="12">
        <f>SUM(M65,M69:M73)</f>
        <v>10207335</v>
      </c>
      <c r="N64" s="12">
        <f>SUM(N65,N69:N73)</f>
        <v>11649190</v>
      </c>
      <c r="O64" s="41">
        <v>12450850</v>
      </c>
      <c r="P64" s="41">
        <v>11891648</v>
      </c>
      <c r="Q64" s="41">
        <v>13392434</v>
      </c>
      <c r="R64" s="41">
        <v>16681982</v>
      </c>
      <c r="S64" s="41">
        <v>12057229</v>
      </c>
      <c r="T64" s="41">
        <v>12727825</v>
      </c>
      <c r="U64" s="11">
        <v>13372110</v>
      </c>
      <c r="V64" s="11">
        <v>12468682</v>
      </c>
      <c r="W64" s="11">
        <v>12916576</v>
      </c>
      <c r="X64" s="11">
        <v>12271497</v>
      </c>
      <c r="Y64" s="11">
        <v>10334538</v>
      </c>
      <c r="Z64" s="11">
        <v>10112484</v>
      </c>
      <c r="AA64" s="11">
        <v>11638974</v>
      </c>
      <c r="AB64" s="41">
        <v>11186153</v>
      </c>
      <c r="AC64" s="41">
        <v>11066162</v>
      </c>
      <c r="AD64" s="41">
        <v>11703930</v>
      </c>
      <c r="AE64" s="41">
        <v>11652223</v>
      </c>
      <c r="AF64" s="41">
        <v>11875081</v>
      </c>
      <c r="AG64" s="39">
        <v>10990416</v>
      </c>
      <c r="AH64" s="41">
        <v>10352683</v>
      </c>
      <c r="AI64" s="13">
        <v>-1.2822245636693874E-2</v>
      </c>
      <c r="AJ64" s="13">
        <v>-5.8026283991433988E-2</v>
      </c>
    </row>
    <row r="65" spans="1:36" ht="10.5" customHeight="1" x14ac:dyDescent="0.2">
      <c r="A65" s="11"/>
      <c r="B65" s="11"/>
      <c r="C65" s="11" t="s">
        <v>36</v>
      </c>
      <c r="D65" s="11"/>
      <c r="E65" s="11"/>
      <c r="F65" s="2"/>
      <c r="G65" s="12">
        <v>6548367</v>
      </c>
      <c r="H65" s="12">
        <v>7248319</v>
      </c>
      <c r="I65" s="12">
        <v>7493632</v>
      </c>
      <c r="J65" s="12">
        <v>6489207</v>
      </c>
      <c r="K65" s="12">
        <f>SUM(K66:K68)</f>
        <v>6733104</v>
      </c>
      <c r="L65" s="12">
        <f>SUM(L66:L68)</f>
        <v>7117758</v>
      </c>
      <c r="M65" s="12">
        <f>SUM(M66:M68)</f>
        <v>6919951</v>
      </c>
      <c r="N65" s="12">
        <f>SUM(N66:N68)</f>
        <v>6761275</v>
      </c>
      <c r="O65" s="41">
        <v>7469691</v>
      </c>
      <c r="P65" s="41">
        <v>7484272</v>
      </c>
      <c r="Q65" s="41">
        <v>7916259</v>
      </c>
      <c r="R65" s="41">
        <v>7810480</v>
      </c>
      <c r="S65" s="41">
        <v>8142985</v>
      </c>
      <c r="T65" s="41">
        <v>7954067</v>
      </c>
      <c r="U65" s="11">
        <v>8151133</v>
      </c>
      <c r="V65" s="11">
        <v>7351365</v>
      </c>
      <c r="W65" s="11">
        <v>7910234</v>
      </c>
      <c r="X65" s="11">
        <v>8252856</v>
      </c>
      <c r="Y65" s="11">
        <v>7652006</v>
      </c>
      <c r="Z65" s="11">
        <v>7767403</v>
      </c>
      <c r="AA65" s="11">
        <v>9998115</v>
      </c>
      <c r="AB65" s="41">
        <v>9032119</v>
      </c>
      <c r="AC65" s="41">
        <v>9345931</v>
      </c>
      <c r="AD65" s="41">
        <v>9287539</v>
      </c>
      <c r="AE65" s="41">
        <v>9439133</v>
      </c>
      <c r="AF65" s="41">
        <v>9444698</v>
      </c>
      <c r="AG65" s="41">
        <v>9337539</v>
      </c>
      <c r="AH65" s="41">
        <v>8985251</v>
      </c>
      <c r="AI65" s="13">
        <v>-8.6671532572368815E-4</v>
      </c>
      <c r="AJ65" s="13">
        <v>-3.772814228674172E-2</v>
      </c>
    </row>
    <row r="66" spans="1:36" ht="10.5" customHeight="1" x14ac:dyDescent="0.2">
      <c r="A66" s="11"/>
      <c r="B66" s="11"/>
      <c r="C66" s="11"/>
      <c r="D66" s="11" t="s">
        <v>37</v>
      </c>
      <c r="E66" s="11"/>
      <c r="F66" s="2"/>
      <c r="G66" s="12">
        <v>6548367</v>
      </c>
      <c r="H66" s="12">
        <v>7248319</v>
      </c>
      <c r="I66" s="12">
        <v>7493632</v>
      </c>
      <c r="J66" s="12">
        <v>6489207</v>
      </c>
      <c r="K66" s="12">
        <v>6733104</v>
      </c>
      <c r="L66" s="12">
        <v>7117437</v>
      </c>
      <c r="M66" s="12">
        <v>6888332</v>
      </c>
      <c r="N66" s="12">
        <v>6695324</v>
      </c>
      <c r="O66" s="41">
        <v>7389345</v>
      </c>
      <c r="P66" s="41">
        <v>7398000</v>
      </c>
      <c r="Q66" s="41">
        <v>7835148</v>
      </c>
      <c r="R66" s="41">
        <v>7731541</v>
      </c>
      <c r="S66" s="41">
        <v>8064569</v>
      </c>
      <c r="T66" s="41">
        <v>7865348</v>
      </c>
      <c r="U66" s="11">
        <v>8067097</v>
      </c>
      <c r="V66" s="11">
        <v>7236577</v>
      </c>
      <c r="W66" s="11">
        <v>7780927</v>
      </c>
      <c r="X66" s="11">
        <v>8133706</v>
      </c>
      <c r="Y66" s="11">
        <v>7565244</v>
      </c>
      <c r="Z66" s="11">
        <v>7688486</v>
      </c>
      <c r="AA66" s="11">
        <v>9877801</v>
      </c>
      <c r="AB66" s="41">
        <v>8902096</v>
      </c>
      <c r="AC66" s="41">
        <v>9204882</v>
      </c>
      <c r="AD66" s="41">
        <v>9137642</v>
      </c>
      <c r="AE66" s="41">
        <v>9268215</v>
      </c>
      <c r="AF66" s="41">
        <v>9238119</v>
      </c>
      <c r="AG66" s="41">
        <v>9108039</v>
      </c>
      <c r="AH66" s="41">
        <v>8891709</v>
      </c>
      <c r="AI66" s="13">
        <v>-1.945619217771366E-4</v>
      </c>
      <c r="AJ66" s="13">
        <v>-2.3751545200893408E-2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321</v>
      </c>
      <c r="M68" s="12">
        <v>31619</v>
      </c>
      <c r="N68" s="12">
        <v>65951</v>
      </c>
      <c r="O68" s="41">
        <v>80346</v>
      </c>
      <c r="P68" s="41">
        <v>86272</v>
      </c>
      <c r="Q68" s="41">
        <v>81111</v>
      </c>
      <c r="R68" s="41">
        <v>78939</v>
      </c>
      <c r="S68" s="41">
        <v>78416</v>
      </c>
      <c r="T68" s="41">
        <v>88719</v>
      </c>
      <c r="U68" s="11">
        <v>84036</v>
      </c>
      <c r="V68" s="11">
        <v>114788</v>
      </c>
      <c r="W68" s="11">
        <v>129307</v>
      </c>
      <c r="X68" s="11">
        <v>119150</v>
      </c>
      <c r="Y68" s="11">
        <v>86762</v>
      </c>
      <c r="Z68" s="11">
        <v>78917</v>
      </c>
      <c r="AA68" s="11">
        <v>120314</v>
      </c>
      <c r="AB68" s="41">
        <v>130023</v>
      </c>
      <c r="AC68" s="41">
        <v>141049</v>
      </c>
      <c r="AD68" s="41">
        <v>149897</v>
      </c>
      <c r="AE68" s="41">
        <v>170918</v>
      </c>
      <c r="AF68" s="41">
        <v>206579</v>
      </c>
      <c r="AG68" s="41">
        <v>229500</v>
      </c>
      <c r="AH68" s="41">
        <v>93542</v>
      </c>
      <c r="AI68" s="13">
        <v>-5.3404552429375363E-2</v>
      </c>
      <c r="AJ68" s="13">
        <v>-0.59240958605664484</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8573128</v>
      </c>
      <c r="H73" s="12">
        <v>4439763</v>
      </c>
      <c r="I73" s="12">
        <v>2617450</v>
      </c>
      <c r="J73" s="12">
        <v>2497726</v>
      </c>
      <c r="K73" s="12">
        <f>SUM(K74:K77)</f>
        <v>2194066</v>
      </c>
      <c r="L73" s="12">
        <f>SUM(L74:L77)</f>
        <v>3049081</v>
      </c>
      <c r="M73" s="12">
        <f>SUM(M74:M77)</f>
        <v>3287384</v>
      </c>
      <c r="N73" s="12">
        <f>SUM(N74:N77)</f>
        <v>4887915</v>
      </c>
      <c r="O73" s="41">
        <v>4981159</v>
      </c>
      <c r="P73" s="41">
        <v>4407376</v>
      </c>
      <c r="Q73" s="41">
        <v>5476175</v>
      </c>
      <c r="R73" s="41">
        <v>8871502</v>
      </c>
      <c r="S73" s="41">
        <v>3914244</v>
      </c>
      <c r="T73" s="41">
        <v>4773758</v>
      </c>
      <c r="U73" s="11">
        <v>5220977</v>
      </c>
      <c r="V73" s="11">
        <v>5117317</v>
      </c>
      <c r="W73" s="11">
        <v>5006342</v>
      </c>
      <c r="X73" s="11">
        <v>4018641</v>
      </c>
      <c r="Y73" s="11">
        <v>2682532</v>
      </c>
      <c r="Z73" s="11">
        <v>2345081</v>
      </c>
      <c r="AA73" s="11">
        <v>1640859</v>
      </c>
      <c r="AB73" s="41">
        <v>2154034</v>
      </c>
      <c r="AC73" s="41">
        <v>1720231</v>
      </c>
      <c r="AD73" s="41">
        <v>2416391</v>
      </c>
      <c r="AE73" s="41">
        <v>2213090</v>
      </c>
      <c r="AF73" s="41">
        <v>2430383</v>
      </c>
      <c r="AG73" s="41">
        <v>1652877</v>
      </c>
      <c r="AH73" s="41">
        <v>1367432</v>
      </c>
      <c r="AI73" s="13">
        <v>-7.2937820069189807E-2</v>
      </c>
      <c r="AJ73" s="13">
        <v>-0.17269585093143652</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1442358</v>
      </c>
      <c r="H75" s="12">
        <v>1455478</v>
      </c>
      <c r="I75" s="12">
        <v>1467702</v>
      </c>
      <c r="J75" s="12">
        <v>1493471</v>
      </c>
      <c r="K75" s="12">
        <v>1594849</v>
      </c>
      <c r="L75" s="12">
        <v>1636074</v>
      </c>
      <c r="M75" s="12">
        <v>1728744</v>
      </c>
      <c r="N75" s="12">
        <v>1872475</v>
      </c>
      <c r="O75" s="41">
        <v>1880476</v>
      </c>
      <c r="P75" s="41">
        <v>1535280</v>
      </c>
      <c r="Q75" s="41">
        <v>1336646</v>
      </c>
      <c r="R75" s="41">
        <v>1303762</v>
      </c>
      <c r="S75" s="41">
        <v>1350043</v>
      </c>
      <c r="T75" s="41">
        <v>1485655</v>
      </c>
      <c r="U75" s="11">
        <v>1676065</v>
      </c>
      <c r="V75" s="11">
        <v>1512201</v>
      </c>
      <c r="W75" s="11">
        <v>1148026</v>
      </c>
      <c r="X75" s="11">
        <v>1039501</v>
      </c>
      <c r="Y75" s="11">
        <v>965493</v>
      </c>
      <c r="Z75" s="11">
        <v>907458</v>
      </c>
      <c r="AA75" s="11">
        <v>1009520</v>
      </c>
      <c r="AB75" s="41">
        <v>1092209</v>
      </c>
      <c r="AC75" s="41">
        <v>868576</v>
      </c>
      <c r="AD75" s="41">
        <v>1007925</v>
      </c>
      <c r="AE75" s="41">
        <v>894355</v>
      </c>
      <c r="AF75" s="41">
        <v>996080</v>
      </c>
      <c r="AG75" s="41">
        <v>977412</v>
      </c>
      <c r="AH75" s="41">
        <v>760419</v>
      </c>
      <c r="AI75" s="13">
        <v>-5.8563132907410775E-2</v>
      </c>
      <c r="AJ75" s="13">
        <v>-0.22200771015702692</v>
      </c>
    </row>
    <row r="76" spans="1:36" ht="10.5" customHeight="1" x14ac:dyDescent="0.2">
      <c r="A76" s="11"/>
      <c r="B76" s="14"/>
      <c r="C76" s="11"/>
      <c r="D76" s="15" t="s">
        <v>47</v>
      </c>
      <c r="E76" s="11"/>
      <c r="F76" s="2"/>
      <c r="G76" s="12">
        <v>6500000</v>
      </c>
      <c r="H76" s="12">
        <v>556877</v>
      </c>
      <c r="I76" s="12">
        <v>500000</v>
      </c>
      <c r="J76" s="12">
        <v>500000</v>
      </c>
      <c r="K76" s="12">
        <v>5392</v>
      </c>
      <c r="L76" s="12">
        <v>41574</v>
      </c>
      <c r="M76" s="12">
        <v>0</v>
      </c>
      <c r="N76" s="12">
        <v>7959</v>
      </c>
      <c r="O76" s="41">
        <v>6495</v>
      </c>
      <c r="P76" s="41">
        <v>15600</v>
      </c>
      <c r="Q76" s="41">
        <v>1308500</v>
      </c>
      <c r="R76" s="41">
        <v>5186206</v>
      </c>
      <c r="S76" s="41">
        <v>314640</v>
      </c>
      <c r="T76" s="41">
        <v>176000</v>
      </c>
      <c r="U76" s="11">
        <v>176000</v>
      </c>
      <c r="V76" s="11">
        <v>176000</v>
      </c>
      <c r="W76" s="11">
        <v>286041</v>
      </c>
      <c r="X76" s="11">
        <v>312881</v>
      </c>
      <c r="Y76" s="11">
        <v>113880</v>
      </c>
      <c r="Z76" s="11">
        <v>117378</v>
      </c>
      <c r="AA76" s="11">
        <v>0</v>
      </c>
      <c r="AB76" s="41">
        <v>0</v>
      </c>
      <c r="AC76" s="41">
        <v>0</v>
      </c>
      <c r="AD76" s="41">
        <v>0</v>
      </c>
      <c r="AE76" s="41">
        <v>8509</v>
      </c>
      <c r="AF76" s="41">
        <v>5664</v>
      </c>
      <c r="AG76" s="41">
        <v>1628</v>
      </c>
      <c r="AH76" s="41">
        <v>0</v>
      </c>
      <c r="AI76" s="13" t="s">
        <v>246</v>
      </c>
      <c r="AJ76" s="13" t="s">
        <v>246</v>
      </c>
    </row>
    <row r="77" spans="1:36" ht="10.5" customHeight="1" x14ac:dyDescent="0.2">
      <c r="A77" s="11"/>
      <c r="B77" s="11"/>
      <c r="C77" s="11"/>
      <c r="D77" s="11" t="s">
        <v>48</v>
      </c>
      <c r="E77" s="11"/>
      <c r="F77" s="2"/>
      <c r="G77" s="12">
        <v>630770</v>
      </c>
      <c r="H77" s="12">
        <v>2427408</v>
      </c>
      <c r="I77" s="12">
        <v>649748</v>
      </c>
      <c r="J77" s="12">
        <v>504255</v>
      </c>
      <c r="K77" s="12">
        <v>593825</v>
      </c>
      <c r="L77" s="12">
        <v>1371433</v>
      </c>
      <c r="M77" s="12">
        <v>1558640</v>
      </c>
      <c r="N77" s="12">
        <v>3007481</v>
      </c>
      <c r="O77" s="41">
        <v>3094188</v>
      </c>
      <c r="P77" s="41">
        <v>2856496</v>
      </c>
      <c r="Q77" s="41">
        <v>2831029</v>
      </c>
      <c r="R77" s="41">
        <v>2381534</v>
      </c>
      <c r="S77" s="41">
        <v>2249561</v>
      </c>
      <c r="T77" s="41">
        <v>3112103</v>
      </c>
      <c r="U77" s="11">
        <v>3368912</v>
      </c>
      <c r="V77" s="11">
        <v>3429116</v>
      </c>
      <c r="W77" s="11">
        <v>3572275</v>
      </c>
      <c r="X77" s="11">
        <v>2666259</v>
      </c>
      <c r="Y77" s="11">
        <v>1603159</v>
      </c>
      <c r="Z77" s="11">
        <v>1320245</v>
      </c>
      <c r="AA77" s="11">
        <v>631339</v>
      </c>
      <c r="AB77" s="41">
        <v>1061825</v>
      </c>
      <c r="AC77" s="41">
        <v>851655</v>
      </c>
      <c r="AD77" s="41">
        <v>1408466</v>
      </c>
      <c r="AE77" s="41">
        <v>1310226</v>
      </c>
      <c r="AF77" s="41">
        <v>1428639</v>
      </c>
      <c r="AG77" s="41">
        <v>673837</v>
      </c>
      <c r="AH77" s="41">
        <v>607013</v>
      </c>
      <c r="AI77" s="13">
        <v>-8.8987839105690858E-2</v>
      </c>
      <c r="AJ77" s="13">
        <v>-9.9169383693682597E-2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20748191</v>
      </c>
      <c r="H79" s="12">
        <v>20439170</v>
      </c>
      <c r="I79" s="12">
        <v>21028658</v>
      </c>
      <c r="J79" s="12">
        <v>23341344</v>
      </c>
      <c r="K79" s="12">
        <f>SUM(K80:K89)</f>
        <v>24090177</v>
      </c>
      <c r="L79" s="12">
        <f>SUM(L80:L89)</f>
        <v>24678052</v>
      </c>
      <c r="M79" s="12">
        <f>SUM(M80:M89)</f>
        <v>26878467</v>
      </c>
      <c r="N79" s="12">
        <f>SUM(N80:N89)</f>
        <v>29811950</v>
      </c>
      <c r="O79" s="41">
        <v>32940595</v>
      </c>
      <c r="P79" s="41">
        <v>33245696</v>
      </c>
      <c r="Q79" s="41">
        <v>28564142</v>
      </c>
      <c r="R79" s="41">
        <v>28274862</v>
      </c>
      <c r="S79" s="41">
        <v>28641627</v>
      </c>
      <c r="T79" s="41">
        <v>29821717</v>
      </c>
      <c r="U79" s="11">
        <v>30873384</v>
      </c>
      <c r="V79" s="11">
        <f>SUM(V80:V89)</f>
        <v>36193751</v>
      </c>
      <c r="W79" s="11">
        <f>SUM(W80:W89)</f>
        <v>32713997</v>
      </c>
      <c r="X79" s="11">
        <f>SUM(X80:X89)</f>
        <v>28120021</v>
      </c>
      <c r="Y79" s="11">
        <f>SUM(Y80:Y89)</f>
        <v>26702404</v>
      </c>
      <c r="Z79" s="11">
        <f>SUM(Z80:Z89)</f>
        <v>26886489</v>
      </c>
      <c r="AA79" s="11">
        <v>28666034</v>
      </c>
      <c r="AB79" s="41">
        <v>27786042</v>
      </c>
      <c r="AC79" s="41">
        <v>28129094</v>
      </c>
      <c r="AD79" s="41">
        <v>29794665</v>
      </c>
      <c r="AE79" s="41">
        <v>30106081</v>
      </c>
      <c r="AF79" s="41">
        <v>32976198</v>
      </c>
      <c r="AG79" s="41">
        <v>30598642</v>
      </c>
      <c r="AH79" s="41">
        <v>30885940</v>
      </c>
      <c r="AI79" s="13">
        <v>1.7784163979194689E-2</v>
      </c>
      <c r="AJ79" s="13">
        <v>9.3892402153010583E-3</v>
      </c>
    </row>
    <row r="80" spans="1:36" ht="10.5" customHeight="1" x14ac:dyDescent="0.2">
      <c r="A80" s="11"/>
      <c r="B80" s="11"/>
      <c r="C80" s="11" t="s">
        <v>50</v>
      </c>
      <c r="D80" s="11"/>
      <c r="E80" s="11"/>
      <c r="F80" s="2"/>
      <c r="G80" s="12">
        <v>0</v>
      </c>
      <c r="H80" s="12">
        <v>0</v>
      </c>
      <c r="I80" s="12">
        <v>0</v>
      </c>
      <c r="J80" s="12">
        <v>1126658</v>
      </c>
      <c r="K80" s="12">
        <v>1371606</v>
      </c>
      <c r="L80" s="12">
        <v>1307972</v>
      </c>
      <c r="M80" s="12">
        <v>1451584</v>
      </c>
      <c r="N80" s="12">
        <v>1635316</v>
      </c>
      <c r="O80" s="41">
        <v>1485373</v>
      </c>
      <c r="P80" s="41">
        <v>1357189</v>
      </c>
      <c r="Q80" s="41">
        <v>1695807</v>
      </c>
      <c r="R80" s="41">
        <v>1485932</v>
      </c>
      <c r="S80" s="41">
        <v>1639825</v>
      </c>
      <c r="T80" s="41">
        <v>1588849</v>
      </c>
      <c r="U80" s="11">
        <v>1588850</v>
      </c>
      <c r="V80" s="11">
        <v>1866170</v>
      </c>
      <c r="W80" s="11">
        <v>1866170</v>
      </c>
      <c r="X80" s="11">
        <v>1866170</v>
      </c>
      <c r="Y80" s="11">
        <v>1866170</v>
      </c>
      <c r="Z80" s="11">
        <v>1866170</v>
      </c>
      <c r="AA80" s="11">
        <v>1866169</v>
      </c>
      <c r="AB80" s="41">
        <v>1866170</v>
      </c>
      <c r="AC80" s="41">
        <v>1866170</v>
      </c>
      <c r="AD80" s="41">
        <v>1866170</v>
      </c>
      <c r="AE80" s="41">
        <v>1866170</v>
      </c>
      <c r="AF80" s="41">
        <v>1866170</v>
      </c>
      <c r="AG80" s="41">
        <v>1866170</v>
      </c>
      <c r="AH80" s="41">
        <v>1866170</v>
      </c>
      <c r="AI80" s="13">
        <v>0</v>
      </c>
      <c r="AJ80" s="13">
        <v>0</v>
      </c>
    </row>
    <row r="81" spans="1:36" ht="10.5" customHeight="1" x14ac:dyDescent="0.2">
      <c r="A81" s="11"/>
      <c r="B81" s="11"/>
      <c r="C81" s="11" t="s">
        <v>51</v>
      </c>
      <c r="D81" s="11"/>
      <c r="E81" s="11"/>
      <c r="F81" s="2"/>
      <c r="G81" s="12">
        <v>0</v>
      </c>
      <c r="H81" s="12">
        <v>0</v>
      </c>
      <c r="I81" s="12">
        <v>0</v>
      </c>
      <c r="J81" s="12">
        <v>113447</v>
      </c>
      <c r="K81" s="12">
        <v>199446</v>
      </c>
      <c r="L81" s="12">
        <v>116634</v>
      </c>
      <c r="M81" s="12">
        <v>216662</v>
      </c>
      <c r="N81" s="12">
        <v>215993</v>
      </c>
      <c r="O81" s="41">
        <v>166018</v>
      </c>
      <c r="P81" s="41">
        <v>510824</v>
      </c>
      <c r="Q81" s="41">
        <v>151828</v>
      </c>
      <c r="R81" s="41">
        <v>637676</v>
      </c>
      <c r="S81" s="41">
        <v>581575</v>
      </c>
      <c r="T81" s="41">
        <v>606677</v>
      </c>
      <c r="U81" s="11">
        <v>679340</v>
      </c>
      <c r="V81" s="12">
        <v>681317</v>
      </c>
      <c r="W81" s="11">
        <v>691451</v>
      </c>
      <c r="X81" s="11">
        <v>550067</v>
      </c>
      <c r="Y81" s="11">
        <v>671979</v>
      </c>
      <c r="Z81" s="11">
        <v>426354</v>
      </c>
      <c r="AA81" s="11">
        <v>790011</v>
      </c>
      <c r="AB81" s="41">
        <v>791544</v>
      </c>
      <c r="AC81" s="41">
        <v>791671</v>
      </c>
      <c r="AD81" s="41">
        <v>792871</v>
      </c>
      <c r="AE81" s="41">
        <v>792665</v>
      </c>
      <c r="AF81" s="41">
        <v>793277</v>
      </c>
      <c r="AG81" s="41">
        <v>793102</v>
      </c>
      <c r="AH81" s="41">
        <v>793872</v>
      </c>
      <c r="AI81" s="13">
        <v>4.8958159878931262E-4</v>
      </c>
      <c r="AJ81" s="13">
        <v>9.7087133811287829E-4</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f>653083+449431+223903</f>
        <v>1326417</v>
      </c>
      <c r="W82" s="12">
        <f>751194+516258+250553</f>
        <v>1518005</v>
      </c>
      <c r="X82" s="12">
        <v>1785187</v>
      </c>
      <c r="Y82" s="12">
        <v>1851411.7974451184</v>
      </c>
      <c r="Z82" s="12">
        <v>1994651.2315676156</v>
      </c>
      <c r="AA82" s="12">
        <v>2397683</v>
      </c>
      <c r="AB82" s="41">
        <v>2355685</v>
      </c>
      <c r="AC82" s="41">
        <v>2484157</v>
      </c>
      <c r="AD82" s="41">
        <v>2627460</v>
      </c>
      <c r="AE82" s="41">
        <v>2685050</v>
      </c>
      <c r="AF82" s="41">
        <v>2797668</v>
      </c>
      <c r="AG82" s="41">
        <v>2984338</v>
      </c>
      <c r="AH82" s="41">
        <v>2832770</v>
      </c>
      <c r="AI82" s="13">
        <v>3.1214512525447047E-2</v>
      </c>
      <c r="AJ82" s="13">
        <v>-5.0787812908591454E-2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1173582</v>
      </c>
      <c r="W83" s="12">
        <v>981996</v>
      </c>
      <c r="X83" s="12">
        <v>714813</v>
      </c>
      <c r="Y83" s="12">
        <v>648588.20255488157</v>
      </c>
      <c r="Z83" s="12">
        <v>505348.76843238436</v>
      </c>
      <c r="AA83" s="12">
        <v>352317</v>
      </c>
      <c r="AB83" s="41">
        <v>144315</v>
      </c>
      <c r="AC83" s="41">
        <v>15843</v>
      </c>
      <c r="AD83" s="41">
        <v>0</v>
      </c>
      <c r="AE83" s="41">
        <v>0</v>
      </c>
      <c r="AF83" s="41">
        <v>0</v>
      </c>
      <c r="AG83" s="41">
        <v>0</v>
      </c>
      <c r="AH83" s="41">
        <v>0</v>
      </c>
      <c r="AI83" s="13">
        <v>-1</v>
      </c>
      <c r="AJ83" s="13" t="s">
        <v>246</v>
      </c>
    </row>
    <row r="84" spans="1:36" ht="10.5" customHeight="1" x14ac:dyDescent="0.2">
      <c r="A84" s="11"/>
      <c r="B84" s="11"/>
      <c r="C84" s="11" t="s">
        <v>106</v>
      </c>
      <c r="D84" s="11"/>
      <c r="E84" s="11"/>
      <c r="F84" s="2"/>
      <c r="G84" s="12">
        <v>0</v>
      </c>
      <c r="H84" s="12">
        <v>0</v>
      </c>
      <c r="I84" s="12">
        <v>0</v>
      </c>
      <c r="J84" s="12">
        <v>83727</v>
      </c>
      <c r="K84" s="12">
        <v>89912</v>
      </c>
      <c r="L84" s="12">
        <v>84083</v>
      </c>
      <c r="M84" s="12">
        <v>116522</v>
      </c>
      <c r="N84" s="12">
        <v>166967</v>
      </c>
      <c r="O84" s="41">
        <v>117128</v>
      </c>
      <c r="P84" s="41">
        <v>163247</v>
      </c>
      <c r="Q84" s="41">
        <v>116938</v>
      </c>
      <c r="R84" s="41">
        <v>143295</v>
      </c>
      <c r="S84" s="41">
        <v>173449</v>
      </c>
      <c r="T84" s="41">
        <v>147616</v>
      </c>
      <c r="U84" s="11">
        <v>147617</v>
      </c>
      <c r="V84" s="11">
        <v>147615</v>
      </c>
      <c r="W84" s="11">
        <v>147616</v>
      </c>
      <c r="X84" s="11">
        <v>147616</v>
      </c>
      <c r="Y84" s="11">
        <v>117147</v>
      </c>
      <c r="Z84" s="11">
        <v>143566</v>
      </c>
      <c r="AA84" s="11">
        <v>175833</v>
      </c>
      <c r="AB84" s="41">
        <v>166733</v>
      </c>
      <c r="AC84" s="41">
        <v>166734</v>
      </c>
      <c r="AD84" s="41">
        <v>166734</v>
      </c>
      <c r="AE84" s="41">
        <v>130857</v>
      </c>
      <c r="AF84" s="41">
        <v>129894</v>
      </c>
      <c r="AG84" s="41">
        <v>128320</v>
      </c>
      <c r="AH84" s="41">
        <v>126982</v>
      </c>
      <c r="AI84" s="13">
        <v>-4.4376620205080597E-2</v>
      </c>
      <c r="AJ84" s="13">
        <v>-1.0427057356608479E-2</v>
      </c>
    </row>
    <row r="85" spans="1:36" ht="10.5" customHeight="1" x14ac:dyDescent="0.2">
      <c r="A85" s="11"/>
      <c r="B85" s="14"/>
      <c r="C85" s="11" t="s">
        <v>55</v>
      </c>
      <c r="E85" s="11"/>
      <c r="F85" s="2"/>
      <c r="G85" s="12">
        <v>0</v>
      </c>
      <c r="H85" s="12">
        <v>0</v>
      </c>
      <c r="I85" s="12">
        <v>0</v>
      </c>
      <c r="J85" s="12">
        <v>0</v>
      </c>
      <c r="K85" s="12">
        <v>0</v>
      </c>
      <c r="L85" s="12">
        <v>2514</v>
      </c>
      <c r="M85" s="12">
        <v>37744</v>
      </c>
      <c r="N85" s="12">
        <v>190179</v>
      </c>
      <c r="O85" s="41">
        <v>256043</v>
      </c>
      <c r="P85" s="41">
        <v>300514</v>
      </c>
      <c r="Q85" s="41">
        <v>141771</v>
      </c>
      <c r="R85" s="41">
        <v>210468</v>
      </c>
      <c r="S85" s="41">
        <v>173478</v>
      </c>
      <c r="T85" s="41">
        <v>198592</v>
      </c>
      <c r="U85" s="11">
        <v>206886</v>
      </c>
      <c r="V85" s="11">
        <v>569121</v>
      </c>
      <c r="W85" s="11">
        <v>198197</v>
      </c>
      <c r="X85" s="11">
        <v>207673</v>
      </c>
      <c r="Y85" s="11">
        <v>203849</v>
      </c>
      <c r="Z85" s="11">
        <v>4368</v>
      </c>
      <c r="AA85" s="11">
        <v>262271</v>
      </c>
      <c r="AB85" s="41">
        <v>59623</v>
      </c>
      <c r="AC85" s="41">
        <v>67678</v>
      </c>
      <c r="AD85" s="41">
        <v>72652</v>
      </c>
      <c r="AE85" s="41">
        <v>88750</v>
      </c>
      <c r="AF85" s="41">
        <v>67444</v>
      </c>
      <c r="AG85" s="41">
        <v>75543</v>
      </c>
      <c r="AH85" s="41">
        <v>240457</v>
      </c>
      <c r="AI85" s="13">
        <v>0.26164527831439699</v>
      </c>
      <c r="AJ85" s="13">
        <v>2.18304806534027</v>
      </c>
    </row>
    <row r="86" spans="1:36" ht="10.5" customHeight="1" x14ac:dyDescent="0.2">
      <c r="A86" s="11"/>
      <c r="B86" s="11"/>
      <c r="C86" s="11" t="s">
        <v>56</v>
      </c>
      <c r="D86" s="11"/>
      <c r="E86" s="11"/>
      <c r="F86" s="2"/>
      <c r="G86" s="12">
        <v>4965195</v>
      </c>
      <c r="H86" s="12">
        <v>4516578</v>
      </c>
      <c r="I86" s="12">
        <v>4502047</v>
      </c>
      <c r="J86" s="12">
        <v>4636653</v>
      </c>
      <c r="K86" s="12">
        <v>5031839</v>
      </c>
      <c r="L86" s="12">
        <v>5257865</v>
      </c>
      <c r="M86" s="12">
        <v>6589800</v>
      </c>
      <c r="N86" s="12">
        <v>8586875</v>
      </c>
      <c r="O86" s="41">
        <v>10906584</v>
      </c>
      <c r="P86" s="41">
        <v>11379231</v>
      </c>
      <c r="Q86" s="41">
        <v>7983796</v>
      </c>
      <c r="R86" s="41">
        <v>8162474</v>
      </c>
      <c r="S86" s="41">
        <v>7355995</v>
      </c>
      <c r="T86" s="41">
        <v>5991161</v>
      </c>
      <c r="U86" s="11">
        <v>6605890</v>
      </c>
      <c r="V86" s="11">
        <v>7873703</v>
      </c>
      <c r="W86" s="11">
        <v>8048513</v>
      </c>
      <c r="X86" s="11">
        <v>7399345</v>
      </c>
      <c r="Y86" s="11">
        <v>6668875</v>
      </c>
      <c r="Z86" s="11">
        <v>6507746</v>
      </c>
      <c r="AA86" s="11">
        <v>7071122</v>
      </c>
      <c r="AB86" s="41">
        <v>6775220</v>
      </c>
      <c r="AC86" s="41">
        <v>7555705</v>
      </c>
      <c r="AD86" s="41">
        <v>8247315</v>
      </c>
      <c r="AE86" s="41">
        <v>8652813</v>
      </c>
      <c r="AF86" s="41">
        <v>9873397</v>
      </c>
      <c r="AG86" s="41">
        <v>8763444</v>
      </c>
      <c r="AH86" s="41">
        <v>9918118</v>
      </c>
      <c r="AI86" s="13">
        <v>6.5575708534086008E-2</v>
      </c>
      <c r="AJ86" s="13">
        <v>0.13176029880489909</v>
      </c>
    </row>
    <row r="87" spans="1:36" ht="10.5" customHeight="1" x14ac:dyDescent="0.2">
      <c r="A87" s="11"/>
      <c r="B87" s="11"/>
      <c r="C87" s="11" t="s">
        <v>57</v>
      </c>
      <c r="D87" s="11"/>
      <c r="E87" s="11"/>
      <c r="F87" s="2"/>
      <c r="G87" s="12">
        <v>12479051</v>
      </c>
      <c r="H87" s="12">
        <v>12396353</v>
      </c>
      <c r="I87" s="12">
        <v>12564304</v>
      </c>
      <c r="J87" s="12">
        <v>12829170</v>
      </c>
      <c r="K87" s="12">
        <v>12814705</v>
      </c>
      <c r="L87" s="12">
        <v>13179104</v>
      </c>
      <c r="M87" s="12">
        <v>13643215</v>
      </c>
      <c r="N87" s="12">
        <v>13815552</v>
      </c>
      <c r="O87" s="41">
        <v>14095994</v>
      </c>
      <c r="P87" s="41">
        <v>13155165</v>
      </c>
      <c r="Q87" s="41">
        <v>12370424</v>
      </c>
      <c r="R87" s="41">
        <v>11650038</v>
      </c>
      <c r="S87" s="41">
        <v>12083811</v>
      </c>
      <c r="T87" s="41">
        <v>14305027</v>
      </c>
      <c r="U87" s="11">
        <v>14625821</v>
      </c>
      <c r="V87" s="11">
        <v>15049632</v>
      </c>
      <c r="W87" s="11">
        <v>13255457</v>
      </c>
      <c r="X87" s="11">
        <v>10396057</v>
      </c>
      <c r="Y87" s="11">
        <v>9081874</v>
      </c>
      <c r="Z87" s="11">
        <v>10343758</v>
      </c>
      <c r="AA87" s="11">
        <v>10771831</v>
      </c>
      <c r="AB87" s="41">
        <v>11067532</v>
      </c>
      <c r="AC87" s="41">
        <v>11815011</v>
      </c>
      <c r="AD87" s="41">
        <v>12094527</v>
      </c>
      <c r="AE87" s="41">
        <v>12469347</v>
      </c>
      <c r="AF87" s="41">
        <v>12314978</v>
      </c>
      <c r="AG87" s="41">
        <v>12153427</v>
      </c>
      <c r="AH87" s="41">
        <v>11751665</v>
      </c>
      <c r="AI87" s="13">
        <v>1.0046658127249142E-2</v>
      </c>
      <c r="AJ87" s="13">
        <v>-3.3057507154154953E-2</v>
      </c>
    </row>
    <row r="88" spans="1:36" ht="10.5" customHeight="1" x14ac:dyDescent="0.2">
      <c r="A88" s="11"/>
      <c r="B88" s="11"/>
      <c r="C88" s="11" t="s">
        <v>58</v>
      </c>
      <c r="D88" s="11"/>
      <c r="E88" s="11"/>
      <c r="F88" s="2"/>
      <c r="G88" s="12">
        <v>3303945</v>
      </c>
      <c r="H88" s="12">
        <v>3526239</v>
      </c>
      <c r="I88" s="12">
        <v>3962307</v>
      </c>
      <c r="J88" s="12">
        <v>4551689</v>
      </c>
      <c r="K88" s="12">
        <v>4582669</v>
      </c>
      <c r="L88" s="12">
        <v>4729880</v>
      </c>
      <c r="M88" s="12">
        <v>4822940</v>
      </c>
      <c r="N88" s="12">
        <v>5201068</v>
      </c>
      <c r="O88" s="41">
        <v>5913455</v>
      </c>
      <c r="P88" s="41">
        <v>6379526</v>
      </c>
      <c r="Q88" s="41">
        <v>5424620</v>
      </c>
      <c r="R88" s="41">
        <v>4855963</v>
      </c>
      <c r="S88" s="41">
        <v>5058907</v>
      </c>
      <c r="T88" s="41">
        <v>6218619</v>
      </c>
      <c r="U88" s="11">
        <v>6330371</v>
      </c>
      <c r="V88" s="11">
        <v>6948313</v>
      </c>
      <c r="W88" s="11">
        <v>5493773</v>
      </c>
      <c r="X88" s="11">
        <v>4465841</v>
      </c>
      <c r="Y88" s="11">
        <v>5059436</v>
      </c>
      <c r="Z88" s="11">
        <v>4753468</v>
      </c>
      <c r="AA88" s="11">
        <v>4693733</v>
      </c>
      <c r="AB88" s="41">
        <v>4283492</v>
      </c>
      <c r="AC88" s="41">
        <v>3106286</v>
      </c>
      <c r="AD88" s="41">
        <v>3105084</v>
      </c>
      <c r="AE88" s="41">
        <v>3294672</v>
      </c>
      <c r="AF88" s="41">
        <v>4885174</v>
      </c>
      <c r="AG88" s="41">
        <v>3834298</v>
      </c>
      <c r="AH88" s="41">
        <v>3355906</v>
      </c>
      <c r="AI88" s="13">
        <v>-3.9858360590542374E-2</v>
      </c>
      <c r="AJ88" s="13">
        <v>-0.12476651527867683</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678958</v>
      </c>
      <c r="R89" s="41">
        <v>1129016</v>
      </c>
      <c r="S89" s="41">
        <v>1574587</v>
      </c>
      <c r="T89" s="41">
        <v>765176</v>
      </c>
      <c r="U89" s="11">
        <v>688609</v>
      </c>
      <c r="V89" s="11">
        <v>557881</v>
      </c>
      <c r="W89" s="11">
        <v>512819</v>
      </c>
      <c r="X89" s="11">
        <v>587252</v>
      </c>
      <c r="Y89" s="11">
        <v>533074</v>
      </c>
      <c r="Z89" s="11">
        <v>341059</v>
      </c>
      <c r="AA89" s="11">
        <v>285064</v>
      </c>
      <c r="AB89" s="41">
        <v>275728</v>
      </c>
      <c r="AC89" s="41">
        <v>259839</v>
      </c>
      <c r="AD89" s="41">
        <v>821852</v>
      </c>
      <c r="AE89" s="41">
        <v>125757</v>
      </c>
      <c r="AF89" s="41">
        <v>248196</v>
      </c>
      <c r="AG89" s="41">
        <v>0</v>
      </c>
      <c r="AH89" s="41">
        <v>0</v>
      </c>
      <c r="AI89" s="13">
        <v>-1</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5081898</v>
      </c>
      <c r="H91" s="12">
        <v>5373982</v>
      </c>
      <c r="I91" s="12">
        <v>5117451</v>
      </c>
      <c r="J91" s="12">
        <v>5459959</v>
      </c>
      <c r="K91" s="12">
        <v>5937853</v>
      </c>
      <c r="L91" s="12">
        <v>6301884</v>
      </c>
      <c r="M91" s="12">
        <v>6703609</v>
      </c>
      <c r="N91" s="12">
        <v>7053634</v>
      </c>
      <c r="O91" s="41">
        <v>7035076</v>
      </c>
      <c r="P91" s="41">
        <v>8049840</v>
      </c>
      <c r="Q91" s="41">
        <v>10280671</v>
      </c>
      <c r="R91" s="41">
        <v>12878131</v>
      </c>
      <c r="S91" s="41">
        <v>12165282</v>
      </c>
      <c r="T91" s="41">
        <v>11654005</v>
      </c>
      <c r="U91" s="11">
        <v>10586744</v>
      </c>
      <c r="V91" s="11">
        <v>10365897</v>
      </c>
      <c r="W91" s="11">
        <v>10651732</v>
      </c>
      <c r="X91" s="11">
        <v>13870890</v>
      </c>
      <c r="Y91" s="11">
        <v>12515774</v>
      </c>
      <c r="Z91" s="11">
        <v>9862356</v>
      </c>
      <c r="AA91" s="11">
        <v>10002158</v>
      </c>
      <c r="AB91" s="41">
        <v>9757887</v>
      </c>
      <c r="AC91" s="41">
        <v>8980501</v>
      </c>
      <c r="AD91" s="41">
        <v>9766189</v>
      </c>
      <c r="AE91" s="41">
        <v>9449530</v>
      </c>
      <c r="AF91" s="41">
        <v>9784503</v>
      </c>
      <c r="AG91" s="42">
        <v>10011198</v>
      </c>
      <c r="AH91" s="41">
        <v>9117003</v>
      </c>
      <c r="AI91" s="13">
        <v>-1.1258600443761813E-2</v>
      </c>
      <c r="AJ91" s="13">
        <v>-8.931948004624421E-2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34468895</v>
      </c>
      <c r="H96" s="5">
        <v>41555048</v>
      </c>
      <c r="I96" s="5">
        <v>37769823</v>
      </c>
      <c r="J96" s="5">
        <v>37407276</v>
      </c>
      <c r="K96" s="5">
        <v>37244337</v>
      </c>
      <c r="L96" s="5">
        <v>39482710</v>
      </c>
      <c r="M96" s="5">
        <v>43583397</v>
      </c>
      <c r="N96" s="5">
        <v>48456713</v>
      </c>
      <c r="O96" s="5">
        <v>52556145</v>
      </c>
      <c r="P96" s="5">
        <v>51750591</v>
      </c>
      <c r="Q96" s="5">
        <v>54232492</v>
      </c>
      <c r="R96" s="39">
        <v>61826898</v>
      </c>
      <c r="S96" s="39">
        <v>52752417</v>
      </c>
      <c r="T96" s="39">
        <v>54371782</v>
      </c>
      <c r="U96" s="39">
        <v>53736803</v>
      </c>
      <c r="V96" s="8">
        <v>57839465</v>
      </c>
      <c r="W96" s="39">
        <v>57984265</v>
      </c>
      <c r="X96" s="39">
        <f t="shared" ref="X96:AA96" si="14">SUM(X98:X107)</f>
        <v>55246920</v>
      </c>
      <c r="Y96" s="39">
        <f t="shared" si="14"/>
        <v>48814351</v>
      </c>
      <c r="Z96" s="39">
        <f t="shared" si="14"/>
        <v>47747132</v>
      </c>
      <c r="AA96" s="39">
        <f t="shared" si="14"/>
        <v>53641541</v>
      </c>
      <c r="AB96" s="39">
        <v>49477649</v>
      </c>
      <c r="AC96" s="39">
        <v>50055605</v>
      </c>
      <c r="AD96" s="39">
        <v>51592975</v>
      </c>
      <c r="AE96" s="39">
        <v>51306201</v>
      </c>
      <c r="AF96" s="39">
        <v>54378177</v>
      </c>
      <c r="AG96" s="96">
        <v>51831262</v>
      </c>
      <c r="AH96" s="96">
        <v>52940423</v>
      </c>
      <c r="AI96" s="10">
        <v>1.1338154227026109E-2</v>
      </c>
      <c r="AJ96" s="10">
        <v>2.1399459654291266E-2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12850629</v>
      </c>
      <c r="H98" s="50">
        <v>12931458</v>
      </c>
      <c r="I98" s="50">
        <v>13064009</v>
      </c>
      <c r="J98" s="50">
        <v>13118850</v>
      </c>
      <c r="K98" s="50">
        <v>14073558</v>
      </c>
      <c r="L98" s="50">
        <v>14965207</v>
      </c>
      <c r="M98" s="50">
        <v>15845815</v>
      </c>
      <c r="N98" s="50">
        <v>16717811</v>
      </c>
      <c r="O98" s="50">
        <v>18124203</v>
      </c>
      <c r="P98" s="50">
        <v>18038722</v>
      </c>
      <c r="Q98" s="50">
        <v>18874959</v>
      </c>
      <c r="R98" s="41">
        <v>18973383</v>
      </c>
      <c r="S98" s="41">
        <v>19715533</v>
      </c>
      <c r="T98" s="41">
        <v>20622685</v>
      </c>
      <c r="U98" s="41">
        <v>21075737</v>
      </c>
      <c r="V98" s="11">
        <v>23034141</v>
      </c>
      <c r="W98" s="41">
        <v>23319487</v>
      </c>
      <c r="X98" s="41">
        <v>22494395</v>
      </c>
      <c r="Y98" s="41">
        <v>20358340</v>
      </c>
      <c r="Z98" s="41">
        <v>19899542</v>
      </c>
      <c r="AA98" s="41">
        <v>21712048</v>
      </c>
      <c r="AB98" s="41">
        <v>21574956</v>
      </c>
      <c r="AC98" s="41">
        <v>21817985</v>
      </c>
      <c r="AD98" s="41">
        <v>22660830</v>
      </c>
      <c r="AE98" s="41">
        <v>23341672</v>
      </c>
      <c r="AF98" s="41">
        <v>26351803</v>
      </c>
      <c r="AG98" s="42">
        <v>25254726</v>
      </c>
      <c r="AH98" s="42">
        <v>26419185</v>
      </c>
      <c r="AI98" s="13">
        <v>3.4335862698101849E-2</v>
      </c>
      <c r="AJ98" s="13">
        <v>4.6108558057608703E-2</v>
      </c>
    </row>
    <row r="99" spans="1:44" ht="10.5" customHeight="1" x14ac:dyDescent="0.2">
      <c r="A99" s="14"/>
      <c r="B99" s="51" t="s">
        <v>65</v>
      </c>
      <c r="C99" s="44"/>
      <c r="D99" s="44"/>
      <c r="E99" s="34"/>
      <c r="F99" s="2"/>
      <c r="G99" s="50">
        <v>18005840</v>
      </c>
      <c r="H99" s="50">
        <v>18278855</v>
      </c>
      <c r="I99" s="50">
        <v>18895535</v>
      </c>
      <c r="J99" s="50">
        <v>19555911</v>
      </c>
      <c r="K99" s="50">
        <v>20610256</v>
      </c>
      <c r="L99" s="50">
        <v>21661676</v>
      </c>
      <c r="M99" s="50">
        <v>23674330</v>
      </c>
      <c r="N99" s="50">
        <v>24738038</v>
      </c>
      <c r="O99" s="50">
        <v>26734716</v>
      </c>
      <c r="P99" s="50">
        <v>28389714</v>
      </c>
      <c r="Q99" s="50">
        <v>27262392</v>
      </c>
      <c r="R99" s="41">
        <v>27887436</v>
      </c>
      <c r="S99" s="41">
        <v>27921988</v>
      </c>
      <c r="T99" s="41">
        <v>28147854</v>
      </c>
      <c r="U99" s="41">
        <v>28477095</v>
      </c>
      <c r="V99" s="11">
        <v>30180370</v>
      </c>
      <c r="W99" s="41">
        <v>30073162</v>
      </c>
      <c r="X99" s="41">
        <v>29818772</v>
      </c>
      <c r="Y99" s="41">
        <v>26662247</v>
      </c>
      <c r="Z99" s="41">
        <v>26231800</v>
      </c>
      <c r="AA99" s="41">
        <v>28873628</v>
      </c>
      <c r="AB99" s="41">
        <v>26583040</v>
      </c>
      <c r="AC99" s="41">
        <v>26334965</v>
      </c>
      <c r="AD99" s="41">
        <v>27185258</v>
      </c>
      <c r="AE99" s="41">
        <v>26370526</v>
      </c>
      <c r="AF99" s="41">
        <v>26707150</v>
      </c>
      <c r="AG99" s="42">
        <v>26017418</v>
      </c>
      <c r="AH99" s="42">
        <v>25916860</v>
      </c>
      <c r="AI99" s="13">
        <v>-4.2210157452867714E-3</v>
      </c>
      <c r="AJ99" s="13">
        <v>-3.8650261144284187E-3</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564500</v>
      </c>
      <c r="H102" s="50">
        <v>585770</v>
      </c>
      <c r="I102" s="50">
        <v>646038</v>
      </c>
      <c r="J102" s="50">
        <v>531347</v>
      </c>
      <c r="K102" s="50">
        <v>230597</v>
      </c>
      <c r="L102" s="50">
        <v>235184</v>
      </c>
      <c r="M102" s="50">
        <v>110879</v>
      </c>
      <c r="N102" s="50">
        <v>217090</v>
      </c>
      <c r="O102" s="50">
        <v>212481</v>
      </c>
      <c r="P102" s="50">
        <v>189464</v>
      </c>
      <c r="Q102" s="50">
        <v>219636</v>
      </c>
      <c r="R102" s="41">
        <v>210869</v>
      </c>
      <c r="S102" s="41">
        <v>183164</v>
      </c>
      <c r="T102" s="41">
        <v>155424</v>
      </c>
      <c r="U102" s="41">
        <v>157889</v>
      </c>
      <c r="V102" s="11">
        <v>138560</v>
      </c>
      <c r="W102" s="41">
        <v>106670</v>
      </c>
      <c r="X102" s="41">
        <v>30012</v>
      </c>
      <c r="Y102" s="41">
        <v>1134</v>
      </c>
      <c r="Z102" s="41">
        <v>721</v>
      </c>
      <c r="AA102" s="41">
        <v>1290</v>
      </c>
      <c r="AB102" s="41">
        <v>657</v>
      </c>
      <c r="AC102" s="41">
        <v>2664</v>
      </c>
      <c r="AD102" s="41">
        <v>1365</v>
      </c>
      <c r="AE102" s="41">
        <v>3034</v>
      </c>
      <c r="AF102" s="41">
        <v>1789</v>
      </c>
      <c r="AG102" s="42">
        <v>3288</v>
      </c>
      <c r="AH102" s="42">
        <v>0</v>
      </c>
      <c r="AI102" s="13">
        <v>-1</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288273</v>
      </c>
      <c r="H104" s="50">
        <v>782310</v>
      </c>
      <c r="I104" s="50">
        <v>632235</v>
      </c>
      <c r="J104" s="50">
        <v>795287</v>
      </c>
      <c r="K104" s="50">
        <v>405428</v>
      </c>
      <c r="L104" s="50">
        <v>712790</v>
      </c>
      <c r="M104" s="50">
        <v>1077957</v>
      </c>
      <c r="N104" s="50">
        <v>1492658</v>
      </c>
      <c r="O104" s="50">
        <v>906205</v>
      </c>
      <c r="P104" s="50">
        <v>846598</v>
      </c>
      <c r="Q104" s="50">
        <v>782558</v>
      </c>
      <c r="R104" s="41">
        <v>803905</v>
      </c>
      <c r="S104" s="41">
        <v>861533</v>
      </c>
      <c r="T104" s="41">
        <v>907473</v>
      </c>
      <c r="U104" s="41">
        <v>1283763</v>
      </c>
      <c r="V104" s="11">
        <v>1314787</v>
      </c>
      <c r="W104" s="41">
        <v>1388460</v>
      </c>
      <c r="X104" s="41">
        <v>694195</v>
      </c>
      <c r="Y104" s="41">
        <v>214678</v>
      </c>
      <c r="Z104" s="41">
        <v>157511</v>
      </c>
      <c r="AA104" s="41">
        <v>6488</v>
      </c>
      <c r="AB104" s="41">
        <v>2574</v>
      </c>
      <c r="AC104" s="41">
        <v>1092</v>
      </c>
      <c r="AD104" s="41">
        <v>0</v>
      </c>
      <c r="AE104" s="41">
        <v>15778</v>
      </c>
      <c r="AF104" s="41">
        <v>0</v>
      </c>
      <c r="AG104" s="42">
        <v>13807</v>
      </c>
      <c r="AH104" s="42">
        <v>0</v>
      </c>
      <c r="AI104" s="13">
        <v>-1</v>
      </c>
      <c r="AJ104" s="13" t="s">
        <v>246</v>
      </c>
    </row>
    <row r="105" spans="1:44" ht="10.5" customHeight="1" x14ac:dyDescent="0.2">
      <c r="A105" s="14"/>
      <c r="B105" s="51" t="s">
        <v>72</v>
      </c>
      <c r="C105" s="44"/>
      <c r="D105" s="44"/>
      <c r="E105" s="34"/>
      <c r="F105" s="2"/>
      <c r="G105" s="50">
        <v>1480242</v>
      </c>
      <c r="H105" s="50">
        <v>1746999</v>
      </c>
      <c r="I105" s="50">
        <v>1711527</v>
      </c>
      <c r="J105" s="50">
        <v>1749675</v>
      </c>
      <c r="K105" s="50">
        <v>1205828</v>
      </c>
      <c r="L105" s="50">
        <v>1271856</v>
      </c>
      <c r="M105" s="50">
        <v>1517165</v>
      </c>
      <c r="N105" s="50">
        <v>1158106</v>
      </c>
      <c r="O105" s="50">
        <v>1210578</v>
      </c>
      <c r="P105" s="50">
        <v>900208</v>
      </c>
      <c r="Q105" s="50">
        <v>1100314</v>
      </c>
      <c r="R105" s="41">
        <v>6284074</v>
      </c>
      <c r="S105" s="41">
        <v>969717</v>
      </c>
      <c r="T105" s="41">
        <v>849228</v>
      </c>
      <c r="U105" s="41">
        <v>861608</v>
      </c>
      <c r="V105" s="11">
        <v>863325</v>
      </c>
      <c r="W105" s="41">
        <v>868059</v>
      </c>
      <c r="X105" s="41">
        <v>1091985</v>
      </c>
      <c r="Y105" s="41">
        <v>668428</v>
      </c>
      <c r="Z105" s="41">
        <v>690583</v>
      </c>
      <c r="AA105" s="41">
        <v>2035704</v>
      </c>
      <c r="AB105" s="41">
        <v>695797</v>
      </c>
      <c r="AC105" s="41">
        <v>708473</v>
      </c>
      <c r="AD105" s="41">
        <v>708250</v>
      </c>
      <c r="AE105" s="41">
        <v>1208961</v>
      </c>
      <c r="AF105" s="41">
        <v>47219</v>
      </c>
      <c r="AG105" s="42">
        <v>21282</v>
      </c>
      <c r="AH105" s="42">
        <v>16742</v>
      </c>
      <c r="AI105" s="13">
        <v>-0.46269510440481121</v>
      </c>
      <c r="AJ105" s="13">
        <v>-0.21332581524292829</v>
      </c>
    </row>
    <row r="106" spans="1:44" ht="10.5" customHeight="1" x14ac:dyDescent="0.2">
      <c r="A106" s="14"/>
      <c r="B106" s="51" t="s">
        <v>73</v>
      </c>
      <c r="C106" s="44"/>
      <c r="D106" s="44"/>
      <c r="E106" s="34"/>
      <c r="F106" s="2"/>
      <c r="G106" s="50">
        <v>1191204</v>
      </c>
      <c r="H106" s="50">
        <v>7069794</v>
      </c>
      <c r="I106" s="50">
        <v>2617870</v>
      </c>
      <c r="J106" s="50">
        <v>1612783</v>
      </c>
      <c r="K106" s="50">
        <v>640307</v>
      </c>
      <c r="L106" s="50">
        <v>379829</v>
      </c>
      <c r="M106" s="50">
        <v>1244130</v>
      </c>
      <c r="N106" s="50">
        <v>3273130</v>
      </c>
      <c r="O106" s="50">
        <v>4294470</v>
      </c>
      <c r="P106" s="50">
        <v>2870257</v>
      </c>
      <c r="Q106" s="50">
        <v>5515227</v>
      </c>
      <c r="R106" s="41">
        <v>6509511</v>
      </c>
      <c r="S106" s="41">
        <v>1419016</v>
      </c>
      <c r="T106" s="41">
        <v>1686691</v>
      </c>
      <c r="U106" s="41">
        <v>748158</v>
      </c>
      <c r="V106" s="11">
        <v>1299323</v>
      </c>
      <c r="W106" s="41">
        <v>1305453</v>
      </c>
      <c r="X106" s="41">
        <v>506844</v>
      </c>
      <c r="Y106" s="41">
        <v>532254</v>
      </c>
      <c r="Z106" s="41">
        <v>346178</v>
      </c>
      <c r="AA106" s="41">
        <v>830533</v>
      </c>
      <c r="AB106" s="41">
        <v>314784</v>
      </c>
      <c r="AC106" s="41">
        <v>1059910</v>
      </c>
      <c r="AD106" s="41">
        <v>767821</v>
      </c>
      <c r="AE106" s="41">
        <v>143941</v>
      </c>
      <c r="AF106" s="41">
        <v>745454</v>
      </c>
      <c r="AG106" s="42">
        <v>93313</v>
      </c>
      <c r="AH106" s="42">
        <v>120926</v>
      </c>
      <c r="AI106" s="13">
        <v>-0.14738852579693296</v>
      </c>
      <c r="AJ106" s="13">
        <v>0.2959180392871304</v>
      </c>
    </row>
    <row r="107" spans="1:44" ht="10.5" customHeight="1" x14ac:dyDescent="0.2">
      <c r="A107" s="14"/>
      <c r="B107" s="51" t="s">
        <v>39</v>
      </c>
      <c r="C107" s="44"/>
      <c r="D107" s="44"/>
      <c r="E107" s="34"/>
      <c r="F107" s="2"/>
      <c r="G107" s="50">
        <v>88207</v>
      </c>
      <c r="H107" s="50">
        <v>159862</v>
      </c>
      <c r="I107" s="50">
        <v>202609</v>
      </c>
      <c r="J107" s="50">
        <v>43423</v>
      </c>
      <c r="K107" s="50">
        <v>78363</v>
      </c>
      <c r="L107" s="50">
        <v>256168</v>
      </c>
      <c r="M107" s="50">
        <v>113121</v>
      </c>
      <c r="N107" s="50">
        <v>859880</v>
      </c>
      <c r="O107" s="50">
        <v>1073492</v>
      </c>
      <c r="P107" s="50">
        <v>515628</v>
      </c>
      <c r="Q107" s="50">
        <v>477406</v>
      </c>
      <c r="R107" s="41">
        <v>1157720</v>
      </c>
      <c r="S107" s="41">
        <v>1681466</v>
      </c>
      <c r="T107" s="41">
        <v>2002427</v>
      </c>
      <c r="U107" s="41">
        <v>1132553</v>
      </c>
      <c r="V107" s="11">
        <v>1008959</v>
      </c>
      <c r="W107" s="41">
        <v>922974</v>
      </c>
      <c r="X107" s="41">
        <v>610717</v>
      </c>
      <c r="Y107" s="41">
        <v>377270</v>
      </c>
      <c r="Z107" s="41">
        <v>420797</v>
      </c>
      <c r="AA107" s="41">
        <v>181850</v>
      </c>
      <c r="AB107" s="41">
        <v>305841</v>
      </c>
      <c r="AC107" s="41">
        <v>130516</v>
      </c>
      <c r="AD107" s="41">
        <v>269451</v>
      </c>
      <c r="AE107" s="41">
        <v>222289</v>
      </c>
      <c r="AF107" s="41">
        <v>524762</v>
      </c>
      <c r="AG107" s="42">
        <v>427428</v>
      </c>
      <c r="AH107" s="42">
        <v>466710</v>
      </c>
      <c r="AI107" s="13">
        <v>7.2980675231114622E-2</v>
      </c>
      <c r="AJ107" s="13">
        <v>9.1903197731547773E-2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279</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7569122</v>
      </c>
      <c r="H119" s="5">
        <v>7565723</v>
      </c>
      <c r="I119" s="5">
        <v>9147431</v>
      </c>
      <c r="J119" s="5">
        <v>11468783</v>
      </c>
      <c r="K119" s="5">
        <f>SUM(K121,K136,K147,K149)</f>
        <v>11614792</v>
      </c>
      <c r="L119" s="5">
        <f>SUM(L121,L136,L147,L149)</f>
        <v>11324487</v>
      </c>
      <c r="M119" s="5">
        <f>SUM(M121,M136,M147,M149)</f>
        <v>12552264</v>
      </c>
      <c r="N119" s="5">
        <f>SUM(N121,N136,N147,N149)</f>
        <v>13771872</v>
      </c>
      <c r="O119" s="5">
        <v>15605614.090000002</v>
      </c>
      <c r="P119" s="5">
        <v>15590939</v>
      </c>
      <c r="Q119" s="5">
        <v>15377001.390000001</v>
      </c>
      <c r="R119" s="62">
        <v>14199929.550000001</v>
      </c>
      <c r="S119" s="62">
        <v>15041700.34</v>
      </c>
      <c r="T119" s="62">
        <v>12600503.6</v>
      </c>
      <c r="U119" s="39">
        <v>17505146.899999999</v>
      </c>
      <c r="V119" s="39">
        <v>18303897.420000002</v>
      </c>
      <c r="W119" s="62">
        <v>17934374.849999998</v>
      </c>
      <c r="X119" s="62">
        <v>22215554.25</v>
      </c>
      <c r="Y119" s="62">
        <v>19063366.32</v>
      </c>
      <c r="Z119" s="62">
        <v>19832292.350000001</v>
      </c>
      <c r="AA119" s="62">
        <v>35559560.530000001</v>
      </c>
      <c r="AB119" s="62">
        <v>21715882</v>
      </c>
      <c r="AC119" s="62">
        <v>23882122</v>
      </c>
      <c r="AD119" s="62">
        <v>23474289</v>
      </c>
      <c r="AE119" s="62">
        <v>31177963</v>
      </c>
      <c r="AF119" s="62">
        <v>22703291</v>
      </c>
      <c r="AG119" s="62">
        <v>49277811</v>
      </c>
      <c r="AH119" s="62">
        <v>23116503</v>
      </c>
      <c r="AI119" s="10">
        <v>1.0471596696395968E-2</v>
      </c>
      <c r="AJ119" s="10">
        <v>-0.53089428018626883</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5242004</v>
      </c>
      <c r="H121" s="12">
        <v>5321501</v>
      </c>
      <c r="I121" s="12">
        <v>6514587</v>
      </c>
      <c r="J121" s="12">
        <v>7533626</v>
      </c>
      <c r="K121" s="12">
        <f>SUM(K122,K126:K130)</f>
        <v>8392729</v>
      </c>
      <c r="L121" s="12">
        <f>SUM(L122,L126:L130)</f>
        <v>8263358</v>
      </c>
      <c r="M121" s="12">
        <f>SUM(M122,M126:M130)</f>
        <v>8433959</v>
      </c>
      <c r="N121" s="12">
        <f>SUM(N122,N126:N130)</f>
        <v>8858938</v>
      </c>
      <c r="O121" s="63">
        <v>10203968.600000001</v>
      </c>
      <c r="P121" s="63">
        <v>10410968</v>
      </c>
      <c r="Q121" s="63">
        <v>10578847.92</v>
      </c>
      <c r="R121" s="63">
        <v>10409267.6</v>
      </c>
      <c r="S121" s="63">
        <v>9950197.5199999996</v>
      </c>
      <c r="T121" s="63">
        <v>8173013.8599999994</v>
      </c>
      <c r="U121" s="41">
        <v>12919114.33</v>
      </c>
      <c r="V121" s="41">
        <v>13483063.08</v>
      </c>
      <c r="W121" s="63">
        <v>12717355.129999999</v>
      </c>
      <c r="X121" s="63">
        <v>13494841.459999999</v>
      </c>
      <c r="Y121" s="63">
        <v>13585355.559999999</v>
      </c>
      <c r="Z121" s="63">
        <v>15607524.41</v>
      </c>
      <c r="AA121" s="63">
        <v>30505346.27</v>
      </c>
      <c r="AB121" s="63">
        <v>15524565</v>
      </c>
      <c r="AC121" s="63">
        <v>18575251</v>
      </c>
      <c r="AD121" s="63">
        <v>17501735</v>
      </c>
      <c r="AE121" s="63">
        <v>26177201</v>
      </c>
      <c r="AF121" s="63">
        <v>18940760</v>
      </c>
      <c r="AG121" s="63">
        <v>43463442</v>
      </c>
      <c r="AH121" s="63">
        <v>18259059</v>
      </c>
      <c r="AI121" s="13">
        <v>2.7408509993394947E-2</v>
      </c>
      <c r="AJ121" s="13">
        <v>-0.57989845811107188</v>
      </c>
    </row>
    <row r="122" spans="1:44" ht="10.5" customHeight="1" x14ac:dyDescent="0.2">
      <c r="A122" s="11"/>
      <c r="B122" s="11"/>
      <c r="C122" s="11" t="s">
        <v>36</v>
      </c>
      <c r="D122" s="11"/>
      <c r="E122" s="11"/>
      <c r="F122" s="2"/>
      <c r="G122" s="12">
        <v>2732161</v>
      </c>
      <c r="H122" s="12">
        <v>2095313</v>
      </c>
      <c r="I122" s="12">
        <v>2363912</v>
      </c>
      <c r="J122" s="12">
        <v>2622318</v>
      </c>
      <c r="K122" s="12">
        <f>SUM(K123:K125)</f>
        <v>2887851</v>
      </c>
      <c r="L122" s="12">
        <f>SUM(L123:L125)</f>
        <v>3078623</v>
      </c>
      <c r="M122" s="12">
        <f>SUM(M123:M125)</f>
        <v>3396948</v>
      </c>
      <c r="N122" s="12">
        <f>SUM(N123:N125)</f>
        <v>3408527</v>
      </c>
      <c r="O122" s="12">
        <v>3912968.14</v>
      </c>
      <c r="P122" s="12">
        <v>4473431</v>
      </c>
      <c r="Q122" s="12">
        <v>5073838.37</v>
      </c>
      <c r="R122" s="63">
        <v>5025982.91</v>
      </c>
      <c r="S122" s="63">
        <v>4473429.8899999997</v>
      </c>
      <c r="T122" s="63">
        <v>3127722.1399999997</v>
      </c>
      <c r="U122" s="41">
        <v>5196659.67</v>
      </c>
      <c r="V122" s="41">
        <v>5503571.8799999999</v>
      </c>
      <c r="W122" s="63">
        <v>5335346.3599999994</v>
      </c>
      <c r="X122" s="63">
        <v>6344979.3799999999</v>
      </c>
      <c r="Y122" s="63">
        <v>5963010.4499999993</v>
      </c>
      <c r="Z122" s="63">
        <v>6123813.0799999991</v>
      </c>
      <c r="AA122" s="63">
        <v>6190269.0200000005</v>
      </c>
      <c r="AB122" s="63">
        <v>4832730</v>
      </c>
      <c r="AC122" s="63">
        <v>6167551</v>
      </c>
      <c r="AD122" s="63">
        <v>6275647</v>
      </c>
      <c r="AE122" s="63">
        <v>6210888</v>
      </c>
      <c r="AF122" s="63">
        <v>6151211</v>
      </c>
      <c r="AG122" s="63">
        <v>6520081</v>
      </c>
      <c r="AH122" s="63">
        <v>6404204</v>
      </c>
      <c r="AI122" s="13">
        <v>4.8042201878570445E-2</v>
      </c>
      <c r="AJ122" s="13">
        <v>-1.777232522111305E-2</v>
      </c>
    </row>
    <row r="123" spans="1:44" ht="10.5" customHeight="1" x14ac:dyDescent="0.2">
      <c r="A123" s="11"/>
      <c r="B123" s="11"/>
      <c r="C123" s="11"/>
      <c r="D123" s="11" t="s">
        <v>37</v>
      </c>
      <c r="E123" s="11"/>
      <c r="F123" s="2"/>
      <c r="G123" s="12">
        <v>2125717</v>
      </c>
      <c r="H123" s="12">
        <v>1922200</v>
      </c>
      <c r="I123" s="12">
        <v>2188243</v>
      </c>
      <c r="J123" s="12">
        <v>2430440</v>
      </c>
      <c r="K123" s="12">
        <v>2692149</v>
      </c>
      <c r="L123" s="12">
        <v>2790864</v>
      </c>
      <c r="M123" s="12">
        <v>3180918</v>
      </c>
      <c r="N123" s="12">
        <v>3113427</v>
      </c>
      <c r="O123" s="12">
        <v>3595814.68</v>
      </c>
      <c r="P123" s="12">
        <v>4098482</v>
      </c>
      <c r="Q123" s="12">
        <v>4509175.2</v>
      </c>
      <c r="R123" s="63">
        <v>4454193.5599999996</v>
      </c>
      <c r="S123" s="63">
        <v>4098481.77</v>
      </c>
      <c r="T123" s="63">
        <v>2822220.05</v>
      </c>
      <c r="U123" s="41">
        <v>4602388</v>
      </c>
      <c r="V123" s="41">
        <v>4793997.08</v>
      </c>
      <c r="W123" s="63">
        <v>4570512.18</v>
      </c>
      <c r="X123" s="63">
        <v>5371465.9799999995</v>
      </c>
      <c r="Y123" s="63">
        <v>5000838.6099999994</v>
      </c>
      <c r="Z123" s="63">
        <v>5145431.6999999993</v>
      </c>
      <c r="AA123" s="63">
        <v>5241008.8</v>
      </c>
      <c r="AB123" s="63">
        <v>4483359</v>
      </c>
      <c r="AC123" s="63">
        <v>5147240</v>
      </c>
      <c r="AD123" s="63">
        <v>5277744</v>
      </c>
      <c r="AE123" s="63">
        <v>5235631</v>
      </c>
      <c r="AF123" s="63">
        <v>5169926</v>
      </c>
      <c r="AG123" s="63">
        <v>5573844</v>
      </c>
      <c r="AH123" s="63">
        <v>5556395</v>
      </c>
      <c r="AI123" s="13">
        <v>3.641001101115271E-2</v>
      </c>
      <c r="AJ123" s="13">
        <v>-3.1305145963898525E-3</v>
      </c>
    </row>
    <row r="124" spans="1:44" ht="10.5" customHeight="1" x14ac:dyDescent="0.2">
      <c r="A124" s="11"/>
      <c r="B124" s="11"/>
      <c r="C124" s="14"/>
      <c r="D124" s="11" t="s">
        <v>90</v>
      </c>
      <c r="E124" s="11"/>
      <c r="F124" s="2"/>
      <c r="G124" s="12">
        <v>320450</v>
      </c>
      <c r="H124" s="12">
        <v>0</v>
      </c>
      <c r="I124" s="12">
        <v>2985</v>
      </c>
      <c r="J124" s="12">
        <v>10506</v>
      </c>
      <c r="K124" s="12">
        <v>2769</v>
      </c>
      <c r="L124" s="12">
        <v>14101</v>
      </c>
      <c r="M124" s="12">
        <v>7317</v>
      </c>
      <c r="N124" s="12">
        <v>7482</v>
      </c>
      <c r="O124" s="12">
        <v>65915.199999999997</v>
      </c>
      <c r="P124" s="12">
        <v>93532</v>
      </c>
      <c r="Q124" s="12">
        <v>148826.60999999999</v>
      </c>
      <c r="R124" s="63">
        <v>78762.3</v>
      </c>
      <c r="S124" s="63">
        <v>93531.61</v>
      </c>
      <c r="T124" s="63">
        <v>0</v>
      </c>
      <c r="U124" s="41">
        <v>58547.88</v>
      </c>
      <c r="V124" s="41">
        <v>153798.5</v>
      </c>
      <c r="W124" s="63">
        <v>188733.78</v>
      </c>
      <c r="X124" s="63">
        <v>150585.66</v>
      </c>
      <c r="Y124" s="63">
        <v>141422.10999999999</v>
      </c>
      <c r="Z124" s="63">
        <v>121433.42</v>
      </c>
      <c r="AA124" s="63">
        <v>113793.65</v>
      </c>
      <c r="AB124" s="63">
        <v>10401</v>
      </c>
      <c r="AC124" s="63">
        <v>124673</v>
      </c>
      <c r="AD124" s="63">
        <v>101010</v>
      </c>
      <c r="AE124" s="63">
        <v>118962</v>
      </c>
      <c r="AF124" s="63">
        <v>115175</v>
      </c>
      <c r="AG124" s="63">
        <v>130584</v>
      </c>
      <c r="AH124" s="63">
        <v>151058</v>
      </c>
      <c r="AI124" s="13">
        <v>0.56198948390929804</v>
      </c>
      <c r="AJ124" s="13">
        <v>0.15678796789805796</v>
      </c>
    </row>
    <row r="125" spans="1:44" ht="10.5" customHeight="1" x14ac:dyDescent="0.2">
      <c r="A125" s="11"/>
      <c r="B125" s="11"/>
      <c r="C125" s="14"/>
      <c r="D125" s="11" t="s">
        <v>39</v>
      </c>
      <c r="E125" s="11"/>
      <c r="F125" s="2"/>
      <c r="G125" s="12">
        <v>285994</v>
      </c>
      <c r="H125" s="12">
        <v>173113</v>
      </c>
      <c r="I125" s="12">
        <v>172684</v>
      </c>
      <c r="J125" s="12">
        <v>181372</v>
      </c>
      <c r="K125" s="12">
        <v>192933</v>
      </c>
      <c r="L125" s="12">
        <v>273658</v>
      </c>
      <c r="M125" s="12">
        <v>208713</v>
      </c>
      <c r="N125" s="12">
        <v>287618</v>
      </c>
      <c r="O125" s="12">
        <v>251238.26</v>
      </c>
      <c r="P125" s="12">
        <v>281417</v>
      </c>
      <c r="Q125" s="12">
        <v>415836.56</v>
      </c>
      <c r="R125" s="63">
        <v>493027.05</v>
      </c>
      <c r="S125" s="63">
        <v>281416.51</v>
      </c>
      <c r="T125" s="63">
        <v>305502.09000000003</v>
      </c>
      <c r="U125" s="41">
        <v>535723.79</v>
      </c>
      <c r="V125" s="41">
        <v>555776.30000000005</v>
      </c>
      <c r="W125" s="63">
        <v>576100.39999999991</v>
      </c>
      <c r="X125" s="63">
        <v>822927.74</v>
      </c>
      <c r="Y125" s="63">
        <v>820749.73</v>
      </c>
      <c r="Z125" s="63">
        <v>856947.96</v>
      </c>
      <c r="AA125" s="63">
        <v>835466.57000000007</v>
      </c>
      <c r="AB125" s="63">
        <v>338970</v>
      </c>
      <c r="AC125" s="63">
        <v>895638</v>
      </c>
      <c r="AD125" s="63">
        <v>896893</v>
      </c>
      <c r="AE125" s="63">
        <v>856295</v>
      </c>
      <c r="AF125" s="63">
        <v>866110</v>
      </c>
      <c r="AG125" s="63">
        <v>815653</v>
      </c>
      <c r="AH125" s="63">
        <v>696751</v>
      </c>
      <c r="AI125" s="13">
        <v>0.12759391326167102</v>
      </c>
      <c r="AJ125" s="13">
        <v>-0.1457752254941746</v>
      </c>
    </row>
    <row r="126" spans="1:44" ht="10.5" customHeight="1" x14ac:dyDescent="0.2">
      <c r="A126" s="11"/>
      <c r="B126" s="14"/>
      <c r="C126" s="11" t="s">
        <v>40</v>
      </c>
      <c r="D126" s="11"/>
      <c r="E126" s="11"/>
      <c r="F126" s="2"/>
      <c r="G126" s="12">
        <v>1234391</v>
      </c>
      <c r="H126" s="12">
        <v>1234210</v>
      </c>
      <c r="I126" s="12">
        <v>1263335</v>
      </c>
      <c r="J126" s="12">
        <v>1406182</v>
      </c>
      <c r="K126" s="12">
        <v>1488438</v>
      </c>
      <c r="L126" s="12">
        <v>1116432</v>
      </c>
      <c r="M126" s="12">
        <v>1105963</v>
      </c>
      <c r="N126" s="12">
        <v>1470202</v>
      </c>
      <c r="O126" s="12">
        <v>1308810.46</v>
      </c>
      <c r="P126" s="12">
        <v>1275764</v>
      </c>
      <c r="Q126" s="12">
        <v>1391863.55</v>
      </c>
      <c r="R126" s="63">
        <v>1079540.69</v>
      </c>
      <c r="S126" s="63">
        <v>1275763.6299999999</v>
      </c>
      <c r="T126" s="63">
        <v>254832.72</v>
      </c>
      <c r="U126" s="41">
        <v>1453633.66</v>
      </c>
      <c r="V126" s="41">
        <v>1618519.2</v>
      </c>
      <c r="W126" s="63">
        <v>1321566.43</v>
      </c>
      <c r="X126" s="63">
        <v>1444752.65</v>
      </c>
      <c r="Y126" s="63">
        <v>1538459.11</v>
      </c>
      <c r="Z126" s="63">
        <v>3732485.33</v>
      </c>
      <c r="AA126" s="63">
        <v>3644465.25</v>
      </c>
      <c r="AB126" s="63">
        <v>2440941</v>
      </c>
      <c r="AC126" s="63">
        <v>1962439</v>
      </c>
      <c r="AD126" s="63">
        <v>2141864</v>
      </c>
      <c r="AE126" s="63">
        <v>2355955</v>
      </c>
      <c r="AF126" s="63">
        <v>2574222</v>
      </c>
      <c r="AG126" s="63">
        <v>2388383</v>
      </c>
      <c r="AH126" s="63">
        <v>2397700</v>
      </c>
      <c r="AI126" s="13">
        <v>-2.9745133714486061E-3</v>
      </c>
      <c r="AJ126" s="13">
        <v>3.9009656323964791E-3</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0</v>
      </c>
      <c r="U128" s="41">
        <v>0</v>
      </c>
      <c r="V128" s="41">
        <v>0</v>
      </c>
      <c r="W128" s="63">
        <v>0</v>
      </c>
      <c r="X128" s="63">
        <v>0</v>
      </c>
      <c r="Y128" s="63">
        <v>0</v>
      </c>
      <c r="Z128" s="63">
        <v>0</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1925053</v>
      </c>
      <c r="AC129" s="63">
        <v>1950563</v>
      </c>
      <c r="AD129" s="63">
        <v>1896254</v>
      </c>
      <c r="AE129" s="63">
        <v>2221601</v>
      </c>
      <c r="AF129" s="63">
        <v>2335491</v>
      </c>
      <c r="AG129" s="63">
        <v>2453202</v>
      </c>
      <c r="AH129" s="63">
        <v>2594575</v>
      </c>
      <c r="AI129" s="13">
        <v>5.1002920998368007E-2</v>
      </c>
      <c r="AJ129" s="13">
        <v>5.7627949104884148E-2</v>
      </c>
    </row>
    <row r="130" spans="1:36" ht="10.5" customHeight="1" x14ac:dyDescent="0.2">
      <c r="A130" s="11"/>
      <c r="B130" s="14"/>
      <c r="C130" s="11" t="s">
        <v>44</v>
      </c>
      <c r="D130" s="15"/>
      <c r="E130" s="11"/>
      <c r="F130" s="2"/>
      <c r="G130" s="12">
        <v>1275452</v>
      </c>
      <c r="H130" s="12">
        <v>1991978</v>
      </c>
      <c r="I130" s="12">
        <v>2887340</v>
      </c>
      <c r="J130" s="12">
        <v>3505126</v>
      </c>
      <c r="K130" s="12">
        <v>4016440</v>
      </c>
      <c r="L130" s="12">
        <v>4068303</v>
      </c>
      <c r="M130" s="12">
        <v>3931048</v>
      </c>
      <c r="N130" s="12">
        <v>3980209</v>
      </c>
      <c r="O130" s="12">
        <v>4982190</v>
      </c>
      <c r="P130" s="12">
        <v>4661773</v>
      </c>
      <c r="Q130" s="12">
        <v>4113146</v>
      </c>
      <c r="R130" s="63">
        <v>4303744</v>
      </c>
      <c r="S130" s="63">
        <v>4201004</v>
      </c>
      <c r="T130" s="63">
        <v>4790459</v>
      </c>
      <c r="U130" s="41">
        <v>6268821</v>
      </c>
      <c r="V130" s="41">
        <v>6360972</v>
      </c>
      <c r="W130" s="63">
        <v>6060442.3399999999</v>
      </c>
      <c r="X130" s="63">
        <v>5705109.4299999997</v>
      </c>
      <c r="Y130" s="63">
        <v>6083886</v>
      </c>
      <c r="Z130" s="63">
        <v>5751226</v>
      </c>
      <c r="AA130" s="63">
        <v>20670612</v>
      </c>
      <c r="AB130" s="63">
        <v>6325841</v>
      </c>
      <c r="AC130" s="63">
        <v>8494698</v>
      </c>
      <c r="AD130" s="63">
        <v>7187970</v>
      </c>
      <c r="AE130" s="63">
        <v>15388757</v>
      </c>
      <c r="AF130" s="63">
        <v>7879836</v>
      </c>
      <c r="AG130" s="63">
        <v>32101776</v>
      </c>
      <c r="AH130" s="63">
        <v>6862580</v>
      </c>
      <c r="AI130" s="13">
        <v>1.3665949322510418E-2</v>
      </c>
      <c r="AJ130" s="13">
        <v>-0.78622428864994887</v>
      </c>
    </row>
    <row r="131" spans="1:36" ht="10.5" customHeight="1" x14ac:dyDescent="0.2">
      <c r="A131" s="11"/>
      <c r="B131" s="14"/>
      <c r="C131" s="11"/>
      <c r="D131" s="15" t="s">
        <v>45</v>
      </c>
      <c r="E131" s="11"/>
      <c r="F131" s="2"/>
      <c r="G131" s="12">
        <v>10947</v>
      </c>
      <c r="H131" s="12">
        <v>50427</v>
      </c>
      <c r="I131" s="12">
        <v>103888</v>
      </c>
      <c r="J131" s="12">
        <v>186848</v>
      </c>
      <c r="K131" s="12">
        <v>157120</v>
      </c>
      <c r="L131" s="12">
        <v>143759</v>
      </c>
      <c r="M131" s="12">
        <v>138610</v>
      </c>
      <c r="N131" s="12">
        <v>258537</v>
      </c>
      <c r="O131" s="12">
        <v>218870</v>
      </c>
      <c r="P131" s="12">
        <v>264002</v>
      </c>
      <c r="Q131" s="12">
        <v>235175</v>
      </c>
      <c r="R131" s="63">
        <v>224839</v>
      </c>
      <c r="S131" s="63">
        <v>247734</v>
      </c>
      <c r="T131" s="63">
        <v>264332</v>
      </c>
      <c r="U131" s="41">
        <v>332879</v>
      </c>
      <c r="V131" s="41">
        <v>349941</v>
      </c>
      <c r="W131" s="63">
        <v>251784</v>
      </c>
      <c r="X131" s="63">
        <v>240849</v>
      </c>
      <c r="Y131" s="63">
        <v>263466</v>
      </c>
      <c r="Z131" s="63">
        <v>231701</v>
      </c>
      <c r="AA131" s="63">
        <v>260544</v>
      </c>
      <c r="AB131" s="63">
        <v>242468</v>
      </c>
      <c r="AC131" s="63">
        <v>266728</v>
      </c>
      <c r="AD131" s="63">
        <v>269396</v>
      </c>
      <c r="AE131" s="63">
        <v>284641</v>
      </c>
      <c r="AF131" s="63">
        <v>336323</v>
      </c>
      <c r="AG131" s="63">
        <v>392539</v>
      </c>
      <c r="AH131" s="63">
        <v>375560</v>
      </c>
      <c r="AI131" s="13">
        <v>7.5649591682563022E-2</v>
      </c>
      <c r="AJ131" s="13">
        <v>-4.325430084654009E-2</v>
      </c>
    </row>
    <row r="132" spans="1:36" ht="10.5" customHeight="1" x14ac:dyDescent="0.2">
      <c r="A132" s="11"/>
      <c r="B132" s="14"/>
      <c r="C132" s="11"/>
      <c r="D132" s="15" t="s">
        <v>46</v>
      </c>
      <c r="E132" s="11"/>
      <c r="F132" s="2"/>
      <c r="G132" s="12">
        <v>1102995</v>
      </c>
      <c r="H132" s="12">
        <v>1427010</v>
      </c>
      <c r="I132" s="12">
        <v>2025359</v>
      </c>
      <c r="J132" s="12">
        <v>2506926</v>
      </c>
      <c r="K132" s="12">
        <v>3019729</v>
      </c>
      <c r="L132" s="12">
        <v>3139795</v>
      </c>
      <c r="M132" s="12">
        <v>3074359</v>
      </c>
      <c r="N132" s="12">
        <v>2947306</v>
      </c>
      <c r="O132" s="12">
        <v>3597146</v>
      </c>
      <c r="P132" s="12">
        <v>3506320</v>
      </c>
      <c r="Q132" s="12">
        <v>3123699</v>
      </c>
      <c r="R132" s="63">
        <v>2997317</v>
      </c>
      <c r="S132" s="63">
        <v>3048686</v>
      </c>
      <c r="T132" s="63">
        <v>3415459</v>
      </c>
      <c r="U132" s="41">
        <v>4837352</v>
      </c>
      <c r="V132" s="41">
        <v>4414325</v>
      </c>
      <c r="W132" s="63">
        <v>4454136.34</v>
      </c>
      <c r="X132" s="63">
        <v>4252724.43</v>
      </c>
      <c r="Y132" s="63">
        <v>4531495</v>
      </c>
      <c r="Z132" s="63">
        <v>4911513</v>
      </c>
      <c r="AA132" s="63">
        <v>4878176</v>
      </c>
      <c r="AB132" s="63">
        <v>4735717</v>
      </c>
      <c r="AC132" s="63">
        <v>4505137</v>
      </c>
      <c r="AD132" s="63">
        <v>4791436</v>
      </c>
      <c r="AE132" s="63">
        <v>4970862</v>
      </c>
      <c r="AF132" s="63">
        <v>4779509</v>
      </c>
      <c r="AG132" s="63">
        <v>5111764</v>
      </c>
      <c r="AH132" s="63">
        <v>5800140</v>
      </c>
      <c r="AI132" s="13">
        <v>3.4368903577839172E-2</v>
      </c>
      <c r="AJ132" s="13">
        <v>0.13466505887204494</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15200000</v>
      </c>
      <c r="AB133" s="63">
        <v>819000</v>
      </c>
      <c r="AC133" s="63">
        <v>1804361</v>
      </c>
      <c r="AD133" s="63">
        <v>1219722</v>
      </c>
      <c r="AE133" s="63">
        <v>9672792</v>
      </c>
      <c r="AF133" s="63">
        <v>1743556</v>
      </c>
      <c r="AG133" s="63">
        <v>20982279</v>
      </c>
      <c r="AH133" s="63">
        <v>0</v>
      </c>
      <c r="AI133" s="13">
        <v>-1</v>
      </c>
      <c r="AJ133" s="13" t="s">
        <v>246</v>
      </c>
    </row>
    <row r="134" spans="1:36" ht="10.5" customHeight="1" x14ac:dyDescent="0.2">
      <c r="A134" s="11"/>
      <c r="B134" s="11"/>
      <c r="C134" s="11"/>
      <c r="D134" s="11" t="s">
        <v>48</v>
      </c>
      <c r="E134" s="11"/>
      <c r="F134" s="2"/>
      <c r="G134" s="12">
        <v>161510</v>
      </c>
      <c r="H134" s="12">
        <v>514541</v>
      </c>
      <c r="I134" s="12">
        <v>758093</v>
      </c>
      <c r="J134" s="12">
        <v>811352</v>
      </c>
      <c r="K134" s="12">
        <v>839591</v>
      </c>
      <c r="L134" s="12">
        <v>784749</v>
      </c>
      <c r="M134" s="12">
        <v>718079</v>
      </c>
      <c r="N134" s="12">
        <v>774366</v>
      </c>
      <c r="O134" s="12">
        <v>1166174</v>
      </c>
      <c r="P134" s="12">
        <v>891451</v>
      </c>
      <c r="Q134" s="12">
        <v>754272</v>
      </c>
      <c r="R134" s="63">
        <v>1081588</v>
      </c>
      <c r="S134" s="63">
        <v>904584</v>
      </c>
      <c r="T134" s="63">
        <v>1110668</v>
      </c>
      <c r="U134" s="41">
        <v>1098590</v>
      </c>
      <c r="V134" s="41">
        <v>1596706</v>
      </c>
      <c r="W134" s="63">
        <v>1354522</v>
      </c>
      <c r="X134" s="63">
        <v>1211536</v>
      </c>
      <c r="Y134" s="63">
        <v>1288925</v>
      </c>
      <c r="Z134" s="63">
        <v>608012</v>
      </c>
      <c r="AA134" s="63">
        <v>331892</v>
      </c>
      <c r="AB134" s="63">
        <v>528656</v>
      </c>
      <c r="AC134" s="63">
        <v>1918472</v>
      </c>
      <c r="AD134" s="63">
        <v>907416</v>
      </c>
      <c r="AE134" s="63">
        <v>460462</v>
      </c>
      <c r="AF134" s="63">
        <v>1020448</v>
      </c>
      <c r="AG134" s="63">
        <v>5615194</v>
      </c>
      <c r="AH134" s="63">
        <v>686880</v>
      </c>
      <c r="AI134" s="13">
        <v>4.4603037279461022E-2</v>
      </c>
      <c r="AJ134" s="13">
        <v>-0.87767475175390197</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1831359</v>
      </c>
      <c r="H136" s="12">
        <v>1746746</v>
      </c>
      <c r="I136" s="12">
        <v>1933185</v>
      </c>
      <c r="J136" s="12">
        <v>2383949</v>
      </c>
      <c r="K136" s="12">
        <f>SUM(K137:K145)</f>
        <v>2436959</v>
      </c>
      <c r="L136" s="12">
        <f>SUM(L137:L145)</f>
        <v>2509476</v>
      </c>
      <c r="M136" s="12">
        <f>SUM(M137:M145)</f>
        <v>2280728</v>
      </c>
      <c r="N136" s="12">
        <f>SUM(N137:N145)</f>
        <v>3067930</v>
      </c>
      <c r="O136" s="12">
        <v>4086176.49</v>
      </c>
      <c r="P136" s="12">
        <v>2975711</v>
      </c>
      <c r="Q136" s="12">
        <v>3430897.47</v>
      </c>
      <c r="R136" s="63">
        <v>2945898.95</v>
      </c>
      <c r="S136" s="63">
        <v>4262534.82</v>
      </c>
      <c r="T136" s="63">
        <v>3088537.7399999998</v>
      </c>
      <c r="U136" s="41">
        <v>3948294.57</v>
      </c>
      <c r="V136" s="41">
        <v>3861546.3400000003</v>
      </c>
      <c r="W136" s="63">
        <v>4314238.72</v>
      </c>
      <c r="X136" s="63">
        <v>6413015.79</v>
      </c>
      <c r="Y136" s="63">
        <v>4281371.76</v>
      </c>
      <c r="Z136" s="63">
        <v>3328244.9400000004</v>
      </c>
      <c r="AA136" s="63">
        <v>4241449.26</v>
      </c>
      <c r="AB136" s="63">
        <v>3444364</v>
      </c>
      <c r="AC136" s="63">
        <v>4209544</v>
      </c>
      <c r="AD136" s="63">
        <v>5368301</v>
      </c>
      <c r="AE136" s="63">
        <v>3934143</v>
      </c>
      <c r="AF136" s="63">
        <v>3351245</v>
      </c>
      <c r="AG136" s="63">
        <v>5313113</v>
      </c>
      <c r="AH136" s="63">
        <v>3820791</v>
      </c>
      <c r="AI136" s="13">
        <v>1.7436640077219456E-2</v>
      </c>
      <c r="AJ136" s="13">
        <v>-0.28087526088754372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350873</v>
      </c>
      <c r="H138" s="12">
        <v>116938</v>
      </c>
      <c r="I138" s="12">
        <v>110756</v>
      </c>
      <c r="J138" s="12">
        <v>128117</v>
      </c>
      <c r="K138" s="12">
        <v>102153</v>
      </c>
      <c r="L138" s="12">
        <v>135496</v>
      </c>
      <c r="M138" s="12">
        <v>137758</v>
      </c>
      <c r="N138" s="12">
        <v>139783</v>
      </c>
      <c r="O138" s="12">
        <v>288050.83</v>
      </c>
      <c r="P138" s="12">
        <v>323119</v>
      </c>
      <c r="Q138" s="12">
        <v>367883.5</v>
      </c>
      <c r="R138" s="63">
        <v>385519.86</v>
      </c>
      <c r="S138" s="63">
        <v>323119.21000000002</v>
      </c>
      <c r="T138" s="63">
        <v>222607.96</v>
      </c>
      <c r="U138" s="41">
        <v>458844.91</v>
      </c>
      <c r="V138" s="41">
        <v>480647.85</v>
      </c>
      <c r="W138" s="64">
        <v>509785.01</v>
      </c>
      <c r="X138" s="64">
        <v>538881.06999999995</v>
      </c>
      <c r="Y138" s="63">
        <v>555899.68999999994</v>
      </c>
      <c r="Z138" s="63">
        <v>578541.13</v>
      </c>
      <c r="AA138" s="63">
        <v>589864</v>
      </c>
      <c r="AB138" s="63">
        <v>382553</v>
      </c>
      <c r="AC138" s="63">
        <v>656453</v>
      </c>
      <c r="AD138" s="63">
        <v>707692</v>
      </c>
      <c r="AE138" s="63">
        <v>705183</v>
      </c>
      <c r="AF138" s="63">
        <v>731424</v>
      </c>
      <c r="AG138" s="63">
        <v>751007</v>
      </c>
      <c r="AH138" s="63">
        <v>781376</v>
      </c>
      <c r="AI138" s="13">
        <v>0.12640544873988069</v>
      </c>
      <c r="AJ138" s="13">
        <v>4.0437705640559943E-2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1223108</v>
      </c>
      <c r="H141" s="12">
        <v>1254462</v>
      </c>
      <c r="I141" s="12">
        <v>1379117</v>
      </c>
      <c r="J141" s="12">
        <v>1509296</v>
      </c>
      <c r="K141" s="12">
        <v>1602375</v>
      </c>
      <c r="L141" s="12">
        <v>1671402</v>
      </c>
      <c r="M141" s="12">
        <v>1768642</v>
      </c>
      <c r="N141" s="12">
        <v>1879046</v>
      </c>
      <c r="O141" s="12">
        <v>1907232.88</v>
      </c>
      <c r="P141" s="12">
        <v>1808871</v>
      </c>
      <c r="Q141" s="12">
        <v>1810316.93</v>
      </c>
      <c r="R141" s="63">
        <v>1798868.85</v>
      </c>
      <c r="S141" s="63">
        <v>1822185.3099999998</v>
      </c>
      <c r="T141" s="63">
        <v>1915554.25</v>
      </c>
      <c r="U141" s="41">
        <v>2033242.2</v>
      </c>
      <c r="V141" s="41">
        <v>2280292.1</v>
      </c>
      <c r="W141" s="63">
        <v>2217960.5499999998</v>
      </c>
      <c r="X141" s="63">
        <v>1882715.93</v>
      </c>
      <c r="Y141" s="63">
        <v>1514482.8399999999</v>
      </c>
      <c r="Z141" s="63">
        <v>1349754.74</v>
      </c>
      <c r="AA141" s="63">
        <v>1480542.7799999998</v>
      </c>
      <c r="AB141" s="63">
        <v>1497209</v>
      </c>
      <c r="AC141" s="63">
        <v>1529388</v>
      </c>
      <c r="AD141" s="63">
        <v>1542974</v>
      </c>
      <c r="AE141" s="63">
        <v>1655539</v>
      </c>
      <c r="AF141" s="63">
        <v>1655317</v>
      </c>
      <c r="AG141" s="63">
        <v>1724619</v>
      </c>
      <c r="AH141" s="63">
        <v>1684753</v>
      </c>
      <c r="AI141" s="13">
        <v>1.9864092949085199E-2</v>
      </c>
      <c r="AJ141" s="13">
        <v>-2.3115830221051722E-2</v>
      </c>
    </row>
    <row r="142" spans="1:36" ht="10.5" customHeight="1" x14ac:dyDescent="0.2">
      <c r="A142" s="11"/>
      <c r="B142" s="14"/>
      <c r="C142" s="11" t="s">
        <v>55</v>
      </c>
      <c r="E142" s="11"/>
      <c r="F142" s="2"/>
      <c r="G142" s="12">
        <v>0</v>
      </c>
      <c r="H142" s="12">
        <v>0</v>
      </c>
      <c r="I142" s="12">
        <v>0</v>
      </c>
      <c r="J142" s="12">
        <v>0</v>
      </c>
      <c r="K142" s="12">
        <v>0</v>
      </c>
      <c r="L142" s="12">
        <v>40925</v>
      </c>
      <c r="M142" s="12">
        <v>68691</v>
      </c>
      <c r="N142" s="12">
        <v>105867</v>
      </c>
      <c r="O142" s="12">
        <v>137407.78</v>
      </c>
      <c r="P142" s="12">
        <v>188599</v>
      </c>
      <c r="Q142" s="12">
        <v>126041.04</v>
      </c>
      <c r="R142" s="63">
        <v>135121.24</v>
      </c>
      <c r="S142" s="63">
        <v>188599.3</v>
      </c>
      <c r="T142" s="63">
        <v>31738.53</v>
      </c>
      <c r="U142" s="41">
        <v>163557.46</v>
      </c>
      <c r="V142" s="41">
        <v>136193.39000000001</v>
      </c>
      <c r="W142" s="64">
        <v>131905.16</v>
      </c>
      <c r="X142" s="64">
        <v>142325.79</v>
      </c>
      <c r="Y142" s="63">
        <v>140925.23000000001</v>
      </c>
      <c r="Z142" s="63">
        <v>36130.07</v>
      </c>
      <c r="AA142" s="63">
        <v>39394.480000000003</v>
      </c>
      <c r="AB142" s="63">
        <v>25138</v>
      </c>
      <c r="AC142" s="63">
        <v>46529</v>
      </c>
      <c r="AD142" s="63">
        <v>52426</v>
      </c>
      <c r="AE142" s="63">
        <v>64041</v>
      </c>
      <c r="AF142" s="63">
        <v>49816</v>
      </c>
      <c r="AG142" s="63">
        <v>48706</v>
      </c>
      <c r="AH142" s="63">
        <v>55642</v>
      </c>
      <c r="AI142" s="13">
        <v>0.1415948520019279</v>
      </c>
      <c r="AJ142" s="13">
        <v>0.14240545312692482</v>
      </c>
    </row>
    <row r="143" spans="1:36" ht="10.5" customHeight="1" x14ac:dyDescent="0.2">
      <c r="A143" s="11"/>
      <c r="B143" s="11"/>
      <c r="C143" s="11" t="s">
        <v>56</v>
      </c>
      <c r="D143" s="11"/>
      <c r="E143" s="11"/>
      <c r="F143" s="2"/>
      <c r="G143" s="12">
        <v>257378</v>
      </c>
      <c r="H143" s="12">
        <v>375346</v>
      </c>
      <c r="I143" s="12">
        <v>443312</v>
      </c>
      <c r="J143" s="12">
        <v>746536</v>
      </c>
      <c r="K143" s="12">
        <v>732431</v>
      </c>
      <c r="L143" s="12">
        <v>661653</v>
      </c>
      <c r="M143" s="12">
        <v>305637</v>
      </c>
      <c r="N143" s="12">
        <v>943234</v>
      </c>
      <c r="O143" s="12">
        <v>1753485</v>
      </c>
      <c r="P143" s="12">
        <v>655122</v>
      </c>
      <c r="Q143" s="12">
        <v>1126656</v>
      </c>
      <c r="R143" s="63">
        <v>626389</v>
      </c>
      <c r="S143" s="63">
        <v>1928631</v>
      </c>
      <c r="T143" s="63">
        <v>918637</v>
      </c>
      <c r="U143" s="41">
        <v>1292650</v>
      </c>
      <c r="V143" s="41">
        <v>964413</v>
      </c>
      <c r="W143" s="63">
        <v>1454588</v>
      </c>
      <c r="X143" s="63">
        <v>3849093</v>
      </c>
      <c r="Y143" s="63">
        <v>2070064</v>
      </c>
      <c r="Z143" s="63">
        <v>1363819</v>
      </c>
      <c r="AA143" s="63">
        <v>2131648</v>
      </c>
      <c r="AB143" s="63">
        <v>1539464</v>
      </c>
      <c r="AC143" s="63">
        <v>1977174</v>
      </c>
      <c r="AD143" s="63">
        <v>3065209</v>
      </c>
      <c r="AE143" s="63">
        <v>1509380</v>
      </c>
      <c r="AF143" s="63">
        <v>914688</v>
      </c>
      <c r="AG143" s="63">
        <v>2788781</v>
      </c>
      <c r="AH143" s="63">
        <v>1299020</v>
      </c>
      <c r="AI143" s="13">
        <v>-2.7907221855383302E-2</v>
      </c>
      <c r="AJ143" s="13">
        <v>-0.53419791658075699</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471465</v>
      </c>
      <c r="H147" s="12">
        <v>430527</v>
      </c>
      <c r="I147" s="12">
        <v>682174</v>
      </c>
      <c r="J147" s="12">
        <v>1515088</v>
      </c>
      <c r="K147" s="12">
        <v>757629</v>
      </c>
      <c r="L147" s="12">
        <v>517653</v>
      </c>
      <c r="M147" s="12">
        <v>1725647</v>
      </c>
      <c r="N147" s="12">
        <v>1585864</v>
      </c>
      <c r="O147" s="12">
        <v>966230</v>
      </c>
      <c r="P147" s="12">
        <v>1926680</v>
      </c>
      <c r="Q147" s="12">
        <v>1008719</v>
      </c>
      <c r="R147" s="63">
        <v>529133</v>
      </c>
      <c r="S147" s="63">
        <v>544777</v>
      </c>
      <c r="T147" s="63">
        <v>900981</v>
      </c>
      <c r="U147" s="41">
        <v>637738</v>
      </c>
      <c r="V147" s="41">
        <v>610933</v>
      </c>
      <c r="W147" s="63">
        <v>630151</v>
      </c>
      <c r="X147" s="63">
        <v>2036324</v>
      </c>
      <c r="Y147" s="63">
        <v>890967</v>
      </c>
      <c r="Z147" s="63">
        <v>595016</v>
      </c>
      <c r="AA147" s="63">
        <v>501603</v>
      </c>
      <c r="AB147" s="63">
        <v>2386119</v>
      </c>
      <c r="AC147" s="63">
        <v>874206</v>
      </c>
      <c r="AD147" s="63">
        <v>374560</v>
      </c>
      <c r="AE147" s="63">
        <v>854842</v>
      </c>
      <c r="AF147" s="63">
        <v>196695</v>
      </c>
      <c r="AG147" s="63">
        <v>227688</v>
      </c>
      <c r="AH147" s="63">
        <v>588866</v>
      </c>
      <c r="AI147" s="13">
        <v>-0.20800811784624684</v>
      </c>
      <c r="AJ147" s="13">
        <v>1.5862847405221179</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24294</v>
      </c>
      <c r="H149" s="12">
        <v>66949</v>
      </c>
      <c r="I149" s="12">
        <v>17485</v>
      </c>
      <c r="J149" s="12">
        <v>36120</v>
      </c>
      <c r="K149" s="12">
        <v>27475</v>
      </c>
      <c r="L149" s="12">
        <v>34000</v>
      </c>
      <c r="M149" s="12">
        <v>111930</v>
      </c>
      <c r="N149" s="12">
        <v>259140</v>
      </c>
      <c r="O149" s="12">
        <v>349239</v>
      </c>
      <c r="P149" s="12">
        <v>277580</v>
      </c>
      <c r="Q149" s="12">
        <v>358537</v>
      </c>
      <c r="R149" s="63">
        <v>315630</v>
      </c>
      <c r="S149" s="63">
        <v>284191</v>
      </c>
      <c r="T149" s="63">
        <v>437971</v>
      </c>
      <c r="U149" s="41">
        <v>0</v>
      </c>
      <c r="V149" s="41">
        <v>348355</v>
      </c>
      <c r="W149" s="63">
        <v>272630</v>
      </c>
      <c r="X149" s="63">
        <v>271373</v>
      </c>
      <c r="Y149" s="63">
        <v>305672</v>
      </c>
      <c r="Z149" s="63">
        <v>301507</v>
      </c>
      <c r="AA149" s="63">
        <v>311162</v>
      </c>
      <c r="AB149" s="63">
        <v>360834</v>
      </c>
      <c r="AC149" s="63">
        <v>223121</v>
      </c>
      <c r="AD149" s="63">
        <v>229693</v>
      </c>
      <c r="AE149" s="63">
        <v>211777</v>
      </c>
      <c r="AF149" s="63">
        <v>214591</v>
      </c>
      <c r="AG149" s="63">
        <v>273568</v>
      </c>
      <c r="AH149" s="63">
        <v>447787</v>
      </c>
      <c r="AI149" s="13">
        <v>3.6638509282858056E-2</v>
      </c>
      <c r="AJ149" s="13">
        <v>0.63683983506842901</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6251473</v>
      </c>
      <c r="H152" s="5">
        <v>7123358</v>
      </c>
      <c r="I152" s="5">
        <v>8884550</v>
      </c>
      <c r="J152" s="5">
        <v>10109196</v>
      </c>
      <c r="K152" s="5">
        <v>11334683</v>
      </c>
      <c r="L152" s="5">
        <v>13287604</v>
      </c>
      <c r="M152" s="5">
        <v>15492783</v>
      </c>
      <c r="N152" s="5">
        <v>13920707</v>
      </c>
      <c r="O152" s="5">
        <v>15348185</v>
      </c>
      <c r="P152" s="5">
        <v>13744999</v>
      </c>
      <c r="Q152" s="5">
        <v>14600988</v>
      </c>
      <c r="R152" s="62">
        <v>15035247</v>
      </c>
      <c r="S152" s="62">
        <v>15795514</v>
      </c>
      <c r="T152" s="62">
        <v>16884583</v>
      </c>
      <c r="U152" s="39">
        <v>18678161</v>
      </c>
      <c r="V152" s="39">
        <v>18210258</v>
      </c>
      <c r="W152" s="62">
        <v>18591444</v>
      </c>
      <c r="X152" s="62">
        <v>21809831</v>
      </c>
      <c r="Y152" s="62">
        <v>18828067</v>
      </c>
      <c r="Z152" s="62">
        <v>18730428</v>
      </c>
      <c r="AA152" s="62">
        <v>20574368</v>
      </c>
      <c r="AB152" s="62">
        <v>26052192</v>
      </c>
      <c r="AC152" s="62">
        <v>30222860</v>
      </c>
      <c r="AD152" s="62">
        <v>26913453</v>
      </c>
      <c r="AE152" s="62">
        <v>30205300</v>
      </c>
      <c r="AF152" s="62">
        <v>23598098</v>
      </c>
      <c r="AG152" s="62">
        <v>28757395</v>
      </c>
      <c r="AH152" s="62">
        <v>28395376</v>
      </c>
      <c r="AI152" s="10">
        <v>1.4457581729295566E-2</v>
      </c>
      <c r="AJ152" s="10">
        <v>-1.2588727177826782E-2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2785107</v>
      </c>
      <c r="H154" s="12">
        <v>2612326</v>
      </c>
      <c r="I154" s="12">
        <v>2745145</v>
      </c>
      <c r="J154" s="12">
        <v>3455282</v>
      </c>
      <c r="K154" s="12">
        <v>3068451</v>
      </c>
      <c r="L154" s="12">
        <v>3394001</v>
      </c>
      <c r="M154" s="12">
        <v>4364825</v>
      </c>
      <c r="N154" s="12">
        <v>4090870</v>
      </c>
      <c r="O154" s="12">
        <v>3646516</v>
      </c>
      <c r="P154" s="12">
        <v>3321147</v>
      </c>
      <c r="Q154" s="12">
        <v>3843399</v>
      </c>
      <c r="R154" s="63">
        <v>4646186</v>
      </c>
      <c r="S154" s="63">
        <v>3974546</v>
      </c>
      <c r="T154" s="63">
        <v>4703800</v>
      </c>
      <c r="U154" s="41">
        <v>5071683</v>
      </c>
      <c r="V154" s="41">
        <v>4945346</v>
      </c>
      <c r="W154" s="63">
        <v>5585502</v>
      </c>
      <c r="X154" s="63">
        <v>6170109</v>
      </c>
      <c r="Y154" s="63">
        <v>5376560</v>
      </c>
      <c r="Z154" s="63">
        <v>6190715</v>
      </c>
      <c r="AA154" s="63">
        <v>5989514</v>
      </c>
      <c r="AB154" s="63">
        <v>5147538</v>
      </c>
      <c r="AC154" s="63">
        <v>5315245</v>
      </c>
      <c r="AD154" s="63">
        <v>6316245</v>
      </c>
      <c r="AE154" s="63">
        <v>5517941</v>
      </c>
      <c r="AF154" s="63">
        <v>5627967</v>
      </c>
      <c r="AG154" s="63">
        <v>4704719</v>
      </c>
      <c r="AH154" s="63">
        <v>4575462</v>
      </c>
      <c r="AI154" s="13">
        <v>-1.9443630220229768E-2</v>
      </c>
      <c r="AJ154" s="13">
        <v>-2.7473904392589652E-2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1341164</v>
      </c>
      <c r="H156" s="12">
        <v>1579995</v>
      </c>
      <c r="I156" s="12">
        <v>1861548</v>
      </c>
      <c r="J156" s="12">
        <v>1966840</v>
      </c>
      <c r="K156" s="12">
        <v>2149462</v>
      </c>
      <c r="L156" s="12">
        <v>2704522</v>
      </c>
      <c r="M156" s="12">
        <v>5582547</v>
      </c>
      <c r="N156" s="12">
        <v>3768684</v>
      </c>
      <c r="O156" s="12">
        <v>4236537</v>
      </c>
      <c r="P156" s="12">
        <v>3902428</v>
      </c>
      <c r="Q156" s="12">
        <v>4339671</v>
      </c>
      <c r="R156" s="63">
        <v>4194269</v>
      </c>
      <c r="S156" s="63">
        <v>4783220</v>
      </c>
      <c r="T156" s="63">
        <v>4648877</v>
      </c>
      <c r="U156" s="41">
        <v>6039926</v>
      </c>
      <c r="V156" s="41">
        <v>5470161</v>
      </c>
      <c r="W156" s="63">
        <v>5663742</v>
      </c>
      <c r="X156" s="63">
        <v>6157589</v>
      </c>
      <c r="Y156" s="63">
        <v>5752197</v>
      </c>
      <c r="Z156" s="63">
        <v>5582500</v>
      </c>
      <c r="AA156" s="63">
        <v>5790689</v>
      </c>
      <c r="AB156" s="63">
        <v>8548379</v>
      </c>
      <c r="AC156" s="63">
        <v>6349924</v>
      </c>
      <c r="AD156" s="63">
        <v>7072702</v>
      </c>
      <c r="AE156" s="63">
        <v>7669763</v>
      </c>
      <c r="AF156" s="63">
        <v>7101506</v>
      </c>
      <c r="AG156" s="63">
        <v>10180335</v>
      </c>
      <c r="AH156" s="63">
        <v>7205065</v>
      </c>
      <c r="AI156" s="13">
        <v>-2.8090809114687976E-2</v>
      </c>
      <c r="AJ156" s="13">
        <v>-0.29225659077034299</v>
      </c>
    </row>
    <row r="157" spans="1:36" ht="10.5" customHeight="1" x14ac:dyDescent="0.2">
      <c r="A157" s="11"/>
      <c r="B157" s="19" t="s">
        <v>67</v>
      </c>
      <c r="C157" s="14"/>
      <c r="D157" s="19"/>
      <c r="E157" s="19"/>
      <c r="F157" s="2"/>
      <c r="G157" s="12">
        <v>596130</v>
      </c>
      <c r="H157" s="12">
        <v>687555</v>
      </c>
      <c r="I157" s="12">
        <v>1005652</v>
      </c>
      <c r="J157" s="12">
        <v>965786</v>
      </c>
      <c r="K157" s="12">
        <v>1338589</v>
      </c>
      <c r="L157" s="12">
        <v>824311</v>
      </c>
      <c r="M157" s="12">
        <v>1162457</v>
      </c>
      <c r="N157" s="12">
        <v>1508573</v>
      </c>
      <c r="O157" s="12">
        <v>832002</v>
      </c>
      <c r="P157" s="12">
        <v>790565</v>
      </c>
      <c r="Q157" s="12">
        <v>1078898</v>
      </c>
      <c r="R157" s="63">
        <v>1189172</v>
      </c>
      <c r="S157" s="63">
        <v>2054041</v>
      </c>
      <c r="T157" s="63">
        <v>921731</v>
      </c>
      <c r="U157" s="41">
        <v>1178921</v>
      </c>
      <c r="V157" s="41">
        <v>1040833</v>
      </c>
      <c r="W157" s="63">
        <v>1278362</v>
      </c>
      <c r="X157" s="63">
        <v>2375843</v>
      </c>
      <c r="Y157" s="63">
        <v>1910025</v>
      </c>
      <c r="Z157" s="63">
        <v>1809960</v>
      </c>
      <c r="AA157" s="63">
        <v>1729311</v>
      </c>
      <c r="AB157" s="63">
        <v>1194077</v>
      </c>
      <c r="AC157" s="63">
        <v>1930801</v>
      </c>
      <c r="AD157" s="63">
        <v>1519697</v>
      </c>
      <c r="AE157" s="63">
        <v>1470329</v>
      </c>
      <c r="AF157" s="63">
        <v>1869768</v>
      </c>
      <c r="AG157" s="63">
        <v>1432476</v>
      </c>
      <c r="AH157" s="63">
        <v>1406720</v>
      </c>
      <c r="AI157" s="13">
        <v>2.7691003803026026E-2</v>
      </c>
      <c r="AJ157" s="13">
        <v>-1.7980056908457803E-2</v>
      </c>
    </row>
    <row r="158" spans="1:36" ht="10.5" customHeight="1" x14ac:dyDescent="0.2">
      <c r="A158" s="11"/>
      <c r="B158" s="19" t="s">
        <v>69</v>
      </c>
      <c r="C158" s="14"/>
      <c r="D158" s="19"/>
      <c r="E158" s="19"/>
      <c r="F158" s="2"/>
      <c r="G158" s="12">
        <v>899519</v>
      </c>
      <c r="H158" s="12">
        <v>1063645</v>
      </c>
      <c r="I158" s="12">
        <v>1107183</v>
      </c>
      <c r="J158" s="12">
        <v>1295118</v>
      </c>
      <c r="K158" s="12">
        <v>1448601</v>
      </c>
      <c r="L158" s="12">
        <v>1460083</v>
      </c>
      <c r="M158" s="12">
        <v>1797887</v>
      </c>
      <c r="N158" s="12">
        <v>2159360</v>
      </c>
      <c r="O158" s="12">
        <v>2197663</v>
      </c>
      <c r="P158" s="12">
        <v>2639131</v>
      </c>
      <c r="Q158" s="12">
        <v>2298947</v>
      </c>
      <c r="R158" s="63">
        <v>1589808</v>
      </c>
      <c r="S158" s="63">
        <v>1780705</v>
      </c>
      <c r="T158" s="63">
        <v>1768104</v>
      </c>
      <c r="U158" s="41">
        <v>1846512</v>
      </c>
      <c r="V158" s="41">
        <v>1810390</v>
      </c>
      <c r="W158" s="63">
        <v>1871397</v>
      </c>
      <c r="X158" s="63">
        <v>1975337</v>
      </c>
      <c r="Y158" s="63">
        <v>1882465</v>
      </c>
      <c r="Z158" s="63">
        <v>1525242</v>
      </c>
      <c r="AA158" s="63">
        <v>1496666</v>
      </c>
      <c r="AB158" s="63">
        <v>1837953</v>
      </c>
      <c r="AC158" s="63">
        <v>1779140</v>
      </c>
      <c r="AD158" s="63">
        <v>1774476</v>
      </c>
      <c r="AE158" s="63">
        <v>2128847</v>
      </c>
      <c r="AF158" s="63">
        <v>1750281</v>
      </c>
      <c r="AG158" s="63">
        <v>1981113</v>
      </c>
      <c r="AH158" s="63">
        <v>1512805</v>
      </c>
      <c r="AI158" s="13">
        <v>-3.1927035639944035E-2</v>
      </c>
      <c r="AJ158" s="13">
        <v>-0.23638631415774869</v>
      </c>
    </row>
    <row r="159" spans="1:36" ht="10.5" customHeight="1" x14ac:dyDescent="0.2">
      <c r="A159" s="11"/>
      <c r="B159" s="19" t="s">
        <v>70</v>
      </c>
      <c r="C159" s="14"/>
      <c r="D159" s="19"/>
      <c r="E159" s="19"/>
      <c r="F159" s="2"/>
      <c r="G159" s="12">
        <v>225006</v>
      </c>
      <c r="H159" s="12">
        <v>627151</v>
      </c>
      <c r="I159" s="12">
        <v>1492589</v>
      </c>
      <c r="J159" s="12">
        <v>1154575</v>
      </c>
      <c r="K159" s="12">
        <v>1218787</v>
      </c>
      <c r="L159" s="12">
        <v>1180290</v>
      </c>
      <c r="M159" s="12">
        <v>1469724</v>
      </c>
      <c r="N159" s="12">
        <v>1195643</v>
      </c>
      <c r="O159" s="12">
        <v>1411708</v>
      </c>
      <c r="P159" s="12">
        <v>1796000</v>
      </c>
      <c r="Q159" s="12">
        <v>1448806</v>
      </c>
      <c r="R159" s="63">
        <v>1423116</v>
      </c>
      <c r="S159" s="63">
        <v>1419565</v>
      </c>
      <c r="T159" s="63">
        <v>1567327</v>
      </c>
      <c r="U159" s="41">
        <v>1917320</v>
      </c>
      <c r="V159" s="41">
        <v>1994842</v>
      </c>
      <c r="W159" s="63">
        <v>1608646</v>
      </c>
      <c r="X159" s="63">
        <v>2165645</v>
      </c>
      <c r="Y159" s="63">
        <v>1788187</v>
      </c>
      <c r="Z159" s="63">
        <v>1711897</v>
      </c>
      <c r="AA159" s="63">
        <v>1741904</v>
      </c>
      <c r="AB159" s="63">
        <v>2006727</v>
      </c>
      <c r="AC159" s="63">
        <v>1932372</v>
      </c>
      <c r="AD159" s="63">
        <v>1791929</v>
      </c>
      <c r="AE159" s="63">
        <v>1753715</v>
      </c>
      <c r="AF159" s="63">
        <v>1703299</v>
      </c>
      <c r="AG159" s="63">
        <v>1718768</v>
      </c>
      <c r="AH159" s="63">
        <v>1746733</v>
      </c>
      <c r="AI159" s="13">
        <v>-2.286094492526114E-2</v>
      </c>
      <c r="AJ159" s="13">
        <v>1.6270375059344835E-2</v>
      </c>
    </row>
    <row r="160" spans="1:36" ht="10.5" customHeight="1" x14ac:dyDescent="0.2">
      <c r="A160" s="11"/>
      <c r="B160" s="19" t="s">
        <v>71</v>
      </c>
      <c r="C160" s="14"/>
      <c r="D160" s="19"/>
      <c r="E160" s="19"/>
      <c r="F160" s="2"/>
      <c r="G160" s="12">
        <v>348575</v>
      </c>
      <c r="H160" s="12">
        <v>444856</v>
      </c>
      <c r="I160" s="12">
        <v>412304</v>
      </c>
      <c r="J160" s="12">
        <v>487635</v>
      </c>
      <c r="K160" s="12">
        <v>460685</v>
      </c>
      <c r="L160" s="12">
        <v>559796</v>
      </c>
      <c r="M160" s="12">
        <v>334825</v>
      </c>
      <c r="N160" s="12">
        <v>625839</v>
      </c>
      <c r="O160" s="12">
        <v>664375</v>
      </c>
      <c r="P160" s="12">
        <v>666212</v>
      </c>
      <c r="Q160" s="12">
        <v>795546</v>
      </c>
      <c r="R160" s="63">
        <v>811637</v>
      </c>
      <c r="S160" s="63">
        <v>944717</v>
      </c>
      <c r="T160" s="63">
        <v>803272</v>
      </c>
      <c r="U160" s="41">
        <v>1200644</v>
      </c>
      <c r="V160" s="41">
        <v>1156232</v>
      </c>
      <c r="W160" s="63">
        <v>1207689</v>
      </c>
      <c r="X160" s="63">
        <v>890626</v>
      </c>
      <c r="Y160" s="63">
        <v>898311</v>
      </c>
      <c r="Z160" s="63">
        <v>882877</v>
      </c>
      <c r="AA160" s="63">
        <v>921864</v>
      </c>
      <c r="AB160" s="63">
        <v>904589</v>
      </c>
      <c r="AC160" s="63">
        <v>1002786</v>
      </c>
      <c r="AD160" s="63">
        <v>1154408</v>
      </c>
      <c r="AE160" s="63">
        <v>1130223</v>
      </c>
      <c r="AF160" s="63">
        <v>1195898</v>
      </c>
      <c r="AG160" s="63">
        <v>1242081</v>
      </c>
      <c r="AH160" s="63">
        <v>926445</v>
      </c>
      <c r="AI160" s="13">
        <v>3.9869240313599175E-3</v>
      </c>
      <c r="AJ160" s="13">
        <v>-0.25411869274226079</v>
      </c>
    </row>
    <row r="161" spans="1:36" ht="10.5" customHeight="1" x14ac:dyDescent="0.2">
      <c r="A161" s="11"/>
      <c r="B161" s="19" t="s">
        <v>72</v>
      </c>
      <c r="C161" s="14"/>
      <c r="D161" s="19"/>
      <c r="E161" s="19"/>
      <c r="F161" s="2"/>
      <c r="G161" s="12">
        <v>9688</v>
      </c>
      <c r="H161" s="12">
        <v>0</v>
      </c>
      <c r="I161" s="12">
        <v>4528</v>
      </c>
      <c r="J161" s="12">
        <v>127888</v>
      </c>
      <c r="K161" s="12">
        <v>199308</v>
      </c>
      <c r="L161" s="12">
        <v>180961</v>
      </c>
      <c r="M161" s="12">
        <v>193138</v>
      </c>
      <c r="N161" s="12">
        <v>309471</v>
      </c>
      <c r="O161" s="12">
        <v>385826</v>
      </c>
      <c r="P161" s="12">
        <v>0</v>
      </c>
      <c r="Q161" s="12">
        <v>327254</v>
      </c>
      <c r="R161" s="63">
        <v>221741</v>
      </c>
      <c r="S161" s="63">
        <v>212396</v>
      </c>
      <c r="T161" s="63">
        <v>1174875</v>
      </c>
      <c r="U161" s="41">
        <v>1248073</v>
      </c>
      <c r="V161" s="41">
        <v>1599542</v>
      </c>
      <c r="W161" s="63">
        <v>1136216</v>
      </c>
      <c r="X161" s="63">
        <v>930349</v>
      </c>
      <c r="Y161" s="63">
        <v>897498</v>
      </c>
      <c r="Z161" s="63">
        <v>737754</v>
      </c>
      <c r="AA161" s="63">
        <v>737754</v>
      </c>
      <c r="AB161" s="63">
        <v>1447794</v>
      </c>
      <c r="AC161" s="63">
        <v>4079426</v>
      </c>
      <c r="AD161" s="63">
        <v>3623088</v>
      </c>
      <c r="AE161" s="63">
        <v>10007869</v>
      </c>
      <c r="AF161" s="63">
        <v>2936724</v>
      </c>
      <c r="AG161" s="63">
        <v>411578</v>
      </c>
      <c r="AH161" s="63">
        <v>5010240</v>
      </c>
      <c r="AI161" s="13">
        <v>0.22986835259868044</v>
      </c>
      <c r="AJ161" s="13">
        <v>11.173245411562329</v>
      </c>
    </row>
    <row r="162" spans="1:36" ht="10.5" customHeight="1" x14ac:dyDescent="0.2">
      <c r="A162" s="11"/>
      <c r="B162" s="19" t="s">
        <v>73</v>
      </c>
      <c r="C162" s="14"/>
      <c r="D162" s="19"/>
      <c r="E162" s="19"/>
      <c r="F162" s="2"/>
      <c r="G162" s="12">
        <v>0</v>
      </c>
      <c r="H162" s="12">
        <v>0</v>
      </c>
      <c r="I162" s="12">
        <v>228456</v>
      </c>
      <c r="J162" s="12">
        <v>656072</v>
      </c>
      <c r="K162" s="12">
        <v>1450800</v>
      </c>
      <c r="L162" s="12">
        <v>2983640</v>
      </c>
      <c r="M162" s="12">
        <v>587380</v>
      </c>
      <c r="N162" s="12">
        <v>262267</v>
      </c>
      <c r="O162" s="12">
        <v>1761406</v>
      </c>
      <c r="P162" s="12">
        <v>391827</v>
      </c>
      <c r="Q162" s="12">
        <v>374171</v>
      </c>
      <c r="R162" s="63">
        <v>859571</v>
      </c>
      <c r="S162" s="63">
        <v>459586</v>
      </c>
      <c r="T162" s="63">
        <v>1135956</v>
      </c>
      <c r="U162" s="41">
        <v>0</v>
      </c>
      <c r="V162" s="41">
        <v>0</v>
      </c>
      <c r="W162" s="63">
        <v>0</v>
      </c>
      <c r="X162" s="63">
        <v>741000</v>
      </c>
      <c r="Y162" s="63">
        <v>0</v>
      </c>
      <c r="Z162" s="63">
        <v>0</v>
      </c>
      <c r="AA162" s="63">
        <v>1872495</v>
      </c>
      <c r="AB162" s="63">
        <v>4629722</v>
      </c>
      <c r="AC162" s="63">
        <v>7464475</v>
      </c>
      <c r="AD162" s="63">
        <v>3260337</v>
      </c>
      <c r="AE162" s="63">
        <v>76201</v>
      </c>
      <c r="AF162" s="63">
        <v>990325</v>
      </c>
      <c r="AG162" s="63">
        <v>3738109</v>
      </c>
      <c r="AH162" s="63">
        <v>2428259</v>
      </c>
      <c r="AI162" s="13">
        <v>-0.1019717154510611</v>
      </c>
      <c r="AJ162" s="13">
        <v>-0.35040444246007807</v>
      </c>
    </row>
    <row r="163" spans="1:36" ht="10.5" customHeight="1" x14ac:dyDescent="0.2">
      <c r="A163" s="11"/>
      <c r="B163" s="19" t="s">
        <v>39</v>
      </c>
      <c r="C163" s="14"/>
      <c r="D163" s="19"/>
      <c r="E163" s="19"/>
      <c r="F163" s="2"/>
      <c r="G163" s="12">
        <v>46284</v>
      </c>
      <c r="H163" s="12">
        <v>107830</v>
      </c>
      <c r="I163" s="12">
        <v>27145</v>
      </c>
      <c r="J163" s="12">
        <v>0</v>
      </c>
      <c r="K163" s="12">
        <v>0</v>
      </c>
      <c r="L163" s="12">
        <v>0</v>
      </c>
      <c r="M163" s="12">
        <v>0</v>
      </c>
      <c r="N163" s="12">
        <v>0</v>
      </c>
      <c r="O163" s="12">
        <v>212152</v>
      </c>
      <c r="P163" s="12">
        <v>237689</v>
      </c>
      <c r="Q163" s="12">
        <v>94296</v>
      </c>
      <c r="R163" s="63">
        <v>99747</v>
      </c>
      <c r="S163" s="63">
        <v>166738</v>
      </c>
      <c r="T163" s="63">
        <v>160641</v>
      </c>
      <c r="U163" s="41">
        <v>175082</v>
      </c>
      <c r="V163" s="41">
        <v>192912</v>
      </c>
      <c r="W163" s="63">
        <v>239890</v>
      </c>
      <c r="X163" s="63">
        <v>403333</v>
      </c>
      <c r="Y163" s="63">
        <v>322824</v>
      </c>
      <c r="Z163" s="63">
        <v>289483</v>
      </c>
      <c r="AA163" s="63">
        <v>294171</v>
      </c>
      <c r="AB163" s="63">
        <v>335413</v>
      </c>
      <c r="AC163" s="63">
        <v>368691</v>
      </c>
      <c r="AD163" s="63">
        <v>400571</v>
      </c>
      <c r="AE163" s="63">
        <v>450412</v>
      </c>
      <c r="AF163" s="63">
        <v>422330</v>
      </c>
      <c r="AG163" s="63">
        <v>3348216</v>
      </c>
      <c r="AH163" s="63">
        <v>3583647</v>
      </c>
      <c r="AI163" s="13">
        <v>0.48408083052224149</v>
      </c>
      <c r="AJ163" s="13">
        <v>7.0315355998537735E-2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279</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5914865</v>
      </c>
      <c r="H176" s="5">
        <v>6360304</v>
      </c>
      <c r="I176" s="5">
        <v>6990111</v>
      </c>
      <c r="J176" s="5">
        <v>8334993</v>
      </c>
      <c r="K176" s="5">
        <f>SUM(K178,K193,K204,K206)</f>
        <v>10068015</v>
      </c>
      <c r="L176" s="5">
        <f>SUM(L178,L193,L204,L206)</f>
        <v>9063746</v>
      </c>
      <c r="M176" s="5">
        <f>SUM(M178,M193,M204,M206)</f>
        <v>9075602</v>
      </c>
      <c r="N176" s="5">
        <f>SUM(N178,N193,N204,N206)</f>
        <v>9004398</v>
      </c>
      <c r="O176" s="5">
        <v>10491506</v>
      </c>
      <c r="P176" s="5">
        <v>12144477</v>
      </c>
      <c r="Q176" s="5">
        <v>12785249</v>
      </c>
      <c r="R176" s="39">
        <v>10898525</v>
      </c>
      <c r="S176" s="39">
        <v>9513911</v>
      </c>
      <c r="T176" s="39">
        <v>12406745</v>
      </c>
      <c r="U176" s="39">
        <v>12843530</v>
      </c>
      <c r="V176" s="39">
        <v>11995584</v>
      </c>
      <c r="W176" s="39">
        <v>11895091</v>
      </c>
      <c r="X176" s="39">
        <v>12197591</v>
      </c>
      <c r="Y176" s="39">
        <v>10936297</v>
      </c>
      <c r="Z176" s="39">
        <v>12120742</v>
      </c>
      <c r="AA176" s="39">
        <v>11092917</v>
      </c>
      <c r="AB176" s="39">
        <v>11115750</v>
      </c>
      <c r="AC176" s="39">
        <v>12175651</v>
      </c>
      <c r="AD176" s="39">
        <v>10615945</v>
      </c>
      <c r="AE176" s="39">
        <v>13311989</v>
      </c>
      <c r="AF176" s="39">
        <v>10662135</v>
      </c>
      <c r="AG176" s="39">
        <v>7040608</v>
      </c>
      <c r="AH176" s="39">
        <v>7303201</v>
      </c>
      <c r="AI176" s="10">
        <v>-6.7613992950902979E-2</v>
      </c>
      <c r="AJ176" s="10">
        <v>3.7296920947736331E-2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4976626</v>
      </c>
      <c r="H178" s="12">
        <v>5538795</v>
      </c>
      <c r="I178" s="12">
        <v>6274886</v>
      </c>
      <c r="J178" s="12">
        <v>6689572</v>
      </c>
      <c r="K178" s="12">
        <f>SUM(K179,K183:K187)</f>
        <v>6879362</v>
      </c>
      <c r="L178" s="12">
        <f>SUM(L179,L183:L187)</f>
        <v>7084520</v>
      </c>
      <c r="M178" s="12">
        <f>SUM(M179,M183:M187)</f>
        <v>7355815</v>
      </c>
      <c r="N178" s="12">
        <f>SUM(N179,N183:N187)</f>
        <v>6901981</v>
      </c>
      <c r="O178" s="12">
        <v>7335132</v>
      </c>
      <c r="P178" s="12">
        <v>7011958</v>
      </c>
      <c r="Q178" s="12">
        <v>7499917</v>
      </c>
      <c r="R178" s="41">
        <v>7567422</v>
      </c>
      <c r="S178" s="41">
        <v>7627138</v>
      </c>
      <c r="T178" s="41">
        <v>10256497</v>
      </c>
      <c r="U178" s="41">
        <v>9850782</v>
      </c>
      <c r="V178" s="41">
        <v>10210957</v>
      </c>
      <c r="W178" s="41">
        <v>9785426</v>
      </c>
      <c r="X178" s="41">
        <v>10442477</v>
      </c>
      <c r="Y178" s="41">
        <v>8737075</v>
      </c>
      <c r="Z178" s="41">
        <v>10031628</v>
      </c>
      <c r="AA178" s="41">
        <v>9530615</v>
      </c>
      <c r="AB178" s="41">
        <v>9181883</v>
      </c>
      <c r="AC178" s="41">
        <v>10700291</v>
      </c>
      <c r="AD178" s="41">
        <v>9115033</v>
      </c>
      <c r="AE178" s="41">
        <v>11218069</v>
      </c>
      <c r="AF178" s="41">
        <v>9180247</v>
      </c>
      <c r="AG178" s="41">
        <v>5987177</v>
      </c>
      <c r="AH178" s="41">
        <v>6104251</v>
      </c>
      <c r="AI178" s="13">
        <v>-6.5777968848171886E-2</v>
      </c>
      <c r="AJ178" s="13">
        <v>1.9554123754818006E-2</v>
      </c>
    </row>
    <row r="179" spans="1:36" ht="10.5" customHeight="1" x14ac:dyDescent="0.2">
      <c r="A179" s="11"/>
      <c r="B179" s="11"/>
      <c r="C179" s="11" t="s">
        <v>36</v>
      </c>
      <c r="D179" s="11"/>
      <c r="E179" s="11"/>
      <c r="F179" s="2"/>
      <c r="G179" s="12">
        <v>1785321</v>
      </c>
      <c r="H179" s="12">
        <v>1887152</v>
      </c>
      <c r="I179" s="12">
        <v>2161656</v>
      </c>
      <c r="J179" s="12">
        <v>2313714</v>
      </c>
      <c r="K179" s="12">
        <f>SUM(K180:K182)</f>
        <v>2446090</v>
      </c>
      <c r="L179" s="12">
        <f>SUM(L180:L182)</f>
        <v>2462452</v>
      </c>
      <c r="M179" s="12">
        <f>SUM(M180:M182)</f>
        <v>2435733</v>
      </c>
      <c r="N179" s="12">
        <f>SUM(N180:N182)</f>
        <v>2349890</v>
      </c>
      <c r="O179" s="12">
        <v>2635529</v>
      </c>
      <c r="P179" s="12">
        <v>2739953</v>
      </c>
      <c r="Q179" s="12">
        <v>2813340</v>
      </c>
      <c r="R179" s="41">
        <v>2695676</v>
      </c>
      <c r="S179" s="41">
        <v>2280190</v>
      </c>
      <c r="T179" s="41">
        <v>3416516</v>
      </c>
      <c r="U179" s="41">
        <v>2999882</v>
      </c>
      <c r="V179" s="41">
        <v>2606839</v>
      </c>
      <c r="W179" s="41">
        <v>2801231</v>
      </c>
      <c r="X179" s="41">
        <v>2986821</v>
      </c>
      <c r="Y179" s="41">
        <v>2979483</v>
      </c>
      <c r="Z179" s="41">
        <v>3087599</v>
      </c>
      <c r="AA179" s="41">
        <v>2966655</v>
      </c>
      <c r="AB179" s="41">
        <v>2983743</v>
      </c>
      <c r="AC179" s="41">
        <v>3067836</v>
      </c>
      <c r="AD179" s="41">
        <v>2976945</v>
      </c>
      <c r="AE179" s="41">
        <v>3045598</v>
      </c>
      <c r="AF179" s="41">
        <v>3025235</v>
      </c>
      <c r="AG179" s="41">
        <v>1482068</v>
      </c>
      <c r="AH179" s="41">
        <v>1465914</v>
      </c>
      <c r="AI179" s="13">
        <v>-0.11170371348199593</v>
      </c>
      <c r="AJ179" s="13">
        <v>-1.0899634834568994E-2</v>
      </c>
    </row>
    <row r="180" spans="1:36" ht="10.5" customHeight="1" x14ac:dyDescent="0.2">
      <c r="A180" s="11"/>
      <c r="B180" s="11"/>
      <c r="C180" s="11"/>
      <c r="D180" s="11" t="s">
        <v>37</v>
      </c>
      <c r="E180" s="11"/>
      <c r="F180" s="2"/>
      <c r="G180" s="12">
        <v>1690689</v>
      </c>
      <c r="H180" s="12">
        <v>1796452</v>
      </c>
      <c r="I180" s="12">
        <v>2092067</v>
      </c>
      <c r="J180" s="12">
        <v>2180328</v>
      </c>
      <c r="K180" s="12">
        <v>2344782</v>
      </c>
      <c r="L180" s="12">
        <v>2349468</v>
      </c>
      <c r="M180" s="12">
        <v>2313405</v>
      </c>
      <c r="N180" s="12">
        <v>2192096</v>
      </c>
      <c r="O180" s="12">
        <v>2417520</v>
      </c>
      <c r="P180" s="12">
        <v>2463176</v>
      </c>
      <c r="Q180" s="12">
        <v>2558216</v>
      </c>
      <c r="R180" s="41">
        <v>2371834</v>
      </c>
      <c r="S180" s="41">
        <v>1989433</v>
      </c>
      <c r="T180" s="41">
        <v>3041778</v>
      </c>
      <c r="U180" s="41">
        <v>2673444</v>
      </c>
      <c r="V180" s="41">
        <v>2281585</v>
      </c>
      <c r="W180" s="41">
        <v>2422586</v>
      </c>
      <c r="X180" s="41">
        <v>2380081</v>
      </c>
      <c r="Y180" s="41">
        <v>2722631</v>
      </c>
      <c r="Z180" s="41">
        <v>2843922</v>
      </c>
      <c r="AA180" s="41">
        <v>2695656</v>
      </c>
      <c r="AB180" s="41">
        <v>2769144</v>
      </c>
      <c r="AC180" s="41">
        <v>2818288</v>
      </c>
      <c r="AD180" s="41">
        <v>2690116</v>
      </c>
      <c r="AE180" s="41">
        <v>2761282</v>
      </c>
      <c r="AF180" s="41">
        <v>2732395</v>
      </c>
      <c r="AG180" s="41">
        <v>1350895</v>
      </c>
      <c r="AH180" s="41">
        <v>1300146</v>
      </c>
      <c r="AI180" s="13">
        <v>-0.11839421636407577</v>
      </c>
      <c r="AJ180" s="13">
        <v>-3.7566946357785021E-2</v>
      </c>
    </row>
    <row r="181" spans="1:36" ht="10.5" customHeight="1" x14ac:dyDescent="0.2">
      <c r="A181" s="11"/>
      <c r="B181" s="11"/>
      <c r="C181" s="14"/>
      <c r="D181" s="11" t="s">
        <v>90</v>
      </c>
      <c r="E181" s="11"/>
      <c r="F181" s="2"/>
      <c r="G181" s="12">
        <v>4974</v>
      </c>
      <c r="H181" s="12">
        <v>5094</v>
      </c>
      <c r="I181" s="12">
        <v>0</v>
      </c>
      <c r="J181" s="12">
        <v>0</v>
      </c>
      <c r="K181" s="12">
        <v>0</v>
      </c>
      <c r="L181" s="12">
        <v>0</v>
      </c>
      <c r="M181" s="12">
        <v>0</v>
      </c>
      <c r="N181" s="12">
        <v>0</v>
      </c>
      <c r="O181" s="12">
        <v>19211</v>
      </c>
      <c r="P181" s="12">
        <v>19173</v>
      </c>
      <c r="Q181" s="12">
        <v>19060</v>
      </c>
      <c r="R181" s="41">
        <v>40415</v>
      </c>
      <c r="S181" s="41">
        <v>41391</v>
      </c>
      <c r="T181" s="41">
        <v>42843</v>
      </c>
      <c r="U181" s="41">
        <v>46416</v>
      </c>
      <c r="V181" s="41">
        <v>73486</v>
      </c>
      <c r="W181" s="41">
        <v>77425</v>
      </c>
      <c r="X181" s="41">
        <v>64316</v>
      </c>
      <c r="Y181" s="41">
        <v>44007</v>
      </c>
      <c r="Z181" s="41">
        <v>72286</v>
      </c>
      <c r="AA181" s="41">
        <v>71906</v>
      </c>
      <c r="AB181" s="41">
        <v>54617</v>
      </c>
      <c r="AC181" s="41">
        <v>64821</v>
      </c>
      <c r="AD181" s="41">
        <v>71527</v>
      </c>
      <c r="AE181" s="41">
        <v>91916</v>
      </c>
      <c r="AF181" s="41">
        <v>97423</v>
      </c>
      <c r="AG181" s="41">
        <v>38427</v>
      </c>
      <c r="AH181" s="41">
        <v>19656</v>
      </c>
      <c r="AI181" s="13">
        <v>-0.15661109462409661</v>
      </c>
      <c r="AJ181" s="13">
        <v>-0.48848465922398315</v>
      </c>
    </row>
    <row r="182" spans="1:36" ht="10.5" customHeight="1" x14ac:dyDescent="0.2">
      <c r="A182" s="11"/>
      <c r="B182" s="14"/>
      <c r="C182" s="11"/>
      <c r="D182" s="11" t="s">
        <v>39</v>
      </c>
      <c r="E182" s="11"/>
      <c r="F182" s="2"/>
      <c r="G182" s="12">
        <v>89658</v>
      </c>
      <c r="H182" s="12">
        <v>85606</v>
      </c>
      <c r="I182" s="12">
        <v>69589</v>
      </c>
      <c r="J182" s="12">
        <v>133386</v>
      </c>
      <c r="K182" s="12">
        <v>101308</v>
      </c>
      <c r="L182" s="12">
        <v>112984</v>
      </c>
      <c r="M182" s="12">
        <v>122328</v>
      </c>
      <c r="N182" s="12">
        <v>157794</v>
      </c>
      <c r="O182" s="12">
        <v>198798</v>
      </c>
      <c r="P182" s="12">
        <v>257604</v>
      </c>
      <c r="Q182" s="12">
        <v>236064</v>
      </c>
      <c r="R182" s="41">
        <v>283427</v>
      </c>
      <c r="S182" s="41">
        <v>249366</v>
      </c>
      <c r="T182" s="41">
        <v>331895</v>
      </c>
      <c r="U182" s="41">
        <v>280022</v>
      </c>
      <c r="V182" s="41">
        <v>251768</v>
      </c>
      <c r="W182" s="41">
        <v>301220</v>
      </c>
      <c r="X182" s="41">
        <v>542424</v>
      </c>
      <c r="Y182" s="41">
        <v>212845</v>
      </c>
      <c r="Z182" s="41">
        <v>171391</v>
      </c>
      <c r="AA182" s="41">
        <v>199093</v>
      </c>
      <c r="AB182" s="41">
        <v>159982</v>
      </c>
      <c r="AC182" s="41">
        <v>184727</v>
      </c>
      <c r="AD182" s="41">
        <v>215302</v>
      </c>
      <c r="AE182" s="41">
        <v>192400</v>
      </c>
      <c r="AF182" s="41">
        <v>195417</v>
      </c>
      <c r="AG182" s="41">
        <v>92746</v>
      </c>
      <c r="AH182" s="41">
        <v>146112</v>
      </c>
      <c r="AI182" s="13">
        <v>-1.500099011125966E-2</v>
      </c>
      <c r="AJ182" s="13">
        <v>0.57539947814461001</v>
      </c>
    </row>
    <row r="183" spans="1:36" ht="10.5" customHeight="1" x14ac:dyDescent="0.2">
      <c r="A183" s="11"/>
      <c r="B183" s="14"/>
      <c r="C183" s="11" t="s">
        <v>40</v>
      </c>
      <c r="D183" s="11"/>
      <c r="E183" s="11"/>
      <c r="F183" s="2"/>
      <c r="G183" s="12">
        <v>553611</v>
      </c>
      <c r="H183" s="12">
        <v>584026</v>
      </c>
      <c r="I183" s="12">
        <v>611053</v>
      </c>
      <c r="J183" s="12">
        <v>654956</v>
      </c>
      <c r="K183" s="12">
        <v>688225</v>
      </c>
      <c r="L183" s="12">
        <v>645651</v>
      </c>
      <c r="M183" s="12">
        <v>768201</v>
      </c>
      <c r="N183" s="12">
        <v>699371</v>
      </c>
      <c r="O183" s="12">
        <v>661333</v>
      </c>
      <c r="P183" s="12">
        <v>590122</v>
      </c>
      <c r="Q183" s="12">
        <v>674662</v>
      </c>
      <c r="R183" s="41">
        <v>675802</v>
      </c>
      <c r="S183" s="41">
        <v>708112</v>
      </c>
      <c r="T183" s="41">
        <v>771317</v>
      </c>
      <c r="U183" s="41">
        <v>827964</v>
      </c>
      <c r="V183" s="41">
        <v>885618</v>
      </c>
      <c r="W183" s="41">
        <v>875635</v>
      </c>
      <c r="X183" s="41">
        <v>1190465</v>
      </c>
      <c r="Y183" s="41">
        <v>839923</v>
      </c>
      <c r="Z183" s="41">
        <v>917175</v>
      </c>
      <c r="AA183" s="41">
        <v>871224</v>
      </c>
      <c r="AB183" s="41">
        <v>855099</v>
      </c>
      <c r="AC183" s="41">
        <v>894761</v>
      </c>
      <c r="AD183" s="41">
        <v>932805</v>
      </c>
      <c r="AE183" s="41">
        <v>1077256</v>
      </c>
      <c r="AF183" s="41">
        <v>955315</v>
      </c>
      <c r="AG183" s="41">
        <v>820838</v>
      </c>
      <c r="AH183" s="41">
        <v>883697</v>
      </c>
      <c r="AI183" s="13">
        <v>5.4978902303013388E-3</v>
      </c>
      <c r="AJ183" s="13">
        <v>7.6579057012467741E-2</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129786</v>
      </c>
      <c r="T184" s="41">
        <v>210275</v>
      </c>
      <c r="U184" s="41">
        <v>222868</v>
      </c>
      <c r="V184" s="41">
        <v>348394</v>
      </c>
      <c r="W184" s="41">
        <v>385250</v>
      </c>
      <c r="X184" s="41">
        <v>382355</v>
      </c>
      <c r="Y184" s="41">
        <v>373189</v>
      </c>
      <c r="Z184" s="41">
        <v>381358</v>
      </c>
      <c r="AA184" s="41">
        <v>411080</v>
      </c>
      <c r="AB184" s="41">
        <v>379868</v>
      </c>
      <c r="AC184" s="41">
        <v>400340</v>
      </c>
      <c r="AD184" s="41">
        <v>442563</v>
      </c>
      <c r="AE184" s="41">
        <v>444385</v>
      </c>
      <c r="AF184" s="41">
        <v>448785</v>
      </c>
      <c r="AG184" s="41">
        <v>295547</v>
      </c>
      <c r="AH184" s="41">
        <v>297551</v>
      </c>
      <c r="AI184" s="13">
        <v>-3.9888988456620256E-2</v>
      </c>
      <c r="AJ184" s="13">
        <v>6.7806474097182514E-3</v>
      </c>
    </row>
    <row r="185" spans="1:36" ht="10.5" customHeight="1" x14ac:dyDescent="0.2">
      <c r="A185" s="11"/>
      <c r="B185" s="14"/>
      <c r="C185" s="11" t="s">
        <v>42</v>
      </c>
      <c r="D185" s="11"/>
      <c r="E185" s="11"/>
      <c r="F185" s="2"/>
      <c r="G185" s="12">
        <v>0</v>
      </c>
      <c r="H185" s="12">
        <v>0</v>
      </c>
      <c r="I185" s="12">
        <v>0</v>
      </c>
      <c r="J185" s="12">
        <v>0</v>
      </c>
      <c r="K185" s="12">
        <v>20490</v>
      </c>
      <c r="L185" s="12">
        <v>20950</v>
      </c>
      <c r="M185" s="12">
        <v>24707</v>
      </c>
      <c r="N185" s="12">
        <v>25393</v>
      </c>
      <c r="O185" s="12">
        <v>22246</v>
      </c>
      <c r="P185" s="12">
        <v>0</v>
      </c>
      <c r="Q185" s="12">
        <v>0</v>
      </c>
      <c r="R185" s="41">
        <v>0</v>
      </c>
      <c r="S185" s="41">
        <v>0</v>
      </c>
      <c r="T185" s="41">
        <v>9145</v>
      </c>
      <c r="U185" s="41">
        <v>1463</v>
      </c>
      <c r="V185" s="41">
        <v>0</v>
      </c>
      <c r="W185" s="41">
        <v>0</v>
      </c>
      <c r="X185" s="41">
        <v>4000</v>
      </c>
      <c r="Y185" s="41">
        <v>5000</v>
      </c>
      <c r="Z185" s="41">
        <v>4900</v>
      </c>
      <c r="AA185" s="41">
        <v>4900</v>
      </c>
      <c r="AB185" s="41">
        <v>6000</v>
      </c>
      <c r="AC185" s="41">
        <v>6000</v>
      </c>
      <c r="AD185" s="41">
        <v>0</v>
      </c>
      <c r="AE185" s="41">
        <v>7219</v>
      </c>
      <c r="AF185" s="41">
        <v>0</v>
      </c>
      <c r="AG185" s="41">
        <v>0</v>
      </c>
      <c r="AH185" s="41">
        <v>1346</v>
      </c>
      <c r="AI185" s="13">
        <v>-0.22050086980454864</v>
      </c>
      <c r="AJ185" s="13" t="s">
        <v>246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802284</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2637694</v>
      </c>
      <c r="H187" s="12">
        <v>3067617</v>
      </c>
      <c r="I187" s="12">
        <v>3502177</v>
      </c>
      <c r="J187" s="12">
        <v>3720902</v>
      </c>
      <c r="K187" s="12">
        <v>3724557</v>
      </c>
      <c r="L187" s="12">
        <v>3955467</v>
      </c>
      <c r="M187" s="12">
        <v>4127174</v>
      </c>
      <c r="N187" s="12">
        <v>3827327</v>
      </c>
      <c r="O187" s="12">
        <v>4016024</v>
      </c>
      <c r="P187" s="12">
        <v>3681883</v>
      </c>
      <c r="Q187" s="12">
        <v>4011915</v>
      </c>
      <c r="R187" s="41">
        <v>4195944</v>
      </c>
      <c r="S187" s="41">
        <v>4509050</v>
      </c>
      <c r="T187" s="41">
        <v>5849244</v>
      </c>
      <c r="U187" s="41">
        <v>5798605</v>
      </c>
      <c r="V187" s="41">
        <v>6370106</v>
      </c>
      <c r="W187" s="41">
        <v>5723310</v>
      </c>
      <c r="X187" s="41">
        <v>5878836</v>
      </c>
      <c r="Y187" s="41">
        <v>4539480</v>
      </c>
      <c r="Z187" s="41">
        <v>5640596</v>
      </c>
      <c r="AA187" s="41">
        <v>5276756</v>
      </c>
      <c r="AB187" s="41">
        <v>4957173</v>
      </c>
      <c r="AC187" s="41">
        <v>5529070</v>
      </c>
      <c r="AD187" s="41">
        <v>4762720</v>
      </c>
      <c r="AE187" s="41">
        <v>6643611</v>
      </c>
      <c r="AF187" s="41">
        <v>4750912</v>
      </c>
      <c r="AG187" s="41">
        <v>3388724</v>
      </c>
      <c r="AH187" s="41">
        <v>3455743</v>
      </c>
      <c r="AI187" s="13">
        <v>-5.8360733771324891E-2</v>
      </c>
      <c r="AJ187" s="13">
        <v>1.9777060628130234E-2</v>
      </c>
    </row>
    <row r="188" spans="1:36" ht="10.5" customHeight="1" x14ac:dyDescent="0.2">
      <c r="A188" s="11"/>
      <c r="B188" s="14"/>
      <c r="C188" s="11"/>
      <c r="D188" s="15" t="s">
        <v>45</v>
      </c>
      <c r="E188" s="11"/>
      <c r="F188" s="2"/>
      <c r="G188" s="12">
        <v>1140779</v>
      </c>
      <c r="H188" s="12">
        <v>1222058</v>
      </c>
      <c r="I188" s="12">
        <v>1294311</v>
      </c>
      <c r="J188" s="12">
        <v>1286695</v>
      </c>
      <c r="K188" s="12">
        <v>1258996</v>
      </c>
      <c r="L188" s="12">
        <v>1340411</v>
      </c>
      <c r="M188" s="12">
        <v>1427148</v>
      </c>
      <c r="N188" s="12">
        <v>1334882</v>
      </c>
      <c r="O188" s="12">
        <v>1438710</v>
      </c>
      <c r="P188" s="12">
        <v>1422995</v>
      </c>
      <c r="Q188" s="12">
        <v>1673857</v>
      </c>
      <c r="R188" s="41">
        <v>1957194</v>
      </c>
      <c r="S188" s="41">
        <v>1979942</v>
      </c>
      <c r="T188" s="41">
        <v>3008643</v>
      </c>
      <c r="U188" s="41">
        <v>2959073</v>
      </c>
      <c r="V188" s="41">
        <v>2843841</v>
      </c>
      <c r="W188" s="41">
        <v>2954533</v>
      </c>
      <c r="X188" s="41">
        <v>2790238</v>
      </c>
      <c r="Y188" s="41">
        <v>2723117</v>
      </c>
      <c r="Z188" s="41">
        <v>2145832</v>
      </c>
      <c r="AA188" s="41">
        <v>2266146</v>
      </c>
      <c r="AB188" s="41">
        <v>2252945</v>
      </c>
      <c r="AC188" s="41">
        <v>2349815</v>
      </c>
      <c r="AD188" s="41">
        <v>2212956</v>
      </c>
      <c r="AE188" s="41">
        <v>2529062</v>
      </c>
      <c r="AF188" s="41">
        <v>2327615</v>
      </c>
      <c r="AG188" s="41">
        <v>1523181</v>
      </c>
      <c r="AH188" s="41">
        <v>1570705</v>
      </c>
      <c r="AI188" s="13">
        <v>-5.8347480463389778E-2</v>
      </c>
      <c r="AJ188" s="13">
        <v>3.1200494228853959E-2</v>
      </c>
    </row>
    <row r="189" spans="1:36" ht="10.5" customHeight="1" x14ac:dyDescent="0.2">
      <c r="A189" s="11"/>
      <c r="B189" s="14"/>
      <c r="C189" s="11"/>
      <c r="D189" s="15" t="s">
        <v>46</v>
      </c>
      <c r="E189" s="11"/>
      <c r="F189" s="2"/>
      <c r="G189" s="12">
        <v>1220098</v>
      </c>
      <c r="H189" s="12">
        <v>1638487</v>
      </c>
      <c r="I189" s="12">
        <v>1978767</v>
      </c>
      <c r="J189" s="12">
        <v>2012580</v>
      </c>
      <c r="K189" s="12">
        <v>2031409</v>
      </c>
      <c r="L189" s="12">
        <v>2159025</v>
      </c>
      <c r="M189" s="12">
        <v>2269078</v>
      </c>
      <c r="N189" s="12">
        <v>1966085</v>
      </c>
      <c r="O189" s="12">
        <v>2040537</v>
      </c>
      <c r="P189" s="12">
        <v>1839879</v>
      </c>
      <c r="Q189" s="12">
        <v>1963560</v>
      </c>
      <c r="R189" s="41">
        <v>1930366</v>
      </c>
      <c r="S189" s="41">
        <v>2080348</v>
      </c>
      <c r="T189" s="41">
        <v>2413911</v>
      </c>
      <c r="U189" s="41">
        <v>2498861</v>
      </c>
      <c r="V189" s="41">
        <v>2978316</v>
      </c>
      <c r="W189" s="41">
        <v>2614402</v>
      </c>
      <c r="X189" s="41">
        <v>2822786</v>
      </c>
      <c r="Y189" s="41">
        <v>2864978</v>
      </c>
      <c r="Z189" s="41">
        <v>3019020</v>
      </c>
      <c r="AA189" s="41">
        <v>2288514</v>
      </c>
      <c r="AB189" s="41">
        <v>2261682</v>
      </c>
      <c r="AC189" s="41">
        <v>2442652</v>
      </c>
      <c r="AD189" s="41">
        <v>2165443</v>
      </c>
      <c r="AE189" s="41">
        <v>2241268</v>
      </c>
      <c r="AF189" s="41">
        <v>2151674</v>
      </c>
      <c r="AG189" s="41">
        <v>1352001</v>
      </c>
      <c r="AH189" s="41">
        <v>1585459</v>
      </c>
      <c r="AI189" s="13">
        <v>-5.7487224480702981E-2</v>
      </c>
      <c r="AJ189" s="13">
        <v>0.17267590778409186</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27200</v>
      </c>
      <c r="AC190" s="41">
        <v>482949</v>
      </c>
      <c r="AD190" s="41">
        <v>0</v>
      </c>
      <c r="AE190" s="41">
        <v>178576</v>
      </c>
      <c r="AF190" s="41">
        <v>0</v>
      </c>
      <c r="AG190" s="41">
        <v>349339</v>
      </c>
      <c r="AH190" s="41">
        <v>163189</v>
      </c>
      <c r="AI190" s="13">
        <v>0.34799101112898567</v>
      </c>
      <c r="AJ190" s="13">
        <v>-0.53286349362653473</v>
      </c>
    </row>
    <row r="191" spans="1:36" ht="10.5" customHeight="1" x14ac:dyDescent="0.2">
      <c r="A191" s="11"/>
      <c r="B191" s="11"/>
      <c r="C191" s="11"/>
      <c r="D191" s="11" t="s">
        <v>48</v>
      </c>
      <c r="E191" s="11"/>
      <c r="F191" s="2"/>
      <c r="G191" s="12">
        <v>276817</v>
      </c>
      <c r="H191" s="12">
        <v>207072</v>
      </c>
      <c r="I191" s="12">
        <v>229099</v>
      </c>
      <c r="J191" s="12">
        <v>421627</v>
      </c>
      <c r="K191" s="12">
        <v>434152</v>
      </c>
      <c r="L191" s="12">
        <v>456031</v>
      </c>
      <c r="M191" s="12">
        <v>430948</v>
      </c>
      <c r="N191" s="12">
        <v>526360</v>
      </c>
      <c r="O191" s="12">
        <v>536777</v>
      </c>
      <c r="P191" s="12">
        <v>419009</v>
      </c>
      <c r="Q191" s="12">
        <v>374498</v>
      </c>
      <c r="R191" s="41">
        <v>308384</v>
      </c>
      <c r="S191" s="41">
        <v>448760</v>
      </c>
      <c r="T191" s="41">
        <v>426690</v>
      </c>
      <c r="U191" s="41">
        <v>340671</v>
      </c>
      <c r="V191" s="41">
        <v>547949</v>
      </c>
      <c r="W191" s="41">
        <v>154375</v>
      </c>
      <c r="X191" s="41">
        <v>265812</v>
      </c>
      <c r="Y191" s="41">
        <v>-1048615</v>
      </c>
      <c r="Z191" s="41">
        <v>475744</v>
      </c>
      <c r="AA191" s="41">
        <v>722096</v>
      </c>
      <c r="AB191" s="41">
        <v>415346</v>
      </c>
      <c r="AC191" s="41">
        <v>253654</v>
      </c>
      <c r="AD191" s="41">
        <v>384321</v>
      </c>
      <c r="AE191" s="41">
        <v>1694705</v>
      </c>
      <c r="AF191" s="41">
        <v>271623</v>
      </c>
      <c r="AG191" s="41">
        <v>164203</v>
      </c>
      <c r="AH191" s="41">
        <v>136390</v>
      </c>
      <c r="AI191" s="13">
        <v>-0.16939332640049387</v>
      </c>
      <c r="AJ191" s="13">
        <v>-0.16938180179412068</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528293</v>
      </c>
      <c r="H193" s="12">
        <v>499070</v>
      </c>
      <c r="I193" s="12">
        <v>523278</v>
      </c>
      <c r="J193" s="12">
        <v>1131721</v>
      </c>
      <c r="K193" s="12">
        <f>SUM(K194:K202)</f>
        <v>1097412</v>
      </c>
      <c r="L193" s="12">
        <f>SUM(L194:L202)</f>
        <v>1276567</v>
      </c>
      <c r="M193" s="12">
        <f>SUM(M194:M202)</f>
        <v>906586</v>
      </c>
      <c r="N193" s="12">
        <f>SUM(N194:N202)</f>
        <v>1285166</v>
      </c>
      <c r="O193" s="12">
        <v>1281184</v>
      </c>
      <c r="P193" s="12">
        <v>2111961</v>
      </c>
      <c r="Q193" s="12">
        <v>2416639</v>
      </c>
      <c r="R193" s="41">
        <v>1465772</v>
      </c>
      <c r="S193" s="41">
        <v>1280948</v>
      </c>
      <c r="T193" s="41">
        <v>1582414</v>
      </c>
      <c r="U193" s="41">
        <v>1442160</v>
      </c>
      <c r="V193" s="41">
        <v>1148612</v>
      </c>
      <c r="W193" s="41">
        <v>1319492</v>
      </c>
      <c r="X193" s="41">
        <v>1137016</v>
      </c>
      <c r="Y193" s="41">
        <v>983249</v>
      </c>
      <c r="Z193" s="41">
        <v>994572</v>
      </c>
      <c r="AA193" s="41">
        <v>947215</v>
      </c>
      <c r="AB193" s="41">
        <v>1046043</v>
      </c>
      <c r="AC193" s="41">
        <v>932772</v>
      </c>
      <c r="AD193" s="41">
        <v>880027</v>
      </c>
      <c r="AE193" s="41">
        <v>1167544</v>
      </c>
      <c r="AF193" s="41">
        <v>1015576</v>
      </c>
      <c r="AG193" s="41">
        <v>773762</v>
      </c>
      <c r="AH193" s="41">
        <v>630746</v>
      </c>
      <c r="AI193" s="13">
        <v>-8.0854720221840815E-2</v>
      </c>
      <c r="AJ193" s="13">
        <v>-0.18483202845319363</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93863</v>
      </c>
      <c r="H195" s="12">
        <v>96995</v>
      </c>
      <c r="I195" s="12">
        <v>95044</v>
      </c>
      <c r="J195" s="12">
        <v>96531</v>
      </c>
      <c r="K195" s="12">
        <v>96273</v>
      </c>
      <c r="L195" s="12">
        <v>94693</v>
      </c>
      <c r="M195" s="12">
        <v>95065</v>
      </c>
      <c r="N195" s="12">
        <v>94828</v>
      </c>
      <c r="O195" s="12">
        <v>202508</v>
      </c>
      <c r="P195" s="12">
        <v>208596</v>
      </c>
      <c r="Q195" s="12">
        <v>219139</v>
      </c>
      <c r="R195" s="41">
        <v>222871</v>
      </c>
      <c r="S195" s="41">
        <v>223715</v>
      </c>
      <c r="T195" s="41">
        <v>239053</v>
      </c>
      <c r="U195" s="41">
        <v>253342</v>
      </c>
      <c r="V195" s="41">
        <v>265419</v>
      </c>
      <c r="W195" s="41">
        <v>274489</v>
      </c>
      <c r="X195" s="41">
        <v>286352</v>
      </c>
      <c r="Y195" s="41">
        <v>290802</v>
      </c>
      <c r="Z195" s="41">
        <v>296628</v>
      </c>
      <c r="AA195" s="41">
        <v>296300</v>
      </c>
      <c r="AB195" s="41">
        <v>298892</v>
      </c>
      <c r="AC195" s="41">
        <v>300037</v>
      </c>
      <c r="AD195" s="41">
        <v>293063</v>
      </c>
      <c r="AE195" s="41">
        <v>295114</v>
      </c>
      <c r="AF195" s="41">
        <v>288052</v>
      </c>
      <c r="AG195" s="41">
        <v>162168</v>
      </c>
      <c r="AH195" s="41">
        <v>167576</v>
      </c>
      <c r="AI195" s="13">
        <v>-9.1936425991543169E-2</v>
      </c>
      <c r="AJ195" s="13">
        <v>3.3348132800552516E-2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371313</v>
      </c>
      <c r="H198" s="12">
        <v>382075</v>
      </c>
      <c r="I198" s="12">
        <v>400295</v>
      </c>
      <c r="J198" s="12">
        <v>441670</v>
      </c>
      <c r="K198" s="12">
        <v>442375</v>
      </c>
      <c r="L198" s="12">
        <v>463707</v>
      </c>
      <c r="M198" s="12">
        <v>502793</v>
      </c>
      <c r="N198" s="12">
        <v>488979</v>
      </c>
      <c r="O198" s="12">
        <v>492617</v>
      </c>
      <c r="P198" s="12">
        <v>463952</v>
      </c>
      <c r="Q198" s="12">
        <v>459192</v>
      </c>
      <c r="R198" s="41">
        <v>435695</v>
      </c>
      <c r="S198" s="41">
        <v>448873</v>
      </c>
      <c r="T198" s="41">
        <v>488908</v>
      </c>
      <c r="U198" s="41">
        <v>509704</v>
      </c>
      <c r="V198" s="41">
        <v>556875</v>
      </c>
      <c r="W198" s="41">
        <v>538957</v>
      </c>
      <c r="X198" s="41">
        <v>447920</v>
      </c>
      <c r="Y198" s="41">
        <v>410288</v>
      </c>
      <c r="Z198" s="41">
        <v>374691</v>
      </c>
      <c r="AA198" s="41">
        <v>413309</v>
      </c>
      <c r="AB198" s="41">
        <v>433450</v>
      </c>
      <c r="AC198" s="41">
        <v>427458</v>
      </c>
      <c r="AD198" s="41">
        <v>412525</v>
      </c>
      <c r="AE198" s="41">
        <v>450330</v>
      </c>
      <c r="AF198" s="41">
        <v>430142</v>
      </c>
      <c r="AG198" s="41">
        <v>233696</v>
      </c>
      <c r="AH198" s="41">
        <v>235892</v>
      </c>
      <c r="AI198" s="13">
        <v>-9.6428825859273815E-2</v>
      </c>
      <c r="AJ198" s="13">
        <v>9.3968232233328768E-3</v>
      </c>
    </row>
    <row r="199" spans="1:36" ht="10.5" customHeight="1" x14ac:dyDescent="0.2">
      <c r="A199" s="11"/>
      <c r="B199" s="14"/>
      <c r="C199" s="11" t="s">
        <v>55</v>
      </c>
      <c r="E199" s="11"/>
      <c r="F199" s="2"/>
      <c r="G199" s="12">
        <v>0</v>
      </c>
      <c r="H199" s="12">
        <v>0</v>
      </c>
      <c r="I199" s="12">
        <v>0</v>
      </c>
      <c r="J199" s="12">
        <v>0</v>
      </c>
      <c r="K199" s="12">
        <v>0</v>
      </c>
      <c r="L199" s="12">
        <v>16699</v>
      </c>
      <c r="M199" s="12">
        <v>42994</v>
      </c>
      <c r="N199" s="12">
        <v>73872</v>
      </c>
      <c r="O199" s="12">
        <v>105313</v>
      </c>
      <c r="P199" s="12">
        <v>129442</v>
      </c>
      <c r="Q199" s="12">
        <v>111568</v>
      </c>
      <c r="R199" s="41">
        <v>112603</v>
      </c>
      <c r="S199" s="41">
        <v>118049</v>
      </c>
      <c r="T199" s="41">
        <v>134233</v>
      </c>
      <c r="U199" s="41">
        <v>130932</v>
      </c>
      <c r="V199" s="41">
        <v>127504</v>
      </c>
      <c r="W199" s="41">
        <v>129660</v>
      </c>
      <c r="X199" s="41">
        <v>163189</v>
      </c>
      <c r="Y199" s="41">
        <v>136647</v>
      </c>
      <c r="Z199" s="41">
        <v>13813</v>
      </c>
      <c r="AA199" s="41">
        <v>13978</v>
      </c>
      <c r="AB199" s="41">
        <v>13284</v>
      </c>
      <c r="AC199" s="41">
        <v>13309</v>
      </c>
      <c r="AD199" s="41">
        <v>13631</v>
      </c>
      <c r="AE199" s="41">
        <v>13773</v>
      </c>
      <c r="AF199" s="41">
        <v>3502</v>
      </c>
      <c r="AG199" s="41">
        <v>0</v>
      </c>
      <c r="AH199" s="41">
        <v>0</v>
      </c>
      <c r="AI199" s="13">
        <v>-1</v>
      </c>
      <c r="AJ199" s="13" t="s">
        <v>246</v>
      </c>
    </row>
    <row r="200" spans="1:36" ht="10.5" customHeight="1" x14ac:dyDescent="0.2">
      <c r="A200" s="11"/>
      <c r="B200" s="11"/>
      <c r="C200" s="11" t="s">
        <v>56</v>
      </c>
      <c r="D200" s="11"/>
      <c r="E200" s="11"/>
      <c r="F200" s="2"/>
      <c r="G200" s="12">
        <v>63117</v>
      </c>
      <c r="H200" s="12">
        <v>20000</v>
      </c>
      <c r="I200" s="12">
        <v>27939</v>
      </c>
      <c r="J200" s="12">
        <v>593520</v>
      </c>
      <c r="K200" s="12">
        <v>558764</v>
      </c>
      <c r="L200" s="12">
        <v>701468</v>
      </c>
      <c r="M200" s="12">
        <v>265734</v>
      </c>
      <c r="N200" s="12">
        <v>627487</v>
      </c>
      <c r="O200" s="12">
        <v>480746</v>
      </c>
      <c r="P200" s="12">
        <v>1309971</v>
      </c>
      <c r="Q200" s="12">
        <v>1626740</v>
      </c>
      <c r="R200" s="41">
        <v>694603</v>
      </c>
      <c r="S200" s="41">
        <v>490311</v>
      </c>
      <c r="T200" s="41">
        <v>720220</v>
      </c>
      <c r="U200" s="41">
        <v>548182</v>
      </c>
      <c r="V200" s="41">
        <v>198814</v>
      </c>
      <c r="W200" s="41">
        <v>376386</v>
      </c>
      <c r="X200" s="41">
        <v>239555</v>
      </c>
      <c r="Y200" s="41">
        <v>145512</v>
      </c>
      <c r="Z200" s="41">
        <v>309440</v>
      </c>
      <c r="AA200" s="41">
        <v>223628</v>
      </c>
      <c r="AB200" s="41">
        <v>300417</v>
      </c>
      <c r="AC200" s="41">
        <v>191968</v>
      </c>
      <c r="AD200" s="41">
        <v>160808</v>
      </c>
      <c r="AE200" s="41">
        <v>408327</v>
      </c>
      <c r="AF200" s="41">
        <v>293880</v>
      </c>
      <c r="AG200" s="41">
        <v>377898</v>
      </c>
      <c r="AH200" s="41">
        <v>227278</v>
      </c>
      <c r="AI200" s="13">
        <v>-4.5435053103620948E-2</v>
      </c>
      <c r="AJ200" s="13">
        <v>-0.39857315995321491</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385820</v>
      </c>
      <c r="H204" s="12">
        <v>283872</v>
      </c>
      <c r="I204" s="12">
        <v>91649</v>
      </c>
      <c r="J204" s="12">
        <v>453423</v>
      </c>
      <c r="K204" s="12">
        <v>1976533</v>
      </c>
      <c r="L204" s="12">
        <v>634526</v>
      </c>
      <c r="M204" s="12">
        <v>775445</v>
      </c>
      <c r="N204" s="12">
        <v>737042</v>
      </c>
      <c r="O204" s="12">
        <v>1870310</v>
      </c>
      <c r="P204" s="12">
        <v>2982411</v>
      </c>
      <c r="Q204" s="12">
        <v>2743067</v>
      </c>
      <c r="R204" s="41">
        <v>1854820</v>
      </c>
      <c r="S204" s="41">
        <v>601076</v>
      </c>
      <c r="T204" s="41">
        <v>554875</v>
      </c>
      <c r="U204" s="41">
        <v>1020460</v>
      </c>
      <c r="V204" s="41">
        <v>495063</v>
      </c>
      <c r="W204" s="41">
        <v>427782</v>
      </c>
      <c r="X204" s="41">
        <v>252732</v>
      </c>
      <c r="Y204" s="41">
        <v>690486</v>
      </c>
      <c r="Z204" s="41">
        <v>690464</v>
      </c>
      <c r="AA204" s="41">
        <v>104417</v>
      </c>
      <c r="AB204" s="41">
        <v>388889</v>
      </c>
      <c r="AC204" s="41">
        <v>45474</v>
      </c>
      <c r="AD204" s="41">
        <v>140437</v>
      </c>
      <c r="AE204" s="41">
        <v>233411</v>
      </c>
      <c r="AF204" s="41">
        <v>49466</v>
      </c>
      <c r="AG204" s="41">
        <v>114597</v>
      </c>
      <c r="AH204" s="41">
        <v>437967</v>
      </c>
      <c r="AI204" s="13">
        <v>2.0005753740976795E-2</v>
      </c>
      <c r="AJ204" s="13">
        <v>2.8218016178433989</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24126</v>
      </c>
      <c r="H206" s="12">
        <v>38567</v>
      </c>
      <c r="I206" s="12">
        <v>100298</v>
      </c>
      <c r="J206" s="12">
        <v>60277</v>
      </c>
      <c r="K206" s="12">
        <v>114708</v>
      </c>
      <c r="L206" s="12">
        <v>68133</v>
      </c>
      <c r="M206" s="12">
        <v>37756</v>
      </c>
      <c r="N206" s="12">
        <v>80209</v>
      </c>
      <c r="O206" s="12">
        <v>4880</v>
      </c>
      <c r="P206" s="12">
        <v>38147</v>
      </c>
      <c r="Q206" s="12">
        <v>125626</v>
      </c>
      <c r="R206" s="41">
        <v>10511</v>
      </c>
      <c r="S206" s="41">
        <v>4749</v>
      </c>
      <c r="T206" s="41">
        <v>12959</v>
      </c>
      <c r="U206" s="41">
        <v>530128</v>
      </c>
      <c r="V206" s="41">
        <v>140952</v>
      </c>
      <c r="W206" s="41">
        <v>362391</v>
      </c>
      <c r="X206" s="41">
        <v>365366</v>
      </c>
      <c r="Y206" s="41">
        <v>525487</v>
      </c>
      <c r="Z206" s="41">
        <v>404078</v>
      </c>
      <c r="AA206" s="41">
        <v>510670</v>
      </c>
      <c r="AB206" s="41">
        <v>498935</v>
      </c>
      <c r="AC206" s="41">
        <v>497114</v>
      </c>
      <c r="AD206" s="41">
        <v>480448</v>
      </c>
      <c r="AE206" s="41">
        <v>692965</v>
      </c>
      <c r="AF206" s="41">
        <v>416846</v>
      </c>
      <c r="AG206" s="41">
        <v>165072</v>
      </c>
      <c r="AH206" s="41">
        <v>130237</v>
      </c>
      <c r="AI206" s="13">
        <v>-0.20056761870461792</v>
      </c>
      <c r="AJ206" s="13">
        <v>-0.21102912668411361</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5797515</v>
      </c>
      <c r="H209" s="5">
        <v>6833591</v>
      </c>
      <c r="I209" s="5">
        <v>6949648</v>
      </c>
      <c r="J209" s="5">
        <v>7652013</v>
      </c>
      <c r="K209" s="5">
        <v>8005649</v>
      </c>
      <c r="L209" s="5">
        <v>8352282</v>
      </c>
      <c r="M209" s="5">
        <v>8152986</v>
      </c>
      <c r="N209" s="5">
        <v>8778315</v>
      </c>
      <c r="O209" s="5">
        <v>9104734</v>
      </c>
      <c r="P209" s="5">
        <v>9295895</v>
      </c>
      <c r="Q209" s="5">
        <v>9007653</v>
      </c>
      <c r="R209" s="39">
        <v>10697031</v>
      </c>
      <c r="S209" s="39">
        <v>9559418</v>
      </c>
      <c r="T209" s="39">
        <v>10149243</v>
      </c>
      <c r="U209" s="39">
        <v>9698698</v>
      </c>
      <c r="V209" s="39">
        <v>9809077</v>
      </c>
      <c r="W209" s="39">
        <v>10479872.482999999</v>
      </c>
      <c r="X209" s="39">
        <v>13676586</v>
      </c>
      <c r="Y209" s="39">
        <v>10952710</v>
      </c>
      <c r="Z209" s="39">
        <v>11413192</v>
      </c>
      <c r="AA209" s="39">
        <v>10763756</v>
      </c>
      <c r="AB209" s="39">
        <v>11277906</v>
      </c>
      <c r="AC209" s="39">
        <v>13834041</v>
      </c>
      <c r="AD209" s="39">
        <v>10790733</v>
      </c>
      <c r="AE209" s="39">
        <v>12503358</v>
      </c>
      <c r="AF209" s="39">
        <v>10624563</v>
      </c>
      <c r="AG209" s="39">
        <v>6088365</v>
      </c>
      <c r="AH209" s="39">
        <v>5664977</v>
      </c>
      <c r="AI209" s="10">
        <v>-0.1084173401529871</v>
      </c>
      <c r="AJ209" s="10">
        <v>-6.9540508822976285E-2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1182207</v>
      </c>
      <c r="H211" s="12">
        <v>1491734</v>
      </c>
      <c r="I211" s="12">
        <v>1375552</v>
      </c>
      <c r="J211" s="12">
        <v>1442858</v>
      </c>
      <c r="K211" s="12">
        <v>1484081</v>
      </c>
      <c r="L211" s="12">
        <v>1519873</v>
      </c>
      <c r="M211" s="12">
        <v>1667811</v>
      </c>
      <c r="N211" s="12">
        <v>1883790</v>
      </c>
      <c r="O211" s="12">
        <v>1519130</v>
      </c>
      <c r="P211" s="12">
        <v>1579151</v>
      </c>
      <c r="Q211" s="12">
        <v>1745106</v>
      </c>
      <c r="R211" s="41">
        <v>1899739</v>
      </c>
      <c r="S211" s="41">
        <v>2090206</v>
      </c>
      <c r="T211" s="41">
        <v>2327943</v>
      </c>
      <c r="U211" s="41">
        <v>2258681</v>
      </c>
      <c r="V211" s="41">
        <v>2288734</v>
      </c>
      <c r="W211" s="41">
        <v>2204202</v>
      </c>
      <c r="X211" s="41">
        <v>2642679</v>
      </c>
      <c r="Y211" s="41">
        <v>2362277</v>
      </c>
      <c r="Z211" s="41">
        <v>2162607</v>
      </c>
      <c r="AA211" s="41">
        <v>2073109</v>
      </c>
      <c r="AB211" s="41">
        <v>2688116</v>
      </c>
      <c r="AC211" s="41">
        <v>2686945</v>
      </c>
      <c r="AD211" s="41">
        <v>2343848</v>
      </c>
      <c r="AE211" s="41">
        <v>2827974</v>
      </c>
      <c r="AF211" s="41">
        <v>2450734</v>
      </c>
      <c r="AG211" s="41">
        <v>1785469</v>
      </c>
      <c r="AH211" s="41">
        <v>1846065</v>
      </c>
      <c r="AI211" s="13">
        <v>-6.0709715109823481E-2</v>
      </c>
      <c r="AJ211" s="13">
        <v>3.3938421781615921E-2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2089493</v>
      </c>
      <c r="H213" s="12">
        <v>2352151</v>
      </c>
      <c r="I213" s="12">
        <v>2363398</v>
      </c>
      <c r="J213" s="12">
        <v>2790431</v>
      </c>
      <c r="K213" s="12">
        <v>2753540</v>
      </c>
      <c r="L213" s="12">
        <v>3199321</v>
      </c>
      <c r="M213" s="12">
        <v>3028402</v>
      </c>
      <c r="N213" s="12">
        <v>3136926</v>
      </c>
      <c r="O213" s="12">
        <v>3443501</v>
      </c>
      <c r="P213" s="12">
        <v>3587821</v>
      </c>
      <c r="Q213" s="12">
        <v>3552077</v>
      </c>
      <c r="R213" s="41">
        <v>3547133</v>
      </c>
      <c r="S213" s="41">
        <v>3257275</v>
      </c>
      <c r="T213" s="41">
        <v>3526187</v>
      </c>
      <c r="U213" s="41">
        <v>3495897</v>
      </c>
      <c r="V213" s="41">
        <v>3681478</v>
      </c>
      <c r="W213" s="41">
        <v>3976909</v>
      </c>
      <c r="X213" s="41">
        <v>6044833</v>
      </c>
      <c r="Y213" s="41">
        <v>4890189</v>
      </c>
      <c r="Z213" s="41">
        <v>4610661</v>
      </c>
      <c r="AA213" s="41">
        <v>4462439</v>
      </c>
      <c r="AB213" s="41">
        <v>4413073</v>
      </c>
      <c r="AC213" s="41">
        <v>4708209</v>
      </c>
      <c r="AD213" s="41">
        <v>4306356</v>
      </c>
      <c r="AE213" s="41">
        <v>4814453</v>
      </c>
      <c r="AF213" s="41">
        <v>4411102</v>
      </c>
      <c r="AG213" s="41">
        <v>2573263</v>
      </c>
      <c r="AH213" s="41">
        <v>2168767</v>
      </c>
      <c r="AI213" s="13">
        <v>-0.1116612008214124</v>
      </c>
      <c r="AJ213" s="13">
        <v>-0.15719186107288682</v>
      </c>
    </row>
    <row r="214" spans="1:44" ht="10.5" customHeight="1" x14ac:dyDescent="0.2">
      <c r="A214" s="11"/>
      <c r="B214" s="19" t="s">
        <v>67</v>
      </c>
      <c r="D214" s="19"/>
      <c r="E214" s="14"/>
      <c r="F214" s="2"/>
      <c r="G214" s="12">
        <v>969621</v>
      </c>
      <c r="H214" s="12">
        <v>1155966</v>
      </c>
      <c r="I214" s="12">
        <v>944470</v>
      </c>
      <c r="J214" s="12">
        <v>1179096</v>
      </c>
      <c r="K214" s="12">
        <v>1455632</v>
      </c>
      <c r="L214" s="12">
        <v>1213451</v>
      </c>
      <c r="M214" s="12">
        <v>1081726</v>
      </c>
      <c r="N214" s="12">
        <v>1272550</v>
      </c>
      <c r="O214" s="12">
        <v>856639</v>
      </c>
      <c r="P214" s="12">
        <v>853894</v>
      </c>
      <c r="Q214" s="12">
        <v>964569</v>
      </c>
      <c r="R214" s="41">
        <v>908364</v>
      </c>
      <c r="S214" s="41">
        <v>883458</v>
      </c>
      <c r="T214" s="41">
        <v>978512</v>
      </c>
      <c r="U214" s="41">
        <v>879625</v>
      </c>
      <c r="V214" s="41">
        <v>976032</v>
      </c>
      <c r="W214" s="41">
        <v>1011589</v>
      </c>
      <c r="X214" s="41">
        <v>1335848</v>
      </c>
      <c r="Y214" s="41">
        <v>940079</v>
      </c>
      <c r="Z214" s="41">
        <v>1180358</v>
      </c>
      <c r="AA214" s="41">
        <v>1381083</v>
      </c>
      <c r="AB214" s="41">
        <v>1310795</v>
      </c>
      <c r="AC214" s="41">
        <v>1272248</v>
      </c>
      <c r="AD214" s="41">
        <v>1116807</v>
      </c>
      <c r="AE214" s="41">
        <v>1443393</v>
      </c>
      <c r="AF214" s="41">
        <v>1032415</v>
      </c>
      <c r="AG214" s="41">
        <v>183409</v>
      </c>
      <c r="AH214" s="41">
        <v>183000</v>
      </c>
      <c r="AI214" s="13">
        <v>-0.2797453807106115</v>
      </c>
      <c r="AJ214" s="13">
        <v>-2.2299887137490525E-3</v>
      </c>
    </row>
    <row r="215" spans="1:44" ht="10.5" customHeight="1" x14ac:dyDescent="0.2">
      <c r="A215" s="11"/>
      <c r="B215" s="19" t="s">
        <v>69</v>
      </c>
      <c r="D215" s="19"/>
      <c r="E215" s="14"/>
      <c r="F215" s="2"/>
      <c r="G215" s="12">
        <v>7500</v>
      </c>
      <c r="H215" s="12">
        <v>7500</v>
      </c>
      <c r="I215" s="12">
        <v>1000</v>
      </c>
      <c r="J215" s="12">
        <v>3500</v>
      </c>
      <c r="K215" s="12">
        <v>10700</v>
      </c>
      <c r="L215" s="12">
        <v>5200</v>
      </c>
      <c r="M215" s="12">
        <v>6200</v>
      </c>
      <c r="N215" s="12">
        <v>6200</v>
      </c>
      <c r="O215" s="12">
        <v>3000</v>
      </c>
      <c r="P215" s="12">
        <v>2850</v>
      </c>
      <c r="Q215" s="12">
        <v>1900</v>
      </c>
      <c r="R215" s="41">
        <v>1900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1027321</v>
      </c>
      <c r="H216" s="12">
        <v>1213354</v>
      </c>
      <c r="I216" s="12">
        <v>1590157</v>
      </c>
      <c r="J216" s="12">
        <v>1533914</v>
      </c>
      <c r="K216" s="12">
        <v>1720589</v>
      </c>
      <c r="L216" s="12">
        <v>1673469</v>
      </c>
      <c r="M216" s="12">
        <v>1512599</v>
      </c>
      <c r="N216" s="12">
        <v>1583463</v>
      </c>
      <c r="O216" s="12">
        <v>1948822</v>
      </c>
      <c r="P216" s="12">
        <v>1899738</v>
      </c>
      <c r="Q216" s="12">
        <v>1614749</v>
      </c>
      <c r="R216" s="41">
        <v>1696166</v>
      </c>
      <c r="S216" s="41">
        <v>1588031</v>
      </c>
      <c r="T216" s="41">
        <v>1472201</v>
      </c>
      <c r="U216" s="41">
        <v>1727275</v>
      </c>
      <c r="V216" s="41">
        <v>1642651</v>
      </c>
      <c r="W216" s="41">
        <v>1678869</v>
      </c>
      <c r="X216" s="41">
        <v>1754560</v>
      </c>
      <c r="Y216" s="41">
        <v>1923994</v>
      </c>
      <c r="Z216" s="41">
        <v>2149167</v>
      </c>
      <c r="AA216" s="41">
        <v>1776523</v>
      </c>
      <c r="AB216" s="41">
        <v>1730385</v>
      </c>
      <c r="AC216" s="41">
        <v>1942378</v>
      </c>
      <c r="AD216" s="41">
        <v>1524216</v>
      </c>
      <c r="AE216" s="41">
        <v>1903345</v>
      </c>
      <c r="AF216" s="41">
        <v>1635624</v>
      </c>
      <c r="AG216" s="41">
        <v>800437</v>
      </c>
      <c r="AH216" s="41">
        <v>68118</v>
      </c>
      <c r="AI216" s="13">
        <v>-0.41675209018843296</v>
      </c>
      <c r="AJ216" s="13">
        <v>-0.9148989864286633</v>
      </c>
    </row>
    <row r="217" spans="1:44" ht="10.5" customHeight="1" x14ac:dyDescent="0.2">
      <c r="A217" s="11"/>
      <c r="B217" s="19" t="s">
        <v>71</v>
      </c>
      <c r="D217" s="19"/>
      <c r="E217" s="14"/>
      <c r="F217" s="2"/>
      <c r="G217" s="12">
        <v>419075</v>
      </c>
      <c r="H217" s="12">
        <v>403605</v>
      </c>
      <c r="I217" s="12">
        <v>356489</v>
      </c>
      <c r="J217" s="12">
        <v>406982</v>
      </c>
      <c r="K217" s="12">
        <v>423243</v>
      </c>
      <c r="L217" s="12">
        <v>393842</v>
      </c>
      <c r="M217" s="12">
        <v>494407</v>
      </c>
      <c r="N217" s="12">
        <v>612007</v>
      </c>
      <c r="O217" s="12">
        <v>899729</v>
      </c>
      <c r="P217" s="12">
        <v>650434</v>
      </c>
      <c r="Q217" s="12">
        <v>935934</v>
      </c>
      <c r="R217" s="41">
        <v>652451</v>
      </c>
      <c r="S217" s="41">
        <v>808036</v>
      </c>
      <c r="T217" s="41">
        <v>955571</v>
      </c>
      <c r="U217" s="41">
        <v>738712</v>
      </c>
      <c r="V217" s="41">
        <v>674355</v>
      </c>
      <c r="W217" s="41">
        <v>718095</v>
      </c>
      <c r="X217" s="41">
        <v>786324</v>
      </c>
      <c r="Y217" s="41">
        <v>666731</v>
      </c>
      <c r="Z217" s="41">
        <v>1002193</v>
      </c>
      <c r="AA217" s="41">
        <v>960618</v>
      </c>
      <c r="AB217" s="41">
        <v>924381</v>
      </c>
      <c r="AC217" s="41">
        <v>1140774</v>
      </c>
      <c r="AD217" s="41">
        <v>1043178</v>
      </c>
      <c r="AE217" s="41">
        <v>999165</v>
      </c>
      <c r="AF217" s="41">
        <v>1062595</v>
      </c>
      <c r="AG217" s="41">
        <v>741927</v>
      </c>
      <c r="AH217" s="41">
        <v>618576</v>
      </c>
      <c r="AI217" s="13">
        <v>-6.4758702083356878E-2</v>
      </c>
      <c r="AJ217" s="13">
        <v>-0.16625759677165003</v>
      </c>
    </row>
    <row r="218" spans="1:44" ht="10.5" customHeight="1" x14ac:dyDescent="0.2">
      <c r="A218" s="11"/>
      <c r="B218" s="19" t="s">
        <v>72</v>
      </c>
      <c r="D218" s="19"/>
      <c r="E218" s="14"/>
      <c r="F218" s="2"/>
      <c r="G218" s="12">
        <v>9597</v>
      </c>
      <c r="H218" s="12">
        <v>6322</v>
      </c>
      <c r="I218" s="12">
        <v>24317</v>
      </c>
      <c r="J218" s="12">
        <v>30430</v>
      </c>
      <c r="K218" s="12">
        <v>43569</v>
      </c>
      <c r="L218" s="12">
        <v>41030</v>
      </c>
      <c r="M218" s="12">
        <v>38975</v>
      </c>
      <c r="N218" s="12">
        <v>33696</v>
      </c>
      <c r="O218" s="12">
        <v>35017</v>
      </c>
      <c r="P218" s="12">
        <v>36400</v>
      </c>
      <c r="Q218" s="12">
        <v>26016</v>
      </c>
      <c r="R218" s="41">
        <v>14057</v>
      </c>
      <c r="S218" s="41">
        <v>27674</v>
      </c>
      <c r="T218" s="41">
        <v>608774</v>
      </c>
      <c r="U218" s="41">
        <v>564558</v>
      </c>
      <c r="V218" s="41">
        <v>542326</v>
      </c>
      <c r="W218" s="41">
        <v>835923</v>
      </c>
      <c r="X218" s="41">
        <v>982751</v>
      </c>
      <c r="Y218" s="41">
        <v>137099</v>
      </c>
      <c r="Z218" s="41">
        <v>148933</v>
      </c>
      <c r="AA218" s="41">
        <v>60122</v>
      </c>
      <c r="AB218" s="41">
        <v>20437</v>
      </c>
      <c r="AC218" s="41">
        <v>25181</v>
      </c>
      <c r="AD218" s="41">
        <v>30851</v>
      </c>
      <c r="AE218" s="41">
        <v>60878</v>
      </c>
      <c r="AF218" s="41">
        <v>32093</v>
      </c>
      <c r="AG218" s="41">
        <v>0</v>
      </c>
      <c r="AH218" s="41">
        <v>0</v>
      </c>
      <c r="AI218" s="13">
        <v>-1</v>
      </c>
      <c r="AJ218" s="13" t="s">
        <v>246</v>
      </c>
    </row>
    <row r="219" spans="1:44" ht="10.5" customHeight="1" x14ac:dyDescent="0.2">
      <c r="A219" s="11"/>
      <c r="B219" s="19" t="s">
        <v>73</v>
      </c>
      <c r="D219" s="19"/>
      <c r="E219" s="14"/>
      <c r="F219" s="2"/>
      <c r="G219" s="12">
        <v>0</v>
      </c>
      <c r="H219" s="12">
        <v>191283</v>
      </c>
      <c r="I219" s="12">
        <v>27997</v>
      </c>
      <c r="J219" s="12">
        <v>10845</v>
      </c>
      <c r="K219" s="12">
        <v>112880</v>
      </c>
      <c r="L219" s="12">
        <v>38537</v>
      </c>
      <c r="M219" s="12">
        <v>41284</v>
      </c>
      <c r="N219" s="12">
        <v>170056</v>
      </c>
      <c r="O219" s="12">
        <v>392356</v>
      </c>
      <c r="P219" s="12">
        <v>685607</v>
      </c>
      <c r="Q219" s="12">
        <v>167302</v>
      </c>
      <c r="R219" s="41">
        <v>1290478</v>
      </c>
      <c r="S219" s="41">
        <v>562502</v>
      </c>
      <c r="T219" s="41">
        <v>184464</v>
      </c>
      <c r="U219" s="41">
        <v>33950</v>
      </c>
      <c r="V219" s="41">
        <v>0</v>
      </c>
      <c r="W219" s="41">
        <v>0</v>
      </c>
      <c r="X219" s="41">
        <v>0</v>
      </c>
      <c r="Y219" s="41">
        <v>7200</v>
      </c>
      <c r="Z219" s="41">
        <v>148510</v>
      </c>
      <c r="AA219" s="41">
        <v>22783</v>
      </c>
      <c r="AB219" s="41">
        <v>153900</v>
      </c>
      <c r="AC219" s="41">
        <v>2032798</v>
      </c>
      <c r="AD219" s="41">
        <v>425452</v>
      </c>
      <c r="AE219" s="41">
        <v>299633</v>
      </c>
      <c r="AF219" s="41">
        <v>0</v>
      </c>
      <c r="AG219" s="41">
        <v>0</v>
      </c>
      <c r="AH219" s="41">
        <v>664683</v>
      </c>
      <c r="AI219" s="13">
        <v>0.27613315433417429</v>
      </c>
      <c r="AJ219" s="13" t="s">
        <v>246</v>
      </c>
    </row>
    <row r="220" spans="1:44" ht="10.5" customHeight="1" x14ac:dyDescent="0.2">
      <c r="A220" s="11"/>
      <c r="B220" s="19" t="s">
        <v>74</v>
      </c>
      <c r="D220" s="19"/>
      <c r="E220" s="14"/>
      <c r="F220" s="2"/>
      <c r="G220" s="12">
        <v>92701</v>
      </c>
      <c r="H220" s="12">
        <v>11676</v>
      </c>
      <c r="I220" s="12">
        <v>266268</v>
      </c>
      <c r="J220" s="12">
        <v>253957</v>
      </c>
      <c r="K220" s="12">
        <v>1415</v>
      </c>
      <c r="L220" s="12">
        <v>267559</v>
      </c>
      <c r="M220" s="12">
        <v>281582</v>
      </c>
      <c r="N220" s="12">
        <v>79627</v>
      </c>
      <c r="O220" s="12">
        <v>6540</v>
      </c>
      <c r="P220" s="12">
        <v>0</v>
      </c>
      <c r="Q220" s="12">
        <v>0</v>
      </c>
      <c r="R220" s="41">
        <v>686743</v>
      </c>
      <c r="S220" s="41">
        <v>342236</v>
      </c>
      <c r="T220" s="41">
        <v>95591</v>
      </c>
      <c r="U220" s="41">
        <v>0</v>
      </c>
      <c r="V220" s="41">
        <v>3501</v>
      </c>
      <c r="W220" s="41">
        <v>54285.483</v>
      </c>
      <c r="X220" s="41">
        <v>129591</v>
      </c>
      <c r="Y220" s="41">
        <v>25141</v>
      </c>
      <c r="Z220" s="41">
        <v>10763</v>
      </c>
      <c r="AA220" s="41">
        <v>27079</v>
      </c>
      <c r="AB220" s="41">
        <v>36819</v>
      </c>
      <c r="AC220" s="41">
        <v>25508</v>
      </c>
      <c r="AD220" s="41">
        <v>25</v>
      </c>
      <c r="AE220" s="41">
        <v>154517</v>
      </c>
      <c r="AF220" s="41">
        <v>0</v>
      </c>
      <c r="AG220" s="41">
        <v>3860</v>
      </c>
      <c r="AH220" s="41">
        <v>115768</v>
      </c>
      <c r="AI220" s="13">
        <v>0.21037354723917234</v>
      </c>
      <c r="AJ220" s="13">
        <v>28.991709844559587</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280</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279</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71" t="s">
        <v>246</v>
      </c>
      <c r="AJ233" s="13" t="s">
        <v>246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41">
        <v>0</v>
      </c>
      <c r="T234" s="41">
        <v>0</v>
      </c>
      <c r="U234" s="41">
        <v>0</v>
      </c>
      <c r="V234" s="41">
        <v>0</v>
      </c>
      <c r="W234" s="41">
        <v>0</v>
      </c>
      <c r="X234" s="41">
        <v>0</v>
      </c>
      <c r="Y234" s="41">
        <v>0</v>
      </c>
      <c r="Z234" s="41">
        <v>0</v>
      </c>
      <c r="AA234" s="41">
        <v>0</v>
      </c>
      <c r="AB234" s="41">
        <v>0</v>
      </c>
      <c r="AC234" s="41">
        <v>0</v>
      </c>
      <c r="AD234" s="41">
        <v>0</v>
      </c>
      <c r="AE234" s="41">
        <v>0</v>
      </c>
      <c r="AF234" s="41">
        <v>0</v>
      </c>
      <c r="AG234" s="41">
        <v>0</v>
      </c>
      <c r="AH234" s="41">
        <v>0</v>
      </c>
      <c r="AI234" s="71" t="s">
        <v>246</v>
      </c>
      <c r="AJ234" s="13" t="s">
        <v>246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34690</v>
      </c>
      <c r="S241" s="11">
        <v>34577</v>
      </c>
      <c r="T241" s="11">
        <v>34334</v>
      </c>
      <c r="U241" s="11">
        <v>33994</v>
      </c>
      <c r="V241" s="11">
        <v>33842</v>
      </c>
      <c r="W241" s="11">
        <v>33724</v>
      </c>
      <c r="X241" s="11">
        <v>33277</v>
      </c>
      <c r="Y241" s="11">
        <v>32956</v>
      </c>
      <c r="Z241" s="11">
        <v>32780</v>
      </c>
      <c r="AA241" s="11">
        <v>32408</v>
      </c>
      <c r="AB241" s="41">
        <v>32082</v>
      </c>
      <c r="AC241" s="41">
        <v>31952</v>
      </c>
      <c r="AD241" s="41">
        <v>31770</v>
      </c>
      <c r="AE241" s="41">
        <v>31760</v>
      </c>
      <c r="AF241" s="41">
        <v>31295</v>
      </c>
      <c r="AG241" s="41">
        <v>31056</v>
      </c>
      <c r="AH241" s="41">
        <v>30657</v>
      </c>
      <c r="AI241" s="13">
        <v>-7.5437526324975135E-3</v>
      </c>
      <c r="AJ241" s="13">
        <v>-1.2847758887171561E-2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716694</v>
      </c>
      <c r="S242" s="11">
        <v>728800</v>
      </c>
      <c r="T242" s="11">
        <v>725254</v>
      </c>
      <c r="U242" s="11">
        <v>744687</v>
      </c>
      <c r="V242" s="11">
        <v>798198</v>
      </c>
      <c r="W242" s="11">
        <v>826018</v>
      </c>
      <c r="X242" s="11">
        <v>811981</v>
      </c>
      <c r="Y242" s="11">
        <v>825292</v>
      </c>
      <c r="Z242" s="11">
        <v>837302</v>
      </c>
      <c r="AA242" s="11">
        <v>828912</v>
      </c>
      <c r="AB242" s="41">
        <v>844396</v>
      </c>
      <c r="AC242" s="41">
        <v>876624</v>
      </c>
      <c r="AD242" s="41">
        <v>904093</v>
      </c>
      <c r="AE242" s="41">
        <v>921083</v>
      </c>
      <c r="AF242" s="41">
        <v>944851</v>
      </c>
      <c r="AG242" s="41">
        <v>982581</v>
      </c>
      <c r="AH242" s="41">
        <v>1029113</v>
      </c>
      <c r="AI242" s="13">
        <v>3.3521422170752935E-2</v>
      </c>
      <c r="AJ242" s="13">
        <v>4.7356910015561061E-2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21906.424663175854</v>
      </c>
      <c r="V243" s="11">
        <f t="shared" ref="V243:AA243" si="15">V242*1000/V241</f>
        <v>23586.017374859643</v>
      </c>
      <c r="W243" s="11">
        <f t="shared" si="15"/>
        <v>24493.476455936427</v>
      </c>
      <c r="X243" s="11">
        <f t="shared" si="15"/>
        <v>24400.667127445384</v>
      </c>
      <c r="Y243" s="11">
        <f t="shared" si="15"/>
        <v>25042.23813569608</v>
      </c>
      <c r="Z243" s="11">
        <f t="shared" si="15"/>
        <v>25543.075045759608</v>
      </c>
      <c r="AA243" s="11">
        <f t="shared" si="15"/>
        <v>25577.388299185386</v>
      </c>
      <c r="AB243" s="11">
        <v>26319.930178916526</v>
      </c>
      <c r="AC243" s="11">
        <v>27435.653480220331</v>
      </c>
      <c r="AD243" s="11">
        <v>28457.444129682091</v>
      </c>
      <c r="AE243" s="11">
        <v>29001.353904282118</v>
      </c>
      <c r="AF243" s="11">
        <v>30191.755871544974</v>
      </c>
      <c r="AG243" s="11">
        <v>31639.006955177745</v>
      </c>
      <c r="AH243" s="11">
        <v>33568.614019636625</v>
      </c>
      <c r="AI243" s="13">
        <v>4.1377315032452122E-2</v>
      </c>
      <c r="AJ243" s="13">
        <v>6.0988230989440027E-2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14236</v>
      </c>
      <c r="S245" s="11">
        <v>14142</v>
      </c>
      <c r="T245" s="11">
        <v>13783</v>
      </c>
      <c r="U245" s="11">
        <v>13391</v>
      </c>
      <c r="V245" s="11">
        <v>12854</v>
      </c>
      <c r="W245" s="11">
        <v>12763</v>
      </c>
      <c r="X245" s="11">
        <v>12916</v>
      </c>
      <c r="Y245" s="11">
        <v>14407</v>
      </c>
      <c r="Z245" s="11">
        <v>14213</v>
      </c>
      <c r="AA245" s="11">
        <v>13509</v>
      </c>
      <c r="AB245" s="41">
        <v>13072</v>
      </c>
      <c r="AC245" s="41">
        <v>12843</v>
      </c>
      <c r="AD245" s="41">
        <v>12849</v>
      </c>
      <c r="AE245" s="41">
        <v>12632</v>
      </c>
      <c r="AF245" s="41">
        <v>12388</v>
      </c>
      <c r="AG245" s="41">
        <v>12827</v>
      </c>
      <c r="AH245" s="41">
        <v>12926</v>
      </c>
      <c r="AI245" s="13">
        <v>-1.8702075245417005E-3</v>
      </c>
      <c r="AJ245" s="13">
        <v>7.7180946441100804E-3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12410</v>
      </c>
      <c r="S246" s="11">
        <v>12232</v>
      </c>
      <c r="T246" s="11">
        <v>11905</v>
      </c>
      <c r="U246" s="11">
        <v>11781</v>
      </c>
      <c r="V246" s="11">
        <v>11372</v>
      </c>
      <c r="W246" s="11">
        <v>11015</v>
      </c>
      <c r="X246" s="11">
        <v>10286</v>
      </c>
      <c r="Y246" s="11">
        <v>11774</v>
      </c>
      <c r="Z246" s="11">
        <v>11724</v>
      </c>
      <c r="AA246" s="11">
        <v>11403</v>
      </c>
      <c r="AB246" s="41">
        <v>11403</v>
      </c>
      <c r="AC246" s="41">
        <v>11523</v>
      </c>
      <c r="AD246" s="41">
        <v>11580</v>
      </c>
      <c r="AE246" s="41">
        <v>11553</v>
      </c>
      <c r="AF246" s="41">
        <v>11488</v>
      </c>
      <c r="AG246" s="41">
        <v>12129</v>
      </c>
      <c r="AH246" s="41">
        <v>12387</v>
      </c>
      <c r="AI246" s="13">
        <v>1.3890768658007202E-2</v>
      </c>
      <c r="AJ246" s="13">
        <v>2.1271333168439276E-2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1826</v>
      </c>
      <c r="S247" s="11">
        <v>1910</v>
      </c>
      <c r="T247" s="11">
        <v>1878</v>
      </c>
      <c r="U247" s="11">
        <v>1610</v>
      </c>
      <c r="V247" s="11">
        <v>1482</v>
      </c>
      <c r="W247" s="11">
        <v>12763</v>
      </c>
      <c r="X247" s="11">
        <v>2630</v>
      </c>
      <c r="Y247" s="11">
        <v>2633</v>
      </c>
      <c r="Z247" s="11">
        <v>2489</v>
      </c>
      <c r="AA247" s="11">
        <v>2106</v>
      </c>
      <c r="AB247" s="41">
        <v>1669</v>
      </c>
      <c r="AC247" s="41">
        <v>1320</v>
      </c>
      <c r="AD247" s="41">
        <v>1269</v>
      </c>
      <c r="AE247" s="41">
        <v>1079</v>
      </c>
      <c r="AF247" s="41">
        <v>900</v>
      </c>
      <c r="AG247" s="41">
        <v>698</v>
      </c>
      <c r="AH247" s="41">
        <v>539</v>
      </c>
      <c r="AI247" s="13">
        <v>-0.17169794643265357</v>
      </c>
      <c r="AJ247" s="13">
        <v>-0.22779369627507162</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12.8</v>
      </c>
      <c r="S248" s="81">
        <v>13.5</v>
      </c>
      <c r="T248" s="81">
        <v>13.6</v>
      </c>
      <c r="U248" s="81">
        <v>11.5</v>
      </c>
      <c r="V248" s="81">
        <v>11.5</v>
      </c>
      <c r="W248" s="81">
        <v>13.7</v>
      </c>
      <c r="X248" s="81">
        <v>20.399999999999999</v>
      </c>
      <c r="Y248" s="81">
        <v>18.3</v>
      </c>
      <c r="Z248" s="81">
        <v>17.5</v>
      </c>
      <c r="AA248" s="81">
        <v>15.6</v>
      </c>
      <c r="AB248" s="82">
        <v>12.8</v>
      </c>
      <c r="AC248" s="82">
        <v>10.3</v>
      </c>
      <c r="AD248" s="82">
        <v>9.9</v>
      </c>
      <c r="AE248" s="82">
        <v>8.5</v>
      </c>
      <c r="AF248" s="82">
        <v>7.3</v>
      </c>
      <c r="AG248" s="82">
        <v>5.4</v>
      </c>
      <c r="AH248" s="82">
        <v>4.2</v>
      </c>
      <c r="AI248" s="13">
        <v>-0.16949952191748852</v>
      </c>
      <c r="AJ248" s="13">
        <v>-0.22222222222222224</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11065849</v>
      </c>
      <c r="H257" s="86">
        <f>SUM(H258:H260)</f>
        <v>11230784</v>
      </c>
      <c r="I257" s="86">
        <f>SUM(I258:I260)</f>
        <v>12019200</v>
      </c>
      <c r="J257" s="86">
        <f>SUM(J258:J260)</f>
        <v>11425239</v>
      </c>
      <c r="K257" s="86">
        <f>SUM(K258:K260)</f>
        <v>12067045</v>
      </c>
      <c r="L257" s="86">
        <f t="shared" ref="L257:Q257" si="16">SUM(L258:L260)</f>
        <v>12658833</v>
      </c>
      <c r="M257" s="86">
        <f t="shared" si="16"/>
        <v>12752632</v>
      </c>
      <c r="N257" s="86">
        <f t="shared" si="16"/>
        <v>12519692</v>
      </c>
      <c r="O257" s="86">
        <f t="shared" si="16"/>
        <v>14018188.140000001</v>
      </c>
      <c r="P257" s="86">
        <f t="shared" si="16"/>
        <v>14697656</v>
      </c>
      <c r="Q257" s="86">
        <f t="shared" si="16"/>
        <v>15803437.370000001</v>
      </c>
      <c r="R257" s="86">
        <f>SUM(R258:R261)</f>
        <v>15532138.91</v>
      </c>
      <c r="S257" s="86">
        <f t="shared" ref="S257:AA257" si="17">SUM(S258:S261)</f>
        <v>14896604.890000001</v>
      </c>
      <c r="T257" s="86">
        <f t="shared" si="17"/>
        <v>14498305.140000001</v>
      </c>
      <c r="U257" s="86">
        <f t="shared" si="17"/>
        <v>16347674.67</v>
      </c>
      <c r="V257" s="86">
        <f t="shared" si="17"/>
        <v>15461775.879999999</v>
      </c>
      <c r="W257" s="86">
        <f t="shared" si="17"/>
        <v>16046811.359999999</v>
      </c>
      <c r="X257" s="86">
        <f t="shared" si="17"/>
        <v>17584656.379999999</v>
      </c>
      <c r="Y257" s="86">
        <f t="shared" si="17"/>
        <v>16594499.449999999</v>
      </c>
      <c r="Z257" s="86">
        <f t="shared" si="17"/>
        <v>16978815.079999998</v>
      </c>
      <c r="AA257" s="86">
        <f t="shared" si="17"/>
        <v>19155039.02</v>
      </c>
      <c r="AB257" s="86">
        <v>16848592</v>
      </c>
      <c r="AC257" s="86">
        <v>18581318</v>
      </c>
      <c r="AD257" s="86">
        <v>18540131</v>
      </c>
      <c r="AE257" s="86">
        <v>18695619</v>
      </c>
      <c r="AF257" s="86">
        <v>18621144</v>
      </c>
      <c r="AG257" s="86">
        <v>17339688</v>
      </c>
      <c r="AH257" s="86">
        <v>16855369</v>
      </c>
      <c r="AI257" s="13">
        <v>6.702701016680912E-5</v>
      </c>
      <c r="AJ257" s="13">
        <v>-2.7931240746661645E-2</v>
      </c>
    </row>
    <row r="258" spans="1:36" ht="10.5" customHeight="1" x14ac:dyDescent="0.2">
      <c r="A258" s="14"/>
      <c r="B258" s="11"/>
      <c r="C258" s="11" t="s">
        <v>151</v>
      </c>
      <c r="D258" s="11"/>
      <c r="E258" s="11"/>
      <c r="F258" s="2"/>
      <c r="G258" s="86">
        <f t="shared" ref="G258:AA258" si="18">G65</f>
        <v>6548367</v>
      </c>
      <c r="H258" s="86">
        <f t="shared" si="18"/>
        <v>7248319</v>
      </c>
      <c r="I258" s="86">
        <f t="shared" si="18"/>
        <v>7493632</v>
      </c>
      <c r="J258" s="86">
        <f t="shared" si="18"/>
        <v>6489207</v>
      </c>
      <c r="K258" s="86">
        <f t="shared" si="18"/>
        <v>6733104</v>
      </c>
      <c r="L258" s="86">
        <f t="shared" si="18"/>
        <v>7117758</v>
      </c>
      <c r="M258" s="86">
        <f t="shared" si="18"/>
        <v>6919951</v>
      </c>
      <c r="N258" s="86">
        <f t="shared" si="18"/>
        <v>6761275</v>
      </c>
      <c r="O258" s="86">
        <f t="shared" si="18"/>
        <v>7469691</v>
      </c>
      <c r="P258" s="86">
        <f t="shared" si="18"/>
        <v>7484272</v>
      </c>
      <c r="Q258" s="86">
        <f t="shared" si="18"/>
        <v>7916259</v>
      </c>
      <c r="R258" s="86">
        <f t="shared" si="18"/>
        <v>7810480</v>
      </c>
      <c r="S258" s="86">
        <f t="shared" si="18"/>
        <v>8142985</v>
      </c>
      <c r="T258" s="86">
        <f t="shared" si="18"/>
        <v>7954067</v>
      </c>
      <c r="U258" s="86">
        <f t="shared" si="18"/>
        <v>8151133</v>
      </c>
      <c r="V258" s="86">
        <f t="shared" si="18"/>
        <v>7351365</v>
      </c>
      <c r="W258" s="86">
        <f t="shared" si="18"/>
        <v>7910234</v>
      </c>
      <c r="X258" s="86">
        <f t="shared" si="18"/>
        <v>8252856</v>
      </c>
      <c r="Y258" s="86">
        <f t="shared" si="18"/>
        <v>7652006</v>
      </c>
      <c r="Z258" s="86">
        <f t="shared" si="18"/>
        <v>7767403</v>
      </c>
      <c r="AA258" s="86">
        <f t="shared" si="18"/>
        <v>9998115</v>
      </c>
      <c r="AB258" s="86">
        <v>9032119</v>
      </c>
      <c r="AC258" s="86">
        <v>9345931</v>
      </c>
      <c r="AD258" s="86">
        <v>9287539</v>
      </c>
      <c r="AE258" s="86">
        <v>9439133</v>
      </c>
      <c r="AF258" s="86">
        <v>9444698</v>
      </c>
      <c r="AG258" s="86">
        <v>9337539</v>
      </c>
      <c r="AH258" s="86">
        <v>8985251</v>
      </c>
      <c r="AI258" s="13">
        <v>-8.6671532572368815E-4</v>
      </c>
      <c r="AJ258" s="13">
        <v>-3.772814228674172E-2</v>
      </c>
    </row>
    <row r="259" spans="1:36" ht="10.5" customHeight="1" x14ac:dyDescent="0.2">
      <c r="A259" s="14"/>
      <c r="B259" s="11"/>
      <c r="C259" s="11" t="s">
        <v>152</v>
      </c>
      <c r="D259" s="11"/>
      <c r="E259" s="11"/>
      <c r="F259" s="2"/>
      <c r="G259" s="86">
        <f t="shared" ref="G259:AA259" si="19">G122</f>
        <v>2732161</v>
      </c>
      <c r="H259" s="86">
        <f t="shared" si="19"/>
        <v>2095313</v>
      </c>
      <c r="I259" s="86">
        <f t="shared" si="19"/>
        <v>2363912</v>
      </c>
      <c r="J259" s="86">
        <f t="shared" si="19"/>
        <v>2622318</v>
      </c>
      <c r="K259" s="86">
        <f t="shared" si="19"/>
        <v>2887851</v>
      </c>
      <c r="L259" s="86">
        <f t="shared" si="19"/>
        <v>3078623</v>
      </c>
      <c r="M259" s="86">
        <f t="shared" si="19"/>
        <v>3396948</v>
      </c>
      <c r="N259" s="86">
        <f t="shared" si="19"/>
        <v>3408527</v>
      </c>
      <c r="O259" s="86">
        <f t="shared" si="19"/>
        <v>3912968.14</v>
      </c>
      <c r="P259" s="86">
        <f t="shared" si="19"/>
        <v>4473431</v>
      </c>
      <c r="Q259" s="86">
        <f t="shared" si="19"/>
        <v>5073838.37</v>
      </c>
      <c r="R259" s="86">
        <f t="shared" si="19"/>
        <v>5025982.91</v>
      </c>
      <c r="S259" s="86">
        <f t="shared" si="19"/>
        <v>4473429.8899999997</v>
      </c>
      <c r="T259" s="86">
        <f t="shared" si="19"/>
        <v>3127722.1399999997</v>
      </c>
      <c r="U259" s="86">
        <f t="shared" si="19"/>
        <v>5196659.67</v>
      </c>
      <c r="V259" s="86">
        <f t="shared" si="19"/>
        <v>5503571.8799999999</v>
      </c>
      <c r="W259" s="86">
        <f t="shared" si="19"/>
        <v>5335346.3599999994</v>
      </c>
      <c r="X259" s="86">
        <f t="shared" si="19"/>
        <v>6344979.3799999999</v>
      </c>
      <c r="Y259" s="86">
        <f t="shared" si="19"/>
        <v>5963010.4499999993</v>
      </c>
      <c r="Z259" s="86">
        <f t="shared" si="19"/>
        <v>6123813.0799999991</v>
      </c>
      <c r="AA259" s="86">
        <f t="shared" si="19"/>
        <v>6190269.0200000005</v>
      </c>
      <c r="AB259" s="86">
        <v>4832730</v>
      </c>
      <c r="AC259" s="86">
        <v>6167551</v>
      </c>
      <c r="AD259" s="86">
        <v>6275647</v>
      </c>
      <c r="AE259" s="86">
        <v>6210888</v>
      </c>
      <c r="AF259" s="86">
        <v>6151211</v>
      </c>
      <c r="AG259" s="86">
        <v>6520081</v>
      </c>
      <c r="AH259" s="86">
        <v>6404204</v>
      </c>
      <c r="AI259" s="13">
        <v>4.8042201878570445E-2</v>
      </c>
      <c r="AJ259" s="13">
        <v>-1.777232522111305E-2</v>
      </c>
    </row>
    <row r="260" spans="1:36" ht="10.5" customHeight="1" x14ac:dyDescent="0.2">
      <c r="A260" s="14"/>
      <c r="B260" s="11"/>
      <c r="C260" s="11" t="s">
        <v>153</v>
      </c>
      <c r="D260" s="11"/>
      <c r="E260" s="11"/>
      <c r="F260" s="2"/>
      <c r="G260" s="86">
        <f t="shared" ref="G260:AA260" si="20">G179</f>
        <v>1785321</v>
      </c>
      <c r="H260" s="86">
        <f t="shared" si="20"/>
        <v>1887152</v>
      </c>
      <c r="I260" s="86">
        <f t="shared" si="20"/>
        <v>2161656</v>
      </c>
      <c r="J260" s="86">
        <f t="shared" si="20"/>
        <v>2313714</v>
      </c>
      <c r="K260" s="86">
        <f t="shared" si="20"/>
        <v>2446090</v>
      </c>
      <c r="L260" s="86">
        <f t="shared" si="20"/>
        <v>2462452</v>
      </c>
      <c r="M260" s="86">
        <f t="shared" si="20"/>
        <v>2435733</v>
      </c>
      <c r="N260" s="86">
        <f t="shared" si="20"/>
        <v>2349890</v>
      </c>
      <c r="O260" s="86">
        <f t="shared" si="20"/>
        <v>2635529</v>
      </c>
      <c r="P260" s="86">
        <f t="shared" si="20"/>
        <v>2739953</v>
      </c>
      <c r="Q260" s="86">
        <f t="shared" si="20"/>
        <v>2813340</v>
      </c>
      <c r="R260" s="86">
        <f t="shared" si="20"/>
        <v>2695676</v>
      </c>
      <c r="S260" s="86">
        <f t="shared" si="20"/>
        <v>2280190</v>
      </c>
      <c r="T260" s="86">
        <f t="shared" si="20"/>
        <v>3416516</v>
      </c>
      <c r="U260" s="86">
        <f t="shared" si="20"/>
        <v>2999882</v>
      </c>
      <c r="V260" s="86">
        <f t="shared" si="20"/>
        <v>2606839</v>
      </c>
      <c r="W260" s="86">
        <f t="shared" si="20"/>
        <v>2801231</v>
      </c>
      <c r="X260" s="86">
        <f t="shared" si="20"/>
        <v>2986821</v>
      </c>
      <c r="Y260" s="86">
        <f t="shared" si="20"/>
        <v>2979483</v>
      </c>
      <c r="Z260" s="86">
        <f t="shared" si="20"/>
        <v>3087599</v>
      </c>
      <c r="AA260" s="86">
        <f t="shared" si="20"/>
        <v>2966655</v>
      </c>
      <c r="AB260" s="86">
        <v>2983743</v>
      </c>
      <c r="AC260" s="86">
        <v>3067836</v>
      </c>
      <c r="AD260" s="86">
        <v>2976945</v>
      </c>
      <c r="AE260" s="86">
        <v>3045598</v>
      </c>
      <c r="AF260" s="86">
        <v>3025235</v>
      </c>
      <c r="AG260" s="86">
        <v>1482068</v>
      </c>
      <c r="AH260" s="86">
        <v>1465914</v>
      </c>
      <c r="AI260" s="13">
        <v>-0.11170371348199593</v>
      </c>
      <c r="AJ260" s="13">
        <v>-1.0899634834568994E-2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0</v>
      </c>
      <c r="T261" s="86">
        <v>0</v>
      </c>
      <c r="U261" s="86">
        <v>0</v>
      </c>
      <c r="V261" s="86">
        <v>0</v>
      </c>
      <c r="W261" s="86">
        <v>0</v>
      </c>
      <c r="X261" s="86">
        <v>0</v>
      </c>
      <c r="Y261" s="86">
        <v>0</v>
      </c>
      <c r="Z261" s="86">
        <v>0</v>
      </c>
      <c r="AA261" s="86">
        <v>0</v>
      </c>
      <c r="AB261" s="41">
        <v>0</v>
      </c>
      <c r="AC261" s="41">
        <v>0</v>
      </c>
      <c r="AD261" s="41">
        <v>0</v>
      </c>
      <c r="AE261" s="41">
        <v>0</v>
      </c>
      <c r="AF261" s="41">
        <v>0</v>
      </c>
      <c r="AG261" s="41">
        <v>0</v>
      </c>
      <c r="AH261" s="41">
        <v>0</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v>2001</v>
      </c>
      <c r="Q264" s="79" t="s">
        <v>225</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43420087.025641024</v>
      </c>
      <c r="H265" s="11">
        <v>47097355.790209793</v>
      </c>
      <c r="I265" s="11">
        <v>54926046.654785745</v>
      </c>
      <c r="J265" s="11">
        <v>59339080.833134681</v>
      </c>
      <c r="K265" s="11">
        <v>61662957</v>
      </c>
      <c r="L265" s="11">
        <v>65199285</v>
      </c>
      <c r="M265" s="11">
        <v>69163255</v>
      </c>
      <c r="N265" s="11">
        <v>68979335</v>
      </c>
      <c r="O265" s="11">
        <v>71080726</v>
      </c>
      <c r="P265" s="11">
        <v>69750824</v>
      </c>
      <c r="Q265" s="11">
        <v>80262225</v>
      </c>
      <c r="R265" s="11">
        <v>79846667</v>
      </c>
      <c r="S265" s="11">
        <v>74922320</v>
      </c>
      <c r="T265" s="11">
        <v>71036365</v>
      </c>
      <c r="U265" s="11">
        <v>72490421</v>
      </c>
      <c r="V265" s="11">
        <v>70966279</v>
      </c>
      <c r="W265" s="11">
        <v>75038098</v>
      </c>
      <c r="X265" s="11">
        <v>74519278</v>
      </c>
      <c r="Y265" s="86">
        <v>74689195</v>
      </c>
      <c r="Z265" s="86">
        <v>74493971</v>
      </c>
      <c r="AA265" s="86">
        <v>75638449</v>
      </c>
      <c r="AB265" s="86">
        <v>76519027</v>
      </c>
      <c r="AC265" s="86">
        <v>77866234</v>
      </c>
      <c r="AD265" s="86">
        <v>78060069</v>
      </c>
      <c r="AE265" s="86">
        <v>79192677</v>
      </c>
      <c r="AF265" s="86">
        <v>77524958</v>
      </c>
      <c r="AG265" s="86">
        <v>77818954</v>
      </c>
      <c r="AH265" s="86">
        <v>78554809</v>
      </c>
      <c r="AI265" s="13">
        <v>4.3857822009354397E-3</v>
      </c>
      <c r="AJ265" s="13">
        <v>9.455986776691962E-3</v>
      </c>
    </row>
    <row r="266" spans="1:36" ht="10.5" customHeight="1" x14ac:dyDescent="0.2">
      <c r="A266" s="14"/>
      <c r="B266" s="14"/>
      <c r="C266" s="14" t="s">
        <v>160</v>
      </c>
      <c r="D266" s="14"/>
      <c r="E266" s="14"/>
      <c r="F266" s="2"/>
      <c r="G266" s="11">
        <v>9553451</v>
      </c>
      <c r="H266" s="11">
        <v>9779940</v>
      </c>
      <c r="I266" s="11">
        <v>13013180</v>
      </c>
      <c r="J266" s="11">
        <v>13186510</v>
      </c>
      <c r="K266" s="11">
        <v>13765461</v>
      </c>
      <c r="L266" s="11">
        <v>14223480</v>
      </c>
      <c r="M266" s="11">
        <v>14417773</v>
      </c>
      <c r="N266" s="11">
        <v>15309812</v>
      </c>
      <c r="O266" s="11">
        <v>15964040</v>
      </c>
      <c r="P266" s="11">
        <v>16417280</v>
      </c>
      <c r="Q266" s="11">
        <v>21609044</v>
      </c>
      <c r="R266" s="11">
        <v>21678951</v>
      </c>
      <c r="S266" s="11">
        <v>21830490</v>
      </c>
      <c r="T266" s="11">
        <v>22192344</v>
      </c>
      <c r="U266" s="11">
        <v>22111754</v>
      </c>
      <c r="V266" s="11">
        <v>22228736</v>
      </c>
      <c r="W266" s="11">
        <v>25017590</v>
      </c>
      <c r="X266" s="11">
        <v>25233388</v>
      </c>
      <c r="Y266" s="86">
        <v>25193217</v>
      </c>
      <c r="Z266" s="86">
        <v>24847698</v>
      </c>
      <c r="AA266" s="86">
        <v>24907685</v>
      </c>
      <c r="AB266" s="86">
        <v>24693262</v>
      </c>
      <c r="AC266" s="86">
        <v>24643970</v>
      </c>
      <c r="AD266" s="86">
        <v>24601837</v>
      </c>
      <c r="AE266" s="86">
        <v>24467886</v>
      </c>
      <c r="AF266" s="86">
        <v>24244847</v>
      </c>
      <c r="AG266" s="86">
        <v>24200346</v>
      </c>
      <c r="AH266" s="86">
        <v>24300694</v>
      </c>
      <c r="AI266" s="13">
        <v>-2.6673534886745287E-3</v>
      </c>
      <c r="AJ266" s="13">
        <v>4.1465522848309691E-3</v>
      </c>
    </row>
    <row r="267" spans="1:36" ht="10.5" customHeight="1" x14ac:dyDescent="0.2">
      <c r="A267" s="14"/>
      <c r="B267" s="14"/>
      <c r="C267" s="14" t="s">
        <v>161</v>
      </c>
      <c r="D267" s="14"/>
      <c r="E267" s="14"/>
      <c r="F267" s="2"/>
      <c r="G267" s="11">
        <v>1488671</v>
      </c>
      <c r="H267" s="11">
        <v>1592060</v>
      </c>
      <c r="I267" s="11">
        <v>1595770</v>
      </c>
      <c r="J267" s="11">
        <v>1342250</v>
      </c>
      <c r="K267" s="11">
        <v>1543162</v>
      </c>
      <c r="L267" s="11">
        <v>1510262</v>
      </c>
      <c r="M267" s="11">
        <v>1459843</v>
      </c>
      <c r="N267" s="11">
        <v>1465920</v>
      </c>
      <c r="O267" s="11">
        <v>1499619</v>
      </c>
      <c r="P267" s="11">
        <v>1459440</v>
      </c>
      <c r="Q267" s="11">
        <v>1483963</v>
      </c>
      <c r="R267" s="11">
        <v>1478730</v>
      </c>
      <c r="S267" s="11">
        <v>1448311</v>
      </c>
      <c r="T267" s="11">
        <v>1518550</v>
      </c>
      <c r="U267" s="11">
        <v>1458479</v>
      </c>
      <c r="V267" s="11">
        <v>1476762</v>
      </c>
      <c r="W267" s="11">
        <v>1493506</v>
      </c>
      <c r="X267" s="11">
        <v>1497316</v>
      </c>
      <c r="Y267" s="86">
        <v>1505525</v>
      </c>
      <c r="Z267" s="86">
        <v>1494594</v>
      </c>
      <c r="AA267" s="86">
        <v>1497413</v>
      </c>
      <c r="AB267" s="86">
        <v>1515762</v>
      </c>
      <c r="AC267" s="86">
        <v>1509534</v>
      </c>
      <c r="AD267" s="86">
        <v>1512544</v>
      </c>
      <c r="AE267" s="86">
        <v>1532267</v>
      </c>
      <c r="AF267" s="86">
        <v>1530445</v>
      </c>
      <c r="AG267" s="86">
        <v>1516003</v>
      </c>
      <c r="AH267" s="86">
        <v>1525227</v>
      </c>
      <c r="AI267" s="13">
        <v>1.0380331555017719E-3</v>
      </c>
      <c r="AJ267" s="13">
        <v>6.0844206772677888E-3</v>
      </c>
    </row>
    <row r="268" spans="1:36" ht="10.5" customHeight="1" x14ac:dyDescent="0.2">
      <c r="A268" s="14"/>
      <c r="B268" s="14"/>
      <c r="C268" s="14" t="s">
        <v>162</v>
      </c>
      <c r="D268" s="14"/>
      <c r="E268" s="14"/>
      <c r="F268" s="2"/>
      <c r="G268" s="11">
        <v>1035506</v>
      </c>
      <c r="H268" s="11">
        <v>1062050</v>
      </c>
      <c r="I268" s="11">
        <v>1043080</v>
      </c>
      <c r="J268" s="11">
        <v>1109370</v>
      </c>
      <c r="K268" s="11">
        <v>1089148</v>
      </c>
      <c r="L268" s="11">
        <v>1154777</v>
      </c>
      <c r="M268" s="11">
        <v>1080214</v>
      </c>
      <c r="N268" s="11">
        <v>1067967</v>
      </c>
      <c r="O268" s="11">
        <v>1097778</v>
      </c>
      <c r="P268" s="11">
        <v>1064662</v>
      </c>
      <c r="Q268" s="11">
        <v>1062447</v>
      </c>
      <c r="R268" s="11">
        <v>1055522</v>
      </c>
      <c r="S268" s="11">
        <v>1042003</v>
      </c>
      <c r="T268" s="11">
        <v>1071330</v>
      </c>
      <c r="U268" s="11">
        <v>767201</v>
      </c>
      <c r="V268" s="11">
        <v>666115</v>
      </c>
      <c r="W268" s="11">
        <v>646937</v>
      </c>
      <c r="X268" s="11">
        <v>633363</v>
      </c>
      <c r="Y268" s="86">
        <v>632003</v>
      </c>
      <c r="Z268" s="86">
        <v>634051</v>
      </c>
      <c r="AA268" s="86">
        <v>633460</v>
      </c>
      <c r="AB268" s="86">
        <v>616178</v>
      </c>
      <c r="AC268" s="86">
        <v>615786</v>
      </c>
      <c r="AD268" s="86">
        <v>613536</v>
      </c>
      <c r="AE268" s="86">
        <v>613885</v>
      </c>
      <c r="AF268" s="86">
        <v>613904</v>
      </c>
      <c r="AG268" s="86">
        <v>613112</v>
      </c>
      <c r="AH268" s="86">
        <v>617507</v>
      </c>
      <c r="AI268" s="13">
        <v>3.5915141926423644E-4</v>
      </c>
      <c r="AJ268" s="13">
        <v>7.1683477080859617E-3</v>
      </c>
    </row>
    <row r="269" spans="1:36" ht="10.5" customHeight="1" x14ac:dyDescent="0.2">
      <c r="A269" s="14"/>
      <c r="B269" s="14"/>
      <c r="C269" s="14" t="s">
        <v>163</v>
      </c>
      <c r="D269" s="14"/>
      <c r="E269" s="14"/>
      <c r="F269" s="2"/>
      <c r="G269" s="11">
        <v>6891708</v>
      </c>
      <c r="H269" s="11">
        <v>6762300</v>
      </c>
      <c r="I269" s="11">
        <v>9231780</v>
      </c>
      <c r="J269" s="11">
        <v>11246780</v>
      </c>
      <c r="K269" s="11">
        <v>10343480</v>
      </c>
      <c r="L269" s="11">
        <v>11661118</v>
      </c>
      <c r="M269" s="11">
        <v>11010065</v>
      </c>
      <c r="N269" s="11">
        <v>10937466</v>
      </c>
      <c r="O269" s="11">
        <v>11450438</v>
      </c>
      <c r="P269" s="11">
        <v>11478049</v>
      </c>
      <c r="Q269" s="11">
        <v>15931066</v>
      </c>
      <c r="R269" s="11">
        <v>16303637</v>
      </c>
      <c r="S269" s="11">
        <v>16564704</v>
      </c>
      <c r="T269" s="11">
        <v>16993237</v>
      </c>
      <c r="U269" s="11">
        <v>17291603</v>
      </c>
      <c r="V269" s="11">
        <v>18069383</v>
      </c>
      <c r="W269" s="11">
        <v>20601545</v>
      </c>
      <c r="X269" s="11">
        <v>20858911</v>
      </c>
      <c r="Y269" s="86">
        <v>21251889</v>
      </c>
      <c r="Z269" s="86">
        <v>22899164</v>
      </c>
      <c r="AA269" s="86">
        <v>23144598</v>
      </c>
      <c r="AB269" s="86">
        <v>22909223</v>
      </c>
      <c r="AC269" s="86">
        <v>22979607</v>
      </c>
      <c r="AD269" s="86">
        <v>23112886</v>
      </c>
      <c r="AE269" s="86">
        <v>23571858</v>
      </c>
      <c r="AF269" s="86">
        <v>23326276</v>
      </c>
      <c r="AG269" s="86">
        <v>23569815</v>
      </c>
      <c r="AH269" s="86">
        <v>23783956</v>
      </c>
      <c r="AI269" s="13">
        <v>6.2648182535449681E-3</v>
      </c>
      <c r="AJ269" s="13">
        <v>9.0853916333242333E-3</v>
      </c>
    </row>
    <row r="270" spans="1:36" ht="10.5" customHeight="1" x14ac:dyDescent="0.2">
      <c r="A270" s="14"/>
      <c r="B270" s="14"/>
      <c r="C270" s="14" t="s">
        <v>164</v>
      </c>
      <c r="D270" s="14"/>
      <c r="E270" s="14"/>
      <c r="F270" s="2"/>
      <c r="G270" s="11">
        <v>8586755</v>
      </c>
      <c r="H270" s="11">
        <v>7926745</v>
      </c>
      <c r="I270" s="11">
        <v>9531810</v>
      </c>
      <c r="J270" s="11">
        <v>10415240</v>
      </c>
      <c r="K270" s="11">
        <v>11616622</v>
      </c>
      <c r="L270" s="11">
        <v>11417628</v>
      </c>
      <c r="M270" s="11">
        <v>12777020</v>
      </c>
      <c r="N270" s="11">
        <v>14890409</v>
      </c>
      <c r="O270" s="11">
        <v>14047556</v>
      </c>
      <c r="P270" s="11">
        <v>14019431</v>
      </c>
      <c r="Q270" s="11">
        <v>13876280</v>
      </c>
      <c r="R270" s="11">
        <v>12467685</v>
      </c>
      <c r="S270" s="11">
        <v>12895383</v>
      </c>
      <c r="T270" s="11">
        <v>10423720</v>
      </c>
      <c r="U270" s="11">
        <v>10595315</v>
      </c>
      <c r="V270" s="11">
        <v>10582376</v>
      </c>
      <c r="W270" s="11">
        <v>9603220</v>
      </c>
      <c r="X270" s="11">
        <v>8399780</v>
      </c>
      <c r="Y270" s="86">
        <v>7800060</v>
      </c>
      <c r="Z270" s="86">
        <v>8630310</v>
      </c>
      <c r="AA270" s="86">
        <v>8917820</v>
      </c>
      <c r="AB270" s="86">
        <v>9657830</v>
      </c>
      <c r="AC270" s="86">
        <v>10406000</v>
      </c>
      <c r="AD270" s="86">
        <v>10680378</v>
      </c>
      <c r="AE270" s="86">
        <v>10669890</v>
      </c>
      <c r="AF270" s="86">
        <v>10095950</v>
      </c>
      <c r="AG270" s="86">
        <v>9524735</v>
      </c>
      <c r="AH270" s="86">
        <v>9735885</v>
      </c>
      <c r="AI270" s="13">
        <v>1.3424934176871073E-3</v>
      </c>
      <c r="AJ270" s="13">
        <v>2.2168595766706371E-2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446150</v>
      </c>
      <c r="P271" s="11">
        <v>506980</v>
      </c>
      <c r="Q271" s="11">
        <v>912050</v>
      </c>
      <c r="R271" s="11">
        <v>808900</v>
      </c>
      <c r="S271" s="11">
        <v>568420</v>
      </c>
      <c r="T271" s="11">
        <v>593790</v>
      </c>
      <c r="U271" s="11">
        <v>580400</v>
      </c>
      <c r="V271" s="11">
        <v>535700</v>
      </c>
      <c r="W271" s="11">
        <v>552070</v>
      </c>
      <c r="X271" s="11">
        <v>601930</v>
      </c>
      <c r="Y271" s="86">
        <v>489610</v>
      </c>
      <c r="Z271" s="86">
        <v>803160</v>
      </c>
      <c r="AA271" s="86">
        <v>917040</v>
      </c>
      <c r="AB271" s="86">
        <v>1056300</v>
      </c>
      <c r="AC271" s="86">
        <v>1026900</v>
      </c>
      <c r="AD271" s="86">
        <v>869450</v>
      </c>
      <c r="AE271" s="86">
        <v>808745</v>
      </c>
      <c r="AF271" s="86">
        <v>775677</v>
      </c>
      <c r="AG271" s="86">
        <v>757344</v>
      </c>
      <c r="AH271" s="86">
        <v>631769</v>
      </c>
      <c r="AI271" s="13">
        <v>-8.210041814657898E-2</v>
      </c>
      <c r="AJ271" s="13">
        <v>-0.16580972451092238</v>
      </c>
    </row>
    <row r="272" spans="1:36" ht="10.5" customHeight="1" x14ac:dyDescent="0.2">
      <c r="A272" s="14"/>
      <c r="B272" s="14"/>
      <c r="C272" s="14" t="s">
        <v>166</v>
      </c>
      <c r="D272" s="14"/>
      <c r="E272" s="14"/>
      <c r="F272" s="2"/>
      <c r="G272" s="11">
        <v>8307906.025641026</v>
      </c>
      <c r="H272" s="11">
        <v>12785140.790209791</v>
      </c>
      <c r="I272" s="11">
        <v>12914836.654785743</v>
      </c>
      <c r="J272" s="11">
        <v>14455580.833134685</v>
      </c>
      <c r="K272" s="11">
        <v>15629234</v>
      </c>
      <c r="L272" s="11">
        <v>16882780</v>
      </c>
      <c r="M272" s="11">
        <v>14121310</v>
      </c>
      <c r="N272" s="11">
        <v>11431370</v>
      </c>
      <c r="O272" s="11">
        <v>11096600</v>
      </c>
      <c r="P272" s="11">
        <v>7523530</v>
      </c>
      <c r="Q272" s="11">
        <v>9759626</v>
      </c>
      <c r="R272" s="11">
        <v>11534760</v>
      </c>
      <c r="S272" s="11">
        <v>5708350</v>
      </c>
      <c r="T272" s="11">
        <v>5604500</v>
      </c>
      <c r="U272" s="11">
        <v>5494870</v>
      </c>
      <c r="V272" s="11">
        <v>4979730</v>
      </c>
      <c r="W272" s="11">
        <v>3617250</v>
      </c>
      <c r="X272" s="11">
        <v>3617930</v>
      </c>
      <c r="Y272" s="86">
        <v>4082490</v>
      </c>
      <c r="Z272" s="86">
        <v>2214850</v>
      </c>
      <c r="AA272" s="86">
        <v>2614305</v>
      </c>
      <c r="AB272" s="86">
        <v>2792063</v>
      </c>
      <c r="AC272" s="86">
        <v>2807730</v>
      </c>
      <c r="AD272" s="86">
        <v>3116920</v>
      </c>
      <c r="AE272" s="86">
        <v>3270390</v>
      </c>
      <c r="AF272" s="86">
        <v>2567780</v>
      </c>
      <c r="AG272" s="86">
        <v>3010395</v>
      </c>
      <c r="AH272" s="86">
        <v>4099091</v>
      </c>
      <c r="AI272" s="13">
        <v>6.6089643395427666E-2</v>
      </c>
      <c r="AJ272" s="13">
        <v>0.36164556478468773</v>
      </c>
    </row>
    <row r="273" spans="1:43" ht="10.5" customHeight="1" x14ac:dyDescent="0.2">
      <c r="A273" s="14"/>
      <c r="B273" s="14"/>
      <c r="C273" s="14" t="s">
        <v>167</v>
      </c>
      <c r="D273" s="14"/>
      <c r="E273" s="14"/>
      <c r="F273" s="2"/>
      <c r="G273" s="11">
        <v>4990720</v>
      </c>
      <c r="H273" s="11">
        <v>5116920</v>
      </c>
      <c r="I273" s="11">
        <v>5487430</v>
      </c>
      <c r="J273" s="11">
        <v>5163910</v>
      </c>
      <c r="K273" s="11">
        <v>5262130</v>
      </c>
      <c r="L273" s="11">
        <v>5608380</v>
      </c>
      <c r="M273" s="11">
        <v>5807420</v>
      </c>
      <c r="N273" s="11">
        <v>5689110</v>
      </c>
      <c r="O273" s="11">
        <v>5868120</v>
      </c>
      <c r="P273" s="11">
        <v>5892580</v>
      </c>
      <c r="Q273" s="11">
        <v>5910230</v>
      </c>
      <c r="R273" s="11">
        <v>6110040</v>
      </c>
      <c r="S273" s="11">
        <v>5762640</v>
      </c>
      <c r="T273" s="11">
        <v>6347490</v>
      </c>
      <c r="U273" s="11">
        <v>7147155</v>
      </c>
      <c r="V273" s="11">
        <v>6798960</v>
      </c>
      <c r="W273" s="11">
        <v>7248980</v>
      </c>
      <c r="X273" s="11">
        <v>7978854</v>
      </c>
      <c r="Y273" s="86">
        <v>8214000</v>
      </c>
      <c r="Z273" s="86">
        <v>7793509</v>
      </c>
      <c r="AA273" s="86">
        <v>7888665</v>
      </c>
      <c r="AB273" s="86">
        <v>7931392</v>
      </c>
      <c r="AC273" s="86">
        <v>8185106</v>
      </c>
      <c r="AD273" s="86">
        <v>8442117</v>
      </c>
      <c r="AE273" s="86">
        <v>8413656</v>
      </c>
      <c r="AF273" s="86">
        <v>8740116</v>
      </c>
      <c r="AG273" s="86">
        <v>8754506</v>
      </c>
      <c r="AH273" s="86">
        <v>8601420</v>
      </c>
      <c r="AI273" s="13">
        <v>1.3608218568694097E-2</v>
      </c>
      <c r="AJ273" s="13">
        <v>-1.7486537789796478E-2</v>
      </c>
    </row>
    <row r="274" spans="1:43" ht="10.5" customHeight="1" x14ac:dyDescent="0.2">
      <c r="A274" s="14"/>
      <c r="B274" s="14"/>
      <c r="C274" s="14" t="s">
        <v>168</v>
      </c>
      <c r="D274" s="14"/>
      <c r="E274" s="14"/>
      <c r="F274" s="2"/>
      <c r="G274" s="11">
        <v>2565370</v>
      </c>
      <c r="H274" s="11">
        <v>2072200</v>
      </c>
      <c r="I274" s="11">
        <v>2108160</v>
      </c>
      <c r="J274" s="11">
        <v>2419440</v>
      </c>
      <c r="K274" s="11">
        <v>2413720</v>
      </c>
      <c r="L274" s="11">
        <v>2679280</v>
      </c>
      <c r="M274" s="11">
        <v>3288850</v>
      </c>
      <c r="N274" s="11">
        <v>2987640</v>
      </c>
      <c r="O274" s="11">
        <v>3218310</v>
      </c>
      <c r="P274" s="11">
        <v>3363520</v>
      </c>
      <c r="Q274" s="11">
        <v>3102090</v>
      </c>
      <c r="R274" s="11">
        <v>2840820</v>
      </c>
      <c r="S274" s="11">
        <v>2820830</v>
      </c>
      <c r="T274" s="11">
        <v>2554690</v>
      </c>
      <c r="U274" s="11">
        <v>3115560</v>
      </c>
      <c r="V274" s="11">
        <v>3211280</v>
      </c>
      <c r="W274" s="11">
        <v>3517740</v>
      </c>
      <c r="X274" s="11">
        <v>3421030</v>
      </c>
      <c r="Y274" s="86">
        <v>3442080</v>
      </c>
      <c r="Z274" s="86">
        <v>3277380</v>
      </c>
      <c r="AA274" s="86">
        <v>3097270</v>
      </c>
      <c r="AB274" s="86">
        <v>3205390</v>
      </c>
      <c r="AC274" s="86">
        <v>3468750</v>
      </c>
      <c r="AD274" s="86">
        <v>3230800</v>
      </c>
      <c r="AE274" s="86">
        <v>3513470</v>
      </c>
      <c r="AF274" s="86">
        <v>3233640</v>
      </c>
      <c r="AG274" s="86">
        <v>3030230</v>
      </c>
      <c r="AH274" s="86">
        <v>3029730</v>
      </c>
      <c r="AI274" s="13">
        <v>-9.3493969161788648E-3</v>
      </c>
      <c r="AJ274" s="13">
        <v>-1.6500397659583596E-4</v>
      </c>
    </row>
    <row r="275" spans="1:43" ht="10.5" customHeight="1" x14ac:dyDescent="0.2">
      <c r="A275" s="8"/>
      <c r="B275" s="8"/>
      <c r="C275" s="11" t="s">
        <v>169</v>
      </c>
      <c r="D275" s="80"/>
      <c r="E275" s="14"/>
      <c r="F275" s="2"/>
      <c r="G275" s="12">
        <v>0</v>
      </c>
      <c r="H275" s="12">
        <v>0</v>
      </c>
      <c r="I275" s="12">
        <v>0</v>
      </c>
      <c r="J275" s="12">
        <v>0</v>
      </c>
      <c r="K275" s="12">
        <v>0</v>
      </c>
      <c r="L275" s="12">
        <v>61580</v>
      </c>
      <c r="M275" s="12">
        <v>359180</v>
      </c>
      <c r="N275" s="12">
        <v>604843</v>
      </c>
      <c r="O275" s="12">
        <v>740918</v>
      </c>
      <c r="P275" s="12">
        <v>804777</v>
      </c>
      <c r="Q275" s="12">
        <v>787725</v>
      </c>
      <c r="R275" s="12">
        <v>733200</v>
      </c>
      <c r="S275" s="12">
        <v>731323</v>
      </c>
      <c r="T275" s="12">
        <v>780088</v>
      </c>
      <c r="U275" s="12">
        <v>846657</v>
      </c>
      <c r="V275" s="12">
        <v>922974</v>
      </c>
      <c r="W275" s="12">
        <v>932533</v>
      </c>
      <c r="X275" s="12">
        <v>791828</v>
      </c>
      <c r="Y275" s="86">
        <v>667442</v>
      </c>
      <c r="Z275" s="86">
        <v>611519</v>
      </c>
      <c r="AA275" s="86">
        <v>669672</v>
      </c>
      <c r="AB275" s="86">
        <v>738766</v>
      </c>
      <c r="AC275" s="86">
        <v>801418</v>
      </c>
      <c r="AD275" s="86">
        <v>851686</v>
      </c>
      <c r="AE275" s="86">
        <v>970054</v>
      </c>
      <c r="AF275" s="86">
        <v>1176878</v>
      </c>
      <c r="AG275" s="86">
        <v>1366074</v>
      </c>
      <c r="AH275" s="86">
        <v>692992</v>
      </c>
      <c r="AI275" s="13">
        <v>-1.060384058763586E-2</v>
      </c>
      <c r="AJ275" s="13">
        <v>-0.49271269345584501</v>
      </c>
    </row>
    <row r="276" spans="1:43" ht="10.5" customHeight="1" x14ac:dyDescent="0.2">
      <c r="A276" s="8"/>
      <c r="B276" s="8"/>
      <c r="C276" s="11" t="s">
        <v>170</v>
      </c>
      <c r="D276" s="80"/>
      <c r="E276" s="14"/>
      <c r="F276" s="2"/>
      <c r="G276" s="12">
        <v>0</v>
      </c>
      <c r="H276" s="12">
        <v>0</v>
      </c>
      <c r="I276" s="12">
        <v>0</v>
      </c>
      <c r="J276" s="12">
        <v>0</v>
      </c>
      <c r="K276" s="12">
        <v>0</v>
      </c>
      <c r="L276" s="12">
        <v>0</v>
      </c>
      <c r="M276" s="12">
        <v>4841580</v>
      </c>
      <c r="N276" s="12">
        <v>4594798</v>
      </c>
      <c r="O276" s="12">
        <v>5651197</v>
      </c>
      <c r="P276" s="12">
        <v>7220575</v>
      </c>
      <c r="Q276" s="12">
        <v>5827704</v>
      </c>
      <c r="R276" s="12">
        <v>4834422</v>
      </c>
      <c r="S276" s="12">
        <v>5549866</v>
      </c>
      <c r="T276" s="12">
        <v>2956626</v>
      </c>
      <c r="U276" s="12">
        <v>3081427</v>
      </c>
      <c r="V276" s="12">
        <v>1494263</v>
      </c>
      <c r="W276" s="12">
        <v>1806727</v>
      </c>
      <c r="X276" s="12">
        <v>1484948</v>
      </c>
      <c r="Y276" s="86">
        <v>1410879</v>
      </c>
      <c r="Z276" s="86">
        <v>1287736</v>
      </c>
      <c r="AA276" s="86">
        <v>1350521</v>
      </c>
      <c r="AB276" s="86">
        <v>1402861</v>
      </c>
      <c r="AC276" s="86">
        <v>1421433</v>
      </c>
      <c r="AD276" s="86">
        <v>1027915</v>
      </c>
      <c r="AE276" s="86">
        <v>1360576</v>
      </c>
      <c r="AF276" s="86">
        <v>1219445</v>
      </c>
      <c r="AG276" s="86">
        <v>1476394</v>
      </c>
      <c r="AH276" s="86">
        <v>1536538</v>
      </c>
      <c r="AI276" s="13">
        <v>1.5285328863109626E-2</v>
      </c>
      <c r="AJ276" s="13">
        <v>4.0737093214954813E-2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252.35294117647055</v>
      </c>
      <c r="H279" s="93">
        <v>257.39999999999998</v>
      </c>
      <c r="I279" s="93">
        <v>249.7</v>
      </c>
      <c r="J279" s="93">
        <v>251.7</v>
      </c>
      <c r="K279" s="93">
        <v>253.9</v>
      </c>
      <c r="L279" s="93">
        <v>250</v>
      </c>
      <c r="M279" s="93">
        <v>250.3</v>
      </c>
      <c r="N279" s="93">
        <v>264.89999999999998</v>
      </c>
      <c r="O279" s="93">
        <v>278.0344827586207</v>
      </c>
      <c r="P279" s="93">
        <v>265.89655172413791</v>
      </c>
      <c r="Q279" s="93">
        <v>273.89655172413791</v>
      </c>
      <c r="R279" s="93">
        <v>280.41379310344826</v>
      </c>
      <c r="S279" s="93">
        <v>288.10344827586209</v>
      </c>
      <c r="T279" s="93">
        <v>304.55172413793105</v>
      </c>
      <c r="U279" s="93">
        <v>313.41379310344826</v>
      </c>
      <c r="V279" s="93">
        <v>317.72413793103448</v>
      </c>
      <c r="W279" s="93">
        <v>323.06896551724139</v>
      </c>
      <c r="X279" s="93">
        <v>321</v>
      </c>
      <c r="Y279" s="93">
        <v>320.31034482758622</v>
      </c>
      <c r="Z279" s="93">
        <v>307.7</v>
      </c>
      <c r="AA279" s="93">
        <v>311.75862068965517</v>
      </c>
      <c r="AB279" s="93">
        <v>348.13693256988449</v>
      </c>
      <c r="AC279" s="93">
        <v>352.20279978790558</v>
      </c>
      <c r="AD279" s="93">
        <v>357.40621906489821</v>
      </c>
      <c r="AE279" s="93">
        <v>356.14842804</v>
      </c>
      <c r="AF279" s="93">
        <v>359.36750755930439</v>
      </c>
      <c r="AG279" s="93">
        <v>363.57341393579395</v>
      </c>
      <c r="AH279" s="93">
        <v>366.78251545704637</v>
      </c>
      <c r="AI279" s="10">
        <v>8.7334467289885698E-3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2845-D9DD-4B59-A918-A56A114C41D8}">
  <sheetPr codeName="Sheet35"/>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7" width="9" hidden="1" customWidth="1"/>
    <col min="18" max="18" width="8.7109375" hidden="1" customWidth="1"/>
    <col min="19" max="21" width="9"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281</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51943807</v>
      </c>
      <c r="H5" s="5">
        <v>35949394</v>
      </c>
      <c r="I5" s="5">
        <v>37414785</v>
      </c>
      <c r="J5" s="5">
        <v>34966430</v>
      </c>
      <c r="K5" s="5">
        <f t="shared" ref="K5:Q5" si="0">SUM(K62,K119,K176)</f>
        <v>44914547</v>
      </c>
      <c r="L5" s="5">
        <f t="shared" si="0"/>
        <v>54663392</v>
      </c>
      <c r="M5" s="5">
        <f t="shared" si="0"/>
        <v>43334722</v>
      </c>
      <c r="N5" s="5">
        <f t="shared" si="0"/>
        <v>45272813</v>
      </c>
      <c r="O5" s="5">
        <f t="shared" si="0"/>
        <v>50328482.630000003</v>
      </c>
      <c r="P5" s="5">
        <f t="shared" si="0"/>
        <v>57403174</v>
      </c>
      <c r="Q5" s="5">
        <f t="shared" si="0"/>
        <v>65245067.469999999</v>
      </c>
      <c r="R5" s="5">
        <f t="shared" ref="R5:AA5" si="1">SUM(R62,R119,R176,R233)</f>
        <v>54131841.730000004</v>
      </c>
      <c r="S5" s="5">
        <f t="shared" si="1"/>
        <v>59122765.219999999</v>
      </c>
      <c r="T5" s="5">
        <f t="shared" si="1"/>
        <v>71185541.5</v>
      </c>
      <c r="U5" s="5">
        <f t="shared" si="1"/>
        <v>77842805.640000001</v>
      </c>
      <c r="V5" s="5">
        <f t="shared" si="1"/>
        <v>69552178.590000004</v>
      </c>
      <c r="W5" s="5">
        <f t="shared" si="1"/>
        <v>68081287.640000001</v>
      </c>
      <c r="X5" s="5">
        <f t="shared" si="1"/>
        <v>69786088.909999996</v>
      </c>
      <c r="Y5" s="5">
        <f t="shared" si="1"/>
        <v>91047325.849999994</v>
      </c>
      <c r="Z5" s="5">
        <f t="shared" si="1"/>
        <v>60978331.829999998</v>
      </c>
      <c r="AA5" s="5">
        <f t="shared" si="1"/>
        <v>62141714.93</v>
      </c>
      <c r="AB5" s="5">
        <v>88997115</v>
      </c>
      <c r="AC5" s="5">
        <v>65629687</v>
      </c>
      <c r="AD5" s="5">
        <v>67716406</v>
      </c>
      <c r="AE5" s="5">
        <v>75272345</v>
      </c>
      <c r="AF5" s="5">
        <v>77177799</v>
      </c>
      <c r="AG5" s="5">
        <v>88194679</v>
      </c>
      <c r="AH5" s="5">
        <v>79154845</v>
      </c>
      <c r="AI5" s="10">
        <v>-1.9343459841624666E-2</v>
      </c>
      <c r="AJ5" s="10">
        <v>-0.10249863259891223</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28986095</v>
      </c>
      <c r="H7" s="12">
        <v>13509607</v>
      </c>
      <c r="I7" s="12">
        <v>13839825</v>
      </c>
      <c r="J7" s="12">
        <v>11956736</v>
      </c>
      <c r="K7" s="12">
        <f t="shared" ref="K7:AA17" si="2">SUM(K64,K121,K178)</f>
        <v>16901267</v>
      </c>
      <c r="L7" s="12">
        <f t="shared" si="2"/>
        <v>25779074</v>
      </c>
      <c r="M7" s="12">
        <f t="shared" si="2"/>
        <v>16715667</v>
      </c>
      <c r="N7" s="12">
        <f t="shared" si="2"/>
        <v>15567233</v>
      </c>
      <c r="O7" s="12">
        <f t="shared" si="2"/>
        <v>17640750.310000002</v>
      </c>
      <c r="P7" s="12">
        <f t="shared" si="2"/>
        <v>21754865</v>
      </c>
      <c r="Q7" s="12">
        <f t="shared" si="2"/>
        <v>29008508.489999998</v>
      </c>
      <c r="R7" s="12">
        <f t="shared" si="2"/>
        <v>22424500.420000002</v>
      </c>
      <c r="S7" s="12">
        <f t="shared" si="2"/>
        <v>24753065.420000002</v>
      </c>
      <c r="T7" s="12">
        <f t="shared" si="2"/>
        <v>27415662.93</v>
      </c>
      <c r="U7" s="12">
        <f t="shared" si="2"/>
        <v>37434837.450000003</v>
      </c>
      <c r="V7" s="12">
        <f t="shared" si="2"/>
        <v>26023305.890000001</v>
      </c>
      <c r="W7" s="12">
        <f t="shared" si="2"/>
        <v>27968111.34</v>
      </c>
      <c r="X7" s="12">
        <f t="shared" si="2"/>
        <v>26971308.77</v>
      </c>
      <c r="Y7" s="12">
        <f t="shared" si="2"/>
        <v>54001764.659999996</v>
      </c>
      <c r="Z7" s="12">
        <f t="shared" si="2"/>
        <v>25419038.52</v>
      </c>
      <c r="AA7" s="12">
        <f t="shared" si="2"/>
        <v>26028744.75</v>
      </c>
      <c r="AB7" s="12">
        <v>54448091</v>
      </c>
      <c r="AC7" s="12">
        <v>28515188</v>
      </c>
      <c r="AD7" s="12">
        <v>29289078</v>
      </c>
      <c r="AE7" s="12">
        <v>31384494</v>
      </c>
      <c r="AF7" s="12">
        <v>30648265</v>
      </c>
      <c r="AG7" s="12">
        <v>43007845</v>
      </c>
      <c r="AH7" s="12">
        <v>34375757</v>
      </c>
      <c r="AI7" s="13">
        <v>-7.3785443402430984E-2</v>
      </c>
      <c r="AJ7" s="13">
        <v>-0.20070961472261631</v>
      </c>
    </row>
    <row r="8" spans="1:36" ht="10.5" customHeight="1" x14ac:dyDescent="0.2">
      <c r="A8" s="11"/>
      <c r="B8" s="11"/>
      <c r="C8" s="11" t="s">
        <v>36</v>
      </c>
      <c r="D8" s="11"/>
      <c r="E8" s="11"/>
      <c r="F8" s="2"/>
      <c r="G8" s="12">
        <v>14876262</v>
      </c>
      <c r="H8" s="12">
        <v>8825461</v>
      </c>
      <c r="I8" s="12">
        <v>8834087</v>
      </c>
      <c r="J8" s="12">
        <v>6917197</v>
      </c>
      <c r="K8" s="12">
        <f t="shared" si="2"/>
        <v>9070800</v>
      </c>
      <c r="L8" s="12">
        <f t="shared" si="2"/>
        <v>9563586</v>
      </c>
      <c r="M8" s="12">
        <f t="shared" si="2"/>
        <v>10095596</v>
      </c>
      <c r="N8" s="12">
        <f t="shared" si="2"/>
        <v>11042877</v>
      </c>
      <c r="O8" s="12">
        <f t="shared" si="2"/>
        <v>12004582.300000001</v>
      </c>
      <c r="P8" s="12">
        <f t="shared" si="2"/>
        <v>13110977</v>
      </c>
      <c r="Q8" s="12">
        <f t="shared" si="2"/>
        <v>13811281.41</v>
      </c>
      <c r="R8" s="12">
        <f t="shared" si="2"/>
        <v>14281418.4</v>
      </c>
      <c r="S8" s="12">
        <f t="shared" si="2"/>
        <v>14143044.109999999</v>
      </c>
      <c r="T8" s="12">
        <f t="shared" si="2"/>
        <v>16044834.67</v>
      </c>
      <c r="U8" s="12">
        <f t="shared" si="2"/>
        <v>16123679.829999998</v>
      </c>
      <c r="V8" s="12">
        <f t="shared" si="2"/>
        <v>16027100.809999999</v>
      </c>
      <c r="W8" s="12">
        <f t="shared" si="2"/>
        <v>15898425.17</v>
      </c>
      <c r="X8" s="12">
        <f t="shared" si="2"/>
        <v>16169237.57</v>
      </c>
      <c r="Y8" s="12">
        <f t="shared" si="2"/>
        <v>15918772.07</v>
      </c>
      <c r="Z8" s="12">
        <f t="shared" si="2"/>
        <v>15292638.439999999</v>
      </c>
      <c r="AA8" s="12">
        <f t="shared" si="2"/>
        <v>16394373</v>
      </c>
      <c r="AB8" s="12">
        <v>20281720</v>
      </c>
      <c r="AC8" s="12">
        <v>18715979</v>
      </c>
      <c r="AD8" s="12">
        <v>19689098</v>
      </c>
      <c r="AE8" s="12">
        <v>19694091</v>
      </c>
      <c r="AF8" s="12">
        <v>21095585</v>
      </c>
      <c r="AG8" s="12">
        <v>21268388</v>
      </c>
      <c r="AH8" s="12">
        <v>22860573</v>
      </c>
      <c r="AI8" s="13">
        <v>2.0149266184900538E-2</v>
      </c>
      <c r="AJ8" s="13">
        <v>7.4861573900194031E-2</v>
      </c>
    </row>
    <row r="9" spans="1:36" ht="10.5" customHeight="1" x14ac:dyDescent="0.2">
      <c r="A9" s="11"/>
      <c r="B9" s="11"/>
      <c r="C9" s="11"/>
      <c r="D9" s="11" t="s">
        <v>37</v>
      </c>
      <c r="E9" s="11"/>
      <c r="F9" s="2"/>
      <c r="G9" s="12">
        <v>12504174</v>
      </c>
      <c r="H9" s="12">
        <v>8195511</v>
      </c>
      <c r="I9" s="12">
        <v>8163622</v>
      </c>
      <c r="J9" s="12">
        <v>6482817</v>
      </c>
      <c r="K9" s="12">
        <f t="shared" si="2"/>
        <v>8418484</v>
      </c>
      <c r="L9" s="12">
        <f t="shared" si="2"/>
        <v>8999089</v>
      </c>
      <c r="M9" s="12">
        <f t="shared" si="2"/>
        <v>8872306</v>
      </c>
      <c r="N9" s="12">
        <f t="shared" si="2"/>
        <v>9829030</v>
      </c>
      <c r="O9" s="12">
        <f t="shared" si="2"/>
        <v>10551561.35</v>
      </c>
      <c r="P9" s="12">
        <f t="shared" si="2"/>
        <v>11556284</v>
      </c>
      <c r="Q9" s="12">
        <f t="shared" si="2"/>
        <v>12061830.9</v>
      </c>
      <c r="R9" s="12">
        <f t="shared" si="2"/>
        <v>12652772.84</v>
      </c>
      <c r="S9" s="12">
        <f t="shared" si="2"/>
        <v>12618962.02</v>
      </c>
      <c r="T9" s="12">
        <f t="shared" si="2"/>
        <v>15268390.140000001</v>
      </c>
      <c r="U9" s="12">
        <f t="shared" si="2"/>
        <v>14235586.48</v>
      </c>
      <c r="V9" s="12">
        <f t="shared" si="2"/>
        <v>14059085.58</v>
      </c>
      <c r="W9" s="12">
        <f t="shared" si="2"/>
        <v>14640419.57</v>
      </c>
      <c r="X9" s="12">
        <f t="shared" si="2"/>
        <v>14296244.01</v>
      </c>
      <c r="Y9" s="12">
        <f t="shared" si="2"/>
        <v>14065040.57</v>
      </c>
      <c r="Z9" s="12">
        <f t="shared" si="2"/>
        <v>13534233.17</v>
      </c>
      <c r="AA9" s="12">
        <f t="shared" si="2"/>
        <v>14521831.289999999</v>
      </c>
      <c r="AB9" s="12">
        <v>19055979</v>
      </c>
      <c r="AC9" s="12">
        <v>16722266</v>
      </c>
      <c r="AD9" s="12">
        <v>17569124</v>
      </c>
      <c r="AE9" s="12">
        <v>17146736</v>
      </c>
      <c r="AF9" s="12">
        <v>18321240</v>
      </c>
      <c r="AG9" s="12">
        <v>18955876</v>
      </c>
      <c r="AH9" s="12">
        <v>19803850</v>
      </c>
      <c r="AI9" s="13">
        <v>6.4365348049890692E-3</v>
      </c>
      <c r="AJ9" s="13">
        <v>4.4734097226633053E-2</v>
      </c>
    </row>
    <row r="10" spans="1:36" ht="10.5" customHeight="1" x14ac:dyDescent="0.2">
      <c r="A10" s="11"/>
      <c r="B10" s="11"/>
      <c r="C10" s="14"/>
      <c r="D10" s="11" t="s">
        <v>38</v>
      </c>
      <c r="E10" s="11"/>
      <c r="F10" s="2"/>
      <c r="G10" s="12">
        <v>1792692</v>
      </c>
      <c r="H10" s="12">
        <v>355808</v>
      </c>
      <c r="I10" s="12">
        <v>309445</v>
      </c>
      <c r="J10" s="12">
        <v>304961</v>
      </c>
      <c r="K10" s="12">
        <f t="shared" si="2"/>
        <v>415844</v>
      </c>
      <c r="L10" s="12">
        <f t="shared" si="2"/>
        <v>362517</v>
      </c>
      <c r="M10" s="12">
        <f t="shared" si="2"/>
        <v>796566</v>
      </c>
      <c r="N10" s="12">
        <f t="shared" si="2"/>
        <v>775576</v>
      </c>
      <c r="O10" s="12">
        <f t="shared" si="2"/>
        <v>981128.54</v>
      </c>
      <c r="P10" s="12">
        <f t="shared" si="2"/>
        <v>829266</v>
      </c>
      <c r="Q10" s="12">
        <f t="shared" si="2"/>
        <v>1214004.9099999999</v>
      </c>
      <c r="R10" s="12">
        <f t="shared" si="2"/>
        <v>1120075.1200000001</v>
      </c>
      <c r="S10" s="12">
        <f t="shared" si="2"/>
        <v>832787.25</v>
      </c>
      <c r="T10" s="12">
        <f t="shared" si="2"/>
        <v>127451.17</v>
      </c>
      <c r="U10" s="12">
        <f t="shared" si="2"/>
        <v>1261856.6299999999</v>
      </c>
      <c r="V10" s="12">
        <f t="shared" si="2"/>
        <v>1269186.52</v>
      </c>
      <c r="W10" s="12">
        <f t="shared" si="2"/>
        <v>544726.39</v>
      </c>
      <c r="X10" s="12">
        <f t="shared" si="2"/>
        <v>1150333.54</v>
      </c>
      <c r="Y10" s="12">
        <f t="shared" si="2"/>
        <v>1186271.55</v>
      </c>
      <c r="Z10" s="12">
        <f t="shared" si="2"/>
        <v>1083603.81</v>
      </c>
      <c r="AA10" s="12">
        <f t="shared" si="2"/>
        <v>1123102.24</v>
      </c>
      <c r="AB10" s="12">
        <v>165023</v>
      </c>
      <c r="AC10" s="12">
        <v>1129086</v>
      </c>
      <c r="AD10" s="12">
        <v>1266635</v>
      </c>
      <c r="AE10" s="12">
        <v>1642057</v>
      </c>
      <c r="AF10" s="12">
        <v>1802119</v>
      </c>
      <c r="AG10" s="12">
        <v>1167161</v>
      </c>
      <c r="AH10" s="12">
        <v>1983024</v>
      </c>
      <c r="AI10" s="13">
        <v>0.51343549507575159</v>
      </c>
      <c r="AJ10" s="13">
        <v>0.69901496023256426</v>
      </c>
    </row>
    <row r="11" spans="1:36" ht="10.5" customHeight="1" x14ac:dyDescent="0.2">
      <c r="A11" s="11"/>
      <c r="B11" s="11"/>
      <c r="C11" s="14"/>
      <c r="D11" s="11" t="s">
        <v>39</v>
      </c>
      <c r="E11" s="11"/>
      <c r="F11" s="2"/>
      <c r="G11" s="12">
        <v>579396</v>
      </c>
      <c r="H11" s="12">
        <v>274142</v>
      </c>
      <c r="I11" s="12">
        <v>361020</v>
      </c>
      <c r="J11" s="12">
        <v>129419</v>
      </c>
      <c r="K11" s="12">
        <f t="shared" si="2"/>
        <v>236472</v>
      </c>
      <c r="L11" s="12">
        <f t="shared" si="2"/>
        <v>201980</v>
      </c>
      <c r="M11" s="12">
        <f t="shared" si="2"/>
        <v>426724</v>
      </c>
      <c r="N11" s="12">
        <f t="shared" si="2"/>
        <v>438271</v>
      </c>
      <c r="O11" s="12">
        <f t="shared" si="2"/>
        <v>471892.41</v>
      </c>
      <c r="P11" s="12">
        <f t="shared" si="2"/>
        <v>725427</v>
      </c>
      <c r="Q11" s="12">
        <f t="shared" si="2"/>
        <v>535445.6</v>
      </c>
      <c r="R11" s="12">
        <f t="shared" si="2"/>
        <v>508570.44</v>
      </c>
      <c r="S11" s="12">
        <f t="shared" si="2"/>
        <v>691294.84</v>
      </c>
      <c r="T11" s="12">
        <f t="shared" si="2"/>
        <v>648993.36</v>
      </c>
      <c r="U11" s="12">
        <f t="shared" si="2"/>
        <v>626236.72</v>
      </c>
      <c r="V11" s="12">
        <f t="shared" si="2"/>
        <v>698828.71</v>
      </c>
      <c r="W11" s="12">
        <f t="shared" si="2"/>
        <v>713279.21</v>
      </c>
      <c r="X11" s="12">
        <f t="shared" si="2"/>
        <v>722660.02</v>
      </c>
      <c r="Y11" s="12">
        <f t="shared" si="2"/>
        <v>667459.94999999995</v>
      </c>
      <c r="Z11" s="12">
        <f t="shared" si="2"/>
        <v>674801.46</v>
      </c>
      <c r="AA11" s="12">
        <f t="shared" si="2"/>
        <v>749439.47</v>
      </c>
      <c r="AB11" s="12">
        <v>1060718</v>
      </c>
      <c r="AC11" s="12">
        <v>864627</v>
      </c>
      <c r="AD11" s="12">
        <v>853339</v>
      </c>
      <c r="AE11" s="12">
        <v>905298</v>
      </c>
      <c r="AF11" s="12">
        <v>972226</v>
      </c>
      <c r="AG11" s="12">
        <v>1145351</v>
      </c>
      <c r="AH11" s="12">
        <v>1073699</v>
      </c>
      <c r="AI11" s="13">
        <v>2.0293327789107085E-3</v>
      </c>
      <c r="AJ11" s="13">
        <v>-6.2558988467290813E-2</v>
      </c>
    </row>
    <row r="12" spans="1:36" ht="10.5" customHeight="1" x14ac:dyDescent="0.2">
      <c r="A12" s="11"/>
      <c r="B12" s="14"/>
      <c r="C12" s="11" t="s">
        <v>40</v>
      </c>
      <c r="D12" s="11"/>
      <c r="E12" s="11"/>
      <c r="F12" s="2"/>
      <c r="G12" s="12">
        <v>1091159</v>
      </c>
      <c r="H12" s="12">
        <v>788281</v>
      </c>
      <c r="I12" s="12">
        <v>760192</v>
      </c>
      <c r="J12" s="12">
        <v>960753</v>
      </c>
      <c r="K12" s="12">
        <f t="shared" si="2"/>
        <v>1562495</v>
      </c>
      <c r="L12" s="12">
        <f t="shared" si="2"/>
        <v>1452738</v>
      </c>
      <c r="M12" s="12">
        <f t="shared" si="2"/>
        <v>763780</v>
      </c>
      <c r="N12" s="12">
        <f t="shared" si="2"/>
        <v>725971</v>
      </c>
      <c r="O12" s="12">
        <f t="shared" si="2"/>
        <v>671068.01</v>
      </c>
      <c r="P12" s="12">
        <f t="shared" si="2"/>
        <v>1496751</v>
      </c>
      <c r="Q12" s="12">
        <f t="shared" si="2"/>
        <v>1605323.08</v>
      </c>
      <c r="R12" s="12">
        <f t="shared" si="2"/>
        <v>1495605.02</v>
      </c>
      <c r="S12" s="12">
        <f t="shared" si="2"/>
        <v>1506129.31</v>
      </c>
      <c r="T12" s="12">
        <f t="shared" si="2"/>
        <v>2209828.2599999998</v>
      </c>
      <c r="U12" s="12">
        <f t="shared" si="2"/>
        <v>1373968.62</v>
      </c>
      <c r="V12" s="12">
        <f t="shared" si="2"/>
        <v>1390820.08</v>
      </c>
      <c r="W12" s="12">
        <f t="shared" si="2"/>
        <v>1501602.17</v>
      </c>
      <c r="X12" s="12">
        <f t="shared" si="2"/>
        <v>1853083.2</v>
      </c>
      <c r="Y12" s="12">
        <f t="shared" si="2"/>
        <v>1423401.5899999999</v>
      </c>
      <c r="Z12" s="12">
        <f t="shared" si="2"/>
        <v>1492988.08</v>
      </c>
      <c r="AA12" s="12">
        <f t="shared" si="2"/>
        <v>2301829.75</v>
      </c>
      <c r="AB12" s="12">
        <v>2814242</v>
      </c>
      <c r="AC12" s="12">
        <v>2247463</v>
      </c>
      <c r="AD12" s="12">
        <v>2062279</v>
      </c>
      <c r="AE12" s="12">
        <v>2072978</v>
      </c>
      <c r="AF12" s="12">
        <v>1983669</v>
      </c>
      <c r="AG12" s="12">
        <v>2478455</v>
      </c>
      <c r="AH12" s="12">
        <v>2633371</v>
      </c>
      <c r="AI12" s="13">
        <v>-1.1010301191752281E-2</v>
      </c>
      <c r="AJ12" s="13">
        <v>6.2505068681900616E-2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39989</v>
      </c>
      <c r="P13" s="12">
        <f t="shared" si="2"/>
        <v>0</v>
      </c>
      <c r="Q13" s="12">
        <f t="shared" si="2"/>
        <v>0</v>
      </c>
      <c r="R13" s="12">
        <f t="shared" si="2"/>
        <v>131244</v>
      </c>
      <c r="S13" s="12">
        <f t="shared" si="2"/>
        <v>131244</v>
      </c>
      <c r="T13" s="12">
        <f t="shared" si="2"/>
        <v>202335</v>
      </c>
      <c r="U13" s="12">
        <f t="shared" si="2"/>
        <v>221243</v>
      </c>
      <c r="V13" s="12">
        <f t="shared" si="2"/>
        <v>223731</v>
      </c>
      <c r="W13" s="12">
        <f t="shared" si="2"/>
        <v>225662</v>
      </c>
      <c r="X13" s="12">
        <f t="shared" si="2"/>
        <v>228637</v>
      </c>
      <c r="Y13" s="12">
        <f t="shared" si="2"/>
        <v>223784</v>
      </c>
      <c r="Z13" s="12">
        <f t="shared" si="2"/>
        <v>168200</v>
      </c>
      <c r="AA13" s="12">
        <f t="shared" si="2"/>
        <v>246475</v>
      </c>
      <c r="AB13" s="12">
        <v>245651</v>
      </c>
      <c r="AC13" s="12">
        <v>258124</v>
      </c>
      <c r="AD13" s="12">
        <v>270515</v>
      </c>
      <c r="AE13" s="12">
        <v>216523</v>
      </c>
      <c r="AF13" s="12">
        <v>310484</v>
      </c>
      <c r="AG13" s="12">
        <v>324401</v>
      </c>
      <c r="AH13" s="12">
        <v>321182</v>
      </c>
      <c r="AI13" s="13">
        <v>4.5695992445817346E-2</v>
      </c>
      <c r="AJ13" s="13">
        <v>-9.9229040600984589E-3</v>
      </c>
    </row>
    <row r="14" spans="1:36" ht="10.5" customHeight="1" x14ac:dyDescent="0.2">
      <c r="A14" s="11"/>
      <c r="B14" s="14"/>
      <c r="C14" s="11" t="s">
        <v>42</v>
      </c>
      <c r="D14" s="11"/>
      <c r="E14" s="11"/>
      <c r="F14" s="2"/>
      <c r="G14" s="12">
        <v>0</v>
      </c>
      <c r="H14" s="12">
        <v>0</v>
      </c>
      <c r="I14" s="12">
        <v>0</v>
      </c>
      <c r="J14" s="12">
        <v>0</v>
      </c>
      <c r="K14" s="12">
        <f t="shared" si="2"/>
        <v>80923</v>
      </c>
      <c r="L14" s="12">
        <f t="shared" si="2"/>
        <v>52919</v>
      </c>
      <c r="M14" s="12">
        <f t="shared" si="2"/>
        <v>42982</v>
      </c>
      <c r="N14" s="12">
        <f t="shared" si="2"/>
        <v>37523</v>
      </c>
      <c r="O14" s="12">
        <f t="shared" si="2"/>
        <v>459</v>
      </c>
      <c r="P14" s="12">
        <f t="shared" si="2"/>
        <v>45018</v>
      </c>
      <c r="Q14" s="12">
        <f t="shared" si="2"/>
        <v>48490</v>
      </c>
      <c r="R14" s="12">
        <f t="shared" si="2"/>
        <v>97581</v>
      </c>
      <c r="S14" s="12">
        <f t="shared" si="2"/>
        <v>96027</v>
      </c>
      <c r="T14" s="12">
        <f t="shared" si="2"/>
        <v>17475</v>
      </c>
      <c r="U14" s="12">
        <f t="shared" si="2"/>
        <v>125808</v>
      </c>
      <c r="V14" s="12">
        <f t="shared" si="2"/>
        <v>35504</v>
      </c>
      <c r="W14" s="12">
        <f t="shared" si="2"/>
        <v>31896</v>
      </c>
      <c r="X14" s="12">
        <f t="shared" si="2"/>
        <v>93554</v>
      </c>
      <c r="Y14" s="12">
        <f t="shared" si="2"/>
        <v>100080</v>
      </c>
      <c r="Z14" s="12">
        <f t="shared" si="2"/>
        <v>65372</v>
      </c>
      <c r="AA14" s="12">
        <f t="shared" si="2"/>
        <v>32638</v>
      </c>
      <c r="AB14" s="12">
        <v>30463</v>
      </c>
      <c r="AC14" s="12">
        <v>32081</v>
      </c>
      <c r="AD14" s="12">
        <v>34690</v>
      </c>
      <c r="AE14" s="12">
        <v>36006</v>
      </c>
      <c r="AF14" s="12">
        <v>39127</v>
      </c>
      <c r="AG14" s="12">
        <v>44200</v>
      </c>
      <c r="AH14" s="12">
        <v>38495</v>
      </c>
      <c r="AI14" s="13">
        <v>3.9773174976512671E-2</v>
      </c>
      <c r="AJ14" s="13">
        <v>-0.12907239819004526</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13018674</v>
      </c>
      <c r="H16" s="12">
        <v>3895865</v>
      </c>
      <c r="I16" s="12">
        <v>4245546</v>
      </c>
      <c r="J16" s="12">
        <v>4078786</v>
      </c>
      <c r="K16" s="12">
        <f t="shared" si="2"/>
        <v>6187049</v>
      </c>
      <c r="L16" s="12">
        <f t="shared" si="2"/>
        <v>14709831</v>
      </c>
      <c r="M16" s="12">
        <f t="shared" si="2"/>
        <v>5813309</v>
      </c>
      <c r="N16" s="12">
        <f t="shared" si="2"/>
        <v>3760862</v>
      </c>
      <c r="O16" s="12">
        <f t="shared" si="2"/>
        <v>4924652</v>
      </c>
      <c r="P16" s="12">
        <f t="shared" si="2"/>
        <v>7102119</v>
      </c>
      <c r="Q16" s="12">
        <f t="shared" si="2"/>
        <v>13543414</v>
      </c>
      <c r="R16" s="12">
        <f t="shared" si="2"/>
        <v>6418652</v>
      </c>
      <c r="S16" s="12">
        <f t="shared" si="2"/>
        <v>8876621</v>
      </c>
      <c r="T16" s="12">
        <f t="shared" si="2"/>
        <v>8941190</v>
      </c>
      <c r="U16" s="12">
        <f t="shared" si="2"/>
        <v>19590138</v>
      </c>
      <c r="V16" s="12">
        <f t="shared" si="2"/>
        <v>8346150</v>
      </c>
      <c r="W16" s="12">
        <f t="shared" si="2"/>
        <v>10310526</v>
      </c>
      <c r="X16" s="12">
        <f t="shared" si="2"/>
        <v>8626797</v>
      </c>
      <c r="Y16" s="12">
        <f t="shared" si="2"/>
        <v>36335727</v>
      </c>
      <c r="Z16" s="12">
        <f t="shared" si="2"/>
        <v>8399840</v>
      </c>
      <c r="AA16" s="12">
        <f t="shared" si="2"/>
        <v>7053429</v>
      </c>
      <c r="AB16" s="12">
        <v>31076015</v>
      </c>
      <c r="AC16" s="12">
        <v>7261541</v>
      </c>
      <c r="AD16" s="12">
        <v>7232496</v>
      </c>
      <c r="AE16" s="12">
        <v>9364896</v>
      </c>
      <c r="AF16" s="12">
        <v>7219400</v>
      </c>
      <c r="AG16" s="12">
        <v>18892401</v>
      </c>
      <c r="AH16" s="12">
        <v>8522136</v>
      </c>
      <c r="AI16" s="13">
        <v>-0.19396508161452475</v>
      </c>
      <c r="AJ16" s="13">
        <v>-0.54891196730367942</v>
      </c>
    </row>
    <row r="17" spans="1:36" ht="10.5" customHeight="1" x14ac:dyDescent="0.2">
      <c r="A17" s="11"/>
      <c r="B17" s="14"/>
      <c r="C17" s="11"/>
      <c r="D17" s="15" t="s">
        <v>45</v>
      </c>
      <c r="E17" s="11"/>
      <c r="F17" s="2"/>
      <c r="G17" s="12">
        <v>415683</v>
      </c>
      <c r="H17" s="12">
        <v>541761</v>
      </c>
      <c r="I17" s="12">
        <v>548150</v>
      </c>
      <c r="J17" s="12">
        <v>54333</v>
      </c>
      <c r="K17" s="12">
        <f t="shared" si="2"/>
        <v>559998</v>
      </c>
      <c r="L17" s="12">
        <f t="shared" si="2"/>
        <v>647228</v>
      </c>
      <c r="M17" s="12">
        <f t="shared" si="2"/>
        <v>188967</v>
      </c>
      <c r="N17" s="12">
        <f t="shared" si="2"/>
        <v>96587</v>
      </c>
      <c r="O17" s="12">
        <f t="shared" si="2"/>
        <v>154134</v>
      </c>
      <c r="P17" s="12">
        <f t="shared" si="2"/>
        <v>796411</v>
      </c>
      <c r="Q17" s="12">
        <f t="shared" si="2"/>
        <v>936148</v>
      </c>
      <c r="R17" s="12">
        <f t="shared" si="2"/>
        <v>782462</v>
      </c>
      <c r="S17" s="12">
        <f t="shared" si="2"/>
        <v>906054</v>
      </c>
      <c r="T17" s="12">
        <f t="shared" si="2"/>
        <v>929727</v>
      </c>
      <c r="U17" s="12">
        <f t="shared" si="2"/>
        <v>1001403</v>
      </c>
      <c r="V17" s="12">
        <f t="shared" si="2"/>
        <v>1041471</v>
      </c>
      <c r="W17" s="12">
        <f t="shared" si="2"/>
        <v>1128800</v>
      </c>
      <c r="X17" s="12">
        <f t="shared" si="2"/>
        <v>1779589</v>
      </c>
      <c r="Y17" s="12">
        <f t="shared" si="2"/>
        <v>1077164</v>
      </c>
      <c r="Z17" s="12">
        <f t="shared" ref="W17:AA20" si="3">SUM(Z74,Z131,Z188)</f>
        <v>921519</v>
      </c>
      <c r="AA17" s="12">
        <f t="shared" si="3"/>
        <v>938367</v>
      </c>
      <c r="AB17" s="12">
        <v>1098848</v>
      </c>
      <c r="AC17" s="12">
        <v>1161642</v>
      </c>
      <c r="AD17" s="12">
        <v>1049293</v>
      </c>
      <c r="AE17" s="12">
        <v>1018000</v>
      </c>
      <c r="AF17" s="12">
        <v>1167698</v>
      </c>
      <c r="AG17" s="12">
        <v>1254625</v>
      </c>
      <c r="AH17" s="12">
        <v>1013306</v>
      </c>
      <c r="AI17" s="13">
        <v>-1.3416536018487024E-2</v>
      </c>
      <c r="AJ17" s="13">
        <v>-0.19234352894291123</v>
      </c>
    </row>
    <row r="18" spans="1:36" ht="10.5" customHeight="1" x14ac:dyDescent="0.2">
      <c r="A18" s="11"/>
      <c r="B18" s="14"/>
      <c r="C18" s="11"/>
      <c r="D18" s="15" t="s">
        <v>46</v>
      </c>
      <c r="E18" s="11"/>
      <c r="F18" s="2"/>
      <c r="G18" s="12">
        <v>2773537</v>
      </c>
      <c r="H18" s="12">
        <v>2618633</v>
      </c>
      <c r="I18" s="12">
        <v>2752528</v>
      </c>
      <c r="J18" s="12">
        <v>2680158</v>
      </c>
      <c r="K18" s="12">
        <f t="shared" ref="K18:V20" si="4">SUM(K75,K132,K189)</f>
        <v>3834129</v>
      </c>
      <c r="L18" s="12">
        <f t="shared" si="4"/>
        <v>4245845</v>
      </c>
      <c r="M18" s="12">
        <f t="shared" si="4"/>
        <v>3336093</v>
      </c>
      <c r="N18" s="12">
        <f t="shared" si="4"/>
        <v>3122091</v>
      </c>
      <c r="O18" s="12">
        <f t="shared" si="4"/>
        <v>3247800</v>
      </c>
      <c r="P18" s="12">
        <f t="shared" si="4"/>
        <v>4231141</v>
      </c>
      <c r="Q18" s="12">
        <f t="shared" si="4"/>
        <v>4420133</v>
      </c>
      <c r="R18" s="12">
        <f t="shared" si="4"/>
        <v>4148247</v>
      </c>
      <c r="S18" s="12">
        <f t="shared" si="4"/>
        <v>4001328</v>
      </c>
      <c r="T18" s="12">
        <f t="shared" si="4"/>
        <v>4408800</v>
      </c>
      <c r="U18" s="12">
        <f t="shared" si="4"/>
        <v>4776484</v>
      </c>
      <c r="V18" s="12">
        <f t="shared" si="4"/>
        <v>4654754</v>
      </c>
      <c r="W18" s="12">
        <f t="shared" si="3"/>
        <v>5105596</v>
      </c>
      <c r="X18" s="12">
        <f t="shared" si="3"/>
        <v>3560272</v>
      </c>
      <c r="Y18" s="12">
        <f t="shared" si="3"/>
        <v>3700442</v>
      </c>
      <c r="Z18" s="12">
        <f t="shared" si="3"/>
        <v>4385711</v>
      </c>
      <c r="AA18" s="12">
        <f t="shared" si="3"/>
        <v>3965111</v>
      </c>
      <c r="AB18" s="12">
        <v>3942526</v>
      </c>
      <c r="AC18" s="12">
        <v>4193212</v>
      </c>
      <c r="AD18" s="12">
        <v>4072094</v>
      </c>
      <c r="AE18" s="12">
        <v>3823736</v>
      </c>
      <c r="AF18" s="12">
        <v>3630058</v>
      </c>
      <c r="AG18" s="12">
        <v>4209661</v>
      </c>
      <c r="AH18" s="12">
        <v>4556389</v>
      </c>
      <c r="AI18" s="13">
        <v>2.4411326027250491E-2</v>
      </c>
      <c r="AJ18" s="13">
        <v>8.2364827001509142E-2</v>
      </c>
    </row>
    <row r="19" spans="1:36" ht="10.5" customHeight="1" x14ac:dyDescent="0.2">
      <c r="A19" s="11"/>
      <c r="B19" s="14"/>
      <c r="C19" s="11"/>
      <c r="D19" s="15" t="s">
        <v>47</v>
      </c>
      <c r="E19" s="11"/>
      <c r="F19" s="2"/>
      <c r="G19" s="12">
        <v>9250000</v>
      </c>
      <c r="H19" s="12">
        <v>0</v>
      </c>
      <c r="I19" s="12">
        <v>0</v>
      </c>
      <c r="J19" s="12">
        <v>0</v>
      </c>
      <c r="K19" s="12">
        <f t="shared" si="4"/>
        <v>0</v>
      </c>
      <c r="L19" s="12">
        <f t="shared" si="4"/>
        <v>6019451</v>
      </c>
      <c r="M19" s="12">
        <f t="shared" si="4"/>
        <v>1800000</v>
      </c>
      <c r="N19" s="12">
        <f t="shared" si="4"/>
        <v>0</v>
      </c>
      <c r="O19" s="12">
        <f t="shared" si="4"/>
        <v>0</v>
      </c>
      <c r="P19" s="12">
        <f t="shared" si="4"/>
        <v>0</v>
      </c>
      <c r="Q19" s="12">
        <f t="shared" si="4"/>
        <v>6815000</v>
      </c>
      <c r="R19" s="12">
        <f t="shared" si="4"/>
        <v>0</v>
      </c>
      <c r="S19" s="12">
        <f t="shared" si="4"/>
        <v>1975000</v>
      </c>
      <c r="T19" s="12">
        <f t="shared" si="4"/>
        <v>0</v>
      </c>
      <c r="U19" s="12">
        <f t="shared" si="4"/>
        <v>10947706</v>
      </c>
      <c r="V19" s="12">
        <f t="shared" si="4"/>
        <v>1755020</v>
      </c>
      <c r="W19" s="12">
        <f t="shared" si="3"/>
        <v>1907429</v>
      </c>
      <c r="X19" s="12">
        <f t="shared" si="3"/>
        <v>2769811</v>
      </c>
      <c r="Y19" s="12">
        <f t="shared" si="3"/>
        <v>30169185</v>
      </c>
      <c r="Z19" s="12">
        <f t="shared" si="3"/>
        <v>1345615</v>
      </c>
      <c r="AA19" s="12">
        <f t="shared" si="3"/>
        <v>531127</v>
      </c>
      <c r="AB19" s="12">
        <v>24154351</v>
      </c>
      <c r="AC19" s="12">
        <v>256953</v>
      </c>
      <c r="AD19" s="12">
        <v>459859</v>
      </c>
      <c r="AE19" s="12">
        <v>2526301</v>
      </c>
      <c r="AF19" s="12">
        <v>770000</v>
      </c>
      <c r="AG19" s="12">
        <v>10355379</v>
      </c>
      <c r="AH19" s="12">
        <v>885000</v>
      </c>
      <c r="AI19" s="13">
        <v>-0.42368757486104081</v>
      </c>
      <c r="AJ19" s="13">
        <v>-0.91453716952320141</v>
      </c>
    </row>
    <row r="20" spans="1:36" ht="10.5" customHeight="1" x14ac:dyDescent="0.2">
      <c r="A20" s="11"/>
      <c r="B20" s="11"/>
      <c r="C20" s="11"/>
      <c r="D20" s="11" t="s">
        <v>48</v>
      </c>
      <c r="E20" s="11"/>
      <c r="F20" s="2"/>
      <c r="G20" s="12">
        <v>579454</v>
      </c>
      <c r="H20" s="12">
        <v>735471</v>
      </c>
      <c r="I20" s="12">
        <v>944868</v>
      </c>
      <c r="J20" s="12">
        <v>1344295</v>
      </c>
      <c r="K20" s="12">
        <f t="shared" si="4"/>
        <v>1792922</v>
      </c>
      <c r="L20" s="12">
        <f t="shared" si="4"/>
        <v>3797307</v>
      </c>
      <c r="M20" s="12">
        <f t="shared" si="4"/>
        <v>488249</v>
      </c>
      <c r="N20" s="12">
        <f t="shared" si="4"/>
        <v>542184</v>
      </c>
      <c r="O20" s="12">
        <f t="shared" si="4"/>
        <v>1522718</v>
      </c>
      <c r="P20" s="12">
        <f t="shared" si="4"/>
        <v>2074567</v>
      </c>
      <c r="Q20" s="12">
        <f t="shared" si="4"/>
        <v>1372133</v>
      </c>
      <c r="R20" s="12">
        <f t="shared" si="4"/>
        <v>1487943</v>
      </c>
      <c r="S20" s="12">
        <f t="shared" si="4"/>
        <v>1994239</v>
      </c>
      <c r="T20" s="12">
        <f t="shared" si="4"/>
        <v>3602663</v>
      </c>
      <c r="U20" s="12">
        <f t="shared" si="4"/>
        <v>2864545</v>
      </c>
      <c r="V20" s="12">
        <f t="shared" si="4"/>
        <v>894905</v>
      </c>
      <c r="W20" s="12">
        <f t="shared" si="3"/>
        <v>2168701</v>
      </c>
      <c r="X20" s="12">
        <f t="shared" si="3"/>
        <v>517125</v>
      </c>
      <c r="Y20" s="12">
        <f t="shared" si="3"/>
        <v>1388936</v>
      </c>
      <c r="Z20" s="12">
        <f t="shared" si="3"/>
        <v>1746995</v>
      </c>
      <c r="AA20" s="12">
        <f t="shared" si="3"/>
        <v>1618824</v>
      </c>
      <c r="AB20" s="12">
        <v>1880290</v>
      </c>
      <c r="AC20" s="12">
        <v>1649734</v>
      </c>
      <c r="AD20" s="12">
        <v>1651250</v>
      </c>
      <c r="AE20" s="12">
        <v>1996859</v>
      </c>
      <c r="AF20" s="12">
        <v>1651644</v>
      </c>
      <c r="AG20" s="12">
        <v>3072736</v>
      </c>
      <c r="AH20" s="12">
        <v>2067441</v>
      </c>
      <c r="AI20" s="13">
        <v>1.5939972332095209E-2</v>
      </c>
      <c r="AJ20" s="13">
        <v>-0.32716608260520919</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18656976</v>
      </c>
      <c r="H22" s="12">
        <v>17957767</v>
      </c>
      <c r="I22" s="12">
        <v>19434779</v>
      </c>
      <c r="J22" s="12">
        <v>19208848</v>
      </c>
      <c r="K22" s="12">
        <f t="shared" ref="K22:AA32" si="5">SUM(K79,K136,K193)</f>
        <v>21556320</v>
      </c>
      <c r="L22" s="12">
        <f t="shared" si="5"/>
        <v>23034095</v>
      </c>
      <c r="M22" s="12">
        <f t="shared" si="5"/>
        <v>22451933</v>
      </c>
      <c r="N22" s="12">
        <f t="shared" si="5"/>
        <v>25291839</v>
      </c>
      <c r="O22" s="12">
        <f t="shared" si="5"/>
        <v>27559261.32</v>
      </c>
      <c r="P22" s="12">
        <f t="shared" si="5"/>
        <v>28202599</v>
      </c>
      <c r="Q22" s="12">
        <f t="shared" si="5"/>
        <v>28765788.98</v>
      </c>
      <c r="R22" s="12">
        <f t="shared" si="5"/>
        <v>24390476.309999999</v>
      </c>
      <c r="S22" s="12">
        <f t="shared" si="5"/>
        <v>26252753.800000001</v>
      </c>
      <c r="T22" s="12">
        <f t="shared" si="5"/>
        <v>30012469.57</v>
      </c>
      <c r="U22" s="12">
        <f t="shared" si="5"/>
        <v>31357303.190000001</v>
      </c>
      <c r="V22" s="12">
        <f t="shared" si="5"/>
        <v>34016991.700000003</v>
      </c>
      <c r="W22" s="12">
        <f t="shared" si="5"/>
        <v>29781854.300000001</v>
      </c>
      <c r="X22" s="12">
        <f t="shared" si="5"/>
        <v>25858487.140000001</v>
      </c>
      <c r="Y22" s="12">
        <f t="shared" si="5"/>
        <v>25550721.190000001</v>
      </c>
      <c r="Z22" s="12">
        <f t="shared" si="5"/>
        <v>26389292.309999999</v>
      </c>
      <c r="AA22" s="12">
        <f t="shared" si="5"/>
        <v>27067046.18</v>
      </c>
      <c r="AB22" s="12">
        <v>26890631</v>
      </c>
      <c r="AC22" s="12">
        <v>28281743</v>
      </c>
      <c r="AD22" s="12">
        <v>28216522</v>
      </c>
      <c r="AE22" s="12">
        <v>29862763</v>
      </c>
      <c r="AF22" s="12">
        <v>32402270</v>
      </c>
      <c r="AG22" s="12">
        <v>32627408</v>
      </c>
      <c r="AH22" s="12">
        <v>32199920</v>
      </c>
      <c r="AI22" s="13">
        <v>3.0486484051845952E-2</v>
      </c>
      <c r="AJ22" s="13">
        <v>-1.310211341336094E-2</v>
      </c>
    </row>
    <row r="23" spans="1:36" ht="10.5" customHeight="1" x14ac:dyDescent="0.2">
      <c r="A23" s="11"/>
      <c r="B23" s="11"/>
      <c r="C23" s="11" t="s">
        <v>50</v>
      </c>
      <c r="D23" s="11"/>
      <c r="E23" s="11"/>
      <c r="F23" s="2"/>
      <c r="G23" s="12">
        <v>0</v>
      </c>
      <c r="H23" s="12">
        <v>0</v>
      </c>
      <c r="I23" s="12">
        <v>0</v>
      </c>
      <c r="J23" s="12">
        <v>759965</v>
      </c>
      <c r="K23" s="12">
        <f t="shared" si="5"/>
        <v>754068</v>
      </c>
      <c r="L23" s="12">
        <f t="shared" si="5"/>
        <v>831705</v>
      </c>
      <c r="M23" s="12">
        <f t="shared" si="5"/>
        <v>859220</v>
      </c>
      <c r="N23" s="12">
        <f t="shared" si="5"/>
        <v>1084484</v>
      </c>
      <c r="O23" s="12">
        <f t="shared" si="5"/>
        <v>976036</v>
      </c>
      <c r="P23" s="12">
        <f t="shared" si="5"/>
        <v>990059</v>
      </c>
      <c r="Q23" s="12">
        <f t="shared" si="5"/>
        <v>990059</v>
      </c>
      <c r="R23" s="12">
        <f t="shared" si="5"/>
        <v>990059</v>
      </c>
      <c r="S23" s="12">
        <f t="shared" si="5"/>
        <v>990058</v>
      </c>
      <c r="T23" s="12">
        <f t="shared" si="5"/>
        <v>990059</v>
      </c>
      <c r="U23" s="12">
        <f t="shared" si="5"/>
        <v>990059</v>
      </c>
      <c r="V23" s="12">
        <f t="shared" si="5"/>
        <v>990059</v>
      </c>
      <c r="W23" s="12">
        <f t="shared" si="5"/>
        <v>990059</v>
      </c>
      <c r="X23" s="12">
        <f t="shared" si="5"/>
        <v>990059</v>
      </c>
      <c r="Y23" s="12">
        <f t="shared" si="5"/>
        <v>990059</v>
      </c>
      <c r="Z23" s="12">
        <f t="shared" si="5"/>
        <v>990059</v>
      </c>
      <c r="AA23" s="12">
        <f t="shared" si="5"/>
        <v>990059</v>
      </c>
      <c r="AB23" s="12">
        <v>990059</v>
      </c>
      <c r="AC23" s="12">
        <v>990059</v>
      </c>
      <c r="AD23" s="12">
        <v>990059</v>
      </c>
      <c r="AE23" s="12">
        <v>99006</v>
      </c>
      <c r="AF23" s="12">
        <v>99006</v>
      </c>
      <c r="AG23" s="12">
        <v>990059</v>
      </c>
      <c r="AH23" s="12">
        <v>990059</v>
      </c>
      <c r="AI23" s="13">
        <v>0</v>
      </c>
      <c r="AJ23" s="13">
        <v>0</v>
      </c>
    </row>
    <row r="24" spans="1:36" ht="10.5" customHeight="1" x14ac:dyDescent="0.2">
      <c r="A24" s="11"/>
      <c r="B24" s="11"/>
      <c r="C24" s="11" t="s">
        <v>51</v>
      </c>
      <c r="D24" s="11"/>
      <c r="E24" s="11"/>
      <c r="F24" s="2"/>
      <c r="G24" s="12">
        <v>299878</v>
      </c>
      <c r="H24" s="12">
        <v>128777</v>
      </c>
      <c r="I24" s="12">
        <v>120489</v>
      </c>
      <c r="J24" s="12">
        <v>244582</v>
      </c>
      <c r="K24" s="12">
        <f t="shared" si="5"/>
        <v>331475</v>
      </c>
      <c r="L24" s="12">
        <f t="shared" si="5"/>
        <v>386920</v>
      </c>
      <c r="M24" s="12">
        <f t="shared" si="5"/>
        <v>353663</v>
      </c>
      <c r="N24" s="12">
        <f t="shared" si="5"/>
        <v>314560</v>
      </c>
      <c r="O24" s="12">
        <f t="shared" si="5"/>
        <v>669616.37</v>
      </c>
      <c r="P24" s="12">
        <f t="shared" si="5"/>
        <v>853571</v>
      </c>
      <c r="Q24" s="12">
        <f t="shared" si="5"/>
        <v>939130.82000000007</v>
      </c>
      <c r="R24" s="12">
        <f t="shared" si="5"/>
        <v>943649.16999999993</v>
      </c>
      <c r="S24" s="12">
        <f t="shared" si="5"/>
        <v>953777.03</v>
      </c>
      <c r="T24" s="12">
        <f t="shared" si="5"/>
        <v>1168342.1000000001</v>
      </c>
      <c r="U24" s="12">
        <f t="shared" si="5"/>
        <v>1140416.27</v>
      </c>
      <c r="V24" s="12">
        <f t="shared" si="5"/>
        <v>1177351.6799999999</v>
      </c>
      <c r="W24" s="12">
        <f t="shared" si="5"/>
        <v>1190593.26</v>
      </c>
      <c r="X24" s="12">
        <f t="shared" si="5"/>
        <v>1166079.48</v>
      </c>
      <c r="Y24" s="12">
        <f t="shared" si="5"/>
        <v>1211429.54</v>
      </c>
      <c r="Z24" s="12">
        <f t="shared" si="5"/>
        <v>1191955.6099999999</v>
      </c>
      <c r="AA24" s="12">
        <f t="shared" si="5"/>
        <v>1224700.1299999999</v>
      </c>
      <c r="AB24" s="12">
        <v>1459867</v>
      </c>
      <c r="AC24" s="12">
        <v>1290550</v>
      </c>
      <c r="AD24" s="12">
        <v>1296580</v>
      </c>
      <c r="AE24" s="12">
        <v>2057953</v>
      </c>
      <c r="AF24" s="12">
        <v>2235240</v>
      </c>
      <c r="AG24" s="12">
        <v>1430253</v>
      </c>
      <c r="AH24" s="12">
        <v>1423731</v>
      </c>
      <c r="AI24" s="13">
        <v>-4.1686942753367262E-3</v>
      </c>
      <c r="AJ24" s="13">
        <v>-4.560032385878582E-3</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724860</v>
      </c>
      <c r="W25" s="12">
        <f t="shared" si="5"/>
        <v>891757</v>
      </c>
      <c r="X25" s="12">
        <f t="shared" si="5"/>
        <v>1114748</v>
      </c>
      <c r="Y25" s="12">
        <f t="shared" si="5"/>
        <v>1169496.6876760072</v>
      </c>
      <c r="Z25" s="12">
        <f t="shared" si="5"/>
        <v>1287588.164811848</v>
      </c>
      <c r="AA25" s="12">
        <f t="shared" si="5"/>
        <v>1445033</v>
      </c>
      <c r="AB25" s="12">
        <v>1578684</v>
      </c>
      <c r="AC25" s="12">
        <v>1681956</v>
      </c>
      <c r="AD25" s="12">
        <v>1808665</v>
      </c>
      <c r="AE25" s="12">
        <v>1863049</v>
      </c>
      <c r="AF25" s="12">
        <v>1952720</v>
      </c>
      <c r="AG25" s="12">
        <v>1876963</v>
      </c>
      <c r="AH25" s="12">
        <v>2239743</v>
      </c>
      <c r="AI25" s="13">
        <v>6.0027576226004076E-2</v>
      </c>
      <c r="AJ25" s="13">
        <v>0.19328031506215093</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1775140</v>
      </c>
      <c r="W26" s="12">
        <f t="shared" si="5"/>
        <v>1608243</v>
      </c>
      <c r="X26" s="12">
        <f t="shared" si="5"/>
        <v>1385252</v>
      </c>
      <c r="Y26" s="12">
        <f t="shared" si="5"/>
        <v>1330503.3123239928</v>
      </c>
      <c r="Z26" s="12">
        <f t="shared" si="5"/>
        <v>1212411.835188152</v>
      </c>
      <c r="AA26" s="12">
        <f t="shared" si="5"/>
        <v>1054967</v>
      </c>
      <c r="AB26" s="12">
        <v>921316</v>
      </c>
      <c r="AC26" s="12">
        <v>818044</v>
      </c>
      <c r="AD26" s="12">
        <v>691336</v>
      </c>
      <c r="AE26" s="12">
        <v>636951</v>
      </c>
      <c r="AF26" s="12">
        <v>547280</v>
      </c>
      <c r="AG26" s="12">
        <v>623037</v>
      </c>
      <c r="AH26" s="12">
        <v>260257</v>
      </c>
      <c r="AI26" s="13">
        <v>-0.1899739837979435</v>
      </c>
      <c r="AJ26" s="13">
        <v>-0.58227681502061679</v>
      </c>
    </row>
    <row r="27" spans="1:36" ht="10.5" customHeight="1" x14ac:dyDescent="0.2">
      <c r="A27" s="11"/>
      <c r="B27" s="11"/>
      <c r="C27" s="11" t="s">
        <v>54</v>
      </c>
      <c r="D27" s="11"/>
      <c r="E27" s="11"/>
      <c r="F27" s="2"/>
      <c r="G27" s="12">
        <v>1704735</v>
      </c>
      <c r="H27" s="12">
        <v>1563881</v>
      </c>
      <c r="I27" s="12">
        <v>1612880</v>
      </c>
      <c r="J27" s="12">
        <v>1498057</v>
      </c>
      <c r="K27" s="12">
        <f t="shared" si="5"/>
        <v>1981913</v>
      </c>
      <c r="L27" s="12">
        <f t="shared" si="5"/>
        <v>2160001</v>
      </c>
      <c r="M27" s="12">
        <f t="shared" si="5"/>
        <v>1886367</v>
      </c>
      <c r="N27" s="12">
        <f t="shared" si="5"/>
        <v>2044641</v>
      </c>
      <c r="O27" s="12">
        <f t="shared" si="5"/>
        <v>1801994.35</v>
      </c>
      <c r="P27" s="12">
        <f t="shared" si="5"/>
        <v>2127679</v>
      </c>
      <c r="Q27" s="12">
        <f t="shared" si="5"/>
        <v>2054880.2</v>
      </c>
      <c r="R27" s="12">
        <f t="shared" si="5"/>
        <v>2003771.55</v>
      </c>
      <c r="S27" s="12">
        <f t="shared" si="5"/>
        <v>2063890.3</v>
      </c>
      <c r="T27" s="12">
        <f t="shared" si="5"/>
        <v>2268572.3099999996</v>
      </c>
      <c r="U27" s="12">
        <f t="shared" si="5"/>
        <v>2334741.19</v>
      </c>
      <c r="V27" s="12">
        <f t="shared" si="5"/>
        <v>2619236.77</v>
      </c>
      <c r="W27" s="12">
        <f t="shared" si="5"/>
        <v>2496815.2000000002</v>
      </c>
      <c r="X27" s="12">
        <f t="shared" si="5"/>
        <v>2157915.2400000002</v>
      </c>
      <c r="Y27" s="12">
        <f t="shared" si="5"/>
        <v>1817366.89</v>
      </c>
      <c r="Z27" s="12">
        <f t="shared" si="5"/>
        <v>1596007.43</v>
      </c>
      <c r="AA27" s="12">
        <f t="shared" si="5"/>
        <v>2133191.66</v>
      </c>
      <c r="AB27" s="12">
        <v>1809921</v>
      </c>
      <c r="AC27" s="12">
        <v>1875050</v>
      </c>
      <c r="AD27" s="12">
        <v>1876875</v>
      </c>
      <c r="AE27" s="12">
        <v>1937424</v>
      </c>
      <c r="AF27" s="12">
        <v>1923751</v>
      </c>
      <c r="AG27" s="12">
        <v>1973983</v>
      </c>
      <c r="AH27" s="12">
        <v>1955551</v>
      </c>
      <c r="AI27" s="13">
        <v>1.2981672572035974E-2</v>
      </c>
      <c r="AJ27" s="13">
        <v>-9.3374664320817358E-3</v>
      </c>
    </row>
    <row r="28" spans="1:36" ht="10.5" customHeight="1" x14ac:dyDescent="0.2">
      <c r="A28" s="11"/>
      <c r="B28" s="14"/>
      <c r="C28" s="11" t="s">
        <v>55</v>
      </c>
      <c r="E28" s="11"/>
      <c r="F28" s="2"/>
      <c r="G28" s="12">
        <v>0</v>
      </c>
      <c r="H28" s="12">
        <v>0</v>
      </c>
      <c r="I28" s="12">
        <v>0</v>
      </c>
      <c r="J28" s="12">
        <v>0</v>
      </c>
      <c r="K28" s="12">
        <f t="shared" si="5"/>
        <v>0</v>
      </c>
      <c r="L28" s="12">
        <f t="shared" si="5"/>
        <v>10569</v>
      </c>
      <c r="M28" s="12">
        <f t="shared" si="5"/>
        <v>38944</v>
      </c>
      <c r="N28" s="12">
        <f t="shared" si="5"/>
        <v>59197</v>
      </c>
      <c r="O28" s="12">
        <f t="shared" si="5"/>
        <v>141755.6</v>
      </c>
      <c r="P28" s="12">
        <f t="shared" si="5"/>
        <v>70046</v>
      </c>
      <c r="Q28" s="12">
        <f t="shared" si="5"/>
        <v>203093.96</v>
      </c>
      <c r="R28" s="12">
        <f t="shared" si="5"/>
        <v>436203.58999999997</v>
      </c>
      <c r="S28" s="12">
        <f t="shared" si="5"/>
        <v>304636.46999999997</v>
      </c>
      <c r="T28" s="12">
        <f t="shared" si="5"/>
        <v>377298.16000000003</v>
      </c>
      <c r="U28" s="12">
        <f t="shared" si="5"/>
        <v>420594.73</v>
      </c>
      <c r="V28" s="12">
        <f t="shared" si="5"/>
        <v>252291.25</v>
      </c>
      <c r="W28" s="12">
        <f t="shared" si="5"/>
        <v>248072.84</v>
      </c>
      <c r="X28" s="12">
        <f t="shared" si="5"/>
        <v>407512.42000000004</v>
      </c>
      <c r="Y28" s="12">
        <f t="shared" si="5"/>
        <v>357014.76</v>
      </c>
      <c r="Z28" s="12">
        <f t="shared" si="5"/>
        <v>365753.27</v>
      </c>
      <c r="AA28" s="12">
        <f t="shared" si="5"/>
        <v>396375.39</v>
      </c>
      <c r="AB28" s="12">
        <v>283950</v>
      </c>
      <c r="AC28" s="12">
        <v>557876</v>
      </c>
      <c r="AD28" s="12">
        <v>498969</v>
      </c>
      <c r="AE28" s="12">
        <v>673670</v>
      </c>
      <c r="AF28" s="12">
        <v>763221</v>
      </c>
      <c r="AG28" s="12">
        <v>2180012</v>
      </c>
      <c r="AH28" s="12">
        <v>1862677</v>
      </c>
      <c r="AI28" s="13">
        <v>0.36819903516926833</v>
      </c>
      <c r="AJ28" s="13">
        <v>-0.14556571248231662</v>
      </c>
    </row>
    <row r="29" spans="1:36" ht="10.5" customHeight="1" x14ac:dyDescent="0.2">
      <c r="A29" s="11"/>
      <c r="B29" s="11"/>
      <c r="C29" s="11" t="s">
        <v>56</v>
      </c>
      <c r="D29" s="11"/>
      <c r="E29" s="11"/>
      <c r="F29" s="2"/>
      <c r="G29" s="12">
        <v>4639233</v>
      </c>
      <c r="H29" s="12">
        <v>4325819</v>
      </c>
      <c r="I29" s="12">
        <v>5161743</v>
      </c>
      <c r="J29" s="12">
        <v>3949939</v>
      </c>
      <c r="K29" s="12">
        <f t="shared" si="5"/>
        <v>5598347</v>
      </c>
      <c r="L29" s="12">
        <f t="shared" si="5"/>
        <v>6334537</v>
      </c>
      <c r="M29" s="12">
        <f t="shared" si="5"/>
        <v>5183067</v>
      </c>
      <c r="N29" s="12">
        <f t="shared" si="5"/>
        <v>6834733</v>
      </c>
      <c r="O29" s="12">
        <f t="shared" si="5"/>
        <v>8773520</v>
      </c>
      <c r="P29" s="12">
        <f t="shared" si="5"/>
        <v>9604484</v>
      </c>
      <c r="Q29" s="12">
        <f t="shared" si="5"/>
        <v>10585337</v>
      </c>
      <c r="R29" s="12">
        <f t="shared" si="5"/>
        <v>6867710</v>
      </c>
      <c r="S29" s="12">
        <f t="shared" si="5"/>
        <v>6831276</v>
      </c>
      <c r="T29" s="12">
        <f t="shared" si="5"/>
        <v>6989928</v>
      </c>
      <c r="U29" s="12">
        <f t="shared" si="5"/>
        <v>7577262</v>
      </c>
      <c r="V29" s="12">
        <f t="shared" si="5"/>
        <v>7102900</v>
      </c>
      <c r="W29" s="12">
        <f t="shared" si="5"/>
        <v>7171556</v>
      </c>
      <c r="X29" s="12">
        <f t="shared" si="5"/>
        <v>5941431</v>
      </c>
      <c r="Y29" s="12">
        <f t="shared" si="5"/>
        <v>5880782</v>
      </c>
      <c r="Z29" s="12">
        <f t="shared" si="5"/>
        <v>5424016</v>
      </c>
      <c r="AA29" s="12">
        <f t="shared" si="5"/>
        <v>6909260</v>
      </c>
      <c r="AB29" s="12">
        <v>7412032</v>
      </c>
      <c r="AC29" s="12">
        <v>7129890</v>
      </c>
      <c r="AD29" s="12">
        <v>7431792</v>
      </c>
      <c r="AE29" s="12">
        <v>8224146</v>
      </c>
      <c r="AF29" s="12">
        <v>9249820</v>
      </c>
      <c r="AG29" s="12">
        <v>8273906</v>
      </c>
      <c r="AH29" s="12">
        <v>9575387</v>
      </c>
      <c r="AI29" s="13">
        <v>4.3605858192830693E-2</v>
      </c>
      <c r="AJ29" s="13">
        <v>0.15729946653974555</v>
      </c>
    </row>
    <row r="30" spans="1:36" ht="10.5" customHeight="1" x14ac:dyDescent="0.2">
      <c r="A30" s="11"/>
      <c r="B30" s="11"/>
      <c r="C30" s="11" t="s">
        <v>57</v>
      </c>
      <c r="D30" s="11"/>
      <c r="E30" s="11"/>
      <c r="F30" s="2"/>
      <c r="G30" s="12">
        <v>9424098</v>
      </c>
      <c r="H30" s="12">
        <v>9101494</v>
      </c>
      <c r="I30" s="12">
        <v>9292318</v>
      </c>
      <c r="J30" s="12">
        <v>9064979</v>
      </c>
      <c r="K30" s="12">
        <f t="shared" si="5"/>
        <v>9187318</v>
      </c>
      <c r="L30" s="12">
        <f t="shared" si="5"/>
        <v>9681669</v>
      </c>
      <c r="M30" s="12">
        <f t="shared" si="5"/>
        <v>10308625</v>
      </c>
      <c r="N30" s="12">
        <f t="shared" si="5"/>
        <v>10772537</v>
      </c>
      <c r="O30" s="12">
        <f t="shared" si="5"/>
        <v>10909051</v>
      </c>
      <c r="P30" s="12">
        <f t="shared" si="5"/>
        <v>10384476</v>
      </c>
      <c r="Q30" s="12">
        <f t="shared" si="5"/>
        <v>9453084</v>
      </c>
      <c r="R30" s="12">
        <f t="shared" si="5"/>
        <v>9086487</v>
      </c>
      <c r="S30" s="12">
        <f t="shared" si="5"/>
        <v>9263366</v>
      </c>
      <c r="T30" s="12">
        <f t="shared" si="5"/>
        <v>11509102</v>
      </c>
      <c r="U30" s="12">
        <f t="shared" si="5"/>
        <v>11757164</v>
      </c>
      <c r="V30" s="12">
        <f t="shared" si="5"/>
        <v>12182651</v>
      </c>
      <c r="W30" s="12">
        <f t="shared" si="5"/>
        <v>10711269</v>
      </c>
      <c r="X30" s="12">
        <f t="shared" si="5"/>
        <v>8631973</v>
      </c>
      <c r="Y30" s="12">
        <f t="shared" si="5"/>
        <v>7415065</v>
      </c>
      <c r="Z30" s="12">
        <f t="shared" si="5"/>
        <v>8329048</v>
      </c>
      <c r="AA30" s="12">
        <f t="shared" si="5"/>
        <v>9026450</v>
      </c>
      <c r="AB30" s="12">
        <v>9189408</v>
      </c>
      <c r="AC30" s="12">
        <v>10087500</v>
      </c>
      <c r="AD30" s="12">
        <v>10082691</v>
      </c>
      <c r="AE30" s="12">
        <v>10608706</v>
      </c>
      <c r="AF30" s="12">
        <v>10650679</v>
      </c>
      <c r="AG30" s="12">
        <v>10695570</v>
      </c>
      <c r="AH30" s="12">
        <v>10448762</v>
      </c>
      <c r="AI30" s="13">
        <v>2.1636068502057348E-2</v>
      </c>
      <c r="AJ30" s="13">
        <v>-2.3075722004530848E-2</v>
      </c>
    </row>
    <row r="31" spans="1:36" ht="10.5" customHeight="1" x14ac:dyDescent="0.2">
      <c r="A31" s="11"/>
      <c r="B31" s="11"/>
      <c r="C31" s="11" t="s">
        <v>58</v>
      </c>
      <c r="D31" s="11"/>
      <c r="E31" s="11"/>
      <c r="F31" s="2"/>
      <c r="G31" s="12">
        <v>2589032</v>
      </c>
      <c r="H31" s="12">
        <v>2837796</v>
      </c>
      <c r="I31" s="12">
        <v>3247349</v>
      </c>
      <c r="J31" s="12">
        <v>3691326</v>
      </c>
      <c r="K31" s="12">
        <f t="shared" si="5"/>
        <v>3703199</v>
      </c>
      <c r="L31" s="12">
        <f t="shared" si="5"/>
        <v>3628694</v>
      </c>
      <c r="M31" s="12">
        <f t="shared" si="5"/>
        <v>3822047</v>
      </c>
      <c r="N31" s="12">
        <f t="shared" si="5"/>
        <v>4181687</v>
      </c>
      <c r="O31" s="12">
        <f t="shared" si="5"/>
        <v>4287288</v>
      </c>
      <c r="P31" s="12">
        <f t="shared" si="5"/>
        <v>4172284</v>
      </c>
      <c r="Q31" s="12">
        <f t="shared" si="5"/>
        <v>4200191</v>
      </c>
      <c r="R31" s="12">
        <f t="shared" si="5"/>
        <v>3511701</v>
      </c>
      <c r="S31" s="12">
        <f t="shared" si="5"/>
        <v>4736044</v>
      </c>
      <c r="T31" s="12">
        <f t="shared" si="5"/>
        <v>5899415</v>
      </c>
      <c r="U31" s="12">
        <f t="shared" si="5"/>
        <v>5762811</v>
      </c>
      <c r="V31" s="12">
        <f t="shared" si="5"/>
        <v>6815453</v>
      </c>
      <c r="W31" s="12">
        <f t="shared" si="5"/>
        <v>4058502</v>
      </c>
      <c r="X31" s="12">
        <f t="shared" si="5"/>
        <v>3706062</v>
      </c>
      <c r="Y31" s="12">
        <f t="shared" si="5"/>
        <v>5262133</v>
      </c>
      <c r="Z31" s="12">
        <f t="shared" si="5"/>
        <v>5747406</v>
      </c>
      <c r="AA31" s="12">
        <f t="shared" si="5"/>
        <v>3601056</v>
      </c>
      <c r="AB31" s="12">
        <v>2989592</v>
      </c>
      <c r="AC31" s="12">
        <v>3555325</v>
      </c>
      <c r="AD31" s="12">
        <v>3059497</v>
      </c>
      <c r="AE31" s="12">
        <v>3445735</v>
      </c>
      <c r="AF31" s="12">
        <v>4773157</v>
      </c>
      <c r="AG31" s="12">
        <v>4446493</v>
      </c>
      <c r="AH31" s="12">
        <v>3382790</v>
      </c>
      <c r="AI31" s="13">
        <v>2.0807500848592175E-2</v>
      </c>
      <c r="AJ31" s="13">
        <v>-0.23922291117966452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340013</v>
      </c>
      <c r="R32" s="12">
        <f t="shared" si="5"/>
        <v>550895</v>
      </c>
      <c r="S32" s="12">
        <f t="shared" si="5"/>
        <v>1109706</v>
      </c>
      <c r="T32" s="12">
        <f t="shared" si="5"/>
        <v>809753</v>
      </c>
      <c r="U32" s="12">
        <f t="shared" si="5"/>
        <v>1374255</v>
      </c>
      <c r="V32" s="12">
        <f t="shared" si="5"/>
        <v>377049</v>
      </c>
      <c r="W32" s="12">
        <f t="shared" si="5"/>
        <v>414987</v>
      </c>
      <c r="X32" s="12">
        <f t="shared" si="5"/>
        <v>357455</v>
      </c>
      <c r="Y32" s="12">
        <f t="shared" si="5"/>
        <v>116871</v>
      </c>
      <c r="Z32" s="12">
        <f t="shared" ref="Z32:AA32" si="6">SUM(Z89,Z146,Z203)</f>
        <v>245047</v>
      </c>
      <c r="AA32" s="12">
        <f t="shared" si="6"/>
        <v>285954</v>
      </c>
      <c r="AB32" s="12">
        <v>255802</v>
      </c>
      <c r="AC32" s="12">
        <v>295493</v>
      </c>
      <c r="AD32" s="12">
        <v>480058</v>
      </c>
      <c r="AE32" s="12">
        <v>316123</v>
      </c>
      <c r="AF32" s="12">
        <v>207396</v>
      </c>
      <c r="AG32" s="12">
        <v>137132</v>
      </c>
      <c r="AH32" s="12">
        <v>60963</v>
      </c>
      <c r="AI32" s="13">
        <v>-0.21260304226120752</v>
      </c>
      <c r="AJ32" s="13">
        <v>-0.55544293089869612</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4126859</v>
      </c>
      <c r="H34" s="12">
        <v>4341494</v>
      </c>
      <c r="I34" s="12">
        <v>3998192</v>
      </c>
      <c r="J34" s="12">
        <v>3644796</v>
      </c>
      <c r="K34" s="12">
        <f t="shared" ref="K34:AA34" si="7">SUM(K91,K147,K204)</f>
        <v>6220415</v>
      </c>
      <c r="L34" s="12">
        <f t="shared" si="7"/>
        <v>5790223</v>
      </c>
      <c r="M34" s="12">
        <f t="shared" si="7"/>
        <v>4167122</v>
      </c>
      <c r="N34" s="12">
        <f t="shared" si="7"/>
        <v>4406796</v>
      </c>
      <c r="O34" s="12">
        <f t="shared" si="7"/>
        <v>4978396</v>
      </c>
      <c r="P34" s="12">
        <f t="shared" si="7"/>
        <v>7133528</v>
      </c>
      <c r="Q34" s="12">
        <f t="shared" si="7"/>
        <v>7365929</v>
      </c>
      <c r="R34" s="12">
        <f t="shared" si="7"/>
        <v>7255821</v>
      </c>
      <c r="S34" s="12">
        <f t="shared" si="7"/>
        <v>8029616</v>
      </c>
      <c r="T34" s="12">
        <f t="shared" si="7"/>
        <v>7783418</v>
      </c>
      <c r="U34" s="12">
        <f t="shared" si="7"/>
        <v>8157384</v>
      </c>
      <c r="V34" s="12">
        <f t="shared" si="7"/>
        <v>9392918</v>
      </c>
      <c r="W34" s="12">
        <f t="shared" si="7"/>
        <v>10170435</v>
      </c>
      <c r="X34" s="12">
        <f t="shared" si="7"/>
        <v>16672082</v>
      </c>
      <c r="Y34" s="12">
        <f t="shared" si="7"/>
        <v>11223508</v>
      </c>
      <c r="Z34" s="12">
        <f t="shared" si="7"/>
        <v>9022794</v>
      </c>
      <c r="AA34" s="12">
        <f t="shared" si="7"/>
        <v>8948986</v>
      </c>
      <c r="AB34" s="12">
        <v>7581344</v>
      </c>
      <c r="AC34" s="12">
        <v>8720084</v>
      </c>
      <c r="AD34" s="12">
        <v>10093986</v>
      </c>
      <c r="AE34" s="12">
        <v>11425576</v>
      </c>
      <c r="AF34" s="12">
        <v>10577432</v>
      </c>
      <c r="AG34" s="12">
        <v>9700081</v>
      </c>
      <c r="AH34" s="12">
        <v>10478317</v>
      </c>
      <c r="AI34" s="13">
        <v>5.5417331536407932E-2</v>
      </c>
      <c r="AJ34" s="13">
        <v>8.0229845503351979E-2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173877</v>
      </c>
      <c r="H36" s="12">
        <v>140526</v>
      </c>
      <c r="I36" s="12">
        <v>141989</v>
      </c>
      <c r="J36" s="12">
        <v>156050</v>
      </c>
      <c r="K36" s="12">
        <f t="shared" ref="K36:AA36" si="8">SUM(K93,K149,K206)</f>
        <v>236545</v>
      </c>
      <c r="L36" s="12">
        <f t="shared" si="8"/>
        <v>60000</v>
      </c>
      <c r="M36" s="12">
        <f t="shared" si="8"/>
        <v>0</v>
      </c>
      <c r="N36" s="12">
        <f t="shared" si="8"/>
        <v>6945</v>
      </c>
      <c r="O36" s="12">
        <f t="shared" si="8"/>
        <v>150075</v>
      </c>
      <c r="P36" s="12">
        <f t="shared" si="8"/>
        <v>312182</v>
      </c>
      <c r="Q36" s="12">
        <f t="shared" si="8"/>
        <v>104841</v>
      </c>
      <c r="R36" s="12">
        <f t="shared" si="8"/>
        <v>61044</v>
      </c>
      <c r="S36" s="12">
        <f t="shared" si="8"/>
        <v>87330</v>
      </c>
      <c r="T36" s="12">
        <f t="shared" si="8"/>
        <v>5973991</v>
      </c>
      <c r="U36" s="12">
        <f t="shared" si="8"/>
        <v>893281</v>
      </c>
      <c r="V36" s="12">
        <f t="shared" si="8"/>
        <v>118963</v>
      </c>
      <c r="W36" s="12">
        <f t="shared" si="8"/>
        <v>160887</v>
      </c>
      <c r="X36" s="12">
        <f t="shared" si="8"/>
        <v>284211</v>
      </c>
      <c r="Y36" s="12">
        <f t="shared" si="8"/>
        <v>271332</v>
      </c>
      <c r="Z36" s="12">
        <f t="shared" si="8"/>
        <v>147207</v>
      </c>
      <c r="AA36" s="12">
        <f t="shared" si="8"/>
        <v>96938</v>
      </c>
      <c r="AB36" s="12">
        <v>77049</v>
      </c>
      <c r="AC36" s="12">
        <v>112672</v>
      </c>
      <c r="AD36" s="12">
        <v>116820</v>
      </c>
      <c r="AE36" s="12">
        <v>2599512</v>
      </c>
      <c r="AF36" s="12">
        <v>3549832</v>
      </c>
      <c r="AG36" s="12">
        <v>2859345</v>
      </c>
      <c r="AH36" s="12">
        <v>2100851</v>
      </c>
      <c r="AI36" s="13">
        <v>0.73488772490956578</v>
      </c>
      <c r="AJ36" s="13">
        <v>-0.26526844434651992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0</v>
      </c>
      <c r="S38" s="12">
        <f t="shared" si="9"/>
        <v>0</v>
      </c>
      <c r="T38" s="12">
        <f t="shared" si="9"/>
        <v>0</v>
      </c>
      <c r="U38" s="12">
        <f t="shared" si="9"/>
        <v>0</v>
      </c>
      <c r="V38" s="12">
        <f t="shared" si="9"/>
        <v>0</v>
      </c>
      <c r="W38" s="12">
        <f t="shared" si="9"/>
        <v>0</v>
      </c>
      <c r="X38" s="12">
        <f t="shared" si="9"/>
        <v>0</v>
      </c>
      <c r="Y38" s="12">
        <f t="shared" si="9"/>
        <v>0</v>
      </c>
      <c r="Z38" s="12">
        <f t="shared" si="9"/>
        <v>0</v>
      </c>
      <c r="AA38" s="12">
        <f t="shared" si="9"/>
        <v>0</v>
      </c>
      <c r="AB38" s="12">
        <v>0</v>
      </c>
      <c r="AC38" s="12">
        <v>0</v>
      </c>
      <c r="AD38" s="12">
        <v>0</v>
      </c>
      <c r="AE38" s="12">
        <v>0</v>
      </c>
      <c r="AF38" s="12">
        <v>0</v>
      </c>
      <c r="AG38" s="12">
        <v>0</v>
      </c>
      <c r="AH38" s="12">
        <v>0</v>
      </c>
      <c r="AI38" s="13" t="s">
        <v>246</v>
      </c>
      <c r="AJ38" s="13" t="s">
        <v>246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41610437</v>
      </c>
      <c r="H40" s="5">
        <v>37376358</v>
      </c>
      <c r="I40" s="5">
        <v>36223497</v>
      </c>
      <c r="J40" s="5">
        <v>35523609</v>
      </c>
      <c r="K40" s="5">
        <f t="shared" ref="K40:Q40" si="10">SUM(K96,K152,K209)</f>
        <v>42512532</v>
      </c>
      <c r="L40" s="5">
        <f t="shared" si="10"/>
        <v>45293103</v>
      </c>
      <c r="M40" s="5">
        <f t="shared" si="10"/>
        <v>45503091</v>
      </c>
      <c r="N40" s="5">
        <f t="shared" si="10"/>
        <v>42038607</v>
      </c>
      <c r="O40" s="5">
        <f t="shared" si="10"/>
        <v>42896430</v>
      </c>
      <c r="P40" s="5">
        <f t="shared" si="10"/>
        <v>56971069</v>
      </c>
      <c r="Q40" s="5">
        <f t="shared" si="10"/>
        <v>58603156</v>
      </c>
      <c r="R40" s="5">
        <f t="shared" ref="R40:AA40" si="11">SUM(R96,R152,R209,R234)</f>
        <v>62518891</v>
      </c>
      <c r="S40" s="5">
        <f t="shared" si="11"/>
        <v>65570186</v>
      </c>
      <c r="T40" s="5">
        <f t="shared" si="11"/>
        <v>73606728</v>
      </c>
      <c r="U40" s="5">
        <f t="shared" si="11"/>
        <v>70643579</v>
      </c>
      <c r="V40" s="5">
        <f t="shared" si="11"/>
        <v>77005490</v>
      </c>
      <c r="W40" s="5">
        <f t="shared" si="11"/>
        <v>72868497</v>
      </c>
      <c r="X40" s="5">
        <f t="shared" si="11"/>
        <v>69842908</v>
      </c>
      <c r="Y40" s="5">
        <f t="shared" si="11"/>
        <v>80699818</v>
      </c>
      <c r="Z40" s="5">
        <f t="shared" si="11"/>
        <v>69527923</v>
      </c>
      <c r="AA40" s="5">
        <f t="shared" si="11"/>
        <v>68885419</v>
      </c>
      <c r="AB40" s="5">
        <v>67287503</v>
      </c>
      <c r="AC40" s="5">
        <v>76114578</v>
      </c>
      <c r="AD40" s="5">
        <v>80655579</v>
      </c>
      <c r="AE40" s="5">
        <v>72610737</v>
      </c>
      <c r="AF40" s="5">
        <v>76460522</v>
      </c>
      <c r="AG40" s="5">
        <v>76470630</v>
      </c>
      <c r="AH40" s="5">
        <v>84920717</v>
      </c>
      <c r="AI40" s="10">
        <v>3.9552770114175351E-2</v>
      </c>
      <c r="AJ40" s="10">
        <v>0.11050107734171929</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12496019</v>
      </c>
      <c r="H42" s="12">
        <v>12307391</v>
      </c>
      <c r="I42" s="12">
        <v>12819990</v>
      </c>
      <c r="J42" s="12">
        <v>12963327</v>
      </c>
      <c r="K42" s="12">
        <f t="shared" ref="K42:AA51" si="12">SUM(K98,K154,K211)</f>
        <v>13502314</v>
      </c>
      <c r="L42" s="12">
        <f t="shared" si="12"/>
        <v>14245921</v>
      </c>
      <c r="M42" s="12">
        <f t="shared" si="12"/>
        <v>14534806</v>
      </c>
      <c r="N42" s="12">
        <f t="shared" si="12"/>
        <v>15363891</v>
      </c>
      <c r="O42" s="12">
        <f t="shared" si="12"/>
        <v>16187847</v>
      </c>
      <c r="P42" s="12">
        <f t="shared" si="12"/>
        <v>17933836</v>
      </c>
      <c r="Q42" s="12">
        <f t="shared" si="12"/>
        <v>20262424</v>
      </c>
      <c r="R42" s="12">
        <f t="shared" si="12"/>
        <v>19896674</v>
      </c>
      <c r="S42" s="12">
        <f t="shared" si="12"/>
        <v>21436655</v>
      </c>
      <c r="T42" s="12">
        <f t="shared" si="12"/>
        <v>20312341</v>
      </c>
      <c r="U42" s="12">
        <f t="shared" si="12"/>
        <v>22646085</v>
      </c>
      <c r="V42" s="12">
        <f t="shared" si="12"/>
        <v>26219235</v>
      </c>
      <c r="W42" s="12">
        <f t="shared" si="12"/>
        <v>28372554</v>
      </c>
      <c r="X42" s="12">
        <f t="shared" si="12"/>
        <v>24744396</v>
      </c>
      <c r="Y42" s="12">
        <f t="shared" si="12"/>
        <v>24047875</v>
      </c>
      <c r="Z42" s="12">
        <f t="shared" si="12"/>
        <v>21886453</v>
      </c>
      <c r="AA42" s="12">
        <f t="shared" si="12"/>
        <v>23051059</v>
      </c>
      <c r="AB42" s="12">
        <v>23711556</v>
      </c>
      <c r="AC42" s="12">
        <v>24863394</v>
      </c>
      <c r="AD42" s="12">
        <v>28212648</v>
      </c>
      <c r="AE42" s="12">
        <v>28642138</v>
      </c>
      <c r="AF42" s="12">
        <v>30917637</v>
      </c>
      <c r="AG42" s="12">
        <v>31267645</v>
      </c>
      <c r="AH42" s="12">
        <v>32208304</v>
      </c>
      <c r="AI42" s="13">
        <v>5.2368807704369358E-2</v>
      </c>
      <c r="AJ42" s="13">
        <v>3.0084101313034607E-2</v>
      </c>
    </row>
    <row r="43" spans="1:36" ht="10.5" customHeight="1" x14ac:dyDescent="0.2">
      <c r="A43" s="11"/>
      <c r="B43" s="19" t="s">
        <v>65</v>
      </c>
      <c r="C43" s="14"/>
      <c r="D43" s="19"/>
      <c r="E43" s="14"/>
      <c r="F43" s="2"/>
      <c r="G43" s="12">
        <v>14378555</v>
      </c>
      <c r="H43" s="12">
        <v>15158656</v>
      </c>
      <c r="I43" s="12">
        <v>15465725</v>
      </c>
      <c r="J43" s="12">
        <v>16067823</v>
      </c>
      <c r="K43" s="12">
        <f t="shared" si="12"/>
        <v>16668969</v>
      </c>
      <c r="L43" s="12">
        <f t="shared" si="12"/>
        <v>17299431</v>
      </c>
      <c r="M43" s="12">
        <f t="shared" si="12"/>
        <v>17912764</v>
      </c>
      <c r="N43" s="12">
        <f t="shared" si="12"/>
        <v>18271533</v>
      </c>
      <c r="O43" s="12">
        <f t="shared" si="12"/>
        <v>18334142</v>
      </c>
      <c r="P43" s="12">
        <f t="shared" si="12"/>
        <v>20157833</v>
      </c>
      <c r="Q43" s="12">
        <f t="shared" si="12"/>
        <v>20241590</v>
      </c>
      <c r="R43" s="12">
        <f t="shared" si="12"/>
        <v>21472026</v>
      </c>
      <c r="S43" s="12">
        <f t="shared" si="12"/>
        <v>22125765</v>
      </c>
      <c r="T43" s="12">
        <f t="shared" si="12"/>
        <v>24180742</v>
      </c>
      <c r="U43" s="12">
        <f t="shared" si="12"/>
        <v>23478898</v>
      </c>
      <c r="V43" s="12">
        <f t="shared" si="12"/>
        <v>24990940</v>
      </c>
      <c r="W43" s="12">
        <f t="shared" si="12"/>
        <v>24306199</v>
      </c>
      <c r="X43" s="12">
        <f t="shared" si="12"/>
        <v>23706125</v>
      </c>
      <c r="Y43" s="12">
        <f t="shared" si="12"/>
        <v>22533038</v>
      </c>
      <c r="Z43" s="12">
        <f t="shared" si="12"/>
        <v>23558616</v>
      </c>
      <c r="AA43" s="12">
        <f t="shared" si="12"/>
        <v>22499559</v>
      </c>
      <c r="AB43" s="12">
        <v>22244448</v>
      </c>
      <c r="AC43" s="12">
        <v>23047276</v>
      </c>
      <c r="AD43" s="12">
        <v>23931041</v>
      </c>
      <c r="AE43" s="12">
        <v>25203194</v>
      </c>
      <c r="AF43" s="12">
        <v>25548117</v>
      </c>
      <c r="AG43" s="12">
        <v>22614888</v>
      </c>
      <c r="AH43" s="12">
        <v>22324325</v>
      </c>
      <c r="AI43" s="13">
        <v>5.9758544275312353E-4</v>
      </c>
      <c r="AJ43" s="13">
        <v>-1.2848305947834012E-2</v>
      </c>
    </row>
    <row r="44" spans="1:36" ht="10.5" customHeight="1" x14ac:dyDescent="0.2">
      <c r="A44" s="11"/>
      <c r="B44" s="19" t="s">
        <v>66</v>
      </c>
      <c r="C44" s="14"/>
      <c r="D44" s="19"/>
      <c r="E44" s="14"/>
      <c r="F44" s="2"/>
      <c r="G44" s="12">
        <v>3159913</v>
      </c>
      <c r="H44" s="12">
        <v>3483376</v>
      </c>
      <c r="I44" s="12">
        <v>3246238</v>
      </c>
      <c r="J44" s="12">
        <v>1913194</v>
      </c>
      <c r="K44" s="12">
        <f t="shared" si="12"/>
        <v>3964707</v>
      </c>
      <c r="L44" s="12">
        <f t="shared" si="12"/>
        <v>5593615</v>
      </c>
      <c r="M44" s="12">
        <f t="shared" si="12"/>
        <v>3116406</v>
      </c>
      <c r="N44" s="12">
        <f t="shared" si="12"/>
        <v>2955056</v>
      </c>
      <c r="O44" s="12">
        <f t="shared" si="12"/>
        <v>3162596</v>
      </c>
      <c r="P44" s="12">
        <f t="shared" si="12"/>
        <v>5459776</v>
      </c>
      <c r="Q44" s="12">
        <f t="shared" si="12"/>
        <v>6215763</v>
      </c>
      <c r="R44" s="12">
        <f t="shared" si="12"/>
        <v>7881754</v>
      </c>
      <c r="S44" s="12">
        <f t="shared" si="12"/>
        <v>8525022</v>
      </c>
      <c r="T44" s="12">
        <f t="shared" si="12"/>
        <v>6333664</v>
      </c>
      <c r="U44" s="12">
        <f t="shared" si="12"/>
        <v>6712973</v>
      </c>
      <c r="V44" s="12">
        <f t="shared" si="12"/>
        <v>7817148</v>
      </c>
      <c r="W44" s="12">
        <f t="shared" si="12"/>
        <v>7873809</v>
      </c>
      <c r="X44" s="12">
        <f t="shared" si="12"/>
        <v>7196018</v>
      </c>
      <c r="Y44" s="12">
        <f t="shared" si="12"/>
        <v>6648617</v>
      </c>
      <c r="Z44" s="12">
        <f t="shared" si="12"/>
        <v>6174540</v>
      </c>
      <c r="AA44" s="12">
        <f t="shared" si="12"/>
        <v>7858975</v>
      </c>
      <c r="AB44" s="12">
        <v>7559984</v>
      </c>
      <c r="AC44" s="12">
        <v>7527574</v>
      </c>
      <c r="AD44" s="12">
        <v>8168763</v>
      </c>
      <c r="AE44" s="12">
        <v>7537559</v>
      </c>
      <c r="AF44" s="12">
        <v>7841617</v>
      </c>
      <c r="AG44" s="12">
        <v>8559669</v>
      </c>
      <c r="AH44" s="12">
        <v>8398251</v>
      </c>
      <c r="AI44" s="13">
        <v>1.7680209455858131E-2</v>
      </c>
      <c r="AJ44" s="13">
        <v>-1.8857972194952867E-2</v>
      </c>
    </row>
    <row r="45" spans="1:36" ht="10.5" customHeight="1" x14ac:dyDescent="0.2">
      <c r="A45" s="11"/>
      <c r="B45" s="19" t="s">
        <v>67</v>
      </c>
      <c r="C45" s="14"/>
      <c r="D45" s="19"/>
      <c r="E45" s="14"/>
      <c r="F45" s="2"/>
      <c r="G45" s="12">
        <v>195714</v>
      </c>
      <c r="H45" s="12">
        <v>239236</v>
      </c>
      <c r="I45" s="12">
        <v>167949</v>
      </c>
      <c r="J45" s="12">
        <v>364896</v>
      </c>
      <c r="K45" s="12">
        <f t="shared" si="12"/>
        <v>622328</v>
      </c>
      <c r="L45" s="12">
        <f t="shared" si="12"/>
        <v>619505</v>
      </c>
      <c r="M45" s="12">
        <f t="shared" si="12"/>
        <v>505235</v>
      </c>
      <c r="N45" s="12">
        <f t="shared" si="12"/>
        <v>511430</v>
      </c>
      <c r="O45" s="12">
        <f t="shared" si="12"/>
        <v>485379</v>
      </c>
      <c r="P45" s="12">
        <f t="shared" si="12"/>
        <v>952571</v>
      </c>
      <c r="Q45" s="12">
        <f t="shared" si="12"/>
        <v>1598218</v>
      </c>
      <c r="R45" s="12">
        <f t="shared" si="12"/>
        <v>1057810</v>
      </c>
      <c r="S45" s="12">
        <f t="shared" si="12"/>
        <v>1316613</v>
      </c>
      <c r="T45" s="12">
        <f t="shared" si="12"/>
        <v>6584873</v>
      </c>
      <c r="U45" s="12">
        <f t="shared" si="12"/>
        <v>1352349</v>
      </c>
      <c r="V45" s="12">
        <f t="shared" si="12"/>
        <v>3107685</v>
      </c>
      <c r="W45" s="12">
        <f t="shared" si="12"/>
        <v>2957608</v>
      </c>
      <c r="X45" s="12">
        <f t="shared" si="12"/>
        <v>565588</v>
      </c>
      <c r="Y45" s="12">
        <f t="shared" si="12"/>
        <v>1121735</v>
      </c>
      <c r="Z45" s="12">
        <f t="shared" si="12"/>
        <v>0</v>
      </c>
      <c r="AA45" s="12">
        <f t="shared" si="12"/>
        <v>1091046</v>
      </c>
      <c r="AB45" s="12">
        <v>838999</v>
      </c>
      <c r="AC45" s="12">
        <v>830824</v>
      </c>
      <c r="AD45" s="12">
        <v>1176311</v>
      </c>
      <c r="AE45" s="12">
        <v>913928</v>
      </c>
      <c r="AF45" s="12">
        <v>762237</v>
      </c>
      <c r="AG45" s="12">
        <v>1232883</v>
      </c>
      <c r="AH45" s="12">
        <v>911439</v>
      </c>
      <c r="AI45" s="13">
        <v>1.3898220403363748E-2</v>
      </c>
      <c r="AJ45" s="13">
        <v>-0.26072547030010146</v>
      </c>
    </row>
    <row r="46" spans="1:36" ht="10.5" customHeight="1" x14ac:dyDescent="0.2">
      <c r="A46" s="11"/>
      <c r="B46" s="19" t="s">
        <v>69</v>
      </c>
      <c r="C46" s="14"/>
      <c r="D46" s="19"/>
      <c r="E46" s="14"/>
      <c r="F46" s="2"/>
      <c r="G46" s="12">
        <v>497049</v>
      </c>
      <c r="H46" s="12">
        <v>583599</v>
      </c>
      <c r="I46" s="12">
        <v>552155</v>
      </c>
      <c r="J46" s="12">
        <v>873902</v>
      </c>
      <c r="K46" s="12">
        <f t="shared" si="12"/>
        <v>636368</v>
      </c>
      <c r="L46" s="12">
        <f t="shared" si="12"/>
        <v>611040</v>
      </c>
      <c r="M46" s="12">
        <f t="shared" si="12"/>
        <v>581598</v>
      </c>
      <c r="N46" s="12">
        <f t="shared" si="12"/>
        <v>503086</v>
      </c>
      <c r="O46" s="12">
        <f t="shared" si="12"/>
        <v>521024</v>
      </c>
      <c r="P46" s="12">
        <f t="shared" si="12"/>
        <v>544109</v>
      </c>
      <c r="Q46" s="12">
        <f t="shared" si="12"/>
        <v>719289</v>
      </c>
      <c r="R46" s="12">
        <f t="shared" si="12"/>
        <v>661302</v>
      </c>
      <c r="S46" s="12">
        <f t="shared" si="12"/>
        <v>641339</v>
      </c>
      <c r="T46" s="12">
        <f t="shared" si="12"/>
        <v>1188009</v>
      </c>
      <c r="U46" s="12">
        <f t="shared" si="12"/>
        <v>1208965</v>
      </c>
      <c r="V46" s="12">
        <f t="shared" si="12"/>
        <v>2151163</v>
      </c>
      <c r="W46" s="12">
        <f t="shared" si="12"/>
        <v>398009</v>
      </c>
      <c r="X46" s="12">
        <f t="shared" si="12"/>
        <v>103974</v>
      </c>
      <c r="Y46" s="12">
        <f t="shared" si="12"/>
        <v>466069</v>
      </c>
      <c r="Z46" s="12">
        <f t="shared" si="12"/>
        <v>424624</v>
      </c>
      <c r="AA46" s="12">
        <f t="shared" si="12"/>
        <v>753660</v>
      </c>
      <c r="AB46" s="12">
        <v>772922</v>
      </c>
      <c r="AC46" s="12">
        <v>757176</v>
      </c>
      <c r="AD46" s="12">
        <v>904915</v>
      </c>
      <c r="AE46" s="12">
        <v>890428</v>
      </c>
      <c r="AF46" s="12">
        <v>985274</v>
      </c>
      <c r="AG46" s="12">
        <v>1107570</v>
      </c>
      <c r="AH46" s="12">
        <v>3261128</v>
      </c>
      <c r="AI46" s="13">
        <v>0.27117505748006376</v>
      </c>
      <c r="AJ46" s="13">
        <v>1.9443989996117628</v>
      </c>
    </row>
    <row r="47" spans="1:36" ht="10.5" customHeight="1" x14ac:dyDescent="0.2">
      <c r="A47" s="11"/>
      <c r="B47" s="19" t="s">
        <v>70</v>
      </c>
      <c r="C47" s="14"/>
      <c r="D47" s="19"/>
      <c r="E47" s="14"/>
      <c r="F47" s="2"/>
      <c r="G47" s="12">
        <v>793132</v>
      </c>
      <c r="H47" s="12">
        <v>1003742</v>
      </c>
      <c r="I47" s="12">
        <v>868660</v>
      </c>
      <c r="J47" s="12">
        <v>258246</v>
      </c>
      <c r="K47" s="12">
        <f t="shared" si="12"/>
        <v>1358889</v>
      </c>
      <c r="L47" s="12">
        <f t="shared" si="12"/>
        <v>1247336</v>
      </c>
      <c r="M47" s="12">
        <f t="shared" si="12"/>
        <v>236354</v>
      </c>
      <c r="N47" s="12">
        <f t="shared" si="12"/>
        <v>301212</v>
      </c>
      <c r="O47" s="12">
        <f t="shared" si="12"/>
        <v>204463</v>
      </c>
      <c r="P47" s="12">
        <f t="shared" si="12"/>
        <v>1455851</v>
      </c>
      <c r="Q47" s="12">
        <f t="shared" si="12"/>
        <v>1467232</v>
      </c>
      <c r="R47" s="12">
        <f t="shared" si="12"/>
        <v>1439379</v>
      </c>
      <c r="S47" s="12">
        <f t="shared" si="12"/>
        <v>1426352</v>
      </c>
      <c r="T47" s="12">
        <f t="shared" si="12"/>
        <v>2107468</v>
      </c>
      <c r="U47" s="12">
        <f t="shared" si="12"/>
        <v>2068890</v>
      </c>
      <c r="V47" s="12">
        <f t="shared" si="12"/>
        <v>639960</v>
      </c>
      <c r="W47" s="12">
        <f t="shared" si="12"/>
        <v>1118952</v>
      </c>
      <c r="X47" s="12">
        <f t="shared" si="12"/>
        <v>1675304</v>
      </c>
      <c r="Y47" s="12">
        <f t="shared" si="12"/>
        <v>1476777</v>
      </c>
      <c r="Z47" s="12">
        <f t="shared" si="12"/>
        <v>1458740</v>
      </c>
      <c r="AA47" s="12">
        <f t="shared" si="12"/>
        <v>2101983</v>
      </c>
      <c r="AB47" s="12">
        <v>2162853</v>
      </c>
      <c r="AC47" s="12">
        <v>2202869</v>
      </c>
      <c r="AD47" s="12">
        <v>1770584</v>
      </c>
      <c r="AE47" s="12">
        <v>1988683</v>
      </c>
      <c r="AF47" s="12">
        <v>2102549</v>
      </c>
      <c r="AG47" s="12">
        <v>2152171</v>
      </c>
      <c r="AH47" s="12">
        <v>2822935</v>
      </c>
      <c r="AI47" s="13">
        <v>4.539153518292105E-2</v>
      </c>
      <c r="AJ47" s="13">
        <v>0.31166854306651282</v>
      </c>
    </row>
    <row r="48" spans="1:36" ht="10.5" customHeight="1" x14ac:dyDescent="0.2">
      <c r="A48" s="11"/>
      <c r="B48" s="19" t="s">
        <v>71</v>
      </c>
      <c r="C48" s="14"/>
      <c r="D48" s="19"/>
      <c r="E48" s="14"/>
      <c r="F48" s="2"/>
      <c r="G48" s="12">
        <v>512125</v>
      </c>
      <c r="H48" s="12">
        <v>457971</v>
      </c>
      <c r="I48" s="12">
        <v>627592</v>
      </c>
      <c r="J48" s="12">
        <v>546629</v>
      </c>
      <c r="K48" s="12">
        <f t="shared" si="12"/>
        <v>677808</v>
      </c>
      <c r="L48" s="12">
        <f t="shared" si="12"/>
        <v>747050</v>
      </c>
      <c r="M48" s="12">
        <f t="shared" si="12"/>
        <v>503356</v>
      </c>
      <c r="N48" s="12">
        <f t="shared" si="12"/>
        <v>585410</v>
      </c>
      <c r="O48" s="12">
        <f t="shared" si="12"/>
        <v>555556</v>
      </c>
      <c r="P48" s="12">
        <f t="shared" si="12"/>
        <v>1033874</v>
      </c>
      <c r="Q48" s="12">
        <f t="shared" si="12"/>
        <v>951152</v>
      </c>
      <c r="R48" s="12">
        <f t="shared" si="12"/>
        <v>1081426</v>
      </c>
      <c r="S48" s="12">
        <f t="shared" si="12"/>
        <v>1140284</v>
      </c>
      <c r="T48" s="12">
        <f t="shared" si="12"/>
        <v>1293758</v>
      </c>
      <c r="U48" s="12">
        <f t="shared" si="12"/>
        <v>1488518</v>
      </c>
      <c r="V48" s="12">
        <f t="shared" si="12"/>
        <v>1824125</v>
      </c>
      <c r="W48" s="12">
        <f t="shared" si="12"/>
        <v>1716475</v>
      </c>
      <c r="X48" s="12">
        <f t="shared" si="12"/>
        <v>1023997</v>
      </c>
      <c r="Y48" s="12">
        <f t="shared" si="12"/>
        <v>847006</v>
      </c>
      <c r="Z48" s="12">
        <f t="shared" si="12"/>
        <v>864732</v>
      </c>
      <c r="AA48" s="12">
        <f t="shared" si="12"/>
        <v>1025693</v>
      </c>
      <c r="AB48" s="12">
        <v>1112185</v>
      </c>
      <c r="AC48" s="12">
        <v>1123595</v>
      </c>
      <c r="AD48" s="12">
        <v>1133160</v>
      </c>
      <c r="AE48" s="12">
        <v>772426</v>
      </c>
      <c r="AF48" s="12">
        <v>667384</v>
      </c>
      <c r="AG48" s="12">
        <v>765185</v>
      </c>
      <c r="AH48" s="12">
        <v>765467</v>
      </c>
      <c r="AI48" s="13">
        <v>-6.0367045395974039E-2</v>
      </c>
      <c r="AJ48" s="13">
        <v>3.6853832733260586E-4</v>
      </c>
    </row>
    <row r="49" spans="1:36" ht="10.5" customHeight="1" x14ac:dyDescent="0.2">
      <c r="A49" s="11"/>
      <c r="B49" s="19" t="s">
        <v>72</v>
      </c>
      <c r="C49" s="14"/>
      <c r="D49" s="19"/>
      <c r="E49" s="14"/>
      <c r="F49" s="2"/>
      <c r="G49" s="12">
        <v>8591309</v>
      </c>
      <c r="H49" s="12">
        <v>1451464</v>
      </c>
      <c r="I49" s="12">
        <v>1140934</v>
      </c>
      <c r="J49" s="12">
        <v>1144438</v>
      </c>
      <c r="K49" s="12">
        <f t="shared" si="12"/>
        <v>2498770</v>
      </c>
      <c r="L49" s="12">
        <f t="shared" si="12"/>
        <v>2150735</v>
      </c>
      <c r="M49" s="12">
        <f t="shared" si="12"/>
        <v>2362789</v>
      </c>
      <c r="N49" s="12">
        <f t="shared" si="12"/>
        <v>1976995</v>
      </c>
      <c r="O49" s="12">
        <f t="shared" si="12"/>
        <v>2090948</v>
      </c>
      <c r="P49" s="12">
        <f t="shared" si="12"/>
        <v>2265759</v>
      </c>
      <c r="Q49" s="12">
        <f t="shared" si="12"/>
        <v>2201136</v>
      </c>
      <c r="R49" s="12">
        <f t="shared" si="12"/>
        <v>3715233</v>
      </c>
      <c r="S49" s="12">
        <f t="shared" si="12"/>
        <v>2996598</v>
      </c>
      <c r="T49" s="12">
        <f t="shared" si="12"/>
        <v>3900841</v>
      </c>
      <c r="U49" s="12">
        <f t="shared" si="12"/>
        <v>4644028</v>
      </c>
      <c r="V49" s="12">
        <f t="shared" si="12"/>
        <v>3161312</v>
      </c>
      <c r="W49" s="12">
        <f t="shared" si="12"/>
        <v>3083022</v>
      </c>
      <c r="X49" s="12">
        <f t="shared" si="12"/>
        <v>3371573</v>
      </c>
      <c r="Y49" s="12">
        <f t="shared" si="12"/>
        <v>12469872</v>
      </c>
      <c r="Z49" s="12">
        <f t="shared" si="12"/>
        <v>3881084</v>
      </c>
      <c r="AA49" s="12">
        <f t="shared" si="12"/>
        <v>4708951</v>
      </c>
      <c r="AB49" s="12">
        <v>6836274</v>
      </c>
      <c r="AC49" s="12">
        <v>4295646</v>
      </c>
      <c r="AD49" s="12">
        <v>4063060</v>
      </c>
      <c r="AE49" s="12">
        <v>4066278</v>
      </c>
      <c r="AF49" s="12">
        <v>4335373</v>
      </c>
      <c r="AG49" s="12">
        <v>4632397</v>
      </c>
      <c r="AH49" s="12">
        <v>5028973</v>
      </c>
      <c r="AI49" s="13">
        <v>-4.988398077325118E-2</v>
      </c>
      <c r="AJ49" s="13">
        <v>8.5609242903835744E-2</v>
      </c>
    </row>
    <row r="50" spans="1:36" ht="10.5" customHeight="1" x14ac:dyDescent="0.2">
      <c r="A50" s="11"/>
      <c r="B50" s="19" t="s">
        <v>73</v>
      </c>
      <c r="C50" s="14"/>
      <c r="D50" s="19"/>
      <c r="E50" s="14"/>
      <c r="F50" s="2"/>
      <c r="G50" s="12">
        <v>318404</v>
      </c>
      <c r="H50" s="12">
        <v>2161664</v>
      </c>
      <c r="I50" s="12">
        <v>800414</v>
      </c>
      <c r="J50" s="12">
        <v>1350835</v>
      </c>
      <c r="K50" s="12">
        <f t="shared" si="12"/>
        <v>1795107</v>
      </c>
      <c r="L50" s="12">
        <f t="shared" si="12"/>
        <v>2117773</v>
      </c>
      <c r="M50" s="12">
        <f t="shared" si="12"/>
        <v>5749619</v>
      </c>
      <c r="N50" s="12">
        <f t="shared" si="12"/>
        <v>1525101</v>
      </c>
      <c r="O50" s="12">
        <f t="shared" si="12"/>
        <v>941301</v>
      </c>
      <c r="P50" s="12">
        <f t="shared" si="12"/>
        <v>4639956</v>
      </c>
      <c r="Q50" s="12">
        <f t="shared" si="12"/>
        <v>2368605</v>
      </c>
      <c r="R50" s="12">
        <f t="shared" si="12"/>
        <v>1439827</v>
      </c>
      <c r="S50" s="12">
        <f t="shared" si="12"/>
        <v>1964294</v>
      </c>
      <c r="T50" s="12">
        <f t="shared" si="12"/>
        <v>4160444</v>
      </c>
      <c r="U50" s="12">
        <f t="shared" si="12"/>
        <v>3289726</v>
      </c>
      <c r="V50" s="12">
        <f t="shared" si="12"/>
        <v>2139521</v>
      </c>
      <c r="W50" s="12">
        <f t="shared" si="12"/>
        <v>1537648</v>
      </c>
      <c r="X50" s="12">
        <f t="shared" si="12"/>
        <v>6542142</v>
      </c>
      <c r="Y50" s="12">
        <f t="shared" si="12"/>
        <v>9504238</v>
      </c>
      <c r="Z50" s="12">
        <f t="shared" si="12"/>
        <v>10095185</v>
      </c>
      <c r="AA50" s="12">
        <f t="shared" si="12"/>
        <v>4023562</v>
      </c>
      <c r="AB50" s="12">
        <v>1799337</v>
      </c>
      <c r="AC50" s="12">
        <v>10831661</v>
      </c>
      <c r="AD50" s="12">
        <v>10690999</v>
      </c>
      <c r="AE50" s="12">
        <v>2355940</v>
      </c>
      <c r="AF50" s="12">
        <v>932855</v>
      </c>
      <c r="AG50" s="12">
        <v>1942840</v>
      </c>
      <c r="AH50" s="12">
        <v>7182246</v>
      </c>
      <c r="AI50" s="13">
        <v>0.25948005449218803</v>
      </c>
      <c r="AJ50" s="13">
        <v>2.6967768833254411</v>
      </c>
    </row>
    <row r="51" spans="1:36" ht="10.5" customHeight="1" x14ac:dyDescent="0.2">
      <c r="A51" s="11"/>
      <c r="B51" s="19" t="s">
        <v>74</v>
      </c>
      <c r="C51" s="14"/>
      <c r="D51" s="19"/>
      <c r="E51" s="14"/>
      <c r="F51" s="2"/>
      <c r="G51" s="12">
        <v>668217</v>
      </c>
      <c r="H51" s="12">
        <v>529259</v>
      </c>
      <c r="I51" s="12">
        <v>533840</v>
      </c>
      <c r="J51" s="12">
        <v>40319</v>
      </c>
      <c r="K51" s="12">
        <f t="shared" si="12"/>
        <v>787272</v>
      </c>
      <c r="L51" s="12">
        <f t="shared" si="12"/>
        <v>660697</v>
      </c>
      <c r="M51" s="12">
        <f t="shared" si="12"/>
        <v>164</v>
      </c>
      <c r="N51" s="12">
        <f t="shared" si="12"/>
        <v>44893</v>
      </c>
      <c r="O51" s="12">
        <f t="shared" si="12"/>
        <v>413174</v>
      </c>
      <c r="P51" s="12">
        <f t="shared" si="12"/>
        <v>2527504</v>
      </c>
      <c r="Q51" s="12">
        <f t="shared" si="12"/>
        <v>2577747</v>
      </c>
      <c r="R51" s="12">
        <f t="shared" si="12"/>
        <v>3873460</v>
      </c>
      <c r="S51" s="12">
        <f t="shared" si="12"/>
        <v>3997264</v>
      </c>
      <c r="T51" s="12">
        <f t="shared" si="12"/>
        <v>3544588</v>
      </c>
      <c r="U51" s="12">
        <f t="shared" si="12"/>
        <v>3753147</v>
      </c>
      <c r="V51" s="12">
        <f t="shared" si="12"/>
        <v>4954401</v>
      </c>
      <c r="W51" s="12">
        <f t="shared" si="12"/>
        <v>1504221</v>
      </c>
      <c r="X51" s="12">
        <f t="shared" si="12"/>
        <v>913791</v>
      </c>
      <c r="Y51" s="12">
        <f t="shared" si="12"/>
        <v>1584591</v>
      </c>
      <c r="Z51" s="12">
        <f t="shared" si="12"/>
        <v>1183949</v>
      </c>
      <c r="AA51" s="12">
        <f t="shared" si="12"/>
        <v>1770931</v>
      </c>
      <c r="AB51" s="12">
        <v>248945</v>
      </c>
      <c r="AC51" s="12">
        <v>634563</v>
      </c>
      <c r="AD51" s="12">
        <v>604098</v>
      </c>
      <c r="AE51" s="12">
        <v>240163</v>
      </c>
      <c r="AF51" s="12">
        <v>2367479</v>
      </c>
      <c r="AG51" s="12">
        <v>2195382</v>
      </c>
      <c r="AH51" s="12">
        <v>2017649</v>
      </c>
      <c r="AI51" s="13">
        <v>0.41728449092998932</v>
      </c>
      <c r="AJ51" s="13">
        <v>-8.0957664770869034E-2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0</v>
      </c>
      <c r="S52" s="12">
        <f t="shared" si="13"/>
        <v>0</v>
      </c>
      <c r="T52" s="12">
        <f t="shared" si="13"/>
        <v>0</v>
      </c>
      <c r="U52" s="12">
        <f t="shared" si="13"/>
        <v>0</v>
      </c>
      <c r="V52" s="12">
        <f t="shared" si="13"/>
        <v>0</v>
      </c>
      <c r="W52" s="12">
        <f t="shared" si="13"/>
        <v>0</v>
      </c>
      <c r="X52" s="12">
        <f t="shared" si="13"/>
        <v>0</v>
      </c>
      <c r="Y52" s="12">
        <f t="shared" si="13"/>
        <v>0</v>
      </c>
      <c r="Z52" s="12">
        <f t="shared" si="13"/>
        <v>0</v>
      </c>
      <c r="AA52" s="12">
        <f t="shared" si="13"/>
        <v>0</v>
      </c>
      <c r="AB52" s="12">
        <v>0</v>
      </c>
      <c r="AC52" s="12">
        <v>0</v>
      </c>
      <c r="AD52" s="12">
        <v>0</v>
      </c>
      <c r="AE52" s="12">
        <v>0</v>
      </c>
      <c r="AF52" s="12">
        <v>0</v>
      </c>
      <c r="AG52" s="12">
        <v>0</v>
      </c>
      <c r="AH52" s="12">
        <v>0</v>
      </c>
      <c r="AI52" s="13" t="s">
        <v>246</v>
      </c>
      <c r="AJ52" s="13" t="s">
        <v>246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281</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35854442</v>
      </c>
      <c r="H62" s="5">
        <v>27083946</v>
      </c>
      <c r="I62" s="5">
        <v>28015657</v>
      </c>
      <c r="J62" s="5">
        <v>28988352</v>
      </c>
      <c r="K62" s="5">
        <f>SUM(K64,K79,K91,K93)</f>
        <v>30642429</v>
      </c>
      <c r="L62" s="5">
        <f>SUM(L64,L79,L91,L93)</f>
        <v>37626850</v>
      </c>
      <c r="M62" s="5">
        <f>SUM(M64,M79,M91,M93)</f>
        <v>33523182</v>
      </c>
      <c r="N62" s="5">
        <f>SUM(N64,N79,N91,N93)</f>
        <v>35948643</v>
      </c>
      <c r="O62" s="39">
        <v>37112718</v>
      </c>
      <c r="P62" s="39">
        <v>39766662</v>
      </c>
      <c r="Q62" s="39">
        <v>48478018</v>
      </c>
      <c r="R62" s="39">
        <v>39108058</v>
      </c>
      <c r="S62" s="39">
        <v>43950888</v>
      </c>
      <c r="T62" s="39">
        <v>45080980</v>
      </c>
      <c r="U62" s="8">
        <v>56558707</v>
      </c>
      <c r="V62" s="8">
        <f>SUM(V64,V79,V91,V93)</f>
        <v>52151560</v>
      </c>
      <c r="W62" s="8">
        <f>W64+W79+W91+W93</f>
        <v>50448266</v>
      </c>
      <c r="X62" s="8">
        <f>SUM(X64,X79,X91,X93)</f>
        <v>49838411</v>
      </c>
      <c r="Y62" s="8">
        <f>SUM(Y64+Y79+Y91+Y93)</f>
        <v>76010253</v>
      </c>
      <c r="Z62" s="8">
        <f>SUM(Z64+Z79+Z91+Z93)</f>
        <v>44663096</v>
      </c>
      <c r="AA62" s="8">
        <f>SUM(AA64+AA79+AA91+AA93)</f>
        <v>43647059</v>
      </c>
      <c r="AB62" s="39">
        <v>68964161</v>
      </c>
      <c r="AC62" s="39">
        <v>46749662</v>
      </c>
      <c r="AD62" s="39">
        <v>49433381</v>
      </c>
      <c r="AE62" s="39">
        <v>50793545</v>
      </c>
      <c r="AF62" s="39">
        <v>53444958</v>
      </c>
      <c r="AG62" s="39">
        <v>63408660</v>
      </c>
      <c r="AH62" s="39">
        <v>52432057</v>
      </c>
      <c r="AI62" s="10">
        <v>-4.4650589738023938E-2</v>
      </c>
      <c r="AJ62" s="10">
        <v>-0.17310889395864856</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16738604</v>
      </c>
      <c r="H64" s="12">
        <v>7693064</v>
      </c>
      <c r="I64" s="12">
        <v>8236841</v>
      </c>
      <c r="J64" s="12">
        <v>8151122</v>
      </c>
      <c r="K64" s="12">
        <f>SUM(K65,K69:K73)</f>
        <v>8380041</v>
      </c>
      <c r="L64" s="12">
        <f>SUM(L65,L69:L73)</f>
        <v>14790020</v>
      </c>
      <c r="M64" s="12">
        <f>SUM(M65,M69:M73)</f>
        <v>9832572</v>
      </c>
      <c r="N64" s="12">
        <f>SUM(N65,N69:N73)</f>
        <v>9210009</v>
      </c>
      <c r="O64" s="41">
        <v>9808924</v>
      </c>
      <c r="P64" s="41">
        <v>10349541</v>
      </c>
      <c r="Q64" s="41">
        <v>17485552</v>
      </c>
      <c r="R64" s="41">
        <v>11095388</v>
      </c>
      <c r="S64" s="41">
        <v>13658795</v>
      </c>
      <c r="T64" s="41">
        <v>12346451</v>
      </c>
      <c r="U64" s="11">
        <v>22642722</v>
      </c>
      <c r="V64" s="11">
        <v>13180005</v>
      </c>
      <c r="W64" s="11">
        <v>15409150</v>
      </c>
      <c r="X64" s="11">
        <v>14340269</v>
      </c>
      <c r="Y64" s="11">
        <v>42473339</v>
      </c>
      <c r="Z64" s="11">
        <v>12080181</v>
      </c>
      <c r="AA64" s="11">
        <v>11877296</v>
      </c>
      <c r="AB64" s="41">
        <v>38127350</v>
      </c>
      <c r="AC64" s="41">
        <v>13703684</v>
      </c>
      <c r="AD64" s="41">
        <v>14785454</v>
      </c>
      <c r="AE64" s="41">
        <v>14289894</v>
      </c>
      <c r="AF64" s="41">
        <v>15080634</v>
      </c>
      <c r="AG64" s="39">
        <v>25872425</v>
      </c>
      <c r="AH64" s="41">
        <v>15967515</v>
      </c>
      <c r="AI64" s="13">
        <v>-0.13503184499564302</v>
      </c>
      <c r="AJ64" s="13">
        <v>-0.38283655281636725</v>
      </c>
    </row>
    <row r="65" spans="1:36" ht="10.5" customHeight="1" x14ac:dyDescent="0.2">
      <c r="A65" s="11"/>
      <c r="B65" s="11"/>
      <c r="C65" s="11" t="s">
        <v>36</v>
      </c>
      <c r="D65" s="11"/>
      <c r="E65" s="11"/>
      <c r="F65" s="2"/>
      <c r="G65" s="12">
        <v>6290149</v>
      </c>
      <c r="H65" s="12">
        <v>6494927</v>
      </c>
      <c r="I65" s="12">
        <v>6683549</v>
      </c>
      <c r="J65" s="12">
        <v>5626908</v>
      </c>
      <c r="K65" s="12">
        <f>SUM(K66:K68)</f>
        <v>5903619</v>
      </c>
      <c r="L65" s="12">
        <f>SUM(L66:L68)</f>
        <v>6644981</v>
      </c>
      <c r="M65" s="12">
        <f>SUM(M66:M68)</f>
        <v>6639449</v>
      </c>
      <c r="N65" s="12">
        <f>SUM(N66:N68)</f>
        <v>7564953</v>
      </c>
      <c r="O65" s="41">
        <v>8049425</v>
      </c>
      <c r="P65" s="41">
        <v>8686213</v>
      </c>
      <c r="Q65" s="41">
        <v>9130652</v>
      </c>
      <c r="R65" s="41">
        <v>9839304</v>
      </c>
      <c r="S65" s="41">
        <v>9832330</v>
      </c>
      <c r="T65" s="41">
        <v>10071113</v>
      </c>
      <c r="U65" s="11">
        <v>10333890</v>
      </c>
      <c r="V65" s="11">
        <v>9726371</v>
      </c>
      <c r="W65" s="11">
        <v>10541883</v>
      </c>
      <c r="X65" s="11">
        <v>10372158</v>
      </c>
      <c r="Y65" s="11">
        <v>10173677</v>
      </c>
      <c r="Z65" s="11">
        <v>9753443</v>
      </c>
      <c r="AA65" s="11">
        <v>10702796</v>
      </c>
      <c r="AB65" s="41">
        <v>12414093</v>
      </c>
      <c r="AC65" s="41">
        <v>12418640</v>
      </c>
      <c r="AD65" s="41">
        <v>13401557</v>
      </c>
      <c r="AE65" s="41">
        <v>12903563</v>
      </c>
      <c r="AF65" s="41">
        <v>13603142</v>
      </c>
      <c r="AG65" s="41">
        <v>13999368</v>
      </c>
      <c r="AH65" s="41">
        <v>14303983</v>
      </c>
      <c r="AI65" s="13">
        <v>2.3898716176058432E-2</v>
      </c>
      <c r="AJ65" s="13">
        <v>2.1759196558016048E-2</v>
      </c>
    </row>
    <row r="66" spans="1:36" ht="10.5" customHeight="1" x14ac:dyDescent="0.2">
      <c r="A66" s="11"/>
      <c r="B66" s="11"/>
      <c r="C66" s="11"/>
      <c r="D66" s="11" t="s">
        <v>37</v>
      </c>
      <c r="E66" s="11"/>
      <c r="F66" s="2"/>
      <c r="G66" s="12">
        <v>6290149</v>
      </c>
      <c r="H66" s="12">
        <v>6494927</v>
      </c>
      <c r="I66" s="12">
        <v>6683549</v>
      </c>
      <c r="J66" s="12">
        <v>5626908</v>
      </c>
      <c r="K66" s="12">
        <v>5903619</v>
      </c>
      <c r="L66" s="12">
        <v>6619609</v>
      </c>
      <c r="M66" s="12">
        <v>6544242</v>
      </c>
      <c r="N66" s="12">
        <v>7431804</v>
      </c>
      <c r="O66" s="41">
        <v>7950637</v>
      </c>
      <c r="P66" s="41">
        <v>8587166</v>
      </c>
      <c r="Q66" s="41">
        <v>9005615</v>
      </c>
      <c r="R66" s="41">
        <v>9720995</v>
      </c>
      <c r="S66" s="41">
        <v>9725667</v>
      </c>
      <c r="T66" s="41">
        <v>9941456</v>
      </c>
      <c r="U66" s="11">
        <v>10169956</v>
      </c>
      <c r="V66" s="11">
        <v>9558228</v>
      </c>
      <c r="W66" s="11">
        <v>10369824</v>
      </c>
      <c r="X66" s="11">
        <v>10223484</v>
      </c>
      <c r="Y66" s="11">
        <v>10045989</v>
      </c>
      <c r="Z66" s="11">
        <v>9637364</v>
      </c>
      <c r="AA66" s="11">
        <v>10577082</v>
      </c>
      <c r="AB66" s="41">
        <v>12278963</v>
      </c>
      <c r="AC66" s="41">
        <v>12251635</v>
      </c>
      <c r="AD66" s="41">
        <v>13221576</v>
      </c>
      <c r="AE66" s="41">
        <v>12693670</v>
      </c>
      <c r="AF66" s="41">
        <v>13385505</v>
      </c>
      <c r="AG66" s="41">
        <v>13659078</v>
      </c>
      <c r="AH66" s="41">
        <v>14129024</v>
      </c>
      <c r="AI66" s="13">
        <v>2.366631380433204E-2</v>
      </c>
      <c r="AJ66" s="13">
        <v>3.4405396908927528E-2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25372</v>
      </c>
      <c r="M68" s="12">
        <v>95207</v>
      </c>
      <c r="N68" s="12">
        <v>133149</v>
      </c>
      <c r="O68" s="41">
        <v>98788</v>
      </c>
      <c r="P68" s="41">
        <v>99047</v>
      </c>
      <c r="Q68" s="41">
        <v>125037</v>
      </c>
      <c r="R68" s="41">
        <v>118309</v>
      </c>
      <c r="S68" s="41">
        <v>106663</v>
      </c>
      <c r="T68" s="41">
        <v>129657</v>
      </c>
      <c r="U68" s="11">
        <v>163934</v>
      </c>
      <c r="V68" s="11">
        <v>168143</v>
      </c>
      <c r="W68" s="11">
        <v>172059</v>
      </c>
      <c r="X68" s="11">
        <v>148674</v>
      </c>
      <c r="Y68" s="11">
        <v>127688</v>
      </c>
      <c r="Z68" s="11">
        <v>116079</v>
      </c>
      <c r="AA68" s="11">
        <v>125714</v>
      </c>
      <c r="AB68" s="41">
        <v>135130</v>
      </c>
      <c r="AC68" s="41">
        <v>167005</v>
      </c>
      <c r="AD68" s="41">
        <v>179981</v>
      </c>
      <c r="AE68" s="41">
        <v>209893</v>
      </c>
      <c r="AF68" s="41">
        <v>217637</v>
      </c>
      <c r="AG68" s="41">
        <v>340290</v>
      </c>
      <c r="AH68" s="41">
        <v>174959</v>
      </c>
      <c r="AI68" s="13">
        <v>4.3992595621098918E-2</v>
      </c>
      <c r="AJ68" s="13">
        <v>-0.48585324282229864</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10448455</v>
      </c>
      <c r="H73" s="12">
        <v>1198137</v>
      </c>
      <c r="I73" s="12">
        <v>1553292</v>
      </c>
      <c r="J73" s="12">
        <v>2524214</v>
      </c>
      <c r="K73" s="12">
        <f>SUM(K74:K77)</f>
        <v>2476422</v>
      </c>
      <c r="L73" s="12">
        <f>SUM(L74:L77)</f>
        <v>8145039</v>
      </c>
      <c r="M73" s="12">
        <f>SUM(M74:M77)</f>
        <v>3193123</v>
      </c>
      <c r="N73" s="12">
        <f>SUM(N74:N77)</f>
        <v>1645056</v>
      </c>
      <c r="O73" s="41">
        <v>1759499</v>
      </c>
      <c r="P73" s="41">
        <v>1663328</v>
      </c>
      <c r="Q73" s="41">
        <v>8354900</v>
      </c>
      <c r="R73" s="41">
        <v>1256084</v>
      </c>
      <c r="S73" s="41">
        <v>3826465</v>
      </c>
      <c r="T73" s="41">
        <v>2275338</v>
      </c>
      <c r="U73" s="11">
        <v>12308832</v>
      </c>
      <c r="V73" s="11">
        <v>3453634</v>
      </c>
      <c r="W73" s="11">
        <v>4867267</v>
      </c>
      <c r="X73" s="11">
        <v>3968111</v>
      </c>
      <c r="Y73" s="11">
        <v>32299662</v>
      </c>
      <c r="Z73" s="11">
        <v>2326738</v>
      </c>
      <c r="AA73" s="11">
        <v>1174500</v>
      </c>
      <c r="AB73" s="41">
        <v>25713257</v>
      </c>
      <c r="AC73" s="41">
        <v>1285044</v>
      </c>
      <c r="AD73" s="41">
        <v>1383897</v>
      </c>
      <c r="AE73" s="41">
        <v>1386331</v>
      </c>
      <c r="AF73" s="41">
        <v>1477492</v>
      </c>
      <c r="AG73" s="41">
        <v>11873057</v>
      </c>
      <c r="AH73" s="41">
        <v>1663532</v>
      </c>
      <c r="AI73" s="13">
        <v>-0.36640411962706443</v>
      </c>
      <c r="AJ73" s="13">
        <v>-0.85989016981894384</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1035928</v>
      </c>
      <c r="H75" s="12">
        <v>1041372</v>
      </c>
      <c r="I75" s="12">
        <v>1299055</v>
      </c>
      <c r="J75" s="12">
        <v>1221641</v>
      </c>
      <c r="K75" s="12">
        <v>1258795</v>
      </c>
      <c r="L75" s="12">
        <v>1363659</v>
      </c>
      <c r="M75" s="12">
        <v>1334960</v>
      </c>
      <c r="N75" s="12">
        <v>1209352</v>
      </c>
      <c r="O75" s="41">
        <v>1279746</v>
      </c>
      <c r="P75" s="41">
        <v>1303605</v>
      </c>
      <c r="Q75" s="41">
        <v>1201479</v>
      </c>
      <c r="R75" s="41">
        <v>1001428</v>
      </c>
      <c r="S75" s="41">
        <v>989319</v>
      </c>
      <c r="T75" s="41">
        <v>1086562</v>
      </c>
      <c r="U75" s="11">
        <v>1059476</v>
      </c>
      <c r="V75" s="11">
        <v>1276549</v>
      </c>
      <c r="W75" s="11">
        <v>1144874</v>
      </c>
      <c r="X75" s="11">
        <v>968705</v>
      </c>
      <c r="Y75" s="11">
        <v>899277</v>
      </c>
      <c r="Z75" s="11">
        <v>914638</v>
      </c>
      <c r="AA75" s="11">
        <v>817948</v>
      </c>
      <c r="AB75" s="41">
        <v>895311</v>
      </c>
      <c r="AC75" s="41">
        <v>815922</v>
      </c>
      <c r="AD75" s="41">
        <v>750466</v>
      </c>
      <c r="AE75" s="41">
        <v>816088</v>
      </c>
      <c r="AF75" s="41">
        <v>940093</v>
      </c>
      <c r="AG75" s="41">
        <v>787438</v>
      </c>
      <c r="AH75" s="41">
        <v>1070655</v>
      </c>
      <c r="AI75" s="13">
        <v>3.0257863985225786E-2</v>
      </c>
      <c r="AJ75" s="13">
        <v>0.35966895171429369</v>
      </c>
    </row>
    <row r="76" spans="1:36" ht="10.5" customHeight="1" x14ac:dyDescent="0.2">
      <c r="A76" s="11"/>
      <c r="B76" s="14"/>
      <c r="C76" s="11"/>
      <c r="D76" s="15" t="s">
        <v>47</v>
      </c>
      <c r="E76" s="11"/>
      <c r="F76" s="2"/>
      <c r="G76" s="12">
        <v>9250000</v>
      </c>
      <c r="H76" s="12">
        <v>0</v>
      </c>
      <c r="I76" s="12">
        <v>0</v>
      </c>
      <c r="J76" s="12">
        <v>0</v>
      </c>
      <c r="K76" s="12">
        <v>0</v>
      </c>
      <c r="L76" s="12">
        <v>6019451</v>
      </c>
      <c r="M76" s="12">
        <v>1800000</v>
      </c>
      <c r="N76" s="12">
        <v>0</v>
      </c>
      <c r="O76" s="41">
        <v>0</v>
      </c>
      <c r="P76" s="41">
        <v>0</v>
      </c>
      <c r="Q76" s="41">
        <v>6815000</v>
      </c>
      <c r="R76" s="41">
        <v>0</v>
      </c>
      <c r="S76" s="41">
        <v>1975000</v>
      </c>
      <c r="T76" s="41">
        <v>0</v>
      </c>
      <c r="U76" s="11">
        <v>10947706</v>
      </c>
      <c r="V76" s="11">
        <v>1755020</v>
      </c>
      <c r="W76" s="11">
        <v>1907429</v>
      </c>
      <c r="X76" s="11">
        <v>2769811</v>
      </c>
      <c r="Y76" s="11">
        <v>30169185</v>
      </c>
      <c r="Z76" s="11">
        <v>5615</v>
      </c>
      <c r="AA76" s="11">
        <v>5763</v>
      </c>
      <c r="AB76" s="41">
        <v>24154351</v>
      </c>
      <c r="AC76" s="41">
        <v>6953</v>
      </c>
      <c r="AD76" s="41">
        <v>14859</v>
      </c>
      <c r="AE76" s="41">
        <v>10301</v>
      </c>
      <c r="AF76" s="41">
        <v>0</v>
      </c>
      <c r="AG76" s="41">
        <v>10355379</v>
      </c>
      <c r="AH76" s="41">
        <v>0</v>
      </c>
      <c r="AI76" s="13">
        <v>-1</v>
      </c>
      <c r="AJ76" s="13" t="s">
        <v>246</v>
      </c>
    </row>
    <row r="77" spans="1:36" ht="10.5" customHeight="1" x14ac:dyDescent="0.2">
      <c r="A77" s="11"/>
      <c r="B77" s="11"/>
      <c r="C77" s="11"/>
      <c r="D77" s="11" t="s">
        <v>48</v>
      </c>
      <c r="E77" s="11"/>
      <c r="F77" s="2"/>
      <c r="G77" s="12">
        <v>162527</v>
      </c>
      <c r="H77" s="12">
        <v>156765</v>
      </c>
      <c r="I77" s="12">
        <v>254237</v>
      </c>
      <c r="J77" s="12">
        <v>1302573</v>
      </c>
      <c r="K77" s="12">
        <v>1217627</v>
      </c>
      <c r="L77" s="12">
        <v>761929</v>
      </c>
      <c r="M77" s="12">
        <v>58163</v>
      </c>
      <c r="N77" s="12">
        <v>435704</v>
      </c>
      <c r="O77" s="41">
        <v>479753</v>
      </c>
      <c r="P77" s="41">
        <v>359723</v>
      </c>
      <c r="Q77" s="41">
        <v>338421</v>
      </c>
      <c r="R77" s="41">
        <v>254656</v>
      </c>
      <c r="S77" s="41">
        <v>862146</v>
      </c>
      <c r="T77" s="41">
        <v>1188776</v>
      </c>
      <c r="U77" s="11">
        <v>301650</v>
      </c>
      <c r="V77" s="11">
        <v>422065</v>
      </c>
      <c r="W77" s="11">
        <v>1814964</v>
      </c>
      <c r="X77" s="11">
        <v>229595</v>
      </c>
      <c r="Y77" s="11">
        <v>1231200</v>
      </c>
      <c r="Z77" s="11">
        <v>1406485</v>
      </c>
      <c r="AA77" s="11">
        <v>350789</v>
      </c>
      <c r="AB77" s="41">
        <v>663595</v>
      </c>
      <c r="AC77" s="41">
        <v>462169</v>
      </c>
      <c r="AD77" s="41">
        <v>618572</v>
      </c>
      <c r="AE77" s="41">
        <v>559942</v>
      </c>
      <c r="AF77" s="41">
        <v>537399</v>
      </c>
      <c r="AG77" s="41">
        <v>730240</v>
      </c>
      <c r="AH77" s="41">
        <v>592877</v>
      </c>
      <c r="AI77" s="13">
        <v>-1.8605583182792262E-2</v>
      </c>
      <c r="AJ77" s="13">
        <v>-0.18810664986853637</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15330280</v>
      </c>
      <c r="H79" s="12">
        <v>15446889</v>
      </c>
      <c r="I79" s="12">
        <v>15906295</v>
      </c>
      <c r="J79" s="12">
        <v>17243973</v>
      </c>
      <c r="K79" s="12">
        <f>SUM(K80:K89)</f>
        <v>18419461</v>
      </c>
      <c r="L79" s="12">
        <f>SUM(L80:L89)</f>
        <v>18800658</v>
      </c>
      <c r="M79" s="12">
        <f>SUM(M80:M89)</f>
        <v>19578007</v>
      </c>
      <c r="N79" s="12">
        <f>SUM(N80:N89)</f>
        <v>22399396</v>
      </c>
      <c r="O79" s="41">
        <v>22775585</v>
      </c>
      <c r="P79" s="41">
        <v>24393764</v>
      </c>
      <c r="Q79" s="41">
        <v>25432746</v>
      </c>
      <c r="R79" s="41">
        <v>21521397</v>
      </c>
      <c r="S79" s="41">
        <v>23121776</v>
      </c>
      <c r="T79" s="41">
        <v>25057854</v>
      </c>
      <c r="U79" s="11">
        <v>26261858</v>
      </c>
      <c r="V79" s="11">
        <f>SUM(V80:V89)</f>
        <v>29908182</v>
      </c>
      <c r="W79" s="11">
        <f>SUM(W80:W89)</f>
        <v>25567817</v>
      </c>
      <c r="X79" s="11">
        <f>SUM(X80:X89)</f>
        <v>22716527</v>
      </c>
      <c r="Y79" s="11">
        <f>SUM(Y80:Y89)</f>
        <v>22773945</v>
      </c>
      <c r="Z79" s="11">
        <f>SUM(Z80:Z89)</f>
        <v>24144041</v>
      </c>
      <c r="AA79" s="11">
        <v>23363365</v>
      </c>
      <c r="AB79" s="41">
        <v>23583117</v>
      </c>
      <c r="AC79" s="41">
        <v>25012437</v>
      </c>
      <c r="AD79" s="41">
        <v>24667528</v>
      </c>
      <c r="AE79" s="41">
        <v>25893765</v>
      </c>
      <c r="AF79" s="41">
        <v>28873563</v>
      </c>
      <c r="AG79" s="41">
        <v>28441681</v>
      </c>
      <c r="AH79" s="41">
        <v>27602126</v>
      </c>
      <c r="AI79" s="13">
        <v>2.6573907104124439E-2</v>
      </c>
      <c r="AJ79" s="13">
        <v>-2.9518473257610898E-2</v>
      </c>
    </row>
    <row r="80" spans="1:36" ht="10.5" customHeight="1" x14ac:dyDescent="0.2">
      <c r="A80" s="11"/>
      <c r="B80" s="11"/>
      <c r="C80" s="11" t="s">
        <v>50</v>
      </c>
      <c r="D80" s="11"/>
      <c r="E80" s="11"/>
      <c r="F80" s="2"/>
      <c r="G80" s="12">
        <v>0</v>
      </c>
      <c r="H80" s="12">
        <v>0</v>
      </c>
      <c r="I80" s="12">
        <v>0</v>
      </c>
      <c r="J80" s="12">
        <v>759965</v>
      </c>
      <c r="K80" s="12">
        <v>754068</v>
      </c>
      <c r="L80" s="12">
        <v>831705</v>
      </c>
      <c r="M80" s="12">
        <v>859220</v>
      </c>
      <c r="N80" s="12">
        <v>1084484</v>
      </c>
      <c r="O80" s="41">
        <v>976036</v>
      </c>
      <c r="P80" s="41">
        <v>990059</v>
      </c>
      <c r="Q80" s="41">
        <v>990059</v>
      </c>
      <c r="R80" s="41">
        <v>990059</v>
      </c>
      <c r="S80" s="41">
        <v>990058</v>
      </c>
      <c r="T80" s="41">
        <v>990059</v>
      </c>
      <c r="U80" s="11">
        <v>990059</v>
      </c>
      <c r="V80" s="11">
        <v>990059</v>
      </c>
      <c r="W80" s="11">
        <v>990059</v>
      </c>
      <c r="X80" s="11">
        <v>990059</v>
      </c>
      <c r="Y80" s="11">
        <v>990059</v>
      </c>
      <c r="Z80" s="11">
        <v>990059</v>
      </c>
      <c r="AA80" s="11">
        <v>990059</v>
      </c>
      <c r="AB80" s="41">
        <v>990059</v>
      </c>
      <c r="AC80" s="41">
        <v>990059</v>
      </c>
      <c r="AD80" s="41">
        <v>990059</v>
      </c>
      <c r="AE80" s="41">
        <v>99006</v>
      </c>
      <c r="AF80" s="41">
        <v>99006</v>
      </c>
      <c r="AG80" s="41">
        <v>990059</v>
      </c>
      <c r="AH80" s="41">
        <v>990059</v>
      </c>
      <c r="AI80" s="13">
        <v>0</v>
      </c>
      <c r="AJ80" s="13">
        <v>0</v>
      </c>
    </row>
    <row r="81" spans="1:36" ht="10.5" customHeight="1" x14ac:dyDescent="0.2">
      <c r="A81" s="11"/>
      <c r="B81" s="11"/>
      <c r="C81" s="11" t="s">
        <v>51</v>
      </c>
      <c r="D81" s="11"/>
      <c r="E81" s="11"/>
      <c r="F81" s="2"/>
      <c r="G81" s="12">
        <v>0</v>
      </c>
      <c r="H81" s="12">
        <v>0</v>
      </c>
      <c r="I81" s="12">
        <v>0</v>
      </c>
      <c r="J81" s="12">
        <v>177301</v>
      </c>
      <c r="K81" s="12">
        <v>168984</v>
      </c>
      <c r="L81" s="12">
        <v>209235</v>
      </c>
      <c r="M81" s="12">
        <v>217373</v>
      </c>
      <c r="N81" s="12">
        <v>191672</v>
      </c>
      <c r="O81" s="41">
        <v>434343</v>
      </c>
      <c r="P81" s="41">
        <v>480817</v>
      </c>
      <c r="Q81" s="41">
        <v>558335</v>
      </c>
      <c r="R81" s="41">
        <v>572246</v>
      </c>
      <c r="S81" s="41">
        <v>590794</v>
      </c>
      <c r="T81" s="41">
        <v>605848</v>
      </c>
      <c r="U81" s="11">
        <v>665842</v>
      </c>
      <c r="V81" s="12">
        <v>872746</v>
      </c>
      <c r="W81" s="11">
        <v>677405</v>
      </c>
      <c r="X81" s="11">
        <v>631907</v>
      </c>
      <c r="Y81" s="11">
        <v>670616</v>
      </c>
      <c r="Z81" s="11">
        <v>634988</v>
      </c>
      <c r="AA81" s="11">
        <v>688784</v>
      </c>
      <c r="AB81" s="41">
        <v>691990</v>
      </c>
      <c r="AC81" s="41">
        <v>695493</v>
      </c>
      <c r="AD81" s="41">
        <v>694927</v>
      </c>
      <c r="AE81" s="41">
        <v>1589026</v>
      </c>
      <c r="AF81" s="41">
        <v>1589875</v>
      </c>
      <c r="AG81" s="41">
        <v>701179</v>
      </c>
      <c r="AH81" s="41">
        <v>705080</v>
      </c>
      <c r="AI81" s="13">
        <v>3.1281770503832629E-3</v>
      </c>
      <c r="AJ81" s="13">
        <v>5.5634866417847654E-3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724860</v>
      </c>
      <c r="W82" s="12">
        <f>891757</f>
        <v>891757</v>
      </c>
      <c r="X82" s="12">
        <v>1114748</v>
      </c>
      <c r="Y82" s="12">
        <v>1169496.6876760072</v>
      </c>
      <c r="Z82" s="12">
        <v>1287588.164811848</v>
      </c>
      <c r="AA82" s="12">
        <v>1445033</v>
      </c>
      <c r="AB82" s="41">
        <v>1578684</v>
      </c>
      <c r="AC82" s="41">
        <v>1681956</v>
      </c>
      <c r="AD82" s="41">
        <v>1808665</v>
      </c>
      <c r="AE82" s="41">
        <v>1863049</v>
      </c>
      <c r="AF82" s="41">
        <v>1952720</v>
      </c>
      <c r="AG82" s="41">
        <v>1876963</v>
      </c>
      <c r="AH82" s="41">
        <v>2239743</v>
      </c>
      <c r="AI82" s="13">
        <v>6.0027576226004076E-2</v>
      </c>
      <c r="AJ82" s="13">
        <v>0.19328031506215093</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1775140</v>
      </c>
      <c r="W83" s="12">
        <v>1608243</v>
      </c>
      <c r="X83" s="12">
        <v>1385252</v>
      </c>
      <c r="Y83" s="12">
        <v>1330503.3123239928</v>
      </c>
      <c r="Z83" s="12">
        <v>1212411.835188152</v>
      </c>
      <c r="AA83" s="12">
        <v>1054967</v>
      </c>
      <c r="AB83" s="41">
        <v>921316</v>
      </c>
      <c r="AC83" s="41">
        <v>818044</v>
      </c>
      <c r="AD83" s="41">
        <v>691336</v>
      </c>
      <c r="AE83" s="41">
        <v>636951</v>
      </c>
      <c r="AF83" s="41">
        <v>547280</v>
      </c>
      <c r="AG83" s="41">
        <v>623037</v>
      </c>
      <c r="AH83" s="41">
        <v>260257</v>
      </c>
      <c r="AI83" s="13">
        <v>-0.1899739837979435</v>
      </c>
      <c r="AJ83" s="13">
        <v>-0.58227681502061679</v>
      </c>
    </row>
    <row r="84" spans="1:36" ht="10.5" customHeight="1" x14ac:dyDescent="0.2">
      <c r="A84" s="11"/>
      <c r="B84" s="11"/>
      <c r="C84" s="11" t="s">
        <v>106</v>
      </c>
      <c r="D84" s="11"/>
      <c r="E84" s="11"/>
      <c r="F84" s="2"/>
      <c r="G84" s="12">
        <v>0</v>
      </c>
      <c r="H84" s="12">
        <v>0</v>
      </c>
      <c r="I84" s="12">
        <v>0</v>
      </c>
      <c r="J84" s="12">
        <v>144886</v>
      </c>
      <c r="K84" s="12">
        <v>144886</v>
      </c>
      <c r="L84" s="12">
        <v>183400</v>
      </c>
      <c r="M84" s="12">
        <v>183398</v>
      </c>
      <c r="N84" s="12">
        <v>183400</v>
      </c>
      <c r="O84" s="41">
        <v>168059</v>
      </c>
      <c r="P84" s="41">
        <v>137551</v>
      </c>
      <c r="Q84" s="41">
        <v>229250</v>
      </c>
      <c r="R84" s="41">
        <v>183400</v>
      </c>
      <c r="S84" s="41">
        <v>183400</v>
      </c>
      <c r="T84" s="41">
        <v>157075</v>
      </c>
      <c r="U84" s="11">
        <v>148012</v>
      </c>
      <c r="V84" s="11">
        <v>148050</v>
      </c>
      <c r="W84" s="11">
        <v>147332</v>
      </c>
      <c r="X84" s="11">
        <v>147250</v>
      </c>
      <c r="Y84" s="11">
        <v>147167</v>
      </c>
      <c r="Z84" s="11">
        <v>147167</v>
      </c>
      <c r="AA84" s="11">
        <v>147949</v>
      </c>
      <c r="AB84" s="41">
        <v>149309</v>
      </c>
      <c r="AC84" s="41">
        <v>145522</v>
      </c>
      <c r="AD84" s="41">
        <v>144556</v>
      </c>
      <c r="AE84" s="41">
        <v>143794</v>
      </c>
      <c r="AF84" s="41">
        <v>142595</v>
      </c>
      <c r="AG84" s="41">
        <v>141711</v>
      </c>
      <c r="AH84" s="41">
        <v>138964</v>
      </c>
      <c r="AI84" s="13">
        <v>-1.1895857641157637E-2</v>
      </c>
      <c r="AJ84" s="13">
        <v>-1.9384522020167806E-2</v>
      </c>
    </row>
    <row r="85" spans="1:36" ht="10.5" customHeight="1" x14ac:dyDescent="0.2">
      <c r="A85" s="11"/>
      <c r="B85" s="14"/>
      <c r="C85" s="11" t="s">
        <v>55</v>
      </c>
      <c r="E85" s="11"/>
      <c r="F85" s="2"/>
      <c r="G85" s="12">
        <v>0</v>
      </c>
      <c r="H85" s="12">
        <v>0</v>
      </c>
      <c r="I85" s="12">
        <v>0</v>
      </c>
      <c r="J85" s="12">
        <v>0</v>
      </c>
      <c r="K85" s="12">
        <v>0</v>
      </c>
      <c r="L85" s="12">
        <v>0</v>
      </c>
      <c r="M85" s="12">
        <v>5276</v>
      </c>
      <c r="N85" s="12">
        <v>15731</v>
      </c>
      <c r="O85" s="41">
        <v>89739</v>
      </c>
      <c r="P85" s="41">
        <v>12969</v>
      </c>
      <c r="Q85" s="41">
        <v>145668</v>
      </c>
      <c r="R85" s="41">
        <v>386385</v>
      </c>
      <c r="S85" s="41">
        <v>252112</v>
      </c>
      <c r="T85" s="41">
        <v>220225</v>
      </c>
      <c r="U85" s="11">
        <v>280941</v>
      </c>
      <c r="V85" s="11">
        <v>177096</v>
      </c>
      <c r="W85" s="11">
        <v>164333</v>
      </c>
      <c r="X85" s="11">
        <v>270412</v>
      </c>
      <c r="Y85" s="11">
        <v>235756</v>
      </c>
      <c r="Z85" s="11">
        <v>242976</v>
      </c>
      <c r="AA85" s="11">
        <v>245509</v>
      </c>
      <c r="AB85" s="41">
        <v>244314</v>
      </c>
      <c r="AC85" s="41">
        <v>366347</v>
      </c>
      <c r="AD85" s="41">
        <v>262622</v>
      </c>
      <c r="AE85" s="41">
        <v>436218</v>
      </c>
      <c r="AF85" s="41">
        <v>488915</v>
      </c>
      <c r="AG85" s="41">
        <v>1400474</v>
      </c>
      <c r="AH85" s="41">
        <v>1218275</v>
      </c>
      <c r="AI85" s="13">
        <v>0.30707195487665429</v>
      </c>
      <c r="AJ85" s="13">
        <v>-0.13009809535914268</v>
      </c>
    </row>
    <row r="86" spans="1:36" ht="10.5" customHeight="1" x14ac:dyDescent="0.2">
      <c r="A86" s="11"/>
      <c r="B86" s="11"/>
      <c r="C86" s="11" t="s">
        <v>56</v>
      </c>
      <c r="D86" s="11"/>
      <c r="E86" s="11"/>
      <c r="F86" s="2"/>
      <c r="G86" s="12">
        <v>3317150</v>
      </c>
      <c r="H86" s="12">
        <v>3507599</v>
      </c>
      <c r="I86" s="12">
        <v>3366628</v>
      </c>
      <c r="J86" s="12">
        <v>3405516</v>
      </c>
      <c r="K86" s="12">
        <v>4461006</v>
      </c>
      <c r="L86" s="12">
        <v>4265955</v>
      </c>
      <c r="M86" s="12">
        <v>4182068</v>
      </c>
      <c r="N86" s="12">
        <v>5969885</v>
      </c>
      <c r="O86" s="41">
        <v>5911069</v>
      </c>
      <c r="P86" s="41">
        <v>8215608</v>
      </c>
      <c r="Q86" s="41">
        <v>9516146</v>
      </c>
      <c r="R86" s="41">
        <v>6240224</v>
      </c>
      <c r="S86" s="41">
        <v>5996296</v>
      </c>
      <c r="T86" s="41">
        <v>4866377</v>
      </c>
      <c r="U86" s="11">
        <v>5282774</v>
      </c>
      <c r="V86" s="11">
        <v>5845078</v>
      </c>
      <c r="W86" s="11">
        <v>5903930</v>
      </c>
      <c r="X86" s="11">
        <v>5481409</v>
      </c>
      <c r="Y86" s="11">
        <v>5436278</v>
      </c>
      <c r="Z86" s="11">
        <v>5307350</v>
      </c>
      <c r="AA86" s="11">
        <v>5877604</v>
      </c>
      <c r="AB86" s="41">
        <v>6572643</v>
      </c>
      <c r="AC86" s="41">
        <v>6376698</v>
      </c>
      <c r="AD86" s="41">
        <v>6453117</v>
      </c>
      <c r="AE86" s="41">
        <v>6755157</v>
      </c>
      <c r="AF86" s="41">
        <v>8421940</v>
      </c>
      <c r="AG86" s="41">
        <v>7429063</v>
      </c>
      <c r="AH86" s="41">
        <v>8157233</v>
      </c>
      <c r="AI86" s="13">
        <v>3.6653943127969546E-2</v>
      </c>
      <c r="AJ86" s="13">
        <v>9.8016398568702409E-2</v>
      </c>
    </row>
    <row r="87" spans="1:36" ht="10.5" customHeight="1" x14ac:dyDescent="0.2">
      <c r="A87" s="11"/>
      <c r="B87" s="11"/>
      <c r="C87" s="11" t="s">
        <v>57</v>
      </c>
      <c r="D87" s="11"/>
      <c r="E87" s="11"/>
      <c r="F87" s="2"/>
      <c r="G87" s="12">
        <v>9424098</v>
      </c>
      <c r="H87" s="12">
        <v>9101494</v>
      </c>
      <c r="I87" s="12">
        <v>9292318</v>
      </c>
      <c r="J87" s="12">
        <v>9064979</v>
      </c>
      <c r="K87" s="12">
        <v>9187318</v>
      </c>
      <c r="L87" s="12">
        <v>9681669</v>
      </c>
      <c r="M87" s="12">
        <v>10308625</v>
      </c>
      <c r="N87" s="12">
        <v>10772537</v>
      </c>
      <c r="O87" s="41">
        <v>10909051</v>
      </c>
      <c r="P87" s="41">
        <v>10384476</v>
      </c>
      <c r="Q87" s="41">
        <v>9453084</v>
      </c>
      <c r="R87" s="41">
        <v>9086487</v>
      </c>
      <c r="S87" s="41">
        <v>9263366</v>
      </c>
      <c r="T87" s="41">
        <v>11509102</v>
      </c>
      <c r="U87" s="11">
        <v>11757164</v>
      </c>
      <c r="V87" s="11">
        <v>12182651</v>
      </c>
      <c r="W87" s="11">
        <v>10711269</v>
      </c>
      <c r="X87" s="11">
        <v>8631973</v>
      </c>
      <c r="Y87" s="11">
        <v>7415065</v>
      </c>
      <c r="Z87" s="11">
        <v>8329048</v>
      </c>
      <c r="AA87" s="11">
        <v>9026450</v>
      </c>
      <c r="AB87" s="41">
        <v>9189408</v>
      </c>
      <c r="AC87" s="41">
        <v>10087500</v>
      </c>
      <c r="AD87" s="41">
        <v>10082691</v>
      </c>
      <c r="AE87" s="41">
        <v>10608706</v>
      </c>
      <c r="AF87" s="41">
        <v>10650679</v>
      </c>
      <c r="AG87" s="41">
        <v>10695570</v>
      </c>
      <c r="AH87" s="41">
        <v>10448762</v>
      </c>
      <c r="AI87" s="13">
        <v>2.1636068502057348E-2</v>
      </c>
      <c r="AJ87" s="13">
        <v>-2.3075722004530848E-2</v>
      </c>
    </row>
    <row r="88" spans="1:36" ht="10.5" customHeight="1" x14ac:dyDescent="0.2">
      <c r="A88" s="11"/>
      <c r="B88" s="11"/>
      <c r="C88" s="11" t="s">
        <v>58</v>
      </c>
      <c r="D88" s="11"/>
      <c r="E88" s="11"/>
      <c r="F88" s="2"/>
      <c r="G88" s="12">
        <v>2589032</v>
      </c>
      <c r="H88" s="12">
        <v>2837796</v>
      </c>
      <c r="I88" s="12">
        <v>3247349</v>
      </c>
      <c r="J88" s="12">
        <v>3691326</v>
      </c>
      <c r="K88" s="12">
        <v>3703199</v>
      </c>
      <c r="L88" s="12">
        <v>3628694</v>
      </c>
      <c r="M88" s="12">
        <v>3822047</v>
      </c>
      <c r="N88" s="12">
        <v>4181687</v>
      </c>
      <c r="O88" s="41">
        <v>4287288</v>
      </c>
      <c r="P88" s="41">
        <v>4172284</v>
      </c>
      <c r="Q88" s="41">
        <v>4200191</v>
      </c>
      <c r="R88" s="41">
        <v>3511701</v>
      </c>
      <c r="S88" s="41">
        <v>4736044</v>
      </c>
      <c r="T88" s="41">
        <v>5899415</v>
      </c>
      <c r="U88" s="11">
        <v>5762811</v>
      </c>
      <c r="V88" s="11">
        <v>6815453</v>
      </c>
      <c r="W88" s="11">
        <v>4058502</v>
      </c>
      <c r="X88" s="11">
        <v>3706062</v>
      </c>
      <c r="Y88" s="11">
        <v>5262133</v>
      </c>
      <c r="Z88" s="11">
        <v>5747406</v>
      </c>
      <c r="AA88" s="11">
        <v>3601056</v>
      </c>
      <c r="AB88" s="41">
        <v>2989592</v>
      </c>
      <c r="AC88" s="41">
        <v>3555325</v>
      </c>
      <c r="AD88" s="41">
        <v>3059497</v>
      </c>
      <c r="AE88" s="41">
        <v>3445735</v>
      </c>
      <c r="AF88" s="41">
        <v>4773157</v>
      </c>
      <c r="AG88" s="41">
        <v>4446493</v>
      </c>
      <c r="AH88" s="41">
        <v>3382790</v>
      </c>
      <c r="AI88" s="13">
        <v>2.0807500848592175E-2</v>
      </c>
      <c r="AJ88" s="13">
        <v>-0.23922291117966452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340013</v>
      </c>
      <c r="R89" s="41">
        <v>550895</v>
      </c>
      <c r="S89" s="41">
        <v>1109706</v>
      </c>
      <c r="T89" s="41">
        <v>809753</v>
      </c>
      <c r="U89" s="11">
        <v>1374255</v>
      </c>
      <c r="V89" s="11">
        <v>377049</v>
      </c>
      <c r="W89" s="11">
        <v>414987</v>
      </c>
      <c r="X89" s="11">
        <v>357455</v>
      </c>
      <c r="Y89" s="11">
        <v>116871</v>
      </c>
      <c r="Z89" s="11">
        <v>245047</v>
      </c>
      <c r="AA89" s="11">
        <v>285954</v>
      </c>
      <c r="AB89" s="41">
        <v>255802</v>
      </c>
      <c r="AC89" s="41">
        <v>295493</v>
      </c>
      <c r="AD89" s="41">
        <v>480058</v>
      </c>
      <c r="AE89" s="41">
        <v>316123</v>
      </c>
      <c r="AF89" s="41">
        <v>207396</v>
      </c>
      <c r="AG89" s="41">
        <v>137132</v>
      </c>
      <c r="AH89" s="41">
        <v>60963</v>
      </c>
      <c r="AI89" s="13">
        <v>-0.21260304226120752</v>
      </c>
      <c r="AJ89" s="13">
        <v>-0.55544293089869612</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3785558</v>
      </c>
      <c r="H91" s="12">
        <v>3943993</v>
      </c>
      <c r="I91" s="12">
        <v>3872521</v>
      </c>
      <c r="J91" s="12">
        <v>3593257</v>
      </c>
      <c r="K91" s="12">
        <v>3842927</v>
      </c>
      <c r="L91" s="12">
        <v>4036172</v>
      </c>
      <c r="M91" s="12">
        <v>4112603</v>
      </c>
      <c r="N91" s="12">
        <v>4339238</v>
      </c>
      <c r="O91" s="41">
        <v>4528209</v>
      </c>
      <c r="P91" s="41">
        <v>5023357</v>
      </c>
      <c r="Q91" s="41">
        <v>5559720</v>
      </c>
      <c r="R91" s="41">
        <v>6491273</v>
      </c>
      <c r="S91" s="41">
        <v>7170317</v>
      </c>
      <c r="T91" s="41">
        <v>7676675</v>
      </c>
      <c r="U91" s="11">
        <v>7654127</v>
      </c>
      <c r="V91" s="11">
        <v>9063373</v>
      </c>
      <c r="W91" s="11">
        <v>9471299</v>
      </c>
      <c r="X91" s="11">
        <v>12781615</v>
      </c>
      <c r="Y91" s="11">
        <v>10762969</v>
      </c>
      <c r="Z91" s="11">
        <v>8438874</v>
      </c>
      <c r="AA91" s="11">
        <v>8406398</v>
      </c>
      <c r="AB91" s="41">
        <v>7253694</v>
      </c>
      <c r="AC91" s="41">
        <v>8033541</v>
      </c>
      <c r="AD91" s="41">
        <v>9980399</v>
      </c>
      <c r="AE91" s="41">
        <v>10609886</v>
      </c>
      <c r="AF91" s="41">
        <v>9490761</v>
      </c>
      <c r="AG91" s="42">
        <v>9094554</v>
      </c>
      <c r="AH91" s="41">
        <v>8862416</v>
      </c>
      <c r="AI91" s="13">
        <v>3.3948284199512901E-2</v>
      </c>
      <c r="AJ91" s="13">
        <v>-2.5524946028139477E-2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33713864</v>
      </c>
      <c r="H96" s="5">
        <v>28924018</v>
      </c>
      <c r="I96" s="5">
        <v>28213330</v>
      </c>
      <c r="J96" s="5">
        <v>29425803</v>
      </c>
      <c r="K96" s="5">
        <v>31636224</v>
      </c>
      <c r="L96" s="5">
        <v>33285643</v>
      </c>
      <c r="M96" s="5">
        <v>38073876</v>
      </c>
      <c r="N96" s="5">
        <v>34972668</v>
      </c>
      <c r="O96" s="5">
        <v>35108571</v>
      </c>
      <c r="P96" s="5">
        <v>39504248</v>
      </c>
      <c r="Q96" s="5">
        <v>39525008</v>
      </c>
      <c r="R96" s="39">
        <v>41863604</v>
      </c>
      <c r="S96" s="39">
        <v>43908378</v>
      </c>
      <c r="T96" s="39">
        <v>45560388</v>
      </c>
      <c r="U96" s="39">
        <v>48648051</v>
      </c>
      <c r="V96" s="8">
        <v>49372758</v>
      </c>
      <c r="W96" s="39">
        <v>50731296</v>
      </c>
      <c r="X96" s="39">
        <f t="shared" ref="X96:AA96" si="14">SUM(X98:X107)</f>
        <v>52888049</v>
      </c>
      <c r="Y96" s="39">
        <f t="shared" si="14"/>
        <v>64290540</v>
      </c>
      <c r="Z96" s="39">
        <f t="shared" si="14"/>
        <v>55134286</v>
      </c>
      <c r="AA96" s="39">
        <f t="shared" si="14"/>
        <v>46426896</v>
      </c>
      <c r="AB96" s="39">
        <v>47333985</v>
      </c>
      <c r="AC96" s="39">
        <v>55039952</v>
      </c>
      <c r="AD96" s="39">
        <v>58561573</v>
      </c>
      <c r="AE96" s="39">
        <v>51138937</v>
      </c>
      <c r="AF96" s="39">
        <v>52928102</v>
      </c>
      <c r="AG96" s="96">
        <v>50593160</v>
      </c>
      <c r="AH96" s="96">
        <v>56310996</v>
      </c>
      <c r="AI96" s="10">
        <v>2.936648346122217E-2</v>
      </c>
      <c r="AJ96" s="10">
        <v>0.11301598872258621</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10067631</v>
      </c>
      <c r="H98" s="50">
        <v>9924497</v>
      </c>
      <c r="I98" s="50">
        <v>10508268</v>
      </c>
      <c r="J98" s="50">
        <v>10672805</v>
      </c>
      <c r="K98" s="50">
        <v>10967296</v>
      </c>
      <c r="L98" s="50">
        <v>11449743</v>
      </c>
      <c r="M98" s="50">
        <v>12207196</v>
      </c>
      <c r="N98" s="50">
        <v>13206336</v>
      </c>
      <c r="O98" s="50">
        <v>13621830</v>
      </c>
      <c r="P98" s="50">
        <v>14540893</v>
      </c>
      <c r="Q98" s="50">
        <v>16043314</v>
      </c>
      <c r="R98" s="41">
        <v>16032132</v>
      </c>
      <c r="S98" s="41">
        <v>17335840</v>
      </c>
      <c r="T98" s="41">
        <v>17287581</v>
      </c>
      <c r="U98" s="41">
        <v>19349919</v>
      </c>
      <c r="V98" s="11">
        <v>20998000</v>
      </c>
      <c r="W98" s="41">
        <v>22808687</v>
      </c>
      <c r="X98" s="41">
        <v>20724316</v>
      </c>
      <c r="Y98" s="41">
        <v>20545627</v>
      </c>
      <c r="Z98" s="41">
        <v>18661869</v>
      </c>
      <c r="AA98" s="41">
        <v>17947623</v>
      </c>
      <c r="AB98" s="41">
        <v>17964021</v>
      </c>
      <c r="AC98" s="41">
        <v>18906407</v>
      </c>
      <c r="AD98" s="41">
        <v>20850572</v>
      </c>
      <c r="AE98" s="41">
        <v>21285890</v>
      </c>
      <c r="AF98" s="41">
        <v>23364503</v>
      </c>
      <c r="AG98" s="42">
        <v>22977053</v>
      </c>
      <c r="AH98" s="42">
        <v>23355163</v>
      </c>
      <c r="AI98" s="13">
        <v>4.4711939555523328E-2</v>
      </c>
      <c r="AJ98" s="13">
        <v>1.6455983280362369E-2</v>
      </c>
    </row>
    <row r="99" spans="1:44" ht="10.5" customHeight="1" x14ac:dyDescent="0.2">
      <c r="A99" s="14"/>
      <c r="B99" s="51" t="s">
        <v>65</v>
      </c>
      <c r="C99" s="44"/>
      <c r="D99" s="44"/>
      <c r="E99" s="34"/>
      <c r="F99" s="2"/>
      <c r="G99" s="50">
        <v>14378555</v>
      </c>
      <c r="H99" s="50">
        <v>15158656</v>
      </c>
      <c r="I99" s="50">
        <v>15465725</v>
      </c>
      <c r="J99" s="50">
        <v>16067823</v>
      </c>
      <c r="K99" s="50">
        <v>16668969</v>
      </c>
      <c r="L99" s="50">
        <v>17299431</v>
      </c>
      <c r="M99" s="50">
        <v>17912764</v>
      </c>
      <c r="N99" s="50">
        <v>18271533</v>
      </c>
      <c r="O99" s="50">
        <v>18334142</v>
      </c>
      <c r="P99" s="50">
        <v>20157833</v>
      </c>
      <c r="Q99" s="50">
        <v>20241590</v>
      </c>
      <c r="R99" s="41">
        <v>21472026</v>
      </c>
      <c r="S99" s="41">
        <v>22125765</v>
      </c>
      <c r="T99" s="41">
        <v>24180742</v>
      </c>
      <c r="U99" s="41">
        <v>23478898</v>
      </c>
      <c r="V99" s="11">
        <v>24990940</v>
      </c>
      <c r="W99" s="41">
        <v>24306199</v>
      </c>
      <c r="X99" s="41">
        <v>23706125</v>
      </c>
      <c r="Y99" s="41">
        <v>22533038</v>
      </c>
      <c r="Z99" s="41">
        <v>23558616</v>
      </c>
      <c r="AA99" s="41">
        <v>22499559</v>
      </c>
      <c r="AB99" s="41">
        <v>22244448</v>
      </c>
      <c r="AC99" s="41">
        <v>23047276</v>
      </c>
      <c r="AD99" s="41">
        <v>23931041</v>
      </c>
      <c r="AE99" s="41">
        <v>25203194</v>
      </c>
      <c r="AF99" s="41">
        <v>25548117</v>
      </c>
      <c r="AG99" s="42">
        <v>22614888</v>
      </c>
      <c r="AH99" s="42">
        <v>22324325</v>
      </c>
      <c r="AI99" s="13">
        <v>5.9758544275312353E-4</v>
      </c>
      <c r="AJ99" s="13">
        <v>-1.2848305947834012E-2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355587</v>
      </c>
      <c r="H102" s="50">
        <v>443407</v>
      </c>
      <c r="I102" s="50">
        <v>425689</v>
      </c>
      <c r="J102" s="50">
        <v>438916</v>
      </c>
      <c r="K102" s="50">
        <v>274470</v>
      </c>
      <c r="L102" s="50">
        <v>228637</v>
      </c>
      <c r="M102" s="50">
        <v>189522</v>
      </c>
      <c r="N102" s="50">
        <v>98047</v>
      </c>
      <c r="O102" s="50">
        <v>117252</v>
      </c>
      <c r="P102" s="50">
        <v>127387</v>
      </c>
      <c r="Q102" s="50">
        <v>151870</v>
      </c>
      <c r="R102" s="41">
        <v>97974</v>
      </c>
      <c r="S102" s="41">
        <v>109284</v>
      </c>
      <c r="T102" s="41">
        <v>68831</v>
      </c>
      <c r="U102" s="41">
        <v>59096</v>
      </c>
      <c r="V102" s="11">
        <v>42306</v>
      </c>
      <c r="W102" s="41">
        <v>31722</v>
      </c>
      <c r="X102" s="41">
        <v>26155</v>
      </c>
      <c r="Y102" s="41">
        <v>0</v>
      </c>
      <c r="Z102" s="41">
        <v>0</v>
      </c>
      <c r="AA102" s="41">
        <v>0</v>
      </c>
      <c r="AB102" s="41">
        <v>0</v>
      </c>
      <c r="AC102" s="41">
        <v>0</v>
      </c>
      <c r="AD102" s="41">
        <v>150</v>
      </c>
      <c r="AE102" s="41">
        <v>0</v>
      </c>
      <c r="AF102" s="41">
        <v>150</v>
      </c>
      <c r="AG102" s="42">
        <v>0</v>
      </c>
      <c r="AH102" s="42">
        <v>1920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104928</v>
      </c>
      <c r="H104" s="50">
        <v>50859</v>
      </c>
      <c r="I104" s="50">
        <v>183956</v>
      </c>
      <c r="J104" s="50">
        <v>118265</v>
      </c>
      <c r="K104" s="50">
        <v>11135</v>
      </c>
      <c r="L104" s="50">
        <v>16999</v>
      </c>
      <c r="M104" s="50">
        <v>27706</v>
      </c>
      <c r="N104" s="50">
        <v>15790</v>
      </c>
      <c r="O104" s="50">
        <v>55350</v>
      </c>
      <c r="P104" s="50">
        <v>44363</v>
      </c>
      <c r="Q104" s="50">
        <v>13440</v>
      </c>
      <c r="R104" s="41">
        <v>11103</v>
      </c>
      <c r="S104" s="41">
        <v>13858</v>
      </c>
      <c r="T104" s="41">
        <v>17803</v>
      </c>
      <c r="U104" s="41">
        <v>3461</v>
      </c>
      <c r="V104" s="11">
        <v>14231</v>
      </c>
      <c r="W104" s="41">
        <v>17343</v>
      </c>
      <c r="X104" s="41">
        <v>13619</v>
      </c>
      <c r="Y104" s="41">
        <v>9877</v>
      </c>
      <c r="Z104" s="41">
        <v>15613</v>
      </c>
      <c r="AA104" s="41">
        <v>20918</v>
      </c>
      <c r="AB104" s="41">
        <v>3217</v>
      </c>
      <c r="AC104" s="41">
        <v>4757</v>
      </c>
      <c r="AD104" s="41">
        <v>3583</v>
      </c>
      <c r="AE104" s="41">
        <v>3362</v>
      </c>
      <c r="AF104" s="41">
        <v>3847</v>
      </c>
      <c r="AG104" s="42">
        <v>7600</v>
      </c>
      <c r="AH104" s="42">
        <v>1148</v>
      </c>
      <c r="AI104" s="13">
        <v>-0.15780019241932897</v>
      </c>
      <c r="AJ104" s="13">
        <v>-0.84894736842105267</v>
      </c>
    </row>
    <row r="105" spans="1:44" ht="10.5" customHeight="1" x14ac:dyDescent="0.2">
      <c r="A105" s="14"/>
      <c r="B105" s="51" t="s">
        <v>72</v>
      </c>
      <c r="C105" s="44"/>
      <c r="D105" s="44"/>
      <c r="E105" s="34"/>
      <c r="F105" s="2"/>
      <c r="G105" s="50">
        <v>8407809</v>
      </c>
      <c r="H105" s="50">
        <v>1172980</v>
      </c>
      <c r="I105" s="50">
        <v>1140934</v>
      </c>
      <c r="J105" s="50">
        <v>1129524</v>
      </c>
      <c r="K105" s="50">
        <v>2361428</v>
      </c>
      <c r="L105" s="50">
        <v>2150735</v>
      </c>
      <c r="M105" s="50">
        <v>2362789</v>
      </c>
      <c r="N105" s="50">
        <v>1976995</v>
      </c>
      <c r="O105" s="50">
        <v>2090948</v>
      </c>
      <c r="P105" s="50">
        <v>1982015</v>
      </c>
      <c r="Q105" s="50">
        <v>1293069</v>
      </c>
      <c r="R105" s="41">
        <v>2914449</v>
      </c>
      <c r="S105" s="41">
        <v>2299860</v>
      </c>
      <c r="T105" s="41">
        <v>2054637</v>
      </c>
      <c r="U105" s="41">
        <v>2431138</v>
      </c>
      <c r="V105" s="11">
        <v>2335679</v>
      </c>
      <c r="W105" s="41">
        <v>2205255</v>
      </c>
      <c r="X105" s="41">
        <v>1861813</v>
      </c>
      <c r="Y105" s="41">
        <v>11129796</v>
      </c>
      <c r="Z105" s="41">
        <v>2753993</v>
      </c>
      <c r="AA105" s="41">
        <v>2748307</v>
      </c>
      <c r="AB105" s="41">
        <v>5593498</v>
      </c>
      <c r="AC105" s="41">
        <v>2622477</v>
      </c>
      <c r="AD105" s="41">
        <v>2958140</v>
      </c>
      <c r="AE105" s="41">
        <v>2990555</v>
      </c>
      <c r="AF105" s="41">
        <v>3010761</v>
      </c>
      <c r="AG105" s="42">
        <v>2981857</v>
      </c>
      <c r="AH105" s="42">
        <v>3380050</v>
      </c>
      <c r="AI105" s="13">
        <v>-8.0524970190722578E-2</v>
      </c>
      <c r="AJ105" s="13">
        <v>0.13353859692131448</v>
      </c>
    </row>
    <row r="106" spans="1:44" ht="10.5" customHeight="1" x14ac:dyDescent="0.2">
      <c r="A106" s="14"/>
      <c r="B106" s="51" t="s">
        <v>73</v>
      </c>
      <c r="C106" s="44"/>
      <c r="D106" s="44"/>
      <c r="E106" s="34"/>
      <c r="F106" s="2"/>
      <c r="G106" s="50">
        <v>318404</v>
      </c>
      <c r="H106" s="50">
        <v>2161664</v>
      </c>
      <c r="I106" s="50">
        <v>475925</v>
      </c>
      <c r="J106" s="50">
        <v>958151</v>
      </c>
      <c r="K106" s="50">
        <v>1339177</v>
      </c>
      <c r="L106" s="50">
        <v>2117773</v>
      </c>
      <c r="M106" s="50">
        <v>5373899</v>
      </c>
      <c r="N106" s="50">
        <v>1359074</v>
      </c>
      <c r="O106" s="50">
        <v>808947</v>
      </c>
      <c r="P106" s="50">
        <v>2637386</v>
      </c>
      <c r="Q106" s="50">
        <v>1770318</v>
      </c>
      <c r="R106" s="41">
        <v>1237892</v>
      </c>
      <c r="S106" s="41">
        <v>1727108</v>
      </c>
      <c r="T106" s="41">
        <v>1452159</v>
      </c>
      <c r="U106" s="41">
        <v>3287185</v>
      </c>
      <c r="V106" s="11">
        <v>816227</v>
      </c>
      <c r="W106" s="41">
        <v>1217870</v>
      </c>
      <c r="X106" s="41">
        <v>6542142</v>
      </c>
      <c r="Y106" s="41">
        <v>9504238</v>
      </c>
      <c r="Z106" s="41">
        <v>10095185</v>
      </c>
      <c r="AA106" s="41">
        <v>3186806</v>
      </c>
      <c r="AB106" s="41">
        <v>1425669</v>
      </c>
      <c r="AC106" s="41">
        <v>10387612</v>
      </c>
      <c r="AD106" s="41">
        <v>10690999</v>
      </c>
      <c r="AE106" s="41">
        <v>1598026</v>
      </c>
      <c r="AF106" s="41">
        <v>932855</v>
      </c>
      <c r="AG106" s="42">
        <v>1942840</v>
      </c>
      <c r="AH106" s="42">
        <v>7182246</v>
      </c>
      <c r="AI106" s="13">
        <v>0.30930329742573903</v>
      </c>
      <c r="AJ106" s="13">
        <v>2.6967768833254411</v>
      </c>
    </row>
    <row r="107" spans="1:44" ht="10.5" customHeight="1" x14ac:dyDescent="0.2">
      <c r="A107" s="14"/>
      <c r="B107" s="51" t="s">
        <v>39</v>
      </c>
      <c r="C107" s="44"/>
      <c r="D107" s="44"/>
      <c r="E107" s="34"/>
      <c r="F107" s="2"/>
      <c r="G107" s="50">
        <v>80950</v>
      </c>
      <c r="H107" s="50">
        <v>11955</v>
      </c>
      <c r="I107" s="50">
        <v>12833</v>
      </c>
      <c r="J107" s="50">
        <v>40319</v>
      </c>
      <c r="K107" s="50">
        <v>13749</v>
      </c>
      <c r="L107" s="50">
        <v>22325</v>
      </c>
      <c r="M107" s="50">
        <v>0</v>
      </c>
      <c r="N107" s="50">
        <v>44893</v>
      </c>
      <c r="O107" s="50">
        <v>80102</v>
      </c>
      <c r="P107" s="50">
        <v>14371</v>
      </c>
      <c r="Q107" s="50">
        <v>11407</v>
      </c>
      <c r="R107" s="41">
        <v>98028</v>
      </c>
      <c r="S107" s="41">
        <v>296663</v>
      </c>
      <c r="T107" s="41">
        <v>498635</v>
      </c>
      <c r="U107" s="41">
        <v>38354</v>
      </c>
      <c r="V107" s="11">
        <v>175375</v>
      </c>
      <c r="W107" s="41">
        <v>144220</v>
      </c>
      <c r="X107" s="41">
        <v>13879</v>
      </c>
      <c r="Y107" s="41">
        <v>567964</v>
      </c>
      <c r="Z107" s="41">
        <v>49010</v>
      </c>
      <c r="AA107" s="41">
        <v>23683</v>
      </c>
      <c r="AB107" s="41">
        <v>103132</v>
      </c>
      <c r="AC107" s="41">
        <v>71423</v>
      </c>
      <c r="AD107" s="41">
        <v>127088</v>
      </c>
      <c r="AE107" s="41">
        <v>57910</v>
      </c>
      <c r="AF107" s="41">
        <v>67869</v>
      </c>
      <c r="AG107" s="42">
        <v>68922</v>
      </c>
      <c r="AH107" s="42">
        <v>66144</v>
      </c>
      <c r="AI107" s="13">
        <v>-7.1355475234144317E-2</v>
      </c>
      <c r="AJ107" s="13">
        <v>-4.0306433359449813E-2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281</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12620303</v>
      </c>
      <c r="H119" s="5">
        <v>5379641</v>
      </c>
      <c r="I119" s="5">
        <v>6428775</v>
      </c>
      <c r="J119" s="5">
        <v>5955574</v>
      </c>
      <c r="K119" s="5">
        <f>SUM(K121,K136,K147,K149)</f>
        <v>10643700</v>
      </c>
      <c r="L119" s="5">
        <f>SUM(L121,L136,L147,L149)</f>
        <v>12153673</v>
      </c>
      <c r="M119" s="5">
        <f>SUM(M121,M136,M147,M149)</f>
        <v>9153117</v>
      </c>
      <c r="N119" s="5">
        <f>SUM(N121,N136,N147,N149)</f>
        <v>8876288</v>
      </c>
      <c r="O119" s="5">
        <v>13182061.630000001</v>
      </c>
      <c r="P119" s="5">
        <v>10891828</v>
      </c>
      <c r="Q119" s="5">
        <v>11111816.469999999</v>
      </c>
      <c r="R119" s="62">
        <v>10464985.73</v>
      </c>
      <c r="S119" s="62">
        <v>10056190.219999999</v>
      </c>
      <c r="T119" s="62">
        <v>19813900.5</v>
      </c>
      <c r="U119" s="39">
        <v>14561191.639999999</v>
      </c>
      <c r="V119" s="39">
        <v>10894125.59</v>
      </c>
      <c r="W119" s="62">
        <v>10882339.640000001</v>
      </c>
      <c r="X119" s="62">
        <v>11117034.91</v>
      </c>
      <c r="Y119" s="62">
        <v>9675640.8499999996</v>
      </c>
      <c r="Z119" s="62">
        <v>9807976.8300000001</v>
      </c>
      <c r="AA119" s="62">
        <v>13116499.93</v>
      </c>
      <c r="AB119" s="62">
        <v>14581630</v>
      </c>
      <c r="AC119" s="62">
        <v>12525774</v>
      </c>
      <c r="AD119" s="62">
        <v>12386312</v>
      </c>
      <c r="AE119" s="62">
        <v>17660908</v>
      </c>
      <c r="AF119" s="62">
        <v>17729071</v>
      </c>
      <c r="AG119" s="62">
        <v>16665974</v>
      </c>
      <c r="AH119" s="62">
        <v>18251373</v>
      </c>
      <c r="AI119" s="10">
        <v>3.8121640710615523E-2</v>
      </c>
      <c r="AJ119" s="10">
        <v>9.5127893515254497E-2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9558227</v>
      </c>
      <c r="H121" s="12">
        <v>3195042</v>
      </c>
      <c r="I121" s="12">
        <v>3165766</v>
      </c>
      <c r="J121" s="12">
        <v>3788723</v>
      </c>
      <c r="K121" s="12">
        <f>SUM(K122,K126:K130)</f>
        <v>6025109</v>
      </c>
      <c r="L121" s="12">
        <f>SUM(L122,L126:L130)</f>
        <v>7615271</v>
      </c>
      <c r="M121" s="12">
        <f>SUM(M122,M126:M130)</f>
        <v>6356866</v>
      </c>
      <c r="N121" s="12">
        <f>SUM(N122,N126:N130)</f>
        <v>5975750</v>
      </c>
      <c r="O121" s="63">
        <v>7803358.3100000005</v>
      </c>
      <c r="P121" s="63">
        <v>7838989</v>
      </c>
      <c r="Q121" s="63">
        <v>8044418.4899999993</v>
      </c>
      <c r="R121" s="63">
        <v>7868344.4199999999</v>
      </c>
      <c r="S121" s="63">
        <v>7190523.4199999999</v>
      </c>
      <c r="T121" s="63">
        <v>9981605.9299999997</v>
      </c>
      <c r="U121" s="41">
        <v>10060769.449999999</v>
      </c>
      <c r="V121" s="41">
        <v>7934306.8899999997</v>
      </c>
      <c r="W121" s="63">
        <v>6922788.3400000008</v>
      </c>
      <c r="X121" s="63">
        <v>7529582.7700000005</v>
      </c>
      <c r="Y121" s="63">
        <v>7134319.6600000001</v>
      </c>
      <c r="Z121" s="63">
        <v>7460080.5199999996</v>
      </c>
      <c r="AA121" s="63">
        <v>9430132.75</v>
      </c>
      <c r="AB121" s="63">
        <v>11611190</v>
      </c>
      <c r="AC121" s="63">
        <v>9624740</v>
      </c>
      <c r="AD121" s="63">
        <v>9314307</v>
      </c>
      <c r="AE121" s="63">
        <v>11441444</v>
      </c>
      <c r="AF121" s="63">
        <v>10503218</v>
      </c>
      <c r="AG121" s="63">
        <v>10395039</v>
      </c>
      <c r="AH121" s="63">
        <v>11986133</v>
      </c>
      <c r="AI121" s="13">
        <v>5.3109047784669627E-3</v>
      </c>
      <c r="AJ121" s="13">
        <v>0.15306282160172752</v>
      </c>
    </row>
    <row r="122" spans="1:44" ht="10.5" customHeight="1" x14ac:dyDescent="0.2">
      <c r="A122" s="11"/>
      <c r="B122" s="11"/>
      <c r="C122" s="11" t="s">
        <v>36</v>
      </c>
      <c r="D122" s="11"/>
      <c r="E122" s="11"/>
      <c r="F122" s="2"/>
      <c r="G122" s="12">
        <v>7843722</v>
      </c>
      <c r="H122" s="12">
        <v>1846547</v>
      </c>
      <c r="I122" s="12">
        <v>1776911</v>
      </c>
      <c r="J122" s="12">
        <v>1286818</v>
      </c>
      <c r="K122" s="12">
        <f>SUM(K123:K125)</f>
        <v>2815877</v>
      </c>
      <c r="L122" s="12">
        <f>SUM(L123:L125)</f>
        <v>2239475</v>
      </c>
      <c r="M122" s="12">
        <f>SUM(M123:M125)</f>
        <v>3292398</v>
      </c>
      <c r="N122" s="12">
        <f>SUM(N123:N125)</f>
        <v>3409302</v>
      </c>
      <c r="O122" s="12">
        <v>3951197.3</v>
      </c>
      <c r="P122" s="12">
        <v>3593946</v>
      </c>
      <c r="Q122" s="12">
        <v>4084581.41</v>
      </c>
      <c r="R122" s="63">
        <v>3805971.4</v>
      </c>
      <c r="S122" s="63">
        <v>3593946.11</v>
      </c>
      <c r="T122" s="63">
        <v>4850225.67</v>
      </c>
      <c r="U122" s="41">
        <v>4665527.8299999991</v>
      </c>
      <c r="V122" s="41">
        <v>5142489.8099999996</v>
      </c>
      <c r="W122" s="63">
        <v>4155751.1700000004</v>
      </c>
      <c r="X122" s="63">
        <v>4726509.57</v>
      </c>
      <c r="Y122" s="63">
        <v>4692667.07</v>
      </c>
      <c r="Z122" s="63">
        <v>4491742.4399999995</v>
      </c>
      <c r="AA122" s="63">
        <v>4803161</v>
      </c>
      <c r="AB122" s="63">
        <v>6746540</v>
      </c>
      <c r="AC122" s="63">
        <v>5016916</v>
      </c>
      <c r="AD122" s="63">
        <v>4932652</v>
      </c>
      <c r="AE122" s="63">
        <v>5360187</v>
      </c>
      <c r="AF122" s="63">
        <v>6103963</v>
      </c>
      <c r="AG122" s="63">
        <v>5930256</v>
      </c>
      <c r="AH122" s="63">
        <v>7435577</v>
      </c>
      <c r="AI122" s="13">
        <v>1.6339791460992403E-2</v>
      </c>
      <c r="AJ122" s="13">
        <v>0.25383743973278727</v>
      </c>
    </row>
    <row r="123" spans="1:44" ht="10.5" customHeight="1" x14ac:dyDescent="0.2">
      <c r="A123" s="11"/>
      <c r="B123" s="11"/>
      <c r="C123" s="11"/>
      <c r="D123" s="11" t="s">
        <v>37</v>
      </c>
      <c r="E123" s="11"/>
      <c r="F123" s="2"/>
      <c r="G123" s="12">
        <v>5574578</v>
      </c>
      <c r="H123" s="12">
        <v>1301967</v>
      </c>
      <c r="I123" s="12">
        <v>1170799</v>
      </c>
      <c r="J123" s="12">
        <v>852732</v>
      </c>
      <c r="K123" s="12">
        <v>2203260</v>
      </c>
      <c r="L123" s="12">
        <v>1754434</v>
      </c>
      <c r="M123" s="12">
        <v>2181194</v>
      </c>
      <c r="N123" s="12">
        <v>2329088</v>
      </c>
      <c r="O123" s="12">
        <v>2597085.35</v>
      </c>
      <c r="P123" s="12">
        <v>2236247</v>
      </c>
      <c r="Q123" s="12">
        <v>2522279.9</v>
      </c>
      <c r="R123" s="63">
        <v>2350310.84</v>
      </c>
      <c r="S123" s="63">
        <v>2236247.02</v>
      </c>
      <c r="T123" s="63">
        <v>4241525.1399999997</v>
      </c>
      <c r="U123" s="41">
        <v>3000780.48</v>
      </c>
      <c r="V123" s="41">
        <v>3421678.58</v>
      </c>
      <c r="W123" s="63">
        <v>3155547.5700000003</v>
      </c>
      <c r="X123" s="63">
        <v>3112415.0100000002</v>
      </c>
      <c r="Y123" s="63">
        <v>3083476.5700000003</v>
      </c>
      <c r="Z123" s="63">
        <v>2970383.17</v>
      </c>
      <c r="AA123" s="63">
        <v>3146788.29</v>
      </c>
      <c r="AB123" s="63">
        <v>5779051</v>
      </c>
      <c r="AC123" s="63">
        <v>3346245</v>
      </c>
      <c r="AD123" s="63">
        <v>3155505</v>
      </c>
      <c r="AE123" s="63">
        <v>3246118</v>
      </c>
      <c r="AF123" s="63">
        <v>3715996</v>
      </c>
      <c r="AG123" s="63">
        <v>4091559</v>
      </c>
      <c r="AH123" s="63">
        <v>4685885</v>
      </c>
      <c r="AI123" s="13">
        <v>-3.4343837230008889E-2</v>
      </c>
      <c r="AJ123" s="13">
        <v>0.14525661245505686</v>
      </c>
    </row>
    <row r="124" spans="1:44" ht="10.5" customHeight="1" x14ac:dyDescent="0.2">
      <c r="A124" s="11"/>
      <c r="B124" s="11"/>
      <c r="C124" s="14"/>
      <c r="D124" s="11" t="s">
        <v>90</v>
      </c>
      <c r="E124" s="11"/>
      <c r="F124" s="2"/>
      <c r="G124" s="12">
        <v>1779411</v>
      </c>
      <c r="H124" s="12">
        <v>344913</v>
      </c>
      <c r="I124" s="12">
        <v>292783</v>
      </c>
      <c r="J124" s="12">
        <v>304961</v>
      </c>
      <c r="K124" s="12">
        <v>398577</v>
      </c>
      <c r="L124" s="12">
        <v>343483</v>
      </c>
      <c r="M124" s="12">
        <v>788633</v>
      </c>
      <c r="N124" s="12">
        <v>775576</v>
      </c>
      <c r="O124" s="12">
        <v>981128.54</v>
      </c>
      <c r="P124" s="12">
        <v>810507</v>
      </c>
      <c r="Q124" s="12">
        <v>1200776.9099999999</v>
      </c>
      <c r="R124" s="63">
        <v>1097515.1200000001</v>
      </c>
      <c r="S124" s="63">
        <v>810507.25</v>
      </c>
      <c r="T124" s="63">
        <v>106763.17</v>
      </c>
      <c r="U124" s="41">
        <v>1239595.6299999999</v>
      </c>
      <c r="V124" s="41">
        <v>1256812.52</v>
      </c>
      <c r="W124" s="63">
        <v>520478.39</v>
      </c>
      <c r="X124" s="63">
        <v>1116916.54</v>
      </c>
      <c r="Y124" s="63">
        <v>1157992.55</v>
      </c>
      <c r="Z124" s="63">
        <v>1045454.81</v>
      </c>
      <c r="AA124" s="63">
        <v>1098206.24</v>
      </c>
      <c r="AB124" s="63">
        <v>120344</v>
      </c>
      <c r="AC124" s="63">
        <v>1085118</v>
      </c>
      <c r="AD124" s="63">
        <v>1214331</v>
      </c>
      <c r="AE124" s="63">
        <v>1584400</v>
      </c>
      <c r="AF124" s="63">
        <v>1732359</v>
      </c>
      <c r="AG124" s="63">
        <v>1134673</v>
      </c>
      <c r="AH124" s="63">
        <v>1939751</v>
      </c>
      <c r="AI124" s="13">
        <v>0.58935260102795417</v>
      </c>
      <c r="AJ124" s="13">
        <v>0.70952424178595952</v>
      </c>
    </row>
    <row r="125" spans="1:44" ht="10.5" customHeight="1" x14ac:dyDescent="0.2">
      <c r="A125" s="11"/>
      <c r="B125" s="11"/>
      <c r="C125" s="14"/>
      <c r="D125" s="11" t="s">
        <v>39</v>
      </c>
      <c r="E125" s="11"/>
      <c r="F125" s="2"/>
      <c r="G125" s="12">
        <v>489733</v>
      </c>
      <c r="H125" s="12">
        <v>199667</v>
      </c>
      <c r="I125" s="12">
        <v>313329</v>
      </c>
      <c r="J125" s="12">
        <v>129125</v>
      </c>
      <c r="K125" s="12">
        <v>214040</v>
      </c>
      <c r="L125" s="12">
        <v>141558</v>
      </c>
      <c r="M125" s="12">
        <v>322571</v>
      </c>
      <c r="N125" s="12">
        <v>304638</v>
      </c>
      <c r="O125" s="12">
        <v>372983.41</v>
      </c>
      <c r="P125" s="12">
        <v>547192</v>
      </c>
      <c r="Q125" s="12">
        <v>361524.6</v>
      </c>
      <c r="R125" s="63">
        <v>358145.44</v>
      </c>
      <c r="S125" s="63">
        <v>547191.84</v>
      </c>
      <c r="T125" s="63">
        <v>501937.36</v>
      </c>
      <c r="U125" s="41">
        <v>425151.72</v>
      </c>
      <c r="V125" s="41">
        <v>463998.70999999996</v>
      </c>
      <c r="W125" s="63">
        <v>479725.21</v>
      </c>
      <c r="X125" s="63">
        <v>497178.02</v>
      </c>
      <c r="Y125" s="63">
        <v>451197.95</v>
      </c>
      <c r="Z125" s="63">
        <v>475904.45999999996</v>
      </c>
      <c r="AA125" s="63">
        <v>558166.47</v>
      </c>
      <c r="AB125" s="63">
        <v>847145</v>
      </c>
      <c r="AC125" s="63">
        <v>585553</v>
      </c>
      <c r="AD125" s="63">
        <v>562816</v>
      </c>
      <c r="AE125" s="63">
        <v>529669</v>
      </c>
      <c r="AF125" s="63">
        <v>655608</v>
      </c>
      <c r="AG125" s="63">
        <v>704024</v>
      </c>
      <c r="AH125" s="63">
        <v>809941</v>
      </c>
      <c r="AI125" s="13">
        <v>-7.4571343908528265E-3</v>
      </c>
      <c r="AJ125" s="13">
        <v>0.15044515527879732</v>
      </c>
    </row>
    <row r="126" spans="1:44" ht="10.5" customHeight="1" x14ac:dyDescent="0.2">
      <c r="A126" s="11"/>
      <c r="B126" s="14"/>
      <c r="C126" s="11" t="s">
        <v>40</v>
      </c>
      <c r="D126" s="11"/>
      <c r="E126" s="11"/>
      <c r="F126" s="2"/>
      <c r="G126" s="12">
        <v>691650</v>
      </c>
      <c r="H126" s="12">
        <v>232720</v>
      </c>
      <c r="I126" s="12">
        <v>255994</v>
      </c>
      <c r="J126" s="12">
        <v>953181</v>
      </c>
      <c r="K126" s="12">
        <v>1016486</v>
      </c>
      <c r="L126" s="12">
        <v>814019</v>
      </c>
      <c r="M126" s="12">
        <v>665550</v>
      </c>
      <c r="N126" s="12">
        <v>682034</v>
      </c>
      <c r="O126" s="12">
        <v>662771.01</v>
      </c>
      <c r="P126" s="12">
        <v>978048</v>
      </c>
      <c r="Q126" s="12">
        <v>1002120.08</v>
      </c>
      <c r="R126" s="63">
        <v>997633.02</v>
      </c>
      <c r="S126" s="63">
        <v>978048.31</v>
      </c>
      <c r="T126" s="63">
        <v>1452726.26</v>
      </c>
      <c r="U126" s="41">
        <v>725577.62</v>
      </c>
      <c r="V126" s="41">
        <v>750231.08</v>
      </c>
      <c r="W126" s="63">
        <v>821139.17</v>
      </c>
      <c r="X126" s="63">
        <v>1153574.2</v>
      </c>
      <c r="Y126" s="63">
        <v>999109.59</v>
      </c>
      <c r="Z126" s="63">
        <v>1163803.08</v>
      </c>
      <c r="AA126" s="63">
        <v>1545077.75</v>
      </c>
      <c r="AB126" s="63">
        <v>2160841</v>
      </c>
      <c r="AC126" s="63">
        <v>1471241</v>
      </c>
      <c r="AD126" s="63">
        <v>1314621</v>
      </c>
      <c r="AE126" s="63">
        <v>1295417</v>
      </c>
      <c r="AF126" s="63">
        <v>1205424</v>
      </c>
      <c r="AG126" s="63">
        <v>1686940</v>
      </c>
      <c r="AH126" s="63">
        <v>1753087</v>
      </c>
      <c r="AI126" s="13">
        <v>-3.4252832740344963E-2</v>
      </c>
      <c r="AJ126" s="13">
        <v>3.9211234543018718E-2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39989</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33941</v>
      </c>
      <c r="L128" s="12">
        <v>45000</v>
      </c>
      <c r="M128" s="12">
        <v>42839</v>
      </c>
      <c r="N128" s="12">
        <v>37523</v>
      </c>
      <c r="O128" s="12">
        <v>0</v>
      </c>
      <c r="P128" s="12">
        <v>36220</v>
      </c>
      <c r="Q128" s="12">
        <v>39887</v>
      </c>
      <c r="R128" s="63">
        <v>40420</v>
      </c>
      <c r="S128" s="63">
        <v>38866</v>
      </c>
      <c r="T128" s="63">
        <v>0</v>
      </c>
      <c r="U128" s="41">
        <v>111254</v>
      </c>
      <c r="V128" s="41">
        <v>34908</v>
      </c>
      <c r="W128" s="63">
        <v>30647</v>
      </c>
      <c r="X128" s="63">
        <v>33101</v>
      </c>
      <c r="Y128" s="63">
        <v>33284</v>
      </c>
      <c r="Z128" s="63">
        <v>0</v>
      </c>
      <c r="AA128" s="63">
        <v>31824</v>
      </c>
      <c r="AB128" s="63">
        <v>29640</v>
      </c>
      <c r="AC128" s="63">
        <v>31202</v>
      </c>
      <c r="AD128" s="63">
        <v>33761</v>
      </c>
      <c r="AE128" s="63">
        <v>35033</v>
      </c>
      <c r="AF128" s="63">
        <v>38078</v>
      </c>
      <c r="AG128" s="63">
        <v>43129</v>
      </c>
      <c r="AH128" s="63">
        <v>37400</v>
      </c>
      <c r="AI128" s="13">
        <v>3.9518526497400508E-2</v>
      </c>
      <c r="AJ128" s="13">
        <v>-0.13283405597162001</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1022855</v>
      </c>
      <c r="H130" s="12">
        <v>1115775</v>
      </c>
      <c r="I130" s="12">
        <v>1132861</v>
      </c>
      <c r="J130" s="12">
        <v>1548724</v>
      </c>
      <c r="K130" s="12">
        <v>2158805</v>
      </c>
      <c r="L130" s="12">
        <v>4516777</v>
      </c>
      <c r="M130" s="12">
        <v>2356079</v>
      </c>
      <c r="N130" s="12">
        <v>1846891</v>
      </c>
      <c r="O130" s="12">
        <v>3149401</v>
      </c>
      <c r="P130" s="12">
        <v>3230775</v>
      </c>
      <c r="Q130" s="12">
        <v>2917830</v>
      </c>
      <c r="R130" s="63">
        <v>3024320</v>
      </c>
      <c r="S130" s="63">
        <v>2579663</v>
      </c>
      <c r="T130" s="63">
        <v>3678654</v>
      </c>
      <c r="U130" s="41">
        <v>4558410</v>
      </c>
      <c r="V130" s="41">
        <v>2006678</v>
      </c>
      <c r="W130" s="63">
        <v>1915251</v>
      </c>
      <c r="X130" s="63">
        <v>1616398</v>
      </c>
      <c r="Y130" s="63">
        <v>1409259</v>
      </c>
      <c r="Z130" s="63">
        <v>1804535</v>
      </c>
      <c r="AA130" s="63">
        <v>3050070</v>
      </c>
      <c r="AB130" s="63">
        <v>2674169</v>
      </c>
      <c r="AC130" s="63">
        <v>3105381</v>
      </c>
      <c r="AD130" s="63">
        <v>3033273</v>
      </c>
      <c r="AE130" s="63">
        <v>4750807</v>
      </c>
      <c r="AF130" s="63">
        <v>3155753</v>
      </c>
      <c r="AG130" s="63">
        <v>2734714</v>
      </c>
      <c r="AH130" s="63">
        <v>2760069</v>
      </c>
      <c r="AI130" s="13">
        <v>5.2834084917630086E-3</v>
      </c>
      <c r="AJ130" s="13">
        <v>9.2715362557108348E-3</v>
      </c>
    </row>
    <row r="131" spans="1:36" ht="10.5" customHeight="1" x14ac:dyDescent="0.2">
      <c r="A131" s="11"/>
      <c r="B131" s="14"/>
      <c r="C131" s="11"/>
      <c r="D131" s="15" t="s">
        <v>45</v>
      </c>
      <c r="E131" s="11"/>
      <c r="F131" s="2"/>
      <c r="G131" s="12">
        <v>29196</v>
      </c>
      <c r="H131" s="12">
        <v>135532</v>
      </c>
      <c r="I131" s="12">
        <v>139136</v>
      </c>
      <c r="J131" s="12">
        <v>50603</v>
      </c>
      <c r="K131" s="12">
        <v>96143</v>
      </c>
      <c r="L131" s="12">
        <v>63356</v>
      </c>
      <c r="M131" s="12">
        <v>75758</v>
      </c>
      <c r="N131" s="12">
        <v>62249</v>
      </c>
      <c r="O131" s="12">
        <v>140714</v>
      </c>
      <c r="P131" s="12">
        <v>57347</v>
      </c>
      <c r="Q131" s="12">
        <v>132370</v>
      </c>
      <c r="R131" s="63">
        <v>63447</v>
      </c>
      <c r="S131" s="63">
        <v>120848</v>
      </c>
      <c r="T131" s="63">
        <v>70528</v>
      </c>
      <c r="U131" s="41">
        <v>87525</v>
      </c>
      <c r="V131" s="41">
        <v>94787</v>
      </c>
      <c r="W131" s="63">
        <v>68130</v>
      </c>
      <c r="X131" s="63">
        <v>781327</v>
      </c>
      <c r="Y131" s="63">
        <v>112462</v>
      </c>
      <c r="Z131" s="63">
        <v>69643</v>
      </c>
      <c r="AA131" s="63">
        <v>75210</v>
      </c>
      <c r="AB131" s="63">
        <v>180814</v>
      </c>
      <c r="AC131" s="63">
        <v>125646</v>
      </c>
      <c r="AD131" s="63">
        <v>93075</v>
      </c>
      <c r="AE131" s="63">
        <v>111394</v>
      </c>
      <c r="AF131" s="63">
        <v>137343</v>
      </c>
      <c r="AG131" s="63">
        <v>175643</v>
      </c>
      <c r="AH131" s="63">
        <v>98418</v>
      </c>
      <c r="AI131" s="13">
        <v>-9.6405150219247338E-2</v>
      </c>
      <c r="AJ131" s="13">
        <v>-0.43967024020313933</v>
      </c>
    </row>
    <row r="132" spans="1:36" ht="10.5" customHeight="1" x14ac:dyDescent="0.2">
      <c r="A132" s="11"/>
      <c r="B132" s="14"/>
      <c r="C132" s="11"/>
      <c r="D132" s="15" t="s">
        <v>46</v>
      </c>
      <c r="E132" s="11"/>
      <c r="F132" s="2"/>
      <c r="G132" s="12">
        <v>944407</v>
      </c>
      <c r="H132" s="12">
        <v>909711</v>
      </c>
      <c r="I132" s="12">
        <v>909413</v>
      </c>
      <c r="J132" s="12">
        <v>1458517</v>
      </c>
      <c r="K132" s="12">
        <v>2003530</v>
      </c>
      <c r="L132" s="12">
        <v>2143177</v>
      </c>
      <c r="M132" s="12">
        <v>1851543</v>
      </c>
      <c r="N132" s="12">
        <v>1694867</v>
      </c>
      <c r="O132" s="12">
        <v>1968054</v>
      </c>
      <c r="P132" s="12">
        <v>1990737</v>
      </c>
      <c r="Q132" s="12">
        <v>2055148</v>
      </c>
      <c r="R132" s="63">
        <v>1967204</v>
      </c>
      <c r="S132" s="63">
        <v>1528299</v>
      </c>
      <c r="T132" s="63">
        <v>1488544</v>
      </c>
      <c r="U132" s="41">
        <v>2210413</v>
      </c>
      <c r="V132" s="41">
        <v>1820351</v>
      </c>
      <c r="W132" s="63">
        <v>1686917</v>
      </c>
      <c r="X132" s="63">
        <v>795760</v>
      </c>
      <c r="Y132" s="63">
        <v>1247862</v>
      </c>
      <c r="Z132" s="63">
        <v>1487777</v>
      </c>
      <c r="AA132" s="63">
        <v>1564582</v>
      </c>
      <c r="AB132" s="63">
        <v>1411822</v>
      </c>
      <c r="AC132" s="63">
        <v>1770927</v>
      </c>
      <c r="AD132" s="63">
        <v>1680387</v>
      </c>
      <c r="AE132" s="63">
        <v>987788</v>
      </c>
      <c r="AF132" s="63">
        <v>1259816</v>
      </c>
      <c r="AG132" s="63">
        <v>734385</v>
      </c>
      <c r="AH132" s="63">
        <v>1501230</v>
      </c>
      <c r="AI132" s="13">
        <v>1.0286496518267629E-2</v>
      </c>
      <c r="AJ132" s="13">
        <v>1.0442002491880962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40000</v>
      </c>
      <c r="AA133" s="63">
        <v>525364</v>
      </c>
      <c r="AB133" s="63">
        <v>0</v>
      </c>
      <c r="AC133" s="63">
        <v>250000</v>
      </c>
      <c r="AD133" s="63">
        <v>445000</v>
      </c>
      <c r="AE133" s="63">
        <v>2516000</v>
      </c>
      <c r="AF133" s="63">
        <v>770000</v>
      </c>
      <c r="AG133" s="63">
        <v>0</v>
      </c>
      <c r="AH133" s="63">
        <v>0</v>
      </c>
      <c r="AI133" s="13" t="s">
        <v>246</v>
      </c>
      <c r="AJ133" s="13" t="s">
        <v>246</v>
      </c>
    </row>
    <row r="134" spans="1:36" ht="10.5" customHeight="1" x14ac:dyDescent="0.2">
      <c r="A134" s="11"/>
      <c r="B134" s="11"/>
      <c r="C134" s="11"/>
      <c r="D134" s="11" t="s">
        <v>48</v>
      </c>
      <c r="E134" s="11"/>
      <c r="F134" s="2"/>
      <c r="G134" s="12">
        <v>49252</v>
      </c>
      <c r="H134" s="12">
        <v>70532</v>
      </c>
      <c r="I134" s="12">
        <v>84312</v>
      </c>
      <c r="J134" s="12">
        <v>39604</v>
      </c>
      <c r="K134" s="12">
        <v>59132</v>
      </c>
      <c r="L134" s="12">
        <v>2310244</v>
      </c>
      <c r="M134" s="12">
        <v>428778</v>
      </c>
      <c r="N134" s="12">
        <v>89775</v>
      </c>
      <c r="O134" s="12">
        <v>1040633</v>
      </c>
      <c r="P134" s="12">
        <v>1182691</v>
      </c>
      <c r="Q134" s="12">
        <v>730312</v>
      </c>
      <c r="R134" s="63">
        <v>993669</v>
      </c>
      <c r="S134" s="63">
        <v>930516</v>
      </c>
      <c r="T134" s="63">
        <v>2119582</v>
      </c>
      <c r="U134" s="41">
        <v>2260472</v>
      </c>
      <c r="V134" s="41">
        <v>91540</v>
      </c>
      <c r="W134" s="63">
        <v>160204</v>
      </c>
      <c r="X134" s="63">
        <v>39311</v>
      </c>
      <c r="Y134" s="63">
        <v>48935</v>
      </c>
      <c r="Z134" s="63">
        <v>207115</v>
      </c>
      <c r="AA134" s="63">
        <v>884914</v>
      </c>
      <c r="AB134" s="63">
        <v>1081533</v>
      </c>
      <c r="AC134" s="63">
        <v>958808</v>
      </c>
      <c r="AD134" s="63">
        <v>814811</v>
      </c>
      <c r="AE134" s="63">
        <v>1135625</v>
      </c>
      <c r="AF134" s="63">
        <v>988594</v>
      </c>
      <c r="AG134" s="63">
        <v>1824686</v>
      </c>
      <c r="AH134" s="63">
        <v>1160421</v>
      </c>
      <c r="AI134" s="13">
        <v>1.1803010772785782E-2</v>
      </c>
      <c r="AJ134" s="13">
        <v>-0.36404345734005739</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2908199</v>
      </c>
      <c r="H136" s="12">
        <v>2085781</v>
      </c>
      <c r="I136" s="12">
        <v>3072236</v>
      </c>
      <c r="J136" s="12">
        <v>1959262</v>
      </c>
      <c r="K136" s="12">
        <f>SUM(K137:K145)</f>
        <v>2455708</v>
      </c>
      <c r="L136" s="12">
        <f>SUM(L137:L145)</f>
        <v>3626939</v>
      </c>
      <c r="M136" s="12">
        <f>SUM(M137:M145)</f>
        <v>2741732</v>
      </c>
      <c r="N136" s="12">
        <f>SUM(N137:N145)</f>
        <v>2835635</v>
      </c>
      <c r="O136" s="12">
        <v>4778441.32</v>
      </c>
      <c r="P136" s="12">
        <v>2896915</v>
      </c>
      <c r="Q136" s="12">
        <v>2652773.98</v>
      </c>
      <c r="R136" s="63">
        <v>2386686.31</v>
      </c>
      <c r="S136" s="63">
        <v>2534674.7999999998</v>
      </c>
      <c r="T136" s="63">
        <v>3753358.57</v>
      </c>
      <c r="U136" s="41">
        <v>3724639.19</v>
      </c>
      <c r="V136" s="41">
        <v>2770262.7</v>
      </c>
      <c r="W136" s="63">
        <v>3292400.3</v>
      </c>
      <c r="X136" s="63">
        <v>2519185.1399999997</v>
      </c>
      <c r="Y136" s="63">
        <v>2149410.19</v>
      </c>
      <c r="Z136" s="63">
        <v>1755094.31</v>
      </c>
      <c r="AA136" s="63">
        <v>3432763.18</v>
      </c>
      <c r="AB136" s="63">
        <v>2834473</v>
      </c>
      <c r="AC136" s="63">
        <v>2728645</v>
      </c>
      <c r="AD136" s="63">
        <v>3010021</v>
      </c>
      <c r="AE136" s="63">
        <v>3587676</v>
      </c>
      <c r="AF136" s="63">
        <v>2990447</v>
      </c>
      <c r="AG136" s="63">
        <v>3409452</v>
      </c>
      <c r="AH136" s="63">
        <v>4045940</v>
      </c>
      <c r="AI136" s="13">
        <v>6.1103757104011169E-2</v>
      </c>
      <c r="AJ136" s="13">
        <v>0.18668337316378117</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250156</v>
      </c>
      <c r="H138" s="12">
        <v>67492</v>
      </c>
      <c r="I138" s="12">
        <v>73392</v>
      </c>
      <c r="J138" s="12">
        <v>66488</v>
      </c>
      <c r="K138" s="12">
        <v>114748</v>
      </c>
      <c r="L138" s="12">
        <v>109668</v>
      </c>
      <c r="M138" s="12">
        <v>119374</v>
      </c>
      <c r="N138" s="12">
        <v>122197</v>
      </c>
      <c r="O138" s="12">
        <v>234352.37</v>
      </c>
      <c r="P138" s="12">
        <v>257020</v>
      </c>
      <c r="Q138" s="12">
        <v>274803.82</v>
      </c>
      <c r="R138" s="63">
        <v>265270.17</v>
      </c>
      <c r="S138" s="63">
        <v>257020.03</v>
      </c>
      <c r="T138" s="63">
        <v>417902.1</v>
      </c>
      <c r="U138" s="41">
        <v>321373.27</v>
      </c>
      <c r="V138" s="41">
        <v>148059.68</v>
      </c>
      <c r="W138" s="64">
        <v>352449.26</v>
      </c>
      <c r="X138" s="64">
        <v>373191.48</v>
      </c>
      <c r="Y138" s="63">
        <v>378875.54</v>
      </c>
      <c r="Z138" s="63">
        <v>388971.61</v>
      </c>
      <c r="AA138" s="63">
        <v>399738.13</v>
      </c>
      <c r="AB138" s="63">
        <v>632797</v>
      </c>
      <c r="AC138" s="63">
        <v>451989</v>
      </c>
      <c r="AD138" s="63">
        <v>456071</v>
      </c>
      <c r="AE138" s="63">
        <v>466182</v>
      </c>
      <c r="AF138" s="63">
        <v>487406</v>
      </c>
      <c r="AG138" s="63">
        <v>529781</v>
      </c>
      <c r="AH138" s="63">
        <v>553174</v>
      </c>
      <c r="AI138" s="13">
        <v>-2.2163544194193086E-2</v>
      </c>
      <c r="AJ138" s="13">
        <v>4.4155981433837754E-2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1335960</v>
      </c>
      <c r="H141" s="12">
        <v>1218211</v>
      </c>
      <c r="I141" s="12">
        <v>1237183</v>
      </c>
      <c r="J141" s="12">
        <v>1348351</v>
      </c>
      <c r="K141" s="12">
        <v>1432325</v>
      </c>
      <c r="L141" s="12">
        <v>1506241</v>
      </c>
      <c r="M141" s="12">
        <v>1616091</v>
      </c>
      <c r="N141" s="12">
        <v>1828241</v>
      </c>
      <c r="O141" s="12">
        <v>1629621.35</v>
      </c>
      <c r="P141" s="12">
        <v>1468278</v>
      </c>
      <c r="Q141" s="12">
        <v>1445962.2</v>
      </c>
      <c r="R141" s="63">
        <v>1445574.55</v>
      </c>
      <c r="S141" s="63">
        <v>1482753.3</v>
      </c>
      <c r="T141" s="63">
        <v>1620860.3099999998</v>
      </c>
      <c r="U141" s="41">
        <v>1670139.19</v>
      </c>
      <c r="V141" s="41">
        <v>1891719.77</v>
      </c>
      <c r="W141" s="63">
        <v>1823658.2000000002</v>
      </c>
      <c r="X141" s="63">
        <v>1548874.24</v>
      </c>
      <c r="Y141" s="63">
        <v>1288126.8899999999</v>
      </c>
      <c r="Z141" s="63">
        <v>1135061.43</v>
      </c>
      <c r="AA141" s="63">
        <v>1850502.66</v>
      </c>
      <c r="AB141" s="63">
        <v>1322651</v>
      </c>
      <c r="AC141" s="63">
        <v>1331935</v>
      </c>
      <c r="AD141" s="63">
        <v>1338928</v>
      </c>
      <c r="AE141" s="63">
        <v>1415053</v>
      </c>
      <c r="AF141" s="63">
        <v>1400855</v>
      </c>
      <c r="AG141" s="63">
        <v>1464077</v>
      </c>
      <c r="AH141" s="63">
        <v>1461809</v>
      </c>
      <c r="AI141" s="13">
        <v>1.6812542060175684E-2</v>
      </c>
      <c r="AJ141" s="13">
        <v>-1.5490988520412518E-3</v>
      </c>
    </row>
    <row r="142" spans="1:36" ht="10.5" customHeight="1" x14ac:dyDescent="0.2">
      <c r="A142" s="11"/>
      <c r="B142" s="14"/>
      <c r="C142" s="11" t="s">
        <v>55</v>
      </c>
      <c r="E142" s="11"/>
      <c r="F142" s="2"/>
      <c r="G142" s="12">
        <v>0</v>
      </c>
      <c r="H142" s="12">
        <v>0</v>
      </c>
      <c r="I142" s="12">
        <v>0</v>
      </c>
      <c r="J142" s="12">
        <v>0</v>
      </c>
      <c r="K142" s="12">
        <v>0</v>
      </c>
      <c r="L142" s="12">
        <v>10569</v>
      </c>
      <c r="M142" s="12">
        <v>33668</v>
      </c>
      <c r="N142" s="12">
        <v>43466</v>
      </c>
      <c r="O142" s="12">
        <v>52016.6</v>
      </c>
      <c r="P142" s="12">
        <v>52521</v>
      </c>
      <c r="Q142" s="12">
        <v>57425.96</v>
      </c>
      <c r="R142" s="63">
        <v>49815.59</v>
      </c>
      <c r="S142" s="63">
        <v>52521.47</v>
      </c>
      <c r="T142" s="63">
        <v>157070.16</v>
      </c>
      <c r="U142" s="41">
        <v>139650.73000000001</v>
      </c>
      <c r="V142" s="41">
        <v>75195.25</v>
      </c>
      <c r="W142" s="64">
        <v>83739.839999999997</v>
      </c>
      <c r="X142" s="64">
        <v>137097.42000000001</v>
      </c>
      <c r="Y142" s="63">
        <v>121255.76</v>
      </c>
      <c r="Z142" s="63">
        <v>122774.27</v>
      </c>
      <c r="AA142" s="63">
        <v>150866.39000000001</v>
      </c>
      <c r="AB142" s="63">
        <v>39636</v>
      </c>
      <c r="AC142" s="63">
        <v>191529</v>
      </c>
      <c r="AD142" s="63">
        <v>236347</v>
      </c>
      <c r="AE142" s="63">
        <v>237452</v>
      </c>
      <c r="AF142" s="63">
        <v>274306</v>
      </c>
      <c r="AG142" s="63">
        <v>779538</v>
      </c>
      <c r="AH142" s="63">
        <v>644402</v>
      </c>
      <c r="AI142" s="13">
        <v>0.59163877220366601</v>
      </c>
      <c r="AJ142" s="13">
        <v>-0.17335396093583635</v>
      </c>
    </row>
    <row r="143" spans="1:36" ht="10.5" customHeight="1" x14ac:dyDescent="0.2">
      <c r="A143" s="11"/>
      <c r="B143" s="11"/>
      <c r="C143" s="11" t="s">
        <v>56</v>
      </c>
      <c r="D143" s="11"/>
      <c r="E143" s="11"/>
      <c r="F143" s="2"/>
      <c r="G143" s="12">
        <v>1322083</v>
      </c>
      <c r="H143" s="12">
        <v>800078</v>
      </c>
      <c r="I143" s="12">
        <v>1761661</v>
      </c>
      <c r="J143" s="12">
        <v>544423</v>
      </c>
      <c r="K143" s="12">
        <v>908635</v>
      </c>
      <c r="L143" s="12">
        <v>2000461</v>
      </c>
      <c r="M143" s="12">
        <v>972599</v>
      </c>
      <c r="N143" s="12">
        <v>841731</v>
      </c>
      <c r="O143" s="12">
        <v>2862451</v>
      </c>
      <c r="P143" s="12">
        <v>1119096</v>
      </c>
      <c r="Q143" s="12">
        <v>874582</v>
      </c>
      <c r="R143" s="63">
        <v>626026</v>
      </c>
      <c r="S143" s="63">
        <v>742380</v>
      </c>
      <c r="T143" s="63">
        <v>1557526</v>
      </c>
      <c r="U143" s="41">
        <v>1593476</v>
      </c>
      <c r="V143" s="41">
        <v>655288</v>
      </c>
      <c r="W143" s="63">
        <v>1032553</v>
      </c>
      <c r="X143" s="63">
        <v>460022</v>
      </c>
      <c r="Y143" s="63">
        <v>361152</v>
      </c>
      <c r="Z143" s="63">
        <v>108287</v>
      </c>
      <c r="AA143" s="63">
        <v>1031656</v>
      </c>
      <c r="AB143" s="63">
        <v>839389</v>
      </c>
      <c r="AC143" s="63">
        <v>753192</v>
      </c>
      <c r="AD143" s="63">
        <v>978675</v>
      </c>
      <c r="AE143" s="63">
        <v>1468989</v>
      </c>
      <c r="AF143" s="63">
        <v>827880</v>
      </c>
      <c r="AG143" s="63">
        <v>636056</v>
      </c>
      <c r="AH143" s="63">
        <v>1386555</v>
      </c>
      <c r="AI143" s="13">
        <v>8.7248885806641807E-2</v>
      </c>
      <c r="AJ143" s="13">
        <v>1.1799259813601317</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15000</v>
      </c>
      <c r="H147" s="12">
        <v>18292</v>
      </c>
      <c r="I147" s="12">
        <v>108784</v>
      </c>
      <c r="J147" s="12">
        <v>51539</v>
      </c>
      <c r="K147" s="12">
        <v>1986338</v>
      </c>
      <c r="L147" s="12">
        <v>911463</v>
      </c>
      <c r="M147" s="12">
        <v>54519</v>
      </c>
      <c r="N147" s="12">
        <v>64903</v>
      </c>
      <c r="O147" s="12">
        <v>450187</v>
      </c>
      <c r="P147" s="12">
        <v>15742</v>
      </c>
      <c r="Q147" s="12">
        <v>399783</v>
      </c>
      <c r="R147" s="63">
        <v>208911</v>
      </c>
      <c r="S147" s="63">
        <v>303662</v>
      </c>
      <c r="T147" s="63">
        <v>106743</v>
      </c>
      <c r="U147" s="41">
        <v>3257</v>
      </c>
      <c r="V147" s="41">
        <v>189556</v>
      </c>
      <c r="W147" s="63">
        <v>667151</v>
      </c>
      <c r="X147" s="63">
        <v>971807</v>
      </c>
      <c r="Y147" s="63">
        <v>288592</v>
      </c>
      <c r="Z147" s="63">
        <v>552802</v>
      </c>
      <c r="AA147" s="63">
        <v>253604</v>
      </c>
      <c r="AB147" s="63">
        <v>135967</v>
      </c>
      <c r="AC147" s="63">
        <v>172389</v>
      </c>
      <c r="AD147" s="63">
        <v>61984</v>
      </c>
      <c r="AE147" s="63">
        <v>150458</v>
      </c>
      <c r="AF147" s="63">
        <v>813711</v>
      </c>
      <c r="AG147" s="63">
        <v>131452</v>
      </c>
      <c r="AH147" s="63">
        <v>246586</v>
      </c>
      <c r="AI147" s="13">
        <v>0.10430528360201285</v>
      </c>
      <c r="AJ147" s="13">
        <v>0.8758634330401972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138877</v>
      </c>
      <c r="H149" s="12">
        <v>80526</v>
      </c>
      <c r="I149" s="12">
        <v>81989</v>
      </c>
      <c r="J149" s="12">
        <v>156050</v>
      </c>
      <c r="K149" s="12">
        <v>176545</v>
      </c>
      <c r="L149" s="12">
        <v>0</v>
      </c>
      <c r="M149" s="12">
        <v>0</v>
      </c>
      <c r="N149" s="12">
        <v>0</v>
      </c>
      <c r="O149" s="12">
        <v>150075</v>
      </c>
      <c r="P149" s="12">
        <v>140182</v>
      </c>
      <c r="Q149" s="12">
        <v>14841</v>
      </c>
      <c r="R149" s="63">
        <v>1044</v>
      </c>
      <c r="S149" s="63">
        <v>27330</v>
      </c>
      <c r="T149" s="63">
        <v>5972193</v>
      </c>
      <c r="U149" s="41">
        <v>772526</v>
      </c>
      <c r="V149" s="41">
        <v>0</v>
      </c>
      <c r="W149" s="63">
        <v>0</v>
      </c>
      <c r="X149" s="63">
        <v>96460</v>
      </c>
      <c r="Y149" s="63">
        <v>103319</v>
      </c>
      <c r="Z149" s="63">
        <v>40000</v>
      </c>
      <c r="AA149" s="63">
        <v>0</v>
      </c>
      <c r="AB149" s="63">
        <v>0</v>
      </c>
      <c r="AC149" s="63">
        <v>0</v>
      </c>
      <c r="AD149" s="63">
        <v>0</v>
      </c>
      <c r="AE149" s="63">
        <v>2481330</v>
      </c>
      <c r="AF149" s="63">
        <v>3421695</v>
      </c>
      <c r="AG149" s="63">
        <v>2730031</v>
      </c>
      <c r="AH149" s="63">
        <v>1972714</v>
      </c>
      <c r="AI149" s="13" t="s">
        <v>246</v>
      </c>
      <c r="AJ149" s="13">
        <v>-0.27740234451550183</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4052600</v>
      </c>
      <c r="H152" s="5">
        <v>4052630</v>
      </c>
      <c r="I152" s="5">
        <v>4188083</v>
      </c>
      <c r="J152" s="5">
        <v>6078361</v>
      </c>
      <c r="K152" s="5">
        <v>6243409</v>
      </c>
      <c r="L152" s="5">
        <v>6149405</v>
      </c>
      <c r="M152" s="5">
        <v>6810296</v>
      </c>
      <c r="N152" s="5">
        <v>6692734</v>
      </c>
      <c r="O152" s="5">
        <v>7770987</v>
      </c>
      <c r="P152" s="5">
        <v>9406833</v>
      </c>
      <c r="Q152" s="5">
        <v>10283557</v>
      </c>
      <c r="R152" s="62">
        <v>10623880</v>
      </c>
      <c r="S152" s="62">
        <v>11506127</v>
      </c>
      <c r="T152" s="62">
        <v>17274720</v>
      </c>
      <c r="U152" s="39">
        <v>13754706</v>
      </c>
      <c r="V152" s="39">
        <v>18427131</v>
      </c>
      <c r="W152" s="62">
        <v>14091542</v>
      </c>
      <c r="X152" s="62">
        <v>8638302</v>
      </c>
      <c r="Y152" s="62">
        <v>8469579</v>
      </c>
      <c r="Z152" s="62">
        <v>7284796</v>
      </c>
      <c r="AA152" s="62">
        <v>13238262</v>
      </c>
      <c r="AB152" s="62">
        <v>12877559</v>
      </c>
      <c r="AC152" s="62">
        <v>12475153</v>
      </c>
      <c r="AD152" s="62">
        <v>13822914</v>
      </c>
      <c r="AE152" s="62">
        <v>13362380</v>
      </c>
      <c r="AF152" s="62">
        <v>14945733</v>
      </c>
      <c r="AG152" s="62">
        <v>14826447</v>
      </c>
      <c r="AH152" s="62">
        <v>18367491</v>
      </c>
      <c r="AI152" s="10">
        <v>6.0969048719576202E-2</v>
      </c>
      <c r="AJ152" s="10">
        <v>0.23883294493953947</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1699400</v>
      </c>
      <c r="H154" s="12">
        <v>1699430</v>
      </c>
      <c r="I154" s="12">
        <v>1782128</v>
      </c>
      <c r="J154" s="12">
        <v>2287694</v>
      </c>
      <c r="K154" s="12">
        <v>2042186</v>
      </c>
      <c r="L154" s="12">
        <v>2061973</v>
      </c>
      <c r="M154" s="12">
        <v>2168736</v>
      </c>
      <c r="N154" s="12">
        <v>2104134</v>
      </c>
      <c r="O154" s="12">
        <v>2560949</v>
      </c>
      <c r="P154" s="12">
        <v>2517442</v>
      </c>
      <c r="Q154" s="12">
        <v>3171048</v>
      </c>
      <c r="R154" s="63">
        <v>2997119</v>
      </c>
      <c r="S154" s="63">
        <v>3185069</v>
      </c>
      <c r="T154" s="63">
        <v>1860172</v>
      </c>
      <c r="U154" s="41">
        <v>2217987</v>
      </c>
      <c r="V154" s="41">
        <v>3825440</v>
      </c>
      <c r="W154" s="63">
        <v>3907268</v>
      </c>
      <c r="X154" s="63">
        <v>2985236</v>
      </c>
      <c r="Y154" s="63">
        <v>2221307</v>
      </c>
      <c r="Z154" s="63">
        <v>2354933</v>
      </c>
      <c r="AA154" s="63">
        <v>4147703</v>
      </c>
      <c r="AB154" s="63">
        <v>4991422</v>
      </c>
      <c r="AC154" s="63">
        <v>4255973</v>
      </c>
      <c r="AD154" s="63">
        <v>5460806</v>
      </c>
      <c r="AE154" s="63">
        <v>5437707</v>
      </c>
      <c r="AF154" s="63">
        <v>5667197</v>
      </c>
      <c r="AG154" s="63">
        <v>5694051</v>
      </c>
      <c r="AH154" s="63">
        <v>7042744</v>
      </c>
      <c r="AI154" s="13">
        <v>5.905765143465147E-2</v>
      </c>
      <c r="AJ154" s="13">
        <v>0.23686001407433829</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1654000</v>
      </c>
      <c r="H156" s="12">
        <v>1654000</v>
      </c>
      <c r="I156" s="12">
        <v>1813693</v>
      </c>
      <c r="J156" s="12">
        <v>1912594</v>
      </c>
      <c r="K156" s="12">
        <v>2158931</v>
      </c>
      <c r="L156" s="12">
        <v>2612474</v>
      </c>
      <c r="M156" s="12">
        <v>2774122</v>
      </c>
      <c r="N156" s="12">
        <v>2738256</v>
      </c>
      <c r="O156" s="12">
        <v>3160136</v>
      </c>
      <c r="P156" s="12">
        <v>2678727</v>
      </c>
      <c r="Q156" s="12">
        <v>3318056</v>
      </c>
      <c r="R156" s="63">
        <v>3348902</v>
      </c>
      <c r="S156" s="63">
        <v>3967069</v>
      </c>
      <c r="T156" s="63">
        <v>3292241</v>
      </c>
      <c r="U156" s="41">
        <v>3418310</v>
      </c>
      <c r="V156" s="41">
        <v>4916629</v>
      </c>
      <c r="W156" s="63">
        <v>4656658</v>
      </c>
      <c r="X156" s="63">
        <v>3616621</v>
      </c>
      <c r="Y156" s="63">
        <v>3185675</v>
      </c>
      <c r="Z156" s="63">
        <v>2831081</v>
      </c>
      <c r="AA156" s="63">
        <v>4705646</v>
      </c>
      <c r="AB156" s="63">
        <v>4316234</v>
      </c>
      <c r="AC156" s="63">
        <v>4213847</v>
      </c>
      <c r="AD156" s="63">
        <v>4780296</v>
      </c>
      <c r="AE156" s="63">
        <v>4177301</v>
      </c>
      <c r="AF156" s="63">
        <v>4303575</v>
      </c>
      <c r="AG156" s="63">
        <v>4584450</v>
      </c>
      <c r="AH156" s="63">
        <v>4562060</v>
      </c>
      <c r="AI156" s="13">
        <v>9.2745803480545064E-3</v>
      </c>
      <c r="AJ156" s="13">
        <v>-4.8839010132076914E-3</v>
      </c>
    </row>
    <row r="157" spans="1:36" ht="10.5" customHeight="1" x14ac:dyDescent="0.2">
      <c r="A157" s="11"/>
      <c r="B157" s="19" t="s">
        <v>67</v>
      </c>
      <c r="C157" s="14"/>
      <c r="D157" s="19"/>
      <c r="E157" s="19"/>
      <c r="F157" s="2"/>
      <c r="G157" s="12">
        <v>24300</v>
      </c>
      <c r="H157" s="12">
        <v>24300</v>
      </c>
      <c r="I157" s="12">
        <v>22300</v>
      </c>
      <c r="J157" s="12">
        <v>359831</v>
      </c>
      <c r="K157" s="12">
        <v>424868</v>
      </c>
      <c r="L157" s="12">
        <v>436513</v>
      </c>
      <c r="M157" s="12">
        <v>497359</v>
      </c>
      <c r="N157" s="12">
        <v>499816</v>
      </c>
      <c r="O157" s="12">
        <v>478135</v>
      </c>
      <c r="P157" s="12">
        <v>641967</v>
      </c>
      <c r="Q157" s="12">
        <v>1018815</v>
      </c>
      <c r="R157" s="63">
        <v>704713</v>
      </c>
      <c r="S157" s="63">
        <v>953034</v>
      </c>
      <c r="T157" s="63">
        <v>6225952</v>
      </c>
      <c r="U157" s="41">
        <v>1325349</v>
      </c>
      <c r="V157" s="41">
        <v>1785878</v>
      </c>
      <c r="W157" s="63">
        <v>2002821</v>
      </c>
      <c r="X157" s="63">
        <v>565588</v>
      </c>
      <c r="Y157" s="63">
        <v>1121735</v>
      </c>
      <c r="Z157" s="63">
        <v>0</v>
      </c>
      <c r="AA157" s="63">
        <v>1091046</v>
      </c>
      <c r="AB157" s="63">
        <v>838999</v>
      </c>
      <c r="AC157" s="63">
        <v>830824</v>
      </c>
      <c r="AD157" s="63">
        <v>1176311</v>
      </c>
      <c r="AE157" s="63">
        <v>913928</v>
      </c>
      <c r="AF157" s="63">
        <v>762237</v>
      </c>
      <c r="AG157" s="63">
        <v>1232883</v>
      </c>
      <c r="AH157" s="63">
        <v>911439</v>
      </c>
      <c r="AI157" s="13">
        <v>1.3898220403363748E-2</v>
      </c>
      <c r="AJ157" s="13">
        <v>-0.26072547030010146</v>
      </c>
    </row>
    <row r="158" spans="1:36" ht="10.5" customHeight="1" x14ac:dyDescent="0.2">
      <c r="A158" s="11"/>
      <c r="B158" s="19" t="s">
        <v>69</v>
      </c>
      <c r="C158" s="14"/>
      <c r="D158" s="19"/>
      <c r="E158" s="19"/>
      <c r="F158" s="2"/>
      <c r="G158" s="12">
        <v>140000</v>
      </c>
      <c r="H158" s="12">
        <v>140000</v>
      </c>
      <c r="I158" s="12">
        <v>125550</v>
      </c>
      <c r="J158" s="12">
        <v>434986</v>
      </c>
      <c r="K158" s="12">
        <v>361824</v>
      </c>
      <c r="L158" s="12">
        <v>372316</v>
      </c>
      <c r="M158" s="12">
        <v>379230</v>
      </c>
      <c r="N158" s="12">
        <v>404952</v>
      </c>
      <c r="O158" s="12">
        <v>403672</v>
      </c>
      <c r="P158" s="12">
        <v>416722</v>
      </c>
      <c r="Q158" s="12">
        <v>567419</v>
      </c>
      <c r="R158" s="63">
        <v>563328</v>
      </c>
      <c r="S158" s="63">
        <v>532055</v>
      </c>
      <c r="T158" s="63">
        <v>1119178</v>
      </c>
      <c r="U158" s="41">
        <v>1149869</v>
      </c>
      <c r="V158" s="41">
        <v>2108857</v>
      </c>
      <c r="W158" s="63">
        <v>366287</v>
      </c>
      <c r="X158" s="63">
        <v>77819</v>
      </c>
      <c r="Y158" s="63">
        <v>466069</v>
      </c>
      <c r="Z158" s="63">
        <v>424624</v>
      </c>
      <c r="AA158" s="63">
        <v>753660</v>
      </c>
      <c r="AB158" s="63">
        <v>772922</v>
      </c>
      <c r="AC158" s="63">
        <v>757176</v>
      </c>
      <c r="AD158" s="63">
        <v>904765</v>
      </c>
      <c r="AE158" s="63">
        <v>890428</v>
      </c>
      <c r="AF158" s="63">
        <v>985124</v>
      </c>
      <c r="AG158" s="63">
        <v>1107570</v>
      </c>
      <c r="AH158" s="63">
        <v>3259208</v>
      </c>
      <c r="AI158" s="13">
        <v>0.27105029210988518</v>
      </c>
      <c r="AJ158" s="13">
        <v>1.9426654748684056</v>
      </c>
    </row>
    <row r="159" spans="1:36" ht="10.5" customHeight="1" x14ac:dyDescent="0.2">
      <c r="A159" s="11"/>
      <c r="B159" s="19" t="s">
        <v>70</v>
      </c>
      <c r="C159" s="14"/>
      <c r="D159" s="19"/>
      <c r="E159" s="19"/>
      <c r="F159" s="2"/>
      <c r="G159" s="12">
        <v>212900</v>
      </c>
      <c r="H159" s="12">
        <v>212900</v>
      </c>
      <c r="I159" s="12">
        <v>90958</v>
      </c>
      <c r="J159" s="12">
        <v>258246</v>
      </c>
      <c r="K159" s="12">
        <v>239593</v>
      </c>
      <c r="L159" s="12">
        <v>204988</v>
      </c>
      <c r="M159" s="12">
        <v>142829</v>
      </c>
      <c r="N159" s="12">
        <v>235492</v>
      </c>
      <c r="O159" s="12">
        <v>204463</v>
      </c>
      <c r="P159" s="12">
        <v>278775</v>
      </c>
      <c r="Q159" s="12">
        <v>147481</v>
      </c>
      <c r="R159" s="63">
        <v>161199</v>
      </c>
      <c r="S159" s="63">
        <v>108310</v>
      </c>
      <c r="T159" s="63">
        <v>323307</v>
      </c>
      <c r="U159" s="41">
        <v>283827</v>
      </c>
      <c r="V159" s="41">
        <v>360751</v>
      </c>
      <c r="W159" s="63">
        <v>670168</v>
      </c>
      <c r="X159" s="63">
        <v>233511</v>
      </c>
      <c r="Y159" s="63">
        <v>0</v>
      </c>
      <c r="Z159" s="63">
        <v>0</v>
      </c>
      <c r="AA159" s="63">
        <v>552544</v>
      </c>
      <c r="AB159" s="63">
        <v>453029</v>
      </c>
      <c r="AC159" s="63">
        <v>460748</v>
      </c>
      <c r="AD159" s="63">
        <v>0</v>
      </c>
      <c r="AE159" s="63">
        <v>218019</v>
      </c>
      <c r="AF159" s="63">
        <v>317936</v>
      </c>
      <c r="AG159" s="63">
        <v>167740</v>
      </c>
      <c r="AH159" s="63">
        <v>1036141</v>
      </c>
      <c r="AI159" s="13">
        <v>0.14784208154850775</v>
      </c>
      <c r="AJ159" s="13">
        <v>5.1770656969118871</v>
      </c>
    </row>
    <row r="160" spans="1:36" ht="10.5" customHeight="1" x14ac:dyDescent="0.2">
      <c r="A160" s="11"/>
      <c r="B160" s="19" t="s">
        <v>71</v>
      </c>
      <c r="C160" s="14"/>
      <c r="D160" s="19"/>
      <c r="E160" s="19"/>
      <c r="F160" s="2"/>
      <c r="G160" s="12">
        <v>322000</v>
      </c>
      <c r="H160" s="12">
        <v>322000</v>
      </c>
      <c r="I160" s="12">
        <v>353454</v>
      </c>
      <c r="J160" s="12">
        <v>428364</v>
      </c>
      <c r="K160" s="12">
        <v>417066</v>
      </c>
      <c r="L160" s="12">
        <v>461141</v>
      </c>
      <c r="M160" s="12">
        <v>472300</v>
      </c>
      <c r="N160" s="12">
        <v>559757</v>
      </c>
      <c r="O160" s="12">
        <v>500206</v>
      </c>
      <c r="P160" s="12">
        <v>788845</v>
      </c>
      <c r="Q160" s="12">
        <v>715409</v>
      </c>
      <c r="R160" s="63">
        <v>761004</v>
      </c>
      <c r="S160" s="63">
        <v>817107</v>
      </c>
      <c r="T160" s="63">
        <v>716186</v>
      </c>
      <c r="U160" s="41">
        <v>1009254</v>
      </c>
      <c r="V160" s="41">
        <v>1206430</v>
      </c>
      <c r="W160" s="63">
        <v>1073001</v>
      </c>
      <c r="X160" s="63">
        <v>465565</v>
      </c>
      <c r="Y160" s="63">
        <v>547176</v>
      </c>
      <c r="Z160" s="63">
        <v>541263</v>
      </c>
      <c r="AA160" s="63">
        <v>613255</v>
      </c>
      <c r="AB160" s="63">
        <v>667644</v>
      </c>
      <c r="AC160" s="63">
        <v>663450</v>
      </c>
      <c r="AD160" s="63">
        <v>637227</v>
      </c>
      <c r="AE160" s="63">
        <v>424359</v>
      </c>
      <c r="AF160" s="63">
        <v>398144</v>
      </c>
      <c r="AG160" s="63">
        <v>396718</v>
      </c>
      <c r="AH160" s="63">
        <v>405810</v>
      </c>
      <c r="AI160" s="13">
        <v>-7.9628915852322901E-2</v>
      </c>
      <c r="AJ160" s="13">
        <v>2.2918042539032762E-2</v>
      </c>
    </row>
    <row r="161" spans="1:36" ht="10.5" customHeight="1" x14ac:dyDescent="0.2">
      <c r="A161" s="11"/>
      <c r="B161" s="19" t="s">
        <v>72</v>
      </c>
      <c r="C161" s="14"/>
      <c r="D161" s="19"/>
      <c r="E161" s="19"/>
      <c r="F161" s="2"/>
      <c r="G161" s="12">
        <v>0</v>
      </c>
      <c r="H161" s="12">
        <v>0</v>
      </c>
      <c r="I161" s="12">
        <v>0</v>
      </c>
      <c r="J161" s="12">
        <v>14914</v>
      </c>
      <c r="K161" s="12">
        <v>8157</v>
      </c>
      <c r="L161" s="12">
        <v>0</v>
      </c>
      <c r="M161" s="12">
        <v>0</v>
      </c>
      <c r="N161" s="12">
        <v>0</v>
      </c>
      <c r="O161" s="12">
        <v>0</v>
      </c>
      <c r="P161" s="12">
        <v>241169</v>
      </c>
      <c r="Q161" s="12">
        <v>850412</v>
      </c>
      <c r="R161" s="63">
        <v>753245</v>
      </c>
      <c r="S161" s="63">
        <v>648643</v>
      </c>
      <c r="T161" s="63">
        <v>698627</v>
      </c>
      <c r="U161" s="41">
        <v>654954</v>
      </c>
      <c r="V161" s="41">
        <v>0</v>
      </c>
      <c r="W161" s="63">
        <v>0</v>
      </c>
      <c r="X161" s="63">
        <v>0</v>
      </c>
      <c r="Y161" s="63">
        <v>0</v>
      </c>
      <c r="Z161" s="63">
        <v>11376</v>
      </c>
      <c r="AA161" s="63">
        <v>448359</v>
      </c>
      <c r="AB161" s="63">
        <v>387201</v>
      </c>
      <c r="AC161" s="63">
        <v>398842</v>
      </c>
      <c r="AD161" s="63">
        <v>464816</v>
      </c>
      <c r="AE161" s="63">
        <v>471769</v>
      </c>
      <c r="AF161" s="63">
        <v>545559</v>
      </c>
      <c r="AG161" s="63">
        <v>582491</v>
      </c>
      <c r="AH161" s="63">
        <v>600601</v>
      </c>
      <c r="AI161" s="13">
        <v>7.5907488074776541E-2</v>
      </c>
      <c r="AJ161" s="13">
        <v>3.1090609125291206E-2</v>
      </c>
    </row>
    <row r="162" spans="1:36" ht="10.5" customHeight="1" x14ac:dyDescent="0.2">
      <c r="A162" s="11"/>
      <c r="B162" s="19" t="s">
        <v>73</v>
      </c>
      <c r="C162" s="14"/>
      <c r="D162" s="19"/>
      <c r="E162" s="19"/>
      <c r="F162" s="2"/>
      <c r="G162" s="12">
        <v>0</v>
      </c>
      <c r="H162" s="12">
        <v>0</v>
      </c>
      <c r="I162" s="12">
        <v>0</v>
      </c>
      <c r="J162" s="12">
        <v>381732</v>
      </c>
      <c r="K162" s="12">
        <v>406414</v>
      </c>
      <c r="L162" s="12">
        <v>0</v>
      </c>
      <c r="M162" s="12">
        <v>375720</v>
      </c>
      <c r="N162" s="12">
        <v>150327</v>
      </c>
      <c r="O162" s="12">
        <v>130354</v>
      </c>
      <c r="P162" s="12">
        <v>766572</v>
      </c>
      <c r="Q162" s="12">
        <v>163883</v>
      </c>
      <c r="R162" s="63">
        <v>201935</v>
      </c>
      <c r="S162" s="63">
        <v>237186</v>
      </c>
      <c r="T162" s="63">
        <v>0</v>
      </c>
      <c r="U162" s="41">
        <v>0</v>
      </c>
      <c r="V162" s="41">
        <v>1322294</v>
      </c>
      <c r="W162" s="63">
        <v>134896</v>
      </c>
      <c r="X162" s="63">
        <v>0</v>
      </c>
      <c r="Y162" s="63">
        <v>0</v>
      </c>
      <c r="Z162" s="63">
        <v>0</v>
      </c>
      <c r="AA162" s="63">
        <v>836756</v>
      </c>
      <c r="AB162" s="63">
        <v>373668</v>
      </c>
      <c r="AC162" s="63">
        <v>444049</v>
      </c>
      <c r="AD162" s="63">
        <v>0</v>
      </c>
      <c r="AE162" s="63">
        <v>757914</v>
      </c>
      <c r="AF162" s="63">
        <v>0</v>
      </c>
      <c r="AG162" s="63">
        <v>0</v>
      </c>
      <c r="AH162" s="63">
        <v>0</v>
      </c>
      <c r="AI162" s="13">
        <v>-1</v>
      </c>
      <c r="AJ162" s="13" t="s">
        <v>246</v>
      </c>
    </row>
    <row r="163" spans="1:36" ht="10.5" customHeight="1" x14ac:dyDescent="0.2">
      <c r="A163" s="11"/>
      <c r="B163" s="19" t="s">
        <v>39</v>
      </c>
      <c r="C163" s="14"/>
      <c r="D163" s="19"/>
      <c r="E163" s="19"/>
      <c r="F163" s="2"/>
      <c r="G163" s="12">
        <v>0</v>
      </c>
      <c r="H163" s="12">
        <v>0</v>
      </c>
      <c r="I163" s="12">
        <v>0</v>
      </c>
      <c r="J163" s="12">
        <v>0</v>
      </c>
      <c r="K163" s="12">
        <v>184370</v>
      </c>
      <c r="L163" s="12">
        <v>0</v>
      </c>
      <c r="M163" s="12">
        <v>0</v>
      </c>
      <c r="N163" s="12">
        <v>0</v>
      </c>
      <c r="O163" s="12">
        <v>333072</v>
      </c>
      <c r="P163" s="12">
        <v>1076614</v>
      </c>
      <c r="Q163" s="12">
        <v>331034</v>
      </c>
      <c r="R163" s="63">
        <v>1132435</v>
      </c>
      <c r="S163" s="63">
        <v>1057654</v>
      </c>
      <c r="T163" s="63">
        <v>3039057</v>
      </c>
      <c r="U163" s="41">
        <v>3695156</v>
      </c>
      <c r="V163" s="41">
        <v>2900852</v>
      </c>
      <c r="W163" s="63">
        <v>1280443</v>
      </c>
      <c r="X163" s="63">
        <v>693962</v>
      </c>
      <c r="Y163" s="63">
        <v>927617</v>
      </c>
      <c r="Z163" s="63">
        <v>1121519</v>
      </c>
      <c r="AA163" s="63">
        <v>89293</v>
      </c>
      <c r="AB163" s="63">
        <v>76440</v>
      </c>
      <c r="AC163" s="63">
        <v>450244</v>
      </c>
      <c r="AD163" s="63">
        <v>398693</v>
      </c>
      <c r="AE163" s="63">
        <v>70955</v>
      </c>
      <c r="AF163" s="63">
        <v>1965961</v>
      </c>
      <c r="AG163" s="63">
        <v>1060544</v>
      </c>
      <c r="AH163" s="63">
        <v>549488</v>
      </c>
      <c r="AI163" s="13">
        <v>0.38922606276448168</v>
      </c>
      <c r="AJ163" s="13">
        <v>-0.48188099692233421</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281</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t="s">
        <v>8</v>
      </c>
      <c r="K174" s="5"/>
      <c r="L174" s="5"/>
      <c r="M174" s="5"/>
      <c r="N174" s="5"/>
      <c r="O174" s="5" t="s">
        <v>282</v>
      </c>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3469062</v>
      </c>
      <c r="H176" s="5">
        <v>3485807</v>
      </c>
      <c r="I176" s="5">
        <v>2970353</v>
      </c>
      <c r="J176" s="5">
        <v>22504</v>
      </c>
      <c r="K176" s="5">
        <f>SUM(K178,K193,K204,K206)</f>
        <v>3628418</v>
      </c>
      <c r="L176" s="5">
        <f>SUM(L178,L193,L204,L206)</f>
        <v>4882869</v>
      </c>
      <c r="M176" s="5">
        <f>SUM(M178,M193,M204,M206)</f>
        <v>658423</v>
      </c>
      <c r="N176" s="5">
        <f>SUM(N178,N193,N204,N206)</f>
        <v>447882</v>
      </c>
      <c r="O176" s="5">
        <v>33703</v>
      </c>
      <c r="P176" s="5">
        <v>6744684</v>
      </c>
      <c r="Q176" s="5">
        <v>5655233</v>
      </c>
      <c r="R176" s="39">
        <v>4558798</v>
      </c>
      <c r="S176" s="39">
        <v>5115687</v>
      </c>
      <c r="T176" s="39">
        <v>6290661</v>
      </c>
      <c r="U176" s="39">
        <v>6722907</v>
      </c>
      <c r="V176" s="39">
        <v>6506493</v>
      </c>
      <c r="W176" s="39">
        <v>6750682</v>
      </c>
      <c r="X176" s="39">
        <v>8830643</v>
      </c>
      <c r="Y176" s="39">
        <v>5361432</v>
      </c>
      <c r="Z176" s="39">
        <v>6507259</v>
      </c>
      <c r="AA176" s="39">
        <v>5378156</v>
      </c>
      <c r="AB176" s="39">
        <v>5451324</v>
      </c>
      <c r="AC176" s="39">
        <v>6354251</v>
      </c>
      <c r="AD176" s="39">
        <v>5896713</v>
      </c>
      <c r="AE176" s="39">
        <v>6817892</v>
      </c>
      <c r="AF176" s="39">
        <v>6003770</v>
      </c>
      <c r="AG176" s="39">
        <v>8120045</v>
      </c>
      <c r="AH176" s="39">
        <v>8471415</v>
      </c>
      <c r="AI176" s="10">
        <v>7.6239664356979597E-2</v>
      </c>
      <c r="AJ176" s="10">
        <v>4.3271927680203742E-2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2689264</v>
      </c>
      <c r="H178" s="12">
        <v>2621501</v>
      </c>
      <c r="I178" s="12">
        <v>2437218</v>
      </c>
      <c r="J178" s="12">
        <v>16891</v>
      </c>
      <c r="K178" s="12">
        <f>SUM(K179,K183:K187)</f>
        <v>2496117</v>
      </c>
      <c r="L178" s="12">
        <f>SUM(L179,L183:L187)</f>
        <v>3373783</v>
      </c>
      <c r="M178" s="12">
        <f>SUM(M179,M183:M187)</f>
        <v>526229</v>
      </c>
      <c r="N178" s="12">
        <f>SUM(N179,N183:N187)</f>
        <v>381474</v>
      </c>
      <c r="O178" s="12">
        <v>28468</v>
      </c>
      <c r="P178" s="12">
        <v>3566335</v>
      </c>
      <c r="Q178" s="12">
        <v>3478538</v>
      </c>
      <c r="R178" s="41">
        <v>3460768</v>
      </c>
      <c r="S178" s="41">
        <v>3903747</v>
      </c>
      <c r="T178" s="41">
        <v>5087606</v>
      </c>
      <c r="U178" s="41">
        <v>4731346</v>
      </c>
      <c r="V178" s="41">
        <v>4908994</v>
      </c>
      <c r="W178" s="41">
        <v>5636173</v>
      </c>
      <c r="X178" s="41">
        <v>5101457</v>
      </c>
      <c r="Y178" s="41">
        <v>4394106</v>
      </c>
      <c r="Z178" s="41">
        <v>5878777</v>
      </c>
      <c r="AA178" s="41">
        <v>4721316</v>
      </c>
      <c r="AB178" s="41">
        <v>4709551</v>
      </c>
      <c r="AC178" s="41">
        <v>5186764</v>
      </c>
      <c r="AD178" s="41">
        <v>5189317</v>
      </c>
      <c r="AE178" s="41">
        <v>5653156</v>
      </c>
      <c r="AF178" s="41">
        <v>5064413</v>
      </c>
      <c r="AG178" s="41">
        <v>6740381</v>
      </c>
      <c r="AH178" s="41">
        <v>6422109</v>
      </c>
      <c r="AI178" s="13">
        <v>5.305170271295645E-2</v>
      </c>
      <c r="AJ178" s="13">
        <v>-4.7218695797759801E-2</v>
      </c>
    </row>
    <row r="179" spans="1:36" ht="10.5" customHeight="1" x14ac:dyDescent="0.2">
      <c r="A179" s="11"/>
      <c r="B179" s="11"/>
      <c r="C179" s="11" t="s">
        <v>36</v>
      </c>
      <c r="D179" s="11"/>
      <c r="E179" s="11"/>
      <c r="F179" s="2"/>
      <c r="G179" s="12">
        <v>742391</v>
      </c>
      <c r="H179" s="12">
        <v>483987</v>
      </c>
      <c r="I179" s="12">
        <v>373627</v>
      </c>
      <c r="J179" s="12">
        <v>3471</v>
      </c>
      <c r="K179" s="12">
        <f>SUM(K180:K182)</f>
        <v>351304</v>
      </c>
      <c r="L179" s="12">
        <f>SUM(L180:L182)</f>
        <v>679130</v>
      </c>
      <c r="M179" s="12">
        <f>SUM(M180:M182)</f>
        <v>163749</v>
      </c>
      <c r="N179" s="12">
        <f>SUM(N180:N182)</f>
        <v>68622</v>
      </c>
      <c r="O179" s="12">
        <v>3960</v>
      </c>
      <c r="P179" s="12">
        <v>830818</v>
      </c>
      <c r="Q179" s="12">
        <v>596048</v>
      </c>
      <c r="R179" s="41">
        <v>636143</v>
      </c>
      <c r="S179" s="41">
        <v>716768</v>
      </c>
      <c r="T179" s="41">
        <v>1123496</v>
      </c>
      <c r="U179" s="41">
        <v>1124262</v>
      </c>
      <c r="V179" s="41">
        <v>1158240</v>
      </c>
      <c r="W179" s="41">
        <v>1200791</v>
      </c>
      <c r="X179" s="41">
        <v>1070570</v>
      </c>
      <c r="Y179" s="41">
        <v>1052428</v>
      </c>
      <c r="Z179" s="41">
        <v>1047453</v>
      </c>
      <c r="AA179" s="41">
        <v>888416</v>
      </c>
      <c r="AB179" s="41">
        <v>1121087</v>
      </c>
      <c r="AC179" s="41">
        <v>1280423</v>
      </c>
      <c r="AD179" s="41">
        <v>1354889</v>
      </c>
      <c r="AE179" s="41">
        <v>1430341</v>
      </c>
      <c r="AF179" s="41">
        <v>1388480</v>
      </c>
      <c r="AG179" s="41">
        <v>1338764</v>
      </c>
      <c r="AH179" s="41">
        <v>1121013</v>
      </c>
      <c r="AI179" s="13">
        <v>-1.1001530257237491E-5</v>
      </c>
      <c r="AJ179" s="13">
        <v>-0.16265077339994202</v>
      </c>
    </row>
    <row r="180" spans="1:36" ht="10.5" customHeight="1" x14ac:dyDescent="0.2">
      <c r="A180" s="11"/>
      <c r="B180" s="11"/>
      <c r="C180" s="11"/>
      <c r="D180" s="11" t="s">
        <v>37</v>
      </c>
      <c r="E180" s="11"/>
      <c r="F180" s="2"/>
      <c r="G180" s="12">
        <v>639447</v>
      </c>
      <c r="H180" s="12">
        <v>398617</v>
      </c>
      <c r="I180" s="12">
        <v>309274</v>
      </c>
      <c r="J180" s="12">
        <v>3177</v>
      </c>
      <c r="K180" s="12">
        <v>311605</v>
      </c>
      <c r="L180" s="12">
        <v>625046</v>
      </c>
      <c r="M180" s="12">
        <v>146870</v>
      </c>
      <c r="N180" s="12">
        <v>68138</v>
      </c>
      <c r="O180" s="12">
        <v>3839</v>
      </c>
      <c r="P180" s="12">
        <v>732871</v>
      </c>
      <c r="Q180" s="12">
        <v>533936</v>
      </c>
      <c r="R180" s="41">
        <v>581467</v>
      </c>
      <c r="S180" s="41">
        <v>657048</v>
      </c>
      <c r="T180" s="41">
        <v>1085409</v>
      </c>
      <c r="U180" s="41">
        <v>1064850</v>
      </c>
      <c r="V180" s="41">
        <v>1079179</v>
      </c>
      <c r="W180" s="41">
        <v>1115048</v>
      </c>
      <c r="X180" s="41">
        <v>960345</v>
      </c>
      <c r="Y180" s="41">
        <v>935575</v>
      </c>
      <c r="Z180" s="41">
        <v>926486</v>
      </c>
      <c r="AA180" s="41">
        <v>797961</v>
      </c>
      <c r="AB180" s="41">
        <v>997965</v>
      </c>
      <c r="AC180" s="41">
        <v>1124386</v>
      </c>
      <c r="AD180" s="41">
        <v>1192043</v>
      </c>
      <c r="AE180" s="41">
        <v>1206948</v>
      </c>
      <c r="AF180" s="41">
        <v>1219739</v>
      </c>
      <c r="AG180" s="41">
        <v>1205239</v>
      </c>
      <c r="AH180" s="41">
        <v>988941</v>
      </c>
      <c r="AI180" s="13">
        <v>-1.512776586762965E-3</v>
      </c>
      <c r="AJ180" s="13">
        <v>-0.17946481984071208</v>
      </c>
    </row>
    <row r="181" spans="1:36" ht="10.5" customHeight="1" x14ac:dyDescent="0.2">
      <c r="A181" s="11"/>
      <c r="B181" s="11"/>
      <c r="C181" s="14"/>
      <c r="D181" s="11" t="s">
        <v>90</v>
      </c>
      <c r="E181" s="11"/>
      <c r="F181" s="2"/>
      <c r="G181" s="12">
        <v>13281</v>
      </c>
      <c r="H181" s="12">
        <v>10895</v>
      </c>
      <c r="I181" s="12">
        <v>16662</v>
      </c>
      <c r="J181" s="12">
        <v>0</v>
      </c>
      <c r="K181" s="12">
        <v>17267</v>
      </c>
      <c r="L181" s="12">
        <v>19034</v>
      </c>
      <c r="M181" s="12">
        <v>7933</v>
      </c>
      <c r="N181" s="12">
        <v>0</v>
      </c>
      <c r="O181" s="12">
        <v>0</v>
      </c>
      <c r="P181" s="12">
        <v>18759</v>
      </c>
      <c r="Q181" s="12">
        <v>13228</v>
      </c>
      <c r="R181" s="41">
        <v>22560</v>
      </c>
      <c r="S181" s="41">
        <v>22280</v>
      </c>
      <c r="T181" s="41">
        <v>20688</v>
      </c>
      <c r="U181" s="41">
        <v>22261</v>
      </c>
      <c r="V181" s="41">
        <v>12374</v>
      </c>
      <c r="W181" s="41">
        <v>24248</v>
      </c>
      <c r="X181" s="41">
        <v>33417</v>
      </c>
      <c r="Y181" s="41">
        <v>28279</v>
      </c>
      <c r="Z181" s="41">
        <v>38149</v>
      </c>
      <c r="AA181" s="41">
        <v>24896</v>
      </c>
      <c r="AB181" s="41">
        <v>44679</v>
      </c>
      <c r="AC181" s="41">
        <v>43968</v>
      </c>
      <c r="AD181" s="41">
        <v>52304</v>
      </c>
      <c r="AE181" s="41">
        <v>57657</v>
      </c>
      <c r="AF181" s="41">
        <v>69760</v>
      </c>
      <c r="AG181" s="41">
        <v>32488</v>
      </c>
      <c r="AH181" s="41">
        <v>43273</v>
      </c>
      <c r="AI181" s="13">
        <v>-5.3149435468569095E-3</v>
      </c>
      <c r="AJ181" s="13">
        <v>0.33196872691455309</v>
      </c>
    </row>
    <row r="182" spans="1:36" ht="10.5" customHeight="1" x14ac:dyDescent="0.2">
      <c r="A182" s="11"/>
      <c r="B182" s="14"/>
      <c r="C182" s="11"/>
      <c r="D182" s="11" t="s">
        <v>39</v>
      </c>
      <c r="E182" s="11"/>
      <c r="F182" s="2"/>
      <c r="G182" s="12">
        <v>89663</v>
      </c>
      <c r="H182" s="12">
        <v>74475</v>
      </c>
      <c r="I182" s="12">
        <v>47691</v>
      </c>
      <c r="J182" s="12">
        <v>294</v>
      </c>
      <c r="K182" s="12">
        <v>22432</v>
      </c>
      <c r="L182" s="12">
        <v>35050</v>
      </c>
      <c r="M182" s="12">
        <v>8946</v>
      </c>
      <c r="N182" s="12">
        <v>484</v>
      </c>
      <c r="O182" s="12">
        <v>121</v>
      </c>
      <c r="P182" s="12">
        <v>79188</v>
      </c>
      <c r="Q182" s="12">
        <v>48884</v>
      </c>
      <c r="R182" s="41">
        <v>32116</v>
      </c>
      <c r="S182" s="41">
        <v>37440</v>
      </c>
      <c r="T182" s="41">
        <v>17399</v>
      </c>
      <c r="U182" s="41">
        <v>37151</v>
      </c>
      <c r="V182" s="41">
        <v>66687</v>
      </c>
      <c r="W182" s="41">
        <v>61495</v>
      </c>
      <c r="X182" s="41">
        <v>76808</v>
      </c>
      <c r="Y182" s="41">
        <v>88574</v>
      </c>
      <c r="Z182" s="41">
        <v>82818</v>
      </c>
      <c r="AA182" s="41">
        <v>65559</v>
      </c>
      <c r="AB182" s="41">
        <v>78443</v>
      </c>
      <c r="AC182" s="41">
        <v>112069</v>
      </c>
      <c r="AD182" s="41">
        <v>110542</v>
      </c>
      <c r="AE182" s="41">
        <v>165736</v>
      </c>
      <c r="AF182" s="41">
        <v>98981</v>
      </c>
      <c r="AG182" s="41">
        <v>101037</v>
      </c>
      <c r="AH182" s="41">
        <v>88799</v>
      </c>
      <c r="AI182" s="13">
        <v>2.0882235665365734E-2</v>
      </c>
      <c r="AJ182" s="13">
        <v>-0.12112394469352811</v>
      </c>
    </row>
    <row r="183" spans="1:36" ht="10.5" customHeight="1" x14ac:dyDescent="0.2">
      <c r="A183" s="11"/>
      <c r="B183" s="14"/>
      <c r="C183" s="11" t="s">
        <v>40</v>
      </c>
      <c r="D183" s="11"/>
      <c r="E183" s="11"/>
      <c r="F183" s="2"/>
      <c r="G183" s="12">
        <v>399509</v>
      </c>
      <c r="H183" s="12">
        <v>555561</v>
      </c>
      <c r="I183" s="12">
        <v>504198</v>
      </c>
      <c r="J183" s="12">
        <v>7572</v>
      </c>
      <c r="K183" s="12">
        <v>546009</v>
      </c>
      <c r="L183" s="12">
        <v>638719</v>
      </c>
      <c r="M183" s="12">
        <v>98230</v>
      </c>
      <c r="N183" s="12">
        <v>43937</v>
      </c>
      <c r="O183" s="12">
        <v>8297</v>
      </c>
      <c r="P183" s="12">
        <v>518703</v>
      </c>
      <c r="Q183" s="12">
        <v>603203</v>
      </c>
      <c r="R183" s="41">
        <v>497972</v>
      </c>
      <c r="S183" s="41">
        <v>528081</v>
      </c>
      <c r="T183" s="41">
        <v>757102</v>
      </c>
      <c r="U183" s="41">
        <v>648391</v>
      </c>
      <c r="V183" s="41">
        <v>640589</v>
      </c>
      <c r="W183" s="41">
        <v>680463</v>
      </c>
      <c r="X183" s="41">
        <v>699509</v>
      </c>
      <c r="Y183" s="41">
        <v>424292</v>
      </c>
      <c r="Z183" s="41">
        <v>329185</v>
      </c>
      <c r="AA183" s="41">
        <v>756752</v>
      </c>
      <c r="AB183" s="41">
        <v>653401</v>
      </c>
      <c r="AC183" s="41">
        <v>776222</v>
      </c>
      <c r="AD183" s="41">
        <v>747658</v>
      </c>
      <c r="AE183" s="41">
        <v>777561</v>
      </c>
      <c r="AF183" s="41">
        <v>778245</v>
      </c>
      <c r="AG183" s="41">
        <v>791515</v>
      </c>
      <c r="AH183" s="41">
        <v>880284</v>
      </c>
      <c r="AI183" s="13">
        <v>5.0930111119673382E-2</v>
      </c>
      <c r="AJ183" s="13">
        <v>0.1121507488803118</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131244</v>
      </c>
      <c r="S184" s="41">
        <v>131244</v>
      </c>
      <c r="T184" s="41">
        <v>202335</v>
      </c>
      <c r="U184" s="41">
        <v>221243</v>
      </c>
      <c r="V184" s="41">
        <v>223731</v>
      </c>
      <c r="W184" s="41">
        <v>225662</v>
      </c>
      <c r="X184" s="41">
        <v>228637</v>
      </c>
      <c r="Y184" s="41">
        <v>223784</v>
      </c>
      <c r="Z184" s="41">
        <v>168200</v>
      </c>
      <c r="AA184" s="41">
        <v>246475</v>
      </c>
      <c r="AB184" s="41">
        <v>245651</v>
      </c>
      <c r="AC184" s="41">
        <v>258124</v>
      </c>
      <c r="AD184" s="41">
        <v>270515</v>
      </c>
      <c r="AE184" s="41">
        <v>216523</v>
      </c>
      <c r="AF184" s="41">
        <v>310484</v>
      </c>
      <c r="AG184" s="41">
        <v>324401</v>
      </c>
      <c r="AH184" s="41">
        <v>321182</v>
      </c>
      <c r="AI184" s="13">
        <v>4.5695992445817346E-2</v>
      </c>
      <c r="AJ184" s="13">
        <v>-9.9229040600984589E-3</v>
      </c>
    </row>
    <row r="185" spans="1:36" ht="10.5" customHeight="1" x14ac:dyDescent="0.2">
      <c r="A185" s="11"/>
      <c r="B185" s="14"/>
      <c r="C185" s="11" t="s">
        <v>42</v>
      </c>
      <c r="D185" s="11"/>
      <c r="E185" s="11"/>
      <c r="F185" s="2"/>
      <c r="G185" s="12">
        <v>0</v>
      </c>
      <c r="H185" s="12">
        <v>0</v>
      </c>
      <c r="I185" s="12">
        <v>0</v>
      </c>
      <c r="J185" s="12">
        <v>0</v>
      </c>
      <c r="K185" s="12">
        <v>46982</v>
      </c>
      <c r="L185" s="12">
        <v>7919</v>
      </c>
      <c r="M185" s="12">
        <v>143</v>
      </c>
      <c r="N185" s="12">
        <v>0</v>
      </c>
      <c r="O185" s="12">
        <v>459</v>
      </c>
      <c r="P185" s="12">
        <v>8798</v>
      </c>
      <c r="Q185" s="12">
        <v>8603</v>
      </c>
      <c r="R185" s="41">
        <v>57161</v>
      </c>
      <c r="S185" s="41">
        <v>57161</v>
      </c>
      <c r="T185" s="41">
        <v>17475</v>
      </c>
      <c r="U185" s="41">
        <v>14554</v>
      </c>
      <c r="V185" s="41">
        <v>596</v>
      </c>
      <c r="W185" s="41">
        <v>1249</v>
      </c>
      <c r="X185" s="41">
        <v>60453</v>
      </c>
      <c r="Y185" s="41">
        <v>66796</v>
      </c>
      <c r="Z185" s="41">
        <v>65372</v>
      </c>
      <c r="AA185" s="41">
        <v>814</v>
      </c>
      <c r="AB185" s="41">
        <v>823</v>
      </c>
      <c r="AC185" s="41">
        <v>879</v>
      </c>
      <c r="AD185" s="41">
        <v>929</v>
      </c>
      <c r="AE185" s="41">
        <v>973</v>
      </c>
      <c r="AF185" s="41">
        <v>1049</v>
      </c>
      <c r="AG185" s="41">
        <v>1071</v>
      </c>
      <c r="AH185" s="41">
        <v>1095</v>
      </c>
      <c r="AI185" s="13">
        <v>4.8742932983107057E-2</v>
      </c>
      <c r="AJ185" s="13">
        <v>2.2408963585434174E-2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1547364</v>
      </c>
      <c r="H187" s="12">
        <v>1581953</v>
      </c>
      <c r="I187" s="12">
        <v>1559393</v>
      </c>
      <c r="J187" s="12">
        <v>5848</v>
      </c>
      <c r="K187" s="12">
        <v>1551822</v>
      </c>
      <c r="L187" s="12">
        <v>2048015</v>
      </c>
      <c r="M187" s="12">
        <v>264107</v>
      </c>
      <c r="N187" s="12">
        <v>268915</v>
      </c>
      <c r="O187" s="12">
        <v>15752</v>
      </c>
      <c r="P187" s="12">
        <v>2208016</v>
      </c>
      <c r="Q187" s="12">
        <v>2270684</v>
      </c>
      <c r="R187" s="41">
        <v>2138248</v>
      </c>
      <c r="S187" s="41">
        <v>2470493</v>
      </c>
      <c r="T187" s="41">
        <v>2987198</v>
      </c>
      <c r="U187" s="41">
        <v>2722896</v>
      </c>
      <c r="V187" s="41">
        <v>2885838</v>
      </c>
      <c r="W187" s="41">
        <v>3528008</v>
      </c>
      <c r="X187" s="41">
        <v>3042288</v>
      </c>
      <c r="Y187" s="41">
        <v>2626806</v>
      </c>
      <c r="Z187" s="41">
        <v>4268567</v>
      </c>
      <c r="AA187" s="41">
        <v>2828859</v>
      </c>
      <c r="AB187" s="41">
        <v>2688589</v>
      </c>
      <c r="AC187" s="41">
        <v>2871116</v>
      </c>
      <c r="AD187" s="41">
        <v>2815326</v>
      </c>
      <c r="AE187" s="41">
        <v>3227758</v>
      </c>
      <c r="AF187" s="41">
        <v>2586155</v>
      </c>
      <c r="AG187" s="41">
        <v>4284630</v>
      </c>
      <c r="AH187" s="41">
        <v>4098535</v>
      </c>
      <c r="AI187" s="13">
        <v>7.2796558854897775E-2</v>
      </c>
      <c r="AJ187" s="13">
        <v>-4.3433155254946169E-2</v>
      </c>
    </row>
    <row r="188" spans="1:36" ht="10.5" customHeight="1" x14ac:dyDescent="0.2">
      <c r="A188" s="11"/>
      <c r="B188" s="14"/>
      <c r="C188" s="11"/>
      <c r="D188" s="15" t="s">
        <v>45</v>
      </c>
      <c r="E188" s="11"/>
      <c r="F188" s="2"/>
      <c r="G188" s="12">
        <v>386487</v>
      </c>
      <c r="H188" s="12">
        <v>406229</v>
      </c>
      <c r="I188" s="12">
        <v>409014</v>
      </c>
      <c r="J188" s="12">
        <v>3730</v>
      </c>
      <c r="K188" s="12">
        <v>463855</v>
      </c>
      <c r="L188" s="12">
        <v>583872</v>
      </c>
      <c r="M188" s="12">
        <v>113209</v>
      </c>
      <c r="N188" s="12">
        <v>34338</v>
      </c>
      <c r="O188" s="12">
        <v>13420</v>
      </c>
      <c r="P188" s="12">
        <v>739064</v>
      </c>
      <c r="Q188" s="12">
        <v>803778</v>
      </c>
      <c r="R188" s="41">
        <v>719015</v>
      </c>
      <c r="S188" s="41">
        <v>785206</v>
      </c>
      <c r="T188" s="41">
        <v>859199</v>
      </c>
      <c r="U188" s="41">
        <v>913878</v>
      </c>
      <c r="V188" s="41">
        <v>946684</v>
      </c>
      <c r="W188" s="41">
        <v>1060670</v>
      </c>
      <c r="X188" s="41">
        <v>998262</v>
      </c>
      <c r="Y188" s="41">
        <v>964702</v>
      </c>
      <c r="Z188" s="41">
        <v>851876</v>
      </c>
      <c r="AA188" s="41">
        <v>863157</v>
      </c>
      <c r="AB188" s="41">
        <v>918034</v>
      </c>
      <c r="AC188" s="41">
        <v>1035996</v>
      </c>
      <c r="AD188" s="41">
        <v>956218</v>
      </c>
      <c r="AE188" s="41">
        <v>906606</v>
      </c>
      <c r="AF188" s="41">
        <v>1030355</v>
      </c>
      <c r="AG188" s="41">
        <v>1078982</v>
      </c>
      <c r="AH188" s="41">
        <v>914888</v>
      </c>
      <c r="AI188" s="13">
        <v>-5.7196529208103364E-4</v>
      </c>
      <c r="AJ188" s="13">
        <v>-0.15208224048223232</v>
      </c>
    </row>
    <row r="189" spans="1:36" ht="10.5" customHeight="1" x14ac:dyDescent="0.2">
      <c r="A189" s="11"/>
      <c r="B189" s="14"/>
      <c r="C189" s="11"/>
      <c r="D189" s="15" t="s">
        <v>46</v>
      </c>
      <c r="E189" s="11"/>
      <c r="F189" s="2"/>
      <c r="G189" s="12">
        <v>793202</v>
      </c>
      <c r="H189" s="12">
        <v>667550</v>
      </c>
      <c r="I189" s="12">
        <v>544060</v>
      </c>
      <c r="J189" s="12">
        <v>0</v>
      </c>
      <c r="K189" s="12">
        <v>571804</v>
      </c>
      <c r="L189" s="12">
        <v>739009</v>
      </c>
      <c r="M189" s="12">
        <v>149590</v>
      </c>
      <c r="N189" s="12">
        <v>217872</v>
      </c>
      <c r="O189" s="12">
        <v>0</v>
      </c>
      <c r="P189" s="12">
        <v>936799</v>
      </c>
      <c r="Q189" s="12">
        <v>1163506</v>
      </c>
      <c r="R189" s="41">
        <v>1179615</v>
      </c>
      <c r="S189" s="41">
        <v>1483710</v>
      </c>
      <c r="T189" s="41">
        <v>1833694</v>
      </c>
      <c r="U189" s="41">
        <v>1506595</v>
      </c>
      <c r="V189" s="41">
        <v>1557854</v>
      </c>
      <c r="W189" s="41">
        <v>2273805</v>
      </c>
      <c r="X189" s="41">
        <v>1795807</v>
      </c>
      <c r="Y189" s="41">
        <v>1553303</v>
      </c>
      <c r="Z189" s="41">
        <v>1983296</v>
      </c>
      <c r="AA189" s="41">
        <v>1582581</v>
      </c>
      <c r="AB189" s="41">
        <v>1635393</v>
      </c>
      <c r="AC189" s="41">
        <v>1606363</v>
      </c>
      <c r="AD189" s="41">
        <v>1641241</v>
      </c>
      <c r="AE189" s="41">
        <v>2019860</v>
      </c>
      <c r="AF189" s="41">
        <v>1430149</v>
      </c>
      <c r="AG189" s="41">
        <v>2687838</v>
      </c>
      <c r="AH189" s="41">
        <v>1984504</v>
      </c>
      <c r="AI189" s="13">
        <v>3.2773234150568209E-2</v>
      </c>
      <c r="AJ189" s="13">
        <v>-0.26167276450440835</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1300000</v>
      </c>
      <c r="AA190" s="41">
        <v>0</v>
      </c>
      <c r="AB190" s="41">
        <v>0</v>
      </c>
      <c r="AC190" s="41">
        <v>0</v>
      </c>
      <c r="AD190" s="41">
        <v>0</v>
      </c>
      <c r="AE190" s="41">
        <v>0</v>
      </c>
      <c r="AF190" s="41">
        <v>0</v>
      </c>
      <c r="AG190" s="41">
        <v>0</v>
      </c>
      <c r="AH190" s="41">
        <v>885000</v>
      </c>
      <c r="AI190" s="13" t="s">
        <v>246</v>
      </c>
      <c r="AJ190" s="13" t="s">
        <v>246</v>
      </c>
    </row>
    <row r="191" spans="1:36" ht="10.5" customHeight="1" x14ac:dyDescent="0.2">
      <c r="A191" s="11"/>
      <c r="B191" s="11"/>
      <c r="C191" s="11"/>
      <c r="D191" s="11" t="s">
        <v>48</v>
      </c>
      <c r="E191" s="11"/>
      <c r="F191" s="2"/>
      <c r="G191" s="12">
        <v>367675</v>
      </c>
      <c r="H191" s="12">
        <v>508174</v>
      </c>
      <c r="I191" s="12">
        <v>606319</v>
      </c>
      <c r="J191" s="12">
        <v>2118</v>
      </c>
      <c r="K191" s="12">
        <v>516163</v>
      </c>
      <c r="L191" s="12">
        <v>725134</v>
      </c>
      <c r="M191" s="12">
        <v>1308</v>
      </c>
      <c r="N191" s="12">
        <v>16705</v>
      </c>
      <c r="O191" s="12">
        <v>2332</v>
      </c>
      <c r="P191" s="12">
        <v>532153</v>
      </c>
      <c r="Q191" s="12">
        <v>303400</v>
      </c>
      <c r="R191" s="41">
        <v>239618</v>
      </c>
      <c r="S191" s="41">
        <v>201577</v>
      </c>
      <c r="T191" s="41">
        <v>294305</v>
      </c>
      <c r="U191" s="41">
        <v>302423</v>
      </c>
      <c r="V191" s="41">
        <v>381300</v>
      </c>
      <c r="W191" s="41">
        <v>193533</v>
      </c>
      <c r="X191" s="41">
        <v>248219</v>
      </c>
      <c r="Y191" s="41">
        <v>108801</v>
      </c>
      <c r="Z191" s="41">
        <v>133395</v>
      </c>
      <c r="AA191" s="41">
        <v>383121</v>
      </c>
      <c r="AB191" s="41">
        <v>135162</v>
      </c>
      <c r="AC191" s="41">
        <v>228757</v>
      </c>
      <c r="AD191" s="41">
        <v>217867</v>
      </c>
      <c r="AE191" s="41">
        <v>301292</v>
      </c>
      <c r="AF191" s="41">
        <v>125651</v>
      </c>
      <c r="AG191" s="41">
        <v>517810</v>
      </c>
      <c r="AH191" s="41">
        <v>314143</v>
      </c>
      <c r="AI191" s="13">
        <v>0.15092086356691548</v>
      </c>
      <c r="AJ191" s="13">
        <v>-0.3933238060292385</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418497</v>
      </c>
      <c r="H193" s="12">
        <v>425097</v>
      </c>
      <c r="I193" s="12">
        <v>456248</v>
      </c>
      <c r="J193" s="12">
        <v>5613</v>
      </c>
      <c r="K193" s="12">
        <f>SUM(K194:K202)</f>
        <v>681151</v>
      </c>
      <c r="L193" s="12">
        <f>SUM(L194:L202)</f>
        <v>606498</v>
      </c>
      <c r="M193" s="12">
        <f>SUM(M194:M202)</f>
        <v>132194</v>
      </c>
      <c r="N193" s="12">
        <f>SUM(N194:N202)</f>
        <v>56808</v>
      </c>
      <c r="O193" s="12">
        <v>5235</v>
      </c>
      <c r="P193" s="12">
        <v>911920</v>
      </c>
      <c r="Q193" s="12">
        <v>680269</v>
      </c>
      <c r="R193" s="41">
        <v>482393</v>
      </c>
      <c r="S193" s="41">
        <v>596303</v>
      </c>
      <c r="T193" s="41">
        <v>1201257</v>
      </c>
      <c r="U193" s="41">
        <v>1370806</v>
      </c>
      <c r="V193" s="41">
        <v>1338547</v>
      </c>
      <c r="W193" s="41">
        <v>921637</v>
      </c>
      <c r="X193" s="41">
        <v>622775</v>
      </c>
      <c r="Y193" s="41">
        <v>627366</v>
      </c>
      <c r="Z193" s="41">
        <v>490157</v>
      </c>
      <c r="AA193" s="41">
        <v>270918</v>
      </c>
      <c r="AB193" s="41">
        <v>473041</v>
      </c>
      <c r="AC193" s="41">
        <v>540661</v>
      </c>
      <c r="AD193" s="41">
        <v>538973</v>
      </c>
      <c r="AE193" s="41">
        <v>381322</v>
      </c>
      <c r="AF193" s="41">
        <v>538260</v>
      </c>
      <c r="AG193" s="41">
        <v>776275</v>
      </c>
      <c r="AH193" s="41">
        <v>551854</v>
      </c>
      <c r="AI193" s="13">
        <v>2.6016240434780347E-2</v>
      </c>
      <c r="AJ193" s="13">
        <v>-0.28909986795916398</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49722</v>
      </c>
      <c r="H195" s="12">
        <v>61285</v>
      </c>
      <c r="I195" s="12">
        <v>47097</v>
      </c>
      <c r="J195" s="12">
        <v>793</v>
      </c>
      <c r="K195" s="12">
        <v>47743</v>
      </c>
      <c r="L195" s="12">
        <v>68017</v>
      </c>
      <c r="M195" s="12">
        <v>16916</v>
      </c>
      <c r="N195" s="12">
        <v>691</v>
      </c>
      <c r="O195" s="12">
        <v>921</v>
      </c>
      <c r="P195" s="12">
        <v>115734</v>
      </c>
      <c r="Q195" s="12">
        <v>105992</v>
      </c>
      <c r="R195" s="41">
        <v>106133</v>
      </c>
      <c r="S195" s="41">
        <v>105963</v>
      </c>
      <c r="T195" s="41">
        <v>144592</v>
      </c>
      <c r="U195" s="41">
        <v>153201</v>
      </c>
      <c r="V195" s="41">
        <v>156546</v>
      </c>
      <c r="W195" s="41">
        <v>160739</v>
      </c>
      <c r="X195" s="41">
        <v>160981</v>
      </c>
      <c r="Y195" s="41">
        <v>161938</v>
      </c>
      <c r="Z195" s="41">
        <v>167996</v>
      </c>
      <c r="AA195" s="41">
        <v>136178</v>
      </c>
      <c r="AB195" s="41">
        <v>135080</v>
      </c>
      <c r="AC195" s="41">
        <v>143068</v>
      </c>
      <c r="AD195" s="41">
        <v>145582</v>
      </c>
      <c r="AE195" s="41">
        <v>2745</v>
      </c>
      <c r="AF195" s="41">
        <v>157959</v>
      </c>
      <c r="AG195" s="41">
        <v>199293</v>
      </c>
      <c r="AH195" s="41">
        <v>165477</v>
      </c>
      <c r="AI195" s="13">
        <v>3.4406159177186035E-2</v>
      </c>
      <c r="AJ195" s="13">
        <v>-0.16967981815718566</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368775</v>
      </c>
      <c r="H198" s="12">
        <v>345670</v>
      </c>
      <c r="I198" s="12">
        <v>375697</v>
      </c>
      <c r="J198" s="12">
        <v>4820</v>
      </c>
      <c r="K198" s="12">
        <v>404702</v>
      </c>
      <c r="L198" s="12">
        <v>470360</v>
      </c>
      <c r="M198" s="12">
        <v>86878</v>
      </c>
      <c r="N198" s="12">
        <v>33000</v>
      </c>
      <c r="O198" s="12">
        <v>4314</v>
      </c>
      <c r="P198" s="12">
        <v>521850</v>
      </c>
      <c r="Q198" s="12">
        <v>379668</v>
      </c>
      <c r="R198" s="41">
        <v>374797</v>
      </c>
      <c r="S198" s="41">
        <v>397737</v>
      </c>
      <c r="T198" s="41">
        <v>490637</v>
      </c>
      <c r="U198" s="41">
        <v>516590</v>
      </c>
      <c r="V198" s="41">
        <v>579467</v>
      </c>
      <c r="W198" s="41">
        <v>525825</v>
      </c>
      <c r="X198" s="41">
        <v>461791</v>
      </c>
      <c r="Y198" s="41">
        <v>382073</v>
      </c>
      <c r="Z198" s="41">
        <v>313779</v>
      </c>
      <c r="AA198" s="41">
        <v>134740</v>
      </c>
      <c r="AB198" s="41">
        <v>337961</v>
      </c>
      <c r="AC198" s="41">
        <v>397593</v>
      </c>
      <c r="AD198" s="41">
        <v>393391</v>
      </c>
      <c r="AE198" s="41">
        <v>378577</v>
      </c>
      <c r="AF198" s="41">
        <v>380301</v>
      </c>
      <c r="AG198" s="41">
        <v>368195</v>
      </c>
      <c r="AH198" s="41">
        <v>354778</v>
      </c>
      <c r="AI198" s="13">
        <v>8.1264648326007105E-3</v>
      </c>
      <c r="AJ198" s="13">
        <v>-3.6439929928434658E-2</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4556</v>
      </c>
      <c r="Q199" s="12">
        <v>0</v>
      </c>
      <c r="R199" s="41">
        <v>3</v>
      </c>
      <c r="S199" s="41">
        <v>3</v>
      </c>
      <c r="T199" s="41">
        <v>3</v>
      </c>
      <c r="U199" s="41">
        <v>3</v>
      </c>
      <c r="V199" s="41">
        <v>0</v>
      </c>
      <c r="W199" s="41">
        <v>0</v>
      </c>
      <c r="X199" s="41">
        <v>3</v>
      </c>
      <c r="Y199" s="41">
        <v>3</v>
      </c>
      <c r="Z199" s="41">
        <v>3</v>
      </c>
      <c r="AA199" s="41">
        <v>0</v>
      </c>
      <c r="AB199" s="41">
        <v>0</v>
      </c>
      <c r="AC199" s="41">
        <v>0</v>
      </c>
      <c r="AD199" s="41">
        <v>0</v>
      </c>
      <c r="AE199" s="41">
        <v>0</v>
      </c>
      <c r="AF199" s="41">
        <v>0</v>
      </c>
      <c r="AG199" s="41">
        <v>0</v>
      </c>
      <c r="AH199" s="41">
        <v>0</v>
      </c>
      <c r="AI199" s="13" t="s">
        <v>246</v>
      </c>
      <c r="AJ199" s="13" t="s">
        <v>246</v>
      </c>
    </row>
    <row r="200" spans="1:36" ht="10.5" customHeight="1" x14ac:dyDescent="0.2">
      <c r="A200" s="11"/>
      <c r="B200" s="11"/>
      <c r="C200" s="11" t="s">
        <v>56</v>
      </c>
      <c r="D200" s="11"/>
      <c r="E200" s="11"/>
      <c r="F200" s="2"/>
      <c r="G200" s="12">
        <v>0</v>
      </c>
      <c r="H200" s="12">
        <v>18142</v>
      </c>
      <c r="I200" s="12">
        <v>33454</v>
      </c>
      <c r="J200" s="12">
        <v>0</v>
      </c>
      <c r="K200" s="12">
        <v>228706</v>
      </c>
      <c r="L200" s="12">
        <v>68121</v>
      </c>
      <c r="M200" s="12">
        <v>28400</v>
      </c>
      <c r="N200" s="12">
        <v>23117</v>
      </c>
      <c r="O200" s="12">
        <v>0</v>
      </c>
      <c r="P200" s="12">
        <v>269780</v>
      </c>
      <c r="Q200" s="12">
        <v>194609</v>
      </c>
      <c r="R200" s="41">
        <v>1460</v>
      </c>
      <c r="S200" s="41">
        <v>92600</v>
      </c>
      <c r="T200" s="41">
        <v>566025</v>
      </c>
      <c r="U200" s="41">
        <v>701012</v>
      </c>
      <c r="V200" s="41">
        <v>602534</v>
      </c>
      <c r="W200" s="41">
        <v>235073</v>
      </c>
      <c r="X200" s="41">
        <v>0</v>
      </c>
      <c r="Y200" s="41">
        <v>83352</v>
      </c>
      <c r="Z200" s="41">
        <v>8379</v>
      </c>
      <c r="AA200" s="41">
        <v>0</v>
      </c>
      <c r="AB200" s="41">
        <v>0</v>
      </c>
      <c r="AC200" s="41">
        <v>0</v>
      </c>
      <c r="AD200" s="41">
        <v>0</v>
      </c>
      <c r="AE200" s="41">
        <v>0</v>
      </c>
      <c r="AF200" s="41">
        <v>0</v>
      </c>
      <c r="AG200" s="41">
        <v>208787</v>
      </c>
      <c r="AH200" s="41">
        <v>31599</v>
      </c>
      <c r="AI200" s="13" t="s">
        <v>246</v>
      </c>
      <c r="AJ200" s="13">
        <v>-0.8486543702433581</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326301</v>
      </c>
      <c r="H204" s="12">
        <v>379209</v>
      </c>
      <c r="I204" s="12">
        <v>16887</v>
      </c>
      <c r="J204" s="12">
        <v>0</v>
      </c>
      <c r="K204" s="12">
        <v>391150</v>
      </c>
      <c r="L204" s="12">
        <v>842588</v>
      </c>
      <c r="M204" s="12">
        <v>0</v>
      </c>
      <c r="N204" s="12">
        <v>2655</v>
      </c>
      <c r="O204" s="12">
        <v>0</v>
      </c>
      <c r="P204" s="12">
        <v>2094429</v>
      </c>
      <c r="Q204" s="12">
        <v>1406426</v>
      </c>
      <c r="R204" s="41">
        <v>555637</v>
      </c>
      <c r="S204" s="41">
        <v>555637</v>
      </c>
      <c r="T204" s="41">
        <v>0</v>
      </c>
      <c r="U204" s="41">
        <v>500000</v>
      </c>
      <c r="V204" s="41">
        <v>139989</v>
      </c>
      <c r="W204" s="41">
        <v>31985</v>
      </c>
      <c r="X204" s="41">
        <v>2918660</v>
      </c>
      <c r="Y204" s="41">
        <v>171947</v>
      </c>
      <c r="Z204" s="41">
        <v>31118</v>
      </c>
      <c r="AA204" s="41">
        <v>288984</v>
      </c>
      <c r="AB204" s="41">
        <v>191683</v>
      </c>
      <c r="AC204" s="41">
        <v>514154</v>
      </c>
      <c r="AD204" s="41">
        <v>51603</v>
      </c>
      <c r="AE204" s="41">
        <v>665232</v>
      </c>
      <c r="AF204" s="41">
        <v>272960</v>
      </c>
      <c r="AG204" s="41">
        <v>474075</v>
      </c>
      <c r="AH204" s="41">
        <v>1369315</v>
      </c>
      <c r="AI204" s="13">
        <v>0.3877778811864554</v>
      </c>
      <c r="AJ204" s="13">
        <v>1.8883931867320571</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35000</v>
      </c>
      <c r="H206" s="12">
        <v>60000</v>
      </c>
      <c r="I206" s="12">
        <v>60000</v>
      </c>
      <c r="J206" s="12">
        <v>0</v>
      </c>
      <c r="K206" s="12">
        <v>60000</v>
      </c>
      <c r="L206" s="12">
        <v>60000</v>
      </c>
      <c r="M206" s="12">
        <v>0</v>
      </c>
      <c r="N206" s="12">
        <v>6945</v>
      </c>
      <c r="O206" s="12">
        <v>0</v>
      </c>
      <c r="P206" s="12">
        <v>172000</v>
      </c>
      <c r="Q206" s="12">
        <v>90000</v>
      </c>
      <c r="R206" s="41">
        <v>60000</v>
      </c>
      <c r="S206" s="41">
        <v>60000</v>
      </c>
      <c r="T206" s="41">
        <v>1798</v>
      </c>
      <c r="U206" s="41">
        <v>120755</v>
      </c>
      <c r="V206" s="41">
        <v>118963</v>
      </c>
      <c r="W206" s="41">
        <v>160887</v>
      </c>
      <c r="X206" s="41">
        <v>187751</v>
      </c>
      <c r="Y206" s="41">
        <v>168013</v>
      </c>
      <c r="Z206" s="41">
        <v>107207</v>
      </c>
      <c r="AA206" s="41">
        <v>96938</v>
      </c>
      <c r="AB206" s="41">
        <v>77049</v>
      </c>
      <c r="AC206" s="41">
        <v>112672</v>
      </c>
      <c r="AD206" s="41">
        <v>116820</v>
      </c>
      <c r="AE206" s="41">
        <v>118182</v>
      </c>
      <c r="AF206" s="41">
        <v>128137</v>
      </c>
      <c r="AG206" s="41">
        <v>129314</v>
      </c>
      <c r="AH206" s="41">
        <v>128137</v>
      </c>
      <c r="AI206" s="13">
        <v>8.8473660576571911E-2</v>
      </c>
      <c r="AJ206" s="13">
        <v>-9.1018760536368832E-3</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3843973</v>
      </c>
      <c r="H209" s="5">
        <v>4399710</v>
      </c>
      <c r="I209" s="5">
        <v>3822084</v>
      </c>
      <c r="J209" s="5">
        <v>19445</v>
      </c>
      <c r="K209" s="5">
        <v>4632899</v>
      </c>
      <c r="L209" s="5">
        <v>5858055</v>
      </c>
      <c r="M209" s="5">
        <v>618919</v>
      </c>
      <c r="N209" s="5">
        <v>373205</v>
      </c>
      <c r="O209" s="5">
        <v>16872</v>
      </c>
      <c r="P209" s="5">
        <v>8059988</v>
      </c>
      <c r="Q209" s="5">
        <v>8794591</v>
      </c>
      <c r="R209" s="39">
        <v>10031407</v>
      </c>
      <c r="S209" s="39">
        <v>10155681</v>
      </c>
      <c r="T209" s="39">
        <v>10771620</v>
      </c>
      <c r="U209" s="39">
        <v>8240822</v>
      </c>
      <c r="V209" s="39">
        <v>9205601</v>
      </c>
      <c r="W209" s="39">
        <v>8045659</v>
      </c>
      <c r="X209" s="39">
        <v>8316557</v>
      </c>
      <c r="Y209" s="39">
        <v>7939699</v>
      </c>
      <c r="Z209" s="39">
        <v>7108841</v>
      </c>
      <c r="AA209" s="39">
        <v>9220261</v>
      </c>
      <c r="AB209" s="39">
        <v>7075959</v>
      </c>
      <c r="AC209" s="39">
        <v>8599473</v>
      </c>
      <c r="AD209" s="39">
        <v>8271092</v>
      </c>
      <c r="AE209" s="39">
        <v>8109420</v>
      </c>
      <c r="AF209" s="39">
        <v>8586687</v>
      </c>
      <c r="AG209" s="39">
        <v>11051023</v>
      </c>
      <c r="AH209" s="39">
        <v>10242230</v>
      </c>
      <c r="AI209" s="10">
        <v>6.3575201563905503E-2</v>
      </c>
      <c r="AJ209" s="10">
        <v>-7.3187161043823723E-2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728988</v>
      </c>
      <c r="H211" s="12">
        <v>683464</v>
      </c>
      <c r="I211" s="12">
        <v>529594</v>
      </c>
      <c r="J211" s="12">
        <v>2828</v>
      </c>
      <c r="K211" s="12">
        <v>492832</v>
      </c>
      <c r="L211" s="12">
        <v>734205</v>
      </c>
      <c r="M211" s="12">
        <v>158874</v>
      </c>
      <c r="N211" s="12">
        <v>53421</v>
      </c>
      <c r="O211" s="12">
        <v>5068</v>
      </c>
      <c r="P211" s="12">
        <v>875501</v>
      </c>
      <c r="Q211" s="12">
        <v>1048062</v>
      </c>
      <c r="R211" s="41">
        <v>867423</v>
      </c>
      <c r="S211" s="41">
        <v>915746</v>
      </c>
      <c r="T211" s="41">
        <v>1164588</v>
      </c>
      <c r="U211" s="41">
        <v>1078179</v>
      </c>
      <c r="V211" s="41">
        <v>1395795</v>
      </c>
      <c r="W211" s="41">
        <v>1656599</v>
      </c>
      <c r="X211" s="41">
        <v>1034844</v>
      </c>
      <c r="Y211" s="41">
        <v>1280941</v>
      </c>
      <c r="Z211" s="41">
        <v>869651</v>
      </c>
      <c r="AA211" s="41">
        <v>955733</v>
      </c>
      <c r="AB211" s="41">
        <v>756113</v>
      </c>
      <c r="AC211" s="41">
        <v>1701014</v>
      </c>
      <c r="AD211" s="41">
        <v>1901270</v>
      </c>
      <c r="AE211" s="41">
        <v>1918541</v>
      </c>
      <c r="AF211" s="41">
        <v>1885937</v>
      </c>
      <c r="AG211" s="41">
        <v>2596541</v>
      </c>
      <c r="AH211" s="41">
        <v>1810397</v>
      </c>
      <c r="AI211" s="13">
        <v>0.15663905535267242</v>
      </c>
      <c r="AJ211" s="13">
        <v>-0.30276587198122423</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1505913</v>
      </c>
      <c r="H213" s="12">
        <v>1829376</v>
      </c>
      <c r="I213" s="12">
        <v>1432545</v>
      </c>
      <c r="J213" s="12">
        <v>600</v>
      </c>
      <c r="K213" s="12">
        <v>1805776</v>
      </c>
      <c r="L213" s="12">
        <v>2981141</v>
      </c>
      <c r="M213" s="12">
        <v>342284</v>
      </c>
      <c r="N213" s="12">
        <v>216800</v>
      </c>
      <c r="O213" s="12">
        <v>2460</v>
      </c>
      <c r="P213" s="12">
        <v>2781049</v>
      </c>
      <c r="Q213" s="12">
        <v>2897707</v>
      </c>
      <c r="R213" s="41">
        <v>4532852</v>
      </c>
      <c r="S213" s="41">
        <v>4557953</v>
      </c>
      <c r="T213" s="41">
        <v>3041423</v>
      </c>
      <c r="U213" s="41">
        <v>3294663</v>
      </c>
      <c r="V213" s="41">
        <v>2900519</v>
      </c>
      <c r="W213" s="41">
        <v>3217151</v>
      </c>
      <c r="X213" s="41">
        <v>3579397</v>
      </c>
      <c r="Y213" s="41">
        <v>3462942</v>
      </c>
      <c r="Z213" s="41">
        <v>3343459</v>
      </c>
      <c r="AA213" s="41">
        <v>3153329</v>
      </c>
      <c r="AB213" s="41">
        <v>3243750</v>
      </c>
      <c r="AC213" s="41">
        <v>3313727</v>
      </c>
      <c r="AD213" s="41">
        <v>3388467</v>
      </c>
      <c r="AE213" s="41">
        <v>3360258</v>
      </c>
      <c r="AF213" s="41">
        <v>3538042</v>
      </c>
      <c r="AG213" s="41">
        <v>3975219</v>
      </c>
      <c r="AH213" s="41">
        <v>3836191</v>
      </c>
      <c r="AI213" s="13">
        <v>2.835281480673113E-2</v>
      </c>
      <c r="AJ213" s="13">
        <v>-3.4973670632989028E-2</v>
      </c>
    </row>
    <row r="214" spans="1:44" ht="10.5" customHeight="1" x14ac:dyDescent="0.2">
      <c r="A214" s="11"/>
      <c r="B214" s="19" t="s">
        <v>67</v>
      </c>
      <c r="D214" s="19"/>
      <c r="E214" s="14"/>
      <c r="F214" s="2"/>
      <c r="G214" s="12">
        <v>171414</v>
      </c>
      <c r="H214" s="12">
        <v>214936</v>
      </c>
      <c r="I214" s="12">
        <v>145649</v>
      </c>
      <c r="J214" s="12">
        <v>5065</v>
      </c>
      <c r="K214" s="12">
        <v>197460</v>
      </c>
      <c r="L214" s="12">
        <v>182992</v>
      </c>
      <c r="M214" s="12">
        <v>7876</v>
      </c>
      <c r="N214" s="12">
        <v>11614</v>
      </c>
      <c r="O214" s="12">
        <v>7244</v>
      </c>
      <c r="P214" s="12">
        <v>310604</v>
      </c>
      <c r="Q214" s="12">
        <v>579403</v>
      </c>
      <c r="R214" s="41">
        <v>353097</v>
      </c>
      <c r="S214" s="41">
        <v>363579</v>
      </c>
      <c r="T214" s="41">
        <v>358921</v>
      </c>
      <c r="U214" s="41">
        <v>27000</v>
      </c>
      <c r="V214" s="41">
        <v>1321807</v>
      </c>
      <c r="W214" s="41">
        <v>954787</v>
      </c>
      <c r="X214" s="41">
        <v>0</v>
      </c>
      <c r="Y214" s="41">
        <v>0</v>
      </c>
      <c r="Z214" s="41">
        <v>0</v>
      </c>
      <c r="AA214" s="41">
        <v>0</v>
      </c>
      <c r="AB214" s="41">
        <v>0</v>
      </c>
      <c r="AC214" s="41">
        <v>0</v>
      </c>
      <c r="AD214" s="41">
        <v>0</v>
      </c>
      <c r="AE214" s="41">
        <v>0</v>
      </c>
      <c r="AF214" s="41">
        <v>0</v>
      </c>
      <c r="AG214" s="41">
        <v>0</v>
      </c>
      <c r="AH214" s="41">
        <v>0</v>
      </c>
      <c r="AI214" s="13" t="s">
        <v>246</v>
      </c>
      <c r="AJ214" s="13" t="s">
        <v>246</v>
      </c>
    </row>
    <row r="215" spans="1:44" ht="10.5" customHeight="1" x14ac:dyDescent="0.2">
      <c r="A215" s="11"/>
      <c r="B215" s="19" t="s">
        <v>69</v>
      </c>
      <c r="D215" s="19"/>
      <c r="E215" s="14"/>
      <c r="F215" s="2"/>
      <c r="G215" s="12">
        <v>1462</v>
      </c>
      <c r="H215" s="12">
        <v>192</v>
      </c>
      <c r="I215" s="12">
        <v>916</v>
      </c>
      <c r="J215" s="12">
        <v>0</v>
      </c>
      <c r="K215" s="12">
        <v>74</v>
      </c>
      <c r="L215" s="12">
        <v>10087</v>
      </c>
      <c r="M215" s="12">
        <v>12846</v>
      </c>
      <c r="N215" s="12">
        <v>87</v>
      </c>
      <c r="O215" s="12">
        <v>100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580232</v>
      </c>
      <c r="H216" s="12">
        <v>790842</v>
      </c>
      <c r="I216" s="12">
        <v>777702</v>
      </c>
      <c r="J216" s="12">
        <v>0</v>
      </c>
      <c r="K216" s="12">
        <v>1119296</v>
      </c>
      <c r="L216" s="12">
        <v>1042348</v>
      </c>
      <c r="M216" s="12">
        <v>93525</v>
      </c>
      <c r="N216" s="12">
        <v>65720</v>
      </c>
      <c r="O216" s="12">
        <v>0</v>
      </c>
      <c r="P216" s="12">
        <v>1177076</v>
      </c>
      <c r="Q216" s="12">
        <v>1319751</v>
      </c>
      <c r="R216" s="41">
        <v>1278180</v>
      </c>
      <c r="S216" s="41">
        <v>1318042</v>
      </c>
      <c r="T216" s="41">
        <v>1784161</v>
      </c>
      <c r="U216" s="41">
        <v>1785063</v>
      </c>
      <c r="V216" s="41">
        <v>279209</v>
      </c>
      <c r="W216" s="41">
        <v>448784</v>
      </c>
      <c r="X216" s="41">
        <v>1441793</v>
      </c>
      <c r="Y216" s="41">
        <v>1476777</v>
      </c>
      <c r="Z216" s="41">
        <v>1458740</v>
      </c>
      <c r="AA216" s="41">
        <v>1549439</v>
      </c>
      <c r="AB216" s="41">
        <v>1709824</v>
      </c>
      <c r="AC216" s="41">
        <v>1742121</v>
      </c>
      <c r="AD216" s="41">
        <v>1770584</v>
      </c>
      <c r="AE216" s="41">
        <v>1770664</v>
      </c>
      <c r="AF216" s="41">
        <v>1784613</v>
      </c>
      <c r="AG216" s="41">
        <v>1984431</v>
      </c>
      <c r="AH216" s="41">
        <v>1786794</v>
      </c>
      <c r="AI216" s="13">
        <v>7.3657465166463432E-3</v>
      </c>
      <c r="AJ216" s="13">
        <v>-9.9593787841451786E-2</v>
      </c>
    </row>
    <row r="217" spans="1:44" ht="10.5" customHeight="1" x14ac:dyDescent="0.2">
      <c r="A217" s="11"/>
      <c r="B217" s="19" t="s">
        <v>71</v>
      </c>
      <c r="D217" s="19"/>
      <c r="E217" s="14"/>
      <c r="F217" s="2"/>
      <c r="G217" s="12">
        <v>85197</v>
      </c>
      <c r="H217" s="12">
        <v>85112</v>
      </c>
      <c r="I217" s="12">
        <v>90182</v>
      </c>
      <c r="J217" s="12">
        <v>0</v>
      </c>
      <c r="K217" s="12">
        <v>249607</v>
      </c>
      <c r="L217" s="12">
        <v>268910</v>
      </c>
      <c r="M217" s="12">
        <v>3350</v>
      </c>
      <c r="N217" s="12">
        <v>9863</v>
      </c>
      <c r="O217" s="12">
        <v>0</v>
      </c>
      <c r="P217" s="12">
        <v>200666</v>
      </c>
      <c r="Q217" s="12">
        <v>222303</v>
      </c>
      <c r="R217" s="41">
        <v>309319</v>
      </c>
      <c r="S217" s="41">
        <v>309319</v>
      </c>
      <c r="T217" s="41">
        <v>559769</v>
      </c>
      <c r="U217" s="41">
        <v>475803</v>
      </c>
      <c r="V217" s="41">
        <v>603464</v>
      </c>
      <c r="W217" s="41">
        <v>626131</v>
      </c>
      <c r="X217" s="41">
        <v>544813</v>
      </c>
      <c r="Y217" s="41">
        <v>289953</v>
      </c>
      <c r="Z217" s="41">
        <v>307856</v>
      </c>
      <c r="AA217" s="41">
        <v>391520</v>
      </c>
      <c r="AB217" s="41">
        <v>441324</v>
      </c>
      <c r="AC217" s="41">
        <v>455388</v>
      </c>
      <c r="AD217" s="41">
        <v>492350</v>
      </c>
      <c r="AE217" s="41">
        <v>344705</v>
      </c>
      <c r="AF217" s="41">
        <v>265393</v>
      </c>
      <c r="AG217" s="41">
        <v>360867</v>
      </c>
      <c r="AH217" s="41">
        <v>358509</v>
      </c>
      <c r="AI217" s="13">
        <v>-3.4044574498052871E-2</v>
      </c>
      <c r="AJ217" s="13">
        <v>-6.5342633158476668E-3</v>
      </c>
    </row>
    <row r="218" spans="1:44" ht="10.5" customHeight="1" x14ac:dyDescent="0.2">
      <c r="A218" s="11"/>
      <c r="B218" s="19" t="s">
        <v>72</v>
      </c>
      <c r="D218" s="19"/>
      <c r="E218" s="14"/>
      <c r="F218" s="2"/>
      <c r="G218" s="12">
        <v>183500</v>
      </c>
      <c r="H218" s="12">
        <v>278484</v>
      </c>
      <c r="I218" s="12">
        <v>0</v>
      </c>
      <c r="J218" s="12">
        <v>0</v>
      </c>
      <c r="K218" s="12">
        <v>129185</v>
      </c>
      <c r="L218" s="12">
        <v>0</v>
      </c>
      <c r="M218" s="12">
        <v>0</v>
      </c>
      <c r="N218" s="12">
        <v>0</v>
      </c>
      <c r="O218" s="12">
        <v>0</v>
      </c>
      <c r="P218" s="12">
        <v>42575</v>
      </c>
      <c r="Q218" s="12">
        <v>57655</v>
      </c>
      <c r="R218" s="41">
        <v>47539</v>
      </c>
      <c r="S218" s="41">
        <v>48095</v>
      </c>
      <c r="T218" s="41">
        <v>1147577</v>
      </c>
      <c r="U218" s="41">
        <v>1557936</v>
      </c>
      <c r="V218" s="41">
        <v>825633</v>
      </c>
      <c r="W218" s="41">
        <v>877767</v>
      </c>
      <c r="X218" s="41">
        <v>1509760</v>
      </c>
      <c r="Y218" s="41">
        <v>1340076</v>
      </c>
      <c r="Z218" s="41">
        <v>1115715</v>
      </c>
      <c r="AA218" s="41">
        <v>1512285</v>
      </c>
      <c r="AB218" s="41">
        <v>855575</v>
      </c>
      <c r="AC218" s="41">
        <v>1274327</v>
      </c>
      <c r="AD218" s="41">
        <v>640104</v>
      </c>
      <c r="AE218" s="41">
        <v>603954</v>
      </c>
      <c r="AF218" s="41">
        <v>779053</v>
      </c>
      <c r="AG218" s="41">
        <v>1068049</v>
      </c>
      <c r="AH218" s="41">
        <v>1048322</v>
      </c>
      <c r="AI218" s="13">
        <v>3.4441897707531144E-2</v>
      </c>
      <c r="AJ218" s="13">
        <v>-1.847012637060659E-2</v>
      </c>
    </row>
    <row r="219" spans="1:44" ht="10.5" customHeight="1" x14ac:dyDescent="0.2">
      <c r="A219" s="11"/>
      <c r="B219" s="19" t="s">
        <v>73</v>
      </c>
      <c r="D219" s="19"/>
      <c r="E219" s="14"/>
      <c r="F219" s="2"/>
      <c r="G219" s="12">
        <v>0</v>
      </c>
      <c r="H219" s="12">
        <v>0</v>
      </c>
      <c r="I219" s="12">
        <v>324489</v>
      </c>
      <c r="J219" s="12">
        <v>10952</v>
      </c>
      <c r="K219" s="12">
        <v>49516</v>
      </c>
      <c r="L219" s="12">
        <v>0</v>
      </c>
      <c r="M219" s="12">
        <v>0</v>
      </c>
      <c r="N219" s="12">
        <v>15700</v>
      </c>
      <c r="O219" s="12">
        <v>2000</v>
      </c>
      <c r="P219" s="12">
        <v>1235998</v>
      </c>
      <c r="Q219" s="12">
        <v>434404</v>
      </c>
      <c r="R219" s="41">
        <v>0</v>
      </c>
      <c r="S219" s="41">
        <v>0</v>
      </c>
      <c r="T219" s="41">
        <v>2708285</v>
      </c>
      <c r="U219" s="41">
        <v>2541</v>
      </c>
      <c r="V219" s="41">
        <v>1000</v>
      </c>
      <c r="W219" s="41">
        <v>184882</v>
      </c>
      <c r="X219" s="41">
        <v>0</v>
      </c>
      <c r="Y219" s="41">
        <v>0</v>
      </c>
      <c r="Z219" s="41">
        <v>0</v>
      </c>
      <c r="AA219" s="41">
        <v>0</v>
      </c>
      <c r="AB219" s="41">
        <v>0</v>
      </c>
      <c r="AC219" s="41">
        <v>0</v>
      </c>
      <c r="AD219" s="41">
        <v>0</v>
      </c>
      <c r="AE219" s="41">
        <v>0</v>
      </c>
      <c r="AF219" s="41">
        <v>0</v>
      </c>
      <c r="AG219" s="41">
        <v>0</v>
      </c>
      <c r="AH219" s="41">
        <v>0</v>
      </c>
      <c r="AI219" s="13" t="s">
        <v>246</v>
      </c>
      <c r="AJ219" s="13" t="s">
        <v>246</v>
      </c>
    </row>
    <row r="220" spans="1:44" ht="10.5" customHeight="1" x14ac:dyDescent="0.2">
      <c r="A220" s="11"/>
      <c r="B220" s="19" t="s">
        <v>74</v>
      </c>
      <c r="D220" s="19"/>
      <c r="E220" s="14"/>
      <c r="F220" s="2"/>
      <c r="G220" s="12">
        <v>587267</v>
      </c>
      <c r="H220" s="12">
        <v>517304</v>
      </c>
      <c r="I220" s="12">
        <v>521007</v>
      </c>
      <c r="J220" s="12">
        <v>0</v>
      </c>
      <c r="K220" s="12">
        <v>589153</v>
      </c>
      <c r="L220" s="12">
        <v>638372</v>
      </c>
      <c r="M220" s="12">
        <v>164</v>
      </c>
      <c r="N220" s="12">
        <v>0</v>
      </c>
      <c r="O220" s="12">
        <v>0</v>
      </c>
      <c r="P220" s="12">
        <v>1436519</v>
      </c>
      <c r="Q220" s="12">
        <v>2235306</v>
      </c>
      <c r="R220" s="41">
        <v>2642997</v>
      </c>
      <c r="S220" s="41">
        <v>2642947</v>
      </c>
      <c r="T220" s="41">
        <v>6896</v>
      </c>
      <c r="U220" s="41">
        <v>19637</v>
      </c>
      <c r="V220" s="41">
        <v>1878174</v>
      </c>
      <c r="W220" s="41">
        <v>79558</v>
      </c>
      <c r="X220" s="41">
        <v>205950</v>
      </c>
      <c r="Y220" s="41">
        <v>89010</v>
      </c>
      <c r="Z220" s="41">
        <v>13420</v>
      </c>
      <c r="AA220" s="41">
        <v>1657955</v>
      </c>
      <c r="AB220" s="41">
        <v>69373</v>
      </c>
      <c r="AC220" s="41">
        <v>112896</v>
      </c>
      <c r="AD220" s="41">
        <v>78317</v>
      </c>
      <c r="AE220" s="41">
        <v>111298</v>
      </c>
      <c r="AF220" s="41">
        <v>333649</v>
      </c>
      <c r="AG220" s="41">
        <v>1065916</v>
      </c>
      <c r="AH220" s="41">
        <v>1402017</v>
      </c>
      <c r="AI220" s="13">
        <v>0.65041742655126589</v>
      </c>
      <c r="AJ220" s="13">
        <v>0.3153165915513042</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283</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281</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71" t="s">
        <v>246</v>
      </c>
      <c r="AJ233" s="13" t="s">
        <v>246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41">
        <v>0</v>
      </c>
      <c r="T234" s="41">
        <v>0</v>
      </c>
      <c r="U234" s="41">
        <v>0</v>
      </c>
      <c r="V234" s="41">
        <v>0</v>
      </c>
      <c r="W234" s="41">
        <v>0</v>
      </c>
      <c r="X234" s="41">
        <v>0</v>
      </c>
      <c r="Y234" s="41">
        <v>0</v>
      </c>
      <c r="Z234" s="41">
        <v>0</v>
      </c>
      <c r="AA234" s="41">
        <v>0</v>
      </c>
      <c r="AB234" s="41">
        <v>0</v>
      </c>
      <c r="AC234" s="41">
        <v>0</v>
      </c>
      <c r="AD234" s="41">
        <v>0</v>
      </c>
      <c r="AE234" s="41">
        <v>0</v>
      </c>
      <c r="AF234" s="41">
        <v>0</v>
      </c>
      <c r="AG234" s="41">
        <v>0</v>
      </c>
      <c r="AH234" s="41">
        <v>0</v>
      </c>
      <c r="AI234" s="71" t="s">
        <v>246</v>
      </c>
      <c r="AJ234" s="13" t="s">
        <v>246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28485</v>
      </c>
      <c r="S241" s="11">
        <v>28351</v>
      </c>
      <c r="T241" s="11">
        <v>27918</v>
      </c>
      <c r="U241" s="11">
        <v>29199</v>
      </c>
      <c r="V241" s="11">
        <v>29221</v>
      </c>
      <c r="W241" s="11">
        <v>29079</v>
      </c>
      <c r="X241" s="11">
        <v>29189</v>
      </c>
      <c r="Y241" s="11">
        <v>28917</v>
      </c>
      <c r="Z241" s="11">
        <v>28585</v>
      </c>
      <c r="AA241" s="11">
        <v>28259</v>
      </c>
      <c r="AB241" s="41">
        <v>28060</v>
      </c>
      <c r="AC241" s="41">
        <v>28037</v>
      </c>
      <c r="AD241" s="41">
        <v>27585</v>
      </c>
      <c r="AE241" s="41">
        <v>26979</v>
      </c>
      <c r="AF241" s="41">
        <v>26691</v>
      </c>
      <c r="AG241" s="41">
        <v>26392</v>
      </c>
      <c r="AH241" s="41">
        <v>26118</v>
      </c>
      <c r="AI241" s="13">
        <v>-1.1882232515881497E-2</v>
      </c>
      <c r="AJ241" s="13">
        <v>-1.0381933919369505E-2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545788</v>
      </c>
      <c r="S242" s="11">
        <v>570609</v>
      </c>
      <c r="T242" s="11">
        <v>583713</v>
      </c>
      <c r="U242" s="11">
        <v>595295</v>
      </c>
      <c r="V242" s="11">
        <v>596606</v>
      </c>
      <c r="W242" s="11">
        <v>624984</v>
      </c>
      <c r="X242" s="11">
        <v>629732</v>
      </c>
      <c r="Y242" s="11">
        <v>641674</v>
      </c>
      <c r="Z242" s="11">
        <v>676304</v>
      </c>
      <c r="AA242" s="11">
        <v>694994</v>
      </c>
      <c r="AB242" s="41">
        <v>739950</v>
      </c>
      <c r="AC242" s="41">
        <v>751160</v>
      </c>
      <c r="AD242" s="41">
        <v>771221</v>
      </c>
      <c r="AE242" s="41">
        <v>792470</v>
      </c>
      <c r="AF242" s="41">
        <v>815214</v>
      </c>
      <c r="AG242" s="41">
        <v>849579</v>
      </c>
      <c r="AH242" s="41">
        <v>852417</v>
      </c>
      <c r="AI242" s="13">
        <v>2.3862463451659321E-2</v>
      </c>
      <c r="AJ242" s="13">
        <v>3.3404780485393353E-3</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20387.51327100243</v>
      </c>
      <c r="V243" s="11">
        <f t="shared" ref="V243:AA243" si="15">V242*1000/V241</f>
        <v>20417.028849115362</v>
      </c>
      <c r="W243" s="11">
        <f t="shared" si="15"/>
        <v>21492.62354276282</v>
      </c>
      <c r="X243" s="11">
        <f t="shared" si="15"/>
        <v>21574.291685223885</v>
      </c>
      <c r="Y243" s="11">
        <f t="shared" si="15"/>
        <v>22190.199536604767</v>
      </c>
      <c r="Z243" s="11">
        <f t="shared" si="15"/>
        <v>23659.401784152527</v>
      </c>
      <c r="AA243" s="11">
        <f t="shared" si="15"/>
        <v>24593.722353940339</v>
      </c>
      <c r="AB243" s="11">
        <v>26370.277975766214</v>
      </c>
      <c r="AC243" s="11">
        <v>26791.739487106322</v>
      </c>
      <c r="AD243" s="11">
        <v>27957.984411818015</v>
      </c>
      <c r="AE243" s="11">
        <v>29373.586863857076</v>
      </c>
      <c r="AF243" s="11">
        <v>30542.654827469934</v>
      </c>
      <c r="AG243" s="11">
        <v>32190.777508335861</v>
      </c>
      <c r="AH243" s="11">
        <v>32637.146795313576</v>
      </c>
      <c r="AI243" s="13">
        <v>3.6174530145886896E-2</v>
      </c>
      <c r="AJ243" s="13">
        <v>1.3866371722836671E-2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12593</v>
      </c>
      <c r="S245" s="11">
        <v>12410</v>
      </c>
      <c r="T245" s="11">
        <v>12547</v>
      </c>
      <c r="U245" s="11">
        <v>12647</v>
      </c>
      <c r="V245" s="11">
        <v>11832</v>
      </c>
      <c r="W245" s="11">
        <v>11659</v>
      </c>
      <c r="X245" s="11">
        <v>12036</v>
      </c>
      <c r="Y245" s="11">
        <v>10871</v>
      </c>
      <c r="Z245" s="11">
        <v>10781</v>
      </c>
      <c r="AA245" s="11">
        <v>10794</v>
      </c>
      <c r="AB245" s="41">
        <v>10526</v>
      </c>
      <c r="AC245" s="41">
        <v>9959</v>
      </c>
      <c r="AD245" s="41">
        <v>9637</v>
      </c>
      <c r="AE245" s="41">
        <v>9278</v>
      </c>
      <c r="AF245" s="41">
        <v>9092</v>
      </c>
      <c r="AG245" s="41">
        <v>9107</v>
      </c>
      <c r="AH245" s="41">
        <v>9091</v>
      </c>
      <c r="AI245" s="13">
        <v>-2.4131314954809913E-2</v>
      </c>
      <c r="AJ245" s="13">
        <v>-1.7568903041616339E-3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10970</v>
      </c>
      <c r="S246" s="11">
        <v>10803</v>
      </c>
      <c r="T246" s="11">
        <v>11122</v>
      </c>
      <c r="U246" s="11">
        <v>11233</v>
      </c>
      <c r="V246" s="11">
        <v>10426</v>
      </c>
      <c r="W246" s="11">
        <v>10200</v>
      </c>
      <c r="X246" s="11">
        <v>9739</v>
      </c>
      <c r="Y246" s="11">
        <v>8567</v>
      </c>
      <c r="Z246" s="11">
        <v>8683</v>
      </c>
      <c r="AA246" s="11">
        <v>8933</v>
      </c>
      <c r="AB246" s="41">
        <v>9109</v>
      </c>
      <c r="AC246" s="41">
        <v>8930</v>
      </c>
      <c r="AD246" s="41">
        <v>8678</v>
      </c>
      <c r="AE246" s="41">
        <v>8514</v>
      </c>
      <c r="AF246" s="41">
        <v>8507</v>
      </c>
      <c r="AG246" s="41">
        <v>8654</v>
      </c>
      <c r="AH246" s="41">
        <v>8671</v>
      </c>
      <c r="AI246" s="13">
        <v>-8.1794995805031245E-3</v>
      </c>
      <c r="AJ246" s="13">
        <v>1.9644095216085049E-3</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1623</v>
      </c>
      <c r="S247" s="11">
        <v>1607</v>
      </c>
      <c r="T247" s="11">
        <v>1425</v>
      </c>
      <c r="U247" s="11">
        <v>1414</v>
      </c>
      <c r="V247" s="11">
        <v>1406</v>
      </c>
      <c r="W247" s="11">
        <v>11659</v>
      </c>
      <c r="X247" s="11">
        <v>2297</v>
      </c>
      <c r="Y247" s="11">
        <v>2304</v>
      </c>
      <c r="Z247" s="11">
        <v>2098</v>
      </c>
      <c r="AA247" s="11">
        <v>1861</v>
      </c>
      <c r="AB247" s="41">
        <v>1417</v>
      </c>
      <c r="AC247" s="41">
        <v>1029</v>
      </c>
      <c r="AD247" s="41">
        <v>959</v>
      </c>
      <c r="AE247" s="41">
        <v>764</v>
      </c>
      <c r="AF247" s="41">
        <v>585</v>
      </c>
      <c r="AG247" s="41">
        <v>453</v>
      </c>
      <c r="AH247" s="41">
        <v>420</v>
      </c>
      <c r="AI247" s="13">
        <v>-0.18345540821823803</v>
      </c>
      <c r="AJ247" s="13">
        <v>-7.2847682119205295E-2</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12.9</v>
      </c>
      <c r="S248" s="81">
        <v>12.9</v>
      </c>
      <c r="T248" s="81">
        <v>11.4</v>
      </c>
      <c r="U248" s="81">
        <v>11.9</v>
      </c>
      <c r="V248" s="81">
        <v>11.9</v>
      </c>
      <c r="W248" s="81">
        <v>12.5</v>
      </c>
      <c r="X248" s="81">
        <v>19.100000000000001</v>
      </c>
      <c r="Y248" s="81">
        <v>21.2</v>
      </c>
      <c r="Z248" s="81">
        <v>19.5</v>
      </c>
      <c r="AA248" s="81">
        <v>17.2</v>
      </c>
      <c r="AB248" s="82">
        <v>13.5</v>
      </c>
      <c r="AC248" s="82">
        <v>10.3</v>
      </c>
      <c r="AD248" s="82">
        <v>10</v>
      </c>
      <c r="AE248" s="82">
        <v>8.1999999999999993</v>
      </c>
      <c r="AF248" s="82">
        <v>6.4</v>
      </c>
      <c r="AG248" s="82">
        <v>5</v>
      </c>
      <c r="AH248" s="82">
        <v>4.5999999999999996</v>
      </c>
      <c r="AI248" s="13">
        <v>-0.1642609844488343</v>
      </c>
      <c r="AJ248" s="13">
        <v>-8.0000000000000071E-2</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14876262</v>
      </c>
      <c r="H257" s="86">
        <f>SUM(H258:H260)</f>
        <v>8825461</v>
      </c>
      <c r="I257" s="86">
        <f>SUM(I258:I260)</f>
        <v>8834087</v>
      </c>
      <c r="J257" s="86">
        <f>SUM(J258:J260)</f>
        <v>6917197</v>
      </c>
      <c r="K257" s="86">
        <f>SUM(K258:K260)</f>
        <v>9070800</v>
      </c>
      <c r="L257" s="86">
        <f t="shared" ref="L257:Q257" si="16">SUM(L258:L260)</f>
        <v>9563586</v>
      </c>
      <c r="M257" s="86">
        <f t="shared" si="16"/>
        <v>10095596</v>
      </c>
      <c r="N257" s="86">
        <f t="shared" si="16"/>
        <v>11042877</v>
      </c>
      <c r="O257" s="86">
        <f t="shared" si="16"/>
        <v>12004582.300000001</v>
      </c>
      <c r="P257" s="86">
        <f t="shared" si="16"/>
        <v>13110977</v>
      </c>
      <c r="Q257" s="86">
        <f t="shared" si="16"/>
        <v>13811281.41</v>
      </c>
      <c r="R257" s="86">
        <f>SUM(R258:R261)</f>
        <v>15065337.390000001</v>
      </c>
      <c r="S257" s="86">
        <f t="shared" ref="S257:AA257" si="17">SUM(S258:S261)</f>
        <v>14910378.309999999</v>
      </c>
      <c r="T257" s="86">
        <f t="shared" si="17"/>
        <v>16044834.67</v>
      </c>
      <c r="U257" s="86">
        <f t="shared" si="17"/>
        <v>16123679.829999998</v>
      </c>
      <c r="V257" s="86">
        <f t="shared" si="17"/>
        <v>16400573.989999998</v>
      </c>
      <c r="W257" s="86">
        <f t="shared" si="17"/>
        <v>16379686.67</v>
      </c>
      <c r="X257" s="86">
        <f t="shared" si="17"/>
        <v>16653522.24</v>
      </c>
      <c r="Y257" s="86">
        <f t="shared" si="17"/>
        <v>16385001.77</v>
      </c>
      <c r="Z257" s="86">
        <f t="shared" si="17"/>
        <v>15747152.449999999</v>
      </c>
      <c r="AA257" s="86">
        <f t="shared" si="17"/>
        <v>16869052.079999998</v>
      </c>
      <c r="AB257" s="86">
        <v>20873901</v>
      </c>
      <c r="AC257" s="86">
        <v>19401234.25</v>
      </c>
      <c r="AD257" s="86">
        <v>20403533.460000001</v>
      </c>
      <c r="AE257" s="86">
        <v>20482147.309999999</v>
      </c>
      <c r="AF257" s="86">
        <v>21932005.440000001</v>
      </c>
      <c r="AG257" s="86">
        <v>22140874.77</v>
      </c>
      <c r="AH257" s="86">
        <v>23741790.219999999</v>
      </c>
      <c r="AI257" s="13">
        <v>2.1688034845669169E-2</v>
      </c>
      <c r="AJ257" s="13">
        <v>7.2305880712950674E-2</v>
      </c>
    </row>
    <row r="258" spans="1:36" ht="10.5" customHeight="1" x14ac:dyDescent="0.2">
      <c r="A258" s="14"/>
      <c r="B258" s="11"/>
      <c r="C258" s="11" t="s">
        <v>151</v>
      </c>
      <c r="D258" s="11"/>
      <c r="E258" s="11"/>
      <c r="F258" s="2"/>
      <c r="G258" s="86">
        <f t="shared" ref="G258:AA258" si="18">G65</f>
        <v>6290149</v>
      </c>
      <c r="H258" s="86">
        <f t="shared" si="18"/>
        <v>6494927</v>
      </c>
      <c r="I258" s="86">
        <f t="shared" si="18"/>
        <v>6683549</v>
      </c>
      <c r="J258" s="86">
        <f t="shared" si="18"/>
        <v>5626908</v>
      </c>
      <c r="K258" s="86">
        <f t="shared" si="18"/>
        <v>5903619</v>
      </c>
      <c r="L258" s="86">
        <f t="shared" si="18"/>
        <v>6644981</v>
      </c>
      <c r="M258" s="86">
        <f t="shared" si="18"/>
        <v>6639449</v>
      </c>
      <c r="N258" s="86">
        <f t="shared" si="18"/>
        <v>7564953</v>
      </c>
      <c r="O258" s="86">
        <f t="shared" si="18"/>
        <v>8049425</v>
      </c>
      <c r="P258" s="86">
        <f t="shared" si="18"/>
        <v>8686213</v>
      </c>
      <c r="Q258" s="86">
        <f t="shared" si="18"/>
        <v>9130652</v>
      </c>
      <c r="R258" s="86">
        <f t="shared" si="18"/>
        <v>9839304</v>
      </c>
      <c r="S258" s="86">
        <f t="shared" si="18"/>
        <v>9832330</v>
      </c>
      <c r="T258" s="86">
        <f t="shared" si="18"/>
        <v>10071113</v>
      </c>
      <c r="U258" s="86">
        <f t="shared" si="18"/>
        <v>10333890</v>
      </c>
      <c r="V258" s="86">
        <f t="shared" si="18"/>
        <v>9726371</v>
      </c>
      <c r="W258" s="86">
        <f t="shared" si="18"/>
        <v>10541883</v>
      </c>
      <c r="X258" s="86">
        <f t="shared" si="18"/>
        <v>10372158</v>
      </c>
      <c r="Y258" s="86">
        <f t="shared" si="18"/>
        <v>10173677</v>
      </c>
      <c r="Z258" s="86">
        <f t="shared" si="18"/>
        <v>9753443</v>
      </c>
      <c r="AA258" s="86">
        <f t="shared" si="18"/>
        <v>10702796</v>
      </c>
      <c r="AB258" s="86">
        <v>12414093</v>
      </c>
      <c r="AC258" s="86">
        <v>12418640</v>
      </c>
      <c r="AD258" s="86">
        <v>13401557</v>
      </c>
      <c r="AE258" s="86">
        <v>12903563</v>
      </c>
      <c r="AF258" s="86">
        <v>13603142</v>
      </c>
      <c r="AG258" s="86">
        <v>13999368</v>
      </c>
      <c r="AH258" s="86">
        <v>14303983</v>
      </c>
      <c r="AI258" s="13">
        <v>2.3898716176058432E-2</v>
      </c>
      <c r="AJ258" s="13">
        <v>2.1759196558016048E-2</v>
      </c>
    </row>
    <row r="259" spans="1:36" ht="10.5" customHeight="1" x14ac:dyDescent="0.2">
      <c r="A259" s="14"/>
      <c r="B259" s="11"/>
      <c r="C259" s="11" t="s">
        <v>152</v>
      </c>
      <c r="D259" s="11"/>
      <c r="E259" s="11"/>
      <c r="F259" s="2"/>
      <c r="G259" s="86">
        <f t="shared" ref="G259:AA259" si="19">G122</f>
        <v>7843722</v>
      </c>
      <c r="H259" s="86">
        <f t="shared" si="19"/>
        <v>1846547</v>
      </c>
      <c r="I259" s="86">
        <f t="shared" si="19"/>
        <v>1776911</v>
      </c>
      <c r="J259" s="86">
        <f t="shared" si="19"/>
        <v>1286818</v>
      </c>
      <c r="K259" s="86">
        <f t="shared" si="19"/>
        <v>2815877</v>
      </c>
      <c r="L259" s="86">
        <f t="shared" si="19"/>
        <v>2239475</v>
      </c>
      <c r="M259" s="86">
        <f t="shared" si="19"/>
        <v>3292398</v>
      </c>
      <c r="N259" s="86">
        <f t="shared" si="19"/>
        <v>3409302</v>
      </c>
      <c r="O259" s="86">
        <f t="shared" si="19"/>
        <v>3951197.3</v>
      </c>
      <c r="P259" s="86">
        <f t="shared" si="19"/>
        <v>3593946</v>
      </c>
      <c r="Q259" s="86">
        <f t="shared" si="19"/>
        <v>4084581.41</v>
      </c>
      <c r="R259" s="86">
        <f t="shared" si="19"/>
        <v>3805971.4</v>
      </c>
      <c r="S259" s="86">
        <f t="shared" si="19"/>
        <v>3593946.11</v>
      </c>
      <c r="T259" s="86">
        <f t="shared" si="19"/>
        <v>4850225.67</v>
      </c>
      <c r="U259" s="86">
        <f t="shared" si="19"/>
        <v>4665527.8299999991</v>
      </c>
      <c r="V259" s="86">
        <f t="shared" si="19"/>
        <v>5142489.8099999996</v>
      </c>
      <c r="W259" s="86">
        <f t="shared" si="19"/>
        <v>4155751.1700000004</v>
      </c>
      <c r="X259" s="86">
        <f t="shared" si="19"/>
        <v>4726509.57</v>
      </c>
      <c r="Y259" s="86">
        <f t="shared" si="19"/>
        <v>4692667.07</v>
      </c>
      <c r="Z259" s="86">
        <f t="shared" si="19"/>
        <v>4491742.4399999995</v>
      </c>
      <c r="AA259" s="86">
        <f t="shared" si="19"/>
        <v>4803161</v>
      </c>
      <c r="AB259" s="86">
        <v>6746540</v>
      </c>
      <c r="AC259" s="86">
        <v>5016916</v>
      </c>
      <c r="AD259" s="86">
        <v>4932652</v>
      </c>
      <c r="AE259" s="86">
        <v>5360187</v>
      </c>
      <c r="AF259" s="86">
        <v>6103963</v>
      </c>
      <c r="AG259" s="86">
        <v>5930256</v>
      </c>
      <c r="AH259" s="86">
        <v>7435577</v>
      </c>
      <c r="AI259" s="13">
        <v>1.6339791460992403E-2</v>
      </c>
      <c r="AJ259" s="13">
        <v>0.25383743973278727</v>
      </c>
    </row>
    <row r="260" spans="1:36" ht="10.5" customHeight="1" x14ac:dyDescent="0.2">
      <c r="A260" s="14"/>
      <c r="B260" s="11"/>
      <c r="C260" s="11" t="s">
        <v>153</v>
      </c>
      <c r="D260" s="11"/>
      <c r="E260" s="11"/>
      <c r="F260" s="2"/>
      <c r="G260" s="86">
        <f t="shared" ref="G260:AA260" si="20">G179</f>
        <v>742391</v>
      </c>
      <c r="H260" s="86">
        <f t="shared" si="20"/>
        <v>483987</v>
      </c>
      <c r="I260" s="86">
        <f t="shared" si="20"/>
        <v>373627</v>
      </c>
      <c r="J260" s="86">
        <f t="shared" si="20"/>
        <v>3471</v>
      </c>
      <c r="K260" s="86">
        <f t="shared" si="20"/>
        <v>351304</v>
      </c>
      <c r="L260" s="86">
        <f t="shared" si="20"/>
        <v>679130</v>
      </c>
      <c r="M260" s="86">
        <f t="shared" si="20"/>
        <v>163749</v>
      </c>
      <c r="N260" s="86">
        <f t="shared" si="20"/>
        <v>68622</v>
      </c>
      <c r="O260" s="86">
        <f t="shared" si="20"/>
        <v>3960</v>
      </c>
      <c r="P260" s="86">
        <f t="shared" si="20"/>
        <v>830818</v>
      </c>
      <c r="Q260" s="86">
        <f t="shared" si="20"/>
        <v>596048</v>
      </c>
      <c r="R260" s="86">
        <f t="shared" si="20"/>
        <v>636143</v>
      </c>
      <c r="S260" s="86">
        <f t="shared" si="20"/>
        <v>716768</v>
      </c>
      <c r="T260" s="86">
        <f t="shared" si="20"/>
        <v>1123496</v>
      </c>
      <c r="U260" s="86">
        <f t="shared" si="20"/>
        <v>1124262</v>
      </c>
      <c r="V260" s="86">
        <f t="shared" si="20"/>
        <v>1158240</v>
      </c>
      <c r="W260" s="86">
        <f t="shared" si="20"/>
        <v>1200791</v>
      </c>
      <c r="X260" s="86">
        <f t="shared" si="20"/>
        <v>1070570</v>
      </c>
      <c r="Y260" s="86">
        <f t="shared" si="20"/>
        <v>1052428</v>
      </c>
      <c r="Z260" s="86">
        <f t="shared" si="20"/>
        <v>1047453</v>
      </c>
      <c r="AA260" s="86">
        <f t="shared" si="20"/>
        <v>888416</v>
      </c>
      <c r="AB260" s="86">
        <v>1121087</v>
      </c>
      <c r="AC260" s="86">
        <v>1280423</v>
      </c>
      <c r="AD260" s="86">
        <v>1354889</v>
      </c>
      <c r="AE260" s="86">
        <v>1430341</v>
      </c>
      <c r="AF260" s="86">
        <v>1388480</v>
      </c>
      <c r="AG260" s="86">
        <v>1338764</v>
      </c>
      <c r="AH260" s="86">
        <v>1121013</v>
      </c>
      <c r="AI260" s="13">
        <v>-1.1001530257237491E-5</v>
      </c>
      <c r="AJ260" s="13">
        <v>-0.16265077339994202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783918.99</v>
      </c>
      <c r="S261" s="86">
        <v>767334.2</v>
      </c>
      <c r="T261" s="86">
        <v>0</v>
      </c>
      <c r="U261" s="86">
        <v>0</v>
      </c>
      <c r="V261" s="86">
        <v>373473.18</v>
      </c>
      <c r="W261" s="86">
        <v>481261.49999999994</v>
      </c>
      <c r="X261" s="86">
        <v>484284.67000000004</v>
      </c>
      <c r="Y261" s="86">
        <v>466229.7</v>
      </c>
      <c r="Z261" s="86">
        <v>454514.01</v>
      </c>
      <c r="AA261" s="86">
        <v>474679.08</v>
      </c>
      <c r="AB261" s="41">
        <v>592181</v>
      </c>
      <c r="AC261" s="41">
        <v>685255.25</v>
      </c>
      <c r="AD261" s="41">
        <v>714435.46</v>
      </c>
      <c r="AE261" s="41">
        <v>788056.30999999982</v>
      </c>
      <c r="AF261" s="41">
        <v>836420.44000000006</v>
      </c>
      <c r="AG261" s="41">
        <v>872486.7699999999</v>
      </c>
      <c r="AH261" s="41">
        <v>881217.21999999986</v>
      </c>
      <c r="AI261" s="13">
        <v>6.8492351385931682E-2</v>
      </c>
      <c r="AJ261" s="13">
        <v>1.0006398148593078E-2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30428853.031717263</v>
      </c>
      <c r="H265" s="11">
        <v>48418069.570910737</v>
      </c>
      <c r="I265" s="11">
        <v>49667497.018867925</v>
      </c>
      <c r="J265" s="11">
        <v>50965609.629740894</v>
      </c>
      <c r="K265" s="11">
        <v>52800084</v>
      </c>
      <c r="L265" s="11">
        <v>55803730</v>
      </c>
      <c r="M265" s="11">
        <v>54620886</v>
      </c>
      <c r="N265" s="11">
        <v>54646860</v>
      </c>
      <c r="O265" s="11">
        <v>59887130</v>
      </c>
      <c r="P265" s="11">
        <v>61960933</v>
      </c>
      <c r="Q265" s="11">
        <v>65661730</v>
      </c>
      <c r="R265" s="11">
        <v>66679226</v>
      </c>
      <c r="S265" s="11">
        <v>64390263</v>
      </c>
      <c r="T265" s="11">
        <v>63936100</v>
      </c>
      <c r="U265" s="11">
        <v>65151270</v>
      </c>
      <c r="V265" s="11">
        <v>66128238</v>
      </c>
      <c r="W265" s="11">
        <v>67375824</v>
      </c>
      <c r="X265" s="11">
        <v>66291078</v>
      </c>
      <c r="Y265" s="86">
        <v>68439711</v>
      </c>
      <c r="Z265" s="86">
        <v>63585864</v>
      </c>
      <c r="AA265" s="86">
        <v>65608710</v>
      </c>
      <c r="AB265" s="86">
        <v>67340630</v>
      </c>
      <c r="AC265" s="86">
        <v>70872390</v>
      </c>
      <c r="AD265" s="86">
        <v>72278250</v>
      </c>
      <c r="AE265" s="86">
        <v>71148750</v>
      </c>
      <c r="AF265" s="86">
        <v>73348800</v>
      </c>
      <c r="AG265" s="86">
        <v>77997956</v>
      </c>
      <c r="AH265" s="86">
        <v>75882507</v>
      </c>
      <c r="AI265" s="13">
        <v>2.0103135808109629E-2</v>
      </c>
      <c r="AJ265" s="13">
        <v>-2.7121851757243486E-2</v>
      </c>
    </row>
    <row r="266" spans="1:36" ht="10.5" customHeight="1" x14ac:dyDescent="0.2">
      <c r="A266" s="14"/>
      <c r="B266" s="14"/>
      <c r="C266" s="14" t="s">
        <v>160</v>
      </c>
      <c r="D266" s="14"/>
      <c r="E266" s="14"/>
      <c r="F266" s="2"/>
      <c r="G266" s="11">
        <v>7574311</v>
      </c>
      <c r="H266" s="11">
        <v>7775693</v>
      </c>
      <c r="I266" s="11">
        <v>7257650</v>
      </c>
      <c r="J266" s="11">
        <v>7813870</v>
      </c>
      <c r="K266" s="11">
        <v>8193070</v>
      </c>
      <c r="L266" s="11">
        <v>8332900</v>
      </c>
      <c r="M266" s="11">
        <v>8570110</v>
      </c>
      <c r="N266" s="11">
        <v>9330810</v>
      </c>
      <c r="O266" s="11">
        <v>9984310</v>
      </c>
      <c r="P266" s="11">
        <v>11908560</v>
      </c>
      <c r="Q266" s="11">
        <v>12043370</v>
      </c>
      <c r="R266" s="11">
        <v>12256420</v>
      </c>
      <c r="S266" s="11">
        <v>12307140</v>
      </c>
      <c r="T266" s="11">
        <v>12070560</v>
      </c>
      <c r="U266" s="11">
        <v>13595980</v>
      </c>
      <c r="V266" s="11">
        <v>13727410</v>
      </c>
      <c r="W266" s="11">
        <v>13601980</v>
      </c>
      <c r="X266" s="11">
        <v>14034220</v>
      </c>
      <c r="Y266" s="86">
        <v>14070490</v>
      </c>
      <c r="Z266" s="86">
        <v>14435810</v>
      </c>
      <c r="AA266" s="86">
        <v>14391260</v>
      </c>
      <c r="AB266" s="86">
        <v>14366590</v>
      </c>
      <c r="AC266" s="86">
        <v>13852140</v>
      </c>
      <c r="AD266" s="86">
        <v>14613250</v>
      </c>
      <c r="AE266" s="86">
        <v>14861050</v>
      </c>
      <c r="AF266" s="86">
        <v>14869990</v>
      </c>
      <c r="AG266" s="86">
        <v>15061640</v>
      </c>
      <c r="AH266" s="86">
        <v>15044890</v>
      </c>
      <c r="AI266" s="13">
        <v>7.7184727933796715E-3</v>
      </c>
      <c r="AJ266" s="13">
        <v>-1.1120966906658239E-3</v>
      </c>
    </row>
    <row r="267" spans="1:36" ht="10.5" customHeight="1" x14ac:dyDescent="0.2">
      <c r="A267" s="14"/>
      <c r="B267" s="14"/>
      <c r="C267" s="14" t="s">
        <v>161</v>
      </c>
      <c r="D267" s="14"/>
      <c r="E267" s="14"/>
      <c r="F267" s="2"/>
      <c r="G267" s="11">
        <v>1583445</v>
      </c>
      <c r="H267" s="11">
        <v>1591497</v>
      </c>
      <c r="I267" s="11">
        <v>2244380</v>
      </c>
      <c r="J267" s="11">
        <v>1829630</v>
      </c>
      <c r="K267" s="11">
        <v>1803940</v>
      </c>
      <c r="L267" s="11">
        <v>1805020</v>
      </c>
      <c r="M267" s="11">
        <v>1776010</v>
      </c>
      <c r="N267" s="11">
        <v>1788500</v>
      </c>
      <c r="O267" s="11">
        <v>1801200</v>
      </c>
      <c r="P267" s="11">
        <v>1871190</v>
      </c>
      <c r="Q267" s="11">
        <v>1886680</v>
      </c>
      <c r="R267" s="11">
        <v>1881970</v>
      </c>
      <c r="S267" s="11">
        <v>1900840</v>
      </c>
      <c r="T267" s="11">
        <v>1891940</v>
      </c>
      <c r="U267" s="11">
        <v>2020550</v>
      </c>
      <c r="V267" s="11">
        <v>2048980</v>
      </c>
      <c r="W267" s="11">
        <v>2032960</v>
      </c>
      <c r="X267" s="11">
        <v>2066160</v>
      </c>
      <c r="Y267" s="86">
        <v>2066330</v>
      </c>
      <c r="Z267" s="86">
        <v>2068450</v>
      </c>
      <c r="AA267" s="86">
        <v>2074630</v>
      </c>
      <c r="AB267" s="86">
        <v>2094820</v>
      </c>
      <c r="AC267" s="86">
        <v>2065610</v>
      </c>
      <c r="AD267" s="86">
        <v>2087360</v>
      </c>
      <c r="AE267" s="86">
        <v>2081720</v>
      </c>
      <c r="AF267" s="86">
        <v>2106120</v>
      </c>
      <c r="AG267" s="86">
        <v>2086380</v>
      </c>
      <c r="AH267" s="86">
        <v>2097860</v>
      </c>
      <c r="AI267" s="13">
        <v>2.4172032629099505E-4</v>
      </c>
      <c r="AJ267" s="13">
        <v>5.5023533584486048E-3</v>
      </c>
    </row>
    <row r="268" spans="1:36" ht="10.5" customHeight="1" x14ac:dyDescent="0.2">
      <c r="A268" s="14"/>
      <c r="B268" s="14"/>
      <c r="C268" s="14" t="s">
        <v>162</v>
      </c>
      <c r="D268" s="14"/>
      <c r="E268" s="14"/>
      <c r="F268" s="2"/>
      <c r="G268" s="11">
        <v>1130885</v>
      </c>
      <c r="H268" s="11">
        <v>1133842</v>
      </c>
      <c r="I268" s="11">
        <v>1146140</v>
      </c>
      <c r="J268" s="11">
        <v>1148490</v>
      </c>
      <c r="K268" s="11">
        <v>1158490</v>
      </c>
      <c r="L268" s="11">
        <v>1158280</v>
      </c>
      <c r="M268" s="11">
        <v>1183840</v>
      </c>
      <c r="N268" s="11">
        <v>1183460</v>
      </c>
      <c r="O268" s="11">
        <v>1178610</v>
      </c>
      <c r="P268" s="11">
        <v>1191480</v>
      </c>
      <c r="Q268" s="11">
        <v>1194260</v>
      </c>
      <c r="R268" s="11">
        <v>1170520</v>
      </c>
      <c r="S268" s="11">
        <v>1193550</v>
      </c>
      <c r="T268" s="11">
        <v>1201380</v>
      </c>
      <c r="U268" s="11">
        <v>1145360</v>
      </c>
      <c r="V268" s="11">
        <v>2155560</v>
      </c>
      <c r="W268" s="11">
        <v>2145870</v>
      </c>
      <c r="X268" s="11">
        <v>1044120</v>
      </c>
      <c r="Y268" s="86">
        <v>1039860</v>
      </c>
      <c r="Z268" s="86">
        <v>1015200</v>
      </c>
      <c r="AA268" s="86">
        <v>984430</v>
      </c>
      <c r="AB268" s="86">
        <v>954140</v>
      </c>
      <c r="AC268" s="86">
        <v>976130</v>
      </c>
      <c r="AD268" s="86">
        <v>959620</v>
      </c>
      <c r="AE268" s="86">
        <v>967180</v>
      </c>
      <c r="AF268" s="86">
        <v>931670</v>
      </c>
      <c r="AG268" s="86">
        <v>930910</v>
      </c>
      <c r="AH268" s="86">
        <v>929180</v>
      </c>
      <c r="AI268" s="13">
        <v>-4.4082441146829909E-3</v>
      </c>
      <c r="AJ268" s="13">
        <v>-1.8583966226595483E-3</v>
      </c>
    </row>
    <row r="269" spans="1:36" ht="10.5" customHeight="1" x14ac:dyDescent="0.2">
      <c r="A269" s="14"/>
      <c r="B269" s="14"/>
      <c r="C269" s="14" t="s">
        <v>163</v>
      </c>
      <c r="D269" s="14"/>
      <c r="E269" s="14"/>
      <c r="F269" s="2"/>
      <c r="G269" s="11">
        <v>8088211</v>
      </c>
      <c r="H269" s="11">
        <v>8066547</v>
      </c>
      <c r="I269" s="11">
        <v>8343030</v>
      </c>
      <c r="J269" s="11">
        <v>8708680</v>
      </c>
      <c r="K269" s="11">
        <v>9552330</v>
      </c>
      <c r="L269" s="11">
        <v>9437080</v>
      </c>
      <c r="M269" s="11">
        <v>9710820</v>
      </c>
      <c r="N269" s="11">
        <v>8276840</v>
      </c>
      <c r="O269" s="11">
        <v>10051050</v>
      </c>
      <c r="P269" s="11">
        <v>11358920</v>
      </c>
      <c r="Q269" s="11">
        <v>11614419</v>
      </c>
      <c r="R269" s="11">
        <v>11762190</v>
      </c>
      <c r="S269" s="11">
        <v>11968370</v>
      </c>
      <c r="T269" s="11">
        <v>12629060</v>
      </c>
      <c r="U269" s="11">
        <v>12800590</v>
      </c>
      <c r="V269" s="11">
        <v>12975218</v>
      </c>
      <c r="W269" s="11">
        <v>13149690</v>
      </c>
      <c r="X269" s="11">
        <v>13658890</v>
      </c>
      <c r="Y269" s="86">
        <v>13556580</v>
      </c>
      <c r="Z269" s="86">
        <v>13582920</v>
      </c>
      <c r="AA269" s="86">
        <v>13653000</v>
      </c>
      <c r="AB269" s="86">
        <v>14763700</v>
      </c>
      <c r="AC269" s="86">
        <v>16065370</v>
      </c>
      <c r="AD269" s="86">
        <v>16006110</v>
      </c>
      <c r="AE269" s="86">
        <v>15378190</v>
      </c>
      <c r="AF269" s="86">
        <v>15670600</v>
      </c>
      <c r="AG269" s="86">
        <v>16316260</v>
      </c>
      <c r="AH269" s="86">
        <v>16104490</v>
      </c>
      <c r="AI269" s="13">
        <v>1.4593231445070742E-2</v>
      </c>
      <c r="AJ269" s="13">
        <v>-1.2979077313060713E-2</v>
      </c>
    </row>
    <row r="270" spans="1:36" ht="10.5" customHeight="1" x14ac:dyDescent="0.2">
      <c r="A270" s="14"/>
      <c r="B270" s="14"/>
      <c r="C270" s="14" t="s">
        <v>164</v>
      </c>
      <c r="D270" s="14"/>
      <c r="E270" s="14"/>
      <c r="F270" s="2"/>
      <c r="G270" s="11">
        <v>6732900</v>
      </c>
      <c r="H270" s="11">
        <v>7775944</v>
      </c>
      <c r="I270" s="11">
        <v>7967290</v>
      </c>
      <c r="J270" s="11">
        <v>9394045</v>
      </c>
      <c r="K270" s="11">
        <v>10207770</v>
      </c>
      <c r="L270" s="11">
        <v>10245860</v>
      </c>
      <c r="M270" s="11">
        <v>10209760</v>
      </c>
      <c r="N270" s="11">
        <v>10881990</v>
      </c>
      <c r="O270" s="11">
        <v>10744718</v>
      </c>
      <c r="P270" s="11">
        <v>11018826</v>
      </c>
      <c r="Q270" s="11">
        <v>10228187</v>
      </c>
      <c r="R270" s="11">
        <v>9518475</v>
      </c>
      <c r="S270" s="11">
        <v>8877390</v>
      </c>
      <c r="T270" s="11">
        <v>8267210</v>
      </c>
      <c r="U270" s="11">
        <v>7796370</v>
      </c>
      <c r="V270" s="11">
        <v>7675290</v>
      </c>
      <c r="W270" s="11">
        <v>7381337</v>
      </c>
      <c r="X270" s="11">
        <v>8407258</v>
      </c>
      <c r="Y270" s="86">
        <v>9930256</v>
      </c>
      <c r="Z270" s="86">
        <v>6492640</v>
      </c>
      <c r="AA270" s="86">
        <v>7125810</v>
      </c>
      <c r="AB270" s="86">
        <v>7786370</v>
      </c>
      <c r="AC270" s="86">
        <v>8208680</v>
      </c>
      <c r="AD270" s="86">
        <v>8534530</v>
      </c>
      <c r="AE270" s="86">
        <v>8476990</v>
      </c>
      <c r="AF270" s="86">
        <v>8169120</v>
      </c>
      <c r="AG270" s="86">
        <v>8029140</v>
      </c>
      <c r="AH270" s="86">
        <v>7998278</v>
      </c>
      <c r="AI270" s="13">
        <v>4.4852787622673418E-3</v>
      </c>
      <c r="AJ270" s="13">
        <v>-3.8437491437439126E-3</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382950</v>
      </c>
      <c r="P271" s="11">
        <v>489840</v>
      </c>
      <c r="Q271" s="11">
        <v>411590</v>
      </c>
      <c r="R271" s="11">
        <v>423050</v>
      </c>
      <c r="S271" s="11">
        <v>415660</v>
      </c>
      <c r="T271" s="11">
        <v>486100</v>
      </c>
      <c r="U271" s="11">
        <v>423690</v>
      </c>
      <c r="V271" s="11">
        <v>469077</v>
      </c>
      <c r="W271" s="11">
        <v>426320</v>
      </c>
      <c r="X271" s="11">
        <v>448681</v>
      </c>
      <c r="Y271" s="86">
        <v>380070</v>
      </c>
      <c r="Z271" s="86">
        <v>434140</v>
      </c>
      <c r="AA271" s="86">
        <v>458960</v>
      </c>
      <c r="AB271" s="86">
        <v>383710</v>
      </c>
      <c r="AC271" s="86">
        <v>641570</v>
      </c>
      <c r="AD271" s="86">
        <v>503990</v>
      </c>
      <c r="AE271" s="86">
        <v>485920</v>
      </c>
      <c r="AF271" s="86">
        <v>485920</v>
      </c>
      <c r="AG271" s="86">
        <v>489526</v>
      </c>
      <c r="AH271" s="86">
        <v>372426</v>
      </c>
      <c r="AI271" s="13">
        <v>-4.9624293565373456E-3</v>
      </c>
      <c r="AJ271" s="13">
        <v>-0.23921099185742944</v>
      </c>
    </row>
    <row r="272" spans="1:36" ht="10.5" customHeight="1" x14ac:dyDescent="0.2">
      <c r="A272" s="14"/>
      <c r="B272" s="14"/>
      <c r="C272" s="14" t="s">
        <v>166</v>
      </c>
      <c r="D272" s="14"/>
      <c r="E272" s="14"/>
      <c r="F272" s="2"/>
      <c r="G272" s="11">
        <v>-1182519.9682827378</v>
      </c>
      <c r="H272" s="11">
        <v>16199290.570910739</v>
      </c>
      <c r="I272" s="11">
        <v>16782701.018867925</v>
      </c>
      <c r="J272" s="11">
        <v>16742978.629740894</v>
      </c>
      <c r="K272" s="11">
        <v>17131168</v>
      </c>
      <c r="L272" s="11">
        <v>6609610</v>
      </c>
      <c r="M272" s="11">
        <v>6410430</v>
      </c>
      <c r="N272" s="11">
        <v>6632000</v>
      </c>
      <c r="O272" s="11">
        <v>6870180</v>
      </c>
      <c r="P272" s="11">
        <v>6450930</v>
      </c>
      <c r="Q272" s="11">
        <v>6551410</v>
      </c>
      <c r="R272" s="11">
        <v>6606970</v>
      </c>
      <c r="S272" s="11">
        <v>7148298</v>
      </c>
      <c r="T272" s="11">
        <v>7513610</v>
      </c>
      <c r="U272" s="11">
        <v>6219700</v>
      </c>
      <c r="V272" s="11">
        <v>4939300</v>
      </c>
      <c r="W272" s="11">
        <v>8000530</v>
      </c>
      <c r="X272" s="11">
        <v>6603860</v>
      </c>
      <c r="Y272" s="86">
        <v>6866840</v>
      </c>
      <c r="Z272" s="86">
        <v>6535572</v>
      </c>
      <c r="AA272" s="86">
        <v>7246730</v>
      </c>
      <c r="AB272" s="86">
        <v>6854350</v>
      </c>
      <c r="AC272" s="86">
        <v>6746570</v>
      </c>
      <c r="AD272" s="86">
        <v>7101410</v>
      </c>
      <c r="AE272" s="86">
        <v>6688990</v>
      </c>
      <c r="AF272" s="86">
        <v>6777110</v>
      </c>
      <c r="AG272" s="86">
        <v>13420570</v>
      </c>
      <c r="AH272" s="86">
        <v>9963470</v>
      </c>
      <c r="AI272" s="13">
        <v>6.4324493529766213E-2</v>
      </c>
      <c r="AJ272" s="13">
        <v>-0.25759710653124274</v>
      </c>
    </row>
    <row r="273" spans="1:43" ht="10.5" customHeight="1" x14ac:dyDescent="0.2">
      <c r="A273" s="14"/>
      <c r="B273" s="14"/>
      <c r="C273" s="14" t="s">
        <v>167</v>
      </c>
      <c r="D273" s="14"/>
      <c r="E273" s="14"/>
      <c r="F273" s="2"/>
      <c r="G273" s="11">
        <v>4212950</v>
      </c>
      <c r="H273" s="11">
        <v>3597410</v>
      </c>
      <c r="I273" s="11">
        <v>3775000</v>
      </c>
      <c r="J273" s="11">
        <v>3642630</v>
      </c>
      <c r="K273" s="11">
        <v>2555710</v>
      </c>
      <c r="L273" s="11">
        <v>3691620</v>
      </c>
      <c r="M273" s="11">
        <v>3958290</v>
      </c>
      <c r="N273" s="11">
        <v>4266240</v>
      </c>
      <c r="O273" s="11">
        <v>4411400</v>
      </c>
      <c r="P273" s="11">
        <v>4458410</v>
      </c>
      <c r="Q273" s="11">
        <v>4654280</v>
      </c>
      <c r="R273" s="11">
        <v>4843890</v>
      </c>
      <c r="S273" s="11">
        <v>4912280</v>
      </c>
      <c r="T273" s="11">
        <v>5356160</v>
      </c>
      <c r="U273" s="11">
        <v>5595430</v>
      </c>
      <c r="V273" s="11">
        <v>5591478</v>
      </c>
      <c r="W273" s="11">
        <v>5706189</v>
      </c>
      <c r="X273" s="11">
        <v>6512091</v>
      </c>
      <c r="Y273" s="86">
        <v>6132097</v>
      </c>
      <c r="Z273" s="86">
        <v>5611951</v>
      </c>
      <c r="AA273" s="86">
        <v>6042010</v>
      </c>
      <c r="AB273" s="86">
        <v>6138620</v>
      </c>
      <c r="AC273" s="86">
        <v>6706290</v>
      </c>
      <c r="AD273" s="86">
        <v>6723420</v>
      </c>
      <c r="AE273" s="86">
        <v>6778800</v>
      </c>
      <c r="AF273" s="86">
        <v>6627620</v>
      </c>
      <c r="AG273" s="86">
        <v>6998580</v>
      </c>
      <c r="AH273" s="86">
        <v>7047870</v>
      </c>
      <c r="AI273" s="13">
        <v>2.3287940080460867E-2</v>
      </c>
      <c r="AJ273" s="13">
        <v>7.0428572653309669E-3</v>
      </c>
    </row>
    <row r="274" spans="1:43" ht="10.5" customHeight="1" x14ac:dyDescent="0.2">
      <c r="A274" s="14"/>
      <c r="B274" s="14"/>
      <c r="C274" s="14" t="s">
        <v>168</v>
      </c>
      <c r="D274" s="14"/>
      <c r="E274" s="14"/>
      <c r="F274" s="2"/>
      <c r="G274" s="11">
        <v>2288671</v>
      </c>
      <c r="H274" s="11">
        <v>2277846</v>
      </c>
      <c r="I274" s="11">
        <v>2151306</v>
      </c>
      <c r="J274" s="11">
        <v>1685286</v>
      </c>
      <c r="K274" s="11">
        <v>2197606</v>
      </c>
      <c r="L274" s="11">
        <v>2337030</v>
      </c>
      <c r="M274" s="11">
        <v>2552336</v>
      </c>
      <c r="N274" s="11">
        <v>2827840</v>
      </c>
      <c r="O274" s="11">
        <v>2992780</v>
      </c>
      <c r="P274" s="11">
        <v>2539920</v>
      </c>
      <c r="Q274" s="11">
        <v>2717830</v>
      </c>
      <c r="R274" s="11">
        <v>2271420</v>
      </c>
      <c r="S274" s="11">
        <v>2156340</v>
      </c>
      <c r="T274" s="11">
        <v>1844730</v>
      </c>
      <c r="U274" s="11">
        <v>1856090</v>
      </c>
      <c r="V274" s="11">
        <v>2102010</v>
      </c>
      <c r="W274" s="11">
        <v>2169640</v>
      </c>
      <c r="X274" s="11">
        <v>2096746</v>
      </c>
      <c r="Y274" s="86">
        <v>2017246</v>
      </c>
      <c r="Z274" s="86">
        <v>2001120</v>
      </c>
      <c r="AA274" s="86">
        <v>1774950</v>
      </c>
      <c r="AB274" s="86">
        <v>1707790</v>
      </c>
      <c r="AC274" s="86">
        <v>3668590</v>
      </c>
      <c r="AD274" s="86">
        <v>3064540</v>
      </c>
      <c r="AE274" s="86">
        <v>1911710</v>
      </c>
      <c r="AF274" s="86">
        <v>1919810</v>
      </c>
      <c r="AG274" s="86">
        <v>1905270</v>
      </c>
      <c r="AH274" s="86">
        <v>1889760</v>
      </c>
      <c r="AI274" s="13">
        <v>1.701813623715176E-2</v>
      </c>
      <c r="AJ274" s="13">
        <v>-8.1405785006849422E-3</v>
      </c>
    </row>
    <row r="275" spans="1:43" ht="10.5" customHeight="1" x14ac:dyDescent="0.2">
      <c r="A275" s="8"/>
      <c r="B275" s="8"/>
      <c r="C275" s="11" t="s">
        <v>169</v>
      </c>
      <c r="D275" s="80"/>
      <c r="E275" s="14"/>
      <c r="F275" s="2"/>
      <c r="G275" s="12">
        <v>0</v>
      </c>
      <c r="H275" s="12">
        <v>0</v>
      </c>
      <c r="I275" s="12">
        <v>0</v>
      </c>
      <c r="J275" s="12">
        <v>0</v>
      </c>
      <c r="K275" s="12">
        <v>0</v>
      </c>
      <c r="L275" s="12">
        <v>63970</v>
      </c>
      <c r="M275" s="12">
        <v>337090</v>
      </c>
      <c r="N275" s="12">
        <v>549890</v>
      </c>
      <c r="O275" s="12">
        <v>659010</v>
      </c>
      <c r="P275" s="12">
        <v>763080</v>
      </c>
      <c r="Q275" s="12">
        <v>757340</v>
      </c>
      <c r="R275" s="12">
        <v>769580</v>
      </c>
      <c r="S275" s="12">
        <v>642580</v>
      </c>
      <c r="T275" s="12">
        <v>536000</v>
      </c>
      <c r="U275" s="12">
        <v>916780</v>
      </c>
      <c r="V275" s="12">
        <v>903270</v>
      </c>
      <c r="W275" s="12">
        <v>874340</v>
      </c>
      <c r="X275" s="12">
        <v>726203</v>
      </c>
      <c r="Y275" s="86">
        <v>781444</v>
      </c>
      <c r="Z275" s="86">
        <v>564060</v>
      </c>
      <c r="AA275" s="86">
        <v>594250</v>
      </c>
      <c r="AB275" s="86">
        <v>917680</v>
      </c>
      <c r="AC275" s="86">
        <v>838000</v>
      </c>
      <c r="AD275" s="86">
        <v>689220</v>
      </c>
      <c r="AE275" s="86">
        <v>763200</v>
      </c>
      <c r="AF275" s="86">
        <v>845300</v>
      </c>
      <c r="AG275" s="86">
        <v>1091580</v>
      </c>
      <c r="AH275" s="86">
        <v>698270</v>
      </c>
      <c r="AI275" s="13">
        <v>-4.4519079028229158E-2</v>
      </c>
      <c r="AJ275" s="13">
        <v>-0.36031257443339015</v>
      </c>
    </row>
    <row r="276" spans="1:43" ht="10.5" customHeight="1" x14ac:dyDescent="0.2">
      <c r="A276" s="8"/>
      <c r="B276" s="8"/>
      <c r="C276" s="11" t="s">
        <v>170</v>
      </c>
      <c r="D276" s="80"/>
      <c r="E276" s="14"/>
      <c r="F276" s="2"/>
      <c r="G276" s="12">
        <v>0</v>
      </c>
      <c r="H276" s="12">
        <v>0</v>
      </c>
      <c r="I276" s="12">
        <v>0</v>
      </c>
      <c r="J276" s="12">
        <v>0</v>
      </c>
      <c r="K276" s="12">
        <v>0</v>
      </c>
      <c r="L276" s="12">
        <v>12122360</v>
      </c>
      <c r="M276" s="12">
        <v>9912200</v>
      </c>
      <c r="N276" s="12">
        <v>8909290</v>
      </c>
      <c r="O276" s="12">
        <v>10810922</v>
      </c>
      <c r="P276" s="12">
        <v>9909777</v>
      </c>
      <c r="Q276" s="12">
        <v>13602364</v>
      </c>
      <c r="R276" s="12">
        <v>15174741</v>
      </c>
      <c r="S276" s="12">
        <v>12867815</v>
      </c>
      <c r="T276" s="12">
        <v>12139350</v>
      </c>
      <c r="U276" s="12">
        <v>12780730</v>
      </c>
      <c r="V276" s="12">
        <v>13540645</v>
      </c>
      <c r="W276" s="12">
        <v>11886968</v>
      </c>
      <c r="X276" s="12">
        <v>10692849</v>
      </c>
      <c r="Y276" s="86">
        <v>11598498</v>
      </c>
      <c r="Z276" s="86">
        <v>10844001</v>
      </c>
      <c r="AA276" s="86">
        <v>11262680</v>
      </c>
      <c r="AB276" s="86">
        <v>11372860</v>
      </c>
      <c r="AC276" s="86">
        <v>11103440</v>
      </c>
      <c r="AD276" s="86">
        <v>11994800</v>
      </c>
      <c r="AE276" s="86">
        <v>12755000</v>
      </c>
      <c r="AF276" s="86">
        <v>14945540</v>
      </c>
      <c r="AG276" s="86">
        <v>11668100</v>
      </c>
      <c r="AH276" s="86">
        <v>13736013</v>
      </c>
      <c r="AI276" s="13">
        <v>3.1965471988152361E-2</v>
      </c>
      <c r="AJ276" s="13">
        <v>0.17722791199938293</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216.37254901960782</v>
      </c>
      <c r="H279" s="93">
        <v>220.7</v>
      </c>
      <c r="I279" s="93">
        <v>265</v>
      </c>
      <c r="J279" s="93">
        <v>266.3</v>
      </c>
      <c r="K279" s="93">
        <v>292.3</v>
      </c>
      <c r="L279" s="93">
        <v>294</v>
      </c>
      <c r="M279" s="93">
        <v>319.39999999999998</v>
      </c>
      <c r="N279" s="93">
        <v>319.39999999999998</v>
      </c>
      <c r="O279" s="93">
        <v>324.10000000000002</v>
      </c>
      <c r="P279" s="93">
        <v>310.16333333333336</v>
      </c>
      <c r="Q279" s="93">
        <v>334.1</v>
      </c>
      <c r="R279" s="93">
        <v>333.58</v>
      </c>
      <c r="S279" s="93">
        <v>335.58</v>
      </c>
      <c r="T279" s="93">
        <v>340.34333333333331</v>
      </c>
      <c r="U279" s="93">
        <v>359.94333333333338</v>
      </c>
      <c r="V279" s="93">
        <v>367.45666666666665</v>
      </c>
      <c r="W279" s="93">
        <v>377.37999999999994</v>
      </c>
      <c r="X279" s="93">
        <v>377.38</v>
      </c>
      <c r="Y279" s="93">
        <v>377.37999999999994</v>
      </c>
      <c r="Z279" s="93">
        <v>390.5</v>
      </c>
      <c r="AA279" s="93">
        <v>398.46833333333342</v>
      </c>
      <c r="AB279" s="93">
        <v>378.42219298138815</v>
      </c>
      <c r="AC279" s="93">
        <v>382.73470091431869</v>
      </c>
      <c r="AD279" s="93">
        <v>385.17913668890344</v>
      </c>
      <c r="AE279" s="93">
        <v>385.81390864957331</v>
      </c>
      <c r="AF279" s="93">
        <v>389.39306542235448</v>
      </c>
      <c r="AG279" s="93">
        <v>397.55674816225735</v>
      </c>
      <c r="AH279" s="93">
        <v>399.60327278951911</v>
      </c>
      <c r="AI279" s="10">
        <v>9.1182791692645537E-3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00FE6-199A-4EBA-9A28-3EAB5C67878F}">
  <sheetPr codeName="Sheet36"/>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0" width="9" hidden="1" customWidth="1"/>
    <col min="21" max="21" width="8.71093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284</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14422860</v>
      </c>
      <c r="H5" s="5">
        <v>16629631</v>
      </c>
      <c r="I5" s="5">
        <v>15056252</v>
      </c>
      <c r="J5" s="5">
        <v>17005021</v>
      </c>
      <c r="K5" s="5">
        <f t="shared" ref="K5:Q5" si="0">SUM(K62,K119,K176)</f>
        <v>16522788</v>
      </c>
      <c r="L5" s="5">
        <f t="shared" si="0"/>
        <v>16395929</v>
      </c>
      <c r="M5" s="5">
        <f t="shared" si="0"/>
        <v>16518221</v>
      </c>
      <c r="N5" s="5">
        <f t="shared" si="0"/>
        <v>19286656</v>
      </c>
      <c r="O5" s="5">
        <f t="shared" si="0"/>
        <v>20585761.829999998</v>
      </c>
      <c r="P5" s="5">
        <f t="shared" si="0"/>
        <v>26496070</v>
      </c>
      <c r="Q5" s="5">
        <f t="shared" si="0"/>
        <v>32939175.879999999</v>
      </c>
      <c r="R5" s="5">
        <f t="shared" ref="R5:AA5" si="1">SUM(R62,R119,R176,R233)</f>
        <v>20625438.530000001</v>
      </c>
      <c r="S5" s="5">
        <f t="shared" si="1"/>
        <v>18186366.280000001</v>
      </c>
      <c r="T5" s="5">
        <f t="shared" si="1"/>
        <v>23390597.02</v>
      </c>
      <c r="U5" s="5">
        <f t="shared" si="1"/>
        <v>21289997.059999999</v>
      </c>
      <c r="V5" s="5">
        <f t="shared" si="1"/>
        <v>23700811.66</v>
      </c>
      <c r="W5" s="5">
        <f t="shared" si="1"/>
        <v>34410055.420000002</v>
      </c>
      <c r="X5" s="5">
        <f t="shared" si="1"/>
        <v>22200887.380000003</v>
      </c>
      <c r="Y5" s="5">
        <f t="shared" si="1"/>
        <v>22092085.91</v>
      </c>
      <c r="Z5" s="5">
        <f t="shared" si="1"/>
        <v>27143746.380000003</v>
      </c>
      <c r="AA5" s="5">
        <f t="shared" si="1"/>
        <v>22434778.940000001</v>
      </c>
      <c r="AB5" s="5">
        <v>24426579</v>
      </c>
      <c r="AC5" s="5">
        <v>23658041</v>
      </c>
      <c r="AD5" s="5">
        <v>23431440</v>
      </c>
      <c r="AE5" s="5">
        <v>25473518</v>
      </c>
      <c r="AF5" s="5">
        <v>28625707</v>
      </c>
      <c r="AG5" s="5">
        <v>30565691</v>
      </c>
      <c r="AH5" s="5">
        <v>27269712</v>
      </c>
      <c r="AI5" s="10">
        <v>1.8520209433627421E-2</v>
      </c>
      <c r="AJ5" s="10">
        <v>-0.10783263496316835</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6692821</v>
      </c>
      <c r="H7" s="12">
        <v>8769633</v>
      </c>
      <c r="I7" s="12">
        <v>6416245</v>
      </c>
      <c r="J7" s="12">
        <v>5497136</v>
      </c>
      <c r="K7" s="12">
        <f t="shared" ref="K7:AA17" si="2">SUM(K64,K121,K178)</f>
        <v>6386932</v>
      </c>
      <c r="L7" s="12">
        <f t="shared" si="2"/>
        <v>6853528</v>
      </c>
      <c r="M7" s="12">
        <f t="shared" si="2"/>
        <v>7549947</v>
      </c>
      <c r="N7" s="12">
        <f t="shared" si="2"/>
        <v>7046391</v>
      </c>
      <c r="O7" s="12">
        <f t="shared" si="2"/>
        <v>7879411.7400000002</v>
      </c>
      <c r="P7" s="12">
        <f t="shared" si="2"/>
        <v>8366209</v>
      </c>
      <c r="Q7" s="12">
        <f t="shared" si="2"/>
        <v>21619768.73</v>
      </c>
      <c r="R7" s="12">
        <f t="shared" si="2"/>
        <v>9150425.8599999994</v>
      </c>
      <c r="S7" s="12">
        <f t="shared" si="2"/>
        <v>10163774.48</v>
      </c>
      <c r="T7" s="12">
        <f t="shared" si="2"/>
        <v>13069986.699999999</v>
      </c>
      <c r="U7" s="12">
        <f t="shared" si="2"/>
        <v>12629028.859999999</v>
      </c>
      <c r="V7" s="12">
        <f t="shared" si="2"/>
        <v>12536827.530000001</v>
      </c>
      <c r="W7" s="12">
        <f t="shared" si="2"/>
        <v>23522227.280000001</v>
      </c>
      <c r="X7" s="12">
        <f t="shared" si="2"/>
        <v>11696847.280000001</v>
      </c>
      <c r="Y7" s="12">
        <f t="shared" si="2"/>
        <v>12464818.73</v>
      </c>
      <c r="Z7" s="12">
        <f t="shared" si="2"/>
        <v>17280249.039999999</v>
      </c>
      <c r="AA7" s="12">
        <f t="shared" si="2"/>
        <v>12353299.550000001</v>
      </c>
      <c r="AB7" s="12">
        <v>13692381</v>
      </c>
      <c r="AC7" s="12">
        <v>13702596</v>
      </c>
      <c r="AD7" s="12">
        <v>14161726</v>
      </c>
      <c r="AE7" s="12">
        <v>15216908</v>
      </c>
      <c r="AF7" s="12">
        <v>16623550</v>
      </c>
      <c r="AG7" s="12">
        <v>17201058</v>
      </c>
      <c r="AH7" s="12">
        <v>14915193</v>
      </c>
      <c r="AI7" s="13">
        <v>1.4358914744811102E-2</v>
      </c>
      <c r="AJ7" s="13">
        <v>-0.13289095356808867</v>
      </c>
    </row>
    <row r="8" spans="1:36" ht="10.5" customHeight="1" x14ac:dyDescent="0.2">
      <c r="A8" s="11"/>
      <c r="B8" s="11"/>
      <c r="C8" s="11" t="s">
        <v>36</v>
      </c>
      <c r="D8" s="11"/>
      <c r="E8" s="11"/>
      <c r="F8" s="2"/>
      <c r="G8" s="12">
        <v>2987746</v>
      </c>
      <c r="H8" s="12">
        <v>3223324</v>
      </c>
      <c r="I8" s="12">
        <v>4026795</v>
      </c>
      <c r="J8" s="12">
        <v>3603132</v>
      </c>
      <c r="K8" s="12">
        <f t="shared" si="2"/>
        <v>4028039</v>
      </c>
      <c r="L8" s="12">
        <f t="shared" si="2"/>
        <v>4223385</v>
      </c>
      <c r="M8" s="12">
        <f t="shared" si="2"/>
        <v>4717496</v>
      </c>
      <c r="N8" s="12">
        <f t="shared" si="2"/>
        <v>4792103</v>
      </c>
      <c r="O8" s="12">
        <f t="shared" si="2"/>
        <v>5148179.08</v>
      </c>
      <c r="P8" s="12">
        <f t="shared" si="2"/>
        <v>5599783</v>
      </c>
      <c r="Q8" s="12">
        <f t="shared" si="2"/>
        <v>6500283.5899999999</v>
      </c>
      <c r="R8" s="12">
        <f t="shared" si="2"/>
        <v>6753630.9299999997</v>
      </c>
      <c r="S8" s="12">
        <f t="shared" si="2"/>
        <v>6640090.9299999997</v>
      </c>
      <c r="T8" s="12">
        <f t="shared" si="2"/>
        <v>9759909.5299999993</v>
      </c>
      <c r="U8" s="12">
        <f t="shared" si="2"/>
        <v>9127413.9000000004</v>
      </c>
      <c r="V8" s="12">
        <f t="shared" si="2"/>
        <v>8969034.9399999995</v>
      </c>
      <c r="W8" s="12">
        <f t="shared" si="2"/>
        <v>9399829.1400000006</v>
      </c>
      <c r="X8" s="12">
        <f t="shared" si="2"/>
        <v>8744945.2100000009</v>
      </c>
      <c r="Y8" s="12">
        <f t="shared" si="2"/>
        <v>9034581.2800000012</v>
      </c>
      <c r="Z8" s="12">
        <f t="shared" si="2"/>
        <v>9595428.6799999997</v>
      </c>
      <c r="AA8" s="12">
        <f t="shared" si="2"/>
        <v>9770986.3399999999</v>
      </c>
      <c r="AB8" s="12">
        <v>10191012</v>
      </c>
      <c r="AC8" s="12">
        <v>9002621</v>
      </c>
      <c r="AD8" s="12">
        <v>9572334</v>
      </c>
      <c r="AE8" s="12">
        <v>9935886</v>
      </c>
      <c r="AF8" s="12">
        <v>9352998</v>
      </c>
      <c r="AG8" s="12">
        <v>9812763</v>
      </c>
      <c r="AH8" s="12">
        <v>10241126</v>
      </c>
      <c r="AI8" s="13">
        <v>8.1790415936344729E-4</v>
      </c>
      <c r="AJ8" s="13">
        <v>4.36536579962239E-2</v>
      </c>
    </row>
    <row r="9" spans="1:36" ht="10.5" customHeight="1" x14ac:dyDescent="0.2">
      <c r="A9" s="11"/>
      <c r="B9" s="11"/>
      <c r="C9" s="11"/>
      <c r="D9" s="11" t="s">
        <v>37</v>
      </c>
      <c r="E9" s="11"/>
      <c r="F9" s="2"/>
      <c r="G9" s="12">
        <v>2871283</v>
      </c>
      <c r="H9" s="12">
        <v>3214274</v>
      </c>
      <c r="I9" s="12">
        <v>3909076</v>
      </c>
      <c r="J9" s="12">
        <v>3567908</v>
      </c>
      <c r="K9" s="12">
        <f t="shared" si="2"/>
        <v>3830375</v>
      </c>
      <c r="L9" s="12">
        <f t="shared" si="2"/>
        <v>4045813</v>
      </c>
      <c r="M9" s="12">
        <f t="shared" si="2"/>
        <v>4506126</v>
      </c>
      <c r="N9" s="12">
        <f t="shared" si="2"/>
        <v>4519680</v>
      </c>
      <c r="O9" s="12">
        <f t="shared" si="2"/>
        <v>4844899.71</v>
      </c>
      <c r="P9" s="12">
        <f t="shared" si="2"/>
        <v>5261267</v>
      </c>
      <c r="Q9" s="12">
        <f t="shared" si="2"/>
        <v>6166661.2599999998</v>
      </c>
      <c r="R9" s="12">
        <f t="shared" si="2"/>
        <v>6325628.9000000004</v>
      </c>
      <c r="S9" s="12">
        <f t="shared" si="2"/>
        <v>6291922.8300000001</v>
      </c>
      <c r="T9" s="12">
        <f t="shared" si="2"/>
        <v>7940040.2699999996</v>
      </c>
      <c r="U9" s="12">
        <f t="shared" si="2"/>
        <v>8714115.0299999993</v>
      </c>
      <c r="V9" s="12">
        <f t="shared" si="2"/>
        <v>8469793.4000000004</v>
      </c>
      <c r="W9" s="12">
        <f t="shared" si="2"/>
        <v>8886854.120000001</v>
      </c>
      <c r="X9" s="12">
        <f t="shared" si="2"/>
        <v>8057746.4900000002</v>
      </c>
      <c r="Y9" s="12">
        <f t="shared" si="2"/>
        <v>8401462.1899999995</v>
      </c>
      <c r="Z9" s="12">
        <f t="shared" si="2"/>
        <v>9019118.0099999998</v>
      </c>
      <c r="AA9" s="12">
        <f t="shared" si="2"/>
        <v>9230517.0399999991</v>
      </c>
      <c r="AB9" s="12">
        <v>8462900</v>
      </c>
      <c r="AC9" s="12">
        <v>8374200</v>
      </c>
      <c r="AD9" s="12">
        <v>8989404</v>
      </c>
      <c r="AE9" s="12">
        <v>9467588</v>
      </c>
      <c r="AF9" s="12">
        <v>8803840</v>
      </c>
      <c r="AG9" s="12">
        <v>9256935</v>
      </c>
      <c r="AH9" s="12">
        <v>9786471</v>
      </c>
      <c r="AI9" s="13">
        <v>2.4513811212326653E-2</v>
      </c>
      <c r="AJ9" s="13">
        <v>5.7204247410184907E-2</v>
      </c>
    </row>
    <row r="10" spans="1:36" ht="10.5" customHeight="1" x14ac:dyDescent="0.2">
      <c r="A10" s="11"/>
      <c r="B10" s="11"/>
      <c r="C10" s="14"/>
      <c r="D10" s="11" t="s">
        <v>38</v>
      </c>
      <c r="E10" s="11"/>
      <c r="F10" s="2"/>
      <c r="G10" s="12">
        <v>0</v>
      </c>
      <c r="H10" s="12">
        <v>0</v>
      </c>
      <c r="I10" s="12">
        <v>0</v>
      </c>
      <c r="J10" s="12">
        <v>0</v>
      </c>
      <c r="K10" s="12">
        <f t="shared" si="2"/>
        <v>19945</v>
      </c>
      <c r="L10" s="12">
        <f t="shared" si="2"/>
        <v>26668</v>
      </c>
      <c r="M10" s="12">
        <f t="shared" si="2"/>
        <v>0</v>
      </c>
      <c r="N10" s="12">
        <f t="shared" si="2"/>
        <v>0</v>
      </c>
      <c r="O10" s="12">
        <f t="shared" si="2"/>
        <v>698.41</v>
      </c>
      <c r="P10" s="12">
        <f t="shared" si="2"/>
        <v>2048</v>
      </c>
      <c r="Q10" s="12">
        <f t="shared" si="2"/>
        <v>1532.9299999999998</v>
      </c>
      <c r="R10" s="12">
        <f t="shared" si="2"/>
        <v>3526.2</v>
      </c>
      <c r="S10" s="12">
        <f t="shared" si="2"/>
        <v>1078.3900000000001</v>
      </c>
      <c r="T10" s="12">
        <f t="shared" si="2"/>
        <v>1197144.17</v>
      </c>
      <c r="U10" s="12">
        <f t="shared" si="2"/>
        <v>4459.93</v>
      </c>
      <c r="V10" s="12">
        <f t="shared" si="2"/>
        <v>24074.21</v>
      </c>
      <c r="W10" s="12">
        <f t="shared" si="2"/>
        <v>21158.45</v>
      </c>
      <c r="X10" s="12">
        <f t="shared" si="2"/>
        <v>23609.46</v>
      </c>
      <c r="Y10" s="12">
        <f t="shared" si="2"/>
        <v>16808.330000000002</v>
      </c>
      <c r="Z10" s="12">
        <f t="shared" si="2"/>
        <v>12428.5</v>
      </c>
      <c r="AA10" s="12">
        <f t="shared" si="2"/>
        <v>12546.65</v>
      </c>
      <c r="AB10" s="12">
        <v>1102095</v>
      </c>
      <c r="AC10" s="12">
        <v>6099</v>
      </c>
      <c r="AD10" s="12">
        <v>14183</v>
      </c>
      <c r="AE10" s="12">
        <v>11384</v>
      </c>
      <c r="AF10" s="12">
        <v>10990</v>
      </c>
      <c r="AG10" s="12">
        <v>10898</v>
      </c>
      <c r="AH10" s="12">
        <v>5764</v>
      </c>
      <c r="AI10" s="13">
        <v>-0.58336972692670508</v>
      </c>
      <c r="AJ10" s="13">
        <v>-0.47109561387410537</v>
      </c>
    </row>
    <row r="11" spans="1:36" ht="10.5" customHeight="1" x14ac:dyDescent="0.2">
      <c r="A11" s="11"/>
      <c r="B11" s="11"/>
      <c r="C11" s="14"/>
      <c r="D11" s="11" t="s">
        <v>39</v>
      </c>
      <c r="E11" s="11"/>
      <c r="F11" s="2"/>
      <c r="G11" s="12">
        <v>116463</v>
      </c>
      <c r="H11" s="12">
        <v>9050</v>
      </c>
      <c r="I11" s="12">
        <v>117719</v>
      </c>
      <c r="J11" s="12">
        <v>35224</v>
      </c>
      <c r="K11" s="12">
        <f t="shared" si="2"/>
        <v>177719</v>
      </c>
      <c r="L11" s="12">
        <f t="shared" si="2"/>
        <v>150904</v>
      </c>
      <c r="M11" s="12">
        <f t="shared" si="2"/>
        <v>211370</v>
      </c>
      <c r="N11" s="12">
        <f t="shared" si="2"/>
        <v>272423</v>
      </c>
      <c r="O11" s="12">
        <f t="shared" si="2"/>
        <v>302580.95999999996</v>
      </c>
      <c r="P11" s="12">
        <f t="shared" si="2"/>
        <v>336468</v>
      </c>
      <c r="Q11" s="12">
        <f t="shared" si="2"/>
        <v>332089.40000000002</v>
      </c>
      <c r="R11" s="12">
        <f t="shared" si="2"/>
        <v>424475.83</v>
      </c>
      <c r="S11" s="12">
        <f t="shared" si="2"/>
        <v>347089.70999999996</v>
      </c>
      <c r="T11" s="12">
        <f t="shared" si="2"/>
        <v>622725.09</v>
      </c>
      <c r="U11" s="12">
        <f t="shared" si="2"/>
        <v>408838.94</v>
      </c>
      <c r="V11" s="12">
        <f t="shared" si="2"/>
        <v>475167.32999999996</v>
      </c>
      <c r="W11" s="12">
        <f t="shared" si="2"/>
        <v>491816.57</v>
      </c>
      <c r="X11" s="12">
        <f t="shared" si="2"/>
        <v>663589.26</v>
      </c>
      <c r="Y11" s="12">
        <f t="shared" si="2"/>
        <v>616310.76</v>
      </c>
      <c r="Z11" s="12">
        <f t="shared" si="2"/>
        <v>563882.17000000004</v>
      </c>
      <c r="AA11" s="12">
        <f t="shared" si="2"/>
        <v>527922.65</v>
      </c>
      <c r="AB11" s="12">
        <v>626017</v>
      </c>
      <c r="AC11" s="12">
        <v>622322</v>
      </c>
      <c r="AD11" s="12">
        <v>568747</v>
      </c>
      <c r="AE11" s="12">
        <v>456914</v>
      </c>
      <c r="AF11" s="12">
        <v>538168</v>
      </c>
      <c r="AG11" s="12">
        <v>544930</v>
      </c>
      <c r="AH11" s="12">
        <v>448891</v>
      </c>
      <c r="AI11" s="13">
        <v>-5.3924501634236788E-2</v>
      </c>
      <c r="AJ11" s="13">
        <v>-0.17624098508065256</v>
      </c>
    </row>
    <row r="12" spans="1:36" ht="10.5" customHeight="1" x14ac:dyDescent="0.2">
      <c r="A12" s="11"/>
      <c r="B12" s="14"/>
      <c r="C12" s="11" t="s">
        <v>40</v>
      </c>
      <c r="D12" s="11"/>
      <c r="E12" s="11"/>
      <c r="F12" s="2"/>
      <c r="G12" s="12">
        <v>140012</v>
      </c>
      <c r="H12" s="12">
        <v>164265</v>
      </c>
      <c r="I12" s="12">
        <v>245575</v>
      </c>
      <c r="J12" s="12">
        <v>313784</v>
      </c>
      <c r="K12" s="12">
        <f t="shared" si="2"/>
        <v>334670</v>
      </c>
      <c r="L12" s="12">
        <f t="shared" si="2"/>
        <v>371976</v>
      </c>
      <c r="M12" s="12">
        <f t="shared" si="2"/>
        <v>333050</v>
      </c>
      <c r="N12" s="12">
        <f t="shared" si="2"/>
        <v>382623</v>
      </c>
      <c r="O12" s="12">
        <f t="shared" si="2"/>
        <v>383290.66000000003</v>
      </c>
      <c r="P12" s="12">
        <f t="shared" si="2"/>
        <v>449425</v>
      </c>
      <c r="Q12" s="12">
        <f t="shared" si="2"/>
        <v>398419.14</v>
      </c>
      <c r="R12" s="12">
        <f t="shared" si="2"/>
        <v>475354.93</v>
      </c>
      <c r="S12" s="12">
        <f t="shared" si="2"/>
        <v>456972.55</v>
      </c>
      <c r="T12" s="12">
        <f t="shared" si="2"/>
        <v>895970.17</v>
      </c>
      <c r="U12" s="12">
        <f t="shared" si="2"/>
        <v>499750.96</v>
      </c>
      <c r="V12" s="12">
        <f t="shared" si="2"/>
        <v>527386.59000000008</v>
      </c>
      <c r="W12" s="12">
        <f t="shared" si="2"/>
        <v>541062.14</v>
      </c>
      <c r="X12" s="12">
        <f t="shared" si="2"/>
        <v>583953.07000000007</v>
      </c>
      <c r="Y12" s="12">
        <f t="shared" si="2"/>
        <v>588125.44999999995</v>
      </c>
      <c r="Z12" s="12">
        <f t="shared" si="2"/>
        <v>674466.36</v>
      </c>
      <c r="AA12" s="12">
        <f t="shared" si="2"/>
        <v>708999.21</v>
      </c>
      <c r="AB12" s="12">
        <v>1554780</v>
      </c>
      <c r="AC12" s="12">
        <v>776019</v>
      </c>
      <c r="AD12" s="12">
        <v>1000009</v>
      </c>
      <c r="AE12" s="12">
        <v>955945</v>
      </c>
      <c r="AF12" s="12">
        <v>629389</v>
      </c>
      <c r="AG12" s="12">
        <v>1063158</v>
      </c>
      <c r="AH12" s="12">
        <v>1118077</v>
      </c>
      <c r="AI12" s="13">
        <v>-5.3471282940054765E-2</v>
      </c>
      <c r="AJ12" s="13">
        <v>5.1656480034011881E-2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0</v>
      </c>
      <c r="T13" s="12">
        <f t="shared" si="2"/>
        <v>0</v>
      </c>
      <c r="U13" s="12">
        <f t="shared" si="2"/>
        <v>0</v>
      </c>
      <c r="V13" s="12">
        <f t="shared" si="2"/>
        <v>0</v>
      </c>
      <c r="W13" s="12">
        <f t="shared" si="2"/>
        <v>0</v>
      </c>
      <c r="X13" s="12">
        <f t="shared" si="2"/>
        <v>0</v>
      </c>
      <c r="Y13" s="12">
        <f t="shared" si="2"/>
        <v>0</v>
      </c>
      <c r="Z13" s="12">
        <f t="shared" si="2"/>
        <v>0</v>
      </c>
      <c r="AA13" s="12">
        <f t="shared" si="2"/>
        <v>0</v>
      </c>
      <c r="AB13" s="12">
        <v>0</v>
      </c>
      <c r="AC13" s="12">
        <v>0</v>
      </c>
      <c r="AD13" s="12">
        <v>0</v>
      </c>
      <c r="AE13" s="12">
        <v>0</v>
      </c>
      <c r="AF13" s="12">
        <v>0</v>
      </c>
      <c r="AG13" s="12">
        <v>0</v>
      </c>
      <c r="AH13" s="12">
        <v>87</v>
      </c>
      <c r="AI13" s="13" t="s">
        <v>246</v>
      </c>
      <c r="AJ13" s="13" t="s">
        <v>246</v>
      </c>
    </row>
    <row r="14" spans="1:36" ht="10.5" customHeight="1" x14ac:dyDescent="0.2">
      <c r="A14" s="11"/>
      <c r="B14" s="14"/>
      <c r="C14" s="11" t="s">
        <v>42</v>
      </c>
      <c r="D14" s="11"/>
      <c r="E14" s="11"/>
      <c r="F14" s="2"/>
      <c r="G14" s="12">
        <v>0</v>
      </c>
      <c r="H14" s="12">
        <v>0</v>
      </c>
      <c r="I14" s="12">
        <v>0</v>
      </c>
      <c r="J14" s="12">
        <v>0</v>
      </c>
      <c r="K14" s="12">
        <f t="shared" si="2"/>
        <v>833</v>
      </c>
      <c r="L14" s="12">
        <f t="shared" si="2"/>
        <v>0</v>
      </c>
      <c r="M14" s="12">
        <f t="shared" si="2"/>
        <v>926</v>
      </c>
      <c r="N14" s="12">
        <f t="shared" si="2"/>
        <v>0</v>
      </c>
      <c r="O14" s="12">
        <f t="shared" si="2"/>
        <v>0</v>
      </c>
      <c r="P14" s="12">
        <f t="shared" si="2"/>
        <v>0</v>
      </c>
      <c r="Q14" s="12">
        <f t="shared" si="2"/>
        <v>0</v>
      </c>
      <c r="R14" s="12">
        <f t="shared" si="2"/>
        <v>0</v>
      </c>
      <c r="S14" s="12">
        <f t="shared" si="2"/>
        <v>0</v>
      </c>
      <c r="T14" s="12">
        <f t="shared" si="2"/>
        <v>0</v>
      </c>
      <c r="U14" s="12">
        <f t="shared" si="2"/>
        <v>118498</v>
      </c>
      <c r="V14" s="12">
        <f t="shared" si="2"/>
        <v>122891</v>
      </c>
      <c r="W14" s="12">
        <f t="shared" si="2"/>
        <v>120118</v>
      </c>
      <c r="X14" s="12">
        <f t="shared" si="2"/>
        <v>110608</v>
      </c>
      <c r="Y14" s="12">
        <f t="shared" si="2"/>
        <v>117016</v>
      </c>
      <c r="Z14" s="12">
        <f t="shared" si="2"/>
        <v>130096</v>
      </c>
      <c r="AA14" s="12">
        <f t="shared" si="2"/>
        <v>0</v>
      </c>
      <c r="AB14" s="12">
        <v>1200</v>
      </c>
      <c r="AC14" s="12">
        <v>0</v>
      </c>
      <c r="AD14" s="12">
        <v>0</v>
      </c>
      <c r="AE14" s="12">
        <v>73</v>
      </c>
      <c r="AF14" s="12">
        <v>0</v>
      </c>
      <c r="AG14" s="12">
        <v>12681</v>
      </c>
      <c r="AH14" s="12">
        <v>12429</v>
      </c>
      <c r="AI14" s="13">
        <v>0.47641740733283378</v>
      </c>
      <c r="AJ14" s="13">
        <v>-1.9872249822569198E-2</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0</v>
      </c>
      <c r="AD15" s="12">
        <v>0</v>
      </c>
      <c r="AE15" s="12">
        <v>0</v>
      </c>
      <c r="AF15" s="12">
        <v>475077</v>
      </c>
      <c r="AG15" s="12">
        <v>525751</v>
      </c>
      <c r="AH15" s="12">
        <v>613902</v>
      </c>
      <c r="AI15" s="13" t="s">
        <v>246</v>
      </c>
      <c r="AJ15" s="13">
        <v>0.16766682326804894</v>
      </c>
    </row>
    <row r="16" spans="1:36" ht="10.5" customHeight="1" x14ac:dyDescent="0.2">
      <c r="A16" s="11"/>
      <c r="B16" s="14"/>
      <c r="C16" s="11" t="s">
        <v>44</v>
      </c>
      <c r="D16" s="15"/>
      <c r="E16" s="11"/>
      <c r="F16" s="2"/>
      <c r="G16" s="12">
        <v>3565063</v>
      </c>
      <c r="H16" s="12">
        <v>5382044</v>
      </c>
      <c r="I16" s="12">
        <v>2143875</v>
      </c>
      <c r="J16" s="12">
        <v>1580220</v>
      </c>
      <c r="K16" s="12">
        <f t="shared" si="2"/>
        <v>2023390</v>
      </c>
      <c r="L16" s="12">
        <f t="shared" si="2"/>
        <v>2258167</v>
      </c>
      <c r="M16" s="12">
        <f t="shared" si="2"/>
        <v>2498475</v>
      </c>
      <c r="N16" s="12">
        <f t="shared" si="2"/>
        <v>1871665</v>
      </c>
      <c r="O16" s="12">
        <f t="shared" si="2"/>
        <v>2347942</v>
      </c>
      <c r="P16" s="12">
        <f t="shared" si="2"/>
        <v>2317001</v>
      </c>
      <c r="Q16" s="12">
        <f t="shared" si="2"/>
        <v>14721066</v>
      </c>
      <c r="R16" s="12">
        <f t="shared" si="2"/>
        <v>1921440</v>
      </c>
      <c r="S16" s="12">
        <f t="shared" si="2"/>
        <v>3066711</v>
      </c>
      <c r="T16" s="12">
        <f t="shared" si="2"/>
        <v>2414107</v>
      </c>
      <c r="U16" s="12">
        <f t="shared" si="2"/>
        <v>2883366</v>
      </c>
      <c r="V16" s="12">
        <f t="shared" si="2"/>
        <v>2917515</v>
      </c>
      <c r="W16" s="12">
        <f t="shared" si="2"/>
        <v>13461218</v>
      </c>
      <c r="X16" s="12">
        <f t="shared" si="2"/>
        <v>2257341</v>
      </c>
      <c r="Y16" s="12">
        <f t="shared" si="2"/>
        <v>2725096</v>
      </c>
      <c r="Z16" s="12">
        <f t="shared" si="2"/>
        <v>6880258</v>
      </c>
      <c r="AA16" s="12">
        <f t="shared" si="2"/>
        <v>1873314</v>
      </c>
      <c r="AB16" s="12">
        <v>1945389</v>
      </c>
      <c r="AC16" s="12">
        <v>3923956</v>
      </c>
      <c r="AD16" s="12">
        <v>3589383</v>
      </c>
      <c r="AE16" s="12">
        <v>4325004</v>
      </c>
      <c r="AF16" s="12">
        <v>6166086</v>
      </c>
      <c r="AG16" s="12">
        <v>5786705</v>
      </c>
      <c r="AH16" s="12">
        <v>2929572</v>
      </c>
      <c r="AI16" s="13">
        <v>7.0614086750866223E-2</v>
      </c>
      <c r="AJ16" s="13">
        <v>-0.49374091127852554</v>
      </c>
    </row>
    <row r="17" spans="1:36" ht="10.5" customHeight="1" x14ac:dyDescent="0.2">
      <c r="A17" s="11"/>
      <c r="B17" s="14"/>
      <c r="C17" s="11"/>
      <c r="D17" s="15" t="s">
        <v>45</v>
      </c>
      <c r="E17" s="11"/>
      <c r="F17" s="2"/>
      <c r="G17" s="12">
        <v>73117</v>
      </c>
      <c r="H17" s="12">
        <v>75336</v>
      </c>
      <c r="I17" s="12">
        <v>168601</v>
      </c>
      <c r="J17" s="12">
        <v>169879</v>
      </c>
      <c r="K17" s="12">
        <f t="shared" si="2"/>
        <v>174589</v>
      </c>
      <c r="L17" s="12">
        <f t="shared" si="2"/>
        <v>178726</v>
      </c>
      <c r="M17" s="12">
        <f t="shared" si="2"/>
        <v>250272</v>
      </c>
      <c r="N17" s="12">
        <f t="shared" si="2"/>
        <v>230830</v>
      </c>
      <c r="O17" s="12">
        <f t="shared" si="2"/>
        <v>259864</v>
      </c>
      <c r="P17" s="12">
        <f t="shared" si="2"/>
        <v>241682</v>
      </c>
      <c r="Q17" s="12">
        <f t="shared" si="2"/>
        <v>279870</v>
      </c>
      <c r="R17" s="12">
        <f t="shared" si="2"/>
        <v>288493</v>
      </c>
      <c r="S17" s="12">
        <f t="shared" si="2"/>
        <v>354146</v>
      </c>
      <c r="T17" s="12">
        <f t="shared" si="2"/>
        <v>494214</v>
      </c>
      <c r="U17" s="12">
        <f t="shared" si="2"/>
        <v>701024</v>
      </c>
      <c r="V17" s="12">
        <f t="shared" si="2"/>
        <v>530684</v>
      </c>
      <c r="W17" s="12">
        <f t="shared" si="2"/>
        <v>434228</v>
      </c>
      <c r="X17" s="12">
        <f t="shared" si="2"/>
        <v>436898</v>
      </c>
      <c r="Y17" s="12">
        <f t="shared" si="2"/>
        <v>417734</v>
      </c>
      <c r="Z17" s="12">
        <f t="shared" ref="W17:AA20" si="3">SUM(Z74,Z131,Z188)</f>
        <v>418817</v>
      </c>
      <c r="AA17" s="12">
        <f t="shared" si="3"/>
        <v>446501</v>
      </c>
      <c r="AB17" s="12">
        <v>471880</v>
      </c>
      <c r="AC17" s="12">
        <v>515925</v>
      </c>
      <c r="AD17" s="12">
        <v>487074</v>
      </c>
      <c r="AE17" s="12">
        <v>550085</v>
      </c>
      <c r="AF17" s="12">
        <v>629435</v>
      </c>
      <c r="AG17" s="12">
        <v>690970</v>
      </c>
      <c r="AH17" s="12">
        <v>619672</v>
      </c>
      <c r="AI17" s="13">
        <v>4.6457794180020828E-2</v>
      </c>
      <c r="AJ17" s="13">
        <v>-0.10318537707859965</v>
      </c>
    </row>
    <row r="18" spans="1:36" ht="10.5" customHeight="1" x14ac:dyDescent="0.2">
      <c r="A18" s="11"/>
      <c r="B18" s="14"/>
      <c r="C18" s="11"/>
      <c r="D18" s="15" t="s">
        <v>46</v>
      </c>
      <c r="E18" s="11"/>
      <c r="F18" s="2"/>
      <c r="G18" s="12">
        <v>3212938</v>
      </c>
      <c r="H18" s="12">
        <v>4576509</v>
      </c>
      <c r="I18" s="12">
        <v>1402816</v>
      </c>
      <c r="J18" s="12">
        <v>940370</v>
      </c>
      <c r="K18" s="12">
        <f t="shared" ref="K18:V20" si="4">SUM(K75,K132,K189)</f>
        <v>1235982</v>
      </c>
      <c r="L18" s="12">
        <f t="shared" si="4"/>
        <v>1367863</v>
      </c>
      <c r="M18" s="12">
        <f t="shared" si="4"/>
        <v>1630058</v>
      </c>
      <c r="N18" s="12">
        <f t="shared" si="4"/>
        <v>1191455</v>
      </c>
      <c r="O18" s="12">
        <f t="shared" si="4"/>
        <v>1428342</v>
      </c>
      <c r="P18" s="12">
        <f t="shared" si="4"/>
        <v>1486778</v>
      </c>
      <c r="Q18" s="12">
        <f t="shared" si="4"/>
        <v>1027332</v>
      </c>
      <c r="R18" s="12">
        <f t="shared" si="4"/>
        <v>1234843</v>
      </c>
      <c r="S18" s="12">
        <f t="shared" si="4"/>
        <v>1621335</v>
      </c>
      <c r="T18" s="12">
        <f t="shared" si="4"/>
        <v>953354</v>
      </c>
      <c r="U18" s="12">
        <f t="shared" si="4"/>
        <v>1493164</v>
      </c>
      <c r="V18" s="12">
        <f t="shared" si="4"/>
        <v>1726883</v>
      </c>
      <c r="W18" s="12">
        <f t="shared" si="3"/>
        <v>1463479</v>
      </c>
      <c r="X18" s="12">
        <f t="shared" si="3"/>
        <v>1297489</v>
      </c>
      <c r="Y18" s="12">
        <f t="shared" si="3"/>
        <v>1969261</v>
      </c>
      <c r="Z18" s="12">
        <f t="shared" si="3"/>
        <v>1484413</v>
      </c>
      <c r="AA18" s="12">
        <f t="shared" si="3"/>
        <v>936947</v>
      </c>
      <c r="AB18" s="12">
        <v>960957</v>
      </c>
      <c r="AC18" s="12">
        <v>1723517</v>
      </c>
      <c r="AD18" s="12">
        <v>1533879</v>
      </c>
      <c r="AE18" s="12">
        <v>1409271</v>
      </c>
      <c r="AF18" s="12">
        <v>1426098</v>
      </c>
      <c r="AG18" s="12">
        <v>1610010</v>
      </c>
      <c r="AH18" s="12">
        <v>1619423</v>
      </c>
      <c r="AI18" s="13">
        <v>9.0877685377986905E-2</v>
      </c>
      <c r="AJ18" s="13">
        <v>5.84654753697182E-3</v>
      </c>
    </row>
    <row r="19" spans="1:36" ht="10.5" customHeight="1" x14ac:dyDescent="0.2">
      <c r="A19" s="11"/>
      <c r="B19" s="14"/>
      <c r="C19" s="11"/>
      <c r="D19" s="15" t="s">
        <v>47</v>
      </c>
      <c r="E19" s="11"/>
      <c r="F19" s="2"/>
      <c r="G19" s="12">
        <v>0</v>
      </c>
      <c r="H19" s="12">
        <v>450000</v>
      </c>
      <c r="I19" s="12">
        <v>0</v>
      </c>
      <c r="J19" s="12">
        <v>0</v>
      </c>
      <c r="K19" s="12">
        <f t="shared" si="4"/>
        <v>0</v>
      </c>
      <c r="L19" s="12">
        <f t="shared" si="4"/>
        <v>0</v>
      </c>
      <c r="M19" s="12">
        <f t="shared" si="4"/>
        <v>0</v>
      </c>
      <c r="N19" s="12">
        <f t="shared" si="4"/>
        <v>0</v>
      </c>
      <c r="O19" s="12">
        <f t="shared" si="4"/>
        <v>0</v>
      </c>
      <c r="P19" s="12">
        <f t="shared" si="4"/>
        <v>0</v>
      </c>
      <c r="Q19" s="12">
        <f t="shared" si="4"/>
        <v>12913035</v>
      </c>
      <c r="R19" s="12">
        <f t="shared" si="4"/>
        <v>0</v>
      </c>
      <c r="S19" s="12">
        <f t="shared" si="4"/>
        <v>100000</v>
      </c>
      <c r="T19" s="12">
        <f t="shared" si="4"/>
        <v>115000</v>
      </c>
      <c r="U19" s="12">
        <f t="shared" si="4"/>
        <v>0</v>
      </c>
      <c r="V19" s="12">
        <f t="shared" si="4"/>
        <v>0</v>
      </c>
      <c r="W19" s="12">
        <f t="shared" si="3"/>
        <v>11000000</v>
      </c>
      <c r="X19" s="12">
        <f t="shared" si="3"/>
        <v>0</v>
      </c>
      <c r="Y19" s="12">
        <f t="shared" si="3"/>
        <v>0</v>
      </c>
      <c r="Z19" s="12">
        <f t="shared" si="3"/>
        <v>4532990</v>
      </c>
      <c r="AA19" s="12">
        <f t="shared" si="3"/>
        <v>54050</v>
      </c>
      <c r="AB19" s="12">
        <v>0</v>
      </c>
      <c r="AC19" s="12">
        <v>1196290</v>
      </c>
      <c r="AD19" s="12">
        <v>932000</v>
      </c>
      <c r="AE19" s="12">
        <v>1660852</v>
      </c>
      <c r="AF19" s="12">
        <v>3347000</v>
      </c>
      <c r="AG19" s="12">
        <v>2500000</v>
      </c>
      <c r="AH19" s="12">
        <v>0</v>
      </c>
      <c r="AI19" s="13" t="s">
        <v>246</v>
      </c>
      <c r="AJ19" s="13" t="s">
        <v>246</v>
      </c>
    </row>
    <row r="20" spans="1:36" ht="10.5" customHeight="1" x14ac:dyDescent="0.2">
      <c r="A20" s="11"/>
      <c r="B20" s="11"/>
      <c r="C20" s="11"/>
      <c r="D20" s="11" t="s">
        <v>48</v>
      </c>
      <c r="E20" s="11"/>
      <c r="F20" s="2"/>
      <c r="G20" s="12">
        <v>279008</v>
      </c>
      <c r="H20" s="12">
        <v>280199</v>
      </c>
      <c r="I20" s="12">
        <v>572458</v>
      </c>
      <c r="J20" s="12">
        <v>469971</v>
      </c>
      <c r="K20" s="12">
        <f t="shared" si="4"/>
        <v>612819</v>
      </c>
      <c r="L20" s="12">
        <f t="shared" si="4"/>
        <v>711578</v>
      </c>
      <c r="M20" s="12">
        <f t="shared" si="4"/>
        <v>618145</v>
      </c>
      <c r="N20" s="12">
        <f t="shared" si="4"/>
        <v>449380</v>
      </c>
      <c r="O20" s="12">
        <f t="shared" si="4"/>
        <v>659736</v>
      </c>
      <c r="P20" s="12">
        <f t="shared" si="4"/>
        <v>588541</v>
      </c>
      <c r="Q20" s="12">
        <f t="shared" si="4"/>
        <v>500829</v>
      </c>
      <c r="R20" s="12">
        <f t="shared" si="4"/>
        <v>398104</v>
      </c>
      <c r="S20" s="12">
        <f t="shared" si="4"/>
        <v>991230</v>
      </c>
      <c r="T20" s="12">
        <f t="shared" si="4"/>
        <v>851539</v>
      </c>
      <c r="U20" s="12">
        <f t="shared" si="4"/>
        <v>689178</v>
      </c>
      <c r="V20" s="12">
        <f t="shared" si="4"/>
        <v>659948</v>
      </c>
      <c r="W20" s="12">
        <f t="shared" si="3"/>
        <v>563511</v>
      </c>
      <c r="X20" s="12">
        <f t="shared" si="3"/>
        <v>522954</v>
      </c>
      <c r="Y20" s="12">
        <f t="shared" si="3"/>
        <v>338101</v>
      </c>
      <c r="Z20" s="12">
        <f t="shared" si="3"/>
        <v>444038</v>
      </c>
      <c r="AA20" s="12">
        <f t="shared" si="3"/>
        <v>435816</v>
      </c>
      <c r="AB20" s="12">
        <v>512552</v>
      </c>
      <c r="AC20" s="12">
        <v>488224</v>
      </c>
      <c r="AD20" s="12">
        <v>636430</v>
      </c>
      <c r="AE20" s="12">
        <v>704796</v>
      </c>
      <c r="AF20" s="12">
        <v>763553</v>
      </c>
      <c r="AG20" s="12">
        <v>985725</v>
      </c>
      <c r="AH20" s="12">
        <v>690477</v>
      </c>
      <c r="AI20" s="13">
        <v>5.0917314505109834E-2</v>
      </c>
      <c r="AJ20" s="13">
        <v>-0.29952370082933882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4320874</v>
      </c>
      <c r="H22" s="12">
        <v>4427897</v>
      </c>
      <c r="I22" s="12">
        <v>4733500</v>
      </c>
      <c r="J22" s="12">
        <v>5668205</v>
      </c>
      <c r="K22" s="12">
        <f t="shared" ref="K22:AA32" si="5">SUM(K79,K136,K193)</f>
        <v>5933271</v>
      </c>
      <c r="L22" s="12">
        <f t="shared" si="5"/>
        <v>5953883</v>
      </c>
      <c r="M22" s="12">
        <f t="shared" si="5"/>
        <v>5514901</v>
      </c>
      <c r="N22" s="12">
        <f t="shared" si="5"/>
        <v>6055378</v>
      </c>
      <c r="O22" s="12">
        <f t="shared" si="5"/>
        <v>6504551.0899999999</v>
      </c>
      <c r="P22" s="12">
        <f t="shared" si="5"/>
        <v>6710116</v>
      </c>
      <c r="Q22" s="12">
        <f t="shared" si="5"/>
        <v>5937675.1500000004</v>
      </c>
      <c r="R22" s="12">
        <f t="shared" si="5"/>
        <v>7798879.6699999999</v>
      </c>
      <c r="S22" s="12">
        <f t="shared" si="5"/>
        <v>5727122.7999999998</v>
      </c>
      <c r="T22" s="12">
        <f t="shared" si="5"/>
        <v>6659289.3200000003</v>
      </c>
      <c r="U22" s="12">
        <f t="shared" si="5"/>
        <v>5931578.2000000002</v>
      </c>
      <c r="V22" s="12">
        <f t="shared" si="5"/>
        <v>8721807.1300000008</v>
      </c>
      <c r="W22" s="12">
        <f t="shared" si="5"/>
        <v>8389443.1400000006</v>
      </c>
      <c r="X22" s="12">
        <f t="shared" si="5"/>
        <v>7446407.0999999996</v>
      </c>
      <c r="Y22" s="12">
        <f t="shared" si="5"/>
        <v>6992429.1799999997</v>
      </c>
      <c r="Z22" s="12">
        <f t="shared" si="5"/>
        <v>7677897.3399999999</v>
      </c>
      <c r="AA22" s="12">
        <f t="shared" si="5"/>
        <v>8015774.3899999997</v>
      </c>
      <c r="AB22" s="12">
        <v>8339868</v>
      </c>
      <c r="AC22" s="12">
        <v>7707621</v>
      </c>
      <c r="AD22" s="12">
        <v>7528261</v>
      </c>
      <c r="AE22" s="12">
        <v>8311632</v>
      </c>
      <c r="AF22" s="12">
        <v>9903690</v>
      </c>
      <c r="AG22" s="12">
        <v>10816853</v>
      </c>
      <c r="AH22" s="12">
        <v>10075802</v>
      </c>
      <c r="AI22" s="13">
        <v>3.2016738552892221E-2</v>
      </c>
      <c r="AJ22" s="13">
        <v>-6.8508927689042279E-2</v>
      </c>
    </row>
    <row r="23" spans="1:36" ht="10.5" customHeight="1" x14ac:dyDescent="0.2">
      <c r="A23" s="11"/>
      <c r="B23" s="11"/>
      <c r="C23" s="11" t="s">
        <v>50</v>
      </c>
      <c r="D23" s="11"/>
      <c r="E23" s="11"/>
      <c r="F23" s="2"/>
      <c r="G23" s="12">
        <v>0</v>
      </c>
      <c r="H23" s="12">
        <v>0</v>
      </c>
      <c r="I23" s="12">
        <v>0</v>
      </c>
      <c r="J23" s="12">
        <v>220527</v>
      </c>
      <c r="K23" s="12">
        <f t="shared" si="5"/>
        <v>255604</v>
      </c>
      <c r="L23" s="12">
        <f t="shared" si="5"/>
        <v>323018</v>
      </c>
      <c r="M23" s="12">
        <f t="shared" si="5"/>
        <v>310524</v>
      </c>
      <c r="N23" s="12">
        <f t="shared" si="5"/>
        <v>426132</v>
      </c>
      <c r="O23" s="12">
        <f t="shared" si="5"/>
        <v>383519</v>
      </c>
      <c r="P23" s="12">
        <f t="shared" si="5"/>
        <v>404119</v>
      </c>
      <c r="Q23" s="12">
        <f t="shared" si="5"/>
        <v>404119</v>
      </c>
      <c r="R23" s="12">
        <f t="shared" si="5"/>
        <v>379414</v>
      </c>
      <c r="S23" s="12">
        <f t="shared" si="5"/>
        <v>404119</v>
      </c>
      <c r="T23" s="12">
        <f t="shared" si="5"/>
        <v>404119</v>
      </c>
      <c r="U23" s="12">
        <f t="shared" si="5"/>
        <v>404119</v>
      </c>
      <c r="V23" s="12">
        <f t="shared" si="5"/>
        <v>404119</v>
      </c>
      <c r="W23" s="12">
        <f t="shared" si="5"/>
        <v>404119</v>
      </c>
      <c r="X23" s="12">
        <f t="shared" si="5"/>
        <v>404119</v>
      </c>
      <c r="Y23" s="12">
        <f t="shared" si="5"/>
        <v>404119</v>
      </c>
      <c r="Z23" s="12">
        <f t="shared" si="5"/>
        <v>404119</v>
      </c>
      <c r="AA23" s="12">
        <f t="shared" si="5"/>
        <v>404119</v>
      </c>
      <c r="AB23" s="12">
        <v>404119</v>
      </c>
      <c r="AC23" s="12">
        <v>404119</v>
      </c>
      <c r="AD23" s="12">
        <v>404119</v>
      </c>
      <c r="AE23" s="12">
        <v>404119</v>
      </c>
      <c r="AF23" s="12">
        <v>404119</v>
      </c>
      <c r="AG23" s="12">
        <v>404119</v>
      </c>
      <c r="AH23" s="12">
        <v>404119</v>
      </c>
      <c r="AI23" s="13">
        <v>0</v>
      </c>
      <c r="AJ23" s="13">
        <v>0</v>
      </c>
    </row>
    <row r="24" spans="1:36" ht="10.5" customHeight="1" x14ac:dyDescent="0.2">
      <c r="A24" s="11"/>
      <c r="B24" s="11"/>
      <c r="C24" s="11" t="s">
        <v>51</v>
      </c>
      <c r="D24" s="11"/>
      <c r="E24" s="11"/>
      <c r="F24" s="2"/>
      <c r="G24" s="12">
        <v>54750</v>
      </c>
      <c r="H24" s="12">
        <v>59684</v>
      </c>
      <c r="I24" s="12">
        <v>65524</v>
      </c>
      <c r="J24" s="12">
        <v>67491</v>
      </c>
      <c r="K24" s="12">
        <f t="shared" si="5"/>
        <v>83839</v>
      </c>
      <c r="L24" s="12">
        <f t="shared" si="5"/>
        <v>139844</v>
      </c>
      <c r="M24" s="12">
        <f t="shared" si="5"/>
        <v>79362</v>
      </c>
      <c r="N24" s="12">
        <f t="shared" si="5"/>
        <v>151264</v>
      </c>
      <c r="O24" s="12">
        <f t="shared" si="5"/>
        <v>309919.59999999998</v>
      </c>
      <c r="P24" s="12">
        <f t="shared" si="5"/>
        <v>333796</v>
      </c>
      <c r="Q24" s="12">
        <f t="shared" si="5"/>
        <v>424511.04000000004</v>
      </c>
      <c r="R24" s="12">
        <f t="shared" si="5"/>
        <v>447122.26</v>
      </c>
      <c r="S24" s="12">
        <f t="shared" si="5"/>
        <v>458406.56</v>
      </c>
      <c r="T24" s="12">
        <f t="shared" si="5"/>
        <v>660451</v>
      </c>
      <c r="U24" s="12">
        <f t="shared" si="5"/>
        <v>601738.18999999994</v>
      </c>
      <c r="V24" s="12">
        <f t="shared" si="5"/>
        <v>625851.02</v>
      </c>
      <c r="W24" s="12">
        <f t="shared" si="5"/>
        <v>665352.34000000008</v>
      </c>
      <c r="X24" s="12">
        <f t="shared" si="5"/>
        <v>676774.86</v>
      </c>
      <c r="Y24" s="12">
        <f t="shared" si="5"/>
        <v>700570.78</v>
      </c>
      <c r="Z24" s="12">
        <f t="shared" si="5"/>
        <v>720852.36</v>
      </c>
      <c r="AA24" s="12">
        <f t="shared" si="5"/>
        <v>753926.2</v>
      </c>
      <c r="AB24" s="12">
        <v>826838</v>
      </c>
      <c r="AC24" s="12">
        <v>801284</v>
      </c>
      <c r="AD24" s="12">
        <v>814184</v>
      </c>
      <c r="AE24" s="12">
        <v>834430</v>
      </c>
      <c r="AF24" s="12">
        <v>868595</v>
      </c>
      <c r="AG24" s="12">
        <v>844540</v>
      </c>
      <c r="AH24" s="12">
        <v>890504</v>
      </c>
      <c r="AI24" s="13">
        <v>1.2439874052015298E-2</v>
      </c>
      <c r="AJ24" s="13">
        <v>5.4424894025149786E-2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1047277</v>
      </c>
      <c r="W25" s="12">
        <f t="shared" si="5"/>
        <v>1075121</v>
      </c>
      <c r="X25" s="12">
        <f t="shared" si="5"/>
        <v>1116464</v>
      </c>
      <c r="Y25" s="12">
        <f t="shared" si="5"/>
        <v>1126592.7281725227</v>
      </c>
      <c r="Z25" s="12">
        <f t="shared" si="5"/>
        <v>1148294.3630535596</v>
      </c>
      <c r="AA25" s="12">
        <f t="shared" si="5"/>
        <v>2500000</v>
      </c>
      <c r="AB25" s="12">
        <v>2500000</v>
      </c>
      <c r="AC25" s="12">
        <v>2500000</v>
      </c>
      <c r="AD25" s="12">
        <v>2500000</v>
      </c>
      <c r="AE25" s="12">
        <v>2500000</v>
      </c>
      <c r="AF25" s="12">
        <v>2500000</v>
      </c>
      <c r="AG25" s="12">
        <v>2500000</v>
      </c>
      <c r="AH25" s="12">
        <v>2500000</v>
      </c>
      <c r="AI25" s="13">
        <v>0</v>
      </c>
      <c r="AJ25" s="13">
        <v>0</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1452723</v>
      </c>
      <c r="W26" s="12">
        <f t="shared" si="5"/>
        <v>1424879</v>
      </c>
      <c r="X26" s="12">
        <f t="shared" si="5"/>
        <v>1383536</v>
      </c>
      <c r="Y26" s="12">
        <f t="shared" si="5"/>
        <v>1373407.2718274773</v>
      </c>
      <c r="Z26" s="12">
        <f t="shared" si="5"/>
        <v>1351705.6369464404</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499595</v>
      </c>
      <c r="H27" s="12">
        <v>501206</v>
      </c>
      <c r="I27" s="12">
        <v>519153</v>
      </c>
      <c r="J27" s="12">
        <v>570012</v>
      </c>
      <c r="K27" s="12">
        <f t="shared" si="5"/>
        <v>620877</v>
      </c>
      <c r="L27" s="12">
        <f t="shared" si="5"/>
        <v>652580</v>
      </c>
      <c r="M27" s="12">
        <f t="shared" si="5"/>
        <v>702735</v>
      </c>
      <c r="N27" s="12">
        <f t="shared" si="5"/>
        <v>783817</v>
      </c>
      <c r="O27" s="12">
        <f t="shared" si="5"/>
        <v>809978.07</v>
      </c>
      <c r="P27" s="12">
        <f t="shared" si="5"/>
        <v>812564</v>
      </c>
      <c r="Q27" s="12">
        <f t="shared" si="5"/>
        <v>779959.14</v>
      </c>
      <c r="R27" s="12">
        <f t="shared" si="5"/>
        <v>772967.09</v>
      </c>
      <c r="S27" s="12">
        <f t="shared" si="5"/>
        <v>756633.77</v>
      </c>
      <c r="T27" s="12">
        <f t="shared" si="5"/>
        <v>919268.96</v>
      </c>
      <c r="U27" s="12">
        <f t="shared" si="5"/>
        <v>841671.16</v>
      </c>
      <c r="V27" s="12">
        <f t="shared" si="5"/>
        <v>913457.24</v>
      </c>
      <c r="W27" s="12">
        <f t="shared" si="5"/>
        <v>997009.06</v>
      </c>
      <c r="X27" s="12">
        <f t="shared" si="5"/>
        <v>719181.06</v>
      </c>
      <c r="Y27" s="12">
        <f t="shared" si="5"/>
        <v>639382.46</v>
      </c>
      <c r="Z27" s="12">
        <f t="shared" si="5"/>
        <v>551443.99</v>
      </c>
      <c r="AA27" s="12">
        <f t="shared" si="5"/>
        <v>754127.37999999989</v>
      </c>
      <c r="AB27" s="12">
        <v>805689</v>
      </c>
      <c r="AC27" s="12">
        <v>785601</v>
      </c>
      <c r="AD27" s="12">
        <v>822753</v>
      </c>
      <c r="AE27" s="12">
        <v>824585</v>
      </c>
      <c r="AF27" s="12">
        <v>839580</v>
      </c>
      <c r="AG27" s="12">
        <v>812709</v>
      </c>
      <c r="AH27" s="12">
        <v>859737</v>
      </c>
      <c r="AI27" s="13">
        <v>1.088021645779147E-2</v>
      </c>
      <c r="AJ27" s="13">
        <v>5.7865730538236931E-2</v>
      </c>
    </row>
    <row r="28" spans="1:36" ht="10.5" customHeight="1" x14ac:dyDescent="0.2">
      <c r="A28" s="11"/>
      <c r="B28" s="14"/>
      <c r="C28" s="11" t="s">
        <v>55</v>
      </c>
      <c r="E28" s="11"/>
      <c r="F28" s="2"/>
      <c r="G28" s="12">
        <v>0</v>
      </c>
      <c r="H28" s="12">
        <v>0</v>
      </c>
      <c r="I28" s="12">
        <v>0</v>
      </c>
      <c r="J28" s="12">
        <v>0</v>
      </c>
      <c r="K28" s="12">
        <f t="shared" si="5"/>
        <v>0</v>
      </c>
      <c r="L28" s="12">
        <f t="shared" si="5"/>
        <v>9155</v>
      </c>
      <c r="M28" s="12">
        <f t="shared" si="5"/>
        <v>18453</v>
      </c>
      <c r="N28" s="12">
        <f t="shared" si="5"/>
        <v>28859</v>
      </c>
      <c r="O28" s="12">
        <f t="shared" si="5"/>
        <v>48276.42</v>
      </c>
      <c r="P28" s="12">
        <f t="shared" si="5"/>
        <v>44105</v>
      </c>
      <c r="Q28" s="12">
        <f t="shared" si="5"/>
        <v>40425.97</v>
      </c>
      <c r="R28" s="12">
        <f t="shared" si="5"/>
        <v>41915.32</v>
      </c>
      <c r="S28" s="12">
        <f t="shared" si="5"/>
        <v>40857.47</v>
      </c>
      <c r="T28" s="12">
        <f t="shared" si="5"/>
        <v>116368.36</v>
      </c>
      <c r="U28" s="12">
        <f t="shared" si="5"/>
        <v>86182.85</v>
      </c>
      <c r="V28" s="12">
        <f t="shared" si="5"/>
        <v>79185.87</v>
      </c>
      <c r="W28" s="12">
        <f t="shared" si="5"/>
        <v>70434.740000000005</v>
      </c>
      <c r="X28" s="12">
        <f t="shared" si="5"/>
        <v>57381.18</v>
      </c>
      <c r="Y28" s="12">
        <f t="shared" si="5"/>
        <v>59705.94</v>
      </c>
      <c r="Z28" s="12">
        <f t="shared" si="5"/>
        <v>55854.990000000005</v>
      </c>
      <c r="AA28" s="12">
        <f t="shared" si="5"/>
        <v>58248.81</v>
      </c>
      <c r="AB28" s="12">
        <v>198588</v>
      </c>
      <c r="AC28" s="12">
        <v>69656</v>
      </c>
      <c r="AD28" s="12">
        <v>69430</v>
      </c>
      <c r="AE28" s="12">
        <v>64257</v>
      </c>
      <c r="AF28" s="12">
        <v>66357</v>
      </c>
      <c r="AG28" s="12">
        <v>69725</v>
      </c>
      <c r="AH28" s="12">
        <v>84435</v>
      </c>
      <c r="AI28" s="13">
        <v>-0.13284862390808827</v>
      </c>
      <c r="AJ28" s="13">
        <v>0.21097167443528148</v>
      </c>
    </row>
    <row r="29" spans="1:36" ht="10.5" customHeight="1" x14ac:dyDescent="0.2">
      <c r="A29" s="11"/>
      <c r="B29" s="11"/>
      <c r="C29" s="11" t="s">
        <v>56</v>
      </c>
      <c r="D29" s="11"/>
      <c r="E29" s="11"/>
      <c r="F29" s="2"/>
      <c r="G29" s="12">
        <v>1111777</v>
      </c>
      <c r="H29" s="12">
        <v>1139454</v>
      </c>
      <c r="I29" s="12">
        <v>1231420</v>
      </c>
      <c r="J29" s="12">
        <v>1729133</v>
      </c>
      <c r="K29" s="12">
        <f t="shared" si="5"/>
        <v>1884135</v>
      </c>
      <c r="L29" s="12">
        <f t="shared" si="5"/>
        <v>1801280</v>
      </c>
      <c r="M29" s="12">
        <f t="shared" si="5"/>
        <v>1419830</v>
      </c>
      <c r="N29" s="12">
        <f t="shared" si="5"/>
        <v>1661498</v>
      </c>
      <c r="O29" s="12">
        <f t="shared" si="5"/>
        <v>2102934</v>
      </c>
      <c r="P29" s="12">
        <f t="shared" si="5"/>
        <v>2471087</v>
      </c>
      <c r="Q29" s="12">
        <f t="shared" si="5"/>
        <v>1828218</v>
      </c>
      <c r="R29" s="12">
        <f t="shared" si="5"/>
        <v>3919745</v>
      </c>
      <c r="S29" s="12">
        <f t="shared" si="5"/>
        <v>1450176</v>
      </c>
      <c r="T29" s="12">
        <f t="shared" si="5"/>
        <v>1338919</v>
      </c>
      <c r="U29" s="12">
        <f t="shared" si="5"/>
        <v>1072453</v>
      </c>
      <c r="V29" s="12">
        <f t="shared" si="5"/>
        <v>938962</v>
      </c>
      <c r="W29" s="12">
        <f t="shared" si="5"/>
        <v>1091004</v>
      </c>
      <c r="X29" s="12">
        <f t="shared" si="5"/>
        <v>1000822</v>
      </c>
      <c r="Y29" s="12">
        <f t="shared" si="5"/>
        <v>993785</v>
      </c>
      <c r="Z29" s="12">
        <f t="shared" si="5"/>
        <v>1567057</v>
      </c>
      <c r="AA29" s="12">
        <f t="shared" si="5"/>
        <v>1741249</v>
      </c>
      <c r="AB29" s="12">
        <v>1922755</v>
      </c>
      <c r="AC29" s="12">
        <v>1080919</v>
      </c>
      <c r="AD29" s="12">
        <v>1016894</v>
      </c>
      <c r="AE29" s="12">
        <v>1713176</v>
      </c>
      <c r="AF29" s="12">
        <v>2860108</v>
      </c>
      <c r="AG29" s="12">
        <v>3821973</v>
      </c>
      <c r="AH29" s="12">
        <v>2832703</v>
      </c>
      <c r="AI29" s="13">
        <v>6.6709547398876801E-2</v>
      </c>
      <c r="AJ29" s="13">
        <v>-0.25883751664389049</v>
      </c>
    </row>
    <row r="30" spans="1:36" ht="10.5" customHeight="1" x14ac:dyDescent="0.2">
      <c r="A30" s="11"/>
      <c r="B30" s="11"/>
      <c r="C30" s="11" t="s">
        <v>57</v>
      </c>
      <c r="D30" s="11"/>
      <c r="E30" s="11"/>
      <c r="F30" s="2"/>
      <c r="G30" s="12">
        <v>2049093</v>
      </c>
      <c r="H30" s="12">
        <v>2025006</v>
      </c>
      <c r="I30" s="12">
        <v>2082365</v>
      </c>
      <c r="J30" s="12">
        <v>2102948</v>
      </c>
      <c r="K30" s="12">
        <f t="shared" si="5"/>
        <v>2135161</v>
      </c>
      <c r="L30" s="12">
        <f t="shared" si="5"/>
        <v>2065137</v>
      </c>
      <c r="M30" s="12">
        <f t="shared" si="5"/>
        <v>2020310</v>
      </c>
      <c r="N30" s="12">
        <f t="shared" si="5"/>
        <v>2000008</v>
      </c>
      <c r="O30" s="12">
        <f t="shared" si="5"/>
        <v>1830176</v>
      </c>
      <c r="P30" s="12">
        <f t="shared" si="5"/>
        <v>1604845</v>
      </c>
      <c r="Q30" s="12">
        <f t="shared" si="5"/>
        <v>1458859</v>
      </c>
      <c r="R30" s="12">
        <f t="shared" si="5"/>
        <v>1309879</v>
      </c>
      <c r="S30" s="12">
        <f t="shared" si="5"/>
        <v>1285150</v>
      </c>
      <c r="T30" s="12">
        <f t="shared" si="5"/>
        <v>1451448</v>
      </c>
      <c r="U30" s="12">
        <f t="shared" si="5"/>
        <v>1431406</v>
      </c>
      <c r="V30" s="12">
        <f t="shared" si="5"/>
        <v>1711127</v>
      </c>
      <c r="W30" s="12">
        <f t="shared" si="5"/>
        <v>1200614</v>
      </c>
      <c r="X30" s="12">
        <f t="shared" si="5"/>
        <v>840258</v>
      </c>
      <c r="Y30" s="12">
        <f t="shared" si="5"/>
        <v>769803</v>
      </c>
      <c r="Z30" s="12">
        <f t="shared" si="5"/>
        <v>900772</v>
      </c>
      <c r="AA30" s="12">
        <f t="shared" si="5"/>
        <v>913315</v>
      </c>
      <c r="AB30" s="12">
        <v>914963</v>
      </c>
      <c r="AC30" s="12">
        <v>1028306</v>
      </c>
      <c r="AD30" s="12">
        <v>1013678</v>
      </c>
      <c r="AE30" s="12">
        <v>1152353</v>
      </c>
      <c r="AF30" s="12">
        <v>1215309</v>
      </c>
      <c r="AG30" s="12">
        <v>1021784</v>
      </c>
      <c r="AH30" s="12">
        <v>1099084</v>
      </c>
      <c r="AI30" s="13">
        <v>3.1029818170411394E-2</v>
      </c>
      <c r="AJ30" s="13">
        <v>7.5651996899540414E-2</v>
      </c>
    </row>
    <row r="31" spans="1:36" ht="10.5" customHeight="1" x14ac:dyDescent="0.2">
      <c r="A31" s="11"/>
      <c r="B31" s="11"/>
      <c r="C31" s="11" t="s">
        <v>58</v>
      </c>
      <c r="D31" s="11"/>
      <c r="E31" s="11"/>
      <c r="F31" s="2"/>
      <c r="G31" s="12">
        <v>605659</v>
      </c>
      <c r="H31" s="12">
        <v>702547</v>
      </c>
      <c r="I31" s="12">
        <v>835038</v>
      </c>
      <c r="J31" s="12">
        <v>978094</v>
      </c>
      <c r="K31" s="12">
        <f t="shared" si="5"/>
        <v>953655</v>
      </c>
      <c r="L31" s="12">
        <f t="shared" si="5"/>
        <v>962869</v>
      </c>
      <c r="M31" s="12">
        <f t="shared" si="5"/>
        <v>963687</v>
      </c>
      <c r="N31" s="12">
        <f t="shared" si="5"/>
        <v>1003800</v>
      </c>
      <c r="O31" s="12">
        <f t="shared" si="5"/>
        <v>1019748</v>
      </c>
      <c r="P31" s="12">
        <f t="shared" si="5"/>
        <v>1039600</v>
      </c>
      <c r="Q31" s="12">
        <f t="shared" si="5"/>
        <v>992171</v>
      </c>
      <c r="R31" s="12">
        <f t="shared" si="5"/>
        <v>871885</v>
      </c>
      <c r="S31" s="12">
        <f t="shared" si="5"/>
        <v>1089470</v>
      </c>
      <c r="T31" s="12">
        <f t="shared" si="5"/>
        <v>1487183</v>
      </c>
      <c r="U31" s="12">
        <f t="shared" si="5"/>
        <v>1383332</v>
      </c>
      <c r="V31" s="12">
        <f t="shared" si="5"/>
        <v>1451967</v>
      </c>
      <c r="W31" s="12">
        <f t="shared" si="5"/>
        <v>1351798</v>
      </c>
      <c r="X31" s="12">
        <f t="shared" si="5"/>
        <v>1159213</v>
      </c>
      <c r="Y31" s="12">
        <f t="shared" si="5"/>
        <v>846285</v>
      </c>
      <c r="Z31" s="12">
        <f t="shared" si="5"/>
        <v>854070</v>
      </c>
      <c r="AA31" s="12">
        <f t="shared" si="5"/>
        <v>804752</v>
      </c>
      <c r="AB31" s="12">
        <v>696704</v>
      </c>
      <c r="AC31" s="12">
        <v>867486</v>
      </c>
      <c r="AD31" s="12">
        <v>749995</v>
      </c>
      <c r="AE31" s="12">
        <v>769815</v>
      </c>
      <c r="AF31" s="12">
        <v>1149134</v>
      </c>
      <c r="AG31" s="12">
        <v>1237503</v>
      </c>
      <c r="AH31" s="12">
        <v>1405220</v>
      </c>
      <c r="AI31" s="13">
        <v>0.12404233830663269</v>
      </c>
      <c r="AJ31" s="13">
        <v>0.13552856033480323</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9412</v>
      </c>
      <c r="R32" s="12">
        <f t="shared" si="5"/>
        <v>55952</v>
      </c>
      <c r="S32" s="12">
        <f t="shared" si="5"/>
        <v>242310</v>
      </c>
      <c r="T32" s="12">
        <f t="shared" si="5"/>
        <v>281532</v>
      </c>
      <c r="U32" s="12">
        <f t="shared" si="5"/>
        <v>110676</v>
      </c>
      <c r="V32" s="12">
        <f t="shared" si="5"/>
        <v>97138</v>
      </c>
      <c r="W32" s="12">
        <f t="shared" si="5"/>
        <v>109112</v>
      </c>
      <c r="X32" s="12">
        <f t="shared" si="5"/>
        <v>88658</v>
      </c>
      <c r="Y32" s="12">
        <f t="shared" si="5"/>
        <v>78778</v>
      </c>
      <c r="Z32" s="12">
        <f t="shared" ref="Z32:AA32" si="6">SUM(Z89,Z146,Z203)</f>
        <v>123728</v>
      </c>
      <c r="AA32" s="12">
        <f t="shared" si="6"/>
        <v>86037</v>
      </c>
      <c r="AB32" s="12">
        <v>70212</v>
      </c>
      <c r="AC32" s="12">
        <v>170250</v>
      </c>
      <c r="AD32" s="12">
        <v>137208</v>
      </c>
      <c r="AE32" s="12">
        <v>48897</v>
      </c>
      <c r="AF32" s="12">
        <v>488</v>
      </c>
      <c r="AG32" s="12">
        <v>104500</v>
      </c>
      <c r="AH32" s="12">
        <v>0</v>
      </c>
      <c r="AI32" s="13">
        <v>-1</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2005555</v>
      </c>
      <c r="H34" s="12">
        <v>2287888</v>
      </c>
      <c r="I34" s="12">
        <v>2653532</v>
      </c>
      <c r="J34" s="12">
        <v>4581206</v>
      </c>
      <c r="K34" s="12">
        <f t="shared" ref="K34:AA34" si="7">SUM(K91,K147,K204)</f>
        <v>2737126</v>
      </c>
      <c r="L34" s="12">
        <f t="shared" si="7"/>
        <v>2033392</v>
      </c>
      <c r="M34" s="12">
        <f t="shared" si="7"/>
        <v>2114426</v>
      </c>
      <c r="N34" s="12">
        <f t="shared" si="7"/>
        <v>4241943</v>
      </c>
      <c r="O34" s="12">
        <f t="shared" si="7"/>
        <v>4310069</v>
      </c>
      <c r="P34" s="12">
        <f t="shared" si="7"/>
        <v>11362642</v>
      </c>
      <c r="Q34" s="12">
        <f t="shared" si="7"/>
        <v>5315979</v>
      </c>
      <c r="R34" s="12">
        <f t="shared" si="7"/>
        <v>3608547</v>
      </c>
      <c r="S34" s="12">
        <f t="shared" si="7"/>
        <v>2241568</v>
      </c>
      <c r="T34" s="12">
        <f t="shared" si="7"/>
        <v>3599922</v>
      </c>
      <c r="U34" s="12">
        <f t="shared" si="7"/>
        <v>2672024</v>
      </c>
      <c r="V34" s="12">
        <f t="shared" si="7"/>
        <v>2377010</v>
      </c>
      <c r="W34" s="12">
        <f t="shared" si="7"/>
        <v>2422926</v>
      </c>
      <c r="X34" s="12">
        <f t="shared" si="7"/>
        <v>2966322</v>
      </c>
      <c r="Y34" s="12">
        <f t="shared" si="7"/>
        <v>2530796</v>
      </c>
      <c r="Z34" s="12">
        <f t="shared" si="7"/>
        <v>2062243</v>
      </c>
      <c r="AA34" s="12">
        <f t="shared" si="7"/>
        <v>1949166</v>
      </c>
      <c r="AB34" s="12">
        <v>2357046</v>
      </c>
      <c r="AC34" s="12">
        <v>2029785</v>
      </c>
      <c r="AD34" s="12">
        <v>1730583</v>
      </c>
      <c r="AE34" s="12">
        <v>1866323</v>
      </c>
      <c r="AF34" s="12">
        <v>2023758</v>
      </c>
      <c r="AG34" s="12">
        <v>2484017</v>
      </c>
      <c r="AH34" s="12">
        <v>2198786</v>
      </c>
      <c r="AI34" s="13">
        <v>-1.1517122647764166E-2</v>
      </c>
      <c r="AJ34" s="13">
        <v>-0.11482650883629218</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1403610</v>
      </c>
      <c r="H36" s="12">
        <v>1144213</v>
      </c>
      <c r="I36" s="12">
        <v>1252975</v>
      </c>
      <c r="J36" s="12">
        <v>1258474</v>
      </c>
      <c r="K36" s="12">
        <f t="shared" ref="K36:AA36" si="8">SUM(K93,K149,K206)</f>
        <v>1465459</v>
      </c>
      <c r="L36" s="12">
        <f t="shared" si="8"/>
        <v>1555126</v>
      </c>
      <c r="M36" s="12">
        <f t="shared" si="8"/>
        <v>1338947</v>
      </c>
      <c r="N36" s="12">
        <f t="shared" si="8"/>
        <v>1942944</v>
      </c>
      <c r="O36" s="12">
        <f t="shared" si="8"/>
        <v>1891730</v>
      </c>
      <c r="P36" s="12">
        <f t="shared" si="8"/>
        <v>57103</v>
      </c>
      <c r="Q36" s="12">
        <f t="shared" si="8"/>
        <v>65753</v>
      </c>
      <c r="R36" s="12">
        <f t="shared" si="8"/>
        <v>67586</v>
      </c>
      <c r="S36" s="12">
        <f t="shared" si="8"/>
        <v>53901</v>
      </c>
      <c r="T36" s="12">
        <f t="shared" si="8"/>
        <v>61399</v>
      </c>
      <c r="U36" s="12">
        <f t="shared" si="8"/>
        <v>57366</v>
      </c>
      <c r="V36" s="12">
        <f t="shared" si="8"/>
        <v>65167</v>
      </c>
      <c r="W36" s="12">
        <f t="shared" si="8"/>
        <v>75459</v>
      </c>
      <c r="X36" s="12">
        <f t="shared" si="8"/>
        <v>91311</v>
      </c>
      <c r="Y36" s="12">
        <f t="shared" si="8"/>
        <v>104042</v>
      </c>
      <c r="Z36" s="12">
        <f t="shared" si="8"/>
        <v>123357</v>
      </c>
      <c r="AA36" s="12">
        <f t="shared" si="8"/>
        <v>116539</v>
      </c>
      <c r="AB36" s="12">
        <v>37284</v>
      </c>
      <c r="AC36" s="12">
        <v>218039</v>
      </c>
      <c r="AD36" s="12">
        <v>10870</v>
      </c>
      <c r="AE36" s="12">
        <v>78655</v>
      </c>
      <c r="AF36" s="12">
        <v>74709</v>
      </c>
      <c r="AG36" s="12">
        <v>63763</v>
      </c>
      <c r="AH36" s="12">
        <v>79931</v>
      </c>
      <c r="AI36" s="13">
        <v>0.13553046718466355</v>
      </c>
      <c r="AJ36" s="13">
        <v>0.25356397911014222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0</v>
      </c>
      <c r="S38" s="12">
        <f t="shared" si="9"/>
        <v>0</v>
      </c>
      <c r="T38" s="12">
        <f t="shared" si="9"/>
        <v>0</v>
      </c>
      <c r="U38" s="12">
        <f t="shared" si="9"/>
        <v>0</v>
      </c>
      <c r="V38" s="12">
        <f t="shared" si="9"/>
        <v>0</v>
      </c>
      <c r="W38" s="12">
        <f t="shared" si="9"/>
        <v>0</v>
      </c>
      <c r="X38" s="12">
        <f t="shared" si="9"/>
        <v>0</v>
      </c>
      <c r="Y38" s="12">
        <f t="shared" si="9"/>
        <v>0</v>
      </c>
      <c r="Z38" s="12">
        <f t="shared" si="9"/>
        <v>0</v>
      </c>
      <c r="AA38" s="12">
        <f t="shared" si="9"/>
        <v>0</v>
      </c>
      <c r="AB38" s="12">
        <v>0</v>
      </c>
      <c r="AC38" s="12">
        <v>0</v>
      </c>
      <c r="AD38" s="12">
        <v>0</v>
      </c>
      <c r="AE38" s="12">
        <v>0</v>
      </c>
      <c r="AF38" s="12">
        <v>0</v>
      </c>
      <c r="AG38" s="12">
        <v>0</v>
      </c>
      <c r="AH38" s="12">
        <v>0</v>
      </c>
      <c r="AI38" s="13" t="s">
        <v>246</v>
      </c>
      <c r="AJ38" s="13" t="s">
        <v>246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10219139</v>
      </c>
      <c r="H40" s="5">
        <v>10244860</v>
      </c>
      <c r="I40" s="5">
        <v>11473669</v>
      </c>
      <c r="J40" s="5">
        <v>12176620</v>
      </c>
      <c r="K40" s="5">
        <f t="shared" ref="K40:Q40" si="10">SUM(K96,K152,K209)</f>
        <v>11718861</v>
      </c>
      <c r="L40" s="5">
        <f t="shared" si="10"/>
        <v>13245590</v>
      </c>
      <c r="M40" s="5">
        <f t="shared" si="10"/>
        <v>13980858</v>
      </c>
      <c r="N40" s="5">
        <f t="shared" si="10"/>
        <v>15348642</v>
      </c>
      <c r="O40" s="5">
        <f t="shared" si="10"/>
        <v>16574596</v>
      </c>
      <c r="P40" s="5">
        <f t="shared" si="10"/>
        <v>17243584</v>
      </c>
      <c r="Q40" s="5">
        <f t="shared" si="10"/>
        <v>18589494</v>
      </c>
      <c r="R40" s="5">
        <f t="shared" ref="R40:AA40" si="11">SUM(R96,R152,R209,R234)</f>
        <v>28073691</v>
      </c>
      <c r="S40" s="5">
        <f t="shared" si="11"/>
        <v>22006568</v>
      </c>
      <c r="T40" s="5">
        <f t="shared" si="11"/>
        <v>21250513</v>
      </c>
      <c r="U40" s="5">
        <f t="shared" si="11"/>
        <v>18715893</v>
      </c>
      <c r="V40" s="5">
        <f t="shared" si="11"/>
        <v>20905181</v>
      </c>
      <c r="W40" s="5">
        <f t="shared" si="11"/>
        <v>22121442</v>
      </c>
      <c r="X40" s="5">
        <f t="shared" si="11"/>
        <v>29688146</v>
      </c>
      <c r="Y40" s="5">
        <f t="shared" si="11"/>
        <v>21629620</v>
      </c>
      <c r="Z40" s="5">
        <f t="shared" si="11"/>
        <v>20947701</v>
      </c>
      <c r="AA40" s="5">
        <f t="shared" si="11"/>
        <v>21562368</v>
      </c>
      <c r="AB40" s="5">
        <v>20381267</v>
      </c>
      <c r="AC40" s="5">
        <v>21376963</v>
      </c>
      <c r="AD40" s="5">
        <v>22430619</v>
      </c>
      <c r="AE40" s="5">
        <v>23605646</v>
      </c>
      <c r="AF40" s="5">
        <v>28064552</v>
      </c>
      <c r="AG40" s="5">
        <v>26041174</v>
      </c>
      <c r="AH40" s="5">
        <v>25699280</v>
      </c>
      <c r="AI40" s="10">
        <v>3.9397408386863342E-2</v>
      </c>
      <c r="AJ40" s="10">
        <v>-1.3128977979257004E-2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4219253</v>
      </c>
      <c r="H42" s="12">
        <v>3976831</v>
      </c>
      <c r="I42" s="12">
        <v>4649165</v>
      </c>
      <c r="J42" s="12">
        <v>5038330</v>
      </c>
      <c r="K42" s="12">
        <f t="shared" ref="K42:AA51" si="12">SUM(K98,K154,K211)</f>
        <v>4878533</v>
      </c>
      <c r="L42" s="12">
        <f t="shared" si="12"/>
        <v>5544335</v>
      </c>
      <c r="M42" s="12">
        <f t="shared" si="12"/>
        <v>5688095</v>
      </c>
      <c r="N42" s="12">
        <f t="shared" si="12"/>
        <v>6354760</v>
      </c>
      <c r="O42" s="12">
        <f t="shared" si="12"/>
        <v>6500280</v>
      </c>
      <c r="P42" s="12">
        <f t="shared" si="12"/>
        <v>6713106</v>
      </c>
      <c r="Q42" s="12">
        <f t="shared" si="12"/>
        <v>6460286</v>
      </c>
      <c r="R42" s="12">
        <f t="shared" si="12"/>
        <v>7032388</v>
      </c>
      <c r="S42" s="12">
        <f t="shared" si="12"/>
        <v>6719002</v>
      </c>
      <c r="T42" s="12">
        <f t="shared" si="12"/>
        <v>7375271</v>
      </c>
      <c r="U42" s="12">
        <f t="shared" si="12"/>
        <v>6967924</v>
      </c>
      <c r="V42" s="12">
        <f t="shared" si="12"/>
        <v>8259236</v>
      </c>
      <c r="W42" s="12">
        <f t="shared" si="12"/>
        <v>8410466</v>
      </c>
      <c r="X42" s="12">
        <f t="shared" si="12"/>
        <v>7931346</v>
      </c>
      <c r="Y42" s="12">
        <f t="shared" si="12"/>
        <v>8017414</v>
      </c>
      <c r="Z42" s="12">
        <f t="shared" si="12"/>
        <v>7735768</v>
      </c>
      <c r="AA42" s="12">
        <f t="shared" si="12"/>
        <v>8702238</v>
      </c>
      <c r="AB42" s="12">
        <v>8031655</v>
      </c>
      <c r="AC42" s="12">
        <v>8121501</v>
      </c>
      <c r="AD42" s="12">
        <v>9418680</v>
      </c>
      <c r="AE42" s="12">
        <v>10036239</v>
      </c>
      <c r="AF42" s="12">
        <v>10997640</v>
      </c>
      <c r="AG42" s="12">
        <v>9691087</v>
      </c>
      <c r="AH42" s="12">
        <v>9496908</v>
      </c>
      <c r="AI42" s="13">
        <v>2.8322955954578344E-2</v>
      </c>
      <c r="AJ42" s="13">
        <v>-2.0036864801647122E-2</v>
      </c>
    </row>
    <row r="43" spans="1:36" ht="10.5" customHeight="1" x14ac:dyDescent="0.2">
      <c r="A43" s="11"/>
      <c r="B43" s="19" t="s">
        <v>65</v>
      </c>
      <c r="C43" s="14"/>
      <c r="D43" s="19"/>
      <c r="E43" s="14"/>
      <c r="F43" s="2"/>
      <c r="G43" s="12">
        <v>4132402</v>
      </c>
      <c r="H43" s="12">
        <v>3858111</v>
      </c>
      <c r="I43" s="12">
        <v>3982955</v>
      </c>
      <c r="J43" s="12">
        <v>3912483</v>
      </c>
      <c r="K43" s="12">
        <f t="shared" si="12"/>
        <v>4160790</v>
      </c>
      <c r="L43" s="12">
        <f t="shared" si="12"/>
        <v>4507168</v>
      </c>
      <c r="M43" s="12">
        <f t="shared" si="12"/>
        <v>4409261</v>
      </c>
      <c r="N43" s="12">
        <f t="shared" si="12"/>
        <v>4756682</v>
      </c>
      <c r="O43" s="12">
        <f t="shared" si="12"/>
        <v>4999985</v>
      </c>
      <c r="P43" s="12">
        <f t="shared" si="12"/>
        <v>5127271</v>
      </c>
      <c r="Q43" s="12">
        <f t="shared" si="12"/>
        <v>5071372</v>
      </c>
      <c r="R43" s="12">
        <f t="shared" si="12"/>
        <v>5148549</v>
      </c>
      <c r="S43" s="12">
        <f t="shared" si="12"/>
        <v>4960331</v>
      </c>
      <c r="T43" s="12">
        <f t="shared" si="12"/>
        <v>5018328</v>
      </c>
      <c r="U43" s="12">
        <f t="shared" si="12"/>
        <v>5081857</v>
      </c>
      <c r="V43" s="12">
        <f t="shared" si="12"/>
        <v>5510041</v>
      </c>
      <c r="W43" s="12">
        <f t="shared" si="12"/>
        <v>5343490</v>
      </c>
      <c r="X43" s="12">
        <f t="shared" si="12"/>
        <v>5458736</v>
      </c>
      <c r="Y43" s="12">
        <f t="shared" si="12"/>
        <v>5063986</v>
      </c>
      <c r="Z43" s="12">
        <f t="shared" si="12"/>
        <v>4756405</v>
      </c>
      <c r="AA43" s="12">
        <f t="shared" si="12"/>
        <v>5140837</v>
      </c>
      <c r="AB43" s="12">
        <v>4829826</v>
      </c>
      <c r="AC43" s="12">
        <v>5276059</v>
      </c>
      <c r="AD43" s="12">
        <v>5620188</v>
      </c>
      <c r="AE43" s="12">
        <v>5762162</v>
      </c>
      <c r="AF43" s="12">
        <v>6272481</v>
      </c>
      <c r="AG43" s="12">
        <v>5985400</v>
      </c>
      <c r="AH43" s="12">
        <v>5678052</v>
      </c>
      <c r="AI43" s="13">
        <v>2.7333176598815179E-2</v>
      </c>
      <c r="AJ43" s="13">
        <v>-5.1349617402345706E-2</v>
      </c>
    </row>
    <row r="44" spans="1:36" ht="10.5" customHeight="1" x14ac:dyDescent="0.2">
      <c r="A44" s="11"/>
      <c r="B44" s="19" t="s">
        <v>66</v>
      </c>
      <c r="C44" s="14"/>
      <c r="D44" s="19"/>
      <c r="E44" s="14"/>
      <c r="F44" s="2"/>
      <c r="G44" s="12">
        <v>665464</v>
      </c>
      <c r="H44" s="12">
        <v>693959</v>
      </c>
      <c r="I44" s="12">
        <v>816997</v>
      </c>
      <c r="J44" s="12">
        <v>849113</v>
      </c>
      <c r="K44" s="12">
        <f t="shared" si="12"/>
        <v>999880</v>
      </c>
      <c r="L44" s="12">
        <f t="shared" si="12"/>
        <v>893759</v>
      </c>
      <c r="M44" s="12">
        <f t="shared" si="12"/>
        <v>1079661</v>
      </c>
      <c r="N44" s="12">
        <f t="shared" si="12"/>
        <v>1244053</v>
      </c>
      <c r="O44" s="12">
        <f t="shared" si="12"/>
        <v>1146696</v>
      </c>
      <c r="P44" s="12">
        <f t="shared" si="12"/>
        <v>1176489</v>
      </c>
      <c r="Q44" s="12">
        <f t="shared" si="12"/>
        <v>1277989</v>
      </c>
      <c r="R44" s="12">
        <f t="shared" si="12"/>
        <v>1363259</v>
      </c>
      <c r="S44" s="12">
        <f t="shared" si="12"/>
        <v>1393935</v>
      </c>
      <c r="T44" s="12">
        <f t="shared" si="12"/>
        <v>1436798</v>
      </c>
      <c r="U44" s="12">
        <f t="shared" si="12"/>
        <v>2085821</v>
      </c>
      <c r="V44" s="12">
        <f t="shared" si="12"/>
        <v>2552316</v>
      </c>
      <c r="W44" s="12">
        <f t="shared" si="12"/>
        <v>2038263</v>
      </c>
      <c r="X44" s="12">
        <f t="shared" si="12"/>
        <v>1947338</v>
      </c>
      <c r="Y44" s="12">
        <f t="shared" si="12"/>
        <v>2254164</v>
      </c>
      <c r="Z44" s="12">
        <f t="shared" si="12"/>
        <v>1996574</v>
      </c>
      <c r="AA44" s="12">
        <f t="shared" si="12"/>
        <v>2177379</v>
      </c>
      <c r="AB44" s="12">
        <v>2156843</v>
      </c>
      <c r="AC44" s="12">
        <v>2301366</v>
      </c>
      <c r="AD44" s="12">
        <v>2258594</v>
      </c>
      <c r="AE44" s="12">
        <v>2329904</v>
      </c>
      <c r="AF44" s="12">
        <v>2480885</v>
      </c>
      <c r="AG44" s="12">
        <v>2804643</v>
      </c>
      <c r="AH44" s="12">
        <v>3121320</v>
      </c>
      <c r="AI44" s="13">
        <v>6.353869027418324E-2</v>
      </c>
      <c r="AJ44" s="13">
        <v>0.1129116967827991</v>
      </c>
    </row>
    <row r="45" spans="1:36" ht="10.5" customHeight="1" x14ac:dyDescent="0.2">
      <c r="A45" s="11"/>
      <c r="B45" s="19" t="s">
        <v>67</v>
      </c>
      <c r="C45" s="14"/>
      <c r="D45" s="19"/>
      <c r="E45" s="14"/>
      <c r="F45" s="2"/>
      <c r="G45" s="12">
        <v>35173</v>
      </c>
      <c r="H45" s="12">
        <v>328974</v>
      </c>
      <c r="I45" s="12">
        <v>352177</v>
      </c>
      <c r="J45" s="12">
        <v>407415</v>
      </c>
      <c r="K45" s="12">
        <f t="shared" si="12"/>
        <v>312053</v>
      </c>
      <c r="L45" s="12">
        <f t="shared" si="12"/>
        <v>477594</v>
      </c>
      <c r="M45" s="12">
        <f t="shared" si="12"/>
        <v>516476</v>
      </c>
      <c r="N45" s="12">
        <f t="shared" si="12"/>
        <v>510156</v>
      </c>
      <c r="O45" s="12">
        <f t="shared" si="12"/>
        <v>353540</v>
      </c>
      <c r="P45" s="12">
        <f t="shared" si="12"/>
        <v>423369</v>
      </c>
      <c r="Q45" s="12">
        <f t="shared" si="12"/>
        <v>790543</v>
      </c>
      <c r="R45" s="12">
        <f t="shared" si="12"/>
        <v>690745</v>
      </c>
      <c r="S45" s="12">
        <f t="shared" si="12"/>
        <v>410771</v>
      </c>
      <c r="T45" s="12">
        <f t="shared" si="12"/>
        <v>736908</v>
      </c>
      <c r="U45" s="12">
        <f t="shared" si="12"/>
        <v>54575</v>
      </c>
      <c r="V45" s="12">
        <f t="shared" si="12"/>
        <v>60406</v>
      </c>
      <c r="W45" s="12">
        <f t="shared" si="12"/>
        <v>52228</v>
      </c>
      <c r="X45" s="12">
        <f t="shared" si="12"/>
        <v>124917</v>
      </c>
      <c r="Y45" s="12">
        <f t="shared" si="12"/>
        <v>171154</v>
      </c>
      <c r="Z45" s="12">
        <f t="shared" si="12"/>
        <v>0</v>
      </c>
      <c r="AA45" s="12">
        <f t="shared" si="12"/>
        <v>0</v>
      </c>
      <c r="AB45" s="12">
        <v>0</v>
      </c>
      <c r="AC45" s="12">
        <v>0</v>
      </c>
      <c r="AD45" s="12">
        <v>0</v>
      </c>
      <c r="AE45" s="12">
        <v>0</v>
      </c>
      <c r="AF45" s="12">
        <v>0</v>
      </c>
      <c r="AG45" s="12">
        <v>0</v>
      </c>
      <c r="AH45" s="12">
        <v>0</v>
      </c>
      <c r="AI45" s="13" t="s">
        <v>246</v>
      </c>
      <c r="AJ45" s="13" t="s">
        <v>246</v>
      </c>
    </row>
    <row r="46" spans="1:36" ht="10.5" customHeight="1" x14ac:dyDescent="0.2">
      <c r="A46" s="11"/>
      <c r="B46" s="19" t="s">
        <v>69</v>
      </c>
      <c r="C46" s="14"/>
      <c r="D46" s="19"/>
      <c r="E46" s="14"/>
      <c r="F46" s="2"/>
      <c r="G46" s="12">
        <v>394223</v>
      </c>
      <c r="H46" s="12">
        <v>421229</v>
      </c>
      <c r="I46" s="12">
        <v>536800</v>
      </c>
      <c r="J46" s="12">
        <v>535829</v>
      </c>
      <c r="K46" s="12">
        <f t="shared" si="12"/>
        <v>499444</v>
      </c>
      <c r="L46" s="12">
        <f t="shared" si="12"/>
        <v>548641</v>
      </c>
      <c r="M46" s="12">
        <f t="shared" si="12"/>
        <v>594439</v>
      </c>
      <c r="N46" s="12">
        <f t="shared" si="12"/>
        <v>551152</v>
      </c>
      <c r="O46" s="12">
        <f t="shared" si="12"/>
        <v>682300</v>
      </c>
      <c r="P46" s="12">
        <f t="shared" si="12"/>
        <v>766809</v>
      </c>
      <c r="Q46" s="12">
        <f t="shared" si="12"/>
        <v>785217</v>
      </c>
      <c r="R46" s="12">
        <f t="shared" si="12"/>
        <v>909807</v>
      </c>
      <c r="S46" s="12">
        <f t="shared" si="12"/>
        <v>1015709</v>
      </c>
      <c r="T46" s="12">
        <f t="shared" si="12"/>
        <v>1102578</v>
      </c>
      <c r="U46" s="12">
        <f t="shared" si="12"/>
        <v>1323469</v>
      </c>
      <c r="V46" s="12">
        <f t="shared" si="12"/>
        <v>1310411</v>
      </c>
      <c r="W46" s="12">
        <f t="shared" si="12"/>
        <v>1279953</v>
      </c>
      <c r="X46" s="12">
        <f t="shared" si="12"/>
        <v>1284425</v>
      </c>
      <c r="Y46" s="12">
        <f t="shared" si="12"/>
        <v>1194727</v>
      </c>
      <c r="Z46" s="12">
        <f t="shared" si="12"/>
        <v>1379924</v>
      </c>
      <c r="AA46" s="12">
        <f t="shared" si="12"/>
        <v>1300078</v>
      </c>
      <c r="AB46" s="12">
        <v>1418608</v>
      </c>
      <c r="AC46" s="12">
        <v>1391265</v>
      </c>
      <c r="AD46" s="12">
        <v>1391192</v>
      </c>
      <c r="AE46" s="12">
        <v>1423570</v>
      </c>
      <c r="AF46" s="12">
        <v>1524354</v>
      </c>
      <c r="AG46" s="12">
        <v>1843014</v>
      </c>
      <c r="AH46" s="12">
        <v>1541997</v>
      </c>
      <c r="AI46" s="13">
        <v>1.3997429423232788E-2</v>
      </c>
      <c r="AJ46" s="13">
        <v>-0.16332865621205264</v>
      </c>
    </row>
    <row r="47" spans="1:36" ht="10.5" customHeight="1" x14ac:dyDescent="0.2">
      <c r="A47" s="11"/>
      <c r="B47" s="19" t="s">
        <v>70</v>
      </c>
      <c r="C47" s="14"/>
      <c r="D47" s="19"/>
      <c r="E47" s="14"/>
      <c r="F47" s="2"/>
      <c r="G47" s="12">
        <v>152767</v>
      </c>
      <c r="H47" s="12">
        <v>66412</v>
      </c>
      <c r="I47" s="12">
        <v>124986</v>
      </c>
      <c r="J47" s="12">
        <v>421263</v>
      </c>
      <c r="K47" s="12">
        <f t="shared" si="12"/>
        <v>326166</v>
      </c>
      <c r="L47" s="12">
        <f t="shared" si="12"/>
        <v>525119</v>
      </c>
      <c r="M47" s="12">
        <f t="shared" si="12"/>
        <v>381346</v>
      </c>
      <c r="N47" s="12">
        <f t="shared" si="12"/>
        <v>452850</v>
      </c>
      <c r="O47" s="12">
        <f t="shared" si="12"/>
        <v>469910</v>
      </c>
      <c r="P47" s="12">
        <f t="shared" si="12"/>
        <v>462677</v>
      </c>
      <c r="Q47" s="12">
        <f t="shared" si="12"/>
        <v>519552</v>
      </c>
      <c r="R47" s="12">
        <f t="shared" si="12"/>
        <v>551811</v>
      </c>
      <c r="S47" s="12">
        <f t="shared" si="12"/>
        <v>582625</v>
      </c>
      <c r="T47" s="12">
        <f t="shared" si="12"/>
        <v>141723</v>
      </c>
      <c r="U47" s="12">
        <f t="shared" si="12"/>
        <v>485776</v>
      </c>
      <c r="V47" s="12">
        <f t="shared" si="12"/>
        <v>504942</v>
      </c>
      <c r="W47" s="12">
        <f t="shared" si="12"/>
        <v>150719</v>
      </c>
      <c r="X47" s="12">
        <f t="shared" si="12"/>
        <v>151978</v>
      </c>
      <c r="Y47" s="12">
        <f t="shared" si="12"/>
        <v>160565</v>
      </c>
      <c r="Z47" s="12">
        <f t="shared" si="12"/>
        <v>155885</v>
      </c>
      <c r="AA47" s="12">
        <f t="shared" si="12"/>
        <v>163620</v>
      </c>
      <c r="AB47" s="12">
        <v>161803</v>
      </c>
      <c r="AC47" s="12">
        <v>164883</v>
      </c>
      <c r="AD47" s="12">
        <v>167696</v>
      </c>
      <c r="AE47" s="12">
        <v>170155</v>
      </c>
      <c r="AF47" s="12">
        <v>178964</v>
      </c>
      <c r="AG47" s="12">
        <v>180242</v>
      </c>
      <c r="AH47" s="12">
        <v>175523</v>
      </c>
      <c r="AI47" s="13">
        <v>1.3657513707811875E-2</v>
      </c>
      <c r="AJ47" s="13">
        <v>-2.6181467138624737E-2</v>
      </c>
    </row>
    <row r="48" spans="1:36" ht="10.5" customHeight="1" x14ac:dyDescent="0.2">
      <c r="A48" s="11"/>
      <c r="B48" s="19" t="s">
        <v>71</v>
      </c>
      <c r="C48" s="14"/>
      <c r="D48" s="19"/>
      <c r="E48" s="14"/>
      <c r="F48" s="2"/>
      <c r="G48" s="12">
        <v>116152</v>
      </c>
      <c r="H48" s="12">
        <v>218276</v>
      </c>
      <c r="I48" s="12">
        <v>192532</v>
      </c>
      <c r="J48" s="12">
        <v>223146</v>
      </c>
      <c r="K48" s="12">
        <f t="shared" si="12"/>
        <v>141632</v>
      </c>
      <c r="L48" s="12">
        <f t="shared" si="12"/>
        <v>231400</v>
      </c>
      <c r="M48" s="12">
        <f t="shared" si="12"/>
        <v>202361</v>
      </c>
      <c r="N48" s="12">
        <f t="shared" si="12"/>
        <v>221520</v>
      </c>
      <c r="O48" s="12">
        <f t="shared" si="12"/>
        <v>170795</v>
      </c>
      <c r="P48" s="12">
        <f t="shared" si="12"/>
        <v>164429</v>
      </c>
      <c r="Q48" s="12">
        <f t="shared" si="12"/>
        <v>306672</v>
      </c>
      <c r="R48" s="12">
        <f t="shared" si="12"/>
        <v>287917</v>
      </c>
      <c r="S48" s="12">
        <f t="shared" si="12"/>
        <v>286604</v>
      </c>
      <c r="T48" s="12">
        <f t="shared" si="12"/>
        <v>273898</v>
      </c>
      <c r="U48" s="12">
        <f t="shared" si="12"/>
        <v>225130</v>
      </c>
      <c r="V48" s="12">
        <f t="shared" si="12"/>
        <v>291301</v>
      </c>
      <c r="W48" s="12">
        <f t="shared" si="12"/>
        <v>242271</v>
      </c>
      <c r="X48" s="12">
        <f t="shared" si="12"/>
        <v>242961</v>
      </c>
      <c r="Y48" s="12">
        <f t="shared" si="12"/>
        <v>224901</v>
      </c>
      <c r="Z48" s="12">
        <f t="shared" si="12"/>
        <v>202757</v>
      </c>
      <c r="AA48" s="12">
        <f t="shared" si="12"/>
        <v>242487</v>
      </c>
      <c r="AB48" s="12">
        <v>247391</v>
      </c>
      <c r="AC48" s="12">
        <v>236333</v>
      </c>
      <c r="AD48" s="12">
        <v>274333</v>
      </c>
      <c r="AE48" s="12">
        <v>259199</v>
      </c>
      <c r="AF48" s="12">
        <v>253857</v>
      </c>
      <c r="AG48" s="12">
        <v>280186</v>
      </c>
      <c r="AH48" s="12">
        <v>295337</v>
      </c>
      <c r="AI48" s="13">
        <v>2.9964668653066573E-2</v>
      </c>
      <c r="AJ48" s="13">
        <v>5.4074793173106435E-2</v>
      </c>
    </row>
    <row r="49" spans="1:36" ht="10.5" customHeight="1" x14ac:dyDescent="0.2">
      <c r="A49" s="11"/>
      <c r="B49" s="19" t="s">
        <v>72</v>
      </c>
      <c r="C49" s="14"/>
      <c r="D49" s="19"/>
      <c r="E49" s="14"/>
      <c r="F49" s="2"/>
      <c r="G49" s="12">
        <v>203939</v>
      </c>
      <c r="H49" s="12">
        <v>204924</v>
      </c>
      <c r="I49" s="12">
        <v>218842</v>
      </c>
      <c r="J49" s="12">
        <v>262977</v>
      </c>
      <c r="K49" s="12">
        <f t="shared" si="12"/>
        <v>172212</v>
      </c>
      <c r="L49" s="12">
        <f t="shared" si="12"/>
        <v>166254</v>
      </c>
      <c r="M49" s="12">
        <f t="shared" si="12"/>
        <v>160284</v>
      </c>
      <c r="N49" s="12">
        <f t="shared" si="12"/>
        <v>28446</v>
      </c>
      <c r="O49" s="12">
        <f t="shared" si="12"/>
        <v>84666</v>
      </c>
      <c r="P49" s="12">
        <f t="shared" si="12"/>
        <v>90952</v>
      </c>
      <c r="Q49" s="12">
        <f t="shared" si="12"/>
        <v>974498</v>
      </c>
      <c r="R49" s="12">
        <f t="shared" si="12"/>
        <v>927394</v>
      </c>
      <c r="S49" s="12">
        <f t="shared" si="12"/>
        <v>1065216</v>
      </c>
      <c r="T49" s="12">
        <f t="shared" si="12"/>
        <v>3842924</v>
      </c>
      <c r="U49" s="12">
        <f t="shared" si="12"/>
        <v>1096588</v>
      </c>
      <c r="V49" s="12">
        <f t="shared" si="12"/>
        <v>1146638</v>
      </c>
      <c r="W49" s="12">
        <f t="shared" si="12"/>
        <v>1377730</v>
      </c>
      <c r="X49" s="12">
        <f t="shared" si="12"/>
        <v>1927593</v>
      </c>
      <c r="Y49" s="12">
        <f t="shared" si="12"/>
        <v>2678674</v>
      </c>
      <c r="Z49" s="12">
        <f t="shared" si="12"/>
        <v>3738295</v>
      </c>
      <c r="AA49" s="12">
        <f t="shared" si="12"/>
        <v>2729672</v>
      </c>
      <c r="AB49" s="12">
        <v>2790877</v>
      </c>
      <c r="AC49" s="12">
        <v>2710337</v>
      </c>
      <c r="AD49" s="12">
        <v>2577064</v>
      </c>
      <c r="AE49" s="12">
        <v>2776861</v>
      </c>
      <c r="AF49" s="12">
        <v>5513806</v>
      </c>
      <c r="AG49" s="12">
        <v>2925810</v>
      </c>
      <c r="AH49" s="12">
        <v>1842094</v>
      </c>
      <c r="AI49" s="13">
        <v>-6.6899300001461937E-2</v>
      </c>
      <c r="AJ49" s="13">
        <v>-0.37039862465436924</v>
      </c>
    </row>
    <row r="50" spans="1:36" ht="10.5" customHeight="1" x14ac:dyDescent="0.2">
      <c r="A50" s="11"/>
      <c r="B50" s="19" t="s">
        <v>73</v>
      </c>
      <c r="C50" s="14"/>
      <c r="D50" s="19"/>
      <c r="E50" s="14"/>
      <c r="F50" s="2"/>
      <c r="G50" s="12">
        <v>98240</v>
      </c>
      <c r="H50" s="12">
        <v>403639</v>
      </c>
      <c r="I50" s="12">
        <v>516431</v>
      </c>
      <c r="J50" s="12">
        <v>370591</v>
      </c>
      <c r="K50" s="12">
        <f t="shared" si="12"/>
        <v>62073</v>
      </c>
      <c r="L50" s="12">
        <f t="shared" si="12"/>
        <v>106255</v>
      </c>
      <c r="M50" s="12">
        <f t="shared" si="12"/>
        <v>734332</v>
      </c>
      <c r="N50" s="12">
        <f t="shared" si="12"/>
        <v>62900</v>
      </c>
      <c r="O50" s="12">
        <f t="shared" si="12"/>
        <v>102428</v>
      </c>
      <c r="P50" s="12">
        <f t="shared" si="12"/>
        <v>116804</v>
      </c>
      <c r="Q50" s="12">
        <f t="shared" si="12"/>
        <v>918895</v>
      </c>
      <c r="R50" s="12">
        <f t="shared" si="12"/>
        <v>9769557</v>
      </c>
      <c r="S50" s="12">
        <f t="shared" si="12"/>
        <v>4465434</v>
      </c>
      <c r="T50" s="12">
        <f t="shared" si="12"/>
        <v>354574</v>
      </c>
      <c r="U50" s="12">
        <f t="shared" si="12"/>
        <v>456720</v>
      </c>
      <c r="V50" s="12">
        <f t="shared" si="12"/>
        <v>644228</v>
      </c>
      <c r="W50" s="12">
        <f t="shared" si="12"/>
        <v>2471235</v>
      </c>
      <c r="X50" s="12">
        <f t="shared" si="12"/>
        <v>9955928</v>
      </c>
      <c r="Y50" s="12">
        <f t="shared" si="12"/>
        <v>1333484</v>
      </c>
      <c r="Z50" s="12">
        <f t="shared" si="12"/>
        <v>225957</v>
      </c>
      <c r="AA50" s="12">
        <f t="shared" si="12"/>
        <v>392783</v>
      </c>
      <c r="AB50" s="12">
        <v>90349</v>
      </c>
      <c r="AC50" s="12">
        <v>410225</v>
      </c>
      <c r="AD50" s="12">
        <v>0</v>
      </c>
      <c r="AE50" s="12">
        <v>0</v>
      </c>
      <c r="AF50" s="12">
        <v>0</v>
      </c>
      <c r="AG50" s="12">
        <v>1377784</v>
      </c>
      <c r="AH50" s="12">
        <v>2555253</v>
      </c>
      <c r="AI50" s="13">
        <v>0.74549426458030799</v>
      </c>
      <c r="AJ50" s="13">
        <v>0.85461073724183179</v>
      </c>
    </row>
    <row r="51" spans="1:36" ht="10.5" customHeight="1" x14ac:dyDescent="0.2">
      <c r="A51" s="11"/>
      <c r="B51" s="19" t="s">
        <v>74</v>
      </c>
      <c r="C51" s="14"/>
      <c r="D51" s="19"/>
      <c r="E51" s="14"/>
      <c r="F51" s="2"/>
      <c r="G51" s="12">
        <v>201526</v>
      </c>
      <c r="H51" s="12">
        <v>72505</v>
      </c>
      <c r="I51" s="12">
        <v>82784</v>
      </c>
      <c r="J51" s="12">
        <v>155473</v>
      </c>
      <c r="K51" s="12">
        <f t="shared" si="12"/>
        <v>166078</v>
      </c>
      <c r="L51" s="12">
        <f t="shared" si="12"/>
        <v>245065</v>
      </c>
      <c r="M51" s="12">
        <f t="shared" si="12"/>
        <v>214603</v>
      </c>
      <c r="N51" s="12">
        <f t="shared" si="12"/>
        <v>1166123</v>
      </c>
      <c r="O51" s="12">
        <f t="shared" si="12"/>
        <v>2063996</v>
      </c>
      <c r="P51" s="12">
        <f t="shared" si="12"/>
        <v>2201678</v>
      </c>
      <c r="Q51" s="12">
        <f t="shared" si="12"/>
        <v>1484470</v>
      </c>
      <c r="R51" s="12">
        <f t="shared" si="12"/>
        <v>1392264</v>
      </c>
      <c r="S51" s="12">
        <f t="shared" si="12"/>
        <v>1106941</v>
      </c>
      <c r="T51" s="12">
        <f t="shared" si="12"/>
        <v>967511</v>
      </c>
      <c r="U51" s="12">
        <f t="shared" si="12"/>
        <v>938033</v>
      </c>
      <c r="V51" s="12">
        <f t="shared" si="12"/>
        <v>625662</v>
      </c>
      <c r="W51" s="12">
        <f t="shared" si="12"/>
        <v>755087</v>
      </c>
      <c r="X51" s="12">
        <f t="shared" si="12"/>
        <v>662924</v>
      </c>
      <c r="Y51" s="12">
        <f t="shared" si="12"/>
        <v>530551</v>
      </c>
      <c r="Z51" s="12">
        <f t="shared" si="12"/>
        <v>756136</v>
      </c>
      <c r="AA51" s="12">
        <f t="shared" si="12"/>
        <v>713274</v>
      </c>
      <c r="AB51" s="12">
        <v>653915</v>
      </c>
      <c r="AC51" s="12">
        <v>764994</v>
      </c>
      <c r="AD51" s="12">
        <v>722872</v>
      </c>
      <c r="AE51" s="12">
        <v>847556</v>
      </c>
      <c r="AF51" s="12">
        <v>842565</v>
      </c>
      <c r="AG51" s="12">
        <v>953008</v>
      </c>
      <c r="AH51" s="12">
        <v>992796</v>
      </c>
      <c r="AI51" s="13">
        <v>7.206994231131203E-2</v>
      </c>
      <c r="AJ51" s="13">
        <v>4.1749911858032673E-2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0</v>
      </c>
      <c r="S52" s="12">
        <f t="shared" si="13"/>
        <v>0</v>
      </c>
      <c r="T52" s="12">
        <f t="shared" si="13"/>
        <v>0</v>
      </c>
      <c r="U52" s="12">
        <f t="shared" si="13"/>
        <v>0</v>
      </c>
      <c r="V52" s="12">
        <f t="shared" si="13"/>
        <v>0</v>
      </c>
      <c r="W52" s="12">
        <f t="shared" si="13"/>
        <v>0</v>
      </c>
      <c r="X52" s="12">
        <f t="shared" si="13"/>
        <v>0</v>
      </c>
      <c r="Y52" s="12">
        <f t="shared" si="13"/>
        <v>0</v>
      </c>
      <c r="Z52" s="12">
        <f t="shared" si="13"/>
        <v>0</v>
      </c>
      <c r="AA52" s="12">
        <f t="shared" si="13"/>
        <v>0</v>
      </c>
      <c r="AB52" s="12">
        <v>0</v>
      </c>
      <c r="AC52" s="12">
        <v>0</v>
      </c>
      <c r="AD52" s="12">
        <v>0</v>
      </c>
      <c r="AE52" s="12">
        <v>0</v>
      </c>
      <c r="AF52" s="12">
        <v>0</v>
      </c>
      <c r="AG52" s="12">
        <v>0</v>
      </c>
      <c r="AH52" s="12">
        <v>0</v>
      </c>
      <c r="AI52" s="13" t="s">
        <v>246</v>
      </c>
      <c r="AJ52" s="13" t="s">
        <v>246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284</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7563404</v>
      </c>
      <c r="H62" s="5">
        <v>8289483</v>
      </c>
      <c r="I62" s="5">
        <v>8755799</v>
      </c>
      <c r="J62" s="5">
        <v>8477931</v>
      </c>
      <c r="K62" s="5">
        <f>SUM(K64,K79,K91,K93)</f>
        <v>8316942</v>
      </c>
      <c r="L62" s="5">
        <f>SUM(L64,L79,L91,L93)</f>
        <v>9028634</v>
      </c>
      <c r="M62" s="5">
        <f>SUM(M64,M79,M91,M93)</f>
        <v>9527970</v>
      </c>
      <c r="N62" s="5">
        <f>SUM(N64,N79,N91,N93)</f>
        <v>11278465</v>
      </c>
      <c r="O62" s="39">
        <v>11784407</v>
      </c>
      <c r="P62" s="39">
        <v>12322179</v>
      </c>
      <c r="Q62" s="39">
        <v>25347533</v>
      </c>
      <c r="R62" s="39">
        <v>13873175</v>
      </c>
      <c r="S62" s="39">
        <v>11937336</v>
      </c>
      <c r="T62" s="39">
        <v>12277735</v>
      </c>
      <c r="U62" s="8">
        <v>12025743</v>
      </c>
      <c r="V62" s="8">
        <f>SUM(V64,V79,V91,V93)</f>
        <v>15019238</v>
      </c>
      <c r="W62" s="8">
        <f>W64+W79+W91+W93</f>
        <v>25764687</v>
      </c>
      <c r="X62" s="8">
        <f>SUM(X64,X79,X91,X93)</f>
        <v>13611069</v>
      </c>
      <c r="Y62" s="8">
        <f>SUM(Y64+Y79+Y91+Y93)</f>
        <v>12930906</v>
      </c>
      <c r="Z62" s="8">
        <f>SUM(Z64+Z79+Z91+Z93)</f>
        <v>17632223</v>
      </c>
      <c r="AA62" s="8">
        <f>SUM(AA64+AA79+AA91+AA93)</f>
        <v>13079533</v>
      </c>
      <c r="AB62" s="39">
        <v>12960844</v>
      </c>
      <c r="AC62" s="39">
        <v>13891290</v>
      </c>
      <c r="AD62" s="39">
        <v>14001317</v>
      </c>
      <c r="AE62" s="39">
        <v>15952291</v>
      </c>
      <c r="AF62" s="39">
        <v>17824502</v>
      </c>
      <c r="AG62" s="39">
        <v>15724623</v>
      </c>
      <c r="AH62" s="39">
        <v>15269143</v>
      </c>
      <c r="AI62" s="10">
        <v>2.7693389920722344E-2</v>
      </c>
      <c r="AJ62" s="10">
        <v>-2.8966036260455973E-2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2195451</v>
      </c>
      <c r="H64" s="12">
        <v>2834286</v>
      </c>
      <c r="I64" s="12">
        <v>2767492</v>
      </c>
      <c r="J64" s="12">
        <v>2462234</v>
      </c>
      <c r="K64" s="12">
        <f>SUM(K65,K69:K73)</f>
        <v>2685029</v>
      </c>
      <c r="L64" s="12">
        <f>SUM(L65,L69:L73)</f>
        <v>2887439</v>
      </c>
      <c r="M64" s="12">
        <f>SUM(M65,M69:M73)</f>
        <v>3294530</v>
      </c>
      <c r="N64" s="12">
        <f>SUM(N65,N69:N73)</f>
        <v>2936952</v>
      </c>
      <c r="O64" s="41">
        <v>3401075</v>
      </c>
      <c r="P64" s="41">
        <v>3709962</v>
      </c>
      <c r="Q64" s="41">
        <v>17320058</v>
      </c>
      <c r="R64" s="41">
        <v>4559238</v>
      </c>
      <c r="S64" s="41">
        <v>5292085</v>
      </c>
      <c r="T64" s="41">
        <v>5681893</v>
      </c>
      <c r="U64" s="11">
        <v>5974327</v>
      </c>
      <c r="V64" s="11">
        <v>5670619</v>
      </c>
      <c r="W64" s="11">
        <v>16636771</v>
      </c>
      <c r="X64" s="11">
        <v>4745983</v>
      </c>
      <c r="Y64" s="11">
        <v>4921593</v>
      </c>
      <c r="Z64" s="11">
        <v>10025402</v>
      </c>
      <c r="AA64" s="11">
        <v>5470062</v>
      </c>
      <c r="AB64" s="41">
        <v>5516753</v>
      </c>
      <c r="AC64" s="41">
        <v>5993810</v>
      </c>
      <c r="AD64" s="41">
        <v>6415939</v>
      </c>
      <c r="AE64" s="41">
        <v>7170742</v>
      </c>
      <c r="AF64" s="41">
        <v>8785647</v>
      </c>
      <c r="AG64" s="39">
        <v>6158271</v>
      </c>
      <c r="AH64" s="41">
        <v>5914369</v>
      </c>
      <c r="AI64" s="13">
        <v>1.1666757069702882E-2</v>
      </c>
      <c r="AJ64" s="13">
        <v>-3.9605597090482052E-2</v>
      </c>
    </row>
    <row r="65" spans="1:36" ht="10.5" customHeight="1" x14ac:dyDescent="0.2">
      <c r="A65" s="11"/>
      <c r="B65" s="11"/>
      <c r="C65" s="11" t="s">
        <v>36</v>
      </c>
      <c r="D65" s="11"/>
      <c r="E65" s="11"/>
      <c r="F65" s="2"/>
      <c r="G65" s="12">
        <v>1672189</v>
      </c>
      <c r="H65" s="12">
        <v>1862624</v>
      </c>
      <c r="I65" s="12">
        <v>2016822</v>
      </c>
      <c r="J65" s="12">
        <v>1729361</v>
      </c>
      <c r="K65" s="12">
        <f>SUM(K66:K68)</f>
        <v>1862139</v>
      </c>
      <c r="L65" s="12">
        <f>SUM(L66:L68)</f>
        <v>2028294</v>
      </c>
      <c r="M65" s="12">
        <f>SUM(M66:M68)</f>
        <v>2369732</v>
      </c>
      <c r="N65" s="12">
        <f>SUM(N66:N68)</f>
        <v>2306595</v>
      </c>
      <c r="O65" s="41">
        <v>2576140</v>
      </c>
      <c r="P65" s="41">
        <v>2984485</v>
      </c>
      <c r="Q65" s="41">
        <v>3780901</v>
      </c>
      <c r="R65" s="41">
        <v>3936068</v>
      </c>
      <c r="S65" s="41">
        <v>4053335</v>
      </c>
      <c r="T65" s="41">
        <v>4730890</v>
      </c>
      <c r="U65" s="11">
        <v>5241453</v>
      </c>
      <c r="V65" s="11">
        <v>4768075</v>
      </c>
      <c r="W65" s="11">
        <v>4965401</v>
      </c>
      <c r="X65" s="11">
        <v>4049827</v>
      </c>
      <c r="Y65" s="11">
        <v>4426558</v>
      </c>
      <c r="Z65" s="11">
        <v>4918835</v>
      </c>
      <c r="AA65" s="11">
        <v>4856159</v>
      </c>
      <c r="AB65" s="41">
        <v>4945755</v>
      </c>
      <c r="AC65" s="41">
        <v>4468986</v>
      </c>
      <c r="AD65" s="41">
        <v>4950615</v>
      </c>
      <c r="AE65" s="41">
        <v>5501229</v>
      </c>
      <c r="AF65" s="41">
        <v>4600986</v>
      </c>
      <c r="AG65" s="41">
        <v>5020743</v>
      </c>
      <c r="AH65" s="41">
        <v>5251326</v>
      </c>
      <c r="AI65" s="13">
        <v>1.0041915554570569E-2</v>
      </c>
      <c r="AJ65" s="13">
        <v>4.5926071101428614E-2</v>
      </c>
    </row>
    <row r="66" spans="1:36" ht="10.5" customHeight="1" x14ac:dyDescent="0.2">
      <c r="A66" s="11"/>
      <c r="B66" s="11"/>
      <c r="C66" s="11"/>
      <c r="D66" s="11" t="s">
        <v>37</v>
      </c>
      <c r="E66" s="11"/>
      <c r="F66" s="2"/>
      <c r="G66" s="12">
        <v>1672189</v>
      </c>
      <c r="H66" s="12">
        <v>1862624</v>
      </c>
      <c r="I66" s="12">
        <v>2016822</v>
      </c>
      <c r="J66" s="12">
        <v>1729361</v>
      </c>
      <c r="K66" s="12">
        <v>1862139</v>
      </c>
      <c r="L66" s="12">
        <v>2028294</v>
      </c>
      <c r="M66" s="12">
        <v>2333720</v>
      </c>
      <c r="N66" s="12">
        <v>2213040</v>
      </c>
      <c r="O66" s="41">
        <v>2472136</v>
      </c>
      <c r="P66" s="41">
        <v>2852985</v>
      </c>
      <c r="Q66" s="41">
        <v>3676767</v>
      </c>
      <c r="R66" s="41">
        <v>3802076</v>
      </c>
      <c r="S66" s="41">
        <v>3911056</v>
      </c>
      <c r="T66" s="41">
        <v>4609453</v>
      </c>
      <c r="U66" s="11">
        <v>5101238</v>
      </c>
      <c r="V66" s="11">
        <v>4619705</v>
      </c>
      <c r="W66" s="11">
        <v>4811609</v>
      </c>
      <c r="X66" s="11">
        <v>3917097</v>
      </c>
      <c r="Y66" s="11">
        <v>4313665</v>
      </c>
      <c r="Z66" s="11">
        <v>4779009</v>
      </c>
      <c r="AA66" s="11">
        <v>4783625</v>
      </c>
      <c r="AB66" s="41">
        <v>4816650</v>
      </c>
      <c r="AC66" s="41">
        <v>4320952</v>
      </c>
      <c r="AD66" s="41">
        <v>4819267</v>
      </c>
      <c r="AE66" s="41">
        <v>5358932</v>
      </c>
      <c r="AF66" s="41">
        <v>4452080</v>
      </c>
      <c r="AG66" s="41">
        <v>4845990</v>
      </c>
      <c r="AH66" s="41">
        <v>5153797</v>
      </c>
      <c r="AI66" s="13">
        <v>1.1339655087253098E-2</v>
      </c>
      <c r="AJ66" s="13">
        <v>6.3517877667927505E-2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36012</v>
      </c>
      <c r="N68" s="12">
        <v>93555</v>
      </c>
      <c r="O68" s="41">
        <v>104004</v>
      </c>
      <c r="P68" s="41">
        <v>131500</v>
      </c>
      <c r="Q68" s="41">
        <v>104134</v>
      </c>
      <c r="R68" s="41">
        <v>133992</v>
      </c>
      <c r="S68" s="41">
        <v>142279</v>
      </c>
      <c r="T68" s="41">
        <v>121437</v>
      </c>
      <c r="U68" s="11">
        <v>140215</v>
      </c>
      <c r="V68" s="11">
        <v>148370</v>
      </c>
      <c r="W68" s="11">
        <v>153792</v>
      </c>
      <c r="X68" s="11">
        <v>132730</v>
      </c>
      <c r="Y68" s="11">
        <v>112893</v>
      </c>
      <c r="Z68" s="11">
        <v>139826</v>
      </c>
      <c r="AA68" s="11">
        <v>72534</v>
      </c>
      <c r="AB68" s="41">
        <v>129105</v>
      </c>
      <c r="AC68" s="41">
        <v>148034</v>
      </c>
      <c r="AD68" s="41">
        <v>131348</v>
      </c>
      <c r="AE68" s="41">
        <v>142297</v>
      </c>
      <c r="AF68" s="41">
        <v>148906</v>
      </c>
      <c r="AG68" s="41">
        <v>174753</v>
      </c>
      <c r="AH68" s="41">
        <v>97529</v>
      </c>
      <c r="AI68" s="13">
        <v>-4.5670274323095006E-2</v>
      </c>
      <c r="AJ68" s="13">
        <v>-0.44190371552991936</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523262</v>
      </c>
      <c r="H73" s="12">
        <v>971662</v>
      </c>
      <c r="I73" s="12">
        <v>750670</v>
      </c>
      <c r="J73" s="12">
        <v>732873</v>
      </c>
      <c r="K73" s="12">
        <f>SUM(K74:K77)</f>
        <v>822890</v>
      </c>
      <c r="L73" s="12">
        <f>SUM(L74:L77)</f>
        <v>859145</v>
      </c>
      <c r="M73" s="12">
        <f>SUM(M74:M77)</f>
        <v>924798</v>
      </c>
      <c r="N73" s="12">
        <f>SUM(N74:N77)</f>
        <v>630357</v>
      </c>
      <c r="O73" s="41">
        <v>824935</v>
      </c>
      <c r="P73" s="41">
        <v>725477</v>
      </c>
      <c r="Q73" s="41">
        <v>13539157</v>
      </c>
      <c r="R73" s="41">
        <v>623170</v>
      </c>
      <c r="S73" s="41">
        <v>1238750</v>
      </c>
      <c r="T73" s="41">
        <v>951003</v>
      </c>
      <c r="U73" s="11">
        <v>732874</v>
      </c>
      <c r="V73" s="11">
        <v>902544</v>
      </c>
      <c r="W73" s="11">
        <v>11671370</v>
      </c>
      <c r="X73" s="11">
        <v>696156</v>
      </c>
      <c r="Y73" s="11">
        <v>495035</v>
      </c>
      <c r="Z73" s="11">
        <v>5106567</v>
      </c>
      <c r="AA73" s="11">
        <v>613903</v>
      </c>
      <c r="AB73" s="41">
        <v>570998</v>
      </c>
      <c r="AC73" s="41">
        <v>1524824</v>
      </c>
      <c r="AD73" s="41">
        <v>1465324</v>
      </c>
      <c r="AE73" s="41">
        <v>1669513</v>
      </c>
      <c r="AF73" s="41">
        <v>4184661</v>
      </c>
      <c r="AG73" s="41">
        <v>1137528</v>
      </c>
      <c r="AH73" s="41">
        <v>663043</v>
      </c>
      <c r="AI73" s="13">
        <v>2.522184463475341E-2</v>
      </c>
      <c r="AJ73" s="13">
        <v>-0.41711940277514048</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359716</v>
      </c>
      <c r="H75" s="12">
        <v>330870</v>
      </c>
      <c r="I75" s="12">
        <v>375673</v>
      </c>
      <c r="J75" s="12">
        <v>417584</v>
      </c>
      <c r="K75" s="12">
        <v>423547</v>
      </c>
      <c r="L75" s="12">
        <v>494047</v>
      </c>
      <c r="M75" s="12">
        <v>488483</v>
      </c>
      <c r="N75" s="12">
        <v>434676</v>
      </c>
      <c r="O75" s="41">
        <v>410576</v>
      </c>
      <c r="P75" s="41">
        <v>287214</v>
      </c>
      <c r="Q75" s="41">
        <v>282709</v>
      </c>
      <c r="R75" s="41">
        <v>335136</v>
      </c>
      <c r="S75" s="41">
        <v>277913</v>
      </c>
      <c r="T75" s="41">
        <v>290770</v>
      </c>
      <c r="U75" s="11">
        <v>299421</v>
      </c>
      <c r="V75" s="11">
        <v>446550</v>
      </c>
      <c r="W75" s="11">
        <v>330562</v>
      </c>
      <c r="X75" s="11">
        <v>266280</v>
      </c>
      <c r="Y75" s="11">
        <v>270015</v>
      </c>
      <c r="Z75" s="11">
        <v>324261</v>
      </c>
      <c r="AA75" s="11">
        <v>293510</v>
      </c>
      <c r="AB75" s="41">
        <v>257618</v>
      </c>
      <c r="AC75" s="41">
        <v>255367</v>
      </c>
      <c r="AD75" s="41">
        <v>252873</v>
      </c>
      <c r="AE75" s="41">
        <v>198509</v>
      </c>
      <c r="AF75" s="41">
        <v>220207</v>
      </c>
      <c r="AG75" s="41">
        <v>281257</v>
      </c>
      <c r="AH75" s="41">
        <v>144437</v>
      </c>
      <c r="AI75" s="13">
        <v>-9.1934778886482826E-2</v>
      </c>
      <c r="AJ75" s="13">
        <v>-0.48645900368701933</v>
      </c>
    </row>
    <row r="76" spans="1:36" ht="10.5" customHeight="1" x14ac:dyDescent="0.2">
      <c r="A76" s="11"/>
      <c r="B76" s="14"/>
      <c r="C76" s="11"/>
      <c r="D76" s="15" t="s">
        <v>47</v>
      </c>
      <c r="E76" s="11"/>
      <c r="F76" s="2"/>
      <c r="G76" s="12">
        <v>0</v>
      </c>
      <c r="H76" s="12">
        <v>450000</v>
      </c>
      <c r="I76" s="12">
        <v>0</v>
      </c>
      <c r="J76" s="12">
        <v>0</v>
      </c>
      <c r="K76" s="12">
        <v>0</v>
      </c>
      <c r="L76" s="12">
        <v>0</v>
      </c>
      <c r="M76" s="12">
        <v>0</v>
      </c>
      <c r="N76" s="12">
        <v>0</v>
      </c>
      <c r="O76" s="41">
        <v>0</v>
      </c>
      <c r="P76" s="41">
        <v>0</v>
      </c>
      <c r="Q76" s="41">
        <v>12913035</v>
      </c>
      <c r="R76" s="41">
        <v>0</v>
      </c>
      <c r="S76" s="41">
        <v>100000</v>
      </c>
      <c r="T76" s="41">
        <v>115000</v>
      </c>
      <c r="U76" s="11">
        <v>0</v>
      </c>
      <c r="V76" s="11">
        <v>0</v>
      </c>
      <c r="W76" s="11">
        <v>11000000</v>
      </c>
      <c r="X76" s="11">
        <v>0</v>
      </c>
      <c r="Y76" s="11">
        <v>0</v>
      </c>
      <c r="Z76" s="11">
        <v>4491990</v>
      </c>
      <c r="AA76" s="11">
        <v>0</v>
      </c>
      <c r="AB76" s="41">
        <v>0</v>
      </c>
      <c r="AC76" s="41">
        <v>918000</v>
      </c>
      <c r="AD76" s="41">
        <v>932000</v>
      </c>
      <c r="AE76" s="41">
        <v>925000</v>
      </c>
      <c r="AF76" s="41">
        <v>3347000</v>
      </c>
      <c r="AG76" s="41">
        <v>0</v>
      </c>
      <c r="AH76" s="41">
        <v>0</v>
      </c>
      <c r="AI76" s="13" t="s">
        <v>246</v>
      </c>
      <c r="AJ76" s="13" t="s">
        <v>246</v>
      </c>
    </row>
    <row r="77" spans="1:36" ht="10.5" customHeight="1" x14ac:dyDescent="0.2">
      <c r="A77" s="11"/>
      <c r="B77" s="11"/>
      <c r="C77" s="11"/>
      <c r="D77" s="11" t="s">
        <v>48</v>
      </c>
      <c r="E77" s="11"/>
      <c r="F77" s="2"/>
      <c r="G77" s="12">
        <v>163546</v>
      </c>
      <c r="H77" s="12">
        <v>190792</v>
      </c>
      <c r="I77" s="12">
        <v>374997</v>
      </c>
      <c r="J77" s="12">
        <v>315289</v>
      </c>
      <c r="K77" s="12">
        <v>399343</v>
      </c>
      <c r="L77" s="12">
        <v>365098</v>
      </c>
      <c r="M77" s="12">
        <v>436315</v>
      </c>
      <c r="N77" s="12">
        <v>195681</v>
      </c>
      <c r="O77" s="41">
        <v>414359</v>
      </c>
      <c r="P77" s="41">
        <v>438263</v>
      </c>
      <c r="Q77" s="41">
        <v>343413</v>
      </c>
      <c r="R77" s="41">
        <v>288034</v>
      </c>
      <c r="S77" s="41">
        <v>860837</v>
      </c>
      <c r="T77" s="41">
        <v>545233</v>
      </c>
      <c r="U77" s="11">
        <v>433453</v>
      </c>
      <c r="V77" s="11">
        <v>455994</v>
      </c>
      <c r="W77" s="11">
        <v>340808</v>
      </c>
      <c r="X77" s="11">
        <v>429876</v>
      </c>
      <c r="Y77" s="11">
        <v>225020</v>
      </c>
      <c r="Z77" s="11">
        <v>290316</v>
      </c>
      <c r="AA77" s="11">
        <v>320393</v>
      </c>
      <c r="AB77" s="41">
        <v>313380</v>
      </c>
      <c r="AC77" s="41">
        <v>351457</v>
      </c>
      <c r="AD77" s="41">
        <v>280451</v>
      </c>
      <c r="AE77" s="41">
        <v>546004</v>
      </c>
      <c r="AF77" s="41">
        <v>617454</v>
      </c>
      <c r="AG77" s="41">
        <v>856271</v>
      </c>
      <c r="AH77" s="41">
        <v>518606</v>
      </c>
      <c r="AI77" s="13">
        <v>8.7579576570957052E-2</v>
      </c>
      <c r="AJ77" s="13">
        <v>-0.39434361317853811</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3670235</v>
      </c>
      <c r="H79" s="12">
        <v>3581622</v>
      </c>
      <c r="I79" s="12">
        <v>3903136</v>
      </c>
      <c r="J79" s="12">
        <v>4293672</v>
      </c>
      <c r="K79" s="12">
        <f>SUM(K80:K89)</f>
        <v>4402299</v>
      </c>
      <c r="L79" s="12">
        <f>SUM(L80:L89)</f>
        <v>4563777</v>
      </c>
      <c r="M79" s="12">
        <f>SUM(M80:M89)</f>
        <v>4380717</v>
      </c>
      <c r="N79" s="12">
        <f>SUM(N80:N89)</f>
        <v>4705776</v>
      </c>
      <c r="O79" s="41">
        <v>4852873</v>
      </c>
      <c r="P79" s="41">
        <v>4562763</v>
      </c>
      <c r="Q79" s="41">
        <v>4377928</v>
      </c>
      <c r="R79" s="41">
        <v>6090898</v>
      </c>
      <c r="S79" s="41">
        <v>4587552</v>
      </c>
      <c r="T79" s="41">
        <v>5007889</v>
      </c>
      <c r="U79" s="11">
        <v>4439344</v>
      </c>
      <c r="V79" s="11">
        <f>SUM(V80:V89)</f>
        <v>7427630</v>
      </c>
      <c r="W79" s="11">
        <f>SUM(W80:W89)</f>
        <v>6940409</v>
      </c>
      <c r="X79" s="11">
        <f>SUM(X80:X89)</f>
        <v>6340898</v>
      </c>
      <c r="Y79" s="11">
        <f>SUM(Y80:Y89)</f>
        <v>5885530</v>
      </c>
      <c r="Z79" s="11">
        <f>SUM(Z80:Z89)</f>
        <v>5929144</v>
      </c>
      <c r="AA79" s="11">
        <v>5932197</v>
      </c>
      <c r="AB79" s="41">
        <v>5820406</v>
      </c>
      <c r="AC79" s="41">
        <v>6257780</v>
      </c>
      <c r="AD79" s="41">
        <v>6182464</v>
      </c>
      <c r="AE79" s="41">
        <v>6975697</v>
      </c>
      <c r="AF79" s="41">
        <v>7076163</v>
      </c>
      <c r="AG79" s="41">
        <v>7492298</v>
      </c>
      <c r="AH79" s="41">
        <v>7520514</v>
      </c>
      <c r="AI79" s="13">
        <v>4.3635973902788061E-2</v>
      </c>
      <c r="AJ79" s="13">
        <v>3.7660007650523243E-3</v>
      </c>
    </row>
    <row r="80" spans="1:36" ht="10.5" customHeight="1" x14ac:dyDescent="0.2">
      <c r="A80" s="11"/>
      <c r="B80" s="11"/>
      <c r="C80" s="11" t="s">
        <v>50</v>
      </c>
      <c r="D80" s="11"/>
      <c r="E80" s="11"/>
      <c r="F80" s="2"/>
      <c r="G80" s="12">
        <v>0</v>
      </c>
      <c r="H80" s="12">
        <v>0</v>
      </c>
      <c r="I80" s="12">
        <v>0</v>
      </c>
      <c r="J80" s="12">
        <v>220527</v>
      </c>
      <c r="K80" s="12">
        <v>255604</v>
      </c>
      <c r="L80" s="12">
        <v>323018</v>
      </c>
      <c r="M80" s="12">
        <v>310524</v>
      </c>
      <c r="N80" s="12">
        <v>426132</v>
      </c>
      <c r="O80" s="41">
        <v>383519</v>
      </c>
      <c r="P80" s="41">
        <v>404119</v>
      </c>
      <c r="Q80" s="41">
        <v>404119</v>
      </c>
      <c r="R80" s="41">
        <v>379414</v>
      </c>
      <c r="S80" s="41">
        <v>404119</v>
      </c>
      <c r="T80" s="41">
        <v>404119</v>
      </c>
      <c r="U80" s="11">
        <v>404119</v>
      </c>
      <c r="V80" s="11">
        <v>404119</v>
      </c>
      <c r="W80" s="11">
        <v>404119</v>
      </c>
      <c r="X80" s="11">
        <v>404119</v>
      </c>
      <c r="Y80" s="11">
        <v>404119</v>
      </c>
      <c r="Z80" s="11">
        <v>404119</v>
      </c>
      <c r="AA80" s="11">
        <v>404119</v>
      </c>
      <c r="AB80" s="41">
        <v>404119</v>
      </c>
      <c r="AC80" s="41">
        <v>404119</v>
      </c>
      <c r="AD80" s="41">
        <v>404119</v>
      </c>
      <c r="AE80" s="41">
        <v>404119</v>
      </c>
      <c r="AF80" s="41">
        <v>404119</v>
      </c>
      <c r="AG80" s="41">
        <v>404119</v>
      </c>
      <c r="AH80" s="41">
        <v>404119</v>
      </c>
      <c r="AI80" s="13">
        <v>0</v>
      </c>
      <c r="AJ80" s="13">
        <v>0</v>
      </c>
    </row>
    <row r="81" spans="1:36" ht="10.5" customHeight="1" x14ac:dyDescent="0.2">
      <c r="A81" s="11"/>
      <c r="B81" s="11"/>
      <c r="C81" s="11" t="s">
        <v>51</v>
      </c>
      <c r="D81" s="11"/>
      <c r="E81" s="11"/>
      <c r="F81" s="2"/>
      <c r="G81" s="12">
        <v>0</v>
      </c>
      <c r="H81" s="12">
        <v>0</v>
      </c>
      <c r="I81" s="12">
        <v>0</v>
      </c>
      <c r="J81" s="12">
        <v>0</v>
      </c>
      <c r="K81" s="12">
        <v>12780</v>
      </c>
      <c r="L81" s="12">
        <v>64811</v>
      </c>
      <c r="M81" s="12">
        <v>2993</v>
      </c>
      <c r="N81" s="12">
        <v>69420</v>
      </c>
      <c r="O81" s="41">
        <v>147952</v>
      </c>
      <c r="P81" s="41">
        <v>161388</v>
      </c>
      <c r="Q81" s="41">
        <v>232369</v>
      </c>
      <c r="R81" s="41">
        <v>241208</v>
      </c>
      <c r="S81" s="41">
        <v>285253</v>
      </c>
      <c r="T81" s="41">
        <v>320925</v>
      </c>
      <c r="U81" s="11">
        <v>331519</v>
      </c>
      <c r="V81" s="12">
        <v>337497</v>
      </c>
      <c r="W81" s="11">
        <v>342268</v>
      </c>
      <c r="X81" s="11">
        <v>339956</v>
      </c>
      <c r="Y81" s="11">
        <v>343977</v>
      </c>
      <c r="Z81" s="11">
        <v>348394</v>
      </c>
      <c r="AA81" s="11">
        <v>363432</v>
      </c>
      <c r="AB81" s="41">
        <v>361282</v>
      </c>
      <c r="AC81" s="41">
        <v>368756</v>
      </c>
      <c r="AD81" s="41">
        <v>369561</v>
      </c>
      <c r="AE81" s="41">
        <v>388962</v>
      </c>
      <c r="AF81" s="41">
        <v>407320</v>
      </c>
      <c r="AG81" s="41">
        <v>368309</v>
      </c>
      <c r="AH81" s="41">
        <v>393046</v>
      </c>
      <c r="AI81" s="13">
        <v>1.4143728720531712E-2</v>
      </c>
      <c r="AJ81" s="13">
        <v>6.7163713077877538E-2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1047277</v>
      </c>
      <c r="W82" s="12">
        <v>1075121</v>
      </c>
      <c r="X82" s="12">
        <v>1116464</v>
      </c>
      <c r="Y82" s="12">
        <v>1126592.7281725227</v>
      </c>
      <c r="Z82" s="12">
        <v>1148294.3630535596</v>
      </c>
      <c r="AA82" s="12">
        <v>2500000</v>
      </c>
      <c r="AB82" s="41">
        <v>2500000</v>
      </c>
      <c r="AC82" s="41">
        <v>2500000</v>
      </c>
      <c r="AD82" s="41">
        <v>2500000</v>
      </c>
      <c r="AE82" s="41">
        <v>2500000</v>
      </c>
      <c r="AF82" s="41">
        <v>2500000</v>
      </c>
      <c r="AG82" s="41">
        <v>2500000</v>
      </c>
      <c r="AH82" s="41">
        <v>2500000</v>
      </c>
      <c r="AI82" s="13">
        <v>0</v>
      </c>
      <c r="AJ82" s="13">
        <v>0</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1452723</v>
      </c>
      <c r="W83" s="12">
        <v>1424879</v>
      </c>
      <c r="X83" s="12">
        <v>1383536</v>
      </c>
      <c r="Y83" s="12">
        <v>1373407.2718274773</v>
      </c>
      <c r="Z83" s="12">
        <v>1351705.6369464404</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2026</v>
      </c>
      <c r="K84" s="12">
        <v>8103</v>
      </c>
      <c r="L84" s="12">
        <v>8870</v>
      </c>
      <c r="M84" s="12">
        <v>6843</v>
      </c>
      <c r="N84" s="12">
        <v>8870</v>
      </c>
      <c r="O84" s="41">
        <v>8870</v>
      </c>
      <c r="P84" s="41">
        <v>8870</v>
      </c>
      <c r="Q84" s="41">
        <v>6652</v>
      </c>
      <c r="R84" s="41">
        <v>8870</v>
      </c>
      <c r="S84" s="41">
        <v>8103</v>
      </c>
      <c r="T84" s="41">
        <v>8870</v>
      </c>
      <c r="U84" s="11">
        <v>8870</v>
      </c>
      <c r="V84" s="11">
        <v>8870</v>
      </c>
      <c r="W84" s="11">
        <v>8870</v>
      </c>
      <c r="X84" s="11">
        <v>8870</v>
      </c>
      <c r="Y84" s="11">
        <v>8870</v>
      </c>
      <c r="Z84" s="11">
        <v>8870</v>
      </c>
      <c r="AA84" s="11">
        <v>8869</v>
      </c>
      <c r="AB84" s="41">
        <v>8870</v>
      </c>
      <c r="AC84" s="41">
        <v>8870</v>
      </c>
      <c r="AD84" s="41">
        <v>8870</v>
      </c>
      <c r="AE84" s="41">
        <v>8870</v>
      </c>
      <c r="AF84" s="41">
        <v>8870</v>
      </c>
      <c r="AG84" s="41">
        <v>8870</v>
      </c>
      <c r="AH84" s="41">
        <v>8870</v>
      </c>
      <c r="AI84" s="13">
        <v>0</v>
      </c>
      <c r="AJ84" s="13">
        <v>0</v>
      </c>
    </row>
    <row r="85" spans="1:36" ht="10.5" customHeight="1" x14ac:dyDescent="0.2">
      <c r="A85" s="11"/>
      <c r="B85" s="14"/>
      <c r="C85" s="11" t="s">
        <v>55</v>
      </c>
      <c r="E85" s="11"/>
      <c r="F85" s="2"/>
      <c r="G85" s="12">
        <v>0</v>
      </c>
      <c r="H85" s="12">
        <v>0</v>
      </c>
      <c r="I85" s="12">
        <v>0</v>
      </c>
      <c r="J85" s="12">
        <v>0</v>
      </c>
      <c r="K85" s="12">
        <v>0</v>
      </c>
      <c r="L85" s="12">
        <v>0</v>
      </c>
      <c r="M85" s="12">
        <v>0</v>
      </c>
      <c r="N85" s="12">
        <v>0</v>
      </c>
      <c r="O85" s="41">
        <v>0</v>
      </c>
      <c r="P85" s="41">
        <v>489</v>
      </c>
      <c r="Q85" s="41">
        <v>0</v>
      </c>
      <c r="R85" s="41">
        <v>0</v>
      </c>
      <c r="S85" s="41">
        <v>0</v>
      </c>
      <c r="T85" s="41">
        <v>36366</v>
      </c>
      <c r="U85" s="11">
        <v>37259</v>
      </c>
      <c r="V85" s="11">
        <v>29948</v>
      </c>
      <c r="W85" s="11">
        <v>31442</v>
      </c>
      <c r="X85" s="11">
        <v>30118</v>
      </c>
      <c r="Y85" s="11">
        <v>31145</v>
      </c>
      <c r="Z85" s="11">
        <v>29113</v>
      </c>
      <c r="AA85" s="11">
        <v>30151</v>
      </c>
      <c r="AB85" s="41">
        <v>32488</v>
      </c>
      <c r="AC85" s="41">
        <v>34654</v>
      </c>
      <c r="AD85" s="41">
        <v>34293</v>
      </c>
      <c r="AE85" s="41">
        <v>36594</v>
      </c>
      <c r="AF85" s="41">
        <v>37839</v>
      </c>
      <c r="AG85" s="41">
        <v>35844</v>
      </c>
      <c r="AH85" s="41">
        <v>49326</v>
      </c>
      <c r="AI85" s="13">
        <v>7.2075785775271628E-2</v>
      </c>
      <c r="AJ85" s="13">
        <v>0.3761298962169401</v>
      </c>
    </row>
    <row r="86" spans="1:36" ht="10.5" customHeight="1" x14ac:dyDescent="0.2">
      <c r="A86" s="11"/>
      <c r="B86" s="11"/>
      <c r="C86" s="11" t="s">
        <v>56</v>
      </c>
      <c r="D86" s="11"/>
      <c r="E86" s="11"/>
      <c r="F86" s="2"/>
      <c r="G86" s="12">
        <v>1015483</v>
      </c>
      <c r="H86" s="12">
        <v>854069</v>
      </c>
      <c r="I86" s="12">
        <v>985733</v>
      </c>
      <c r="J86" s="12">
        <v>990077</v>
      </c>
      <c r="K86" s="12">
        <v>1036996</v>
      </c>
      <c r="L86" s="12">
        <v>1139072</v>
      </c>
      <c r="M86" s="12">
        <v>1076360</v>
      </c>
      <c r="N86" s="12">
        <v>1197546</v>
      </c>
      <c r="O86" s="41">
        <v>1462608</v>
      </c>
      <c r="P86" s="41">
        <v>1343452</v>
      </c>
      <c r="Q86" s="41">
        <v>1274346</v>
      </c>
      <c r="R86" s="41">
        <v>3223690</v>
      </c>
      <c r="S86" s="41">
        <v>1273147</v>
      </c>
      <c r="T86" s="41">
        <v>1017446</v>
      </c>
      <c r="U86" s="11">
        <v>732163</v>
      </c>
      <c r="V86" s="11">
        <v>886964</v>
      </c>
      <c r="W86" s="11">
        <v>992186</v>
      </c>
      <c r="X86" s="11">
        <v>969706</v>
      </c>
      <c r="Y86" s="11">
        <v>902553</v>
      </c>
      <c r="Z86" s="11">
        <v>760078</v>
      </c>
      <c r="AA86" s="11">
        <v>821522</v>
      </c>
      <c r="AB86" s="41">
        <v>831768</v>
      </c>
      <c r="AC86" s="41">
        <v>875339</v>
      </c>
      <c r="AD86" s="41">
        <v>964740</v>
      </c>
      <c r="AE86" s="41">
        <v>1666087</v>
      </c>
      <c r="AF86" s="41">
        <v>1353084</v>
      </c>
      <c r="AG86" s="41">
        <v>1811369</v>
      </c>
      <c r="AH86" s="41">
        <v>1660849</v>
      </c>
      <c r="AI86" s="13">
        <v>0.12215967158714736</v>
      </c>
      <c r="AJ86" s="13">
        <v>-8.3097370000259477E-2</v>
      </c>
    </row>
    <row r="87" spans="1:36" ht="10.5" customHeight="1" x14ac:dyDescent="0.2">
      <c r="A87" s="11"/>
      <c r="B87" s="11"/>
      <c r="C87" s="11" t="s">
        <v>57</v>
      </c>
      <c r="D87" s="11"/>
      <c r="E87" s="11"/>
      <c r="F87" s="2"/>
      <c r="G87" s="12">
        <v>2049093</v>
      </c>
      <c r="H87" s="12">
        <v>2025006</v>
      </c>
      <c r="I87" s="12">
        <v>2082365</v>
      </c>
      <c r="J87" s="12">
        <v>2102948</v>
      </c>
      <c r="K87" s="12">
        <v>2135161</v>
      </c>
      <c r="L87" s="12">
        <v>2065137</v>
      </c>
      <c r="M87" s="12">
        <v>2020310</v>
      </c>
      <c r="N87" s="12">
        <v>2000008</v>
      </c>
      <c r="O87" s="41">
        <v>1830176</v>
      </c>
      <c r="P87" s="41">
        <v>1604845</v>
      </c>
      <c r="Q87" s="41">
        <v>1458859</v>
      </c>
      <c r="R87" s="41">
        <v>1309879</v>
      </c>
      <c r="S87" s="41">
        <v>1285150</v>
      </c>
      <c r="T87" s="41">
        <v>1451448</v>
      </c>
      <c r="U87" s="11">
        <v>1431406</v>
      </c>
      <c r="V87" s="11">
        <v>1711127</v>
      </c>
      <c r="W87" s="11">
        <v>1200614</v>
      </c>
      <c r="X87" s="11">
        <v>840258</v>
      </c>
      <c r="Y87" s="11">
        <v>769803</v>
      </c>
      <c r="Z87" s="11">
        <v>900772</v>
      </c>
      <c r="AA87" s="11">
        <v>913315</v>
      </c>
      <c r="AB87" s="41">
        <v>914963</v>
      </c>
      <c r="AC87" s="41">
        <v>1028306</v>
      </c>
      <c r="AD87" s="41">
        <v>1013678</v>
      </c>
      <c r="AE87" s="41">
        <v>1152353</v>
      </c>
      <c r="AF87" s="41">
        <v>1215309</v>
      </c>
      <c r="AG87" s="41">
        <v>1021784</v>
      </c>
      <c r="AH87" s="41">
        <v>1099084</v>
      </c>
      <c r="AI87" s="13">
        <v>3.1029818170411394E-2</v>
      </c>
      <c r="AJ87" s="13">
        <v>7.5651996899540414E-2</v>
      </c>
    </row>
    <row r="88" spans="1:36" ht="10.5" customHeight="1" x14ac:dyDescent="0.2">
      <c r="A88" s="11"/>
      <c r="B88" s="11"/>
      <c r="C88" s="11" t="s">
        <v>58</v>
      </c>
      <c r="D88" s="11"/>
      <c r="E88" s="11"/>
      <c r="F88" s="2"/>
      <c r="G88" s="12">
        <v>605659</v>
      </c>
      <c r="H88" s="12">
        <v>702547</v>
      </c>
      <c r="I88" s="12">
        <v>835038</v>
      </c>
      <c r="J88" s="12">
        <v>978094</v>
      </c>
      <c r="K88" s="12">
        <v>953655</v>
      </c>
      <c r="L88" s="12">
        <v>962869</v>
      </c>
      <c r="M88" s="12">
        <v>963687</v>
      </c>
      <c r="N88" s="12">
        <v>1003800</v>
      </c>
      <c r="O88" s="41">
        <v>1019748</v>
      </c>
      <c r="P88" s="41">
        <v>1039600</v>
      </c>
      <c r="Q88" s="41">
        <v>992171</v>
      </c>
      <c r="R88" s="41">
        <v>871885</v>
      </c>
      <c r="S88" s="41">
        <v>1089470</v>
      </c>
      <c r="T88" s="41">
        <v>1487183</v>
      </c>
      <c r="U88" s="11">
        <v>1383332</v>
      </c>
      <c r="V88" s="11">
        <v>1451967</v>
      </c>
      <c r="W88" s="11">
        <v>1351798</v>
      </c>
      <c r="X88" s="11">
        <v>1159213</v>
      </c>
      <c r="Y88" s="11">
        <v>846285</v>
      </c>
      <c r="Z88" s="11">
        <v>854070</v>
      </c>
      <c r="AA88" s="11">
        <v>804752</v>
      </c>
      <c r="AB88" s="41">
        <v>696704</v>
      </c>
      <c r="AC88" s="41">
        <v>867486</v>
      </c>
      <c r="AD88" s="41">
        <v>749995</v>
      </c>
      <c r="AE88" s="41">
        <v>769815</v>
      </c>
      <c r="AF88" s="41">
        <v>1149134</v>
      </c>
      <c r="AG88" s="41">
        <v>1237503</v>
      </c>
      <c r="AH88" s="41">
        <v>1405220</v>
      </c>
      <c r="AI88" s="13">
        <v>0.12404233830663269</v>
      </c>
      <c r="AJ88" s="13">
        <v>0.13552856033480323</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9412</v>
      </c>
      <c r="R89" s="41">
        <v>55952</v>
      </c>
      <c r="S89" s="41">
        <v>242310</v>
      </c>
      <c r="T89" s="41">
        <v>281532</v>
      </c>
      <c r="U89" s="11">
        <v>110676</v>
      </c>
      <c r="V89" s="11">
        <v>97138</v>
      </c>
      <c r="W89" s="11">
        <v>109112</v>
      </c>
      <c r="X89" s="11">
        <v>88658</v>
      </c>
      <c r="Y89" s="11">
        <v>78778</v>
      </c>
      <c r="Z89" s="11">
        <v>123728</v>
      </c>
      <c r="AA89" s="11">
        <v>86037</v>
      </c>
      <c r="AB89" s="41">
        <v>70212</v>
      </c>
      <c r="AC89" s="41">
        <v>170250</v>
      </c>
      <c r="AD89" s="41">
        <v>137208</v>
      </c>
      <c r="AE89" s="41">
        <v>48897</v>
      </c>
      <c r="AF89" s="41">
        <v>488</v>
      </c>
      <c r="AG89" s="41">
        <v>104500</v>
      </c>
      <c r="AH89" s="41">
        <v>0</v>
      </c>
      <c r="AI89" s="13">
        <v>-1</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1697718</v>
      </c>
      <c r="H91" s="12">
        <v>1873575</v>
      </c>
      <c r="I91" s="12">
        <v>2085171</v>
      </c>
      <c r="J91" s="12">
        <v>1722025</v>
      </c>
      <c r="K91" s="12">
        <v>1229614</v>
      </c>
      <c r="L91" s="12">
        <v>1577418</v>
      </c>
      <c r="M91" s="12">
        <v>1852723</v>
      </c>
      <c r="N91" s="12">
        <v>3635737</v>
      </c>
      <c r="O91" s="41">
        <v>3530459</v>
      </c>
      <c r="P91" s="41">
        <v>4049454</v>
      </c>
      <c r="Q91" s="41">
        <v>3649547</v>
      </c>
      <c r="R91" s="41">
        <v>3223039</v>
      </c>
      <c r="S91" s="41">
        <v>2057699</v>
      </c>
      <c r="T91" s="41">
        <v>1587953</v>
      </c>
      <c r="U91" s="11">
        <v>1612072</v>
      </c>
      <c r="V91" s="11">
        <v>1920989</v>
      </c>
      <c r="W91" s="11">
        <v>2187507</v>
      </c>
      <c r="X91" s="11">
        <v>2524188</v>
      </c>
      <c r="Y91" s="11">
        <v>2123783</v>
      </c>
      <c r="Z91" s="11">
        <v>1677677</v>
      </c>
      <c r="AA91" s="11">
        <v>1677274</v>
      </c>
      <c r="AB91" s="41">
        <v>1623685</v>
      </c>
      <c r="AC91" s="41">
        <v>1639700</v>
      </c>
      <c r="AD91" s="41">
        <v>1402914</v>
      </c>
      <c r="AE91" s="41">
        <v>1805852</v>
      </c>
      <c r="AF91" s="41">
        <v>1962692</v>
      </c>
      <c r="AG91" s="42">
        <v>2074054</v>
      </c>
      <c r="AH91" s="41">
        <v>1834260</v>
      </c>
      <c r="AI91" s="13">
        <v>2.053174712652428E-2</v>
      </c>
      <c r="AJ91" s="13">
        <v>-0.11561608328423464</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7454739</v>
      </c>
      <c r="H96" s="5">
        <v>7940643</v>
      </c>
      <c r="I96" s="5">
        <v>8669373</v>
      </c>
      <c r="J96" s="5">
        <v>8550568</v>
      </c>
      <c r="K96" s="5">
        <v>8204016</v>
      </c>
      <c r="L96" s="5">
        <v>8815907</v>
      </c>
      <c r="M96" s="5">
        <v>9665730</v>
      </c>
      <c r="N96" s="5">
        <v>10762972</v>
      </c>
      <c r="O96" s="5">
        <v>11483770</v>
      </c>
      <c r="P96" s="5">
        <v>12044228</v>
      </c>
      <c r="Q96" s="5">
        <v>12726962</v>
      </c>
      <c r="R96" s="39">
        <v>21364972</v>
      </c>
      <c r="S96" s="39">
        <v>15768334</v>
      </c>
      <c r="T96" s="39">
        <v>11510256</v>
      </c>
      <c r="U96" s="39">
        <v>12469986</v>
      </c>
      <c r="V96" s="8">
        <v>13144725</v>
      </c>
      <c r="W96" s="39">
        <v>15070149</v>
      </c>
      <c r="X96" s="39">
        <f t="shared" ref="X96:AA96" si="14">SUM(X98:X107)</f>
        <v>22781151</v>
      </c>
      <c r="Y96" s="39">
        <f t="shared" si="14"/>
        <v>14378415</v>
      </c>
      <c r="Z96" s="39">
        <f t="shared" si="14"/>
        <v>14362429</v>
      </c>
      <c r="AA96" s="39">
        <f t="shared" si="14"/>
        <v>14288888</v>
      </c>
      <c r="AB96" s="39">
        <v>13198454</v>
      </c>
      <c r="AC96" s="39">
        <v>13754349</v>
      </c>
      <c r="AD96" s="39">
        <v>14640022</v>
      </c>
      <c r="AE96" s="39">
        <v>15686341</v>
      </c>
      <c r="AF96" s="39">
        <v>19166080</v>
      </c>
      <c r="AG96" s="96">
        <v>16179847</v>
      </c>
      <c r="AH96" s="96">
        <v>16360239</v>
      </c>
      <c r="AI96" s="10">
        <v>3.6440631150785441E-2</v>
      </c>
      <c r="AJ96" s="10">
        <v>1.1149178357496211E-2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2929851</v>
      </c>
      <c r="H98" s="50">
        <v>3123096</v>
      </c>
      <c r="I98" s="50">
        <v>3594114</v>
      </c>
      <c r="J98" s="50">
        <v>3764586</v>
      </c>
      <c r="K98" s="50">
        <v>3625108</v>
      </c>
      <c r="L98" s="50">
        <v>3756803</v>
      </c>
      <c r="M98" s="50">
        <v>3997037</v>
      </c>
      <c r="N98" s="50">
        <v>4635307</v>
      </c>
      <c r="O98" s="50">
        <v>4717977</v>
      </c>
      <c r="P98" s="50">
        <v>4731746</v>
      </c>
      <c r="Q98" s="50">
        <v>4516947</v>
      </c>
      <c r="R98" s="41">
        <v>4517840</v>
      </c>
      <c r="S98" s="41">
        <v>4609562</v>
      </c>
      <c r="T98" s="41">
        <v>4780237</v>
      </c>
      <c r="U98" s="41">
        <v>5269929</v>
      </c>
      <c r="V98" s="11">
        <v>5501455</v>
      </c>
      <c r="W98" s="41">
        <v>5521204</v>
      </c>
      <c r="X98" s="41">
        <v>5375206</v>
      </c>
      <c r="Y98" s="41">
        <v>5435858</v>
      </c>
      <c r="Z98" s="41">
        <v>5378562</v>
      </c>
      <c r="AA98" s="41">
        <v>6112007</v>
      </c>
      <c r="AB98" s="41">
        <v>5560480</v>
      </c>
      <c r="AC98" s="41">
        <v>5624260</v>
      </c>
      <c r="AD98" s="41">
        <v>6399326</v>
      </c>
      <c r="AE98" s="41">
        <v>7161877</v>
      </c>
      <c r="AF98" s="41">
        <v>7733847</v>
      </c>
      <c r="AG98" s="42">
        <v>6937479</v>
      </c>
      <c r="AH98" s="42">
        <v>6355638</v>
      </c>
      <c r="AI98" s="13">
        <v>2.2526279254537318E-2</v>
      </c>
      <c r="AJ98" s="13">
        <v>-8.3869226847389372E-2</v>
      </c>
    </row>
    <row r="99" spans="1:44" ht="10.5" customHeight="1" x14ac:dyDescent="0.2">
      <c r="A99" s="14"/>
      <c r="B99" s="51" t="s">
        <v>65</v>
      </c>
      <c r="C99" s="44"/>
      <c r="D99" s="44"/>
      <c r="E99" s="34"/>
      <c r="F99" s="2"/>
      <c r="G99" s="50">
        <v>4132402</v>
      </c>
      <c r="H99" s="50">
        <v>3858111</v>
      </c>
      <c r="I99" s="50">
        <v>3982955</v>
      </c>
      <c r="J99" s="50">
        <v>3912483</v>
      </c>
      <c r="K99" s="50">
        <v>4160790</v>
      </c>
      <c r="L99" s="50">
        <v>4507168</v>
      </c>
      <c r="M99" s="50">
        <v>4409261</v>
      </c>
      <c r="N99" s="50">
        <v>4756682</v>
      </c>
      <c r="O99" s="50">
        <v>4999985</v>
      </c>
      <c r="P99" s="50">
        <v>5127271</v>
      </c>
      <c r="Q99" s="50">
        <v>5071372</v>
      </c>
      <c r="R99" s="41">
        <v>5148549</v>
      </c>
      <c r="S99" s="41">
        <v>4960331</v>
      </c>
      <c r="T99" s="41">
        <v>5018328</v>
      </c>
      <c r="U99" s="41">
        <v>5081857</v>
      </c>
      <c r="V99" s="11">
        <v>5510041</v>
      </c>
      <c r="W99" s="41">
        <v>5343490</v>
      </c>
      <c r="X99" s="41">
        <v>5458736</v>
      </c>
      <c r="Y99" s="41">
        <v>5063986</v>
      </c>
      <c r="Z99" s="41">
        <v>4756405</v>
      </c>
      <c r="AA99" s="41">
        <v>5140837</v>
      </c>
      <c r="AB99" s="41">
        <v>4829826</v>
      </c>
      <c r="AC99" s="41">
        <v>5276059</v>
      </c>
      <c r="AD99" s="41">
        <v>5620188</v>
      </c>
      <c r="AE99" s="41">
        <v>5762162</v>
      </c>
      <c r="AF99" s="41">
        <v>6272481</v>
      </c>
      <c r="AG99" s="42">
        <v>5985400</v>
      </c>
      <c r="AH99" s="42">
        <v>5678052</v>
      </c>
      <c r="AI99" s="13">
        <v>2.7333176598815179E-2</v>
      </c>
      <c r="AJ99" s="13">
        <v>-5.1349617402345706E-2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64649</v>
      </c>
      <c r="H102" s="50">
        <v>156285</v>
      </c>
      <c r="I102" s="50">
        <v>226613</v>
      </c>
      <c r="J102" s="50">
        <v>204115</v>
      </c>
      <c r="K102" s="50">
        <v>131897</v>
      </c>
      <c r="L102" s="50">
        <v>151020</v>
      </c>
      <c r="M102" s="50">
        <v>132903</v>
      </c>
      <c r="N102" s="50">
        <v>81853</v>
      </c>
      <c r="O102" s="50">
        <v>153729</v>
      </c>
      <c r="P102" s="50">
        <v>178177</v>
      </c>
      <c r="Q102" s="50">
        <v>135694</v>
      </c>
      <c r="R102" s="41">
        <v>183957</v>
      </c>
      <c r="S102" s="41">
        <v>172051</v>
      </c>
      <c r="T102" s="41">
        <v>174232</v>
      </c>
      <c r="U102" s="41">
        <v>205145</v>
      </c>
      <c r="V102" s="11">
        <v>213896</v>
      </c>
      <c r="W102" s="41">
        <v>187430</v>
      </c>
      <c r="X102" s="41">
        <v>137486</v>
      </c>
      <c r="Y102" s="41">
        <v>45606</v>
      </c>
      <c r="Z102" s="41">
        <v>249942</v>
      </c>
      <c r="AA102" s="41">
        <v>110623</v>
      </c>
      <c r="AB102" s="41">
        <v>128184</v>
      </c>
      <c r="AC102" s="41">
        <v>120819</v>
      </c>
      <c r="AD102" s="41">
        <v>112572</v>
      </c>
      <c r="AE102" s="41">
        <v>116577</v>
      </c>
      <c r="AF102" s="41">
        <v>148016</v>
      </c>
      <c r="AG102" s="42">
        <v>258020</v>
      </c>
      <c r="AH102" s="42">
        <v>119053</v>
      </c>
      <c r="AI102" s="13">
        <v>-1.224079107334064E-2</v>
      </c>
      <c r="AJ102" s="13">
        <v>-0.53859003178048215</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39553</v>
      </c>
      <c r="H104" s="50">
        <v>160498</v>
      </c>
      <c r="I104" s="50">
        <v>149469</v>
      </c>
      <c r="J104" s="50">
        <v>131675</v>
      </c>
      <c r="K104" s="50">
        <v>47461</v>
      </c>
      <c r="L104" s="50">
        <v>124860</v>
      </c>
      <c r="M104" s="50">
        <v>105815</v>
      </c>
      <c r="N104" s="50">
        <v>121282</v>
      </c>
      <c r="O104" s="50">
        <v>37976</v>
      </c>
      <c r="P104" s="50">
        <v>29658</v>
      </c>
      <c r="Q104" s="50">
        <v>79529</v>
      </c>
      <c r="R104" s="41">
        <v>89572</v>
      </c>
      <c r="S104" s="41">
        <v>107028</v>
      </c>
      <c r="T104" s="41">
        <v>82664</v>
      </c>
      <c r="U104" s="41">
        <v>31996</v>
      </c>
      <c r="V104" s="11">
        <v>38992</v>
      </c>
      <c r="W104" s="41">
        <v>40716</v>
      </c>
      <c r="X104" s="41">
        <v>32925</v>
      </c>
      <c r="Y104" s="41">
        <v>1761</v>
      </c>
      <c r="Z104" s="41">
        <v>0</v>
      </c>
      <c r="AA104" s="41">
        <v>74</v>
      </c>
      <c r="AB104" s="41">
        <v>414</v>
      </c>
      <c r="AC104" s="41">
        <v>0</v>
      </c>
      <c r="AD104" s="41">
        <v>0</v>
      </c>
      <c r="AE104" s="41">
        <v>0</v>
      </c>
      <c r="AF104" s="41">
        <v>0</v>
      </c>
      <c r="AG104" s="42">
        <v>0</v>
      </c>
      <c r="AH104" s="42">
        <v>2408</v>
      </c>
      <c r="AI104" s="13">
        <v>0.3410429589092534</v>
      </c>
      <c r="AJ104" s="13" t="s">
        <v>246</v>
      </c>
    </row>
    <row r="105" spans="1:44" ht="10.5" customHeight="1" x14ac:dyDescent="0.2">
      <c r="A105" s="14"/>
      <c r="B105" s="51" t="s">
        <v>72</v>
      </c>
      <c r="C105" s="44"/>
      <c r="D105" s="44"/>
      <c r="E105" s="34"/>
      <c r="F105" s="2"/>
      <c r="G105" s="50">
        <v>169418</v>
      </c>
      <c r="H105" s="50">
        <v>204924</v>
      </c>
      <c r="I105" s="50">
        <v>207273</v>
      </c>
      <c r="J105" s="50">
        <v>245623</v>
      </c>
      <c r="K105" s="50">
        <v>154858</v>
      </c>
      <c r="L105" s="50">
        <v>148900</v>
      </c>
      <c r="M105" s="50">
        <v>142930</v>
      </c>
      <c r="N105" s="50">
        <v>22684</v>
      </c>
      <c r="O105" s="50">
        <v>84666</v>
      </c>
      <c r="P105" s="50">
        <v>90952</v>
      </c>
      <c r="Q105" s="50">
        <v>974498</v>
      </c>
      <c r="R105" s="41">
        <v>927394</v>
      </c>
      <c r="S105" s="41">
        <v>1065216</v>
      </c>
      <c r="T105" s="41">
        <v>1105625</v>
      </c>
      <c r="U105" s="41">
        <v>1096588</v>
      </c>
      <c r="V105" s="11">
        <v>1146638</v>
      </c>
      <c r="W105" s="41">
        <v>1331192</v>
      </c>
      <c r="X105" s="41">
        <v>1764114</v>
      </c>
      <c r="Y105" s="41">
        <v>2546017</v>
      </c>
      <c r="Z105" s="41">
        <v>3738295</v>
      </c>
      <c r="AA105" s="41">
        <v>2519375</v>
      </c>
      <c r="AB105" s="41">
        <v>2583537</v>
      </c>
      <c r="AC105" s="41">
        <v>2631170</v>
      </c>
      <c r="AD105" s="41">
        <v>2500309</v>
      </c>
      <c r="AE105" s="41">
        <v>2632472</v>
      </c>
      <c r="AF105" s="41">
        <v>4992860</v>
      </c>
      <c r="AG105" s="42">
        <v>2404864</v>
      </c>
      <c r="AH105" s="42">
        <v>1769766</v>
      </c>
      <c r="AI105" s="13">
        <v>-6.1105358840509605E-2</v>
      </c>
      <c r="AJ105" s="13">
        <v>-0.26408894640195868</v>
      </c>
    </row>
    <row r="106" spans="1:44" ht="10.5" customHeight="1" x14ac:dyDescent="0.2">
      <c r="A106" s="14"/>
      <c r="B106" s="51" t="s">
        <v>73</v>
      </c>
      <c r="C106" s="44"/>
      <c r="D106" s="44"/>
      <c r="E106" s="34"/>
      <c r="F106" s="2"/>
      <c r="G106" s="50">
        <v>98240</v>
      </c>
      <c r="H106" s="50">
        <v>403639</v>
      </c>
      <c r="I106" s="50">
        <v>471260</v>
      </c>
      <c r="J106" s="50">
        <v>255968</v>
      </c>
      <c r="K106" s="50">
        <v>52073</v>
      </c>
      <c r="L106" s="50">
        <v>106255</v>
      </c>
      <c r="M106" s="50">
        <v>733747</v>
      </c>
      <c r="N106" s="50">
        <v>28305</v>
      </c>
      <c r="O106" s="50">
        <v>64700</v>
      </c>
      <c r="P106" s="50">
        <v>63978</v>
      </c>
      <c r="Q106" s="50">
        <v>856874</v>
      </c>
      <c r="R106" s="41">
        <v>9639789</v>
      </c>
      <c r="S106" s="41">
        <v>4403220</v>
      </c>
      <c r="T106" s="41">
        <v>338939</v>
      </c>
      <c r="U106" s="41">
        <v>456720</v>
      </c>
      <c r="V106" s="11">
        <v>606553</v>
      </c>
      <c r="W106" s="41">
        <v>2471235</v>
      </c>
      <c r="X106" s="41">
        <v>9950065</v>
      </c>
      <c r="Y106" s="41">
        <v>1271198</v>
      </c>
      <c r="Z106" s="41">
        <v>225957</v>
      </c>
      <c r="AA106" s="41">
        <v>392783</v>
      </c>
      <c r="AB106" s="41">
        <v>90349</v>
      </c>
      <c r="AC106" s="41">
        <v>89225</v>
      </c>
      <c r="AD106" s="41">
        <v>0</v>
      </c>
      <c r="AE106" s="41">
        <v>0</v>
      </c>
      <c r="AF106" s="41">
        <v>0</v>
      </c>
      <c r="AG106" s="42">
        <v>490667</v>
      </c>
      <c r="AH106" s="42">
        <v>2345184</v>
      </c>
      <c r="AI106" s="13">
        <v>0.7207149371892978</v>
      </c>
      <c r="AJ106" s="13">
        <v>3.7795837095219365</v>
      </c>
    </row>
    <row r="107" spans="1:44" ht="10.5" customHeight="1" x14ac:dyDescent="0.2">
      <c r="A107" s="14"/>
      <c r="B107" s="51" t="s">
        <v>39</v>
      </c>
      <c r="C107" s="44"/>
      <c r="D107" s="44"/>
      <c r="E107" s="34"/>
      <c r="F107" s="2"/>
      <c r="G107" s="50">
        <v>20626</v>
      </c>
      <c r="H107" s="50">
        <v>34090</v>
      </c>
      <c r="I107" s="50">
        <v>37689</v>
      </c>
      <c r="J107" s="50">
        <v>36118</v>
      </c>
      <c r="K107" s="50">
        <v>31829</v>
      </c>
      <c r="L107" s="50">
        <v>20901</v>
      </c>
      <c r="M107" s="50">
        <v>144037</v>
      </c>
      <c r="N107" s="50">
        <v>1116859</v>
      </c>
      <c r="O107" s="50">
        <v>1424737</v>
      </c>
      <c r="P107" s="50">
        <v>1822446</v>
      </c>
      <c r="Q107" s="50">
        <v>1092048</v>
      </c>
      <c r="R107" s="41">
        <v>857871</v>
      </c>
      <c r="S107" s="41">
        <v>450926</v>
      </c>
      <c r="T107" s="41">
        <v>10231</v>
      </c>
      <c r="U107" s="41">
        <v>327751</v>
      </c>
      <c r="V107" s="11">
        <v>127150</v>
      </c>
      <c r="W107" s="41">
        <v>174882</v>
      </c>
      <c r="X107" s="41">
        <v>62619</v>
      </c>
      <c r="Y107" s="41">
        <v>13989</v>
      </c>
      <c r="Z107" s="41">
        <v>13268</v>
      </c>
      <c r="AA107" s="41">
        <v>13189</v>
      </c>
      <c r="AB107" s="41">
        <v>5664</v>
      </c>
      <c r="AC107" s="41">
        <v>12816</v>
      </c>
      <c r="AD107" s="41">
        <v>7627</v>
      </c>
      <c r="AE107" s="41">
        <v>13253</v>
      </c>
      <c r="AF107" s="41">
        <v>18876</v>
      </c>
      <c r="AG107" s="42">
        <v>103417</v>
      </c>
      <c r="AH107" s="42">
        <v>90138</v>
      </c>
      <c r="AI107" s="13">
        <v>0.58597904739750373</v>
      </c>
      <c r="AJ107" s="13">
        <v>-0.12840248701857529</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284</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6341219</v>
      </c>
      <c r="H119" s="5">
        <v>7699803</v>
      </c>
      <c r="I119" s="5">
        <v>5360566</v>
      </c>
      <c r="J119" s="5">
        <v>5231843</v>
      </c>
      <c r="K119" s="5">
        <f>SUM(K121,K136,K147,K149)</f>
        <v>6346156</v>
      </c>
      <c r="L119" s="5">
        <f>SUM(L121,L136,L147,L149)</f>
        <v>6408147</v>
      </c>
      <c r="M119" s="5">
        <f>SUM(M121,M136,M147,M149)</f>
        <v>6157433</v>
      </c>
      <c r="N119" s="5">
        <f>SUM(N121,N136,N147,N149)</f>
        <v>7267042</v>
      </c>
      <c r="O119" s="5">
        <v>7714437.8300000001</v>
      </c>
      <c r="P119" s="5">
        <v>12248942</v>
      </c>
      <c r="Q119" s="5">
        <v>5538821.8799999999</v>
      </c>
      <c r="R119" s="62">
        <v>5801970.5300000003</v>
      </c>
      <c r="S119" s="62">
        <v>5277259.28</v>
      </c>
      <c r="T119" s="62">
        <v>9060654.0199999996</v>
      </c>
      <c r="U119" s="39">
        <v>7736985.0599999996</v>
      </c>
      <c r="V119" s="39">
        <v>7312654.6600000001</v>
      </c>
      <c r="W119" s="62">
        <v>7606124.4199999999</v>
      </c>
      <c r="X119" s="62">
        <v>7586444.3800000008</v>
      </c>
      <c r="Y119" s="62">
        <v>8178369.9100000001</v>
      </c>
      <c r="Z119" s="62">
        <v>8440014.3800000008</v>
      </c>
      <c r="AA119" s="62">
        <v>8272582.9400000004</v>
      </c>
      <c r="AB119" s="62">
        <v>10394282</v>
      </c>
      <c r="AC119" s="62">
        <v>8712057</v>
      </c>
      <c r="AD119" s="62">
        <v>8350262</v>
      </c>
      <c r="AE119" s="62">
        <v>8453616</v>
      </c>
      <c r="AF119" s="62">
        <v>9642447</v>
      </c>
      <c r="AG119" s="62">
        <v>13683056</v>
      </c>
      <c r="AH119" s="62">
        <v>10735779</v>
      </c>
      <c r="AI119" s="10">
        <v>5.4022310112560312E-3</v>
      </c>
      <c r="AJ119" s="10">
        <v>-0.21539610741927825</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4161338</v>
      </c>
      <c r="H121" s="12">
        <v>5590574</v>
      </c>
      <c r="I121" s="12">
        <v>2985856</v>
      </c>
      <c r="J121" s="12">
        <v>2415903</v>
      </c>
      <c r="K121" s="12">
        <f>SUM(K122,K126:K130)</f>
        <v>3135239</v>
      </c>
      <c r="L121" s="12">
        <f>SUM(L122,L126:L130)</f>
        <v>3422575</v>
      </c>
      <c r="M121" s="12">
        <f>SUM(M122,M126:M130)</f>
        <v>3672967</v>
      </c>
      <c r="N121" s="12">
        <f>SUM(N122,N126:N130)</f>
        <v>3517294</v>
      </c>
      <c r="O121" s="63">
        <v>3822738.74</v>
      </c>
      <c r="P121" s="63">
        <v>4018057</v>
      </c>
      <c r="Q121" s="63">
        <v>3705302.73</v>
      </c>
      <c r="R121" s="63">
        <v>3927554.86</v>
      </c>
      <c r="S121" s="63">
        <v>4174055.48</v>
      </c>
      <c r="T121" s="63">
        <v>6628899.6999999993</v>
      </c>
      <c r="U121" s="41">
        <v>5803996.8599999994</v>
      </c>
      <c r="V121" s="41">
        <v>5988507.5300000003</v>
      </c>
      <c r="W121" s="63">
        <v>6049317.2800000003</v>
      </c>
      <c r="X121" s="63">
        <v>6151793.2800000003</v>
      </c>
      <c r="Y121" s="63">
        <v>6730206.7300000004</v>
      </c>
      <c r="Z121" s="63">
        <v>6352614.040000001</v>
      </c>
      <c r="AA121" s="63">
        <v>5985409.5500000007</v>
      </c>
      <c r="AB121" s="63">
        <v>7275826</v>
      </c>
      <c r="AC121" s="63">
        <v>6859806</v>
      </c>
      <c r="AD121" s="63">
        <v>6865895</v>
      </c>
      <c r="AE121" s="63">
        <v>7154267</v>
      </c>
      <c r="AF121" s="63">
        <v>6853214</v>
      </c>
      <c r="AG121" s="63">
        <v>10020571</v>
      </c>
      <c r="AH121" s="63">
        <v>7990684</v>
      </c>
      <c r="AI121" s="13">
        <v>1.5742463446920318E-2</v>
      </c>
      <c r="AJ121" s="13">
        <v>-0.2025719891610967</v>
      </c>
    </row>
    <row r="122" spans="1:44" ht="10.5" customHeight="1" x14ac:dyDescent="0.2">
      <c r="A122" s="11"/>
      <c r="B122" s="11"/>
      <c r="C122" s="11" t="s">
        <v>36</v>
      </c>
      <c r="D122" s="11"/>
      <c r="E122" s="11"/>
      <c r="F122" s="2"/>
      <c r="G122" s="12">
        <v>1153763</v>
      </c>
      <c r="H122" s="12">
        <v>1235029</v>
      </c>
      <c r="I122" s="12">
        <v>1798168</v>
      </c>
      <c r="J122" s="12">
        <v>1695925</v>
      </c>
      <c r="K122" s="12">
        <f>SUM(K123:K125)</f>
        <v>1987881</v>
      </c>
      <c r="L122" s="12">
        <f>SUM(L123:L125)</f>
        <v>2006912</v>
      </c>
      <c r="M122" s="12">
        <f>SUM(M123:M125)</f>
        <v>2143969</v>
      </c>
      <c r="N122" s="12">
        <f>SUM(N123:N125)</f>
        <v>2293679</v>
      </c>
      <c r="O122" s="12">
        <v>2364439.08</v>
      </c>
      <c r="P122" s="12">
        <v>2409044</v>
      </c>
      <c r="Q122" s="12">
        <v>2542460.59</v>
      </c>
      <c r="R122" s="63">
        <v>2642548.9300000002</v>
      </c>
      <c r="S122" s="63">
        <v>2409043.9300000002</v>
      </c>
      <c r="T122" s="63">
        <v>4877777.5299999993</v>
      </c>
      <c r="U122" s="41">
        <v>3702463.9</v>
      </c>
      <c r="V122" s="41">
        <v>4029955.94</v>
      </c>
      <c r="W122" s="63">
        <v>4254435.1400000006</v>
      </c>
      <c r="X122" s="63">
        <v>4529858.21</v>
      </c>
      <c r="Y122" s="63">
        <v>4450969.28</v>
      </c>
      <c r="Z122" s="63">
        <v>4478863.6800000006</v>
      </c>
      <c r="AA122" s="63">
        <v>4730801.3400000008</v>
      </c>
      <c r="AB122" s="63">
        <v>5079207</v>
      </c>
      <c r="AC122" s="63">
        <v>4379133</v>
      </c>
      <c r="AD122" s="63">
        <v>4472110</v>
      </c>
      <c r="AE122" s="63">
        <v>4296535</v>
      </c>
      <c r="AF122" s="63">
        <v>4597016</v>
      </c>
      <c r="AG122" s="63">
        <v>4655712</v>
      </c>
      <c r="AH122" s="63">
        <v>4863875</v>
      </c>
      <c r="AI122" s="13">
        <v>-7.1939490594912225E-3</v>
      </c>
      <c r="AJ122" s="13">
        <v>4.4711313758239342E-2</v>
      </c>
    </row>
    <row r="123" spans="1:44" ht="10.5" customHeight="1" x14ac:dyDescent="0.2">
      <c r="A123" s="11"/>
      <c r="B123" s="11"/>
      <c r="C123" s="11"/>
      <c r="D123" s="11" t="s">
        <v>37</v>
      </c>
      <c r="E123" s="11"/>
      <c r="F123" s="2"/>
      <c r="G123" s="12">
        <v>1049586</v>
      </c>
      <c r="H123" s="12">
        <v>1231214</v>
      </c>
      <c r="I123" s="12">
        <v>1686040</v>
      </c>
      <c r="J123" s="12">
        <v>1673167</v>
      </c>
      <c r="K123" s="12">
        <v>1795352</v>
      </c>
      <c r="L123" s="12">
        <v>1833233</v>
      </c>
      <c r="M123" s="12">
        <v>1975901</v>
      </c>
      <c r="N123" s="12">
        <v>2118484</v>
      </c>
      <c r="O123" s="12">
        <v>2170289.71</v>
      </c>
      <c r="P123" s="12">
        <v>2208829</v>
      </c>
      <c r="Q123" s="12">
        <v>2319144.2599999998</v>
      </c>
      <c r="R123" s="63">
        <v>2373658.9</v>
      </c>
      <c r="S123" s="63">
        <v>2208828.83</v>
      </c>
      <c r="T123" s="63">
        <v>3196268.27</v>
      </c>
      <c r="U123" s="41">
        <v>3433789.03</v>
      </c>
      <c r="V123" s="41">
        <v>3682376.4</v>
      </c>
      <c r="W123" s="63">
        <v>3907366.12</v>
      </c>
      <c r="X123" s="63">
        <v>3982045.49</v>
      </c>
      <c r="Y123" s="63">
        <v>3937598.19</v>
      </c>
      <c r="Z123" s="63">
        <v>4048821.0100000002</v>
      </c>
      <c r="AA123" s="63">
        <v>4271179.04</v>
      </c>
      <c r="AB123" s="63">
        <v>3482243</v>
      </c>
      <c r="AC123" s="63">
        <v>3909155</v>
      </c>
      <c r="AD123" s="63">
        <v>4026848</v>
      </c>
      <c r="AE123" s="63">
        <v>3983930</v>
      </c>
      <c r="AF123" s="63">
        <v>4207939</v>
      </c>
      <c r="AG123" s="63">
        <v>4282100</v>
      </c>
      <c r="AH123" s="63">
        <v>4514599</v>
      </c>
      <c r="AI123" s="13">
        <v>4.4223231882551284E-2</v>
      </c>
      <c r="AJ123" s="13">
        <v>5.4295555918824873E-2</v>
      </c>
    </row>
    <row r="124" spans="1:44" ht="10.5" customHeight="1" x14ac:dyDescent="0.2">
      <c r="A124" s="11"/>
      <c r="B124" s="11"/>
      <c r="C124" s="14"/>
      <c r="D124" s="11" t="s">
        <v>90</v>
      </c>
      <c r="E124" s="11"/>
      <c r="F124" s="2"/>
      <c r="G124" s="12">
        <v>0</v>
      </c>
      <c r="H124" s="12">
        <v>0</v>
      </c>
      <c r="I124" s="12">
        <v>0</v>
      </c>
      <c r="J124" s="12">
        <v>0</v>
      </c>
      <c r="K124" s="12">
        <v>19945</v>
      </c>
      <c r="L124" s="12">
        <v>26668</v>
      </c>
      <c r="M124" s="12">
        <v>0</v>
      </c>
      <c r="N124" s="12">
        <v>0</v>
      </c>
      <c r="O124" s="12">
        <v>698.41</v>
      </c>
      <c r="P124" s="12">
        <v>1078</v>
      </c>
      <c r="Q124" s="12">
        <v>1007.93</v>
      </c>
      <c r="R124" s="63">
        <v>1297.2</v>
      </c>
      <c r="S124" s="63">
        <v>1078.3900000000001</v>
      </c>
      <c r="T124" s="63">
        <v>1196050.17</v>
      </c>
      <c r="U124" s="41">
        <v>4146.93</v>
      </c>
      <c r="V124" s="41">
        <v>24074.21</v>
      </c>
      <c r="W124" s="63">
        <v>21158.45</v>
      </c>
      <c r="X124" s="63">
        <v>23609.46</v>
      </c>
      <c r="Y124" s="63">
        <v>16808.330000000002</v>
      </c>
      <c r="Z124" s="63">
        <v>12428.5</v>
      </c>
      <c r="AA124" s="63">
        <v>12546.65</v>
      </c>
      <c r="AB124" s="63">
        <v>1101595</v>
      </c>
      <c r="AC124" s="63">
        <v>5599</v>
      </c>
      <c r="AD124" s="63">
        <v>13683</v>
      </c>
      <c r="AE124" s="63">
        <v>9601</v>
      </c>
      <c r="AF124" s="63">
        <v>9931</v>
      </c>
      <c r="AG124" s="63">
        <v>9775</v>
      </c>
      <c r="AH124" s="63">
        <v>5264</v>
      </c>
      <c r="AI124" s="13">
        <v>-0.58959215470323068</v>
      </c>
      <c r="AJ124" s="13">
        <v>-0.46148337595907929</v>
      </c>
    </row>
    <row r="125" spans="1:44" ht="10.5" customHeight="1" x14ac:dyDescent="0.2">
      <c r="A125" s="11"/>
      <c r="B125" s="11"/>
      <c r="C125" s="14"/>
      <c r="D125" s="11" t="s">
        <v>39</v>
      </c>
      <c r="E125" s="11"/>
      <c r="F125" s="2"/>
      <c r="G125" s="12">
        <v>104177</v>
      </c>
      <c r="H125" s="12">
        <v>3815</v>
      </c>
      <c r="I125" s="12">
        <v>112128</v>
      </c>
      <c r="J125" s="12">
        <v>22758</v>
      </c>
      <c r="K125" s="12">
        <v>172584</v>
      </c>
      <c r="L125" s="12">
        <v>147011</v>
      </c>
      <c r="M125" s="12">
        <v>168068</v>
      </c>
      <c r="N125" s="12">
        <v>175195</v>
      </c>
      <c r="O125" s="12">
        <v>193450.96</v>
      </c>
      <c r="P125" s="12">
        <v>199137</v>
      </c>
      <c r="Q125" s="12">
        <v>222308.4</v>
      </c>
      <c r="R125" s="63">
        <v>267592.83</v>
      </c>
      <c r="S125" s="63">
        <v>199136.71</v>
      </c>
      <c r="T125" s="63">
        <v>485459.08999999997</v>
      </c>
      <c r="U125" s="41">
        <v>264527.94</v>
      </c>
      <c r="V125" s="41">
        <v>323505.32999999996</v>
      </c>
      <c r="W125" s="63">
        <v>325910.57</v>
      </c>
      <c r="X125" s="63">
        <v>524203.26</v>
      </c>
      <c r="Y125" s="63">
        <v>496562.76</v>
      </c>
      <c r="Z125" s="63">
        <v>417614.17000000004</v>
      </c>
      <c r="AA125" s="63">
        <v>447075.65</v>
      </c>
      <c r="AB125" s="63">
        <v>495369</v>
      </c>
      <c r="AC125" s="63">
        <v>464379</v>
      </c>
      <c r="AD125" s="63">
        <v>431579</v>
      </c>
      <c r="AE125" s="63">
        <v>303004</v>
      </c>
      <c r="AF125" s="63">
        <v>379146</v>
      </c>
      <c r="AG125" s="63">
        <v>363837</v>
      </c>
      <c r="AH125" s="63">
        <v>344012</v>
      </c>
      <c r="AI125" s="13">
        <v>-5.8961349597084545E-2</v>
      </c>
      <c r="AJ125" s="13">
        <v>-5.4488685867572564E-2</v>
      </c>
    </row>
    <row r="126" spans="1:44" ht="10.5" customHeight="1" x14ac:dyDescent="0.2">
      <c r="A126" s="11"/>
      <c r="B126" s="14"/>
      <c r="C126" s="11" t="s">
        <v>40</v>
      </c>
      <c r="D126" s="11"/>
      <c r="E126" s="11"/>
      <c r="F126" s="2"/>
      <c r="G126" s="12">
        <v>67834</v>
      </c>
      <c r="H126" s="12">
        <v>81866</v>
      </c>
      <c r="I126" s="12">
        <v>83929</v>
      </c>
      <c r="J126" s="12">
        <v>82956</v>
      </c>
      <c r="K126" s="12">
        <v>161232</v>
      </c>
      <c r="L126" s="12">
        <v>220691</v>
      </c>
      <c r="M126" s="12">
        <v>179695</v>
      </c>
      <c r="N126" s="12">
        <v>196185</v>
      </c>
      <c r="O126" s="12">
        <v>193426.66</v>
      </c>
      <c r="P126" s="12">
        <v>262065</v>
      </c>
      <c r="Q126" s="12">
        <v>236281.14</v>
      </c>
      <c r="R126" s="63">
        <v>232551.93</v>
      </c>
      <c r="S126" s="63">
        <v>262064.55</v>
      </c>
      <c r="T126" s="63">
        <v>702653.17</v>
      </c>
      <c r="U126" s="41">
        <v>272047.96000000002</v>
      </c>
      <c r="V126" s="41">
        <v>268573.59000000003</v>
      </c>
      <c r="W126" s="63">
        <v>298547.14</v>
      </c>
      <c r="X126" s="63">
        <v>329810.07</v>
      </c>
      <c r="Y126" s="63">
        <v>341811.45</v>
      </c>
      <c r="Z126" s="63">
        <v>467695.35999999999</v>
      </c>
      <c r="AA126" s="63">
        <v>473506.21</v>
      </c>
      <c r="AB126" s="63">
        <v>1319974</v>
      </c>
      <c r="AC126" s="63">
        <v>513372</v>
      </c>
      <c r="AD126" s="63">
        <v>733706</v>
      </c>
      <c r="AE126" s="63">
        <v>694867</v>
      </c>
      <c r="AF126" s="63">
        <v>343619</v>
      </c>
      <c r="AG126" s="63">
        <v>780640</v>
      </c>
      <c r="AH126" s="63">
        <v>788180</v>
      </c>
      <c r="AI126" s="13">
        <v>-8.235083814783406E-2</v>
      </c>
      <c r="AJ126" s="13">
        <v>9.6587415453986466E-3</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0</v>
      </c>
      <c r="U128" s="41">
        <v>118498</v>
      </c>
      <c r="V128" s="41">
        <v>122891</v>
      </c>
      <c r="W128" s="63">
        <v>120118</v>
      </c>
      <c r="X128" s="63">
        <v>110608</v>
      </c>
      <c r="Y128" s="63">
        <v>117016</v>
      </c>
      <c r="Z128" s="63">
        <v>130096</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475077</v>
      </c>
      <c r="AG129" s="63">
        <v>525751</v>
      </c>
      <c r="AH129" s="63">
        <v>613902</v>
      </c>
      <c r="AI129" s="13" t="s">
        <v>246</v>
      </c>
      <c r="AJ129" s="13">
        <v>0.16766682326804894</v>
      </c>
    </row>
    <row r="130" spans="1:36" ht="10.5" customHeight="1" x14ac:dyDescent="0.2">
      <c r="A130" s="11"/>
      <c r="B130" s="14"/>
      <c r="C130" s="11" t="s">
        <v>44</v>
      </c>
      <c r="D130" s="15"/>
      <c r="E130" s="11"/>
      <c r="F130" s="2"/>
      <c r="G130" s="12">
        <v>2939741</v>
      </c>
      <c r="H130" s="12">
        <v>4273679</v>
      </c>
      <c r="I130" s="12">
        <v>1103759</v>
      </c>
      <c r="J130" s="12">
        <v>637022</v>
      </c>
      <c r="K130" s="12">
        <v>986126</v>
      </c>
      <c r="L130" s="12">
        <v>1194972</v>
      </c>
      <c r="M130" s="12">
        <v>1349303</v>
      </c>
      <c r="N130" s="12">
        <v>1027430</v>
      </c>
      <c r="O130" s="12">
        <v>1264873</v>
      </c>
      <c r="P130" s="12">
        <v>1346948</v>
      </c>
      <c r="Q130" s="12">
        <v>926561</v>
      </c>
      <c r="R130" s="63">
        <v>1052454</v>
      </c>
      <c r="S130" s="63">
        <v>1502947</v>
      </c>
      <c r="T130" s="63">
        <v>1048469</v>
      </c>
      <c r="U130" s="41">
        <v>1710987</v>
      </c>
      <c r="V130" s="41">
        <v>1567087</v>
      </c>
      <c r="W130" s="63">
        <v>1376217</v>
      </c>
      <c r="X130" s="63">
        <v>1181517</v>
      </c>
      <c r="Y130" s="63">
        <v>1820410</v>
      </c>
      <c r="Z130" s="63">
        <v>1275959</v>
      </c>
      <c r="AA130" s="63">
        <v>781102</v>
      </c>
      <c r="AB130" s="63">
        <v>876645</v>
      </c>
      <c r="AC130" s="63">
        <v>1967301</v>
      </c>
      <c r="AD130" s="63">
        <v>1660079</v>
      </c>
      <c r="AE130" s="63">
        <v>2162865</v>
      </c>
      <c r="AF130" s="63">
        <v>1437502</v>
      </c>
      <c r="AG130" s="63">
        <v>4058468</v>
      </c>
      <c r="AH130" s="63">
        <v>1724727</v>
      </c>
      <c r="AI130" s="13">
        <v>0.11939346456098421</v>
      </c>
      <c r="AJ130" s="13">
        <v>-0.57503003596430968</v>
      </c>
    </row>
    <row r="131" spans="1:36" ht="10.5" customHeight="1" x14ac:dyDescent="0.2">
      <c r="A131" s="11"/>
      <c r="B131" s="14"/>
      <c r="C131" s="11"/>
      <c r="D131" s="15" t="s">
        <v>45</v>
      </c>
      <c r="E131" s="11"/>
      <c r="F131" s="2"/>
      <c r="G131" s="12">
        <v>29536</v>
      </c>
      <c r="H131" s="12">
        <v>29368</v>
      </c>
      <c r="I131" s="12">
        <v>46765</v>
      </c>
      <c r="J131" s="12">
        <v>54796</v>
      </c>
      <c r="K131" s="12">
        <v>57452</v>
      </c>
      <c r="L131" s="12">
        <v>82956</v>
      </c>
      <c r="M131" s="12">
        <v>140249</v>
      </c>
      <c r="N131" s="12">
        <v>124480</v>
      </c>
      <c r="O131" s="12">
        <v>110479</v>
      </c>
      <c r="P131" s="12">
        <v>87415</v>
      </c>
      <c r="Q131" s="12">
        <v>137429</v>
      </c>
      <c r="R131" s="63">
        <v>132683</v>
      </c>
      <c r="S131" s="63">
        <v>160972</v>
      </c>
      <c r="T131" s="63">
        <v>258248</v>
      </c>
      <c r="U131" s="41">
        <v>423458</v>
      </c>
      <c r="V131" s="41">
        <v>230459</v>
      </c>
      <c r="W131" s="63">
        <v>143632</v>
      </c>
      <c r="X131" s="63">
        <v>156447</v>
      </c>
      <c r="Y131" s="63">
        <v>112804</v>
      </c>
      <c r="Z131" s="63">
        <v>97800</v>
      </c>
      <c r="AA131" s="63">
        <v>102584</v>
      </c>
      <c r="AB131" s="63">
        <v>119818</v>
      </c>
      <c r="AC131" s="63">
        <v>172930</v>
      </c>
      <c r="AD131" s="63">
        <v>122606</v>
      </c>
      <c r="AE131" s="63">
        <v>167101</v>
      </c>
      <c r="AF131" s="63">
        <v>196254</v>
      </c>
      <c r="AG131" s="63">
        <v>227302</v>
      </c>
      <c r="AH131" s="63">
        <v>204735</v>
      </c>
      <c r="AI131" s="13">
        <v>9.3398157675663951E-2</v>
      </c>
      <c r="AJ131" s="13">
        <v>-9.9282012476792983E-2</v>
      </c>
    </row>
    <row r="132" spans="1:36" ht="10.5" customHeight="1" x14ac:dyDescent="0.2">
      <c r="A132" s="11"/>
      <c r="B132" s="14"/>
      <c r="C132" s="11"/>
      <c r="D132" s="15" t="s">
        <v>46</v>
      </c>
      <c r="E132" s="11"/>
      <c r="F132" s="2"/>
      <c r="G132" s="12">
        <v>2819105</v>
      </c>
      <c r="H132" s="12">
        <v>4190247</v>
      </c>
      <c r="I132" s="12">
        <v>950318</v>
      </c>
      <c r="J132" s="12">
        <v>462833</v>
      </c>
      <c r="K132" s="12">
        <v>752247</v>
      </c>
      <c r="L132" s="12">
        <v>816925</v>
      </c>
      <c r="M132" s="12">
        <v>1084218</v>
      </c>
      <c r="N132" s="12">
        <v>699585</v>
      </c>
      <c r="O132" s="12">
        <v>960379</v>
      </c>
      <c r="P132" s="12">
        <v>1143080</v>
      </c>
      <c r="Q132" s="12">
        <v>687160</v>
      </c>
      <c r="R132" s="63">
        <v>843546</v>
      </c>
      <c r="S132" s="63">
        <v>1263738</v>
      </c>
      <c r="T132" s="63">
        <v>583496</v>
      </c>
      <c r="U132" s="41">
        <v>1115555</v>
      </c>
      <c r="V132" s="41">
        <v>1201677</v>
      </c>
      <c r="W132" s="63">
        <v>1055874</v>
      </c>
      <c r="X132" s="63">
        <v>955867</v>
      </c>
      <c r="Y132" s="63">
        <v>1623605</v>
      </c>
      <c r="Z132" s="63">
        <v>1086334</v>
      </c>
      <c r="AA132" s="63">
        <v>569946</v>
      </c>
      <c r="AB132" s="63">
        <v>629207</v>
      </c>
      <c r="AC132" s="63">
        <v>1394433</v>
      </c>
      <c r="AD132" s="63">
        <v>1207917</v>
      </c>
      <c r="AE132" s="63">
        <v>1137627</v>
      </c>
      <c r="AF132" s="63">
        <v>1132339</v>
      </c>
      <c r="AG132" s="63">
        <v>1255790</v>
      </c>
      <c r="AH132" s="63">
        <v>1402300</v>
      </c>
      <c r="AI132" s="13">
        <v>0.14289911936607447</v>
      </c>
      <c r="AJ132" s="13">
        <v>0.11666759569673274</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41000</v>
      </c>
      <c r="AA133" s="63">
        <v>54050</v>
      </c>
      <c r="AB133" s="63">
        <v>0</v>
      </c>
      <c r="AC133" s="63">
        <v>278290</v>
      </c>
      <c r="AD133" s="63">
        <v>0</v>
      </c>
      <c r="AE133" s="63">
        <v>735852</v>
      </c>
      <c r="AF133" s="63">
        <v>0</v>
      </c>
      <c r="AG133" s="63">
        <v>2500000</v>
      </c>
      <c r="AH133" s="63">
        <v>0</v>
      </c>
      <c r="AI133" s="13" t="s">
        <v>246</v>
      </c>
      <c r="AJ133" s="13" t="s">
        <v>246</v>
      </c>
    </row>
    <row r="134" spans="1:36" ht="10.5" customHeight="1" x14ac:dyDescent="0.2">
      <c r="A134" s="11"/>
      <c r="B134" s="11"/>
      <c r="C134" s="11"/>
      <c r="D134" s="11" t="s">
        <v>48</v>
      </c>
      <c r="E134" s="11"/>
      <c r="F134" s="2"/>
      <c r="G134" s="12">
        <v>91100</v>
      </c>
      <c r="H134" s="12">
        <v>54064</v>
      </c>
      <c r="I134" s="12">
        <v>106676</v>
      </c>
      <c r="J134" s="12">
        <v>119393</v>
      </c>
      <c r="K134" s="12">
        <v>176427</v>
      </c>
      <c r="L134" s="12">
        <v>295091</v>
      </c>
      <c r="M134" s="12">
        <v>124836</v>
      </c>
      <c r="N134" s="12">
        <v>203365</v>
      </c>
      <c r="O134" s="12">
        <v>194015</v>
      </c>
      <c r="P134" s="12">
        <v>116453</v>
      </c>
      <c r="Q134" s="12">
        <v>101972</v>
      </c>
      <c r="R134" s="63">
        <v>76225</v>
      </c>
      <c r="S134" s="63">
        <v>78237</v>
      </c>
      <c r="T134" s="63">
        <v>206725</v>
      </c>
      <c r="U134" s="41">
        <v>171974</v>
      </c>
      <c r="V134" s="41">
        <v>134951</v>
      </c>
      <c r="W134" s="63">
        <v>176711</v>
      </c>
      <c r="X134" s="63">
        <v>69203</v>
      </c>
      <c r="Y134" s="63">
        <v>84001</v>
      </c>
      <c r="Z134" s="63">
        <v>50825</v>
      </c>
      <c r="AA134" s="63">
        <v>54522</v>
      </c>
      <c r="AB134" s="63">
        <v>127620</v>
      </c>
      <c r="AC134" s="63">
        <v>121648</v>
      </c>
      <c r="AD134" s="63">
        <v>329556</v>
      </c>
      <c r="AE134" s="63">
        <v>122285</v>
      </c>
      <c r="AF134" s="63">
        <v>108909</v>
      </c>
      <c r="AG134" s="63">
        <v>75376</v>
      </c>
      <c r="AH134" s="63">
        <v>117692</v>
      </c>
      <c r="AI134" s="13">
        <v>-1.3406990825966636E-2</v>
      </c>
      <c r="AJ134" s="13">
        <v>0.56139885374655063</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492915</v>
      </c>
      <c r="H136" s="12">
        <v>716664</v>
      </c>
      <c r="I136" s="12">
        <v>721414</v>
      </c>
      <c r="J136" s="12">
        <v>1243542</v>
      </c>
      <c r="K136" s="12">
        <f>SUM(K137:K145)</f>
        <v>1267140</v>
      </c>
      <c r="L136" s="12">
        <f>SUM(L137:L145)</f>
        <v>1148386</v>
      </c>
      <c r="M136" s="12">
        <f>SUM(M137:M145)</f>
        <v>1000402</v>
      </c>
      <c r="N136" s="12">
        <f>SUM(N137:N145)</f>
        <v>1219304</v>
      </c>
      <c r="O136" s="12">
        <v>1235615.0900000001</v>
      </c>
      <c r="P136" s="12">
        <v>1791149</v>
      </c>
      <c r="Q136" s="12">
        <v>1373405.15</v>
      </c>
      <c r="R136" s="63">
        <v>1442875.67</v>
      </c>
      <c r="S136" s="63">
        <v>883433.8</v>
      </c>
      <c r="T136" s="63">
        <v>1157364.32</v>
      </c>
      <c r="U136" s="41">
        <v>1163164.2000000002</v>
      </c>
      <c r="V136" s="41">
        <v>1041828.13</v>
      </c>
      <c r="W136" s="63">
        <v>1266815.1400000001</v>
      </c>
      <c r="X136" s="63">
        <v>950455.10000000009</v>
      </c>
      <c r="Y136" s="63">
        <v>950233.17999999993</v>
      </c>
      <c r="Z136" s="63">
        <v>1596979.3399999999</v>
      </c>
      <c r="AA136" s="63">
        <v>1906992.39</v>
      </c>
      <c r="AB136" s="63">
        <v>2356061</v>
      </c>
      <c r="AC136" s="63">
        <v>1253127</v>
      </c>
      <c r="AD136" s="63">
        <v>1154828</v>
      </c>
      <c r="AE136" s="63">
        <v>1169223</v>
      </c>
      <c r="AF136" s="63">
        <v>2662658</v>
      </c>
      <c r="AG136" s="63">
        <v>3197999</v>
      </c>
      <c r="AH136" s="63">
        <v>2309838</v>
      </c>
      <c r="AI136" s="13">
        <v>-3.2968475224023353E-3</v>
      </c>
      <c r="AJ136" s="13">
        <v>-0.27772397677422661</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44117</v>
      </c>
      <c r="H138" s="12">
        <v>48319</v>
      </c>
      <c r="I138" s="12">
        <v>52761</v>
      </c>
      <c r="J138" s="12">
        <v>55150</v>
      </c>
      <c r="K138" s="12">
        <v>58236</v>
      </c>
      <c r="L138" s="12">
        <v>61329</v>
      </c>
      <c r="M138" s="12">
        <v>63002</v>
      </c>
      <c r="N138" s="12">
        <v>67471</v>
      </c>
      <c r="O138" s="12">
        <v>134527.6</v>
      </c>
      <c r="P138" s="12">
        <v>144637</v>
      </c>
      <c r="Q138" s="12">
        <v>162947.04</v>
      </c>
      <c r="R138" s="63">
        <v>175929.26</v>
      </c>
      <c r="S138" s="63">
        <v>144636.56</v>
      </c>
      <c r="T138" s="63">
        <v>311062</v>
      </c>
      <c r="U138" s="41">
        <v>238681.19</v>
      </c>
      <c r="V138" s="41">
        <v>258300.02</v>
      </c>
      <c r="W138" s="64">
        <v>291885.34000000003</v>
      </c>
      <c r="X138" s="64">
        <v>305445.86</v>
      </c>
      <c r="Y138" s="63">
        <v>323054.78000000003</v>
      </c>
      <c r="Z138" s="63">
        <v>339571.36</v>
      </c>
      <c r="AA138" s="63">
        <v>358236.2</v>
      </c>
      <c r="AB138" s="63">
        <v>433054</v>
      </c>
      <c r="AC138" s="63">
        <v>399003</v>
      </c>
      <c r="AD138" s="63">
        <v>410472</v>
      </c>
      <c r="AE138" s="63">
        <v>412251</v>
      </c>
      <c r="AF138" s="63">
        <v>428617</v>
      </c>
      <c r="AG138" s="63">
        <v>444064</v>
      </c>
      <c r="AH138" s="63">
        <v>463118</v>
      </c>
      <c r="AI138" s="13">
        <v>1.1249378644337726E-2</v>
      </c>
      <c r="AJ138" s="13">
        <v>4.2908229444404408E-2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377993</v>
      </c>
      <c r="H141" s="12">
        <v>382960</v>
      </c>
      <c r="I141" s="12">
        <v>422966</v>
      </c>
      <c r="J141" s="12">
        <v>478336</v>
      </c>
      <c r="K141" s="12">
        <v>511337</v>
      </c>
      <c r="L141" s="12">
        <v>535729</v>
      </c>
      <c r="M141" s="12">
        <v>587977</v>
      </c>
      <c r="N141" s="12">
        <v>659022</v>
      </c>
      <c r="O141" s="12">
        <v>690558.07</v>
      </c>
      <c r="P141" s="12">
        <v>696425</v>
      </c>
      <c r="Q141" s="12">
        <v>669577.14</v>
      </c>
      <c r="R141" s="63">
        <v>655760.09</v>
      </c>
      <c r="S141" s="63">
        <v>682488.77</v>
      </c>
      <c r="T141" s="63">
        <v>741849.96</v>
      </c>
      <c r="U141" s="41">
        <v>754593.16</v>
      </c>
      <c r="V141" s="41">
        <v>710714.24</v>
      </c>
      <c r="W141" s="63">
        <v>852017.06</v>
      </c>
      <c r="X141" s="63">
        <v>590324.06000000006</v>
      </c>
      <c r="Y141" s="63">
        <v>512624.46</v>
      </c>
      <c r="Z141" s="63">
        <v>427657.99</v>
      </c>
      <c r="AA141" s="63">
        <v>623240.37999999989</v>
      </c>
      <c r="AB141" s="63">
        <v>679422</v>
      </c>
      <c r="AC141" s="63">
        <v>656593</v>
      </c>
      <c r="AD141" s="63">
        <v>689949</v>
      </c>
      <c r="AE141" s="63">
        <v>683540</v>
      </c>
      <c r="AF141" s="63">
        <v>699099</v>
      </c>
      <c r="AG141" s="63">
        <v>721828</v>
      </c>
      <c r="AH141" s="63">
        <v>663142</v>
      </c>
      <c r="AI141" s="13">
        <v>-4.03405649203048E-3</v>
      </c>
      <c r="AJ141" s="13">
        <v>-8.1301916800124135E-2</v>
      </c>
    </row>
    <row r="142" spans="1:36" ht="10.5" customHeight="1" x14ac:dyDescent="0.2">
      <c r="A142" s="11"/>
      <c r="B142" s="14"/>
      <c r="C142" s="11" t="s">
        <v>55</v>
      </c>
      <c r="E142" s="11"/>
      <c r="F142" s="2"/>
      <c r="G142" s="12">
        <v>0</v>
      </c>
      <c r="H142" s="12">
        <v>0</v>
      </c>
      <c r="I142" s="12">
        <v>0</v>
      </c>
      <c r="J142" s="12">
        <v>0</v>
      </c>
      <c r="K142" s="12">
        <v>0</v>
      </c>
      <c r="L142" s="12">
        <v>9155</v>
      </c>
      <c r="M142" s="12">
        <v>18453</v>
      </c>
      <c r="N142" s="12">
        <v>28859</v>
      </c>
      <c r="O142" s="12">
        <v>25535.42</v>
      </c>
      <c r="P142" s="12">
        <v>23767</v>
      </c>
      <c r="Q142" s="12">
        <v>24058.97</v>
      </c>
      <c r="R142" s="63">
        <v>25181.32</v>
      </c>
      <c r="S142" s="63">
        <v>23767.47</v>
      </c>
      <c r="T142" s="63">
        <v>62741.36</v>
      </c>
      <c r="U142" s="41">
        <v>33106.85</v>
      </c>
      <c r="V142" s="41">
        <v>22130.87</v>
      </c>
      <c r="W142" s="64">
        <v>24094.74</v>
      </c>
      <c r="X142" s="64">
        <v>23569.18</v>
      </c>
      <c r="Y142" s="63">
        <v>24371.94</v>
      </c>
      <c r="Z142" s="63">
        <v>22770.99</v>
      </c>
      <c r="AA142" s="63">
        <v>23788.81</v>
      </c>
      <c r="AB142" s="63">
        <v>159972</v>
      </c>
      <c r="AC142" s="63">
        <v>27866</v>
      </c>
      <c r="AD142" s="63">
        <v>27520</v>
      </c>
      <c r="AE142" s="63">
        <v>27663</v>
      </c>
      <c r="AF142" s="63">
        <v>28518</v>
      </c>
      <c r="AG142" s="63">
        <v>26903</v>
      </c>
      <c r="AH142" s="63">
        <v>28164</v>
      </c>
      <c r="AI142" s="13">
        <v>-0.25135649661579029</v>
      </c>
      <c r="AJ142" s="13">
        <v>4.6872096048767797E-2</v>
      </c>
    </row>
    <row r="143" spans="1:36" ht="10.5" customHeight="1" x14ac:dyDescent="0.2">
      <c r="A143" s="11"/>
      <c r="B143" s="11"/>
      <c r="C143" s="11" t="s">
        <v>56</v>
      </c>
      <c r="D143" s="11"/>
      <c r="E143" s="11"/>
      <c r="F143" s="2"/>
      <c r="G143" s="12">
        <v>70805</v>
      </c>
      <c r="H143" s="12">
        <v>285385</v>
      </c>
      <c r="I143" s="12">
        <v>245687</v>
      </c>
      <c r="J143" s="12">
        <v>710056</v>
      </c>
      <c r="K143" s="12">
        <v>697567</v>
      </c>
      <c r="L143" s="12">
        <v>542173</v>
      </c>
      <c r="M143" s="12">
        <v>330970</v>
      </c>
      <c r="N143" s="12">
        <v>463952</v>
      </c>
      <c r="O143" s="12">
        <v>384994</v>
      </c>
      <c r="P143" s="12">
        <v>926320</v>
      </c>
      <c r="Q143" s="12">
        <v>516822</v>
      </c>
      <c r="R143" s="63">
        <v>586005</v>
      </c>
      <c r="S143" s="63">
        <v>32541</v>
      </c>
      <c r="T143" s="63">
        <v>41711</v>
      </c>
      <c r="U143" s="41">
        <v>136783</v>
      </c>
      <c r="V143" s="41">
        <v>50683</v>
      </c>
      <c r="W143" s="63">
        <v>98818</v>
      </c>
      <c r="X143" s="63">
        <v>31116</v>
      </c>
      <c r="Y143" s="63">
        <v>90182</v>
      </c>
      <c r="Z143" s="63">
        <v>806979</v>
      </c>
      <c r="AA143" s="63">
        <v>901727</v>
      </c>
      <c r="AB143" s="63">
        <v>1083613</v>
      </c>
      <c r="AC143" s="63">
        <v>169665</v>
      </c>
      <c r="AD143" s="63">
        <v>26887</v>
      </c>
      <c r="AE143" s="63">
        <v>45769</v>
      </c>
      <c r="AF143" s="63">
        <v>1506424</v>
      </c>
      <c r="AG143" s="63">
        <v>2005204</v>
      </c>
      <c r="AH143" s="63">
        <v>1155414</v>
      </c>
      <c r="AI143" s="13">
        <v>1.0750356436197261E-2</v>
      </c>
      <c r="AJ143" s="13">
        <v>-0.42379229245503203</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305555</v>
      </c>
      <c r="H147" s="12">
        <v>268070</v>
      </c>
      <c r="I147" s="12">
        <v>415518</v>
      </c>
      <c r="J147" s="12">
        <v>322867</v>
      </c>
      <c r="K147" s="12">
        <v>489827</v>
      </c>
      <c r="L147" s="12">
        <v>294075</v>
      </c>
      <c r="M147" s="12">
        <v>157588</v>
      </c>
      <c r="N147" s="12">
        <v>602826</v>
      </c>
      <c r="O147" s="12">
        <v>779610</v>
      </c>
      <c r="P147" s="12">
        <v>6399633</v>
      </c>
      <c r="Q147" s="12">
        <v>407361</v>
      </c>
      <c r="R147" s="63">
        <v>384954</v>
      </c>
      <c r="S147" s="63">
        <v>183869</v>
      </c>
      <c r="T147" s="63">
        <v>1230991</v>
      </c>
      <c r="U147" s="41">
        <v>726947</v>
      </c>
      <c r="V147" s="41">
        <v>224635</v>
      </c>
      <c r="W147" s="63">
        <v>229870</v>
      </c>
      <c r="X147" s="63">
        <v>408253</v>
      </c>
      <c r="Y147" s="63">
        <v>402294</v>
      </c>
      <c r="Z147" s="63">
        <v>384566</v>
      </c>
      <c r="AA147" s="63">
        <v>271892</v>
      </c>
      <c r="AB147" s="63">
        <v>733361</v>
      </c>
      <c r="AC147" s="63">
        <v>390085</v>
      </c>
      <c r="AD147" s="63">
        <v>327669</v>
      </c>
      <c r="AE147" s="63">
        <v>60471</v>
      </c>
      <c r="AF147" s="63">
        <v>61066</v>
      </c>
      <c r="AG147" s="63">
        <v>409963</v>
      </c>
      <c r="AH147" s="63">
        <v>364526</v>
      </c>
      <c r="AI147" s="13">
        <v>-0.10997586587045216</v>
      </c>
      <c r="AJ147" s="13">
        <v>-0.11083195312747736</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1381411</v>
      </c>
      <c r="H149" s="12">
        <v>1124495</v>
      </c>
      <c r="I149" s="12">
        <v>1237778</v>
      </c>
      <c r="J149" s="12">
        <v>1249531</v>
      </c>
      <c r="K149" s="12">
        <v>1453950</v>
      </c>
      <c r="L149" s="12">
        <v>1543111</v>
      </c>
      <c r="M149" s="12">
        <v>1326476</v>
      </c>
      <c r="N149" s="12">
        <v>1927618</v>
      </c>
      <c r="O149" s="12">
        <v>1876474</v>
      </c>
      <c r="P149" s="12">
        <v>40103</v>
      </c>
      <c r="Q149" s="12">
        <v>52753</v>
      </c>
      <c r="R149" s="63">
        <v>46586</v>
      </c>
      <c r="S149" s="63">
        <v>35901</v>
      </c>
      <c r="T149" s="63">
        <v>43399</v>
      </c>
      <c r="U149" s="41">
        <v>42877</v>
      </c>
      <c r="V149" s="41">
        <v>57684</v>
      </c>
      <c r="W149" s="63">
        <v>60122</v>
      </c>
      <c r="X149" s="63">
        <v>75943</v>
      </c>
      <c r="Y149" s="63">
        <v>95636</v>
      </c>
      <c r="Z149" s="63">
        <v>105855</v>
      </c>
      <c r="AA149" s="63">
        <v>108289</v>
      </c>
      <c r="AB149" s="63">
        <v>29034</v>
      </c>
      <c r="AC149" s="63">
        <v>209039</v>
      </c>
      <c r="AD149" s="63">
        <v>1870</v>
      </c>
      <c r="AE149" s="63">
        <v>69655</v>
      </c>
      <c r="AF149" s="63">
        <v>65509</v>
      </c>
      <c r="AG149" s="63">
        <v>54523</v>
      </c>
      <c r="AH149" s="63">
        <v>70731</v>
      </c>
      <c r="AI149" s="13">
        <v>0.15997996339084786</v>
      </c>
      <c r="AJ149" s="13">
        <v>0.29726904242246394</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2316038</v>
      </c>
      <c r="H152" s="5">
        <v>1813183</v>
      </c>
      <c r="I152" s="5">
        <v>2118498</v>
      </c>
      <c r="J152" s="5">
        <v>2881545</v>
      </c>
      <c r="K152" s="5">
        <v>2880693</v>
      </c>
      <c r="L152" s="5">
        <v>3566193</v>
      </c>
      <c r="M152" s="5">
        <v>3761607</v>
      </c>
      <c r="N152" s="5">
        <v>3838743</v>
      </c>
      <c r="O152" s="5">
        <v>4074788</v>
      </c>
      <c r="P152" s="5">
        <v>4510587</v>
      </c>
      <c r="Q152" s="5">
        <v>5138919</v>
      </c>
      <c r="R152" s="62">
        <v>5924909</v>
      </c>
      <c r="S152" s="62">
        <v>5223251</v>
      </c>
      <c r="T152" s="62">
        <v>8917618</v>
      </c>
      <c r="U152" s="39">
        <v>5338588</v>
      </c>
      <c r="V152" s="39">
        <v>6681627</v>
      </c>
      <c r="W152" s="62">
        <v>6126992</v>
      </c>
      <c r="X152" s="62">
        <v>5880389</v>
      </c>
      <c r="Y152" s="62">
        <v>6084508</v>
      </c>
      <c r="Z152" s="62">
        <v>5646471</v>
      </c>
      <c r="AA152" s="62">
        <v>6360383</v>
      </c>
      <c r="AB152" s="62">
        <v>6248014</v>
      </c>
      <c r="AC152" s="62">
        <v>6677314</v>
      </c>
      <c r="AD152" s="62">
        <v>6849761</v>
      </c>
      <c r="AE152" s="62">
        <v>6889448</v>
      </c>
      <c r="AF152" s="62">
        <v>7957453</v>
      </c>
      <c r="AG152" s="62">
        <v>8892758</v>
      </c>
      <c r="AH152" s="62">
        <v>8276793</v>
      </c>
      <c r="AI152" s="10">
        <v>4.7980857735942406E-2</v>
      </c>
      <c r="AJ152" s="10">
        <v>-6.9265912779814767E-2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1226641</v>
      </c>
      <c r="H154" s="12">
        <v>772335</v>
      </c>
      <c r="I154" s="12">
        <v>949156</v>
      </c>
      <c r="J154" s="12">
        <v>1205588</v>
      </c>
      <c r="K154" s="12">
        <v>1178041</v>
      </c>
      <c r="L154" s="12">
        <v>1569131</v>
      </c>
      <c r="M154" s="12">
        <v>1620070</v>
      </c>
      <c r="N154" s="12">
        <v>1609616</v>
      </c>
      <c r="O154" s="12">
        <v>1661160</v>
      </c>
      <c r="P154" s="12">
        <v>1866107</v>
      </c>
      <c r="Q154" s="12">
        <v>1830990</v>
      </c>
      <c r="R154" s="63">
        <v>2384938</v>
      </c>
      <c r="S154" s="63">
        <v>1977011</v>
      </c>
      <c r="T154" s="63">
        <v>2488873</v>
      </c>
      <c r="U154" s="41">
        <v>1583299</v>
      </c>
      <c r="V154" s="41">
        <v>2518679</v>
      </c>
      <c r="W154" s="63">
        <v>2675356</v>
      </c>
      <c r="X154" s="63">
        <v>2339130</v>
      </c>
      <c r="Y154" s="63">
        <v>2381214</v>
      </c>
      <c r="Z154" s="63">
        <v>2200052</v>
      </c>
      <c r="AA154" s="63">
        <v>2396116</v>
      </c>
      <c r="AB154" s="63">
        <v>2274743</v>
      </c>
      <c r="AC154" s="63">
        <v>2311232</v>
      </c>
      <c r="AD154" s="63">
        <v>2830419</v>
      </c>
      <c r="AE154" s="63">
        <v>2691331</v>
      </c>
      <c r="AF154" s="63">
        <v>3072897</v>
      </c>
      <c r="AG154" s="63">
        <v>2572161</v>
      </c>
      <c r="AH154" s="63">
        <v>2960224</v>
      </c>
      <c r="AI154" s="13">
        <v>4.4877489580757546E-2</v>
      </c>
      <c r="AJ154" s="13">
        <v>0.15087041596540807</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458706</v>
      </c>
      <c r="H156" s="12">
        <v>458505</v>
      </c>
      <c r="I156" s="12">
        <v>522731</v>
      </c>
      <c r="J156" s="12">
        <v>565394</v>
      </c>
      <c r="K156" s="12">
        <v>721028</v>
      </c>
      <c r="L156" s="12">
        <v>627164</v>
      </c>
      <c r="M156" s="12">
        <v>804687</v>
      </c>
      <c r="N156" s="12">
        <v>798382</v>
      </c>
      <c r="O156" s="12">
        <v>811850</v>
      </c>
      <c r="P156" s="12">
        <v>842467</v>
      </c>
      <c r="Q156" s="12">
        <v>942244</v>
      </c>
      <c r="R156" s="63">
        <v>1111452</v>
      </c>
      <c r="S156" s="63">
        <v>980514</v>
      </c>
      <c r="T156" s="63">
        <v>1058815</v>
      </c>
      <c r="U156" s="41">
        <v>1576611</v>
      </c>
      <c r="V156" s="41">
        <v>1981075</v>
      </c>
      <c r="W156" s="63">
        <v>1547183</v>
      </c>
      <c r="X156" s="63">
        <v>1494254</v>
      </c>
      <c r="Y156" s="63">
        <v>1588987</v>
      </c>
      <c r="Z156" s="63">
        <v>1541094</v>
      </c>
      <c r="AA156" s="63">
        <v>1687212</v>
      </c>
      <c r="AB156" s="63">
        <v>1659841</v>
      </c>
      <c r="AC156" s="63">
        <v>1804682</v>
      </c>
      <c r="AD156" s="63">
        <v>1769270</v>
      </c>
      <c r="AE156" s="63">
        <v>1829726</v>
      </c>
      <c r="AF156" s="63">
        <v>2036558</v>
      </c>
      <c r="AG156" s="63">
        <v>2337083</v>
      </c>
      <c r="AH156" s="63">
        <v>2673489</v>
      </c>
      <c r="AI156" s="13">
        <v>8.2684665158084147E-2</v>
      </c>
      <c r="AJ156" s="13">
        <v>0.14394268410664063</v>
      </c>
    </row>
    <row r="157" spans="1:36" ht="10.5" customHeight="1" x14ac:dyDescent="0.2">
      <c r="A157" s="11"/>
      <c r="B157" s="19" t="s">
        <v>67</v>
      </c>
      <c r="C157" s="14"/>
      <c r="D157" s="19"/>
      <c r="E157" s="19"/>
      <c r="F157" s="2"/>
      <c r="G157" s="12">
        <v>0</v>
      </c>
      <c r="H157" s="12">
        <v>291513</v>
      </c>
      <c r="I157" s="12">
        <v>298095</v>
      </c>
      <c r="J157" s="12">
        <v>359072</v>
      </c>
      <c r="K157" s="12">
        <v>265156</v>
      </c>
      <c r="L157" s="12">
        <v>427031</v>
      </c>
      <c r="M157" s="12">
        <v>484835</v>
      </c>
      <c r="N157" s="12">
        <v>460317</v>
      </c>
      <c r="O157" s="12">
        <v>302410</v>
      </c>
      <c r="P157" s="12">
        <v>347507</v>
      </c>
      <c r="Q157" s="12">
        <v>713511</v>
      </c>
      <c r="R157" s="63">
        <v>602368</v>
      </c>
      <c r="S157" s="63">
        <v>348970</v>
      </c>
      <c r="T157" s="63">
        <v>689690</v>
      </c>
      <c r="U157" s="41">
        <v>0</v>
      </c>
      <c r="V157" s="41">
        <v>0</v>
      </c>
      <c r="W157" s="63">
        <v>0</v>
      </c>
      <c r="X157" s="63">
        <v>0</v>
      </c>
      <c r="Y157" s="63">
        <v>0</v>
      </c>
      <c r="Z157" s="63">
        <v>0</v>
      </c>
      <c r="AA157" s="63">
        <v>0</v>
      </c>
      <c r="AB157" s="63">
        <v>0</v>
      </c>
      <c r="AC157" s="63">
        <v>0</v>
      </c>
      <c r="AD157" s="63">
        <v>0</v>
      </c>
      <c r="AE157" s="63">
        <v>0</v>
      </c>
      <c r="AF157" s="63">
        <v>0</v>
      </c>
      <c r="AG157" s="63">
        <v>0</v>
      </c>
      <c r="AH157" s="63">
        <v>0</v>
      </c>
      <c r="AI157" s="13" t="s">
        <v>246</v>
      </c>
      <c r="AJ157" s="13" t="s">
        <v>246</v>
      </c>
    </row>
    <row r="158" spans="1:36" ht="10.5" customHeight="1" x14ac:dyDescent="0.2">
      <c r="A158" s="11"/>
      <c r="B158" s="19" t="s">
        <v>69</v>
      </c>
      <c r="C158" s="14"/>
      <c r="D158" s="19"/>
      <c r="E158" s="19"/>
      <c r="F158" s="2"/>
      <c r="G158" s="12">
        <v>295379</v>
      </c>
      <c r="H158" s="12">
        <v>250475</v>
      </c>
      <c r="I158" s="12">
        <v>307953</v>
      </c>
      <c r="J158" s="12">
        <v>331714</v>
      </c>
      <c r="K158" s="12">
        <v>367547</v>
      </c>
      <c r="L158" s="12">
        <v>397621</v>
      </c>
      <c r="M158" s="12">
        <v>461536</v>
      </c>
      <c r="N158" s="12">
        <v>469299</v>
      </c>
      <c r="O158" s="12">
        <v>528571</v>
      </c>
      <c r="P158" s="12">
        <v>588632</v>
      </c>
      <c r="Q158" s="12">
        <v>649523</v>
      </c>
      <c r="R158" s="63">
        <v>725850</v>
      </c>
      <c r="S158" s="63">
        <v>843658</v>
      </c>
      <c r="T158" s="63">
        <v>928346</v>
      </c>
      <c r="U158" s="41">
        <v>1118324</v>
      </c>
      <c r="V158" s="41">
        <v>1096515</v>
      </c>
      <c r="W158" s="63">
        <v>1092523</v>
      </c>
      <c r="X158" s="63">
        <v>1146939</v>
      </c>
      <c r="Y158" s="63">
        <v>1149121</v>
      </c>
      <c r="Z158" s="63">
        <v>1129982</v>
      </c>
      <c r="AA158" s="63">
        <v>1189455</v>
      </c>
      <c r="AB158" s="63">
        <v>1290424</v>
      </c>
      <c r="AC158" s="63">
        <v>1270446</v>
      </c>
      <c r="AD158" s="63">
        <v>1278620</v>
      </c>
      <c r="AE158" s="63">
        <v>1306993</v>
      </c>
      <c r="AF158" s="63">
        <v>1376338</v>
      </c>
      <c r="AG158" s="63">
        <v>1584994</v>
      </c>
      <c r="AH158" s="63">
        <v>1422944</v>
      </c>
      <c r="AI158" s="13">
        <v>1.6426305370646821E-2</v>
      </c>
      <c r="AJ158" s="13">
        <v>-0.10224013466297033</v>
      </c>
    </row>
    <row r="159" spans="1:36" ht="10.5" customHeight="1" x14ac:dyDescent="0.2">
      <c r="A159" s="11"/>
      <c r="B159" s="19" t="s">
        <v>70</v>
      </c>
      <c r="C159" s="14"/>
      <c r="D159" s="19"/>
      <c r="E159" s="19"/>
      <c r="F159" s="2"/>
      <c r="G159" s="12">
        <v>85991</v>
      </c>
      <c r="H159" s="12">
        <v>0</v>
      </c>
      <c r="I159" s="12">
        <v>0</v>
      </c>
      <c r="J159" s="12">
        <v>342487</v>
      </c>
      <c r="K159" s="12">
        <v>247250</v>
      </c>
      <c r="L159" s="12">
        <v>441206</v>
      </c>
      <c r="M159" s="12">
        <v>296933</v>
      </c>
      <c r="N159" s="12">
        <v>369296</v>
      </c>
      <c r="O159" s="12">
        <v>372239</v>
      </c>
      <c r="P159" s="12">
        <v>377837</v>
      </c>
      <c r="Q159" s="12">
        <v>432760</v>
      </c>
      <c r="R159" s="63">
        <v>464151</v>
      </c>
      <c r="S159" s="63">
        <v>487239</v>
      </c>
      <c r="T159" s="63">
        <v>141723</v>
      </c>
      <c r="U159" s="41">
        <v>485776</v>
      </c>
      <c r="V159" s="41">
        <v>504942</v>
      </c>
      <c r="W159" s="63">
        <v>150719</v>
      </c>
      <c r="X159" s="63">
        <v>151978</v>
      </c>
      <c r="Y159" s="63">
        <v>160565</v>
      </c>
      <c r="Z159" s="63">
        <v>155885</v>
      </c>
      <c r="AA159" s="63">
        <v>163620</v>
      </c>
      <c r="AB159" s="63">
        <v>161803</v>
      </c>
      <c r="AC159" s="63">
        <v>164883</v>
      </c>
      <c r="AD159" s="63">
        <v>167696</v>
      </c>
      <c r="AE159" s="63">
        <v>170155</v>
      </c>
      <c r="AF159" s="63">
        <v>178964</v>
      </c>
      <c r="AG159" s="63">
        <v>180242</v>
      </c>
      <c r="AH159" s="63">
        <v>175523</v>
      </c>
      <c r="AI159" s="13">
        <v>1.3657513707811875E-2</v>
      </c>
      <c r="AJ159" s="13">
        <v>-2.6181467138624737E-2</v>
      </c>
    </row>
    <row r="160" spans="1:36" ht="10.5" customHeight="1" x14ac:dyDescent="0.2">
      <c r="A160" s="11"/>
      <c r="B160" s="19" t="s">
        <v>71</v>
      </c>
      <c r="C160" s="14"/>
      <c r="D160" s="19"/>
      <c r="E160" s="19"/>
      <c r="F160" s="2"/>
      <c r="G160" s="12">
        <v>69815</v>
      </c>
      <c r="H160" s="12">
        <v>40355</v>
      </c>
      <c r="I160" s="12">
        <v>40563</v>
      </c>
      <c r="J160" s="12">
        <v>77290</v>
      </c>
      <c r="K160" s="12">
        <v>91671</v>
      </c>
      <c r="L160" s="12">
        <v>104040</v>
      </c>
      <c r="M160" s="12">
        <v>93546</v>
      </c>
      <c r="N160" s="12">
        <v>97238</v>
      </c>
      <c r="O160" s="12">
        <v>130819</v>
      </c>
      <c r="P160" s="12">
        <v>133752</v>
      </c>
      <c r="Q160" s="12">
        <v>165893</v>
      </c>
      <c r="R160" s="63">
        <v>175848</v>
      </c>
      <c r="S160" s="63">
        <v>161211</v>
      </c>
      <c r="T160" s="63">
        <v>186810</v>
      </c>
      <c r="U160" s="41">
        <v>193134</v>
      </c>
      <c r="V160" s="41">
        <v>247220</v>
      </c>
      <c r="W160" s="63">
        <v>191807</v>
      </c>
      <c r="X160" s="63">
        <v>197044</v>
      </c>
      <c r="Y160" s="63">
        <v>217565</v>
      </c>
      <c r="Z160" s="63">
        <v>202757</v>
      </c>
      <c r="AA160" s="63">
        <v>242413</v>
      </c>
      <c r="AB160" s="63">
        <v>246977</v>
      </c>
      <c r="AC160" s="63">
        <v>236333</v>
      </c>
      <c r="AD160" s="63">
        <v>247549</v>
      </c>
      <c r="AE160" s="63">
        <v>259199</v>
      </c>
      <c r="AF160" s="63">
        <v>253857</v>
      </c>
      <c r="AG160" s="63">
        <v>280186</v>
      </c>
      <c r="AH160" s="63">
        <v>272379</v>
      </c>
      <c r="AI160" s="13">
        <v>1.6450385742775797E-2</v>
      </c>
      <c r="AJ160" s="13">
        <v>-2.7863633443498247E-2</v>
      </c>
    </row>
    <row r="161" spans="1:36" ht="10.5" customHeight="1" x14ac:dyDescent="0.2">
      <c r="A161" s="11"/>
      <c r="B161" s="19" t="s">
        <v>72</v>
      </c>
      <c r="C161" s="14"/>
      <c r="D161" s="19"/>
      <c r="E161" s="19"/>
      <c r="F161" s="2"/>
      <c r="G161" s="12">
        <v>34521</v>
      </c>
      <c r="H161" s="12">
        <v>0</v>
      </c>
      <c r="I161" s="12">
        <v>0</v>
      </c>
      <c r="J161" s="12">
        <v>0</v>
      </c>
      <c r="K161" s="12">
        <v>0</v>
      </c>
      <c r="L161" s="12">
        <v>0</v>
      </c>
      <c r="M161" s="12">
        <v>0</v>
      </c>
      <c r="N161" s="12">
        <v>0</v>
      </c>
      <c r="O161" s="12">
        <v>0</v>
      </c>
      <c r="P161" s="12">
        <v>0</v>
      </c>
      <c r="Q161" s="12">
        <v>0</v>
      </c>
      <c r="R161" s="63">
        <v>0</v>
      </c>
      <c r="S161" s="63">
        <v>0</v>
      </c>
      <c r="T161" s="63">
        <v>2737299</v>
      </c>
      <c r="U161" s="41">
        <v>0</v>
      </c>
      <c r="V161" s="41">
        <v>0</v>
      </c>
      <c r="W161" s="63">
        <v>0</v>
      </c>
      <c r="X161" s="63">
        <v>94871</v>
      </c>
      <c r="Y161" s="63">
        <v>132657</v>
      </c>
      <c r="Z161" s="63">
        <v>0</v>
      </c>
      <c r="AA161" s="63">
        <v>210297</v>
      </c>
      <c r="AB161" s="63">
        <v>207340</v>
      </c>
      <c r="AC161" s="63">
        <v>79167</v>
      </c>
      <c r="AD161" s="63">
        <v>76755</v>
      </c>
      <c r="AE161" s="63">
        <v>144389</v>
      </c>
      <c r="AF161" s="63">
        <v>520946</v>
      </c>
      <c r="AG161" s="63">
        <v>520946</v>
      </c>
      <c r="AH161" s="63">
        <v>72328</v>
      </c>
      <c r="AI161" s="13">
        <v>-0.1609833867084689</v>
      </c>
      <c r="AJ161" s="13">
        <v>-0.8611602738095695</v>
      </c>
    </row>
    <row r="162" spans="1:36" ht="10.5" customHeight="1" x14ac:dyDescent="0.2">
      <c r="A162" s="11"/>
      <c r="B162" s="19" t="s">
        <v>73</v>
      </c>
      <c r="C162" s="14"/>
      <c r="D162" s="19"/>
      <c r="E162" s="19"/>
      <c r="F162" s="2"/>
      <c r="G162" s="12">
        <v>0</v>
      </c>
      <c r="H162" s="12">
        <v>0</v>
      </c>
      <c r="I162" s="12">
        <v>0</v>
      </c>
      <c r="J162" s="12">
        <v>0</v>
      </c>
      <c r="K162" s="12">
        <v>10000</v>
      </c>
      <c r="L162" s="12">
        <v>0</v>
      </c>
      <c r="M162" s="12">
        <v>0</v>
      </c>
      <c r="N162" s="12">
        <v>34595</v>
      </c>
      <c r="O162" s="12">
        <v>37728</v>
      </c>
      <c r="P162" s="12">
        <v>52826</v>
      </c>
      <c r="Q162" s="12">
        <v>62021</v>
      </c>
      <c r="R162" s="63">
        <v>59270</v>
      </c>
      <c r="S162" s="63">
        <v>62214</v>
      </c>
      <c r="T162" s="63">
        <v>0</v>
      </c>
      <c r="U162" s="41">
        <v>0</v>
      </c>
      <c r="V162" s="41">
        <v>0</v>
      </c>
      <c r="W162" s="63">
        <v>0</v>
      </c>
      <c r="X162" s="63">
        <v>0</v>
      </c>
      <c r="Y162" s="63">
        <v>0</v>
      </c>
      <c r="Z162" s="63">
        <v>0</v>
      </c>
      <c r="AA162" s="63">
        <v>0</v>
      </c>
      <c r="AB162" s="63">
        <v>0</v>
      </c>
      <c r="AC162" s="63">
        <v>321000</v>
      </c>
      <c r="AD162" s="63">
        <v>0</v>
      </c>
      <c r="AE162" s="63">
        <v>0</v>
      </c>
      <c r="AF162" s="63">
        <v>0</v>
      </c>
      <c r="AG162" s="63">
        <v>887117</v>
      </c>
      <c r="AH162" s="63">
        <v>210069</v>
      </c>
      <c r="AI162" s="13" t="s">
        <v>246</v>
      </c>
      <c r="AJ162" s="13">
        <v>-0.76320034448669116</v>
      </c>
    </row>
    <row r="163" spans="1:36" ht="10.5" customHeight="1" x14ac:dyDescent="0.2">
      <c r="A163" s="11"/>
      <c r="B163" s="19" t="s">
        <v>39</v>
      </c>
      <c r="C163" s="14"/>
      <c r="D163" s="19"/>
      <c r="E163" s="19"/>
      <c r="F163" s="2"/>
      <c r="G163" s="12">
        <v>144985</v>
      </c>
      <c r="H163" s="12">
        <v>0</v>
      </c>
      <c r="I163" s="12">
        <v>0</v>
      </c>
      <c r="J163" s="12">
        <v>0</v>
      </c>
      <c r="K163" s="12">
        <v>0</v>
      </c>
      <c r="L163" s="12">
        <v>0</v>
      </c>
      <c r="M163" s="12">
        <v>0</v>
      </c>
      <c r="N163" s="12">
        <v>0</v>
      </c>
      <c r="O163" s="12">
        <v>230011</v>
      </c>
      <c r="P163" s="12">
        <v>301459</v>
      </c>
      <c r="Q163" s="12">
        <v>341977</v>
      </c>
      <c r="R163" s="63">
        <v>401032</v>
      </c>
      <c r="S163" s="63">
        <v>362434</v>
      </c>
      <c r="T163" s="63">
        <v>686062</v>
      </c>
      <c r="U163" s="41">
        <v>381444</v>
      </c>
      <c r="V163" s="41">
        <v>333196</v>
      </c>
      <c r="W163" s="63">
        <v>469404</v>
      </c>
      <c r="X163" s="63">
        <v>456173</v>
      </c>
      <c r="Y163" s="63">
        <v>454399</v>
      </c>
      <c r="Z163" s="63">
        <v>416701</v>
      </c>
      <c r="AA163" s="63">
        <v>471270</v>
      </c>
      <c r="AB163" s="63">
        <v>406886</v>
      </c>
      <c r="AC163" s="63">
        <v>489571</v>
      </c>
      <c r="AD163" s="63">
        <v>479452</v>
      </c>
      <c r="AE163" s="63">
        <v>487655</v>
      </c>
      <c r="AF163" s="63">
        <v>517893</v>
      </c>
      <c r="AG163" s="63">
        <v>530029</v>
      </c>
      <c r="AH163" s="63">
        <v>489837</v>
      </c>
      <c r="AI163" s="13">
        <v>3.1406363579915553E-2</v>
      </c>
      <c r="AJ163" s="13">
        <v>-7.5829813085699083E-2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284</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518237</v>
      </c>
      <c r="H176" s="5">
        <v>640345</v>
      </c>
      <c r="I176" s="5">
        <v>939887</v>
      </c>
      <c r="J176" s="5">
        <v>3295247</v>
      </c>
      <c r="K176" s="5">
        <f>SUM(K178,K193,K204,K206)</f>
        <v>1859690</v>
      </c>
      <c r="L176" s="5">
        <f>SUM(L178,L193,L204,L206)</f>
        <v>959148</v>
      </c>
      <c r="M176" s="5">
        <f>SUM(M178,M193,M204,M206)</f>
        <v>832818</v>
      </c>
      <c r="N176" s="5">
        <f>SUM(N178,N193,N204,N206)</f>
        <v>741149</v>
      </c>
      <c r="O176" s="5">
        <v>1086917</v>
      </c>
      <c r="P176" s="5">
        <v>1924949</v>
      </c>
      <c r="Q176" s="5">
        <v>2052821</v>
      </c>
      <c r="R176" s="39">
        <v>950293</v>
      </c>
      <c r="S176" s="39">
        <v>971771</v>
      </c>
      <c r="T176" s="39">
        <v>2052208</v>
      </c>
      <c r="U176" s="39">
        <v>1527269</v>
      </c>
      <c r="V176" s="39">
        <v>1368919</v>
      </c>
      <c r="W176" s="39">
        <v>1039244</v>
      </c>
      <c r="X176" s="39">
        <v>1003374</v>
      </c>
      <c r="Y176" s="39">
        <v>982810</v>
      </c>
      <c r="Z176" s="39">
        <v>1071509</v>
      </c>
      <c r="AA176" s="39">
        <v>1082663</v>
      </c>
      <c r="AB176" s="39">
        <v>1071453</v>
      </c>
      <c r="AC176" s="39">
        <v>1054694</v>
      </c>
      <c r="AD176" s="39">
        <v>1079861</v>
      </c>
      <c r="AE176" s="39">
        <v>1067611</v>
      </c>
      <c r="AF176" s="39">
        <v>1158758</v>
      </c>
      <c r="AG176" s="39">
        <v>1158012</v>
      </c>
      <c r="AH176" s="39">
        <v>1264790</v>
      </c>
      <c r="AI176" s="10">
        <v>2.8034169072275628E-2</v>
      </c>
      <c r="AJ176" s="10">
        <v>9.2208025478147035E-2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336032</v>
      </c>
      <c r="H178" s="12">
        <v>344773</v>
      </c>
      <c r="I178" s="12">
        <v>662897</v>
      </c>
      <c r="J178" s="12">
        <v>618999</v>
      </c>
      <c r="K178" s="12">
        <f>SUM(K179,K183:K187)</f>
        <v>566664</v>
      </c>
      <c r="L178" s="12">
        <f>SUM(L179,L183:L187)</f>
        <v>543514</v>
      </c>
      <c r="M178" s="12">
        <f>SUM(M179,M183:M187)</f>
        <v>582450</v>
      </c>
      <c r="N178" s="12">
        <f>SUM(N179,N183:N187)</f>
        <v>592145</v>
      </c>
      <c r="O178" s="12">
        <v>655598</v>
      </c>
      <c r="P178" s="12">
        <v>638190</v>
      </c>
      <c r="Q178" s="12">
        <v>594408</v>
      </c>
      <c r="R178" s="41">
        <v>663633</v>
      </c>
      <c r="S178" s="41">
        <v>697634</v>
      </c>
      <c r="T178" s="41">
        <v>759194</v>
      </c>
      <c r="U178" s="41">
        <v>850705</v>
      </c>
      <c r="V178" s="41">
        <v>877701</v>
      </c>
      <c r="W178" s="41">
        <v>836139</v>
      </c>
      <c r="X178" s="41">
        <v>799071</v>
      </c>
      <c r="Y178" s="41">
        <v>813019</v>
      </c>
      <c r="Z178" s="41">
        <v>902233</v>
      </c>
      <c r="AA178" s="41">
        <v>897828</v>
      </c>
      <c r="AB178" s="41">
        <v>899802</v>
      </c>
      <c r="AC178" s="41">
        <v>848980</v>
      </c>
      <c r="AD178" s="41">
        <v>879892</v>
      </c>
      <c r="AE178" s="41">
        <v>891899</v>
      </c>
      <c r="AF178" s="41">
        <v>984689</v>
      </c>
      <c r="AG178" s="41">
        <v>1022216</v>
      </c>
      <c r="AH178" s="41">
        <v>1010140</v>
      </c>
      <c r="AI178" s="13">
        <v>1.9465271115994165E-2</v>
      </c>
      <c r="AJ178" s="13">
        <v>-1.1813550169435813E-2</v>
      </c>
    </row>
    <row r="179" spans="1:36" ht="10.5" customHeight="1" x14ac:dyDescent="0.2">
      <c r="A179" s="11"/>
      <c r="B179" s="11"/>
      <c r="C179" s="11" t="s">
        <v>36</v>
      </c>
      <c r="D179" s="11"/>
      <c r="E179" s="11"/>
      <c r="F179" s="2"/>
      <c r="G179" s="12">
        <v>161794</v>
      </c>
      <c r="H179" s="12">
        <v>125671</v>
      </c>
      <c r="I179" s="12">
        <v>211805</v>
      </c>
      <c r="J179" s="12">
        <v>177846</v>
      </c>
      <c r="K179" s="12">
        <f>SUM(K180:K182)</f>
        <v>178019</v>
      </c>
      <c r="L179" s="12">
        <f>SUM(L180:L182)</f>
        <v>188179</v>
      </c>
      <c r="M179" s="12">
        <f>SUM(M180:M182)</f>
        <v>203795</v>
      </c>
      <c r="N179" s="12">
        <f>SUM(N180:N182)</f>
        <v>191829</v>
      </c>
      <c r="O179" s="12">
        <v>207600</v>
      </c>
      <c r="P179" s="12">
        <v>206254</v>
      </c>
      <c r="Q179" s="12">
        <v>176922</v>
      </c>
      <c r="R179" s="41">
        <v>175014</v>
      </c>
      <c r="S179" s="41">
        <v>177712</v>
      </c>
      <c r="T179" s="41">
        <v>151242</v>
      </c>
      <c r="U179" s="41">
        <v>183497</v>
      </c>
      <c r="V179" s="41">
        <v>171004</v>
      </c>
      <c r="W179" s="41">
        <v>179993</v>
      </c>
      <c r="X179" s="41">
        <v>165260</v>
      </c>
      <c r="Y179" s="41">
        <v>157054</v>
      </c>
      <c r="Z179" s="41">
        <v>197730</v>
      </c>
      <c r="AA179" s="41">
        <v>184026</v>
      </c>
      <c r="AB179" s="41">
        <v>166050</v>
      </c>
      <c r="AC179" s="41">
        <v>154502</v>
      </c>
      <c r="AD179" s="41">
        <v>149609</v>
      </c>
      <c r="AE179" s="41">
        <v>138122</v>
      </c>
      <c r="AF179" s="41">
        <v>154996</v>
      </c>
      <c r="AG179" s="41">
        <v>136308</v>
      </c>
      <c r="AH179" s="41">
        <v>125925</v>
      </c>
      <c r="AI179" s="13">
        <v>-4.5053928152198219E-2</v>
      </c>
      <c r="AJ179" s="13">
        <v>-7.6173078616075363E-2</v>
      </c>
    </row>
    <row r="180" spans="1:36" ht="10.5" customHeight="1" x14ac:dyDescent="0.2">
      <c r="A180" s="11"/>
      <c r="B180" s="11"/>
      <c r="C180" s="11"/>
      <c r="D180" s="11" t="s">
        <v>37</v>
      </c>
      <c r="E180" s="11"/>
      <c r="F180" s="2"/>
      <c r="G180" s="12">
        <v>149508</v>
      </c>
      <c r="H180" s="12">
        <v>120436</v>
      </c>
      <c r="I180" s="12">
        <v>206214</v>
      </c>
      <c r="J180" s="12">
        <v>165380</v>
      </c>
      <c r="K180" s="12">
        <v>172884</v>
      </c>
      <c r="L180" s="12">
        <v>184286</v>
      </c>
      <c r="M180" s="12">
        <v>196505</v>
      </c>
      <c r="N180" s="12">
        <v>188156</v>
      </c>
      <c r="O180" s="12">
        <v>202474</v>
      </c>
      <c r="P180" s="12">
        <v>199453</v>
      </c>
      <c r="Q180" s="12">
        <v>170750</v>
      </c>
      <c r="R180" s="41">
        <v>149894</v>
      </c>
      <c r="S180" s="41">
        <v>172038</v>
      </c>
      <c r="T180" s="41">
        <v>134319</v>
      </c>
      <c r="U180" s="41">
        <v>179088</v>
      </c>
      <c r="V180" s="41">
        <v>167712</v>
      </c>
      <c r="W180" s="41">
        <v>167879</v>
      </c>
      <c r="X180" s="41">
        <v>158604</v>
      </c>
      <c r="Y180" s="41">
        <v>150199</v>
      </c>
      <c r="Z180" s="41">
        <v>191288</v>
      </c>
      <c r="AA180" s="41">
        <v>175713</v>
      </c>
      <c r="AB180" s="41">
        <v>164007</v>
      </c>
      <c r="AC180" s="41">
        <v>144093</v>
      </c>
      <c r="AD180" s="41">
        <v>143289</v>
      </c>
      <c r="AE180" s="41">
        <v>124726</v>
      </c>
      <c r="AF180" s="41">
        <v>143821</v>
      </c>
      <c r="AG180" s="41">
        <v>128845</v>
      </c>
      <c r="AH180" s="41">
        <v>118075</v>
      </c>
      <c r="AI180" s="13">
        <v>-5.3292258956165073E-2</v>
      </c>
      <c r="AJ180" s="13">
        <v>-8.3588808257984398E-2</v>
      </c>
    </row>
    <row r="181" spans="1:36" ht="10.5" customHeight="1" x14ac:dyDescent="0.2">
      <c r="A181" s="11"/>
      <c r="B181" s="11"/>
      <c r="C181" s="14"/>
      <c r="D181" s="11" t="s">
        <v>90</v>
      </c>
      <c r="E181" s="11"/>
      <c r="F181" s="2"/>
      <c r="G181" s="12">
        <v>0</v>
      </c>
      <c r="H181" s="12">
        <v>0</v>
      </c>
      <c r="I181" s="12">
        <v>0</v>
      </c>
      <c r="J181" s="12">
        <v>0</v>
      </c>
      <c r="K181" s="12">
        <v>0</v>
      </c>
      <c r="L181" s="12">
        <v>0</v>
      </c>
      <c r="M181" s="12">
        <v>0</v>
      </c>
      <c r="N181" s="12">
        <v>0</v>
      </c>
      <c r="O181" s="12">
        <v>0</v>
      </c>
      <c r="P181" s="12">
        <v>970</v>
      </c>
      <c r="Q181" s="12">
        <v>525</v>
      </c>
      <c r="R181" s="41">
        <v>2229</v>
      </c>
      <c r="S181" s="41">
        <v>0</v>
      </c>
      <c r="T181" s="41">
        <v>1094</v>
      </c>
      <c r="U181" s="41">
        <v>313</v>
      </c>
      <c r="V181" s="41">
        <v>0</v>
      </c>
      <c r="W181" s="41">
        <v>0</v>
      </c>
      <c r="X181" s="41">
        <v>0</v>
      </c>
      <c r="Y181" s="41">
        <v>0</v>
      </c>
      <c r="Z181" s="41">
        <v>0</v>
      </c>
      <c r="AA181" s="41">
        <v>0</v>
      </c>
      <c r="AB181" s="41">
        <v>500</v>
      </c>
      <c r="AC181" s="41">
        <v>500</v>
      </c>
      <c r="AD181" s="41">
        <v>500</v>
      </c>
      <c r="AE181" s="41">
        <v>1783</v>
      </c>
      <c r="AF181" s="41">
        <v>1059</v>
      </c>
      <c r="AG181" s="41">
        <v>1123</v>
      </c>
      <c r="AH181" s="41">
        <v>500</v>
      </c>
      <c r="AI181" s="13">
        <v>0</v>
      </c>
      <c r="AJ181" s="13">
        <v>-0.55476402493321464</v>
      </c>
    </row>
    <row r="182" spans="1:36" ht="10.5" customHeight="1" x14ac:dyDescent="0.2">
      <c r="A182" s="11"/>
      <c r="B182" s="14"/>
      <c r="C182" s="11"/>
      <c r="D182" s="11" t="s">
        <v>39</v>
      </c>
      <c r="E182" s="11"/>
      <c r="F182" s="2"/>
      <c r="G182" s="12">
        <v>12286</v>
      </c>
      <c r="H182" s="12">
        <v>5235</v>
      </c>
      <c r="I182" s="12">
        <v>5591</v>
      </c>
      <c r="J182" s="12">
        <v>12466</v>
      </c>
      <c r="K182" s="12">
        <v>5135</v>
      </c>
      <c r="L182" s="12">
        <v>3893</v>
      </c>
      <c r="M182" s="12">
        <v>7290</v>
      </c>
      <c r="N182" s="12">
        <v>3673</v>
      </c>
      <c r="O182" s="12">
        <v>5126</v>
      </c>
      <c r="P182" s="12">
        <v>5831</v>
      </c>
      <c r="Q182" s="12">
        <v>5647</v>
      </c>
      <c r="R182" s="41">
        <v>22891</v>
      </c>
      <c r="S182" s="41">
        <v>5674</v>
      </c>
      <c r="T182" s="41">
        <v>15829</v>
      </c>
      <c r="U182" s="41">
        <v>4096</v>
      </c>
      <c r="V182" s="41">
        <v>3292</v>
      </c>
      <c r="W182" s="41">
        <v>12114</v>
      </c>
      <c r="X182" s="41">
        <v>6656</v>
      </c>
      <c r="Y182" s="41">
        <v>6855</v>
      </c>
      <c r="Z182" s="41">
        <v>6442</v>
      </c>
      <c r="AA182" s="41">
        <v>8313</v>
      </c>
      <c r="AB182" s="41">
        <v>1543</v>
      </c>
      <c r="AC182" s="41">
        <v>9909</v>
      </c>
      <c r="AD182" s="41">
        <v>5820</v>
      </c>
      <c r="AE182" s="41">
        <v>11613</v>
      </c>
      <c r="AF182" s="41">
        <v>10116</v>
      </c>
      <c r="AG182" s="41">
        <v>6340</v>
      </c>
      <c r="AH182" s="41">
        <v>7350</v>
      </c>
      <c r="AI182" s="13">
        <v>0.29714015011585371</v>
      </c>
      <c r="AJ182" s="13">
        <v>0.15930599369085174</v>
      </c>
    </row>
    <row r="183" spans="1:36" ht="10.5" customHeight="1" x14ac:dyDescent="0.2">
      <c r="A183" s="11"/>
      <c r="B183" s="14"/>
      <c r="C183" s="11" t="s">
        <v>40</v>
      </c>
      <c r="D183" s="11"/>
      <c r="E183" s="11"/>
      <c r="F183" s="2"/>
      <c r="G183" s="12">
        <v>72178</v>
      </c>
      <c r="H183" s="12">
        <v>82399</v>
      </c>
      <c r="I183" s="12">
        <v>161646</v>
      </c>
      <c r="J183" s="12">
        <v>230828</v>
      </c>
      <c r="K183" s="12">
        <v>173438</v>
      </c>
      <c r="L183" s="12">
        <v>151285</v>
      </c>
      <c r="M183" s="12">
        <v>153355</v>
      </c>
      <c r="N183" s="12">
        <v>186438</v>
      </c>
      <c r="O183" s="12">
        <v>189864</v>
      </c>
      <c r="P183" s="12">
        <v>187360</v>
      </c>
      <c r="Q183" s="12">
        <v>162138</v>
      </c>
      <c r="R183" s="41">
        <v>242803</v>
      </c>
      <c r="S183" s="41">
        <v>194908</v>
      </c>
      <c r="T183" s="41">
        <v>193317</v>
      </c>
      <c r="U183" s="41">
        <v>227703</v>
      </c>
      <c r="V183" s="41">
        <v>258813</v>
      </c>
      <c r="W183" s="41">
        <v>242515</v>
      </c>
      <c r="X183" s="41">
        <v>254143</v>
      </c>
      <c r="Y183" s="41">
        <v>246314</v>
      </c>
      <c r="Z183" s="41">
        <v>206771</v>
      </c>
      <c r="AA183" s="41">
        <v>235493</v>
      </c>
      <c r="AB183" s="41">
        <v>234806</v>
      </c>
      <c r="AC183" s="41">
        <v>262647</v>
      </c>
      <c r="AD183" s="41">
        <v>266303</v>
      </c>
      <c r="AE183" s="41">
        <v>261078</v>
      </c>
      <c r="AF183" s="41">
        <v>285770</v>
      </c>
      <c r="AG183" s="41">
        <v>282518</v>
      </c>
      <c r="AH183" s="41">
        <v>329897</v>
      </c>
      <c r="AI183" s="13">
        <v>5.8306660349645378E-2</v>
      </c>
      <c r="AJ183" s="13">
        <v>0.16770258886159467</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0</v>
      </c>
      <c r="W184" s="41">
        <v>0</v>
      </c>
      <c r="X184" s="41">
        <v>0</v>
      </c>
      <c r="Y184" s="41">
        <v>0</v>
      </c>
      <c r="Z184" s="41">
        <v>0</v>
      </c>
      <c r="AA184" s="41">
        <v>0</v>
      </c>
      <c r="AB184" s="41">
        <v>0</v>
      </c>
      <c r="AC184" s="41">
        <v>0</v>
      </c>
      <c r="AD184" s="41">
        <v>0</v>
      </c>
      <c r="AE184" s="41">
        <v>0</v>
      </c>
      <c r="AF184" s="41">
        <v>0</v>
      </c>
      <c r="AG184" s="41">
        <v>0</v>
      </c>
      <c r="AH184" s="41">
        <v>87</v>
      </c>
      <c r="AI184" s="13" t="s">
        <v>246</v>
      </c>
      <c r="AJ184" s="13" t="s">
        <v>246</v>
      </c>
    </row>
    <row r="185" spans="1:36" ht="10.5" customHeight="1" x14ac:dyDescent="0.2">
      <c r="A185" s="11"/>
      <c r="B185" s="14"/>
      <c r="C185" s="11" t="s">
        <v>42</v>
      </c>
      <c r="D185" s="11"/>
      <c r="E185" s="11"/>
      <c r="F185" s="2"/>
      <c r="G185" s="12">
        <v>0</v>
      </c>
      <c r="H185" s="12">
        <v>0</v>
      </c>
      <c r="I185" s="12">
        <v>0</v>
      </c>
      <c r="J185" s="12">
        <v>0</v>
      </c>
      <c r="K185" s="12">
        <v>833</v>
      </c>
      <c r="L185" s="12">
        <v>0</v>
      </c>
      <c r="M185" s="12">
        <v>926</v>
      </c>
      <c r="N185" s="12">
        <v>0</v>
      </c>
      <c r="O185" s="12">
        <v>0</v>
      </c>
      <c r="P185" s="12">
        <v>0</v>
      </c>
      <c r="Q185" s="12">
        <v>0</v>
      </c>
      <c r="R185" s="41">
        <v>0</v>
      </c>
      <c r="S185" s="41">
        <v>0</v>
      </c>
      <c r="T185" s="41">
        <v>0</v>
      </c>
      <c r="U185" s="41">
        <v>0</v>
      </c>
      <c r="V185" s="41">
        <v>0</v>
      </c>
      <c r="W185" s="41">
        <v>0</v>
      </c>
      <c r="X185" s="41">
        <v>0</v>
      </c>
      <c r="Y185" s="41">
        <v>0</v>
      </c>
      <c r="Z185" s="41">
        <v>0</v>
      </c>
      <c r="AA185" s="41">
        <v>0</v>
      </c>
      <c r="AB185" s="41">
        <v>1200</v>
      </c>
      <c r="AC185" s="41">
        <v>0</v>
      </c>
      <c r="AD185" s="41">
        <v>0</v>
      </c>
      <c r="AE185" s="41">
        <v>73</v>
      </c>
      <c r="AF185" s="41">
        <v>0</v>
      </c>
      <c r="AG185" s="41">
        <v>12681</v>
      </c>
      <c r="AH185" s="41">
        <v>12429</v>
      </c>
      <c r="AI185" s="13">
        <v>0.47641740733283378</v>
      </c>
      <c r="AJ185" s="13">
        <v>-1.9872249822569198E-2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102060</v>
      </c>
      <c r="H187" s="12">
        <v>136703</v>
      </c>
      <c r="I187" s="12">
        <v>289446</v>
      </c>
      <c r="J187" s="12">
        <v>210325</v>
      </c>
      <c r="K187" s="12">
        <v>214374</v>
      </c>
      <c r="L187" s="12">
        <v>204050</v>
      </c>
      <c r="M187" s="12">
        <v>224374</v>
      </c>
      <c r="N187" s="12">
        <v>213878</v>
      </c>
      <c r="O187" s="12">
        <v>258134</v>
      </c>
      <c r="P187" s="12">
        <v>244576</v>
      </c>
      <c r="Q187" s="12">
        <v>255348</v>
      </c>
      <c r="R187" s="41">
        <v>245816</v>
      </c>
      <c r="S187" s="41">
        <v>325014</v>
      </c>
      <c r="T187" s="41">
        <v>414635</v>
      </c>
      <c r="U187" s="41">
        <v>439505</v>
      </c>
      <c r="V187" s="41">
        <v>447884</v>
      </c>
      <c r="W187" s="41">
        <v>413631</v>
      </c>
      <c r="X187" s="41">
        <v>379668</v>
      </c>
      <c r="Y187" s="41">
        <v>409651</v>
      </c>
      <c r="Z187" s="41">
        <v>497732</v>
      </c>
      <c r="AA187" s="41">
        <v>478309</v>
      </c>
      <c r="AB187" s="41">
        <v>497746</v>
      </c>
      <c r="AC187" s="41">
        <v>431831</v>
      </c>
      <c r="AD187" s="41">
        <v>463980</v>
      </c>
      <c r="AE187" s="41">
        <v>492626</v>
      </c>
      <c r="AF187" s="41">
        <v>543923</v>
      </c>
      <c r="AG187" s="41">
        <v>590709</v>
      </c>
      <c r="AH187" s="41">
        <v>541802</v>
      </c>
      <c r="AI187" s="13">
        <v>1.4235492215540546E-2</v>
      </c>
      <c r="AJ187" s="13">
        <v>-8.2793727537586195E-2</v>
      </c>
    </row>
    <row r="188" spans="1:36" ht="10.5" customHeight="1" x14ac:dyDescent="0.2">
      <c r="A188" s="11"/>
      <c r="B188" s="14"/>
      <c r="C188" s="11"/>
      <c r="D188" s="15" t="s">
        <v>45</v>
      </c>
      <c r="E188" s="11"/>
      <c r="F188" s="2"/>
      <c r="G188" s="12">
        <v>43581</v>
      </c>
      <c r="H188" s="12">
        <v>45968</v>
      </c>
      <c r="I188" s="12">
        <v>121836</v>
      </c>
      <c r="J188" s="12">
        <v>115083</v>
      </c>
      <c r="K188" s="12">
        <v>117137</v>
      </c>
      <c r="L188" s="12">
        <v>95770</v>
      </c>
      <c r="M188" s="12">
        <v>110023</v>
      </c>
      <c r="N188" s="12">
        <v>106350</v>
      </c>
      <c r="O188" s="12">
        <v>149385</v>
      </c>
      <c r="P188" s="12">
        <v>154267</v>
      </c>
      <c r="Q188" s="12">
        <v>142441</v>
      </c>
      <c r="R188" s="41">
        <v>155810</v>
      </c>
      <c r="S188" s="41">
        <v>193174</v>
      </c>
      <c r="T188" s="41">
        <v>235966</v>
      </c>
      <c r="U188" s="41">
        <v>277566</v>
      </c>
      <c r="V188" s="41">
        <v>300225</v>
      </c>
      <c r="W188" s="41">
        <v>290596</v>
      </c>
      <c r="X188" s="41">
        <v>280451</v>
      </c>
      <c r="Y188" s="41">
        <v>304930</v>
      </c>
      <c r="Z188" s="41">
        <v>321017</v>
      </c>
      <c r="AA188" s="41">
        <v>343917</v>
      </c>
      <c r="AB188" s="41">
        <v>352062</v>
      </c>
      <c r="AC188" s="41">
        <v>342995</v>
      </c>
      <c r="AD188" s="41">
        <v>364468</v>
      </c>
      <c r="AE188" s="41">
        <v>382984</v>
      </c>
      <c r="AF188" s="41">
        <v>433181</v>
      </c>
      <c r="AG188" s="41">
        <v>463668</v>
      </c>
      <c r="AH188" s="41">
        <v>414937</v>
      </c>
      <c r="AI188" s="13">
        <v>2.7765026543052684E-2</v>
      </c>
      <c r="AJ188" s="13">
        <v>-0.10509890697654356</v>
      </c>
    </row>
    <row r="189" spans="1:36" ht="10.5" customHeight="1" x14ac:dyDescent="0.2">
      <c r="A189" s="11"/>
      <c r="B189" s="14"/>
      <c r="C189" s="11"/>
      <c r="D189" s="15" t="s">
        <v>46</v>
      </c>
      <c r="E189" s="11"/>
      <c r="F189" s="2"/>
      <c r="G189" s="12">
        <v>34117</v>
      </c>
      <c r="H189" s="12">
        <v>55392</v>
      </c>
      <c r="I189" s="12">
        <v>76825</v>
      </c>
      <c r="J189" s="12">
        <v>59953</v>
      </c>
      <c r="K189" s="12">
        <v>60188</v>
      </c>
      <c r="L189" s="12">
        <v>56891</v>
      </c>
      <c r="M189" s="12">
        <v>57357</v>
      </c>
      <c r="N189" s="12">
        <v>57194</v>
      </c>
      <c r="O189" s="12">
        <v>57387</v>
      </c>
      <c r="P189" s="12">
        <v>56484</v>
      </c>
      <c r="Q189" s="12">
        <v>57463</v>
      </c>
      <c r="R189" s="41">
        <v>56161</v>
      </c>
      <c r="S189" s="41">
        <v>79684</v>
      </c>
      <c r="T189" s="41">
        <v>79088</v>
      </c>
      <c r="U189" s="41">
        <v>78188</v>
      </c>
      <c r="V189" s="41">
        <v>78656</v>
      </c>
      <c r="W189" s="41">
        <v>77043</v>
      </c>
      <c r="X189" s="41">
        <v>75342</v>
      </c>
      <c r="Y189" s="41">
        <v>75641</v>
      </c>
      <c r="Z189" s="41">
        <v>73818</v>
      </c>
      <c r="AA189" s="41">
        <v>73491</v>
      </c>
      <c r="AB189" s="41">
        <v>74132</v>
      </c>
      <c r="AC189" s="41">
        <v>73717</v>
      </c>
      <c r="AD189" s="41">
        <v>73089</v>
      </c>
      <c r="AE189" s="41">
        <v>73135</v>
      </c>
      <c r="AF189" s="41">
        <v>73552</v>
      </c>
      <c r="AG189" s="41">
        <v>72963</v>
      </c>
      <c r="AH189" s="41">
        <v>72686</v>
      </c>
      <c r="AI189" s="13">
        <v>-3.277698937225737E-3</v>
      </c>
      <c r="AJ189" s="13">
        <v>-3.7964447733782876E-3</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0</v>
      </c>
      <c r="AC190" s="41">
        <v>0</v>
      </c>
      <c r="AD190" s="41">
        <v>0</v>
      </c>
      <c r="AE190" s="41">
        <v>0</v>
      </c>
      <c r="AF190" s="41">
        <v>0</v>
      </c>
      <c r="AG190" s="41">
        <v>0</v>
      </c>
      <c r="AH190" s="41">
        <v>0</v>
      </c>
      <c r="AI190" s="13" t="s">
        <v>246</v>
      </c>
      <c r="AJ190" s="13" t="s">
        <v>246</v>
      </c>
    </row>
    <row r="191" spans="1:36" ht="10.5" customHeight="1" x14ac:dyDescent="0.2">
      <c r="A191" s="11"/>
      <c r="B191" s="11"/>
      <c r="C191" s="11"/>
      <c r="D191" s="11" t="s">
        <v>48</v>
      </c>
      <c r="E191" s="11"/>
      <c r="F191" s="2"/>
      <c r="G191" s="12">
        <v>24362</v>
      </c>
      <c r="H191" s="12">
        <v>35343</v>
      </c>
      <c r="I191" s="12">
        <v>90785</v>
      </c>
      <c r="J191" s="12">
        <v>35289</v>
      </c>
      <c r="K191" s="12">
        <v>37049</v>
      </c>
      <c r="L191" s="12">
        <v>51389</v>
      </c>
      <c r="M191" s="12">
        <v>56994</v>
      </c>
      <c r="N191" s="12">
        <v>50334</v>
      </c>
      <c r="O191" s="12">
        <v>51362</v>
      </c>
      <c r="P191" s="12">
        <v>33825</v>
      </c>
      <c r="Q191" s="12">
        <v>55444</v>
      </c>
      <c r="R191" s="41">
        <v>33845</v>
      </c>
      <c r="S191" s="41">
        <v>52156</v>
      </c>
      <c r="T191" s="41">
        <v>99581</v>
      </c>
      <c r="U191" s="41">
        <v>83751</v>
      </c>
      <c r="V191" s="41">
        <v>69003</v>
      </c>
      <c r="W191" s="41">
        <v>45992</v>
      </c>
      <c r="X191" s="41">
        <v>23875</v>
      </c>
      <c r="Y191" s="41">
        <v>29080</v>
      </c>
      <c r="Z191" s="41">
        <v>102897</v>
      </c>
      <c r="AA191" s="41">
        <v>60901</v>
      </c>
      <c r="AB191" s="41">
        <v>71552</v>
      </c>
      <c r="AC191" s="41">
        <v>15119</v>
      </c>
      <c r="AD191" s="41">
        <v>26423</v>
      </c>
      <c r="AE191" s="41">
        <v>36507</v>
      </c>
      <c r="AF191" s="41">
        <v>37190</v>
      </c>
      <c r="AG191" s="41">
        <v>54078</v>
      </c>
      <c r="AH191" s="41">
        <v>54179</v>
      </c>
      <c r="AI191" s="13">
        <v>-4.5297189157344597E-2</v>
      </c>
      <c r="AJ191" s="13">
        <v>1.8676726210288843E-3</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157724</v>
      </c>
      <c r="H193" s="12">
        <v>129611</v>
      </c>
      <c r="I193" s="12">
        <v>108950</v>
      </c>
      <c r="J193" s="12">
        <v>130991</v>
      </c>
      <c r="K193" s="12">
        <f>SUM(K194:K202)</f>
        <v>263832</v>
      </c>
      <c r="L193" s="12">
        <f>SUM(L194:L202)</f>
        <v>241720</v>
      </c>
      <c r="M193" s="12">
        <f>SUM(M194:M202)</f>
        <v>133782</v>
      </c>
      <c r="N193" s="12">
        <f>SUM(N194:N202)</f>
        <v>130298</v>
      </c>
      <c r="O193" s="12">
        <v>416063</v>
      </c>
      <c r="P193" s="12">
        <v>356204</v>
      </c>
      <c r="Q193" s="12">
        <v>186342</v>
      </c>
      <c r="R193" s="41">
        <v>265106</v>
      </c>
      <c r="S193" s="41">
        <v>256137</v>
      </c>
      <c r="T193" s="41">
        <v>494036</v>
      </c>
      <c r="U193" s="41">
        <v>329070</v>
      </c>
      <c r="V193" s="41">
        <v>252349</v>
      </c>
      <c r="W193" s="41">
        <v>182219</v>
      </c>
      <c r="X193" s="41">
        <v>155054</v>
      </c>
      <c r="Y193" s="41">
        <v>156666</v>
      </c>
      <c r="Z193" s="41">
        <v>151774</v>
      </c>
      <c r="AA193" s="41">
        <v>176585</v>
      </c>
      <c r="AB193" s="41">
        <v>163401</v>
      </c>
      <c r="AC193" s="41">
        <v>196714</v>
      </c>
      <c r="AD193" s="41">
        <v>190969</v>
      </c>
      <c r="AE193" s="41">
        <v>166712</v>
      </c>
      <c r="AF193" s="41">
        <v>164869</v>
      </c>
      <c r="AG193" s="41">
        <v>126556</v>
      </c>
      <c r="AH193" s="41">
        <v>245450</v>
      </c>
      <c r="AI193" s="13">
        <v>7.0166588302414734E-2</v>
      </c>
      <c r="AJ193" s="13">
        <v>0.93945763140427951</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10633</v>
      </c>
      <c r="H195" s="12">
        <v>11365</v>
      </c>
      <c r="I195" s="12">
        <v>12763</v>
      </c>
      <c r="J195" s="12">
        <v>12341</v>
      </c>
      <c r="K195" s="12">
        <v>12823</v>
      </c>
      <c r="L195" s="12">
        <v>13704</v>
      </c>
      <c r="M195" s="12">
        <v>13367</v>
      </c>
      <c r="N195" s="12">
        <v>14373</v>
      </c>
      <c r="O195" s="12">
        <v>27440</v>
      </c>
      <c r="P195" s="12">
        <v>27771</v>
      </c>
      <c r="Q195" s="12">
        <v>29195</v>
      </c>
      <c r="R195" s="41">
        <v>29985</v>
      </c>
      <c r="S195" s="41">
        <v>28517</v>
      </c>
      <c r="T195" s="41">
        <v>28464</v>
      </c>
      <c r="U195" s="41">
        <v>31538</v>
      </c>
      <c r="V195" s="41">
        <v>30054</v>
      </c>
      <c r="W195" s="41">
        <v>31199</v>
      </c>
      <c r="X195" s="41">
        <v>31373</v>
      </c>
      <c r="Y195" s="41">
        <v>33539</v>
      </c>
      <c r="Z195" s="41">
        <v>32887</v>
      </c>
      <c r="AA195" s="41">
        <v>32258</v>
      </c>
      <c r="AB195" s="41">
        <v>32502</v>
      </c>
      <c r="AC195" s="41">
        <v>33525</v>
      </c>
      <c r="AD195" s="41">
        <v>34151</v>
      </c>
      <c r="AE195" s="41">
        <v>33217</v>
      </c>
      <c r="AF195" s="41">
        <v>32658</v>
      </c>
      <c r="AG195" s="41">
        <v>32167</v>
      </c>
      <c r="AH195" s="41">
        <v>34340</v>
      </c>
      <c r="AI195" s="13">
        <v>9.210361653726018E-3</v>
      </c>
      <c r="AJ195" s="13">
        <v>6.7553704106693188E-2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121602</v>
      </c>
      <c r="H198" s="12">
        <v>118246</v>
      </c>
      <c r="I198" s="12">
        <v>96187</v>
      </c>
      <c r="J198" s="12">
        <v>89650</v>
      </c>
      <c r="K198" s="12">
        <v>101437</v>
      </c>
      <c r="L198" s="12">
        <v>107981</v>
      </c>
      <c r="M198" s="12">
        <v>107915</v>
      </c>
      <c r="N198" s="12">
        <v>115925</v>
      </c>
      <c r="O198" s="12">
        <v>110550</v>
      </c>
      <c r="P198" s="12">
        <v>107269</v>
      </c>
      <c r="Q198" s="12">
        <v>103730</v>
      </c>
      <c r="R198" s="41">
        <v>108337</v>
      </c>
      <c r="S198" s="41">
        <v>66042</v>
      </c>
      <c r="T198" s="41">
        <v>168549</v>
      </c>
      <c r="U198" s="41">
        <v>78208</v>
      </c>
      <c r="V198" s="41">
        <v>193873</v>
      </c>
      <c r="W198" s="41">
        <v>136122</v>
      </c>
      <c r="X198" s="41">
        <v>119987</v>
      </c>
      <c r="Y198" s="41">
        <v>117888</v>
      </c>
      <c r="Z198" s="41">
        <v>114916</v>
      </c>
      <c r="AA198" s="41">
        <v>122018</v>
      </c>
      <c r="AB198" s="41">
        <v>117397</v>
      </c>
      <c r="AC198" s="41">
        <v>120138</v>
      </c>
      <c r="AD198" s="41">
        <v>123934</v>
      </c>
      <c r="AE198" s="41">
        <v>132175</v>
      </c>
      <c r="AF198" s="41">
        <v>131611</v>
      </c>
      <c r="AG198" s="41">
        <v>82011</v>
      </c>
      <c r="AH198" s="41">
        <v>187725</v>
      </c>
      <c r="AI198" s="13">
        <v>8.1377972969031154E-2</v>
      </c>
      <c r="AJ198" s="13">
        <v>1.2890222043384425</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22741</v>
      </c>
      <c r="P199" s="12">
        <v>19849</v>
      </c>
      <c r="Q199" s="12">
        <v>16367</v>
      </c>
      <c r="R199" s="41">
        <v>16734</v>
      </c>
      <c r="S199" s="41">
        <v>17090</v>
      </c>
      <c r="T199" s="41">
        <v>17261</v>
      </c>
      <c r="U199" s="41">
        <v>15817</v>
      </c>
      <c r="V199" s="41">
        <v>27107</v>
      </c>
      <c r="W199" s="41">
        <v>14898</v>
      </c>
      <c r="X199" s="41">
        <v>3694</v>
      </c>
      <c r="Y199" s="41">
        <v>4189</v>
      </c>
      <c r="Z199" s="41">
        <v>3971</v>
      </c>
      <c r="AA199" s="41">
        <v>4309</v>
      </c>
      <c r="AB199" s="41">
        <v>6128</v>
      </c>
      <c r="AC199" s="41">
        <v>7136</v>
      </c>
      <c r="AD199" s="41">
        <v>7617</v>
      </c>
      <c r="AE199" s="41">
        <v>0</v>
      </c>
      <c r="AF199" s="41">
        <v>0</v>
      </c>
      <c r="AG199" s="41">
        <v>6978</v>
      </c>
      <c r="AH199" s="41">
        <v>6945</v>
      </c>
      <c r="AI199" s="13">
        <v>2.1077991837819221E-2</v>
      </c>
      <c r="AJ199" s="13">
        <v>-4.7291487532244193E-3</v>
      </c>
    </row>
    <row r="200" spans="1:36" ht="10.5" customHeight="1" x14ac:dyDescent="0.2">
      <c r="A200" s="11"/>
      <c r="B200" s="11"/>
      <c r="C200" s="11" t="s">
        <v>56</v>
      </c>
      <c r="D200" s="11"/>
      <c r="E200" s="11"/>
      <c r="F200" s="2"/>
      <c r="G200" s="12">
        <v>25489</v>
      </c>
      <c r="H200" s="12">
        <v>0</v>
      </c>
      <c r="I200" s="12">
        <v>0</v>
      </c>
      <c r="J200" s="12">
        <v>29000</v>
      </c>
      <c r="K200" s="12">
        <v>149572</v>
      </c>
      <c r="L200" s="12">
        <v>120035</v>
      </c>
      <c r="M200" s="12">
        <v>12500</v>
      </c>
      <c r="N200" s="12">
        <v>0</v>
      </c>
      <c r="O200" s="12">
        <v>255332</v>
      </c>
      <c r="P200" s="12">
        <v>201315</v>
      </c>
      <c r="Q200" s="12">
        <v>37050</v>
      </c>
      <c r="R200" s="41">
        <v>110050</v>
      </c>
      <c r="S200" s="41">
        <v>144488</v>
      </c>
      <c r="T200" s="41">
        <v>279762</v>
      </c>
      <c r="U200" s="41">
        <v>203507</v>
      </c>
      <c r="V200" s="41">
        <v>1315</v>
      </c>
      <c r="W200" s="41">
        <v>0</v>
      </c>
      <c r="X200" s="41">
        <v>0</v>
      </c>
      <c r="Y200" s="41">
        <v>1050</v>
      </c>
      <c r="Z200" s="41">
        <v>0</v>
      </c>
      <c r="AA200" s="41">
        <v>18000</v>
      </c>
      <c r="AB200" s="41">
        <v>7374</v>
      </c>
      <c r="AC200" s="41">
        <v>35915</v>
      </c>
      <c r="AD200" s="41">
        <v>25267</v>
      </c>
      <c r="AE200" s="41">
        <v>1320</v>
      </c>
      <c r="AF200" s="41">
        <v>600</v>
      </c>
      <c r="AG200" s="41">
        <v>5400</v>
      </c>
      <c r="AH200" s="41">
        <v>16440</v>
      </c>
      <c r="AI200" s="13">
        <v>0.14296547829041284</v>
      </c>
      <c r="AJ200" s="13">
        <v>2.0444444444444443</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2282</v>
      </c>
      <c r="H204" s="12">
        <v>146243</v>
      </c>
      <c r="I204" s="12">
        <v>152843</v>
      </c>
      <c r="J204" s="12">
        <v>2536314</v>
      </c>
      <c r="K204" s="12">
        <v>1017685</v>
      </c>
      <c r="L204" s="12">
        <v>161899</v>
      </c>
      <c r="M204" s="12">
        <v>104115</v>
      </c>
      <c r="N204" s="12">
        <v>3380</v>
      </c>
      <c r="O204" s="12">
        <v>0</v>
      </c>
      <c r="P204" s="12">
        <v>913555</v>
      </c>
      <c r="Q204" s="12">
        <v>1259071</v>
      </c>
      <c r="R204" s="41">
        <v>554</v>
      </c>
      <c r="S204" s="41">
        <v>0</v>
      </c>
      <c r="T204" s="41">
        <v>780978</v>
      </c>
      <c r="U204" s="41">
        <v>333005</v>
      </c>
      <c r="V204" s="41">
        <v>231386</v>
      </c>
      <c r="W204" s="41">
        <v>5549</v>
      </c>
      <c r="X204" s="41">
        <v>33881</v>
      </c>
      <c r="Y204" s="41">
        <v>4719</v>
      </c>
      <c r="Z204" s="41">
        <v>0</v>
      </c>
      <c r="AA204" s="41">
        <v>0</v>
      </c>
      <c r="AB204" s="41">
        <v>0</v>
      </c>
      <c r="AC204" s="41">
        <v>0</v>
      </c>
      <c r="AD204" s="41">
        <v>0</v>
      </c>
      <c r="AE204" s="41">
        <v>0</v>
      </c>
      <c r="AF204" s="41">
        <v>0</v>
      </c>
      <c r="AG204" s="41">
        <v>0</v>
      </c>
      <c r="AH204" s="41">
        <v>0</v>
      </c>
      <c r="AI204" s="13" t="s">
        <v>246</v>
      </c>
      <c r="AJ204" s="13" t="s">
        <v>246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22199</v>
      </c>
      <c r="H206" s="12">
        <v>19718</v>
      </c>
      <c r="I206" s="12">
        <v>15197</v>
      </c>
      <c r="J206" s="12">
        <v>8943</v>
      </c>
      <c r="K206" s="12">
        <v>11509</v>
      </c>
      <c r="L206" s="12">
        <v>12015</v>
      </c>
      <c r="M206" s="12">
        <v>12471</v>
      </c>
      <c r="N206" s="12">
        <v>15326</v>
      </c>
      <c r="O206" s="12">
        <v>15256</v>
      </c>
      <c r="P206" s="12">
        <v>17000</v>
      </c>
      <c r="Q206" s="12">
        <v>13000</v>
      </c>
      <c r="R206" s="41">
        <v>21000</v>
      </c>
      <c r="S206" s="41">
        <v>18000</v>
      </c>
      <c r="T206" s="41">
        <v>18000</v>
      </c>
      <c r="U206" s="41">
        <v>14489</v>
      </c>
      <c r="V206" s="41">
        <v>7483</v>
      </c>
      <c r="W206" s="41">
        <v>15337</v>
      </c>
      <c r="X206" s="41">
        <v>15368</v>
      </c>
      <c r="Y206" s="41">
        <v>8406</v>
      </c>
      <c r="Z206" s="41">
        <v>17502</v>
      </c>
      <c r="AA206" s="41">
        <v>8250</v>
      </c>
      <c r="AB206" s="41">
        <v>8250</v>
      </c>
      <c r="AC206" s="41">
        <v>9000</v>
      </c>
      <c r="AD206" s="41">
        <v>9000</v>
      </c>
      <c r="AE206" s="41">
        <v>9000</v>
      </c>
      <c r="AF206" s="41">
        <v>9200</v>
      </c>
      <c r="AG206" s="41">
        <v>9240</v>
      </c>
      <c r="AH206" s="41">
        <v>9200</v>
      </c>
      <c r="AI206" s="13">
        <v>1.8331035292915132E-2</v>
      </c>
      <c r="AJ206" s="13">
        <v>-4.329004329004329E-3</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448362</v>
      </c>
      <c r="H209" s="5">
        <v>491034</v>
      </c>
      <c r="I209" s="5">
        <v>685798</v>
      </c>
      <c r="J209" s="5">
        <v>744507</v>
      </c>
      <c r="K209" s="5">
        <v>634152</v>
      </c>
      <c r="L209" s="5">
        <v>863490</v>
      </c>
      <c r="M209" s="5">
        <v>553521</v>
      </c>
      <c r="N209" s="5">
        <v>746927</v>
      </c>
      <c r="O209" s="5">
        <v>1016038</v>
      </c>
      <c r="P209" s="5">
        <v>688769</v>
      </c>
      <c r="Q209" s="5">
        <v>723613</v>
      </c>
      <c r="R209" s="39">
        <v>783810</v>
      </c>
      <c r="S209" s="39">
        <v>1014983</v>
      </c>
      <c r="T209" s="39">
        <v>822639</v>
      </c>
      <c r="U209" s="39">
        <v>907319</v>
      </c>
      <c r="V209" s="39">
        <v>1078829</v>
      </c>
      <c r="W209" s="39">
        <v>924301</v>
      </c>
      <c r="X209" s="39">
        <v>1026606</v>
      </c>
      <c r="Y209" s="39">
        <v>1166697</v>
      </c>
      <c r="Z209" s="39">
        <v>938801</v>
      </c>
      <c r="AA209" s="39">
        <v>913097</v>
      </c>
      <c r="AB209" s="39">
        <v>934799</v>
      </c>
      <c r="AC209" s="39">
        <v>945300</v>
      </c>
      <c r="AD209" s="39">
        <v>940836</v>
      </c>
      <c r="AE209" s="39">
        <v>1029857</v>
      </c>
      <c r="AF209" s="39">
        <v>941019</v>
      </c>
      <c r="AG209" s="39">
        <v>968569</v>
      </c>
      <c r="AH209" s="39">
        <v>1062248</v>
      </c>
      <c r="AI209" s="10">
        <v>2.1530364815858238E-2</v>
      </c>
      <c r="AJ209" s="10">
        <v>9.671897407412379E-2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62761</v>
      </c>
      <c r="H211" s="12">
        <v>81400</v>
      </c>
      <c r="I211" s="12">
        <v>105895</v>
      </c>
      <c r="J211" s="12">
        <v>68156</v>
      </c>
      <c r="K211" s="12">
        <v>75384</v>
      </c>
      <c r="L211" s="12">
        <v>218401</v>
      </c>
      <c r="M211" s="12">
        <v>70988</v>
      </c>
      <c r="N211" s="12">
        <v>109837</v>
      </c>
      <c r="O211" s="12">
        <v>121143</v>
      </c>
      <c r="P211" s="12">
        <v>115253</v>
      </c>
      <c r="Q211" s="12">
        <v>112349</v>
      </c>
      <c r="R211" s="41">
        <v>129610</v>
      </c>
      <c r="S211" s="41">
        <v>132429</v>
      </c>
      <c r="T211" s="41">
        <v>106161</v>
      </c>
      <c r="U211" s="41">
        <v>114696</v>
      </c>
      <c r="V211" s="41">
        <v>239102</v>
      </c>
      <c r="W211" s="41">
        <v>213906</v>
      </c>
      <c r="X211" s="41">
        <v>217010</v>
      </c>
      <c r="Y211" s="41">
        <v>200342</v>
      </c>
      <c r="Z211" s="41">
        <v>157154</v>
      </c>
      <c r="AA211" s="41">
        <v>194115</v>
      </c>
      <c r="AB211" s="41">
        <v>196432</v>
      </c>
      <c r="AC211" s="41">
        <v>186009</v>
      </c>
      <c r="AD211" s="41">
        <v>188935</v>
      </c>
      <c r="AE211" s="41">
        <v>183031</v>
      </c>
      <c r="AF211" s="41">
        <v>190896</v>
      </c>
      <c r="AG211" s="41">
        <v>181447</v>
      </c>
      <c r="AH211" s="41">
        <v>181046</v>
      </c>
      <c r="AI211" s="13">
        <v>-1.3502211680944787E-2</v>
      </c>
      <c r="AJ211" s="13">
        <v>-2.2100117389650975E-3</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206758</v>
      </c>
      <c r="H213" s="12">
        <v>235454</v>
      </c>
      <c r="I213" s="12">
        <v>294266</v>
      </c>
      <c r="J213" s="12">
        <v>283719</v>
      </c>
      <c r="K213" s="12">
        <v>278852</v>
      </c>
      <c r="L213" s="12">
        <v>266595</v>
      </c>
      <c r="M213" s="12">
        <v>274974</v>
      </c>
      <c r="N213" s="12">
        <v>445671</v>
      </c>
      <c r="O213" s="12">
        <v>334846</v>
      </c>
      <c r="P213" s="12">
        <v>334022</v>
      </c>
      <c r="Q213" s="12">
        <v>335745</v>
      </c>
      <c r="R213" s="41">
        <v>251807</v>
      </c>
      <c r="S213" s="41">
        <v>413421</v>
      </c>
      <c r="T213" s="41">
        <v>377983</v>
      </c>
      <c r="U213" s="41">
        <v>509210</v>
      </c>
      <c r="V213" s="41">
        <v>571241</v>
      </c>
      <c r="W213" s="41">
        <v>491080</v>
      </c>
      <c r="X213" s="41">
        <v>453084</v>
      </c>
      <c r="Y213" s="41">
        <v>665177</v>
      </c>
      <c r="Z213" s="41">
        <v>455480</v>
      </c>
      <c r="AA213" s="41">
        <v>490167</v>
      </c>
      <c r="AB213" s="41">
        <v>497002</v>
      </c>
      <c r="AC213" s="41">
        <v>496684</v>
      </c>
      <c r="AD213" s="41">
        <v>489324</v>
      </c>
      <c r="AE213" s="41">
        <v>500178</v>
      </c>
      <c r="AF213" s="41">
        <v>444327</v>
      </c>
      <c r="AG213" s="41">
        <v>467560</v>
      </c>
      <c r="AH213" s="41">
        <v>447831</v>
      </c>
      <c r="AI213" s="13">
        <v>-1.721315159754766E-2</v>
      </c>
      <c r="AJ213" s="13">
        <v>-4.2195654033706904E-2</v>
      </c>
    </row>
    <row r="214" spans="1:44" ht="10.5" customHeight="1" x14ac:dyDescent="0.2">
      <c r="A214" s="11"/>
      <c r="B214" s="19" t="s">
        <v>67</v>
      </c>
      <c r="D214" s="19"/>
      <c r="E214" s="14"/>
      <c r="F214" s="2"/>
      <c r="G214" s="12">
        <v>35173</v>
      </c>
      <c r="H214" s="12">
        <v>37461</v>
      </c>
      <c r="I214" s="12">
        <v>54082</v>
      </c>
      <c r="J214" s="12">
        <v>48343</v>
      </c>
      <c r="K214" s="12">
        <v>46897</v>
      </c>
      <c r="L214" s="12">
        <v>50563</v>
      </c>
      <c r="M214" s="12">
        <v>31641</v>
      </c>
      <c r="N214" s="12">
        <v>49839</v>
      </c>
      <c r="O214" s="12">
        <v>51130</v>
      </c>
      <c r="P214" s="12">
        <v>75862</v>
      </c>
      <c r="Q214" s="12">
        <v>77032</v>
      </c>
      <c r="R214" s="41">
        <v>88377</v>
      </c>
      <c r="S214" s="41">
        <v>61801</v>
      </c>
      <c r="T214" s="41">
        <v>47218</v>
      </c>
      <c r="U214" s="41">
        <v>54575</v>
      </c>
      <c r="V214" s="41">
        <v>60406</v>
      </c>
      <c r="W214" s="41">
        <v>52228</v>
      </c>
      <c r="X214" s="41">
        <v>124917</v>
      </c>
      <c r="Y214" s="41">
        <v>171154</v>
      </c>
      <c r="Z214" s="41">
        <v>0</v>
      </c>
      <c r="AA214" s="41">
        <v>0</v>
      </c>
      <c r="AB214" s="41">
        <v>0</v>
      </c>
      <c r="AC214" s="41">
        <v>0</v>
      </c>
      <c r="AD214" s="41">
        <v>0</v>
      </c>
      <c r="AE214" s="41">
        <v>0</v>
      </c>
      <c r="AF214" s="41">
        <v>0</v>
      </c>
      <c r="AG214" s="41">
        <v>0</v>
      </c>
      <c r="AH214" s="41">
        <v>0</v>
      </c>
      <c r="AI214" s="13" t="s">
        <v>246</v>
      </c>
      <c r="AJ214" s="13" t="s">
        <v>246</v>
      </c>
    </row>
    <row r="215" spans="1:44" ht="10.5" customHeight="1" x14ac:dyDescent="0.2">
      <c r="A215" s="11"/>
      <c r="B215" s="19" t="s">
        <v>69</v>
      </c>
      <c r="D215" s="19"/>
      <c r="E215" s="14"/>
      <c r="F215" s="2"/>
      <c r="G215" s="12">
        <v>34195</v>
      </c>
      <c r="H215" s="12">
        <v>14469</v>
      </c>
      <c r="I215" s="12">
        <v>2234</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66776</v>
      </c>
      <c r="H216" s="12">
        <v>66412</v>
      </c>
      <c r="I216" s="12">
        <v>124986</v>
      </c>
      <c r="J216" s="12">
        <v>78776</v>
      </c>
      <c r="K216" s="12">
        <v>78916</v>
      </c>
      <c r="L216" s="12">
        <v>83913</v>
      </c>
      <c r="M216" s="12">
        <v>84413</v>
      </c>
      <c r="N216" s="12">
        <v>83554</v>
      </c>
      <c r="O216" s="12">
        <v>97671</v>
      </c>
      <c r="P216" s="12">
        <v>84840</v>
      </c>
      <c r="Q216" s="12">
        <v>86792</v>
      </c>
      <c r="R216" s="41">
        <v>87660</v>
      </c>
      <c r="S216" s="41">
        <v>95386</v>
      </c>
      <c r="T216" s="41">
        <v>0</v>
      </c>
      <c r="U216" s="41">
        <v>0</v>
      </c>
      <c r="V216" s="41">
        <v>0</v>
      </c>
      <c r="W216" s="41">
        <v>0</v>
      </c>
      <c r="X216" s="41">
        <v>0</v>
      </c>
      <c r="Y216" s="41">
        <v>0</v>
      </c>
      <c r="Z216" s="41">
        <v>0</v>
      </c>
      <c r="AA216" s="41">
        <v>0</v>
      </c>
      <c r="AB216" s="41">
        <v>0</v>
      </c>
      <c r="AC216" s="41">
        <v>0</v>
      </c>
      <c r="AD216" s="41">
        <v>0</v>
      </c>
      <c r="AE216" s="41">
        <v>0</v>
      </c>
      <c r="AF216" s="41">
        <v>0</v>
      </c>
      <c r="AG216" s="41">
        <v>0</v>
      </c>
      <c r="AH216" s="41">
        <v>0</v>
      </c>
      <c r="AI216" s="13" t="s">
        <v>246</v>
      </c>
      <c r="AJ216" s="13" t="s">
        <v>246</v>
      </c>
    </row>
    <row r="217" spans="1:44" ht="10.5" customHeight="1" x14ac:dyDescent="0.2">
      <c r="A217" s="11"/>
      <c r="B217" s="19" t="s">
        <v>71</v>
      </c>
      <c r="D217" s="19"/>
      <c r="E217" s="14"/>
      <c r="F217" s="2"/>
      <c r="G217" s="12">
        <v>6784</v>
      </c>
      <c r="H217" s="12">
        <v>17423</v>
      </c>
      <c r="I217" s="12">
        <v>2500</v>
      </c>
      <c r="J217" s="12">
        <v>14181</v>
      </c>
      <c r="K217" s="12">
        <v>2500</v>
      </c>
      <c r="L217" s="12">
        <v>2500</v>
      </c>
      <c r="M217" s="12">
        <v>3000</v>
      </c>
      <c r="N217" s="12">
        <v>3000</v>
      </c>
      <c r="O217" s="12">
        <v>2000</v>
      </c>
      <c r="P217" s="12">
        <v>1019</v>
      </c>
      <c r="Q217" s="12">
        <v>61250</v>
      </c>
      <c r="R217" s="41">
        <v>22497</v>
      </c>
      <c r="S217" s="41">
        <v>18365</v>
      </c>
      <c r="T217" s="41">
        <v>4424</v>
      </c>
      <c r="U217" s="41">
        <v>0</v>
      </c>
      <c r="V217" s="41">
        <v>5089</v>
      </c>
      <c r="W217" s="41">
        <v>9748</v>
      </c>
      <c r="X217" s="41">
        <v>12992</v>
      </c>
      <c r="Y217" s="41">
        <v>5575</v>
      </c>
      <c r="Z217" s="41">
        <v>0</v>
      </c>
      <c r="AA217" s="41">
        <v>0</v>
      </c>
      <c r="AB217" s="41">
        <v>0</v>
      </c>
      <c r="AC217" s="41">
        <v>0</v>
      </c>
      <c r="AD217" s="41">
        <v>26784</v>
      </c>
      <c r="AE217" s="41">
        <v>0</v>
      </c>
      <c r="AF217" s="41">
        <v>0</v>
      </c>
      <c r="AG217" s="41">
        <v>0</v>
      </c>
      <c r="AH217" s="41">
        <v>20550</v>
      </c>
      <c r="AI217" s="13" t="s">
        <v>246</v>
      </c>
      <c r="AJ217" s="13" t="s">
        <v>246</v>
      </c>
    </row>
    <row r="218" spans="1:44" ht="10.5" customHeight="1" x14ac:dyDescent="0.2">
      <c r="A218" s="11"/>
      <c r="B218" s="19" t="s">
        <v>72</v>
      </c>
      <c r="D218" s="19"/>
      <c r="E218" s="14"/>
      <c r="F218" s="2"/>
      <c r="G218" s="12">
        <v>0</v>
      </c>
      <c r="H218" s="12">
        <v>0</v>
      </c>
      <c r="I218" s="12">
        <v>11569</v>
      </c>
      <c r="J218" s="12">
        <v>17354</v>
      </c>
      <c r="K218" s="12">
        <v>17354</v>
      </c>
      <c r="L218" s="12">
        <v>17354</v>
      </c>
      <c r="M218" s="12">
        <v>17354</v>
      </c>
      <c r="N218" s="12">
        <v>5762</v>
      </c>
      <c r="O218" s="12">
        <v>0</v>
      </c>
      <c r="P218" s="12">
        <v>0</v>
      </c>
      <c r="Q218" s="12">
        <v>0</v>
      </c>
      <c r="R218" s="41">
        <v>0</v>
      </c>
      <c r="S218" s="41">
        <v>0</v>
      </c>
      <c r="T218" s="41">
        <v>0</v>
      </c>
      <c r="U218" s="41">
        <v>0</v>
      </c>
      <c r="V218" s="41">
        <v>0</v>
      </c>
      <c r="W218" s="41">
        <v>46538</v>
      </c>
      <c r="X218" s="41">
        <v>68608</v>
      </c>
      <c r="Y218" s="41">
        <v>0</v>
      </c>
      <c r="Z218" s="41">
        <v>0</v>
      </c>
      <c r="AA218" s="41">
        <v>0</v>
      </c>
      <c r="AB218" s="41">
        <v>0</v>
      </c>
      <c r="AC218" s="41">
        <v>0</v>
      </c>
      <c r="AD218" s="41">
        <v>0</v>
      </c>
      <c r="AE218" s="41">
        <v>0</v>
      </c>
      <c r="AF218" s="41">
        <v>0</v>
      </c>
      <c r="AG218" s="41">
        <v>0</v>
      </c>
      <c r="AH218" s="41">
        <v>0</v>
      </c>
      <c r="AI218" s="13" t="s">
        <v>246</v>
      </c>
      <c r="AJ218" s="13" t="s">
        <v>246</v>
      </c>
    </row>
    <row r="219" spans="1:44" ht="10.5" customHeight="1" x14ac:dyDescent="0.2">
      <c r="A219" s="11"/>
      <c r="B219" s="19" t="s">
        <v>73</v>
      </c>
      <c r="D219" s="19"/>
      <c r="E219" s="14"/>
      <c r="F219" s="2"/>
      <c r="G219" s="12">
        <v>0</v>
      </c>
      <c r="H219" s="12">
        <v>0</v>
      </c>
      <c r="I219" s="12">
        <v>45171</v>
      </c>
      <c r="J219" s="12">
        <v>114623</v>
      </c>
      <c r="K219" s="12">
        <v>0</v>
      </c>
      <c r="L219" s="12">
        <v>0</v>
      </c>
      <c r="M219" s="12">
        <v>585</v>
      </c>
      <c r="N219" s="12">
        <v>0</v>
      </c>
      <c r="O219" s="12">
        <v>0</v>
      </c>
      <c r="P219" s="12">
        <v>0</v>
      </c>
      <c r="Q219" s="12">
        <v>0</v>
      </c>
      <c r="R219" s="41">
        <v>70498</v>
      </c>
      <c r="S219" s="41">
        <v>0</v>
      </c>
      <c r="T219" s="41">
        <v>15635</v>
      </c>
      <c r="U219" s="41">
        <v>0</v>
      </c>
      <c r="V219" s="41">
        <v>37675</v>
      </c>
      <c r="W219" s="41">
        <v>0</v>
      </c>
      <c r="X219" s="41">
        <v>5863</v>
      </c>
      <c r="Y219" s="41">
        <v>62286</v>
      </c>
      <c r="Z219" s="41">
        <v>0</v>
      </c>
      <c r="AA219" s="41">
        <v>0</v>
      </c>
      <c r="AB219" s="41">
        <v>0</v>
      </c>
      <c r="AC219" s="41">
        <v>0</v>
      </c>
      <c r="AD219" s="41">
        <v>0</v>
      </c>
      <c r="AE219" s="41">
        <v>0</v>
      </c>
      <c r="AF219" s="41">
        <v>0</v>
      </c>
      <c r="AG219" s="41">
        <v>0</v>
      </c>
      <c r="AH219" s="41">
        <v>0</v>
      </c>
      <c r="AI219" s="13" t="s">
        <v>246</v>
      </c>
      <c r="AJ219" s="13" t="s">
        <v>246</v>
      </c>
    </row>
    <row r="220" spans="1:44" ht="10.5" customHeight="1" x14ac:dyDescent="0.2">
      <c r="A220" s="11"/>
      <c r="B220" s="19" t="s">
        <v>74</v>
      </c>
      <c r="D220" s="19"/>
      <c r="E220" s="14"/>
      <c r="F220" s="2"/>
      <c r="G220" s="12">
        <v>35915</v>
      </c>
      <c r="H220" s="12">
        <v>38415</v>
      </c>
      <c r="I220" s="12">
        <v>45095</v>
      </c>
      <c r="J220" s="12">
        <v>119355</v>
      </c>
      <c r="K220" s="12">
        <v>134249</v>
      </c>
      <c r="L220" s="12">
        <v>224164</v>
      </c>
      <c r="M220" s="12">
        <v>70566</v>
      </c>
      <c r="N220" s="12">
        <v>49264</v>
      </c>
      <c r="O220" s="12">
        <v>409248</v>
      </c>
      <c r="P220" s="12">
        <v>77773</v>
      </c>
      <c r="Q220" s="12">
        <v>50445</v>
      </c>
      <c r="R220" s="41">
        <v>133361</v>
      </c>
      <c r="S220" s="41">
        <v>293581</v>
      </c>
      <c r="T220" s="41">
        <v>271218</v>
      </c>
      <c r="U220" s="41">
        <v>228838</v>
      </c>
      <c r="V220" s="41">
        <v>165316</v>
      </c>
      <c r="W220" s="41">
        <v>110801</v>
      </c>
      <c r="X220" s="41">
        <v>144132</v>
      </c>
      <c r="Y220" s="41">
        <v>62163</v>
      </c>
      <c r="Z220" s="41">
        <v>326167</v>
      </c>
      <c r="AA220" s="41">
        <v>228815</v>
      </c>
      <c r="AB220" s="41">
        <v>241365</v>
      </c>
      <c r="AC220" s="41">
        <v>262607</v>
      </c>
      <c r="AD220" s="41">
        <v>235793</v>
      </c>
      <c r="AE220" s="41">
        <v>346648</v>
      </c>
      <c r="AF220" s="41">
        <v>305796</v>
      </c>
      <c r="AG220" s="41">
        <v>319562</v>
      </c>
      <c r="AH220" s="41">
        <v>412821</v>
      </c>
      <c r="AI220" s="13">
        <v>9.3573341240685837E-2</v>
      </c>
      <c r="AJ220" s="13">
        <v>0.29183382254460793</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285</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284</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71" t="s">
        <v>246</v>
      </c>
      <c r="AJ233" s="13" t="s">
        <v>246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41">
        <v>0</v>
      </c>
      <c r="T234" s="41">
        <v>0</v>
      </c>
      <c r="U234" s="41">
        <v>0</v>
      </c>
      <c r="V234" s="41">
        <v>0</v>
      </c>
      <c r="W234" s="41">
        <v>0</v>
      </c>
      <c r="X234" s="41">
        <v>0</v>
      </c>
      <c r="Y234" s="41">
        <v>0</v>
      </c>
      <c r="Z234" s="41">
        <v>0</v>
      </c>
      <c r="AA234" s="41">
        <v>0</v>
      </c>
      <c r="AB234" s="41">
        <v>0</v>
      </c>
      <c r="AC234" s="41">
        <v>0</v>
      </c>
      <c r="AD234" s="41">
        <v>0</v>
      </c>
      <c r="AE234" s="41">
        <v>0</v>
      </c>
      <c r="AF234" s="41">
        <v>0</v>
      </c>
      <c r="AG234" s="41">
        <v>0</v>
      </c>
      <c r="AH234" s="41">
        <v>0</v>
      </c>
      <c r="AI234" s="71" t="s">
        <v>246</v>
      </c>
      <c r="AJ234" s="13" t="s">
        <v>246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10167</v>
      </c>
      <c r="S241" s="11">
        <v>9982</v>
      </c>
      <c r="T241" s="11">
        <v>10049</v>
      </c>
      <c r="U241" s="11">
        <v>10166</v>
      </c>
      <c r="V241" s="11">
        <v>10162</v>
      </c>
      <c r="W241" s="11">
        <v>10224</v>
      </c>
      <c r="X241" s="11">
        <v>10235</v>
      </c>
      <c r="Y241" s="11">
        <v>10209</v>
      </c>
      <c r="Z241" s="11">
        <v>10013</v>
      </c>
      <c r="AA241" s="11">
        <v>9921</v>
      </c>
      <c r="AB241" s="41">
        <v>9873</v>
      </c>
      <c r="AC241" s="41">
        <v>9805</v>
      </c>
      <c r="AD241" s="41">
        <v>9656</v>
      </c>
      <c r="AE241" s="41">
        <v>9572</v>
      </c>
      <c r="AF241" s="41">
        <v>9554</v>
      </c>
      <c r="AG241" s="41">
        <v>9408</v>
      </c>
      <c r="AH241" s="41">
        <v>9463</v>
      </c>
      <c r="AI241" s="13">
        <v>-7.0441232198563686E-3</v>
      </c>
      <c r="AJ241" s="13">
        <v>5.8460884353741501E-3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188418</v>
      </c>
      <c r="S242" s="11">
        <v>198996</v>
      </c>
      <c r="T242" s="11">
        <v>217305</v>
      </c>
      <c r="U242" s="11">
        <v>240309</v>
      </c>
      <c r="V242" s="11">
        <v>253262</v>
      </c>
      <c r="W242" s="11">
        <v>267387</v>
      </c>
      <c r="X242" s="11">
        <v>265921</v>
      </c>
      <c r="Y242" s="11">
        <v>267329</v>
      </c>
      <c r="Z242" s="11">
        <v>281629</v>
      </c>
      <c r="AA242" s="11">
        <v>286286</v>
      </c>
      <c r="AB242" s="41">
        <v>284810</v>
      </c>
      <c r="AC242" s="41">
        <v>299017</v>
      </c>
      <c r="AD242" s="41">
        <v>313901</v>
      </c>
      <c r="AE242" s="41">
        <v>327356</v>
      </c>
      <c r="AF242" s="41">
        <v>347393</v>
      </c>
      <c r="AG242" s="41">
        <v>368716</v>
      </c>
      <c r="AH242" s="41">
        <v>378560</v>
      </c>
      <c r="AI242" s="13">
        <v>4.8567955723010314E-2</v>
      </c>
      <c r="AJ242" s="13">
        <v>2.6698054871500017E-2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23638.500885303954</v>
      </c>
      <c r="V243" s="11">
        <f t="shared" ref="V243:AA243" si="15">V242*1000/V241</f>
        <v>24922.456209407595</v>
      </c>
      <c r="W243" s="11">
        <f t="shared" si="15"/>
        <v>26152.875586854461</v>
      </c>
      <c r="X243" s="11">
        <f t="shared" si="15"/>
        <v>25981.533952125061</v>
      </c>
      <c r="Y243" s="11">
        <f t="shared" si="15"/>
        <v>26185.620530904103</v>
      </c>
      <c r="Z243" s="11">
        <f t="shared" si="15"/>
        <v>28126.335763507439</v>
      </c>
      <c r="AA243" s="11">
        <f t="shared" si="15"/>
        <v>28856.566878338876</v>
      </c>
      <c r="AB243" s="11">
        <v>28847.361490934873</v>
      </c>
      <c r="AC243" s="11">
        <v>30496.379398266192</v>
      </c>
      <c r="AD243" s="11">
        <v>32508.388566694284</v>
      </c>
      <c r="AE243" s="11">
        <v>34199.331383201003</v>
      </c>
      <c r="AF243" s="11">
        <v>36361.000628009213</v>
      </c>
      <c r="AG243" s="11">
        <v>39191.751700680274</v>
      </c>
      <c r="AH243" s="11">
        <v>40004.226989326853</v>
      </c>
      <c r="AI243" s="13">
        <v>5.6006596308387557E-2</v>
      </c>
      <c r="AJ243" s="13">
        <v>2.0730772506717957E-2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3621</v>
      </c>
      <c r="S245" s="11">
        <v>3460</v>
      </c>
      <c r="T245" s="11">
        <v>3550</v>
      </c>
      <c r="U245" s="11">
        <v>3593</v>
      </c>
      <c r="V245" s="11">
        <v>3496</v>
      </c>
      <c r="W245" s="11">
        <v>3444</v>
      </c>
      <c r="X245" s="11">
        <v>3423</v>
      </c>
      <c r="Y245" s="11">
        <v>3624</v>
      </c>
      <c r="Z245" s="11">
        <v>3647</v>
      </c>
      <c r="AA245" s="11">
        <v>3574</v>
      </c>
      <c r="AB245" s="41">
        <v>3515</v>
      </c>
      <c r="AC245" s="41">
        <v>3486</v>
      </c>
      <c r="AD245" s="41">
        <v>3439</v>
      </c>
      <c r="AE245" s="41">
        <v>3383</v>
      </c>
      <c r="AF245" s="41">
        <v>3350</v>
      </c>
      <c r="AG245" s="41">
        <v>3378</v>
      </c>
      <c r="AH245" s="41">
        <v>3371</v>
      </c>
      <c r="AI245" s="13">
        <v>-6.9474357076738658E-3</v>
      </c>
      <c r="AJ245" s="13">
        <v>-2.0722320899940793E-3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3169</v>
      </c>
      <c r="S246" s="11">
        <v>3077</v>
      </c>
      <c r="T246" s="11">
        <v>3155</v>
      </c>
      <c r="U246" s="11">
        <v>3198</v>
      </c>
      <c r="V246" s="11">
        <v>3148</v>
      </c>
      <c r="W246" s="11">
        <v>3073</v>
      </c>
      <c r="X246" s="11">
        <v>2872</v>
      </c>
      <c r="Y246" s="11">
        <v>3115</v>
      </c>
      <c r="Z246" s="11">
        <v>3156</v>
      </c>
      <c r="AA246" s="11">
        <v>3162</v>
      </c>
      <c r="AB246" s="41">
        <v>3178</v>
      </c>
      <c r="AC246" s="41">
        <v>3219</v>
      </c>
      <c r="AD246" s="41">
        <v>3196</v>
      </c>
      <c r="AE246" s="41">
        <v>3198</v>
      </c>
      <c r="AF246" s="41">
        <v>3201</v>
      </c>
      <c r="AG246" s="41">
        <v>3262</v>
      </c>
      <c r="AH246" s="41">
        <v>3271</v>
      </c>
      <c r="AI246" s="13">
        <v>4.818853582741589E-3</v>
      </c>
      <c r="AJ246" s="13">
        <v>2.7590435315757206E-3</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452</v>
      </c>
      <c r="S247" s="11">
        <v>383</v>
      </c>
      <c r="T247" s="11">
        <v>395</v>
      </c>
      <c r="U247" s="11">
        <v>395</v>
      </c>
      <c r="V247" s="11">
        <v>348</v>
      </c>
      <c r="W247" s="11">
        <v>3444</v>
      </c>
      <c r="X247" s="11">
        <v>551</v>
      </c>
      <c r="Y247" s="11">
        <v>509</v>
      </c>
      <c r="Z247" s="11">
        <v>491</v>
      </c>
      <c r="AA247" s="11">
        <v>412</v>
      </c>
      <c r="AB247" s="41">
        <v>337</v>
      </c>
      <c r="AC247" s="41">
        <v>267</v>
      </c>
      <c r="AD247" s="41">
        <v>243</v>
      </c>
      <c r="AE247" s="41">
        <v>185</v>
      </c>
      <c r="AF247" s="41">
        <v>149</v>
      </c>
      <c r="AG247" s="41">
        <v>116</v>
      </c>
      <c r="AH247" s="41">
        <v>100</v>
      </c>
      <c r="AI247" s="13">
        <v>-0.1833016405658241</v>
      </c>
      <c r="AJ247" s="13">
        <v>-0.13793103448275862</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12.5</v>
      </c>
      <c r="S248" s="81">
        <v>11.1</v>
      </c>
      <c r="T248" s="81">
        <v>11.1</v>
      </c>
      <c r="U248" s="81">
        <v>10</v>
      </c>
      <c r="V248" s="81">
        <v>10</v>
      </c>
      <c r="W248" s="81">
        <v>10.8</v>
      </c>
      <c r="X248" s="81">
        <v>16.100000000000001</v>
      </c>
      <c r="Y248" s="81">
        <v>14</v>
      </c>
      <c r="Z248" s="81">
        <v>13.5</v>
      </c>
      <c r="AA248" s="81">
        <v>11.5</v>
      </c>
      <c r="AB248" s="82">
        <v>9.6</v>
      </c>
      <c r="AC248" s="82">
        <v>7.7</v>
      </c>
      <c r="AD248" s="82">
        <v>7.1</v>
      </c>
      <c r="AE248" s="82">
        <v>5.5</v>
      </c>
      <c r="AF248" s="82">
        <v>4.4000000000000004</v>
      </c>
      <c r="AG248" s="82">
        <v>3.4</v>
      </c>
      <c r="AH248" s="82">
        <v>3</v>
      </c>
      <c r="AI248" s="13">
        <v>-0.17622551377896711</v>
      </c>
      <c r="AJ248" s="13">
        <v>-0.11764705882352938</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2987746</v>
      </c>
      <c r="H257" s="86">
        <f>SUM(H258:H260)</f>
        <v>3223324</v>
      </c>
      <c r="I257" s="86">
        <f>SUM(I258:I260)</f>
        <v>4026795</v>
      </c>
      <c r="J257" s="86">
        <f>SUM(J258:J260)</f>
        <v>3603132</v>
      </c>
      <c r="K257" s="86">
        <f>SUM(K258:K260)</f>
        <v>4028039</v>
      </c>
      <c r="L257" s="86">
        <f t="shared" ref="L257:Q257" si="16">SUM(L258:L260)</f>
        <v>4223385</v>
      </c>
      <c r="M257" s="86">
        <f t="shared" si="16"/>
        <v>4717496</v>
      </c>
      <c r="N257" s="86">
        <f t="shared" si="16"/>
        <v>4792103</v>
      </c>
      <c r="O257" s="86">
        <f t="shared" si="16"/>
        <v>5148179.08</v>
      </c>
      <c r="P257" s="86">
        <f t="shared" si="16"/>
        <v>5599783</v>
      </c>
      <c r="Q257" s="86">
        <f t="shared" si="16"/>
        <v>6500283.5899999999</v>
      </c>
      <c r="R257" s="86">
        <f>SUM(R258:R261)</f>
        <v>6926125.1899999995</v>
      </c>
      <c r="S257" s="86">
        <f t="shared" ref="S257:AA257" si="17">SUM(S258:S261)</f>
        <v>6806499.9899999993</v>
      </c>
      <c r="T257" s="86">
        <f t="shared" si="17"/>
        <v>9989264.3499999996</v>
      </c>
      <c r="U257" s="86">
        <f t="shared" si="17"/>
        <v>9426381.2200000007</v>
      </c>
      <c r="V257" s="86">
        <f t="shared" si="17"/>
        <v>9283679.5299999993</v>
      </c>
      <c r="W257" s="86">
        <f t="shared" si="17"/>
        <v>9620365.8000000007</v>
      </c>
      <c r="X257" s="86">
        <f t="shared" si="17"/>
        <v>8974105.620000001</v>
      </c>
      <c r="Y257" s="86">
        <f t="shared" si="17"/>
        <v>9261027.5300000012</v>
      </c>
      <c r="Z257" s="86">
        <f t="shared" si="17"/>
        <v>9814281.75</v>
      </c>
      <c r="AA257" s="86">
        <f t="shared" si="17"/>
        <v>9990325.25</v>
      </c>
      <c r="AB257" s="86">
        <v>10406190</v>
      </c>
      <c r="AC257" s="86">
        <v>9213917.6500000004</v>
      </c>
      <c r="AD257" s="86">
        <v>9784213</v>
      </c>
      <c r="AE257" s="86">
        <v>10142732.74</v>
      </c>
      <c r="AF257" s="86">
        <v>9565187.5600000005</v>
      </c>
      <c r="AG257" s="86">
        <v>10027354.210000001</v>
      </c>
      <c r="AH257" s="86">
        <v>10466076.859999999</v>
      </c>
      <c r="AI257" s="13">
        <v>9.5686255191429481E-4</v>
      </c>
      <c r="AJ257" s="13">
        <v>4.3752583264932698E-2</v>
      </c>
    </row>
    <row r="258" spans="1:36" ht="10.5" customHeight="1" x14ac:dyDescent="0.2">
      <c r="A258" s="14"/>
      <c r="B258" s="11"/>
      <c r="C258" s="11" t="s">
        <v>151</v>
      </c>
      <c r="D258" s="11"/>
      <c r="E258" s="11"/>
      <c r="F258" s="2"/>
      <c r="G258" s="86">
        <f t="shared" ref="G258:AA258" si="18">G65</f>
        <v>1672189</v>
      </c>
      <c r="H258" s="86">
        <f t="shared" si="18"/>
        <v>1862624</v>
      </c>
      <c r="I258" s="86">
        <f t="shared" si="18"/>
        <v>2016822</v>
      </c>
      <c r="J258" s="86">
        <f t="shared" si="18"/>
        <v>1729361</v>
      </c>
      <c r="K258" s="86">
        <f t="shared" si="18"/>
        <v>1862139</v>
      </c>
      <c r="L258" s="86">
        <f t="shared" si="18"/>
        <v>2028294</v>
      </c>
      <c r="M258" s="86">
        <f t="shared" si="18"/>
        <v>2369732</v>
      </c>
      <c r="N258" s="86">
        <f t="shared" si="18"/>
        <v>2306595</v>
      </c>
      <c r="O258" s="86">
        <f t="shared" si="18"/>
        <v>2576140</v>
      </c>
      <c r="P258" s="86">
        <f t="shared" si="18"/>
        <v>2984485</v>
      </c>
      <c r="Q258" s="86">
        <f t="shared" si="18"/>
        <v>3780901</v>
      </c>
      <c r="R258" s="86">
        <f t="shared" si="18"/>
        <v>3936068</v>
      </c>
      <c r="S258" s="86">
        <f t="shared" si="18"/>
        <v>4053335</v>
      </c>
      <c r="T258" s="86">
        <f t="shared" si="18"/>
        <v>4730890</v>
      </c>
      <c r="U258" s="86">
        <f t="shared" si="18"/>
        <v>5241453</v>
      </c>
      <c r="V258" s="86">
        <f t="shared" si="18"/>
        <v>4768075</v>
      </c>
      <c r="W258" s="86">
        <f t="shared" si="18"/>
        <v>4965401</v>
      </c>
      <c r="X258" s="86">
        <f t="shared" si="18"/>
        <v>4049827</v>
      </c>
      <c r="Y258" s="86">
        <f t="shared" si="18"/>
        <v>4426558</v>
      </c>
      <c r="Z258" s="86">
        <f t="shared" si="18"/>
        <v>4918835</v>
      </c>
      <c r="AA258" s="86">
        <f t="shared" si="18"/>
        <v>4856159</v>
      </c>
      <c r="AB258" s="86">
        <v>4945755</v>
      </c>
      <c r="AC258" s="86">
        <v>4468986</v>
      </c>
      <c r="AD258" s="86">
        <v>4950615</v>
      </c>
      <c r="AE258" s="86">
        <v>5501229</v>
      </c>
      <c r="AF258" s="86">
        <v>4600986</v>
      </c>
      <c r="AG258" s="86">
        <v>5020743</v>
      </c>
      <c r="AH258" s="86">
        <v>5251326</v>
      </c>
      <c r="AI258" s="13">
        <v>1.0041915554570569E-2</v>
      </c>
      <c r="AJ258" s="13">
        <v>4.5926071101428614E-2</v>
      </c>
    </row>
    <row r="259" spans="1:36" ht="10.5" customHeight="1" x14ac:dyDescent="0.2">
      <c r="A259" s="14"/>
      <c r="B259" s="11"/>
      <c r="C259" s="11" t="s">
        <v>152</v>
      </c>
      <c r="D259" s="11"/>
      <c r="E259" s="11"/>
      <c r="F259" s="2"/>
      <c r="G259" s="86">
        <f t="shared" ref="G259:AA259" si="19">G122</f>
        <v>1153763</v>
      </c>
      <c r="H259" s="86">
        <f t="shared" si="19"/>
        <v>1235029</v>
      </c>
      <c r="I259" s="86">
        <f t="shared" si="19"/>
        <v>1798168</v>
      </c>
      <c r="J259" s="86">
        <f t="shared" si="19"/>
        <v>1695925</v>
      </c>
      <c r="K259" s="86">
        <f t="shared" si="19"/>
        <v>1987881</v>
      </c>
      <c r="L259" s="86">
        <f t="shared" si="19"/>
        <v>2006912</v>
      </c>
      <c r="M259" s="86">
        <f t="shared" si="19"/>
        <v>2143969</v>
      </c>
      <c r="N259" s="86">
        <f t="shared" si="19"/>
        <v>2293679</v>
      </c>
      <c r="O259" s="86">
        <f t="shared" si="19"/>
        <v>2364439.08</v>
      </c>
      <c r="P259" s="86">
        <f t="shared" si="19"/>
        <v>2409044</v>
      </c>
      <c r="Q259" s="86">
        <f t="shared" si="19"/>
        <v>2542460.59</v>
      </c>
      <c r="R259" s="86">
        <f t="shared" si="19"/>
        <v>2642548.9300000002</v>
      </c>
      <c r="S259" s="86">
        <f t="shared" si="19"/>
        <v>2409043.9300000002</v>
      </c>
      <c r="T259" s="86">
        <f t="shared" si="19"/>
        <v>4877777.5299999993</v>
      </c>
      <c r="U259" s="86">
        <f t="shared" si="19"/>
        <v>3702463.9</v>
      </c>
      <c r="V259" s="86">
        <f t="shared" si="19"/>
        <v>4029955.94</v>
      </c>
      <c r="W259" s="86">
        <f t="shared" si="19"/>
        <v>4254435.1400000006</v>
      </c>
      <c r="X259" s="86">
        <f t="shared" si="19"/>
        <v>4529858.21</v>
      </c>
      <c r="Y259" s="86">
        <f t="shared" si="19"/>
        <v>4450969.28</v>
      </c>
      <c r="Z259" s="86">
        <f t="shared" si="19"/>
        <v>4478863.6800000006</v>
      </c>
      <c r="AA259" s="86">
        <f t="shared" si="19"/>
        <v>4730801.3400000008</v>
      </c>
      <c r="AB259" s="86">
        <v>5079207</v>
      </c>
      <c r="AC259" s="86">
        <v>4379133</v>
      </c>
      <c r="AD259" s="86">
        <v>4472110</v>
      </c>
      <c r="AE259" s="86">
        <v>4296535</v>
      </c>
      <c r="AF259" s="86">
        <v>4597016</v>
      </c>
      <c r="AG259" s="86">
        <v>4655712</v>
      </c>
      <c r="AH259" s="86">
        <v>4863875</v>
      </c>
      <c r="AI259" s="13">
        <v>-7.1939490594912225E-3</v>
      </c>
      <c r="AJ259" s="13">
        <v>4.4711313758239342E-2</v>
      </c>
    </row>
    <row r="260" spans="1:36" ht="10.5" customHeight="1" x14ac:dyDescent="0.2">
      <c r="A260" s="14"/>
      <c r="B260" s="11"/>
      <c r="C260" s="11" t="s">
        <v>153</v>
      </c>
      <c r="D260" s="11"/>
      <c r="E260" s="11"/>
      <c r="F260" s="2"/>
      <c r="G260" s="86">
        <f t="shared" ref="G260:AA260" si="20">G179</f>
        <v>161794</v>
      </c>
      <c r="H260" s="86">
        <f t="shared" si="20"/>
        <v>125671</v>
      </c>
      <c r="I260" s="86">
        <f t="shared" si="20"/>
        <v>211805</v>
      </c>
      <c r="J260" s="86">
        <f t="shared" si="20"/>
        <v>177846</v>
      </c>
      <c r="K260" s="86">
        <f t="shared" si="20"/>
        <v>178019</v>
      </c>
      <c r="L260" s="86">
        <f t="shared" si="20"/>
        <v>188179</v>
      </c>
      <c r="M260" s="86">
        <f t="shared" si="20"/>
        <v>203795</v>
      </c>
      <c r="N260" s="86">
        <f t="shared" si="20"/>
        <v>191829</v>
      </c>
      <c r="O260" s="86">
        <f t="shared" si="20"/>
        <v>207600</v>
      </c>
      <c r="P260" s="86">
        <f t="shared" si="20"/>
        <v>206254</v>
      </c>
      <c r="Q260" s="86">
        <f t="shared" si="20"/>
        <v>176922</v>
      </c>
      <c r="R260" s="86">
        <f t="shared" si="20"/>
        <v>175014</v>
      </c>
      <c r="S260" s="86">
        <f t="shared" si="20"/>
        <v>177712</v>
      </c>
      <c r="T260" s="86">
        <f t="shared" si="20"/>
        <v>151242</v>
      </c>
      <c r="U260" s="86">
        <f t="shared" si="20"/>
        <v>183497</v>
      </c>
      <c r="V260" s="86">
        <f t="shared" si="20"/>
        <v>171004</v>
      </c>
      <c r="W260" s="86">
        <f t="shared" si="20"/>
        <v>179993</v>
      </c>
      <c r="X260" s="86">
        <f t="shared" si="20"/>
        <v>165260</v>
      </c>
      <c r="Y260" s="86">
        <f t="shared" si="20"/>
        <v>157054</v>
      </c>
      <c r="Z260" s="86">
        <f t="shared" si="20"/>
        <v>197730</v>
      </c>
      <c r="AA260" s="86">
        <f t="shared" si="20"/>
        <v>184026</v>
      </c>
      <c r="AB260" s="86">
        <v>166050</v>
      </c>
      <c r="AC260" s="86">
        <v>154502</v>
      </c>
      <c r="AD260" s="86">
        <v>149609</v>
      </c>
      <c r="AE260" s="86">
        <v>138122</v>
      </c>
      <c r="AF260" s="86">
        <v>154996</v>
      </c>
      <c r="AG260" s="86">
        <v>136308</v>
      </c>
      <c r="AH260" s="86">
        <v>125925</v>
      </c>
      <c r="AI260" s="13">
        <v>-4.5053928152198219E-2</v>
      </c>
      <c r="AJ260" s="13">
        <v>-7.6173078616075363E-2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172494.25999999998</v>
      </c>
      <c r="S261" s="86">
        <v>166409.06000000003</v>
      </c>
      <c r="T261" s="86">
        <v>229354.82000000004</v>
      </c>
      <c r="U261" s="86">
        <v>298967.32</v>
      </c>
      <c r="V261" s="86">
        <v>314644.58999999997</v>
      </c>
      <c r="W261" s="86">
        <v>220536.65999999997</v>
      </c>
      <c r="X261" s="86">
        <v>229160.40999999997</v>
      </c>
      <c r="Y261" s="86">
        <v>226446.25</v>
      </c>
      <c r="Z261" s="86">
        <v>218853.07</v>
      </c>
      <c r="AA261" s="86">
        <v>219338.90999999997</v>
      </c>
      <c r="AB261" s="41">
        <v>215178</v>
      </c>
      <c r="AC261" s="41">
        <v>211296.65</v>
      </c>
      <c r="AD261" s="41">
        <v>211879</v>
      </c>
      <c r="AE261" s="41">
        <v>206846.74</v>
      </c>
      <c r="AF261" s="41">
        <v>212189.56</v>
      </c>
      <c r="AG261" s="41">
        <v>214591.21</v>
      </c>
      <c r="AH261" s="41">
        <v>224950.86</v>
      </c>
      <c r="AI261" s="13">
        <v>7.4301989124982981E-3</v>
      </c>
      <c r="AJ261" s="13">
        <v>4.8276208517580917E-2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t="s">
        <v>222</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13909273</v>
      </c>
      <c r="H265" s="11">
        <v>15581020</v>
      </c>
      <c r="I265" s="11">
        <v>16850110</v>
      </c>
      <c r="J265" s="11">
        <v>18163135</v>
      </c>
      <c r="K265" s="11">
        <v>19642992</v>
      </c>
      <c r="L265" s="11">
        <v>21852410</v>
      </c>
      <c r="M265" s="11">
        <v>23474706</v>
      </c>
      <c r="N265" s="11">
        <v>25843710</v>
      </c>
      <c r="O265" s="11">
        <v>29085255</v>
      </c>
      <c r="P265" s="11">
        <v>30219681</v>
      </c>
      <c r="Q265" s="11">
        <v>30655091</v>
      </c>
      <c r="R265" s="11">
        <v>31068401</v>
      </c>
      <c r="S265" s="11">
        <v>30868571</v>
      </c>
      <c r="T265" s="11">
        <v>31517424</v>
      </c>
      <c r="U265" s="11">
        <v>38142364</v>
      </c>
      <c r="V265" s="11">
        <v>39720317</v>
      </c>
      <c r="W265" s="11">
        <v>42192103</v>
      </c>
      <c r="X265" s="11">
        <v>42542350</v>
      </c>
      <c r="Y265" s="86">
        <v>42257966</v>
      </c>
      <c r="Z265" s="86">
        <v>43984015</v>
      </c>
      <c r="AA265" s="86">
        <v>44260088</v>
      </c>
      <c r="AB265" s="86">
        <v>44528475</v>
      </c>
      <c r="AC265" s="86">
        <v>43645248</v>
      </c>
      <c r="AD265" s="86">
        <v>43986965</v>
      </c>
      <c r="AE265" s="86">
        <v>44250055</v>
      </c>
      <c r="AF265" s="86">
        <v>45395860</v>
      </c>
      <c r="AG265" s="86">
        <v>45749000</v>
      </c>
      <c r="AH265" s="86">
        <v>46302071</v>
      </c>
      <c r="AI265" s="13">
        <v>6.5308700557504817E-3</v>
      </c>
      <c r="AJ265" s="13">
        <v>1.2089247852412074E-2</v>
      </c>
    </row>
    <row r="266" spans="1:36" ht="10.5" customHeight="1" x14ac:dyDescent="0.2">
      <c r="A266" s="14"/>
      <c r="B266" s="14"/>
      <c r="C266" s="14" t="s">
        <v>160</v>
      </c>
      <c r="D266" s="14"/>
      <c r="E266" s="14"/>
      <c r="F266" s="2"/>
      <c r="G266" s="11">
        <v>2145517</v>
      </c>
      <c r="H266" s="11">
        <v>2660030</v>
      </c>
      <c r="I266" s="11">
        <v>3002840</v>
      </c>
      <c r="J266" s="11">
        <v>3377450</v>
      </c>
      <c r="K266" s="11">
        <v>3802270</v>
      </c>
      <c r="L266" s="11">
        <v>4293220</v>
      </c>
      <c r="M266" s="11">
        <v>4903780</v>
      </c>
      <c r="N266" s="11">
        <v>5684670</v>
      </c>
      <c r="O266" s="11">
        <v>7268940</v>
      </c>
      <c r="P266" s="11">
        <v>8075630</v>
      </c>
      <c r="Q266" s="11">
        <v>8879250</v>
      </c>
      <c r="R266" s="11">
        <v>9412060</v>
      </c>
      <c r="S266" s="11">
        <v>9858970</v>
      </c>
      <c r="T266" s="11">
        <v>10211600</v>
      </c>
      <c r="U266" s="11">
        <v>12756370</v>
      </c>
      <c r="V266" s="11">
        <v>13465410</v>
      </c>
      <c r="W266" s="11">
        <v>14411550</v>
      </c>
      <c r="X266" s="11">
        <v>15310140</v>
      </c>
      <c r="Y266" s="86">
        <v>15955280</v>
      </c>
      <c r="Z266" s="86">
        <v>16927300</v>
      </c>
      <c r="AA266" s="86">
        <v>16790070</v>
      </c>
      <c r="AB266" s="86">
        <v>16773240</v>
      </c>
      <c r="AC266" s="86">
        <v>16777620</v>
      </c>
      <c r="AD266" s="86">
        <v>17248510</v>
      </c>
      <c r="AE266" s="86">
        <v>17723320</v>
      </c>
      <c r="AF266" s="86">
        <v>18437860</v>
      </c>
      <c r="AG266" s="86">
        <v>19057450</v>
      </c>
      <c r="AH266" s="86">
        <v>19725580</v>
      </c>
      <c r="AI266" s="13">
        <v>2.7390321420811992E-2</v>
      </c>
      <c r="AJ266" s="13">
        <v>3.5058730312817296E-2</v>
      </c>
    </row>
    <row r="267" spans="1:36" ht="10.5" customHeight="1" x14ac:dyDescent="0.2">
      <c r="A267" s="14"/>
      <c r="B267" s="14"/>
      <c r="C267" s="14" t="s">
        <v>161</v>
      </c>
      <c r="D267" s="14"/>
      <c r="E267" s="14"/>
      <c r="F267" s="2"/>
      <c r="G267" s="11">
        <v>501699</v>
      </c>
      <c r="H267" s="11">
        <v>503930</v>
      </c>
      <c r="I267" s="11">
        <v>505010</v>
      </c>
      <c r="J267" s="11">
        <v>465920</v>
      </c>
      <c r="K267" s="11">
        <v>483480</v>
      </c>
      <c r="L267" s="11">
        <v>481370</v>
      </c>
      <c r="M267" s="11">
        <v>486010</v>
      </c>
      <c r="N267" s="11">
        <v>492780</v>
      </c>
      <c r="O267" s="11">
        <v>491910</v>
      </c>
      <c r="P267" s="11">
        <v>493700</v>
      </c>
      <c r="Q267" s="11">
        <v>496790</v>
      </c>
      <c r="R267" s="11">
        <v>607800</v>
      </c>
      <c r="S267" s="11">
        <v>704980</v>
      </c>
      <c r="T267" s="11">
        <v>663260</v>
      </c>
      <c r="U267" s="11">
        <v>651520</v>
      </c>
      <c r="V267" s="11">
        <v>656550</v>
      </c>
      <c r="W267" s="11">
        <v>690740</v>
      </c>
      <c r="X267" s="11">
        <v>702410</v>
      </c>
      <c r="Y267" s="86">
        <v>701530</v>
      </c>
      <c r="Z267" s="86">
        <v>698100</v>
      </c>
      <c r="AA267" s="86">
        <v>701540</v>
      </c>
      <c r="AB267" s="86">
        <v>700460</v>
      </c>
      <c r="AC267" s="86">
        <v>705370</v>
      </c>
      <c r="AD267" s="86">
        <v>705450</v>
      </c>
      <c r="AE267" s="86">
        <v>729720</v>
      </c>
      <c r="AF267" s="86">
        <v>722070</v>
      </c>
      <c r="AG267" s="86">
        <v>726690</v>
      </c>
      <c r="AH267" s="86">
        <v>730560</v>
      </c>
      <c r="AI267" s="13">
        <v>7.0369943091954656E-3</v>
      </c>
      <c r="AJ267" s="13">
        <v>5.3255170705527807E-3</v>
      </c>
    </row>
    <row r="268" spans="1:36" ht="10.5" customHeight="1" x14ac:dyDescent="0.2">
      <c r="A268" s="14"/>
      <c r="B268" s="14"/>
      <c r="C268" s="14" t="s">
        <v>162</v>
      </c>
      <c r="D268" s="14"/>
      <c r="E268" s="14"/>
      <c r="F268" s="2"/>
      <c r="G268" s="11">
        <v>407344</v>
      </c>
      <c r="H268" s="11">
        <v>401280</v>
      </c>
      <c r="I268" s="11">
        <v>403170</v>
      </c>
      <c r="J268" s="11">
        <v>416630</v>
      </c>
      <c r="K268" s="11">
        <v>415770</v>
      </c>
      <c r="L268" s="11">
        <v>415650</v>
      </c>
      <c r="M268" s="11">
        <v>415610</v>
      </c>
      <c r="N268" s="11">
        <v>412580</v>
      </c>
      <c r="O268" s="11">
        <v>415770</v>
      </c>
      <c r="P268" s="11">
        <v>415660</v>
      </c>
      <c r="Q268" s="11">
        <v>389750</v>
      </c>
      <c r="R268" s="11">
        <v>223070</v>
      </c>
      <c r="S268" s="11">
        <v>112370</v>
      </c>
      <c r="T268" s="11">
        <v>170110</v>
      </c>
      <c r="U268" s="11">
        <v>164270</v>
      </c>
      <c r="V268" s="11">
        <v>157520</v>
      </c>
      <c r="W268" s="11">
        <v>146380</v>
      </c>
      <c r="X268" s="11">
        <v>136300</v>
      </c>
      <c r="Y268" s="86">
        <v>135560</v>
      </c>
      <c r="Z268" s="86">
        <v>139790</v>
      </c>
      <c r="AA268" s="86">
        <v>139200</v>
      </c>
      <c r="AB268" s="86">
        <v>137360</v>
      </c>
      <c r="AC268" s="86">
        <v>136540</v>
      </c>
      <c r="AD268" s="86">
        <v>132990</v>
      </c>
      <c r="AE268" s="86">
        <v>130410</v>
      </c>
      <c r="AF268" s="86">
        <v>146550</v>
      </c>
      <c r="AG268" s="86">
        <v>146550</v>
      </c>
      <c r="AH268" s="86">
        <v>146530</v>
      </c>
      <c r="AI268" s="13">
        <v>1.0829042363863728E-2</v>
      </c>
      <c r="AJ268" s="13">
        <v>-1.3647219379051519E-4</v>
      </c>
    </row>
    <row r="269" spans="1:36" ht="10.5" customHeight="1" x14ac:dyDescent="0.2">
      <c r="A269" s="14"/>
      <c r="B269" s="14"/>
      <c r="C269" s="14" t="s">
        <v>163</v>
      </c>
      <c r="D269" s="14"/>
      <c r="E269" s="14"/>
      <c r="F269" s="2"/>
      <c r="G269" s="11">
        <v>4774563</v>
      </c>
      <c r="H269" s="11">
        <v>5998740</v>
      </c>
      <c r="I269" s="11">
        <v>6175410</v>
      </c>
      <c r="J269" s="11">
        <v>6556970</v>
      </c>
      <c r="K269" s="11">
        <v>6990240</v>
      </c>
      <c r="L269" s="11">
        <v>8044530</v>
      </c>
      <c r="M269" s="11">
        <v>8634480</v>
      </c>
      <c r="N269" s="11">
        <v>8917010</v>
      </c>
      <c r="O269" s="11">
        <v>9985590</v>
      </c>
      <c r="P269" s="11">
        <v>10109190</v>
      </c>
      <c r="Q269" s="11">
        <v>10286500</v>
      </c>
      <c r="R269" s="11">
        <v>10234780</v>
      </c>
      <c r="S269" s="11">
        <v>10050000</v>
      </c>
      <c r="T269" s="11">
        <v>10026760</v>
      </c>
      <c r="U269" s="11">
        <v>13778700</v>
      </c>
      <c r="V269" s="11">
        <v>13998700</v>
      </c>
      <c r="W269" s="11">
        <v>15151050</v>
      </c>
      <c r="X269" s="11">
        <v>15180520</v>
      </c>
      <c r="Y269" s="86">
        <v>14843890</v>
      </c>
      <c r="Z269" s="86">
        <v>15752120</v>
      </c>
      <c r="AA269" s="86">
        <v>15832740</v>
      </c>
      <c r="AB269" s="86">
        <v>15750680</v>
      </c>
      <c r="AC269" s="86">
        <v>14880940</v>
      </c>
      <c r="AD269" s="86">
        <v>14314470</v>
      </c>
      <c r="AE269" s="86">
        <v>13900740</v>
      </c>
      <c r="AF269" s="86">
        <v>14165860</v>
      </c>
      <c r="AG269" s="86">
        <v>13665960</v>
      </c>
      <c r="AH269" s="86">
        <v>13507640</v>
      </c>
      <c r="AI269" s="13">
        <v>-2.5279661342546556E-2</v>
      </c>
      <c r="AJ269" s="13">
        <v>-1.1584989272616048E-2</v>
      </c>
    </row>
    <row r="270" spans="1:36" ht="10.5" customHeight="1" x14ac:dyDescent="0.2">
      <c r="A270" s="14"/>
      <c r="B270" s="14"/>
      <c r="C270" s="14" t="s">
        <v>164</v>
      </c>
      <c r="D270" s="14"/>
      <c r="E270" s="14"/>
      <c r="F270" s="2"/>
      <c r="G270" s="11">
        <v>2211460</v>
      </c>
      <c r="H270" s="11">
        <v>2347860</v>
      </c>
      <c r="I270" s="11">
        <v>2895030</v>
      </c>
      <c r="J270" s="11">
        <v>3149045</v>
      </c>
      <c r="K270" s="11">
        <v>3426681</v>
      </c>
      <c r="L270" s="11">
        <v>3725550</v>
      </c>
      <c r="M270" s="11">
        <v>4054126</v>
      </c>
      <c r="N270" s="11">
        <v>4468800</v>
      </c>
      <c r="O270" s="11">
        <v>4689487</v>
      </c>
      <c r="P270" s="11">
        <v>4887508</v>
      </c>
      <c r="Q270" s="11">
        <v>4508592</v>
      </c>
      <c r="R270" s="11">
        <v>4443972</v>
      </c>
      <c r="S270" s="11">
        <v>4109096</v>
      </c>
      <c r="T270" s="11">
        <v>3989787</v>
      </c>
      <c r="U270" s="11">
        <v>3970419</v>
      </c>
      <c r="V270" s="11">
        <v>4386167</v>
      </c>
      <c r="W270" s="11">
        <v>4339921</v>
      </c>
      <c r="X270" s="11">
        <v>3789514</v>
      </c>
      <c r="Y270" s="86">
        <v>3524933</v>
      </c>
      <c r="Z270" s="86">
        <v>3467911</v>
      </c>
      <c r="AA270" s="86">
        <v>3637850</v>
      </c>
      <c r="AB270" s="86">
        <v>3891571</v>
      </c>
      <c r="AC270" s="86">
        <v>4079429</v>
      </c>
      <c r="AD270" s="86">
        <v>4078721</v>
      </c>
      <c r="AE270" s="86">
        <v>4216766</v>
      </c>
      <c r="AF270" s="86">
        <v>4047412</v>
      </c>
      <c r="AG270" s="86">
        <v>4131739</v>
      </c>
      <c r="AH270" s="86">
        <v>4168375</v>
      </c>
      <c r="AI270" s="13">
        <v>1.1518051004944851E-2</v>
      </c>
      <c r="AJ270" s="13">
        <v>8.8669686057129948E-3</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302390</v>
      </c>
      <c r="P271" s="11">
        <v>335770</v>
      </c>
      <c r="Q271" s="11">
        <v>383920</v>
      </c>
      <c r="R271" s="11">
        <v>379880</v>
      </c>
      <c r="S271" s="11">
        <v>375620</v>
      </c>
      <c r="T271" s="11">
        <v>498630</v>
      </c>
      <c r="U271" s="11">
        <v>563700</v>
      </c>
      <c r="V271" s="11">
        <v>609720</v>
      </c>
      <c r="W271" s="11">
        <v>630200</v>
      </c>
      <c r="X271" s="11">
        <v>689500</v>
      </c>
      <c r="Y271" s="86">
        <v>489040</v>
      </c>
      <c r="Z271" s="86">
        <v>575990</v>
      </c>
      <c r="AA271" s="86">
        <v>461360</v>
      </c>
      <c r="AB271" s="86">
        <v>547910</v>
      </c>
      <c r="AC271" s="86">
        <v>539060</v>
      </c>
      <c r="AD271" s="86">
        <v>635180</v>
      </c>
      <c r="AE271" s="86">
        <v>665050</v>
      </c>
      <c r="AF271" s="86">
        <v>656380</v>
      </c>
      <c r="AG271" s="86">
        <v>659220</v>
      </c>
      <c r="AH271" s="86">
        <v>987630</v>
      </c>
      <c r="AI271" s="13">
        <v>0.10318286538053401</v>
      </c>
      <c r="AJ271" s="13">
        <v>0.49817966687903886</v>
      </c>
    </row>
    <row r="272" spans="1:36" ht="10.5" customHeight="1" x14ac:dyDescent="0.2">
      <c r="A272" s="14"/>
      <c r="B272" s="14"/>
      <c r="C272" s="14" t="s">
        <v>166</v>
      </c>
      <c r="D272" s="14"/>
      <c r="E272" s="14"/>
      <c r="F272" s="2"/>
      <c r="G272" s="11">
        <v>1601630</v>
      </c>
      <c r="H272" s="11">
        <v>1529100</v>
      </c>
      <c r="I272" s="11">
        <v>1626590</v>
      </c>
      <c r="J272" s="11">
        <v>1815580</v>
      </c>
      <c r="K272" s="11">
        <v>1938381</v>
      </c>
      <c r="L272" s="11">
        <v>1952920</v>
      </c>
      <c r="M272" s="11">
        <v>1871610</v>
      </c>
      <c r="N272" s="11">
        <v>1985730</v>
      </c>
      <c r="O272" s="11">
        <v>1895480</v>
      </c>
      <c r="P272" s="11">
        <v>1660090</v>
      </c>
      <c r="Q272" s="11">
        <v>1631210</v>
      </c>
      <c r="R272" s="11">
        <v>1624760</v>
      </c>
      <c r="S272" s="11">
        <v>1559340</v>
      </c>
      <c r="T272" s="11">
        <v>1476980</v>
      </c>
      <c r="U272" s="11">
        <v>1384760</v>
      </c>
      <c r="V272" s="11">
        <v>1190120</v>
      </c>
      <c r="W272" s="11">
        <v>1165150</v>
      </c>
      <c r="X272" s="11">
        <v>1158490</v>
      </c>
      <c r="Y272" s="86">
        <v>1202160</v>
      </c>
      <c r="Z272" s="86">
        <v>1166610</v>
      </c>
      <c r="AA272" s="86">
        <v>1271460</v>
      </c>
      <c r="AB272" s="86">
        <v>1218890</v>
      </c>
      <c r="AC272" s="86">
        <v>1162990</v>
      </c>
      <c r="AD272" s="86">
        <v>1312680</v>
      </c>
      <c r="AE272" s="86">
        <v>1166890</v>
      </c>
      <c r="AF272" s="86">
        <v>1206340</v>
      </c>
      <c r="AG272" s="86">
        <v>1198260</v>
      </c>
      <c r="AH272" s="86">
        <v>1195690</v>
      </c>
      <c r="AI272" s="13">
        <v>-3.1977402895922991E-3</v>
      </c>
      <c r="AJ272" s="13">
        <v>-2.1447765927261196E-3</v>
      </c>
    </row>
    <row r="273" spans="1:43" ht="10.5" customHeight="1" x14ac:dyDescent="0.2">
      <c r="A273" s="14"/>
      <c r="B273" s="14"/>
      <c r="C273" s="14" t="s">
        <v>167</v>
      </c>
      <c r="D273" s="14"/>
      <c r="E273" s="14"/>
      <c r="F273" s="2"/>
      <c r="G273" s="11">
        <v>1615220</v>
      </c>
      <c r="H273" s="11">
        <v>1741890</v>
      </c>
      <c r="I273" s="11">
        <v>1863280</v>
      </c>
      <c r="J273" s="11">
        <v>2020420</v>
      </c>
      <c r="K273" s="11">
        <v>2210510</v>
      </c>
      <c r="L273" s="11">
        <v>2414110</v>
      </c>
      <c r="M273" s="11">
        <v>2514420</v>
      </c>
      <c r="N273" s="11">
        <v>2726060</v>
      </c>
      <c r="O273" s="11">
        <v>2751400</v>
      </c>
      <c r="P273" s="11">
        <v>2794250</v>
      </c>
      <c r="Q273" s="11">
        <v>2875270</v>
      </c>
      <c r="R273" s="11">
        <v>2922200</v>
      </c>
      <c r="S273" s="11">
        <v>2983060</v>
      </c>
      <c r="T273" s="11">
        <v>3346640</v>
      </c>
      <c r="U273" s="11">
        <v>3482863</v>
      </c>
      <c r="V273" s="11">
        <v>3598836</v>
      </c>
      <c r="W273" s="11">
        <v>3832488</v>
      </c>
      <c r="X273" s="11">
        <v>3864496</v>
      </c>
      <c r="Y273" s="86">
        <v>3925626</v>
      </c>
      <c r="Z273" s="86">
        <v>3841679</v>
      </c>
      <c r="AA273" s="86">
        <v>4046027</v>
      </c>
      <c r="AB273" s="86">
        <v>4096786</v>
      </c>
      <c r="AC273" s="86">
        <v>4010401</v>
      </c>
      <c r="AD273" s="86">
        <v>4222344</v>
      </c>
      <c r="AE273" s="86">
        <v>4315557</v>
      </c>
      <c r="AF273" s="86">
        <v>4486119</v>
      </c>
      <c r="AG273" s="86">
        <v>4562185</v>
      </c>
      <c r="AH273" s="86">
        <v>4666481</v>
      </c>
      <c r="AI273" s="13">
        <v>2.1937581534660966E-2</v>
      </c>
      <c r="AJ273" s="13">
        <v>2.2860975607083011E-2</v>
      </c>
    </row>
    <row r="274" spans="1:43" ht="10.5" customHeight="1" x14ac:dyDescent="0.2">
      <c r="A274" s="14"/>
      <c r="B274" s="14"/>
      <c r="C274" s="14" t="s">
        <v>168</v>
      </c>
      <c r="D274" s="14"/>
      <c r="E274" s="14"/>
      <c r="F274" s="2"/>
      <c r="G274" s="11">
        <v>651840</v>
      </c>
      <c r="H274" s="11">
        <v>398190</v>
      </c>
      <c r="I274" s="11">
        <v>378780</v>
      </c>
      <c r="J274" s="11">
        <v>361120</v>
      </c>
      <c r="K274" s="11">
        <v>375660</v>
      </c>
      <c r="L274" s="11">
        <v>461500</v>
      </c>
      <c r="M274" s="11">
        <v>396970</v>
      </c>
      <c r="N274" s="11">
        <v>455050</v>
      </c>
      <c r="O274" s="11">
        <v>470990</v>
      </c>
      <c r="P274" s="11">
        <v>500930</v>
      </c>
      <c r="Q274" s="11">
        <v>469100</v>
      </c>
      <c r="R274" s="11">
        <v>480580</v>
      </c>
      <c r="S274" s="11">
        <v>462900</v>
      </c>
      <c r="T274" s="11">
        <v>452320</v>
      </c>
      <c r="U274" s="11">
        <v>532470</v>
      </c>
      <c r="V274" s="11">
        <v>520830</v>
      </c>
      <c r="W274" s="11">
        <v>664390</v>
      </c>
      <c r="X274" s="11">
        <v>666080</v>
      </c>
      <c r="Y274" s="86">
        <v>618050</v>
      </c>
      <c r="Z274" s="86">
        <v>650780</v>
      </c>
      <c r="AA274" s="86">
        <v>590840</v>
      </c>
      <c r="AB274" s="86">
        <v>593170</v>
      </c>
      <c r="AC274" s="86">
        <v>552270</v>
      </c>
      <c r="AD274" s="86">
        <v>506360</v>
      </c>
      <c r="AE274" s="86">
        <v>490350</v>
      </c>
      <c r="AF274" s="86">
        <v>604430</v>
      </c>
      <c r="AG274" s="86">
        <v>482440</v>
      </c>
      <c r="AH274" s="86">
        <v>500940</v>
      </c>
      <c r="AI274" s="13">
        <v>-2.7772826008635731E-2</v>
      </c>
      <c r="AJ274" s="13">
        <v>3.8346737418124534E-2</v>
      </c>
    </row>
    <row r="275" spans="1:43" ht="10.5" customHeight="1" x14ac:dyDescent="0.2">
      <c r="A275" s="8"/>
      <c r="B275" s="8"/>
      <c r="C275" s="11" t="s">
        <v>169</v>
      </c>
      <c r="D275" s="80"/>
      <c r="E275" s="14"/>
      <c r="F275" s="2"/>
      <c r="G275" s="12">
        <v>0</v>
      </c>
      <c r="H275" s="12">
        <v>0</v>
      </c>
      <c r="I275" s="12">
        <v>0</v>
      </c>
      <c r="J275" s="12">
        <v>0</v>
      </c>
      <c r="K275" s="12">
        <v>0</v>
      </c>
      <c r="L275" s="12">
        <v>63560</v>
      </c>
      <c r="M275" s="12">
        <v>197700</v>
      </c>
      <c r="N275" s="12">
        <v>701030</v>
      </c>
      <c r="O275" s="12">
        <v>806120</v>
      </c>
      <c r="P275" s="12">
        <v>935870</v>
      </c>
      <c r="Q275" s="12">
        <v>724660</v>
      </c>
      <c r="R275" s="12">
        <v>726366</v>
      </c>
      <c r="S275" s="12">
        <v>639077</v>
      </c>
      <c r="T275" s="12">
        <v>681337</v>
      </c>
      <c r="U275" s="12">
        <v>820820</v>
      </c>
      <c r="V275" s="12">
        <v>931053</v>
      </c>
      <c r="W275" s="12">
        <v>973980</v>
      </c>
      <c r="X275" s="12">
        <v>851380</v>
      </c>
      <c r="Y275" s="86">
        <v>724124</v>
      </c>
      <c r="Z275" s="86">
        <v>661020</v>
      </c>
      <c r="AA275" s="86">
        <v>689425</v>
      </c>
      <c r="AB275" s="86">
        <v>738403</v>
      </c>
      <c r="AC275" s="86">
        <v>728998</v>
      </c>
      <c r="AD275" s="86">
        <v>756010</v>
      </c>
      <c r="AE275" s="86">
        <v>837982</v>
      </c>
      <c r="AF275" s="86">
        <v>847941</v>
      </c>
      <c r="AG275" s="86">
        <v>1046260</v>
      </c>
      <c r="AH275" s="86">
        <v>603530</v>
      </c>
      <c r="AI275" s="13">
        <v>-3.3056937784801121E-2</v>
      </c>
      <c r="AJ275" s="13">
        <v>-0.42315485634545907</v>
      </c>
    </row>
    <row r="276" spans="1:43" ht="10.5" customHeight="1" x14ac:dyDescent="0.2">
      <c r="A276" s="8"/>
      <c r="B276" s="8"/>
      <c r="C276" s="11" t="s">
        <v>170</v>
      </c>
      <c r="D276" s="80"/>
      <c r="E276" s="14"/>
      <c r="F276" s="2"/>
      <c r="G276" s="12">
        <v>0</v>
      </c>
      <c r="H276" s="12">
        <v>0</v>
      </c>
      <c r="I276" s="12">
        <v>0</v>
      </c>
      <c r="J276" s="12">
        <v>0</v>
      </c>
      <c r="K276" s="12">
        <v>0</v>
      </c>
      <c r="L276" s="12">
        <v>0</v>
      </c>
      <c r="M276" s="12">
        <v>0</v>
      </c>
      <c r="N276" s="12">
        <v>0</v>
      </c>
      <c r="O276" s="12">
        <v>7178</v>
      </c>
      <c r="P276" s="12">
        <v>11083</v>
      </c>
      <c r="Q276" s="12">
        <v>10049</v>
      </c>
      <c r="R276" s="12">
        <v>12933</v>
      </c>
      <c r="S276" s="12">
        <v>13158</v>
      </c>
      <c r="T276" s="12">
        <v>0</v>
      </c>
      <c r="U276" s="12">
        <v>36472</v>
      </c>
      <c r="V276" s="12">
        <v>205411</v>
      </c>
      <c r="W276" s="12">
        <v>186254</v>
      </c>
      <c r="X276" s="12">
        <v>193520</v>
      </c>
      <c r="Y276" s="86">
        <v>137773</v>
      </c>
      <c r="Z276" s="86">
        <v>102715</v>
      </c>
      <c r="AA276" s="86">
        <v>99576</v>
      </c>
      <c r="AB276" s="86">
        <v>80005</v>
      </c>
      <c r="AC276" s="86">
        <v>71630</v>
      </c>
      <c r="AD276" s="86">
        <v>74250</v>
      </c>
      <c r="AE276" s="86">
        <v>73270</v>
      </c>
      <c r="AF276" s="86">
        <v>74898</v>
      </c>
      <c r="AG276" s="86">
        <v>72246</v>
      </c>
      <c r="AH276" s="86">
        <v>69115</v>
      </c>
      <c r="AI276" s="13">
        <v>-2.4091283189120571E-2</v>
      </c>
      <c r="AJ276" s="13">
        <v>-4.3338039476233978E-2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258.13725490196077</v>
      </c>
      <c r="H279" s="93">
        <v>263.3</v>
      </c>
      <c r="I279" s="93">
        <v>252</v>
      </c>
      <c r="J279" s="93">
        <v>254.7</v>
      </c>
      <c r="K279" s="93">
        <v>256.3</v>
      </c>
      <c r="L279" s="93">
        <v>258</v>
      </c>
      <c r="M279" s="93">
        <v>254.66666666666666</v>
      </c>
      <c r="N279" s="93">
        <v>245.7</v>
      </c>
      <c r="O279" s="93">
        <v>248.7</v>
      </c>
      <c r="P279" s="93">
        <v>286.60000000000002</v>
      </c>
      <c r="Q279" s="93">
        <v>280.3</v>
      </c>
      <c r="R279" s="93">
        <v>306.89999999999998</v>
      </c>
      <c r="S279" s="93">
        <v>328.96666666666664</v>
      </c>
      <c r="T279" s="93">
        <v>315.03333333333336</v>
      </c>
      <c r="U279" s="93">
        <v>319.33333333333331</v>
      </c>
      <c r="V279" s="93">
        <v>320.23333333333335</v>
      </c>
      <c r="W279" s="93">
        <v>319.23333333333329</v>
      </c>
      <c r="X279" s="93">
        <v>319.23</v>
      </c>
      <c r="Y279" s="93">
        <v>316.83333333333331</v>
      </c>
      <c r="Z279" s="93">
        <v>326.8</v>
      </c>
      <c r="AA279" s="93">
        <v>331.43333333333334</v>
      </c>
      <c r="AB279" s="93">
        <v>307.18504951513142</v>
      </c>
      <c r="AC279" s="93">
        <v>312.45710551480636</v>
      </c>
      <c r="AD279" s="93">
        <v>313.81566934836019</v>
      </c>
      <c r="AE279" s="93">
        <v>316.46925558402876</v>
      </c>
      <c r="AF279" s="93">
        <v>309.8694903592974</v>
      </c>
      <c r="AG279" s="93">
        <v>316.65273540586441</v>
      </c>
      <c r="AH279" s="93">
        <v>327.14328427955172</v>
      </c>
      <c r="AI279" s="10">
        <v>1.0546546863575479E-2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23A61-0E44-4DB8-BCAD-23B48FF72A41}">
  <sheetPr codeName="Sheet37"/>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140625" hidden="1" customWidth="1"/>
    <col min="19" max="19" width="9.85546875" hidden="1" customWidth="1"/>
    <col min="20" max="20" width="10.28515625" hidden="1" customWidth="1"/>
    <col min="21" max="21" width="10.57031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286</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42688014</v>
      </c>
      <c r="H5" s="5">
        <v>46059571</v>
      </c>
      <c r="I5" s="5">
        <v>46660051</v>
      </c>
      <c r="J5" s="5">
        <v>59143268</v>
      </c>
      <c r="K5" s="5">
        <f t="shared" ref="K5:Q5" si="0">SUM(K62,K119,K176)</f>
        <v>58250042</v>
      </c>
      <c r="L5" s="5">
        <f t="shared" si="0"/>
        <v>57467348</v>
      </c>
      <c r="M5" s="5">
        <f t="shared" si="0"/>
        <v>70703393</v>
      </c>
      <c r="N5" s="5">
        <f t="shared" si="0"/>
        <v>61998527</v>
      </c>
      <c r="O5" s="5">
        <f t="shared" si="0"/>
        <v>64964937.480000004</v>
      </c>
      <c r="P5" s="5">
        <f t="shared" si="0"/>
        <v>74374245</v>
      </c>
      <c r="Q5" s="5">
        <f t="shared" si="0"/>
        <v>82167541.409999996</v>
      </c>
      <c r="R5" s="5">
        <f t="shared" ref="R5:AA5" si="1">SUM(R62,R119,R176,R233)</f>
        <v>99970534.450000003</v>
      </c>
      <c r="S5" s="5">
        <f t="shared" si="1"/>
        <v>101413661.84</v>
      </c>
      <c r="T5" s="5">
        <f t="shared" si="1"/>
        <v>213231846.16</v>
      </c>
      <c r="U5" s="5">
        <f t="shared" si="1"/>
        <v>140182642.73000002</v>
      </c>
      <c r="V5" s="5">
        <f t="shared" si="1"/>
        <v>146185103.37</v>
      </c>
      <c r="W5" s="5">
        <f t="shared" si="1"/>
        <v>139512413.34999999</v>
      </c>
      <c r="X5" s="5">
        <f t="shared" si="1"/>
        <v>130450846.75999999</v>
      </c>
      <c r="Y5" s="5">
        <f t="shared" si="1"/>
        <v>131849064.04751901</v>
      </c>
      <c r="Z5" s="5">
        <f t="shared" si="1"/>
        <v>140043651.76374698</v>
      </c>
      <c r="AA5" s="5">
        <f t="shared" si="1"/>
        <v>135020224</v>
      </c>
      <c r="AB5" s="5">
        <v>136078576</v>
      </c>
      <c r="AC5" s="5">
        <v>213638736.97050786</v>
      </c>
      <c r="AD5" s="5">
        <v>141577934</v>
      </c>
      <c r="AE5" s="5">
        <v>147506154.35255763</v>
      </c>
      <c r="AF5" s="5">
        <v>148820696</v>
      </c>
      <c r="AG5" s="5">
        <v>147483017.42774576</v>
      </c>
      <c r="AH5" s="5">
        <v>156074206</v>
      </c>
      <c r="AI5" s="10">
        <v>2.3112905911619297E-2</v>
      </c>
      <c r="AJ5" s="10">
        <v>5.825205316580398E-2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22493694</v>
      </c>
      <c r="H7" s="12">
        <v>23622488</v>
      </c>
      <c r="I7" s="12">
        <v>24530322</v>
      </c>
      <c r="J7" s="12">
        <v>32367014</v>
      </c>
      <c r="K7" s="12">
        <f t="shared" ref="K7:AA17" si="2">SUM(K64,K121,K178)</f>
        <v>31372467</v>
      </c>
      <c r="L7" s="12">
        <f t="shared" si="2"/>
        <v>29040134</v>
      </c>
      <c r="M7" s="12">
        <f t="shared" si="2"/>
        <v>38351540</v>
      </c>
      <c r="N7" s="12">
        <f t="shared" si="2"/>
        <v>30042314</v>
      </c>
      <c r="O7" s="12">
        <f t="shared" si="2"/>
        <v>30416628.670000002</v>
      </c>
      <c r="P7" s="12">
        <f t="shared" si="2"/>
        <v>37489649</v>
      </c>
      <c r="Q7" s="12">
        <f t="shared" si="2"/>
        <v>42886358.670000002</v>
      </c>
      <c r="R7" s="12">
        <f t="shared" si="2"/>
        <v>52334631.480000004</v>
      </c>
      <c r="S7" s="12">
        <f t="shared" si="2"/>
        <v>44502102.670000002</v>
      </c>
      <c r="T7" s="12">
        <f t="shared" si="2"/>
        <v>138174024.68000001</v>
      </c>
      <c r="U7" s="12">
        <f t="shared" si="2"/>
        <v>63330993.710000001</v>
      </c>
      <c r="V7" s="12">
        <f t="shared" si="2"/>
        <v>60208680.279999994</v>
      </c>
      <c r="W7" s="12">
        <f t="shared" si="2"/>
        <v>59891310.689999998</v>
      </c>
      <c r="X7" s="12">
        <f t="shared" si="2"/>
        <v>57757658.590000004</v>
      </c>
      <c r="Y7" s="12">
        <f t="shared" si="2"/>
        <v>57660474.810000002</v>
      </c>
      <c r="Z7" s="12">
        <f t="shared" si="2"/>
        <v>66195291.060000002</v>
      </c>
      <c r="AA7" s="12">
        <f t="shared" si="2"/>
        <v>61770009.399999999</v>
      </c>
      <c r="AB7" s="12">
        <v>61111785</v>
      </c>
      <c r="AC7" s="12">
        <v>134853630</v>
      </c>
      <c r="AD7" s="12">
        <v>64229239</v>
      </c>
      <c r="AE7" s="12">
        <v>66390651</v>
      </c>
      <c r="AF7" s="12">
        <v>69408154</v>
      </c>
      <c r="AG7" s="12">
        <v>71234469</v>
      </c>
      <c r="AH7" s="12">
        <v>69624073</v>
      </c>
      <c r="AI7" s="13">
        <v>2.1972185828235125E-2</v>
      </c>
      <c r="AJ7" s="13">
        <v>-2.2606976967849652E-2</v>
      </c>
    </row>
    <row r="8" spans="1:36" ht="10.5" customHeight="1" x14ac:dyDescent="0.2">
      <c r="A8" s="11"/>
      <c r="B8" s="11"/>
      <c r="C8" s="11" t="s">
        <v>36</v>
      </c>
      <c r="D8" s="11"/>
      <c r="E8" s="11"/>
      <c r="F8" s="2"/>
      <c r="G8" s="12">
        <v>13096233</v>
      </c>
      <c r="H8" s="12">
        <v>15377144</v>
      </c>
      <c r="I8" s="12">
        <v>17496668</v>
      </c>
      <c r="J8" s="12">
        <v>17977371</v>
      </c>
      <c r="K8" s="12">
        <f t="shared" si="2"/>
        <v>19590678</v>
      </c>
      <c r="L8" s="12">
        <f t="shared" si="2"/>
        <v>20078448</v>
      </c>
      <c r="M8" s="12">
        <f t="shared" si="2"/>
        <v>23819433</v>
      </c>
      <c r="N8" s="12">
        <f t="shared" si="2"/>
        <v>19417074</v>
      </c>
      <c r="O8" s="12">
        <f t="shared" si="2"/>
        <v>20051582.670000002</v>
      </c>
      <c r="P8" s="12">
        <f t="shared" si="2"/>
        <v>25649048</v>
      </c>
      <c r="Q8" s="12">
        <f t="shared" si="2"/>
        <v>28457874.670000002</v>
      </c>
      <c r="R8" s="12">
        <f t="shared" si="2"/>
        <v>29810741.48</v>
      </c>
      <c r="S8" s="12">
        <f t="shared" si="2"/>
        <v>27504930.670000002</v>
      </c>
      <c r="T8" s="12">
        <f t="shared" si="2"/>
        <v>31752381.68</v>
      </c>
      <c r="U8" s="12">
        <f t="shared" si="2"/>
        <v>41131153.829999998</v>
      </c>
      <c r="V8" s="12">
        <f t="shared" si="2"/>
        <v>39195798.659999996</v>
      </c>
      <c r="W8" s="12">
        <f t="shared" si="2"/>
        <v>41522929.090000004</v>
      </c>
      <c r="X8" s="12">
        <f t="shared" si="2"/>
        <v>41134721.730000004</v>
      </c>
      <c r="Y8" s="12">
        <f t="shared" si="2"/>
        <v>41686593.409999996</v>
      </c>
      <c r="Z8" s="12">
        <f t="shared" si="2"/>
        <v>42180710.519999996</v>
      </c>
      <c r="AA8" s="12">
        <f t="shared" si="2"/>
        <v>42564711.68</v>
      </c>
      <c r="AB8" s="12">
        <v>43690084</v>
      </c>
      <c r="AC8" s="12">
        <v>45102725</v>
      </c>
      <c r="AD8" s="12">
        <v>45714030</v>
      </c>
      <c r="AE8" s="12">
        <v>46932736</v>
      </c>
      <c r="AF8" s="12">
        <v>47845417</v>
      </c>
      <c r="AG8" s="12">
        <v>49299958</v>
      </c>
      <c r="AH8" s="12">
        <v>50247388</v>
      </c>
      <c r="AI8" s="13">
        <v>2.3579945837096661E-2</v>
      </c>
      <c r="AJ8" s="13">
        <v>1.9217663430869454E-2</v>
      </c>
    </row>
    <row r="9" spans="1:36" ht="10.5" customHeight="1" x14ac:dyDescent="0.2">
      <c r="A9" s="11"/>
      <c r="B9" s="11"/>
      <c r="C9" s="11"/>
      <c r="D9" s="11" t="s">
        <v>37</v>
      </c>
      <c r="E9" s="11"/>
      <c r="F9" s="2"/>
      <c r="G9" s="12">
        <v>12522002</v>
      </c>
      <c r="H9" s="12">
        <v>14884254</v>
      </c>
      <c r="I9" s="12">
        <v>17246037</v>
      </c>
      <c r="J9" s="12">
        <v>17696116</v>
      </c>
      <c r="K9" s="12">
        <f t="shared" si="2"/>
        <v>19231755</v>
      </c>
      <c r="L9" s="12">
        <f t="shared" si="2"/>
        <v>19852911</v>
      </c>
      <c r="M9" s="12">
        <f t="shared" si="2"/>
        <v>23200254</v>
      </c>
      <c r="N9" s="12">
        <f t="shared" si="2"/>
        <v>18759540</v>
      </c>
      <c r="O9" s="12">
        <f t="shared" si="2"/>
        <v>19221086.109999999</v>
      </c>
      <c r="P9" s="12">
        <f t="shared" si="2"/>
        <v>24598879</v>
      </c>
      <c r="Q9" s="12">
        <f t="shared" si="2"/>
        <v>27381717.09</v>
      </c>
      <c r="R9" s="12">
        <f t="shared" si="2"/>
        <v>28288079.420000002</v>
      </c>
      <c r="S9" s="12">
        <f t="shared" si="2"/>
        <v>26269503.780000001</v>
      </c>
      <c r="T9" s="12">
        <f t="shared" si="2"/>
        <v>30642943.950000003</v>
      </c>
      <c r="U9" s="12">
        <f t="shared" si="2"/>
        <v>39427478.32</v>
      </c>
      <c r="V9" s="12">
        <f t="shared" si="2"/>
        <v>36186971.210000001</v>
      </c>
      <c r="W9" s="12">
        <f t="shared" si="2"/>
        <v>38149778.93</v>
      </c>
      <c r="X9" s="12">
        <f t="shared" si="2"/>
        <v>37958199.399999999</v>
      </c>
      <c r="Y9" s="12">
        <f t="shared" si="2"/>
        <v>38221852.060000002</v>
      </c>
      <c r="Z9" s="12">
        <f t="shared" si="2"/>
        <v>38902099.700000003</v>
      </c>
      <c r="AA9" s="12">
        <f t="shared" si="2"/>
        <v>39383896.090000004</v>
      </c>
      <c r="AB9" s="12">
        <v>40721928</v>
      </c>
      <c r="AC9" s="12">
        <v>41457770</v>
      </c>
      <c r="AD9" s="12">
        <v>42613699</v>
      </c>
      <c r="AE9" s="12">
        <v>43632337</v>
      </c>
      <c r="AF9" s="12">
        <v>44725184</v>
      </c>
      <c r="AG9" s="12">
        <v>46081240</v>
      </c>
      <c r="AH9" s="12">
        <v>47152158</v>
      </c>
      <c r="AI9" s="13">
        <v>2.4736503376325158E-2</v>
      </c>
      <c r="AJ9" s="13">
        <v>2.3239782610016569E-2</v>
      </c>
    </row>
    <row r="10" spans="1:36" ht="10.5" customHeight="1" x14ac:dyDescent="0.2">
      <c r="A10" s="11"/>
      <c r="B10" s="11"/>
      <c r="C10" s="14"/>
      <c r="D10" s="11" t="s">
        <v>38</v>
      </c>
      <c r="E10" s="11"/>
      <c r="F10" s="2"/>
      <c r="G10" s="12">
        <v>224035</v>
      </c>
      <c r="H10" s="12">
        <v>273750</v>
      </c>
      <c r="I10" s="12">
        <v>117562</v>
      </c>
      <c r="J10" s="12">
        <v>55012</v>
      </c>
      <c r="K10" s="12">
        <f t="shared" si="2"/>
        <v>20756</v>
      </c>
      <c r="L10" s="12">
        <f t="shared" si="2"/>
        <v>20523</v>
      </c>
      <c r="M10" s="12">
        <f t="shared" si="2"/>
        <v>120462</v>
      </c>
      <c r="N10" s="12">
        <f t="shared" si="2"/>
        <v>128823</v>
      </c>
      <c r="O10" s="12">
        <f t="shared" si="2"/>
        <v>132588.27000000002</v>
      </c>
      <c r="P10" s="12">
        <f t="shared" si="2"/>
        <v>174966</v>
      </c>
      <c r="Q10" s="12">
        <f t="shared" si="2"/>
        <v>93287.06</v>
      </c>
      <c r="R10" s="12">
        <f t="shared" si="2"/>
        <v>450151.07</v>
      </c>
      <c r="S10" s="12">
        <f t="shared" si="2"/>
        <v>169918.5</v>
      </c>
      <c r="T10" s="12">
        <f t="shared" si="2"/>
        <v>523332.7</v>
      </c>
      <c r="U10" s="12">
        <f t="shared" si="2"/>
        <v>908716.39</v>
      </c>
      <c r="V10" s="12">
        <f t="shared" si="2"/>
        <v>836958.36</v>
      </c>
      <c r="W10" s="12">
        <f t="shared" si="2"/>
        <v>1086923.3600000001</v>
      </c>
      <c r="X10" s="12">
        <f t="shared" si="2"/>
        <v>1223170.5</v>
      </c>
      <c r="Y10" s="12">
        <f t="shared" si="2"/>
        <v>1313186.53</v>
      </c>
      <c r="Z10" s="12">
        <f t="shared" si="2"/>
        <v>1285905.9199999999</v>
      </c>
      <c r="AA10" s="12">
        <f t="shared" si="2"/>
        <v>1278537.93</v>
      </c>
      <c r="AB10" s="12">
        <v>1471237</v>
      </c>
      <c r="AC10" s="12">
        <v>2018737</v>
      </c>
      <c r="AD10" s="12">
        <v>1751064</v>
      </c>
      <c r="AE10" s="12">
        <v>1835929</v>
      </c>
      <c r="AF10" s="12">
        <v>1864977</v>
      </c>
      <c r="AG10" s="12">
        <v>1576104</v>
      </c>
      <c r="AH10" s="12">
        <v>1846057</v>
      </c>
      <c r="AI10" s="13">
        <v>3.8549205926303731E-2</v>
      </c>
      <c r="AJ10" s="13">
        <v>0.17127867196580937</v>
      </c>
    </row>
    <row r="11" spans="1:36" ht="10.5" customHeight="1" x14ac:dyDescent="0.2">
      <c r="A11" s="11"/>
      <c r="B11" s="11"/>
      <c r="C11" s="14"/>
      <c r="D11" s="11" t="s">
        <v>39</v>
      </c>
      <c r="E11" s="11"/>
      <c r="F11" s="2"/>
      <c r="G11" s="12">
        <v>350196</v>
      </c>
      <c r="H11" s="12">
        <v>219140</v>
      </c>
      <c r="I11" s="12">
        <v>133069</v>
      </c>
      <c r="J11" s="12">
        <v>226243</v>
      </c>
      <c r="K11" s="12">
        <f t="shared" si="2"/>
        <v>338167</v>
      </c>
      <c r="L11" s="12">
        <f t="shared" si="2"/>
        <v>205014</v>
      </c>
      <c r="M11" s="12">
        <f t="shared" si="2"/>
        <v>498717</v>
      </c>
      <c r="N11" s="12">
        <f t="shared" si="2"/>
        <v>528711</v>
      </c>
      <c r="O11" s="12">
        <f t="shared" si="2"/>
        <v>697908.29</v>
      </c>
      <c r="P11" s="12">
        <f t="shared" si="2"/>
        <v>875203</v>
      </c>
      <c r="Q11" s="12">
        <f t="shared" si="2"/>
        <v>982870.52</v>
      </c>
      <c r="R11" s="12">
        <f t="shared" si="2"/>
        <v>1072510.99</v>
      </c>
      <c r="S11" s="12">
        <f t="shared" si="2"/>
        <v>1065508.3900000001</v>
      </c>
      <c r="T11" s="12">
        <f t="shared" si="2"/>
        <v>586105.03</v>
      </c>
      <c r="U11" s="12">
        <f t="shared" si="2"/>
        <v>794959.12</v>
      </c>
      <c r="V11" s="12">
        <f t="shared" si="2"/>
        <v>2171869.09</v>
      </c>
      <c r="W11" s="12">
        <f t="shared" si="2"/>
        <v>2286226.7999999998</v>
      </c>
      <c r="X11" s="12">
        <f t="shared" si="2"/>
        <v>1953351.83</v>
      </c>
      <c r="Y11" s="12">
        <f t="shared" si="2"/>
        <v>2151554.8200000003</v>
      </c>
      <c r="Z11" s="12">
        <f t="shared" si="2"/>
        <v>1992704.9</v>
      </c>
      <c r="AA11" s="12">
        <f t="shared" si="2"/>
        <v>1902277.66</v>
      </c>
      <c r="AB11" s="12">
        <v>1496919</v>
      </c>
      <c r="AC11" s="12">
        <v>1626218</v>
      </c>
      <c r="AD11" s="12">
        <v>1349267</v>
      </c>
      <c r="AE11" s="12">
        <v>1464470</v>
      </c>
      <c r="AF11" s="12">
        <v>1255256</v>
      </c>
      <c r="AG11" s="12">
        <v>1642614</v>
      </c>
      <c r="AH11" s="12">
        <v>1249173</v>
      </c>
      <c r="AI11" s="13">
        <v>-2.9704431300092482E-2</v>
      </c>
      <c r="AJ11" s="13">
        <v>-0.23952127523569142</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94380</v>
      </c>
      <c r="O12" s="12">
        <f t="shared" si="2"/>
        <v>17840</v>
      </c>
      <c r="P12" s="12">
        <f t="shared" si="2"/>
        <v>100320</v>
      </c>
      <c r="Q12" s="12">
        <f t="shared" si="2"/>
        <v>0</v>
      </c>
      <c r="R12" s="12">
        <f t="shared" si="2"/>
        <v>1373</v>
      </c>
      <c r="S12" s="12">
        <f t="shared" si="2"/>
        <v>19002</v>
      </c>
      <c r="T12" s="12">
        <f t="shared" si="2"/>
        <v>3432</v>
      </c>
      <c r="U12" s="12">
        <f t="shared" si="2"/>
        <v>43315</v>
      </c>
      <c r="V12" s="12">
        <f t="shared" si="2"/>
        <v>0</v>
      </c>
      <c r="W12" s="12">
        <f t="shared" si="2"/>
        <v>6876.6</v>
      </c>
      <c r="X12" s="12">
        <f t="shared" si="2"/>
        <v>466.86</v>
      </c>
      <c r="Y12" s="12">
        <f t="shared" si="2"/>
        <v>58.4</v>
      </c>
      <c r="Z12" s="12">
        <f t="shared" si="2"/>
        <v>163.54</v>
      </c>
      <c r="AA12" s="12">
        <f t="shared" si="2"/>
        <v>3056076.72</v>
      </c>
      <c r="AB12" s="12">
        <v>3394885</v>
      </c>
      <c r="AC12" s="12">
        <v>3446227</v>
      </c>
      <c r="AD12" s="12">
        <v>11</v>
      </c>
      <c r="AE12" s="12">
        <v>0</v>
      </c>
      <c r="AF12" s="12">
        <v>0</v>
      </c>
      <c r="AG12" s="12">
        <v>4130708</v>
      </c>
      <c r="AH12" s="12">
        <v>4274724</v>
      </c>
      <c r="AI12" s="13">
        <v>3.915540776964832E-2</v>
      </c>
      <c r="AJ12" s="13">
        <v>3.4864725369113482E-2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267218</v>
      </c>
      <c r="P13" s="12">
        <f t="shared" si="2"/>
        <v>320013</v>
      </c>
      <c r="Q13" s="12">
        <f t="shared" si="2"/>
        <v>332032</v>
      </c>
      <c r="R13" s="12">
        <f t="shared" si="2"/>
        <v>356700</v>
      </c>
      <c r="S13" s="12">
        <f t="shared" si="2"/>
        <v>423290</v>
      </c>
      <c r="T13" s="12">
        <f t="shared" si="2"/>
        <v>436221</v>
      </c>
      <c r="U13" s="12">
        <f t="shared" si="2"/>
        <v>469236</v>
      </c>
      <c r="V13" s="12">
        <f t="shared" si="2"/>
        <v>481618.62</v>
      </c>
      <c r="W13" s="12">
        <f t="shared" si="2"/>
        <v>479544</v>
      </c>
      <c r="X13" s="12">
        <f t="shared" si="2"/>
        <v>499413</v>
      </c>
      <c r="Y13" s="12">
        <f t="shared" si="2"/>
        <v>541527</v>
      </c>
      <c r="Z13" s="12">
        <f t="shared" si="2"/>
        <v>554879</v>
      </c>
      <c r="AA13" s="12">
        <f t="shared" si="2"/>
        <v>571136</v>
      </c>
      <c r="AB13" s="12">
        <v>621670</v>
      </c>
      <c r="AC13" s="12">
        <v>700408</v>
      </c>
      <c r="AD13" s="12">
        <v>757744</v>
      </c>
      <c r="AE13" s="12">
        <v>930778</v>
      </c>
      <c r="AF13" s="12">
        <v>932247</v>
      </c>
      <c r="AG13" s="12">
        <v>781588</v>
      </c>
      <c r="AH13" s="12">
        <v>823619</v>
      </c>
      <c r="AI13" s="13">
        <v>4.7999497592396301E-2</v>
      </c>
      <c r="AJ13" s="13">
        <v>5.3776414172172549E-2</v>
      </c>
    </row>
    <row r="14" spans="1:36" ht="10.5" customHeight="1" x14ac:dyDescent="0.2">
      <c r="A14" s="11"/>
      <c r="B14" s="14"/>
      <c r="C14" s="11" t="s">
        <v>42</v>
      </c>
      <c r="D14" s="11"/>
      <c r="E14" s="11"/>
      <c r="F14" s="2"/>
      <c r="G14" s="12">
        <v>0</v>
      </c>
      <c r="H14" s="12">
        <v>0</v>
      </c>
      <c r="I14" s="12">
        <v>0</v>
      </c>
      <c r="J14" s="12">
        <v>0</v>
      </c>
      <c r="K14" s="12">
        <f t="shared" si="2"/>
        <v>2110</v>
      </c>
      <c r="L14" s="12">
        <f t="shared" si="2"/>
        <v>2468</v>
      </c>
      <c r="M14" s="12">
        <f t="shared" si="2"/>
        <v>4544</v>
      </c>
      <c r="N14" s="12">
        <f t="shared" si="2"/>
        <v>2216</v>
      </c>
      <c r="O14" s="12">
        <f t="shared" si="2"/>
        <v>20748</v>
      </c>
      <c r="P14" s="12">
        <f t="shared" si="2"/>
        <v>106380</v>
      </c>
      <c r="Q14" s="12">
        <f t="shared" si="2"/>
        <v>36032</v>
      </c>
      <c r="R14" s="12">
        <f t="shared" si="2"/>
        <v>40226</v>
      </c>
      <c r="S14" s="12">
        <f t="shared" si="2"/>
        <v>45607</v>
      </c>
      <c r="T14" s="12">
        <f t="shared" si="2"/>
        <v>45882</v>
      </c>
      <c r="U14" s="12">
        <f t="shared" si="2"/>
        <v>78591</v>
      </c>
      <c r="V14" s="12">
        <f t="shared" si="2"/>
        <v>79481</v>
      </c>
      <c r="W14" s="12">
        <f t="shared" si="2"/>
        <v>74033</v>
      </c>
      <c r="X14" s="12">
        <f t="shared" si="2"/>
        <v>92856</v>
      </c>
      <c r="Y14" s="12">
        <f t="shared" si="2"/>
        <v>98316</v>
      </c>
      <c r="Z14" s="12">
        <f t="shared" si="2"/>
        <v>92736</v>
      </c>
      <c r="AA14" s="12">
        <f t="shared" si="2"/>
        <v>109445</v>
      </c>
      <c r="AB14" s="12">
        <v>124003</v>
      </c>
      <c r="AC14" s="12">
        <v>136672</v>
      </c>
      <c r="AD14" s="12">
        <v>131544</v>
      </c>
      <c r="AE14" s="12">
        <v>147744</v>
      </c>
      <c r="AF14" s="12">
        <v>167443</v>
      </c>
      <c r="AG14" s="12">
        <v>152664</v>
      </c>
      <c r="AH14" s="12">
        <v>92282</v>
      </c>
      <c r="AI14" s="13">
        <v>-4.80500084328086E-2</v>
      </c>
      <c r="AJ14" s="13">
        <v>-0.39552219252738041</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4011119</v>
      </c>
      <c r="U15" s="12">
        <f t="shared" si="2"/>
        <v>3469682</v>
      </c>
      <c r="V15" s="12">
        <f t="shared" si="2"/>
        <v>3523525</v>
      </c>
      <c r="W15" s="12">
        <f t="shared" si="2"/>
        <v>3627028</v>
      </c>
      <c r="X15" s="12">
        <f t="shared" si="2"/>
        <v>3451418</v>
      </c>
      <c r="Y15" s="12">
        <f t="shared" si="2"/>
        <v>3501041</v>
      </c>
      <c r="Z15" s="12">
        <f t="shared" si="2"/>
        <v>3346566</v>
      </c>
      <c r="AA15" s="12">
        <f t="shared" si="2"/>
        <v>18635</v>
      </c>
      <c r="AB15" s="12">
        <v>0</v>
      </c>
      <c r="AC15" s="12">
        <v>0</v>
      </c>
      <c r="AD15" s="12">
        <v>3674114</v>
      </c>
      <c r="AE15" s="12">
        <v>3831537</v>
      </c>
      <c r="AF15" s="12">
        <v>3979117</v>
      </c>
      <c r="AG15" s="12">
        <v>0</v>
      </c>
      <c r="AH15" s="12">
        <v>0</v>
      </c>
      <c r="AI15" s="13" t="s">
        <v>246</v>
      </c>
      <c r="AJ15" s="13" t="s">
        <v>246</v>
      </c>
    </row>
    <row r="16" spans="1:36" ht="10.5" customHeight="1" x14ac:dyDescent="0.2">
      <c r="A16" s="11"/>
      <c r="B16" s="14"/>
      <c r="C16" s="11" t="s">
        <v>44</v>
      </c>
      <c r="D16" s="15"/>
      <c r="E16" s="11"/>
      <c r="F16" s="2"/>
      <c r="G16" s="12">
        <v>9397461</v>
      </c>
      <c r="H16" s="12">
        <v>8245344</v>
      </c>
      <c r="I16" s="12">
        <v>7033654</v>
      </c>
      <c r="J16" s="12">
        <v>14389643</v>
      </c>
      <c r="K16" s="12">
        <f t="shared" si="2"/>
        <v>11779679</v>
      </c>
      <c r="L16" s="12">
        <f t="shared" si="2"/>
        <v>8959218</v>
      </c>
      <c r="M16" s="12">
        <f t="shared" si="2"/>
        <v>14527563</v>
      </c>
      <c r="N16" s="12">
        <f t="shared" si="2"/>
        <v>10528644</v>
      </c>
      <c r="O16" s="12">
        <f t="shared" si="2"/>
        <v>10059240</v>
      </c>
      <c r="P16" s="12">
        <f t="shared" si="2"/>
        <v>11313888</v>
      </c>
      <c r="Q16" s="12">
        <f t="shared" si="2"/>
        <v>14060420</v>
      </c>
      <c r="R16" s="12">
        <f t="shared" si="2"/>
        <v>22125591</v>
      </c>
      <c r="S16" s="12">
        <f t="shared" si="2"/>
        <v>16509273</v>
      </c>
      <c r="T16" s="12">
        <f t="shared" si="2"/>
        <v>101924989</v>
      </c>
      <c r="U16" s="12">
        <f t="shared" si="2"/>
        <v>18139015.879999999</v>
      </c>
      <c r="V16" s="12">
        <f t="shared" si="2"/>
        <v>16928257</v>
      </c>
      <c r="W16" s="12">
        <f t="shared" si="2"/>
        <v>14180900</v>
      </c>
      <c r="X16" s="12">
        <f t="shared" si="2"/>
        <v>12578783</v>
      </c>
      <c r="Y16" s="12">
        <f t="shared" si="2"/>
        <v>11832939</v>
      </c>
      <c r="Z16" s="12">
        <f t="shared" si="2"/>
        <v>20020236</v>
      </c>
      <c r="AA16" s="12">
        <f t="shared" si="2"/>
        <v>15450005</v>
      </c>
      <c r="AB16" s="12">
        <v>13281143</v>
      </c>
      <c r="AC16" s="12">
        <v>85467598</v>
      </c>
      <c r="AD16" s="12">
        <v>13951796</v>
      </c>
      <c r="AE16" s="12">
        <v>14547856</v>
      </c>
      <c r="AF16" s="12">
        <v>16483930</v>
      </c>
      <c r="AG16" s="12">
        <v>16869551</v>
      </c>
      <c r="AH16" s="12">
        <v>14186060</v>
      </c>
      <c r="AI16" s="13">
        <v>1.1046328862841959E-2</v>
      </c>
      <c r="AJ16" s="13">
        <v>-0.15907305416723894</v>
      </c>
    </row>
    <row r="17" spans="1:36" ht="10.5" customHeight="1" x14ac:dyDescent="0.2">
      <c r="A17" s="11"/>
      <c r="B17" s="14"/>
      <c r="C17" s="11"/>
      <c r="D17" s="15" t="s">
        <v>45</v>
      </c>
      <c r="E17" s="11"/>
      <c r="F17" s="2"/>
      <c r="G17" s="12">
        <v>687849</v>
      </c>
      <c r="H17" s="12">
        <v>804472</v>
      </c>
      <c r="I17" s="12">
        <v>908917</v>
      </c>
      <c r="J17" s="12">
        <v>954038</v>
      </c>
      <c r="K17" s="12">
        <f t="shared" si="2"/>
        <v>951804</v>
      </c>
      <c r="L17" s="12">
        <f t="shared" si="2"/>
        <v>1160024</v>
      </c>
      <c r="M17" s="12">
        <f t="shared" si="2"/>
        <v>1199817</v>
      </c>
      <c r="N17" s="12">
        <f t="shared" si="2"/>
        <v>1357105</v>
      </c>
      <c r="O17" s="12">
        <f t="shared" si="2"/>
        <v>1394962</v>
      </c>
      <c r="P17" s="12">
        <f t="shared" si="2"/>
        <v>1390943</v>
      </c>
      <c r="Q17" s="12">
        <f t="shared" si="2"/>
        <v>1396314</v>
      </c>
      <c r="R17" s="12">
        <f t="shared" si="2"/>
        <v>1763463</v>
      </c>
      <c r="S17" s="12">
        <f t="shared" si="2"/>
        <v>1828345</v>
      </c>
      <c r="T17" s="12">
        <f t="shared" si="2"/>
        <v>1965415</v>
      </c>
      <c r="U17" s="12">
        <f t="shared" si="2"/>
        <v>2233561</v>
      </c>
      <c r="V17" s="12">
        <f t="shared" si="2"/>
        <v>2217069</v>
      </c>
      <c r="W17" s="12">
        <f t="shared" si="2"/>
        <v>2144299</v>
      </c>
      <c r="X17" s="12">
        <f t="shared" si="2"/>
        <v>2018046</v>
      </c>
      <c r="Y17" s="12">
        <f t="shared" si="2"/>
        <v>1798348</v>
      </c>
      <c r="Z17" s="12">
        <f t="shared" ref="W17:AA20" si="3">SUM(Z74,Z131,Z188)</f>
        <v>2011254</v>
      </c>
      <c r="AA17" s="12">
        <f t="shared" si="3"/>
        <v>2329201</v>
      </c>
      <c r="AB17" s="12">
        <v>2206807</v>
      </c>
      <c r="AC17" s="12">
        <v>2366315</v>
      </c>
      <c r="AD17" s="12">
        <v>2475756</v>
      </c>
      <c r="AE17" s="12">
        <v>2712835</v>
      </c>
      <c r="AF17" s="12">
        <v>3453134</v>
      </c>
      <c r="AG17" s="12">
        <v>2919473</v>
      </c>
      <c r="AH17" s="12">
        <v>2633438</v>
      </c>
      <c r="AI17" s="13">
        <v>2.9895413784462921E-2</v>
      </c>
      <c r="AJ17" s="13">
        <v>-9.797487423243853E-2</v>
      </c>
    </row>
    <row r="18" spans="1:36" ht="10.5" customHeight="1" x14ac:dyDescent="0.2">
      <c r="A18" s="11"/>
      <c r="B18" s="14"/>
      <c r="C18" s="11"/>
      <c r="D18" s="15" t="s">
        <v>46</v>
      </c>
      <c r="E18" s="11"/>
      <c r="F18" s="2"/>
      <c r="G18" s="12">
        <v>3277363</v>
      </c>
      <c r="H18" s="12">
        <v>3310417</v>
      </c>
      <c r="I18" s="12">
        <v>3654692</v>
      </c>
      <c r="J18" s="12">
        <v>3885416</v>
      </c>
      <c r="K18" s="12">
        <f t="shared" ref="K18:V20" si="4">SUM(K75,K132,K189)</f>
        <v>4104440</v>
      </c>
      <c r="L18" s="12">
        <f t="shared" si="4"/>
        <v>5136192</v>
      </c>
      <c r="M18" s="12">
        <f t="shared" si="4"/>
        <v>5780050</v>
      </c>
      <c r="N18" s="12">
        <f t="shared" si="4"/>
        <v>5730051</v>
      </c>
      <c r="O18" s="12">
        <f t="shared" si="4"/>
        <v>6013906</v>
      </c>
      <c r="P18" s="12">
        <f t="shared" si="4"/>
        <v>7441225</v>
      </c>
      <c r="Q18" s="12">
        <f t="shared" si="4"/>
        <v>4656302</v>
      </c>
      <c r="R18" s="12">
        <f t="shared" si="4"/>
        <v>13195204</v>
      </c>
      <c r="S18" s="12">
        <f t="shared" si="4"/>
        <v>6574859</v>
      </c>
      <c r="T18" s="12">
        <f t="shared" si="4"/>
        <v>8506741</v>
      </c>
      <c r="U18" s="12">
        <f t="shared" si="4"/>
        <v>10934461</v>
      </c>
      <c r="V18" s="12">
        <f t="shared" si="4"/>
        <v>10147989</v>
      </c>
      <c r="W18" s="12">
        <f t="shared" si="3"/>
        <v>7919615</v>
      </c>
      <c r="X18" s="12">
        <f t="shared" si="3"/>
        <v>7338777</v>
      </c>
      <c r="Y18" s="12">
        <f t="shared" si="3"/>
        <v>7106290</v>
      </c>
      <c r="Z18" s="12">
        <f t="shared" si="3"/>
        <v>6672154</v>
      </c>
      <c r="AA18" s="12">
        <f t="shared" si="3"/>
        <v>5447034</v>
      </c>
      <c r="AB18" s="12">
        <v>5188036</v>
      </c>
      <c r="AC18" s="12">
        <v>5791215</v>
      </c>
      <c r="AD18" s="12">
        <v>5582492</v>
      </c>
      <c r="AE18" s="12">
        <v>5748490</v>
      </c>
      <c r="AF18" s="12">
        <v>6181852</v>
      </c>
      <c r="AG18" s="12">
        <v>5795142</v>
      </c>
      <c r="AH18" s="12">
        <v>5280473</v>
      </c>
      <c r="AI18" s="13">
        <v>2.9477480099251441E-3</v>
      </c>
      <c r="AJ18" s="13">
        <v>-8.8810420866304918E-2</v>
      </c>
    </row>
    <row r="19" spans="1:36" ht="10.5" customHeight="1" x14ac:dyDescent="0.2">
      <c r="A19" s="11"/>
      <c r="B19" s="14"/>
      <c r="C19" s="11"/>
      <c r="D19" s="15" t="s">
        <v>47</v>
      </c>
      <c r="E19" s="11"/>
      <c r="F19" s="2"/>
      <c r="G19" s="12">
        <v>1100000</v>
      </c>
      <c r="H19" s="12">
        <v>2640000</v>
      </c>
      <c r="I19" s="12">
        <v>0</v>
      </c>
      <c r="J19" s="12">
        <v>6450000</v>
      </c>
      <c r="K19" s="12">
        <f t="shared" si="4"/>
        <v>4350000</v>
      </c>
      <c r="L19" s="12">
        <f t="shared" si="4"/>
        <v>100000</v>
      </c>
      <c r="M19" s="12">
        <f t="shared" si="4"/>
        <v>4900000</v>
      </c>
      <c r="N19" s="12">
        <f t="shared" si="4"/>
        <v>0</v>
      </c>
      <c r="O19" s="12">
        <f t="shared" si="4"/>
        <v>0</v>
      </c>
      <c r="P19" s="12">
        <f t="shared" si="4"/>
        <v>0</v>
      </c>
      <c r="Q19" s="12">
        <f t="shared" si="4"/>
        <v>5006410</v>
      </c>
      <c r="R19" s="12">
        <f t="shared" si="4"/>
        <v>4202306</v>
      </c>
      <c r="S19" s="12">
        <f t="shared" si="4"/>
        <v>4500000</v>
      </c>
      <c r="T19" s="12">
        <f t="shared" si="4"/>
        <v>87468878</v>
      </c>
      <c r="U19" s="12">
        <f t="shared" si="4"/>
        <v>0</v>
      </c>
      <c r="V19" s="12">
        <f t="shared" si="4"/>
        <v>0</v>
      </c>
      <c r="W19" s="12">
        <f t="shared" si="3"/>
        <v>0</v>
      </c>
      <c r="X19" s="12">
        <f t="shared" si="3"/>
        <v>0</v>
      </c>
      <c r="Y19" s="12">
        <f t="shared" si="3"/>
        <v>0</v>
      </c>
      <c r="Z19" s="12">
        <f t="shared" si="3"/>
        <v>7915030</v>
      </c>
      <c r="AA19" s="12">
        <f t="shared" si="3"/>
        <v>2929206</v>
      </c>
      <c r="AB19" s="12">
        <v>1930964</v>
      </c>
      <c r="AC19" s="12">
        <v>73151031</v>
      </c>
      <c r="AD19" s="12">
        <v>1592300</v>
      </c>
      <c r="AE19" s="12">
        <v>167824</v>
      </c>
      <c r="AF19" s="12">
        <v>2933901</v>
      </c>
      <c r="AG19" s="12">
        <v>2785300</v>
      </c>
      <c r="AH19" s="12">
        <v>2015447</v>
      </c>
      <c r="AI19" s="13">
        <v>7.1624698176488977E-3</v>
      </c>
      <c r="AJ19" s="13">
        <v>-0.27639859261120886</v>
      </c>
    </row>
    <row r="20" spans="1:36" ht="10.5" customHeight="1" x14ac:dyDescent="0.2">
      <c r="A20" s="11"/>
      <c r="B20" s="11"/>
      <c r="C20" s="11"/>
      <c r="D20" s="11" t="s">
        <v>48</v>
      </c>
      <c r="E20" s="11"/>
      <c r="F20" s="2"/>
      <c r="G20" s="12">
        <v>4332249</v>
      </c>
      <c r="H20" s="12">
        <v>1490455</v>
      </c>
      <c r="I20" s="12">
        <v>2470045</v>
      </c>
      <c r="J20" s="12">
        <v>3100189</v>
      </c>
      <c r="K20" s="12">
        <f t="shared" si="4"/>
        <v>2373435</v>
      </c>
      <c r="L20" s="12">
        <f t="shared" si="4"/>
        <v>2563002</v>
      </c>
      <c r="M20" s="12">
        <f t="shared" si="4"/>
        <v>2647696</v>
      </c>
      <c r="N20" s="12">
        <f t="shared" si="4"/>
        <v>3441488</v>
      </c>
      <c r="O20" s="12">
        <f t="shared" si="4"/>
        <v>2650372</v>
      </c>
      <c r="P20" s="12">
        <f t="shared" si="4"/>
        <v>2481720</v>
      </c>
      <c r="Q20" s="12">
        <f t="shared" si="4"/>
        <v>3001394</v>
      </c>
      <c r="R20" s="12">
        <f t="shared" si="4"/>
        <v>2964618</v>
      </c>
      <c r="S20" s="12">
        <f t="shared" si="4"/>
        <v>3606069</v>
      </c>
      <c r="T20" s="12">
        <f t="shared" si="4"/>
        <v>3983955</v>
      </c>
      <c r="U20" s="12">
        <f t="shared" si="4"/>
        <v>4970993.88</v>
      </c>
      <c r="V20" s="12">
        <f t="shared" si="4"/>
        <v>4563199</v>
      </c>
      <c r="W20" s="12">
        <f t="shared" si="3"/>
        <v>4116986</v>
      </c>
      <c r="X20" s="12">
        <f t="shared" si="3"/>
        <v>3221960</v>
      </c>
      <c r="Y20" s="12">
        <f t="shared" si="3"/>
        <v>2928301</v>
      </c>
      <c r="Z20" s="12">
        <f t="shared" si="3"/>
        <v>3421798</v>
      </c>
      <c r="AA20" s="12">
        <f t="shared" si="3"/>
        <v>4744564</v>
      </c>
      <c r="AB20" s="12">
        <v>3955336</v>
      </c>
      <c r="AC20" s="12">
        <v>4159037</v>
      </c>
      <c r="AD20" s="12">
        <v>4301248</v>
      </c>
      <c r="AE20" s="12">
        <v>5918707</v>
      </c>
      <c r="AF20" s="12">
        <v>3915043</v>
      </c>
      <c r="AG20" s="12">
        <v>5369636</v>
      </c>
      <c r="AH20" s="12">
        <v>4256702</v>
      </c>
      <c r="AI20" s="13">
        <v>1.2313381167208703E-2</v>
      </c>
      <c r="AJ20" s="13">
        <v>-0.20726432853176641</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16752643</v>
      </c>
      <c r="H22" s="12">
        <v>17399508</v>
      </c>
      <c r="I22" s="12">
        <v>17423926</v>
      </c>
      <c r="J22" s="12">
        <v>21342978</v>
      </c>
      <c r="K22" s="12">
        <f t="shared" ref="K22:AA32" si="5">SUM(K79,K136,K193)</f>
        <v>22208701</v>
      </c>
      <c r="L22" s="12">
        <f t="shared" si="5"/>
        <v>23565410</v>
      </c>
      <c r="M22" s="12">
        <f t="shared" si="5"/>
        <v>25300301</v>
      </c>
      <c r="N22" s="12">
        <f t="shared" si="5"/>
        <v>25524032</v>
      </c>
      <c r="O22" s="12">
        <f t="shared" si="5"/>
        <v>29303282.809999999</v>
      </c>
      <c r="P22" s="12">
        <f t="shared" si="5"/>
        <v>30384096</v>
      </c>
      <c r="Q22" s="12">
        <f t="shared" si="5"/>
        <v>32147302.740000002</v>
      </c>
      <c r="R22" s="12">
        <f t="shared" si="5"/>
        <v>35612946.969999999</v>
      </c>
      <c r="S22" s="12">
        <f t="shared" si="5"/>
        <v>30415828.670000002</v>
      </c>
      <c r="T22" s="12">
        <f t="shared" si="5"/>
        <v>32619678.48</v>
      </c>
      <c r="U22" s="12">
        <f t="shared" si="5"/>
        <v>35002757.520000003</v>
      </c>
      <c r="V22" s="12">
        <f t="shared" si="5"/>
        <v>40497083.090000004</v>
      </c>
      <c r="W22" s="12">
        <f t="shared" si="5"/>
        <v>37974881.159999996</v>
      </c>
      <c r="X22" s="12">
        <f t="shared" si="5"/>
        <v>34726638.170000002</v>
      </c>
      <c r="Y22" s="12">
        <f t="shared" si="5"/>
        <v>33094007.237519018</v>
      </c>
      <c r="Z22" s="12">
        <f t="shared" si="5"/>
        <v>34776099.703746982</v>
      </c>
      <c r="AA22" s="12">
        <f t="shared" si="5"/>
        <v>36098832.100000001</v>
      </c>
      <c r="AB22" s="12">
        <v>37798116</v>
      </c>
      <c r="AC22" s="12">
        <v>39703685</v>
      </c>
      <c r="AD22" s="12">
        <v>40168517</v>
      </c>
      <c r="AE22" s="12">
        <v>43169434</v>
      </c>
      <c r="AF22" s="12">
        <v>45160940</v>
      </c>
      <c r="AG22" s="12">
        <v>45434614</v>
      </c>
      <c r="AH22" s="12">
        <v>47281783</v>
      </c>
      <c r="AI22" s="13">
        <v>3.8015763069518149E-2</v>
      </c>
      <c r="AJ22" s="13">
        <v>4.0655545131295712E-2</v>
      </c>
    </row>
    <row r="23" spans="1:36" ht="10.5" customHeight="1" x14ac:dyDescent="0.2">
      <c r="A23" s="11"/>
      <c r="B23" s="11"/>
      <c r="C23" s="11" t="s">
        <v>50</v>
      </c>
      <c r="D23" s="11"/>
      <c r="E23" s="11"/>
      <c r="F23" s="2"/>
      <c r="G23" s="12">
        <v>0</v>
      </c>
      <c r="H23" s="12">
        <v>0</v>
      </c>
      <c r="I23" s="12">
        <v>0</v>
      </c>
      <c r="J23" s="12">
        <v>1935109</v>
      </c>
      <c r="K23" s="12">
        <f t="shared" si="5"/>
        <v>2017267</v>
      </c>
      <c r="L23" s="12">
        <f t="shared" si="5"/>
        <v>2105760</v>
      </c>
      <c r="M23" s="12">
        <f t="shared" si="5"/>
        <v>2145616</v>
      </c>
      <c r="N23" s="12">
        <f t="shared" si="5"/>
        <v>2263109</v>
      </c>
      <c r="O23" s="12">
        <f t="shared" si="5"/>
        <v>2205600</v>
      </c>
      <c r="P23" s="12">
        <f t="shared" si="5"/>
        <v>2148612</v>
      </c>
      <c r="Q23" s="12">
        <f t="shared" si="5"/>
        <v>2148612</v>
      </c>
      <c r="R23" s="12">
        <f t="shared" si="5"/>
        <v>2148612</v>
      </c>
      <c r="S23" s="12">
        <f t="shared" si="5"/>
        <v>2148612</v>
      </c>
      <c r="T23" s="12">
        <f t="shared" si="5"/>
        <v>2148612</v>
      </c>
      <c r="U23" s="12">
        <f t="shared" si="5"/>
        <v>2148612</v>
      </c>
      <c r="V23" s="12">
        <f t="shared" si="5"/>
        <v>2148612</v>
      </c>
      <c r="W23" s="12">
        <f t="shared" si="5"/>
        <v>2148612</v>
      </c>
      <c r="X23" s="12">
        <f t="shared" si="5"/>
        <v>2148612</v>
      </c>
      <c r="Y23" s="12">
        <f t="shared" si="5"/>
        <v>2148612</v>
      </c>
      <c r="Z23" s="12">
        <f t="shared" si="5"/>
        <v>2148612</v>
      </c>
      <c r="AA23" s="12">
        <f t="shared" si="5"/>
        <v>2148612</v>
      </c>
      <c r="AB23" s="12">
        <v>2148612</v>
      </c>
      <c r="AC23" s="12">
        <v>2148612</v>
      </c>
      <c r="AD23" s="12">
        <v>2148612</v>
      </c>
      <c r="AE23" s="12">
        <v>2148612</v>
      </c>
      <c r="AF23" s="12">
        <v>2148612</v>
      </c>
      <c r="AG23" s="12">
        <v>2148612</v>
      </c>
      <c r="AH23" s="12">
        <v>2148612</v>
      </c>
      <c r="AI23" s="13">
        <v>0</v>
      </c>
      <c r="AJ23" s="13">
        <v>0</v>
      </c>
    </row>
    <row r="24" spans="1:36" ht="10.5" customHeight="1" x14ac:dyDescent="0.2">
      <c r="A24" s="11"/>
      <c r="B24" s="11"/>
      <c r="C24" s="11" t="s">
        <v>51</v>
      </c>
      <c r="D24" s="11"/>
      <c r="E24" s="11"/>
      <c r="F24" s="2"/>
      <c r="G24" s="12">
        <v>589064</v>
      </c>
      <c r="H24" s="12">
        <v>714258</v>
      </c>
      <c r="I24" s="12">
        <v>229357</v>
      </c>
      <c r="J24" s="12">
        <v>1302925</v>
      </c>
      <c r="K24" s="12">
        <f t="shared" si="5"/>
        <v>1312311</v>
      </c>
      <c r="L24" s="12">
        <f t="shared" si="5"/>
        <v>808405</v>
      </c>
      <c r="M24" s="12">
        <f t="shared" si="5"/>
        <v>875828</v>
      </c>
      <c r="N24" s="12">
        <f t="shared" si="5"/>
        <v>677936</v>
      </c>
      <c r="O24" s="12">
        <f t="shared" si="5"/>
        <v>1527133.2</v>
      </c>
      <c r="P24" s="12">
        <f t="shared" si="5"/>
        <v>1909331</v>
      </c>
      <c r="Q24" s="12">
        <f t="shared" si="5"/>
        <v>2139086.37</v>
      </c>
      <c r="R24" s="12">
        <f t="shared" si="5"/>
        <v>2172444.21</v>
      </c>
      <c r="S24" s="12">
        <f t="shared" si="5"/>
        <v>2013997.28</v>
      </c>
      <c r="T24" s="12">
        <f t="shared" si="5"/>
        <v>2405138.85</v>
      </c>
      <c r="U24" s="12">
        <f t="shared" si="5"/>
        <v>2684457.01</v>
      </c>
      <c r="V24" s="12">
        <f t="shared" si="5"/>
        <v>2398692.06</v>
      </c>
      <c r="W24" s="12">
        <f t="shared" si="5"/>
        <v>2837886.87</v>
      </c>
      <c r="X24" s="12">
        <f t="shared" si="5"/>
        <v>2858253.09</v>
      </c>
      <c r="Y24" s="12">
        <f t="shared" si="5"/>
        <v>2785771.69</v>
      </c>
      <c r="Z24" s="12">
        <f t="shared" si="5"/>
        <v>2781750.29</v>
      </c>
      <c r="AA24" s="12">
        <f t="shared" si="5"/>
        <v>2780070.79</v>
      </c>
      <c r="AB24" s="12">
        <v>2832701</v>
      </c>
      <c r="AC24" s="12">
        <v>2855545</v>
      </c>
      <c r="AD24" s="12">
        <v>2877306</v>
      </c>
      <c r="AE24" s="12">
        <v>2863466</v>
      </c>
      <c r="AF24" s="12">
        <v>2899575</v>
      </c>
      <c r="AG24" s="12">
        <v>2938916</v>
      </c>
      <c r="AH24" s="12">
        <v>2777098</v>
      </c>
      <c r="AI24" s="13">
        <v>-3.2985770128001191E-3</v>
      </c>
      <c r="AJ24" s="13">
        <v>-5.5060437249652594E-2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4108882</v>
      </c>
      <c r="W25" s="12">
        <f t="shared" si="5"/>
        <v>4205199</v>
      </c>
      <c r="X25" s="12">
        <f t="shared" si="5"/>
        <v>4485100</v>
      </c>
      <c r="Y25" s="12">
        <f t="shared" si="5"/>
        <v>4555000.5175190195</v>
      </c>
      <c r="Z25" s="12">
        <f t="shared" si="5"/>
        <v>4708801.0237469822</v>
      </c>
      <c r="AA25" s="12">
        <f t="shared" si="5"/>
        <v>4939400</v>
      </c>
      <c r="AB25" s="12">
        <v>5114664</v>
      </c>
      <c r="AC25" s="12">
        <v>5265685</v>
      </c>
      <c r="AD25" s="12">
        <v>5438028</v>
      </c>
      <c r="AE25" s="12">
        <v>5510606</v>
      </c>
      <c r="AF25" s="12">
        <v>5658547</v>
      </c>
      <c r="AG25" s="12">
        <v>5868263</v>
      </c>
      <c r="AH25" s="12">
        <v>6083177</v>
      </c>
      <c r="AI25" s="13">
        <v>2.9324296398836935E-2</v>
      </c>
      <c r="AJ25" s="13">
        <v>3.6623102952270545E-2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1586337</v>
      </c>
      <c r="H27" s="12">
        <v>1843511</v>
      </c>
      <c r="I27" s="12">
        <v>1819503</v>
      </c>
      <c r="J27" s="12">
        <v>2406198</v>
      </c>
      <c r="K27" s="12">
        <f t="shared" si="5"/>
        <v>2416900</v>
      </c>
      <c r="L27" s="12">
        <f t="shared" si="5"/>
        <v>2416274</v>
      </c>
      <c r="M27" s="12">
        <f t="shared" si="5"/>
        <v>2462227</v>
      </c>
      <c r="N27" s="12">
        <f t="shared" si="5"/>
        <v>2598238</v>
      </c>
      <c r="O27" s="12">
        <f t="shared" si="5"/>
        <v>2604322.9699999997</v>
      </c>
      <c r="P27" s="12">
        <f t="shared" si="5"/>
        <v>2448882</v>
      </c>
      <c r="Q27" s="12">
        <f t="shared" si="5"/>
        <v>2551779.98</v>
      </c>
      <c r="R27" s="12">
        <f t="shared" si="5"/>
        <v>2556030.62</v>
      </c>
      <c r="S27" s="12">
        <f t="shared" si="5"/>
        <v>2622855.88</v>
      </c>
      <c r="T27" s="12">
        <f t="shared" si="5"/>
        <v>2772618.2399999998</v>
      </c>
      <c r="U27" s="12">
        <f t="shared" si="5"/>
        <v>2957913.12</v>
      </c>
      <c r="V27" s="12">
        <f t="shared" si="5"/>
        <v>3156050.16</v>
      </c>
      <c r="W27" s="12">
        <f t="shared" si="5"/>
        <v>3040577.87</v>
      </c>
      <c r="X27" s="12">
        <f t="shared" si="5"/>
        <v>2707387.2</v>
      </c>
      <c r="Y27" s="12">
        <f t="shared" si="5"/>
        <v>2298255.91</v>
      </c>
      <c r="Z27" s="12">
        <f t="shared" si="5"/>
        <v>2043420.92</v>
      </c>
      <c r="AA27" s="12">
        <f t="shared" si="5"/>
        <v>2328214.48</v>
      </c>
      <c r="AB27" s="12">
        <v>2311544</v>
      </c>
      <c r="AC27" s="12">
        <v>2368056</v>
      </c>
      <c r="AD27" s="12">
        <v>2367844</v>
      </c>
      <c r="AE27" s="12">
        <v>2504083</v>
      </c>
      <c r="AF27" s="12">
        <v>2564851</v>
      </c>
      <c r="AG27" s="12">
        <v>2558424</v>
      </c>
      <c r="AH27" s="12">
        <v>2471199</v>
      </c>
      <c r="AI27" s="13">
        <v>1.1193476428436488E-2</v>
      </c>
      <c r="AJ27" s="13">
        <v>-3.4093254284669E-2</v>
      </c>
    </row>
    <row r="28" spans="1:36" ht="10.5" customHeight="1" x14ac:dyDescent="0.2">
      <c r="A28" s="11"/>
      <c r="B28" s="14"/>
      <c r="C28" s="11" t="s">
        <v>55</v>
      </c>
      <c r="E28" s="11"/>
      <c r="F28" s="2"/>
      <c r="G28" s="12">
        <v>0</v>
      </c>
      <c r="H28" s="12">
        <v>0</v>
      </c>
      <c r="I28" s="12">
        <v>0</v>
      </c>
      <c r="J28" s="12">
        <v>0</v>
      </c>
      <c r="K28" s="12">
        <f t="shared" si="5"/>
        <v>0</v>
      </c>
      <c r="L28" s="12">
        <f t="shared" si="5"/>
        <v>19280</v>
      </c>
      <c r="M28" s="12">
        <f t="shared" si="5"/>
        <v>51402</v>
      </c>
      <c r="N28" s="12">
        <f t="shared" si="5"/>
        <v>83471</v>
      </c>
      <c r="O28" s="12">
        <f t="shared" si="5"/>
        <v>278246.64</v>
      </c>
      <c r="P28" s="12">
        <f t="shared" si="5"/>
        <v>346993</v>
      </c>
      <c r="Q28" s="12">
        <f t="shared" si="5"/>
        <v>358244.39</v>
      </c>
      <c r="R28" s="12">
        <f t="shared" si="5"/>
        <v>415158.14</v>
      </c>
      <c r="S28" s="12">
        <f t="shared" si="5"/>
        <v>391291.51</v>
      </c>
      <c r="T28" s="12">
        <f t="shared" si="5"/>
        <v>488140.39</v>
      </c>
      <c r="U28" s="12">
        <f t="shared" si="5"/>
        <v>498676.39</v>
      </c>
      <c r="V28" s="12">
        <f t="shared" si="5"/>
        <v>531816.87</v>
      </c>
      <c r="W28" s="12">
        <f t="shared" si="5"/>
        <v>511525.42000000004</v>
      </c>
      <c r="X28" s="12">
        <f t="shared" si="5"/>
        <v>501617.88</v>
      </c>
      <c r="Y28" s="12">
        <f t="shared" si="5"/>
        <v>499374.12</v>
      </c>
      <c r="Z28" s="12">
        <f t="shared" si="5"/>
        <v>459287.47</v>
      </c>
      <c r="AA28" s="12">
        <f t="shared" si="5"/>
        <v>466193.82999999996</v>
      </c>
      <c r="AB28" s="12">
        <v>523509</v>
      </c>
      <c r="AC28" s="12">
        <v>391495</v>
      </c>
      <c r="AD28" s="12">
        <v>437709</v>
      </c>
      <c r="AE28" s="12">
        <v>414898</v>
      </c>
      <c r="AF28" s="12">
        <v>432749</v>
      </c>
      <c r="AG28" s="12">
        <v>423323</v>
      </c>
      <c r="AH28" s="12">
        <v>664696</v>
      </c>
      <c r="AI28" s="13">
        <v>4.0598396071173104E-2</v>
      </c>
      <c r="AJ28" s="13">
        <v>0.57018635887962621</v>
      </c>
    </row>
    <row r="29" spans="1:36" ht="10.5" customHeight="1" x14ac:dyDescent="0.2">
      <c r="A29" s="11"/>
      <c r="B29" s="11"/>
      <c r="C29" s="11" t="s">
        <v>56</v>
      </c>
      <c r="D29" s="11"/>
      <c r="E29" s="11"/>
      <c r="F29" s="2"/>
      <c r="G29" s="12">
        <v>3621714</v>
      </c>
      <c r="H29" s="12">
        <v>3392592</v>
      </c>
      <c r="I29" s="12">
        <v>3455405</v>
      </c>
      <c r="J29" s="12">
        <v>3424419</v>
      </c>
      <c r="K29" s="12">
        <f t="shared" si="5"/>
        <v>3775942</v>
      </c>
      <c r="L29" s="12">
        <f t="shared" si="5"/>
        <v>4628041</v>
      </c>
      <c r="M29" s="12">
        <f t="shared" si="5"/>
        <v>5244098</v>
      </c>
      <c r="N29" s="12">
        <f t="shared" si="5"/>
        <v>5021331</v>
      </c>
      <c r="O29" s="12">
        <f t="shared" si="5"/>
        <v>6532341</v>
      </c>
      <c r="P29" s="12">
        <f t="shared" si="5"/>
        <v>8215136</v>
      </c>
      <c r="Q29" s="12">
        <f t="shared" si="5"/>
        <v>9687925</v>
      </c>
      <c r="R29" s="12">
        <f t="shared" si="5"/>
        <v>13220952</v>
      </c>
      <c r="S29" s="12">
        <f t="shared" si="5"/>
        <v>6917242</v>
      </c>
      <c r="T29" s="12">
        <f t="shared" si="5"/>
        <v>5904193</v>
      </c>
      <c r="U29" s="12">
        <f t="shared" si="5"/>
        <v>6885039</v>
      </c>
      <c r="V29" s="12">
        <f t="shared" si="5"/>
        <v>7183553</v>
      </c>
      <c r="W29" s="12">
        <f t="shared" si="5"/>
        <v>7277140</v>
      </c>
      <c r="X29" s="12">
        <f t="shared" si="5"/>
        <v>7480330</v>
      </c>
      <c r="Y29" s="12">
        <f t="shared" si="5"/>
        <v>7119179</v>
      </c>
      <c r="Z29" s="12">
        <f t="shared" si="5"/>
        <v>7404901</v>
      </c>
      <c r="AA29" s="12">
        <f t="shared" si="5"/>
        <v>7676566</v>
      </c>
      <c r="AB29" s="12">
        <v>8612164</v>
      </c>
      <c r="AC29" s="12">
        <v>9184801</v>
      </c>
      <c r="AD29" s="12">
        <v>9331905</v>
      </c>
      <c r="AE29" s="12">
        <v>10580406</v>
      </c>
      <c r="AF29" s="12">
        <v>11303925</v>
      </c>
      <c r="AG29" s="12">
        <v>11479155</v>
      </c>
      <c r="AH29" s="12">
        <v>13283148</v>
      </c>
      <c r="AI29" s="13">
        <v>7.489189128093221E-2</v>
      </c>
      <c r="AJ29" s="13">
        <v>0.1571538148931694</v>
      </c>
    </row>
    <row r="30" spans="1:36" ht="10.5" customHeight="1" x14ac:dyDescent="0.2">
      <c r="A30" s="11"/>
      <c r="B30" s="11"/>
      <c r="C30" s="11" t="s">
        <v>57</v>
      </c>
      <c r="D30" s="11"/>
      <c r="E30" s="11"/>
      <c r="F30" s="2"/>
      <c r="G30" s="12">
        <v>8409667</v>
      </c>
      <c r="H30" s="12">
        <v>8644940</v>
      </c>
      <c r="I30" s="12">
        <v>8720380</v>
      </c>
      <c r="J30" s="12">
        <v>9018482</v>
      </c>
      <c r="K30" s="12">
        <f t="shared" si="5"/>
        <v>9385968</v>
      </c>
      <c r="L30" s="12">
        <f t="shared" si="5"/>
        <v>9992582</v>
      </c>
      <c r="M30" s="12">
        <f t="shared" si="5"/>
        <v>10675266</v>
      </c>
      <c r="N30" s="12">
        <f t="shared" si="5"/>
        <v>10860583</v>
      </c>
      <c r="O30" s="12">
        <f t="shared" si="5"/>
        <v>11525042</v>
      </c>
      <c r="P30" s="12">
        <f t="shared" si="5"/>
        <v>10825759</v>
      </c>
      <c r="Q30" s="12">
        <f t="shared" si="5"/>
        <v>10080508</v>
      </c>
      <c r="R30" s="12">
        <f t="shared" si="5"/>
        <v>10062775</v>
      </c>
      <c r="S30" s="12">
        <f t="shared" si="5"/>
        <v>10612284</v>
      </c>
      <c r="T30" s="12">
        <f t="shared" si="5"/>
        <v>13278009</v>
      </c>
      <c r="U30" s="12">
        <f t="shared" si="5"/>
        <v>13792658</v>
      </c>
      <c r="V30" s="12">
        <f t="shared" si="5"/>
        <v>14801141</v>
      </c>
      <c r="W30" s="12">
        <f t="shared" si="5"/>
        <v>12476541</v>
      </c>
      <c r="X30" s="12">
        <f t="shared" si="5"/>
        <v>9900471</v>
      </c>
      <c r="Y30" s="12">
        <f t="shared" si="5"/>
        <v>8788211</v>
      </c>
      <c r="Z30" s="12">
        <f t="shared" si="5"/>
        <v>10508610</v>
      </c>
      <c r="AA30" s="12">
        <f t="shared" si="5"/>
        <v>11261487</v>
      </c>
      <c r="AB30" s="12">
        <v>12076703</v>
      </c>
      <c r="AC30" s="12">
        <v>13296631</v>
      </c>
      <c r="AD30" s="12">
        <v>13836936</v>
      </c>
      <c r="AE30" s="12">
        <v>14892379</v>
      </c>
      <c r="AF30" s="12">
        <v>15409813</v>
      </c>
      <c r="AG30" s="12">
        <v>15222092</v>
      </c>
      <c r="AH30" s="12">
        <v>15088616</v>
      </c>
      <c r="AI30" s="13">
        <v>3.7807575916676717E-2</v>
      </c>
      <c r="AJ30" s="13">
        <v>-8.7685713632528299E-3</v>
      </c>
    </row>
    <row r="31" spans="1:36" ht="10.5" customHeight="1" x14ac:dyDescent="0.2">
      <c r="A31" s="11"/>
      <c r="B31" s="11"/>
      <c r="C31" s="11" t="s">
        <v>58</v>
      </c>
      <c r="D31" s="11"/>
      <c r="E31" s="11"/>
      <c r="F31" s="2"/>
      <c r="G31" s="12">
        <v>2545861</v>
      </c>
      <c r="H31" s="12">
        <v>2804207</v>
      </c>
      <c r="I31" s="12">
        <v>3199281</v>
      </c>
      <c r="J31" s="12">
        <v>3255845</v>
      </c>
      <c r="K31" s="12">
        <f t="shared" si="5"/>
        <v>3300313</v>
      </c>
      <c r="L31" s="12">
        <f t="shared" si="5"/>
        <v>3595068</v>
      </c>
      <c r="M31" s="12">
        <f t="shared" si="5"/>
        <v>3845864</v>
      </c>
      <c r="N31" s="12">
        <f t="shared" si="5"/>
        <v>4019364</v>
      </c>
      <c r="O31" s="12">
        <f t="shared" si="5"/>
        <v>4630597</v>
      </c>
      <c r="P31" s="12">
        <f t="shared" si="5"/>
        <v>4489383</v>
      </c>
      <c r="Q31" s="12">
        <f t="shared" si="5"/>
        <v>4827875</v>
      </c>
      <c r="R31" s="12">
        <f t="shared" si="5"/>
        <v>4283624</v>
      </c>
      <c r="S31" s="12">
        <f t="shared" si="5"/>
        <v>4909505</v>
      </c>
      <c r="T31" s="12">
        <f t="shared" si="5"/>
        <v>4882834</v>
      </c>
      <c r="U31" s="12">
        <f t="shared" si="5"/>
        <v>5624469</v>
      </c>
      <c r="V31" s="12">
        <f t="shared" si="5"/>
        <v>5799711</v>
      </c>
      <c r="W31" s="12">
        <f t="shared" si="5"/>
        <v>5058379</v>
      </c>
      <c r="X31" s="12">
        <f t="shared" si="5"/>
        <v>4266490</v>
      </c>
      <c r="Y31" s="12">
        <f t="shared" si="5"/>
        <v>4442867</v>
      </c>
      <c r="Z31" s="12">
        <f t="shared" si="5"/>
        <v>4440168</v>
      </c>
      <c r="AA31" s="12">
        <f t="shared" si="5"/>
        <v>4252911</v>
      </c>
      <c r="AB31" s="12">
        <v>3925901</v>
      </c>
      <c r="AC31" s="12">
        <v>3772565</v>
      </c>
      <c r="AD31" s="12">
        <v>3483749</v>
      </c>
      <c r="AE31" s="12">
        <v>3986666</v>
      </c>
      <c r="AF31" s="12">
        <v>4571227</v>
      </c>
      <c r="AG31" s="12">
        <v>4722842</v>
      </c>
      <c r="AH31" s="12">
        <v>4707686</v>
      </c>
      <c r="AI31" s="13">
        <v>3.0729463803794266E-2</v>
      </c>
      <c r="AJ31" s="13">
        <v>-3.2090846994246259E-3</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353272</v>
      </c>
      <c r="R32" s="12">
        <f t="shared" si="5"/>
        <v>753351</v>
      </c>
      <c r="S32" s="12">
        <f t="shared" si="5"/>
        <v>800041</v>
      </c>
      <c r="T32" s="12">
        <f t="shared" si="5"/>
        <v>740133</v>
      </c>
      <c r="U32" s="12">
        <f t="shared" si="5"/>
        <v>410933</v>
      </c>
      <c r="V32" s="12">
        <f t="shared" si="5"/>
        <v>368625</v>
      </c>
      <c r="W32" s="12">
        <f t="shared" si="5"/>
        <v>419020</v>
      </c>
      <c r="X32" s="12">
        <f t="shared" si="5"/>
        <v>378377</v>
      </c>
      <c r="Y32" s="12">
        <f t="shared" si="5"/>
        <v>456736</v>
      </c>
      <c r="Z32" s="12">
        <f t="shared" ref="Z32:AA32" si="6">SUM(Z89,Z146,Z203)</f>
        <v>280549</v>
      </c>
      <c r="AA32" s="12">
        <f t="shared" si="6"/>
        <v>245377</v>
      </c>
      <c r="AB32" s="12">
        <v>252318</v>
      </c>
      <c r="AC32" s="12">
        <v>420295</v>
      </c>
      <c r="AD32" s="12">
        <v>246428</v>
      </c>
      <c r="AE32" s="12">
        <v>268318</v>
      </c>
      <c r="AF32" s="12">
        <v>171641</v>
      </c>
      <c r="AG32" s="12">
        <v>72987</v>
      </c>
      <c r="AH32" s="12">
        <v>57551</v>
      </c>
      <c r="AI32" s="13">
        <v>-0.21834080667059952</v>
      </c>
      <c r="AJ32" s="13">
        <v>-0.21148971734692479</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2732094</v>
      </c>
      <c r="H34" s="12">
        <v>4226759</v>
      </c>
      <c r="I34" s="12">
        <v>3913713</v>
      </c>
      <c r="J34" s="12">
        <v>4361573</v>
      </c>
      <c r="K34" s="12">
        <f t="shared" ref="K34:AA34" si="7">SUM(K91,K147,K204)</f>
        <v>3848466</v>
      </c>
      <c r="L34" s="12">
        <f t="shared" si="7"/>
        <v>4009860</v>
      </c>
      <c r="M34" s="12">
        <f t="shared" si="7"/>
        <v>5935537</v>
      </c>
      <c r="N34" s="12">
        <f t="shared" si="7"/>
        <v>5505598</v>
      </c>
      <c r="O34" s="12">
        <f t="shared" si="7"/>
        <v>5065085</v>
      </c>
      <c r="P34" s="12">
        <f t="shared" si="7"/>
        <v>5695188</v>
      </c>
      <c r="Q34" s="12">
        <f t="shared" si="7"/>
        <v>5956973</v>
      </c>
      <c r="R34" s="12">
        <f t="shared" si="7"/>
        <v>7630362</v>
      </c>
      <c r="S34" s="12">
        <f t="shared" si="7"/>
        <v>7429660</v>
      </c>
      <c r="T34" s="12">
        <f t="shared" si="7"/>
        <v>8271810</v>
      </c>
      <c r="U34" s="12">
        <f t="shared" si="7"/>
        <v>7729807</v>
      </c>
      <c r="V34" s="12">
        <f t="shared" si="7"/>
        <v>9089445</v>
      </c>
      <c r="W34" s="12">
        <f t="shared" si="7"/>
        <v>11336075</v>
      </c>
      <c r="X34" s="12">
        <f t="shared" si="7"/>
        <v>11841015</v>
      </c>
      <c r="Y34" s="12">
        <f t="shared" si="7"/>
        <v>14308444</v>
      </c>
      <c r="Z34" s="12">
        <f t="shared" si="7"/>
        <v>9192041</v>
      </c>
      <c r="AA34" s="12">
        <f t="shared" si="7"/>
        <v>9173196</v>
      </c>
      <c r="AB34" s="12">
        <v>8288919</v>
      </c>
      <c r="AC34" s="12">
        <v>9523590</v>
      </c>
      <c r="AD34" s="12">
        <v>8422611</v>
      </c>
      <c r="AE34" s="12">
        <v>8870319</v>
      </c>
      <c r="AF34" s="12">
        <v>7806591</v>
      </c>
      <c r="AG34" s="12">
        <v>8325582</v>
      </c>
      <c r="AH34" s="12">
        <v>9661832</v>
      </c>
      <c r="AI34" s="13">
        <v>2.5872995082389272E-2</v>
      </c>
      <c r="AJ34" s="13">
        <v>0.16049929001960464</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709583</v>
      </c>
      <c r="H36" s="12">
        <v>810816</v>
      </c>
      <c r="I36" s="12">
        <v>792090</v>
      </c>
      <c r="J36" s="12">
        <v>1071703</v>
      </c>
      <c r="K36" s="12">
        <f t="shared" ref="K36:AA36" si="8">SUM(K93,K149,K206)</f>
        <v>820408</v>
      </c>
      <c r="L36" s="12">
        <f t="shared" si="8"/>
        <v>851944</v>
      </c>
      <c r="M36" s="12">
        <f t="shared" si="8"/>
        <v>1116015</v>
      </c>
      <c r="N36" s="12">
        <f t="shared" si="8"/>
        <v>926583</v>
      </c>
      <c r="O36" s="12">
        <f t="shared" si="8"/>
        <v>179941</v>
      </c>
      <c r="P36" s="12">
        <f t="shared" si="8"/>
        <v>805312</v>
      </c>
      <c r="Q36" s="12">
        <f t="shared" si="8"/>
        <v>1176907</v>
      </c>
      <c r="R36" s="12">
        <f t="shared" si="8"/>
        <v>1595340</v>
      </c>
      <c r="S36" s="12">
        <f t="shared" si="8"/>
        <v>1600401</v>
      </c>
      <c r="T36" s="12">
        <f t="shared" si="8"/>
        <v>2032248</v>
      </c>
      <c r="U36" s="12">
        <f t="shared" si="8"/>
        <v>1923500</v>
      </c>
      <c r="V36" s="12">
        <f t="shared" si="8"/>
        <v>4132811</v>
      </c>
      <c r="W36" s="12">
        <f t="shared" si="8"/>
        <v>2222998</v>
      </c>
      <c r="X36" s="12">
        <f t="shared" si="8"/>
        <v>2208322</v>
      </c>
      <c r="Y36" s="12">
        <f t="shared" si="8"/>
        <v>2161747</v>
      </c>
      <c r="Z36" s="12">
        <f t="shared" si="8"/>
        <v>4548651</v>
      </c>
      <c r="AA36" s="12">
        <f t="shared" si="8"/>
        <v>1869354</v>
      </c>
      <c r="AB36" s="12">
        <v>1993660</v>
      </c>
      <c r="AC36" s="12">
        <v>1846774</v>
      </c>
      <c r="AD36" s="12">
        <v>2260833</v>
      </c>
      <c r="AE36" s="12">
        <v>2770878</v>
      </c>
      <c r="AF36" s="12">
        <v>5300669</v>
      </c>
      <c r="AG36" s="12">
        <v>3599956</v>
      </c>
      <c r="AH36" s="12">
        <v>2587030</v>
      </c>
      <c r="AI36" s="13">
        <v>4.4379635626945912E-2</v>
      </c>
      <c r="AJ36" s="13">
        <v>-0.28137177232166172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2797254</v>
      </c>
      <c r="S38" s="12">
        <f t="shared" si="9"/>
        <v>17465669.5</v>
      </c>
      <c r="T38" s="12">
        <f t="shared" si="9"/>
        <v>32134085</v>
      </c>
      <c r="U38" s="12">
        <f t="shared" si="9"/>
        <v>32195584.5</v>
      </c>
      <c r="V38" s="12">
        <f t="shared" si="9"/>
        <v>32257084</v>
      </c>
      <c r="W38" s="12">
        <f t="shared" si="9"/>
        <v>28087148.5</v>
      </c>
      <c r="X38" s="12">
        <f t="shared" si="9"/>
        <v>23917213</v>
      </c>
      <c r="Y38" s="12">
        <f t="shared" si="9"/>
        <v>24624391</v>
      </c>
      <c r="Z38" s="12">
        <f t="shared" si="9"/>
        <v>25331569</v>
      </c>
      <c r="AA38" s="12">
        <f t="shared" si="9"/>
        <v>26108832.5</v>
      </c>
      <c r="AB38" s="12">
        <v>26886096</v>
      </c>
      <c r="AC38" s="12">
        <v>27711057.970507868</v>
      </c>
      <c r="AD38" s="12">
        <v>26496734</v>
      </c>
      <c r="AE38" s="12">
        <v>26304872.352557622</v>
      </c>
      <c r="AF38" s="12">
        <v>21144342</v>
      </c>
      <c r="AG38" s="12">
        <v>18888396.427745759</v>
      </c>
      <c r="AH38" s="12">
        <v>26919488</v>
      </c>
      <c r="AI38" s="13">
        <v>2.0688966903659178E-4</v>
      </c>
      <c r="AJ38" s="13">
        <v>0.42518652141677404</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39596461</v>
      </c>
      <c r="H40" s="5">
        <v>42694645</v>
      </c>
      <c r="I40" s="5">
        <v>46208604</v>
      </c>
      <c r="J40" s="5">
        <v>52225890</v>
      </c>
      <c r="K40" s="5">
        <f t="shared" ref="K40:Q40" si="10">SUM(K96,K152,K209)</f>
        <v>54124031</v>
      </c>
      <c r="L40" s="5">
        <f t="shared" si="10"/>
        <v>58573866</v>
      </c>
      <c r="M40" s="5">
        <f t="shared" si="10"/>
        <v>66997865</v>
      </c>
      <c r="N40" s="5">
        <f t="shared" si="10"/>
        <v>60337511</v>
      </c>
      <c r="O40" s="5">
        <f t="shared" si="10"/>
        <v>65881619</v>
      </c>
      <c r="P40" s="5">
        <f t="shared" si="10"/>
        <v>67121488</v>
      </c>
      <c r="Q40" s="5">
        <f t="shared" si="10"/>
        <v>78733446</v>
      </c>
      <c r="R40" s="5">
        <f t="shared" ref="R40:AA40" si="11">SUM(R96,R152,R209,R234)</f>
        <v>103793947</v>
      </c>
      <c r="S40" s="5">
        <f t="shared" si="11"/>
        <v>108076527.5</v>
      </c>
      <c r="T40" s="5">
        <f t="shared" si="11"/>
        <v>140583529</v>
      </c>
      <c r="U40" s="5">
        <f t="shared" si="11"/>
        <v>149337590</v>
      </c>
      <c r="V40" s="5">
        <f t="shared" si="11"/>
        <v>161978548</v>
      </c>
      <c r="W40" s="5">
        <f t="shared" si="11"/>
        <v>152720478.5</v>
      </c>
      <c r="X40" s="5">
        <f t="shared" si="11"/>
        <v>134751866</v>
      </c>
      <c r="Y40" s="5">
        <f t="shared" si="11"/>
        <v>124162905</v>
      </c>
      <c r="Z40" s="5">
        <f t="shared" si="11"/>
        <v>148667793</v>
      </c>
      <c r="AA40" s="5">
        <f t="shared" si="11"/>
        <v>138013763</v>
      </c>
      <c r="AB40" s="5">
        <v>146055817</v>
      </c>
      <c r="AC40" s="5">
        <v>142060519.38152835</v>
      </c>
      <c r="AD40" s="5">
        <v>164006190</v>
      </c>
      <c r="AE40" s="5">
        <v>161277664.48433036</v>
      </c>
      <c r="AF40" s="5">
        <v>156516513</v>
      </c>
      <c r="AG40" s="5">
        <v>164706495.47975954</v>
      </c>
      <c r="AH40" s="5">
        <v>166477246</v>
      </c>
      <c r="AI40" s="10">
        <v>2.205124297903871E-2</v>
      </c>
      <c r="AJ40" s="10">
        <v>1.075094528046746E-2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13641100</v>
      </c>
      <c r="H42" s="12">
        <v>13980633</v>
      </c>
      <c r="I42" s="12">
        <v>16030116</v>
      </c>
      <c r="J42" s="12">
        <v>17414089</v>
      </c>
      <c r="K42" s="12">
        <f t="shared" ref="K42:AA51" si="12">SUM(K98,K154,K211)</f>
        <v>17870309</v>
      </c>
      <c r="L42" s="12">
        <f t="shared" si="12"/>
        <v>19994116</v>
      </c>
      <c r="M42" s="12">
        <f t="shared" si="12"/>
        <v>20938395</v>
      </c>
      <c r="N42" s="12">
        <f t="shared" si="12"/>
        <v>21697709</v>
      </c>
      <c r="O42" s="12">
        <f t="shared" si="12"/>
        <v>26502028</v>
      </c>
      <c r="P42" s="12">
        <f t="shared" si="12"/>
        <v>22938735</v>
      </c>
      <c r="Q42" s="12">
        <f t="shared" si="12"/>
        <v>25365289</v>
      </c>
      <c r="R42" s="12">
        <f t="shared" si="12"/>
        <v>23926358</v>
      </c>
      <c r="S42" s="12">
        <f t="shared" si="12"/>
        <v>29313871</v>
      </c>
      <c r="T42" s="12">
        <f t="shared" si="12"/>
        <v>27370858</v>
      </c>
      <c r="U42" s="12">
        <f t="shared" si="12"/>
        <v>33081039</v>
      </c>
      <c r="V42" s="12">
        <f t="shared" si="12"/>
        <v>33212930</v>
      </c>
      <c r="W42" s="12">
        <f t="shared" si="12"/>
        <v>35277481</v>
      </c>
      <c r="X42" s="12">
        <f t="shared" si="12"/>
        <v>32401849</v>
      </c>
      <c r="Y42" s="12">
        <f t="shared" si="12"/>
        <v>30980023</v>
      </c>
      <c r="Z42" s="12">
        <f t="shared" si="12"/>
        <v>35427260</v>
      </c>
      <c r="AA42" s="12">
        <f t="shared" si="12"/>
        <v>34392107</v>
      </c>
      <c r="AB42" s="12">
        <v>36986893</v>
      </c>
      <c r="AC42" s="12">
        <v>37471471</v>
      </c>
      <c r="AD42" s="12">
        <v>40962236</v>
      </c>
      <c r="AE42" s="12">
        <v>43274333</v>
      </c>
      <c r="AF42" s="12">
        <v>43341360</v>
      </c>
      <c r="AG42" s="12">
        <v>44784998</v>
      </c>
      <c r="AH42" s="12">
        <v>47198219</v>
      </c>
      <c r="AI42" s="13">
        <v>4.1468870355419796E-2</v>
      </c>
      <c r="AJ42" s="13">
        <v>5.3884584297625736E-2</v>
      </c>
    </row>
    <row r="43" spans="1:36" ht="10.5" customHeight="1" x14ac:dyDescent="0.2">
      <c r="A43" s="11"/>
      <c r="B43" s="19" t="s">
        <v>65</v>
      </c>
      <c r="C43" s="14"/>
      <c r="D43" s="19"/>
      <c r="E43" s="14"/>
      <c r="F43" s="2"/>
      <c r="G43" s="12">
        <v>15735046</v>
      </c>
      <c r="H43" s="12">
        <v>15894469</v>
      </c>
      <c r="I43" s="12">
        <v>16393110</v>
      </c>
      <c r="J43" s="12">
        <v>17442687</v>
      </c>
      <c r="K43" s="12">
        <f t="shared" si="12"/>
        <v>18893972</v>
      </c>
      <c r="L43" s="12">
        <f t="shared" si="12"/>
        <v>19941383</v>
      </c>
      <c r="M43" s="12">
        <f t="shared" si="12"/>
        <v>20584128</v>
      </c>
      <c r="N43" s="12">
        <f t="shared" si="12"/>
        <v>22236262</v>
      </c>
      <c r="O43" s="12">
        <f t="shared" si="12"/>
        <v>24420109</v>
      </c>
      <c r="P43" s="12">
        <f t="shared" si="12"/>
        <v>26724729</v>
      </c>
      <c r="Q43" s="12">
        <f t="shared" si="12"/>
        <v>26858042</v>
      </c>
      <c r="R43" s="12">
        <f t="shared" si="12"/>
        <v>28058045</v>
      </c>
      <c r="S43" s="12">
        <f t="shared" si="12"/>
        <v>29653500</v>
      </c>
      <c r="T43" s="12">
        <f t="shared" si="12"/>
        <v>31160800</v>
      </c>
      <c r="U43" s="12">
        <f t="shared" si="12"/>
        <v>32269462</v>
      </c>
      <c r="V43" s="12">
        <f t="shared" si="12"/>
        <v>33338357</v>
      </c>
      <c r="W43" s="12">
        <f t="shared" si="12"/>
        <v>33666261</v>
      </c>
      <c r="X43" s="12">
        <f t="shared" si="12"/>
        <v>32079377</v>
      </c>
      <c r="Y43" s="12">
        <f t="shared" si="12"/>
        <v>30803767</v>
      </c>
      <c r="Z43" s="12">
        <f t="shared" si="12"/>
        <v>31146036</v>
      </c>
      <c r="AA43" s="12">
        <f t="shared" si="12"/>
        <v>32476329</v>
      </c>
      <c r="AB43" s="12">
        <v>32775695</v>
      </c>
      <c r="AC43" s="12">
        <v>33492115</v>
      </c>
      <c r="AD43" s="12">
        <v>34510521</v>
      </c>
      <c r="AE43" s="12">
        <v>35418256</v>
      </c>
      <c r="AF43" s="12">
        <v>36657439</v>
      </c>
      <c r="AG43" s="12">
        <v>37783830</v>
      </c>
      <c r="AH43" s="12">
        <v>39780555</v>
      </c>
      <c r="AI43" s="13">
        <v>3.2808542521987061E-2</v>
      </c>
      <c r="AJ43" s="13">
        <v>5.2846019051006742E-2</v>
      </c>
    </row>
    <row r="44" spans="1:36" ht="10.5" customHeight="1" x14ac:dyDescent="0.2">
      <c r="A44" s="11"/>
      <c r="B44" s="19" t="s">
        <v>66</v>
      </c>
      <c r="C44" s="14"/>
      <c r="D44" s="19"/>
      <c r="E44" s="14"/>
      <c r="F44" s="2"/>
      <c r="G44" s="12">
        <v>3498441</v>
      </c>
      <c r="H44" s="12">
        <v>3750794</v>
      </c>
      <c r="I44" s="12">
        <v>3759114</v>
      </c>
      <c r="J44" s="12">
        <v>4049291</v>
      </c>
      <c r="K44" s="12">
        <f t="shared" si="12"/>
        <v>4344003</v>
      </c>
      <c r="L44" s="12">
        <f t="shared" si="12"/>
        <v>5008168</v>
      </c>
      <c r="M44" s="12">
        <f t="shared" si="12"/>
        <v>5324125</v>
      </c>
      <c r="N44" s="12">
        <f t="shared" si="12"/>
        <v>5710189</v>
      </c>
      <c r="O44" s="12">
        <f t="shared" si="12"/>
        <v>5725560</v>
      </c>
      <c r="P44" s="12">
        <f t="shared" si="12"/>
        <v>6177238</v>
      </c>
      <c r="Q44" s="12">
        <f t="shared" si="12"/>
        <v>6918339</v>
      </c>
      <c r="R44" s="12">
        <f t="shared" si="12"/>
        <v>9551323</v>
      </c>
      <c r="S44" s="12">
        <f t="shared" si="12"/>
        <v>9544975</v>
      </c>
      <c r="T44" s="12">
        <f t="shared" si="12"/>
        <v>13003453</v>
      </c>
      <c r="U44" s="12">
        <f t="shared" si="12"/>
        <v>11233492</v>
      </c>
      <c r="V44" s="12">
        <f t="shared" si="12"/>
        <v>11839235</v>
      </c>
      <c r="W44" s="12">
        <f t="shared" si="12"/>
        <v>12713004</v>
      </c>
      <c r="X44" s="12">
        <f t="shared" si="12"/>
        <v>13605698</v>
      </c>
      <c r="Y44" s="12">
        <f t="shared" si="12"/>
        <v>15034962</v>
      </c>
      <c r="Z44" s="12">
        <f t="shared" si="12"/>
        <v>16513577</v>
      </c>
      <c r="AA44" s="12">
        <f t="shared" si="12"/>
        <v>13429371</v>
      </c>
      <c r="AB44" s="12">
        <v>13931745</v>
      </c>
      <c r="AC44" s="12">
        <v>14411625</v>
      </c>
      <c r="AD44" s="12">
        <v>13160632</v>
      </c>
      <c r="AE44" s="12">
        <v>14968741</v>
      </c>
      <c r="AF44" s="12">
        <v>14515123</v>
      </c>
      <c r="AG44" s="12">
        <v>14493590</v>
      </c>
      <c r="AH44" s="12">
        <v>15558467</v>
      </c>
      <c r="AI44" s="13">
        <v>1.857625502773641E-2</v>
      </c>
      <c r="AJ44" s="13">
        <v>7.3472272915130074E-2</v>
      </c>
    </row>
    <row r="45" spans="1:36" ht="10.5" customHeight="1" x14ac:dyDescent="0.2">
      <c r="A45" s="11"/>
      <c r="B45" s="19" t="s">
        <v>67</v>
      </c>
      <c r="C45" s="14"/>
      <c r="D45" s="19"/>
      <c r="E45" s="14"/>
      <c r="F45" s="2"/>
      <c r="G45" s="12">
        <v>815324</v>
      </c>
      <c r="H45" s="12">
        <v>543747</v>
      </c>
      <c r="I45" s="12">
        <v>443481</v>
      </c>
      <c r="J45" s="12">
        <v>403423</v>
      </c>
      <c r="K45" s="12">
        <f t="shared" si="12"/>
        <v>1139692</v>
      </c>
      <c r="L45" s="12">
        <f t="shared" si="12"/>
        <v>1105578</v>
      </c>
      <c r="M45" s="12">
        <f t="shared" si="12"/>
        <v>488197</v>
      </c>
      <c r="N45" s="12">
        <f t="shared" si="12"/>
        <v>1415178</v>
      </c>
      <c r="O45" s="12">
        <f t="shared" si="12"/>
        <v>1246136</v>
      </c>
      <c r="P45" s="12">
        <f t="shared" si="12"/>
        <v>2013645</v>
      </c>
      <c r="Q45" s="12">
        <f t="shared" si="12"/>
        <v>2577965</v>
      </c>
      <c r="R45" s="12">
        <f t="shared" si="12"/>
        <v>2624773</v>
      </c>
      <c r="S45" s="12">
        <f t="shared" si="12"/>
        <v>3020129</v>
      </c>
      <c r="T45" s="12">
        <f t="shared" si="12"/>
        <v>3180589</v>
      </c>
      <c r="U45" s="12">
        <f t="shared" si="12"/>
        <v>3264027</v>
      </c>
      <c r="V45" s="12">
        <f t="shared" si="12"/>
        <v>6474071</v>
      </c>
      <c r="W45" s="12">
        <f t="shared" si="12"/>
        <v>2827786</v>
      </c>
      <c r="X45" s="12">
        <f t="shared" si="12"/>
        <v>2816184</v>
      </c>
      <c r="Y45" s="12">
        <f t="shared" si="12"/>
        <v>4252034</v>
      </c>
      <c r="Z45" s="12">
        <f t="shared" si="12"/>
        <v>4880389</v>
      </c>
      <c r="AA45" s="12">
        <f t="shared" si="12"/>
        <v>2520181</v>
      </c>
      <c r="AB45" s="12">
        <v>2927548</v>
      </c>
      <c r="AC45" s="12">
        <v>6174321</v>
      </c>
      <c r="AD45" s="12">
        <v>3017998</v>
      </c>
      <c r="AE45" s="12">
        <v>2879012</v>
      </c>
      <c r="AF45" s="12">
        <v>2368707</v>
      </c>
      <c r="AG45" s="12">
        <v>2424275</v>
      </c>
      <c r="AH45" s="12">
        <v>2288358</v>
      </c>
      <c r="AI45" s="13">
        <v>-4.022376842337505E-2</v>
      </c>
      <c r="AJ45" s="13">
        <v>-5.6065009126439865E-2</v>
      </c>
    </row>
    <row r="46" spans="1:36" ht="10.5" customHeight="1" x14ac:dyDescent="0.2">
      <c r="A46" s="11"/>
      <c r="B46" s="19" t="s">
        <v>69</v>
      </c>
      <c r="C46" s="14"/>
      <c r="D46" s="19"/>
      <c r="E46" s="14"/>
      <c r="F46" s="2"/>
      <c r="G46" s="12">
        <v>546481</v>
      </c>
      <c r="H46" s="12">
        <v>378404</v>
      </c>
      <c r="I46" s="12">
        <v>548732</v>
      </c>
      <c r="J46" s="12">
        <v>436257</v>
      </c>
      <c r="K46" s="12">
        <f t="shared" si="12"/>
        <v>532462</v>
      </c>
      <c r="L46" s="12">
        <f t="shared" si="12"/>
        <v>567235</v>
      </c>
      <c r="M46" s="12">
        <f t="shared" si="12"/>
        <v>1075414</v>
      </c>
      <c r="N46" s="12">
        <f t="shared" si="12"/>
        <v>939620</v>
      </c>
      <c r="O46" s="12">
        <f t="shared" si="12"/>
        <v>360567</v>
      </c>
      <c r="P46" s="12">
        <f t="shared" si="12"/>
        <v>1204379</v>
      </c>
      <c r="Q46" s="12">
        <f t="shared" si="12"/>
        <v>771044</v>
      </c>
      <c r="R46" s="12">
        <f t="shared" si="12"/>
        <v>8539023</v>
      </c>
      <c r="S46" s="12">
        <f t="shared" si="12"/>
        <v>2126421</v>
      </c>
      <c r="T46" s="12">
        <f t="shared" si="12"/>
        <v>876386</v>
      </c>
      <c r="U46" s="12">
        <f t="shared" si="12"/>
        <v>575273</v>
      </c>
      <c r="V46" s="12">
        <f t="shared" si="12"/>
        <v>765195</v>
      </c>
      <c r="W46" s="12">
        <f t="shared" si="12"/>
        <v>578543</v>
      </c>
      <c r="X46" s="12">
        <f t="shared" si="12"/>
        <v>295260</v>
      </c>
      <c r="Y46" s="12">
        <f t="shared" si="12"/>
        <v>277191</v>
      </c>
      <c r="Z46" s="12">
        <f t="shared" si="12"/>
        <v>375609</v>
      </c>
      <c r="AA46" s="12">
        <f t="shared" si="12"/>
        <v>270755</v>
      </c>
      <c r="AB46" s="12">
        <v>361509</v>
      </c>
      <c r="AC46" s="12">
        <v>416680</v>
      </c>
      <c r="AD46" s="12">
        <v>1537627</v>
      </c>
      <c r="AE46" s="12">
        <v>1525057</v>
      </c>
      <c r="AF46" s="12">
        <v>1549072</v>
      </c>
      <c r="AG46" s="12">
        <v>1565201</v>
      </c>
      <c r="AH46" s="12">
        <v>1662669</v>
      </c>
      <c r="AI46" s="13">
        <v>0.28957849122534518</v>
      </c>
      <c r="AJ46" s="13">
        <v>6.2271874347128581E-2</v>
      </c>
    </row>
    <row r="47" spans="1:36" ht="10.5" customHeight="1" x14ac:dyDescent="0.2">
      <c r="A47" s="11"/>
      <c r="B47" s="19" t="s">
        <v>70</v>
      </c>
      <c r="C47" s="14"/>
      <c r="D47" s="19"/>
      <c r="E47" s="14"/>
      <c r="F47" s="2"/>
      <c r="G47" s="12">
        <v>595698</v>
      </c>
      <c r="H47" s="12">
        <v>918090</v>
      </c>
      <c r="I47" s="12">
        <v>610048</v>
      </c>
      <c r="J47" s="12">
        <v>412056</v>
      </c>
      <c r="K47" s="12">
        <f t="shared" si="12"/>
        <v>1166094</v>
      </c>
      <c r="L47" s="12">
        <f t="shared" si="12"/>
        <v>1816512</v>
      </c>
      <c r="M47" s="12">
        <f t="shared" si="12"/>
        <v>2130282</v>
      </c>
      <c r="N47" s="12">
        <f t="shared" si="12"/>
        <v>2111969</v>
      </c>
      <c r="O47" s="12">
        <f t="shared" si="12"/>
        <v>2761548</v>
      </c>
      <c r="P47" s="12">
        <f t="shared" si="12"/>
        <v>2872505</v>
      </c>
      <c r="Q47" s="12">
        <f t="shared" si="12"/>
        <v>2805724</v>
      </c>
      <c r="R47" s="12">
        <f t="shared" si="12"/>
        <v>2966077</v>
      </c>
      <c r="S47" s="12">
        <f t="shared" si="12"/>
        <v>3146791</v>
      </c>
      <c r="T47" s="12">
        <f t="shared" si="12"/>
        <v>2904755</v>
      </c>
      <c r="U47" s="12">
        <f t="shared" si="12"/>
        <v>1039775</v>
      </c>
      <c r="V47" s="12">
        <f t="shared" si="12"/>
        <v>1029764</v>
      </c>
      <c r="W47" s="12">
        <f t="shared" si="12"/>
        <v>3683116</v>
      </c>
      <c r="X47" s="12">
        <f t="shared" si="12"/>
        <v>4149298</v>
      </c>
      <c r="Y47" s="12">
        <f t="shared" si="12"/>
        <v>1587995</v>
      </c>
      <c r="Z47" s="12">
        <f t="shared" si="12"/>
        <v>3220142</v>
      </c>
      <c r="AA47" s="12">
        <f t="shared" si="12"/>
        <v>2845576</v>
      </c>
      <c r="AB47" s="12">
        <v>3063013</v>
      </c>
      <c r="AC47" s="12">
        <v>3199673</v>
      </c>
      <c r="AD47" s="12">
        <v>3487439</v>
      </c>
      <c r="AE47" s="12">
        <v>3759326</v>
      </c>
      <c r="AF47" s="12">
        <v>3351479</v>
      </c>
      <c r="AG47" s="12">
        <v>3373554</v>
      </c>
      <c r="AH47" s="12">
        <v>3819050</v>
      </c>
      <c r="AI47" s="13">
        <v>3.7451375210335147E-2</v>
      </c>
      <c r="AJ47" s="13">
        <v>0.13205539321439644</v>
      </c>
    </row>
    <row r="48" spans="1:36" ht="10.5" customHeight="1" x14ac:dyDescent="0.2">
      <c r="A48" s="11"/>
      <c r="B48" s="19" t="s">
        <v>71</v>
      </c>
      <c r="C48" s="14"/>
      <c r="D48" s="19"/>
      <c r="E48" s="14"/>
      <c r="F48" s="2"/>
      <c r="G48" s="12">
        <v>538900</v>
      </c>
      <c r="H48" s="12">
        <v>645231</v>
      </c>
      <c r="I48" s="12">
        <v>575045</v>
      </c>
      <c r="J48" s="12">
        <v>768781</v>
      </c>
      <c r="K48" s="12">
        <f t="shared" si="12"/>
        <v>758016</v>
      </c>
      <c r="L48" s="12">
        <f t="shared" si="12"/>
        <v>762117</v>
      </c>
      <c r="M48" s="12">
        <f t="shared" si="12"/>
        <v>914593</v>
      </c>
      <c r="N48" s="12">
        <f t="shared" si="12"/>
        <v>1096266</v>
      </c>
      <c r="O48" s="12">
        <f t="shared" si="12"/>
        <v>893648</v>
      </c>
      <c r="P48" s="12">
        <f t="shared" si="12"/>
        <v>1001598</v>
      </c>
      <c r="Q48" s="12">
        <f t="shared" si="12"/>
        <v>785598</v>
      </c>
      <c r="R48" s="12">
        <f t="shared" si="12"/>
        <v>1240025</v>
      </c>
      <c r="S48" s="12">
        <f t="shared" si="12"/>
        <v>1060874</v>
      </c>
      <c r="T48" s="12">
        <f t="shared" si="12"/>
        <v>1100445</v>
      </c>
      <c r="U48" s="12">
        <f t="shared" si="12"/>
        <v>852023</v>
      </c>
      <c r="V48" s="12">
        <f t="shared" si="12"/>
        <v>882632</v>
      </c>
      <c r="W48" s="12">
        <f t="shared" si="12"/>
        <v>1145715</v>
      </c>
      <c r="X48" s="12">
        <f t="shared" si="12"/>
        <v>1142009</v>
      </c>
      <c r="Y48" s="12">
        <f t="shared" si="12"/>
        <v>1177678</v>
      </c>
      <c r="Z48" s="12">
        <f t="shared" si="12"/>
        <v>1387965</v>
      </c>
      <c r="AA48" s="12">
        <f t="shared" si="12"/>
        <v>2024884</v>
      </c>
      <c r="AB48" s="12">
        <v>1594641</v>
      </c>
      <c r="AC48" s="12">
        <v>1606937</v>
      </c>
      <c r="AD48" s="12">
        <v>1783271</v>
      </c>
      <c r="AE48" s="12">
        <v>2292835</v>
      </c>
      <c r="AF48" s="12">
        <v>2297515</v>
      </c>
      <c r="AG48" s="12">
        <v>2332422</v>
      </c>
      <c r="AH48" s="12">
        <v>2165087</v>
      </c>
      <c r="AI48" s="13">
        <v>5.2289905735061426E-2</v>
      </c>
      <c r="AJ48" s="13">
        <v>-7.1743020774113778E-2</v>
      </c>
    </row>
    <row r="49" spans="1:36" ht="10.5" customHeight="1" x14ac:dyDescent="0.2">
      <c r="A49" s="11"/>
      <c r="B49" s="19" t="s">
        <v>72</v>
      </c>
      <c r="C49" s="14"/>
      <c r="D49" s="19"/>
      <c r="E49" s="14"/>
      <c r="F49" s="2"/>
      <c r="G49" s="12">
        <v>1007723</v>
      </c>
      <c r="H49" s="12">
        <v>3549501</v>
      </c>
      <c r="I49" s="12">
        <v>3847485</v>
      </c>
      <c r="J49" s="12">
        <v>4337608</v>
      </c>
      <c r="K49" s="12">
        <f t="shared" si="12"/>
        <v>4535125</v>
      </c>
      <c r="L49" s="12">
        <f t="shared" si="12"/>
        <v>5427561</v>
      </c>
      <c r="M49" s="12">
        <f t="shared" si="12"/>
        <v>5875495</v>
      </c>
      <c r="N49" s="12">
        <f t="shared" si="12"/>
        <v>1176973</v>
      </c>
      <c r="O49" s="12">
        <f t="shared" si="12"/>
        <v>447106</v>
      </c>
      <c r="P49" s="12">
        <f t="shared" si="12"/>
        <v>418398</v>
      </c>
      <c r="Q49" s="12">
        <f t="shared" si="12"/>
        <v>5136131</v>
      </c>
      <c r="R49" s="12">
        <f t="shared" si="12"/>
        <v>4650093</v>
      </c>
      <c r="S49" s="12">
        <f t="shared" si="12"/>
        <v>4720134</v>
      </c>
      <c r="T49" s="12">
        <f t="shared" si="12"/>
        <v>9332681</v>
      </c>
      <c r="U49" s="12">
        <f t="shared" si="12"/>
        <v>7784425</v>
      </c>
      <c r="V49" s="12">
        <f t="shared" si="12"/>
        <v>6497050</v>
      </c>
      <c r="W49" s="12">
        <f t="shared" si="12"/>
        <v>5715958</v>
      </c>
      <c r="X49" s="12">
        <f t="shared" si="12"/>
        <v>5775764</v>
      </c>
      <c r="Y49" s="12">
        <f t="shared" si="12"/>
        <v>5764408</v>
      </c>
      <c r="Z49" s="12">
        <f t="shared" si="12"/>
        <v>12170307</v>
      </c>
      <c r="AA49" s="12">
        <f t="shared" si="12"/>
        <v>7867289</v>
      </c>
      <c r="AB49" s="12">
        <v>6308287</v>
      </c>
      <c r="AC49" s="12">
        <v>6182013</v>
      </c>
      <c r="AD49" s="12">
        <v>15647034</v>
      </c>
      <c r="AE49" s="12">
        <v>8057497</v>
      </c>
      <c r="AF49" s="12">
        <v>8283278</v>
      </c>
      <c r="AG49" s="12">
        <v>7798740</v>
      </c>
      <c r="AH49" s="12">
        <v>7711454</v>
      </c>
      <c r="AI49" s="13">
        <v>3.4040315357272588E-2</v>
      </c>
      <c r="AJ49" s="13">
        <v>-1.1192320810797641E-2</v>
      </c>
    </row>
    <row r="50" spans="1:36" ht="10.5" customHeight="1" x14ac:dyDescent="0.2">
      <c r="A50" s="11"/>
      <c r="B50" s="19" t="s">
        <v>73</v>
      </c>
      <c r="C50" s="14"/>
      <c r="D50" s="19"/>
      <c r="E50" s="14"/>
      <c r="F50" s="2"/>
      <c r="G50" s="12">
        <v>1777173</v>
      </c>
      <c r="H50" s="12">
        <v>1539500</v>
      </c>
      <c r="I50" s="12">
        <v>3230473</v>
      </c>
      <c r="J50" s="12">
        <v>5536797</v>
      </c>
      <c r="K50" s="12">
        <f t="shared" si="12"/>
        <v>3763416</v>
      </c>
      <c r="L50" s="12">
        <f t="shared" si="12"/>
        <v>2511498</v>
      </c>
      <c r="M50" s="12">
        <f t="shared" si="12"/>
        <v>8780995</v>
      </c>
      <c r="N50" s="12">
        <f t="shared" si="12"/>
        <v>3041096</v>
      </c>
      <c r="O50" s="12">
        <f t="shared" si="12"/>
        <v>2541850</v>
      </c>
      <c r="P50" s="12">
        <f t="shared" si="12"/>
        <v>3255677</v>
      </c>
      <c r="Q50" s="12">
        <f t="shared" si="12"/>
        <v>6510114</v>
      </c>
      <c r="R50" s="12">
        <f t="shared" si="12"/>
        <v>14695516</v>
      </c>
      <c r="S50" s="12">
        <f t="shared" si="12"/>
        <v>7803344</v>
      </c>
      <c r="T50" s="12">
        <f t="shared" si="12"/>
        <v>18302601</v>
      </c>
      <c r="U50" s="12">
        <f t="shared" si="12"/>
        <v>20518888</v>
      </c>
      <c r="V50" s="12">
        <f t="shared" si="12"/>
        <v>29931950</v>
      </c>
      <c r="W50" s="12">
        <f t="shared" si="12"/>
        <v>28491003</v>
      </c>
      <c r="X50" s="12">
        <f t="shared" si="12"/>
        <v>16214127</v>
      </c>
      <c r="Y50" s="12">
        <f t="shared" si="12"/>
        <v>10897009</v>
      </c>
      <c r="Z50" s="12">
        <f t="shared" si="12"/>
        <v>10070753</v>
      </c>
      <c r="AA50" s="12">
        <f t="shared" si="12"/>
        <v>7433668</v>
      </c>
      <c r="AB50" s="12">
        <v>11403428</v>
      </c>
      <c r="AC50" s="12">
        <v>10120841</v>
      </c>
      <c r="AD50" s="12">
        <v>22152484</v>
      </c>
      <c r="AE50" s="12">
        <v>16946735</v>
      </c>
      <c r="AF50" s="12">
        <v>11309733</v>
      </c>
      <c r="AG50" s="12">
        <v>16831141</v>
      </c>
      <c r="AH50" s="12">
        <v>9539845</v>
      </c>
      <c r="AI50" s="13">
        <v>-2.930159589754E-2</v>
      </c>
      <c r="AJ50" s="13">
        <v>-0.43320271632208418</v>
      </c>
    </row>
    <row r="51" spans="1:36" ht="10.5" customHeight="1" x14ac:dyDescent="0.2">
      <c r="A51" s="11"/>
      <c r="B51" s="19" t="s">
        <v>74</v>
      </c>
      <c r="C51" s="14"/>
      <c r="D51" s="19"/>
      <c r="E51" s="14"/>
      <c r="F51" s="2"/>
      <c r="G51" s="12">
        <v>1440575</v>
      </c>
      <c r="H51" s="12">
        <v>1494276</v>
      </c>
      <c r="I51" s="12">
        <v>771000</v>
      </c>
      <c r="J51" s="12">
        <v>1424901</v>
      </c>
      <c r="K51" s="12">
        <f t="shared" si="12"/>
        <v>1120942</v>
      </c>
      <c r="L51" s="12">
        <f t="shared" si="12"/>
        <v>1439698</v>
      </c>
      <c r="M51" s="12">
        <f t="shared" si="12"/>
        <v>886241</v>
      </c>
      <c r="N51" s="12">
        <f t="shared" si="12"/>
        <v>912249</v>
      </c>
      <c r="O51" s="12">
        <f t="shared" si="12"/>
        <v>983067</v>
      </c>
      <c r="P51" s="12">
        <f t="shared" si="12"/>
        <v>514584</v>
      </c>
      <c r="Q51" s="12">
        <f t="shared" si="12"/>
        <v>1005200</v>
      </c>
      <c r="R51" s="12">
        <f t="shared" si="12"/>
        <v>5033945</v>
      </c>
      <c r="S51" s="12">
        <f t="shared" si="12"/>
        <v>1345567</v>
      </c>
      <c r="T51" s="12">
        <f t="shared" si="12"/>
        <v>3177887</v>
      </c>
      <c r="U51" s="12">
        <f t="shared" si="12"/>
        <v>8462649</v>
      </c>
      <c r="V51" s="12">
        <f t="shared" si="12"/>
        <v>7667364</v>
      </c>
      <c r="W51" s="12">
        <f t="shared" si="12"/>
        <v>2218212</v>
      </c>
      <c r="X51" s="12">
        <f t="shared" si="12"/>
        <v>3805501</v>
      </c>
      <c r="Y51" s="12">
        <f t="shared" si="12"/>
        <v>1743422</v>
      </c>
      <c r="Z51" s="12">
        <f t="shared" si="12"/>
        <v>12653722</v>
      </c>
      <c r="AA51" s="12">
        <f t="shared" si="12"/>
        <v>12885121</v>
      </c>
      <c r="AB51" s="12">
        <v>13788127</v>
      </c>
      <c r="AC51" s="12">
        <v>4918281</v>
      </c>
      <c r="AD51" s="12">
        <v>2678856</v>
      </c>
      <c r="AE51" s="12">
        <v>5910041</v>
      </c>
      <c r="AF51" s="12">
        <v>13230911</v>
      </c>
      <c r="AG51" s="12">
        <v>15971970</v>
      </c>
      <c r="AH51" s="12">
        <v>12419901</v>
      </c>
      <c r="AI51" s="13">
        <v>-1.7267143265806806E-2</v>
      </c>
      <c r="AJ51" s="13">
        <v>-0.22239391884657936</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2508769</v>
      </c>
      <c r="S52" s="12">
        <f t="shared" si="13"/>
        <v>16340921.5</v>
      </c>
      <c r="T52" s="12">
        <f t="shared" si="13"/>
        <v>30173074</v>
      </c>
      <c r="U52" s="12">
        <f t="shared" si="13"/>
        <v>30256537</v>
      </c>
      <c r="V52" s="12">
        <f t="shared" si="13"/>
        <v>30340000</v>
      </c>
      <c r="W52" s="12">
        <f t="shared" si="13"/>
        <v>26403399.5</v>
      </c>
      <c r="X52" s="12">
        <f t="shared" si="13"/>
        <v>22466799</v>
      </c>
      <c r="Y52" s="12">
        <f t="shared" si="13"/>
        <v>21644416</v>
      </c>
      <c r="Z52" s="12">
        <f t="shared" si="13"/>
        <v>20822033</v>
      </c>
      <c r="AA52" s="12">
        <f t="shared" si="13"/>
        <v>21868482</v>
      </c>
      <c r="AB52" s="12">
        <v>22914931</v>
      </c>
      <c r="AC52" s="12">
        <v>24066562.381528355</v>
      </c>
      <c r="AD52" s="12">
        <v>25068092</v>
      </c>
      <c r="AE52" s="12">
        <v>26245831.484330367</v>
      </c>
      <c r="AF52" s="12">
        <v>19611896</v>
      </c>
      <c r="AG52" s="12">
        <v>17346774.47975954</v>
      </c>
      <c r="AH52" s="12">
        <v>24333641</v>
      </c>
      <c r="AI52" s="13">
        <v>1.0062134466383599E-2</v>
      </c>
      <c r="AJ52" s="13">
        <v>0.40277612004426722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286</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31938653</v>
      </c>
      <c r="H62" s="5">
        <v>34392001</v>
      </c>
      <c r="I62" s="5">
        <v>34240236</v>
      </c>
      <c r="J62" s="5">
        <v>43054923</v>
      </c>
      <c r="K62" s="5">
        <f>SUM(K64,K79,K91,K93)</f>
        <v>41932531</v>
      </c>
      <c r="L62" s="5">
        <f>SUM(L64,L79,L91,L93)</f>
        <v>40323052</v>
      </c>
      <c r="M62" s="5">
        <f>SUM(M64,M79,M91,M93)</f>
        <v>50245198</v>
      </c>
      <c r="N62" s="5">
        <f>SUM(N64,N79,N91,N93)</f>
        <v>40211653</v>
      </c>
      <c r="O62" s="39">
        <v>44192354</v>
      </c>
      <c r="P62" s="39">
        <v>50646326</v>
      </c>
      <c r="Q62" s="39">
        <v>57637437</v>
      </c>
      <c r="R62" s="39">
        <v>63273430</v>
      </c>
      <c r="S62" s="39">
        <v>59250647</v>
      </c>
      <c r="T62" s="39">
        <v>148291399</v>
      </c>
      <c r="U62" s="8">
        <v>67438126</v>
      </c>
      <c r="V62" s="8">
        <f>SUM(V64,V79,V91,V93)</f>
        <v>70901768</v>
      </c>
      <c r="W62" s="8">
        <f>W64+W79+W91+W93</f>
        <v>68181414</v>
      </c>
      <c r="X62" s="8">
        <f>SUM(X64,X79,X91,X93)</f>
        <v>66178935</v>
      </c>
      <c r="Y62" s="8">
        <f>SUM(Y64+Y79+Y91+Y93)</f>
        <v>64839356.51751902</v>
      </c>
      <c r="Z62" s="8">
        <f>SUM(Z64+Z79+Z91+Z93)</f>
        <v>73272809.023746982</v>
      </c>
      <c r="AA62" s="8">
        <f>SUM(AA64+AA79+AA91+AA93)</f>
        <v>68254266</v>
      </c>
      <c r="AB62" s="39">
        <v>69301443</v>
      </c>
      <c r="AC62" s="39">
        <v>143321785</v>
      </c>
      <c r="AD62" s="39">
        <v>73823710</v>
      </c>
      <c r="AE62" s="39">
        <v>76859693</v>
      </c>
      <c r="AF62" s="39">
        <v>80403158</v>
      </c>
      <c r="AG62" s="39">
        <v>82173431</v>
      </c>
      <c r="AH62" s="39">
        <v>84439524</v>
      </c>
      <c r="AI62" s="10">
        <v>3.347644620008472E-2</v>
      </c>
      <c r="AJ62" s="10">
        <v>2.7576954891904173E-2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14853991</v>
      </c>
      <c r="H64" s="12">
        <v>16889314</v>
      </c>
      <c r="I64" s="12">
        <v>16020928</v>
      </c>
      <c r="J64" s="12">
        <v>21855599</v>
      </c>
      <c r="K64" s="12">
        <f>SUM(K65,K69:K73)</f>
        <v>19968988</v>
      </c>
      <c r="L64" s="12">
        <f>SUM(L65,L69:L73)</f>
        <v>16646168</v>
      </c>
      <c r="M64" s="12">
        <f>SUM(M65,M69:M73)</f>
        <v>24426018</v>
      </c>
      <c r="N64" s="12">
        <f>SUM(N65,N69:N73)</f>
        <v>14127665</v>
      </c>
      <c r="O64" s="41">
        <v>14231229</v>
      </c>
      <c r="P64" s="41">
        <v>19450595</v>
      </c>
      <c r="Q64" s="41">
        <v>26058094</v>
      </c>
      <c r="R64" s="41">
        <v>25493915</v>
      </c>
      <c r="S64" s="41">
        <v>26416349</v>
      </c>
      <c r="T64" s="41">
        <v>113492149</v>
      </c>
      <c r="U64" s="11">
        <v>30712580</v>
      </c>
      <c r="V64" s="11">
        <v>27520679</v>
      </c>
      <c r="W64" s="11">
        <v>26953352</v>
      </c>
      <c r="X64" s="11">
        <v>25957906</v>
      </c>
      <c r="Y64" s="11">
        <v>25831858</v>
      </c>
      <c r="Z64" s="11">
        <v>34517278</v>
      </c>
      <c r="AA64" s="11">
        <v>27999263</v>
      </c>
      <c r="AB64" s="41">
        <v>27851884</v>
      </c>
      <c r="AC64" s="41">
        <v>100281245</v>
      </c>
      <c r="AD64" s="41">
        <v>30554056</v>
      </c>
      <c r="AE64" s="41">
        <v>31201535</v>
      </c>
      <c r="AF64" s="41">
        <v>32077806</v>
      </c>
      <c r="AG64" s="39">
        <v>33103005</v>
      </c>
      <c r="AH64" s="41">
        <v>32783756</v>
      </c>
      <c r="AI64" s="13">
        <v>2.7544617122348125E-2</v>
      </c>
      <c r="AJ64" s="13">
        <v>-9.6441093489850853E-3</v>
      </c>
    </row>
    <row r="65" spans="1:36" ht="10.5" customHeight="1" x14ac:dyDescent="0.2">
      <c r="A65" s="11"/>
      <c r="B65" s="11"/>
      <c r="C65" s="11" t="s">
        <v>36</v>
      </c>
      <c r="D65" s="11"/>
      <c r="E65" s="11"/>
      <c r="F65" s="2"/>
      <c r="G65" s="12">
        <v>8790499</v>
      </c>
      <c r="H65" s="12">
        <v>11709086</v>
      </c>
      <c r="I65" s="12">
        <v>13048875</v>
      </c>
      <c r="J65" s="12">
        <v>12280968</v>
      </c>
      <c r="K65" s="12">
        <f>SUM(K66:K68)</f>
        <v>12506499</v>
      </c>
      <c r="L65" s="12">
        <f>SUM(L66:L68)</f>
        <v>13207489</v>
      </c>
      <c r="M65" s="12">
        <f>SUM(M66:M68)</f>
        <v>16039780</v>
      </c>
      <c r="N65" s="12">
        <f>SUM(N66:N68)</f>
        <v>10884926</v>
      </c>
      <c r="O65" s="41">
        <v>10931188</v>
      </c>
      <c r="P65" s="41">
        <v>16147507</v>
      </c>
      <c r="Q65" s="41">
        <v>17381109</v>
      </c>
      <c r="R65" s="41">
        <v>17871642</v>
      </c>
      <c r="S65" s="41">
        <v>17890373</v>
      </c>
      <c r="T65" s="41">
        <v>19307052</v>
      </c>
      <c r="U65" s="11">
        <v>23086918</v>
      </c>
      <c r="V65" s="11">
        <v>20420768</v>
      </c>
      <c r="W65" s="11">
        <v>21268005</v>
      </c>
      <c r="X65" s="11">
        <v>21215458</v>
      </c>
      <c r="Y65" s="11">
        <v>21353791</v>
      </c>
      <c r="Z65" s="11">
        <v>21928392</v>
      </c>
      <c r="AA65" s="11">
        <v>22464635</v>
      </c>
      <c r="AB65" s="41">
        <v>23127599</v>
      </c>
      <c r="AC65" s="41">
        <v>25365198</v>
      </c>
      <c r="AD65" s="41">
        <v>26000262</v>
      </c>
      <c r="AE65" s="41">
        <v>26772548</v>
      </c>
      <c r="AF65" s="41">
        <v>27497933</v>
      </c>
      <c r="AG65" s="41">
        <v>28369582</v>
      </c>
      <c r="AH65" s="41">
        <v>28856486</v>
      </c>
      <c r="AI65" s="13">
        <v>3.7573367798701351E-2</v>
      </c>
      <c r="AJ65" s="13">
        <v>1.7162889463792592E-2</v>
      </c>
    </row>
    <row r="66" spans="1:36" ht="10.5" customHeight="1" x14ac:dyDescent="0.2">
      <c r="A66" s="11"/>
      <c r="B66" s="11"/>
      <c r="C66" s="11"/>
      <c r="D66" s="11" t="s">
        <v>37</v>
      </c>
      <c r="E66" s="11"/>
      <c r="F66" s="2"/>
      <c r="G66" s="12">
        <v>8790499</v>
      </c>
      <c r="H66" s="12">
        <v>11709086</v>
      </c>
      <c r="I66" s="12">
        <v>13048875</v>
      </c>
      <c r="J66" s="12">
        <v>12280968</v>
      </c>
      <c r="K66" s="12">
        <v>12506499</v>
      </c>
      <c r="L66" s="12">
        <v>13207489</v>
      </c>
      <c r="M66" s="12">
        <v>16039780</v>
      </c>
      <c r="N66" s="12">
        <v>10884926</v>
      </c>
      <c r="O66" s="41">
        <v>10865315</v>
      </c>
      <c r="P66" s="41">
        <v>15962390</v>
      </c>
      <c r="Q66" s="41">
        <v>17181458</v>
      </c>
      <c r="R66" s="41">
        <v>17702780</v>
      </c>
      <c r="S66" s="41">
        <v>17608952</v>
      </c>
      <c r="T66" s="41">
        <v>19114724</v>
      </c>
      <c r="U66" s="11">
        <v>22924393</v>
      </c>
      <c r="V66" s="11">
        <v>20097325</v>
      </c>
      <c r="W66" s="11">
        <v>21046933</v>
      </c>
      <c r="X66" s="11">
        <v>21029080</v>
      </c>
      <c r="Y66" s="11">
        <v>21223398</v>
      </c>
      <c r="Z66" s="11">
        <v>21777719</v>
      </c>
      <c r="AA66" s="11">
        <v>22286095</v>
      </c>
      <c r="AB66" s="41">
        <v>22935155</v>
      </c>
      <c r="AC66" s="41">
        <v>25157815</v>
      </c>
      <c r="AD66" s="41">
        <v>25769190</v>
      </c>
      <c r="AE66" s="41">
        <v>26482919</v>
      </c>
      <c r="AF66" s="41">
        <v>27178648</v>
      </c>
      <c r="AG66" s="41">
        <v>27988583</v>
      </c>
      <c r="AH66" s="41">
        <v>28683468</v>
      </c>
      <c r="AI66" s="13">
        <v>3.7978433041513604E-2</v>
      </c>
      <c r="AJ66" s="13">
        <v>2.4827444819196454E-2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65873</v>
      </c>
      <c r="P68" s="41">
        <v>185117</v>
      </c>
      <c r="Q68" s="41">
        <v>199651</v>
      </c>
      <c r="R68" s="41">
        <v>168862</v>
      </c>
      <c r="S68" s="41">
        <v>281421</v>
      </c>
      <c r="T68" s="41">
        <v>192328</v>
      </c>
      <c r="U68" s="11">
        <v>162525</v>
      </c>
      <c r="V68" s="11">
        <v>323443</v>
      </c>
      <c r="W68" s="11">
        <v>221072</v>
      </c>
      <c r="X68" s="11">
        <v>186378</v>
      </c>
      <c r="Y68" s="11">
        <v>130393</v>
      </c>
      <c r="Z68" s="11">
        <v>150673</v>
      </c>
      <c r="AA68" s="11">
        <v>178540</v>
      </c>
      <c r="AB68" s="41">
        <v>192444</v>
      </c>
      <c r="AC68" s="41">
        <v>207383</v>
      </c>
      <c r="AD68" s="41">
        <v>231072</v>
      </c>
      <c r="AE68" s="41">
        <v>289629</v>
      </c>
      <c r="AF68" s="41">
        <v>319285</v>
      </c>
      <c r="AG68" s="41">
        <v>380999</v>
      </c>
      <c r="AH68" s="41">
        <v>173018</v>
      </c>
      <c r="AI68" s="13">
        <v>-1.7578589578670978E-2</v>
      </c>
      <c r="AJ68" s="13">
        <v>-0.54588332252840555</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6063492</v>
      </c>
      <c r="H73" s="12">
        <v>5180228</v>
      </c>
      <c r="I73" s="12">
        <v>2972053</v>
      </c>
      <c r="J73" s="12">
        <v>9574631</v>
      </c>
      <c r="K73" s="12">
        <f>SUM(K74:K77)</f>
        <v>7462489</v>
      </c>
      <c r="L73" s="12">
        <f>SUM(L74:L77)</f>
        <v>3438679</v>
      </c>
      <c r="M73" s="12">
        <f>SUM(M74:M77)</f>
        <v>8386238</v>
      </c>
      <c r="N73" s="12">
        <f>SUM(N74:N77)</f>
        <v>3242739</v>
      </c>
      <c r="O73" s="41">
        <v>3300041</v>
      </c>
      <c r="P73" s="41">
        <v>3303088</v>
      </c>
      <c r="Q73" s="41">
        <v>8676985</v>
      </c>
      <c r="R73" s="41">
        <v>7622273</v>
      </c>
      <c r="S73" s="41">
        <v>8525976</v>
      </c>
      <c r="T73" s="41">
        <v>94185097</v>
      </c>
      <c r="U73" s="11">
        <v>7625662</v>
      </c>
      <c r="V73" s="11">
        <v>7099911</v>
      </c>
      <c r="W73" s="11">
        <v>5685347</v>
      </c>
      <c r="X73" s="11">
        <v>4742448</v>
      </c>
      <c r="Y73" s="11">
        <v>4478067</v>
      </c>
      <c r="Z73" s="11">
        <v>12588886</v>
      </c>
      <c r="AA73" s="11">
        <v>5534628</v>
      </c>
      <c r="AB73" s="41">
        <v>4724285</v>
      </c>
      <c r="AC73" s="41">
        <v>74916047</v>
      </c>
      <c r="AD73" s="41">
        <v>4553794</v>
      </c>
      <c r="AE73" s="41">
        <v>4428987</v>
      </c>
      <c r="AF73" s="41">
        <v>4579873</v>
      </c>
      <c r="AG73" s="41">
        <v>4733423</v>
      </c>
      <c r="AH73" s="41">
        <v>3927270</v>
      </c>
      <c r="AI73" s="13">
        <v>-3.03259385958915E-2</v>
      </c>
      <c r="AJ73" s="13">
        <v>-0.17031078777451328</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1570200</v>
      </c>
      <c r="H75" s="12">
        <v>1613502</v>
      </c>
      <c r="I75" s="12">
        <v>1841407</v>
      </c>
      <c r="J75" s="12">
        <v>2103549</v>
      </c>
      <c r="K75" s="12">
        <v>2150671</v>
      </c>
      <c r="L75" s="12">
        <v>2023725</v>
      </c>
      <c r="M75" s="12">
        <v>2276460</v>
      </c>
      <c r="N75" s="12">
        <v>1932923</v>
      </c>
      <c r="O75" s="41">
        <v>1858431</v>
      </c>
      <c r="P75" s="41">
        <v>1792636</v>
      </c>
      <c r="Q75" s="41">
        <v>1536283</v>
      </c>
      <c r="R75" s="41">
        <v>1717924</v>
      </c>
      <c r="S75" s="41">
        <v>1828190</v>
      </c>
      <c r="T75" s="41">
        <v>4396678</v>
      </c>
      <c r="U75" s="11">
        <v>5538672</v>
      </c>
      <c r="V75" s="11">
        <v>4615209</v>
      </c>
      <c r="W75" s="11">
        <v>3028323</v>
      </c>
      <c r="X75" s="11">
        <v>2358473</v>
      </c>
      <c r="Y75" s="11">
        <v>2305635</v>
      </c>
      <c r="Z75" s="11">
        <v>2316870</v>
      </c>
      <c r="AA75" s="11">
        <v>2015547</v>
      </c>
      <c r="AB75" s="41">
        <v>1901969</v>
      </c>
      <c r="AC75" s="41">
        <v>1969987</v>
      </c>
      <c r="AD75" s="41">
        <v>1840337</v>
      </c>
      <c r="AE75" s="41">
        <v>1716100</v>
      </c>
      <c r="AF75" s="41">
        <v>1844978</v>
      </c>
      <c r="AG75" s="41">
        <v>1855587</v>
      </c>
      <c r="AH75" s="41">
        <v>1412714</v>
      </c>
      <c r="AI75" s="13">
        <v>-4.8354636947689489E-2</v>
      </c>
      <c r="AJ75" s="13">
        <v>-0.23867002732827941</v>
      </c>
    </row>
    <row r="76" spans="1:36" ht="10.5" customHeight="1" x14ac:dyDescent="0.2">
      <c r="A76" s="11"/>
      <c r="B76" s="14"/>
      <c r="C76" s="11"/>
      <c r="D76" s="15" t="s">
        <v>47</v>
      </c>
      <c r="E76" s="11"/>
      <c r="F76" s="2"/>
      <c r="G76" s="12">
        <v>1100000</v>
      </c>
      <c r="H76" s="12">
        <v>2640000</v>
      </c>
      <c r="I76" s="12">
        <v>0</v>
      </c>
      <c r="J76" s="12">
        <v>6450000</v>
      </c>
      <c r="K76" s="12">
        <v>4350000</v>
      </c>
      <c r="L76" s="12">
        <v>100000</v>
      </c>
      <c r="M76" s="12">
        <v>4900000</v>
      </c>
      <c r="N76" s="12">
        <v>0</v>
      </c>
      <c r="O76" s="41">
        <v>0</v>
      </c>
      <c r="P76" s="41">
        <v>0</v>
      </c>
      <c r="Q76" s="41">
        <v>5006410</v>
      </c>
      <c r="R76" s="41">
        <v>4202306</v>
      </c>
      <c r="S76" s="41">
        <v>4500000</v>
      </c>
      <c r="T76" s="41">
        <v>87468878</v>
      </c>
      <c r="U76" s="11">
        <v>0</v>
      </c>
      <c r="V76" s="11">
        <v>0</v>
      </c>
      <c r="W76" s="11">
        <v>0</v>
      </c>
      <c r="X76" s="11">
        <v>0</v>
      </c>
      <c r="Y76" s="11">
        <v>0</v>
      </c>
      <c r="Z76" s="11">
        <v>7683080</v>
      </c>
      <c r="AA76" s="11">
        <v>0</v>
      </c>
      <c r="AB76" s="41">
        <v>0</v>
      </c>
      <c r="AC76" s="41">
        <v>70395663</v>
      </c>
      <c r="AD76" s="41">
        <v>0</v>
      </c>
      <c r="AE76" s="41">
        <v>0</v>
      </c>
      <c r="AF76" s="41">
        <v>0</v>
      </c>
      <c r="AG76" s="41">
        <v>0</v>
      </c>
      <c r="AH76" s="41">
        <v>0</v>
      </c>
      <c r="AI76" s="13" t="s">
        <v>246</v>
      </c>
      <c r="AJ76" s="13" t="s">
        <v>246</v>
      </c>
    </row>
    <row r="77" spans="1:36" ht="10.5" customHeight="1" x14ac:dyDescent="0.2">
      <c r="A77" s="11"/>
      <c r="B77" s="11"/>
      <c r="C77" s="11"/>
      <c r="D77" s="11" t="s">
        <v>48</v>
      </c>
      <c r="E77" s="11"/>
      <c r="F77" s="2"/>
      <c r="G77" s="12">
        <v>3393292</v>
      </c>
      <c r="H77" s="12">
        <v>926726</v>
      </c>
      <c r="I77" s="12">
        <v>1130646</v>
      </c>
      <c r="J77" s="12">
        <v>1021082</v>
      </c>
      <c r="K77" s="12">
        <v>961818</v>
      </c>
      <c r="L77" s="12">
        <v>1314954</v>
      </c>
      <c r="M77" s="12">
        <v>1209778</v>
      </c>
      <c r="N77" s="12">
        <v>1309816</v>
      </c>
      <c r="O77" s="41">
        <v>1441610</v>
      </c>
      <c r="P77" s="41">
        <v>1510452</v>
      </c>
      <c r="Q77" s="41">
        <v>2134292</v>
      </c>
      <c r="R77" s="41">
        <v>1702043</v>
      </c>
      <c r="S77" s="41">
        <v>2197786</v>
      </c>
      <c r="T77" s="41">
        <v>2319541</v>
      </c>
      <c r="U77" s="11">
        <v>2086990</v>
      </c>
      <c r="V77" s="11">
        <v>2484702</v>
      </c>
      <c r="W77" s="11">
        <v>2657024</v>
      </c>
      <c r="X77" s="11">
        <v>2383975</v>
      </c>
      <c r="Y77" s="11">
        <v>2172432</v>
      </c>
      <c r="Z77" s="11">
        <v>2588936</v>
      </c>
      <c r="AA77" s="11">
        <v>3519081</v>
      </c>
      <c r="AB77" s="41">
        <v>2822316</v>
      </c>
      <c r="AC77" s="41">
        <v>2550397</v>
      </c>
      <c r="AD77" s="41">
        <v>2713457</v>
      </c>
      <c r="AE77" s="41">
        <v>2712887</v>
      </c>
      <c r="AF77" s="41">
        <v>2734895</v>
      </c>
      <c r="AG77" s="41">
        <v>2877836</v>
      </c>
      <c r="AH77" s="41">
        <v>2514556</v>
      </c>
      <c r="AI77" s="13">
        <v>-1.9059620224269436E-2</v>
      </c>
      <c r="AJ77" s="13">
        <v>-0.12623373951816574</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14540668</v>
      </c>
      <c r="H79" s="12">
        <v>14689724</v>
      </c>
      <c r="I79" s="12">
        <v>15237040</v>
      </c>
      <c r="J79" s="12">
        <v>18177124</v>
      </c>
      <c r="K79" s="12">
        <f>SUM(K80:K89)</f>
        <v>18973209</v>
      </c>
      <c r="L79" s="12">
        <f>SUM(L80:L89)</f>
        <v>20568413</v>
      </c>
      <c r="M79" s="12">
        <f>SUM(M80:M89)</f>
        <v>22401432</v>
      </c>
      <c r="N79" s="12">
        <f>SUM(N80:N89)</f>
        <v>22327881</v>
      </c>
      <c r="O79" s="41">
        <v>25522474</v>
      </c>
      <c r="P79" s="41">
        <v>26643433</v>
      </c>
      <c r="Q79" s="41">
        <v>26793562</v>
      </c>
      <c r="R79" s="41">
        <v>31507960</v>
      </c>
      <c r="S79" s="41">
        <v>26495976</v>
      </c>
      <c r="T79" s="41">
        <v>28164435</v>
      </c>
      <c r="U79" s="11">
        <v>29616755</v>
      </c>
      <c r="V79" s="11">
        <f>SUM(V80:V89)</f>
        <v>35773498</v>
      </c>
      <c r="W79" s="11">
        <f>SUM(W80:W89)</f>
        <v>33082801</v>
      </c>
      <c r="X79" s="11">
        <f>SUM(X80:X89)</f>
        <v>29643213</v>
      </c>
      <c r="Y79" s="11">
        <f>SUM(Y80:Y89)</f>
        <v>29117398.51751902</v>
      </c>
      <c r="Z79" s="11">
        <f>SUM(Z80:Z89)</f>
        <v>31075270.023746982</v>
      </c>
      <c r="AA79" s="11">
        <v>32308549</v>
      </c>
      <c r="AB79" s="41">
        <v>33578664</v>
      </c>
      <c r="AC79" s="41">
        <v>35408525</v>
      </c>
      <c r="AD79" s="41">
        <v>35909410</v>
      </c>
      <c r="AE79" s="41">
        <v>38170242</v>
      </c>
      <c r="AF79" s="41">
        <v>40805920</v>
      </c>
      <c r="AG79" s="41">
        <v>40951684</v>
      </c>
      <c r="AH79" s="41">
        <v>42975083</v>
      </c>
      <c r="AI79" s="13">
        <v>4.1978805477797421E-2</v>
      </c>
      <c r="AJ79" s="13">
        <v>4.9409421111962087E-2</v>
      </c>
    </row>
    <row r="80" spans="1:36" ht="10.5" customHeight="1" x14ac:dyDescent="0.2">
      <c r="A80" s="11"/>
      <c r="B80" s="11"/>
      <c r="C80" s="11" t="s">
        <v>50</v>
      </c>
      <c r="D80" s="11"/>
      <c r="E80" s="11"/>
      <c r="F80" s="2"/>
      <c r="G80" s="12">
        <v>0</v>
      </c>
      <c r="H80" s="12">
        <v>0</v>
      </c>
      <c r="I80" s="12">
        <v>0</v>
      </c>
      <c r="J80" s="12">
        <v>1935109</v>
      </c>
      <c r="K80" s="12">
        <v>2017267</v>
      </c>
      <c r="L80" s="12">
        <v>2105760</v>
      </c>
      <c r="M80" s="12">
        <v>2145616</v>
      </c>
      <c r="N80" s="12">
        <v>2263109</v>
      </c>
      <c r="O80" s="41">
        <v>2205600</v>
      </c>
      <c r="P80" s="41">
        <v>2148612</v>
      </c>
      <c r="Q80" s="41">
        <v>2148612</v>
      </c>
      <c r="R80" s="41">
        <v>2148612</v>
      </c>
      <c r="S80" s="41">
        <v>2148612</v>
      </c>
      <c r="T80" s="41">
        <v>2148612</v>
      </c>
      <c r="U80" s="11">
        <v>2148612</v>
      </c>
      <c r="V80" s="11">
        <v>2148612</v>
      </c>
      <c r="W80" s="11">
        <v>2148612</v>
      </c>
      <c r="X80" s="11">
        <v>2148612</v>
      </c>
      <c r="Y80" s="11">
        <v>2148612</v>
      </c>
      <c r="Z80" s="11">
        <v>2148612</v>
      </c>
      <c r="AA80" s="11">
        <v>2148612</v>
      </c>
      <c r="AB80" s="41">
        <v>2148612</v>
      </c>
      <c r="AC80" s="41">
        <v>2148612</v>
      </c>
      <c r="AD80" s="41">
        <v>2148612</v>
      </c>
      <c r="AE80" s="41">
        <v>2148612</v>
      </c>
      <c r="AF80" s="41">
        <v>2148612</v>
      </c>
      <c r="AG80" s="41">
        <v>2148612</v>
      </c>
      <c r="AH80" s="41">
        <v>2148612</v>
      </c>
      <c r="AI80" s="13">
        <v>0</v>
      </c>
      <c r="AJ80" s="13">
        <v>0</v>
      </c>
    </row>
    <row r="81" spans="1:36" ht="10.5" customHeight="1" x14ac:dyDescent="0.2">
      <c r="A81" s="11"/>
      <c r="B81" s="11"/>
      <c r="C81" s="11" t="s">
        <v>51</v>
      </c>
      <c r="D81" s="11"/>
      <c r="E81" s="11"/>
      <c r="F81" s="2"/>
      <c r="G81" s="12">
        <v>0</v>
      </c>
      <c r="H81" s="12">
        <v>0</v>
      </c>
      <c r="I81" s="12">
        <v>0</v>
      </c>
      <c r="J81" s="12">
        <v>502867</v>
      </c>
      <c r="K81" s="12">
        <v>489313</v>
      </c>
      <c r="L81" s="12">
        <v>516012</v>
      </c>
      <c r="M81" s="12">
        <v>564701</v>
      </c>
      <c r="N81" s="12">
        <v>367844</v>
      </c>
      <c r="O81" s="41">
        <v>840576</v>
      </c>
      <c r="P81" s="41">
        <v>1215979</v>
      </c>
      <c r="Q81" s="41">
        <v>1294181</v>
      </c>
      <c r="R81" s="41">
        <v>1324644</v>
      </c>
      <c r="S81" s="41">
        <v>1330792</v>
      </c>
      <c r="T81" s="41">
        <v>1472621</v>
      </c>
      <c r="U81" s="11">
        <v>1549572</v>
      </c>
      <c r="V81" s="12">
        <v>1588094</v>
      </c>
      <c r="W81" s="11">
        <v>1563336</v>
      </c>
      <c r="X81" s="11">
        <v>1573416</v>
      </c>
      <c r="Y81" s="11">
        <v>1572371</v>
      </c>
      <c r="Z81" s="11">
        <v>1577493</v>
      </c>
      <c r="AA81" s="11">
        <v>1583005</v>
      </c>
      <c r="AB81" s="41">
        <v>1593176</v>
      </c>
      <c r="AC81" s="41">
        <v>1605559</v>
      </c>
      <c r="AD81" s="41">
        <v>1608818</v>
      </c>
      <c r="AE81" s="41">
        <v>1614818</v>
      </c>
      <c r="AF81" s="41">
        <v>1620254</v>
      </c>
      <c r="AG81" s="41">
        <v>1625861</v>
      </c>
      <c r="AH81" s="41">
        <v>1629139</v>
      </c>
      <c r="AI81" s="13">
        <v>3.7272868230195932E-3</v>
      </c>
      <c r="AJ81" s="13">
        <v>2.0161625132775803E-3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4108882</v>
      </c>
      <c r="W82" s="12">
        <v>4205199</v>
      </c>
      <c r="X82" s="12">
        <v>4485100</v>
      </c>
      <c r="Y82" s="12">
        <v>4555000.5175190195</v>
      </c>
      <c r="Z82" s="12">
        <v>4708801.0237469822</v>
      </c>
      <c r="AA82" s="12">
        <v>4939400</v>
      </c>
      <c r="AB82" s="41">
        <v>5114664</v>
      </c>
      <c r="AC82" s="41">
        <v>5265685</v>
      </c>
      <c r="AD82" s="41">
        <v>5438028</v>
      </c>
      <c r="AE82" s="41">
        <v>5510606</v>
      </c>
      <c r="AF82" s="41">
        <v>5658547</v>
      </c>
      <c r="AG82" s="41">
        <v>5868263</v>
      </c>
      <c r="AH82" s="41">
        <v>6083177</v>
      </c>
      <c r="AI82" s="13">
        <v>2.9324296398836935E-2</v>
      </c>
      <c r="AJ82" s="13">
        <v>3.6623102952270545E-2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168635</v>
      </c>
      <c r="K84" s="12">
        <v>168635</v>
      </c>
      <c r="L84" s="12">
        <v>168635</v>
      </c>
      <c r="M84" s="12">
        <v>168634</v>
      </c>
      <c r="N84" s="12">
        <v>168635</v>
      </c>
      <c r="O84" s="41">
        <v>171223</v>
      </c>
      <c r="P84" s="41">
        <v>168635</v>
      </c>
      <c r="Q84" s="41">
        <v>167651</v>
      </c>
      <c r="R84" s="41">
        <v>168635</v>
      </c>
      <c r="S84" s="41">
        <v>210794</v>
      </c>
      <c r="T84" s="41">
        <v>128540</v>
      </c>
      <c r="U84" s="11">
        <v>168635</v>
      </c>
      <c r="V84" s="11">
        <v>168635</v>
      </c>
      <c r="W84" s="11">
        <v>168635</v>
      </c>
      <c r="X84" s="11">
        <v>168635</v>
      </c>
      <c r="Y84" s="11">
        <v>168635</v>
      </c>
      <c r="Z84" s="11">
        <v>168635</v>
      </c>
      <c r="AA84" s="11">
        <v>168635</v>
      </c>
      <c r="AB84" s="41">
        <v>168635</v>
      </c>
      <c r="AC84" s="41">
        <v>168635</v>
      </c>
      <c r="AD84" s="41">
        <v>168635</v>
      </c>
      <c r="AE84" s="41">
        <v>168635</v>
      </c>
      <c r="AF84" s="41">
        <v>168635</v>
      </c>
      <c r="AG84" s="41">
        <v>168635</v>
      </c>
      <c r="AH84" s="41">
        <v>168635</v>
      </c>
      <c r="AI84" s="13">
        <v>0</v>
      </c>
      <c r="AJ84" s="13">
        <v>0</v>
      </c>
    </row>
    <row r="85" spans="1:36" ht="10.5" customHeight="1" x14ac:dyDescent="0.2">
      <c r="A85" s="11"/>
      <c r="B85" s="14"/>
      <c r="C85" s="11" t="s">
        <v>55</v>
      </c>
      <c r="E85" s="11"/>
      <c r="F85" s="2"/>
      <c r="G85" s="12">
        <v>0</v>
      </c>
      <c r="H85" s="12">
        <v>0</v>
      </c>
      <c r="I85" s="12">
        <v>0</v>
      </c>
      <c r="J85" s="12">
        <v>0</v>
      </c>
      <c r="K85" s="12">
        <v>0</v>
      </c>
      <c r="L85" s="12">
        <v>0</v>
      </c>
      <c r="M85" s="12">
        <v>0</v>
      </c>
      <c r="N85" s="12">
        <v>0</v>
      </c>
      <c r="O85" s="41">
        <v>171360</v>
      </c>
      <c r="P85" s="41">
        <v>243446</v>
      </c>
      <c r="Q85" s="41">
        <v>234494</v>
      </c>
      <c r="R85" s="41">
        <v>274591</v>
      </c>
      <c r="S85" s="41">
        <v>287745</v>
      </c>
      <c r="T85" s="41">
        <v>326062</v>
      </c>
      <c r="U85" s="11">
        <v>304393</v>
      </c>
      <c r="V85" s="11">
        <v>331264</v>
      </c>
      <c r="W85" s="11">
        <v>321282</v>
      </c>
      <c r="X85" s="11">
        <v>320401</v>
      </c>
      <c r="Y85" s="11">
        <v>314581</v>
      </c>
      <c r="Z85" s="11">
        <v>304104</v>
      </c>
      <c r="AA85" s="11">
        <v>318598</v>
      </c>
      <c r="AB85" s="41">
        <v>363770</v>
      </c>
      <c r="AC85" s="41">
        <v>241160</v>
      </c>
      <c r="AD85" s="41">
        <v>281620</v>
      </c>
      <c r="AE85" s="41">
        <v>255804</v>
      </c>
      <c r="AF85" s="41">
        <v>267620</v>
      </c>
      <c r="AG85" s="41">
        <v>260703</v>
      </c>
      <c r="AH85" s="41">
        <v>471213</v>
      </c>
      <c r="AI85" s="13">
        <v>4.407508100895341E-2</v>
      </c>
      <c r="AJ85" s="13">
        <v>0.80747056995891875</v>
      </c>
    </row>
    <row r="86" spans="1:36" ht="10.5" customHeight="1" x14ac:dyDescent="0.2">
      <c r="A86" s="11"/>
      <c r="B86" s="11"/>
      <c r="C86" s="11" t="s">
        <v>56</v>
      </c>
      <c r="D86" s="11"/>
      <c r="E86" s="11"/>
      <c r="F86" s="2"/>
      <c r="G86" s="12">
        <v>3585140</v>
      </c>
      <c r="H86" s="12">
        <v>3240577</v>
      </c>
      <c r="I86" s="12">
        <v>3317379</v>
      </c>
      <c r="J86" s="12">
        <v>3296186</v>
      </c>
      <c r="K86" s="12">
        <v>3611713</v>
      </c>
      <c r="L86" s="12">
        <v>4190356</v>
      </c>
      <c r="M86" s="12">
        <v>5001351</v>
      </c>
      <c r="N86" s="12">
        <v>4648346</v>
      </c>
      <c r="O86" s="41">
        <v>5978076</v>
      </c>
      <c r="P86" s="41">
        <v>7551619</v>
      </c>
      <c r="Q86" s="41">
        <v>7686969</v>
      </c>
      <c r="R86" s="41">
        <v>12491728</v>
      </c>
      <c r="S86" s="41">
        <v>6196203</v>
      </c>
      <c r="T86" s="41">
        <v>5187624</v>
      </c>
      <c r="U86" s="11">
        <v>5617483</v>
      </c>
      <c r="V86" s="11">
        <v>6458534</v>
      </c>
      <c r="W86" s="11">
        <v>6721797</v>
      </c>
      <c r="X86" s="11">
        <v>6401711</v>
      </c>
      <c r="Y86" s="11">
        <v>6670385</v>
      </c>
      <c r="Z86" s="11">
        <v>6938298</v>
      </c>
      <c r="AA86" s="11">
        <v>7390524</v>
      </c>
      <c r="AB86" s="41">
        <v>7934885</v>
      </c>
      <c r="AC86" s="41">
        <v>8489383</v>
      </c>
      <c r="AD86" s="41">
        <v>8696584</v>
      </c>
      <c r="AE86" s="41">
        <v>9324404</v>
      </c>
      <c r="AF86" s="41">
        <v>10789571</v>
      </c>
      <c r="AG86" s="41">
        <v>10861689</v>
      </c>
      <c r="AH86" s="41">
        <v>12620454</v>
      </c>
      <c r="AI86" s="13">
        <v>8.0411148411924982E-2</v>
      </c>
      <c r="AJ86" s="13">
        <v>0.1619237118647017</v>
      </c>
    </row>
    <row r="87" spans="1:36" ht="10.5" customHeight="1" x14ac:dyDescent="0.2">
      <c r="A87" s="11"/>
      <c r="B87" s="11"/>
      <c r="C87" s="11" t="s">
        <v>57</v>
      </c>
      <c r="D87" s="11"/>
      <c r="E87" s="11"/>
      <c r="F87" s="2"/>
      <c r="G87" s="12">
        <v>8409667</v>
      </c>
      <c r="H87" s="12">
        <v>8644940</v>
      </c>
      <c r="I87" s="12">
        <v>8720380</v>
      </c>
      <c r="J87" s="12">
        <v>9018482</v>
      </c>
      <c r="K87" s="12">
        <v>9385968</v>
      </c>
      <c r="L87" s="12">
        <v>9992582</v>
      </c>
      <c r="M87" s="12">
        <v>10675266</v>
      </c>
      <c r="N87" s="12">
        <v>10860583</v>
      </c>
      <c r="O87" s="41">
        <v>11525042</v>
      </c>
      <c r="P87" s="41">
        <v>10825759</v>
      </c>
      <c r="Q87" s="41">
        <v>10080508</v>
      </c>
      <c r="R87" s="41">
        <v>10062775</v>
      </c>
      <c r="S87" s="41">
        <v>10612284</v>
      </c>
      <c r="T87" s="41">
        <v>13278009</v>
      </c>
      <c r="U87" s="11">
        <v>13792658</v>
      </c>
      <c r="V87" s="11">
        <v>14801141</v>
      </c>
      <c r="W87" s="11">
        <v>12476541</v>
      </c>
      <c r="X87" s="11">
        <v>9900471</v>
      </c>
      <c r="Y87" s="11">
        <v>8788211</v>
      </c>
      <c r="Z87" s="11">
        <v>10508610</v>
      </c>
      <c r="AA87" s="11">
        <v>11261487</v>
      </c>
      <c r="AB87" s="41">
        <v>12076703</v>
      </c>
      <c r="AC87" s="41">
        <v>13296631</v>
      </c>
      <c r="AD87" s="41">
        <v>13836936</v>
      </c>
      <c r="AE87" s="41">
        <v>14892379</v>
      </c>
      <c r="AF87" s="41">
        <v>15409813</v>
      </c>
      <c r="AG87" s="41">
        <v>15222092</v>
      </c>
      <c r="AH87" s="41">
        <v>15088616</v>
      </c>
      <c r="AI87" s="13">
        <v>3.7807575916676717E-2</v>
      </c>
      <c r="AJ87" s="13">
        <v>-8.7685713632528299E-3</v>
      </c>
    </row>
    <row r="88" spans="1:36" ht="10.5" customHeight="1" x14ac:dyDescent="0.2">
      <c r="A88" s="11"/>
      <c r="B88" s="11"/>
      <c r="C88" s="11" t="s">
        <v>58</v>
      </c>
      <c r="D88" s="11"/>
      <c r="E88" s="11"/>
      <c r="F88" s="2"/>
      <c r="G88" s="12">
        <v>2545861</v>
      </c>
      <c r="H88" s="12">
        <v>2804207</v>
      </c>
      <c r="I88" s="12">
        <v>3199281</v>
      </c>
      <c r="J88" s="12">
        <v>3255845</v>
      </c>
      <c r="K88" s="12">
        <v>3300313</v>
      </c>
      <c r="L88" s="12">
        <v>3595068</v>
      </c>
      <c r="M88" s="12">
        <v>3845864</v>
      </c>
      <c r="N88" s="12">
        <v>4019364</v>
      </c>
      <c r="O88" s="41">
        <v>4630597</v>
      </c>
      <c r="P88" s="41">
        <v>4489383</v>
      </c>
      <c r="Q88" s="41">
        <v>4827875</v>
      </c>
      <c r="R88" s="41">
        <v>4283624</v>
      </c>
      <c r="S88" s="41">
        <v>4909505</v>
      </c>
      <c r="T88" s="41">
        <v>4882834</v>
      </c>
      <c r="U88" s="11">
        <v>5624469</v>
      </c>
      <c r="V88" s="11">
        <v>5799711</v>
      </c>
      <c r="W88" s="11">
        <v>5058379</v>
      </c>
      <c r="X88" s="11">
        <v>4266490</v>
      </c>
      <c r="Y88" s="11">
        <v>4442867</v>
      </c>
      <c r="Z88" s="11">
        <v>4440168</v>
      </c>
      <c r="AA88" s="11">
        <v>4252911</v>
      </c>
      <c r="AB88" s="41">
        <v>3925901</v>
      </c>
      <c r="AC88" s="41">
        <v>3772565</v>
      </c>
      <c r="AD88" s="41">
        <v>3483749</v>
      </c>
      <c r="AE88" s="41">
        <v>3986666</v>
      </c>
      <c r="AF88" s="41">
        <v>4571227</v>
      </c>
      <c r="AG88" s="41">
        <v>4722842</v>
      </c>
      <c r="AH88" s="41">
        <v>4707686</v>
      </c>
      <c r="AI88" s="13">
        <v>3.0729463803794266E-2</v>
      </c>
      <c r="AJ88" s="13">
        <v>-3.2090846994246259E-3</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353272</v>
      </c>
      <c r="R89" s="41">
        <v>753351</v>
      </c>
      <c r="S89" s="41">
        <v>800041</v>
      </c>
      <c r="T89" s="41">
        <v>740133</v>
      </c>
      <c r="U89" s="11">
        <v>410933</v>
      </c>
      <c r="V89" s="11">
        <v>368625</v>
      </c>
      <c r="W89" s="11">
        <v>419020</v>
      </c>
      <c r="X89" s="11">
        <v>378377</v>
      </c>
      <c r="Y89" s="11">
        <v>456736</v>
      </c>
      <c r="Z89" s="11">
        <v>280549</v>
      </c>
      <c r="AA89" s="11">
        <v>245377</v>
      </c>
      <c r="AB89" s="41">
        <v>252318</v>
      </c>
      <c r="AC89" s="41">
        <v>420295</v>
      </c>
      <c r="AD89" s="41">
        <v>246428</v>
      </c>
      <c r="AE89" s="41">
        <v>268318</v>
      </c>
      <c r="AF89" s="41">
        <v>171641</v>
      </c>
      <c r="AG89" s="41">
        <v>72987</v>
      </c>
      <c r="AH89" s="41">
        <v>57551</v>
      </c>
      <c r="AI89" s="13">
        <v>-0.21834080667059952</v>
      </c>
      <c r="AJ89" s="13">
        <v>-0.21148971734692479</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2543994</v>
      </c>
      <c r="H91" s="12">
        <v>2812963</v>
      </c>
      <c r="I91" s="12">
        <v>2982268</v>
      </c>
      <c r="J91" s="12">
        <v>3022200</v>
      </c>
      <c r="K91" s="12">
        <v>2990334</v>
      </c>
      <c r="L91" s="12">
        <v>3108471</v>
      </c>
      <c r="M91" s="12">
        <v>3417748</v>
      </c>
      <c r="N91" s="12">
        <v>3756107</v>
      </c>
      <c r="O91" s="41">
        <v>4438651</v>
      </c>
      <c r="P91" s="41">
        <v>4552298</v>
      </c>
      <c r="Q91" s="41">
        <v>4785781</v>
      </c>
      <c r="R91" s="41">
        <v>6271555</v>
      </c>
      <c r="S91" s="41">
        <v>6338322</v>
      </c>
      <c r="T91" s="41">
        <v>6634815</v>
      </c>
      <c r="U91" s="11">
        <v>7108791</v>
      </c>
      <c r="V91" s="11">
        <v>7607591</v>
      </c>
      <c r="W91" s="11">
        <v>8145261</v>
      </c>
      <c r="X91" s="11">
        <v>10577816</v>
      </c>
      <c r="Y91" s="11">
        <v>9890100</v>
      </c>
      <c r="Z91" s="11">
        <v>7680261</v>
      </c>
      <c r="AA91" s="11">
        <v>7946454</v>
      </c>
      <c r="AB91" s="41">
        <v>7870895</v>
      </c>
      <c r="AC91" s="41">
        <v>7632015</v>
      </c>
      <c r="AD91" s="41">
        <v>7360244</v>
      </c>
      <c r="AE91" s="41">
        <v>7487916</v>
      </c>
      <c r="AF91" s="41">
        <v>7519432</v>
      </c>
      <c r="AG91" s="42">
        <v>8118742</v>
      </c>
      <c r="AH91" s="41">
        <v>8680685</v>
      </c>
      <c r="AI91" s="13">
        <v>1.6455366317466913E-2</v>
      </c>
      <c r="AJ91" s="13">
        <v>6.921552624778568E-2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29535127</v>
      </c>
      <c r="H96" s="5">
        <v>32559515</v>
      </c>
      <c r="I96" s="5">
        <v>35685890</v>
      </c>
      <c r="J96" s="5">
        <v>39835339</v>
      </c>
      <c r="K96" s="5">
        <v>40924541</v>
      </c>
      <c r="L96" s="5">
        <v>42124465</v>
      </c>
      <c r="M96" s="5">
        <v>49825390</v>
      </c>
      <c r="N96" s="5">
        <v>42028798</v>
      </c>
      <c r="O96" s="5">
        <v>44250986</v>
      </c>
      <c r="P96" s="5">
        <v>48084077</v>
      </c>
      <c r="Q96" s="5">
        <v>57394880</v>
      </c>
      <c r="R96" s="39">
        <v>64060252</v>
      </c>
      <c r="S96" s="39">
        <v>62479573</v>
      </c>
      <c r="T96" s="39">
        <v>76602760</v>
      </c>
      <c r="U96" s="39">
        <v>80021530</v>
      </c>
      <c r="V96" s="8">
        <v>93228569</v>
      </c>
      <c r="W96" s="39">
        <v>86912329</v>
      </c>
      <c r="X96" s="39">
        <f t="shared" ref="X96:AA96" si="14">SUM(X98:X107)</f>
        <v>69832649</v>
      </c>
      <c r="Y96" s="39">
        <f t="shared" si="14"/>
        <v>62844135</v>
      </c>
      <c r="Z96" s="39">
        <f t="shared" si="14"/>
        <v>70058787</v>
      </c>
      <c r="AA96" s="39">
        <f t="shared" si="14"/>
        <v>70317057</v>
      </c>
      <c r="AB96" s="39">
        <v>72833101</v>
      </c>
      <c r="AC96" s="39">
        <v>71416199</v>
      </c>
      <c r="AD96" s="39">
        <v>82448950</v>
      </c>
      <c r="AE96" s="39">
        <v>76064923</v>
      </c>
      <c r="AF96" s="39">
        <v>77328017</v>
      </c>
      <c r="AG96" s="96">
        <v>81864750</v>
      </c>
      <c r="AH96" s="96">
        <v>81859153</v>
      </c>
      <c r="AI96" s="10">
        <v>1.9662406022516565E-2</v>
      </c>
      <c r="AJ96" s="10">
        <v>-6.8368864499067052E-5</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11355321</v>
      </c>
      <c r="H98" s="50">
        <v>11464553</v>
      </c>
      <c r="I98" s="50">
        <v>12198287</v>
      </c>
      <c r="J98" s="50">
        <v>12634062</v>
      </c>
      <c r="K98" s="50">
        <v>13721100</v>
      </c>
      <c r="L98" s="50">
        <v>14819040</v>
      </c>
      <c r="M98" s="50">
        <v>14928014</v>
      </c>
      <c r="N98" s="50">
        <v>16570616</v>
      </c>
      <c r="O98" s="50">
        <v>17964588</v>
      </c>
      <c r="P98" s="50">
        <v>18351553</v>
      </c>
      <c r="Q98" s="50">
        <v>19039788</v>
      </c>
      <c r="R98" s="41">
        <v>18712155</v>
      </c>
      <c r="S98" s="41">
        <v>20941381</v>
      </c>
      <c r="T98" s="41">
        <v>21767188</v>
      </c>
      <c r="U98" s="41">
        <v>23509905</v>
      </c>
      <c r="V98" s="11">
        <v>26361791</v>
      </c>
      <c r="W98" s="41">
        <v>27197263</v>
      </c>
      <c r="X98" s="41">
        <v>24983666</v>
      </c>
      <c r="Y98" s="41">
        <v>24799013</v>
      </c>
      <c r="Z98" s="41">
        <v>25483491</v>
      </c>
      <c r="AA98" s="41">
        <v>26162415</v>
      </c>
      <c r="AB98" s="41">
        <v>28590476</v>
      </c>
      <c r="AC98" s="41">
        <v>29797693</v>
      </c>
      <c r="AD98" s="41">
        <v>30333294</v>
      </c>
      <c r="AE98" s="41">
        <v>31095625</v>
      </c>
      <c r="AF98" s="41">
        <v>32359817</v>
      </c>
      <c r="AG98" s="42">
        <v>33016191</v>
      </c>
      <c r="AH98" s="42">
        <v>33990196</v>
      </c>
      <c r="AI98" s="13">
        <v>2.9252776356277543E-2</v>
      </c>
      <c r="AJ98" s="13">
        <v>2.9500828850911362E-2</v>
      </c>
    </row>
    <row r="99" spans="1:44" ht="10.5" customHeight="1" x14ac:dyDescent="0.2">
      <c r="A99" s="14"/>
      <c r="B99" s="51" t="s">
        <v>65</v>
      </c>
      <c r="C99" s="44"/>
      <c r="D99" s="44"/>
      <c r="E99" s="34"/>
      <c r="F99" s="2"/>
      <c r="G99" s="50">
        <v>15735046</v>
      </c>
      <c r="H99" s="50">
        <v>15894469</v>
      </c>
      <c r="I99" s="50">
        <v>16393110</v>
      </c>
      <c r="J99" s="50">
        <v>17442687</v>
      </c>
      <c r="K99" s="50">
        <v>18893972</v>
      </c>
      <c r="L99" s="50">
        <v>19941383</v>
      </c>
      <c r="M99" s="50">
        <v>20584128</v>
      </c>
      <c r="N99" s="50">
        <v>22236262</v>
      </c>
      <c r="O99" s="50">
        <v>24420109</v>
      </c>
      <c r="P99" s="50">
        <v>26724729</v>
      </c>
      <c r="Q99" s="50">
        <v>26858042</v>
      </c>
      <c r="R99" s="41">
        <v>28058045</v>
      </c>
      <c r="S99" s="41">
        <v>29653500</v>
      </c>
      <c r="T99" s="41">
        <v>31160800</v>
      </c>
      <c r="U99" s="41">
        <v>32269462</v>
      </c>
      <c r="V99" s="11">
        <v>33338357</v>
      </c>
      <c r="W99" s="41">
        <v>33666261</v>
      </c>
      <c r="X99" s="41">
        <v>32079377</v>
      </c>
      <c r="Y99" s="41">
        <v>30803767</v>
      </c>
      <c r="Z99" s="41">
        <v>31146036</v>
      </c>
      <c r="AA99" s="41">
        <v>32476329</v>
      </c>
      <c r="AB99" s="41">
        <v>32775695</v>
      </c>
      <c r="AC99" s="41">
        <v>33492115</v>
      </c>
      <c r="AD99" s="41">
        <v>34510521</v>
      </c>
      <c r="AE99" s="41">
        <v>35418256</v>
      </c>
      <c r="AF99" s="41">
        <v>36657439</v>
      </c>
      <c r="AG99" s="42">
        <v>37783830</v>
      </c>
      <c r="AH99" s="42">
        <v>39780555</v>
      </c>
      <c r="AI99" s="13">
        <v>3.2808542521987061E-2</v>
      </c>
      <c r="AJ99" s="13">
        <v>5.2846019051006742E-2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200931</v>
      </c>
      <c r="H102" s="50">
        <v>144105</v>
      </c>
      <c r="I102" s="50">
        <v>133009</v>
      </c>
      <c r="J102" s="50">
        <v>149700</v>
      </c>
      <c r="K102" s="50">
        <v>360</v>
      </c>
      <c r="L102" s="50">
        <v>0</v>
      </c>
      <c r="M102" s="50">
        <v>0</v>
      </c>
      <c r="N102" s="50">
        <v>0</v>
      </c>
      <c r="O102" s="50">
        <v>0</v>
      </c>
      <c r="P102" s="50">
        <v>0</v>
      </c>
      <c r="Q102" s="50">
        <v>0</v>
      </c>
      <c r="R102" s="41">
        <v>0</v>
      </c>
      <c r="S102" s="41">
        <v>0</v>
      </c>
      <c r="T102" s="41">
        <v>1691</v>
      </c>
      <c r="U102" s="41">
        <v>0</v>
      </c>
      <c r="V102" s="11">
        <v>0</v>
      </c>
      <c r="W102" s="41">
        <v>0</v>
      </c>
      <c r="X102" s="41">
        <v>0</v>
      </c>
      <c r="Y102" s="41">
        <v>0</v>
      </c>
      <c r="Z102" s="41">
        <v>0</v>
      </c>
      <c r="AA102" s="41">
        <v>0</v>
      </c>
      <c r="AB102" s="41">
        <v>0</v>
      </c>
      <c r="AC102" s="41">
        <v>0</v>
      </c>
      <c r="AD102" s="41">
        <v>0</v>
      </c>
      <c r="AE102" s="41">
        <v>0</v>
      </c>
      <c r="AF102" s="41">
        <v>0</v>
      </c>
      <c r="AG102" s="42">
        <v>0</v>
      </c>
      <c r="AH102" s="42">
        <v>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6450</v>
      </c>
      <c r="H104" s="50">
        <v>31499</v>
      </c>
      <c r="I104" s="50">
        <v>155438</v>
      </c>
      <c r="J104" s="50">
        <v>138062</v>
      </c>
      <c r="K104" s="50">
        <v>130036</v>
      </c>
      <c r="L104" s="50">
        <v>76319</v>
      </c>
      <c r="M104" s="50">
        <v>53763</v>
      </c>
      <c r="N104" s="50">
        <v>15935</v>
      </c>
      <c r="O104" s="50">
        <v>8718</v>
      </c>
      <c r="P104" s="50">
        <v>8877</v>
      </c>
      <c r="Q104" s="50">
        <v>2045</v>
      </c>
      <c r="R104" s="41">
        <v>4594</v>
      </c>
      <c r="S104" s="41">
        <v>6151</v>
      </c>
      <c r="T104" s="41">
        <v>9436</v>
      </c>
      <c r="U104" s="41">
        <v>4409</v>
      </c>
      <c r="V104" s="11">
        <v>12530</v>
      </c>
      <c r="W104" s="41">
        <v>4920</v>
      </c>
      <c r="X104" s="41">
        <v>5456</v>
      </c>
      <c r="Y104" s="41">
        <v>7017</v>
      </c>
      <c r="Z104" s="41">
        <v>5640</v>
      </c>
      <c r="AA104" s="41">
        <v>4275</v>
      </c>
      <c r="AB104" s="41">
        <v>6179</v>
      </c>
      <c r="AC104" s="41">
        <v>9799</v>
      </c>
      <c r="AD104" s="41">
        <v>5234</v>
      </c>
      <c r="AE104" s="41">
        <v>4822</v>
      </c>
      <c r="AF104" s="41">
        <v>9326</v>
      </c>
      <c r="AG104" s="42">
        <v>10624</v>
      </c>
      <c r="AH104" s="42">
        <v>7796</v>
      </c>
      <c r="AI104" s="13">
        <v>3.9502662105890263E-2</v>
      </c>
      <c r="AJ104" s="13">
        <v>-0.26618975903614456</v>
      </c>
    </row>
    <row r="105" spans="1:44" ht="10.5" customHeight="1" x14ac:dyDescent="0.2">
      <c r="A105" s="14"/>
      <c r="B105" s="51" t="s">
        <v>72</v>
      </c>
      <c r="C105" s="44"/>
      <c r="D105" s="44"/>
      <c r="E105" s="34"/>
      <c r="F105" s="2"/>
      <c r="G105" s="50">
        <v>908082</v>
      </c>
      <c r="H105" s="50">
        <v>3462003</v>
      </c>
      <c r="I105" s="50">
        <v>3765360</v>
      </c>
      <c r="J105" s="50">
        <v>4261062</v>
      </c>
      <c r="K105" s="50">
        <v>4476549</v>
      </c>
      <c r="L105" s="50">
        <v>5205282</v>
      </c>
      <c r="M105" s="50">
        <v>5677009</v>
      </c>
      <c r="N105" s="50">
        <v>519079</v>
      </c>
      <c r="O105" s="50">
        <v>168069</v>
      </c>
      <c r="P105" s="50">
        <v>225428</v>
      </c>
      <c r="Q105" s="50">
        <v>4987852</v>
      </c>
      <c r="R105" s="41">
        <v>4517770</v>
      </c>
      <c r="S105" s="41">
        <v>4597260</v>
      </c>
      <c r="T105" s="41">
        <v>8968801</v>
      </c>
      <c r="U105" s="41">
        <v>6314820</v>
      </c>
      <c r="V105" s="11">
        <v>6140979</v>
      </c>
      <c r="W105" s="41">
        <v>5390778</v>
      </c>
      <c r="X105" s="41">
        <v>5462309</v>
      </c>
      <c r="Y105" s="41">
        <v>5498375</v>
      </c>
      <c r="Z105" s="41">
        <v>11967516</v>
      </c>
      <c r="AA105" s="41">
        <v>7197764</v>
      </c>
      <c r="AB105" s="41">
        <v>5857165</v>
      </c>
      <c r="AC105" s="41">
        <v>5030231</v>
      </c>
      <c r="AD105" s="41">
        <v>13550918</v>
      </c>
      <c r="AE105" s="41">
        <v>5612808</v>
      </c>
      <c r="AF105" s="41">
        <v>5606077</v>
      </c>
      <c r="AG105" s="42">
        <v>5662872</v>
      </c>
      <c r="AH105" s="42">
        <v>5637105</v>
      </c>
      <c r="AI105" s="13">
        <v>-6.3621854241112663E-3</v>
      </c>
      <c r="AJ105" s="13">
        <v>-4.5501646514348199E-3</v>
      </c>
    </row>
    <row r="106" spans="1:44" ht="10.5" customHeight="1" x14ac:dyDescent="0.2">
      <c r="A106" s="14"/>
      <c r="B106" s="51" t="s">
        <v>73</v>
      </c>
      <c r="C106" s="44"/>
      <c r="D106" s="44"/>
      <c r="E106" s="34"/>
      <c r="F106" s="2"/>
      <c r="G106" s="50">
        <v>1321003</v>
      </c>
      <c r="H106" s="50">
        <v>1509558</v>
      </c>
      <c r="I106" s="50">
        <v>2987622</v>
      </c>
      <c r="J106" s="50">
        <v>5163977</v>
      </c>
      <c r="K106" s="50">
        <v>3632095</v>
      </c>
      <c r="L106" s="50">
        <v>1981602</v>
      </c>
      <c r="M106" s="50">
        <v>8528296</v>
      </c>
      <c r="N106" s="50">
        <v>2623584</v>
      </c>
      <c r="O106" s="50">
        <v>1596773</v>
      </c>
      <c r="P106" s="50">
        <v>2715516</v>
      </c>
      <c r="Q106" s="50">
        <v>6482681</v>
      </c>
      <c r="R106" s="41">
        <v>12707297</v>
      </c>
      <c r="S106" s="41">
        <v>7257784</v>
      </c>
      <c r="T106" s="41">
        <v>14522633</v>
      </c>
      <c r="U106" s="41">
        <v>17718493</v>
      </c>
      <c r="V106" s="11">
        <v>27171957</v>
      </c>
      <c r="W106" s="41">
        <v>20408639</v>
      </c>
      <c r="X106" s="41">
        <v>6925354</v>
      </c>
      <c r="Y106" s="41">
        <v>1487090</v>
      </c>
      <c r="Z106" s="41">
        <v>1200833</v>
      </c>
      <c r="AA106" s="41">
        <v>4215554</v>
      </c>
      <c r="AB106" s="41">
        <v>5340293</v>
      </c>
      <c r="AC106" s="41">
        <v>2826331</v>
      </c>
      <c r="AD106" s="41">
        <v>3822679</v>
      </c>
      <c r="AE106" s="41">
        <v>3742173</v>
      </c>
      <c r="AF106" s="41">
        <v>2034208</v>
      </c>
      <c r="AG106" s="42">
        <v>4726181</v>
      </c>
      <c r="AH106" s="42">
        <v>1706234</v>
      </c>
      <c r="AI106" s="13">
        <v>-0.17317756733232015</v>
      </c>
      <c r="AJ106" s="13">
        <v>-0.63898251040321985</v>
      </c>
    </row>
    <row r="107" spans="1:44" ht="10.5" customHeight="1" x14ac:dyDescent="0.2">
      <c r="A107" s="14"/>
      <c r="B107" s="51" t="s">
        <v>39</v>
      </c>
      <c r="C107" s="44"/>
      <c r="D107" s="44"/>
      <c r="E107" s="34"/>
      <c r="F107" s="2"/>
      <c r="G107" s="50">
        <v>8294</v>
      </c>
      <c r="H107" s="50">
        <v>53328</v>
      </c>
      <c r="I107" s="50">
        <v>53064</v>
      </c>
      <c r="J107" s="50">
        <v>45789</v>
      </c>
      <c r="K107" s="50">
        <v>70429</v>
      </c>
      <c r="L107" s="50">
        <v>100839</v>
      </c>
      <c r="M107" s="50">
        <v>54180</v>
      </c>
      <c r="N107" s="50">
        <v>63322</v>
      </c>
      <c r="O107" s="50">
        <v>92729</v>
      </c>
      <c r="P107" s="50">
        <v>57974</v>
      </c>
      <c r="Q107" s="50">
        <v>24472</v>
      </c>
      <c r="R107" s="41">
        <v>60391</v>
      </c>
      <c r="S107" s="41">
        <v>23497</v>
      </c>
      <c r="T107" s="41">
        <v>172211</v>
      </c>
      <c r="U107" s="41">
        <v>204441</v>
      </c>
      <c r="V107" s="11">
        <v>202955</v>
      </c>
      <c r="W107" s="41">
        <v>244468</v>
      </c>
      <c r="X107" s="41">
        <v>376487</v>
      </c>
      <c r="Y107" s="41">
        <v>248873</v>
      </c>
      <c r="Z107" s="41">
        <v>255271</v>
      </c>
      <c r="AA107" s="41">
        <v>260720</v>
      </c>
      <c r="AB107" s="41">
        <v>263293</v>
      </c>
      <c r="AC107" s="41">
        <v>260030</v>
      </c>
      <c r="AD107" s="41">
        <v>226304</v>
      </c>
      <c r="AE107" s="41">
        <v>191239</v>
      </c>
      <c r="AF107" s="41">
        <v>661150</v>
      </c>
      <c r="AG107" s="42">
        <v>665052</v>
      </c>
      <c r="AH107" s="42">
        <v>737267</v>
      </c>
      <c r="AI107" s="13">
        <v>0.18721920608384979</v>
      </c>
      <c r="AJ107" s="13">
        <v>0.10858549406662937</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286</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6019464</v>
      </c>
      <c r="H119" s="5">
        <v>6015301</v>
      </c>
      <c r="I119" s="5">
        <v>6565919</v>
      </c>
      <c r="J119" s="5">
        <v>8752817</v>
      </c>
      <c r="K119" s="5">
        <f>SUM(K121,K136,K147,K149)</f>
        <v>9598491</v>
      </c>
      <c r="L119" s="5">
        <f>SUM(L121,L136,L147,L149)</f>
        <v>10431766</v>
      </c>
      <c r="M119" s="5">
        <f>SUM(M121,M136,M147,M149)</f>
        <v>12213278</v>
      </c>
      <c r="N119" s="5">
        <f>SUM(N121,N136,N147,N149)</f>
        <v>13941840</v>
      </c>
      <c r="O119" s="5">
        <v>14249286.48</v>
      </c>
      <c r="P119" s="5">
        <v>15961327</v>
      </c>
      <c r="Q119" s="5">
        <v>18235073.41</v>
      </c>
      <c r="R119" s="62">
        <v>25570179.449999999</v>
      </c>
      <c r="S119" s="62">
        <v>15577749.34</v>
      </c>
      <c r="T119" s="62">
        <v>22277150.16</v>
      </c>
      <c r="U119" s="39">
        <v>30669197.309999999</v>
      </c>
      <c r="V119" s="39">
        <v>29921361.75</v>
      </c>
      <c r="W119" s="62">
        <v>32313891.850000001</v>
      </c>
      <c r="X119" s="62">
        <v>29790321.759999998</v>
      </c>
      <c r="Y119" s="62">
        <v>29742989.529999997</v>
      </c>
      <c r="Z119" s="62">
        <v>27700461.739999998</v>
      </c>
      <c r="AA119" s="62">
        <v>30685322.5</v>
      </c>
      <c r="AB119" s="62">
        <v>30220147</v>
      </c>
      <c r="AC119" s="62">
        <v>31645366</v>
      </c>
      <c r="AD119" s="62">
        <v>29877995</v>
      </c>
      <c r="AE119" s="62">
        <v>28739327</v>
      </c>
      <c r="AF119" s="62">
        <v>31227078</v>
      </c>
      <c r="AG119" s="62">
        <v>33499054</v>
      </c>
      <c r="AH119" s="62">
        <v>32549221</v>
      </c>
      <c r="AI119" s="10">
        <v>1.2450978434962234E-2</v>
      </c>
      <c r="AJ119" s="10">
        <v>-2.8354024564395161E-2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4149214</v>
      </c>
      <c r="H121" s="12">
        <v>3307212</v>
      </c>
      <c r="I121" s="12">
        <v>4837971</v>
      </c>
      <c r="J121" s="12">
        <v>6069934</v>
      </c>
      <c r="K121" s="12">
        <f>SUM(K122,K126:K130)</f>
        <v>6964095</v>
      </c>
      <c r="L121" s="12">
        <f>SUM(L122,L126:L130)</f>
        <v>7771193</v>
      </c>
      <c r="M121" s="12">
        <f>SUM(M122,M126:M130)</f>
        <v>9098661</v>
      </c>
      <c r="N121" s="12">
        <f>SUM(N122,N126:N130)</f>
        <v>10260173</v>
      </c>
      <c r="O121" s="63">
        <v>10936595.67</v>
      </c>
      <c r="P121" s="63">
        <v>12464448</v>
      </c>
      <c r="Q121" s="63">
        <v>11809034.67</v>
      </c>
      <c r="R121" s="63">
        <v>20925839.48</v>
      </c>
      <c r="S121" s="63">
        <v>11386660.67</v>
      </c>
      <c r="T121" s="63">
        <v>17373317.68</v>
      </c>
      <c r="U121" s="41">
        <v>24798508.829999998</v>
      </c>
      <c r="V121" s="41">
        <v>24903013.66</v>
      </c>
      <c r="W121" s="63">
        <v>25442981.690000001</v>
      </c>
      <c r="X121" s="63">
        <v>24366611.59</v>
      </c>
      <c r="Y121" s="63">
        <v>24541738.809999999</v>
      </c>
      <c r="Z121" s="63">
        <v>23952524.059999999</v>
      </c>
      <c r="AA121" s="63">
        <v>25859899.399999999</v>
      </c>
      <c r="AB121" s="63">
        <v>25624908</v>
      </c>
      <c r="AC121" s="63">
        <v>25843717</v>
      </c>
      <c r="AD121" s="63">
        <v>25163652</v>
      </c>
      <c r="AE121" s="63">
        <v>24317555</v>
      </c>
      <c r="AF121" s="63">
        <v>27296075</v>
      </c>
      <c r="AG121" s="63">
        <v>29060468</v>
      </c>
      <c r="AH121" s="63">
        <v>28100002</v>
      </c>
      <c r="AI121" s="13">
        <v>1.5486153426270466E-2</v>
      </c>
      <c r="AJ121" s="13">
        <v>-3.305060331444077E-2</v>
      </c>
    </row>
    <row r="122" spans="1:44" ht="10.5" customHeight="1" x14ac:dyDescent="0.2">
      <c r="A122" s="11"/>
      <c r="B122" s="11"/>
      <c r="C122" s="11" t="s">
        <v>36</v>
      </c>
      <c r="D122" s="11"/>
      <c r="E122" s="11"/>
      <c r="F122" s="2"/>
      <c r="G122" s="12">
        <v>2675339</v>
      </c>
      <c r="H122" s="12">
        <v>2037290</v>
      </c>
      <c r="I122" s="12">
        <v>3112867</v>
      </c>
      <c r="J122" s="12">
        <v>3859240</v>
      </c>
      <c r="K122" s="12">
        <f>SUM(K123:K125)</f>
        <v>5244824</v>
      </c>
      <c r="L122" s="12">
        <f>SUM(L123:L125)</f>
        <v>5184437</v>
      </c>
      <c r="M122" s="12">
        <f>SUM(M123:M125)</f>
        <v>6152899</v>
      </c>
      <c r="N122" s="12">
        <f>SUM(N123:N125)</f>
        <v>6849373</v>
      </c>
      <c r="O122" s="12">
        <v>7569074.6699999999</v>
      </c>
      <c r="P122" s="12">
        <v>7669690</v>
      </c>
      <c r="Q122" s="12">
        <v>9329244.6699999999</v>
      </c>
      <c r="R122" s="63">
        <v>10061309.48</v>
      </c>
      <c r="S122" s="63">
        <v>7669689.6699999999</v>
      </c>
      <c r="T122" s="63">
        <v>10162225.68</v>
      </c>
      <c r="U122" s="41">
        <v>15747252.829999998</v>
      </c>
      <c r="V122" s="41">
        <v>16295407.66</v>
      </c>
      <c r="W122" s="63">
        <v>17609909.09</v>
      </c>
      <c r="X122" s="63">
        <v>17269228.73</v>
      </c>
      <c r="Y122" s="63">
        <v>17700151.41</v>
      </c>
      <c r="Z122" s="63">
        <v>17502859.52</v>
      </c>
      <c r="AA122" s="63">
        <v>17230847.68</v>
      </c>
      <c r="AB122" s="63">
        <v>17980666</v>
      </c>
      <c r="AC122" s="63">
        <v>17217748</v>
      </c>
      <c r="AD122" s="63">
        <v>17131360</v>
      </c>
      <c r="AE122" s="63">
        <v>17289209</v>
      </c>
      <c r="AF122" s="63">
        <v>17519006</v>
      </c>
      <c r="AG122" s="63">
        <v>18422209</v>
      </c>
      <c r="AH122" s="63">
        <v>18825768</v>
      </c>
      <c r="AI122" s="13">
        <v>7.6842904702578707E-3</v>
      </c>
      <c r="AJ122" s="13">
        <v>2.1906113430805178E-2</v>
      </c>
    </row>
    <row r="123" spans="1:44" ht="10.5" customHeight="1" x14ac:dyDescent="0.2">
      <c r="A123" s="11"/>
      <c r="B123" s="11"/>
      <c r="C123" s="11"/>
      <c r="D123" s="11" t="s">
        <v>37</v>
      </c>
      <c r="E123" s="11"/>
      <c r="F123" s="2"/>
      <c r="G123" s="12">
        <v>2179631</v>
      </c>
      <c r="H123" s="12">
        <v>1612822</v>
      </c>
      <c r="I123" s="12">
        <v>2916210</v>
      </c>
      <c r="J123" s="12">
        <v>3661710</v>
      </c>
      <c r="K123" s="12">
        <v>4945381</v>
      </c>
      <c r="L123" s="12">
        <v>5012155</v>
      </c>
      <c r="M123" s="12">
        <v>5596438</v>
      </c>
      <c r="N123" s="12">
        <v>6240560</v>
      </c>
      <c r="O123" s="12">
        <v>6854639.1100000003</v>
      </c>
      <c r="P123" s="12">
        <v>6861234</v>
      </c>
      <c r="Q123" s="12">
        <v>8543106.0899999999</v>
      </c>
      <c r="R123" s="63">
        <v>8789376.4199999999</v>
      </c>
      <c r="S123" s="63">
        <v>6861233.7800000003</v>
      </c>
      <c r="T123" s="63">
        <v>9431782.9500000011</v>
      </c>
      <c r="U123" s="41">
        <v>14272280.319999998</v>
      </c>
      <c r="V123" s="41">
        <v>14010356.210000001</v>
      </c>
      <c r="W123" s="63">
        <v>14940192.93</v>
      </c>
      <c r="X123" s="63">
        <v>14746365.4</v>
      </c>
      <c r="Y123" s="63">
        <v>14879056.060000001</v>
      </c>
      <c r="Z123" s="63">
        <v>14936546.699999999</v>
      </c>
      <c r="AA123" s="63">
        <v>14873246.09</v>
      </c>
      <c r="AB123" s="63">
        <v>15493838</v>
      </c>
      <c r="AC123" s="63">
        <v>13891132</v>
      </c>
      <c r="AD123" s="63">
        <v>14357535</v>
      </c>
      <c r="AE123" s="63">
        <v>14343534</v>
      </c>
      <c r="AF123" s="63">
        <v>14778623</v>
      </c>
      <c r="AG123" s="63">
        <v>15640450</v>
      </c>
      <c r="AH123" s="63">
        <v>15967569</v>
      </c>
      <c r="AI123" s="13">
        <v>5.0321742769461331E-3</v>
      </c>
      <c r="AJ123" s="13">
        <v>2.091493531196353E-2</v>
      </c>
    </row>
    <row r="124" spans="1:44" ht="10.5" customHeight="1" x14ac:dyDescent="0.2">
      <c r="A124" s="11"/>
      <c r="B124" s="11"/>
      <c r="C124" s="14"/>
      <c r="D124" s="11" t="s">
        <v>90</v>
      </c>
      <c r="E124" s="11"/>
      <c r="F124" s="2"/>
      <c r="G124" s="12">
        <v>216284</v>
      </c>
      <c r="H124" s="12">
        <v>265404</v>
      </c>
      <c r="I124" s="12">
        <v>110540</v>
      </c>
      <c r="J124" s="12">
        <v>18267</v>
      </c>
      <c r="K124" s="12">
        <v>12626</v>
      </c>
      <c r="L124" s="12">
        <v>13021</v>
      </c>
      <c r="M124" s="12">
        <v>112491</v>
      </c>
      <c r="N124" s="12">
        <v>118493</v>
      </c>
      <c r="O124" s="12">
        <v>124360.27</v>
      </c>
      <c r="P124" s="12">
        <v>167474</v>
      </c>
      <c r="Q124" s="12">
        <v>88578.06</v>
      </c>
      <c r="R124" s="63">
        <v>447114.07</v>
      </c>
      <c r="S124" s="63">
        <v>167473.5</v>
      </c>
      <c r="T124" s="63">
        <v>495690.7</v>
      </c>
      <c r="U124" s="41">
        <v>906345.39</v>
      </c>
      <c r="V124" s="41">
        <v>834025.36</v>
      </c>
      <c r="W124" s="63">
        <v>1085465.3600000001</v>
      </c>
      <c r="X124" s="63">
        <v>1220584.5</v>
      </c>
      <c r="Y124" s="63">
        <v>1310110.53</v>
      </c>
      <c r="Z124" s="63">
        <v>1282002.92</v>
      </c>
      <c r="AA124" s="63">
        <v>1173423.93</v>
      </c>
      <c r="AB124" s="63">
        <v>1266810</v>
      </c>
      <c r="AC124" s="63">
        <v>2015812</v>
      </c>
      <c r="AD124" s="63">
        <v>1711206</v>
      </c>
      <c r="AE124" s="63">
        <v>1828167</v>
      </c>
      <c r="AF124" s="63">
        <v>1856741</v>
      </c>
      <c r="AG124" s="63">
        <v>1572678</v>
      </c>
      <c r="AH124" s="63">
        <v>1843373</v>
      </c>
      <c r="AI124" s="13">
        <v>6.4511334138948939E-2</v>
      </c>
      <c r="AJ124" s="13">
        <v>0.17212360063534937</v>
      </c>
    </row>
    <row r="125" spans="1:44" ht="10.5" customHeight="1" x14ac:dyDescent="0.2">
      <c r="A125" s="11"/>
      <c r="B125" s="11"/>
      <c r="C125" s="14"/>
      <c r="D125" s="11" t="s">
        <v>39</v>
      </c>
      <c r="E125" s="11"/>
      <c r="F125" s="2"/>
      <c r="G125" s="12">
        <v>279424</v>
      </c>
      <c r="H125" s="12">
        <v>159064</v>
      </c>
      <c r="I125" s="12">
        <v>86117</v>
      </c>
      <c r="J125" s="12">
        <v>179263</v>
      </c>
      <c r="K125" s="12">
        <v>286817</v>
      </c>
      <c r="L125" s="12">
        <v>159261</v>
      </c>
      <c r="M125" s="12">
        <v>443970</v>
      </c>
      <c r="N125" s="12">
        <v>490320</v>
      </c>
      <c r="O125" s="12">
        <v>590075.29</v>
      </c>
      <c r="P125" s="12">
        <v>640982</v>
      </c>
      <c r="Q125" s="12">
        <v>697560.52</v>
      </c>
      <c r="R125" s="63">
        <v>824818.99</v>
      </c>
      <c r="S125" s="63">
        <v>640982.39</v>
      </c>
      <c r="T125" s="63">
        <v>234752.03</v>
      </c>
      <c r="U125" s="41">
        <v>568627.12</v>
      </c>
      <c r="V125" s="41">
        <v>1451026.09</v>
      </c>
      <c r="W125" s="63">
        <v>1584250.7999999998</v>
      </c>
      <c r="X125" s="63">
        <v>1302278.83</v>
      </c>
      <c r="Y125" s="63">
        <v>1510984.82</v>
      </c>
      <c r="Z125" s="63">
        <v>1284309.8999999999</v>
      </c>
      <c r="AA125" s="63">
        <v>1184177.6599999999</v>
      </c>
      <c r="AB125" s="63">
        <v>1220018</v>
      </c>
      <c r="AC125" s="63">
        <v>1310804</v>
      </c>
      <c r="AD125" s="63">
        <v>1062619</v>
      </c>
      <c r="AE125" s="63">
        <v>1117508</v>
      </c>
      <c r="AF125" s="63">
        <v>883642</v>
      </c>
      <c r="AG125" s="63">
        <v>1209081</v>
      </c>
      <c r="AH125" s="63">
        <v>1014826</v>
      </c>
      <c r="AI125" s="13">
        <v>-3.022520762602221E-2</v>
      </c>
      <c r="AJ125" s="13">
        <v>-0.1606633467898346</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6876.6</v>
      </c>
      <c r="X126" s="63">
        <v>466.86</v>
      </c>
      <c r="Y126" s="63">
        <v>58.4</v>
      </c>
      <c r="Z126" s="63">
        <v>163.54</v>
      </c>
      <c r="AA126" s="63">
        <v>3056076.72</v>
      </c>
      <c r="AB126" s="63">
        <v>3394885</v>
      </c>
      <c r="AC126" s="63">
        <v>3446227</v>
      </c>
      <c r="AD126" s="63">
        <v>11</v>
      </c>
      <c r="AE126" s="63">
        <v>0</v>
      </c>
      <c r="AF126" s="63">
        <v>0</v>
      </c>
      <c r="AG126" s="63">
        <v>4130708</v>
      </c>
      <c r="AH126" s="63">
        <v>4274724</v>
      </c>
      <c r="AI126" s="13">
        <v>3.915540776964832E-2</v>
      </c>
      <c r="AJ126" s="13">
        <v>3.4864725369113482E-2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25000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80255</v>
      </c>
      <c r="Q128" s="12">
        <v>0</v>
      </c>
      <c r="R128" s="63">
        <v>0</v>
      </c>
      <c r="S128" s="63">
        <v>0</v>
      </c>
      <c r="T128" s="63">
        <v>0</v>
      </c>
      <c r="U128" s="41">
        <v>0</v>
      </c>
      <c r="V128" s="41">
        <v>0</v>
      </c>
      <c r="W128" s="63">
        <v>0</v>
      </c>
      <c r="X128" s="63">
        <v>0</v>
      </c>
      <c r="Y128" s="63">
        <v>0</v>
      </c>
      <c r="Z128" s="63">
        <v>0</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3754749</v>
      </c>
      <c r="U129" s="41">
        <v>3469682</v>
      </c>
      <c r="V129" s="41">
        <v>3511457</v>
      </c>
      <c r="W129" s="63">
        <v>3596008</v>
      </c>
      <c r="X129" s="63">
        <v>3434887</v>
      </c>
      <c r="Y129" s="63">
        <v>3494878</v>
      </c>
      <c r="Z129" s="63">
        <v>3340403</v>
      </c>
      <c r="AA129" s="63">
        <v>0</v>
      </c>
      <c r="AB129" s="63">
        <v>0</v>
      </c>
      <c r="AC129" s="63">
        <v>0</v>
      </c>
      <c r="AD129" s="63">
        <v>3674114</v>
      </c>
      <c r="AE129" s="63">
        <v>3831537</v>
      </c>
      <c r="AF129" s="63">
        <v>3979117</v>
      </c>
      <c r="AG129" s="63">
        <v>0</v>
      </c>
      <c r="AH129" s="63">
        <v>0</v>
      </c>
      <c r="AI129" s="13" t="s">
        <v>246</v>
      </c>
      <c r="AJ129" s="13" t="s">
        <v>246</v>
      </c>
    </row>
    <row r="130" spans="1:36" ht="10.5" customHeight="1" x14ac:dyDescent="0.2">
      <c r="A130" s="11"/>
      <c r="B130" s="14"/>
      <c r="C130" s="11" t="s">
        <v>44</v>
      </c>
      <c r="D130" s="15"/>
      <c r="E130" s="11"/>
      <c r="F130" s="2"/>
      <c r="G130" s="12">
        <v>1473875</v>
      </c>
      <c r="H130" s="12">
        <v>1269922</v>
      </c>
      <c r="I130" s="12">
        <v>1725104</v>
      </c>
      <c r="J130" s="12">
        <v>2210694</v>
      </c>
      <c r="K130" s="12">
        <v>1719271</v>
      </c>
      <c r="L130" s="12">
        <v>2586756</v>
      </c>
      <c r="M130" s="12">
        <v>2945762</v>
      </c>
      <c r="N130" s="12">
        <v>3410800</v>
      </c>
      <c r="O130" s="12">
        <v>3367521</v>
      </c>
      <c r="P130" s="12">
        <v>4714503</v>
      </c>
      <c r="Q130" s="12">
        <v>2479790</v>
      </c>
      <c r="R130" s="63">
        <v>10864530</v>
      </c>
      <c r="S130" s="63">
        <v>3691971</v>
      </c>
      <c r="T130" s="63">
        <v>3456343</v>
      </c>
      <c r="U130" s="41">
        <v>5581574</v>
      </c>
      <c r="V130" s="41">
        <v>5096149</v>
      </c>
      <c r="W130" s="63">
        <v>4230188</v>
      </c>
      <c r="X130" s="63">
        <v>3662029</v>
      </c>
      <c r="Y130" s="63">
        <v>3346651</v>
      </c>
      <c r="Z130" s="63">
        <v>3109098</v>
      </c>
      <c r="AA130" s="63">
        <v>5572975</v>
      </c>
      <c r="AB130" s="63">
        <v>4249357</v>
      </c>
      <c r="AC130" s="63">
        <v>5179742</v>
      </c>
      <c r="AD130" s="63">
        <v>4358167</v>
      </c>
      <c r="AE130" s="63">
        <v>3196809</v>
      </c>
      <c r="AF130" s="63">
        <v>5797952</v>
      </c>
      <c r="AG130" s="63">
        <v>6507551</v>
      </c>
      <c r="AH130" s="63">
        <v>4999510</v>
      </c>
      <c r="AI130" s="13">
        <v>2.7465789259999429E-2</v>
      </c>
      <c r="AJ130" s="13">
        <v>-0.23173710048526705</v>
      </c>
    </row>
    <row r="131" spans="1:36" ht="10.5" customHeight="1" x14ac:dyDescent="0.2">
      <c r="A131" s="11"/>
      <c r="B131" s="14"/>
      <c r="C131" s="11"/>
      <c r="D131" s="15" t="s">
        <v>45</v>
      </c>
      <c r="E131" s="11"/>
      <c r="F131" s="2"/>
      <c r="G131" s="12">
        <v>18343</v>
      </c>
      <c r="H131" s="12">
        <v>56176</v>
      </c>
      <c r="I131" s="12">
        <v>19467</v>
      </c>
      <c r="J131" s="12">
        <v>25316</v>
      </c>
      <c r="K131" s="12">
        <v>26043</v>
      </c>
      <c r="L131" s="12">
        <v>102773</v>
      </c>
      <c r="M131" s="12">
        <v>125837</v>
      </c>
      <c r="N131" s="12">
        <v>116973</v>
      </c>
      <c r="O131" s="12">
        <v>75792</v>
      </c>
      <c r="P131" s="12">
        <v>38296</v>
      </c>
      <c r="Q131" s="12">
        <v>92707</v>
      </c>
      <c r="R131" s="63">
        <v>274108</v>
      </c>
      <c r="S131" s="63">
        <v>338418</v>
      </c>
      <c r="T131" s="63">
        <v>317353</v>
      </c>
      <c r="U131" s="41">
        <v>465901</v>
      </c>
      <c r="V131" s="41">
        <v>392189</v>
      </c>
      <c r="W131" s="63">
        <v>374313</v>
      </c>
      <c r="X131" s="63">
        <v>259749</v>
      </c>
      <c r="Y131" s="63">
        <v>202319</v>
      </c>
      <c r="Z131" s="63">
        <v>186860</v>
      </c>
      <c r="AA131" s="63">
        <v>354309</v>
      </c>
      <c r="AB131" s="63">
        <v>316086</v>
      </c>
      <c r="AC131" s="63">
        <v>390328</v>
      </c>
      <c r="AD131" s="63">
        <v>448126</v>
      </c>
      <c r="AE131" s="63">
        <v>333487</v>
      </c>
      <c r="AF131" s="63">
        <v>762453</v>
      </c>
      <c r="AG131" s="63">
        <v>505473</v>
      </c>
      <c r="AH131" s="63">
        <v>375807</v>
      </c>
      <c r="AI131" s="13">
        <v>2.9263568223667935E-2</v>
      </c>
      <c r="AJ131" s="13">
        <v>-0.25652408733997661</v>
      </c>
    </row>
    <row r="132" spans="1:36" ht="10.5" customHeight="1" x14ac:dyDescent="0.2">
      <c r="A132" s="11"/>
      <c r="B132" s="14"/>
      <c r="C132" s="11"/>
      <c r="D132" s="15" t="s">
        <v>46</v>
      </c>
      <c r="E132" s="11"/>
      <c r="F132" s="2"/>
      <c r="G132" s="12">
        <v>1038685</v>
      </c>
      <c r="H132" s="12">
        <v>1037946</v>
      </c>
      <c r="I132" s="12">
        <v>1023825</v>
      </c>
      <c r="J132" s="12">
        <v>923637</v>
      </c>
      <c r="K132" s="12">
        <v>1139952</v>
      </c>
      <c r="L132" s="12">
        <v>2208299</v>
      </c>
      <c r="M132" s="12">
        <v>2514615</v>
      </c>
      <c r="N132" s="12">
        <v>2683133</v>
      </c>
      <c r="O132" s="12">
        <v>3019844</v>
      </c>
      <c r="P132" s="12">
        <v>4267148</v>
      </c>
      <c r="Q132" s="12">
        <v>1900012</v>
      </c>
      <c r="R132" s="63">
        <v>9976220</v>
      </c>
      <c r="S132" s="63">
        <v>2785633</v>
      </c>
      <c r="T132" s="63">
        <v>2086247</v>
      </c>
      <c r="U132" s="41">
        <v>3073815</v>
      </c>
      <c r="V132" s="41">
        <v>3251017</v>
      </c>
      <c r="W132" s="63">
        <v>2756090</v>
      </c>
      <c r="X132" s="63">
        <v>2970943</v>
      </c>
      <c r="Y132" s="63">
        <v>2865200</v>
      </c>
      <c r="Z132" s="63">
        <v>2387449</v>
      </c>
      <c r="AA132" s="63">
        <v>1794281</v>
      </c>
      <c r="AB132" s="63">
        <v>1576690</v>
      </c>
      <c r="AC132" s="63">
        <v>1959655</v>
      </c>
      <c r="AD132" s="63">
        <v>1845944</v>
      </c>
      <c r="AE132" s="63">
        <v>1897511</v>
      </c>
      <c r="AF132" s="63">
        <v>1883099</v>
      </c>
      <c r="AG132" s="63">
        <v>1774145</v>
      </c>
      <c r="AH132" s="63">
        <v>1761311</v>
      </c>
      <c r="AI132" s="13">
        <v>1.8626465682486382E-2</v>
      </c>
      <c r="AJ132" s="13">
        <v>-7.233907036910737E-3</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2794000</v>
      </c>
      <c r="AB133" s="63">
        <v>1700000</v>
      </c>
      <c r="AC133" s="63">
        <v>1977007</v>
      </c>
      <c r="AD133" s="63">
        <v>1592000</v>
      </c>
      <c r="AE133" s="63">
        <v>0</v>
      </c>
      <c r="AF133" s="63">
        <v>2675000</v>
      </c>
      <c r="AG133" s="63">
        <v>2510000</v>
      </c>
      <c r="AH133" s="63">
        <v>1864000</v>
      </c>
      <c r="AI133" s="13">
        <v>1.5467818125355359E-2</v>
      </c>
      <c r="AJ133" s="13">
        <v>-0.25737051792828686</v>
      </c>
    </row>
    <row r="134" spans="1:36" ht="10.5" customHeight="1" x14ac:dyDescent="0.2">
      <c r="A134" s="11"/>
      <c r="B134" s="11"/>
      <c r="C134" s="11"/>
      <c r="D134" s="11" t="s">
        <v>48</v>
      </c>
      <c r="E134" s="11"/>
      <c r="F134" s="2"/>
      <c r="G134" s="12">
        <v>416847</v>
      </c>
      <c r="H134" s="12">
        <v>175800</v>
      </c>
      <c r="I134" s="12">
        <v>681812</v>
      </c>
      <c r="J134" s="12">
        <v>1261741</v>
      </c>
      <c r="K134" s="12">
        <v>553276</v>
      </c>
      <c r="L134" s="12">
        <v>275684</v>
      </c>
      <c r="M134" s="12">
        <v>305310</v>
      </c>
      <c r="N134" s="12">
        <v>610694</v>
      </c>
      <c r="O134" s="12">
        <v>271885</v>
      </c>
      <c r="P134" s="12">
        <v>409059</v>
      </c>
      <c r="Q134" s="12">
        <v>487071</v>
      </c>
      <c r="R134" s="63">
        <v>614202</v>
      </c>
      <c r="S134" s="63">
        <v>567920</v>
      </c>
      <c r="T134" s="63">
        <v>1052743</v>
      </c>
      <c r="U134" s="41">
        <v>2041858</v>
      </c>
      <c r="V134" s="41">
        <v>1452943</v>
      </c>
      <c r="W134" s="63">
        <v>1099785</v>
      </c>
      <c r="X134" s="63">
        <v>431337</v>
      </c>
      <c r="Y134" s="63">
        <v>279132</v>
      </c>
      <c r="Z134" s="63">
        <v>534789</v>
      </c>
      <c r="AA134" s="63">
        <v>630385</v>
      </c>
      <c r="AB134" s="63">
        <v>656581</v>
      </c>
      <c r="AC134" s="63">
        <v>852752</v>
      </c>
      <c r="AD134" s="63">
        <v>472097</v>
      </c>
      <c r="AE134" s="63">
        <v>965811</v>
      </c>
      <c r="AF134" s="63">
        <v>477400</v>
      </c>
      <c r="AG134" s="63">
        <v>1717933</v>
      </c>
      <c r="AH134" s="63">
        <v>998392</v>
      </c>
      <c r="AI134" s="13">
        <v>7.2347302269022862E-2</v>
      </c>
      <c r="AJ134" s="13">
        <v>-0.41884113059123956</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1734415</v>
      </c>
      <c r="H136" s="12">
        <v>2232777</v>
      </c>
      <c r="I136" s="12">
        <v>1613239</v>
      </c>
      <c r="J136" s="12">
        <v>2584483</v>
      </c>
      <c r="K136" s="12">
        <f>SUM(K137:K145)</f>
        <v>2568403</v>
      </c>
      <c r="L136" s="12">
        <f>SUM(L137:L145)</f>
        <v>2339472</v>
      </c>
      <c r="M136" s="12">
        <f>SUM(M137:M145)</f>
        <v>2134653</v>
      </c>
      <c r="N136" s="12">
        <f>SUM(N137:N145)</f>
        <v>2443081</v>
      </c>
      <c r="O136" s="12">
        <v>2831036.81</v>
      </c>
      <c r="P136" s="12">
        <v>3005701</v>
      </c>
      <c r="Q136" s="12">
        <v>4476352.74</v>
      </c>
      <c r="R136" s="63">
        <v>2982953.97</v>
      </c>
      <c r="S136" s="63">
        <v>2760610.67</v>
      </c>
      <c r="T136" s="63">
        <v>3473716.48</v>
      </c>
      <c r="U136" s="41">
        <v>4331284.4800000004</v>
      </c>
      <c r="V136" s="41">
        <v>3695610.0900000003</v>
      </c>
      <c r="W136" s="63">
        <v>3850128.16</v>
      </c>
      <c r="X136" s="63">
        <v>4265644.17</v>
      </c>
      <c r="Y136" s="63">
        <v>3210483.7199999997</v>
      </c>
      <c r="Z136" s="63">
        <v>3088010.68</v>
      </c>
      <c r="AA136" s="63">
        <v>3138539.1</v>
      </c>
      <c r="AB136" s="63">
        <v>3529197</v>
      </c>
      <c r="AC136" s="63">
        <v>3619846</v>
      </c>
      <c r="AD136" s="63">
        <v>3538299</v>
      </c>
      <c r="AE136" s="63">
        <v>3498044</v>
      </c>
      <c r="AF136" s="63">
        <v>3460219</v>
      </c>
      <c r="AG136" s="63">
        <v>3577776</v>
      </c>
      <c r="AH136" s="63">
        <v>3350444</v>
      </c>
      <c r="AI136" s="13">
        <v>-8.6255003921773543E-3</v>
      </c>
      <c r="AJ136" s="13">
        <v>-6.3540031572686492E-2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479972</v>
      </c>
      <c r="H138" s="12">
        <v>606795</v>
      </c>
      <c r="I138" s="12">
        <v>123881</v>
      </c>
      <c r="J138" s="12">
        <v>696277</v>
      </c>
      <c r="K138" s="12">
        <v>723381</v>
      </c>
      <c r="L138" s="12">
        <v>202547</v>
      </c>
      <c r="M138" s="12">
        <v>216059</v>
      </c>
      <c r="N138" s="12">
        <v>228017</v>
      </c>
      <c r="O138" s="12">
        <v>524901.19999999995</v>
      </c>
      <c r="P138" s="12">
        <v>506676</v>
      </c>
      <c r="Q138" s="12">
        <v>660920.37</v>
      </c>
      <c r="R138" s="63">
        <v>666826.21</v>
      </c>
      <c r="S138" s="63">
        <v>506676.28</v>
      </c>
      <c r="T138" s="63">
        <v>752464.85</v>
      </c>
      <c r="U138" s="41">
        <v>953804.01</v>
      </c>
      <c r="V138" s="41">
        <v>613777.06000000006</v>
      </c>
      <c r="W138" s="64">
        <v>1088050.8700000001</v>
      </c>
      <c r="X138" s="64">
        <v>1097681.0900000001</v>
      </c>
      <c r="Y138" s="63">
        <v>1047191.69</v>
      </c>
      <c r="Z138" s="63">
        <v>1032915.29</v>
      </c>
      <c r="AA138" s="63">
        <v>1026306.79</v>
      </c>
      <c r="AB138" s="63">
        <v>1067961</v>
      </c>
      <c r="AC138" s="63">
        <v>1079331</v>
      </c>
      <c r="AD138" s="63">
        <v>1095195</v>
      </c>
      <c r="AE138" s="63">
        <v>1103716</v>
      </c>
      <c r="AF138" s="63">
        <v>1129988</v>
      </c>
      <c r="AG138" s="63">
        <v>1141029</v>
      </c>
      <c r="AH138" s="63">
        <v>986950</v>
      </c>
      <c r="AI138" s="13">
        <v>-1.3061798267252511E-2</v>
      </c>
      <c r="AJ138" s="13">
        <v>-0.13503513057073921</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1238279</v>
      </c>
      <c r="H141" s="12">
        <v>1473967</v>
      </c>
      <c r="I141" s="12">
        <v>1424553</v>
      </c>
      <c r="J141" s="12">
        <v>1819143</v>
      </c>
      <c r="K141" s="12">
        <v>1810301</v>
      </c>
      <c r="L141" s="12">
        <v>1801121</v>
      </c>
      <c r="M141" s="12">
        <v>1817000</v>
      </c>
      <c r="N141" s="12">
        <v>1930383</v>
      </c>
      <c r="O141" s="12">
        <v>1972238.97</v>
      </c>
      <c r="P141" s="12">
        <v>1839942</v>
      </c>
      <c r="Q141" s="12">
        <v>1934242.98</v>
      </c>
      <c r="R141" s="63">
        <v>1897153.62</v>
      </c>
      <c r="S141" s="63">
        <v>1905599.88</v>
      </c>
      <c r="T141" s="63">
        <v>2109391.2399999998</v>
      </c>
      <c r="U141" s="41">
        <v>2231003.08</v>
      </c>
      <c r="V141" s="41">
        <v>2388368.16</v>
      </c>
      <c r="W141" s="63">
        <v>2296840.87</v>
      </c>
      <c r="X141" s="63">
        <v>2013627.2</v>
      </c>
      <c r="Y141" s="63">
        <v>1662864.91</v>
      </c>
      <c r="Z141" s="63">
        <v>1463399.92</v>
      </c>
      <c r="AA141" s="63">
        <v>1700724.48</v>
      </c>
      <c r="AB141" s="63">
        <v>1666622</v>
      </c>
      <c r="AC141" s="63">
        <v>1724096</v>
      </c>
      <c r="AD141" s="63">
        <v>1712748</v>
      </c>
      <c r="AE141" s="63">
        <v>1812840</v>
      </c>
      <c r="AF141" s="63">
        <v>1830513</v>
      </c>
      <c r="AG141" s="63">
        <v>1845631</v>
      </c>
      <c r="AH141" s="63">
        <v>1796995</v>
      </c>
      <c r="AI141" s="13">
        <v>1.263195118216931E-2</v>
      </c>
      <c r="AJ141" s="13">
        <v>-2.6351963095548353E-2</v>
      </c>
    </row>
    <row r="142" spans="1:36" ht="10.5" customHeight="1" x14ac:dyDescent="0.2">
      <c r="A142" s="11"/>
      <c r="B142" s="14"/>
      <c r="C142" s="11" t="s">
        <v>55</v>
      </c>
      <c r="E142" s="11"/>
      <c r="F142" s="2"/>
      <c r="G142" s="12">
        <v>0</v>
      </c>
      <c r="H142" s="12">
        <v>0</v>
      </c>
      <c r="I142" s="12">
        <v>0</v>
      </c>
      <c r="J142" s="12">
        <v>0</v>
      </c>
      <c r="K142" s="12">
        <v>0</v>
      </c>
      <c r="L142" s="12">
        <v>19280</v>
      </c>
      <c r="M142" s="12">
        <v>51402</v>
      </c>
      <c r="N142" s="12">
        <v>83471</v>
      </c>
      <c r="O142" s="12">
        <v>106886.64</v>
      </c>
      <c r="P142" s="12">
        <v>103547</v>
      </c>
      <c r="Q142" s="12">
        <v>123750.39</v>
      </c>
      <c r="R142" s="63">
        <v>140567.14000000001</v>
      </c>
      <c r="S142" s="63">
        <v>103546.51</v>
      </c>
      <c r="T142" s="63">
        <v>161711.39000000001</v>
      </c>
      <c r="U142" s="41">
        <v>193965.39</v>
      </c>
      <c r="V142" s="41">
        <v>200162.87</v>
      </c>
      <c r="W142" s="64">
        <v>189693.42</v>
      </c>
      <c r="X142" s="64">
        <v>180722.88</v>
      </c>
      <c r="Y142" s="63">
        <v>170568.12</v>
      </c>
      <c r="Z142" s="63">
        <v>147922.47</v>
      </c>
      <c r="AA142" s="63">
        <v>140347.82999999999</v>
      </c>
      <c r="AB142" s="63">
        <v>151417</v>
      </c>
      <c r="AC142" s="63">
        <v>142001</v>
      </c>
      <c r="AD142" s="63">
        <v>147736</v>
      </c>
      <c r="AE142" s="63">
        <v>150624</v>
      </c>
      <c r="AF142" s="63">
        <v>156348</v>
      </c>
      <c r="AG142" s="63">
        <v>154596</v>
      </c>
      <c r="AH142" s="63">
        <v>185416</v>
      </c>
      <c r="AI142" s="13">
        <v>3.4337082535530694E-2</v>
      </c>
      <c r="AJ142" s="13">
        <v>0.19935832751170793</v>
      </c>
    </row>
    <row r="143" spans="1:36" ht="10.5" customHeight="1" x14ac:dyDescent="0.2">
      <c r="A143" s="11"/>
      <c r="B143" s="11"/>
      <c r="C143" s="11" t="s">
        <v>56</v>
      </c>
      <c r="D143" s="11"/>
      <c r="E143" s="11"/>
      <c r="F143" s="2"/>
      <c r="G143" s="12">
        <v>16164</v>
      </c>
      <c r="H143" s="12">
        <v>152015</v>
      </c>
      <c r="I143" s="12">
        <v>64805</v>
      </c>
      <c r="J143" s="12">
        <v>69063</v>
      </c>
      <c r="K143" s="12">
        <v>34721</v>
      </c>
      <c r="L143" s="12">
        <v>316524</v>
      </c>
      <c r="M143" s="12">
        <v>50192</v>
      </c>
      <c r="N143" s="12">
        <v>201210</v>
      </c>
      <c r="O143" s="12">
        <v>227010</v>
      </c>
      <c r="P143" s="12">
        <v>555536</v>
      </c>
      <c r="Q143" s="12">
        <v>1757439</v>
      </c>
      <c r="R143" s="63">
        <v>278407</v>
      </c>
      <c r="S143" s="63">
        <v>244788</v>
      </c>
      <c r="T143" s="63">
        <v>450149</v>
      </c>
      <c r="U143" s="41">
        <v>952512</v>
      </c>
      <c r="V143" s="41">
        <v>493302</v>
      </c>
      <c r="W143" s="63">
        <v>275543</v>
      </c>
      <c r="X143" s="63">
        <v>973613</v>
      </c>
      <c r="Y143" s="63">
        <v>329859</v>
      </c>
      <c r="Z143" s="63">
        <v>443773</v>
      </c>
      <c r="AA143" s="63">
        <v>271160</v>
      </c>
      <c r="AB143" s="63">
        <v>643197</v>
      </c>
      <c r="AC143" s="63">
        <v>674418</v>
      </c>
      <c r="AD143" s="63">
        <v>582620</v>
      </c>
      <c r="AE143" s="63">
        <v>430864</v>
      </c>
      <c r="AF143" s="63">
        <v>343370</v>
      </c>
      <c r="AG143" s="63">
        <v>436520</v>
      </c>
      <c r="AH143" s="63">
        <v>381083</v>
      </c>
      <c r="AI143" s="13">
        <v>-8.3541941790601593E-2</v>
      </c>
      <c r="AJ143" s="13">
        <v>-0.12699761752038852</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135835</v>
      </c>
      <c r="H147" s="12">
        <v>462055</v>
      </c>
      <c r="I147" s="12">
        <v>114709</v>
      </c>
      <c r="J147" s="12">
        <v>98400</v>
      </c>
      <c r="K147" s="12">
        <v>65993</v>
      </c>
      <c r="L147" s="12">
        <v>285771</v>
      </c>
      <c r="M147" s="12">
        <v>973199</v>
      </c>
      <c r="N147" s="12">
        <v>1218586</v>
      </c>
      <c r="O147" s="12">
        <v>301713</v>
      </c>
      <c r="P147" s="12">
        <v>358583</v>
      </c>
      <c r="Q147" s="12">
        <v>1138301</v>
      </c>
      <c r="R147" s="63">
        <v>721545</v>
      </c>
      <c r="S147" s="63">
        <v>515246</v>
      </c>
      <c r="T147" s="63">
        <v>696857</v>
      </c>
      <c r="U147" s="41">
        <v>567658</v>
      </c>
      <c r="V147" s="41">
        <v>326908</v>
      </c>
      <c r="W147" s="63">
        <v>2648148</v>
      </c>
      <c r="X147" s="63">
        <v>564757</v>
      </c>
      <c r="Y147" s="63">
        <v>1162324</v>
      </c>
      <c r="Z147" s="63">
        <v>199425</v>
      </c>
      <c r="AA147" s="63">
        <v>1196747</v>
      </c>
      <c r="AB147" s="63">
        <v>205130</v>
      </c>
      <c r="AC147" s="63">
        <v>1537057</v>
      </c>
      <c r="AD147" s="63">
        <v>153480</v>
      </c>
      <c r="AE147" s="63">
        <v>155430</v>
      </c>
      <c r="AF147" s="63">
        <v>165739</v>
      </c>
      <c r="AG147" s="63">
        <v>195796</v>
      </c>
      <c r="AH147" s="63">
        <v>712479</v>
      </c>
      <c r="AI147" s="13">
        <v>0.23061956291851149</v>
      </c>
      <c r="AJ147" s="13">
        <v>2.638884349016323</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13257</v>
      </c>
      <c r="I149" s="12">
        <v>0</v>
      </c>
      <c r="J149" s="12">
        <v>0</v>
      </c>
      <c r="K149" s="12">
        <v>0</v>
      </c>
      <c r="L149" s="12">
        <v>35330</v>
      </c>
      <c r="M149" s="12">
        <v>6765</v>
      </c>
      <c r="N149" s="12">
        <v>20000</v>
      </c>
      <c r="O149" s="12">
        <v>179941</v>
      </c>
      <c r="P149" s="12">
        <v>132595</v>
      </c>
      <c r="Q149" s="12">
        <v>811385</v>
      </c>
      <c r="R149" s="63">
        <v>939841</v>
      </c>
      <c r="S149" s="63">
        <v>915232</v>
      </c>
      <c r="T149" s="63">
        <v>733259</v>
      </c>
      <c r="U149" s="41">
        <v>971746</v>
      </c>
      <c r="V149" s="41">
        <v>995830</v>
      </c>
      <c r="W149" s="63">
        <v>372634</v>
      </c>
      <c r="X149" s="63">
        <v>593309</v>
      </c>
      <c r="Y149" s="63">
        <v>828443</v>
      </c>
      <c r="Z149" s="63">
        <v>460502</v>
      </c>
      <c r="AA149" s="63">
        <v>490137</v>
      </c>
      <c r="AB149" s="63">
        <v>860912</v>
      </c>
      <c r="AC149" s="63">
        <v>644746</v>
      </c>
      <c r="AD149" s="63">
        <v>1022564</v>
      </c>
      <c r="AE149" s="63">
        <v>768298</v>
      </c>
      <c r="AF149" s="63">
        <v>305045</v>
      </c>
      <c r="AG149" s="63">
        <v>665014</v>
      </c>
      <c r="AH149" s="63">
        <v>386296</v>
      </c>
      <c r="AI149" s="13">
        <v>-0.12502916935215513</v>
      </c>
      <c r="AJ149" s="13">
        <v>-0.41911598853557969</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5159038</v>
      </c>
      <c r="H152" s="5">
        <v>5570321</v>
      </c>
      <c r="I152" s="5">
        <v>5333698</v>
      </c>
      <c r="J152" s="5">
        <v>6900889</v>
      </c>
      <c r="K152" s="5">
        <v>7162675</v>
      </c>
      <c r="L152" s="5">
        <v>10381170</v>
      </c>
      <c r="M152" s="5">
        <v>10713450</v>
      </c>
      <c r="N152" s="5">
        <v>10662172</v>
      </c>
      <c r="O152" s="5">
        <v>15129468</v>
      </c>
      <c r="P152" s="5">
        <v>12264764</v>
      </c>
      <c r="Q152" s="5">
        <v>14946097</v>
      </c>
      <c r="R152" s="62">
        <v>25843626</v>
      </c>
      <c r="S152" s="62">
        <v>20406627</v>
      </c>
      <c r="T152" s="62">
        <v>23525288</v>
      </c>
      <c r="U152" s="39">
        <v>27604065</v>
      </c>
      <c r="V152" s="39">
        <v>27512378</v>
      </c>
      <c r="W152" s="62">
        <v>25583181</v>
      </c>
      <c r="X152" s="62">
        <v>22810401</v>
      </c>
      <c r="Y152" s="62">
        <v>19449321</v>
      </c>
      <c r="Z152" s="62">
        <v>37575608</v>
      </c>
      <c r="AA152" s="62">
        <v>29768823</v>
      </c>
      <c r="AB152" s="62">
        <v>31703620</v>
      </c>
      <c r="AC152" s="62">
        <v>26645798</v>
      </c>
      <c r="AD152" s="62">
        <v>27393475</v>
      </c>
      <c r="AE152" s="62">
        <v>29206599</v>
      </c>
      <c r="AF152" s="62">
        <v>35258447</v>
      </c>
      <c r="AG152" s="62">
        <v>37557082</v>
      </c>
      <c r="AH152" s="62">
        <v>35447551</v>
      </c>
      <c r="AI152" s="10">
        <v>1.8778013292009899E-2</v>
      </c>
      <c r="AJ152" s="10">
        <v>-5.6168660813425281E-2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1381839</v>
      </c>
      <c r="H154" s="12">
        <v>1494972</v>
      </c>
      <c r="I154" s="12">
        <v>2818836</v>
      </c>
      <c r="J154" s="12">
        <v>3527103</v>
      </c>
      <c r="K154" s="12">
        <v>2885697</v>
      </c>
      <c r="L154" s="12">
        <v>3858912</v>
      </c>
      <c r="M154" s="12">
        <v>4712532</v>
      </c>
      <c r="N154" s="12">
        <v>3695438</v>
      </c>
      <c r="O154" s="12">
        <v>7427199</v>
      </c>
      <c r="P154" s="12">
        <v>3155388</v>
      </c>
      <c r="Q154" s="12">
        <v>5068377</v>
      </c>
      <c r="R154" s="63">
        <v>3708652</v>
      </c>
      <c r="S154" s="63">
        <v>6787437</v>
      </c>
      <c r="T154" s="63">
        <v>3822932</v>
      </c>
      <c r="U154" s="41">
        <v>7524463</v>
      </c>
      <c r="V154" s="41">
        <v>4653737</v>
      </c>
      <c r="W154" s="63">
        <v>5801941</v>
      </c>
      <c r="X154" s="63">
        <v>5238089</v>
      </c>
      <c r="Y154" s="63">
        <v>4012052</v>
      </c>
      <c r="Z154" s="63">
        <v>8038252</v>
      </c>
      <c r="AA154" s="63">
        <v>6310477</v>
      </c>
      <c r="AB154" s="63">
        <v>6436522</v>
      </c>
      <c r="AC154" s="63">
        <v>5616606</v>
      </c>
      <c r="AD154" s="63">
        <v>8168811</v>
      </c>
      <c r="AE154" s="63">
        <v>9839125</v>
      </c>
      <c r="AF154" s="63">
        <v>9316800</v>
      </c>
      <c r="AG154" s="63">
        <v>8483867</v>
      </c>
      <c r="AH154" s="63">
        <v>8422540</v>
      </c>
      <c r="AI154" s="13">
        <v>4.5840134516617281E-2</v>
      </c>
      <c r="AJ154" s="13">
        <v>-7.2286611753814619E-3</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1692072</v>
      </c>
      <c r="H156" s="12">
        <v>2048965</v>
      </c>
      <c r="I156" s="12">
        <v>2001365</v>
      </c>
      <c r="J156" s="12">
        <v>2074855</v>
      </c>
      <c r="K156" s="12">
        <v>2199834</v>
      </c>
      <c r="L156" s="12">
        <v>2829226</v>
      </c>
      <c r="M156" s="12">
        <v>2988625</v>
      </c>
      <c r="N156" s="12">
        <v>3191873</v>
      </c>
      <c r="O156" s="12">
        <v>3479324</v>
      </c>
      <c r="P156" s="12">
        <v>3803321</v>
      </c>
      <c r="Q156" s="12">
        <v>4624101</v>
      </c>
      <c r="R156" s="63">
        <v>6863309</v>
      </c>
      <c r="S156" s="63">
        <v>6181250</v>
      </c>
      <c r="T156" s="63">
        <v>9683783</v>
      </c>
      <c r="U156" s="41">
        <v>7635521</v>
      </c>
      <c r="V156" s="41">
        <v>7853573</v>
      </c>
      <c r="W156" s="63">
        <v>8859968</v>
      </c>
      <c r="X156" s="63">
        <v>9427125</v>
      </c>
      <c r="Y156" s="63">
        <v>10811042</v>
      </c>
      <c r="Z156" s="63">
        <v>12400203</v>
      </c>
      <c r="AA156" s="63">
        <v>9297273</v>
      </c>
      <c r="AB156" s="63">
        <v>9674066</v>
      </c>
      <c r="AC156" s="63">
        <v>9496207</v>
      </c>
      <c r="AD156" s="63">
        <v>8456500</v>
      </c>
      <c r="AE156" s="63">
        <v>8892356</v>
      </c>
      <c r="AF156" s="63">
        <v>8753311</v>
      </c>
      <c r="AG156" s="63">
        <v>9375095</v>
      </c>
      <c r="AH156" s="63">
        <v>9940374</v>
      </c>
      <c r="AI156" s="13">
        <v>4.5362492570064639E-3</v>
      </c>
      <c r="AJ156" s="13">
        <v>6.0295815669067887E-2</v>
      </c>
    </row>
    <row r="157" spans="1:36" ht="10.5" customHeight="1" x14ac:dyDescent="0.2">
      <c r="A157" s="11"/>
      <c r="B157" s="19" t="s">
        <v>67</v>
      </c>
      <c r="C157" s="14"/>
      <c r="D157" s="19"/>
      <c r="E157" s="19"/>
      <c r="F157" s="2"/>
      <c r="G157" s="12">
        <v>551534</v>
      </c>
      <c r="H157" s="12">
        <v>316626</v>
      </c>
      <c r="I157" s="12">
        <v>0</v>
      </c>
      <c r="J157" s="12">
        <v>9942</v>
      </c>
      <c r="K157" s="12">
        <v>560909</v>
      </c>
      <c r="L157" s="12">
        <v>593388</v>
      </c>
      <c r="M157" s="12">
        <v>48321</v>
      </c>
      <c r="N157" s="12">
        <v>722257</v>
      </c>
      <c r="O157" s="12">
        <v>641097</v>
      </c>
      <c r="P157" s="12">
        <v>1508333</v>
      </c>
      <c r="Q157" s="12">
        <v>2063250</v>
      </c>
      <c r="R157" s="63">
        <v>1845448</v>
      </c>
      <c r="S157" s="63">
        <v>2405917</v>
      </c>
      <c r="T157" s="63">
        <v>2265317</v>
      </c>
      <c r="U157" s="41">
        <v>2561634</v>
      </c>
      <c r="V157" s="41">
        <v>5455229</v>
      </c>
      <c r="W157" s="63">
        <v>1916214</v>
      </c>
      <c r="X157" s="63">
        <v>1786854</v>
      </c>
      <c r="Y157" s="63">
        <v>3484339</v>
      </c>
      <c r="Z157" s="63">
        <v>4221255</v>
      </c>
      <c r="AA157" s="63">
        <v>1491824</v>
      </c>
      <c r="AB157" s="63">
        <v>2003307</v>
      </c>
      <c r="AC157" s="63">
        <v>5108158</v>
      </c>
      <c r="AD157" s="63">
        <v>2008509</v>
      </c>
      <c r="AE157" s="63">
        <v>1703282</v>
      </c>
      <c r="AF157" s="63">
        <v>1430485</v>
      </c>
      <c r="AG157" s="63">
        <v>1359378</v>
      </c>
      <c r="AH157" s="63">
        <v>1407272</v>
      </c>
      <c r="AI157" s="13">
        <v>-5.7159079855002681E-2</v>
      </c>
      <c r="AJ157" s="13">
        <v>3.5232290062072506E-2</v>
      </c>
    </row>
    <row r="158" spans="1:36" ht="10.5" customHeight="1" x14ac:dyDescent="0.2">
      <c r="A158" s="11"/>
      <c r="B158" s="19" t="s">
        <v>69</v>
      </c>
      <c r="C158" s="14"/>
      <c r="D158" s="19"/>
      <c r="E158" s="19"/>
      <c r="F158" s="2"/>
      <c r="G158" s="12">
        <v>251668</v>
      </c>
      <c r="H158" s="12">
        <v>144975</v>
      </c>
      <c r="I158" s="12">
        <v>318773</v>
      </c>
      <c r="J158" s="12">
        <v>214081</v>
      </c>
      <c r="K158" s="12">
        <v>418706</v>
      </c>
      <c r="L158" s="12">
        <v>395407</v>
      </c>
      <c r="M158" s="12">
        <v>816094</v>
      </c>
      <c r="N158" s="12">
        <v>755378</v>
      </c>
      <c r="O158" s="12">
        <v>165710</v>
      </c>
      <c r="P158" s="12">
        <v>1061588</v>
      </c>
      <c r="Q158" s="12">
        <v>606450</v>
      </c>
      <c r="R158" s="63">
        <v>8394696</v>
      </c>
      <c r="S158" s="63">
        <v>1511182</v>
      </c>
      <c r="T158" s="63">
        <v>874695</v>
      </c>
      <c r="U158" s="41">
        <v>575273</v>
      </c>
      <c r="V158" s="41">
        <v>765195</v>
      </c>
      <c r="W158" s="63">
        <v>578543</v>
      </c>
      <c r="X158" s="63">
        <v>295260</v>
      </c>
      <c r="Y158" s="63">
        <v>277191</v>
      </c>
      <c r="Z158" s="63">
        <v>375609</v>
      </c>
      <c r="AA158" s="63">
        <v>270755</v>
      </c>
      <c r="AB158" s="63">
        <v>361509</v>
      </c>
      <c r="AC158" s="63">
        <v>416680</v>
      </c>
      <c r="AD158" s="63">
        <v>1537627</v>
      </c>
      <c r="AE158" s="63">
        <v>1525057</v>
      </c>
      <c r="AF158" s="63">
        <v>1549072</v>
      </c>
      <c r="AG158" s="63">
        <v>1565201</v>
      </c>
      <c r="AH158" s="63">
        <v>1662669</v>
      </c>
      <c r="AI158" s="13">
        <v>0.28957849122534518</v>
      </c>
      <c r="AJ158" s="13">
        <v>6.2271874347128581E-2</v>
      </c>
    </row>
    <row r="159" spans="1:36" ht="10.5" customHeight="1" x14ac:dyDescent="0.2">
      <c r="A159" s="11"/>
      <c r="B159" s="19" t="s">
        <v>70</v>
      </c>
      <c r="C159" s="14"/>
      <c r="D159" s="19">
        <v>0</v>
      </c>
      <c r="E159" s="19"/>
      <c r="F159" s="2"/>
      <c r="G159" s="12">
        <v>278560</v>
      </c>
      <c r="H159" s="12">
        <v>460374</v>
      </c>
      <c r="I159" s="12">
        <v>0</v>
      </c>
      <c r="J159" s="12">
        <v>0</v>
      </c>
      <c r="K159" s="12">
        <v>527564</v>
      </c>
      <c r="L159" s="12">
        <v>1403469</v>
      </c>
      <c r="M159" s="12">
        <v>1407234</v>
      </c>
      <c r="N159" s="12">
        <v>1203147</v>
      </c>
      <c r="O159" s="12">
        <v>2035099</v>
      </c>
      <c r="P159" s="12">
        <v>2226504</v>
      </c>
      <c r="Q159" s="12">
        <v>2278975</v>
      </c>
      <c r="R159" s="63">
        <v>2316638</v>
      </c>
      <c r="S159" s="63">
        <v>2545174</v>
      </c>
      <c r="T159" s="63">
        <v>2311150</v>
      </c>
      <c r="U159" s="41">
        <v>209919</v>
      </c>
      <c r="V159" s="41">
        <v>238734</v>
      </c>
      <c r="W159" s="63">
        <v>2242029</v>
      </c>
      <c r="X159" s="63">
        <v>3017768</v>
      </c>
      <c r="Y159" s="63">
        <v>748258</v>
      </c>
      <c r="Z159" s="63">
        <v>1945784</v>
      </c>
      <c r="AA159" s="63">
        <v>2068169</v>
      </c>
      <c r="AB159" s="63">
        <v>2196994</v>
      </c>
      <c r="AC159" s="63">
        <v>2405129</v>
      </c>
      <c r="AD159" s="63">
        <v>2595081</v>
      </c>
      <c r="AE159" s="63">
        <v>2577355</v>
      </c>
      <c r="AF159" s="63">
        <v>2463929</v>
      </c>
      <c r="AG159" s="63">
        <v>2647183</v>
      </c>
      <c r="AH159" s="63">
        <v>3087606</v>
      </c>
      <c r="AI159" s="13">
        <v>5.8356953636768738E-2</v>
      </c>
      <c r="AJ159" s="13">
        <v>0.16637421742282268</v>
      </c>
    </row>
    <row r="160" spans="1:36" ht="10.5" customHeight="1" x14ac:dyDescent="0.2">
      <c r="A160" s="11"/>
      <c r="B160" s="19" t="s">
        <v>71</v>
      </c>
      <c r="C160" s="14"/>
      <c r="D160" s="19"/>
      <c r="E160" s="19"/>
      <c r="F160" s="2"/>
      <c r="G160" s="12">
        <v>217383</v>
      </c>
      <c r="H160" s="12">
        <v>310340</v>
      </c>
      <c r="I160" s="12">
        <v>119919</v>
      </c>
      <c r="J160" s="12">
        <v>310931</v>
      </c>
      <c r="K160" s="12">
        <v>195662</v>
      </c>
      <c r="L160" s="12">
        <v>280079</v>
      </c>
      <c r="M160" s="12">
        <v>464506</v>
      </c>
      <c r="N160" s="12">
        <v>525039</v>
      </c>
      <c r="O160" s="12">
        <v>383291</v>
      </c>
      <c r="P160" s="12">
        <v>442030</v>
      </c>
      <c r="Q160" s="12">
        <v>299699</v>
      </c>
      <c r="R160" s="63">
        <v>681818</v>
      </c>
      <c r="S160" s="63">
        <v>440531</v>
      </c>
      <c r="T160" s="63">
        <v>435335</v>
      </c>
      <c r="U160" s="41">
        <v>125875</v>
      </c>
      <c r="V160" s="41">
        <v>123982</v>
      </c>
      <c r="W160" s="63">
        <v>109398</v>
      </c>
      <c r="X160" s="63">
        <v>117207</v>
      </c>
      <c r="Y160" s="63">
        <v>116439</v>
      </c>
      <c r="Z160" s="63">
        <v>125822</v>
      </c>
      <c r="AA160" s="63">
        <v>138523</v>
      </c>
      <c r="AB160" s="63">
        <v>134014</v>
      </c>
      <c r="AC160" s="63">
        <v>128263</v>
      </c>
      <c r="AD160" s="63">
        <v>186134</v>
      </c>
      <c r="AE160" s="63">
        <v>168499</v>
      </c>
      <c r="AF160" s="63">
        <v>165825</v>
      </c>
      <c r="AG160" s="63">
        <v>173087</v>
      </c>
      <c r="AH160" s="63">
        <v>251153</v>
      </c>
      <c r="AI160" s="13">
        <v>0.11036228006575532</v>
      </c>
      <c r="AJ160" s="13">
        <v>0.45102174051199684</v>
      </c>
    </row>
    <row r="161" spans="1:36" ht="10.5" customHeight="1" x14ac:dyDescent="0.2">
      <c r="A161" s="11"/>
      <c r="B161" s="19" t="s">
        <v>72</v>
      </c>
      <c r="C161" s="14"/>
      <c r="D161" s="19"/>
      <c r="E161" s="19"/>
      <c r="F161" s="2"/>
      <c r="G161" s="12">
        <v>0</v>
      </c>
      <c r="H161" s="12">
        <v>0</v>
      </c>
      <c r="I161" s="12">
        <v>0</v>
      </c>
      <c r="J161" s="12">
        <v>0</v>
      </c>
      <c r="K161" s="12">
        <v>0</v>
      </c>
      <c r="L161" s="12">
        <v>183234</v>
      </c>
      <c r="M161" s="12">
        <v>64755</v>
      </c>
      <c r="N161" s="12">
        <v>479962</v>
      </c>
      <c r="O161" s="12">
        <v>118964</v>
      </c>
      <c r="P161" s="12">
        <v>39635</v>
      </c>
      <c r="Q161" s="12">
        <v>5245</v>
      </c>
      <c r="R161" s="63">
        <v>0</v>
      </c>
      <c r="S161" s="63">
        <v>0</v>
      </c>
      <c r="T161" s="63">
        <v>0</v>
      </c>
      <c r="U161" s="41">
        <v>1090019</v>
      </c>
      <c r="V161" s="41">
        <v>0</v>
      </c>
      <c r="W161" s="63">
        <v>0</v>
      </c>
      <c r="X161" s="63">
        <v>0</v>
      </c>
      <c r="Y161" s="63">
        <v>0</v>
      </c>
      <c r="Z161" s="63">
        <v>0</v>
      </c>
      <c r="AA161" s="63">
        <v>0</v>
      </c>
      <c r="AB161" s="63">
        <v>0</v>
      </c>
      <c r="AC161" s="63">
        <v>0</v>
      </c>
      <c r="AD161" s="63">
        <v>0</v>
      </c>
      <c r="AE161" s="63">
        <v>0</v>
      </c>
      <c r="AF161" s="63">
        <v>0</v>
      </c>
      <c r="AG161" s="63">
        <v>0</v>
      </c>
      <c r="AH161" s="63">
        <v>0</v>
      </c>
      <c r="AI161" s="13" t="s">
        <v>246</v>
      </c>
      <c r="AJ161" s="13" t="s">
        <v>246</v>
      </c>
    </row>
    <row r="162" spans="1:36" ht="10.5" customHeight="1" x14ac:dyDescent="0.2">
      <c r="A162" s="11"/>
      <c r="B162" s="19" t="s">
        <v>73</v>
      </c>
      <c r="C162" s="14"/>
      <c r="D162" s="19"/>
      <c r="E162" s="19"/>
      <c r="F162" s="2"/>
      <c r="G162" s="12">
        <v>0</v>
      </c>
      <c r="H162" s="12">
        <v>0</v>
      </c>
      <c r="I162" s="12">
        <v>0</v>
      </c>
      <c r="J162" s="12">
        <v>42559</v>
      </c>
      <c r="K162" s="12">
        <v>0</v>
      </c>
      <c r="L162" s="12">
        <v>270415</v>
      </c>
      <c r="M162" s="12">
        <v>161411</v>
      </c>
      <c r="N162" s="12">
        <v>89078</v>
      </c>
      <c r="O162" s="12">
        <v>878784</v>
      </c>
      <c r="P162" s="12">
        <v>0</v>
      </c>
      <c r="Q162" s="12">
        <v>0</v>
      </c>
      <c r="R162" s="63">
        <v>1953819</v>
      </c>
      <c r="S162" s="63">
        <v>465136</v>
      </c>
      <c r="T162" s="63">
        <v>1642148</v>
      </c>
      <c r="U162" s="41">
        <v>146955</v>
      </c>
      <c r="V162" s="41">
        <v>1519747</v>
      </c>
      <c r="W162" s="63">
        <v>4390256</v>
      </c>
      <c r="X162" s="63">
        <v>0</v>
      </c>
      <c r="Y162" s="63">
        <v>0</v>
      </c>
      <c r="Z162" s="63">
        <v>0</v>
      </c>
      <c r="AA162" s="63">
        <v>0</v>
      </c>
      <c r="AB162" s="63">
        <v>0</v>
      </c>
      <c r="AC162" s="63">
        <v>0</v>
      </c>
      <c r="AD162" s="63">
        <v>3229220</v>
      </c>
      <c r="AE162" s="63">
        <v>0</v>
      </c>
      <c r="AF162" s="63">
        <v>0</v>
      </c>
      <c r="AG162" s="63">
        <v>0</v>
      </c>
      <c r="AH162" s="63">
        <v>0</v>
      </c>
      <c r="AI162" s="13" t="s">
        <v>246</v>
      </c>
      <c r="AJ162" s="13" t="s">
        <v>246</v>
      </c>
    </row>
    <row r="163" spans="1:36" ht="10.5" customHeight="1" x14ac:dyDescent="0.2">
      <c r="A163" s="11"/>
      <c r="B163" s="19" t="s">
        <v>39</v>
      </c>
      <c r="C163" s="14"/>
      <c r="D163" s="19"/>
      <c r="E163" s="19"/>
      <c r="F163" s="2"/>
      <c r="G163" s="12">
        <v>785982</v>
      </c>
      <c r="H163" s="12">
        <v>794069</v>
      </c>
      <c r="I163" s="12">
        <v>74805</v>
      </c>
      <c r="J163" s="12">
        <v>721418</v>
      </c>
      <c r="K163" s="12">
        <v>374303</v>
      </c>
      <c r="L163" s="12">
        <v>567040</v>
      </c>
      <c r="M163" s="12">
        <v>49972</v>
      </c>
      <c r="N163" s="12">
        <v>0</v>
      </c>
      <c r="O163" s="12">
        <v>0</v>
      </c>
      <c r="P163" s="12">
        <v>27965</v>
      </c>
      <c r="Q163" s="12">
        <v>0</v>
      </c>
      <c r="R163" s="63">
        <v>79246</v>
      </c>
      <c r="S163" s="63">
        <v>70000</v>
      </c>
      <c r="T163" s="63">
        <v>2489928</v>
      </c>
      <c r="U163" s="41">
        <v>7734406</v>
      </c>
      <c r="V163" s="41">
        <v>6902181</v>
      </c>
      <c r="W163" s="63">
        <v>1684832</v>
      </c>
      <c r="X163" s="63">
        <v>2928098</v>
      </c>
      <c r="Y163" s="63">
        <v>0</v>
      </c>
      <c r="Z163" s="63">
        <v>10468683</v>
      </c>
      <c r="AA163" s="63">
        <v>10191802</v>
      </c>
      <c r="AB163" s="63">
        <v>10897208</v>
      </c>
      <c r="AC163" s="63">
        <v>3474755</v>
      </c>
      <c r="AD163" s="63">
        <v>1211593</v>
      </c>
      <c r="AE163" s="63">
        <v>4500925</v>
      </c>
      <c r="AF163" s="63">
        <v>11579025</v>
      </c>
      <c r="AG163" s="63">
        <v>13953271</v>
      </c>
      <c r="AH163" s="63">
        <v>10675937</v>
      </c>
      <c r="AI163" s="13">
        <v>-3.4132082488532722E-3</v>
      </c>
      <c r="AJ163" s="13">
        <v>-0.23487926236077547</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286</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4729897</v>
      </c>
      <c r="H176" s="5">
        <v>5652269</v>
      </c>
      <c r="I176" s="5">
        <v>5853896</v>
      </c>
      <c r="J176" s="5">
        <v>7335528</v>
      </c>
      <c r="K176" s="5">
        <f>SUM(K178,K193,K204,K206)</f>
        <v>6719020</v>
      </c>
      <c r="L176" s="5">
        <f>SUM(L178,L193,L204,L206)</f>
        <v>6712530</v>
      </c>
      <c r="M176" s="5">
        <f>SUM(M178,M193,M204,M206)</f>
        <v>8244917</v>
      </c>
      <c r="N176" s="5">
        <f>SUM(N178,N193,N204,N206)</f>
        <v>7845034</v>
      </c>
      <c r="O176" s="5">
        <v>6523297</v>
      </c>
      <c r="P176" s="5">
        <v>7766592</v>
      </c>
      <c r="Q176" s="5">
        <v>6295031</v>
      </c>
      <c r="R176" s="39">
        <v>8329671</v>
      </c>
      <c r="S176" s="39">
        <v>9119596</v>
      </c>
      <c r="T176" s="39">
        <v>10529212</v>
      </c>
      <c r="U176" s="39">
        <v>9879734.9199999999</v>
      </c>
      <c r="V176" s="39">
        <v>13104889.620000001</v>
      </c>
      <c r="W176" s="39">
        <v>10929959</v>
      </c>
      <c r="X176" s="39">
        <v>10564377</v>
      </c>
      <c r="Y176" s="39">
        <v>12642327</v>
      </c>
      <c r="Z176" s="39">
        <v>13738812</v>
      </c>
      <c r="AA176" s="39">
        <v>9971803</v>
      </c>
      <c r="AB176" s="39">
        <v>9670890</v>
      </c>
      <c r="AC176" s="39">
        <v>10960528</v>
      </c>
      <c r="AD176" s="39">
        <v>11379495</v>
      </c>
      <c r="AE176" s="39">
        <v>15602262</v>
      </c>
      <c r="AF176" s="39">
        <v>16046118</v>
      </c>
      <c r="AG176" s="39">
        <v>12922136</v>
      </c>
      <c r="AH176" s="39">
        <v>12165973</v>
      </c>
      <c r="AI176" s="10">
        <v>3.8994864137896323E-2</v>
      </c>
      <c r="AJ176" s="10">
        <v>-5.851687368094563E-2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3490489</v>
      </c>
      <c r="H178" s="12">
        <v>3425962</v>
      </c>
      <c r="I178" s="12">
        <v>3671423</v>
      </c>
      <c r="J178" s="12">
        <v>4441481</v>
      </c>
      <c r="K178" s="12">
        <f>SUM(K179,K183:K187)</f>
        <v>4439384</v>
      </c>
      <c r="L178" s="12">
        <f>SUM(L179,L183:L187)</f>
        <v>4622773</v>
      </c>
      <c r="M178" s="12">
        <f>SUM(M179,M183:M187)</f>
        <v>4826861</v>
      </c>
      <c r="N178" s="12">
        <f>SUM(N179,N183:N187)</f>
        <v>5654476</v>
      </c>
      <c r="O178" s="12">
        <v>5248804</v>
      </c>
      <c r="P178" s="12">
        <v>5574606</v>
      </c>
      <c r="Q178" s="12">
        <v>5019230</v>
      </c>
      <c r="R178" s="41">
        <v>5914877</v>
      </c>
      <c r="S178" s="41">
        <v>6699093</v>
      </c>
      <c r="T178" s="41">
        <v>7308558</v>
      </c>
      <c r="U178" s="41">
        <v>7819904.8799999999</v>
      </c>
      <c r="V178" s="41">
        <v>7784987.6200000001</v>
      </c>
      <c r="W178" s="41">
        <v>7494977</v>
      </c>
      <c r="X178" s="41">
        <v>7433141</v>
      </c>
      <c r="Y178" s="41">
        <v>7286878</v>
      </c>
      <c r="Z178" s="41">
        <v>7725489</v>
      </c>
      <c r="AA178" s="41">
        <v>7910847</v>
      </c>
      <c r="AB178" s="41">
        <v>7634993</v>
      </c>
      <c r="AC178" s="41">
        <v>8728668</v>
      </c>
      <c r="AD178" s="41">
        <v>8511531</v>
      </c>
      <c r="AE178" s="41">
        <v>10871561</v>
      </c>
      <c r="AF178" s="41">
        <v>10034273</v>
      </c>
      <c r="AG178" s="41">
        <v>9070996</v>
      </c>
      <c r="AH178" s="41">
        <v>8740315</v>
      </c>
      <c r="AI178" s="13">
        <v>2.2789843946231958E-2</v>
      </c>
      <c r="AJ178" s="13">
        <v>-3.6454761968806954E-2</v>
      </c>
    </row>
    <row r="179" spans="1:36" ht="10.5" customHeight="1" x14ac:dyDescent="0.2">
      <c r="A179" s="11"/>
      <c r="B179" s="11"/>
      <c r="C179" s="11" t="s">
        <v>36</v>
      </c>
      <c r="D179" s="11"/>
      <c r="E179" s="11"/>
      <c r="F179" s="2"/>
      <c r="G179" s="12">
        <v>1630395</v>
      </c>
      <c r="H179" s="12">
        <v>1630768</v>
      </c>
      <c r="I179" s="12">
        <v>1334926</v>
      </c>
      <c r="J179" s="12">
        <v>1837163</v>
      </c>
      <c r="K179" s="12">
        <f>SUM(K180:K182)</f>
        <v>1839355</v>
      </c>
      <c r="L179" s="12">
        <f>SUM(L180:L182)</f>
        <v>1686522</v>
      </c>
      <c r="M179" s="12">
        <f>SUM(M180:M182)</f>
        <v>1626754</v>
      </c>
      <c r="N179" s="12">
        <f>SUM(N180:N182)</f>
        <v>1682775</v>
      </c>
      <c r="O179" s="12">
        <v>1551320</v>
      </c>
      <c r="P179" s="12">
        <v>1831851</v>
      </c>
      <c r="Q179" s="12">
        <v>1747521</v>
      </c>
      <c r="R179" s="41">
        <v>1877790</v>
      </c>
      <c r="S179" s="41">
        <v>1944868</v>
      </c>
      <c r="T179" s="41">
        <v>2283104</v>
      </c>
      <c r="U179" s="41">
        <v>2296983</v>
      </c>
      <c r="V179" s="41">
        <v>2479623</v>
      </c>
      <c r="W179" s="41">
        <v>2645015</v>
      </c>
      <c r="X179" s="41">
        <v>2650035</v>
      </c>
      <c r="Y179" s="41">
        <v>2632651</v>
      </c>
      <c r="Z179" s="41">
        <v>2749459</v>
      </c>
      <c r="AA179" s="41">
        <v>2869229</v>
      </c>
      <c r="AB179" s="41">
        <v>2581819</v>
      </c>
      <c r="AC179" s="41">
        <v>2519779</v>
      </c>
      <c r="AD179" s="41">
        <v>2582408</v>
      </c>
      <c r="AE179" s="41">
        <v>2870979</v>
      </c>
      <c r="AF179" s="41">
        <v>2828478</v>
      </c>
      <c r="AG179" s="41">
        <v>2508167</v>
      </c>
      <c r="AH179" s="41">
        <v>2565134</v>
      </c>
      <c r="AI179" s="13">
        <v>-1.0799947681731092E-3</v>
      </c>
      <c r="AJ179" s="13">
        <v>2.2712602470250188E-2</v>
      </c>
    </row>
    <row r="180" spans="1:36" ht="10.5" customHeight="1" x14ac:dyDescent="0.2">
      <c r="A180" s="11"/>
      <c r="B180" s="11"/>
      <c r="C180" s="11"/>
      <c r="D180" s="11" t="s">
        <v>37</v>
      </c>
      <c r="E180" s="11"/>
      <c r="F180" s="2"/>
      <c r="G180" s="12">
        <v>1551872</v>
      </c>
      <c r="H180" s="12">
        <v>1562346</v>
      </c>
      <c r="I180" s="12">
        <v>1280952</v>
      </c>
      <c r="J180" s="12">
        <v>1753438</v>
      </c>
      <c r="K180" s="12">
        <v>1779875</v>
      </c>
      <c r="L180" s="12">
        <v>1633267</v>
      </c>
      <c r="M180" s="12">
        <v>1564036</v>
      </c>
      <c r="N180" s="12">
        <v>1634054</v>
      </c>
      <c r="O180" s="12">
        <v>1501132</v>
      </c>
      <c r="P180" s="12">
        <v>1775255</v>
      </c>
      <c r="Q180" s="12">
        <v>1657153</v>
      </c>
      <c r="R180" s="41">
        <v>1795923</v>
      </c>
      <c r="S180" s="41">
        <v>1799318</v>
      </c>
      <c r="T180" s="41">
        <v>2096437</v>
      </c>
      <c r="U180" s="41">
        <v>2230805</v>
      </c>
      <c r="V180" s="41">
        <v>2079290</v>
      </c>
      <c r="W180" s="41">
        <v>2162653</v>
      </c>
      <c r="X180" s="41">
        <v>2182754</v>
      </c>
      <c r="Y180" s="41">
        <v>2119398</v>
      </c>
      <c r="Z180" s="41">
        <v>2187834</v>
      </c>
      <c r="AA180" s="41">
        <v>2224555</v>
      </c>
      <c r="AB180" s="41">
        <v>2292935</v>
      </c>
      <c r="AC180" s="41">
        <v>2408823</v>
      </c>
      <c r="AD180" s="41">
        <v>2486974</v>
      </c>
      <c r="AE180" s="41">
        <v>2805884</v>
      </c>
      <c r="AF180" s="41">
        <v>2767913</v>
      </c>
      <c r="AG180" s="41">
        <v>2452207</v>
      </c>
      <c r="AH180" s="41">
        <v>2501121</v>
      </c>
      <c r="AI180" s="13">
        <v>1.4589803006665125E-2</v>
      </c>
      <c r="AJ180" s="13">
        <v>1.9946929439480437E-2</v>
      </c>
    </row>
    <row r="181" spans="1:36" ht="10.5" customHeight="1" x14ac:dyDescent="0.2">
      <c r="A181" s="11"/>
      <c r="B181" s="11"/>
      <c r="C181" s="14"/>
      <c r="D181" s="11" t="s">
        <v>90</v>
      </c>
      <c r="E181" s="11"/>
      <c r="F181" s="2"/>
      <c r="G181" s="12">
        <v>7751</v>
      </c>
      <c r="H181" s="12">
        <v>8346</v>
      </c>
      <c r="I181" s="12">
        <v>7022</v>
      </c>
      <c r="J181" s="12">
        <v>36745</v>
      </c>
      <c r="K181" s="12">
        <v>8130</v>
      </c>
      <c r="L181" s="12">
        <v>7502</v>
      </c>
      <c r="M181" s="12">
        <v>7971</v>
      </c>
      <c r="N181" s="12">
        <v>10330</v>
      </c>
      <c r="O181" s="12">
        <v>8228</v>
      </c>
      <c r="P181" s="12">
        <v>7492</v>
      </c>
      <c r="Q181" s="12">
        <v>4709</v>
      </c>
      <c r="R181" s="41">
        <v>3037</v>
      </c>
      <c r="S181" s="41">
        <v>2445</v>
      </c>
      <c r="T181" s="41">
        <v>27642</v>
      </c>
      <c r="U181" s="41">
        <v>2371</v>
      </c>
      <c r="V181" s="41">
        <v>2933</v>
      </c>
      <c r="W181" s="41">
        <v>1458</v>
      </c>
      <c r="X181" s="41">
        <v>2586</v>
      </c>
      <c r="Y181" s="41">
        <v>3076</v>
      </c>
      <c r="Z181" s="41">
        <v>3903</v>
      </c>
      <c r="AA181" s="41">
        <v>105114</v>
      </c>
      <c r="AB181" s="41">
        <v>204427</v>
      </c>
      <c r="AC181" s="41">
        <v>2925</v>
      </c>
      <c r="AD181" s="41">
        <v>39858</v>
      </c>
      <c r="AE181" s="41">
        <v>7762</v>
      </c>
      <c r="AF181" s="41">
        <v>8236</v>
      </c>
      <c r="AG181" s="41">
        <v>3426</v>
      </c>
      <c r="AH181" s="41">
        <v>2684</v>
      </c>
      <c r="AI181" s="13">
        <v>-0.51429335773568186</v>
      </c>
      <c r="AJ181" s="13">
        <v>-0.21657910099241098</v>
      </c>
    </row>
    <row r="182" spans="1:36" ht="10.5" customHeight="1" x14ac:dyDescent="0.2">
      <c r="A182" s="11"/>
      <c r="B182" s="14"/>
      <c r="C182" s="11"/>
      <c r="D182" s="11" t="s">
        <v>39</v>
      </c>
      <c r="E182" s="11"/>
      <c r="F182" s="2"/>
      <c r="G182" s="12">
        <v>70772</v>
      </c>
      <c r="H182" s="12">
        <v>60076</v>
      </c>
      <c r="I182" s="12">
        <v>46952</v>
      </c>
      <c r="J182" s="12">
        <v>46980</v>
      </c>
      <c r="K182" s="12">
        <v>51350</v>
      </c>
      <c r="L182" s="12">
        <v>45753</v>
      </c>
      <c r="M182" s="12">
        <v>54747</v>
      </c>
      <c r="N182" s="12">
        <v>38391</v>
      </c>
      <c r="O182" s="12">
        <v>41960</v>
      </c>
      <c r="P182" s="12">
        <v>49104</v>
      </c>
      <c r="Q182" s="12">
        <v>85659</v>
      </c>
      <c r="R182" s="41">
        <v>78830</v>
      </c>
      <c r="S182" s="41">
        <v>143105</v>
      </c>
      <c r="T182" s="41">
        <v>159025</v>
      </c>
      <c r="U182" s="41">
        <v>63807</v>
      </c>
      <c r="V182" s="41">
        <v>397400</v>
      </c>
      <c r="W182" s="41">
        <v>480904</v>
      </c>
      <c r="X182" s="41">
        <v>464695</v>
      </c>
      <c r="Y182" s="41">
        <v>510177</v>
      </c>
      <c r="Z182" s="41">
        <v>557722</v>
      </c>
      <c r="AA182" s="41">
        <v>539560</v>
      </c>
      <c r="AB182" s="41">
        <v>84457</v>
      </c>
      <c r="AC182" s="41">
        <v>108031</v>
      </c>
      <c r="AD182" s="41">
        <v>55576</v>
      </c>
      <c r="AE182" s="41">
        <v>57333</v>
      </c>
      <c r="AF182" s="41">
        <v>52329</v>
      </c>
      <c r="AG182" s="41">
        <v>52534</v>
      </c>
      <c r="AH182" s="41">
        <v>61329</v>
      </c>
      <c r="AI182" s="13">
        <v>-5.1934436338954226E-2</v>
      </c>
      <c r="AJ182" s="13">
        <v>0.16741538812959225</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94380</v>
      </c>
      <c r="O183" s="12">
        <v>17840</v>
      </c>
      <c r="P183" s="12">
        <v>100320</v>
      </c>
      <c r="Q183" s="12">
        <v>0</v>
      </c>
      <c r="R183" s="41">
        <v>1373</v>
      </c>
      <c r="S183" s="41">
        <v>19002</v>
      </c>
      <c r="T183" s="41">
        <v>3432</v>
      </c>
      <c r="U183" s="41">
        <v>43315</v>
      </c>
      <c r="V183" s="41">
        <v>0</v>
      </c>
      <c r="W183" s="41">
        <v>0</v>
      </c>
      <c r="X183" s="41">
        <v>0</v>
      </c>
      <c r="Y183" s="41">
        <v>0</v>
      </c>
      <c r="Z183" s="41">
        <v>0</v>
      </c>
      <c r="AA183" s="41">
        <v>0</v>
      </c>
      <c r="AB183" s="41">
        <v>0</v>
      </c>
      <c r="AC183" s="41">
        <v>0</v>
      </c>
      <c r="AD183" s="41">
        <v>0</v>
      </c>
      <c r="AE183" s="41">
        <v>0</v>
      </c>
      <c r="AF183" s="41">
        <v>0</v>
      </c>
      <c r="AG183" s="41">
        <v>0</v>
      </c>
      <c r="AH183" s="41">
        <v>0</v>
      </c>
      <c r="AI183" s="13" t="s">
        <v>246</v>
      </c>
      <c r="AJ183" s="13" t="s">
        <v>246</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267218</v>
      </c>
      <c r="P184" s="12">
        <v>320013</v>
      </c>
      <c r="Q184" s="12">
        <v>332032</v>
      </c>
      <c r="R184" s="41">
        <v>356700</v>
      </c>
      <c r="S184" s="41">
        <v>398290</v>
      </c>
      <c r="T184" s="41">
        <v>436221</v>
      </c>
      <c r="U184" s="41">
        <v>469236</v>
      </c>
      <c r="V184" s="41">
        <v>481618.62</v>
      </c>
      <c r="W184" s="41">
        <v>479544</v>
      </c>
      <c r="X184" s="41">
        <v>499413</v>
      </c>
      <c r="Y184" s="41">
        <v>541527</v>
      </c>
      <c r="Z184" s="41">
        <v>554879</v>
      </c>
      <c r="AA184" s="41">
        <v>571136</v>
      </c>
      <c r="AB184" s="41">
        <v>621670</v>
      </c>
      <c r="AC184" s="41">
        <v>700408</v>
      </c>
      <c r="AD184" s="41">
        <v>757744</v>
      </c>
      <c r="AE184" s="41">
        <v>930778</v>
      </c>
      <c r="AF184" s="41">
        <v>932247</v>
      </c>
      <c r="AG184" s="41">
        <v>781588</v>
      </c>
      <c r="AH184" s="41">
        <v>823619</v>
      </c>
      <c r="AI184" s="13">
        <v>4.7999497592396301E-2</v>
      </c>
      <c r="AJ184" s="13">
        <v>5.3776414172172549E-2</v>
      </c>
    </row>
    <row r="185" spans="1:36" ht="10.5" customHeight="1" x14ac:dyDescent="0.2">
      <c r="A185" s="11"/>
      <c r="B185" s="14"/>
      <c r="C185" s="11" t="s">
        <v>42</v>
      </c>
      <c r="D185" s="11"/>
      <c r="E185" s="11"/>
      <c r="F185" s="2"/>
      <c r="G185" s="12">
        <v>0</v>
      </c>
      <c r="H185" s="12">
        <v>0</v>
      </c>
      <c r="I185" s="12">
        <v>0</v>
      </c>
      <c r="J185" s="12">
        <v>0</v>
      </c>
      <c r="K185" s="12">
        <v>2110</v>
      </c>
      <c r="L185" s="12">
        <v>2468</v>
      </c>
      <c r="M185" s="12">
        <v>4544</v>
      </c>
      <c r="N185" s="12">
        <v>2216</v>
      </c>
      <c r="O185" s="12">
        <v>20748</v>
      </c>
      <c r="P185" s="12">
        <v>26125</v>
      </c>
      <c r="Q185" s="12">
        <v>36032</v>
      </c>
      <c r="R185" s="41">
        <v>40226</v>
      </c>
      <c r="S185" s="41">
        <v>45607</v>
      </c>
      <c r="T185" s="41">
        <v>45882</v>
      </c>
      <c r="U185" s="41">
        <v>78591</v>
      </c>
      <c r="V185" s="41">
        <v>79481</v>
      </c>
      <c r="W185" s="41">
        <v>74033</v>
      </c>
      <c r="X185" s="41">
        <v>92856</v>
      </c>
      <c r="Y185" s="41">
        <v>98316</v>
      </c>
      <c r="Z185" s="41">
        <v>92736</v>
      </c>
      <c r="AA185" s="41">
        <v>109445</v>
      </c>
      <c r="AB185" s="41">
        <v>124003</v>
      </c>
      <c r="AC185" s="41">
        <v>136672</v>
      </c>
      <c r="AD185" s="41">
        <v>131544</v>
      </c>
      <c r="AE185" s="41">
        <v>147744</v>
      </c>
      <c r="AF185" s="41">
        <v>167443</v>
      </c>
      <c r="AG185" s="41">
        <v>152664</v>
      </c>
      <c r="AH185" s="41">
        <v>92282</v>
      </c>
      <c r="AI185" s="13">
        <v>-4.80500084328086E-2</v>
      </c>
      <c r="AJ185" s="13">
        <v>-0.39552219252738041</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256370</v>
      </c>
      <c r="U186" s="41">
        <v>0</v>
      </c>
      <c r="V186" s="41">
        <v>12068</v>
      </c>
      <c r="W186" s="41">
        <v>31020</v>
      </c>
      <c r="X186" s="41">
        <v>16531</v>
      </c>
      <c r="Y186" s="41">
        <v>6163</v>
      </c>
      <c r="Z186" s="41">
        <v>6163</v>
      </c>
      <c r="AA186" s="41">
        <v>18635</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1860094</v>
      </c>
      <c r="H187" s="12">
        <v>1795194</v>
      </c>
      <c r="I187" s="12">
        <v>2336497</v>
      </c>
      <c r="J187" s="12">
        <v>2604318</v>
      </c>
      <c r="K187" s="12">
        <v>2597919</v>
      </c>
      <c r="L187" s="12">
        <v>2933783</v>
      </c>
      <c r="M187" s="12">
        <v>3195563</v>
      </c>
      <c r="N187" s="12">
        <v>3875105</v>
      </c>
      <c r="O187" s="12">
        <v>3391678</v>
      </c>
      <c r="P187" s="12">
        <v>3296297</v>
      </c>
      <c r="Q187" s="12">
        <v>2903645</v>
      </c>
      <c r="R187" s="41">
        <v>3638788</v>
      </c>
      <c r="S187" s="41">
        <v>4291326</v>
      </c>
      <c r="T187" s="41">
        <v>4283549</v>
      </c>
      <c r="U187" s="41">
        <v>4931779.88</v>
      </c>
      <c r="V187" s="41">
        <v>4732197</v>
      </c>
      <c r="W187" s="41">
        <v>4265365</v>
      </c>
      <c r="X187" s="41">
        <v>4174306</v>
      </c>
      <c r="Y187" s="41">
        <v>4008221</v>
      </c>
      <c r="Z187" s="41">
        <v>4322252</v>
      </c>
      <c r="AA187" s="41">
        <v>4342402</v>
      </c>
      <c r="AB187" s="41">
        <v>4307501</v>
      </c>
      <c r="AC187" s="41">
        <v>5371809</v>
      </c>
      <c r="AD187" s="41">
        <v>5039835</v>
      </c>
      <c r="AE187" s="41">
        <v>6922060</v>
      </c>
      <c r="AF187" s="41">
        <v>6106105</v>
      </c>
      <c r="AG187" s="41">
        <v>5628577</v>
      </c>
      <c r="AH187" s="41">
        <v>5259280</v>
      </c>
      <c r="AI187" s="13">
        <v>3.3832429263783714E-2</v>
      </c>
      <c r="AJ187" s="13">
        <v>-6.5611077187004818E-2</v>
      </c>
    </row>
    <row r="188" spans="1:36" ht="10.5" customHeight="1" x14ac:dyDescent="0.2">
      <c r="A188" s="11"/>
      <c r="B188" s="14"/>
      <c r="C188" s="11"/>
      <c r="D188" s="15" t="s">
        <v>45</v>
      </c>
      <c r="E188" s="11"/>
      <c r="F188" s="2"/>
      <c r="G188" s="12">
        <v>669506</v>
      </c>
      <c r="H188" s="12">
        <v>748296</v>
      </c>
      <c r="I188" s="12">
        <v>889450</v>
      </c>
      <c r="J188" s="12">
        <v>928722</v>
      </c>
      <c r="K188" s="12">
        <v>925761</v>
      </c>
      <c r="L188" s="12">
        <v>1057251</v>
      </c>
      <c r="M188" s="12">
        <v>1073980</v>
      </c>
      <c r="N188" s="12">
        <v>1240132</v>
      </c>
      <c r="O188" s="12">
        <v>1319170</v>
      </c>
      <c r="P188" s="12">
        <v>1352647</v>
      </c>
      <c r="Q188" s="12">
        <v>1303607</v>
      </c>
      <c r="R188" s="41">
        <v>1489355</v>
      </c>
      <c r="S188" s="41">
        <v>1489927</v>
      </c>
      <c r="T188" s="41">
        <v>1648062</v>
      </c>
      <c r="U188" s="41">
        <v>1767660</v>
      </c>
      <c r="V188" s="41">
        <v>1824880</v>
      </c>
      <c r="W188" s="41">
        <v>1769986</v>
      </c>
      <c r="X188" s="41">
        <v>1758297</v>
      </c>
      <c r="Y188" s="41">
        <v>1596029</v>
      </c>
      <c r="Z188" s="41">
        <v>1824394</v>
      </c>
      <c r="AA188" s="41">
        <v>1974892</v>
      </c>
      <c r="AB188" s="41">
        <v>1890721</v>
      </c>
      <c r="AC188" s="41">
        <v>1975987</v>
      </c>
      <c r="AD188" s="41">
        <v>2027630</v>
      </c>
      <c r="AE188" s="41">
        <v>2379348</v>
      </c>
      <c r="AF188" s="41">
        <v>2690681</v>
      </c>
      <c r="AG188" s="41">
        <v>2414000</v>
      </c>
      <c r="AH188" s="41">
        <v>2257631</v>
      </c>
      <c r="AI188" s="13">
        <v>3.0000855271425042E-2</v>
      </c>
      <c r="AJ188" s="13">
        <v>-6.4775890637945324E-2</v>
      </c>
    </row>
    <row r="189" spans="1:36" ht="10.5" customHeight="1" x14ac:dyDescent="0.2">
      <c r="A189" s="11"/>
      <c r="B189" s="14"/>
      <c r="C189" s="11"/>
      <c r="D189" s="15" t="s">
        <v>46</v>
      </c>
      <c r="E189" s="11"/>
      <c r="F189" s="2"/>
      <c r="G189" s="12">
        <v>668478</v>
      </c>
      <c r="H189" s="12">
        <v>658969</v>
      </c>
      <c r="I189" s="12">
        <v>789460</v>
      </c>
      <c r="J189" s="12">
        <v>858230</v>
      </c>
      <c r="K189" s="12">
        <v>813817</v>
      </c>
      <c r="L189" s="12">
        <v>904168</v>
      </c>
      <c r="M189" s="12">
        <v>988975</v>
      </c>
      <c r="N189" s="12">
        <v>1113995</v>
      </c>
      <c r="O189" s="12">
        <v>1135631</v>
      </c>
      <c r="P189" s="12">
        <v>1381441</v>
      </c>
      <c r="Q189" s="12">
        <v>1220007</v>
      </c>
      <c r="R189" s="41">
        <v>1501060</v>
      </c>
      <c r="S189" s="41">
        <v>1961036</v>
      </c>
      <c r="T189" s="41">
        <v>2023816</v>
      </c>
      <c r="U189" s="41">
        <v>2321974</v>
      </c>
      <c r="V189" s="41">
        <v>2281763</v>
      </c>
      <c r="W189" s="41">
        <v>2135202</v>
      </c>
      <c r="X189" s="41">
        <v>2009361</v>
      </c>
      <c r="Y189" s="41">
        <v>1935455</v>
      </c>
      <c r="Z189" s="41">
        <v>1967835</v>
      </c>
      <c r="AA189" s="41">
        <v>1637206</v>
      </c>
      <c r="AB189" s="41">
        <v>1709377</v>
      </c>
      <c r="AC189" s="41">
        <v>1861573</v>
      </c>
      <c r="AD189" s="41">
        <v>1896211</v>
      </c>
      <c r="AE189" s="41">
        <v>2134879</v>
      </c>
      <c r="AF189" s="41">
        <v>2453775</v>
      </c>
      <c r="AG189" s="41">
        <v>2165410</v>
      </c>
      <c r="AH189" s="41">
        <v>2106448</v>
      </c>
      <c r="AI189" s="13">
        <v>3.5425399894484011E-2</v>
      </c>
      <c r="AJ189" s="13">
        <v>-2.7229023602920462E-2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231950</v>
      </c>
      <c r="AA190" s="41">
        <v>135206</v>
      </c>
      <c r="AB190" s="41">
        <v>230964</v>
      </c>
      <c r="AC190" s="41">
        <v>778361</v>
      </c>
      <c r="AD190" s="41">
        <v>300</v>
      </c>
      <c r="AE190" s="41">
        <v>167824</v>
      </c>
      <c r="AF190" s="41">
        <v>258901</v>
      </c>
      <c r="AG190" s="41">
        <v>275300</v>
      </c>
      <c r="AH190" s="41">
        <v>151447</v>
      </c>
      <c r="AI190" s="13">
        <v>-6.7920984748040647E-2</v>
      </c>
      <c r="AJ190" s="13">
        <v>-0.44988376316745371</v>
      </c>
    </row>
    <row r="191" spans="1:36" ht="10.5" customHeight="1" x14ac:dyDescent="0.2">
      <c r="A191" s="11"/>
      <c r="B191" s="11"/>
      <c r="C191" s="11"/>
      <c r="D191" s="11" t="s">
        <v>48</v>
      </c>
      <c r="E191" s="11"/>
      <c r="F191" s="2"/>
      <c r="G191" s="12">
        <v>522110</v>
      </c>
      <c r="H191" s="12">
        <v>387929</v>
      </c>
      <c r="I191" s="12">
        <v>657587</v>
      </c>
      <c r="J191" s="12">
        <v>817366</v>
      </c>
      <c r="K191" s="12">
        <v>858341</v>
      </c>
      <c r="L191" s="12">
        <v>972364</v>
      </c>
      <c r="M191" s="12">
        <v>1132608</v>
      </c>
      <c r="N191" s="12">
        <v>1520978</v>
      </c>
      <c r="O191" s="12">
        <v>936877</v>
      </c>
      <c r="P191" s="12">
        <v>562209</v>
      </c>
      <c r="Q191" s="12">
        <v>380031</v>
      </c>
      <c r="R191" s="41">
        <v>648373</v>
      </c>
      <c r="S191" s="41">
        <v>840363</v>
      </c>
      <c r="T191" s="41">
        <v>611671</v>
      </c>
      <c r="U191" s="41">
        <v>842145.88</v>
      </c>
      <c r="V191" s="41">
        <v>625554</v>
      </c>
      <c r="W191" s="41">
        <v>360177</v>
      </c>
      <c r="X191" s="41">
        <v>406648</v>
      </c>
      <c r="Y191" s="41">
        <v>476737</v>
      </c>
      <c r="Z191" s="41">
        <v>298073</v>
      </c>
      <c r="AA191" s="41">
        <v>595098</v>
      </c>
      <c r="AB191" s="41">
        <v>476439</v>
      </c>
      <c r="AC191" s="41">
        <v>755888</v>
      </c>
      <c r="AD191" s="41">
        <v>1115694</v>
      </c>
      <c r="AE191" s="41">
        <v>2240009</v>
      </c>
      <c r="AF191" s="41">
        <v>702748</v>
      </c>
      <c r="AG191" s="41">
        <v>773867</v>
      </c>
      <c r="AH191" s="41">
        <v>743754</v>
      </c>
      <c r="AI191" s="13">
        <v>7.7052818782565424E-2</v>
      </c>
      <c r="AJ191" s="13">
        <v>-3.8912371247255668E-2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477560</v>
      </c>
      <c r="H193" s="12">
        <v>477007</v>
      </c>
      <c r="I193" s="12">
        <v>573647</v>
      </c>
      <c r="J193" s="12">
        <v>581371</v>
      </c>
      <c r="K193" s="12">
        <f>SUM(K194:K202)</f>
        <v>667089</v>
      </c>
      <c r="L193" s="12">
        <f>SUM(L194:L202)</f>
        <v>657525</v>
      </c>
      <c r="M193" s="12">
        <f>SUM(M194:M202)</f>
        <v>764216</v>
      </c>
      <c r="N193" s="12">
        <f>SUM(N194:N202)</f>
        <v>753070</v>
      </c>
      <c r="O193" s="12">
        <v>949772</v>
      </c>
      <c r="P193" s="12">
        <v>734962</v>
      </c>
      <c r="Q193" s="12">
        <v>877388</v>
      </c>
      <c r="R193" s="41">
        <v>1122033</v>
      </c>
      <c r="S193" s="41">
        <v>1159242</v>
      </c>
      <c r="T193" s="41">
        <v>981527</v>
      </c>
      <c r="U193" s="41">
        <v>1054718.04</v>
      </c>
      <c r="V193" s="41">
        <v>1027975</v>
      </c>
      <c r="W193" s="41">
        <v>1041952</v>
      </c>
      <c r="X193" s="41">
        <v>817781</v>
      </c>
      <c r="Y193" s="41">
        <v>766125</v>
      </c>
      <c r="Z193" s="41">
        <v>612819</v>
      </c>
      <c r="AA193" s="41">
        <v>651744</v>
      </c>
      <c r="AB193" s="41">
        <v>690255</v>
      </c>
      <c r="AC193" s="41">
        <v>675314</v>
      </c>
      <c r="AD193" s="41">
        <v>720808</v>
      </c>
      <c r="AE193" s="41">
        <v>1501148</v>
      </c>
      <c r="AF193" s="41">
        <v>894801</v>
      </c>
      <c r="AG193" s="41">
        <v>905154</v>
      </c>
      <c r="AH193" s="41">
        <v>956256</v>
      </c>
      <c r="AI193" s="13">
        <v>5.5830253441071731E-2</v>
      </c>
      <c r="AJ193" s="13">
        <v>5.6456691347549701E-2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109092</v>
      </c>
      <c r="H195" s="12">
        <v>107463</v>
      </c>
      <c r="I195" s="12">
        <v>105476</v>
      </c>
      <c r="J195" s="12">
        <v>103781</v>
      </c>
      <c r="K195" s="12">
        <v>99617</v>
      </c>
      <c r="L195" s="12">
        <v>89846</v>
      </c>
      <c r="M195" s="12">
        <v>95068</v>
      </c>
      <c r="N195" s="12">
        <v>82075</v>
      </c>
      <c r="O195" s="12">
        <v>161656</v>
      </c>
      <c r="P195" s="12">
        <v>186676</v>
      </c>
      <c r="Q195" s="12">
        <v>183985</v>
      </c>
      <c r="R195" s="41">
        <v>180974</v>
      </c>
      <c r="S195" s="41">
        <v>176529</v>
      </c>
      <c r="T195" s="41">
        <v>180053</v>
      </c>
      <c r="U195" s="41">
        <v>181081</v>
      </c>
      <c r="V195" s="41">
        <v>196821</v>
      </c>
      <c r="W195" s="41">
        <v>186500</v>
      </c>
      <c r="X195" s="41">
        <v>187156</v>
      </c>
      <c r="Y195" s="41">
        <v>166209</v>
      </c>
      <c r="Z195" s="41">
        <v>171342</v>
      </c>
      <c r="AA195" s="41">
        <v>170759</v>
      </c>
      <c r="AB195" s="41">
        <v>171564</v>
      </c>
      <c r="AC195" s="41">
        <v>170655</v>
      </c>
      <c r="AD195" s="41">
        <v>173293</v>
      </c>
      <c r="AE195" s="41">
        <v>144932</v>
      </c>
      <c r="AF195" s="41">
        <v>149333</v>
      </c>
      <c r="AG195" s="41">
        <v>172026</v>
      </c>
      <c r="AH195" s="41">
        <v>161009</v>
      </c>
      <c r="AI195" s="13">
        <v>-1.0526885529676289E-2</v>
      </c>
      <c r="AJ195" s="13">
        <v>-6.4042644716496344E-2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348058</v>
      </c>
      <c r="H198" s="12">
        <v>369544</v>
      </c>
      <c r="I198" s="12">
        <v>394950</v>
      </c>
      <c r="J198" s="12">
        <v>418420</v>
      </c>
      <c r="K198" s="12">
        <v>437964</v>
      </c>
      <c r="L198" s="12">
        <v>446518</v>
      </c>
      <c r="M198" s="12">
        <v>476593</v>
      </c>
      <c r="N198" s="12">
        <v>499220</v>
      </c>
      <c r="O198" s="12">
        <v>460861</v>
      </c>
      <c r="P198" s="12">
        <v>440305</v>
      </c>
      <c r="Q198" s="12">
        <v>449886</v>
      </c>
      <c r="R198" s="41">
        <v>490242</v>
      </c>
      <c r="S198" s="41">
        <v>506462</v>
      </c>
      <c r="T198" s="41">
        <v>534687</v>
      </c>
      <c r="U198" s="41">
        <v>558275.04</v>
      </c>
      <c r="V198" s="41">
        <v>599047</v>
      </c>
      <c r="W198" s="41">
        <v>575102</v>
      </c>
      <c r="X198" s="41">
        <v>525125</v>
      </c>
      <c r="Y198" s="41">
        <v>466756</v>
      </c>
      <c r="Z198" s="41">
        <v>411386</v>
      </c>
      <c r="AA198" s="41">
        <v>458855</v>
      </c>
      <c r="AB198" s="41">
        <v>476287</v>
      </c>
      <c r="AC198" s="41">
        <v>475325</v>
      </c>
      <c r="AD198" s="41">
        <v>486461</v>
      </c>
      <c r="AE198" s="41">
        <v>522608</v>
      </c>
      <c r="AF198" s="41">
        <v>565703</v>
      </c>
      <c r="AG198" s="41">
        <v>544158</v>
      </c>
      <c r="AH198" s="41">
        <v>505569</v>
      </c>
      <c r="AI198" s="13">
        <v>9.9935913735289539E-3</v>
      </c>
      <c r="AJ198" s="13">
        <v>-7.0915065109765918E-2</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0</v>
      </c>
      <c r="Q199" s="12">
        <v>0</v>
      </c>
      <c r="R199" s="41">
        <v>0</v>
      </c>
      <c r="S199" s="41">
        <v>0</v>
      </c>
      <c r="T199" s="41">
        <v>367</v>
      </c>
      <c r="U199" s="41">
        <v>318</v>
      </c>
      <c r="V199" s="41">
        <v>390</v>
      </c>
      <c r="W199" s="41">
        <v>550</v>
      </c>
      <c r="X199" s="41">
        <v>494</v>
      </c>
      <c r="Y199" s="41">
        <v>14225</v>
      </c>
      <c r="Z199" s="41">
        <v>7261</v>
      </c>
      <c r="AA199" s="41">
        <v>7248</v>
      </c>
      <c r="AB199" s="41">
        <v>8322</v>
      </c>
      <c r="AC199" s="41">
        <v>8334</v>
      </c>
      <c r="AD199" s="41">
        <v>8353</v>
      </c>
      <c r="AE199" s="41">
        <v>8470</v>
      </c>
      <c r="AF199" s="41">
        <v>8781</v>
      </c>
      <c r="AG199" s="41">
        <v>8024</v>
      </c>
      <c r="AH199" s="41">
        <v>8067</v>
      </c>
      <c r="AI199" s="13">
        <v>-5.1733957557114074E-3</v>
      </c>
      <c r="AJ199" s="13">
        <v>5.3589232303090728E-3</v>
      </c>
    </row>
    <row r="200" spans="1:36" ht="10.5" customHeight="1" x14ac:dyDescent="0.2">
      <c r="A200" s="11"/>
      <c r="B200" s="11"/>
      <c r="C200" s="11" t="s">
        <v>56</v>
      </c>
      <c r="D200" s="11"/>
      <c r="E200" s="11"/>
      <c r="F200" s="2"/>
      <c r="G200" s="12">
        <v>20410</v>
      </c>
      <c r="H200" s="12">
        <v>0</v>
      </c>
      <c r="I200" s="12">
        <v>73221</v>
      </c>
      <c r="J200" s="12">
        <v>59170</v>
      </c>
      <c r="K200" s="12">
        <v>129508</v>
      </c>
      <c r="L200" s="12">
        <v>121161</v>
      </c>
      <c r="M200" s="12">
        <v>192555</v>
      </c>
      <c r="N200" s="12">
        <v>171775</v>
      </c>
      <c r="O200" s="12">
        <v>327255</v>
      </c>
      <c r="P200" s="12">
        <v>107981</v>
      </c>
      <c r="Q200" s="12">
        <v>243517</v>
      </c>
      <c r="R200" s="41">
        <v>450817</v>
      </c>
      <c r="S200" s="41">
        <v>476251</v>
      </c>
      <c r="T200" s="41">
        <v>266420</v>
      </c>
      <c r="U200" s="41">
        <v>315044</v>
      </c>
      <c r="V200" s="41">
        <v>231717</v>
      </c>
      <c r="W200" s="41">
        <v>279800</v>
      </c>
      <c r="X200" s="41">
        <v>105006</v>
      </c>
      <c r="Y200" s="41">
        <v>118935</v>
      </c>
      <c r="Z200" s="41">
        <v>22830</v>
      </c>
      <c r="AA200" s="41">
        <v>14882</v>
      </c>
      <c r="AB200" s="41">
        <v>34082</v>
      </c>
      <c r="AC200" s="41">
        <v>21000</v>
      </c>
      <c r="AD200" s="41">
        <v>52701</v>
      </c>
      <c r="AE200" s="41">
        <v>825138</v>
      </c>
      <c r="AF200" s="41">
        <v>170984</v>
      </c>
      <c r="AG200" s="41">
        <v>180946</v>
      </c>
      <c r="AH200" s="41">
        <v>281611</v>
      </c>
      <c r="AI200" s="13">
        <v>0.42185100876161097</v>
      </c>
      <c r="AJ200" s="13">
        <v>0.55632619676588591</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52265</v>
      </c>
      <c r="H204" s="12">
        <v>951741</v>
      </c>
      <c r="I204" s="12">
        <v>816736</v>
      </c>
      <c r="J204" s="12">
        <v>1240973</v>
      </c>
      <c r="K204" s="12">
        <v>792139</v>
      </c>
      <c r="L204" s="12">
        <v>615618</v>
      </c>
      <c r="M204" s="12">
        <v>1544590</v>
      </c>
      <c r="N204" s="12">
        <v>530905</v>
      </c>
      <c r="O204" s="12">
        <v>324721</v>
      </c>
      <c r="P204" s="12">
        <v>784307</v>
      </c>
      <c r="Q204" s="12">
        <v>32891</v>
      </c>
      <c r="R204" s="41">
        <v>637262</v>
      </c>
      <c r="S204" s="41">
        <v>576092</v>
      </c>
      <c r="T204" s="41">
        <v>940138</v>
      </c>
      <c r="U204" s="41">
        <v>53358</v>
      </c>
      <c r="V204" s="41">
        <v>1154946</v>
      </c>
      <c r="W204" s="41">
        <v>542666</v>
      </c>
      <c r="X204" s="41">
        <v>698442</v>
      </c>
      <c r="Y204" s="41">
        <v>3256020</v>
      </c>
      <c r="Z204" s="41">
        <v>1312355</v>
      </c>
      <c r="AA204" s="41">
        <v>29995</v>
      </c>
      <c r="AB204" s="41">
        <v>212894</v>
      </c>
      <c r="AC204" s="41">
        <v>354518</v>
      </c>
      <c r="AD204" s="41">
        <v>908887</v>
      </c>
      <c r="AE204" s="41">
        <v>1226973</v>
      </c>
      <c r="AF204" s="41">
        <v>121420</v>
      </c>
      <c r="AG204" s="41">
        <v>11044</v>
      </c>
      <c r="AH204" s="41">
        <v>268668</v>
      </c>
      <c r="AI204" s="13">
        <v>3.9542110556607168E-2</v>
      </c>
      <c r="AJ204" s="13">
        <v>23.327055414704816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709583</v>
      </c>
      <c r="H206" s="12">
        <v>797559</v>
      </c>
      <c r="I206" s="12">
        <v>792090</v>
      </c>
      <c r="J206" s="12">
        <v>1071703</v>
      </c>
      <c r="K206" s="12">
        <v>820408</v>
      </c>
      <c r="L206" s="12">
        <v>816614</v>
      </c>
      <c r="M206" s="12">
        <v>1109250</v>
      </c>
      <c r="N206" s="12">
        <v>906583</v>
      </c>
      <c r="O206" s="12">
        <v>0</v>
      </c>
      <c r="P206" s="12">
        <v>672717</v>
      </c>
      <c r="Q206" s="12">
        <v>365522</v>
      </c>
      <c r="R206" s="41">
        <v>655499</v>
      </c>
      <c r="S206" s="41">
        <v>685169</v>
      </c>
      <c r="T206" s="41">
        <v>1298989</v>
      </c>
      <c r="U206" s="41">
        <v>951754</v>
      </c>
      <c r="V206" s="41">
        <v>3136981</v>
      </c>
      <c r="W206" s="41">
        <v>1850364</v>
      </c>
      <c r="X206" s="41">
        <v>1615013</v>
      </c>
      <c r="Y206" s="41">
        <v>1333304</v>
      </c>
      <c r="Z206" s="41">
        <v>4088149</v>
      </c>
      <c r="AA206" s="41">
        <v>1379217</v>
      </c>
      <c r="AB206" s="41">
        <v>1132748</v>
      </c>
      <c r="AC206" s="41">
        <v>1202028</v>
      </c>
      <c r="AD206" s="41">
        <v>1238269</v>
      </c>
      <c r="AE206" s="41">
        <v>2002580</v>
      </c>
      <c r="AF206" s="41">
        <v>4995624</v>
      </c>
      <c r="AG206" s="41">
        <v>2934942</v>
      </c>
      <c r="AH206" s="41">
        <v>2200734</v>
      </c>
      <c r="AI206" s="13">
        <v>0.11704938768530271</v>
      </c>
      <c r="AJ206" s="13">
        <v>-0.25016099125638597</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4902296</v>
      </c>
      <c r="H209" s="5">
        <v>4564809</v>
      </c>
      <c r="I209" s="5">
        <v>5189016</v>
      </c>
      <c r="J209" s="5">
        <v>5489662</v>
      </c>
      <c r="K209" s="5">
        <v>6036815</v>
      </c>
      <c r="L209" s="5">
        <v>6068231</v>
      </c>
      <c r="M209" s="5">
        <v>6459025</v>
      </c>
      <c r="N209" s="5">
        <v>7646541</v>
      </c>
      <c r="O209" s="5">
        <v>6501165</v>
      </c>
      <c r="P209" s="5">
        <v>6772647</v>
      </c>
      <c r="Q209" s="5">
        <v>6392469</v>
      </c>
      <c r="R209" s="39">
        <v>11381300</v>
      </c>
      <c r="S209" s="39">
        <v>8849406</v>
      </c>
      <c r="T209" s="39">
        <v>10282407</v>
      </c>
      <c r="U209" s="39">
        <v>11455458</v>
      </c>
      <c r="V209" s="39">
        <v>10897601</v>
      </c>
      <c r="W209" s="39">
        <v>13821569</v>
      </c>
      <c r="X209" s="39">
        <v>19642017</v>
      </c>
      <c r="Y209" s="39">
        <v>20225033</v>
      </c>
      <c r="Z209" s="39">
        <v>20211365</v>
      </c>
      <c r="AA209" s="39">
        <v>16059401</v>
      </c>
      <c r="AB209" s="39">
        <v>18604165</v>
      </c>
      <c r="AC209" s="39">
        <v>19931960</v>
      </c>
      <c r="AD209" s="39">
        <v>29095673</v>
      </c>
      <c r="AE209" s="39">
        <v>29760311</v>
      </c>
      <c r="AF209" s="39">
        <v>24318153</v>
      </c>
      <c r="AG209" s="39">
        <v>27937889</v>
      </c>
      <c r="AH209" s="39">
        <v>24836901</v>
      </c>
      <c r="AI209" s="10">
        <v>4.9335914543124915E-2</v>
      </c>
      <c r="AJ209" s="10">
        <v>-0.11099578783493627</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903940</v>
      </c>
      <c r="H211" s="12">
        <v>1021108</v>
      </c>
      <c r="I211" s="12">
        <v>1012993</v>
      </c>
      <c r="J211" s="12">
        <v>1252924</v>
      </c>
      <c r="K211" s="12">
        <v>1263512</v>
      </c>
      <c r="L211" s="12">
        <v>1316164</v>
      </c>
      <c r="M211" s="12">
        <v>1297849</v>
      </c>
      <c r="N211" s="12">
        <v>1431655</v>
      </c>
      <c r="O211" s="12">
        <v>1110241</v>
      </c>
      <c r="P211" s="12">
        <v>1431794</v>
      </c>
      <c r="Q211" s="12">
        <v>1257124</v>
      </c>
      <c r="R211" s="41">
        <v>1505551</v>
      </c>
      <c r="S211" s="41">
        <v>1585053</v>
      </c>
      <c r="T211" s="41">
        <v>1780738</v>
      </c>
      <c r="U211" s="41">
        <v>2046671</v>
      </c>
      <c r="V211" s="41">
        <v>2197402</v>
      </c>
      <c r="W211" s="41">
        <v>2278277</v>
      </c>
      <c r="X211" s="41">
        <v>2180094</v>
      </c>
      <c r="Y211" s="41">
        <v>2168958</v>
      </c>
      <c r="Z211" s="41">
        <v>1905517</v>
      </c>
      <c r="AA211" s="41">
        <v>1919215</v>
      </c>
      <c r="AB211" s="41">
        <v>1959895</v>
      </c>
      <c r="AC211" s="41">
        <v>2057172</v>
      </c>
      <c r="AD211" s="41">
        <v>2460131</v>
      </c>
      <c r="AE211" s="41">
        <v>2339583</v>
      </c>
      <c r="AF211" s="41">
        <v>1664743</v>
      </c>
      <c r="AG211" s="41">
        <v>3284940</v>
      </c>
      <c r="AH211" s="41">
        <v>4785483</v>
      </c>
      <c r="AI211" s="13">
        <v>0.16042077526814835</v>
      </c>
      <c r="AJ211" s="13">
        <v>0.45679464465104386</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1806369</v>
      </c>
      <c r="H213" s="12">
        <v>1701829</v>
      </c>
      <c r="I213" s="12">
        <v>1757749</v>
      </c>
      <c r="J213" s="12">
        <v>1974436</v>
      </c>
      <c r="K213" s="12">
        <v>2144169</v>
      </c>
      <c r="L213" s="12">
        <v>2178942</v>
      </c>
      <c r="M213" s="12">
        <v>2335500</v>
      </c>
      <c r="N213" s="12">
        <v>2518316</v>
      </c>
      <c r="O213" s="12">
        <v>2246236</v>
      </c>
      <c r="P213" s="12">
        <v>2373917</v>
      </c>
      <c r="Q213" s="12">
        <v>2294238</v>
      </c>
      <c r="R213" s="41">
        <v>2688014</v>
      </c>
      <c r="S213" s="41">
        <v>3363725</v>
      </c>
      <c r="T213" s="41">
        <v>3319670</v>
      </c>
      <c r="U213" s="41">
        <v>3597971</v>
      </c>
      <c r="V213" s="41">
        <v>3985662</v>
      </c>
      <c r="W213" s="41">
        <v>3853036</v>
      </c>
      <c r="X213" s="41">
        <v>4178573</v>
      </c>
      <c r="Y213" s="41">
        <v>4223920</v>
      </c>
      <c r="Z213" s="41">
        <v>4113374</v>
      </c>
      <c r="AA213" s="41">
        <v>4132098</v>
      </c>
      <c r="AB213" s="41">
        <v>4257679</v>
      </c>
      <c r="AC213" s="41">
        <v>4915418</v>
      </c>
      <c r="AD213" s="41">
        <v>4704132</v>
      </c>
      <c r="AE213" s="41">
        <v>6076385</v>
      </c>
      <c r="AF213" s="41">
        <v>5761812</v>
      </c>
      <c r="AG213" s="41">
        <v>5118495</v>
      </c>
      <c r="AH213" s="41">
        <v>5618093</v>
      </c>
      <c r="AI213" s="13">
        <v>4.7295734630424136E-2</v>
      </c>
      <c r="AJ213" s="13">
        <v>9.7606425326194513E-2</v>
      </c>
    </row>
    <row r="214" spans="1:44" ht="10.5" customHeight="1" x14ac:dyDescent="0.2">
      <c r="A214" s="11"/>
      <c r="B214" s="19" t="s">
        <v>67</v>
      </c>
      <c r="D214" s="19"/>
      <c r="E214" s="14"/>
      <c r="F214" s="2"/>
      <c r="G214" s="12">
        <v>263790</v>
      </c>
      <c r="H214" s="12">
        <v>227121</v>
      </c>
      <c r="I214" s="12">
        <v>443481</v>
      </c>
      <c r="J214" s="12">
        <v>393481</v>
      </c>
      <c r="K214" s="12">
        <v>578783</v>
      </c>
      <c r="L214" s="12">
        <v>512190</v>
      </c>
      <c r="M214" s="12">
        <v>439876</v>
      </c>
      <c r="N214" s="12">
        <v>692921</v>
      </c>
      <c r="O214" s="12">
        <v>605039</v>
      </c>
      <c r="P214" s="12">
        <v>505312</v>
      </c>
      <c r="Q214" s="12">
        <v>514715</v>
      </c>
      <c r="R214" s="41">
        <v>779325</v>
      </c>
      <c r="S214" s="41">
        <v>614212</v>
      </c>
      <c r="T214" s="41">
        <v>915272</v>
      </c>
      <c r="U214" s="41">
        <v>702393</v>
      </c>
      <c r="V214" s="41">
        <v>1018842</v>
      </c>
      <c r="W214" s="41">
        <v>911572</v>
      </c>
      <c r="X214" s="41">
        <v>1029330</v>
      </c>
      <c r="Y214" s="41">
        <v>767695</v>
      </c>
      <c r="Z214" s="41">
        <v>659134</v>
      </c>
      <c r="AA214" s="41">
        <v>1028357</v>
      </c>
      <c r="AB214" s="41">
        <v>924241</v>
      </c>
      <c r="AC214" s="41">
        <v>1066163</v>
      </c>
      <c r="AD214" s="41">
        <v>1009489</v>
      </c>
      <c r="AE214" s="41">
        <v>1175730</v>
      </c>
      <c r="AF214" s="41">
        <v>938222</v>
      </c>
      <c r="AG214" s="41">
        <v>1064897</v>
      </c>
      <c r="AH214" s="41">
        <v>881086</v>
      </c>
      <c r="AI214" s="13">
        <v>-7.9379306755821277E-3</v>
      </c>
      <c r="AJ214" s="13">
        <v>-0.17260918192088062</v>
      </c>
    </row>
    <row r="215" spans="1:44" ht="10.5" customHeight="1" x14ac:dyDescent="0.2">
      <c r="A215" s="11"/>
      <c r="B215" s="19" t="s">
        <v>69</v>
      </c>
      <c r="D215" s="19"/>
      <c r="E215" s="14"/>
      <c r="F215" s="2"/>
      <c r="G215" s="12">
        <v>93882</v>
      </c>
      <c r="H215" s="12">
        <v>89324</v>
      </c>
      <c r="I215" s="12">
        <v>96950</v>
      </c>
      <c r="J215" s="12">
        <v>72476</v>
      </c>
      <c r="K215" s="12">
        <v>113396</v>
      </c>
      <c r="L215" s="12">
        <v>171828</v>
      </c>
      <c r="M215" s="12">
        <v>259320</v>
      </c>
      <c r="N215" s="12">
        <v>184242</v>
      </c>
      <c r="O215" s="12">
        <v>194857</v>
      </c>
      <c r="P215" s="12">
        <v>142791</v>
      </c>
      <c r="Q215" s="12">
        <v>164594</v>
      </c>
      <c r="R215" s="41">
        <v>144327</v>
      </c>
      <c r="S215" s="41">
        <v>615239</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317138</v>
      </c>
      <c r="H216" s="12">
        <v>457716</v>
      </c>
      <c r="I216" s="12">
        <v>610048</v>
      </c>
      <c r="J216" s="12">
        <v>412056</v>
      </c>
      <c r="K216" s="12">
        <v>638530</v>
      </c>
      <c r="L216" s="12">
        <v>413043</v>
      </c>
      <c r="M216" s="12">
        <v>723048</v>
      </c>
      <c r="N216" s="12">
        <v>908822</v>
      </c>
      <c r="O216" s="12">
        <v>726449</v>
      </c>
      <c r="P216" s="12">
        <v>646001</v>
      </c>
      <c r="Q216" s="12">
        <v>526749</v>
      </c>
      <c r="R216" s="41">
        <v>649439</v>
      </c>
      <c r="S216" s="41">
        <v>601617</v>
      </c>
      <c r="T216" s="41">
        <v>593605</v>
      </c>
      <c r="U216" s="41">
        <v>829856</v>
      </c>
      <c r="V216" s="41">
        <v>791030</v>
      </c>
      <c r="W216" s="41">
        <v>1441087</v>
      </c>
      <c r="X216" s="41">
        <v>1131530</v>
      </c>
      <c r="Y216" s="41">
        <v>839737</v>
      </c>
      <c r="Z216" s="41">
        <v>1274358</v>
      </c>
      <c r="AA216" s="41">
        <v>777407</v>
      </c>
      <c r="AB216" s="41">
        <v>866019</v>
      </c>
      <c r="AC216" s="41">
        <v>794544</v>
      </c>
      <c r="AD216" s="41">
        <v>892358</v>
      </c>
      <c r="AE216" s="41">
        <v>1181971</v>
      </c>
      <c r="AF216" s="41">
        <v>887550</v>
      </c>
      <c r="AG216" s="41">
        <v>726371</v>
      </c>
      <c r="AH216" s="41">
        <v>731444</v>
      </c>
      <c r="AI216" s="13">
        <v>-2.7755242048711604E-2</v>
      </c>
      <c r="AJ216" s="13">
        <v>6.9840343295643689E-3</v>
      </c>
    </row>
    <row r="217" spans="1:44" ht="10.5" customHeight="1" x14ac:dyDescent="0.2">
      <c r="A217" s="11"/>
      <c r="B217" s="19" t="s">
        <v>71</v>
      </c>
      <c r="D217" s="19"/>
      <c r="E217" s="14"/>
      <c r="F217" s="2"/>
      <c r="G217" s="12">
        <v>315067</v>
      </c>
      <c r="H217" s="12">
        <v>303392</v>
      </c>
      <c r="I217" s="12">
        <v>299688</v>
      </c>
      <c r="J217" s="12">
        <v>319788</v>
      </c>
      <c r="K217" s="12">
        <v>432318</v>
      </c>
      <c r="L217" s="12">
        <v>405719</v>
      </c>
      <c r="M217" s="12">
        <v>396324</v>
      </c>
      <c r="N217" s="12">
        <v>555292</v>
      </c>
      <c r="O217" s="12">
        <v>501639</v>
      </c>
      <c r="P217" s="12">
        <v>550691</v>
      </c>
      <c r="Q217" s="12">
        <v>483854</v>
      </c>
      <c r="R217" s="41">
        <v>553613</v>
      </c>
      <c r="S217" s="41">
        <v>614192</v>
      </c>
      <c r="T217" s="41">
        <v>655674</v>
      </c>
      <c r="U217" s="41">
        <v>721739</v>
      </c>
      <c r="V217" s="41">
        <v>746120</v>
      </c>
      <c r="W217" s="41">
        <v>1031397</v>
      </c>
      <c r="X217" s="41">
        <v>1019346</v>
      </c>
      <c r="Y217" s="41">
        <v>1054222</v>
      </c>
      <c r="Z217" s="41">
        <v>1256503</v>
      </c>
      <c r="AA217" s="41">
        <v>1882086</v>
      </c>
      <c r="AB217" s="41">
        <v>1454448</v>
      </c>
      <c r="AC217" s="41">
        <v>1468875</v>
      </c>
      <c r="AD217" s="41">
        <v>1591903</v>
      </c>
      <c r="AE217" s="41">
        <v>2119514</v>
      </c>
      <c r="AF217" s="41">
        <v>2122364</v>
      </c>
      <c r="AG217" s="41">
        <v>2148711</v>
      </c>
      <c r="AH217" s="41">
        <v>1906138</v>
      </c>
      <c r="AI217" s="13">
        <v>4.61067958619783E-2</v>
      </c>
      <c r="AJ217" s="13">
        <v>-0.11289233405516144</v>
      </c>
    </row>
    <row r="218" spans="1:44" ht="10.5" customHeight="1" x14ac:dyDescent="0.2">
      <c r="A218" s="11"/>
      <c r="B218" s="19" t="s">
        <v>72</v>
      </c>
      <c r="D218" s="19"/>
      <c r="E218" s="14"/>
      <c r="F218" s="2"/>
      <c r="G218" s="12">
        <v>99641</v>
      </c>
      <c r="H218" s="12">
        <v>87498</v>
      </c>
      <c r="I218" s="12">
        <v>82125</v>
      </c>
      <c r="J218" s="12">
        <v>76546</v>
      </c>
      <c r="K218" s="12">
        <v>58576</v>
      </c>
      <c r="L218" s="12">
        <v>39045</v>
      </c>
      <c r="M218" s="12">
        <v>133731</v>
      </c>
      <c r="N218" s="12">
        <v>177932</v>
      </c>
      <c r="O218" s="12">
        <v>160073</v>
      </c>
      <c r="P218" s="12">
        <v>153335</v>
      </c>
      <c r="Q218" s="12">
        <v>143034</v>
      </c>
      <c r="R218" s="41">
        <v>132323</v>
      </c>
      <c r="S218" s="41">
        <v>122874</v>
      </c>
      <c r="T218" s="41">
        <v>363880</v>
      </c>
      <c r="U218" s="41">
        <v>379586</v>
      </c>
      <c r="V218" s="41">
        <v>356071</v>
      </c>
      <c r="W218" s="41">
        <v>325180</v>
      </c>
      <c r="X218" s="41">
        <v>313455</v>
      </c>
      <c r="Y218" s="41">
        <v>266033</v>
      </c>
      <c r="Z218" s="41">
        <v>202791</v>
      </c>
      <c r="AA218" s="41">
        <v>669525</v>
      </c>
      <c r="AB218" s="41">
        <v>451122</v>
      </c>
      <c r="AC218" s="41">
        <v>1151782</v>
      </c>
      <c r="AD218" s="41">
        <v>2096116</v>
      </c>
      <c r="AE218" s="41">
        <v>2444689</v>
      </c>
      <c r="AF218" s="41">
        <v>2677201</v>
      </c>
      <c r="AG218" s="41">
        <v>2135868</v>
      </c>
      <c r="AH218" s="41">
        <v>2074349</v>
      </c>
      <c r="AI218" s="13">
        <v>0.28952956375225458</v>
      </c>
      <c r="AJ218" s="13">
        <v>-2.880280991147393E-2</v>
      </c>
    </row>
    <row r="219" spans="1:44" ht="10.5" customHeight="1" x14ac:dyDescent="0.2">
      <c r="A219" s="11"/>
      <c r="B219" s="19" t="s">
        <v>73</v>
      </c>
      <c r="D219" s="19"/>
      <c r="E219" s="14"/>
      <c r="F219" s="2"/>
      <c r="G219" s="12">
        <v>456170</v>
      </c>
      <c r="H219" s="12">
        <v>29942</v>
      </c>
      <c r="I219" s="12">
        <v>242851</v>
      </c>
      <c r="J219" s="12">
        <v>330261</v>
      </c>
      <c r="K219" s="12">
        <v>131321</v>
      </c>
      <c r="L219" s="12">
        <v>259481</v>
      </c>
      <c r="M219" s="12">
        <v>91288</v>
      </c>
      <c r="N219" s="12">
        <v>328434</v>
      </c>
      <c r="O219" s="12">
        <v>66293</v>
      </c>
      <c r="P219" s="12">
        <v>540161</v>
      </c>
      <c r="Q219" s="12">
        <v>27433</v>
      </c>
      <c r="R219" s="41">
        <v>34400</v>
      </c>
      <c r="S219" s="41">
        <v>80424</v>
      </c>
      <c r="T219" s="41">
        <v>2137820</v>
      </c>
      <c r="U219" s="41">
        <v>2653440</v>
      </c>
      <c r="V219" s="41">
        <v>1240246</v>
      </c>
      <c r="W219" s="41">
        <v>3692108</v>
      </c>
      <c r="X219" s="41">
        <v>9288773</v>
      </c>
      <c r="Y219" s="41">
        <v>9409919</v>
      </c>
      <c r="Z219" s="41">
        <v>8869920</v>
      </c>
      <c r="AA219" s="41">
        <v>3218114</v>
      </c>
      <c r="AB219" s="41">
        <v>6063135</v>
      </c>
      <c r="AC219" s="41">
        <v>7294510</v>
      </c>
      <c r="AD219" s="41">
        <v>15100585</v>
      </c>
      <c r="AE219" s="41">
        <v>13204562</v>
      </c>
      <c r="AF219" s="41">
        <v>9275525</v>
      </c>
      <c r="AG219" s="41">
        <v>12104960</v>
      </c>
      <c r="AH219" s="41">
        <v>7833611</v>
      </c>
      <c r="AI219" s="13">
        <v>4.3624166565507716E-2</v>
      </c>
      <c r="AJ219" s="13">
        <v>-0.35285940639209051</v>
      </c>
    </row>
    <row r="220" spans="1:44" ht="10.5" customHeight="1" x14ac:dyDescent="0.2">
      <c r="A220" s="11"/>
      <c r="B220" s="19" t="s">
        <v>74</v>
      </c>
      <c r="D220" s="19"/>
      <c r="E220" s="14"/>
      <c r="F220" s="2"/>
      <c r="G220" s="12">
        <v>646299</v>
      </c>
      <c r="H220" s="12">
        <v>646879</v>
      </c>
      <c r="I220" s="12">
        <v>643131</v>
      </c>
      <c r="J220" s="12">
        <v>657694</v>
      </c>
      <c r="K220" s="12">
        <v>676210</v>
      </c>
      <c r="L220" s="12">
        <v>771819</v>
      </c>
      <c r="M220" s="12">
        <v>782089</v>
      </c>
      <c r="N220" s="12">
        <v>848927</v>
      </c>
      <c r="O220" s="12">
        <v>890338</v>
      </c>
      <c r="P220" s="12">
        <v>428645</v>
      </c>
      <c r="Q220" s="12">
        <v>980728</v>
      </c>
      <c r="R220" s="41">
        <v>4894308</v>
      </c>
      <c r="S220" s="41">
        <v>1252070</v>
      </c>
      <c r="T220" s="41">
        <v>515748</v>
      </c>
      <c r="U220" s="41">
        <v>523802</v>
      </c>
      <c r="V220" s="41">
        <v>562228</v>
      </c>
      <c r="W220" s="41">
        <v>288912</v>
      </c>
      <c r="X220" s="41">
        <v>500916</v>
      </c>
      <c r="Y220" s="41">
        <v>1494549</v>
      </c>
      <c r="Z220" s="41">
        <v>1929768</v>
      </c>
      <c r="AA220" s="41">
        <v>2432599</v>
      </c>
      <c r="AB220" s="41">
        <v>2627626</v>
      </c>
      <c r="AC220" s="41">
        <v>1183496</v>
      </c>
      <c r="AD220" s="41">
        <v>1240959</v>
      </c>
      <c r="AE220" s="41">
        <v>1217877</v>
      </c>
      <c r="AF220" s="41">
        <v>990736</v>
      </c>
      <c r="AG220" s="41">
        <v>1353647</v>
      </c>
      <c r="AH220" s="41">
        <v>1006697</v>
      </c>
      <c r="AI220" s="13">
        <v>-0.14777185914363999</v>
      </c>
      <c r="AJ220" s="13">
        <v>-0.25630758979261209</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287</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286</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2797254</v>
      </c>
      <c r="S233" s="12">
        <v>17465669.5</v>
      </c>
      <c r="T233" s="12">
        <v>32134085</v>
      </c>
      <c r="U233" s="12">
        <v>32195584.5</v>
      </c>
      <c r="V233" s="12">
        <v>32257084</v>
      </c>
      <c r="W233" s="12">
        <v>28087148.5</v>
      </c>
      <c r="X233" s="12">
        <v>23917213</v>
      </c>
      <c r="Y233" s="12">
        <v>24624391</v>
      </c>
      <c r="Z233" s="12">
        <v>25331569</v>
      </c>
      <c r="AA233" s="12">
        <v>26108832.5</v>
      </c>
      <c r="AB233" s="12">
        <v>26886096</v>
      </c>
      <c r="AC233" s="12">
        <v>27711057.970507868</v>
      </c>
      <c r="AD233" s="12">
        <v>26496734</v>
      </c>
      <c r="AE233" s="12">
        <v>26304872.352557622</v>
      </c>
      <c r="AF233" s="12">
        <v>21144342</v>
      </c>
      <c r="AG233" s="12">
        <v>18888396.427745759</v>
      </c>
      <c r="AH233" s="12">
        <v>26919488</v>
      </c>
      <c r="AI233" s="71">
        <v>2.0688966903659178E-4</v>
      </c>
      <c r="AJ233" s="13">
        <v>0.42518652141677404</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2508769</v>
      </c>
      <c r="S234" s="11">
        <v>16340921.5</v>
      </c>
      <c r="T234" s="11">
        <v>30173074</v>
      </c>
      <c r="U234" s="12">
        <v>30256537</v>
      </c>
      <c r="V234" s="12">
        <v>30340000</v>
      </c>
      <c r="W234" s="12">
        <v>26403399.5</v>
      </c>
      <c r="X234" s="12">
        <v>22466799</v>
      </c>
      <c r="Y234" s="12">
        <v>21644416</v>
      </c>
      <c r="Z234" s="12">
        <v>20822033</v>
      </c>
      <c r="AA234" s="12">
        <v>21868482</v>
      </c>
      <c r="AB234" s="12">
        <v>22914931</v>
      </c>
      <c r="AC234" s="12">
        <v>24066562.381528355</v>
      </c>
      <c r="AD234" s="12">
        <v>25068092</v>
      </c>
      <c r="AE234" s="12">
        <v>26245831.484330367</v>
      </c>
      <c r="AF234" s="12">
        <v>19611896</v>
      </c>
      <c r="AG234" s="12">
        <v>17346774.47975954</v>
      </c>
      <c r="AH234" s="12">
        <v>24333641</v>
      </c>
      <c r="AI234" s="71">
        <v>1.0062134466383599E-2</v>
      </c>
      <c r="AJ234" s="13">
        <v>0.40277612004426722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36226</v>
      </c>
      <c r="S241" s="11">
        <v>36312</v>
      </c>
      <c r="T241" s="11">
        <v>36399</v>
      </c>
      <c r="U241" s="11">
        <v>36746</v>
      </c>
      <c r="V241" s="11">
        <v>37061</v>
      </c>
      <c r="W241" s="11">
        <v>37192</v>
      </c>
      <c r="X241" s="11">
        <v>37413</v>
      </c>
      <c r="Y241" s="11">
        <v>37609</v>
      </c>
      <c r="Z241" s="11">
        <v>37502</v>
      </c>
      <c r="AA241" s="11">
        <v>37531</v>
      </c>
      <c r="AB241" s="41">
        <v>37461</v>
      </c>
      <c r="AC241" s="41">
        <v>37660</v>
      </c>
      <c r="AD241" s="41">
        <v>37772</v>
      </c>
      <c r="AE241" s="41">
        <v>37934</v>
      </c>
      <c r="AF241" s="41">
        <v>38381</v>
      </c>
      <c r="AG241" s="41">
        <v>38443</v>
      </c>
      <c r="AH241" s="41">
        <v>38440</v>
      </c>
      <c r="AI241" s="13">
        <v>4.3089556839914778E-3</v>
      </c>
      <c r="AJ241" s="13">
        <v>-7.8037614130010665E-5</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829762</v>
      </c>
      <c r="S242" s="11">
        <v>890997</v>
      </c>
      <c r="T242" s="11">
        <v>932000</v>
      </c>
      <c r="U242" s="11">
        <v>987668</v>
      </c>
      <c r="V242" s="11">
        <v>1075108</v>
      </c>
      <c r="W242" s="11">
        <v>1126603</v>
      </c>
      <c r="X242" s="11">
        <v>1132862</v>
      </c>
      <c r="Y242" s="11">
        <v>1132339</v>
      </c>
      <c r="Z242" s="11">
        <v>1176235</v>
      </c>
      <c r="AA242" s="11">
        <v>1208488</v>
      </c>
      <c r="AB242" s="41">
        <v>1243225</v>
      </c>
      <c r="AC242" s="41">
        <v>1277214</v>
      </c>
      <c r="AD242" s="41">
        <v>1354401</v>
      </c>
      <c r="AE242" s="41">
        <v>1373004</v>
      </c>
      <c r="AF242" s="41">
        <v>1424055</v>
      </c>
      <c r="AG242" s="41">
        <v>1458744</v>
      </c>
      <c r="AH242" s="41">
        <v>1500089</v>
      </c>
      <c r="AI242" s="13">
        <v>3.1797683764083651E-2</v>
      </c>
      <c r="AJ242" s="13">
        <v>2.8342875789034952E-2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26878.245251183802</v>
      </c>
      <c r="V243" s="11">
        <f t="shared" ref="V243:AA243" si="15">V242*1000/V241</f>
        <v>29009.147081838051</v>
      </c>
      <c r="W243" s="11">
        <f t="shared" si="15"/>
        <v>30291.54119165412</v>
      </c>
      <c r="X243" s="11">
        <f t="shared" si="15"/>
        <v>30279.902707615001</v>
      </c>
      <c r="Y243" s="11">
        <f t="shared" si="15"/>
        <v>30108.192188040095</v>
      </c>
      <c r="Z243" s="11">
        <f t="shared" si="15"/>
        <v>31364.593888325955</v>
      </c>
      <c r="AA243" s="11">
        <f t="shared" si="15"/>
        <v>32199.728224667608</v>
      </c>
      <c r="AB243" s="11">
        <v>33187.181335255329</v>
      </c>
      <c r="AC243" s="11">
        <v>33914.338821030273</v>
      </c>
      <c r="AD243" s="11">
        <v>35857.275230329346</v>
      </c>
      <c r="AE243" s="11">
        <v>36194.548426213951</v>
      </c>
      <c r="AF243" s="11">
        <v>37103.123941533573</v>
      </c>
      <c r="AG243" s="11">
        <v>37945.633795489426</v>
      </c>
      <c r="AH243" s="11">
        <v>39024.167533818938</v>
      </c>
      <c r="AI243" s="13">
        <v>2.7370788565129089E-2</v>
      </c>
      <c r="AJ243" s="13">
        <v>2.8423131476531471E-2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17699</v>
      </c>
      <c r="S245" s="11">
        <v>17404</v>
      </c>
      <c r="T245" s="11">
        <v>17669</v>
      </c>
      <c r="U245" s="11">
        <v>17950</v>
      </c>
      <c r="V245" s="11">
        <v>18019</v>
      </c>
      <c r="W245" s="11">
        <v>18582</v>
      </c>
      <c r="X245" s="11">
        <v>18446</v>
      </c>
      <c r="Y245" s="11">
        <v>18575</v>
      </c>
      <c r="Z245" s="11">
        <v>18660</v>
      </c>
      <c r="AA245" s="11">
        <v>18261</v>
      </c>
      <c r="AB245" s="41">
        <v>17993</v>
      </c>
      <c r="AC245" s="41">
        <v>18557</v>
      </c>
      <c r="AD245" s="41">
        <v>18886</v>
      </c>
      <c r="AE245" s="41">
        <v>19135</v>
      </c>
      <c r="AF245" s="41">
        <v>18302</v>
      </c>
      <c r="AG245" s="41">
        <v>18821</v>
      </c>
      <c r="AH245" s="41">
        <v>19052</v>
      </c>
      <c r="AI245" s="13">
        <v>9.5771181362478419E-3</v>
      </c>
      <c r="AJ245" s="13">
        <v>1.2273524254821741E-2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16387</v>
      </c>
      <c r="S246" s="11">
        <v>16127</v>
      </c>
      <c r="T246" s="11">
        <v>16438</v>
      </c>
      <c r="U246" s="11">
        <v>16793</v>
      </c>
      <c r="V246" s="11">
        <v>17008</v>
      </c>
      <c r="W246" s="11">
        <v>17289</v>
      </c>
      <c r="X246" s="11">
        <v>16351</v>
      </c>
      <c r="Y246" s="11">
        <v>16571</v>
      </c>
      <c r="Z246" s="11">
        <v>16752</v>
      </c>
      <c r="AA246" s="11">
        <v>16683</v>
      </c>
      <c r="AB246" s="41">
        <v>16721</v>
      </c>
      <c r="AC246" s="41">
        <v>17524</v>
      </c>
      <c r="AD246" s="41">
        <v>17895</v>
      </c>
      <c r="AE246" s="41">
        <v>18303</v>
      </c>
      <c r="AF246" s="41">
        <v>17551</v>
      </c>
      <c r="AG246" s="41">
        <v>18248</v>
      </c>
      <c r="AH246" s="41">
        <v>18563</v>
      </c>
      <c r="AI246" s="13">
        <v>1.7570058599169158E-2</v>
      </c>
      <c r="AJ246" s="13">
        <v>1.726216571679088E-2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1312</v>
      </c>
      <c r="S247" s="11">
        <v>1277</v>
      </c>
      <c r="T247" s="11">
        <v>1231</v>
      </c>
      <c r="U247" s="11">
        <v>1157</v>
      </c>
      <c r="V247" s="11">
        <v>1011</v>
      </c>
      <c r="W247" s="11">
        <v>18582</v>
      </c>
      <c r="X247" s="11">
        <v>2095</v>
      </c>
      <c r="Y247" s="11">
        <v>2004</v>
      </c>
      <c r="Z247" s="11">
        <v>1908</v>
      </c>
      <c r="AA247" s="11">
        <v>1578</v>
      </c>
      <c r="AB247" s="41">
        <v>1272</v>
      </c>
      <c r="AC247" s="41">
        <v>1033</v>
      </c>
      <c r="AD247" s="41">
        <v>991</v>
      </c>
      <c r="AE247" s="41">
        <v>832</v>
      </c>
      <c r="AF247" s="41">
        <v>751</v>
      </c>
      <c r="AG247" s="41">
        <v>573</v>
      </c>
      <c r="AH247" s="41">
        <v>489</v>
      </c>
      <c r="AI247" s="13">
        <v>-0.14728554590481124</v>
      </c>
      <c r="AJ247" s="13">
        <v>-0.14659685863874344</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7.4</v>
      </c>
      <c r="S248" s="81">
        <v>7.3</v>
      </c>
      <c r="T248" s="81">
        <v>7</v>
      </c>
      <c r="U248" s="81">
        <v>5.6</v>
      </c>
      <c r="V248" s="81">
        <v>5.6</v>
      </c>
      <c r="W248" s="81">
        <v>7</v>
      </c>
      <c r="X248" s="81">
        <v>11.4</v>
      </c>
      <c r="Y248" s="81">
        <v>10.8</v>
      </c>
      <c r="Z248" s="81">
        <v>10.199999999999999</v>
      </c>
      <c r="AA248" s="81">
        <v>8.6</v>
      </c>
      <c r="AB248" s="82">
        <v>7.1</v>
      </c>
      <c r="AC248" s="82">
        <v>5.6</v>
      </c>
      <c r="AD248" s="82">
        <v>5.2</v>
      </c>
      <c r="AE248" s="82">
        <v>4.3</v>
      </c>
      <c r="AF248" s="82">
        <v>4.0999999999999996</v>
      </c>
      <c r="AG248" s="82">
        <v>3</v>
      </c>
      <c r="AH248" s="82">
        <v>2.6</v>
      </c>
      <c r="AI248" s="13">
        <v>-0.15416464698604548</v>
      </c>
      <c r="AJ248" s="13">
        <v>-0.1333333333333333</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13096233</v>
      </c>
      <c r="H257" s="86">
        <f>SUM(H258:H260)</f>
        <v>15377144</v>
      </c>
      <c r="I257" s="86">
        <f>SUM(I258:I260)</f>
        <v>17496668</v>
      </c>
      <c r="J257" s="86">
        <f>SUM(J258:J260)</f>
        <v>17977371</v>
      </c>
      <c r="K257" s="86">
        <f>SUM(K258:K260)</f>
        <v>19590678</v>
      </c>
      <c r="L257" s="86">
        <f t="shared" ref="L257:Q257" si="16">SUM(L258:L260)</f>
        <v>20078448</v>
      </c>
      <c r="M257" s="86">
        <f t="shared" si="16"/>
        <v>23819433</v>
      </c>
      <c r="N257" s="86">
        <f t="shared" si="16"/>
        <v>19417074</v>
      </c>
      <c r="O257" s="86">
        <f t="shared" si="16"/>
        <v>20051582.670000002</v>
      </c>
      <c r="P257" s="86">
        <f t="shared" si="16"/>
        <v>25649048</v>
      </c>
      <c r="Q257" s="86">
        <f t="shared" si="16"/>
        <v>28457874.670000002</v>
      </c>
      <c r="R257" s="86">
        <f>SUM(R258:R261)</f>
        <v>29920246.550000001</v>
      </c>
      <c r="S257" s="86">
        <f t="shared" ref="S257:AA257" si="17">SUM(S258:S261)</f>
        <v>27680862.330000002</v>
      </c>
      <c r="T257" s="86">
        <f t="shared" si="17"/>
        <v>31934033.199999999</v>
      </c>
      <c r="U257" s="86">
        <f t="shared" si="17"/>
        <v>41424037.589999996</v>
      </c>
      <c r="V257" s="86">
        <f t="shared" si="17"/>
        <v>39539142.049999997</v>
      </c>
      <c r="W257" s="86">
        <f t="shared" si="17"/>
        <v>41909056.190000005</v>
      </c>
      <c r="X257" s="86">
        <f t="shared" si="17"/>
        <v>41530972.580000006</v>
      </c>
      <c r="Y257" s="86">
        <f t="shared" si="17"/>
        <v>42114018.459999993</v>
      </c>
      <c r="Z257" s="86">
        <f t="shared" si="17"/>
        <v>42650037.779999994</v>
      </c>
      <c r="AA257" s="86">
        <f t="shared" si="17"/>
        <v>43024742.649999999</v>
      </c>
      <c r="AB257" s="86">
        <v>43690084</v>
      </c>
      <c r="AC257" s="86">
        <v>45102725</v>
      </c>
      <c r="AD257" s="86">
        <v>45714030</v>
      </c>
      <c r="AE257" s="86">
        <v>46932736</v>
      </c>
      <c r="AF257" s="86">
        <v>47845417</v>
      </c>
      <c r="AG257" s="86">
        <v>49299958</v>
      </c>
      <c r="AH257" s="86">
        <v>99925816.219999999</v>
      </c>
      <c r="AI257" s="13">
        <v>0.14784294901926653</v>
      </c>
      <c r="AJ257" s="13">
        <v>1.0268945507012399</v>
      </c>
    </row>
    <row r="258" spans="1:36" ht="10.5" customHeight="1" x14ac:dyDescent="0.2">
      <c r="A258" s="14"/>
      <c r="B258" s="11"/>
      <c r="C258" s="11" t="s">
        <v>151</v>
      </c>
      <c r="D258" s="11"/>
      <c r="E258" s="11"/>
      <c r="F258" s="2"/>
      <c r="G258" s="86">
        <f t="shared" ref="G258:AA258" si="18">G65</f>
        <v>8790499</v>
      </c>
      <c r="H258" s="86">
        <f t="shared" si="18"/>
        <v>11709086</v>
      </c>
      <c r="I258" s="86">
        <f t="shared" si="18"/>
        <v>13048875</v>
      </c>
      <c r="J258" s="86">
        <f t="shared" si="18"/>
        <v>12280968</v>
      </c>
      <c r="K258" s="86">
        <f t="shared" si="18"/>
        <v>12506499</v>
      </c>
      <c r="L258" s="86">
        <f t="shared" si="18"/>
        <v>13207489</v>
      </c>
      <c r="M258" s="86">
        <f t="shared" si="18"/>
        <v>16039780</v>
      </c>
      <c r="N258" s="86">
        <f t="shared" si="18"/>
        <v>10884926</v>
      </c>
      <c r="O258" s="86">
        <f t="shared" si="18"/>
        <v>10931188</v>
      </c>
      <c r="P258" s="86">
        <f t="shared" si="18"/>
        <v>16147507</v>
      </c>
      <c r="Q258" s="86">
        <f t="shared" si="18"/>
        <v>17381109</v>
      </c>
      <c r="R258" s="86">
        <f t="shared" si="18"/>
        <v>17871642</v>
      </c>
      <c r="S258" s="86">
        <f t="shared" si="18"/>
        <v>17890373</v>
      </c>
      <c r="T258" s="86">
        <f t="shared" si="18"/>
        <v>19307052</v>
      </c>
      <c r="U258" s="86">
        <f t="shared" si="18"/>
        <v>23086918</v>
      </c>
      <c r="V258" s="86">
        <f t="shared" si="18"/>
        <v>20420768</v>
      </c>
      <c r="W258" s="86">
        <f t="shared" si="18"/>
        <v>21268005</v>
      </c>
      <c r="X258" s="86">
        <f t="shared" si="18"/>
        <v>21215458</v>
      </c>
      <c r="Y258" s="86">
        <f t="shared" si="18"/>
        <v>21353791</v>
      </c>
      <c r="Z258" s="86">
        <f t="shared" si="18"/>
        <v>21928392</v>
      </c>
      <c r="AA258" s="86">
        <f t="shared" si="18"/>
        <v>22464635</v>
      </c>
      <c r="AB258" s="86">
        <v>23127599</v>
      </c>
      <c r="AC258" s="86">
        <v>25365198</v>
      </c>
      <c r="AD258" s="86">
        <v>26000262</v>
      </c>
      <c r="AE258" s="86">
        <v>26772548</v>
      </c>
      <c r="AF258" s="86">
        <v>27497933</v>
      </c>
      <c r="AG258" s="86">
        <v>28369582</v>
      </c>
      <c r="AH258" s="86">
        <v>28856486</v>
      </c>
      <c r="AI258" s="13">
        <v>3.7573367798701351E-2</v>
      </c>
      <c r="AJ258" s="13">
        <v>1.7162889463792592E-2</v>
      </c>
    </row>
    <row r="259" spans="1:36" ht="10.5" customHeight="1" x14ac:dyDescent="0.2">
      <c r="A259" s="14"/>
      <c r="B259" s="11"/>
      <c r="C259" s="11" t="s">
        <v>152</v>
      </c>
      <c r="D259" s="11"/>
      <c r="E259" s="11"/>
      <c r="F259" s="2"/>
      <c r="G259" s="86">
        <f t="shared" ref="G259:AA259" si="19">G122</f>
        <v>2675339</v>
      </c>
      <c r="H259" s="86">
        <f t="shared" si="19"/>
        <v>2037290</v>
      </c>
      <c r="I259" s="86">
        <f t="shared" si="19"/>
        <v>3112867</v>
      </c>
      <c r="J259" s="86">
        <f t="shared" si="19"/>
        <v>3859240</v>
      </c>
      <c r="K259" s="86">
        <f t="shared" si="19"/>
        <v>5244824</v>
      </c>
      <c r="L259" s="86">
        <f t="shared" si="19"/>
        <v>5184437</v>
      </c>
      <c r="M259" s="86">
        <f t="shared" si="19"/>
        <v>6152899</v>
      </c>
      <c r="N259" s="86">
        <f t="shared" si="19"/>
        <v>6849373</v>
      </c>
      <c r="O259" s="86">
        <f t="shared" si="19"/>
        <v>7569074.6699999999</v>
      </c>
      <c r="P259" s="86">
        <f t="shared" si="19"/>
        <v>7669690</v>
      </c>
      <c r="Q259" s="86">
        <f t="shared" si="19"/>
        <v>9329244.6699999999</v>
      </c>
      <c r="R259" s="86">
        <f t="shared" si="19"/>
        <v>10061309.48</v>
      </c>
      <c r="S259" s="86">
        <f t="shared" si="19"/>
        <v>7669689.6699999999</v>
      </c>
      <c r="T259" s="86">
        <f t="shared" si="19"/>
        <v>10162225.68</v>
      </c>
      <c r="U259" s="86">
        <f t="shared" si="19"/>
        <v>15747252.829999998</v>
      </c>
      <c r="V259" s="86">
        <f t="shared" si="19"/>
        <v>16295407.66</v>
      </c>
      <c r="W259" s="86">
        <f t="shared" si="19"/>
        <v>17609909.09</v>
      </c>
      <c r="X259" s="86">
        <f t="shared" si="19"/>
        <v>17269228.73</v>
      </c>
      <c r="Y259" s="86">
        <f t="shared" si="19"/>
        <v>17700151.41</v>
      </c>
      <c r="Z259" s="86">
        <f t="shared" si="19"/>
        <v>17502859.52</v>
      </c>
      <c r="AA259" s="86">
        <f t="shared" si="19"/>
        <v>17230847.68</v>
      </c>
      <c r="AB259" s="86">
        <v>17980666</v>
      </c>
      <c r="AC259" s="86">
        <v>17217748</v>
      </c>
      <c r="AD259" s="86">
        <v>17131360</v>
      </c>
      <c r="AE259" s="86">
        <v>17289209</v>
      </c>
      <c r="AF259" s="86">
        <v>17519006</v>
      </c>
      <c r="AG259" s="86">
        <v>18422209</v>
      </c>
      <c r="AH259" s="86">
        <v>18825768</v>
      </c>
      <c r="AI259" s="13">
        <v>7.6842904702578707E-3</v>
      </c>
      <c r="AJ259" s="13">
        <v>2.1906113430805178E-2</v>
      </c>
    </row>
    <row r="260" spans="1:36" ht="10.5" customHeight="1" x14ac:dyDescent="0.2">
      <c r="A260" s="14"/>
      <c r="B260" s="11"/>
      <c r="C260" s="11" t="s">
        <v>153</v>
      </c>
      <c r="D260" s="11"/>
      <c r="E260" s="11"/>
      <c r="F260" s="2"/>
      <c r="G260" s="86">
        <f t="shared" ref="G260:AA260" si="20">G179</f>
        <v>1630395</v>
      </c>
      <c r="H260" s="86">
        <f t="shared" si="20"/>
        <v>1630768</v>
      </c>
      <c r="I260" s="86">
        <f t="shared" si="20"/>
        <v>1334926</v>
      </c>
      <c r="J260" s="86">
        <f t="shared" si="20"/>
        <v>1837163</v>
      </c>
      <c r="K260" s="86">
        <f t="shared" si="20"/>
        <v>1839355</v>
      </c>
      <c r="L260" s="86">
        <f t="shared" si="20"/>
        <v>1686522</v>
      </c>
      <c r="M260" s="86">
        <f t="shared" si="20"/>
        <v>1626754</v>
      </c>
      <c r="N260" s="86">
        <f t="shared" si="20"/>
        <v>1682775</v>
      </c>
      <c r="O260" s="86">
        <f t="shared" si="20"/>
        <v>1551320</v>
      </c>
      <c r="P260" s="86">
        <f t="shared" si="20"/>
        <v>1831851</v>
      </c>
      <c r="Q260" s="86">
        <f t="shared" si="20"/>
        <v>1747521</v>
      </c>
      <c r="R260" s="86">
        <f t="shared" si="20"/>
        <v>1877790</v>
      </c>
      <c r="S260" s="86">
        <f t="shared" si="20"/>
        <v>1944868</v>
      </c>
      <c r="T260" s="86">
        <f t="shared" si="20"/>
        <v>2283104</v>
      </c>
      <c r="U260" s="86">
        <f t="shared" si="20"/>
        <v>2296983</v>
      </c>
      <c r="V260" s="86">
        <f t="shared" si="20"/>
        <v>2479623</v>
      </c>
      <c r="W260" s="86">
        <f t="shared" si="20"/>
        <v>2645015</v>
      </c>
      <c r="X260" s="86">
        <f t="shared" si="20"/>
        <v>2650035</v>
      </c>
      <c r="Y260" s="86">
        <f t="shared" si="20"/>
        <v>2632651</v>
      </c>
      <c r="Z260" s="86">
        <f t="shared" si="20"/>
        <v>2749459</v>
      </c>
      <c r="AA260" s="86">
        <f t="shared" si="20"/>
        <v>2869229</v>
      </c>
      <c r="AB260" s="86">
        <v>2581819</v>
      </c>
      <c r="AC260" s="86">
        <v>2519779</v>
      </c>
      <c r="AD260" s="86">
        <v>2582408</v>
      </c>
      <c r="AE260" s="86">
        <v>2870979</v>
      </c>
      <c r="AF260" s="86">
        <v>2828478</v>
      </c>
      <c r="AG260" s="86">
        <v>2508167</v>
      </c>
      <c r="AH260" s="86">
        <v>2565134</v>
      </c>
      <c r="AI260" s="13">
        <v>-1.0799947681731092E-3</v>
      </c>
      <c r="AJ260" s="13">
        <v>2.2712602470250188E-2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109505.06999999999</v>
      </c>
      <c r="S261" s="86">
        <v>175931.65999999997</v>
      </c>
      <c r="T261" s="86">
        <v>181651.52</v>
      </c>
      <c r="U261" s="86">
        <v>292883.76</v>
      </c>
      <c r="V261" s="86">
        <v>343343.39</v>
      </c>
      <c r="W261" s="86">
        <v>386127.1</v>
      </c>
      <c r="X261" s="86">
        <v>396250.85000000003</v>
      </c>
      <c r="Y261" s="86">
        <v>427425.05000000005</v>
      </c>
      <c r="Z261" s="86">
        <v>469327.25999999995</v>
      </c>
      <c r="AA261" s="86">
        <v>460030.97</v>
      </c>
      <c r="AB261" s="41">
        <v>0</v>
      </c>
      <c r="AC261" s="41">
        <v>0</v>
      </c>
      <c r="AD261" s="41">
        <v>0</v>
      </c>
      <c r="AE261" s="41">
        <v>0</v>
      </c>
      <c r="AF261" s="41">
        <v>0</v>
      </c>
      <c r="AG261" s="41">
        <v>0</v>
      </c>
      <c r="AH261" s="41">
        <v>49678428.219999999</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62449581.525572643</v>
      </c>
      <c r="H265" s="11">
        <v>63735153.732036397</v>
      </c>
      <c r="I265" s="11">
        <v>67658227.417039022</v>
      </c>
      <c r="J265" s="11">
        <v>72196440.966183573</v>
      </c>
      <c r="K265" s="11">
        <v>75802046</v>
      </c>
      <c r="L265" s="11">
        <v>78399700</v>
      </c>
      <c r="M265" s="11">
        <v>79538179</v>
      </c>
      <c r="N265" s="11">
        <v>89894748</v>
      </c>
      <c r="O265" s="11">
        <v>92759341</v>
      </c>
      <c r="P265" s="11">
        <v>94339829</v>
      </c>
      <c r="Q265" s="11">
        <v>96463634</v>
      </c>
      <c r="R265" s="11">
        <v>97045029</v>
      </c>
      <c r="S265" s="11">
        <v>96211280</v>
      </c>
      <c r="T265" s="11">
        <v>100864571</v>
      </c>
      <c r="U265" s="11">
        <v>122329318</v>
      </c>
      <c r="V265" s="11">
        <v>122649144</v>
      </c>
      <c r="W265" s="11">
        <v>121603019</v>
      </c>
      <c r="X265" s="11">
        <v>122520587</v>
      </c>
      <c r="Y265" s="86">
        <v>129459629</v>
      </c>
      <c r="Z265" s="86">
        <v>131702895</v>
      </c>
      <c r="AA265" s="86">
        <v>133005847</v>
      </c>
      <c r="AB265" s="86">
        <v>136700463</v>
      </c>
      <c r="AC265" s="86">
        <v>147186124</v>
      </c>
      <c r="AD265" s="86">
        <v>150733641</v>
      </c>
      <c r="AE265" s="86">
        <v>154988317</v>
      </c>
      <c r="AF265" s="86">
        <v>157181915</v>
      </c>
      <c r="AG265" s="86">
        <v>163736965</v>
      </c>
      <c r="AH265" s="86">
        <v>171743001</v>
      </c>
      <c r="AI265" s="13">
        <v>3.87670781170113E-2</v>
      </c>
      <c r="AJ265" s="13">
        <v>4.8895715148989112E-2</v>
      </c>
    </row>
    <row r="266" spans="1:36" ht="10.5" customHeight="1" x14ac:dyDescent="0.2">
      <c r="A266" s="14"/>
      <c r="B266" s="14"/>
      <c r="C266" s="14" t="s">
        <v>160</v>
      </c>
      <c r="D266" s="14"/>
      <c r="E266" s="14"/>
      <c r="F266" s="2"/>
      <c r="G266" s="11">
        <v>14717907</v>
      </c>
      <c r="H266" s="11">
        <v>15124560</v>
      </c>
      <c r="I266" s="11">
        <v>15595740</v>
      </c>
      <c r="J266" s="11">
        <v>16329580</v>
      </c>
      <c r="K266" s="11">
        <v>16962170</v>
      </c>
      <c r="L266" s="11">
        <v>17623810</v>
      </c>
      <c r="M266" s="11">
        <v>17968780</v>
      </c>
      <c r="N266" s="11">
        <v>22523030</v>
      </c>
      <c r="O266" s="11">
        <v>23217790</v>
      </c>
      <c r="P266" s="11">
        <v>23853100</v>
      </c>
      <c r="Q266" s="11">
        <v>24324260</v>
      </c>
      <c r="R266" s="11">
        <v>24710390</v>
      </c>
      <c r="S266" s="11">
        <v>25092890</v>
      </c>
      <c r="T266" s="11">
        <v>25697640</v>
      </c>
      <c r="U266" s="11">
        <v>37738070</v>
      </c>
      <c r="V266" s="11">
        <v>38600160</v>
      </c>
      <c r="W266" s="11">
        <v>39704810</v>
      </c>
      <c r="X266" s="11">
        <v>40633730</v>
      </c>
      <c r="Y266" s="86">
        <v>44962130</v>
      </c>
      <c r="Z266" s="86">
        <v>45614910</v>
      </c>
      <c r="AA266" s="86">
        <v>45775460</v>
      </c>
      <c r="AB266" s="86">
        <v>46232463</v>
      </c>
      <c r="AC266" s="86">
        <v>48747220</v>
      </c>
      <c r="AD266" s="86">
        <v>49566600</v>
      </c>
      <c r="AE266" s="86">
        <v>50485200</v>
      </c>
      <c r="AF266" s="86">
        <v>51514670</v>
      </c>
      <c r="AG266" s="86">
        <v>52429040</v>
      </c>
      <c r="AH266" s="86">
        <v>56529060</v>
      </c>
      <c r="AI266" s="13">
        <v>3.4079960936175047E-2</v>
      </c>
      <c r="AJ266" s="13">
        <v>7.82013174378169E-2</v>
      </c>
    </row>
    <row r="267" spans="1:36" ht="10.5" customHeight="1" x14ac:dyDescent="0.2">
      <c r="A267" s="14"/>
      <c r="B267" s="14"/>
      <c r="C267" s="14" t="s">
        <v>161</v>
      </c>
      <c r="D267" s="14"/>
      <c r="E267" s="14"/>
      <c r="F267" s="2"/>
      <c r="G267" s="11">
        <v>1590803</v>
      </c>
      <c r="H267" s="11">
        <v>1579820</v>
      </c>
      <c r="I267" s="11">
        <v>1585270</v>
      </c>
      <c r="J267" s="11">
        <v>1570870</v>
      </c>
      <c r="K267" s="11">
        <v>1578200</v>
      </c>
      <c r="L267" s="11">
        <v>1617080</v>
      </c>
      <c r="M267" s="11">
        <v>1638210</v>
      </c>
      <c r="N267" s="11">
        <v>1689600</v>
      </c>
      <c r="O267" s="11">
        <v>1692930</v>
      </c>
      <c r="P267" s="11">
        <v>1712790</v>
      </c>
      <c r="Q267" s="11">
        <v>1719640</v>
      </c>
      <c r="R267" s="11">
        <v>1763450</v>
      </c>
      <c r="S267" s="11">
        <v>1783520</v>
      </c>
      <c r="T267" s="11">
        <v>1872430</v>
      </c>
      <c r="U267" s="11">
        <v>1862950</v>
      </c>
      <c r="V267" s="11">
        <v>1931940</v>
      </c>
      <c r="W267" s="11">
        <v>1957440</v>
      </c>
      <c r="X267" s="11">
        <v>1997490</v>
      </c>
      <c r="Y267" s="86">
        <v>2011560</v>
      </c>
      <c r="Z267" s="86">
        <v>2044970</v>
      </c>
      <c r="AA267" s="86">
        <v>2055760</v>
      </c>
      <c r="AB267" s="86">
        <v>2089380</v>
      </c>
      <c r="AC267" s="86">
        <v>2103900</v>
      </c>
      <c r="AD267" s="86">
        <v>2173540</v>
      </c>
      <c r="AE267" s="86">
        <v>2213170</v>
      </c>
      <c r="AF267" s="86">
        <v>2280590</v>
      </c>
      <c r="AG267" s="86">
        <v>2311270</v>
      </c>
      <c r="AH267" s="86">
        <v>2468260</v>
      </c>
      <c r="AI267" s="13">
        <v>2.8163649294699056E-2</v>
      </c>
      <c r="AJ267" s="13">
        <v>6.7923695630540779E-2</v>
      </c>
    </row>
    <row r="268" spans="1:36" ht="10.5" customHeight="1" x14ac:dyDescent="0.2">
      <c r="A268" s="14"/>
      <c r="B268" s="14"/>
      <c r="C268" s="14" t="s">
        <v>162</v>
      </c>
      <c r="D268" s="14"/>
      <c r="E268" s="14"/>
      <c r="F268" s="2"/>
      <c r="G268" s="11">
        <v>516754</v>
      </c>
      <c r="H268" s="11">
        <v>518580</v>
      </c>
      <c r="I268" s="11">
        <v>520720</v>
      </c>
      <c r="J268" s="11">
        <v>523950</v>
      </c>
      <c r="K268" s="11">
        <v>516580</v>
      </c>
      <c r="L268" s="11">
        <v>514710</v>
      </c>
      <c r="M268" s="11">
        <v>510280</v>
      </c>
      <c r="N268" s="11">
        <v>526220</v>
      </c>
      <c r="O268" s="11">
        <v>526320</v>
      </c>
      <c r="P268" s="11">
        <v>600280</v>
      </c>
      <c r="Q268" s="11">
        <v>651360</v>
      </c>
      <c r="R268" s="11">
        <v>631100</v>
      </c>
      <c r="S268" s="11">
        <v>601620</v>
      </c>
      <c r="T268" s="11">
        <v>516500</v>
      </c>
      <c r="U268" s="11">
        <v>496340</v>
      </c>
      <c r="V268" s="11">
        <v>417920</v>
      </c>
      <c r="W268" s="11">
        <v>1822980</v>
      </c>
      <c r="X268" s="11">
        <v>518710</v>
      </c>
      <c r="Y268" s="86">
        <v>509360</v>
      </c>
      <c r="Z268" s="86">
        <v>479260</v>
      </c>
      <c r="AA268" s="86">
        <v>569180</v>
      </c>
      <c r="AB268" s="86">
        <v>559090</v>
      </c>
      <c r="AC268" s="86">
        <v>519890</v>
      </c>
      <c r="AD268" s="86">
        <v>554150</v>
      </c>
      <c r="AE268" s="86">
        <v>581840</v>
      </c>
      <c r="AF268" s="86">
        <v>673360</v>
      </c>
      <c r="AG268" s="86">
        <v>560880</v>
      </c>
      <c r="AH268" s="86">
        <v>679910</v>
      </c>
      <c r="AI268" s="13">
        <v>3.3145806817719725E-2</v>
      </c>
      <c r="AJ268" s="13">
        <v>0.21222008272714307</v>
      </c>
    </row>
    <row r="269" spans="1:36" ht="10.5" customHeight="1" x14ac:dyDescent="0.2">
      <c r="A269" s="14"/>
      <c r="B269" s="14"/>
      <c r="C269" s="14" t="s">
        <v>163</v>
      </c>
      <c r="D269" s="14"/>
      <c r="E269" s="14"/>
      <c r="F269" s="2"/>
      <c r="G269" s="11">
        <v>13856372</v>
      </c>
      <c r="H269" s="11">
        <v>13754392</v>
      </c>
      <c r="I269" s="11">
        <v>13669030</v>
      </c>
      <c r="J269" s="11">
        <v>13651690</v>
      </c>
      <c r="K269" s="11">
        <v>13836940</v>
      </c>
      <c r="L269" s="11">
        <v>14318570</v>
      </c>
      <c r="M269" s="11">
        <v>14807210</v>
      </c>
      <c r="N269" s="11">
        <v>20118355</v>
      </c>
      <c r="O269" s="11">
        <v>20494002</v>
      </c>
      <c r="P269" s="11">
        <v>20827290</v>
      </c>
      <c r="Q269" s="11">
        <v>21339520</v>
      </c>
      <c r="R269" s="11">
        <v>21804170</v>
      </c>
      <c r="S269" s="11">
        <v>23174660</v>
      </c>
      <c r="T269" s="11">
        <v>23559820</v>
      </c>
      <c r="U269" s="11">
        <v>32362330</v>
      </c>
      <c r="V269" s="11">
        <v>31899760</v>
      </c>
      <c r="W269" s="11">
        <v>30861840</v>
      </c>
      <c r="X269" s="11">
        <v>33527610</v>
      </c>
      <c r="Y269" s="86">
        <v>35888310</v>
      </c>
      <c r="Z269" s="86">
        <v>36104500</v>
      </c>
      <c r="AA269" s="86">
        <v>36566380</v>
      </c>
      <c r="AB269" s="86">
        <v>38045470</v>
      </c>
      <c r="AC269" s="86">
        <v>39384140</v>
      </c>
      <c r="AD269" s="86">
        <v>39023506</v>
      </c>
      <c r="AE269" s="86">
        <v>38811590</v>
      </c>
      <c r="AF269" s="86">
        <v>38367210</v>
      </c>
      <c r="AG269" s="86">
        <v>39781930</v>
      </c>
      <c r="AH269" s="86">
        <v>42460730</v>
      </c>
      <c r="AI269" s="13">
        <v>1.8468068034857898E-2</v>
      </c>
      <c r="AJ269" s="13">
        <v>6.7337105062524619E-2</v>
      </c>
    </row>
    <row r="270" spans="1:36" ht="10.5" customHeight="1" x14ac:dyDescent="0.2">
      <c r="A270" s="14"/>
      <c r="B270" s="14"/>
      <c r="C270" s="14" t="s">
        <v>164</v>
      </c>
      <c r="D270" s="14"/>
      <c r="E270" s="14"/>
      <c r="F270" s="2"/>
      <c r="G270" s="11">
        <v>10967190</v>
      </c>
      <c r="H270" s="11">
        <v>11669530</v>
      </c>
      <c r="I270" s="11">
        <v>13697807</v>
      </c>
      <c r="J270" s="11">
        <v>14657780</v>
      </c>
      <c r="K270" s="11">
        <v>15409320</v>
      </c>
      <c r="L270" s="11">
        <v>16118010</v>
      </c>
      <c r="M270" s="11">
        <v>16303448</v>
      </c>
      <c r="N270" s="11">
        <v>16833950</v>
      </c>
      <c r="O270" s="11">
        <v>17580251</v>
      </c>
      <c r="P270" s="11">
        <v>17485510</v>
      </c>
      <c r="Q270" s="11">
        <v>16766727</v>
      </c>
      <c r="R270" s="11">
        <v>15606570</v>
      </c>
      <c r="S270" s="11">
        <v>15557803</v>
      </c>
      <c r="T270" s="11">
        <v>15003220</v>
      </c>
      <c r="U270" s="11">
        <v>13879900</v>
      </c>
      <c r="V270" s="11">
        <v>13365330</v>
      </c>
      <c r="W270" s="11">
        <v>12640570</v>
      </c>
      <c r="X270" s="11">
        <v>11143241</v>
      </c>
      <c r="Y270" s="86">
        <v>10560806</v>
      </c>
      <c r="Z270" s="86">
        <v>11591860</v>
      </c>
      <c r="AA270" s="86">
        <v>12467045</v>
      </c>
      <c r="AB270" s="86">
        <v>13572290</v>
      </c>
      <c r="AC270" s="86">
        <v>14741880</v>
      </c>
      <c r="AD270" s="86">
        <v>15650570</v>
      </c>
      <c r="AE270" s="86">
        <v>15783827</v>
      </c>
      <c r="AF270" s="86">
        <v>15038282</v>
      </c>
      <c r="AG270" s="86">
        <v>15036645</v>
      </c>
      <c r="AH270" s="86">
        <v>15776056</v>
      </c>
      <c r="AI270" s="13">
        <v>2.5394266514124464E-2</v>
      </c>
      <c r="AJ270" s="13">
        <v>4.9173934744086864E-2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849280</v>
      </c>
      <c r="P271" s="11">
        <v>958120</v>
      </c>
      <c r="Q271" s="11">
        <v>1002440</v>
      </c>
      <c r="R271" s="11">
        <v>1209600</v>
      </c>
      <c r="S271" s="11">
        <v>1142630</v>
      </c>
      <c r="T271" s="11">
        <v>1422360</v>
      </c>
      <c r="U271" s="11">
        <v>1432250</v>
      </c>
      <c r="V271" s="11">
        <v>1450140</v>
      </c>
      <c r="W271" s="11">
        <v>1601916</v>
      </c>
      <c r="X271" s="11">
        <v>2022260</v>
      </c>
      <c r="Y271" s="86">
        <v>1855215</v>
      </c>
      <c r="Z271" s="86">
        <v>1934961</v>
      </c>
      <c r="AA271" s="86">
        <v>1783541</v>
      </c>
      <c r="AB271" s="86">
        <v>1874370</v>
      </c>
      <c r="AC271" s="86">
        <v>1869270</v>
      </c>
      <c r="AD271" s="86">
        <v>2088990</v>
      </c>
      <c r="AE271" s="86">
        <v>2179470</v>
      </c>
      <c r="AF271" s="86">
        <v>2448440</v>
      </c>
      <c r="AG271" s="86">
        <v>4381580</v>
      </c>
      <c r="AH271" s="86">
        <v>3190130</v>
      </c>
      <c r="AI271" s="13">
        <v>9.2677942213434061E-2</v>
      </c>
      <c r="AJ271" s="13">
        <v>-0.2719224571958061</v>
      </c>
    </row>
    <row r="272" spans="1:36" ht="10.5" customHeight="1" x14ac:dyDescent="0.2">
      <c r="A272" s="14"/>
      <c r="B272" s="14"/>
      <c r="C272" s="14" t="s">
        <v>166</v>
      </c>
      <c r="D272" s="14"/>
      <c r="E272" s="14"/>
      <c r="F272" s="2"/>
      <c r="G272" s="11">
        <v>9640045.525572639</v>
      </c>
      <c r="H272" s="11">
        <v>10165111.732036397</v>
      </c>
      <c r="I272" s="11">
        <v>11820230.417039024</v>
      </c>
      <c r="J272" s="11">
        <v>14351580.966183575</v>
      </c>
      <c r="K272" s="11">
        <v>15261566</v>
      </c>
      <c r="L272" s="11">
        <v>15533470</v>
      </c>
      <c r="M272" s="11">
        <v>14735040</v>
      </c>
      <c r="N272" s="11">
        <v>13595170</v>
      </c>
      <c r="O272" s="11">
        <v>12812750</v>
      </c>
      <c r="P272" s="11">
        <v>12591090</v>
      </c>
      <c r="Q272" s="11">
        <v>11367820</v>
      </c>
      <c r="R272" s="11">
        <v>10957910</v>
      </c>
      <c r="S272" s="11">
        <v>9642995</v>
      </c>
      <c r="T272" s="11">
        <v>10727605</v>
      </c>
      <c r="U272" s="11">
        <v>11028557</v>
      </c>
      <c r="V272" s="11">
        <v>10534432</v>
      </c>
      <c r="W272" s="11">
        <v>9321010</v>
      </c>
      <c r="X272" s="11">
        <v>8848170</v>
      </c>
      <c r="Y272" s="86">
        <v>8905300</v>
      </c>
      <c r="Z272" s="86">
        <v>8850350</v>
      </c>
      <c r="AA272" s="86">
        <v>8815340</v>
      </c>
      <c r="AB272" s="86">
        <v>9225240</v>
      </c>
      <c r="AC272" s="86">
        <v>11254820</v>
      </c>
      <c r="AD272" s="86">
        <v>11497190</v>
      </c>
      <c r="AE272" s="86">
        <v>13193340</v>
      </c>
      <c r="AF272" s="86">
        <v>14436940</v>
      </c>
      <c r="AG272" s="86">
        <v>15428390</v>
      </c>
      <c r="AH272" s="86">
        <v>15233700</v>
      </c>
      <c r="AI272" s="13">
        <v>8.7187926708705898E-2</v>
      </c>
      <c r="AJ272" s="13">
        <v>-1.2618944685738435E-2</v>
      </c>
    </row>
    <row r="273" spans="1:43" ht="10.5" customHeight="1" x14ac:dyDescent="0.2">
      <c r="A273" s="14"/>
      <c r="B273" s="14"/>
      <c r="C273" s="14" t="s">
        <v>167</v>
      </c>
      <c r="D273" s="14"/>
      <c r="E273" s="14"/>
      <c r="F273" s="2"/>
      <c r="G273" s="11">
        <v>7175730</v>
      </c>
      <c r="H273" s="11">
        <v>7207820</v>
      </c>
      <c r="I273" s="11">
        <v>7477280</v>
      </c>
      <c r="J273" s="11">
        <v>7745570</v>
      </c>
      <c r="K273" s="11">
        <v>8397690</v>
      </c>
      <c r="L273" s="11">
        <v>8654250</v>
      </c>
      <c r="M273" s="11">
        <v>8413150</v>
      </c>
      <c r="N273" s="11">
        <v>8525400</v>
      </c>
      <c r="O273" s="11">
        <v>8804830</v>
      </c>
      <c r="P273" s="11">
        <v>9032570</v>
      </c>
      <c r="Q273" s="11">
        <v>9327300</v>
      </c>
      <c r="R273" s="11">
        <v>9306450</v>
      </c>
      <c r="S273" s="11">
        <v>9355320</v>
      </c>
      <c r="T273" s="11">
        <v>9315420</v>
      </c>
      <c r="U273" s="11">
        <v>9963300</v>
      </c>
      <c r="V273" s="11">
        <v>9767590</v>
      </c>
      <c r="W273" s="11">
        <v>10597230</v>
      </c>
      <c r="X273" s="11">
        <v>10585390</v>
      </c>
      <c r="Y273" s="86">
        <v>10544970</v>
      </c>
      <c r="Z273" s="86">
        <v>10619780</v>
      </c>
      <c r="AA273" s="86">
        <v>11193760</v>
      </c>
      <c r="AB273" s="86">
        <v>11308830</v>
      </c>
      <c r="AC273" s="86">
        <v>11376390</v>
      </c>
      <c r="AD273" s="86">
        <v>12142780</v>
      </c>
      <c r="AE273" s="86">
        <v>12945720</v>
      </c>
      <c r="AF273" s="86">
        <v>13363950</v>
      </c>
      <c r="AG273" s="86">
        <v>16383380</v>
      </c>
      <c r="AH273" s="86">
        <v>16633390</v>
      </c>
      <c r="AI273" s="13">
        <v>6.6417301609812407E-2</v>
      </c>
      <c r="AJ273" s="13">
        <v>1.5259976879007873E-2</v>
      </c>
    </row>
    <row r="274" spans="1:43" ht="10.5" customHeight="1" x14ac:dyDescent="0.2">
      <c r="A274" s="14"/>
      <c r="B274" s="14"/>
      <c r="C274" s="14" t="s">
        <v>168</v>
      </c>
      <c r="D274" s="14"/>
      <c r="E274" s="14"/>
      <c r="F274" s="2"/>
      <c r="G274" s="11">
        <v>3984780</v>
      </c>
      <c r="H274" s="11">
        <v>3715340</v>
      </c>
      <c r="I274" s="11">
        <v>3292150</v>
      </c>
      <c r="J274" s="11">
        <v>3365420</v>
      </c>
      <c r="K274" s="11">
        <v>3839580</v>
      </c>
      <c r="L274" s="11">
        <v>3754930</v>
      </c>
      <c r="M274" s="11">
        <v>3945360</v>
      </c>
      <c r="N274" s="11">
        <v>3998690</v>
      </c>
      <c r="O274" s="11">
        <v>4382700</v>
      </c>
      <c r="P274" s="11">
        <v>4221180</v>
      </c>
      <c r="Q274" s="11">
        <v>4575650</v>
      </c>
      <c r="R274" s="11">
        <v>4897570</v>
      </c>
      <c r="S274" s="11">
        <v>4660500</v>
      </c>
      <c r="T274" s="11">
        <v>4743730</v>
      </c>
      <c r="U274" s="11">
        <v>5045950</v>
      </c>
      <c r="V274" s="11">
        <v>5194490</v>
      </c>
      <c r="W274" s="11">
        <v>5314340</v>
      </c>
      <c r="X274" s="11">
        <v>4558420</v>
      </c>
      <c r="Y274" s="86">
        <v>4771310</v>
      </c>
      <c r="Z274" s="86">
        <v>5007790</v>
      </c>
      <c r="AA274" s="86">
        <v>4262400</v>
      </c>
      <c r="AB274" s="86">
        <v>3789690</v>
      </c>
      <c r="AC274" s="86">
        <v>4615450</v>
      </c>
      <c r="AD274" s="86">
        <v>4909930</v>
      </c>
      <c r="AE274" s="86">
        <v>4562640</v>
      </c>
      <c r="AF274" s="86">
        <v>4412540</v>
      </c>
      <c r="AG274" s="86">
        <v>4706870</v>
      </c>
      <c r="AH274" s="86">
        <v>4554490</v>
      </c>
      <c r="AI274" s="13">
        <v>3.111240365172141E-2</v>
      </c>
      <c r="AJ274" s="13">
        <v>-3.2373955516086059E-2</v>
      </c>
    </row>
    <row r="275" spans="1:43" ht="10.5" customHeight="1" x14ac:dyDescent="0.2">
      <c r="A275" s="8"/>
      <c r="B275" s="8"/>
      <c r="C275" s="11" t="s">
        <v>169</v>
      </c>
      <c r="D275" s="80"/>
      <c r="E275" s="14"/>
      <c r="F275" s="2"/>
      <c r="G275" s="12">
        <v>0</v>
      </c>
      <c r="H275" s="12">
        <v>0</v>
      </c>
      <c r="I275" s="12">
        <v>0</v>
      </c>
      <c r="J275" s="12">
        <v>0</v>
      </c>
      <c r="K275" s="12">
        <v>0</v>
      </c>
      <c r="L275" s="12">
        <v>71500</v>
      </c>
      <c r="M275" s="12">
        <v>376388</v>
      </c>
      <c r="N275" s="12">
        <v>760394</v>
      </c>
      <c r="O275" s="12">
        <v>1124304</v>
      </c>
      <c r="P275" s="12">
        <v>1180580</v>
      </c>
      <c r="Q275" s="12">
        <v>938450</v>
      </c>
      <c r="R275" s="12">
        <v>790520</v>
      </c>
      <c r="S275" s="12">
        <v>790196</v>
      </c>
      <c r="T275" s="12">
        <v>857461</v>
      </c>
      <c r="U275" s="12">
        <v>929337</v>
      </c>
      <c r="V275" s="12">
        <v>968671</v>
      </c>
      <c r="W275" s="12">
        <v>944146</v>
      </c>
      <c r="X275" s="12">
        <v>851680</v>
      </c>
      <c r="Y275" s="86">
        <v>750360</v>
      </c>
      <c r="Z275" s="86">
        <v>619750</v>
      </c>
      <c r="AA275" s="86">
        <v>744540</v>
      </c>
      <c r="AB275" s="86">
        <v>791010</v>
      </c>
      <c r="AC275" s="86">
        <v>884960</v>
      </c>
      <c r="AD275" s="86">
        <v>976330</v>
      </c>
      <c r="AE275" s="86">
        <v>1235320</v>
      </c>
      <c r="AF275" s="86">
        <v>1354040</v>
      </c>
      <c r="AG275" s="86">
        <v>1588717</v>
      </c>
      <c r="AH275" s="86">
        <v>578490</v>
      </c>
      <c r="AI275" s="13">
        <v>-5.0811836923208231E-2</v>
      </c>
      <c r="AJ275" s="13">
        <v>-0.63587599301826569</v>
      </c>
    </row>
    <row r="276" spans="1:43" ht="10.5" customHeight="1" x14ac:dyDescent="0.2">
      <c r="A276" s="8"/>
      <c r="B276" s="8"/>
      <c r="C276" s="11" t="s">
        <v>170</v>
      </c>
      <c r="D276" s="80"/>
      <c r="E276" s="14"/>
      <c r="F276" s="2"/>
      <c r="G276" s="12">
        <v>0</v>
      </c>
      <c r="H276" s="12">
        <v>0</v>
      </c>
      <c r="I276" s="12">
        <v>0</v>
      </c>
      <c r="J276" s="12">
        <v>0</v>
      </c>
      <c r="K276" s="12">
        <v>0</v>
      </c>
      <c r="L276" s="12">
        <v>193370</v>
      </c>
      <c r="M276" s="12">
        <v>840313</v>
      </c>
      <c r="N276" s="12">
        <v>1323939</v>
      </c>
      <c r="O276" s="12">
        <v>1274184</v>
      </c>
      <c r="P276" s="12">
        <v>1877319</v>
      </c>
      <c r="Q276" s="12">
        <v>4450467</v>
      </c>
      <c r="R276" s="12">
        <v>5367299</v>
      </c>
      <c r="S276" s="12">
        <v>4409146</v>
      </c>
      <c r="T276" s="12">
        <v>7148385</v>
      </c>
      <c r="U276" s="12">
        <v>7590334</v>
      </c>
      <c r="V276" s="12">
        <v>8518711</v>
      </c>
      <c r="W276" s="12">
        <v>6836737</v>
      </c>
      <c r="X276" s="12">
        <v>7833886</v>
      </c>
      <c r="Y276" s="86">
        <v>8700308</v>
      </c>
      <c r="Z276" s="86">
        <v>8834764</v>
      </c>
      <c r="AA276" s="86">
        <v>8772441</v>
      </c>
      <c r="AB276" s="86">
        <v>9212630</v>
      </c>
      <c r="AC276" s="86">
        <v>11688204</v>
      </c>
      <c r="AD276" s="86">
        <v>12150055</v>
      </c>
      <c r="AE276" s="86">
        <v>12996200</v>
      </c>
      <c r="AF276" s="86">
        <v>13291893</v>
      </c>
      <c r="AG276" s="86">
        <v>11128263</v>
      </c>
      <c r="AH276" s="86">
        <v>13638785</v>
      </c>
      <c r="AI276" s="13">
        <v>6.7575689643013304E-2</v>
      </c>
      <c r="AJ276" s="13">
        <v>0.22559873000844785</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312.45098039215685</v>
      </c>
      <c r="H279" s="93">
        <v>318.7</v>
      </c>
      <c r="I279" s="93">
        <v>335.7</v>
      </c>
      <c r="J279" s="93">
        <v>331.2</v>
      </c>
      <c r="K279" s="93">
        <v>345.3</v>
      </c>
      <c r="L279" s="93">
        <v>365.3</v>
      </c>
      <c r="M279" s="93">
        <v>276.9666666666667</v>
      </c>
      <c r="N279" s="93">
        <v>298</v>
      </c>
      <c r="O279" s="93">
        <v>313</v>
      </c>
      <c r="P279" s="93">
        <v>345</v>
      </c>
      <c r="Q279" s="93">
        <v>348.7</v>
      </c>
      <c r="R279" s="93">
        <v>351.5</v>
      </c>
      <c r="S279" s="93">
        <v>422.7833333333333</v>
      </c>
      <c r="T279" s="93">
        <v>432.35</v>
      </c>
      <c r="U279" s="93">
        <v>446.51666666666665</v>
      </c>
      <c r="V279" s="93">
        <v>454.2833333333333</v>
      </c>
      <c r="W279" s="93">
        <v>451.5</v>
      </c>
      <c r="X279" s="93">
        <v>431.16666666666674</v>
      </c>
      <c r="Y279" s="93">
        <v>431.3</v>
      </c>
      <c r="Z279" s="93">
        <v>428.5</v>
      </c>
      <c r="AA279" s="93">
        <v>430.65000000000003</v>
      </c>
      <c r="AB279" s="93">
        <v>408.25491683150278</v>
      </c>
      <c r="AC279" s="93">
        <v>404.35673796594517</v>
      </c>
      <c r="AD279" s="93">
        <v>405.56223112325665</v>
      </c>
      <c r="AE279" s="93">
        <v>404.28596676431368</v>
      </c>
      <c r="AF279" s="93">
        <v>404.29030447126257</v>
      </c>
      <c r="AG279" s="93">
        <v>404.36985911873029</v>
      </c>
      <c r="AH279" s="93">
        <v>397.33312808411785</v>
      </c>
      <c r="AI279" s="10">
        <v>-4.5092581398671339E-3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4E39F-8B32-43F9-97B8-458C571F1525}">
  <sheetPr codeName="Sheet38"/>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10.57031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288</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71425327</v>
      </c>
      <c r="H5" s="5">
        <v>104761169</v>
      </c>
      <c r="I5" s="5">
        <v>82836145</v>
      </c>
      <c r="J5" s="5">
        <v>107759832</v>
      </c>
      <c r="K5" s="5">
        <f t="shared" ref="K5:Q5" si="0">SUM(K62,K119,K176)</f>
        <v>98391049</v>
      </c>
      <c r="L5" s="5">
        <f t="shared" si="0"/>
        <v>104420029</v>
      </c>
      <c r="M5" s="5">
        <f t="shared" si="0"/>
        <v>118608247</v>
      </c>
      <c r="N5" s="5">
        <f t="shared" si="0"/>
        <v>126743767</v>
      </c>
      <c r="O5" s="5">
        <f t="shared" si="0"/>
        <v>144781171.20999998</v>
      </c>
      <c r="P5" s="5">
        <f t="shared" si="0"/>
        <v>132621372</v>
      </c>
      <c r="Q5" s="5">
        <f t="shared" si="0"/>
        <v>132535475.37</v>
      </c>
      <c r="R5" s="5">
        <f t="shared" ref="R5:AA5" si="1">SUM(R62,R119,R176,R233)</f>
        <v>171852920.87</v>
      </c>
      <c r="S5" s="5">
        <f t="shared" si="1"/>
        <v>153510464.92000002</v>
      </c>
      <c r="T5" s="5">
        <f t="shared" si="1"/>
        <v>170706294.82999998</v>
      </c>
      <c r="U5" s="5">
        <f t="shared" si="1"/>
        <v>203181741.88999999</v>
      </c>
      <c r="V5" s="5">
        <f t="shared" si="1"/>
        <v>188357798.96000001</v>
      </c>
      <c r="W5" s="5">
        <f t="shared" si="1"/>
        <v>215088013.02000001</v>
      </c>
      <c r="X5" s="5">
        <f t="shared" si="1"/>
        <v>200281160.70999998</v>
      </c>
      <c r="Y5" s="5">
        <f t="shared" si="1"/>
        <v>199669872.91950083</v>
      </c>
      <c r="Z5" s="5">
        <f t="shared" si="1"/>
        <v>210281609.91554624</v>
      </c>
      <c r="AA5" s="5">
        <f t="shared" si="1"/>
        <v>205144071.12</v>
      </c>
      <c r="AB5" s="5">
        <v>226222973</v>
      </c>
      <c r="AC5" s="5">
        <v>219803559.08224609</v>
      </c>
      <c r="AD5" s="5">
        <v>232932021</v>
      </c>
      <c r="AE5" s="5">
        <v>228992656.08224609</v>
      </c>
      <c r="AF5" s="5">
        <v>236050436</v>
      </c>
      <c r="AG5" s="5">
        <v>247813734.78170085</v>
      </c>
      <c r="AH5" s="5">
        <v>261367396</v>
      </c>
      <c r="AI5" s="10">
        <v>2.4359621316731861E-2</v>
      </c>
      <c r="AJ5" s="10">
        <v>5.4692937944858355E-2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42691116</v>
      </c>
      <c r="H7" s="12">
        <v>75775104</v>
      </c>
      <c r="I7" s="12">
        <v>54291234</v>
      </c>
      <c r="J7" s="12">
        <v>74245762</v>
      </c>
      <c r="K7" s="12">
        <f t="shared" ref="K7:AA17" si="2">SUM(K64,K121,K178)</f>
        <v>61617224</v>
      </c>
      <c r="L7" s="12">
        <f t="shared" si="2"/>
        <v>68135818</v>
      </c>
      <c r="M7" s="12">
        <f t="shared" si="2"/>
        <v>77352050</v>
      </c>
      <c r="N7" s="12">
        <f t="shared" si="2"/>
        <v>76724434</v>
      </c>
      <c r="O7" s="12">
        <f t="shared" si="2"/>
        <v>95405122.019999996</v>
      </c>
      <c r="P7" s="12">
        <f t="shared" si="2"/>
        <v>81600512</v>
      </c>
      <c r="Q7" s="12">
        <f t="shared" si="2"/>
        <v>83362787.909999996</v>
      </c>
      <c r="R7" s="12">
        <f t="shared" si="2"/>
        <v>113065397.77</v>
      </c>
      <c r="S7" s="12">
        <f t="shared" si="2"/>
        <v>94301673.670000002</v>
      </c>
      <c r="T7" s="12">
        <f t="shared" si="2"/>
        <v>110990556.55</v>
      </c>
      <c r="U7" s="12">
        <f t="shared" si="2"/>
        <v>140633639.82999998</v>
      </c>
      <c r="V7" s="12">
        <f t="shared" si="2"/>
        <v>115124284.63</v>
      </c>
      <c r="W7" s="12">
        <f t="shared" si="2"/>
        <v>145454615.5</v>
      </c>
      <c r="X7" s="12">
        <f t="shared" si="2"/>
        <v>126176681.8</v>
      </c>
      <c r="Y7" s="12">
        <f t="shared" si="2"/>
        <v>127724970.98</v>
      </c>
      <c r="Z7" s="12">
        <f t="shared" si="2"/>
        <v>133675503.73999999</v>
      </c>
      <c r="AA7" s="12">
        <f t="shared" si="2"/>
        <v>132986020.81</v>
      </c>
      <c r="AB7" s="12">
        <v>152400499</v>
      </c>
      <c r="AC7" s="12">
        <v>139705010</v>
      </c>
      <c r="AD7" s="12">
        <v>153583938</v>
      </c>
      <c r="AE7" s="12">
        <v>150134399</v>
      </c>
      <c r="AF7" s="12">
        <v>159158045</v>
      </c>
      <c r="AG7" s="12">
        <v>163616062</v>
      </c>
      <c r="AH7" s="12">
        <v>173601695</v>
      </c>
      <c r="AI7" s="13">
        <v>2.1945954285806257E-2</v>
      </c>
      <c r="AJ7" s="13">
        <v>6.1030884608382761E-2</v>
      </c>
    </row>
    <row r="8" spans="1:36" ht="10.5" customHeight="1" x14ac:dyDescent="0.2">
      <c r="A8" s="11"/>
      <c r="B8" s="11"/>
      <c r="C8" s="11" t="s">
        <v>36</v>
      </c>
      <c r="D8" s="11"/>
      <c r="E8" s="11"/>
      <c r="F8" s="2"/>
      <c r="G8" s="12">
        <v>34576334</v>
      </c>
      <c r="H8" s="12">
        <v>40660459</v>
      </c>
      <c r="I8" s="12">
        <v>44157370</v>
      </c>
      <c r="J8" s="12">
        <v>44042346</v>
      </c>
      <c r="K8" s="12">
        <f t="shared" si="2"/>
        <v>49543025</v>
      </c>
      <c r="L8" s="12">
        <f t="shared" si="2"/>
        <v>53662193</v>
      </c>
      <c r="M8" s="12">
        <f t="shared" si="2"/>
        <v>56114867</v>
      </c>
      <c r="N8" s="12">
        <f t="shared" si="2"/>
        <v>58639570</v>
      </c>
      <c r="O8" s="12">
        <f t="shared" si="2"/>
        <v>57869197.019999996</v>
      </c>
      <c r="P8" s="12">
        <f t="shared" si="2"/>
        <v>64435111</v>
      </c>
      <c r="Q8" s="12">
        <f t="shared" si="2"/>
        <v>66015588.909999996</v>
      </c>
      <c r="R8" s="12">
        <f t="shared" si="2"/>
        <v>66415812.769999996</v>
      </c>
      <c r="S8" s="12">
        <f t="shared" si="2"/>
        <v>67161581.670000002</v>
      </c>
      <c r="T8" s="12">
        <f t="shared" si="2"/>
        <v>88087246.549999997</v>
      </c>
      <c r="U8" s="12">
        <f t="shared" si="2"/>
        <v>89303429.829999998</v>
      </c>
      <c r="V8" s="12">
        <f t="shared" si="2"/>
        <v>88622497.980000004</v>
      </c>
      <c r="W8" s="12">
        <f t="shared" si="2"/>
        <v>91387758.5</v>
      </c>
      <c r="X8" s="12">
        <f t="shared" si="2"/>
        <v>92366901.799999997</v>
      </c>
      <c r="Y8" s="12">
        <f t="shared" si="2"/>
        <v>95518989.980000004</v>
      </c>
      <c r="Z8" s="12">
        <f t="shared" si="2"/>
        <v>94458200.739999995</v>
      </c>
      <c r="AA8" s="12">
        <f t="shared" si="2"/>
        <v>96026172.810000002</v>
      </c>
      <c r="AB8" s="12">
        <v>99024035</v>
      </c>
      <c r="AC8" s="12">
        <v>97751181</v>
      </c>
      <c r="AD8" s="12">
        <v>101556894</v>
      </c>
      <c r="AE8" s="12">
        <v>103452906</v>
      </c>
      <c r="AF8" s="12">
        <v>107204632</v>
      </c>
      <c r="AG8" s="12">
        <v>110248935</v>
      </c>
      <c r="AH8" s="12">
        <v>110881327</v>
      </c>
      <c r="AI8" s="13">
        <v>1.9028426993363601E-2</v>
      </c>
      <c r="AJ8" s="13">
        <v>5.7360372687500338E-3</v>
      </c>
    </row>
    <row r="9" spans="1:36" ht="10.5" customHeight="1" x14ac:dyDescent="0.2">
      <c r="A9" s="11"/>
      <c r="B9" s="11"/>
      <c r="C9" s="11"/>
      <c r="D9" s="11" t="s">
        <v>37</v>
      </c>
      <c r="E9" s="11"/>
      <c r="F9" s="2"/>
      <c r="G9" s="12">
        <v>34093417</v>
      </c>
      <c r="H9" s="12">
        <v>40066779</v>
      </c>
      <c r="I9" s="12">
        <v>43414848</v>
      </c>
      <c r="J9" s="12">
        <v>43442288</v>
      </c>
      <c r="K9" s="12">
        <f t="shared" si="2"/>
        <v>48766306</v>
      </c>
      <c r="L9" s="12">
        <f t="shared" si="2"/>
        <v>52659582</v>
      </c>
      <c r="M9" s="12">
        <f t="shared" si="2"/>
        <v>55237246</v>
      </c>
      <c r="N9" s="12">
        <f t="shared" si="2"/>
        <v>57604713</v>
      </c>
      <c r="O9" s="12">
        <f t="shared" si="2"/>
        <v>56565337.689999998</v>
      </c>
      <c r="P9" s="12">
        <f t="shared" si="2"/>
        <v>62785269</v>
      </c>
      <c r="Q9" s="12">
        <f t="shared" si="2"/>
        <v>64442273.859999999</v>
      </c>
      <c r="R9" s="12">
        <f t="shared" si="2"/>
        <v>64469699.18</v>
      </c>
      <c r="S9" s="12">
        <f t="shared" si="2"/>
        <v>65573710.189999998</v>
      </c>
      <c r="T9" s="12">
        <f t="shared" si="2"/>
        <v>85648110</v>
      </c>
      <c r="U9" s="12">
        <f t="shared" si="2"/>
        <v>86074216.579999998</v>
      </c>
      <c r="V9" s="12">
        <f t="shared" si="2"/>
        <v>85562532.520000011</v>
      </c>
      <c r="W9" s="12">
        <f t="shared" si="2"/>
        <v>88388181.530000001</v>
      </c>
      <c r="X9" s="12">
        <f t="shared" si="2"/>
        <v>88891373.760000005</v>
      </c>
      <c r="Y9" s="12">
        <f t="shared" si="2"/>
        <v>91638070.460000008</v>
      </c>
      <c r="Z9" s="12">
        <f t="shared" si="2"/>
        <v>90749590.459999993</v>
      </c>
      <c r="AA9" s="12">
        <f t="shared" si="2"/>
        <v>92318082.620000005</v>
      </c>
      <c r="AB9" s="12">
        <v>94760994</v>
      </c>
      <c r="AC9" s="12">
        <v>93298055</v>
      </c>
      <c r="AD9" s="12">
        <v>97055399</v>
      </c>
      <c r="AE9" s="12">
        <v>98869492</v>
      </c>
      <c r="AF9" s="12">
        <v>102535321</v>
      </c>
      <c r="AG9" s="12">
        <v>104664839</v>
      </c>
      <c r="AH9" s="12">
        <v>104063978</v>
      </c>
      <c r="AI9" s="13">
        <v>1.5730443423474627E-2</v>
      </c>
      <c r="AJ9" s="13">
        <v>-5.7408104358714013E-3</v>
      </c>
    </row>
    <row r="10" spans="1:36" ht="10.5" customHeight="1" x14ac:dyDescent="0.2">
      <c r="A10" s="11"/>
      <c r="B10" s="11"/>
      <c r="C10" s="14"/>
      <c r="D10" s="11" t="s">
        <v>38</v>
      </c>
      <c r="E10" s="11"/>
      <c r="F10" s="2"/>
      <c r="G10" s="12">
        <v>155406</v>
      </c>
      <c r="H10" s="12">
        <v>182450</v>
      </c>
      <c r="I10" s="12">
        <v>164655</v>
      </c>
      <c r="J10" s="12">
        <v>162337</v>
      </c>
      <c r="K10" s="12">
        <f t="shared" si="2"/>
        <v>171281</v>
      </c>
      <c r="L10" s="12">
        <f t="shared" si="2"/>
        <v>381906</v>
      </c>
      <c r="M10" s="12">
        <f t="shared" si="2"/>
        <v>282052</v>
      </c>
      <c r="N10" s="12">
        <f t="shared" si="2"/>
        <v>324456</v>
      </c>
      <c r="O10" s="12">
        <f t="shared" si="2"/>
        <v>365080.93</v>
      </c>
      <c r="P10" s="12">
        <f t="shared" si="2"/>
        <v>564529</v>
      </c>
      <c r="Q10" s="12">
        <f t="shared" si="2"/>
        <v>618354.62</v>
      </c>
      <c r="R10" s="12">
        <f t="shared" si="2"/>
        <v>702098.33</v>
      </c>
      <c r="S10" s="12">
        <f t="shared" si="2"/>
        <v>565000.81999999995</v>
      </c>
      <c r="T10" s="12">
        <f t="shared" si="2"/>
        <v>853443.61</v>
      </c>
      <c r="U10" s="12">
        <f t="shared" si="2"/>
        <v>1079481.3999999999</v>
      </c>
      <c r="V10" s="12">
        <f t="shared" si="2"/>
        <v>887772.26</v>
      </c>
      <c r="W10" s="12">
        <f t="shared" si="2"/>
        <v>1013045.8</v>
      </c>
      <c r="X10" s="12">
        <f t="shared" si="2"/>
        <v>1006704.02</v>
      </c>
      <c r="Y10" s="12">
        <f t="shared" si="2"/>
        <v>1495403.35</v>
      </c>
      <c r="Z10" s="12">
        <f t="shared" si="2"/>
        <v>1534919.71</v>
      </c>
      <c r="AA10" s="12">
        <f t="shared" si="2"/>
        <v>1677479.3</v>
      </c>
      <c r="AB10" s="12">
        <v>1989737</v>
      </c>
      <c r="AC10" s="12">
        <v>2172394</v>
      </c>
      <c r="AD10" s="12">
        <v>2404754</v>
      </c>
      <c r="AE10" s="12">
        <v>2512951</v>
      </c>
      <c r="AF10" s="12">
        <v>2572910</v>
      </c>
      <c r="AG10" s="12">
        <v>3125312</v>
      </c>
      <c r="AH10" s="12">
        <v>3345893</v>
      </c>
      <c r="AI10" s="13">
        <v>9.0484245008898734E-2</v>
      </c>
      <c r="AJ10" s="13">
        <v>7.0578873405279213E-2</v>
      </c>
    </row>
    <row r="11" spans="1:36" ht="10.5" customHeight="1" x14ac:dyDescent="0.2">
      <c r="A11" s="11"/>
      <c r="B11" s="11"/>
      <c r="C11" s="14"/>
      <c r="D11" s="11" t="s">
        <v>39</v>
      </c>
      <c r="E11" s="11"/>
      <c r="F11" s="2"/>
      <c r="G11" s="12">
        <v>327511</v>
      </c>
      <c r="H11" s="12">
        <v>411230</v>
      </c>
      <c r="I11" s="12">
        <v>577867</v>
      </c>
      <c r="J11" s="12">
        <v>437721</v>
      </c>
      <c r="K11" s="12">
        <f t="shared" si="2"/>
        <v>605438</v>
      </c>
      <c r="L11" s="12">
        <f t="shared" si="2"/>
        <v>620705</v>
      </c>
      <c r="M11" s="12">
        <f t="shared" si="2"/>
        <v>595569</v>
      </c>
      <c r="N11" s="12">
        <f t="shared" si="2"/>
        <v>710401</v>
      </c>
      <c r="O11" s="12">
        <f t="shared" si="2"/>
        <v>938778.4</v>
      </c>
      <c r="P11" s="12">
        <f t="shared" si="2"/>
        <v>1085313</v>
      </c>
      <c r="Q11" s="12">
        <f t="shared" si="2"/>
        <v>954960.43</v>
      </c>
      <c r="R11" s="12">
        <f t="shared" si="2"/>
        <v>1244015.26</v>
      </c>
      <c r="S11" s="12">
        <f t="shared" si="2"/>
        <v>1022870.6599999999</v>
      </c>
      <c r="T11" s="12">
        <f t="shared" si="2"/>
        <v>1585692.94</v>
      </c>
      <c r="U11" s="12">
        <f t="shared" si="2"/>
        <v>2149731.85</v>
      </c>
      <c r="V11" s="12">
        <f t="shared" si="2"/>
        <v>2172193.2000000002</v>
      </c>
      <c r="W11" s="12">
        <f t="shared" si="2"/>
        <v>1986531.1700000002</v>
      </c>
      <c r="X11" s="12">
        <f t="shared" si="2"/>
        <v>2468824.02</v>
      </c>
      <c r="Y11" s="12">
        <f t="shared" si="2"/>
        <v>2385516.17</v>
      </c>
      <c r="Z11" s="12">
        <f t="shared" si="2"/>
        <v>2173690.5699999998</v>
      </c>
      <c r="AA11" s="12">
        <f t="shared" si="2"/>
        <v>2030610.89</v>
      </c>
      <c r="AB11" s="12">
        <v>2273304</v>
      </c>
      <c r="AC11" s="12">
        <v>2280732</v>
      </c>
      <c r="AD11" s="12">
        <v>2096741</v>
      </c>
      <c r="AE11" s="12">
        <v>2070463</v>
      </c>
      <c r="AF11" s="12">
        <v>2096401</v>
      </c>
      <c r="AG11" s="12">
        <v>2458784</v>
      </c>
      <c r="AH11" s="12">
        <v>3471456</v>
      </c>
      <c r="AI11" s="13">
        <v>7.3105345287285628E-2</v>
      </c>
      <c r="AJ11" s="13">
        <v>0.41185887007561461</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0</v>
      </c>
      <c r="P12" s="12">
        <f t="shared" si="2"/>
        <v>0</v>
      </c>
      <c r="Q12" s="12">
        <f t="shared" si="2"/>
        <v>0</v>
      </c>
      <c r="R12" s="12">
        <f t="shared" si="2"/>
        <v>0</v>
      </c>
      <c r="S12" s="12">
        <f t="shared" si="2"/>
        <v>0</v>
      </c>
      <c r="T12" s="12">
        <f t="shared" si="2"/>
        <v>0</v>
      </c>
      <c r="U12" s="12">
        <f t="shared" si="2"/>
        <v>0</v>
      </c>
      <c r="V12" s="12">
        <f t="shared" si="2"/>
        <v>0</v>
      </c>
      <c r="W12" s="12">
        <f t="shared" si="2"/>
        <v>0</v>
      </c>
      <c r="X12" s="12">
        <f t="shared" si="2"/>
        <v>0</v>
      </c>
      <c r="Y12" s="12">
        <f t="shared" si="2"/>
        <v>0</v>
      </c>
      <c r="Z12" s="12">
        <f t="shared" si="2"/>
        <v>0</v>
      </c>
      <c r="AA12" s="12">
        <f t="shared" si="2"/>
        <v>0</v>
      </c>
      <c r="AB12" s="12">
        <v>0</v>
      </c>
      <c r="AC12" s="12">
        <v>0</v>
      </c>
      <c r="AD12" s="12">
        <v>0</v>
      </c>
      <c r="AE12" s="12">
        <v>18047</v>
      </c>
      <c r="AF12" s="12">
        <v>0</v>
      </c>
      <c r="AG12" s="12">
        <v>0</v>
      </c>
      <c r="AH12" s="12">
        <v>0</v>
      </c>
      <c r="AI12" s="13" t="s">
        <v>246</v>
      </c>
      <c r="AJ12" s="13" t="s">
        <v>246</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69134</v>
      </c>
      <c r="Q13" s="12">
        <f t="shared" si="2"/>
        <v>122935</v>
      </c>
      <c r="R13" s="12">
        <f t="shared" si="2"/>
        <v>358018</v>
      </c>
      <c r="S13" s="12">
        <f t="shared" si="2"/>
        <v>0</v>
      </c>
      <c r="T13" s="12">
        <f t="shared" si="2"/>
        <v>436791</v>
      </c>
      <c r="U13" s="12">
        <f t="shared" si="2"/>
        <v>463699</v>
      </c>
      <c r="V13" s="12">
        <f t="shared" si="2"/>
        <v>430218</v>
      </c>
      <c r="W13" s="12">
        <f t="shared" si="2"/>
        <v>413940</v>
      </c>
      <c r="X13" s="12">
        <f t="shared" si="2"/>
        <v>69118</v>
      </c>
      <c r="Y13" s="12">
        <f t="shared" si="2"/>
        <v>473698</v>
      </c>
      <c r="Z13" s="12">
        <f t="shared" si="2"/>
        <v>536429</v>
      </c>
      <c r="AA13" s="12">
        <f t="shared" si="2"/>
        <v>666727</v>
      </c>
      <c r="AB13" s="12">
        <v>776351</v>
      </c>
      <c r="AC13" s="12">
        <v>622562</v>
      </c>
      <c r="AD13" s="12">
        <v>824496</v>
      </c>
      <c r="AE13" s="12">
        <v>669943</v>
      </c>
      <c r="AF13" s="12">
        <v>687112</v>
      </c>
      <c r="AG13" s="12">
        <v>1035136</v>
      </c>
      <c r="AH13" s="12">
        <v>1003880</v>
      </c>
      <c r="AI13" s="13">
        <v>4.3767926663398571E-2</v>
      </c>
      <c r="AJ13" s="13">
        <v>-3.0195066155558302E-2</v>
      </c>
    </row>
    <row r="14" spans="1:36" ht="10.5" customHeight="1" x14ac:dyDescent="0.2">
      <c r="A14" s="11"/>
      <c r="B14" s="14"/>
      <c r="C14" s="11" t="s">
        <v>42</v>
      </c>
      <c r="D14" s="11"/>
      <c r="E14" s="11"/>
      <c r="F14" s="2"/>
      <c r="G14" s="12">
        <v>0</v>
      </c>
      <c r="H14" s="12">
        <v>0</v>
      </c>
      <c r="I14" s="12">
        <v>0</v>
      </c>
      <c r="J14" s="12">
        <v>0</v>
      </c>
      <c r="K14" s="12">
        <f t="shared" si="2"/>
        <v>0</v>
      </c>
      <c r="L14" s="12">
        <f t="shared" si="2"/>
        <v>0</v>
      </c>
      <c r="M14" s="12">
        <f t="shared" si="2"/>
        <v>0</v>
      </c>
      <c r="N14" s="12">
        <f t="shared" si="2"/>
        <v>0</v>
      </c>
      <c r="O14" s="12">
        <f t="shared" si="2"/>
        <v>4000</v>
      </c>
      <c r="P14" s="12">
        <f t="shared" si="2"/>
        <v>67982</v>
      </c>
      <c r="Q14" s="12">
        <f t="shared" si="2"/>
        <v>114649</v>
      </c>
      <c r="R14" s="12">
        <f t="shared" si="2"/>
        <v>165670</v>
      </c>
      <c r="S14" s="12">
        <f t="shared" si="2"/>
        <v>130226</v>
      </c>
      <c r="T14" s="12">
        <f t="shared" si="2"/>
        <v>176683</v>
      </c>
      <c r="U14" s="12">
        <f t="shared" si="2"/>
        <v>194965</v>
      </c>
      <c r="V14" s="12">
        <f t="shared" si="2"/>
        <v>186817.91</v>
      </c>
      <c r="W14" s="12">
        <f t="shared" si="2"/>
        <v>162114</v>
      </c>
      <c r="X14" s="12">
        <f t="shared" si="2"/>
        <v>133174</v>
      </c>
      <c r="Y14" s="12">
        <f t="shared" si="2"/>
        <v>135894</v>
      </c>
      <c r="Z14" s="12">
        <f t="shared" si="2"/>
        <v>186432</v>
      </c>
      <c r="AA14" s="12">
        <f t="shared" si="2"/>
        <v>192698</v>
      </c>
      <c r="AB14" s="12">
        <v>265880</v>
      </c>
      <c r="AC14" s="12">
        <v>310278</v>
      </c>
      <c r="AD14" s="12">
        <v>350028</v>
      </c>
      <c r="AE14" s="12">
        <v>397527</v>
      </c>
      <c r="AF14" s="12">
        <v>433066</v>
      </c>
      <c r="AG14" s="12">
        <v>399907</v>
      </c>
      <c r="AH14" s="12">
        <v>527423</v>
      </c>
      <c r="AI14" s="13">
        <v>0.12093104930183629</v>
      </c>
      <c r="AJ14" s="13">
        <v>0.31886413591159946</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389848</v>
      </c>
      <c r="Y15" s="12">
        <f t="shared" si="2"/>
        <v>0</v>
      </c>
      <c r="Z15" s="12">
        <f t="shared" si="2"/>
        <v>0</v>
      </c>
      <c r="AA15" s="12">
        <f t="shared" si="2"/>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8114782</v>
      </c>
      <c r="H16" s="12">
        <v>35114645</v>
      </c>
      <c r="I16" s="12">
        <v>10133864</v>
      </c>
      <c r="J16" s="12">
        <v>30203416</v>
      </c>
      <c r="K16" s="12">
        <f t="shared" si="2"/>
        <v>12074199</v>
      </c>
      <c r="L16" s="12">
        <f t="shared" si="2"/>
        <v>14473625</v>
      </c>
      <c r="M16" s="12">
        <f t="shared" si="2"/>
        <v>21237183</v>
      </c>
      <c r="N16" s="12">
        <f t="shared" si="2"/>
        <v>18084864</v>
      </c>
      <c r="O16" s="12">
        <f t="shared" si="2"/>
        <v>37531925</v>
      </c>
      <c r="P16" s="12">
        <f t="shared" si="2"/>
        <v>17028285</v>
      </c>
      <c r="Q16" s="12">
        <f t="shared" si="2"/>
        <v>17109615</v>
      </c>
      <c r="R16" s="12">
        <f t="shared" si="2"/>
        <v>46125897</v>
      </c>
      <c r="S16" s="12">
        <f t="shared" si="2"/>
        <v>27009866</v>
      </c>
      <c r="T16" s="12">
        <f t="shared" si="2"/>
        <v>22289836</v>
      </c>
      <c r="U16" s="12">
        <f t="shared" si="2"/>
        <v>50671546</v>
      </c>
      <c r="V16" s="12">
        <f t="shared" si="2"/>
        <v>25884750.740000002</v>
      </c>
      <c r="W16" s="12">
        <f t="shared" si="2"/>
        <v>53490803</v>
      </c>
      <c r="X16" s="12">
        <f t="shared" si="2"/>
        <v>33217640</v>
      </c>
      <c r="Y16" s="12">
        <f t="shared" si="2"/>
        <v>31596389</v>
      </c>
      <c r="Z16" s="12">
        <f t="shared" si="2"/>
        <v>38494442</v>
      </c>
      <c r="AA16" s="12">
        <f t="shared" si="2"/>
        <v>36100423</v>
      </c>
      <c r="AB16" s="12">
        <v>52334233</v>
      </c>
      <c r="AC16" s="12">
        <v>41020989</v>
      </c>
      <c r="AD16" s="12">
        <v>50852520</v>
      </c>
      <c r="AE16" s="12">
        <v>45595976</v>
      </c>
      <c r="AF16" s="12">
        <v>50833235</v>
      </c>
      <c r="AG16" s="12">
        <v>51932084</v>
      </c>
      <c r="AH16" s="12">
        <v>61189065</v>
      </c>
      <c r="AI16" s="13">
        <v>2.6395309970374203E-2</v>
      </c>
      <c r="AJ16" s="13">
        <v>0.17825167578485779</v>
      </c>
    </row>
    <row r="17" spans="1:36" ht="10.5" customHeight="1" x14ac:dyDescent="0.2">
      <c r="A17" s="11"/>
      <c r="B17" s="14"/>
      <c r="C17" s="11"/>
      <c r="D17" s="15" t="s">
        <v>45</v>
      </c>
      <c r="E17" s="11"/>
      <c r="F17" s="2"/>
      <c r="G17" s="12">
        <v>716816</v>
      </c>
      <c r="H17" s="12">
        <v>901915</v>
      </c>
      <c r="I17" s="12">
        <v>631950</v>
      </c>
      <c r="J17" s="12">
        <v>1341924</v>
      </c>
      <c r="K17" s="12">
        <f t="shared" si="2"/>
        <v>1321088</v>
      </c>
      <c r="L17" s="12">
        <f t="shared" si="2"/>
        <v>1600111</v>
      </c>
      <c r="M17" s="12">
        <f t="shared" si="2"/>
        <v>1679062</v>
      </c>
      <c r="N17" s="12">
        <f t="shared" si="2"/>
        <v>1993666</v>
      </c>
      <c r="O17" s="12">
        <f t="shared" si="2"/>
        <v>2766450</v>
      </c>
      <c r="P17" s="12">
        <f t="shared" si="2"/>
        <v>2655195</v>
      </c>
      <c r="Q17" s="12">
        <f t="shared" si="2"/>
        <v>3200509</v>
      </c>
      <c r="R17" s="12">
        <f t="shared" si="2"/>
        <v>3318116</v>
      </c>
      <c r="S17" s="12">
        <f t="shared" si="2"/>
        <v>3879712</v>
      </c>
      <c r="T17" s="12">
        <f t="shared" si="2"/>
        <v>5244335</v>
      </c>
      <c r="U17" s="12">
        <f t="shared" si="2"/>
        <v>4958476</v>
      </c>
      <c r="V17" s="12">
        <f t="shared" si="2"/>
        <v>4900177.45</v>
      </c>
      <c r="W17" s="12">
        <f t="shared" si="2"/>
        <v>4279086</v>
      </c>
      <c r="X17" s="12">
        <f t="shared" si="2"/>
        <v>3971827</v>
      </c>
      <c r="Y17" s="12">
        <f t="shared" si="2"/>
        <v>3772648</v>
      </c>
      <c r="Z17" s="12">
        <f t="shared" ref="W17:AA20" si="3">SUM(Z74,Z131,Z188)</f>
        <v>4731300</v>
      </c>
      <c r="AA17" s="12">
        <f t="shared" si="3"/>
        <v>4126734</v>
      </c>
      <c r="AB17" s="12">
        <v>4426445</v>
      </c>
      <c r="AC17" s="12">
        <v>4765960</v>
      </c>
      <c r="AD17" s="12">
        <v>4394737</v>
      </c>
      <c r="AE17" s="12">
        <v>4338240</v>
      </c>
      <c r="AF17" s="12">
        <v>4744768</v>
      </c>
      <c r="AG17" s="12">
        <v>6410099</v>
      </c>
      <c r="AH17" s="12">
        <v>6793961</v>
      </c>
      <c r="AI17" s="13">
        <v>7.4017430090582037E-2</v>
      </c>
      <c r="AJ17" s="13">
        <v>5.9883942510092276E-2</v>
      </c>
    </row>
    <row r="18" spans="1:36" ht="10.5" customHeight="1" x14ac:dyDescent="0.2">
      <c r="A18" s="11"/>
      <c r="B18" s="14"/>
      <c r="C18" s="11"/>
      <c r="D18" s="15" t="s">
        <v>46</v>
      </c>
      <c r="E18" s="11"/>
      <c r="F18" s="2"/>
      <c r="G18" s="12">
        <v>5677879</v>
      </c>
      <c r="H18" s="12">
        <v>5718967</v>
      </c>
      <c r="I18" s="12">
        <v>7873876</v>
      </c>
      <c r="J18" s="12">
        <v>8840578</v>
      </c>
      <c r="K18" s="12">
        <f t="shared" ref="K18:V20" si="4">SUM(K75,K132,K189)</f>
        <v>8574883</v>
      </c>
      <c r="L18" s="12">
        <f t="shared" si="4"/>
        <v>9880210</v>
      </c>
      <c r="M18" s="12">
        <f t="shared" si="4"/>
        <v>11279970</v>
      </c>
      <c r="N18" s="12">
        <f t="shared" si="4"/>
        <v>11769939</v>
      </c>
      <c r="O18" s="12">
        <f t="shared" si="4"/>
        <v>19639996</v>
      </c>
      <c r="P18" s="12">
        <f t="shared" si="4"/>
        <v>8939634</v>
      </c>
      <c r="Q18" s="12">
        <f t="shared" si="4"/>
        <v>8374354</v>
      </c>
      <c r="R18" s="12">
        <f t="shared" si="4"/>
        <v>9155880</v>
      </c>
      <c r="S18" s="12">
        <f t="shared" si="4"/>
        <v>8532534</v>
      </c>
      <c r="T18" s="12">
        <f t="shared" si="4"/>
        <v>11535684</v>
      </c>
      <c r="U18" s="12">
        <f t="shared" si="4"/>
        <v>12109007</v>
      </c>
      <c r="V18" s="12">
        <f t="shared" si="4"/>
        <v>12821752.82</v>
      </c>
      <c r="W18" s="12">
        <f t="shared" si="3"/>
        <v>11364802</v>
      </c>
      <c r="X18" s="12">
        <f t="shared" si="3"/>
        <v>9631541</v>
      </c>
      <c r="Y18" s="12">
        <f t="shared" si="3"/>
        <v>10061552</v>
      </c>
      <c r="Z18" s="12">
        <f t="shared" si="3"/>
        <v>12439362</v>
      </c>
      <c r="AA18" s="12">
        <f t="shared" si="3"/>
        <v>13017155</v>
      </c>
      <c r="AB18" s="12">
        <v>12889943</v>
      </c>
      <c r="AC18" s="12">
        <v>14178418</v>
      </c>
      <c r="AD18" s="12">
        <v>15322152</v>
      </c>
      <c r="AE18" s="12">
        <v>16384991</v>
      </c>
      <c r="AF18" s="12">
        <v>16280137</v>
      </c>
      <c r="AG18" s="12">
        <v>19121074</v>
      </c>
      <c r="AH18" s="12">
        <v>18457293</v>
      </c>
      <c r="AI18" s="13">
        <v>6.1661744064203772E-2</v>
      </c>
      <c r="AJ18" s="13">
        <v>-3.4714629523425307E-2</v>
      </c>
    </row>
    <row r="19" spans="1:36" ht="10.5" customHeight="1" x14ac:dyDescent="0.2">
      <c r="A19" s="11"/>
      <c r="B19" s="14"/>
      <c r="C19" s="11"/>
      <c r="D19" s="15" t="s">
        <v>47</v>
      </c>
      <c r="E19" s="11"/>
      <c r="F19" s="2"/>
      <c r="G19" s="12">
        <v>0</v>
      </c>
      <c r="H19" s="12">
        <v>27110651</v>
      </c>
      <c r="I19" s="12">
        <v>0</v>
      </c>
      <c r="J19" s="12">
        <v>17640000</v>
      </c>
      <c r="K19" s="12">
        <f t="shared" si="4"/>
        <v>0</v>
      </c>
      <c r="L19" s="12">
        <f t="shared" si="4"/>
        <v>0</v>
      </c>
      <c r="M19" s="12">
        <f t="shared" si="4"/>
        <v>5000000</v>
      </c>
      <c r="N19" s="12">
        <f t="shared" si="4"/>
        <v>0</v>
      </c>
      <c r="O19" s="12">
        <f t="shared" si="4"/>
        <v>11036310</v>
      </c>
      <c r="P19" s="12">
        <f t="shared" si="4"/>
        <v>0</v>
      </c>
      <c r="Q19" s="12">
        <f t="shared" si="4"/>
        <v>0</v>
      </c>
      <c r="R19" s="12">
        <f t="shared" si="4"/>
        <v>27304730</v>
      </c>
      <c r="S19" s="12">
        <f t="shared" si="4"/>
        <v>7075388</v>
      </c>
      <c r="T19" s="12">
        <f t="shared" si="4"/>
        <v>0</v>
      </c>
      <c r="U19" s="12">
        <f t="shared" si="4"/>
        <v>25110873</v>
      </c>
      <c r="V19" s="12">
        <f t="shared" si="4"/>
        <v>0</v>
      </c>
      <c r="W19" s="12">
        <f t="shared" si="3"/>
        <v>30918578</v>
      </c>
      <c r="X19" s="12">
        <f t="shared" si="3"/>
        <v>11839983</v>
      </c>
      <c r="Y19" s="12">
        <f t="shared" si="3"/>
        <v>11386735</v>
      </c>
      <c r="Z19" s="12">
        <f t="shared" si="3"/>
        <v>16295651</v>
      </c>
      <c r="AA19" s="12">
        <f t="shared" si="3"/>
        <v>13620624</v>
      </c>
      <c r="AB19" s="12">
        <v>27915919</v>
      </c>
      <c r="AC19" s="12">
        <v>15918802</v>
      </c>
      <c r="AD19" s="12">
        <v>24224880</v>
      </c>
      <c r="AE19" s="12">
        <v>20604697</v>
      </c>
      <c r="AF19" s="12">
        <v>18077847</v>
      </c>
      <c r="AG19" s="12">
        <v>19540717</v>
      </c>
      <c r="AH19" s="12">
        <v>27654496</v>
      </c>
      <c r="AI19" s="13">
        <v>-1.5669012698246165E-3</v>
      </c>
      <c r="AJ19" s="13">
        <v>0.41522422130160319</v>
      </c>
    </row>
    <row r="20" spans="1:36" ht="10.5" customHeight="1" x14ac:dyDescent="0.2">
      <c r="A20" s="11"/>
      <c r="B20" s="11"/>
      <c r="C20" s="11"/>
      <c r="D20" s="11" t="s">
        <v>48</v>
      </c>
      <c r="E20" s="11"/>
      <c r="F20" s="2"/>
      <c r="G20" s="12">
        <v>1720087</v>
      </c>
      <c r="H20" s="12">
        <v>1383112</v>
      </c>
      <c r="I20" s="12">
        <v>1628038</v>
      </c>
      <c r="J20" s="12">
        <v>2380914</v>
      </c>
      <c r="K20" s="12">
        <f t="shared" si="4"/>
        <v>2178228</v>
      </c>
      <c r="L20" s="12">
        <f t="shared" si="4"/>
        <v>2993304</v>
      </c>
      <c r="M20" s="12">
        <f t="shared" si="4"/>
        <v>3278151</v>
      </c>
      <c r="N20" s="12">
        <f t="shared" si="4"/>
        <v>4321259</v>
      </c>
      <c r="O20" s="12">
        <f t="shared" si="4"/>
        <v>4089169</v>
      </c>
      <c r="P20" s="12">
        <f t="shared" si="4"/>
        <v>5433456</v>
      </c>
      <c r="Q20" s="12">
        <f t="shared" si="4"/>
        <v>5534752</v>
      </c>
      <c r="R20" s="12">
        <f t="shared" si="4"/>
        <v>6347171</v>
      </c>
      <c r="S20" s="12">
        <f t="shared" si="4"/>
        <v>7522232</v>
      </c>
      <c r="T20" s="12">
        <f t="shared" si="4"/>
        <v>5509817</v>
      </c>
      <c r="U20" s="12">
        <f t="shared" si="4"/>
        <v>8493190</v>
      </c>
      <c r="V20" s="12">
        <f t="shared" si="4"/>
        <v>8162820.4699999997</v>
      </c>
      <c r="W20" s="12">
        <f t="shared" si="3"/>
        <v>6928337</v>
      </c>
      <c r="X20" s="12">
        <f t="shared" si="3"/>
        <v>7774289</v>
      </c>
      <c r="Y20" s="12">
        <f t="shared" si="3"/>
        <v>6375454</v>
      </c>
      <c r="Z20" s="12">
        <f t="shared" si="3"/>
        <v>5028129</v>
      </c>
      <c r="AA20" s="12">
        <f t="shared" si="3"/>
        <v>5335910</v>
      </c>
      <c r="AB20" s="12">
        <v>7101926</v>
      </c>
      <c r="AC20" s="12">
        <v>6157809</v>
      </c>
      <c r="AD20" s="12">
        <v>6910751</v>
      </c>
      <c r="AE20" s="12">
        <v>4268048</v>
      </c>
      <c r="AF20" s="12">
        <v>11730483</v>
      </c>
      <c r="AG20" s="12">
        <v>6860194</v>
      </c>
      <c r="AH20" s="12">
        <v>8283315</v>
      </c>
      <c r="AI20" s="13">
        <v>2.5977899383121672E-2</v>
      </c>
      <c r="AJ20" s="13">
        <v>0.20744617426271036</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24084890</v>
      </c>
      <c r="H22" s="12">
        <v>23342145</v>
      </c>
      <c r="I22" s="12">
        <v>22770037</v>
      </c>
      <c r="J22" s="12">
        <v>28990195</v>
      </c>
      <c r="K22" s="12">
        <f t="shared" ref="K22:AA32" si="5">SUM(K79,K136,K193)</f>
        <v>30808027</v>
      </c>
      <c r="L22" s="12">
        <f t="shared" si="5"/>
        <v>30810794</v>
      </c>
      <c r="M22" s="12">
        <f t="shared" si="5"/>
        <v>35256938</v>
      </c>
      <c r="N22" s="12">
        <f t="shared" si="5"/>
        <v>43539266</v>
      </c>
      <c r="O22" s="12">
        <f t="shared" si="5"/>
        <v>43388240.189999998</v>
      </c>
      <c r="P22" s="12">
        <f t="shared" si="5"/>
        <v>43487255</v>
      </c>
      <c r="Q22" s="12">
        <f t="shared" si="5"/>
        <v>41332230.460000001</v>
      </c>
      <c r="R22" s="12">
        <f t="shared" si="5"/>
        <v>43382883.100000001</v>
      </c>
      <c r="S22" s="12">
        <f t="shared" si="5"/>
        <v>45935289.75</v>
      </c>
      <c r="T22" s="12">
        <f t="shared" si="5"/>
        <v>48444402.280000001</v>
      </c>
      <c r="U22" s="12">
        <f t="shared" si="5"/>
        <v>49967038.560000002</v>
      </c>
      <c r="V22" s="12">
        <f t="shared" si="5"/>
        <v>60175804.710000001</v>
      </c>
      <c r="W22" s="12">
        <f t="shared" si="5"/>
        <v>55354440.520000003</v>
      </c>
      <c r="X22" s="12">
        <f t="shared" si="5"/>
        <v>53783731.909999996</v>
      </c>
      <c r="Y22" s="12">
        <f t="shared" si="5"/>
        <v>52545863.939500801</v>
      </c>
      <c r="Z22" s="12">
        <f t="shared" si="5"/>
        <v>53318161.175546229</v>
      </c>
      <c r="AA22" s="12">
        <f t="shared" si="5"/>
        <v>55070352.810000002</v>
      </c>
      <c r="AB22" s="12">
        <v>58073075</v>
      </c>
      <c r="AC22" s="12">
        <v>60960830</v>
      </c>
      <c r="AD22" s="12">
        <v>61141556</v>
      </c>
      <c r="AE22" s="12">
        <v>62457194</v>
      </c>
      <c r="AF22" s="12">
        <v>63396508</v>
      </c>
      <c r="AG22" s="12">
        <v>68829664</v>
      </c>
      <c r="AH22" s="12">
        <v>70708413</v>
      </c>
      <c r="AI22" s="13">
        <v>3.335460184753547E-2</v>
      </c>
      <c r="AJ22" s="13">
        <v>2.7295629396069696E-2</v>
      </c>
    </row>
    <row r="23" spans="1:36" ht="10.5" customHeight="1" x14ac:dyDescent="0.2">
      <c r="A23" s="11"/>
      <c r="B23" s="11"/>
      <c r="C23" s="11" t="s">
        <v>50</v>
      </c>
      <c r="D23" s="11"/>
      <c r="E23" s="11"/>
      <c r="F23" s="2"/>
      <c r="G23" s="12">
        <v>0</v>
      </c>
      <c r="H23" s="12">
        <v>0</v>
      </c>
      <c r="I23" s="12">
        <v>0</v>
      </c>
      <c r="J23" s="12">
        <v>3287072</v>
      </c>
      <c r="K23" s="12">
        <f t="shared" si="5"/>
        <v>3440383</v>
      </c>
      <c r="L23" s="12">
        <f t="shared" si="5"/>
        <v>3512319</v>
      </c>
      <c r="M23" s="12">
        <f t="shared" si="5"/>
        <v>3647502</v>
      </c>
      <c r="N23" s="12">
        <f t="shared" si="5"/>
        <v>3922441</v>
      </c>
      <c r="O23" s="12">
        <f t="shared" si="5"/>
        <v>3751468</v>
      </c>
      <c r="P23" s="12">
        <f t="shared" si="5"/>
        <v>3948128</v>
      </c>
      <c r="Q23" s="12">
        <f t="shared" si="5"/>
        <v>3948129</v>
      </c>
      <c r="R23" s="12">
        <f t="shared" si="5"/>
        <v>3948128</v>
      </c>
      <c r="S23" s="12">
        <f t="shared" si="5"/>
        <v>3948129</v>
      </c>
      <c r="T23" s="12">
        <f t="shared" si="5"/>
        <v>3948128</v>
      </c>
      <c r="U23" s="12">
        <f t="shared" si="5"/>
        <v>3948128</v>
      </c>
      <c r="V23" s="12">
        <f t="shared" si="5"/>
        <v>3948129</v>
      </c>
      <c r="W23" s="12">
        <f t="shared" si="5"/>
        <v>3948128</v>
      </c>
      <c r="X23" s="12">
        <f t="shared" si="5"/>
        <v>3948128</v>
      </c>
      <c r="Y23" s="12">
        <f t="shared" si="5"/>
        <v>3948128</v>
      </c>
      <c r="Z23" s="12">
        <f t="shared" si="5"/>
        <v>3948128</v>
      </c>
      <c r="AA23" s="12">
        <f t="shared" si="5"/>
        <v>3948128</v>
      </c>
      <c r="AB23" s="12">
        <v>3948128</v>
      </c>
      <c r="AC23" s="12">
        <v>3948129</v>
      </c>
      <c r="AD23" s="12">
        <v>3948128</v>
      </c>
      <c r="AE23" s="12">
        <v>3948128</v>
      </c>
      <c r="AF23" s="12">
        <v>3948128</v>
      </c>
      <c r="AG23" s="12">
        <v>3948128</v>
      </c>
      <c r="AH23" s="12">
        <v>3948128</v>
      </c>
      <c r="AI23" s="13">
        <v>0</v>
      </c>
      <c r="AJ23" s="13">
        <v>0</v>
      </c>
    </row>
    <row r="24" spans="1:36" ht="10.5" customHeight="1" x14ac:dyDescent="0.2">
      <c r="A24" s="11"/>
      <c r="B24" s="11"/>
      <c r="C24" s="11" t="s">
        <v>51</v>
      </c>
      <c r="D24" s="11"/>
      <c r="E24" s="11"/>
      <c r="F24" s="2"/>
      <c r="G24" s="12">
        <v>199359</v>
      </c>
      <c r="H24" s="12">
        <v>315295</v>
      </c>
      <c r="I24" s="12">
        <v>313088</v>
      </c>
      <c r="J24" s="12">
        <v>723689</v>
      </c>
      <c r="K24" s="12">
        <f t="shared" si="5"/>
        <v>747542</v>
      </c>
      <c r="L24" s="12">
        <f t="shared" si="5"/>
        <v>806084</v>
      </c>
      <c r="M24" s="12">
        <f t="shared" si="5"/>
        <v>831837</v>
      </c>
      <c r="N24" s="12">
        <f t="shared" si="5"/>
        <v>885539</v>
      </c>
      <c r="O24" s="12">
        <f t="shared" si="5"/>
        <v>2050109.22</v>
      </c>
      <c r="P24" s="12">
        <f t="shared" si="5"/>
        <v>2437593</v>
      </c>
      <c r="Q24" s="12">
        <f t="shared" si="5"/>
        <v>2500252.91</v>
      </c>
      <c r="R24" s="12">
        <f t="shared" si="5"/>
        <v>2653939.0300000003</v>
      </c>
      <c r="S24" s="12">
        <f t="shared" si="5"/>
        <v>2567033.91</v>
      </c>
      <c r="T24" s="12">
        <f t="shared" si="5"/>
        <v>2912890.02</v>
      </c>
      <c r="U24" s="12">
        <f t="shared" si="5"/>
        <v>2937241.38</v>
      </c>
      <c r="V24" s="12">
        <f t="shared" si="5"/>
        <v>3345847.92</v>
      </c>
      <c r="W24" s="12">
        <f t="shared" si="5"/>
        <v>3186654.31</v>
      </c>
      <c r="X24" s="12">
        <f t="shared" si="5"/>
        <v>3355017.7800000003</v>
      </c>
      <c r="Y24" s="12">
        <f t="shared" si="5"/>
        <v>3356854.5</v>
      </c>
      <c r="Z24" s="12">
        <f t="shared" si="5"/>
        <v>3462484.19</v>
      </c>
      <c r="AA24" s="12">
        <f t="shared" si="5"/>
        <v>3502869.63</v>
      </c>
      <c r="AB24" s="12">
        <v>3561304</v>
      </c>
      <c r="AC24" s="12">
        <v>3583021</v>
      </c>
      <c r="AD24" s="12">
        <v>3606765</v>
      </c>
      <c r="AE24" s="12">
        <v>3594401</v>
      </c>
      <c r="AF24" s="12">
        <v>3568794</v>
      </c>
      <c r="AG24" s="12">
        <v>3721485</v>
      </c>
      <c r="AH24" s="12">
        <v>3692897</v>
      </c>
      <c r="AI24" s="13">
        <v>6.0657350061419368E-3</v>
      </c>
      <c r="AJ24" s="13">
        <v>-7.6818796797514972E-3</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8800140</v>
      </c>
      <c r="W25" s="12">
        <f t="shared" si="5"/>
        <v>9077768</v>
      </c>
      <c r="X25" s="12">
        <f t="shared" si="5"/>
        <v>9584883</v>
      </c>
      <c r="Y25" s="12">
        <f t="shared" si="5"/>
        <v>9713361.4295008034</v>
      </c>
      <c r="Z25" s="12">
        <f t="shared" si="5"/>
        <v>9994690.195546234</v>
      </c>
      <c r="AA25" s="12">
        <f t="shared" si="5"/>
        <v>10417668</v>
      </c>
      <c r="AB25" s="12">
        <v>10725766</v>
      </c>
      <c r="AC25" s="12">
        <v>10989757</v>
      </c>
      <c r="AD25" s="12">
        <v>11287447</v>
      </c>
      <c r="AE25" s="12">
        <v>11410248</v>
      </c>
      <c r="AF25" s="12">
        <v>0</v>
      </c>
      <c r="AG25" s="12">
        <v>12021376</v>
      </c>
      <c r="AH25" s="12">
        <v>12396327</v>
      </c>
      <c r="AI25" s="13">
        <v>2.4418590095537818E-2</v>
      </c>
      <c r="AJ25" s="13">
        <v>3.1190356245408179E-2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11662189</v>
      </c>
      <c r="AG26" s="12">
        <v>0</v>
      </c>
      <c r="AH26" s="12">
        <v>0</v>
      </c>
      <c r="AI26" s="13" t="s">
        <v>246</v>
      </c>
      <c r="AJ26" s="13" t="s">
        <v>246</v>
      </c>
    </row>
    <row r="27" spans="1:36" ht="10.5" customHeight="1" x14ac:dyDescent="0.2">
      <c r="A27" s="11"/>
      <c r="B27" s="11"/>
      <c r="C27" s="11" t="s">
        <v>54</v>
      </c>
      <c r="D27" s="11"/>
      <c r="E27" s="11"/>
      <c r="F27" s="2"/>
      <c r="G27" s="12">
        <v>2475012</v>
      </c>
      <c r="H27" s="12">
        <v>2615378</v>
      </c>
      <c r="I27" s="12">
        <v>2686826</v>
      </c>
      <c r="J27" s="12">
        <v>3265399</v>
      </c>
      <c r="K27" s="12">
        <f t="shared" si="5"/>
        <v>3398675</v>
      </c>
      <c r="L27" s="12">
        <f t="shared" si="5"/>
        <v>2821478</v>
      </c>
      <c r="M27" s="12">
        <f t="shared" si="5"/>
        <v>3866490</v>
      </c>
      <c r="N27" s="12">
        <f t="shared" si="5"/>
        <v>4342399</v>
      </c>
      <c r="O27" s="12">
        <f t="shared" si="5"/>
        <v>3969212.48</v>
      </c>
      <c r="P27" s="12">
        <f t="shared" si="5"/>
        <v>4033153</v>
      </c>
      <c r="Q27" s="12">
        <f t="shared" si="5"/>
        <v>3708584.23</v>
      </c>
      <c r="R27" s="12">
        <f t="shared" si="5"/>
        <v>3687464.76</v>
      </c>
      <c r="S27" s="12">
        <f t="shared" si="5"/>
        <v>4081122.69</v>
      </c>
      <c r="T27" s="12">
        <f t="shared" si="5"/>
        <v>4276239.93</v>
      </c>
      <c r="U27" s="12">
        <f t="shared" si="5"/>
        <v>4798465.05</v>
      </c>
      <c r="V27" s="12">
        <f t="shared" si="5"/>
        <v>5000655.5</v>
      </c>
      <c r="W27" s="12">
        <f t="shared" si="5"/>
        <v>4790993.43</v>
      </c>
      <c r="X27" s="12">
        <f t="shared" si="5"/>
        <v>3967986.27</v>
      </c>
      <c r="Y27" s="12">
        <f t="shared" si="5"/>
        <v>3563153.28</v>
      </c>
      <c r="Z27" s="12">
        <f t="shared" si="5"/>
        <v>3308830.9</v>
      </c>
      <c r="AA27" s="12">
        <f t="shared" si="5"/>
        <v>3718505</v>
      </c>
      <c r="AB27" s="12">
        <v>3485385</v>
      </c>
      <c r="AC27" s="12">
        <v>3855704</v>
      </c>
      <c r="AD27" s="12">
        <v>4243851</v>
      </c>
      <c r="AE27" s="12">
        <v>4296638</v>
      </c>
      <c r="AF27" s="12">
        <v>4623806</v>
      </c>
      <c r="AG27" s="12">
        <v>4952689</v>
      </c>
      <c r="AH27" s="12">
        <v>5241048</v>
      </c>
      <c r="AI27" s="13">
        <v>7.0355134128160302E-2</v>
      </c>
      <c r="AJ27" s="13">
        <v>5.822271497362342E-2</v>
      </c>
    </row>
    <row r="28" spans="1:36" ht="10.5" customHeight="1" x14ac:dyDescent="0.2">
      <c r="A28" s="11"/>
      <c r="B28" s="14"/>
      <c r="C28" s="11" t="s">
        <v>55</v>
      </c>
      <c r="E28" s="11"/>
      <c r="F28" s="2"/>
      <c r="G28" s="12">
        <v>0</v>
      </c>
      <c r="H28" s="12">
        <v>0</v>
      </c>
      <c r="I28" s="12">
        <v>0</v>
      </c>
      <c r="J28" s="12">
        <v>0</v>
      </c>
      <c r="K28" s="12">
        <f t="shared" si="5"/>
        <v>0</v>
      </c>
      <c r="L28" s="12">
        <f t="shared" si="5"/>
        <v>58437</v>
      </c>
      <c r="M28" s="12">
        <f t="shared" si="5"/>
        <v>130339</v>
      </c>
      <c r="N28" s="12">
        <f t="shared" si="5"/>
        <v>196851</v>
      </c>
      <c r="O28" s="12">
        <f t="shared" si="5"/>
        <v>629668.49</v>
      </c>
      <c r="P28" s="12">
        <f t="shared" si="5"/>
        <v>705754</v>
      </c>
      <c r="Q28" s="12">
        <f t="shared" si="5"/>
        <v>684290.32000000007</v>
      </c>
      <c r="R28" s="12">
        <f t="shared" si="5"/>
        <v>883242.31</v>
      </c>
      <c r="S28" s="12">
        <f t="shared" si="5"/>
        <v>799372.15</v>
      </c>
      <c r="T28" s="12">
        <f t="shared" si="5"/>
        <v>1049277.33</v>
      </c>
      <c r="U28" s="12">
        <f t="shared" si="5"/>
        <v>796799.13</v>
      </c>
      <c r="V28" s="12">
        <f t="shared" si="5"/>
        <v>784966.86</v>
      </c>
      <c r="W28" s="12">
        <f t="shared" si="5"/>
        <v>790577.78</v>
      </c>
      <c r="X28" s="12">
        <f t="shared" si="5"/>
        <v>847442.86</v>
      </c>
      <c r="Y28" s="12">
        <f t="shared" si="5"/>
        <v>794926.73</v>
      </c>
      <c r="Z28" s="12">
        <f t="shared" si="5"/>
        <v>726473.89</v>
      </c>
      <c r="AA28" s="12">
        <f t="shared" si="5"/>
        <v>876053.17999999993</v>
      </c>
      <c r="AB28" s="12">
        <v>967199</v>
      </c>
      <c r="AC28" s="12">
        <v>1016642</v>
      </c>
      <c r="AD28" s="12">
        <v>1062731</v>
      </c>
      <c r="AE28" s="12">
        <v>1121970</v>
      </c>
      <c r="AF28" s="12">
        <v>1173494</v>
      </c>
      <c r="AG28" s="12">
        <v>1185446</v>
      </c>
      <c r="AH28" s="12">
        <v>1200328</v>
      </c>
      <c r="AI28" s="13">
        <v>3.6646493542954239E-2</v>
      </c>
      <c r="AJ28" s="13">
        <v>1.2553924851912276E-2</v>
      </c>
    </row>
    <row r="29" spans="1:36" ht="10.5" customHeight="1" x14ac:dyDescent="0.2">
      <c r="A29" s="11"/>
      <c r="B29" s="11"/>
      <c r="C29" s="11" t="s">
        <v>56</v>
      </c>
      <c r="D29" s="11"/>
      <c r="E29" s="11"/>
      <c r="F29" s="2"/>
      <c r="G29" s="12">
        <v>6012162</v>
      </c>
      <c r="H29" s="12">
        <v>5582382</v>
      </c>
      <c r="I29" s="12">
        <v>6309305</v>
      </c>
      <c r="J29" s="12">
        <v>6225719</v>
      </c>
      <c r="K29" s="12">
        <f t="shared" si="5"/>
        <v>7832568</v>
      </c>
      <c r="L29" s="12">
        <f t="shared" si="5"/>
        <v>6980278</v>
      </c>
      <c r="M29" s="12">
        <f t="shared" si="5"/>
        <v>8423388</v>
      </c>
      <c r="N29" s="12">
        <f t="shared" si="5"/>
        <v>14832066</v>
      </c>
      <c r="O29" s="12">
        <f t="shared" si="5"/>
        <v>11936657</v>
      </c>
      <c r="P29" s="12">
        <f t="shared" si="5"/>
        <v>12563792</v>
      </c>
      <c r="Q29" s="12">
        <f t="shared" si="5"/>
        <v>10820320</v>
      </c>
      <c r="R29" s="12">
        <f t="shared" si="5"/>
        <v>11274204</v>
      </c>
      <c r="S29" s="12">
        <f t="shared" si="5"/>
        <v>10890653</v>
      </c>
      <c r="T29" s="12">
        <f t="shared" si="5"/>
        <v>10039816</v>
      </c>
      <c r="U29" s="12">
        <f t="shared" si="5"/>
        <v>10931504</v>
      </c>
      <c r="V29" s="12">
        <f t="shared" si="5"/>
        <v>12381000.43</v>
      </c>
      <c r="W29" s="12">
        <f t="shared" si="5"/>
        <v>11347904</v>
      </c>
      <c r="X29" s="12">
        <f t="shared" si="5"/>
        <v>13091999</v>
      </c>
      <c r="Y29" s="12">
        <f t="shared" si="5"/>
        <v>12715690</v>
      </c>
      <c r="Z29" s="12">
        <f t="shared" si="5"/>
        <v>10973809</v>
      </c>
      <c r="AA29" s="12">
        <f t="shared" si="5"/>
        <v>11448676</v>
      </c>
      <c r="AB29" s="12">
        <v>13696564</v>
      </c>
      <c r="AC29" s="12">
        <v>15966809</v>
      </c>
      <c r="AD29" s="12">
        <v>15162086</v>
      </c>
      <c r="AE29" s="12">
        <v>13712629</v>
      </c>
      <c r="AF29" s="12">
        <v>13933658</v>
      </c>
      <c r="AG29" s="12">
        <v>17998983</v>
      </c>
      <c r="AH29" s="12">
        <v>19169301</v>
      </c>
      <c r="AI29" s="13">
        <v>5.7626784767620398E-2</v>
      </c>
      <c r="AJ29" s="13">
        <v>6.5021340372397707E-2</v>
      </c>
    </row>
    <row r="30" spans="1:36" ht="10.5" customHeight="1" x14ac:dyDescent="0.2">
      <c r="A30" s="11"/>
      <c r="B30" s="11"/>
      <c r="C30" s="11" t="s">
        <v>57</v>
      </c>
      <c r="D30" s="11"/>
      <c r="E30" s="11"/>
      <c r="F30" s="2"/>
      <c r="G30" s="12">
        <v>11787787</v>
      </c>
      <c r="H30" s="12">
        <v>10543365</v>
      </c>
      <c r="I30" s="12">
        <v>8584824</v>
      </c>
      <c r="J30" s="12">
        <v>9874049</v>
      </c>
      <c r="K30" s="12">
        <f t="shared" si="5"/>
        <v>10134319</v>
      </c>
      <c r="L30" s="12">
        <f t="shared" si="5"/>
        <v>10978221</v>
      </c>
      <c r="M30" s="12">
        <f t="shared" si="5"/>
        <v>11913065</v>
      </c>
      <c r="N30" s="12">
        <f t="shared" si="5"/>
        <v>12655443</v>
      </c>
      <c r="O30" s="12">
        <f t="shared" si="5"/>
        <v>13221990</v>
      </c>
      <c r="P30" s="12">
        <f t="shared" si="5"/>
        <v>12538299</v>
      </c>
      <c r="Q30" s="12">
        <f t="shared" si="5"/>
        <v>11685715</v>
      </c>
      <c r="R30" s="12">
        <f t="shared" si="5"/>
        <v>12816990</v>
      </c>
      <c r="S30" s="12">
        <f t="shared" si="5"/>
        <v>13626036</v>
      </c>
      <c r="T30" s="12">
        <f t="shared" si="5"/>
        <v>17213242</v>
      </c>
      <c r="U30" s="12">
        <f t="shared" si="5"/>
        <v>16983767</v>
      </c>
      <c r="V30" s="12">
        <f t="shared" si="5"/>
        <v>16983767</v>
      </c>
      <c r="W30" s="12">
        <f t="shared" si="5"/>
        <v>15096143</v>
      </c>
      <c r="X30" s="12">
        <f t="shared" si="5"/>
        <v>12693442</v>
      </c>
      <c r="Y30" s="12">
        <f t="shared" si="5"/>
        <v>11965514</v>
      </c>
      <c r="Z30" s="12">
        <f t="shared" si="5"/>
        <v>12374485</v>
      </c>
      <c r="AA30" s="12">
        <f t="shared" si="5"/>
        <v>13405248</v>
      </c>
      <c r="AB30" s="12">
        <v>14111579</v>
      </c>
      <c r="AC30" s="12">
        <v>15322176</v>
      </c>
      <c r="AD30" s="12">
        <v>15152892</v>
      </c>
      <c r="AE30" s="12">
        <v>16056400</v>
      </c>
      <c r="AF30" s="12">
        <v>16484862</v>
      </c>
      <c r="AG30" s="12">
        <v>16626662</v>
      </c>
      <c r="AH30" s="12">
        <v>16929349</v>
      </c>
      <c r="AI30" s="13">
        <v>3.0807194686988781E-2</v>
      </c>
      <c r="AJ30" s="13">
        <v>1.8204916897931769E-2</v>
      </c>
    </row>
    <row r="31" spans="1:36" ht="10.5" customHeight="1" x14ac:dyDescent="0.2">
      <c r="A31" s="11"/>
      <c r="B31" s="11"/>
      <c r="C31" s="11" t="s">
        <v>58</v>
      </c>
      <c r="D31" s="11"/>
      <c r="E31" s="11"/>
      <c r="F31" s="2"/>
      <c r="G31" s="12">
        <v>3610570</v>
      </c>
      <c r="H31" s="12">
        <v>4285725</v>
      </c>
      <c r="I31" s="12">
        <v>4875994</v>
      </c>
      <c r="J31" s="12">
        <v>5614267</v>
      </c>
      <c r="K31" s="12">
        <f t="shared" si="5"/>
        <v>5254540</v>
      </c>
      <c r="L31" s="12">
        <f t="shared" si="5"/>
        <v>5653977</v>
      </c>
      <c r="M31" s="12">
        <f t="shared" si="5"/>
        <v>6444317</v>
      </c>
      <c r="N31" s="12">
        <f t="shared" si="5"/>
        <v>6704527</v>
      </c>
      <c r="O31" s="12">
        <f t="shared" si="5"/>
        <v>7829135</v>
      </c>
      <c r="P31" s="12">
        <f t="shared" si="5"/>
        <v>7260536</v>
      </c>
      <c r="Q31" s="12">
        <f t="shared" si="5"/>
        <v>7626688</v>
      </c>
      <c r="R31" s="12">
        <f t="shared" si="5"/>
        <v>7504085</v>
      </c>
      <c r="S31" s="12">
        <f t="shared" si="5"/>
        <v>9049086</v>
      </c>
      <c r="T31" s="12">
        <f t="shared" si="5"/>
        <v>8292929</v>
      </c>
      <c r="U31" s="12">
        <f t="shared" si="5"/>
        <v>8620117</v>
      </c>
      <c r="V31" s="12">
        <f t="shared" si="5"/>
        <v>8062949</v>
      </c>
      <c r="W31" s="12">
        <f t="shared" si="5"/>
        <v>6511563</v>
      </c>
      <c r="X31" s="12">
        <f t="shared" si="5"/>
        <v>5668846</v>
      </c>
      <c r="Y31" s="12">
        <f t="shared" si="5"/>
        <v>5607254</v>
      </c>
      <c r="Z31" s="12">
        <f t="shared" si="5"/>
        <v>8074411</v>
      </c>
      <c r="AA31" s="12">
        <f t="shared" si="5"/>
        <v>7498176</v>
      </c>
      <c r="AB31" s="12">
        <v>7228490</v>
      </c>
      <c r="AC31" s="12">
        <v>5851647</v>
      </c>
      <c r="AD31" s="12">
        <v>6092443</v>
      </c>
      <c r="AE31" s="12">
        <v>7653169</v>
      </c>
      <c r="AF31" s="12">
        <v>8001577</v>
      </c>
      <c r="AG31" s="12">
        <v>8315339</v>
      </c>
      <c r="AH31" s="12">
        <v>8130591</v>
      </c>
      <c r="AI31" s="13">
        <v>1.9793927866884387E-2</v>
      </c>
      <c r="AJ31" s="13">
        <v>-2.2217735199972003E-2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358251</v>
      </c>
      <c r="R32" s="12">
        <f t="shared" si="5"/>
        <v>614830</v>
      </c>
      <c r="S32" s="12">
        <f t="shared" si="5"/>
        <v>973857</v>
      </c>
      <c r="T32" s="12">
        <f t="shared" si="5"/>
        <v>711880</v>
      </c>
      <c r="U32" s="12">
        <f t="shared" si="5"/>
        <v>951017</v>
      </c>
      <c r="V32" s="12">
        <f t="shared" si="5"/>
        <v>868349</v>
      </c>
      <c r="W32" s="12">
        <f t="shared" si="5"/>
        <v>604709</v>
      </c>
      <c r="X32" s="12">
        <f t="shared" si="5"/>
        <v>625987</v>
      </c>
      <c r="Y32" s="12">
        <f t="shared" si="5"/>
        <v>880982</v>
      </c>
      <c r="Z32" s="12">
        <f t="shared" ref="Z32:AA32" si="6">SUM(Z89,Z146,Z203)</f>
        <v>454849</v>
      </c>
      <c r="AA32" s="12">
        <f t="shared" si="6"/>
        <v>255029</v>
      </c>
      <c r="AB32" s="12">
        <v>348660</v>
      </c>
      <c r="AC32" s="12">
        <v>426945</v>
      </c>
      <c r="AD32" s="12">
        <v>585213</v>
      </c>
      <c r="AE32" s="12">
        <v>663611</v>
      </c>
      <c r="AF32" s="12">
        <v>0</v>
      </c>
      <c r="AG32" s="12">
        <v>59556</v>
      </c>
      <c r="AH32" s="12">
        <v>444</v>
      </c>
      <c r="AI32" s="13">
        <v>-0.67077196692114582</v>
      </c>
      <c r="AJ32" s="13">
        <v>-0.99254483175498687</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4365280</v>
      </c>
      <c r="H34" s="12">
        <v>4951898</v>
      </c>
      <c r="I34" s="12">
        <v>5553228</v>
      </c>
      <c r="J34" s="12">
        <v>4223423</v>
      </c>
      <c r="K34" s="12">
        <f t="shared" ref="K34:AA34" si="7">SUM(K91,K147,K204)</f>
        <v>4875631</v>
      </c>
      <c r="L34" s="12">
        <f t="shared" si="7"/>
        <v>5090340</v>
      </c>
      <c r="M34" s="12">
        <f t="shared" si="7"/>
        <v>5651408</v>
      </c>
      <c r="N34" s="12">
        <f t="shared" si="7"/>
        <v>6201987</v>
      </c>
      <c r="O34" s="12">
        <f t="shared" si="7"/>
        <v>5959309</v>
      </c>
      <c r="P34" s="12">
        <f t="shared" si="7"/>
        <v>7223619</v>
      </c>
      <c r="Q34" s="12">
        <f t="shared" si="7"/>
        <v>7488330</v>
      </c>
      <c r="R34" s="12">
        <f t="shared" si="7"/>
        <v>8723196</v>
      </c>
      <c r="S34" s="12">
        <f t="shared" si="7"/>
        <v>9610445</v>
      </c>
      <c r="T34" s="12">
        <f t="shared" si="7"/>
        <v>10661344</v>
      </c>
      <c r="U34" s="12">
        <f t="shared" si="7"/>
        <v>11888973</v>
      </c>
      <c r="V34" s="12">
        <f t="shared" si="7"/>
        <v>11722438.98</v>
      </c>
      <c r="W34" s="12">
        <f t="shared" si="7"/>
        <v>13182665</v>
      </c>
      <c r="X34" s="12">
        <f t="shared" si="7"/>
        <v>19314257</v>
      </c>
      <c r="Y34" s="12">
        <f t="shared" si="7"/>
        <v>17233066</v>
      </c>
      <c r="Z34" s="12">
        <f t="shared" si="7"/>
        <v>21046935</v>
      </c>
      <c r="AA34" s="12">
        <f t="shared" si="7"/>
        <v>15231679</v>
      </c>
      <c r="AB34" s="12">
        <v>13946526</v>
      </c>
      <c r="AC34" s="12">
        <v>17646018</v>
      </c>
      <c r="AD34" s="12">
        <v>16532907</v>
      </c>
      <c r="AE34" s="12">
        <v>15343581</v>
      </c>
      <c r="AF34" s="12">
        <v>12581351</v>
      </c>
      <c r="AG34" s="12">
        <v>13188936</v>
      </c>
      <c r="AH34" s="12">
        <v>14595661</v>
      </c>
      <c r="AI34" s="13">
        <v>7.6111264491156572E-3</v>
      </c>
      <c r="AJ34" s="13">
        <v>0.10665947579092051</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284041</v>
      </c>
      <c r="H36" s="12">
        <v>692022</v>
      </c>
      <c r="I36" s="12">
        <v>221646</v>
      </c>
      <c r="J36" s="12">
        <v>300452</v>
      </c>
      <c r="K36" s="12">
        <f t="shared" ref="K36:AA36" si="8">SUM(K93,K149,K206)</f>
        <v>1090167</v>
      </c>
      <c r="L36" s="12">
        <f t="shared" si="8"/>
        <v>383077</v>
      </c>
      <c r="M36" s="12">
        <f t="shared" si="8"/>
        <v>347851</v>
      </c>
      <c r="N36" s="12">
        <f t="shared" si="8"/>
        <v>278080</v>
      </c>
      <c r="O36" s="12">
        <f t="shared" si="8"/>
        <v>28500</v>
      </c>
      <c r="P36" s="12">
        <f t="shared" si="8"/>
        <v>309986</v>
      </c>
      <c r="Q36" s="12">
        <f t="shared" si="8"/>
        <v>352127</v>
      </c>
      <c r="R36" s="12">
        <f t="shared" si="8"/>
        <v>363244</v>
      </c>
      <c r="S36" s="12">
        <f t="shared" si="8"/>
        <v>502964</v>
      </c>
      <c r="T36" s="12">
        <f t="shared" si="8"/>
        <v>608007</v>
      </c>
      <c r="U36" s="12">
        <f t="shared" si="8"/>
        <v>691098</v>
      </c>
      <c r="V36" s="12">
        <f t="shared" si="8"/>
        <v>1335270.6399999999</v>
      </c>
      <c r="W36" s="12">
        <f t="shared" si="8"/>
        <v>1096292</v>
      </c>
      <c r="X36" s="12">
        <f t="shared" si="8"/>
        <v>1006490</v>
      </c>
      <c r="Y36" s="12">
        <f t="shared" si="8"/>
        <v>1790567</v>
      </c>
      <c r="Z36" s="12">
        <f t="shared" si="8"/>
        <v>1490201</v>
      </c>
      <c r="AA36" s="12">
        <f t="shared" si="8"/>
        <v>1477599</v>
      </c>
      <c r="AB36" s="12">
        <v>1796843</v>
      </c>
      <c r="AC36" s="12">
        <v>1488693</v>
      </c>
      <c r="AD36" s="12">
        <v>1667590</v>
      </c>
      <c r="AE36" s="12">
        <v>1054474</v>
      </c>
      <c r="AF36" s="12">
        <v>910432</v>
      </c>
      <c r="AG36" s="12">
        <v>2175692</v>
      </c>
      <c r="AH36" s="12">
        <v>2456627</v>
      </c>
      <c r="AI36" s="13">
        <v>5.3508833483665752E-2</v>
      </c>
      <c r="AJ36" s="13">
        <v>0.12912443489243883</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6318200</v>
      </c>
      <c r="S38" s="12">
        <f t="shared" si="9"/>
        <v>3160092.5</v>
      </c>
      <c r="T38" s="12">
        <f t="shared" si="9"/>
        <v>1985</v>
      </c>
      <c r="U38" s="12">
        <f t="shared" si="9"/>
        <v>992.5</v>
      </c>
      <c r="V38" s="12">
        <f t="shared" si="9"/>
        <v>0</v>
      </c>
      <c r="W38" s="12">
        <f t="shared" si="9"/>
        <v>0</v>
      </c>
      <c r="X38" s="12">
        <f t="shared" si="9"/>
        <v>0</v>
      </c>
      <c r="Y38" s="12">
        <f t="shared" si="9"/>
        <v>375405</v>
      </c>
      <c r="Z38" s="12">
        <f t="shared" si="9"/>
        <v>750809</v>
      </c>
      <c r="AA38" s="12">
        <f t="shared" si="9"/>
        <v>378419.5</v>
      </c>
      <c r="AB38" s="12">
        <v>6030</v>
      </c>
      <c r="AC38" s="12">
        <v>3008.0822461027951</v>
      </c>
      <c r="AD38" s="12">
        <v>6030</v>
      </c>
      <c r="AE38" s="12">
        <v>3008.0822461027951</v>
      </c>
      <c r="AF38" s="12">
        <v>4100</v>
      </c>
      <c r="AG38" s="12">
        <v>3380.781700848102</v>
      </c>
      <c r="AH38" s="12">
        <v>5000</v>
      </c>
      <c r="AI38" s="13">
        <v>-3.0735926988511464E-2</v>
      </c>
      <c r="AJ38" s="13">
        <v>0.47894790093832479</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69535197</v>
      </c>
      <c r="H40" s="5">
        <v>81543885</v>
      </c>
      <c r="I40" s="5">
        <v>89648186</v>
      </c>
      <c r="J40" s="5">
        <v>107768665</v>
      </c>
      <c r="K40" s="5">
        <f t="shared" ref="K40:Q40" si="10">SUM(K96,K152,K209)</f>
        <v>103457343</v>
      </c>
      <c r="L40" s="5">
        <f t="shared" si="10"/>
        <v>91816182</v>
      </c>
      <c r="M40" s="5">
        <f t="shared" si="10"/>
        <v>113227152</v>
      </c>
      <c r="N40" s="5">
        <f t="shared" si="10"/>
        <v>173542277</v>
      </c>
      <c r="O40" s="5">
        <f t="shared" si="10"/>
        <v>112852105</v>
      </c>
      <c r="P40" s="5">
        <f t="shared" si="10"/>
        <v>126875531</v>
      </c>
      <c r="Q40" s="5">
        <f t="shared" si="10"/>
        <v>129648165</v>
      </c>
      <c r="R40" s="5">
        <f t="shared" ref="R40:AA40" si="11">SUM(R96,R152,R209,R234)</f>
        <v>141561195</v>
      </c>
      <c r="S40" s="5">
        <f t="shared" si="11"/>
        <v>141721979.5</v>
      </c>
      <c r="T40" s="5">
        <f t="shared" si="11"/>
        <v>172631318</v>
      </c>
      <c r="U40" s="5">
        <f t="shared" si="11"/>
        <v>189691626.375</v>
      </c>
      <c r="V40" s="5">
        <f t="shared" si="11"/>
        <v>187769446.44</v>
      </c>
      <c r="W40" s="5">
        <f t="shared" si="11"/>
        <v>206767556</v>
      </c>
      <c r="X40" s="5">
        <f t="shared" si="11"/>
        <v>189738167</v>
      </c>
      <c r="Y40" s="5">
        <f t="shared" si="11"/>
        <v>201465602</v>
      </c>
      <c r="Z40" s="5">
        <f t="shared" si="11"/>
        <v>200602595</v>
      </c>
      <c r="AA40" s="5">
        <f t="shared" si="11"/>
        <v>209658912</v>
      </c>
      <c r="AB40" s="5">
        <v>243006019</v>
      </c>
      <c r="AC40" s="5">
        <v>243373223.07003328</v>
      </c>
      <c r="AD40" s="5">
        <v>227366122</v>
      </c>
      <c r="AE40" s="5">
        <v>231483593.07003328</v>
      </c>
      <c r="AF40" s="5">
        <v>237397307</v>
      </c>
      <c r="AG40" s="5">
        <v>234047917.78170085</v>
      </c>
      <c r="AH40" s="5">
        <v>282567751</v>
      </c>
      <c r="AI40" s="10">
        <v>2.5457330622100649E-2</v>
      </c>
      <c r="AJ40" s="10">
        <v>0.20730726288090351</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23754156</v>
      </c>
      <c r="H42" s="12">
        <v>27051572</v>
      </c>
      <c r="I42" s="12">
        <v>25946362</v>
      </c>
      <c r="J42" s="12">
        <v>27992431</v>
      </c>
      <c r="K42" s="12">
        <f t="shared" ref="K42:AA51" si="12">SUM(K98,K154,K211)</f>
        <v>29010305</v>
      </c>
      <c r="L42" s="12">
        <f t="shared" si="12"/>
        <v>31576717</v>
      </c>
      <c r="M42" s="12">
        <f t="shared" si="12"/>
        <v>38513577</v>
      </c>
      <c r="N42" s="12">
        <f t="shared" si="12"/>
        <v>39803488</v>
      </c>
      <c r="O42" s="12">
        <f t="shared" si="12"/>
        <v>40086223</v>
      </c>
      <c r="P42" s="12">
        <f t="shared" si="12"/>
        <v>43898979</v>
      </c>
      <c r="Q42" s="12">
        <f t="shared" si="12"/>
        <v>46154183</v>
      </c>
      <c r="R42" s="12">
        <f t="shared" si="12"/>
        <v>47923725</v>
      </c>
      <c r="S42" s="12">
        <f t="shared" si="12"/>
        <v>52273337</v>
      </c>
      <c r="T42" s="12">
        <f t="shared" si="12"/>
        <v>58008131</v>
      </c>
      <c r="U42" s="12">
        <f t="shared" si="12"/>
        <v>57435142</v>
      </c>
      <c r="V42" s="12">
        <f t="shared" si="12"/>
        <v>60709742.909999996</v>
      </c>
      <c r="W42" s="12">
        <f t="shared" si="12"/>
        <v>60560790</v>
      </c>
      <c r="X42" s="12">
        <f t="shared" si="12"/>
        <v>58925291</v>
      </c>
      <c r="Y42" s="12">
        <f t="shared" si="12"/>
        <v>60768000</v>
      </c>
      <c r="Z42" s="12">
        <f t="shared" si="12"/>
        <v>62641603</v>
      </c>
      <c r="AA42" s="12">
        <f t="shared" si="12"/>
        <v>62521634</v>
      </c>
      <c r="AB42" s="12">
        <v>64457019</v>
      </c>
      <c r="AC42" s="12">
        <v>65678351</v>
      </c>
      <c r="AD42" s="12">
        <v>68764726</v>
      </c>
      <c r="AE42" s="12">
        <v>70293425</v>
      </c>
      <c r="AF42" s="12">
        <v>75146328</v>
      </c>
      <c r="AG42" s="12">
        <v>71406761</v>
      </c>
      <c r="AH42" s="12">
        <v>73735170</v>
      </c>
      <c r="AI42" s="13">
        <v>2.2666614109847716E-2</v>
      </c>
      <c r="AJ42" s="13">
        <v>3.2607682625458954E-2</v>
      </c>
    </row>
    <row r="43" spans="1:36" ht="10.5" customHeight="1" x14ac:dyDescent="0.2">
      <c r="A43" s="11"/>
      <c r="B43" s="19" t="s">
        <v>65</v>
      </c>
      <c r="C43" s="14"/>
      <c r="D43" s="19"/>
      <c r="E43" s="14"/>
      <c r="F43" s="2"/>
      <c r="G43" s="12">
        <v>27686174</v>
      </c>
      <c r="H43" s="12">
        <v>28910332</v>
      </c>
      <c r="I43" s="12">
        <v>30057384</v>
      </c>
      <c r="J43" s="12">
        <v>30997236</v>
      </c>
      <c r="K43" s="12">
        <f t="shared" si="12"/>
        <v>33827547</v>
      </c>
      <c r="L43" s="12">
        <f t="shared" si="12"/>
        <v>36795135</v>
      </c>
      <c r="M43" s="12">
        <f t="shared" si="12"/>
        <v>39318491</v>
      </c>
      <c r="N43" s="12">
        <f t="shared" si="12"/>
        <v>42332768</v>
      </c>
      <c r="O43" s="12">
        <f t="shared" si="12"/>
        <v>46816427</v>
      </c>
      <c r="P43" s="12">
        <f t="shared" si="12"/>
        <v>47918748</v>
      </c>
      <c r="Q43" s="12">
        <f t="shared" si="12"/>
        <v>49628516</v>
      </c>
      <c r="R43" s="12">
        <f t="shared" si="12"/>
        <v>51311027</v>
      </c>
      <c r="S43" s="12">
        <f t="shared" si="12"/>
        <v>53095415</v>
      </c>
      <c r="T43" s="12">
        <f t="shared" si="12"/>
        <v>53790496</v>
      </c>
      <c r="U43" s="12">
        <f t="shared" si="12"/>
        <v>55313116</v>
      </c>
      <c r="V43" s="12">
        <f t="shared" si="12"/>
        <v>57118232</v>
      </c>
      <c r="W43" s="12">
        <f t="shared" si="12"/>
        <v>58941843</v>
      </c>
      <c r="X43" s="12">
        <f t="shared" si="12"/>
        <v>60138278</v>
      </c>
      <c r="Y43" s="12">
        <f t="shared" si="12"/>
        <v>60352318</v>
      </c>
      <c r="Z43" s="12">
        <f t="shared" si="12"/>
        <v>60701119</v>
      </c>
      <c r="AA43" s="12">
        <f t="shared" si="12"/>
        <v>62055007</v>
      </c>
      <c r="AB43" s="12">
        <v>62845354</v>
      </c>
      <c r="AC43" s="12">
        <v>65178779</v>
      </c>
      <c r="AD43" s="12">
        <v>63808394</v>
      </c>
      <c r="AE43" s="12">
        <v>66675469</v>
      </c>
      <c r="AF43" s="12">
        <v>68734235</v>
      </c>
      <c r="AG43" s="12">
        <v>70469524</v>
      </c>
      <c r="AH43" s="12">
        <v>73719451</v>
      </c>
      <c r="AI43" s="13">
        <v>2.6955170670726281E-2</v>
      </c>
      <c r="AJ43" s="13">
        <v>4.6118191461034984E-2</v>
      </c>
    </row>
    <row r="44" spans="1:36" ht="10.5" customHeight="1" x14ac:dyDescent="0.2">
      <c r="A44" s="11"/>
      <c r="B44" s="19" t="s">
        <v>66</v>
      </c>
      <c r="C44" s="14"/>
      <c r="D44" s="19"/>
      <c r="E44" s="14"/>
      <c r="F44" s="2"/>
      <c r="G44" s="12">
        <v>5378175</v>
      </c>
      <c r="H44" s="12">
        <v>5757905</v>
      </c>
      <c r="I44" s="12">
        <v>4787096</v>
      </c>
      <c r="J44" s="12">
        <v>7170110</v>
      </c>
      <c r="K44" s="12">
        <f t="shared" si="12"/>
        <v>7145165</v>
      </c>
      <c r="L44" s="12">
        <f t="shared" si="12"/>
        <v>6933993</v>
      </c>
      <c r="M44" s="12">
        <f t="shared" si="12"/>
        <v>6450656</v>
      </c>
      <c r="N44" s="12">
        <f t="shared" si="12"/>
        <v>10854638</v>
      </c>
      <c r="O44" s="12">
        <f t="shared" si="12"/>
        <v>8347390</v>
      </c>
      <c r="P44" s="12">
        <f t="shared" si="12"/>
        <v>10819130</v>
      </c>
      <c r="Q44" s="12">
        <f t="shared" si="12"/>
        <v>11687884</v>
      </c>
      <c r="R44" s="12">
        <f t="shared" si="12"/>
        <v>12140765</v>
      </c>
      <c r="S44" s="12">
        <f t="shared" si="12"/>
        <v>12631290</v>
      </c>
      <c r="T44" s="12">
        <f t="shared" si="12"/>
        <v>15858066</v>
      </c>
      <c r="U44" s="12">
        <f t="shared" si="12"/>
        <v>17200109</v>
      </c>
      <c r="V44" s="12">
        <f t="shared" si="12"/>
        <v>20068991.73</v>
      </c>
      <c r="W44" s="12">
        <f t="shared" si="12"/>
        <v>22418150</v>
      </c>
      <c r="X44" s="12">
        <f t="shared" si="12"/>
        <v>19158599</v>
      </c>
      <c r="Y44" s="12">
        <f t="shared" si="12"/>
        <v>20430008</v>
      </c>
      <c r="Z44" s="12">
        <f t="shared" si="12"/>
        <v>24621522</v>
      </c>
      <c r="AA44" s="12">
        <f t="shared" si="12"/>
        <v>24863022</v>
      </c>
      <c r="AB44" s="12">
        <v>26330180</v>
      </c>
      <c r="AC44" s="12">
        <v>26999657</v>
      </c>
      <c r="AD44" s="12">
        <v>28488129</v>
      </c>
      <c r="AE44" s="12">
        <v>28771545</v>
      </c>
      <c r="AF44" s="12">
        <v>27120849</v>
      </c>
      <c r="AG44" s="12">
        <v>31907122</v>
      </c>
      <c r="AH44" s="12">
        <v>33371246</v>
      </c>
      <c r="AI44" s="13">
        <v>4.0286826874059711E-2</v>
      </c>
      <c r="AJ44" s="13">
        <v>4.5887059321740142E-2</v>
      </c>
    </row>
    <row r="45" spans="1:36" ht="10.5" customHeight="1" x14ac:dyDescent="0.2">
      <c r="A45" s="11"/>
      <c r="B45" s="19" t="s">
        <v>67</v>
      </c>
      <c r="C45" s="14"/>
      <c r="D45" s="19"/>
      <c r="E45" s="14"/>
      <c r="F45" s="2"/>
      <c r="G45" s="12">
        <v>1891854</v>
      </c>
      <c r="H45" s="12">
        <v>3522787</v>
      </c>
      <c r="I45" s="12">
        <v>3447561</v>
      </c>
      <c r="J45" s="12">
        <v>4227504</v>
      </c>
      <c r="K45" s="12">
        <f t="shared" si="12"/>
        <v>4904879</v>
      </c>
      <c r="L45" s="12">
        <f t="shared" si="12"/>
        <v>3086241</v>
      </c>
      <c r="M45" s="12">
        <f t="shared" si="12"/>
        <v>4372069</v>
      </c>
      <c r="N45" s="12">
        <f t="shared" si="12"/>
        <v>3926626</v>
      </c>
      <c r="O45" s="12">
        <f t="shared" si="12"/>
        <v>2625292</v>
      </c>
      <c r="P45" s="12">
        <f t="shared" si="12"/>
        <v>4405515</v>
      </c>
      <c r="Q45" s="12">
        <f t="shared" si="12"/>
        <v>4527598</v>
      </c>
      <c r="R45" s="12">
        <f t="shared" si="12"/>
        <v>4691347</v>
      </c>
      <c r="S45" s="12">
        <f t="shared" si="12"/>
        <v>4858421</v>
      </c>
      <c r="T45" s="12">
        <f t="shared" si="12"/>
        <v>15873543</v>
      </c>
      <c r="U45" s="12">
        <f t="shared" si="12"/>
        <v>7175578</v>
      </c>
      <c r="V45" s="12">
        <f t="shared" si="12"/>
        <v>6884371.4299999997</v>
      </c>
      <c r="W45" s="12">
        <f t="shared" si="12"/>
        <v>6600083</v>
      </c>
      <c r="X45" s="12">
        <f t="shared" si="12"/>
        <v>6451767</v>
      </c>
      <c r="Y45" s="12">
        <f t="shared" si="12"/>
        <v>6486316</v>
      </c>
      <c r="Z45" s="12">
        <f t="shared" si="12"/>
        <v>8559113</v>
      </c>
      <c r="AA45" s="12">
        <f t="shared" si="12"/>
        <v>6671500</v>
      </c>
      <c r="AB45" s="12">
        <v>8010323</v>
      </c>
      <c r="AC45" s="12">
        <v>13368914</v>
      </c>
      <c r="AD45" s="12">
        <v>8832391</v>
      </c>
      <c r="AE45" s="12">
        <v>5793379</v>
      </c>
      <c r="AF45" s="12">
        <v>5873778</v>
      </c>
      <c r="AG45" s="12">
        <v>7355950</v>
      </c>
      <c r="AH45" s="12">
        <v>6846480</v>
      </c>
      <c r="AI45" s="13">
        <v>-2.5826706940172306E-2</v>
      </c>
      <c r="AJ45" s="13">
        <v>-6.9259578980281275E-2</v>
      </c>
    </row>
    <row r="46" spans="1:36" ht="10.5" customHeight="1" x14ac:dyDescent="0.2">
      <c r="A46" s="11"/>
      <c r="B46" s="19" t="s">
        <v>69</v>
      </c>
      <c r="C46" s="14"/>
      <c r="D46" s="19"/>
      <c r="E46" s="14"/>
      <c r="F46" s="2"/>
      <c r="G46" s="12">
        <v>1254896</v>
      </c>
      <c r="H46" s="12">
        <v>1614559</v>
      </c>
      <c r="I46" s="12">
        <v>1533921</v>
      </c>
      <c r="J46" s="12">
        <v>1519678</v>
      </c>
      <c r="K46" s="12">
        <f t="shared" si="12"/>
        <v>743235</v>
      </c>
      <c r="L46" s="12">
        <f t="shared" si="12"/>
        <v>665188</v>
      </c>
      <c r="M46" s="12">
        <f t="shared" si="12"/>
        <v>1105131</v>
      </c>
      <c r="N46" s="12">
        <f t="shared" si="12"/>
        <v>993286</v>
      </c>
      <c r="O46" s="12">
        <f t="shared" si="12"/>
        <v>566897</v>
      </c>
      <c r="P46" s="12">
        <f t="shared" si="12"/>
        <v>849118</v>
      </c>
      <c r="Q46" s="12">
        <f t="shared" si="12"/>
        <v>1069495</v>
      </c>
      <c r="R46" s="12">
        <f t="shared" si="12"/>
        <v>876401</v>
      </c>
      <c r="S46" s="12">
        <f t="shared" si="12"/>
        <v>895640</v>
      </c>
      <c r="T46" s="12">
        <f t="shared" si="12"/>
        <v>854557</v>
      </c>
      <c r="U46" s="12">
        <f t="shared" si="12"/>
        <v>707259</v>
      </c>
      <c r="V46" s="12">
        <f t="shared" si="12"/>
        <v>2651627.7400000002</v>
      </c>
      <c r="W46" s="12">
        <f t="shared" si="12"/>
        <v>1013355</v>
      </c>
      <c r="X46" s="12">
        <f t="shared" si="12"/>
        <v>898621</v>
      </c>
      <c r="Y46" s="12">
        <f t="shared" si="12"/>
        <v>845645</v>
      </c>
      <c r="Z46" s="12">
        <f t="shared" si="12"/>
        <v>1197592</v>
      </c>
      <c r="AA46" s="12">
        <f t="shared" si="12"/>
        <v>911011</v>
      </c>
      <c r="AB46" s="12">
        <v>912269</v>
      </c>
      <c r="AC46" s="12">
        <v>1181781</v>
      </c>
      <c r="AD46" s="12">
        <v>984150</v>
      </c>
      <c r="AE46" s="12">
        <v>1027174</v>
      </c>
      <c r="AF46" s="12">
        <v>1053469</v>
      </c>
      <c r="AG46" s="12">
        <v>1060480</v>
      </c>
      <c r="AH46" s="12">
        <v>1106922</v>
      </c>
      <c r="AI46" s="13">
        <v>3.2759068106257949E-2</v>
      </c>
      <c r="AJ46" s="13">
        <v>4.379337658418829E-2</v>
      </c>
    </row>
    <row r="47" spans="1:36" ht="10.5" customHeight="1" x14ac:dyDescent="0.2">
      <c r="A47" s="11"/>
      <c r="B47" s="19" t="s">
        <v>70</v>
      </c>
      <c r="C47" s="14"/>
      <c r="D47" s="19"/>
      <c r="E47" s="14"/>
      <c r="F47" s="2"/>
      <c r="G47" s="12">
        <v>2048266</v>
      </c>
      <c r="H47" s="12">
        <v>3720152</v>
      </c>
      <c r="I47" s="12">
        <v>4831712</v>
      </c>
      <c r="J47" s="12">
        <v>4084455</v>
      </c>
      <c r="K47" s="12">
        <f t="shared" si="12"/>
        <v>2855257</v>
      </c>
      <c r="L47" s="12">
        <f t="shared" si="12"/>
        <v>899996</v>
      </c>
      <c r="M47" s="12">
        <f t="shared" si="12"/>
        <v>3846299</v>
      </c>
      <c r="N47" s="12">
        <f t="shared" si="12"/>
        <v>4203279</v>
      </c>
      <c r="O47" s="12">
        <f t="shared" si="12"/>
        <v>1111551</v>
      </c>
      <c r="P47" s="12">
        <f t="shared" si="12"/>
        <v>1755837</v>
      </c>
      <c r="Q47" s="12">
        <f t="shared" si="12"/>
        <v>1507949</v>
      </c>
      <c r="R47" s="12">
        <f t="shared" si="12"/>
        <v>1422585</v>
      </c>
      <c r="S47" s="12">
        <f t="shared" si="12"/>
        <v>1590423</v>
      </c>
      <c r="T47" s="12">
        <f t="shared" si="12"/>
        <v>4658002</v>
      </c>
      <c r="U47" s="12">
        <f t="shared" si="12"/>
        <v>747879</v>
      </c>
      <c r="V47" s="12">
        <f t="shared" si="12"/>
        <v>3547783.28</v>
      </c>
      <c r="W47" s="12">
        <f t="shared" si="12"/>
        <v>3998174</v>
      </c>
      <c r="X47" s="12">
        <f t="shared" si="12"/>
        <v>4671693</v>
      </c>
      <c r="Y47" s="12">
        <f t="shared" si="12"/>
        <v>4337160</v>
      </c>
      <c r="Z47" s="12">
        <f t="shared" si="12"/>
        <v>5859507</v>
      </c>
      <c r="AA47" s="12">
        <f t="shared" si="12"/>
        <v>5577424</v>
      </c>
      <c r="AB47" s="12">
        <v>4905089</v>
      </c>
      <c r="AC47" s="12">
        <v>5155214</v>
      </c>
      <c r="AD47" s="12">
        <v>1545278</v>
      </c>
      <c r="AE47" s="12">
        <v>5997395</v>
      </c>
      <c r="AF47" s="12">
        <v>5768266</v>
      </c>
      <c r="AG47" s="12">
        <v>6614045</v>
      </c>
      <c r="AH47" s="12">
        <v>9560621</v>
      </c>
      <c r="AI47" s="13">
        <v>0.11765183395253165</v>
      </c>
      <c r="AJ47" s="13">
        <v>0.44550286549305307</v>
      </c>
    </row>
    <row r="48" spans="1:36" ht="10.5" customHeight="1" x14ac:dyDescent="0.2">
      <c r="A48" s="11"/>
      <c r="B48" s="19" t="s">
        <v>71</v>
      </c>
      <c r="C48" s="14"/>
      <c r="D48" s="19"/>
      <c r="E48" s="14"/>
      <c r="F48" s="2"/>
      <c r="G48" s="12">
        <v>1508498</v>
      </c>
      <c r="H48" s="12">
        <v>1737966</v>
      </c>
      <c r="I48" s="12">
        <v>1957164</v>
      </c>
      <c r="J48" s="12">
        <v>2011863</v>
      </c>
      <c r="K48" s="12">
        <f t="shared" si="12"/>
        <v>2062291</v>
      </c>
      <c r="L48" s="12">
        <f t="shared" si="12"/>
        <v>2313411</v>
      </c>
      <c r="M48" s="12">
        <f t="shared" si="12"/>
        <v>2602852</v>
      </c>
      <c r="N48" s="12">
        <f t="shared" si="12"/>
        <v>2714037</v>
      </c>
      <c r="O48" s="12">
        <f t="shared" si="12"/>
        <v>1559364</v>
      </c>
      <c r="P48" s="12">
        <f t="shared" si="12"/>
        <v>2000929</v>
      </c>
      <c r="Q48" s="12">
        <f t="shared" si="12"/>
        <v>2503985</v>
      </c>
      <c r="R48" s="12">
        <f t="shared" si="12"/>
        <v>2287444</v>
      </c>
      <c r="S48" s="12">
        <f t="shared" si="12"/>
        <v>2567061</v>
      </c>
      <c r="T48" s="12">
        <f t="shared" si="12"/>
        <v>3758199</v>
      </c>
      <c r="U48" s="12">
        <f t="shared" si="12"/>
        <v>3973736</v>
      </c>
      <c r="V48" s="12">
        <f t="shared" si="12"/>
        <v>3913097.91</v>
      </c>
      <c r="W48" s="12">
        <f t="shared" si="12"/>
        <v>3691398</v>
      </c>
      <c r="X48" s="12">
        <f t="shared" si="12"/>
        <v>3666086</v>
      </c>
      <c r="Y48" s="12">
        <f t="shared" si="12"/>
        <v>3611777</v>
      </c>
      <c r="Z48" s="12">
        <f t="shared" si="12"/>
        <v>4947766</v>
      </c>
      <c r="AA48" s="12">
        <f t="shared" si="12"/>
        <v>4685982</v>
      </c>
      <c r="AB48" s="12">
        <v>4958388</v>
      </c>
      <c r="AC48" s="12">
        <v>5348902</v>
      </c>
      <c r="AD48" s="12">
        <v>6079958</v>
      </c>
      <c r="AE48" s="12">
        <v>5761556</v>
      </c>
      <c r="AF48" s="12">
        <v>6215846</v>
      </c>
      <c r="AG48" s="12">
        <v>6220283</v>
      </c>
      <c r="AH48" s="12">
        <v>8236470</v>
      </c>
      <c r="AI48" s="13">
        <v>8.8261926824655612E-2</v>
      </c>
      <c r="AJ48" s="13">
        <v>0.32413107249300394</v>
      </c>
    </row>
    <row r="49" spans="1:36" ht="10.5" customHeight="1" x14ac:dyDescent="0.2">
      <c r="A49" s="11"/>
      <c r="B49" s="19" t="s">
        <v>72</v>
      </c>
      <c r="C49" s="14"/>
      <c r="D49" s="19"/>
      <c r="E49" s="14"/>
      <c r="F49" s="2"/>
      <c r="G49" s="12">
        <v>2248303</v>
      </c>
      <c r="H49" s="12">
        <v>3211145</v>
      </c>
      <c r="I49" s="12">
        <v>4968698</v>
      </c>
      <c r="J49" s="12">
        <v>5261123</v>
      </c>
      <c r="K49" s="12">
        <f t="shared" si="12"/>
        <v>5865290</v>
      </c>
      <c r="L49" s="12">
        <f t="shared" si="12"/>
        <v>6471279</v>
      </c>
      <c r="M49" s="12">
        <f t="shared" si="12"/>
        <v>6344637</v>
      </c>
      <c r="N49" s="12">
        <f t="shared" si="12"/>
        <v>6637672</v>
      </c>
      <c r="O49" s="12">
        <f t="shared" si="12"/>
        <v>4741481</v>
      </c>
      <c r="P49" s="12">
        <f t="shared" si="12"/>
        <v>5800613</v>
      </c>
      <c r="Q49" s="12">
        <f t="shared" si="12"/>
        <v>6196737</v>
      </c>
      <c r="R49" s="12">
        <f t="shared" si="12"/>
        <v>6357914</v>
      </c>
      <c r="S49" s="12">
        <f t="shared" si="12"/>
        <v>6251652</v>
      </c>
      <c r="T49" s="12">
        <f t="shared" si="12"/>
        <v>9329909</v>
      </c>
      <c r="U49" s="12">
        <f t="shared" si="12"/>
        <v>8528492</v>
      </c>
      <c r="V49" s="12">
        <f t="shared" si="12"/>
        <v>14834006</v>
      </c>
      <c r="W49" s="12">
        <f t="shared" si="12"/>
        <v>18728530</v>
      </c>
      <c r="X49" s="12">
        <f t="shared" si="12"/>
        <v>19023324</v>
      </c>
      <c r="Y49" s="12">
        <f t="shared" si="12"/>
        <v>18287800</v>
      </c>
      <c r="Z49" s="12">
        <f t="shared" si="12"/>
        <v>22011610</v>
      </c>
      <c r="AA49" s="12">
        <f t="shared" si="12"/>
        <v>22088662</v>
      </c>
      <c r="AB49" s="12">
        <v>26337565</v>
      </c>
      <c r="AC49" s="12">
        <v>21980824</v>
      </c>
      <c r="AD49" s="12">
        <v>25433010</v>
      </c>
      <c r="AE49" s="12">
        <v>22646523</v>
      </c>
      <c r="AF49" s="12">
        <v>22662198</v>
      </c>
      <c r="AG49" s="12">
        <v>24593593</v>
      </c>
      <c r="AH49" s="12">
        <v>32044697</v>
      </c>
      <c r="AI49" s="13">
        <v>3.3229406828179542E-2</v>
      </c>
      <c r="AJ49" s="13">
        <v>0.30296931399978849</v>
      </c>
    </row>
    <row r="50" spans="1:36" ht="10.5" customHeight="1" x14ac:dyDescent="0.2">
      <c r="A50" s="11"/>
      <c r="B50" s="19" t="s">
        <v>73</v>
      </c>
      <c r="C50" s="14"/>
      <c r="D50" s="19"/>
      <c r="E50" s="14"/>
      <c r="F50" s="2"/>
      <c r="G50" s="12">
        <v>2478877</v>
      </c>
      <c r="H50" s="12">
        <v>4981324</v>
      </c>
      <c r="I50" s="12">
        <v>9743148</v>
      </c>
      <c r="J50" s="12">
        <v>22529381</v>
      </c>
      <c r="K50" s="12">
        <f t="shared" si="12"/>
        <v>15956969</v>
      </c>
      <c r="L50" s="12">
        <f t="shared" si="12"/>
        <v>1769678</v>
      </c>
      <c r="M50" s="12">
        <f t="shared" si="12"/>
        <v>9640026</v>
      </c>
      <c r="N50" s="12">
        <f t="shared" si="12"/>
        <v>15511511</v>
      </c>
      <c r="O50" s="12">
        <f t="shared" si="12"/>
        <v>5581678</v>
      </c>
      <c r="P50" s="12">
        <f t="shared" si="12"/>
        <v>7896471</v>
      </c>
      <c r="Q50" s="12">
        <f t="shared" si="12"/>
        <v>5622970</v>
      </c>
      <c r="R50" s="12">
        <f t="shared" si="12"/>
        <v>6510099</v>
      </c>
      <c r="S50" s="12">
        <f t="shared" si="12"/>
        <v>3458516</v>
      </c>
      <c r="T50" s="12">
        <f t="shared" si="12"/>
        <v>9712891</v>
      </c>
      <c r="U50" s="12">
        <f t="shared" si="12"/>
        <v>33640557</v>
      </c>
      <c r="V50" s="12">
        <f t="shared" si="12"/>
        <v>14266942.119999999</v>
      </c>
      <c r="W50" s="12">
        <f t="shared" si="12"/>
        <v>28136392</v>
      </c>
      <c r="X50" s="12">
        <f t="shared" si="12"/>
        <v>16412307</v>
      </c>
      <c r="Y50" s="12">
        <f t="shared" si="12"/>
        <v>25557947</v>
      </c>
      <c r="Z50" s="12">
        <f t="shared" si="12"/>
        <v>6594157</v>
      </c>
      <c r="AA50" s="12">
        <f t="shared" si="12"/>
        <v>13019175</v>
      </c>
      <c r="AB50" s="12">
        <v>37650047</v>
      </c>
      <c r="AC50" s="12">
        <v>31096983</v>
      </c>
      <c r="AD50" s="12">
        <v>16458375</v>
      </c>
      <c r="AE50" s="12">
        <v>10880982</v>
      </c>
      <c r="AF50" s="12">
        <v>19399590</v>
      </c>
      <c r="AG50" s="12">
        <v>8510996</v>
      </c>
      <c r="AH50" s="12">
        <v>30744723</v>
      </c>
      <c r="AI50" s="13">
        <v>-3.3205486880333979E-2</v>
      </c>
      <c r="AJ50" s="13">
        <v>2.6123531252981436</v>
      </c>
    </row>
    <row r="51" spans="1:36" ht="10.5" customHeight="1" x14ac:dyDescent="0.2">
      <c r="A51" s="11"/>
      <c r="B51" s="19" t="s">
        <v>74</v>
      </c>
      <c r="C51" s="14"/>
      <c r="D51" s="19"/>
      <c r="E51" s="14"/>
      <c r="F51" s="2"/>
      <c r="G51" s="12">
        <v>1285998</v>
      </c>
      <c r="H51" s="12">
        <v>1036143</v>
      </c>
      <c r="I51" s="12">
        <v>2375140</v>
      </c>
      <c r="J51" s="12">
        <v>1974884</v>
      </c>
      <c r="K51" s="12">
        <f t="shared" si="12"/>
        <v>1086405</v>
      </c>
      <c r="L51" s="12">
        <f t="shared" si="12"/>
        <v>1304544</v>
      </c>
      <c r="M51" s="12">
        <f t="shared" si="12"/>
        <v>1033414</v>
      </c>
      <c r="N51" s="12">
        <f t="shared" si="12"/>
        <v>46564972</v>
      </c>
      <c r="O51" s="12">
        <f t="shared" si="12"/>
        <v>1415802</v>
      </c>
      <c r="P51" s="12">
        <f t="shared" si="12"/>
        <v>1530191</v>
      </c>
      <c r="Q51" s="12">
        <f t="shared" si="12"/>
        <v>748848</v>
      </c>
      <c r="R51" s="12">
        <f t="shared" si="12"/>
        <v>1700388</v>
      </c>
      <c r="S51" s="12">
        <f t="shared" si="12"/>
        <v>929482</v>
      </c>
      <c r="T51" s="12">
        <f t="shared" si="12"/>
        <v>785539</v>
      </c>
      <c r="U51" s="12">
        <f t="shared" si="12"/>
        <v>4967367</v>
      </c>
      <c r="V51" s="12">
        <f t="shared" si="12"/>
        <v>3771853.5700000003</v>
      </c>
      <c r="W51" s="12">
        <f t="shared" si="12"/>
        <v>2677442</v>
      </c>
      <c r="X51" s="12">
        <f t="shared" si="12"/>
        <v>392201</v>
      </c>
      <c r="Y51" s="12">
        <f t="shared" si="12"/>
        <v>446844</v>
      </c>
      <c r="Z51" s="12">
        <f t="shared" si="12"/>
        <v>2785032</v>
      </c>
      <c r="AA51" s="12">
        <f t="shared" si="12"/>
        <v>6920693</v>
      </c>
      <c r="AB51" s="12">
        <v>6593755</v>
      </c>
      <c r="AC51" s="12">
        <v>7380811</v>
      </c>
      <c r="AD51" s="12">
        <v>6965681</v>
      </c>
      <c r="AE51" s="12">
        <v>13633138</v>
      </c>
      <c r="AF51" s="12">
        <v>5418648</v>
      </c>
      <c r="AG51" s="12">
        <v>5905783</v>
      </c>
      <c r="AH51" s="12">
        <v>13196971</v>
      </c>
      <c r="AI51" s="13">
        <v>0.12259622122951486</v>
      </c>
      <c r="AJ51" s="13">
        <v>1.2345844742348304</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6339500</v>
      </c>
      <c r="S52" s="12">
        <f t="shared" si="13"/>
        <v>3170742.5</v>
      </c>
      <c r="T52" s="12">
        <f t="shared" si="13"/>
        <v>1985</v>
      </c>
      <c r="U52" s="12">
        <f t="shared" si="13"/>
        <v>2391.375</v>
      </c>
      <c r="V52" s="12">
        <f t="shared" si="13"/>
        <v>2797.75</v>
      </c>
      <c r="W52" s="12">
        <f t="shared" si="13"/>
        <v>1399</v>
      </c>
      <c r="X52" s="12">
        <f t="shared" si="13"/>
        <v>0</v>
      </c>
      <c r="Y52" s="12">
        <f t="shared" si="13"/>
        <v>341787</v>
      </c>
      <c r="Z52" s="12">
        <f t="shared" si="13"/>
        <v>683574</v>
      </c>
      <c r="AA52" s="12">
        <f t="shared" si="13"/>
        <v>344802</v>
      </c>
      <c r="AB52" s="12">
        <v>6030</v>
      </c>
      <c r="AC52" s="12">
        <v>3007.0700332736301</v>
      </c>
      <c r="AD52" s="12">
        <v>6030</v>
      </c>
      <c r="AE52" s="12">
        <v>3007.0700332736301</v>
      </c>
      <c r="AF52" s="12">
        <v>4100</v>
      </c>
      <c r="AG52" s="12">
        <v>3380.781700848102</v>
      </c>
      <c r="AH52" s="12">
        <v>5000</v>
      </c>
      <c r="AI52" s="13">
        <v>-3.0735926988511464E-2</v>
      </c>
      <c r="AJ52" s="13">
        <v>0.47894790093832479</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288</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54208172</v>
      </c>
      <c r="H62" s="5">
        <v>81319173</v>
      </c>
      <c r="I62" s="5">
        <v>57360594</v>
      </c>
      <c r="J62" s="5">
        <v>80379233</v>
      </c>
      <c r="K62" s="5">
        <f>SUM(K64,K79,K91,K93)</f>
        <v>67174129</v>
      </c>
      <c r="L62" s="5">
        <f>SUM(L64,L79,L91,L93)</f>
        <v>69379868</v>
      </c>
      <c r="M62" s="5">
        <f>SUM(M64,M79,M91,M93)</f>
        <v>80378905</v>
      </c>
      <c r="N62" s="5">
        <f>SUM(N64,N79,N91,N93)</f>
        <v>86541878</v>
      </c>
      <c r="O62" s="39">
        <v>95733202</v>
      </c>
      <c r="P62" s="39">
        <v>90811503</v>
      </c>
      <c r="Q62" s="39">
        <v>91317412</v>
      </c>
      <c r="R62" s="39">
        <v>122623923</v>
      </c>
      <c r="S62" s="39">
        <v>108329174</v>
      </c>
      <c r="T62" s="39">
        <v>115106783</v>
      </c>
      <c r="U62" s="8">
        <v>140731073</v>
      </c>
      <c r="V62" s="8">
        <f>SUM(V64,V79,V91,V93)</f>
        <v>122790373</v>
      </c>
      <c r="W62" s="8">
        <f>W64+W79+W91+W93</f>
        <v>150516411</v>
      </c>
      <c r="X62" s="8">
        <f>SUM(X64,X79,X91,X93)</f>
        <v>138683093</v>
      </c>
      <c r="Y62" s="8">
        <f>SUM(Y64+Y79+Y91+Y93)</f>
        <v>136482783.42950082</v>
      </c>
      <c r="Z62" s="8">
        <f>SUM(Z64+Z79+Z91+Z93)</f>
        <v>134252750.19554624</v>
      </c>
      <c r="AA62" s="8">
        <f>SUM(AA64+AA79+AA91+AA93)</f>
        <v>137141656</v>
      </c>
      <c r="AB62" s="39">
        <v>149638194</v>
      </c>
      <c r="AC62" s="39">
        <v>144628524</v>
      </c>
      <c r="AD62" s="39">
        <v>149577614</v>
      </c>
      <c r="AE62" s="39">
        <v>153381874</v>
      </c>
      <c r="AF62" s="39">
        <v>164709656</v>
      </c>
      <c r="AG62" s="39">
        <v>163375411</v>
      </c>
      <c r="AH62" s="39">
        <v>160424985</v>
      </c>
      <c r="AI62" s="10">
        <v>1.1668571069117561E-2</v>
      </c>
      <c r="AJ62" s="10">
        <v>-1.8059180276522764E-2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29226941</v>
      </c>
      <c r="H64" s="12">
        <v>57547072</v>
      </c>
      <c r="I64" s="12">
        <v>34519687</v>
      </c>
      <c r="J64" s="12">
        <v>51846990</v>
      </c>
      <c r="K64" s="12">
        <f>SUM(K65,K69:K73)</f>
        <v>37436851</v>
      </c>
      <c r="L64" s="12">
        <f>SUM(L65,L69:L73)</f>
        <v>38719103</v>
      </c>
      <c r="M64" s="12">
        <f>SUM(M65,M69:M73)</f>
        <v>46727398</v>
      </c>
      <c r="N64" s="12">
        <f>SUM(N65,N69:N73)</f>
        <v>44318362</v>
      </c>
      <c r="O64" s="41">
        <v>53552986</v>
      </c>
      <c r="P64" s="41">
        <v>48409118</v>
      </c>
      <c r="Q64" s="41">
        <v>49432666</v>
      </c>
      <c r="R64" s="41">
        <v>77392462</v>
      </c>
      <c r="S64" s="41">
        <v>60293738</v>
      </c>
      <c r="T64" s="41">
        <v>65496715</v>
      </c>
      <c r="U64" s="11">
        <v>89858888</v>
      </c>
      <c r="V64" s="11">
        <v>62249714</v>
      </c>
      <c r="W64" s="11">
        <v>93926130</v>
      </c>
      <c r="X64" s="11">
        <v>79004853</v>
      </c>
      <c r="Y64" s="11">
        <v>75899264</v>
      </c>
      <c r="Z64" s="11">
        <v>76725736</v>
      </c>
      <c r="AA64" s="11">
        <v>77675530</v>
      </c>
      <c r="AB64" s="41">
        <v>89472511</v>
      </c>
      <c r="AC64" s="41">
        <v>81848063</v>
      </c>
      <c r="AD64" s="41">
        <v>87527545</v>
      </c>
      <c r="AE64" s="41">
        <v>87072055</v>
      </c>
      <c r="AF64" s="41">
        <v>97634008</v>
      </c>
      <c r="AG64" s="39">
        <v>94631145</v>
      </c>
      <c r="AH64" s="41">
        <v>88705999</v>
      </c>
      <c r="AI64" s="13">
        <v>-1.4329588228852996E-3</v>
      </c>
      <c r="AJ64" s="13">
        <v>-6.2613064652234734E-2</v>
      </c>
    </row>
    <row r="65" spans="1:36" ht="10.5" customHeight="1" x14ac:dyDescent="0.2">
      <c r="A65" s="11"/>
      <c r="B65" s="11"/>
      <c r="C65" s="11" t="s">
        <v>36</v>
      </c>
      <c r="D65" s="11"/>
      <c r="E65" s="11"/>
      <c r="F65" s="2"/>
      <c r="G65" s="12">
        <v>25520026</v>
      </c>
      <c r="H65" s="12">
        <v>26311810</v>
      </c>
      <c r="I65" s="12">
        <v>29253304</v>
      </c>
      <c r="J65" s="12">
        <v>28286453</v>
      </c>
      <c r="K65" s="12">
        <f>SUM(K66:K68)</f>
        <v>32359388</v>
      </c>
      <c r="L65" s="12">
        <f>SUM(L66:L68)</f>
        <v>33281274</v>
      </c>
      <c r="M65" s="12">
        <f>SUM(M66:M68)</f>
        <v>36349413</v>
      </c>
      <c r="N65" s="12">
        <f>SUM(N66:N68)</f>
        <v>38407465</v>
      </c>
      <c r="O65" s="41">
        <v>36483664</v>
      </c>
      <c r="P65" s="41">
        <v>42267109</v>
      </c>
      <c r="Q65" s="41">
        <v>43201417</v>
      </c>
      <c r="R65" s="41">
        <v>43173629</v>
      </c>
      <c r="S65" s="41">
        <v>45016691</v>
      </c>
      <c r="T65" s="41">
        <v>57152389</v>
      </c>
      <c r="U65" s="11">
        <v>56630987</v>
      </c>
      <c r="V65" s="11">
        <v>54279668</v>
      </c>
      <c r="W65" s="11">
        <v>56141259</v>
      </c>
      <c r="X65" s="11">
        <v>58690574</v>
      </c>
      <c r="Y65" s="11">
        <v>57749765</v>
      </c>
      <c r="Z65" s="11">
        <v>55459165</v>
      </c>
      <c r="AA65" s="11">
        <v>57471170</v>
      </c>
      <c r="AB65" s="41">
        <v>58724993</v>
      </c>
      <c r="AC65" s="41">
        <v>59058768</v>
      </c>
      <c r="AD65" s="41">
        <v>61883447</v>
      </c>
      <c r="AE65" s="41">
        <v>63491209</v>
      </c>
      <c r="AF65" s="41">
        <v>66488734</v>
      </c>
      <c r="AG65" s="41">
        <v>67036835</v>
      </c>
      <c r="AH65" s="41">
        <v>66115997</v>
      </c>
      <c r="AI65" s="13">
        <v>1.9954025310991552E-2</v>
      </c>
      <c r="AJ65" s="13">
        <v>-1.3736298857187992E-2</v>
      </c>
    </row>
    <row r="66" spans="1:36" ht="10.5" customHeight="1" x14ac:dyDescent="0.2">
      <c r="A66" s="11"/>
      <c r="B66" s="11"/>
      <c r="C66" s="11"/>
      <c r="D66" s="11" t="s">
        <v>37</v>
      </c>
      <c r="E66" s="11"/>
      <c r="F66" s="2"/>
      <c r="G66" s="12">
        <v>25520026</v>
      </c>
      <c r="H66" s="12">
        <v>26311810</v>
      </c>
      <c r="I66" s="12">
        <v>29253304</v>
      </c>
      <c r="J66" s="12">
        <v>28286453</v>
      </c>
      <c r="K66" s="12">
        <v>32359388</v>
      </c>
      <c r="L66" s="12">
        <v>33274684</v>
      </c>
      <c r="M66" s="12">
        <v>36344334</v>
      </c>
      <c r="N66" s="12">
        <v>38264706</v>
      </c>
      <c r="O66" s="41">
        <v>36259343</v>
      </c>
      <c r="P66" s="41">
        <v>42014601</v>
      </c>
      <c r="Q66" s="41">
        <v>42921148</v>
      </c>
      <c r="R66" s="41">
        <v>42938571</v>
      </c>
      <c r="S66" s="41">
        <v>44781670</v>
      </c>
      <c r="T66" s="41">
        <v>56894670</v>
      </c>
      <c r="U66" s="11">
        <v>56339739</v>
      </c>
      <c r="V66" s="11">
        <v>53948623</v>
      </c>
      <c r="W66" s="11">
        <v>55804405</v>
      </c>
      <c r="X66" s="11">
        <v>58397893</v>
      </c>
      <c r="Y66" s="11">
        <v>57495401</v>
      </c>
      <c r="Z66" s="11">
        <v>55230438</v>
      </c>
      <c r="AA66" s="11">
        <v>57236695</v>
      </c>
      <c r="AB66" s="41">
        <v>58460765</v>
      </c>
      <c r="AC66" s="41">
        <v>58776600</v>
      </c>
      <c r="AD66" s="41">
        <v>61465971</v>
      </c>
      <c r="AE66" s="41">
        <v>63007931</v>
      </c>
      <c r="AF66" s="41">
        <v>65959403</v>
      </c>
      <c r="AG66" s="41">
        <v>66404515</v>
      </c>
      <c r="AH66" s="41">
        <v>65832793</v>
      </c>
      <c r="AI66" s="13">
        <v>1.9990901436445885E-2</v>
      </c>
      <c r="AJ66" s="13">
        <v>-8.6096856516458264E-3</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6590</v>
      </c>
      <c r="M68" s="12">
        <v>5079</v>
      </c>
      <c r="N68" s="12">
        <v>142759</v>
      </c>
      <c r="O68" s="41">
        <v>224321</v>
      </c>
      <c r="P68" s="41">
        <v>252508</v>
      </c>
      <c r="Q68" s="41">
        <v>280269</v>
      </c>
      <c r="R68" s="41">
        <v>235058</v>
      </c>
      <c r="S68" s="41">
        <v>235021</v>
      </c>
      <c r="T68" s="41">
        <v>257719</v>
      </c>
      <c r="U68" s="11">
        <v>291248</v>
      </c>
      <c r="V68" s="11">
        <v>331045</v>
      </c>
      <c r="W68" s="11">
        <v>336854</v>
      </c>
      <c r="X68" s="11">
        <v>292681</v>
      </c>
      <c r="Y68" s="11">
        <v>254364</v>
      </c>
      <c r="Z68" s="11">
        <v>228727</v>
      </c>
      <c r="AA68" s="11">
        <v>234475</v>
      </c>
      <c r="AB68" s="41">
        <v>264228</v>
      </c>
      <c r="AC68" s="41">
        <v>282168</v>
      </c>
      <c r="AD68" s="41">
        <v>417476</v>
      </c>
      <c r="AE68" s="41">
        <v>483278</v>
      </c>
      <c r="AF68" s="41">
        <v>529331</v>
      </c>
      <c r="AG68" s="41">
        <v>632320</v>
      </c>
      <c r="AH68" s="41">
        <v>283204</v>
      </c>
      <c r="AI68" s="13">
        <v>1.162625209250745E-2</v>
      </c>
      <c r="AJ68" s="13">
        <v>-0.55211918016194328</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3706915</v>
      </c>
      <c r="H73" s="12">
        <v>31235262</v>
      </c>
      <c r="I73" s="12">
        <v>5266383</v>
      </c>
      <c r="J73" s="12">
        <v>23560537</v>
      </c>
      <c r="K73" s="12">
        <f>SUM(K74:K77)</f>
        <v>5077463</v>
      </c>
      <c r="L73" s="12">
        <f>SUM(L74:L77)</f>
        <v>5437829</v>
      </c>
      <c r="M73" s="12">
        <f>SUM(M74:M77)</f>
        <v>10377985</v>
      </c>
      <c r="N73" s="12">
        <f>SUM(N74:N77)</f>
        <v>5910897</v>
      </c>
      <c r="O73" s="41">
        <v>17069322</v>
      </c>
      <c r="P73" s="41">
        <v>6142009</v>
      </c>
      <c r="Q73" s="41">
        <v>6231249</v>
      </c>
      <c r="R73" s="41">
        <v>34218833</v>
      </c>
      <c r="S73" s="41">
        <v>15277047</v>
      </c>
      <c r="T73" s="41">
        <v>8344326</v>
      </c>
      <c r="U73" s="11">
        <v>33227901</v>
      </c>
      <c r="V73" s="11">
        <v>7970046</v>
      </c>
      <c r="W73" s="11">
        <v>37784871</v>
      </c>
      <c r="X73" s="11">
        <v>20314279</v>
      </c>
      <c r="Y73" s="11">
        <v>18149499</v>
      </c>
      <c r="Z73" s="11">
        <v>21266571</v>
      </c>
      <c r="AA73" s="11">
        <v>20204360</v>
      </c>
      <c r="AB73" s="41">
        <v>30747518</v>
      </c>
      <c r="AC73" s="41">
        <v>22789295</v>
      </c>
      <c r="AD73" s="41">
        <v>25644098</v>
      </c>
      <c r="AE73" s="41">
        <v>23580846</v>
      </c>
      <c r="AF73" s="41">
        <v>31145274</v>
      </c>
      <c r="AG73" s="41">
        <v>27594310</v>
      </c>
      <c r="AH73" s="41">
        <v>22590002</v>
      </c>
      <c r="AI73" s="13">
        <v>-5.0085827072333222E-2</v>
      </c>
      <c r="AJ73" s="13">
        <v>-0.18135289485404782</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3192009</v>
      </c>
      <c r="H75" s="12">
        <v>3516586</v>
      </c>
      <c r="I75" s="12">
        <v>4526694</v>
      </c>
      <c r="J75" s="12">
        <v>5010083</v>
      </c>
      <c r="K75" s="12">
        <v>4221984</v>
      </c>
      <c r="L75" s="12">
        <v>4080127</v>
      </c>
      <c r="M75" s="12">
        <v>4285363</v>
      </c>
      <c r="N75" s="12">
        <v>4518019</v>
      </c>
      <c r="O75" s="41">
        <v>4600961</v>
      </c>
      <c r="P75" s="41">
        <v>4177675</v>
      </c>
      <c r="Q75" s="41">
        <v>4119646</v>
      </c>
      <c r="R75" s="41">
        <v>4115302</v>
      </c>
      <c r="S75" s="41">
        <v>4478621</v>
      </c>
      <c r="T75" s="41">
        <v>5149995</v>
      </c>
      <c r="U75" s="11">
        <v>5671651</v>
      </c>
      <c r="V75" s="11">
        <v>5530991</v>
      </c>
      <c r="W75" s="11">
        <v>4593240</v>
      </c>
      <c r="X75" s="11">
        <v>4253161</v>
      </c>
      <c r="Y75" s="11">
        <v>4337156</v>
      </c>
      <c r="Z75" s="11">
        <v>3969168</v>
      </c>
      <c r="AA75" s="11">
        <v>3903780</v>
      </c>
      <c r="AB75" s="41">
        <v>3645161</v>
      </c>
      <c r="AC75" s="41">
        <v>3966057</v>
      </c>
      <c r="AD75" s="41">
        <v>4068538</v>
      </c>
      <c r="AE75" s="41">
        <v>4140448</v>
      </c>
      <c r="AF75" s="41">
        <v>4567461</v>
      </c>
      <c r="AG75" s="41">
        <v>5355065</v>
      </c>
      <c r="AH75" s="41">
        <v>3783249</v>
      </c>
      <c r="AI75" s="13">
        <v>6.216346728904476E-3</v>
      </c>
      <c r="AJ75" s="13">
        <v>-0.29351949976330821</v>
      </c>
    </row>
    <row r="76" spans="1:36" ht="10.5" customHeight="1" x14ac:dyDescent="0.2">
      <c r="A76" s="11"/>
      <c r="B76" s="14"/>
      <c r="C76" s="11"/>
      <c r="D76" s="15" t="s">
        <v>47</v>
      </c>
      <c r="E76" s="11"/>
      <c r="F76" s="2"/>
      <c r="G76" s="12">
        <v>0</v>
      </c>
      <c r="H76" s="12">
        <v>27110651</v>
      </c>
      <c r="I76" s="12">
        <v>0</v>
      </c>
      <c r="J76" s="12">
        <v>17640000</v>
      </c>
      <c r="K76" s="12">
        <v>0</v>
      </c>
      <c r="L76" s="12">
        <v>0</v>
      </c>
      <c r="M76" s="12">
        <v>5000000</v>
      </c>
      <c r="N76" s="12">
        <v>0</v>
      </c>
      <c r="O76" s="41">
        <v>11036310</v>
      </c>
      <c r="P76" s="41">
        <v>0</v>
      </c>
      <c r="Q76" s="41">
        <v>0</v>
      </c>
      <c r="R76" s="41">
        <v>27304730</v>
      </c>
      <c r="S76" s="41">
        <v>7075388</v>
      </c>
      <c r="T76" s="41">
        <v>0</v>
      </c>
      <c r="U76" s="11">
        <v>25110873</v>
      </c>
      <c r="V76" s="11">
        <v>0</v>
      </c>
      <c r="W76" s="11">
        <v>30918578</v>
      </c>
      <c r="X76" s="11">
        <v>11839983</v>
      </c>
      <c r="Y76" s="11">
        <v>11386735</v>
      </c>
      <c r="Z76" s="11">
        <v>14680839</v>
      </c>
      <c r="AA76" s="11">
        <v>13466399</v>
      </c>
      <c r="AB76" s="41">
        <v>22917769</v>
      </c>
      <c r="AC76" s="41">
        <v>15918802</v>
      </c>
      <c r="AD76" s="41">
        <v>19120867</v>
      </c>
      <c r="AE76" s="41">
        <v>17304697</v>
      </c>
      <c r="AF76" s="41">
        <v>18077847</v>
      </c>
      <c r="AG76" s="41">
        <v>19540717</v>
      </c>
      <c r="AH76" s="41">
        <v>16989990</v>
      </c>
      <c r="AI76" s="13">
        <v>-4.8657721515854568E-2</v>
      </c>
      <c r="AJ76" s="13">
        <v>-0.13053395123628267</v>
      </c>
    </row>
    <row r="77" spans="1:36" ht="10.5" customHeight="1" x14ac:dyDescent="0.2">
      <c r="A77" s="11"/>
      <c r="B77" s="11"/>
      <c r="C77" s="11"/>
      <c r="D77" s="11" t="s">
        <v>48</v>
      </c>
      <c r="E77" s="11"/>
      <c r="F77" s="2"/>
      <c r="G77" s="12">
        <v>514906</v>
      </c>
      <c r="H77" s="12">
        <v>608025</v>
      </c>
      <c r="I77" s="12">
        <v>739689</v>
      </c>
      <c r="J77" s="12">
        <v>910454</v>
      </c>
      <c r="K77" s="12">
        <v>855479</v>
      </c>
      <c r="L77" s="12">
        <v>1357702</v>
      </c>
      <c r="M77" s="12">
        <v>1092622</v>
      </c>
      <c r="N77" s="12">
        <v>1392878</v>
      </c>
      <c r="O77" s="41">
        <v>1432051</v>
      </c>
      <c r="P77" s="41">
        <v>1964334</v>
      </c>
      <c r="Q77" s="41">
        <v>2111603</v>
      </c>
      <c r="R77" s="41">
        <v>2798801</v>
      </c>
      <c r="S77" s="41">
        <v>3723038</v>
      </c>
      <c r="T77" s="41">
        <v>3194331</v>
      </c>
      <c r="U77" s="11">
        <v>2445377</v>
      </c>
      <c r="V77" s="11">
        <v>2439055</v>
      </c>
      <c r="W77" s="11">
        <v>2273053</v>
      </c>
      <c r="X77" s="11">
        <v>4221135</v>
      </c>
      <c r="Y77" s="11">
        <v>2425608</v>
      </c>
      <c r="Z77" s="11">
        <v>2616564</v>
      </c>
      <c r="AA77" s="11">
        <v>2834181</v>
      </c>
      <c r="AB77" s="41">
        <v>4184588</v>
      </c>
      <c r="AC77" s="41">
        <v>2904436</v>
      </c>
      <c r="AD77" s="41">
        <v>2454693</v>
      </c>
      <c r="AE77" s="41">
        <v>2135701</v>
      </c>
      <c r="AF77" s="41">
        <v>8499966</v>
      </c>
      <c r="AG77" s="41">
        <v>2698528</v>
      </c>
      <c r="AH77" s="41">
        <v>1816763</v>
      </c>
      <c r="AI77" s="13">
        <v>-0.12982300980901129</v>
      </c>
      <c r="AJ77" s="13">
        <v>-0.32675777312668242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21080990</v>
      </c>
      <c r="H79" s="12">
        <v>19880478</v>
      </c>
      <c r="I79" s="12">
        <v>18954165</v>
      </c>
      <c r="J79" s="12">
        <v>24642602</v>
      </c>
      <c r="K79" s="12">
        <f>SUM(K80:K89)</f>
        <v>25856726</v>
      </c>
      <c r="L79" s="12">
        <f>SUM(L80:L89)</f>
        <v>26396701</v>
      </c>
      <c r="M79" s="12">
        <f>SUM(M80:M89)</f>
        <v>29162678</v>
      </c>
      <c r="N79" s="12">
        <f>SUM(N80:N89)</f>
        <v>37053306</v>
      </c>
      <c r="O79" s="41">
        <v>36623586</v>
      </c>
      <c r="P79" s="41">
        <v>36110545</v>
      </c>
      <c r="Q79" s="41">
        <v>35325371</v>
      </c>
      <c r="R79" s="41">
        <v>37187137</v>
      </c>
      <c r="S79" s="41">
        <v>39169474</v>
      </c>
      <c r="T79" s="41">
        <v>40314283</v>
      </c>
      <c r="U79" s="11">
        <v>41189940</v>
      </c>
      <c r="V79" s="11">
        <f>SUM(V80:V89)</f>
        <v>50478887</v>
      </c>
      <c r="W79" s="11">
        <f>SUM(W80:W89)</f>
        <v>46668974</v>
      </c>
      <c r="X79" s="11">
        <f>SUM(X80:X89)</f>
        <v>45098302</v>
      </c>
      <c r="Y79" s="11">
        <f>SUM(Y80:Y89)</f>
        <v>45642687.429500803</v>
      </c>
      <c r="Z79" s="11">
        <f>SUM(Z80:Z89)</f>
        <v>46716044.195546232</v>
      </c>
      <c r="AA79" s="11">
        <v>48543767</v>
      </c>
      <c r="AB79" s="41">
        <v>49509366</v>
      </c>
      <c r="AC79" s="41">
        <v>52019041</v>
      </c>
      <c r="AD79" s="41">
        <v>51111529</v>
      </c>
      <c r="AE79" s="41">
        <v>54822006</v>
      </c>
      <c r="AF79" s="41">
        <v>56146663</v>
      </c>
      <c r="AG79" s="41">
        <v>57639573</v>
      </c>
      <c r="AH79" s="41">
        <v>60752033</v>
      </c>
      <c r="AI79" s="13">
        <v>3.4694741169787768E-2</v>
      </c>
      <c r="AJ79" s="13">
        <v>5.3998665118494202E-2</v>
      </c>
    </row>
    <row r="80" spans="1:36" ht="10.5" customHeight="1" x14ac:dyDescent="0.2">
      <c r="A80" s="11"/>
      <c r="B80" s="11"/>
      <c r="C80" s="11" t="s">
        <v>50</v>
      </c>
      <c r="D80" s="11"/>
      <c r="E80" s="11"/>
      <c r="F80" s="2"/>
      <c r="G80" s="12">
        <v>0</v>
      </c>
      <c r="H80" s="12">
        <v>0</v>
      </c>
      <c r="I80" s="12">
        <v>0</v>
      </c>
      <c r="J80" s="12">
        <v>3287072</v>
      </c>
      <c r="K80" s="12">
        <v>3440383</v>
      </c>
      <c r="L80" s="12">
        <v>3512319</v>
      </c>
      <c r="M80" s="12">
        <v>3647502</v>
      </c>
      <c r="N80" s="12">
        <v>3922441</v>
      </c>
      <c r="O80" s="41">
        <v>3751468</v>
      </c>
      <c r="P80" s="41">
        <v>3948128</v>
      </c>
      <c r="Q80" s="41">
        <v>3948129</v>
      </c>
      <c r="R80" s="41">
        <v>3948128</v>
      </c>
      <c r="S80" s="41">
        <v>3948129</v>
      </c>
      <c r="T80" s="41">
        <v>3948128</v>
      </c>
      <c r="U80" s="11">
        <v>3948128</v>
      </c>
      <c r="V80" s="11">
        <v>3948129</v>
      </c>
      <c r="W80" s="11">
        <v>3948128</v>
      </c>
      <c r="X80" s="11">
        <v>3948128</v>
      </c>
      <c r="Y80" s="11">
        <v>3948128</v>
      </c>
      <c r="Z80" s="11">
        <v>3948128</v>
      </c>
      <c r="AA80" s="11">
        <v>3948128</v>
      </c>
      <c r="AB80" s="41">
        <v>3948128</v>
      </c>
      <c r="AC80" s="41">
        <v>3948129</v>
      </c>
      <c r="AD80" s="41">
        <v>3948128</v>
      </c>
      <c r="AE80" s="41">
        <v>3948128</v>
      </c>
      <c r="AF80" s="41">
        <v>3948128</v>
      </c>
      <c r="AG80" s="41">
        <v>3948128</v>
      </c>
      <c r="AH80" s="41">
        <v>3948128</v>
      </c>
      <c r="AI80" s="13">
        <v>0</v>
      </c>
      <c r="AJ80" s="13">
        <v>0</v>
      </c>
    </row>
    <row r="81" spans="1:36" ht="10.5" customHeight="1" x14ac:dyDescent="0.2">
      <c r="A81" s="11"/>
      <c r="B81" s="11"/>
      <c r="C81" s="11" t="s">
        <v>51</v>
      </c>
      <c r="D81" s="11"/>
      <c r="E81" s="11"/>
      <c r="F81" s="2"/>
      <c r="G81" s="12">
        <v>0</v>
      </c>
      <c r="H81" s="12">
        <v>0</v>
      </c>
      <c r="I81" s="12">
        <v>0</v>
      </c>
      <c r="J81" s="12">
        <v>378993</v>
      </c>
      <c r="K81" s="12">
        <v>421532</v>
      </c>
      <c r="L81" s="12">
        <v>452670</v>
      </c>
      <c r="M81" s="12">
        <v>482701</v>
      </c>
      <c r="N81" s="12">
        <v>524792</v>
      </c>
      <c r="O81" s="41">
        <v>1214921</v>
      </c>
      <c r="P81" s="41">
        <v>1551122</v>
      </c>
      <c r="Q81" s="41">
        <v>1584775</v>
      </c>
      <c r="R81" s="41">
        <v>1674722</v>
      </c>
      <c r="S81" s="41">
        <v>1675490</v>
      </c>
      <c r="T81" s="41">
        <v>1810179</v>
      </c>
      <c r="U81" s="11">
        <v>1849424</v>
      </c>
      <c r="V81" s="12">
        <v>2128070</v>
      </c>
      <c r="W81" s="11">
        <v>1955887</v>
      </c>
      <c r="X81" s="11">
        <v>2076570</v>
      </c>
      <c r="Y81" s="11">
        <v>2091053</v>
      </c>
      <c r="Z81" s="11">
        <v>2111915</v>
      </c>
      <c r="AA81" s="11">
        <v>2124327</v>
      </c>
      <c r="AB81" s="41">
        <v>2130700</v>
      </c>
      <c r="AC81" s="41">
        <v>2135192</v>
      </c>
      <c r="AD81" s="41">
        <v>2142766</v>
      </c>
      <c r="AE81" s="41">
        <v>2151732</v>
      </c>
      <c r="AF81" s="41">
        <v>2145821</v>
      </c>
      <c r="AG81" s="41">
        <v>2150234</v>
      </c>
      <c r="AH81" s="41">
        <v>1931776</v>
      </c>
      <c r="AI81" s="13">
        <v>-1.6202434814142519E-2</v>
      </c>
      <c r="AJ81" s="13">
        <v>-0.10159731452483776</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8800140</v>
      </c>
      <c r="W82" s="12">
        <v>9077768</v>
      </c>
      <c r="X82" s="12">
        <v>9584883</v>
      </c>
      <c r="Y82" s="12">
        <v>9713361.4295008034</v>
      </c>
      <c r="Z82" s="12">
        <v>9994690.195546234</v>
      </c>
      <c r="AA82" s="12">
        <v>10417668</v>
      </c>
      <c r="AB82" s="41">
        <v>10725766</v>
      </c>
      <c r="AC82" s="41">
        <v>10989757</v>
      </c>
      <c r="AD82" s="41">
        <v>11287447</v>
      </c>
      <c r="AE82" s="41">
        <v>11410248</v>
      </c>
      <c r="AF82" s="41">
        <v>0</v>
      </c>
      <c r="AG82" s="41">
        <v>12021376</v>
      </c>
      <c r="AH82" s="41">
        <v>12396327</v>
      </c>
      <c r="AI82" s="13">
        <v>2.4418590095537818E-2</v>
      </c>
      <c r="AJ82" s="13">
        <v>3.1190356245408179E-2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11662189</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144464</v>
      </c>
      <c r="K84" s="12">
        <v>144465</v>
      </c>
      <c r="L84" s="12">
        <v>156897</v>
      </c>
      <c r="M84" s="12">
        <v>169330</v>
      </c>
      <c r="N84" s="12">
        <v>211663</v>
      </c>
      <c r="O84" s="41">
        <v>186830</v>
      </c>
      <c r="P84" s="41">
        <v>169330</v>
      </c>
      <c r="Q84" s="41">
        <v>169330</v>
      </c>
      <c r="R84" s="41">
        <v>169330</v>
      </c>
      <c r="S84" s="41">
        <v>169330</v>
      </c>
      <c r="T84" s="41">
        <v>169330</v>
      </c>
      <c r="U84" s="11">
        <v>169330</v>
      </c>
      <c r="V84" s="11">
        <v>169330</v>
      </c>
      <c r="W84" s="11">
        <v>169330</v>
      </c>
      <c r="X84" s="11">
        <v>169330</v>
      </c>
      <c r="Y84" s="11">
        <v>169330</v>
      </c>
      <c r="Z84" s="11">
        <v>169330</v>
      </c>
      <c r="AA84" s="11">
        <v>169330</v>
      </c>
      <c r="AB84" s="41">
        <v>169330</v>
      </c>
      <c r="AC84" s="41">
        <v>169330</v>
      </c>
      <c r="AD84" s="41">
        <v>169330</v>
      </c>
      <c r="AE84" s="41">
        <v>169330</v>
      </c>
      <c r="AF84" s="41">
        <v>169330</v>
      </c>
      <c r="AG84" s="41">
        <v>169330</v>
      </c>
      <c r="AH84" s="41">
        <v>169330</v>
      </c>
      <c r="AI84" s="13">
        <v>0</v>
      </c>
      <c r="AJ84" s="13">
        <v>0</v>
      </c>
    </row>
    <row r="85" spans="1:36" ht="10.5" customHeight="1" x14ac:dyDescent="0.2">
      <c r="A85" s="11"/>
      <c r="B85" s="14"/>
      <c r="C85" s="11" t="s">
        <v>55</v>
      </c>
      <c r="E85" s="11"/>
      <c r="F85" s="2"/>
      <c r="G85" s="12">
        <v>0</v>
      </c>
      <c r="H85" s="12">
        <v>0</v>
      </c>
      <c r="I85" s="12">
        <v>0</v>
      </c>
      <c r="J85" s="12">
        <v>0</v>
      </c>
      <c r="K85" s="12">
        <v>0</v>
      </c>
      <c r="L85" s="12">
        <v>0</v>
      </c>
      <c r="M85" s="12">
        <v>3447</v>
      </c>
      <c r="N85" s="12">
        <v>0</v>
      </c>
      <c r="O85" s="41">
        <v>395138</v>
      </c>
      <c r="P85" s="41">
        <v>476905</v>
      </c>
      <c r="Q85" s="41">
        <v>464589</v>
      </c>
      <c r="R85" s="41">
        <v>589361</v>
      </c>
      <c r="S85" s="41">
        <v>565280</v>
      </c>
      <c r="T85" s="41">
        <v>680430</v>
      </c>
      <c r="U85" s="11">
        <v>462897</v>
      </c>
      <c r="V85" s="11">
        <v>517133</v>
      </c>
      <c r="W85" s="11">
        <v>522153</v>
      </c>
      <c r="X85" s="11">
        <v>560880</v>
      </c>
      <c r="Y85" s="11">
        <v>527468</v>
      </c>
      <c r="Z85" s="11">
        <v>469807</v>
      </c>
      <c r="AA85" s="11">
        <v>580558</v>
      </c>
      <c r="AB85" s="41">
        <v>634731</v>
      </c>
      <c r="AC85" s="41">
        <v>668174</v>
      </c>
      <c r="AD85" s="41">
        <v>697451</v>
      </c>
      <c r="AE85" s="41">
        <v>735035</v>
      </c>
      <c r="AF85" s="41">
        <v>779696</v>
      </c>
      <c r="AG85" s="41">
        <v>775938</v>
      </c>
      <c r="AH85" s="41">
        <v>777210</v>
      </c>
      <c r="AI85" s="13">
        <v>3.4327595598913518E-2</v>
      </c>
      <c r="AJ85" s="13">
        <v>1.6393062332299745E-3</v>
      </c>
    </row>
    <row r="86" spans="1:36" ht="10.5" customHeight="1" x14ac:dyDescent="0.2">
      <c r="A86" s="11"/>
      <c r="B86" s="11"/>
      <c r="C86" s="11" t="s">
        <v>56</v>
      </c>
      <c r="D86" s="11"/>
      <c r="E86" s="11"/>
      <c r="F86" s="2"/>
      <c r="G86" s="12">
        <v>5682633</v>
      </c>
      <c r="H86" s="12">
        <v>5051388</v>
      </c>
      <c r="I86" s="12">
        <v>5493347</v>
      </c>
      <c r="J86" s="12">
        <v>5343757</v>
      </c>
      <c r="K86" s="12">
        <v>6461487</v>
      </c>
      <c r="L86" s="12">
        <v>5642617</v>
      </c>
      <c r="M86" s="12">
        <v>6502316</v>
      </c>
      <c r="N86" s="12">
        <v>13034440</v>
      </c>
      <c r="O86" s="41">
        <v>10024104</v>
      </c>
      <c r="P86" s="41">
        <v>10166225</v>
      </c>
      <c r="Q86" s="41">
        <v>9487894</v>
      </c>
      <c r="R86" s="41">
        <v>9869691</v>
      </c>
      <c r="S86" s="41">
        <v>9162266</v>
      </c>
      <c r="T86" s="41">
        <v>7488165</v>
      </c>
      <c r="U86" s="11">
        <v>8205260</v>
      </c>
      <c r="V86" s="11">
        <v>9001020</v>
      </c>
      <c r="W86" s="11">
        <v>8783293</v>
      </c>
      <c r="X86" s="11">
        <v>9770236</v>
      </c>
      <c r="Y86" s="11">
        <v>10739597</v>
      </c>
      <c r="Z86" s="11">
        <v>9118429</v>
      </c>
      <c r="AA86" s="11">
        <v>10145303</v>
      </c>
      <c r="AB86" s="41">
        <v>10211982</v>
      </c>
      <c r="AC86" s="41">
        <v>12507691</v>
      </c>
      <c r="AD86" s="41">
        <v>11035859</v>
      </c>
      <c r="AE86" s="41">
        <v>12034353</v>
      </c>
      <c r="AF86" s="41">
        <v>12955060</v>
      </c>
      <c r="AG86" s="41">
        <v>13573010</v>
      </c>
      <c r="AH86" s="41">
        <v>16468878</v>
      </c>
      <c r="AI86" s="13">
        <v>8.2909911350556031E-2</v>
      </c>
      <c r="AJ86" s="13">
        <v>0.21335488590961033</v>
      </c>
    </row>
    <row r="87" spans="1:36" ht="10.5" customHeight="1" x14ac:dyDescent="0.2">
      <c r="A87" s="11"/>
      <c r="B87" s="11"/>
      <c r="C87" s="11" t="s">
        <v>57</v>
      </c>
      <c r="D87" s="11"/>
      <c r="E87" s="11"/>
      <c r="F87" s="2"/>
      <c r="G87" s="12">
        <v>11787787</v>
      </c>
      <c r="H87" s="12">
        <v>10543365</v>
      </c>
      <c r="I87" s="12">
        <v>8584824</v>
      </c>
      <c r="J87" s="12">
        <v>9874049</v>
      </c>
      <c r="K87" s="12">
        <v>10134319</v>
      </c>
      <c r="L87" s="12">
        <v>10978221</v>
      </c>
      <c r="M87" s="12">
        <v>11913065</v>
      </c>
      <c r="N87" s="12">
        <v>12655443</v>
      </c>
      <c r="O87" s="41">
        <v>13221990</v>
      </c>
      <c r="P87" s="41">
        <v>12538299</v>
      </c>
      <c r="Q87" s="41">
        <v>11685715</v>
      </c>
      <c r="R87" s="41">
        <v>12816990</v>
      </c>
      <c r="S87" s="41">
        <v>13626036</v>
      </c>
      <c r="T87" s="41">
        <v>17213242</v>
      </c>
      <c r="U87" s="11">
        <v>16983767</v>
      </c>
      <c r="V87" s="11">
        <v>16983767</v>
      </c>
      <c r="W87" s="11">
        <v>15096143</v>
      </c>
      <c r="X87" s="11">
        <v>12693442</v>
      </c>
      <c r="Y87" s="11">
        <v>11965514</v>
      </c>
      <c r="Z87" s="11">
        <v>12374485</v>
      </c>
      <c r="AA87" s="11">
        <v>13405248</v>
      </c>
      <c r="AB87" s="41">
        <v>14111579</v>
      </c>
      <c r="AC87" s="41">
        <v>15322176</v>
      </c>
      <c r="AD87" s="41">
        <v>15152892</v>
      </c>
      <c r="AE87" s="41">
        <v>16056400</v>
      </c>
      <c r="AF87" s="41">
        <v>16484862</v>
      </c>
      <c r="AG87" s="41">
        <v>16626662</v>
      </c>
      <c r="AH87" s="41">
        <v>16929349</v>
      </c>
      <c r="AI87" s="13">
        <v>3.0807194686988781E-2</v>
      </c>
      <c r="AJ87" s="13">
        <v>1.8204916897931769E-2</v>
      </c>
    </row>
    <row r="88" spans="1:36" ht="10.5" customHeight="1" x14ac:dyDescent="0.2">
      <c r="A88" s="11"/>
      <c r="B88" s="11"/>
      <c r="C88" s="11" t="s">
        <v>58</v>
      </c>
      <c r="D88" s="11"/>
      <c r="E88" s="11"/>
      <c r="F88" s="2"/>
      <c r="G88" s="12">
        <v>3610570</v>
      </c>
      <c r="H88" s="12">
        <v>4285725</v>
      </c>
      <c r="I88" s="12">
        <v>4875994</v>
      </c>
      <c r="J88" s="12">
        <v>5614267</v>
      </c>
      <c r="K88" s="12">
        <v>5254540</v>
      </c>
      <c r="L88" s="12">
        <v>5653977</v>
      </c>
      <c r="M88" s="12">
        <v>6444317</v>
      </c>
      <c r="N88" s="12">
        <v>6704527</v>
      </c>
      <c r="O88" s="41">
        <v>7829135</v>
      </c>
      <c r="P88" s="41">
        <v>7260536</v>
      </c>
      <c r="Q88" s="41">
        <v>7626688</v>
      </c>
      <c r="R88" s="41">
        <v>7504085</v>
      </c>
      <c r="S88" s="41">
        <v>9049086</v>
      </c>
      <c r="T88" s="41">
        <v>8292929</v>
      </c>
      <c r="U88" s="11">
        <v>8620117</v>
      </c>
      <c r="V88" s="11">
        <v>8062949</v>
      </c>
      <c r="W88" s="11">
        <v>6511563</v>
      </c>
      <c r="X88" s="11">
        <v>5668846</v>
      </c>
      <c r="Y88" s="11">
        <v>5607254</v>
      </c>
      <c r="Z88" s="11">
        <v>8074411</v>
      </c>
      <c r="AA88" s="11">
        <v>7498176</v>
      </c>
      <c r="AB88" s="41">
        <v>7228490</v>
      </c>
      <c r="AC88" s="41">
        <v>5851647</v>
      </c>
      <c r="AD88" s="41">
        <v>6092443</v>
      </c>
      <c r="AE88" s="41">
        <v>7653169</v>
      </c>
      <c r="AF88" s="41">
        <v>8001577</v>
      </c>
      <c r="AG88" s="41">
        <v>8315339</v>
      </c>
      <c r="AH88" s="41">
        <v>8130591</v>
      </c>
      <c r="AI88" s="13">
        <v>1.9793927866884387E-2</v>
      </c>
      <c r="AJ88" s="13">
        <v>-2.2217735199972003E-2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358251</v>
      </c>
      <c r="R89" s="41">
        <v>614830</v>
      </c>
      <c r="S89" s="41">
        <v>973857</v>
      </c>
      <c r="T89" s="41">
        <v>711880</v>
      </c>
      <c r="U89" s="11">
        <v>951017</v>
      </c>
      <c r="V89" s="11">
        <v>868349</v>
      </c>
      <c r="W89" s="11">
        <v>604709</v>
      </c>
      <c r="X89" s="11">
        <v>625987</v>
      </c>
      <c r="Y89" s="11">
        <v>880982</v>
      </c>
      <c r="Z89" s="11">
        <v>454849</v>
      </c>
      <c r="AA89" s="11">
        <v>255029</v>
      </c>
      <c r="AB89" s="41">
        <v>348660</v>
      </c>
      <c r="AC89" s="41">
        <v>426945</v>
      </c>
      <c r="AD89" s="41">
        <v>585213</v>
      </c>
      <c r="AE89" s="41">
        <v>663611</v>
      </c>
      <c r="AF89" s="41">
        <v>0</v>
      </c>
      <c r="AG89" s="41">
        <v>59556</v>
      </c>
      <c r="AH89" s="41">
        <v>444</v>
      </c>
      <c r="AI89" s="13">
        <v>-0.67077196692114582</v>
      </c>
      <c r="AJ89" s="13">
        <v>-0.99254483175498687</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3900241</v>
      </c>
      <c r="H91" s="12">
        <v>3891623</v>
      </c>
      <c r="I91" s="12">
        <v>3886742</v>
      </c>
      <c r="J91" s="12">
        <v>3889641</v>
      </c>
      <c r="K91" s="12">
        <v>3880552</v>
      </c>
      <c r="L91" s="12">
        <v>4264064</v>
      </c>
      <c r="M91" s="12">
        <v>4488829</v>
      </c>
      <c r="N91" s="12">
        <v>5170210</v>
      </c>
      <c r="O91" s="41">
        <v>5556630</v>
      </c>
      <c r="P91" s="41">
        <v>6291840</v>
      </c>
      <c r="Q91" s="41">
        <v>6559375</v>
      </c>
      <c r="R91" s="41">
        <v>8044324</v>
      </c>
      <c r="S91" s="41">
        <v>8865962</v>
      </c>
      <c r="T91" s="41">
        <v>9295785</v>
      </c>
      <c r="U91" s="11">
        <v>9682245</v>
      </c>
      <c r="V91" s="11">
        <v>10061772</v>
      </c>
      <c r="W91" s="11">
        <v>9921307</v>
      </c>
      <c r="X91" s="11">
        <v>14579938</v>
      </c>
      <c r="Y91" s="11">
        <v>14940832</v>
      </c>
      <c r="Z91" s="11">
        <v>10810970</v>
      </c>
      <c r="AA91" s="11">
        <v>10922359</v>
      </c>
      <c r="AB91" s="41">
        <v>10656317</v>
      </c>
      <c r="AC91" s="41">
        <v>10761420</v>
      </c>
      <c r="AD91" s="41">
        <v>10938540</v>
      </c>
      <c r="AE91" s="41">
        <v>11487813</v>
      </c>
      <c r="AF91" s="41">
        <v>10928985</v>
      </c>
      <c r="AG91" s="42">
        <v>11104693</v>
      </c>
      <c r="AH91" s="41">
        <v>10966953</v>
      </c>
      <c r="AI91" s="13">
        <v>4.8004213361780845E-3</v>
      </c>
      <c r="AJ91" s="13">
        <v>-1.2403764786653716E-2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51099938</v>
      </c>
      <c r="H96" s="5">
        <v>57852702</v>
      </c>
      <c r="I96" s="5">
        <v>66402493</v>
      </c>
      <c r="J96" s="5">
        <v>80576905</v>
      </c>
      <c r="K96" s="5">
        <v>78391776</v>
      </c>
      <c r="L96" s="5">
        <v>70220482</v>
      </c>
      <c r="M96" s="5">
        <v>77177048</v>
      </c>
      <c r="N96" s="5">
        <v>86654261</v>
      </c>
      <c r="O96" s="5">
        <v>89277099</v>
      </c>
      <c r="P96" s="5">
        <v>93740619</v>
      </c>
      <c r="Q96" s="5">
        <v>95077716</v>
      </c>
      <c r="R96" s="39">
        <v>97792419</v>
      </c>
      <c r="S96" s="39">
        <v>100862318</v>
      </c>
      <c r="T96" s="39">
        <v>111539713</v>
      </c>
      <c r="U96" s="39">
        <v>129815258</v>
      </c>
      <c r="V96" s="8">
        <v>126261026</v>
      </c>
      <c r="W96" s="39">
        <v>144114966</v>
      </c>
      <c r="X96" s="39">
        <f t="shared" ref="X96:AA96" si="14">SUM(X98:X107)</f>
        <v>133026645</v>
      </c>
      <c r="Y96" s="39">
        <f t="shared" si="14"/>
        <v>137618791</v>
      </c>
      <c r="Z96" s="39">
        <f t="shared" si="14"/>
        <v>130336388</v>
      </c>
      <c r="AA96" s="39">
        <f t="shared" si="14"/>
        <v>137501998</v>
      </c>
      <c r="AB96" s="39">
        <v>156999224</v>
      </c>
      <c r="AC96" s="39">
        <v>147749019</v>
      </c>
      <c r="AD96" s="39">
        <v>150067505</v>
      </c>
      <c r="AE96" s="39">
        <v>144893705</v>
      </c>
      <c r="AF96" s="39">
        <v>157764356</v>
      </c>
      <c r="AG96" s="96">
        <v>152081936</v>
      </c>
      <c r="AH96" s="96">
        <v>173892583</v>
      </c>
      <c r="AI96" s="10">
        <v>1.7178703351677038E-2</v>
      </c>
      <c r="AJ96" s="10">
        <v>0.14341379110271191</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18823577</v>
      </c>
      <c r="H98" s="50">
        <v>22179733</v>
      </c>
      <c r="I98" s="50">
        <v>21092840</v>
      </c>
      <c r="J98" s="50">
        <v>21422871</v>
      </c>
      <c r="K98" s="50">
        <v>22937674</v>
      </c>
      <c r="L98" s="50">
        <v>25337560</v>
      </c>
      <c r="M98" s="50">
        <v>26795198</v>
      </c>
      <c r="N98" s="50">
        <v>28540234</v>
      </c>
      <c r="O98" s="50">
        <v>32783551</v>
      </c>
      <c r="P98" s="50">
        <v>33513862</v>
      </c>
      <c r="Q98" s="50">
        <v>35009934</v>
      </c>
      <c r="R98" s="41">
        <v>36191561</v>
      </c>
      <c r="S98" s="41">
        <v>39311124</v>
      </c>
      <c r="T98" s="41">
        <v>40620344</v>
      </c>
      <c r="U98" s="41">
        <v>41605319</v>
      </c>
      <c r="V98" s="11">
        <v>44553180</v>
      </c>
      <c r="W98" s="41">
        <v>44378735</v>
      </c>
      <c r="X98" s="41">
        <v>43660346</v>
      </c>
      <c r="Y98" s="41">
        <v>44882234</v>
      </c>
      <c r="Z98" s="41">
        <v>45361999</v>
      </c>
      <c r="AA98" s="41">
        <v>45137426</v>
      </c>
      <c r="AB98" s="41">
        <v>46762684</v>
      </c>
      <c r="AC98" s="41">
        <v>47652428</v>
      </c>
      <c r="AD98" s="41">
        <v>49454786</v>
      </c>
      <c r="AE98" s="41">
        <v>49742496</v>
      </c>
      <c r="AF98" s="41">
        <v>50589931</v>
      </c>
      <c r="AG98" s="42">
        <v>53511738</v>
      </c>
      <c r="AH98" s="42">
        <v>52214124</v>
      </c>
      <c r="AI98" s="13">
        <v>1.8547829620054523E-2</v>
      </c>
      <c r="AJ98" s="13">
        <v>-2.4249146981546368E-2</v>
      </c>
    </row>
    <row r="99" spans="1:44" ht="10.5" customHeight="1" x14ac:dyDescent="0.2">
      <c r="A99" s="14"/>
      <c r="B99" s="51" t="s">
        <v>65</v>
      </c>
      <c r="C99" s="44"/>
      <c r="D99" s="44"/>
      <c r="E99" s="34"/>
      <c r="F99" s="2"/>
      <c r="G99" s="50">
        <v>27686174</v>
      </c>
      <c r="H99" s="50">
        <v>28910332</v>
      </c>
      <c r="I99" s="50">
        <v>30057384</v>
      </c>
      <c r="J99" s="50">
        <v>30997236</v>
      </c>
      <c r="K99" s="50">
        <v>33827547</v>
      </c>
      <c r="L99" s="50">
        <v>36795135</v>
      </c>
      <c r="M99" s="50">
        <v>39318491</v>
      </c>
      <c r="N99" s="50">
        <v>42332768</v>
      </c>
      <c r="O99" s="50">
        <v>46816427</v>
      </c>
      <c r="P99" s="50">
        <v>47918748</v>
      </c>
      <c r="Q99" s="50">
        <v>49628516</v>
      </c>
      <c r="R99" s="41">
        <v>51311027</v>
      </c>
      <c r="S99" s="41">
        <v>53095415</v>
      </c>
      <c r="T99" s="41">
        <v>53790496</v>
      </c>
      <c r="U99" s="41">
        <v>55313116</v>
      </c>
      <c r="V99" s="11">
        <v>57118232</v>
      </c>
      <c r="W99" s="41">
        <v>58941843</v>
      </c>
      <c r="X99" s="41">
        <v>60138278</v>
      </c>
      <c r="Y99" s="41">
        <v>60352318</v>
      </c>
      <c r="Z99" s="41">
        <v>60701119</v>
      </c>
      <c r="AA99" s="41">
        <v>62055007</v>
      </c>
      <c r="AB99" s="41">
        <v>62845354</v>
      </c>
      <c r="AC99" s="41">
        <v>65178779</v>
      </c>
      <c r="AD99" s="41">
        <v>63808394</v>
      </c>
      <c r="AE99" s="41">
        <v>66675469</v>
      </c>
      <c r="AF99" s="41">
        <v>68734235</v>
      </c>
      <c r="AG99" s="42">
        <v>70469524</v>
      </c>
      <c r="AH99" s="42">
        <v>73719451</v>
      </c>
      <c r="AI99" s="13">
        <v>2.6955170670726281E-2</v>
      </c>
      <c r="AJ99" s="13">
        <v>4.6118191461034984E-2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569383</v>
      </c>
      <c r="H102" s="50">
        <v>670201</v>
      </c>
      <c r="I102" s="50">
        <v>770516</v>
      </c>
      <c r="J102" s="50">
        <v>850523</v>
      </c>
      <c r="K102" s="50">
        <v>50464</v>
      </c>
      <c r="L102" s="50">
        <v>21978</v>
      </c>
      <c r="M102" s="50">
        <v>166242</v>
      </c>
      <c r="N102" s="50">
        <v>174005</v>
      </c>
      <c r="O102" s="50">
        <v>16653</v>
      </c>
      <c r="P102" s="50">
        <v>59177</v>
      </c>
      <c r="Q102" s="50">
        <v>2768</v>
      </c>
      <c r="R102" s="41">
        <v>0</v>
      </c>
      <c r="S102" s="41">
        <v>282</v>
      </c>
      <c r="T102" s="41">
        <v>4864</v>
      </c>
      <c r="U102" s="41">
        <v>10673</v>
      </c>
      <c r="V102" s="11">
        <v>7420</v>
      </c>
      <c r="W102" s="41">
        <v>2363</v>
      </c>
      <c r="X102" s="41">
        <v>2990</v>
      </c>
      <c r="Y102" s="41">
        <v>1066</v>
      </c>
      <c r="Z102" s="41">
        <v>134</v>
      </c>
      <c r="AA102" s="41">
        <v>120</v>
      </c>
      <c r="AB102" s="41">
        <v>222</v>
      </c>
      <c r="AC102" s="41">
        <v>0</v>
      </c>
      <c r="AD102" s="41">
        <v>0</v>
      </c>
      <c r="AE102" s="41">
        <v>0</v>
      </c>
      <c r="AF102" s="41">
        <v>0</v>
      </c>
      <c r="AG102" s="42">
        <v>26587</v>
      </c>
      <c r="AH102" s="42">
        <v>0</v>
      </c>
      <c r="AI102" s="13">
        <v>-1</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232842</v>
      </c>
      <c r="H104" s="50">
        <v>278857</v>
      </c>
      <c r="I104" s="50">
        <v>614283</v>
      </c>
      <c r="J104" s="50">
        <v>333508</v>
      </c>
      <c r="K104" s="50">
        <v>249877</v>
      </c>
      <c r="L104" s="50">
        <v>414896</v>
      </c>
      <c r="M104" s="50">
        <v>470397</v>
      </c>
      <c r="N104" s="50">
        <v>488881</v>
      </c>
      <c r="O104" s="50">
        <v>11009</v>
      </c>
      <c r="P104" s="50">
        <v>25313</v>
      </c>
      <c r="Q104" s="50">
        <v>36088</v>
      </c>
      <c r="R104" s="41">
        <v>15987</v>
      </c>
      <c r="S104" s="41">
        <v>10313</v>
      </c>
      <c r="T104" s="41">
        <v>11500</v>
      </c>
      <c r="U104" s="41">
        <v>13304</v>
      </c>
      <c r="V104" s="11">
        <v>10110</v>
      </c>
      <c r="W104" s="41">
        <v>12307</v>
      </c>
      <c r="X104" s="41">
        <v>10243</v>
      </c>
      <c r="Y104" s="41">
        <v>15507</v>
      </c>
      <c r="Z104" s="41">
        <v>17102</v>
      </c>
      <c r="AA104" s="41">
        <v>25841</v>
      </c>
      <c r="AB104" s="41">
        <v>13424</v>
      </c>
      <c r="AC104" s="41">
        <v>23723</v>
      </c>
      <c r="AD104" s="41">
        <v>19736</v>
      </c>
      <c r="AE104" s="41">
        <v>14675</v>
      </c>
      <c r="AF104" s="41">
        <v>31726</v>
      </c>
      <c r="AG104" s="42">
        <v>800</v>
      </c>
      <c r="AH104" s="42">
        <v>172209</v>
      </c>
      <c r="AI104" s="13">
        <v>0.53001486485996674</v>
      </c>
      <c r="AJ104" s="13">
        <v>214.26124999999999</v>
      </c>
    </row>
    <row r="105" spans="1:44" ht="10.5" customHeight="1" x14ac:dyDescent="0.2">
      <c r="A105" s="14"/>
      <c r="B105" s="51" t="s">
        <v>72</v>
      </c>
      <c r="C105" s="44"/>
      <c r="D105" s="44"/>
      <c r="E105" s="34"/>
      <c r="F105" s="2"/>
      <c r="G105" s="50">
        <v>2144143</v>
      </c>
      <c r="H105" s="50">
        <v>2906046</v>
      </c>
      <c r="I105" s="50">
        <v>4508718</v>
      </c>
      <c r="J105" s="50">
        <v>4855865</v>
      </c>
      <c r="K105" s="50">
        <v>5431780</v>
      </c>
      <c r="L105" s="50">
        <v>6058278</v>
      </c>
      <c r="M105" s="50">
        <v>6320129</v>
      </c>
      <c r="N105" s="50">
        <v>6437098</v>
      </c>
      <c r="O105" s="50">
        <v>4601211</v>
      </c>
      <c r="P105" s="50">
        <v>5483409</v>
      </c>
      <c r="Q105" s="50">
        <v>5574920</v>
      </c>
      <c r="R105" s="41">
        <v>5523086</v>
      </c>
      <c r="S105" s="41">
        <v>5391320</v>
      </c>
      <c r="T105" s="41">
        <v>8367832</v>
      </c>
      <c r="U105" s="41">
        <v>7960528</v>
      </c>
      <c r="V105" s="11">
        <v>14280215</v>
      </c>
      <c r="W105" s="41">
        <v>15323461</v>
      </c>
      <c r="X105" s="41">
        <v>16600111</v>
      </c>
      <c r="Y105" s="41">
        <v>15212242</v>
      </c>
      <c r="Z105" s="41">
        <v>17823769</v>
      </c>
      <c r="AA105" s="41">
        <v>16831651</v>
      </c>
      <c r="AB105" s="41">
        <v>18636171</v>
      </c>
      <c r="AC105" s="41">
        <v>18088142</v>
      </c>
      <c r="AD105" s="41">
        <v>20481010</v>
      </c>
      <c r="AE105" s="41">
        <v>17970430</v>
      </c>
      <c r="AF105" s="41">
        <v>18758387</v>
      </c>
      <c r="AG105" s="42">
        <v>19240458</v>
      </c>
      <c r="AH105" s="42">
        <v>17162112</v>
      </c>
      <c r="AI105" s="13">
        <v>-1.3639495240636457E-2</v>
      </c>
      <c r="AJ105" s="13">
        <v>-0.10801957001231467</v>
      </c>
    </row>
    <row r="106" spans="1:44" ht="10.5" customHeight="1" x14ac:dyDescent="0.2">
      <c r="A106" s="14"/>
      <c r="B106" s="51" t="s">
        <v>73</v>
      </c>
      <c r="C106" s="44"/>
      <c r="D106" s="44"/>
      <c r="E106" s="34"/>
      <c r="F106" s="2"/>
      <c r="G106" s="50">
        <v>1589956</v>
      </c>
      <c r="H106" s="50">
        <v>2759644</v>
      </c>
      <c r="I106" s="50">
        <v>9266772</v>
      </c>
      <c r="J106" s="50">
        <v>22020641</v>
      </c>
      <c r="K106" s="50">
        <v>15811081</v>
      </c>
      <c r="L106" s="50">
        <v>1481725</v>
      </c>
      <c r="M106" s="50">
        <v>4082679</v>
      </c>
      <c r="N106" s="50">
        <v>8212873</v>
      </c>
      <c r="O106" s="50">
        <v>4797056</v>
      </c>
      <c r="P106" s="50">
        <v>6435659</v>
      </c>
      <c r="Q106" s="50">
        <v>4502094</v>
      </c>
      <c r="R106" s="41">
        <v>4318885</v>
      </c>
      <c r="S106" s="41">
        <v>2424834</v>
      </c>
      <c r="T106" s="41">
        <v>8144476</v>
      </c>
      <c r="U106" s="41">
        <v>24419388</v>
      </c>
      <c r="V106" s="11">
        <v>9930603</v>
      </c>
      <c r="W106" s="41">
        <v>25083100</v>
      </c>
      <c r="X106" s="41">
        <v>12227276</v>
      </c>
      <c r="Y106" s="41">
        <v>16767217</v>
      </c>
      <c r="Z106" s="41">
        <v>5880518</v>
      </c>
      <c r="AA106" s="41">
        <v>12856728</v>
      </c>
      <c r="AB106" s="41">
        <v>28090404</v>
      </c>
      <c r="AC106" s="41">
        <v>16510075</v>
      </c>
      <c r="AD106" s="41">
        <v>15961672</v>
      </c>
      <c r="AE106" s="41">
        <v>10240314</v>
      </c>
      <c r="AF106" s="41">
        <v>19387590</v>
      </c>
      <c r="AG106" s="42">
        <v>8470996</v>
      </c>
      <c r="AH106" s="42">
        <v>30336560</v>
      </c>
      <c r="AI106" s="13">
        <v>1.2903467533855739E-2</v>
      </c>
      <c r="AJ106" s="13">
        <v>2.5812270481534876</v>
      </c>
    </row>
    <row r="107" spans="1:44" ht="10.5" customHeight="1" x14ac:dyDescent="0.2">
      <c r="A107" s="14"/>
      <c r="B107" s="51" t="s">
        <v>39</v>
      </c>
      <c r="C107" s="44"/>
      <c r="D107" s="44"/>
      <c r="E107" s="34"/>
      <c r="F107" s="2"/>
      <c r="G107" s="50">
        <v>53863</v>
      </c>
      <c r="H107" s="50">
        <v>147889</v>
      </c>
      <c r="I107" s="50">
        <v>91980</v>
      </c>
      <c r="J107" s="50">
        <v>96261</v>
      </c>
      <c r="K107" s="50">
        <v>83353</v>
      </c>
      <c r="L107" s="50">
        <v>110910</v>
      </c>
      <c r="M107" s="50">
        <v>23912</v>
      </c>
      <c r="N107" s="50">
        <v>468402</v>
      </c>
      <c r="O107" s="50">
        <v>251192</v>
      </c>
      <c r="P107" s="50">
        <v>304451</v>
      </c>
      <c r="Q107" s="50">
        <v>323396</v>
      </c>
      <c r="R107" s="41">
        <v>431873</v>
      </c>
      <c r="S107" s="41">
        <v>629030</v>
      </c>
      <c r="T107" s="41">
        <v>600201</v>
      </c>
      <c r="U107" s="41">
        <v>492930</v>
      </c>
      <c r="V107" s="11">
        <v>361266</v>
      </c>
      <c r="W107" s="41">
        <v>373157</v>
      </c>
      <c r="X107" s="41">
        <v>387401</v>
      </c>
      <c r="Y107" s="41">
        <v>388207</v>
      </c>
      <c r="Z107" s="41">
        <v>551747</v>
      </c>
      <c r="AA107" s="41">
        <v>595225</v>
      </c>
      <c r="AB107" s="41">
        <v>650965</v>
      </c>
      <c r="AC107" s="41">
        <v>295872</v>
      </c>
      <c r="AD107" s="41">
        <v>341907</v>
      </c>
      <c r="AE107" s="41">
        <v>250321</v>
      </c>
      <c r="AF107" s="41">
        <v>262487</v>
      </c>
      <c r="AG107" s="42">
        <v>361833</v>
      </c>
      <c r="AH107" s="42">
        <v>288127</v>
      </c>
      <c r="AI107" s="13">
        <v>-0.12701981444654897</v>
      </c>
      <c r="AJ107" s="13">
        <v>-0.20370170769388088</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288</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12845964</v>
      </c>
      <c r="H119" s="5">
        <v>18241014</v>
      </c>
      <c r="I119" s="5">
        <v>22824862</v>
      </c>
      <c r="J119" s="5">
        <v>21765736</v>
      </c>
      <c r="K119" s="5">
        <f>SUM(K121,K136,K147,K149)</f>
        <v>23803743</v>
      </c>
      <c r="L119" s="5">
        <f>SUM(L121,L136,L147,L149)</f>
        <v>27841755</v>
      </c>
      <c r="M119" s="5">
        <f>SUM(M121,M136,M147,M149)</f>
        <v>29847018</v>
      </c>
      <c r="N119" s="5">
        <f>SUM(N121,N136,N147,N149)</f>
        <v>32509358</v>
      </c>
      <c r="O119" s="5">
        <v>40962423.209999993</v>
      </c>
      <c r="P119" s="5">
        <v>30429045</v>
      </c>
      <c r="Q119" s="5">
        <v>29591751.370000001</v>
      </c>
      <c r="R119" s="62">
        <v>30388549.869999997</v>
      </c>
      <c r="S119" s="62">
        <v>29900395.420000002</v>
      </c>
      <c r="T119" s="62">
        <v>43352073.829999998</v>
      </c>
      <c r="U119" s="39">
        <v>47220606.390000001</v>
      </c>
      <c r="V119" s="39">
        <v>49789006.960000001</v>
      </c>
      <c r="W119" s="62">
        <v>50724184.020000003</v>
      </c>
      <c r="X119" s="62">
        <v>47140605.709999993</v>
      </c>
      <c r="Y119" s="62">
        <v>49984741.490000002</v>
      </c>
      <c r="Z119" s="62">
        <v>62413336.719999991</v>
      </c>
      <c r="AA119" s="62">
        <v>55952354.620000005</v>
      </c>
      <c r="AB119" s="62">
        <v>60905581</v>
      </c>
      <c r="AC119" s="62">
        <v>56701446</v>
      </c>
      <c r="AD119" s="62">
        <v>64134724</v>
      </c>
      <c r="AE119" s="62">
        <v>63427190</v>
      </c>
      <c r="AF119" s="62">
        <v>61021439</v>
      </c>
      <c r="AG119" s="62">
        <v>66766163</v>
      </c>
      <c r="AH119" s="62">
        <v>77996528</v>
      </c>
      <c r="AI119" s="10">
        <v>4.2084725049712501E-2</v>
      </c>
      <c r="AJ119" s="10">
        <v>0.16820443912584881</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9841713</v>
      </c>
      <c r="H121" s="12">
        <v>14313691</v>
      </c>
      <c r="I121" s="12">
        <v>17736414</v>
      </c>
      <c r="J121" s="12">
        <v>17909423</v>
      </c>
      <c r="K121" s="12">
        <f>SUM(K122,K126:K130)</f>
        <v>19452891</v>
      </c>
      <c r="L121" s="12">
        <f>SUM(L122,L126:L130)</f>
        <v>24093936</v>
      </c>
      <c r="M121" s="12">
        <f>SUM(M122,M126:M130)</f>
        <v>24829822</v>
      </c>
      <c r="N121" s="12">
        <f>SUM(N122,N126:N130)</f>
        <v>26396807</v>
      </c>
      <c r="O121" s="63">
        <v>35158661.019999996</v>
      </c>
      <c r="P121" s="63">
        <v>24427008</v>
      </c>
      <c r="Q121" s="63">
        <v>24230982.91</v>
      </c>
      <c r="R121" s="63">
        <v>25060677.77</v>
      </c>
      <c r="S121" s="63">
        <v>23523448.670000002</v>
      </c>
      <c r="T121" s="63">
        <v>36183179.549999997</v>
      </c>
      <c r="U121" s="41">
        <v>39699429.829999998</v>
      </c>
      <c r="V121" s="41">
        <v>40779557.630000003</v>
      </c>
      <c r="W121" s="63">
        <v>40754324.5</v>
      </c>
      <c r="X121" s="63">
        <v>37205276.799999997</v>
      </c>
      <c r="Y121" s="63">
        <v>42054573.980000004</v>
      </c>
      <c r="Z121" s="63">
        <v>47091259.739999995</v>
      </c>
      <c r="AA121" s="63">
        <v>46059366.810000002</v>
      </c>
      <c r="AB121" s="63">
        <v>52495408</v>
      </c>
      <c r="AC121" s="63">
        <v>47296561</v>
      </c>
      <c r="AD121" s="63">
        <v>55091884</v>
      </c>
      <c r="AE121" s="63">
        <v>54873256</v>
      </c>
      <c r="AF121" s="63">
        <v>53102045</v>
      </c>
      <c r="AG121" s="63">
        <v>55543486</v>
      </c>
      <c r="AH121" s="63">
        <v>67426024</v>
      </c>
      <c r="AI121" s="13">
        <v>4.2599964714744143E-2</v>
      </c>
      <c r="AJ121" s="13">
        <v>0.21393216118988281</v>
      </c>
    </row>
    <row r="122" spans="1:44" ht="10.5" customHeight="1" x14ac:dyDescent="0.2">
      <c r="A122" s="11"/>
      <c r="B122" s="11"/>
      <c r="C122" s="11" t="s">
        <v>36</v>
      </c>
      <c r="D122" s="11"/>
      <c r="E122" s="11"/>
      <c r="F122" s="2"/>
      <c r="G122" s="12">
        <v>7457621</v>
      </c>
      <c r="H122" s="12">
        <v>12742859</v>
      </c>
      <c r="I122" s="12">
        <v>13919423</v>
      </c>
      <c r="J122" s="12">
        <v>14007809</v>
      </c>
      <c r="K122" s="12">
        <f>SUM(K123:K125)</f>
        <v>15446517</v>
      </c>
      <c r="L122" s="12">
        <f>SUM(L123:L125)</f>
        <v>18633962</v>
      </c>
      <c r="M122" s="12">
        <f>SUM(M123:M125)</f>
        <v>18082861</v>
      </c>
      <c r="N122" s="12">
        <f>SUM(N123:N125)</f>
        <v>18426526</v>
      </c>
      <c r="O122" s="12">
        <v>19683950.02</v>
      </c>
      <c r="P122" s="12">
        <v>20172288</v>
      </c>
      <c r="Q122" s="12">
        <v>20733113.91</v>
      </c>
      <c r="R122" s="63">
        <v>21111150.77</v>
      </c>
      <c r="S122" s="63">
        <v>20172287.670000002</v>
      </c>
      <c r="T122" s="63">
        <v>28397370.550000001</v>
      </c>
      <c r="U122" s="41">
        <v>29327069.830000002</v>
      </c>
      <c r="V122" s="41">
        <v>31247450.980000004</v>
      </c>
      <c r="W122" s="63">
        <v>32870812.500000004</v>
      </c>
      <c r="X122" s="63">
        <v>31298025.800000001</v>
      </c>
      <c r="Y122" s="63">
        <v>35352839.980000004</v>
      </c>
      <c r="Z122" s="63">
        <v>36503165.739999995</v>
      </c>
      <c r="AA122" s="63">
        <v>36060502.810000002</v>
      </c>
      <c r="AB122" s="63">
        <v>37639425</v>
      </c>
      <c r="AC122" s="63">
        <v>35883012</v>
      </c>
      <c r="AD122" s="63">
        <v>36921924</v>
      </c>
      <c r="AE122" s="63">
        <v>37517749</v>
      </c>
      <c r="AF122" s="63">
        <v>38193328</v>
      </c>
      <c r="AG122" s="63">
        <v>39693407</v>
      </c>
      <c r="AH122" s="63">
        <v>41228508</v>
      </c>
      <c r="AI122" s="13">
        <v>1.5295449532525929E-2</v>
      </c>
      <c r="AJ122" s="13">
        <v>3.8673954090159106E-2</v>
      </c>
    </row>
    <row r="123" spans="1:44" ht="10.5" customHeight="1" x14ac:dyDescent="0.2">
      <c r="A123" s="11"/>
      <c r="B123" s="11"/>
      <c r="C123" s="11"/>
      <c r="D123" s="11" t="s">
        <v>37</v>
      </c>
      <c r="E123" s="11"/>
      <c r="F123" s="2"/>
      <c r="G123" s="12">
        <v>7154052</v>
      </c>
      <c r="H123" s="12">
        <v>12371155</v>
      </c>
      <c r="I123" s="12">
        <v>13386312</v>
      </c>
      <c r="J123" s="12">
        <v>13624378</v>
      </c>
      <c r="K123" s="12">
        <v>14865106</v>
      </c>
      <c r="L123" s="12">
        <v>17836435</v>
      </c>
      <c r="M123" s="12">
        <v>17250953</v>
      </c>
      <c r="N123" s="12">
        <v>17571797</v>
      </c>
      <c r="O123" s="12">
        <v>18637666.690000001</v>
      </c>
      <c r="P123" s="12">
        <v>18880088</v>
      </c>
      <c r="Q123" s="12">
        <v>19484035.859999999</v>
      </c>
      <c r="R123" s="63">
        <v>19449190.18</v>
      </c>
      <c r="S123" s="63">
        <v>18880088.190000001</v>
      </c>
      <c r="T123" s="63">
        <v>26270512</v>
      </c>
      <c r="U123" s="41">
        <v>26752540.580000002</v>
      </c>
      <c r="V123" s="41">
        <v>28598841.520000003</v>
      </c>
      <c r="W123" s="63">
        <v>30232309.530000001</v>
      </c>
      <c r="X123" s="63">
        <v>28136348.760000002</v>
      </c>
      <c r="Y123" s="63">
        <v>31750941.460000001</v>
      </c>
      <c r="Z123" s="63">
        <v>33060519.459999997</v>
      </c>
      <c r="AA123" s="63">
        <v>32613103.620000001</v>
      </c>
      <c r="AB123" s="63">
        <v>33668525</v>
      </c>
      <c r="AC123" s="63">
        <v>31734742</v>
      </c>
      <c r="AD123" s="63">
        <v>32860067</v>
      </c>
      <c r="AE123" s="63">
        <v>33417613</v>
      </c>
      <c r="AF123" s="63">
        <v>34053348</v>
      </c>
      <c r="AG123" s="63">
        <v>34791501</v>
      </c>
      <c r="AH123" s="63">
        <v>34877117</v>
      </c>
      <c r="AI123" s="13">
        <v>5.895228221160842E-3</v>
      </c>
      <c r="AJ123" s="13">
        <v>2.4608308793575766E-3</v>
      </c>
    </row>
    <row r="124" spans="1:44" ht="10.5" customHeight="1" x14ac:dyDescent="0.2">
      <c r="A124" s="11"/>
      <c r="B124" s="11"/>
      <c r="C124" s="14"/>
      <c r="D124" s="11" t="s">
        <v>90</v>
      </c>
      <c r="E124" s="11"/>
      <c r="F124" s="2"/>
      <c r="G124" s="12">
        <v>11035</v>
      </c>
      <c r="H124" s="12">
        <v>19265</v>
      </c>
      <c r="I124" s="12">
        <v>0</v>
      </c>
      <c r="J124" s="12">
        <v>0</v>
      </c>
      <c r="K124" s="12">
        <v>0</v>
      </c>
      <c r="L124" s="12">
        <v>218170</v>
      </c>
      <c r="M124" s="12">
        <v>278421</v>
      </c>
      <c r="N124" s="12">
        <v>315643</v>
      </c>
      <c r="O124" s="12">
        <v>362484.93</v>
      </c>
      <c r="P124" s="12">
        <v>561702</v>
      </c>
      <c r="Q124" s="12">
        <v>616445.62</v>
      </c>
      <c r="R124" s="63">
        <v>699651.33</v>
      </c>
      <c r="S124" s="63">
        <v>561701.81999999995</v>
      </c>
      <c r="T124" s="63">
        <v>850981.61</v>
      </c>
      <c r="U124" s="41">
        <v>830427.4</v>
      </c>
      <c r="V124" s="41">
        <v>885689.26</v>
      </c>
      <c r="W124" s="63">
        <v>1013045.8</v>
      </c>
      <c r="X124" s="63">
        <v>1006704.02</v>
      </c>
      <c r="Y124" s="63">
        <v>1495403.35</v>
      </c>
      <c r="Z124" s="63">
        <v>1534919.71</v>
      </c>
      <c r="AA124" s="63">
        <v>1677479.3</v>
      </c>
      <c r="AB124" s="63">
        <v>1989737</v>
      </c>
      <c r="AC124" s="63">
        <v>2171834</v>
      </c>
      <c r="AD124" s="63">
        <v>2404754</v>
      </c>
      <c r="AE124" s="63">
        <v>2512951</v>
      </c>
      <c r="AF124" s="63">
        <v>2572910</v>
      </c>
      <c r="AG124" s="63">
        <v>3121802</v>
      </c>
      <c r="AH124" s="63">
        <v>3292313</v>
      </c>
      <c r="AI124" s="13">
        <v>8.7554192234982287E-2</v>
      </c>
      <c r="AJ124" s="13">
        <v>5.4619415324866853E-2</v>
      </c>
    </row>
    <row r="125" spans="1:44" ht="10.5" customHeight="1" x14ac:dyDescent="0.2">
      <c r="A125" s="11"/>
      <c r="B125" s="11"/>
      <c r="C125" s="14"/>
      <c r="D125" s="11" t="s">
        <v>39</v>
      </c>
      <c r="E125" s="11"/>
      <c r="F125" s="2"/>
      <c r="G125" s="12">
        <v>292534</v>
      </c>
      <c r="H125" s="12">
        <v>352439</v>
      </c>
      <c r="I125" s="12">
        <v>533111</v>
      </c>
      <c r="J125" s="12">
        <v>383431</v>
      </c>
      <c r="K125" s="12">
        <v>581411</v>
      </c>
      <c r="L125" s="12">
        <v>579357</v>
      </c>
      <c r="M125" s="12">
        <v>553487</v>
      </c>
      <c r="N125" s="12">
        <v>539086</v>
      </c>
      <c r="O125" s="12">
        <v>683798.4</v>
      </c>
      <c r="P125" s="12">
        <v>730498</v>
      </c>
      <c r="Q125" s="12">
        <v>632632.43000000005</v>
      </c>
      <c r="R125" s="63">
        <v>962309.26</v>
      </c>
      <c r="S125" s="63">
        <v>730497.65999999992</v>
      </c>
      <c r="T125" s="63">
        <v>1275876.94</v>
      </c>
      <c r="U125" s="41">
        <v>1744101.85</v>
      </c>
      <c r="V125" s="41">
        <v>1762920.2</v>
      </c>
      <c r="W125" s="63">
        <v>1625457.1700000002</v>
      </c>
      <c r="X125" s="63">
        <v>2154973.02</v>
      </c>
      <c r="Y125" s="63">
        <v>2106495.17</v>
      </c>
      <c r="Z125" s="63">
        <v>1907726.5699999998</v>
      </c>
      <c r="AA125" s="63">
        <v>1769919.89</v>
      </c>
      <c r="AB125" s="63">
        <v>1981163</v>
      </c>
      <c r="AC125" s="63">
        <v>1976436</v>
      </c>
      <c r="AD125" s="63">
        <v>1657103</v>
      </c>
      <c r="AE125" s="63">
        <v>1587185</v>
      </c>
      <c r="AF125" s="63">
        <v>1567070</v>
      </c>
      <c r="AG125" s="63">
        <v>1780104</v>
      </c>
      <c r="AH125" s="63">
        <v>3059078</v>
      </c>
      <c r="AI125" s="13">
        <v>7.5090581145877966E-2</v>
      </c>
      <c r="AJ125" s="13">
        <v>0.71848274033427262</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0</v>
      </c>
      <c r="Y126" s="63">
        <v>0</v>
      </c>
      <c r="Z126" s="63">
        <v>0</v>
      </c>
      <c r="AA126" s="63">
        <v>0</v>
      </c>
      <c r="AB126" s="63">
        <v>0</v>
      </c>
      <c r="AC126" s="63">
        <v>0</v>
      </c>
      <c r="AD126" s="63">
        <v>0</v>
      </c>
      <c r="AE126" s="63">
        <v>0</v>
      </c>
      <c r="AF126" s="63">
        <v>0</v>
      </c>
      <c r="AG126" s="63">
        <v>0</v>
      </c>
      <c r="AH126" s="63">
        <v>0</v>
      </c>
      <c r="AI126" s="13" t="s">
        <v>246</v>
      </c>
      <c r="AJ126" s="13" t="s">
        <v>246</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65263</v>
      </c>
      <c r="Q128" s="12">
        <v>110196</v>
      </c>
      <c r="R128" s="63">
        <v>140220</v>
      </c>
      <c r="S128" s="63">
        <v>130226</v>
      </c>
      <c r="T128" s="63">
        <v>137693</v>
      </c>
      <c r="U128" s="41">
        <v>153790</v>
      </c>
      <c r="V128" s="41">
        <v>164339.91</v>
      </c>
      <c r="W128" s="63">
        <v>138139</v>
      </c>
      <c r="X128" s="63">
        <v>128996</v>
      </c>
      <c r="Y128" s="63">
        <v>112113</v>
      </c>
      <c r="Z128" s="63">
        <v>167462</v>
      </c>
      <c r="AA128" s="63">
        <v>171132</v>
      </c>
      <c r="AB128" s="63">
        <v>219365</v>
      </c>
      <c r="AC128" s="63">
        <v>247211</v>
      </c>
      <c r="AD128" s="63">
        <v>275652</v>
      </c>
      <c r="AE128" s="63">
        <v>314019</v>
      </c>
      <c r="AF128" s="63">
        <v>346555</v>
      </c>
      <c r="AG128" s="63">
        <v>322456</v>
      </c>
      <c r="AH128" s="63">
        <v>450869</v>
      </c>
      <c r="AI128" s="13">
        <v>0.1275795043639214</v>
      </c>
      <c r="AJ128" s="13">
        <v>0.39823417768625796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2384092</v>
      </c>
      <c r="H130" s="12">
        <v>1570832</v>
      </c>
      <c r="I130" s="12">
        <v>3816991</v>
      </c>
      <c r="J130" s="12">
        <v>3901614</v>
      </c>
      <c r="K130" s="12">
        <v>4006374</v>
      </c>
      <c r="L130" s="12">
        <v>5459974</v>
      </c>
      <c r="M130" s="12">
        <v>6746961</v>
      </c>
      <c r="N130" s="12">
        <v>7970281</v>
      </c>
      <c r="O130" s="12">
        <v>15474711</v>
      </c>
      <c r="P130" s="12">
        <v>4189457</v>
      </c>
      <c r="Q130" s="12">
        <v>3387673</v>
      </c>
      <c r="R130" s="63">
        <v>3809307</v>
      </c>
      <c r="S130" s="63">
        <v>3220935</v>
      </c>
      <c r="T130" s="63">
        <v>7648116</v>
      </c>
      <c r="U130" s="41">
        <v>10218570</v>
      </c>
      <c r="V130" s="41">
        <v>9367766.7400000002</v>
      </c>
      <c r="W130" s="63">
        <v>7745373</v>
      </c>
      <c r="X130" s="63">
        <v>5778255</v>
      </c>
      <c r="Y130" s="63">
        <v>6589621</v>
      </c>
      <c r="Z130" s="63">
        <v>10420632</v>
      </c>
      <c r="AA130" s="63">
        <v>9827732</v>
      </c>
      <c r="AB130" s="63">
        <v>14636618</v>
      </c>
      <c r="AC130" s="63">
        <v>11166338</v>
      </c>
      <c r="AD130" s="63">
        <v>17894308</v>
      </c>
      <c r="AE130" s="63">
        <v>17041488</v>
      </c>
      <c r="AF130" s="63">
        <v>14562162</v>
      </c>
      <c r="AG130" s="63">
        <v>15527623</v>
      </c>
      <c r="AH130" s="63">
        <v>25746647</v>
      </c>
      <c r="AI130" s="13">
        <v>9.8702189669847895E-2</v>
      </c>
      <c r="AJ130" s="13">
        <v>0.65811901795915573</v>
      </c>
    </row>
    <row r="131" spans="1:36" ht="10.5" customHeight="1" x14ac:dyDescent="0.2">
      <c r="A131" s="11"/>
      <c r="B131" s="14"/>
      <c r="C131" s="11"/>
      <c r="D131" s="15" t="s">
        <v>45</v>
      </c>
      <c r="E131" s="11"/>
      <c r="F131" s="2"/>
      <c r="G131" s="12">
        <v>53124</v>
      </c>
      <c r="H131" s="12">
        <v>206139</v>
      </c>
      <c r="I131" s="12">
        <v>204005</v>
      </c>
      <c r="J131" s="12">
        <v>288901</v>
      </c>
      <c r="K131" s="12">
        <v>255493</v>
      </c>
      <c r="L131" s="12">
        <v>283577</v>
      </c>
      <c r="M131" s="12">
        <v>112858</v>
      </c>
      <c r="N131" s="12">
        <v>460221</v>
      </c>
      <c r="O131" s="12">
        <v>731702</v>
      </c>
      <c r="P131" s="12">
        <v>607522</v>
      </c>
      <c r="Q131" s="12">
        <v>578593</v>
      </c>
      <c r="R131" s="63">
        <v>667510</v>
      </c>
      <c r="S131" s="63">
        <v>863292</v>
      </c>
      <c r="T131" s="63">
        <v>2140481</v>
      </c>
      <c r="U131" s="41">
        <v>2468502</v>
      </c>
      <c r="V131" s="41">
        <v>1758415.45</v>
      </c>
      <c r="W131" s="63">
        <v>1144819</v>
      </c>
      <c r="X131" s="63">
        <v>1162722</v>
      </c>
      <c r="Y131" s="63">
        <v>931729</v>
      </c>
      <c r="Z131" s="63">
        <v>1940994</v>
      </c>
      <c r="AA131" s="63">
        <v>1106711</v>
      </c>
      <c r="AB131" s="63">
        <v>1323887</v>
      </c>
      <c r="AC131" s="63">
        <v>1584158</v>
      </c>
      <c r="AD131" s="63">
        <v>1466010</v>
      </c>
      <c r="AE131" s="63">
        <v>2149008</v>
      </c>
      <c r="AF131" s="63">
        <v>2659291</v>
      </c>
      <c r="AG131" s="63">
        <v>2427142</v>
      </c>
      <c r="AH131" s="63">
        <v>2867424</v>
      </c>
      <c r="AI131" s="13">
        <v>0.13747056344468223</v>
      </c>
      <c r="AJ131" s="13">
        <v>0.18139935776316343</v>
      </c>
    </row>
    <row r="132" spans="1:36" ht="10.5" customHeight="1" x14ac:dyDescent="0.2">
      <c r="A132" s="11"/>
      <c r="B132" s="14"/>
      <c r="C132" s="11"/>
      <c r="D132" s="15" t="s">
        <v>46</v>
      </c>
      <c r="E132" s="11"/>
      <c r="F132" s="2"/>
      <c r="G132" s="12">
        <v>1484721</v>
      </c>
      <c r="H132" s="12">
        <v>1158204</v>
      </c>
      <c r="I132" s="12">
        <v>2796387</v>
      </c>
      <c r="J132" s="12">
        <v>2739261</v>
      </c>
      <c r="K132" s="12">
        <v>2992608</v>
      </c>
      <c r="L132" s="12">
        <v>4109873</v>
      </c>
      <c r="M132" s="12">
        <v>5106436</v>
      </c>
      <c r="N132" s="12">
        <v>5550461</v>
      </c>
      <c r="O132" s="12">
        <v>13129407</v>
      </c>
      <c r="P132" s="12">
        <v>2782741</v>
      </c>
      <c r="Q132" s="12">
        <v>2176402</v>
      </c>
      <c r="R132" s="63">
        <v>2882282</v>
      </c>
      <c r="S132" s="63">
        <v>1887694</v>
      </c>
      <c r="T132" s="63">
        <v>4113721</v>
      </c>
      <c r="U132" s="41">
        <v>4165851</v>
      </c>
      <c r="V132" s="41">
        <v>4929784.82</v>
      </c>
      <c r="W132" s="63">
        <v>4564574</v>
      </c>
      <c r="X132" s="63">
        <v>3247631</v>
      </c>
      <c r="Y132" s="63">
        <v>3569203</v>
      </c>
      <c r="Z132" s="63">
        <v>6247006</v>
      </c>
      <c r="AA132" s="63">
        <v>7090884</v>
      </c>
      <c r="AB132" s="63">
        <v>7181741</v>
      </c>
      <c r="AC132" s="63">
        <v>8077379</v>
      </c>
      <c r="AD132" s="63">
        <v>9302971</v>
      </c>
      <c r="AE132" s="63">
        <v>10854092</v>
      </c>
      <c r="AF132" s="63">
        <v>10266587</v>
      </c>
      <c r="AG132" s="63">
        <v>10966721</v>
      </c>
      <c r="AH132" s="63">
        <v>11790823</v>
      </c>
      <c r="AI132" s="13">
        <v>8.6139805286847171E-2</v>
      </c>
      <c r="AJ132" s="13">
        <v>7.5145706724918049E-2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1614812</v>
      </c>
      <c r="AA133" s="63">
        <v>0</v>
      </c>
      <c r="AB133" s="63">
        <v>4998150</v>
      </c>
      <c r="AC133" s="63">
        <v>0</v>
      </c>
      <c r="AD133" s="63">
        <v>5100000</v>
      </c>
      <c r="AE133" s="63">
        <v>3300000</v>
      </c>
      <c r="AF133" s="63">
        <v>0</v>
      </c>
      <c r="AG133" s="63">
        <v>0</v>
      </c>
      <c r="AH133" s="63">
        <v>9569900</v>
      </c>
      <c r="AI133" s="13">
        <v>0.11433649052330797</v>
      </c>
      <c r="AJ133" s="13" t="s">
        <v>246</v>
      </c>
    </row>
    <row r="134" spans="1:36" ht="10.5" customHeight="1" x14ac:dyDescent="0.2">
      <c r="A134" s="11"/>
      <c r="B134" s="11"/>
      <c r="C134" s="11"/>
      <c r="D134" s="11" t="s">
        <v>48</v>
      </c>
      <c r="E134" s="11"/>
      <c r="F134" s="2"/>
      <c r="G134" s="12">
        <v>846247</v>
      </c>
      <c r="H134" s="12">
        <v>206489</v>
      </c>
      <c r="I134" s="12">
        <v>816599</v>
      </c>
      <c r="J134" s="12">
        <v>873452</v>
      </c>
      <c r="K134" s="12">
        <v>758273</v>
      </c>
      <c r="L134" s="12">
        <v>1066524</v>
      </c>
      <c r="M134" s="12">
        <v>1527667</v>
      </c>
      <c r="N134" s="12">
        <v>1959599</v>
      </c>
      <c r="O134" s="12">
        <v>1613602</v>
      </c>
      <c r="P134" s="12">
        <v>799194</v>
      </c>
      <c r="Q134" s="12">
        <v>632678</v>
      </c>
      <c r="R134" s="63">
        <v>259515</v>
      </c>
      <c r="S134" s="63">
        <v>469949</v>
      </c>
      <c r="T134" s="63">
        <v>1393914</v>
      </c>
      <c r="U134" s="41">
        <v>3584217</v>
      </c>
      <c r="V134" s="41">
        <v>2679566.4699999997</v>
      </c>
      <c r="W134" s="63">
        <v>2035980</v>
      </c>
      <c r="X134" s="63">
        <v>1367902</v>
      </c>
      <c r="Y134" s="63">
        <v>2088689</v>
      </c>
      <c r="Z134" s="63">
        <v>617820</v>
      </c>
      <c r="AA134" s="63">
        <v>1630137</v>
      </c>
      <c r="AB134" s="63">
        <v>1132840</v>
      </c>
      <c r="AC134" s="63">
        <v>1504801</v>
      </c>
      <c r="AD134" s="63">
        <v>2025327</v>
      </c>
      <c r="AE134" s="63">
        <v>738388</v>
      </c>
      <c r="AF134" s="63">
        <v>1636284</v>
      </c>
      <c r="AG134" s="63">
        <v>2133760</v>
      </c>
      <c r="AH134" s="63">
        <v>1518500</v>
      </c>
      <c r="AI134" s="13">
        <v>5.0044497566119173E-2</v>
      </c>
      <c r="AJ134" s="13">
        <v>-0.28834545590881822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2539212</v>
      </c>
      <c r="H136" s="12">
        <v>2867048</v>
      </c>
      <c r="I136" s="12">
        <v>3333275</v>
      </c>
      <c r="J136" s="12">
        <v>3566107</v>
      </c>
      <c r="K136" s="12">
        <f>SUM(K137:K145)</f>
        <v>3653141</v>
      </c>
      <c r="L136" s="12">
        <f>SUM(L137:L145)</f>
        <v>3031177</v>
      </c>
      <c r="M136" s="12">
        <f>SUM(M137:M145)</f>
        <v>4125634</v>
      </c>
      <c r="N136" s="12">
        <f>SUM(N137:N145)</f>
        <v>5265409</v>
      </c>
      <c r="O136" s="12">
        <v>5494660.1900000004</v>
      </c>
      <c r="P136" s="12">
        <v>5147861</v>
      </c>
      <c r="Q136" s="12">
        <v>4507296.46</v>
      </c>
      <c r="R136" s="63">
        <v>4738501.0999999996</v>
      </c>
      <c r="S136" s="63">
        <v>5799847.75</v>
      </c>
      <c r="T136" s="63">
        <v>5751345.2799999993</v>
      </c>
      <c r="U136" s="41">
        <v>6881345.5599999996</v>
      </c>
      <c r="V136" s="41">
        <v>8061034.7100000009</v>
      </c>
      <c r="W136" s="63">
        <v>7499097.5200000005</v>
      </c>
      <c r="X136" s="63">
        <v>6886380.9100000001</v>
      </c>
      <c r="Y136" s="63">
        <v>6123709.5099999998</v>
      </c>
      <c r="Z136" s="63">
        <v>5537520.9799999995</v>
      </c>
      <c r="AA136" s="63">
        <v>5701913.8099999996</v>
      </c>
      <c r="AB136" s="63">
        <v>6639075</v>
      </c>
      <c r="AC136" s="63">
        <v>7500408</v>
      </c>
      <c r="AD136" s="63">
        <v>7378680</v>
      </c>
      <c r="AE136" s="63">
        <v>6971594</v>
      </c>
      <c r="AF136" s="63">
        <v>6594697</v>
      </c>
      <c r="AG136" s="63">
        <v>8981238</v>
      </c>
      <c r="AH136" s="63">
        <v>8124840</v>
      </c>
      <c r="AI136" s="13">
        <v>3.4231768229776138E-2</v>
      </c>
      <c r="AJ136" s="13">
        <v>-9.5354114878149321E-2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141088</v>
      </c>
      <c r="H138" s="12">
        <v>256317</v>
      </c>
      <c r="I138" s="12">
        <v>275485</v>
      </c>
      <c r="J138" s="12">
        <v>284143</v>
      </c>
      <c r="K138" s="12">
        <v>265225</v>
      </c>
      <c r="L138" s="12">
        <v>291035</v>
      </c>
      <c r="M138" s="12">
        <v>286553</v>
      </c>
      <c r="N138" s="12">
        <v>296484</v>
      </c>
      <c r="O138" s="12">
        <v>694708.22</v>
      </c>
      <c r="P138" s="12">
        <v>726535</v>
      </c>
      <c r="Q138" s="12">
        <v>754205.91</v>
      </c>
      <c r="R138" s="63">
        <v>798229.03</v>
      </c>
      <c r="S138" s="63">
        <v>726534.91</v>
      </c>
      <c r="T138" s="63">
        <v>936821.02</v>
      </c>
      <c r="U138" s="41">
        <v>983281.38</v>
      </c>
      <c r="V138" s="41">
        <v>1026166.92</v>
      </c>
      <c r="W138" s="64">
        <v>1075106.31</v>
      </c>
      <c r="X138" s="64">
        <v>1122803.78</v>
      </c>
      <c r="Y138" s="63">
        <v>1110577.5</v>
      </c>
      <c r="Z138" s="63">
        <v>1187880.19</v>
      </c>
      <c r="AA138" s="63">
        <v>1217308.6299999999</v>
      </c>
      <c r="AB138" s="63">
        <v>1266197</v>
      </c>
      <c r="AC138" s="63">
        <v>1277236</v>
      </c>
      <c r="AD138" s="63">
        <v>1295196</v>
      </c>
      <c r="AE138" s="63">
        <v>1316465</v>
      </c>
      <c r="AF138" s="63">
        <v>1302395</v>
      </c>
      <c r="AG138" s="63">
        <v>1342866</v>
      </c>
      <c r="AH138" s="63">
        <v>1512225</v>
      </c>
      <c r="AI138" s="13">
        <v>3.0036281175244595E-2</v>
      </c>
      <c r="AJ138" s="13">
        <v>0.12611757241601174</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2160955</v>
      </c>
      <c r="H141" s="12">
        <v>2248339</v>
      </c>
      <c r="I141" s="12">
        <v>2493769</v>
      </c>
      <c r="J141" s="12">
        <v>2698004</v>
      </c>
      <c r="K141" s="12">
        <v>2811215</v>
      </c>
      <c r="L141" s="12">
        <v>2210460</v>
      </c>
      <c r="M141" s="12">
        <v>3210795</v>
      </c>
      <c r="N141" s="12">
        <v>3634862</v>
      </c>
      <c r="O141" s="12">
        <v>3224577.48</v>
      </c>
      <c r="P141" s="12">
        <v>3365759</v>
      </c>
      <c r="Q141" s="12">
        <v>3054418.23</v>
      </c>
      <c r="R141" s="63">
        <v>3091145.76</v>
      </c>
      <c r="S141" s="63">
        <v>3453483.69</v>
      </c>
      <c r="T141" s="63">
        <v>3601117.9299999997</v>
      </c>
      <c r="U141" s="41">
        <v>4074003.05</v>
      </c>
      <c r="V141" s="41">
        <v>4336392.5</v>
      </c>
      <c r="W141" s="63">
        <v>4176556.4299999997</v>
      </c>
      <c r="X141" s="63">
        <v>3417163.27</v>
      </c>
      <c r="Y141" s="63">
        <v>3101334.28</v>
      </c>
      <c r="Z141" s="63">
        <v>2834217.9</v>
      </c>
      <c r="AA141" s="63">
        <v>3182876</v>
      </c>
      <c r="AB141" s="63">
        <v>3016286</v>
      </c>
      <c r="AC141" s="63">
        <v>3199277</v>
      </c>
      <c r="AD141" s="63">
        <v>3633851</v>
      </c>
      <c r="AE141" s="63">
        <v>3744772</v>
      </c>
      <c r="AF141" s="63">
        <v>4025327</v>
      </c>
      <c r="AG141" s="63">
        <v>4243506</v>
      </c>
      <c r="AH141" s="63">
        <v>4527295</v>
      </c>
      <c r="AI141" s="13">
        <v>7.0026120235025857E-2</v>
      </c>
      <c r="AJ141" s="13">
        <v>6.6876068986352316E-2</v>
      </c>
    </row>
    <row r="142" spans="1:36" ht="10.5" customHeight="1" x14ac:dyDescent="0.2">
      <c r="A142" s="11"/>
      <c r="B142" s="14"/>
      <c r="C142" s="11" t="s">
        <v>55</v>
      </c>
      <c r="E142" s="11"/>
      <c r="F142" s="2"/>
      <c r="G142" s="12">
        <v>0</v>
      </c>
      <c r="H142" s="12">
        <v>0</v>
      </c>
      <c r="I142" s="12">
        <v>0</v>
      </c>
      <c r="J142" s="12">
        <v>0</v>
      </c>
      <c r="K142" s="12">
        <v>0</v>
      </c>
      <c r="L142" s="12">
        <v>56607</v>
      </c>
      <c r="M142" s="12">
        <v>121852</v>
      </c>
      <c r="N142" s="12">
        <v>189186</v>
      </c>
      <c r="O142" s="12">
        <v>224783.49</v>
      </c>
      <c r="P142" s="12">
        <v>214009</v>
      </c>
      <c r="Q142" s="12">
        <v>219701.32</v>
      </c>
      <c r="R142" s="63">
        <v>280914.31</v>
      </c>
      <c r="S142" s="63">
        <v>214009.15</v>
      </c>
      <c r="T142" s="63">
        <v>353285.33</v>
      </c>
      <c r="U142" s="41">
        <v>246813.13</v>
      </c>
      <c r="V142" s="41">
        <v>266312.86</v>
      </c>
      <c r="W142" s="64">
        <v>267000.78000000003</v>
      </c>
      <c r="X142" s="64">
        <v>286562.86</v>
      </c>
      <c r="Y142" s="63">
        <v>267458.73</v>
      </c>
      <c r="Z142" s="63">
        <v>256666.89</v>
      </c>
      <c r="AA142" s="63">
        <v>295495.18</v>
      </c>
      <c r="AB142" s="63">
        <v>332468</v>
      </c>
      <c r="AC142" s="63">
        <v>348468</v>
      </c>
      <c r="AD142" s="63">
        <v>365280</v>
      </c>
      <c r="AE142" s="63">
        <v>386935</v>
      </c>
      <c r="AF142" s="63">
        <v>393798</v>
      </c>
      <c r="AG142" s="63">
        <v>400468</v>
      </c>
      <c r="AH142" s="63">
        <v>423118</v>
      </c>
      <c r="AI142" s="13">
        <v>4.1002905659759614E-2</v>
      </c>
      <c r="AJ142" s="13">
        <v>5.6558826173377146E-2</v>
      </c>
    </row>
    <row r="143" spans="1:36" ht="10.5" customHeight="1" x14ac:dyDescent="0.2">
      <c r="A143" s="11"/>
      <c r="B143" s="11"/>
      <c r="C143" s="11" t="s">
        <v>56</v>
      </c>
      <c r="D143" s="11"/>
      <c r="E143" s="11"/>
      <c r="F143" s="2"/>
      <c r="G143" s="12">
        <v>237169</v>
      </c>
      <c r="H143" s="12">
        <v>362392</v>
      </c>
      <c r="I143" s="12">
        <v>564021</v>
      </c>
      <c r="J143" s="12">
        <v>583960</v>
      </c>
      <c r="K143" s="12">
        <v>576701</v>
      </c>
      <c r="L143" s="12">
        <v>473075</v>
      </c>
      <c r="M143" s="12">
        <v>506434</v>
      </c>
      <c r="N143" s="12">
        <v>1144877</v>
      </c>
      <c r="O143" s="12">
        <v>1350591</v>
      </c>
      <c r="P143" s="12">
        <v>841558</v>
      </c>
      <c r="Q143" s="12">
        <v>478971</v>
      </c>
      <c r="R143" s="63">
        <v>568212</v>
      </c>
      <c r="S143" s="63">
        <v>1405820</v>
      </c>
      <c r="T143" s="63">
        <v>860121</v>
      </c>
      <c r="U143" s="41">
        <v>1577248</v>
      </c>
      <c r="V143" s="41">
        <v>2432162.4300000002</v>
      </c>
      <c r="W143" s="63">
        <v>1980434</v>
      </c>
      <c r="X143" s="63">
        <v>2059851</v>
      </c>
      <c r="Y143" s="63">
        <v>1644339</v>
      </c>
      <c r="Z143" s="63">
        <v>1258756</v>
      </c>
      <c r="AA143" s="63">
        <v>1006234</v>
      </c>
      <c r="AB143" s="63">
        <v>2024124</v>
      </c>
      <c r="AC143" s="63">
        <v>2675427</v>
      </c>
      <c r="AD143" s="63">
        <v>2084353</v>
      </c>
      <c r="AE143" s="63">
        <v>1523422</v>
      </c>
      <c r="AF143" s="63">
        <v>873177</v>
      </c>
      <c r="AG143" s="63">
        <v>2994398</v>
      </c>
      <c r="AH143" s="63">
        <v>1662202</v>
      </c>
      <c r="AI143" s="13">
        <v>-3.2299168170946801E-2</v>
      </c>
      <c r="AJ143" s="13">
        <v>-0.4448961026556924</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465039</v>
      </c>
      <c r="H147" s="12">
        <v>1060275</v>
      </c>
      <c r="I147" s="12">
        <v>1666486</v>
      </c>
      <c r="J147" s="12">
        <v>290206</v>
      </c>
      <c r="K147" s="12">
        <v>697711</v>
      </c>
      <c r="L147" s="12">
        <v>716642</v>
      </c>
      <c r="M147" s="12">
        <v>891562</v>
      </c>
      <c r="N147" s="12">
        <v>847142</v>
      </c>
      <c r="O147" s="12">
        <v>309102</v>
      </c>
      <c r="P147" s="12">
        <v>854176</v>
      </c>
      <c r="Q147" s="12">
        <v>853472</v>
      </c>
      <c r="R147" s="63">
        <v>589371</v>
      </c>
      <c r="S147" s="63">
        <v>577099</v>
      </c>
      <c r="T147" s="63">
        <v>1240771</v>
      </c>
      <c r="U147" s="41">
        <v>619669</v>
      </c>
      <c r="V147" s="41">
        <v>911891.98</v>
      </c>
      <c r="W147" s="63">
        <v>2386612</v>
      </c>
      <c r="X147" s="63">
        <v>3031802</v>
      </c>
      <c r="Y147" s="63">
        <v>1770168</v>
      </c>
      <c r="Z147" s="63">
        <v>9590550</v>
      </c>
      <c r="AA147" s="63">
        <v>3860716</v>
      </c>
      <c r="AB147" s="63">
        <v>1472373</v>
      </c>
      <c r="AC147" s="63">
        <v>1574457</v>
      </c>
      <c r="AD147" s="63">
        <v>1232413</v>
      </c>
      <c r="AE147" s="63">
        <v>1450376</v>
      </c>
      <c r="AF147" s="63">
        <v>1137152</v>
      </c>
      <c r="AG147" s="63">
        <v>1504238</v>
      </c>
      <c r="AH147" s="63">
        <v>1557900</v>
      </c>
      <c r="AI147" s="13">
        <v>9.4549811677751006E-3</v>
      </c>
      <c r="AJ147" s="13">
        <v>3.5673876075461464E-2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0</v>
      </c>
      <c r="I149" s="12">
        <v>88687</v>
      </c>
      <c r="J149" s="12">
        <v>0</v>
      </c>
      <c r="K149" s="12">
        <v>0</v>
      </c>
      <c r="L149" s="12">
        <v>0</v>
      </c>
      <c r="M149" s="12">
        <v>0</v>
      </c>
      <c r="N149" s="12">
        <v>0</v>
      </c>
      <c r="O149" s="12">
        <v>0</v>
      </c>
      <c r="P149" s="12">
        <v>0</v>
      </c>
      <c r="Q149" s="12">
        <v>0</v>
      </c>
      <c r="R149" s="63">
        <v>0</v>
      </c>
      <c r="S149" s="63">
        <v>0</v>
      </c>
      <c r="T149" s="63">
        <v>176778</v>
      </c>
      <c r="U149" s="41">
        <v>20162</v>
      </c>
      <c r="V149" s="41">
        <v>36522.639999999999</v>
      </c>
      <c r="W149" s="63">
        <v>84150</v>
      </c>
      <c r="X149" s="63">
        <v>17146</v>
      </c>
      <c r="Y149" s="63">
        <v>36290</v>
      </c>
      <c r="Z149" s="63">
        <v>194006</v>
      </c>
      <c r="AA149" s="63">
        <v>330358</v>
      </c>
      <c r="AB149" s="63">
        <v>298725</v>
      </c>
      <c r="AC149" s="63">
        <v>330020</v>
      </c>
      <c r="AD149" s="63">
        <v>431747</v>
      </c>
      <c r="AE149" s="63">
        <v>131964</v>
      </c>
      <c r="AF149" s="63">
        <v>187545</v>
      </c>
      <c r="AG149" s="63">
        <v>737201</v>
      </c>
      <c r="AH149" s="63">
        <v>887764</v>
      </c>
      <c r="AI149" s="13">
        <v>0.19905101211975817</v>
      </c>
      <c r="AJ149" s="13">
        <v>0.2042360224687704</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11673233</v>
      </c>
      <c r="H152" s="5">
        <v>16497188</v>
      </c>
      <c r="I152" s="5">
        <v>20737328</v>
      </c>
      <c r="J152" s="5">
        <v>19456580</v>
      </c>
      <c r="K152" s="5">
        <v>16128369</v>
      </c>
      <c r="L152" s="5">
        <v>11416811</v>
      </c>
      <c r="M152" s="5">
        <v>24597386</v>
      </c>
      <c r="N152" s="5">
        <v>75150023</v>
      </c>
      <c r="O152" s="5">
        <v>12578760</v>
      </c>
      <c r="P152" s="5">
        <v>16486348</v>
      </c>
      <c r="Q152" s="5">
        <v>18286350</v>
      </c>
      <c r="R152" s="62">
        <v>17730208</v>
      </c>
      <c r="S152" s="62">
        <v>20106967</v>
      </c>
      <c r="T152" s="62">
        <v>44540625</v>
      </c>
      <c r="U152" s="39">
        <v>39780286</v>
      </c>
      <c r="V152" s="39">
        <v>44165216.689999998</v>
      </c>
      <c r="W152" s="62">
        <v>47001518</v>
      </c>
      <c r="X152" s="62">
        <v>40053470</v>
      </c>
      <c r="Y152" s="62">
        <v>47273415</v>
      </c>
      <c r="Z152" s="62">
        <v>54384728</v>
      </c>
      <c r="AA152" s="62">
        <v>55523733</v>
      </c>
      <c r="AB152" s="62">
        <v>70091153</v>
      </c>
      <c r="AC152" s="62">
        <v>72327566</v>
      </c>
      <c r="AD152" s="62">
        <v>60096709</v>
      </c>
      <c r="AE152" s="62">
        <v>72686616</v>
      </c>
      <c r="AF152" s="62">
        <v>66815663</v>
      </c>
      <c r="AG152" s="62">
        <v>61567194</v>
      </c>
      <c r="AH152" s="62">
        <v>74070077</v>
      </c>
      <c r="AI152" s="10">
        <v>9.2449817559105973E-3</v>
      </c>
      <c r="AJ152" s="10">
        <v>0.20307703157626447</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3783855</v>
      </c>
      <c r="H154" s="12">
        <v>3805980</v>
      </c>
      <c r="I154" s="12">
        <v>4421182</v>
      </c>
      <c r="J154" s="12">
        <v>4318061</v>
      </c>
      <c r="K154" s="12">
        <v>3521327</v>
      </c>
      <c r="L154" s="12">
        <v>3364196</v>
      </c>
      <c r="M154" s="12">
        <v>8576838</v>
      </c>
      <c r="N154" s="12">
        <v>7814290</v>
      </c>
      <c r="O154" s="12">
        <v>4026934</v>
      </c>
      <c r="P154" s="12">
        <v>4329806</v>
      </c>
      <c r="Q154" s="12">
        <v>4668195</v>
      </c>
      <c r="R154" s="63">
        <v>4339516</v>
      </c>
      <c r="S154" s="63">
        <v>5545680</v>
      </c>
      <c r="T154" s="63">
        <v>14201960</v>
      </c>
      <c r="U154" s="41">
        <v>13383130</v>
      </c>
      <c r="V154" s="41">
        <v>13165484.91</v>
      </c>
      <c r="W154" s="63">
        <v>13548007</v>
      </c>
      <c r="X154" s="63">
        <v>12971180</v>
      </c>
      <c r="Y154" s="63">
        <v>13502635</v>
      </c>
      <c r="Z154" s="63">
        <v>14959207</v>
      </c>
      <c r="AA154" s="63">
        <v>15118961</v>
      </c>
      <c r="AB154" s="63">
        <v>15093123</v>
      </c>
      <c r="AC154" s="63">
        <v>15235292</v>
      </c>
      <c r="AD154" s="63">
        <v>16710679</v>
      </c>
      <c r="AE154" s="63">
        <v>17874091</v>
      </c>
      <c r="AF154" s="63">
        <v>22265416</v>
      </c>
      <c r="AG154" s="63">
        <v>14536317</v>
      </c>
      <c r="AH154" s="63">
        <v>16787826</v>
      </c>
      <c r="AI154" s="13">
        <v>1.7894008386325044E-2</v>
      </c>
      <c r="AJ154" s="13">
        <v>0.15488854570246369</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2870021</v>
      </c>
      <c r="H156" s="12">
        <v>3284901</v>
      </c>
      <c r="I156" s="12">
        <v>3677391</v>
      </c>
      <c r="J156" s="12">
        <v>4139102</v>
      </c>
      <c r="K156" s="12">
        <v>4001224</v>
      </c>
      <c r="L156" s="12">
        <v>3413993</v>
      </c>
      <c r="M156" s="12">
        <v>2969626</v>
      </c>
      <c r="N156" s="12">
        <v>6944210</v>
      </c>
      <c r="O156" s="12">
        <v>4805460</v>
      </c>
      <c r="P156" s="12">
        <v>6015789</v>
      </c>
      <c r="Q156" s="12">
        <v>6788078</v>
      </c>
      <c r="R156" s="63">
        <v>7063562</v>
      </c>
      <c r="S156" s="63">
        <v>7148139</v>
      </c>
      <c r="T156" s="63">
        <v>10051968</v>
      </c>
      <c r="U156" s="41">
        <v>10935959</v>
      </c>
      <c r="V156" s="41">
        <v>13332844.73</v>
      </c>
      <c r="W156" s="63">
        <v>16178558</v>
      </c>
      <c r="X156" s="63">
        <v>12827109</v>
      </c>
      <c r="Y156" s="63">
        <v>13709073</v>
      </c>
      <c r="Z156" s="63">
        <v>17398101</v>
      </c>
      <c r="AA156" s="63">
        <v>16878695</v>
      </c>
      <c r="AB156" s="63">
        <v>19020995</v>
      </c>
      <c r="AC156" s="63">
        <v>19683390</v>
      </c>
      <c r="AD156" s="63">
        <v>20650010</v>
      </c>
      <c r="AE156" s="63">
        <v>22359515</v>
      </c>
      <c r="AF156" s="63">
        <v>21175157</v>
      </c>
      <c r="AG156" s="63">
        <v>23192217</v>
      </c>
      <c r="AH156" s="63">
        <v>24271549</v>
      </c>
      <c r="AI156" s="13">
        <v>4.1463475571478892E-2</v>
      </c>
      <c r="AJ156" s="13">
        <v>4.6538543512248093E-2</v>
      </c>
    </row>
    <row r="157" spans="1:36" ht="10.5" customHeight="1" x14ac:dyDescent="0.2">
      <c r="A157" s="11"/>
      <c r="B157" s="19" t="s">
        <v>67</v>
      </c>
      <c r="C157" s="14"/>
      <c r="D157" s="19"/>
      <c r="E157" s="19"/>
      <c r="F157" s="2"/>
      <c r="G157" s="12">
        <v>1108629</v>
      </c>
      <c r="H157" s="12">
        <v>2729432</v>
      </c>
      <c r="I157" s="12">
        <v>3098531</v>
      </c>
      <c r="J157" s="12">
        <v>3292274</v>
      </c>
      <c r="K157" s="12">
        <v>3046923</v>
      </c>
      <c r="L157" s="12">
        <v>1248509</v>
      </c>
      <c r="M157" s="12">
        <v>2146209</v>
      </c>
      <c r="N157" s="12">
        <v>2238660</v>
      </c>
      <c r="O157" s="12">
        <v>871381</v>
      </c>
      <c r="P157" s="12">
        <v>1974934</v>
      </c>
      <c r="Q157" s="12">
        <v>1863339</v>
      </c>
      <c r="R157" s="63">
        <v>1919351</v>
      </c>
      <c r="S157" s="63">
        <v>2566481</v>
      </c>
      <c r="T157" s="63">
        <v>12757158</v>
      </c>
      <c r="U157" s="41">
        <v>5199307</v>
      </c>
      <c r="V157" s="41">
        <v>5066294.43</v>
      </c>
      <c r="W157" s="63">
        <v>4808259</v>
      </c>
      <c r="X157" s="63">
        <v>4626774</v>
      </c>
      <c r="Y157" s="63">
        <v>4566984</v>
      </c>
      <c r="Z157" s="63">
        <v>6739481</v>
      </c>
      <c r="AA157" s="63">
        <v>4183315</v>
      </c>
      <c r="AB157" s="63">
        <v>6683476</v>
      </c>
      <c r="AC157" s="63">
        <v>5616543</v>
      </c>
      <c r="AD157" s="63">
        <v>7081631</v>
      </c>
      <c r="AE157" s="63">
        <v>4678544</v>
      </c>
      <c r="AF157" s="63">
        <v>4980227</v>
      </c>
      <c r="AG157" s="63">
        <v>6025832</v>
      </c>
      <c r="AH157" s="63">
        <v>6037506</v>
      </c>
      <c r="AI157" s="13">
        <v>-1.6798504607567488E-2</v>
      </c>
      <c r="AJ157" s="13">
        <v>1.9373258331795509E-3</v>
      </c>
    </row>
    <row r="158" spans="1:36" ht="10.5" customHeight="1" x14ac:dyDescent="0.2">
      <c r="A158" s="11"/>
      <c r="B158" s="19" t="s">
        <v>69</v>
      </c>
      <c r="C158" s="14"/>
      <c r="D158" s="19"/>
      <c r="E158" s="19"/>
      <c r="F158" s="2"/>
      <c r="G158" s="12">
        <v>685513</v>
      </c>
      <c r="H158" s="12">
        <v>944358</v>
      </c>
      <c r="I158" s="12">
        <v>763405</v>
      </c>
      <c r="J158" s="12">
        <v>669155</v>
      </c>
      <c r="K158" s="12">
        <v>692771</v>
      </c>
      <c r="L158" s="12">
        <v>643210</v>
      </c>
      <c r="M158" s="12">
        <v>938889</v>
      </c>
      <c r="N158" s="12">
        <v>819281</v>
      </c>
      <c r="O158" s="12">
        <v>550244</v>
      </c>
      <c r="P158" s="12">
        <v>789941</v>
      </c>
      <c r="Q158" s="12">
        <v>1066727</v>
      </c>
      <c r="R158" s="63">
        <v>876401</v>
      </c>
      <c r="S158" s="63">
        <v>895358</v>
      </c>
      <c r="T158" s="63">
        <v>849693</v>
      </c>
      <c r="U158" s="41">
        <v>696586</v>
      </c>
      <c r="V158" s="41">
        <v>2644207.7400000002</v>
      </c>
      <c r="W158" s="63">
        <v>1010992</v>
      </c>
      <c r="X158" s="63">
        <v>895631</v>
      </c>
      <c r="Y158" s="63">
        <v>844579</v>
      </c>
      <c r="Z158" s="63">
        <v>1197458</v>
      </c>
      <c r="AA158" s="63">
        <v>910891</v>
      </c>
      <c r="AB158" s="63">
        <v>912047</v>
      </c>
      <c r="AC158" s="63">
        <v>1181781</v>
      </c>
      <c r="AD158" s="63">
        <v>984150</v>
      </c>
      <c r="AE158" s="63">
        <v>1027174</v>
      </c>
      <c r="AF158" s="63">
        <v>1053469</v>
      </c>
      <c r="AG158" s="63">
        <v>1033893</v>
      </c>
      <c r="AH158" s="63">
        <v>1106922</v>
      </c>
      <c r="AI158" s="13">
        <v>3.2800960915091659E-2</v>
      </c>
      <c r="AJ158" s="13">
        <v>7.0634968995824526E-2</v>
      </c>
    </row>
    <row r="159" spans="1:36" ht="10.5" customHeight="1" x14ac:dyDescent="0.2">
      <c r="A159" s="11"/>
      <c r="B159" s="19" t="s">
        <v>70</v>
      </c>
      <c r="C159" s="14"/>
      <c r="D159" s="19"/>
      <c r="E159" s="19"/>
      <c r="F159" s="2"/>
      <c r="G159" s="12">
        <v>988544</v>
      </c>
      <c r="H159" s="12">
        <v>2922015</v>
      </c>
      <c r="I159" s="12">
        <v>4427533</v>
      </c>
      <c r="J159" s="12">
        <v>3259927</v>
      </c>
      <c r="K159" s="12">
        <v>2115026</v>
      </c>
      <c r="L159" s="12">
        <v>22560</v>
      </c>
      <c r="M159" s="12">
        <v>2964974</v>
      </c>
      <c r="N159" s="12">
        <v>3232035</v>
      </c>
      <c r="O159" s="12">
        <v>298841</v>
      </c>
      <c r="P159" s="12">
        <v>316151</v>
      </c>
      <c r="Q159" s="12">
        <v>381433</v>
      </c>
      <c r="R159" s="63">
        <v>314233</v>
      </c>
      <c r="S159" s="63">
        <v>391671</v>
      </c>
      <c r="T159" s="63">
        <v>4199755</v>
      </c>
      <c r="U159" s="41">
        <v>584143</v>
      </c>
      <c r="V159" s="41">
        <v>3353564.28</v>
      </c>
      <c r="W159" s="63">
        <v>3998174</v>
      </c>
      <c r="X159" s="63">
        <v>4671693</v>
      </c>
      <c r="Y159" s="63">
        <v>4337160</v>
      </c>
      <c r="Z159" s="63">
        <v>5180023</v>
      </c>
      <c r="AA159" s="63">
        <v>4937463</v>
      </c>
      <c r="AB159" s="63">
        <v>4351870</v>
      </c>
      <c r="AC159" s="63">
        <v>4510080</v>
      </c>
      <c r="AD159" s="63">
        <v>873921</v>
      </c>
      <c r="AE159" s="63">
        <v>5134854</v>
      </c>
      <c r="AF159" s="63">
        <v>5169527</v>
      </c>
      <c r="AG159" s="63">
        <v>5125553</v>
      </c>
      <c r="AH159" s="63">
        <v>5509427</v>
      </c>
      <c r="AI159" s="13">
        <v>4.0091993509351997E-2</v>
      </c>
      <c r="AJ159" s="13">
        <v>7.4894162639621523E-2</v>
      </c>
    </row>
    <row r="160" spans="1:36" ht="10.5" customHeight="1" x14ac:dyDescent="0.2">
      <c r="A160" s="11"/>
      <c r="B160" s="19" t="s">
        <v>71</v>
      </c>
      <c r="C160" s="14"/>
      <c r="D160" s="19"/>
      <c r="E160" s="19"/>
      <c r="F160" s="2"/>
      <c r="G160" s="12">
        <v>898860</v>
      </c>
      <c r="H160" s="12">
        <v>1050352</v>
      </c>
      <c r="I160" s="12">
        <v>1149770</v>
      </c>
      <c r="J160" s="12">
        <v>1210842</v>
      </c>
      <c r="K160" s="12">
        <v>1330484</v>
      </c>
      <c r="L160" s="12">
        <v>1117708</v>
      </c>
      <c r="M160" s="12">
        <v>1441443</v>
      </c>
      <c r="N160" s="12">
        <v>1608323</v>
      </c>
      <c r="O160" s="12">
        <v>1004565</v>
      </c>
      <c r="P160" s="12">
        <v>1199464</v>
      </c>
      <c r="Q160" s="12">
        <v>1480884</v>
      </c>
      <c r="R160" s="63">
        <v>1279982</v>
      </c>
      <c r="S160" s="63">
        <v>1494834</v>
      </c>
      <c r="T160" s="63">
        <v>2480091</v>
      </c>
      <c r="U160" s="41">
        <v>2560632</v>
      </c>
      <c r="V160" s="41">
        <v>2460532.91</v>
      </c>
      <c r="W160" s="63">
        <v>2529990</v>
      </c>
      <c r="X160" s="63">
        <v>2395807</v>
      </c>
      <c r="Y160" s="63">
        <v>2461420</v>
      </c>
      <c r="Z160" s="63">
        <v>2976930</v>
      </c>
      <c r="AA160" s="63">
        <v>2901878</v>
      </c>
      <c r="AB160" s="63">
        <v>3109452</v>
      </c>
      <c r="AC160" s="63">
        <v>3264104</v>
      </c>
      <c r="AD160" s="63">
        <v>3775288</v>
      </c>
      <c r="AE160" s="63">
        <v>3644358</v>
      </c>
      <c r="AF160" s="63">
        <v>3762345</v>
      </c>
      <c r="AG160" s="63">
        <v>3597795</v>
      </c>
      <c r="AH160" s="63">
        <v>4729038</v>
      </c>
      <c r="AI160" s="13">
        <v>7.2378646941189562E-2</v>
      </c>
      <c r="AJ160" s="13">
        <v>0.31442675305291157</v>
      </c>
    </row>
    <row r="161" spans="1:36" ht="10.5" customHeight="1" x14ac:dyDescent="0.2">
      <c r="A161" s="11"/>
      <c r="B161" s="19" t="s">
        <v>72</v>
      </c>
      <c r="C161" s="14"/>
      <c r="D161" s="19"/>
      <c r="E161" s="19"/>
      <c r="F161" s="2"/>
      <c r="G161" s="12">
        <v>104160</v>
      </c>
      <c r="H161" s="12">
        <v>305099</v>
      </c>
      <c r="I161" s="12">
        <v>439980</v>
      </c>
      <c r="J161" s="12">
        <v>385258</v>
      </c>
      <c r="K161" s="12">
        <v>413510</v>
      </c>
      <c r="L161" s="12">
        <v>413001</v>
      </c>
      <c r="M161" s="12">
        <v>0</v>
      </c>
      <c r="N161" s="12">
        <v>180269</v>
      </c>
      <c r="O161" s="12">
        <v>140270</v>
      </c>
      <c r="P161" s="12">
        <v>307680</v>
      </c>
      <c r="Q161" s="12">
        <v>612562</v>
      </c>
      <c r="R161" s="63">
        <v>825852</v>
      </c>
      <c r="S161" s="63">
        <v>855133</v>
      </c>
      <c r="T161" s="63">
        <v>0</v>
      </c>
      <c r="U161" s="41">
        <v>0</v>
      </c>
      <c r="V161" s="41">
        <v>0</v>
      </c>
      <c r="W161" s="63">
        <v>2623253</v>
      </c>
      <c r="X161" s="63">
        <v>1665276</v>
      </c>
      <c r="Y161" s="63">
        <v>2377974</v>
      </c>
      <c r="Z161" s="63">
        <v>3705081</v>
      </c>
      <c r="AA161" s="63">
        <v>4438821</v>
      </c>
      <c r="AB161" s="63">
        <v>6887509</v>
      </c>
      <c r="AC161" s="63">
        <v>3030866</v>
      </c>
      <c r="AD161" s="63">
        <v>4134769</v>
      </c>
      <c r="AE161" s="63">
        <v>4027408</v>
      </c>
      <c r="AF161" s="63">
        <v>3305081</v>
      </c>
      <c r="AG161" s="63">
        <v>2860265</v>
      </c>
      <c r="AH161" s="63">
        <v>10315563</v>
      </c>
      <c r="AI161" s="13">
        <v>6.9642029637277725E-2</v>
      </c>
      <c r="AJ161" s="13">
        <v>2.6065060405242173</v>
      </c>
    </row>
    <row r="162" spans="1:36" ht="10.5" customHeight="1" x14ac:dyDescent="0.2">
      <c r="A162" s="11"/>
      <c r="B162" s="19" t="s">
        <v>73</v>
      </c>
      <c r="C162" s="14"/>
      <c r="D162" s="19"/>
      <c r="E162" s="19"/>
      <c r="F162" s="2"/>
      <c r="G162" s="12">
        <v>378888</v>
      </c>
      <c r="H162" s="12">
        <v>581530</v>
      </c>
      <c r="I162" s="12">
        <v>476376</v>
      </c>
      <c r="J162" s="12">
        <v>315475</v>
      </c>
      <c r="K162" s="12">
        <v>4052</v>
      </c>
      <c r="L162" s="12">
        <v>0</v>
      </c>
      <c r="M162" s="12">
        <v>4549905</v>
      </c>
      <c r="N162" s="12">
        <v>7075153</v>
      </c>
      <c r="O162" s="12">
        <v>577107</v>
      </c>
      <c r="P162" s="12">
        <v>1252067</v>
      </c>
      <c r="Q162" s="12">
        <v>999680</v>
      </c>
      <c r="R162" s="63">
        <v>810859</v>
      </c>
      <c r="S162" s="63">
        <v>909219</v>
      </c>
      <c r="T162" s="63">
        <v>0</v>
      </c>
      <c r="U162" s="41">
        <v>2246870</v>
      </c>
      <c r="V162" s="41">
        <v>984285.12</v>
      </c>
      <c r="W162" s="63">
        <v>0</v>
      </c>
      <c r="X162" s="63">
        <v>0</v>
      </c>
      <c r="Y162" s="63">
        <v>5473590</v>
      </c>
      <c r="Z162" s="63">
        <v>0</v>
      </c>
      <c r="AA162" s="63">
        <v>0</v>
      </c>
      <c r="AB162" s="63">
        <v>8455315</v>
      </c>
      <c r="AC162" s="63">
        <v>13654684</v>
      </c>
      <c r="AD162" s="63">
        <v>0</v>
      </c>
      <c r="AE162" s="63">
        <v>640668</v>
      </c>
      <c r="AF162" s="63">
        <v>0</v>
      </c>
      <c r="AG162" s="63">
        <v>0</v>
      </c>
      <c r="AH162" s="63">
        <v>0</v>
      </c>
      <c r="AI162" s="13">
        <v>-1</v>
      </c>
      <c r="AJ162" s="13" t="s">
        <v>246</v>
      </c>
    </row>
    <row r="163" spans="1:36" ht="10.5" customHeight="1" x14ac:dyDescent="0.2">
      <c r="A163" s="11"/>
      <c r="B163" s="19" t="s">
        <v>39</v>
      </c>
      <c r="C163" s="14"/>
      <c r="D163" s="19"/>
      <c r="E163" s="19"/>
      <c r="F163" s="2"/>
      <c r="G163" s="12">
        <v>854763</v>
      </c>
      <c r="H163" s="12">
        <v>873521</v>
      </c>
      <c r="I163" s="12">
        <v>2283160</v>
      </c>
      <c r="J163" s="12">
        <v>1866486</v>
      </c>
      <c r="K163" s="12">
        <v>1003052</v>
      </c>
      <c r="L163" s="12">
        <v>1193634</v>
      </c>
      <c r="M163" s="12">
        <v>1009502</v>
      </c>
      <c r="N163" s="12">
        <v>45237802</v>
      </c>
      <c r="O163" s="12">
        <v>303958</v>
      </c>
      <c r="P163" s="12">
        <v>300516</v>
      </c>
      <c r="Q163" s="12">
        <v>425452</v>
      </c>
      <c r="R163" s="63">
        <v>300452</v>
      </c>
      <c r="S163" s="63">
        <v>300452</v>
      </c>
      <c r="T163" s="63">
        <v>0</v>
      </c>
      <c r="U163" s="41">
        <v>4173659</v>
      </c>
      <c r="V163" s="41">
        <v>3158002.5700000003</v>
      </c>
      <c r="W163" s="63">
        <v>2304285</v>
      </c>
      <c r="X163" s="63">
        <v>0</v>
      </c>
      <c r="Y163" s="63">
        <v>0</v>
      </c>
      <c r="Z163" s="63">
        <v>2228447</v>
      </c>
      <c r="AA163" s="63">
        <v>6153709</v>
      </c>
      <c r="AB163" s="63">
        <v>5577366</v>
      </c>
      <c r="AC163" s="63">
        <v>6150826</v>
      </c>
      <c r="AD163" s="63">
        <v>5886261</v>
      </c>
      <c r="AE163" s="63">
        <v>13300004</v>
      </c>
      <c r="AF163" s="63">
        <v>5104441</v>
      </c>
      <c r="AG163" s="63">
        <v>5195322</v>
      </c>
      <c r="AH163" s="63">
        <v>5312246</v>
      </c>
      <c r="AI163" s="13">
        <v>-8.0841296732621082E-3</v>
      </c>
      <c r="AJ163" s="13">
        <v>2.2505631027297249E-2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288</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4371191</v>
      </c>
      <c r="H176" s="5">
        <v>5200982</v>
      </c>
      <c r="I176" s="5">
        <v>2650689</v>
      </c>
      <c r="J176" s="5">
        <v>5614863</v>
      </c>
      <c r="K176" s="5">
        <f>SUM(K178,K193,K204,K206)</f>
        <v>7413177</v>
      </c>
      <c r="L176" s="5">
        <f>SUM(L178,L193,L204,L206)</f>
        <v>7198406</v>
      </c>
      <c r="M176" s="5">
        <f>SUM(M178,M193,M204,M206)</f>
        <v>8382324</v>
      </c>
      <c r="N176" s="5">
        <f>SUM(N178,N193,N204,N206)</f>
        <v>7692531</v>
      </c>
      <c r="O176" s="5">
        <v>8085546</v>
      </c>
      <c r="P176" s="5">
        <v>11380824</v>
      </c>
      <c r="Q176" s="5">
        <v>11626312</v>
      </c>
      <c r="R176" s="39">
        <v>12522248</v>
      </c>
      <c r="S176" s="39">
        <v>12120803</v>
      </c>
      <c r="T176" s="39">
        <v>12245453</v>
      </c>
      <c r="U176" s="39">
        <v>15229070</v>
      </c>
      <c r="V176" s="39">
        <v>15778419</v>
      </c>
      <c r="W176" s="39">
        <v>13847418</v>
      </c>
      <c r="X176" s="39">
        <v>14457462</v>
      </c>
      <c r="Y176" s="39">
        <v>12826943</v>
      </c>
      <c r="Z176" s="39">
        <v>12864714</v>
      </c>
      <c r="AA176" s="39">
        <v>11671641</v>
      </c>
      <c r="AB176" s="39">
        <v>15673168</v>
      </c>
      <c r="AC176" s="39">
        <v>18470581</v>
      </c>
      <c r="AD176" s="39">
        <v>19213653</v>
      </c>
      <c r="AE176" s="39">
        <v>12180584</v>
      </c>
      <c r="AF176" s="39">
        <v>10315241</v>
      </c>
      <c r="AG176" s="39">
        <v>17668780</v>
      </c>
      <c r="AH176" s="39">
        <v>22940883</v>
      </c>
      <c r="AI176" s="10">
        <v>6.555422852018844E-2</v>
      </c>
      <c r="AJ176" s="10">
        <v>0.29838523089879437</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3622462</v>
      </c>
      <c r="H178" s="12">
        <v>3914341</v>
      </c>
      <c r="I178" s="12">
        <v>2035133</v>
      </c>
      <c r="J178" s="12">
        <v>4489349</v>
      </c>
      <c r="K178" s="12">
        <f>SUM(K179,K183:K187)</f>
        <v>4727482</v>
      </c>
      <c r="L178" s="12">
        <f>SUM(L179,L183:L187)</f>
        <v>5322779</v>
      </c>
      <c r="M178" s="12">
        <f>SUM(M179,M183:M187)</f>
        <v>5794830</v>
      </c>
      <c r="N178" s="12">
        <f>SUM(N179,N183:N187)</f>
        <v>6009265</v>
      </c>
      <c r="O178" s="12">
        <v>6693475</v>
      </c>
      <c r="P178" s="12">
        <v>8764386</v>
      </c>
      <c r="Q178" s="12">
        <v>9699139</v>
      </c>
      <c r="R178" s="41">
        <v>10612258</v>
      </c>
      <c r="S178" s="41">
        <v>10484487</v>
      </c>
      <c r="T178" s="41">
        <v>9310662</v>
      </c>
      <c r="U178" s="41">
        <v>11075322</v>
      </c>
      <c r="V178" s="41">
        <v>12095013</v>
      </c>
      <c r="W178" s="41">
        <v>10774161</v>
      </c>
      <c r="X178" s="41">
        <v>9966552</v>
      </c>
      <c r="Y178" s="41">
        <v>9771133</v>
      </c>
      <c r="Z178" s="41">
        <v>9858508</v>
      </c>
      <c r="AA178" s="41">
        <v>9251124</v>
      </c>
      <c r="AB178" s="41">
        <v>10432580</v>
      </c>
      <c r="AC178" s="41">
        <v>10560386</v>
      </c>
      <c r="AD178" s="41">
        <v>10964509</v>
      </c>
      <c r="AE178" s="41">
        <v>8189088</v>
      </c>
      <c r="AF178" s="41">
        <v>8421992</v>
      </c>
      <c r="AG178" s="41">
        <v>13441431</v>
      </c>
      <c r="AH178" s="41">
        <v>17469672</v>
      </c>
      <c r="AI178" s="13">
        <v>8.9721462420276454E-2</v>
      </c>
      <c r="AJ178" s="13">
        <v>0.2996884037123726</v>
      </c>
    </row>
    <row r="179" spans="1:36" ht="10.5" customHeight="1" x14ac:dyDescent="0.2">
      <c r="A179" s="11"/>
      <c r="B179" s="11"/>
      <c r="C179" s="11" t="s">
        <v>36</v>
      </c>
      <c r="D179" s="11"/>
      <c r="E179" s="11"/>
      <c r="F179" s="2"/>
      <c r="G179" s="12">
        <v>1598687</v>
      </c>
      <c r="H179" s="12">
        <v>1605790</v>
      </c>
      <c r="I179" s="12">
        <v>984643</v>
      </c>
      <c r="J179" s="12">
        <v>1748084</v>
      </c>
      <c r="K179" s="12">
        <f>SUM(K180:K182)</f>
        <v>1737120</v>
      </c>
      <c r="L179" s="12">
        <f>SUM(L180:L182)</f>
        <v>1746957</v>
      </c>
      <c r="M179" s="12">
        <f>SUM(M180:M182)</f>
        <v>1682593</v>
      </c>
      <c r="N179" s="12">
        <f>SUM(N180:N182)</f>
        <v>1805579</v>
      </c>
      <c r="O179" s="12">
        <v>1701583</v>
      </c>
      <c r="P179" s="12">
        <v>1995714</v>
      </c>
      <c r="Q179" s="12">
        <v>2081058</v>
      </c>
      <c r="R179" s="41">
        <v>2131033</v>
      </c>
      <c r="S179" s="41">
        <v>1972603</v>
      </c>
      <c r="T179" s="41">
        <v>2537487</v>
      </c>
      <c r="U179" s="41">
        <v>3345373</v>
      </c>
      <c r="V179" s="41">
        <v>3095379</v>
      </c>
      <c r="W179" s="41">
        <v>2375687</v>
      </c>
      <c r="X179" s="41">
        <v>2378302</v>
      </c>
      <c r="Y179" s="41">
        <v>2416385</v>
      </c>
      <c r="Z179" s="41">
        <v>2495870</v>
      </c>
      <c r="AA179" s="41">
        <v>2494500</v>
      </c>
      <c r="AB179" s="41">
        <v>2659617</v>
      </c>
      <c r="AC179" s="41">
        <v>2809401</v>
      </c>
      <c r="AD179" s="41">
        <v>2751523</v>
      </c>
      <c r="AE179" s="41">
        <v>2443948</v>
      </c>
      <c r="AF179" s="41">
        <v>2522570</v>
      </c>
      <c r="AG179" s="41">
        <v>3518693</v>
      </c>
      <c r="AH179" s="41">
        <v>3536822</v>
      </c>
      <c r="AI179" s="13">
        <v>4.8654320533330964E-2</v>
      </c>
      <c r="AJ179" s="13">
        <v>5.1521971368346147E-3</v>
      </c>
    </row>
    <row r="180" spans="1:36" ht="10.5" customHeight="1" x14ac:dyDescent="0.2">
      <c r="A180" s="11"/>
      <c r="B180" s="11"/>
      <c r="C180" s="11"/>
      <c r="D180" s="11" t="s">
        <v>37</v>
      </c>
      <c r="E180" s="11"/>
      <c r="F180" s="2"/>
      <c r="G180" s="12">
        <v>1419339</v>
      </c>
      <c r="H180" s="12">
        <v>1383814</v>
      </c>
      <c r="I180" s="12">
        <v>775232</v>
      </c>
      <c r="J180" s="12">
        <v>1531457</v>
      </c>
      <c r="K180" s="12">
        <v>1541812</v>
      </c>
      <c r="L180" s="12">
        <v>1548463</v>
      </c>
      <c r="M180" s="12">
        <v>1641959</v>
      </c>
      <c r="N180" s="12">
        <v>1768210</v>
      </c>
      <c r="O180" s="12">
        <v>1668328</v>
      </c>
      <c r="P180" s="12">
        <v>1890580</v>
      </c>
      <c r="Q180" s="12">
        <v>2037090</v>
      </c>
      <c r="R180" s="41">
        <v>2081938</v>
      </c>
      <c r="S180" s="41">
        <v>1911952</v>
      </c>
      <c r="T180" s="41">
        <v>2482928</v>
      </c>
      <c r="U180" s="41">
        <v>2981937</v>
      </c>
      <c r="V180" s="41">
        <v>3015068</v>
      </c>
      <c r="W180" s="41">
        <v>2351467</v>
      </c>
      <c r="X180" s="41">
        <v>2357132</v>
      </c>
      <c r="Y180" s="41">
        <v>2391728</v>
      </c>
      <c r="Z180" s="41">
        <v>2458633</v>
      </c>
      <c r="AA180" s="41">
        <v>2468284</v>
      </c>
      <c r="AB180" s="41">
        <v>2631704</v>
      </c>
      <c r="AC180" s="41">
        <v>2786713</v>
      </c>
      <c r="AD180" s="41">
        <v>2729361</v>
      </c>
      <c r="AE180" s="41">
        <v>2443948</v>
      </c>
      <c r="AF180" s="41">
        <v>2522570</v>
      </c>
      <c r="AG180" s="41">
        <v>3468823</v>
      </c>
      <c r="AH180" s="41">
        <v>3354068</v>
      </c>
      <c r="AI180" s="13">
        <v>4.1251892537576662E-2</v>
      </c>
      <c r="AJ180" s="13">
        <v>-3.3081826313997573E-2</v>
      </c>
    </row>
    <row r="181" spans="1:36" ht="10.5" customHeight="1" x14ac:dyDescent="0.2">
      <c r="A181" s="11"/>
      <c r="B181" s="11"/>
      <c r="C181" s="14"/>
      <c r="D181" s="11" t="s">
        <v>90</v>
      </c>
      <c r="E181" s="11"/>
      <c r="F181" s="2"/>
      <c r="G181" s="12">
        <v>144371</v>
      </c>
      <c r="H181" s="12">
        <v>163185</v>
      </c>
      <c r="I181" s="12">
        <v>164655</v>
      </c>
      <c r="J181" s="12">
        <v>162337</v>
      </c>
      <c r="K181" s="12">
        <v>171281</v>
      </c>
      <c r="L181" s="12">
        <v>163736</v>
      </c>
      <c r="M181" s="12">
        <v>3631</v>
      </c>
      <c r="N181" s="12">
        <v>8813</v>
      </c>
      <c r="O181" s="12">
        <v>2596</v>
      </c>
      <c r="P181" s="12">
        <v>2827</v>
      </c>
      <c r="Q181" s="12">
        <v>1909</v>
      </c>
      <c r="R181" s="41">
        <v>2447</v>
      </c>
      <c r="S181" s="41">
        <v>3299</v>
      </c>
      <c r="T181" s="41">
        <v>2462</v>
      </c>
      <c r="U181" s="41">
        <v>249054</v>
      </c>
      <c r="V181" s="41">
        <v>2083</v>
      </c>
      <c r="W181" s="41">
        <v>0</v>
      </c>
      <c r="X181" s="41">
        <v>0</v>
      </c>
      <c r="Y181" s="41">
        <v>0</v>
      </c>
      <c r="Z181" s="41">
        <v>0</v>
      </c>
      <c r="AA181" s="41">
        <v>0</v>
      </c>
      <c r="AB181" s="41">
        <v>0</v>
      </c>
      <c r="AC181" s="41">
        <v>560</v>
      </c>
      <c r="AD181" s="41">
        <v>0</v>
      </c>
      <c r="AE181" s="41">
        <v>0</v>
      </c>
      <c r="AF181" s="41">
        <v>0</v>
      </c>
      <c r="AG181" s="41">
        <v>3510</v>
      </c>
      <c r="AH181" s="41">
        <v>53580</v>
      </c>
      <c r="AI181" s="13" t="s">
        <v>246</v>
      </c>
      <c r="AJ181" s="13">
        <v>14.264957264957266</v>
      </c>
    </row>
    <row r="182" spans="1:36" ht="10.5" customHeight="1" x14ac:dyDescent="0.2">
      <c r="A182" s="11"/>
      <c r="B182" s="14"/>
      <c r="C182" s="11"/>
      <c r="D182" s="11" t="s">
        <v>39</v>
      </c>
      <c r="E182" s="11"/>
      <c r="F182" s="2"/>
      <c r="G182" s="12">
        <v>34977</v>
      </c>
      <c r="H182" s="12">
        <v>58791</v>
      </c>
      <c r="I182" s="12">
        <v>44756</v>
      </c>
      <c r="J182" s="12">
        <v>54290</v>
      </c>
      <c r="K182" s="12">
        <v>24027</v>
      </c>
      <c r="L182" s="12">
        <v>34758</v>
      </c>
      <c r="M182" s="12">
        <v>37003</v>
      </c>
      <c r="N182" s="12">
        <v>28556</v>
      </c>
      <c r="O182" s="12">
        <v>30659</v>
      </c>
      <c r="P182" s="12">
        <v>102307</v>
      </c>
      <c r="Q182" s="12">
        <v>42059</v>
      </c>
      <c r="R182" s="41">
        <v>46648</v>
      </c>
      <c r="S182" s="41">
        <v>57352</v>
      </c>
      <c r="T182" s="41">
        <v>52097</v>
      </c>
      <c r="U182" s="41">
        <v>114382</v>
      </c>
      <c r="V182" s="41">
        <v>78228</v>
      </c>
      <c r="W182" s="41">
        <v>24220</v>
      </c>
      <c r="X182" s="41">
        <v>21170</v>
      </c>
      <c r="Y182" s="41">
        <v>24657</v>
      </c>
      <c r="Z182" s="41">
        <v>37237</v>
      </c>
      <c r="AA182" s="41">
        <v>26216</v>
      </c>
      <c r="AB182" s="41">
        <v>27913</v>
      </c>
      <c r="AC182" s="41">
        <v>22128</v>
      </c>
      <c r="AD182" s="41">
        <v>22162</v>
      </c>
      <c r="AE182" s="41">
        <v>0</v>
      </c>
      <c r="AF182" s="41">
        <v>0</v>
      </c>
      <c r="AG182" s="41">
        <v>46360</v>
      </c>
      <c r="AH182" s="41">
        <v>129174</v>
      </c>
      <c r="AI182" s="13">
        <v>0.29090643416217499</v>
      </c>
      <c r="AJ182" s="13">
        <v>1.7863244176013806</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0</v>
      </c>
      <c r="Q183" s="12">
        <v>0</v>
      </c>
      <c r="R183" s="41">
        <v>0</v>
      </c>
      <c r="S183" s="41">
        <v>0</v>
      </c>
      <c r="T183" s="41">
        <v>0</v>
      </c>
      <c r="U183" s="41">
        <v>0</v>
      </c>
      <c r="V183" s="41">
        <v>0</v>
      </c>
      <c r="W183" s="41">
        <v>0</v>
      </c>
      <c r="X183" s="41">
        <v>0</v>
      </c>
      <c r="Y183" s="41">
        <v>0</v>
      </c>
      <c r="Z183" s="41">
        <v>0</v>
      </c>
      <c r="AA183" s="41">
        <v>0</v>
      </c>
      <c r="AB183" s="41">
        <v>0</v>
      </c>
      <c r="AC183" s="41">
        <v>0</v>
      </c>
      <c r="AD183" s="41">
        <v>0</v>
      </c>
      <c r="AE183" s="41">
        <v>18047</v>
      </c>
      <c r="AF183" s="41">
        <v>0</v>
      </c>
      <c r="AG183" s="41">
        <v>0</v>
      </c>
      <c r="AH183" s="41">
        <v>0</v>
      </c>
      <c r="AI183" s="13" t="s">
        <v>246</v>
      </c>
      <c r="AJ183" s="13" t="s">
        <v>246</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69134</v>
      </c>
      <c r="Q184" s="12">
        <v>122935</v>
      </c>
      <c r="R184" s="41">
        <v>358018</v>
      </c>
      <c r="S184" s="41">
        <v>0</v>
      </c>
      <c r="T184" s="41">
        <v>436791</v>
      </c>
      <c r="U184" s="41">
        <v>463699</v>
      </c>
      <c r="V184" s="41">
        <v>430218</v>
      </c>
      <c r="W184" s="41">
        <v>413940</v>
      </c>
      <c r="X184" s="41">
        <v>69118</v>
      </c>
      <c r="Y184" s="41">
        <v>473698</v>
      </c>
      <c r="Z184" s="41">
        <v>536429</v>
      </c>
      <c r="AA184" s="41">
        <v>666727</v>
      </c>
      <c r="AB184" s="41">
        <v>776351</v>
      </c>
      <c r="AC184" s="41">
        <v>622562</v>
      </c>
      <c r="AD184" s="41">
        <v>824496</v>
      </c>
      <c r="AE184" s="41">
        <v>669943</v>
      </c>
      <c r="AF184" s="41">
        <v>687112</v>
      </c>
      <c r="AG184" s="41">
        <v>1035136</v>
      </c>
      <c r="AH184" s="41">
        <v>1003880</v>
      </c>
      <c r="AI184" s="13">
        <v>4.3767926663398571E-2</v>
      </c>
      <c r="AJ184" s="13">
        <v>-3.0195066155558302E-2</v>
      </c>
    </row>
    <row r="185" spans="1:36" ht="10.5" customHeight="1" x14ac:dyDescent="0.2">
      <c r="A185" s="11"/>
      <c r="B185" s="14"/>
      <c r="C185" s="11" t="s">
        <v>42</v>
      </c>
      <c r="D185" s="11"/>
      <c r="E185" s="11"/>
      <c r="F185" s="2"/>
      <c r="G185" s="12">
        <v>0</v>
      </c>
      <c r="H185" s="12">
        <v>0</v>
      </c>
      <c r="I185" s="12">
        <v>0</v>
      </c>
      <c r="J185" s="12">
        <v>0</v>
      </c>
      <c r="K185" s="12">
        <v>0</v>
      </c>
      <c r="L185" s="12">
        <v>0</v>
      </c>
      <c r="M185" s="12">
        <v>0</v>
      </c>
      <c r="N185" s="12">
        <v>0</v>
      </c>
      <c r="O185" s="12">
        <v>4000</v>
      </c>
      <c r="P185" s="12">
        <v>2719</v>
      </c>
      <c r="Q185" s="12">
        <v>4453</v>
      </c>
      <c r="R185" s="41">
        <v>25450</v>
      </c>
      <c r="S185" s="41">
        <v>0</v>
      </c>
      <c r="T185" s="41">
        <v>38990</v>
      </c>
      <c r="U185" s="41">
        <v>41175</v>
      </c>
      <c r="V185" s="41">
        <v>22478</v>
      </c>
      <c r="W185" s="41">
        <v>23975</v>
      </c>
      <c r="X185" s="41">
        <v>4178</v>
      </c>
      <c r="Y185" s="41">
        <v>23781</v>
      </c>
      <c r="Z185" s="41">
        <v>18970</v>
      </c>
      <c r="AA185" s="41">
        <v>21566</v>
      </c>
      <c r="AB185" s="41">
        <v>46515</v>
      </c>
      <c r="AC185" s="41">
        <v>63067</v>
      </c>
      <c r="AD185" s="41">
        <v>74376</v>
      </c>
      <c r="AE185" s="41">
        <v>83508</v>
      </c>
      <c r="AF185" s="41">
        <v>86511</v>
      </c>
      <c r="AG185" s="41">
        <v>77451</v>
      </c>
      <c r="AH185" s="41">
        <v>76554</v>
      </c>
      <c r="AI185" s="13">
        <v>8.6581926757031802E-2</v>
      </c>
      <c r="AJ185" s="13">
        <v>-1.1581516055312392E-2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389848</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2023775</v>
      </c>
      <c r="H187" s="12">
        <v>2308551</v>
      </c>
      <c r="I187" s="12">
        <v>1050490</v>
      </c>
      <c r="J187" s="12">
        <v>2741265</v>
      </c>
      <c r="K187" s="12">
        <v>2990362</v>
      </c>
      <c r="L187" s="12">
        <v>3575822</v>
      </c>
      <c r="M187" s="12">
        <v>4112237</v>
      </c>
      <c r="N187" s="12">
        <v>4203686</v>
      </c>
      <c r="O187" s="12">
        <v>4987892</v>
      </c>
      <c r="P187" s="12">
        <v>6696819</v>
      </c>
      <c r="Q187" s="12">
        <v>7490693</v>
      </c>
      <c r="R187" s="41">
        <v>8097757</v>
      </c>
      <c r="S187" s="41">
        <v>8511884</v>
      </c>
      <c r="T187" s="41">
        <v>6297394</v>
      </c>
      <c r="U187" s="41">
        <v>7225075</v>
      </c>
      <c r="V187" s="41">
        <v>8546938</v>
      </c>
      <c r="W187" s="41">
        <v>7960559</v>
      </c>
      <c r="X187" s="41">
        <v>7125106</v>
      </c>
      <c r="Y187" s="41">
        <v>6857269</v>
      </c>
      <c r="Z187" s="41">
        <v>6807239</v>
      </c>
      <c r="AA187" s="41">
        <v>6068331</v>
      </c>
      <c r="AB187" s="41">
        <v>6950097</v>
      </c>
      <c r="AC187" s="41">
        <v>7065356</v>
      </c>
      <c r="AD187" s="41">
        <v>7314114</v>
      </c>
      <c r="AE187" s="41">
        <v>4973642</v>
      </c>
      <c r="AF187" s="41">
        <v>5125799</v>
      </c>
      <c r="AG187" s="41">
        <v>8810151</v>
      </c>
      <c r="AH187" s="41">
        <v>12852416</v>
      </c>
      <c r="AI187" s="13">
        <v>0.1078959753116413</v>
      </c>
      <c r="AJ187" s="13">
        <v>0.45881903726735218</v>
      </c>
    </row>
    <row r="188" spans="1:36" ht="10.5" customHeight="1" x14ac:dyDescent="0.2">
      <c r="A188" s="11"/>
      <c r="B188" s="14"/>
      <c r="C188" s="11"/>
      <c r="D188" s="15" t="s">
        <v>45</v>
      </c>
      <c r="E188" s="11"/>
      <c r="F188" s="2"/>
      <c r="G188" s="12">
        <v>663692</v>
      </c>
      <c r="H188" s="12">
        <v>695776</v>
      </c>
      <c r="I188" s="12">
        <v>427945</v>
      </c>
      <c r="J188" s="12">
        <v>1053023</v>
      </c>
      <c r="K188" s="12">
        <v>1065595</v>
      </c>
      <c r="L188" s="12">
        <v>1316534</v>
      </c>
      <c r="M188" s="12">
        <v>1566204</v>
      </c>
      <c r="N188" s="12">
        <v>1533445</v>
      </c>
      <c r="O188" s="12">
        <v>2034748</v>
      </c>
      <c r="P188" s="12">
        <v>2047673</v>
      </c>
      <c r="Q188" s="12">
        <v>2621916</v>
      </c>
      <c r="R188" s="41">
        <v>2650606</v>
      </c>
      <c r="S188" s="41">
        <v>3016420</v>
      </c>
      <c r="T188" s="41">
        <v>3103854</v>
      </c>
      <c r="U188" s="41">
        <v>2489974</v>
      </c>
      <c r="V188" s="41">
        <v>3141762</v>
      </c>
      <c r="W188" s="41">
        <v>3134267</v>
      </c>
      <c r="X188" s="41">
        <v>2809105</v>
      </c>
      <c r="Y188" s="41">
        <v>2840919</v>
      </c>
      <c r="Z188" s="41">
        <v>2790306</v>
      </c>
      <c r="AA188" s="41">
        <v>3020023</v>
      </c>
      <c r="AB188" s="41">
        <v>3102558</v>
      </c>
      <c r="AC188" s="41">
        <v>3181802</v>
      </c>
      <c r="AD188" s="41">
        <v>2928727</v>
      </c>
      <c r="AE188" s="41">
        <v>2189232</v>
      </c>
      <c r="AF188" s="41">
        <v>2085477</v>
      </c>
      <c r="AG188" s="41">
        <v>3982957</v>
      </c>
      <c r="AH188" s="41">
        <v>3926537</v>
      </c>
      <c r="AI188" s="13">
        <v>4.0035820902866615E-2</v>
      </c>
      <c r="AJ188" s="13">
        <v>-1.4165355036471646E-2</v>
      </c>
    </row>
    <row r="189" spans="1:36" ht="10.5" customHeight="1" x14ac:dyDescent="0.2">
      <c r="A189" s="11"/>
      <c r="B189" s="14"/>
      <c r="C189" s="11"/>
      <c r="D189" s="15" t="s">
        <v>46</v>
      </c>
      <c r="E189" s="11"/>
      <c r="F189" s="2"/>
      <c r="G189" s="12">
        <v>1001149</v>
      </c>
      <c r="H189" s="12">
        <v>1044177</v>
      </c>
      <c r="I189" s="12">
        <v>550795</v>
      </c>
      <c r="J189" s="12">
        <v>1091234</v>
      </c>
      <c r="K189" s="12">
        <v>1360291</v>
      </c>
      <c r="L189" s="12">
        <v>1690210</v>
      </c>
      <c r="M189" s="12">
        <v>1888171</v>
      </c>
      <c r="N189" s="12">
        <v>1701459</v>
      </c>
      <c r="O189" s="12">
        <v>1909628</v>
      </c>
      <c r="P189" s="12">
        <v>1979218</v>
      </c>
      <c r="Q189" s="12">
        <v>2078306</v>
      </c>
      <c r="R189" s="41">
        <v>2158296</v>
      </c>
      <c r="S189" s="41">
        <v>2166219</v>
      </c>
      <c r="T189" s="41">
        <v>2271968</v>
      </c>
      <c r="U189" s="41">
        <v>2271505</v>
      </c>
      <c r="V189" s="41">
        <v>2360977</v>
      </c>
      <c r="W189" s="41">
        <v>2206988</v>
      </c>
      <c r="X189" s="41">
        <v>2130749</v>
      </c>
      <c r="Y189" s="41">
        <v>2155193</v>
      </c>
      <c r="Z189" s="41">
        <v>2223188</v>
      </c>
      <c r="AA189" s="41">
        <v>2022491</v>
      </c>
      <c r="AB189" s="41">
        <v>2063041</v>
      </c>
      <c r="AC189" s="41">
        <v>2134982</v>
      </c>
      <c r="AD189" s="41">
        <v>1950643</v>
      </c>
      <c r="AE189" s="41">
        <v>1390451</v>
      </c>
      <c r="AF189" s="41">
        <v>1446089</v>
      </c>
      <c r="AG189" s="41">
        <v>2799288</v>
      </c>
      <c r="AH189" s="41">
        <v>2883221</v>
      </c>
      <c r="AI189" s="13">
        <v>5.7373314239895778E-2</v>
      </c>
      <c r="AJ189" s="13">
        <v>2.998369585408861E-2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154225</v>
      </c>
      <c r="AB190" s="41">
        <v>0</v>
      </c>
      <c r="AC190" s="41">
        <v>0</v>
      </c>
      <c r="AD190" s="41">
        <v>4013</v>
      </c>
      <c r="AE190" s="41">
        <v>0</v>
      </c>
      <c r="AF190" s="41">
        <v>0</v>
      </c>
      <c r="AG190" s="41">
        <v>0</v>
      </c>
      <c r="AH190" s="41">
        <v>1094606</v>
      </c>
      <c r="AI190" s="13" t="s">
        <v>246</v>
      </c>
      <c r="AJ190" s="13" t="s">
        <v>246</v>
      </c>
    </row>
    <row r="191" spans="1:36" ht="10.5" customHeight="1" x14ac:dyDescent="0.2">
      <c r="A191" s="11"/>
      <c r="B191" s="11"/>
      <c r="C191" s="11"/>
      <c r="D191" s="11" t="s">
        <v>48</v>
      </c>
      <c r="E191" s="11"/>
      <c r="F191" s="2"/>
      <c r="G191" s="12">
        <v>358934</v>
      </c>
      <c r="H191" s="12">
        <v>568598</v>
      </c>
      <c r="I191" s="12">
        <v>71750</v>
      </c>
      <c r="J191" s="12">
        <v>597008</v>
      </c>
      <c r="K191" s="12">
        <v>564476</v>
      </c>
      <c r="L191" s="12">
        <v>569078</v>
      </c>
      <c r="M191" s="12">
        <v>657862</v>
      </c>
      <c r="N191" s="12">
        <v>968782</v>
      </c>
      <c r="O191" s="12">
        <v>1043516</v>
      </c>
      <c r="P191" s="12">
        <v>2669928</v>
      </c>
      <c r="Q191" s="12">
        <v>2790471</v>
      </c>
      <c r="R191" s="41">
        <v>3288855</v>
      </c>
      <c r="S191" s="41">
        <v>3329245</v>
      </c>
      <c r="T191" s="41">
        <v>921572</v>
      </c>
      <c r="U191" s="41">
        <v>2463596</v>
      </c>
      <c r="V191" s="41">
        <v>3044199</v>
      </c>
      <c r="W191" s="41">
        <v>2619304</v>
      </c>
      <c r="X191" s="41">
        <v>2185252</v>
      </c>
      <c r="Y191" s="41">
        <v>1861157</v>
      </c>
      <c r="Z191" s="41">
        <v>1793745</v>
      </c>
      <c r="AA191" s="41">
        <v>871592</v>
      </c>
      <c r="AB191" s="41">
        <v>1784498</v>
      </c>
      <c r="AC191" s="41">
        <v>1748572</v>
      </c>
      <c r="AD191" s="41">
        <v>2430731</v>
      </c>
      <c r="AE191" s="41">
        <v>1393959</v>
      </c>
      <c r="AF191" s="41">
        <v>1594233</v>
      </c>
      <c r="AG191" s="41">
        <v>2027906</v>
      </c>
      <c r="AH191" s="41">
        <v>4948052</v>
      </c>
      <c r="AI191" s="13">
        <v>0.18527656644892088</v>
      </c>
      <c r="AJ191" s="13">
        <v>1.4399809458623822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464688</v>
      </c>
      <c r="H193" s="12">
        <v>594619</v>
      </c>
      <c r="I193" s="12">
        <v>482597</v>
      </c>
      <c r="J193" s="12">
        <v>781486</v>
      </c>
      <c r="K193" s="12">
        <f>SUM(K194:K202)</f>
        <v>1298160</v>
      </c>
      <c r="L193" s="12">
        <f>SUM(L194:L202)</f>
        <v>1382916</v>
      </c>
      <c r="M193" s="12">
        <f>SUM(M194:M202)</f>
        <v>1968626</v>
      </c>
      <c r="N193" s="12">
        <f>SUM(N194:N202)</f>
        <v>1220551</v>
      </c>
      <c r="O193" s="12">
        <v>1269994</v>
      </c>
      <c r="P193" s="12">
        <v>2228849</v>
      </c>
      <c r="Q193" s="12">
        <v>1499563</v>
      </c>
      <c r="R193" s="41">
        <v>1457245</v>
      </c>
      <c r="S193" s="41">
        <v>965968</v>
      </c>
      <c r="T193" s="41">
        <v>2378774</v>
      </c>
      <c r="U193" s="41">
        <v>1895753</v>
      </c>
      <c r="V193" s="41">
        <v>1635883</v>
      </c>
      <c r="W193" s="41">
        <v>1186369</v>
      </c>
      <c r="X193" s="41">
        <v>1799049</v>
      </c>
      <c r="Y193" s="41">
        <v>779467</v>
      </c>
      <c r="Z193" s="41">
        <v>1064596</v>
      </c>
      <c r="AA193" s="41">
        <v>824672</v>
      </c>
      <c r="AB193" s="41">
        <v>1924634</v>
      </c>
      <c r="AC193" s="41">
        <v>1441381</v>
      </c>
      <c r="AD193" s="41">
        <v>2651347</v>
      </c>
      <c r="AE193" s="41">
        <v>663594</v>
      </c>
      <c r="AF193" s="41">
        <v>655148</v>
      </c>
      <c r="AG193" s="41">
        <v>2208853</v>
      </c>
      <c r="AH193" s="41">
        <v>1831540</v>
      </c>
      <c r="AI193" s="13">
        <v>-8.229067117853206E-3</v>
      </c>
      <c r="AJ193" s="13">
        <v>-0.17081851983812413</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58271</v>
      </c>
      <c r="H195" s="12">
        <v>58978</v>
      </c>
      <c r="I195" s="12">
        <v>37603</v>
      </c>
      <c r="J195" s="12">
        <v>60553</v>
      </c>
      <c r="K195" s="12">
        <v>60785</v>
      </c>
      <c r="L195" s="12">
        <v>62379</v>
      </c>
      <c r="M195" s="12">
        <v>62583</v>
      </c>
      <c r="N195" s="12">
        <v>64263</v>
      </c>
      <c r="O195" s="12">
        <v>140480</v>
      </c>
      <c r="P195" s="12">
        <v>159936</v>
      </c>
      <c r="Q195" s="12">
        <v>161272</v>
      </c>
      <c r="R195" s="41">
        <v>180988</v>
      </c>
      <c r="S195" s="41">
        <v>165009</v>
      </c>
      <c r="T195" s="41">
        <v>165890</v>
      </c>
      <c r="U195" s="41">
        <v>104536</v>
      </c>
      <c r="V195" s="41">
        <v>191611</v>
      </c>
      <c r="W195" s="41">
        <v>155661</v>
      </c>
      <c r="X195" s="41">
        <v>155644</v>
      </c>
      <c r="Y195" s="41">
        <v>155224</v>
      </c>
      <c r="Z195" s="41">
        <v>162689</v>
      </c>
      <c r="AA195" s="41">
        <v>161234</v>
      </c>
      <c r="AB195" s="41">
        <v>164407</v>
      </c>
      <c r="AC195" s="41">
        <v>170593</v>
      </c>
      <c r="AD195" s="41">
        <v>168803</v>
      </c>
      <c r="AE195" s="41">
        <v>126204</v>
      </c>
      <c r="AF195" s="41">
        <v>120578</v>
      </c>
      <c r="AG195" s="41">
        <v>228385</v>
      </c>
      <c r="AH195" s="41">
        <v>248896</v>
      </c>
      <c r="AI195" s="13">
        <v>7.1559445281780265E-2</v>
      </c>
      <c r="AJ195" s="13">
        <v>8.980887536396874E-2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314057</v>
      </c>
      <c r="H198" s="12">
        <v>367039</v>
      </c>
      <c r="I198" s="12">
        <v>193057</v>
      </c>
      <c r="J198" s="12">
        <v>422931</v>
      </c>
      <c r="K198" s="12">
        <v>442995</v>
      </c>
      <c r="L198" s="12">
        <v>454121</v>
      </c>
      <c r="M198" s="12">
        <v>486365</v>
      </c>
      <c r="N198" s="12">
        <v>495874</v>
      </c>
      <c r="O198" s="12">
        <v>557805</v>
      </c>
      <c r="P198" s="12">
        <v>498064</v>
      </c>
      <c r="Q198" s="12">
        <v>484836</v>
      </c>
      <c r="R198" s="41">
        <v>426989</v>
      </c>
      <c r="S198" s="41">
        <v>458309</v>
      </c>
      <c r="T198" s="41">
        <v>505792</v>
      </c>
      <c r="U198" s="41">
        <v>555132</v>
      </c>
      <c r="V198" s="41">
        <v>494933</v>
      </c>
      <c r="W198" s="41">
        <v>445107</v>
      </c>
      <c r="X198" s="41">
        <v>381493</v>
      </c>
      <c r="Y198" s="41">
        <v>292489</v>
      </c>
      <c r="Z198" s="41">
        <v>305283</v>
      </c>
      <c r="AA198" s="41">
        <v>366299</v>
      </c>
      <c r="AB198" s="41">
        <v>299769</v>
      </c>
      <c r="AC198" s="41">
        <v>487097</v>
      </c>
      <c r="AD198" s="41">
        <v>440670</v>
      </c>
      <c r="AE198" s="41">
        <v>382536</v>
      </c>
      <c r="AF198" s="41">
        <v>429149</v>
      </c>
      <c r="AG198" s="41">
        <v>539853</v>
      </c>
      <c r="AH198" s="41">
        <v>544423</v>
      </c>
      <c r="AI198" s="13">
        <v>0.10456588113918874</v>
      </c>
      <c r="AJ198" s="13">
        <v>8.4652673968654436E-3</v>
      </c>
    </row>
    <row r="199" spans="1:36" ht="10.5" customHeight="1" x14ac:dyDescent="0.2">
      <c r="A199" s="11"/>
      <c r="B199" s="14"/>
      <c r="C199" s="11" t="s">
        <v>55</v>
      </c>
      <c r="E199" s="11"/>
      <c r="F199" s="2"/>
      <c r="G199" s="12">
        <v>0</v>
      </c>
      <c r="H199" s="12">
        <v>0</v>
      </c>
      <c r="I199" s="12">
        <v>0</v>
      </c>
      <c r="J199" s="12">
        <v>0</v>
      </c>
      <c r="K199" s="12">
        <v>0</v>
      </c>
      <c r="L199" s="12">
        <v>1830</v>
      </c>
      <c r="M199" s="12">
        <v>5040</v>
      </c>
      <c r="N199" s="12">
        <v>7665</v>
      </c>
      <c r="O199" s="12">
        <v>9747</v>
      </c>
      <c r="P199" s="12">
        <v>14840</v>
      </c>
      <c r="Q199" s="12">
        <v>0</v>
      </c>
      <c r="R199" s="41">
        <v>12967</v>
      </c>
      <c r="S199" s="41">
        <v>20083</v>
      </c>
      <c r="T199" s="41">
        <v>15562</v>
      </c>
      <c r="U199" s="41">
        <v>87089</v>
      </c>
      <c r="V199" s="41">
        <v>1521</v>
      </c>
      <c r="W199" s="41">
        <v>1424</v>
      </c>
      <c r="X199" s="41">
        <v>0</v>
      </c>
      <c r="Y199" s="41">
        <v>0</v>
      </c>
      <c r="Z199" s="41">
        <v>0</v>
      </c>
      <c r="AA199" s="41">
        <v>0</v>
      </c>
      <c r="AB199" s="41">
        <v>0</v>
      </c>
      <c r="AC199" s="41">
        <v>0</v>
      </c>
      <c r="AD199" s="41">
        <v>0</v>
      </c>
      <c r="AE199" s="41">
        <v>0</v>
      </c>
      <c r="AF199" s="41">
        <v>0</v>
      </c>
      <c r="AG199" s="41">
        <v>9040</v>
      </c>
      <c r="AH199" s="41">
        <v>0</v>
      </c>
      <c r="AI199" s="13" t="s">
        <v>246</v>
      </c>
      <c r="AJ199" s="13" t="s">
        <v>246</v>
      </c>
    </row>
    <row r="200" spans="1:36" ht="10.5" customHeight="1" x14ac:dyDescent="0.2">
      <c r="A200" s="11"/>
      <c r="B200" s="11"/>
      <c r="C200" s="11" t="s">
        <v>56</v>
      </c>
      <c r="D200" s="11"/>
      <c r="E200" s="11"/>
      <c r="F200" s="2"/>
      <c r="G200" s="12">
        <v>92360</v>
      </c>
      <c r="H200" s="12">
        <v>168602</v>
      </c>
      <c r="I200" s="12">
        <v>251937</v>
      </c>
      <c r="J200" s="12">
        <v>298002</v>
      </c>
      <c r="K200" s="12">
        <v>794380</v>
      </c>
      <c r="L200" s="12">
        <v>864586</v>
      </c>
      <c r="M200" s="12">
        <v>1414638</v>
      </c>
      <c r="N200" s="12">
        <v>652749</v>
      </c>
      <c r="O200" s="12">
        <v>561962</v>
      </c>
      <c r="P200" s="12">
        <v>1556009</v>
      </c>
      <c r="Q200" s="12">
        <v>853455</v>
      </c>
      <c r="R200" s="41">
        <v>836301</v>
      </c>
      <c r="S200" s="41">
        <v>322567</v>
      </c>
      <c r="T200" s="41">
        <v>1691530</v>
      </c>
      <c r="U200" s="41">
        <v>1148996</v>
      </c>
      <c r="V200" s="41">
        <v>947818</v>
      </c>
      <c r="W200" s="41">
        <v>584177</v>
      </c>
      <c r="X200" s="41">
        <v>1261912</v>
      </c>
      <c r="Y200" s="41">
        <v>331754</v>
      </c>
      <c r="Z200" s="41">
        <v>596624</v>
      </c>
      <c r="AA200" s="41">
        <v>297139</v>
      </c>
      <c r="AB200" s="41">
        <v>1460458</v>
      </c>
      <c r="AC200" s="41">
        <v>783691</v>
      </c>
      <c r="AD200" s="41">
        <v>2041874</v>
      </c>
      <c r="AE200" s="41">
        <v>154854</v>
      </c>
      <c r="AF200" s="41">
        <v>105421</v>
      </c>
      <c r="AG200" s="41">
        <v>1431575</v>
      </c>
      <c r="AH200" s="41">
        <v>1038221</v>
      </c>
      <c r="AI200" s="13">
        <v>-5.5286497053225081E-2</v>
      </c>
      <c r="AJ200" s="13">
        <v>-0.2747700958734261</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0</v>
      </c>
      <c r="H204" s="12">
        <v>0</v>
      </c>
      <c r="I204" s="12">
        <v>0</v>
      </c>
      <c r="J204" s="12">
        <v>43576</v>
      </c>
      <c r="K204" s="12">
        <v>297368</v>
      </c>
      <c r="L204" s="12">
        <v>109634</v>
      </c>
      <c r="M204" s="12">
        <v>271017</v>
      </c>
      <c r="N204" s="12">
        <v>184635</v>
      </c>
      <c r="O204" s="12">
        <v>93577</v>
      </c>
      <c r="P204" s="12">
        <v>77603</v>
      </c>
      <c r="Q204" s="12">
        <v>75483</v>
      </c>
      <c r="R204" s="41">
        <v>89501</v>
      </c>
      <c r="S204" s="41">
        <v>167384</v>
      </c>
      <c r="T204" s="41">
        <v>124788</v>
      </c>
      <c r="U204" s="41">
        <v>1587059</v>
      </c>
      <c r="V204" s="41">
        <v>748775</v>
      </c>
      <c r="W204" s="41">
        <v>874746</v>
      </c>
      <c r="X204" s="41">
        <v>1702517</v>
      </c>
      <c r="Y204" s="41">
        <v>522066</v>
      </c>
      <c r="Z204" s="41">
        <v>645415</v>
      </c>
      <c r="AA204" s="41">
        <v>448604</v>
      </c>
      <c r="AB204" s="41">
        <v>1817836</v>
      </c>
      <c r="AC204" s="41">
        <v>5310141</v>
      </c>
      <c r="AD204" s="41">
        <v>4361954</v>
      </c>
      <c r="AE204" s="41">
        <v>2405392</v>
      </c>
      <c r="AF204" s="41">
        <v>515214</v>
      </c>
      <c r="AG204" s="41">
        <v>580005</v>
      </c>
      <c r="AH204" s="41">
        <v>2070808</v>
      </c>
      <c r="AI204" s="13">
        <v>2.1952841907269205E-2</v>
      </c>
      <c r="AJ204" s="13">
        <v>2.5703278420013622</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284041</v>
      </c>
      <c r="H206" s="12">
        <v>692022</v>
      </c>
      <c r="I206" s="12">
        <v>132959</v>
      </c>
      <c r="J206" s="12">
        <v>300452</v>
      </c>
      <c r="K206" s="12">
        <v>1090167</v>
      </c>
      <c r="L206" s="12">
        <v>383077</v>
      </c>
      <c r="M206" s="12">
        <v>347851</v>
      </c>
      <c r="N206" s="12">
        <v>278080</v>
      </c>
      <c r="O206" s="12">
        <v>28500</v>
      </c>
      <c r="P206" s="12">
        <v>309986</v>
      </c>
      <c r="Q206" s="12">
        <v>352127</v>
      </c>
      <c r="R206" s="41">
        <v>363244</v>
      </c>
      <c r="S206" s="41">
        <v>502964</v>
      </c>
      <c r="T206" s="41">
        <v>431229</v>
      </c>
      <c r="U206" s="41">
        <v>670936</v>
      </c>
      <c r="V206" s="41">
        <v>1298748</v>
      </c>
      <c r="W206" s="41">
        <v>1012142</v>
      </c>
      <c r="X206" s="41">
        <v>989344</v>
      </c>
      <c r="Y206" s="41">
        <v>1754277</v>
      </c>
      <c r="Z206" s="41">
        <v>1296195</v>
      </c>
      <c r="AA206" s="41">
        <v>1147241</v>
      </c>
      <c r="AB206" s="41">
        <v>1498118</v>
      </c>
      <c r="AC206" s="41">
        <v>1158673</v>
      </c>
      <c r="AD206" s="41">
        <v>1235843</v>
      </c>
      <c r="AE206" s="41">
        <v>922510</v>
      </c>
      <c r="AF206" s="41">
        <v>722887</v>
      </c>
      <c r="AG206" s="41">
        <v>1438491</v>
      </c>
      <c r="AH206" s="41">
        <v>1568863</v>
      </c>
      <c r="AI206" s="13">
        <v>7.7198958326547551E-3</v>
      </c>
      <c r="AJ206" s="13">
        <v>9.0631084935533138E-2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6762026</v>
      </c>
      <c r="H209" s="5">
        <v>7193995</v>
      </c>
      <c r="I209" s="5">
        <v>2508365</v>
      </c>
      <c r="J209" s="5">
        <v>7735180</v>
      </c>
      <c r="K209" s="5">
        <v>8937198</v>
      </c>
      <c r="L209" s="5">
        <v>10178889</v>
      </c>
      <c r="M209" s="5">
        <v>11452718</v>
      </c>
      <c r="N209" s="5">
        <v>11737993</v>
      </c>
      <c r="O209" s="5">
        <v>10996246</v>
      </c>
      <c r="P209" s="5">
        <v>16648564</v>
      </c>
      <c r="Q209" s="5">
        <v>16284099</v>
      </c>
      <c r="R209" s="39">
        <v>19699068</v>
      </c>
      <c r="S209" s="39">
        <v>17581952</v>
      </c>
      <c r="T209" s="39">
        <v>16548995</v>
      </c>
      <c r="U209" s="39">
        <v>20093691</v>
      </c>
      <c r="V209" s="39">
        <v>17340406</v>
      </c>
      <c r="W209" s="39">
        <v>15649673</v>
      </c>
      <c r="X209" s="39">
        <v>16658052</v>
      </c>
      <c r="Y209" s="39">
        <v>16231609</v>
      </c>
      <c r="Z209" s="39">
        <v>15197905</v>
      </c>
      <c r="AA209" s="39">
        <v>16288379</v>
      </c>
      <c r="AB209" s="39">
        <v>15909612</v>
      </c>
      <c r="AC209" s="39">
        <v>23293631</v>
      </c>
      <c r="AD209" s="39">
        <v>17195878</v>
      </c>
      <c r="AE209" s="39">
        <v>13900265</v>
      </c>
      <c r="AF209" s="39">
        <v>12813188</v>
      </c>
      <c r="AG209" s="39">
        <v>20395407</v>
      </c>
      <c r="AH209" s="39">
        <v>34600091</v>
      </c>
      <c r="AI209" s="10">
        <v>0.13824637389167638</v>
      </c>
      <c r="AJ209" s="10">
        <v>0.69646484622738836</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1146724</v>
      </c>
      <c r="H211" s="12">
        <v>1065859</v>
      </c>
      <c r="I211" s="12">
        <v>432340</v>
      </c>
      <c r="J211" s="12">
        <v>2251499</v>
      </c>
      <c r="K211" s="12">
        <v>2551304</v>
      </c>
      <c r="L211" s="12">
        <v>2874961</v>
      </c>
      <c r="M211" s="12">
        <v>3141541</v>
      </c>
      <c r="N211" s="12">
        <v>3448964</v>
      </c>
      <c r="O211" s="12">
        <v>3275738</v>
      </c>
      <c r="P211" s="12">
        <v>6055311</v>
      </c>
      <c r="Q211" s="12">
        <v>6476054</v>
      </c>
      <c r="R211" s="41">
        <v>7392648</v>
      </c>
      <c r="S211" s="41">
        <v>7416533</v>
      </c>
      <c r="T211" s="41">
        <v>3185827</v>
      </c>
      <c r="U211" s="41">
        <v>2446693</v>
      </c>
      <c r="V211" s="41">
        <v>2991078</v>
      </c>
      <c r="W211" s="41">
        <v>2634048</v>
      </c>
      <c r="X211" s="41">
        <v>2293765</v>
      </c>
      <c r="Y211" s="41">
        <v>2383131</v>
      </c>
      <c r="Z211" s="41">
        <v>2320397</v>
      </c>
      <c r="AA211" s="41">
        <v>2265247</v>
      </c>
      <c r="AB211" s="41">
        <v>2601212</v>
      </c>
      <c r="AC211" s="41">
        <v>2790631</v>
      </c>
      <c r="AD211" s="41">
        <v>2599261</v>
      </c>
      <c r="AE211" s="41">
        <v>2676838</v>
      </c>
      <c r="AF211" s="41">
        <v>2290981</v>
      </c>
      <c r="AG211" s="41">
        <v>3358706</v>
      </c>
      <c r="AH211" s="41">
        <v>4733220</v>
      </c>
      <c r="AI211" s="13">
        <v>0.10491827573318413</v>
      </c>
      <c r="AJ211" s="13">
        <v>0.40923915341205808</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2508154</v>
      </c>
      <c r="H213" s="12">
        <v>2473004</v>
      </c>
      <c r="I213" s="12">
        <v>1109705</v>
      </c>
      <c r="J213" s="12">
        <v>3031008</v>
      </c>
      <c r="K213" s="12">
        <v>3143941</v>
      </c>
      <c r="L213" s="12">
        <v>3520000</v>
      </c>
      <c r="M213" s="12">
        <v>3481030</v>
      </c>
      <c r="N213" s="12">
        <v>3910428</v>
      </c>
      <c r="O213" s="12">
        <v>3541930</v>
      </c>
      <c r="P213" s="12">
        <v>4803341</v>
      </c>
      <c r="Q213" s="12">
        <v>4899806</v>
      </c>
      <c r="R213" s="41">
        <v>5077203</v>
      </c>
      <c r="S213" s="41">
        <v>5483151</v>
      </c>
      <c r="T213" s="41">
        <v>5806098</v>
      </c>
      <c r="U213" s="41">
        <v>6264150</v>
      </c>
      <c r="V213" s="41">
        <v>6736147</v>
      </c>
      <c r="W213" s="41">
        <v>6239592</v>
      </c>
      <c r="X213" s="41">
        <v>6331490</v>
      </c>
      <c r="Y213" s="41">
        <v>6720935</v>
      </c>
      <c r="Z213" s="41">
        <v>7223421</v>
      </c>
      <c r="AA213" s="41">
        <v>7984327</v>
      </c>
      <c r="AB213" s="41">
        <v>7309185</v>
      </c>
      <c r="AC213" s="41">
        <v>7316267</v>
      </c>
      <c r="AD213" s="41">
        <v>7838119</v>
      </c>
      <c r="AE213" s="41">
        <v>6412030</v>
      </c>
      <c r="AF213" s="41">
        <v>5945692</v>
      </c>
      <c r="AG213" s="41">
        <v>8714905</v>
      </c>
      <c r="AH213" s="41">
        <v>9099697</v>
      </c>
      <c r="AI213" s="13">
        <v>3.719320493315359E-2</v>
      </c>
      <c r="AJ213" s="13">
        <v>4.4153321235285987E-2</v>
      </c>
    </row>
    <row r="214" spans="1:44" ht="10.5" customHeight="1" x14ac:dyDescent="0.2">
      <c r="A214" s="11"/>
      <c r="B214" s="19" t="s">
        <v>67</v>
      </c>
      <c r="D214" s="19"/>
      <c r="E214" s="14"/>
      <c r="F214" s="2"/>
      <c r="G214" s="12">
        <v>783225</v>
      </c>
      <c r="H214" s="12">
        <v>793355</v>
      </c>
      <c r="I214" s="12">
        <v>349030</v>
      </c>
      <c r="J214" s="12">
        <v>935230</v>
      </c>
      <c r="K214" s="12">
        <v>1857956</v>
      </c>
      <c r="L214" s="12">
        <v>1837732</v>
      </c>
      <c r="M214" s="12">
        <v>2225860</v>
      </c>
      <c r="N214" s="12">
        <v>1687966</v>
      </c>
      <c r="O214" s="12">
        <v>1753911</v>
      </c>
      <c r="P214" s="12">
        <v>2430581</v>
      </c>
      <c r="Q214" s="12">
        <v>2664259</v>
      </c>
      <c r="R214" s="41">
        <v>2771996</v>
      </c>
      <c r="S214" s="41">
        <v>2291940</v>
      </c>
      <c r="T214" s="41">
        <v>3116385</v>
      </c>
      <c r="U214" s="41">
        <v>1976271</v>
      </c>
      <c r="V214" s="41">
        <v>1818077</v>
      </c>
      <c r="W214" s="41">
        <v>1791824</v>
      </c>
      <c r="X214" s="41">
        <v>1824993</v>
      </c>
      <c r="Y214" s="41">
        <v>1919332</v>
      </c>
      <c r="Z214" s="41">
        <v>1819632</v>
      </c>
      <c r="AA214" s="41">
        <v>2488185</v>
      </c>
      <c r="AB214" s="41">
        <v>1326847</v>
      </c>
      <c r="AC214" s="41">
        <v>7752371</v>
      </c>
      <c r="AD214" s="41">
        <v>1750760</v>
      </c>
      <c r="AE214" s="41">
        <v>1114835</v>
      </c>
      <c r="AF214" s="41">
        <v>893551</v>
      </c>
      <c r="AG214" s="41">
        <v>1330118</v>
      </c>
      <c r="AH214" s="41">
        <v>808974</v>
      </c>
      <c r="AI214" s="13">
        <v>-7.9156939695647743E-2</v>
      </c>
      <c r="AJ214" s="13">
        <v>-0.39180283253064768</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1059722</v>
      </c>
      <c r="H216" s="12">
        <v>798137</v>
      </c>
      <c r="I216" s="12">
        <v>404179</v>
      </c>
      <c r="J216" s="12">
        <v>824528</v>
      </c>
      <c r="K216" s="12">
        <v>740231</v>
      </c>
      <c r="L216" s="12">
        <v>877436</v>
      </c>
      <c r="M216" s="12">
        <v>881325</v>
      </c>
      <c r="N216" s="12">
        <v>971244</v>
      </c>
      <c r="O216" s="12">
        <v>812710</v>
      </c>
      <c r="P216" s="12">
        <v>1439686</v>
      </c>
      <c r="Q216" s="12">
        <v>1126516</v>
      </c>
      <c r="R216" s="41">
        <v>1108352</v>
      </c>
      <c r="S216" s="41">
        <v>1198752</v>
      </c>
      <c r="T216" s="41">
        <v>458247</v>
      </c>
      <c r="U216" s="41">
        <v>163736</v>
      </c>
      <c r="V216" s="41">
        <v>194219</v>
      </c>
      <c r="W216" s="41">
        <v>0</v>
      </c>
      <c r="X216" s="41">
        <v>0</v>
      </c>
      <c r="Y216" s="41">
        <v>0</v>
      </c>
      <c r="Z216" s="41">
        <v>679484</v>
      </c>
      <c r="AA216" s="41">
        <v>639961</v>
      </c>
      <c r="AB216" s="41">
        <v>553219</v>
      </c>
      <c r="AC216" s="41">
        <v>645134</v>
      </c>
      <c r="AD216" s="41">
        <v>671357</v>
      </c>
      <c r="AE216" s="41">
        <v>862541</v>
      </c>
      <c r="AF216" s="41">
        <v>598739</v>
      </c>
      <c r="AG216" s="41">
        <v>1488492</v>
      </c>
      <c r="AH216" s="41">
        <v>4051194</v>
      </c>
      <c r="AI216" s="13">
        <v>0.39352359192259212</v>
      </c>
      <c r="AJ216" s="13">
        <v>1.7216767036705605</v>
      </c>
    </row>
    <row r="217" spans="1:44" ht="10.5" customHeight="1" x14ac:dyDescent="0.2">
      <c r="A217" s="11"/>
      <c r="B217" s="19" t="s">
        <v>71</v>
      </c>
      <c r="D217" s="19"/>
      <c r="E217" s="14"/>
      <c r="F217" s="2"/>
      <c r="G217" s="12">
        <v>376796</v>
      </c>
      <c r="H217" s="12">
        <v>408757</v>
      </c>
      <c r="I217" s="12">
        <v>193111</v>
      </c>
      <c r="J217" s="12">
        <v>467513</v>
      </c>
      <c r="K217" s="12">
        <v>481930</v>
      </c>
      <c r="L217" s="12">
        <v>780807</v>
      </c>
      <c r="M217" s="12">
        <v>691012</v>
      </c>
      <c r="N217" s="12">
        <v>616833</v>
      </c>
      <c r="O217" s="12">
        <v>543790</v>
      </c>
      <c r="P217" s="12">
        <v>776152</v>
      </c>
      <c r="Q217" s="12">
        <v>987013</v>
      </c>
      <c r="R217" s="41">
        <v>991475</v>
      </c>
      <c r="S217" s="41">
        <v>1061914</v>
      </c>
      <c r="T217" s="41">
        <v>1266608</v>
      </c>
      <c r="U217" s="41">
        <v>1399800</v>
      </c>
      <c r="V217" s="41">
        <v>1442455</v>
      </c>
      <c r="W217" s="41">
        <v>1149101</v>
      </c>
      <c r="X217" s="41">
        <v>1260036</v>
      </c>
      <c r="Y217" s="41">
        <v>1134850</v>
      </c>
      <c r="Z217" s="41">
        <v>1953734</v>
      </c>
      <c r="AA217" s="41">
        <v>1758263</v>
      </c>
      <c r="AB217" s="41">
        <v>1835512</v>
      </c>
      <c r="AC217" s="41">
        <v>2061075</v>
      </c>
      <c r="AD217" s="41">
        <v>2284934</v>
      </c>
      <c r="AE217" s="41">
        <v>2102523</v>
      </c>
      <c r="AF217" s="41">
        <v>2421775</v>
      </c>
      <c r="AG217" s="41">
        <v>2621688</v>
      </c>
      <c r="AH217" s="41">
        <v>3335223</v>
      </c>
      <c r="AI217" s="13">
        <v>0.10465825282456698</v>
      </c>
      <c r="AJ217" s="13">
        <v>0.27216625319259957</v>
      </c>
    </row>
    <row r="218" spans="1:44" ht="10.5" customHeight="1" x14ac:dyDescent="0.2">
      <c r="A218" s="11"/>
      <c r="B218" s="19" t="s">
        <v>72</v>
      </c>
      <c r="D218" s="19"/>
      <c r="E218" s="14"/>
      <c r="F218" s="2"/>
      <c r="G218" s="12">
        <v>0</v>
      </c>
      <c r="H218" s="12">
        <v>0</v>
      </c>
      <c r="I218" s="12">
        <v>20000</v>
      </c>
      <c r="J218" s="12">
        <v>20000</v>
      </c>
      <c r="K218" s="12">
        <v>20000</v>
      </c>
      <c r="L218" s="12">
        <v>0</v>
      </c>
      <c r="M218" s="12">
        <v>24508</v>
      </c>
      <c r="N218" s="12">
        <v>20305</v>
      </c>
      <c r="O218" s="12">
        <v>0</v>
      </c>
      <c r="P218" s="12">
        <v>9524</v>
      </c>
      <c r="Q218" s="12">
        <v>9255</v>
      </c>
      <c r="R218" s="41">
        <v>8976</v>
      </c>
      <c r="S218" s="41">
        <v>5199</v>
      </c>
      <c r="T218" s="41">
        <v>962077</v>
      </c>
      <c r="U218" s="41">
        <v>567964</v>
      </c>
      <c r="V218" s="41">
        <v>553791</v>
      </c>
      <c r="W218" s="41">
        <v>781816</v>
      </c>
      <c r="X218" s="41">
        <v>757937</v>
      </c>
      <c r="Y218" s="41">
        <v>697584</v>
      </c>
      <c r="Z218" s="41">
        <v>482760</v>
      </c>
      <c r="AA218" s="41">
        <v>818190</v>
      </c>
      <c r="AB218" s="41">
        <v>813885</v>
      </c>
      <c r="AC218" s="41">
        <v>861816</v>
      </c>
      <c r="AD218" s="41">
        <v>817231</v>
      </c>
      <c r="AE218" s="41">
        <v>648685</v>
      </c>
      <c r="AF218" s="41">
        <v>598730</v>
      </c>
      <c r="AG218" s="41">
        <v>2492870</v>
      </c>
      <c r="AH218" s="41">
        <v>4567022</v>
      </c>
      <c r="AI218" s="13">
        <v>0.33304561265898491</v>
      </c>
      <c r="AJ218" s="13">
        <v>0.83203376028433096</v>
      </c>
    </row>
    <row r="219" spans="1:44" ht="10.5" customHeight="1" x14ac:dyDescent="0.2">
      <c r="A219" s="11"/>
      <c r="B219" s="19" t="s">
        <v>73</v>
      </c>
      <c r="D219" s="19"/>
      <c r="E219" s="14"/>
      <c r="F219" s="2"/>
      <c r="G219" s="12">
        <v>510033</v>
      </c>
      <c r="H219" s="12">
        <v>1640150</v>
      </c>
      <c r="I219" s="12">
        <v>0</v>
      </c>
      <c r="J219" s="12">
        <v>193265</v>
      </c>
      <c r="K219" s="12">
        <v>141836</v>
      </c>
      <c r="L219" s="12">
        <v>287953</v>
      </c>
      <c r="M219" s="12">
        <v>1007442</v>
      </c>
      <c r="N219" s="12">
        <v>223485</v>
      </c>
      <c r="O219" s="12">
        <v>207515</v>
      </c>
      <c r="P219" s="12">
        <v>208745</v>
      </c>
      <c r="Q219" s="12">
        <v>121196</v>
      </c>
      <c r="R219" s="41">
        <v>1380355</v>
      </c>
      <c r="S219" s="41">
        <v>124463</v>
      </c>
      <c r="T219" s="41">
        <v>1568415</v>
      </c>
      <c r="U219" s="41">
        <v>6974299</v>
      </c>
      <c r="V219" s="41">
        <v>3352054</v>
      </c>
      <c r="W219" s="41">
        <v>3053292</v>
      </c>
      <c r="X219" s="41">
        <v>4185031</v>
      </c>
      <c r="Y219" s="41">
        <v>3317140</v>
      </c>
      <c r="Z219" s="41">
        <v>713639</v>
      </c>
      <c r="AA219" s="41">
        <v>162447</v>
      </c>
      <c r="AB219" s="41">
        <v>1104328</v>
      </c>
      <c r="AC219" s="41">
        <v>932224</v>
      </c>
      <c r="AD219" s="41">
        <v>496703</v>
      </c>
      <c r="AE219" s="41">
        <v>0</v>
      </c>
      <c r="AF219" s="41">
        <v>12000</v>
      </c>
      <c r="AG219" s="41">
        <v>40000</v>
      </c>
      <c r="AH219" s="41">
        <v>408163</v>
      </c>
      <c r="AI219" s="13">
        <v>-0.15285856372080975</v>
      </c>
      <c r="AJ219" s="13">
        <v>9.2040749999999996</v>
      </c>
    </row>
    <row r="220" spans="1:44" ht="10.5" customHeight="1" x14ac:dyDescent="0.2">
      <c r="A220" s="11"/>
      <c r="B220" s="19" t="s">
        <v>74</v>
      </c>
      <c r="D220" s="19"/>
      <c r="E220" s="14"/>
      <c r="F220" s="2"/>
      <c r="G220" s="12">
        <v>377372</v>
      </c>
      <c r="H220" s="12">
        <v>14733</v>
      </c>
      <c r="I220" s="12">
        <v>0</v>
      </c>
      <c r="J220" s="12">
        <v>12137</v>
      </c>
      <c r="K220" s="12">
        <v>0</v>
      </c>
      <c r="L220" s="12">
        <v>0</v>
      </c>
      <c r="M220" s="12">
        <v>0</v>
      </c>
      <c r="N220" s="12">
        <v>858768</v>
      </c>
      <c r="O220" s="12">
        <v>860652</v>
      </c>
      <c r="P220" s="12">
        <v>925224</v>
      </c>
      <c r="Q220" s="12">
        <v>0</v>
      </c>
      <c r="R220" s="41">
        <v>968063</v>
      </c>
      <c r="S220" s="41">
        <v>0</v>
      </c>
      <c r="T220" s="41">
        <v>185338</v>
      </c>
      <c r="U220" s="41">
        <v>300778</v>
      </c>
      <c r="V220" s="41">
        <v>252585</v>
      </c>
      <c r="W220" s="41">
        <v>0</v>
      </c>
      <c r="X220" s="41">
        <v>4800</v>
      </c>
      <c r="Y220" s="41">
        <v>58637</v>
      </c>
      <c r="Z220" s="41">
        <v>4838</v>
      </c>
      <c r="AA220" s="41">
        <v>171759</v>
      </c>
      <c r="AB220" s="41">
        <v>365424</v>
      </c>
      <c r="AC220" s="41">
        <v>934113</v>
      </c>
      <c r="AD220" s="41">
        <v>737513</v>
      </c>
      <c r="AE220" s="41">
        <v>82813</v>
      </c>
      <c r="AF220" s="41">
        <v>51720</v>
      </c>
      <c r="AG220" s="41">
        <v>348628</v>
      </c>
      <c r="AH220" s="41">
        <v>7596598</v>
      </c>
      <c r="AI220" s="13">
        <v>0.65820038996631824</v>
      </c>
      <c r="AJ220" s="13">
        <v>20.789982445471964</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289</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288</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6318200</v>
      </c>
      <c r="S233" s="12">
        <v>3160092.5</v>
      </c>
      <c r="T233" s="12">
        <v>1985</v>
      </c>
      <c r="U233" s="12">
        <v>992.5</v>
      </c>
      <c r="V233" s="12">
        <v>0</v>
      </c>
      <c r="W233" s="12">
        <v>0</v>
      </c>
      <c r="X233" s="12">
        <v>0</v>
      </c>
      <c r="Y233" s="12">
        <v>375405</v>
      </c>
      <c r="Z233" s="12">
        <v>750809</v>
      </c>
      <c r="AA233" s="12">
        <v>378419.5</v>
      </c>
      <c r="AB233" s="12">
        <v>6030</v>
      </c>
      <c r="AC233" s="12">
        <v>3008.0822461027951</v>
      </c>
      <c r="AD233" s="12">
        <v>6030</v>
      </c>
      <c r="AE233" s="12">
        <v>3008.0822461027951</v>
      </c>
      <c r="AF233" s="12">
        <v>4100</v>
      </c>
      <c r="AG233" s="12">
        <v>3380.781700848102</v>
      </c>
      <c r="AH233" s="12">
        <v>5000</v>
      </c>
      <c r="AI233" s="71">
        <v>-3.0735926988511464E-2</v>
      </c>
      <c r="AJ233" s="13">
        <v>0.47894790093832479</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6339500</v>
      </c>
      <c r="S234" s="11">
        <v>3170742.5</v>
      </c>
      <c r="T234" s="11">
        <v>1985</v>
      </c>
      <c r="U234" s="12">
        <v>2391.375</v>
      </c>
      <c r="V234" s="12">
        <v>2797.75</v>
      </c>
      <c r="W234" s="12">
        <v>1399</v>
      </c>
      <c r="X234" s="12">
        <v>0</v>
      </c>
      <c r="Y234" s="12">
        <v>341787</v>
      </c>
      <c r="Z234" s="12">
        <v>683574</v>
      </c>
      <c r="AA234" s="12">
        <v>344802</v>
      </c>
      <c r="AB234" s="12">
        <v>6030</v>
      </c>
      <c r="AC234" s="12">
        <v>3007.0700332736301</v>
      </c>
      <c r="AD234" s="12">
        <v>6030</v>
      </c>
      <c r="AE234" s="12">
        <v>3007.0700332736301</v>
      </c>
      <c r="AF234" s="12">
        <v>4100</v>
      </c>
      <c r="AG234" s="12">
        <v>3380.781700848102</v>
      </c>
      <c r="AH234" s="12">
        <v>5000</v>
      </c>
      <c r="AI234" s="71">
        <v>-3.0735926988511464E-2</v>
      </c>
      <c r="AJ234" s="13">
        <v>0.47894790093832479</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68900</v>
      </c>
      <c r="S241" s="11">
        <v>69615</v>
      </c>
      <c r="T241" s="11">
        <v>70581</v>
      </c>
      <c r="U241" s="11">
        <v>71490</v>
      </c>
      <c r="V241" s="11">
        <v>72407</v>
      </c>
      <c r="W241" s="11">
        <v>73089</v>
      </c>
      <c r="X241" s="11">
        <v>73829</v>
      </c>
      <c r="Y241" s="11">
        <v>74348</v>
      </c>
      <c r="Z241" s="11">
        <v>74252</v>
      </c>
      <c r="AA241" s="11">
        <v>74551</v>
      </c>
      <c r="AB241" s="41">
        <v>74937</v>
      </c>
      <c r="AC241" s="41">
        <v>75219</v>
      </c>
      <c r="AD241" s="41">
        <v>75863</v>
      </c>
      <c r="AE241" s="41">
        <v>76535</v>
      </c>
      <c r="AF241" s="41">
        <v>77388</v>
      </c>
      <c r="AG241" s="41">
        <v>78307</v>
      </c>
      <c r="AH241" s="41">
        <v>79546</v>
      </c>
      <c r="AI241" s="13">
        <v>9.997597048054141E-3</v>
      </c>
      <c r="AJ241" s="13">
        <v>1.5822340276092813E-2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1792234</v>
      </c>
      <c r="S242" s="11">
        <v>1890618</v>
      </c>
      <c r="T242" s="11">
        <v>1963958</v>
      </c>
      <c r="U242" s="11">
        <v>2082811</v>
      </c>
      <c r="V242" s="11">
        <v>2277382</v>
      </c>
      <c r="W242" s="11">
        <v>2430988</v>
      </c>
      <c r="X242" s="11">
        <v>2331436</v>
      </c>
      <c r="Y242" s="11">
        <v>2387292</v>
      </c>
      <c r="Z242" s="11">
        <v>2564946</v>
      </c>
      <c r="AA242" s="11">
        <v>2611425</v>
      </c>
      <c r="AB242" s="41">
        <v>2643101</v>
      </c>
      <c r="AC242" s="41">
        <v>2788427</v>
      </c>
      <c r="AD242" s="41">
        <v>2940106</v>
      </c>
      <c r="AE242" s="41">
        <v>3064012</v>
      </c>
      <c r="AF242" s="41">
        <v>3241852</v>
      </c>
      <c r="AG242" s="41">
        <v>3436252</v>
      </c>
      <c r="AH242" s="41">
        <v>3579857</v>
      </c>
      <c r="AI242" s="13">
        <v>5.1861727290166026E-2</v>
      </c>
      <c r="AJ242" s="13">
        <v>4.1791172475126967E-2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29134.298503287173</v>
      </c>
      <c r="V243" s="11">
        <f t="shared" ref="V243:AA243" si="15">V242*1000/V241</f>
        <v>31452.511497507148</v>
      </c>
      <c r="W243" s="11">
        <f t="shared" si="15"/>
        <v>33260.654818098483</v>
      </c>
      <c r="X243" s="11">
        <f t="shared" si="15"/>
        <v>31578.86467377318</v>
      </c>
      <c r="Y243" s="11">
        <f t="shared" si="15"/>
        <v>32109.700328186365</v>
      </c>
      <c r="Z243" s="11">
        <f t="shared" si="15"/>
        <v>34543.796800086195</v>
      </c>
      <c r="AA243" s="11">
        <f t="shared" si="15"/>
        <v>35028.705181687706</v>
      </c>
      <c r="AB243" s="11">
        <v>35270.974285066121</v>
      </c>
      <c r="AC243" s="11">
        <v>37070.779989098497</v>
      </c>
      <c r="AD243" s="11">
        <v>38755.467091994782</v>
      </c>
      <c r="AE243" s="11">
        <v>40034.128176651204</v>
      </c>
      <c r="AF243" s="11">
        <v>41890.887476094482</v>
      </c>
      <c r="AG243" s="11">
        <v>43881.798562069802</v>
      </c>
      <c r="AH243" s="11">
        <v>45003.607975259598</v>
      </c>
      <c r="AI243" s="13">
        <v>4.1449732518640925E-2</v>
      </c>
      <c r="AJ243" s="13">
        <v>2.556434444233233E-2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31814</v>
      </c>
      <c r="S245" s="11">
        <v>31612</v>
      </c>
      <c r="T245" s="11">
        <v>31781</v>
      </c>
      <c r="U245" s="11">
        <v>30834</v>
      </c>
      <c r="V245" s="11">
        <v>30225</v>
      </c>
      <c r="W245" s="11">
        <v>30608</v>
      </c>
      <c r="X245" s="11">
        <v>31227</v>
      </c>
      <c r="Y245" s="11">
        <v>33314</v>
      </c>
      <c r="Z245" s="11">
        <v>33425</v>
      </c>
      <c r="AA245" s="11">
        <v>33441</v>
      </c>
      <c r="AB245" s="41">
        <v>33294</v>
      </c>
      <c r="AC245" s="41">
        <v>34180</v>
      </c>
      <c r="AD245" s="41">
        <v>34467</v>
      </c>
      <c r="AE245" s="41">
        <v>34119</v>
      </c>
      <c r="AF245" s="41">
        <v>33894</v>
      </c>
      <c r="AG245" s="41">
        <v>34508</v>
      </c>
      <c r="AH245" s="41">
        <v>34824</v>
      </c>
      <c r="AI245" s="13">
        <v>7.5163744673647503E-3</v>
      </c>
      <c r="AJ245" s="13">
        <v>9.1572968586994315E-3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29430</v>
      </c>
      <c r="S246" s="11">
        <v>29263</v>
      </c>
      <c r="T246" s="11">
        <v>29035</v>
      </c>
      <c r="U246" s="11">
        <v>28085</v>
      </c>
      <c r="V246" s="11">
        <v>28149</v>
      </c>
      <c r="W246" s="11">
        <v>28369</v>
      </c>
      <c r="X246" s="11">
        <v>27082</v>
      </c>
      <c r="Y246" s="11">
        <v>29522</v>
      </c>
      <c r="Z246" s="11">
        <v>30114</v>
      </c>
      <c r="AA246" s="11">
        <v>30565</v>
      </c>
      <c r="AB246" s="41">
        <v>30810</v>
      </c>
      <c r="AC246" s="41">
        <v>32079</v>
      </c>
      <c r="AD246" s="41">
        <v>32490</v>
      </c>
      <c r="AE246" s="41">
        <v>32396</v>
      </c>
      <c r="AF246" s="41">
        <v>32437</v>
      </c>
      <c r="AG246" s="41">
        <v>33364</v>
      </c>
      <c r="AH246" s="41">
        <v>33889</v>
      </c>
      <c r="AI246" s="13">
        <v>1.6001874590821474E-2</v>
      </c>
      <c r="AJ246" s="13">
        <v>1.5735523318546937E-2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2384</v>
      </c>
      <c r="S247" s="11">
        <v>2349</v>
      </c>
      <c r="T247" s="11">
        <v>2746</v>
      </c>
      <c r="U247" s="11">
        <v>2749</v>
      </c>
      <c r="V247" s="11">
        <v>2076</v>
      </c>
      <c r="W247" s="11">
        <v>30608</v>
      </c>
      <c r="X247" s="11">
        <v>4145</v>
      </c>
      <c r="Y247" s="11">
        <v>3792</v>
      </c>
      <c r="Z247" s="11">
        <v>3311</v>
      </c>
      <c r="AA247" s="11">
        <v>2876</v>
      </c>
      <c r="AB247" s="41">
        <v>2484</v>
      </c>
      <c r="AC247" s="41">
        <v>2101</v>
      </c>
      <c r="AD247" s="41">
        <v>1977</v>
      </c>
      <c r="AE247" s="41">
        <v>1723</v>
      </c>
      <c r="AF247" s="41">
        <v>1457</v>
      </c>
      <c r="AG247" s="41">
        <v>1144</v>
      </c>
      <c r="AH247" s="41">
        <v>935</v>
      </c>
      <c r="AI247" s="13">
        <v>-0.15027837711566705</v>
      </c>
      <c r="AJ247" s="13">
        <v>-0.18269230769230768</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7.5</v>
      </c>
      <c r="S248" s="81">
        <v>7.4</v>
      </c>
      <c r="T248" s="81">
        <v>8.6</v>
      </c>
      <c r="U248" s="81">
        <v>6.9</v>
      </c>
      <c r="V248" s="81">
        <v>6.9</v>
      </c>
      <c r="W248" s="81">
        <v>7.3</v>
      </c>
      <c r="X248" s="81">
        <v>13.3</v>
      </c>
      <c r="Y248" s="81">
        <v>11.4</v>
      </c>
      <c r="Z248" s="81">
        <v>9.9</v>
      </c>
      <c r="AA248" s="81">
        <v>8.6</v>
      </c>
      <c r="AB248" s="82">
        <v>7.5</v>
      </c>
      <c r="AC248" s="82">
        <v>6.1</v>
      </c>
      <c r="AD248" s="82">
        <v>5.7</v>
      </c>
      <c r="AE248" s="82">
        <v>5</v>
      </c>
      <c r="AF248" s="82">
        <v>4.3</v>
      </c>
      <c r="AG248" s="82">
        <v>3.3</v>
      </c>
      <c r="AH248" s="82">
        <v>2.7</v>
      </c>
      <c r="AI248" s="13">
        <v>-0.15656733469825068</v>
      </c>
      <c r="AJ248" s="13">
        <v>-0.18181818181818171</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34576334</v>
      </c>
      <c r="H257" s="86">
        <f>SUM(H258:H260)</f>
        <v>40660459</v>
      </c>
      <c r="I257" s="86">
        <f>SUM(I258:I260)</f>
        <v>44157370</v>
      </c>
      <c r="J257" s="86">
        <f>SUM(J258:J260)</f>
        <v>44042346</v>
      </c>
      <c r="K257" s="86">
        <f>SUM(K258:K260)</f>
        <v>49543025</v>
      </c>
      <c r="L257" s="86">
        <f t="shared" ref="L257:Q257" si="16">SUM(L258:L260)</f>
        <v>53662193</v>
      </c>
      <c r="M257" s="86">
        <f t="shared" si="16"/>
        <v>56114867</v>
      </c>
      <c r="N257" s="86">
        <f t="shared" si="16"/>
        <v>58639570</v>
      </c>
      <c r="O257" s="86">
        <f t="shared" si="16"/>
        <v>57869197.019999996</v>
      </c>
      <c r="P257" s="86">
        <f t="shared" si="16"/>
        <v>64435111</v>
      </c>
      <c r="Q257" s="86">
        <f t="shared" si="16"/>
        <v>66015588.909999996</v>
      </c>
      <c r="R257" s="86">
        <f>SUM(R258:R261)</f>
        <v>66750589.839999996</v>
      </c>
      <c r="S257" s="86">
        <f t="shared" ref="S257:AA257" si="17">SUM(S258:S261)</f>
        <v>67541664.170000002</v>
      </c>
      <c r="T257" s="86">
        <f t="shared" si="17"/>
        <v>88492693.86999999</v>
      </c>
      <c r="U257" s="86">
        <f t="shared" si="17"/>
        <v>89774584.819999993</v>
      </c>
      <c r="V257" s="86">
        <f t="shared" si="17"/>
        <v>89129055.189999998</v>
      </c>
      <c r="W257" s="86">
        <f t="shared" si="17"/>
        <v>91942947.519999996</v>
      </c>
      <c r="X257" s="86">
        <f t="shared" si="17"/>
        <v>92983918.230000004</v>
      </c>
      <c r="Y257" s="86">
        <f t="shared" si="17"/>
        <v>96144187.060000002</v>
      </c>
      <c r="Z257" s="86">
        <f t="shared" si="17"/>
        <v>95081866.229999989</v>
      </c>
      <c r="AA257" s="86">
        <f t="shared" si="17"/>
        <v>96659857.109999999</v>
      </c>
      <c r="AB257" s="86">
        <v>99665690.769999996</v>
      </c>
      <c r="AC257" s="86">
        <v>98396685.799999997</v>
      </c>
      <c r="AD257" s="86">
        <v>102211767</v>
      </c>
      <c r="AE257" s="86">
        <v>104117589.56999999</v>
      </c>
      <c r="AF257" s="86">
        <v>107885884.73999999</v>
      </c>
      <c r="AG257" s="86">
        <v>110946950.48</v>
      </c>
      <c r="AH257" s="86">
        <v>111593780.61</v>
      </c>
      <c r="AI257" s="13">
        <v>1.9019242396916214E-2</v>
      </c>
      <c r="AJ257" s="13">
        <v>5.8300848036070795E-3</v>
      </c>
    </row>
    <row r="258" spans="1:36" ht="10.5" customHeight="1" x14ac:dyDescent="0.2">
      <c r="A258" s="14"/>
      <c r="B258" s="11"/>
      <c r="C258" s="11" t="s">
        <v>151</v>
      </c>
      <c r="D258" s="11"/>
      <c r="E258" s="11"/>
      <c r="F258" s="2"/>
      <c r="G258" s="86">
        <f t="shared" ref="G258:AA258" si="18">G65</f>
        <v>25520026</v>
      </c>
      <c r="H258" s="86">
        <f t="shared" si="18"/>
        <v>26311810</v>
      </c>
      <c r="I258" s="86">
        <f t="shared" si="18"/>
        <v>29253304</v>
      </c>
      <c r="J258" s="86">
        <f t="shared" si="18"/>
        <v>28286453</v>
      </c>
      <c r="K258" s="86">
        <f t="shared" si="18"/>
        <v>32359388</v>
      </c>
      <c r="L258" s="86">
        <f t="shared" si="18"/>
        <v>33281274</v>
      </c>
      <c r="M258" s="86">
        <f t="shared" si="18"/>
        <v>36349413</v>
      </c>
      <c r="N258" s="86">
        <f t="shared" si="18"/>
        <v>38407465</v>
      </c>
      <c r="O258" s="86">
        <f t="shared" si="18"/>
        <v>36483664</v>
      </c>
      <c r="P258" s="86">
        <f t="shared" si="18"/>
        <v>42267109</v>
      </c>
      <c r="Q258" s="86">
        <f t="shared" si="18"/>
        <v>43201417</v>
      </c>
      <c r="R258" s="86">
        <f t="shared" si="18"/>
        <v>43173629</v>
      </c>
      <c r="S258" s="86">
        <f t="shared" si="18"/>
        <v>45016691</v>
      </c>
      <c r="T258" s="86">
        <f t="shared" si="18"/>
        <v>57152389</v>
      </c>
      <c r="U258" s="86">
        <f t="shared" si="18"/>
        <v>56630987</v>
      </c>
      <c r="V258" s="86">
        <f t="shared" si="18"/>
        <v>54279668</v>
      </c>
      <c r="W258" s="86">
        <f t="shared" si="18"/>
        <v>56141259</v>
      </c>
      <c r="X258" s="86">
        <f t="shared" si="18"/>
        <v>58690574</v>
      </c>
      <c r="Y258" s="86">
        <f t="shared" si="18"/>
        <v>57749765</v>
      </c>
      <c r="Z258" s="86">
        <f t="shared" si="18"/>
        <v>55459165</v>
      </c>
      <c r="AA258" s="86">
        <f t="shared" si="18"/>
        <v>57471170</v>
      </c>
      <c r="AB258" s="86">
        <v>58724993</v>
      </c>
      <c r="AC258" s="86">
        <v>59058768</v>
      </c>
      <c r="AD258" s="86">
        <v>61883447</v>
      </c>
      <c r="AE258" s="86">
        <v>63491209</v>
      </c>
      <c r="AF258" s="86">
        <v>66488734</v>
      </c>
      <c r="AG258" s="86">
        <v>67036835</v>
      </c>
      <c r="AH258" s="86">
        <v>66115997</v>
      </c>
      <c r="AI258" s="13">
        <v>1.9954025310991552E-2</v>
      </c>
      <c r="AJ258" s="13">
        <v>-1.3736298857187992E-2</v>
      </c>
    </row>
    <row r="259" spans="1:36" ht="10.5" customHeight="1" x14ac:dyDescent="0.2">
      <c r="A259" s="14"/>
      <c r="B259" s="11"/>
      <c r="C259" s="11" t="s">
        <v>152</v>
      </c>
      <c r="D259" s="11"/>
      <c r="E259" s="11"/>
      <c r="F259" s="2"/>
      <c r="G259" s="86">
        <f t="shared" ref="G259:AA259" si="19">G122</f>
        <v>7457621</v>
      </c>
      <c r="H259" s="86">
        <f t="shared" si="19"/>
        <v>12742859</v>
      </c>
      <c r="I259" s="86">
        <f t="shared" si="19"/>
        <v>13919423</v>
      </c>
      <c r="J259" s="86">
        <f t="shared" si="19"/>
        <v>14007809</v>
      </c>
      <c r="K259" s="86">
        <f t="shared" si="19"/>
        <v>15446517</v>
      </c>
      <c r="L259" s="86">
        <f t="shared" si="19"/>
        <v>18633962</v>
      </c>
      <c r="M259" s="86">
        <f t="shared" si="19"/>
        <v>18082861</v>
      </c>
      <c r="N259" s="86">
        <f t="shared" si="19"/>
        <v>18426526</v>
      </c>
      <c r="O259" s="86">
        <f t="shared" si="19"/>
        <v>19683950.02</v>
      </c>
      <c r="P259" s="86">
        <f t="shared" si="19"/>
        <v>20172288</v>
      </c>
      <c r="Q259" s="86">
        <f t="shared" si="19"/>
        <v>20733113.91</v>
      </c>
      <c r="R259" s="86">
        <f t="shared" si="19"/>
        <v>21111150.77</v>
      </c>
      <c r="S259" s="86">
        <f t="shared" si="19"/>
        <v>20172287.670000002</v>
      </c>
      <c r="T259" s="86">
        <f t="shared" si="19"/>
        <v>28397370.550000001</v>
      </c>
      <c r="U259" s="86">
        <f t="shared" si="19"/>
        <v>29327069.830000002</v>
      </c>
      <c r="V259" s="86">
        <f t="shared" si="19"/>
        <v>31247450.980000004</v>
      </c>
      <c r="W259" s="86">
        <f t="shared" si="19"/>
        <v>32870812.500000004</v>
      </c>
      <c r="X259" s="86">
        <f t="shared" si="19"/>
        <v>31298025.800000001</v>
      </c>
      <c r="Y259" s="86">
        <f t="shared" si="19"/>
        <v>35352839.980000004</v>
      </c>
      <c r="Z259" s="86">
        <f t="shared" si="19"/>
        <v>36503165.739999995</v>
      </c>
      <c r="AA259" s="86">
        <f t="shared" si="19"/>
        <v>36060502.810000002</v>
      </c>
      <c r="AB259" s="86">
        <v>37639425</v>
      </c>
      <c r="AC259" s="86">
        <v>35883012</v>
      </c>
      <c r="AD259" s="86">
        <v>36921924</v>
      </c>
      <c r="AE259" s="86">
        <v>37517749</v>
      </c>
      <c r="AF259" s="86">
        <v>38193328</v>
      </c>
      <c r="AG259" s="86">
        <v>39693407</v>
      </c>
      <c r="AH259" s="86">
        <v>41228508</v>
      </c>
      <c r="AI259" s="13">
        <v>1.5295449532525929E-2</v>
      </c>
      <c r="AJ259" s="13">
        <v>3.8673954090159106E-2</v>
      </c>
    </row>
    <row r="260" spans="1:36" ht="10.5" customHeight="1" x14ac:dyDescent="0.2">
      <c r="A260" s="14"/>
      <c r="B260" s="11"/>
      <c r="C260" s="11" t="s">
        <v>153</v>
      </c>
      <c r="D260" s="11"/>
      <c r="E260" s="11"/>
      <c r="F260" s="2"/>
      <c r="G260" s="86">
        <f t="shared" ref="G260:AA260" si="20">G179</f>
        <v>1598687</v>
      </c>
      <c r="H260" s="86">
        <f t="shared" si="20"/>
        <v>1605790</v>
      </c>
      <c r="I260" s="86">
        <f t="shared" si="20"/>
        <v>984643</v>
      </c>
      <c r="J260" s="86">
        <f t="shared" si="20"/>
        <v>1748084</v>
      </c>
      <c r="K260" s="86">
        <f t="shared" si="20"/>
        <v>1737120</v>
      </c>
      <c r="L260" s="86">
        <f t="shared" si="20"/>
        <v>1746957</v>
      </c>
      <c r="M260" s="86">
        <f t="shared" si="20"/>
        <v>1682593</v>
      </c>
      <c r="N260" s="86">
        <f t="shared" si="20"/>
        <v>1805579</v>
      </c>
      <c r="O260" s="86">
        <f t="shared" si="20"/>
        <v>1701583</v>
      </c>
      <c r="P260" s="86">
        <f t="shared" si="20"/>
        <v>1995714</v>
      </c>
      <c r="Q260" s="86">
        <f t="shared" si="20"/>
        <v>2081058</v>
      </c>
      <c r="R260" s="86">
        <f t="shared" si="20"/>
        <v>2131033</v>
      </c>
      <c r="S260" s="86">
        <f t="shared" si="20"/>
        <v>1972603</v>
      </c>
      <c r="T260" s="86">
        <f t="shared" si="20"/>
        <v>2537487</v>
      </c>
      <c r="U260" s="86">
        <f t="shared" si="20"/>
        <v>3345373</v>
      </c>
      <c r="V260" s="86">
        <f t="shared" si="20"/>
        <v>3095379</v>
      </c>
      <c r="W260" s="86">
        <f t="shared" si="20"/>
        <v>2375687</v>
      </c>
      <c r="X260" s="86">
        <f t="shared" si="20"/>
        <v>2378302</v>
      </c>
      <c r="Y260" s="86">
        <f t="shared" si="20"/>
        <v>2416385</v>
      </c>
      <c r="Z260" s="86">
        <f t="shared" si="20"/>
        <v>2495870</v>
      </c>
      <c r="AA260" s="86">
        <f t="shared" si="20"/>
        <v>2494500</v>
      </c>
      <c r="AB260" s="86">
        <v>2659617</v>
      </c>
      <c r="AC260" s="86">
        <v>2809401</v>
      </c>
      <c r="AD260" s="86">
        <v>2751523</v>
      </c>
      <c r="AE260" s="86">
        <v>2443948</v>
      </c>
      <c r="AF260" s="86">
        <v>2522570</v>
      </c>
      <c r="AG260" s="86">
        <v>3518693</v>
      </c>
      <c r="AH260" s="86">
        <v>3536822</v>
      </c>
      <c r="AI260" s="13">
        <v>4.8654320533330964E-2</v>
      </c>
      <c r="AJ260" s="13">
        <v>5.1521971368346147E-3</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334777.07</v>
      </c>
      <c r="S261" s="86">
        <v>380082.5</v>
      </c>
      <c r="T261" s="86">
        <v>405447.31999999995</v>
      </c>
      <c r="U261" s="86">
        <v>471154.99000000005</v>
      </c>
      <c r="V261" s="86">
        <v>506557.21</v>
      </c>
      <c r="W261" s="86">
        <v>555189.0199999999</v>
      </c>
      <c r="X261" s="86">
        <v>617016.43000000005</v>
      </c>
      <c r="Y261" s="86">
        <v>625197.08000000007</v>
      </c>
      <c r="Z261" s="86">
        <v>623665.48999999987</v>
      </c>
      <c r="AA261" s="86">
        <v>633684.29999999993</v>
      </c>
      <c r="AB261" s="41">
        <v>641655.77</v>
      </c>
      <c r="AC261" s="41">
        <v>645504.79999999993</v>
      </c>
      <c r="AD261" s="41">
        <v>654873</v>
      </c>
      <c r="AE261" s="41">
        <v>664683.56999999995</v>
      </c>
      <c r="AF261" s="41">
        <v>681252.73999999987</v>
      </c>
      <c r="AG261" s="41">
        <v>698015.4800000001</v>
      </c>
      <c r="AH261" s="41">
        <v>712453.61</v>
      </c>
      <c r="AI261" s="13">
        <v>1.7596835868876504E-2</v>
      </c>
      <c r="AJ261" s="13">
        <v>2.0684541265474352E-2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248340792.29032257</v>
      </c>
      <c r="H265" s="11">
        <v>254875091.68458781</v>
      </c>
      <c r="I265" s="11">
        <v>274192908.66898352</v>
      </c>
      <c r="J265" s="11">
        <v>282293433.62367862</v>
      </c>
      <c r="K265" s="11">
        <v>295778538</v>
      </c>
      <c r="L265" s="11">
        <v>304362100</v>
      </c>
      <c r="M265" s="11">
        <v>313047392</v>
      </c>
      <c r="N265" s="11">
        <v>322597045</v>
      </c>
      <c r="O265" s="11">
        <v>335782997</v>
      </c>
      <c r="P265" s="11">
        <v>368988829</v>
      </c>
      <c r="Q265" s="11">
        <v>377122115</v>
      </c>
      <c r="R265" s="11">
        <v>382263831</v>
      </c>
      <c r="S265" s="11">
        <v>384206800</v>
      </c>
      <c r="T265" s="11">
        <v>453654100</v>
      </c>
      <c r="U265" s="11">
        <v>480667689</v>
      </c>
      <c r="V265" s="11">
        <v>502550225</v>
      </c>
      <c r="W265" s="11">
        <v>517993536</v>
      </c>
      <c r="X265" s="11">
        <v>526710650</v>
      </c>
      <c r="Y265" s="86">
        <v>537405687</v>
      </c>
      <c r="Z265" s="86">
        <v>540040796</v>
      </c>
      <c r="AA265" s="86">
        <v>536926165</v>
      </c>
      <c r="AB265" s="86">
        <v>543235751</v>
      </c>
      <c r="AC265" s="86">
        <v>543052364</v>
      </c>
      <c r="AD265" s="86">
        <v>563478163</v>
      </c>
      <c r="AE265" s="86">
        <v>583700412</v>
      </c>
      <c r="AF265" s="86">
        <v>596326241</v>
      </c>
      <c r="AG265" s="86">
        <v>604763288</v>
      </c>
      <c r="AH265" s="86">
        <v>597060524</v>
      </c>
      <c r="AI265" s="13">
        <v>1.5870468923971703E-2</v>
      </c>
      <c r="AJ265" s="13">
        <v>-1.2736824726040579E-2</v>
      </c>
    </row>
    <row r="266" spans="1:36" ht="10.5" customHeight="1" x14ac:dyDescent="0.2">
      <c r="A266" s="14"/>
      <c r="B266" s="14"/>
      <c r="C266" s="14" t="s">
        <v>160</v>
      </c>
      <c r="D266" s="14"/>
      <c r="E266" s="14"/>
      <c r="F266" s="2"/>
      <c r="G266" s="11">
        <v>33347672</v>
      </c>
      <c r="H266" s="11">
        <v>35203820</v>
      </c>
      <c r="I266" s="11">
        <v>44493230</v>
      </c>
      <c r="J266" s="11">
        <v>48510100</v>
      </c>
      <c r="K266" s="11">
        <v>50640910</v>
      </c>
      <c r="L266" s="11">
        <v>52203480</v>
      </c>
      <c r="M266" s="11">
        <v>54693840</v>
      </c>
      <c r="N266" s="11">
        <v>57948240</v>
      </c>
      <c r="O266" s="11">
        <v>61110320</v>
      </c>
      <c r="P266" s="11">
        <v>79020110</v>
      </c>
      <c r="Q266" s="11">
        <v>81761600</v>
      </c>
      <c r="R266" s="11">
        <v>84470700</v>
      </c>
      <c r="S266" s="11">
        <v>87171150</v>
      </c>
      <c r="T266" s="11">
        <v>90411800</v>
      </c>
      <c r="U266" s="11">
        <v>125116580</v>
      </c>
      <c r="V266" s="11">
        <v>132393010</v>
      </c>
      <c r="W266" s="11">
        <v>136436870</v>
      </c>
      <c r="X266" s="11">
        <v>144225010</v>
      </c>
      <c r="Y266" s="86">
        <v>146890310</v>
      </c>
      <c r="Z266" s="86">
        <v>153291210</v>
      </c>
      <c r="AA266" s="86">
        <v>152569000</v>
      </c>
      <c r="AB266" s="86">
        <v>152263010</v>
      </c>
      <c r="AC266" s="86">
        <v>154474910</v>
      </c>
      <c r="AD266" s="86">
        <v>158135120</v>
      </c>
      <c r="AE266" s="86">
        <v>162201150</v>
      </c>
      <c r="AF266" s="86">
        <v>167074810</v>
      </c>
      <c r="AG266" s="86">
        <v>172031850</v>
      </c>
      <c r="AH266" s="86">
        <v>177591420</v>
      </c>
      <c r="AI266" s="13">
        <v>2.5977716135822559E-2</v>
      </c>
      <c r="AJ266" s="13">
        <v>3.2317097095683152E-2</v>
      </c>
    </row>
    <row r="267" spans="1:36" ht="10.5" customHeight="1" x14ac:dyDescent="0.2">
      <c r="A267" s="14"/>
      <c r="B267" s="14"/>
      <c r="C267" s="14" t="s">
        <v>161</v>
      </c>
      <c r="D267" s="14"/>
      <c r="E267" s="14"/>
      <c r="F267" s="2"/>
      <c r="G267" s="11">
        <v>1254129</v>
      </c>
      <c r="H267" s="11">
        <v>1279700</v>
      </c>
      <c r="I267" s="11">
        <v>1246220</v>
      </c>
      <c r="J267" s="11">
        <v>1174830</v>
      </c>
      <c r="K267" s="11">
        <v>1206510</v>
      </c>
      <c r="L267" s="11">
        <v>1240440</v>
      </c>
      <c r="M267" s="11">
        <v>1299030</v>
      </c>
      <c r="N267" s="11">
        <v>1325600</v>
      </c>
      <c r="O267" s="11">
        <v>1344070</v>
      </c>
      <c r="P267" s="11">
        <v>1383580</v>
      </c>
      <c r="Q267" s="11">
        <v>1402750</v>
      </c>
      <c r="R267" s="11">
        <v>1408220</v>
      </c>
      <c r="S267" s="11">
        <v>1410650</v>
      </c>
      <c r="T267" s="11">
        <v>1443740</v>
      </c>
      <c r="U267" s="11">
        <v>1503630</v>
      </c>
      <c r="V267" s="11">
        <v>1603650</v>
      </c>
      <c r="W267" s="11">
        <v>1624210</v>
      </c>
      <c r="X267" s="11">
        <v>1666090</v>
      </c>
      <c r="Y267" s="86">
        <v>1622330</v>
      </c>
      <c r="Z267" s="86">
        <v>1962650</v>
      </c>
      <c r="AA267" s="86">
        <v>1997730</v>
      </c>
      <c r="AB267" s="86">
        <v>2002550</v>
      </c>
      <c r="AC267" s="86">
        <v>2026060</v>
      </c>
      <c r="AD267" s="86">
        <v>2067040</v>
      </c>
      <c r="AE267" s="86">
        <v>2070600</v>
      </c>
      <c r="AF267" s="86">
        <v>2117200</v>
      </c>
      <c r="AG267" s="86">
        <v>2203500</v>
      </c>
      <c r="AH267" s="86">
        <v>2222340</v>
      </c>
      <c r="AI267" s="13">
        <v>1.7508054624281622E-2</v>
      </c>
      <c r="AJ267" s="13">
        <v>8.5500340367597009E-3</v>
      </c>
    </row>
    <row r="268" spans="1:36" ht="10.5" customHeight="1" x14ac:dyDescent="0.2">
      <c r="A268" s="14"/>
      <c r="B268" s="14"/>
      <c r="C268" s="14" t="s">
        <v>162</v>
      </c>
      <c r="D268" s="14"/>
      <c r="E268" s="14"/>
      <c r="F268" s="2"/>
      <c r="G268" s="11">
        <v>243274</v>
      </c>
      <c r="H268" s="11">
        <v>238860</v>
      </c>
      <c r="I268" s="11">
        <v>243450</v>
      </c>
      <c r="J268" s="11">
        <v>241370</v>
      </c>
      <c r="K268" s="11">
        <v>239630</v>
      </c>
      <c r="L268" s="11">
        <v>233930</v>
      </c>
      <c r="M268" s="11">
        <v>202570</v>
      </c>
      <c r="N268" s="11">
        <v>198950</v>
      </c>
      <c r="O268" s="11">
        <v>150490</v>
      </c>
      <c r="P268" s="11">
        <v>146610</v>
      </c>
      <c r="Q268" s="11">
        <v>138690</v>
      </c>
      <c r="R268" s="11">
        <v>120140</v>
      </c>
      <c r="S268" s="11">
        <v>118180</v>
      </c>
      <c r="T268" s="11">
        <v>116000</v>
      </c>
      <c r="U268" s="11">
        <v>114540</v>
      </c>
      <c r="V268" s="11">
        <v>114260</v>
      </c>
      <c r="W268" s="11">
        <v>138620</v>
      </c>
      <c r="X268" s="11">
        <v>67700</v>
      </c>
      <c r="Y268" s="86">
        <v>169560</v>
      </c>
      <c r="Z268" s="86">
        <v>108180</v>
      </c>
      <c r="AA268" s="86">
        <v>81730</v>
      </c>
      <c r="AB268" s="86">
        <v>104550</v>
      </c>
      <c r="AC268" s="86">
        <v>121040</v>
      </c>
      <c r="AD268" s="86">
        <v>89150</v>
      </c>
      <c r="AE268" s="86">
        <v>89470</v>
      </c>
      <c r="AF268" s="86">
        <v>91370</v>
      </c>
      <c r="AG268" s="86">
        <v>75870</v>
      </c>
      <c r="AH268" s="86">
        <v>75580</v>
      </c>
      <c r="AI268" s="13">
        <v>-5.2642694723994077E-2</v>
      </c>
      <c r="AJ268" s="13">
        <v>-3.8223276657440358E-3</v>
      </c>
    </row>
    <row r="269" spans="1:36" ht="10.5" customHeight="1" x14ac:dyDescent="0.2">
      <c r="A269" s="14"/>
      <c r="B269" s="14"/>
      <c r="C269" s="14" t="s">
        <v>163</v>
      </c>
      <c r="D269" s="14"/>
      <c r="E269" s="14"/>
      <c r="F269" s="2"/>
      <c r="G269" s="11">
        <v>30438106</v>
      </c>
      <c r="H269" s="11">
        <v>37707620</v>
      </c>
      <c r="I269" s="11">
        <v>42682597</v>
      </c>
      <c r="J269" s="11">
        <v>42321510</v>
      </c>
      <c r="K269" s="11">
        <v>42139490</v>
      </c>
      <c r="L269" s="11">
        <v>44831130</v>
      </c>
      <c r="M269" s="11">
        <v>46654140</v>
      </c>
      <c r="N269" s="11">
        <v>47189740</v>
      </c>
      <c r="O269" s="11">
        <v>51007620</v>
      </c>
      <c r="P269" s="11">
        <v>66015520</v>
      </c>
      <c r="Q269" s="11">
        <v>70411400</v>
      </c>
      <c r="R269" s="11">
        <v>77280580</v>
      </c>
      <c r="S269" s="11">
        <v>84962390</v>
      </c>
      <c r="T269" s="11">
        <v>91249940</v>
      </c>
      <c r="U269" s="11">
        <v>128321820</v>
      </c>
      <c r="V269" s="11">
        <v>140622260</v>
      </c>
      <c r="W269" s="11">
        <v>157061335</v>
      </c>
      <c r="X269" s="11">
        <v>163360020</v>
      </c>
      <c r="Y269" s="86">
        <v>159734774</v>
      </c>
      <c r="Z269" s="86">
        <v>157869319</v>
      </c>
      <c r="AA269" s="86">
        <v>163522884</v>
      </c>
      <c r="AB269" s="86">
        <v>166577353</v>
      </c>
      <c r="AC269" s="86">
        <v>164120823</v>
      </c>
      <c r="AD269" s="86">
        <v>162875935</v>
      </c>
      <c r="AE269" s="86">
        <v>169576155</v>
      </c>
      <c r="AF269" s="86">
        <v>166116450</v>
      </c>
      <c r="AG269" s="86">
        <v>167718014</v>
      </c>
      <c r="AH269" s="86">
        <v>169515607</v>
      </c>
      <c r="AI269" s="13">
        <v>2.9184529426822259E-3</v>
      </c>
      <c r="AJ269" s="13">
        <v>1.0717948281929931E-2</v>
      </c>
    </row>
    <row r="270" spans="1:36" ht="10.5" customHeight="1" x14ac:dyDescent="0.2">
      <c r="A270" s="14"/>
      <c r="B270" s="14"/>
      <c r="C270" s="14" t="s">
        <v>164</v>
      </c>
      <c r="D270" s="14"/>
      <c r="E270" s="14"/>
      <c r="F270" s="2"/>
      <c r="G270" s="11">
        <v>21798740</v>
      </c>
      <c r="H270" s="11">
        <v>23661260</v>
      </c>
      <c r="I270" s="11">
        <v>27157183</v>
      </c>
      <c r="J270" s="11">
        <v>30202298</v>
      </c>
      <c r="K270" s="11">
        <v>32631293</v>
      </c>
      <c r="L270" s="11">
        <v>34587774</v>
      </c>
      <c r="M270" s="11">
        <v>36749040</v>
      </c>
      <c r="N270" s="11">
        <v>40067663</v>
      </c>
      <c r="O270" s="11">
        <v>40893232</v>
      </c>
      <c r="P270" s="11">
        <v>41606775</v>
      </c>
      <c r="Q270" s="11">
        <v>39368825</v>
      </c>
      <c r="R270" s="11">
        <v>38059061</v>
      </c>
      <c r="S270" s="11">
        <v>37628485</v>
      </c>
      <c r="T270" s="11">
        <v>35542235</v>
      </c>
      <c r="U270" s="11">
        <v>33844834</v>
      </c>
      <c r="V270" s="11">
        <v>33175264</v>
      </c>
      <c r="W270" s="11">
        <v>31526497</v>
      </c>
      <c r="X270" s="11">
        <v>27957975</v>
      </c>
      <c r="Y270" s="86">
        <v>27288743</v>
      </c>
      <c r="Z270" s="86">
        <v>28318434</v>
      </c>
      <c r="AA270" s="86">
        <v>30419859</v>
      </c>
      <c r="AB270" s="86">
        <v>32951755</v>
      </c>
      <c r="AC270" s="86">
        <v>34760610</v>
      </c>
      <c r="AD270" s="86">
        <v>36535721</v>
      </c>
      <c r="AE270" s="86">
        <v>37380135</v>
      </c>
      <c r="AF270" s="86">
        <v>36719142</v>
      </c>
      <c r="AG270" s="86">
        <v>37497664</v>
      </c>
      <c r="AH270" s="86">
        <v>39074551</v>
      </c>
      <c r="AI270" s="13">
        <v>2.8811731209595237E-2</v>
      </c>
      <c r="AJ270" s="13">
        <v>4.2052939617785258E-2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2793982</v>
      </c>
      <c r="P271" s="11">
        <v>3060437</v>
      </c>
      <c r="Q271" s="11">
        <v>3566780</v>
      </c>
      <c r="R271" s="11">
        <v>3859640</v>
      </c>
      <c r="S271" s="11">
        <v>4554430</v>
      </c>
      <c r="T271" s="11">
        <v>4729260</v>
      </c>
      <c r="U271" s="11">
        <v>5398852</v>
      </c>
      <c r="V271" s="11">
        <v>5977303</v>
      </c>
      <c r="W271" s="11">
        <v>6292004</v>
      </c>
      <c r="X271" s="11">
        <v>6246657</v>
      </c>
      <c r="Y271" s="86">
        <v>5343702</v>
      </c>
      <c r="Z271" s="86">
        <v>5527350</v>
      </c>
      <c r="AA271" s="86">
        <v>5391590</v>
      </c>
      <c r="AB271" s="86">
        <v>5237854</v>
      </c>
      <c r="AC271" s="86">
        <v>5538465</v>
      </c>
      <c r="AD271" s="86">
        <v>6169309</v>
      </c>
      <c r="AE271" s="86">
        <v>5124649</v>
      </c>
      <c r="AF271" s="86">
        <v>5944840</v>
      </c>
      <c r="AG271" s="86">
        <v>6899321</v>
      </c>
      <c r="AH271" s="86">
        <v>9649449</v>
      </c>
      <c r="AI271" s="13">
        <v>0.10719688277957884</v>
      </c>
      <c r="AJ271" s="13">
        <v>0.3986085007495665</v>
      </c>
    </row>
    <row r="272" spans="1:36" ht="10.5" customHeight="1" x14ac:dyDescent="0.2">
      <c r="A272" s="14"/>
      <c r="B272" s="14"/>
      <c r="C272" s="14" t="s">
        <v>166</v>
      </c>
      <c r="D272" s="14"/>
      <c r="E272" s="14"/>
      <c r="F272" s="2"/>
      <c r="G272" s="11">
        <v>30968841.290322579</v>
      </c>
      <c r="H272" s="11">
        <v>31137901.684587814</v>
      </c>
      <c r="I272" s="11">
        <v>31134058.668983493</v>
      </c>
      <c r="J272" s="11">
        <v>30964295.623678647</v>
      </c>
      <c r="K272" s="11">
        <v>36252925</v>
      </c>
      <c r="L272" s="11">
        <v>28008640</v>
      </c>
      <c r="M272" s="11">
        <v>30810040</v>
      </c>
      <c r="N272" s="11">
        <v>30651740</v>
      </c>
      <c r="O272" s="11">
        <v>30415438</v>
      </c>
      <c r="P272" s="11">
        <v>27821334</v>
      </c>
      <c r="Q272" s="11">
        <v>25426878</v>
      </c>
      <c r="R272" s="11">
        <v>25166910</v>
      </c>
      <c r="S272" s="11">
        <v>23813883</v>
      </c>
      <c r="T272" s="11">
        <v>23356680</v>
      </c>
      <c r="U272" s="11">
        <v>15927090</v>
      </c>
      <c r="V272" s="11">
        <v>15211060</v>
      </c>
      <c r="W272" s="11">
        <v>12693130</v>
      </c>
      <c r="X272" s="11">
        <v>12388470</v>
      </c>
      <c r="Y272" s="86">
        <v>11086120</v>
      </c>
      <c r="Z272" s="86">
        <v>9589020</v>
      </c>
      <c r="AA272" s="86">
        <v>8347803</v>
      </c>
      <c r="AB272" s="86">
        <v>8666012</v>
      </c>
      <c r="AC272" s="86">
        <v>8180290</v>
      </c>
      <c r="AD272" s="86">
        <v>6582770</v>
      </c>
      <c r="AE272" s="86">
        <v>8390953</v>
      </c>
      <c r="AF272" s="86">
        <v>8121590</v>
      </c>
      <c r="AG272" s="86">
        <v>9247460</v>
      </c>
      <c r="AH272" s="86">
        <v>8763080</v>
      </c>
      <c r="AI272" s="13">
        <v>1.8581798282857331E-3</v>
      </c>
      <c r="AJ272" s="13">
        <v>-5.237978861222433E-2</v>
      </c>
    </row>
    <row r="273" spans="1:43" ht="10.5" customHeight="1" x14ac:dyDescent="0.2">
      <c r="A273" s="14"/>
      <c r="B273" s="14"/>
      <c r="C273" s="14" t="s">
        <v>167</v>
      </c>
      <c r="D273" s="14"/>
      <c r="E273" s="14"/>
      <c r="F273" s="2"/>
      <c r="G273" s="11">
        <v>123202400</v>
      </c>
      <c r="H273" s="11">
        <v>120753440</v>
      </c>
      <c r="I273" s="11">
        <v>122665470</v>
      </c>
      <c r="J273" s="11">
        <v>124455810</v>
      </c>
      <c r="K273" s="11">
        <v>127834140</v>
      </c>
      <c r="L273" s="11">
        <v>126233000</v>
      </c>
      <c r="M273" s="11">
        <v>123200280</v>
      </c>
      <c r="N273" s="11">
        <v>123207880</v>
      </c>
      <c r="O273" s="11">
        <v>125387770</v>
      </c>
      <c r="P273" s="11">
        <v>125974440</v>
      </c>
      <c r="Q273" s="11">
        <v>129782650</v>
      </c>
      <c r="R273" s="11">
        <v>112699450</v>
      </c>
      <c r="S273" s="11">
        <v>121604380</v>
      </c>
      <c r="T273" s="11">
        <v>183882810</v>
      </c>
      <c r="U273" s="11">
        <v>146264830</v>
      </c>
      <c r="V273" s="11">
        <v>147444620</v>
      </c>
      <c r="W273" s="11">
        <v>144681860</v>
      </c>
      <c r="X273" s="11">
        <v>143572200</v>
      </c>
      <c r="Y273" s="86">
        <v>157652671</v>
      </c>
      <c r="Z273" s="86">
        <v>155918775</v>
      </c>
      <c r="AA273" s="86">
        <v>145374233</v>
      </c>
      <c r="AB273" s="86">
        <v>146102139</v>
      </c>
      <c r="AC273" s="86">
        <v>144309807</v>
      </c>
      <c r="AD273" s="86">
        <v>158526790</v>
      </c>
      <c r="AE273" s="86">
        <v>164428624</v>
      </c>
      <c r="AF273" s="86">
        <v>173906178</v>
      </c>
      <c r="AG273" s="86">
        <v>171121414</v>
      </c>
      <c r="AH273" s="86">
        <v>154812786</v>
      </c>
      <c r="AI273" s="13">
        <v>9.6984943984985694E-3</v>
      </c>
      <c r="AJ273" s="13">
        <v>-9.5304425196019005E-2</v>
      </c>
    </row>
    <row r="274" spans="1:43" ht="10.5" customHeight="1" x14ac:dyDescent="0.2">
      <c r="A274" s="14"/>
      <c r="B274" s="14"/>
      <c r="C274" s="14" t="s">
        <v>168</v>
      </c>
      <c r="D274" s="14"/>
      <c r="E274" s="14"/>
      <c r="F274" s="2"/>
      <c r="G274" s="11">
        <v>7087630</v>
      </c>
      <c r="H274" s="11">
        <v>4892490</v>
      </c>
      <c r="I274" s="11">
        <v>4570700</v>
      </c>
      <c r="J274" s="11">
        <v>4423220</v>
      </c>
      <c r="K274" s="11">
        <v>4833640</v>
      </c>
      <c r="L274" s="11">
        <v>5283560</v>
      </c>
      <c r="M274" s="11">
        <v>5767010</v>
      </c>
      <c r="N274" s="11">
        <v>6426466</v>
      </c>
      <c r="O274" s="11">
        <v>7335240</v>
      </c>
      <c r="P274" s="11">
        <v>7106270</v>
      </c>
      <c r="Q274" s="11">
        <v>7023460</v>
      </c>
      <c r="R274" s="11">
        <v>6752870</v>
      </c>
      <c r="S274" s="11">
        <v>7106100</v>
      </c>
      <c r="T274" s="11">
        <v>7212840</v>
      </c>
      <c r="U274" s="11">
        <v>7352360</v>
      </c>
      <c r="V274" s="11">
        <v>7347730</v>
      </c>
      <c r="W274" s="11">
        <v>6250788</v>
      </c>
      <c r="X274" s="11">
        <v>6154067</v>
      </c>
      <c r="Y274" s="86">
        <v>6425819</v>
      </c>
      <c r="Z274" s="86">
        <v>6159434</v>
      </c>
      <c r="AA274" s="86">
        <v>5704559</v>
      </c>
      <c r="AB274" s="86">
        <v>6456353</v>
      </c>
      <c r="AC274" s="86">
        <v>6117363</v>
      </c>
      <c r="AD274" s="86">
        <v>6454293</v>
      </c>
      <c r="AE274" s="86">
        <v>7367923</v>
      </c>
      <c r="AF274" s="86">
        <v>7847063</v>
      </c>
      <c r="AG274" s="86">
        <v>8364893</v>
      </c>
      <c r="AH274" s="86">
        <v>8107963</v>
      </c>
      <c r="AI274" s="13">
        <v>3.8693503018198516E-2</v>
      </c>
      <c r="AJ274" s="13">
        <v>-3.0715276334078633E-2</v>
      </c>
    </row>
    <row r="275" spans="1:43" ht="10.5" customHeight="1" x14ac:dyDescent="0.2">
      <c r="A275" s="8"/>
      <c r="B275" s="8"/>
      <c r="C275" s="11" t="s">
        <v>169</v>
      </c>
      <c r="D275" s="80"/>
      <c r="E275" s="14"/>
      <c r="F275" s="2"/>
      <c r="G275" s="12">
        <v>0</v>
      </c>
      <c r="H275" s="12">
        <v>0</v>
      </c>
      <c r="I275" s="12">
        <v>0</v>
      </c>
      <c r="J275" s="12">
        <v>0</v>
      </c>
      <c r="K275" s="12">
        <v>0</v>
      </c>
      <c r="L275" s="12">
        <v>200316</v>
      </c>
      <c r="M275" s="12">
        <v>875128</v>
      </c>
      <c r="N275" s="12">
        <v>1316587</v>
      </c>
      <c r="O275" s="12">
        <v>1698578</v>
      </c>
      <c r="P275" s="12">
        <v>2125203</v>
      </c>
      <c r="Q275" s="12">
        <v>2107488</v>
      </c>
      <c r="R275" s="12">
        <v>1817378</v>
      </c>
      <c r="S275" s="12">
        <v>1782000</v>
      </c>
      <c r="T275" s="12">
        <v>1915880</v>
      </c>
      <c r="U275" s="12">
        <v>2075460</v>
      </c>
      <c r="V275" s="12">
        <v>2547370</v>
      </c>
      <c r="W275" s="12">
        <v>2269292</v>
      </c>
      <c r="X275" s="12">
        <v>2051197</v>
      </c>
      <c r="Y275" s="86">
        <v>1827023</v>
      </c>
      <c r="Z275" s="86">
        <v>1700999</v>
      </c>
      <c r="AA275" s="86">
        <v>1792907</v>
      </c>
      <c r="AB275" s="86">
        <v>1871205</v>
      </c>
      <c r="AC275" s="86">
        <v>1995328</v>
      </c>
      <c r="AD275" s="86">
        <v>2905673</v>
      </c>
      <c r="AE275" s="86">
        <v>3469729</v>
      </c>
      <c r="AF275" s="86">
        <v>3852406</v>
      </c>
      <c r="AG275" s="86">
        <v>4624659</v>
      </c>
      <c r="AH275" s="86">
        <v>2268858</v>
      </c>
      <c r="AI275" s="13">
        <v>3.2636942279815173E-2</v>
      </c>
      <c r="AJ275" s="13">
        <v>-0.50939993629800595</v>
      </c>
    </row>
    <row r="276" spans="1:43" ht="10.5" customHeight="1" x14ac:dyDescent="0.2">
      <c r="A276" s="8"/>
      <c r="B276" s="8"/>
      <c r="C276" s="11" t="s">
        <v>170</v>
      </c>
      <c r="D276" s="80"/>
      <c r="E276" s="14"/>
      <c r="F276" s="2"/>
      <c r="G276" s="12">
        <v>0</v>
      </c>
      <c r="H276" s="12">
        <v>0</v>
      </c>
      <c r="I276" s="12">
        <v>0</v>
      </c>
      <c r="J276" s="12">
        <v>0</v>
      </c>
      <c r="K276" s="12">
        <v>0</v>
      </c>
      <c r="L276" s="12">
        <v>11539830</v>
      </c>
      <c r="M276" s="12">
        <v>12796314</v>
      </c>
      <c r="N276" s="12">
        <v>14264179</v>
      </c>
      <c r="O276" s="12">
        <v>13646257</v>
      </c>
      <c r="P276" s="12">
        <v>14728550</v>
      </c>
      <c r="Q276" s="12">
        <v>16131594</v>
      </c>
      <c r="R276" s="12">
        <v>30628882</v>
      </c>
      <c r="S276" s="12">
        <v>14055152</v>
      </c>
      <c r="T276" s="12">
        <v>13792915</v>
      </c>
      <c r="U276" s="12">
        <v>14747693</v>
      </c>
      <c r="V276" s="12">
        <v>16113698</v>
      </c>
      <c r="W276" s="12">
        <v>19018930</v>
      </c>
      <c r="X276" s="12">
        <v>19021264</v>
      </c>
      <c r="Y276" s="86">
        <v>19364635</v>
      </c>
      <c r="Z276" s="86">
        <v>19595425</v>
      </c>
      <c r="AA276" s="86">
        <v>21723870</v>
      </c>
      <c r="AB276" s="86">
        <v>21002970</v>
      </c>
      <c r="AC276" s="86">
        <v>21407668</v>
      </c>
      <c r="AD276" s="86">
        <v>23136362</v>
      </c>
      <c r="AE276" s="86">
        <v>23601024</v>
      </c>
      <c r="AF276" s="86">
        <v>24535192</v>
      </c>
      <c r="AG276" s="86">
        <v>24978643</v>
      </c>
      <c r="AH276" s="86">
        <v>24978890</v>
      </c>
      <c r="AI276" s="13">
        <v>2.9316032255426228E-2</v>
      </c>
      <c r="AJ276" s="13">
        <v>9.8884475029328058E-6</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218.8235294117647</v>
      </c>
      <c r="H279" s="93">
        <v>223.2</v>
      </c>
      <c r="I279" s="93">
        <v>230.2</v>
      </c>
      <c r="J279" s="93">
        <v>236.5</v>
      </c>
      <c r="K279" s="93">
        <v>237</v>
      </c>
      <c r="L279" s="93">
        <v>244</v>
      </c>
      <c r="M279" s="93">
        <v>246.83333333333334</v>
      </c>
      <c r="N279" s="93">
        <v>243.8</v>
      </c>
      <c r="O279" s="93">
        <v>202</v>
      </c>
      <c r="P279" s="93">
        <v>196</v>
      </c>
      <c r="Q279" s="93">
        <v>196</v>
      </c>
      <c r="R279" s="93">
        <v>204</v>
      </c>
      <c r="S279" s="93">
        <v>265.10000000000002</v>
      </c>
      <c r="T279" s="93">
        <v>252.5</v>
      </c>
      <c r="U279" s="93">
        <v>262.08333333333331</v>
      </c>
      <c r="V279" s="93">
        <v>263.99999999999994</v>
      </c>
      <c r="W279" s="93">
        <v>263.7</v>
      </c>
      <c r="X279" s="93">
        <v>251.04285714285712</v>
      </c>
      <c r="Y279" s="93">
        <v>254.50000000000003</v>
      </c>
      <c r="Z279" s="93">
        <v>256.5</v>
      </c>
      <c r="AA279" s="93">
        <v>259.41428571428571</v>
      </c>
      <c r="AB279" s="93">
        <v>227.69196146180755</v>
      </c>
      <c r="AC279" s="93">
        <v>227.86129975029468</v>
      </c>
      <c r="AD279" s="93">
        <v>227.97143912196094</v>
      </c>
      <c r="AE279" s="93">
        <v>228.24375898509425</v>
      </c>
      <c r="AF279" s="93">
        <v>233.53667141093911</v>
      </c>
      <c r="AG279" s="93">
        <v>235.31844072999391</v>
      </c>
      <c r="AH279" s="93">
        <v>239.51743098871412</v>
      </c>
      <c r="AI279" s="10">
        <v>8.4744609395364101E-3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DD1C5-2FD2-4F7C-AD40-3875F5151457}">
  <sheetPr codeName="Sheet3"/>
  <dimension ref="A2:AR285"/>
  <sheetViews>
    <sheetView topLeftCell="A213" zoomScaleNormal="100" zoomScaleSheetLayoutView="85"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9.5703125" hidden="1" customWidth="1"/>
    <col min="19" max="21" width="9.855468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181</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151821987</v>
      </c>
      <c r="H5" s="5">
        <v>177168483</v>
      </c>
      <c r="I5" s="5">
        <v>193432518</v>
      </c>
      <c r="J5" s="5">
        <v>193772397</v>
      </c>
      <c r="K5" s="5">
        <f t="shared" ref="K5:Q5" si="0">SUM(K62,K119,K176)</f>
        <v>209251935</v>
      </c>
      <c r="L5" s="5">
        <f t="shared" si="0"/>
        <v>210407577</v>
      </c>
      <c r="M5" s="5">
        <f t="shared" si="0"/>
        <v>228937364</v>
      </c>
      <c r="N5" s="5">
        <f t="shared" si="0"/>
        <v>252844220</v>
      </c>
      <c r="O5" s="5">
        <f t="shared" si="0"/>
        <v>287177095.50999999</v>
      </c>
      <c r="P5" s="5">
        <f t="shared" si="0"/>
        <v>274917069</v>
      </c>
      <c r="Q5" s="5">
        <f t="shared" si="0"/>
        <v>275477266</v>
      </c>
      <c r="R5" s="5">
        <f t="shared" ref="R5:AA5" si="1">SUM(R62,R119,R176,R233)</f>
        <v>300453155.40142286</v>
      </c>
      <c r="S5" s="5">
        <f t="shared" si="1"/>
        <v>313987581.505</v>
      </c>
      <c r="T5" s="5">
        <f t="shared" si="1"/>
        <v>345891302.46999997</v>
      </c>
      <c r="U5" s="5">
        <f t="shared" si="1"/>
        <v>389377304.25999999</v>
      </c>
      <c r="V5" s="5">
        <f t="shared" si="1"/>
        <v>395741222.46999997</v>
      </c>
      <c r="W5" s="5">
        <f t="shared" si="1"/>
        <v>395659408.07499999</v>
      </c>
      <c r="X5" s="5">
        <f t="shared" si="1"/>
        <v>392161761.06999999</v>
      </c>
      <c r="Y5" s="5">
        <f t="shared" si="1"/>
        <v>393871773.1448552</v>
      </c>
      <c r="Z5" s="5">
        <f t="shared" si="1"/>
        <v>450129009.25960046</v>
      </c>
      <c r="AA5" s="5">
        <f t="shared" si="1"/>
        <v>402153259.55500001</v>
      </c>
      <c r="AB5" s="5">
        <v>408148004.66000003</v>
      </c>
      <c r="AC5" s="5">
        <v>463017980.68024188</v>
      </c>
      <c r="AD5" s="5">
        <v>548634058</v>
      </c>
      <c r="AE5" s="5">
        <v>470894872.35238695</v>
      </c>
      <c r="AF5" s="5">
        <v>482608294.25999999</v>
      </c>
      <c r="AG5" s="5">
        <v>716070889.48146141</v>
      </c>
      <c r="AH5" s="5">
        <v>564377702.36000001</v>
      </c>
      <c r="AI5" s="10">
        <v>5.5501111338927434E-2</v>
      </c>
      <c r="AJ5" s="10">
        <v>-0.21184101930370208</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77492095</v>
      </c>
      <c r="H7" s="12">
        <v>98776938</v>
      </c>
      <c r="I7" s="12">
        <v>113339382</v>
      </c>
      <c r="J7" s="12">
        <v>103518930</v>
      </c>
      <c r="K7" s="12">
        <f t="shared" ref="K7:AA17" si="2">SUM(K64,K121,K178)</f>
        <v>112807177</v>
      </c>
      <c r="L7" s="12">
        <f t="shared" si="2"/>
        <v>110555089</v>
      </c>
      <c r="M7" s="12">
        <f t="shared" si="2"/>
        <v>119696916</v>
      </c>
      <c r="N7" s="12">
        <f t="shared" si="2"/>
        <v>129627586</v>
      </c>
      <c r="O7" s="12">
        <f t="shared" si="2"/>
        <v>143224884.42000002</v>
      </c>
      <c r="P7" s="12">
        <f t="shared" si="2"/>
        <v>148098894</v>
      </c>
      <c r="Q7" s="12">
        <f t="shared" si="2"/>
        <v>135327702.06999999</v>
      </c>
      <c r="R7" s="12">
        <f t="shared" si="2"/>
        <v>165479873.69999999</v>
      </c>
      <c r="S7" s="12">
        <f t="shared" si="2"/>
        <v>167237780.44999999</v>
      </c>
      <c r="T7" s="12">
        <f t="shared" si="2"/>
        <v>199946378.43000001</v>
      </c>
      <c r="U7" s="12">
        <f t="shared" si="2"/>
        <v>236178076.28</v>
      </c>
      <c r="V7" s="12">
        <f t="shared" si="2"/>
        <v>218911108.44999999</v>
      </c>
      <c r="W7" s="12">
        <f t="shared" si="2"/>
        <v>225296364.69</v>
      </c>
      <c r="X7" s="12">
        <f t="shared" si="2"/>
        <v>220656479.62</v>
      </c>
      <c r="Y7" s="12">
        <f t="shared" si="2"/>
        <v>227026649.88999999</v>
      </c>
      <c r="Z7" s="12">
        <f t="shared" si="2"/>
        <v>277402320.82999998</v>
      </c>
      <c r="AA7" s="12">
        <f t="shared" si="2"/>
        <v>229423759.36000001</v>
      </c>
      <c r="AB7" s="12">
        <v>232151105</v>
      </c>
      <c r="AC7" s="12">
        <v>243802746</v>
      </c>
      <c r="AD7" s="12">
        <v>363068292</v>
      </c>
      <c r="AE7" s="12">
        <v>273388309</v>
      </c>
      <c r="AF7" s="12">
        <v>282578323</v>
      </c>
      <c r="AG7" s="12">
        <v>507823304</v>
      </c>
      <c r="AH7" s="12">
        <v>350372729</v>
      </c>
      <c r="AI7" s="13">
        <v>7.1009336435946313E-2</v>
      </c>
      <c r="AJ7" s="13">
        <v>-0.31004992043452972</v>
      </c>
    </row>
    <row r="8" spans="1:36" ht="10.5" customHeight="1" x14ac:dyDescent="0.2">
      <c r="A8" s="11"/>
      <c r="B8" s="11"/>
      <c r="C8" s="11" t="s">
        <v>36</v>
      </c>
      <c r="D8" s="11"/>
      <c r="E8" s="11"/>
      <c r="F8" s="2"/>
      <c r="G8" s="12">
        <v>54022266</v>
      </c>
      <c r="H8" s="12">
        <v>55672990</v>
      </c>
      <c r="I8" s="12">
        <v>67483438</v>
      </c>
      <c r="J8" s="12">
        <v>59334698</v>
      </c>
      <c r="K8" s="12">
        <f t="shared" si="2"/>
        <v>63393630</v>
      </c>
      <c r="L8" s="12">
        <f t="shared" si="2"/>
        <v>64207009</v>
      </c>
      <c r="M8" s="12">
        <f t="shared" si="2"/>
        <v>68948945</v>
      </c>
      <c r="N8" s="12">
        <f t="shared" si="2"/>
        <v>73838058</v>
      </c>
      <c r="O8" s="12">
        <f t="shared" si="2"/>
        <v>79670645.420000002</v>
      </c>
      <c r="P8" s="12">
        <f t="shared" si="2"/>
        <v>81504861</v>
      </c>
      <c r="Q8" s="12">
        <f t="shared" si="2"/>
        <v>85617806.069999993</v>
      </c>
      <c r="R8" s="12">
        <f t="shared" si="2"/>
        <v>97640169.699999988</v>
      </c>
      <c r="S8" s="12">
        <f t="shared" si="2"/>
        <v>94292909.450000003</v>
      </c>
      <c r="T8" s="12">
        <f t="shared" si="2"/>
        <v>104428755.43000001</v>
      </c>
      <c r="U8" s="12">
        <f t="shared" si="2"/>
        <v>108822790.28</v>
      </c>
      <c r="V8" s="12">
        <f t="shared" si="2"/>
        <v>106897825.45</v>
      </c>
      <c r="W8" s="12">
        <f t="shared" si="2"/>
        <v>113999540.69</v>
      </c>
      <c r="X8" s="12">
        <f t="shared" si="2"/>
        <v>116669597.62</v>
      </c>
      <c r="Y8" s="12">
        <f t="shared" si="2"/>
        <v>122645574.89</v>
      </c>
      <c r="Z8" s="12">
        <f t="shared" si="2"/>
        <v>126752034.83</v>
      </c>
      <c r="AA8" s="12">
        <f t="shared" si="2"/>
        <v>127674475.36</v>
      </c>
      <c r="AB8" s="12">
        <v>133002816</v>
      </c>
      <c r="AC8" s="12">
        <v>133659789</v>
      </c>
      <c r="AD8" s="12">
        <v>153486419</v>
      </c>
      <c r="AE8" s="12">
        <v>156732010</v>
      </c>
      <c r="AF8" s="12">
        <v>161213396</v>
      </c>
      <c r="AG8" s="12">
        <v>171661927</v>
      </c>
      <c r="AH8" s="12">
        <v>178663948</v>
      </c>
      <c r="AI8" s="13">
        <v>5.0419273423777167E-2</v>
      </c>
      <c r="AJ8" s="13">
        <v>4.0789598033581433E-2</v>
      </c>
    </row>
    <row r="9" spans="1:36" ht="10.5" customHeight="1" x14ac:dyDescent="0.2">
      <c r="A9" s="11"/>
      <c r="B9" s="11"/>
      <c r="C9" s="11"/>
      <c r="D9" s="11" t="s">
        <v>37</v>
      </c>
      <c r="E9" s="11"/>
      <c r="F9" s="2"/>
      <c r="G9" s="12">
        <v>51666040</v>
      </c>
      <c r="H9" s="12">
        <v>53376680</v>
      </c>
      <c r="I9" s="12">
        <v>64888948</v>
      </c>
      <c r="J9" s="12">
        <v>56903337</v>
      </c>
      <c r="K9" s="12">
        <f t="shared" si="2"/>
        <v>60832436</v>
      </c>
      <c r="L9" s="12">
        <f t="shared" si="2"/>
        <v>62046921</v>
      </c>
      <c r="M9" s="12">
        <f t="shared" si="2"/>
        <v>66563938</v>
      </c>
      <c r="N9" s="12">
        <f t="shared" si="2"/>
        <v>71057909</v>
      </c>
      <c r="O9" s="12">
        <f t="shared" si="2"/>
        <v>76110444.849999994</v>
      </c>
      <c r="P9" s="12">
        <f t="shared" si="2"/>
        <v>77790003</v>
      </c>
      <c r="Q9" s="12">
        <f t="shared" si="2"/>
        <v>81795583.819999993</v>
      </c>
      <c r="R9" s="12">
        <f t="shared" si="2"/>
        <v>92721669.979999989</v>
      </c>
      <c r="S9" s="12">
        <f t="shared" si="2"/>
        <v>90582738.409999996</v>
      </c>
      <c r="T9" s="12">
        <f t="shared" si="2"/>
        <v>99775477.229999989</v>
      </c>
      <c r="U9" s="12">
        <f t="shared" si="2"/>
        <v>103546825.68000001</v>
      </c>
      <c r="V9" s="12">
        <f t="shared" si="2"/>
        <v>101502104.23</v>
      </c>
      <c r="W9" s="12">
        <f t="shared" si="2"/>
        <v>108076709.68000001</v>
      </c>
      <c r="X9" s="12">
        <f t="shared" si="2"/>
        <v>110262623.56999999</v>
      </c>
      <c r="Y9" s="12">
        <f t="shared" si="2"/>
        <v>116115451.37</v>
      </c>
      <c r="Z9" s="12">
        <f t="shared" si="2"/>
        <v>119820622.89</v>
      </c>
      <c r="AA9" s="12">
        <f t="shared" si="2"/>
        <v>124251234.31999999</v>
      </c>
      <c r="AB9" s="12">
        <v>126306241</v>
      </c>
      <c r="AC9" s="12">
        <v>127450000</v>
      </c>
      <c r="AD9" s="12">
        <v>147509331</v>
      </c>
      <c r="AE9" s="12">
        <v>150470486</v>
      </c>
      <c r="AF9" s="12">
        <v>154861424</v>
      </c>
      <c r="AG9" s="12">
        <v>163764935</v>
      </c>
      <c r="AH9" s="12">
        <v>170618132</v>
      </c>
      <c r="AI9" s="13">
        <v>5.1396988525928888E-2</v>
      </c>
      <c r="AJ9" s="13">
        <v>4.1847767960827509E-2</v>
      </c>
    </row>
    <row r="10" spans="1:36" ht="10.5" customHeight="1" x14ac:dyDescent="0.2">
      <c r="A10" s="11"/>
      <c r="B10" s="11"/>
      <c r="C10" s="14"/>
      <c r="D10" s="11" t="s">
        <v>38</v>
      </c>
      <c r="E10" s="11"/>
      <c r="F10" s="2"/>
      <c r="G10" s="12">
        <v>1190715</v>
      </c>
      <c r="H10" s="12">
        <v>1253274</v>
      </c>
      <c r="I10" s="12">
        <v>1293636</v>
      </c>
      <c r="J10" s="12">
        <v>1010056</v>
      </c>
      <c r="K10" s="12">
        <f t="shared" si="2"/>
        <v>1110706</v>
      </c>
      <c r="L10" s="12">
        <f t="shared" si="2"/>
        <v>571056</v>
      </c>
      <c r="M10" s="12">
        <f t="shared" si="2"/>
        <v>650887</v>
      </c>
      <c r="N10" s="12">
        <f t="shared" si="2"/>
        <v>923773</v>
      </c>
      <c r="O10" s="12">
        <f t="shared" si="2"/>
        <v>1695992.57</v>
      </c>
      <c r="P10" s="12">
        <f t="shared" si="2"/>
        <v>1561032</v>
      </c>
      <c r="Q10" s="12">
        <f t="shared" si="2"/>
        <v>1828737.12</v>
      </c>
      <c r="R10" s="12">
        <f t="shared" si="2"/>
        <v>2620725.88</v>
      </c>
      <c r="S10" s="12">
        <f t="shared" si="2"/>
        <v>1563220.14</v>
      </c>
      <c r="T10" s="12">
        <f t="shared" si="2"/>
        <v>2294252.2800000003</v>
      </c>
      <c r="U10" s="12">
        <f t="shared" si="2"/>
        <v>2624050.8199999998</v>
      </c>
      <c r="V10" s="12">
        <f t="shared" si="2"/>
        <v>2812972</v>
      </c>
      <c r="W10" s="12">
        <f t="shared" si="2"/>
        <v>3288407</v>
      </c>
      <c r="X10" s="12">
        <f t="shared" si="2"/>
        <v>3458026</v>
      </c>
      <c r="Y10" s="12">
        <f t="shared" si="2"/>
        <v>3475732.27</v>
      </c>
      <c r="Z10" s="12">
        <f t="shared" si="2"/>
        <v>3755499.75</v>
      </c>
      <c r="AA10" s="12">
        <f t="shared" si="2"/>
        <v>309168</v>
      </c>
      <c r="AB10" s="12">
        <v>3574254</v>
      </c>
      <c r="AC10" s="12">
        <v>3517234</v>
      </c>
      <c r="AD10" s="12">
        <v>4562017</v>
      </c>
      <c r="AE10" s="12">
        <v>3462515</v>
      </c>
      <c r="AF10" s="12">
        <v>4593172</v>
      </c>
      <c r="AG10" s="12">
        <v>4755749</v>
      </c>
      <c r="AH10" s="12">
        <v>5037977</v>
      </c>
      <c r="AI10" s="13">
        <v>5.8876056573608615E-2</v>
      </c>
      <c r="AJ10" s="13">
        <v>5.93445953518573E-2</v>
      </c>
    </row>
    <row r="11" spans="1:36" ht="10.5" customHeight="1" x14ac:dyDescent="0.2">
      <c r="A11" s="11"/>
      <c r="B11" s="11"/>
      <c r="C11" s="14"/>
      <c r="D11" s="11" t="s">
        <v>39</v>
      </c>
      <c r="E11" s="11"/>
      <c r="F11" s="2"/>
      <c r="G11" s="12">
        <v>1165511</v>
      </c>
      <c r="H11" s="12">
        <v>1043036</v>
      </c>
      <c r="I11" s="12">
        <v>1300854</v>
      </c>
      <c r="J11" s="12">
        <v>1421305</v>
      </c>
      <c r="K11" s="12">
        <f t="shared" si="2"/>
        <v>1450488</v>
      </c>
      <c r="L11" s="12">
        <f t="shared" si="2"/>
        <v>1589032</v>
      </c>
      <c r="M11" s="12">
        <f t="shared" si="2"/>
        <v>1734120</v>
      </c>
      <c r="N11" s="12">
        <f t="shared" si="2"/>
        <v>1856376</v>
      </c>
      <c r="O11" s="12">
        <f t="shared" si="2"/>
        <v>1864208</v>
      </c>
      <c r="P11" s="12">
        <f t="shared" si="2"/>
        <v>2153826</v>
      </c>
      <c r="Q11" s="12">
        <f t="shared" si="2"/>
        <v>1993485.13</v>
      </c>
      <c r="R11" s="12">
        <f t="shared" si="2"/>
        <v>2297773.84</v>
      </c>
      <c r="S11" s="12">
        <f t="shared" si="2"/>
        <v>2146950.9000000004</v>
      </c>
      <c r="T11" s="12">
        <f t="shared" si="2"/>
        <v>2359025.92</v>
      </c>
      <c r="U11" s="12">
        <f t="shared" si="2"/>
        <v>2651913.7800000003</v>
      </c>
      <c r="V11" s="12">
        <f t="shared" si="2"/>
        <v>2582749.2200000002</v>
      </c>
      <c r="W11" s="12">
        <f t="shared" si="2"/>
        <v>2634424.0099999998</v>
      </c>
      <c r="X11" s="12">
        <f t="shared" si="2"/>
        <v>2948948.05</v>
      </c>
      <c r="Y11" s="12">
        <f t="shared" si="2"/>
        <v>3054391.25</v>
      </c>
      <c r="Z11" s="12">
        <f t="shared" si="2"/>
        <v>3175912.19</v>
      </c>
      <c r="AA11" s="12">
        <f t="shared" si="2"/>
        <v>3114073.04</v>
      </c>
      <c r="AB11" s="12">
        <v>3122321</v>
      </c>
      <c r="AC11" s="12">
        <v>2692555</v>
      </c>
      <c r="AD11" s="12">
        <v>1415071</v>
      </c>
      <c r="AE11" s="12">
        <v>2799009</v>
      </c>
      <c r="AF11" s="12">
        <v>1758800</v>
      </c>
      <c r="AG11" s="12">
        <v>3141243</v>
      </c>
      <c r="AH11" s="12">
        <v>3007839</v>
      </c>
      <c r="AI11" s="13">
        <v>-6.2064523764867596E-3</v>
      </c>
      <c r="AJ11" s="13">
        <v>-4.2468538728140423E-2</v>
      </c>
    </row>
    <row r="12" spans="1:36" ht="10.5" customHeight="1" x14ac:dyDescent="0.2">
      <c r="A12" s="11"/>
      <c r="B12" s="14"/>
      <c r="C12" s="11" t="s">
        <v>40</v>
      </c>
      <c r="D12" s="11"/>
      <c r="E12" s="11"/>
      <c r="F12" s="2"/>
      <c r="G12" s="12">
        <v>4162</v>
      </c>
      <c r="H12" s="12">
        <v>3734</v>
      </c>
      <c r="I12" s="12">
        <v>0</v>
      </c>
      <c r="J12" s="12">
        <v>5668</v>
      </c>
      <c r="K12" s="12">
        <f t="shared" si="2"/>
        <v>6926</v>
      </c>
      <c r="L12" s="12">
        <f t="shared" si="2"/>
        <v>20372</v>
      </c>
      <c r="M12" s="12">
        <f t="shared" si="2"/>
        <v>8084</v>
      </c>
      <c r="N12" s="12">
        <f t="shared" si="2"/>
        <v>8515</v>
      </c>
      <c r="O12" s="12">
        <f t="shared" si="2"/>
        <v>10885</v>
      </c>
      <c r="P12" s="12">
        <f t="shared" si="2"/>
        <v>19620</v>
      </c>
      <c r="Q12" s="12">
        <f t="shared" si="2"/>
        <v>2921371</v>
      </c>
      <c r="R12" s="12">
        <f t="shared" si="2"/>
        <v>13676560</v>
      </c>
      <c r="S12" s="12">
        <f t="shared" si="2"/>
        <v>3654256</v>
      </c>
      <c r="T12" s="12">
        <f t="shared" si="2"/>
        <v>1091724</v>
      </c>
      <c r="U12" s="12">
        <f t="shared" si="2"/>
        <v>1346848</v>
      </c>
      <c r="V12" s="12">
        <f t="shared" si="2"/>
        <v>1125512</v>
      </c>
      <c r="W12" s="12">
        <f t="shared" si="2"/>
        <v>151335</v>
      </c>
      <c r="X12" s="12">
        <f t="shared" si="2"/>
        <v>133390</v>
      </c>
      <c r="Y12" s="12">
        <f t="shared" si="2"/>
        <v>22648</v>
      </c>
      <c r="Z12" s="12">
        <f t="shared" si="2"/>
        <v>165119</v>
      </c>
      <c r="AA12" s="12">
        <f t="shared" si="2"/>
        <v>89982</v>
      </c>
      <c r="AB12" s="12">
        <v>2796004</v>
      </c>
      <c r="AC12" s="12">
        <v>33332</v>
      </c>
      <c r="AD12" s="12">
        <v>28550</v>
      </c>
      <c r="AE12" s="12">
        <v>213365</v>
      </c>
      <c r="AF12" s="12">
        <v>294101</v>
      </c>
      <c r="AG12" s="12">
        <v>21146</v>
      </c>
      <c r="AH12" s="12">
        <v>1086669</v>
      </c>
      <c r="AI12" s="13">
        <v>-0.14573375103061381</v>
      </c>
      <c r="AJ12" s="13">
        <v>50.388867870992151</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203690</v>
      </c>
      <c r="N13" s="12">
        <f t="shared" si="2"/>
        <v>1782609</v>
      </c>
      <c r="O13" s="12">
        <f t="shared" si="2"/>
        <v>1727843</v>
      </c>
      <c r="P13" s="12">
        <f t="shared" si="2"/>
        <v>425314</v>
      </c>
      <c r="Q13" s="12">
        <f t="shared" si="2"/>
        <v>330184</v>
      </c>
      <c r="R13" s="12">
        <f t="shared" si="2"/>
        <v>354381</v>
      </c>
      <c r="S13" s="12">
        <f t="shared" si="2"/>
        <v>407943</v>
      </c>
      <c r="T13" s="12">
        <f t="shared" si="2"/>
        <v>426148</v>
      </c>
      <c r="U13" s="12">
        <f t="shared" si="2"/>
        <v>457960</v>
      </c>
      <c r="V13" s="12">
        <f t="shared" si="2"/>
        <v>488614</v>
      </c>
      <c r="W13" s="12">
        <f t="shared" si="2"/>
        <v>499310</v>
      </c>
      <c r="X13" s="12">
        <f t="shared" si="2"/>
        <v>506172</v>
      </c>
      <c r="Y13" s="12">
        <f t="shared" si="2"/>
        <v>511537</v>
      </c>
      <c r="Z13" s="12">
        <f t="shared" si="2"/>
        <v>518733</v>
      </c>
      <c r="AA13" s="12">
        <f t="shared" si="2"/>
        <v>532442</v>
      </c>
      <c r="AB13" s="12">
        <v>572543</v>
      </c>
      <c r="AC13" s="12">
        <v>708981</v>
      </c>
      <c r="AD13" s="12">
        <v>2053532</v>
      </c>
      <c r="AE13" s="12">
        <v>2224159</v>
      </c>
      <c r="AF13" s="12">
        <v>2275410</v>
      </c>
      <c r="AG13" s="12">
        <v>3211699</v>
      </c>
      <c r="AH13" s="12">
        <v>1770852</v>
      </c>
      <c r="AI13" s="13">
        <v>0.20706046642393594</v>
      </c>
      <c r="AJ13" s="13">
        <v>-0.44862454420541897</v>
      </c>
    </row>
    <row r="14" spans="1:36" ht="10.5" customHeight="1" x14ac:dyDescent="0.2">
      <c r="A14" s="11"/>
      <c r="B14" s="14"/>
      <c r="C14" s="11" t="s">
        <v>42</v>
      </c>
      <c r="D14" s="11"/>
      <c r="E14" s="11"/>
      <c r="F14" s="2"/>
      <c r="G14" s="12">
        <v>0</v>
      </c>
      <c r="H14" s="12">
        <v>0</v>
      </c>
      <c r="I14" s="12">
        <v>0</v>
      </c>
      <c r="J14" s="12">
        <v>0</v>
      </c>
      <c r="K14" s="12">
        <f t="shared" si="2"/>
        <v>520</v>
      </c>
      <c r="L14" s="12">
        <f t="shared" si="2"/>
        <v>432</v>
      </c>
      <c r="M14" s="12">
        <f t="shared" si="2"/>
        <v>41105</v>
      </c>
      <c r="N14" s="12">
        <f t="shared" si="2"/>
        <v>229046</v>
      </c>
      <c r="O14" s="12">
        <f t="shared" si="2"/>
        <v>245525</v>
      </c>
      <c r="P14" s="12">
        <f t="shared" si="2"/>
        <v>236711</v>
      </c>
      <c r="Q14" s="12">
        <f t="shared" si="2"/>
        <v>297805</v>
      </c>
      <c r="R14" s="12">
        <f t="shared" si="2"/>
        <v>324366</v>
      </c>
      <c r="S14" s="12">
        <f t="shared" si="2"/>
        <v>437025</v>
      </c>
      <c r="T14" s="12">
        <f t="shared" si="2"/>
        <v>549407</v>
      </c>
      <c r="U14" s="12">
        <f t="shared" si="2"/>
        <v>565032</v>
      </c>
      <c r="V14" s="12">
        <f t="shared" si="2"/>
        <v>638328</v>
      </c>
      <c r="W14" s="12">
        <f t="shared" si="2"/>
        <v>579535</v>
      </c>
      <c r="X14" s="12">
        <f t="shared" si="2"/>
        <v>619961</v>
      </c>
      <c r="Y14" s="12">
        <f t="shared" si="2"/>
        <v>658490</v>
      </c>
      <c r="Z14" s="12">
        <f t="shared" si="2"/>
        <v>726849</v>
      </c>
      <c r="AA14" s="12">
        <f t="shared" si="2"/>
        <v>678816</v>
      </c>
      <c r="AB14" s="12">
        <v>752097</v>
      </c>
      <c r="AC14" s="12">
        <v>819623</v>
      </c>
      <c r="AD14" s="12">
        <v>800505</v>
      </c>
      <c r="AE14" s="12">
        <v>871329</v>
      </c>
      <c r="AF14" s="12">
        <v>916764</v>
      </c>
      <c r="AG14" s="12">
        <v>984510</v>
      </c>
      <c r="AH14" s="12">
        <v>2454440</v>
      </c>
      <c r="AI14" s="13">
        <v>0.21790410405456839</v>
      </c>
      <c r="AJ14" s="13">
        <v>1.4930574600562716</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17166039</v>
      </c>
      <c r="U15" s="12">
        <f t="shared" si="2"/>
        <v>23024217</v>
      </c>
      <c r="V15" s="12">
        <f t="shared" si="2"/>
        <v>26655341</v>
      </c>
      <c r="W15" s="12">
        <f t="shared" si="2"/>
        <v>25330625</v>
      </c>
      <c r="X15" s="12">
        <f t="shared" si="2"/>
        <v>24907601</v>
      </c>
      <c r="Y15" s="12">
        <f t="shared" si="2"/>
        <v>25630455</v>
      </c>
      <c r="Z15" s="12">
        <f t="shared" si="2"/>
        <v>27955147</v>
      </c>
      <c r="AA15" s="12">
        <f t="shared" si="2"/>
        <v>21972889</v>
      </c>
      <c r="AB15" s="12">
        <v>19517896</v>
      </c>
      <c r="AC15" s="12">
        <v>24893676</v>
      </c>
      <c r="AD15" s="12">
        <v>25984853</v>
      </c>
      <c r="AE15" s="12">
        <v>26890485</v>
      </c>
      <c r="AF15" s="12">
        <v>27621598</v>
      </c>
      <c r="AG15" s="12">
        <v>29506421</v>
      </c>
      <c r="AH15" s="12">
        <v>29973591</v>
      </c>
      <c r="AI15" s="13">
        <v>7.4115448524251226E-2</v>
      </c>
      <c r="AJ15" s="13">
        <v>1.5832824997650513E-2</v>
      </c>
    </row>
    <row r="16" spans="1:36" ht="10.5" customHeight="1" x14ac:dyDescent="0.2">
      <c r="A16" s="11"/>
      <c r="B16" s="14"/>
      <c r="C16" s="11" t="s">
        <v>44</v>
      </c>
      <c r="D16" s="15"/>
      <c r="E16" s="11"/>
      <c r="F16" s="2"/>
      <c r="G16" s="12">
        <v>23465667</v>
      </c>
      <c r="H16" s="12">
        <v>43100214</v>
      </c>
      <c r="I16" s="12">
        <v>45855944</v>
      </c>
      <c r="J16" s="12">
        <v>44178564</v>
      </c>
      <c r="K16" s="12">
        <f t="shared" si="2"/>
        <v>49406101</v>
      </c>
      <c r="L16" s="12">
        <f t="shared" si="2"/>
        <v>46327276</v>
      </c>
      <c r="M16" s="12">
        <f t="shared" si="2"/>
        <v>50495092</v>
      </c>
      <c r="N16" s="12">
        <f t="shared" si="2"/>
        <v>53769358</v>
      </c>
      <c r="O16" s="12">
        <f t="shared" si="2"/>
        <v>61569986</v>
      </c>
      <c r="P16" s="12">
        <f t="shared" si="2"/>
        <v>65912388</v>
      </c>
      <c r="Q16" s="12">
        <f t="shared" si="2"/>
        <v>46160536</v>
      </c>
      <c r="R16" s="12">
        <f t="shared" si="2"/>
        <v>53484397</v>
      </c>
      <c r="S16" s="12">
        <f t="shared" si="2"/>
        <v>68445647</v>
      </c>
      <c r="T16" s="12">
        <f t="shared" si="2"/>
        <v>76284305</v>
      </c>
      <c r="U16" s="12">
        <f t="shared" si="2"/>
        <v>101961229</v>
      </c>
      <c r="V16" s="12">
        <f t="shared" si="2"/>
        <v>83105488</v>
      </c>
      <c r="W16" s="12">
        <f t="shared" si="2"/>
        <v>84736019</v>
      </c>
      <c r="X16" s="12">
        <f t="shared" si="2"/>
        <v>77819758</v>
      </c>
      <c r="Y16" s="12">
        <f t="shared" si="2"/>
        <v>77557945</v>
      </c>
      <c r="Z16" s="12">
        <f t="shared" si="2"/>
        <v>121284438</v>
      </c>
      <c r="AA16" s="12">
        <f t="shared" si="2"/>
        <v>78475155</v>
      </c>
      <c r="AB16" s="12">
        <v>75509749</v>
      </c>
      <c r="AC16" s="12">
        <v>83687345</v>
      </c>
      <c r="AD16" s="12">
        <v>180714433</v>
      </c>
      <c r="AE16" s="12">
        <v>86456961</v>
      </c>
      <c r="AF16" s="12">
        <v>90257054</v>
      </c>
      <c r="AG16" s="12">
        <v>302437601</v>
      </c>
      <c r="AH16" s="12">
        <v>136423229</v>
      </c>
      <c r="AI16" s="13">
        <v>0.10360641516886249</v>
      </c>
      <c r="AJ16" s="13">
        <v>-0.54892107149071057</v>
      </c>
    </row>
    <row r="17" spans="1:36" ht="10.5" customHeight="1" x14ac:dyDescent="0.2">
      <c r="A17" s="11"/>
      <c r="B17" s="14"/>
      <c r="C17" s="11"/>
      <c r="D17" s="15" t="s">
        <v>45</v>
      </c>
      <c r="E17" s="11"/>
      <c r="F17" s="2"/>
      <c r="G17" s="12">
        <v>4516446</v>
      </c>
      <c r="H17" s="12">
        <v>5693883</v>
      </c>
      <c r="I17" s="12">
        <v>12964825</v>
      </c>
      <c r="J17" s="12">
        <v>6993134</v>
      </c>
      <c r="K17" s="12">
        <f t="shared" si="2"/>
        <v>6802926</v>
      </c>
      <c r="L17" s="12">
        <f t="shared" si="2"/>
        <v>7347321</v>
      </c>
      <c r="M17" s="12">
        <f t="shared" si="2"/>
        <v>8003607</v>
      </c>
      <c r="N17" s="12">
        <f t="shared" si="2"/>
        <v>8169709</v>
      </c>
      <c r="O17" s="12">
        <f t="shared" si="2"/>
        <v>9290319</v>
      </c>
      <c r="P17" s="12">
        <f t="shared" si="2"/>
        <v>10328739</v>
      </c>
      <c r="Q17" s="12">
        <f t="shared" si="2"/>
        <v>10754268</v>
      </c>
      <c r="R17" s="12">
        <f t="shared" si="2"/>
        <v>11449770</v>
      </c>
      <c r="S17" s="12">
        <f t="shared" si="2"/>
        <v>13225465</v>
      </c>
      <c r="T17" s="12">
        <f t="shared" si="2"/>
        <v>14607953</v>
      </c>
      <c r="U17" s="12">
        <f t="shared" si="2"/>
        <v>15467010</v>
      </c>
      <c r="V17" s="12">
        <f t="shared" si="2"/>
        <v>16428841</v>
      </c>
      <c r="W17" s="12">
        <f t="shared" si="2"/>
        <v>15904977</v>
      </c>
      <c r="X17" s="12">
        <f t="shared" si="2"/>
        <v>15209992</v>
      </c>
      <c r="Y17" s="12">
        <f t="shared" si="2"/>
        <v>15548236</v>
      </c>
      <c r="Z17" s="12">
        <f t="shared" ref="W17:AA20" si="3">SUM(Z74,Z131,Z188)</f>
        <v>15603596</v>
      </c>
      <c r="AA17" s="12">
        <f t="shared" si="3"/>
        <v>16713289</v>
      </c>
      <c r="AB17" s="12">
        <v>15725979</v>
      </c>
      <c r="AC17" s="12">
        <v>16716066</v>
      </c>
      <c r="AD17" s="12">
        <v>18303525</v>
      </c>
      <c r="AE17" s="12">
        <v>19265409</v>
      </c>
      <c r="AF17" s="12">
        <v>20453413</v>
      </c>
      <c r="AG17" s="12">
        <v>20364081</v>
      </c>
      <c r="AH17" s="12">
        <v>20013829</v>
      </c>
      <c r="AI17" s="13">
        <v>4.1003242479810131E-2</v>
      </c>
      <c r="AJ17" s="13">
        <v>-1.7199499452000805E-2</v>
      </c>
    </row>
    <row r="18" spans="1:36" ht="10.5" customHeight="1" x14ac:dyDescent="0.2">
      <c r="A18" s="11"/>
      <c r="B18" s="14"/>
      <c r="C18" s="11"/>
      <c r="D18" s="15" t="s">
        <v>46</v>
      </c>
      <c r="E18" s="11"/>
      <c r="F18" s="2"/>
      <c r="G18" s="12">
        <v>16192190</v>
      </c>
      <c r="H18" s="12">
        <v>18515812</v>
      </c>
      <c r="I18" s="12">
        <v>20698848</v>
      </c>
      <c r="J18" s="12">
        <v>22419300</v>
      </c>
      <c r="K18" s="12">
        <f t="shared" ref="K18:V20" si="4">SUM(K75,K132,K189)</f>
        <v>22391780</v>
      </c>
      <c r="L18" s="12">
        <f t="shared" si="4"/>
        <v>23033014</v>
      </c>
      <c r="M18" s="12">
        <f t="shared" si="4"/>
        <v>25924621</v>
      </c>
      <c r="N18" s="12">
        <f t="shared" si="4"/>
        <v>26661813</v>
      </c>
      <c r="O18" s="12">
        <f t="shared" si="4"/>
        <v>27964466</v>
      </c>
      <c r="P18" s="12">
        <f t="shared" si="4"/>
        <v>25350679</v>
      </c>
      <c r="Q18" s="12">
        <f t="shared" si="4"/>
        <v>25012373</v>
      </c>
      <c r="R18" s="12">
        <f t="shared" si="4"/>
        <v>26400748</v>
      </c>
      <c r="S18" s="12">
        <f t="shared" si="4"/>
        <v>27713224</v>
      </c>
      <c r="T18" s="12">
        <f t="shared" si="4"/>
        <v>29815119</v>
      </c>
      <c r="U18" s="12">
        <f t="shared" si="4"/>
        <v>34047721</v>
      </c>
      <c r="V18" s="12">
        <f t="shared" si="4"/>
        <v>34819073</v>
      </c>
      <c r="W18" s="12">
        <f t="shared" si="3"/>
        <v>32912206</v>
      </c>
      <c r="X18" s="12">
        <f t="shared" si="3"/>
        <v>33073551</v>
      </c>
      <c r="Y18" s="12">
        <f t="shared" si="3"/>
        <v>32527200</v>
      </c>
      <c r="Z18" s="12">
        <f t="shared" si="3"/>
        <v>31715632</v>
      </c>
      <c r="AA18" s="12">
        <f t="shared" si="3"/>
        <v>25782958</v>
      </c>
      <c r="AB18" s="12">
        <v>28658582</v>
      </c>
      <c r="AC18" s="12">
        <v>35896597</v>
      </c>
      <c r="AD18" s="12">
        <v>31850860</v>
      </c>
      <c r="AE18" s="12">
        <v>37145657</v>
      </c>
      <c r="AF18" s="12">
        <v>41908865</v>
      </c>
      <c r="AG18" s="12">
        <v>47705736</v>
      </c>
      <c r="AH18" s="12">
        <v>53687614</v>
      </c>
      <c r="AI18" s="13">
        <v>0.11029035599819292</v>
      </c>
      <c r="AJ18" s="13">
        <v>0.12539116889423946</v>
      </c>
    </row>
    <row r="19" spans="1:36" ht="10.5" customHeight="1" x14ac:dyDescent="0.2">
      <c r="A19" s="11"/>
      <c r="B19" s="14"/>
      <c r="C19" s="11"/>
      <c r="D19" s="15" t="s">
        <v>47</v>
      </c>
      <c r="E19" s="11"/>
      <c r="F19" s="2"/>
      <c r="G19" s="12">
        <v>5704</v>
      </c>
      <c r="H19" s="12">
        <v>16797393</v>
      </c>
      <c r="I19" s="12">
        <v>8118154</v>
      </c>
      <c r="J19" s="12">
        <v>10524362</v>
      </c>
      <c r="K19" s="12">
        <f t="shared" si="4"/>
        <v>13146672</v>
      </c>
      <c r="L19" s="12">
        <f t="shared" si="4"/>
        <v>10000500</v>
      </c>
      <c r="M19" s="12">
        <f t="shared" si="4"/>
        <v>9599956</v>
      </c>
      <c r="N19" s="12">
        <f t="shared" si="4"/>
        <v>9809658</v>
      </c>
      <c r="O19" s="12">
        <f t="shared" si="4"/>
        <v>10680656</v>
      </c>
      <c r="P19" s="12">
        <f t="shared" si="4"/>
        <v>21248993</v>
      </c>
      <c r="Q19" s="12">
        <f t="shared" si="4"/>
        <v>55035</v>
      </c>
      <c r="R19" s="12">
        <f t="shared" si="4"/>
        <v>5086765</v>
      </c>
      <c r="S19" s="12">
        <f t="shared" si="4"/>
        <v>12585238</v>
      </c>
      <c r="T19" s="12">
        <f t="shared" si="4"/>
        <v>11840412</v>
      </c>
      <c r="U19" s="12">
        <f t="shared" si="4"/>
        <v>22261976</v>
      </c>
      <c r="V19" s="12">
        <f t="shared" si="4"/>
        <v>13303075</v>
      </c>
      <c r="W19" s="12">
        <f t="shared" si="3"/>
        <v>14007262</v>
      </c>
      <c r="X19" s="12">
        <f t="shared" si="3"/>
        <v>14372188</v>
      </c>
      <c r="Y19" s="12">
        <f t="shared" si="3"/>
        <v>14449952</v>
      </c>
      <c r="Z19" s="12">
        <f t="shared" si="3"/>
        <v>58600091</v>
      </c>
      <c r="AA19" s="12">
        <f t="shared" si="3"/>
        <v>20284097</v>
      </c>
      <c r="AB19" s="12">
        <v>25301081</v>
      </c>
      <c r="AC19" s="12">
        <v>19899629</v>
      </c>
      <c r="AD19" s="12">
        <v>121871953</v>
      </c>
      <c r="AE19" s="12">
        <v>20689325</v>
      </c>
      <c r="AF19" s="12">
        <v>19930963</v>
      </c>
      <c r="AG19" s="12">
        <v>222737701</v>
      </c>
      <c r="AH19" s="12">
        <v>49682093</v>
      </c>
      <c r="AI19" s="13">
        <v>0.11903447846823134</v>
      </c>
      <c r="AJ19" s="13">
        <v>-0.77694798511007346</v>
      </c>
    </row>
    <row r="20" spans="1:36" ht="10.5" customHeight="1" x14ac:dyDescent="0.2">
      <c r="A20" s="11"/>
      <c r="B20" s="11"/>
      <c r="C20" s="11"/>
      <c r="D20" s="11" t="s">
        <v>48</v>
      </c>
      <c r="E20" s="11"/>
      <c r="F20" s="2"/>
      <c r="G20" s="12">
        <v>2751327</v>
      </c>
      <c r="H20" s="12">
        <v>2093126</v>
      </c>
      <c r="I20" s="12">
        <v>4074117</v>
      </c>
      <c r="J20" s="12">
        <v>4241768</v>
      </c>
      <c r="K20" s="12">
        <f t="shared" si="4"/>
        <v>7064723</v>
      </c>
      <c r="L20" s="12">
        <f t="shared" si="4"/>
        <v>5946441</v>
      </c>
      <c r="M20" s="12">
        <f t="shared" si="4"/>
        <v>6966908</v>
      </c>
      <c r="N20" s="12">
        <f t="shared" si="4"/>
        <v>9128178</v>
      </c>
      <c r="O20" s="12">
        <f t="shared" si="4"/>
        <v>13634545</v>
      </c>
      <c r="P20" s="12">
        <f t="shared" si="4"/>
        <v>8983977</v>
      </c>
      <c r="Q20" s="12">
        <f t="shared" si="4"/>
        <v>10338860</v>
      </c>
      <c r="R20" s="12">
        <f t="shared" si="4"/>
        <v>10547114</v>
      </c>
      <c r="S20" s="12">
        <f t="shared" si="4"/>
        <v>14921720</v>
      </c>
      <c r="T20" s="12">
        <f t="shared" si="4"/>
        <v>20020821</v>
      </c>
      <c r="U20" s="12">
        <f t="shared" si="4"/>
        <v>30184522</v>
      </c>
      <c r="V20" s="12">
        <f t="shared" si="4"/>
        <v>18554499</v>
      </c>
      <c r="W20" s="12">
        <f t="shared" si="3"/>
        <v>21911574</v>
      </c>
      <c r="X20" s="12">
        <f t="shared" si="3"/>
        <v>15164027</v>
      </c>
      <c r="Y20" s="12">
        <f t="shared" si="3"/>
        <v>15032557</v>
      </c>
      <c r="Z20" s="12">
        <f t="shared" si="3"/>
        <v>15365119</v>
      </c>
      <c r="AA20" s="12">
        <f t="shared" si="3"/>
        <v>15694811</v>
      </c>
      <c r="AB20" s="12">
        <v>5824107</v>
      </c>
      <c r="AC20" s="12">
        <v>11175053</v>
      </c>
      <c r="AD20" s="12">
        <v>8688095</v>
      </c>
      <c r="AE20" s="12">
        <v>9356570</v>
      </c>
      <c r="AF20" s="12">
        <v>7963813</v>
      </c>
      <c r="AG20" s="12">
        <v>11630083</v>
      </c>
      <c r="AH20" s="12">
        <v>13039693</v>
      </c>
      <c r="AI20" s="13">
        <v>0.14377255204674566</v>
      </c>
      <c r="AJ20" s="13">
        <v>0.12120377816736132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63603314</v>
      </c>
      <c r="H22" s="12">
        <v>65837588</v>
      </c>
      <c r="I22" s="12">
        <v>67746491</v>
      </c>
      <c r="J22" s="12">
        <v>78411162</v>
      </c>
      <c r="K22" s="12">
        <f t="shared" ref="K22:AA32" si="5">SUM(K79,K136,K193)</f>
        <v>84196222</v>
      </c>
      <c r="L22" s="12">
        <f t="shared" si="5"/>
        <v>87254771</v>
      </c>
      <c r="M22" s="12">
        <f t="shared" si="5"/>
        <v>92169191</v>
      </c>
      <c r="N22" s="12">
        <f t="shared" si="5"/>
        <v>105723007</v>
      </c>
      <c r="O22" s="12">
        <f t="shared" si="5"/>
        <v>118994293.09</v>
      </c>
      <c r="P22" s="12">
        <f t="shared" si="5"/>
        <v>110498585</v>
      </c>
      <c r="Q22" s="12">
        <f t="shared" si="5"/>
        <v>114747530.95748761</v>
      </c>
      <c r="R22" s="12">
        <f t="shared" si="5"/>
        <v>107506242.44</v>
      </c>
      <c r="S22" s="12">
        <f t="shared" si="5"/>
        <v>112070660.48999999</v>
      </c>
      <c r="T22" s="12">
        <f t="shared" si="5"/>
        <v>117058887.91000001</v>
      </c>
      <c r="U22" s="12">
        <f t="shared" si="5"/>
        <v>122885218.63</v>
      </c>
      <c r="V22" s="12">
        <f t="shared" si="5"/>
        <v>145560230.44999999</v>
      </c>
      <c r="W22" s="12">
        <f t="shared" si="5"/>
        <v>134469546.82999998</v>
      </c>
      <c r="X22" s="12">
        <f t="shared" si="5"/>
        <v>119211060.91</v>
      </c>
      <c r="Y22" s="12">
        <f t="shared" si="5"/>
        <v>119621739.18985522</v>
      </c>
      <c r="Z22" s="12">
        <f t="shared" si="5"/>
        <v>132208977.83960044</v>
      </c>
      <c r="AA22" s="12">
        <f t="shared" si="5"/>
        <v>132950642.06999999</v>
      </c>
      <c r="AB22" s="12">
        <v>133143349</v>
      </c>
      <c r="AC22" s="12">
        <v>145308217</v>
      </c>
      <c r="AD22" s="12">
        <v>149095517</v>
      </c>
      <c r="AE22" s="12">
        <v>159075502</v>
      </c>
      <c r="AF22" s="12">
        <v>162489521</v>
      </c>
      <c r="AG22" s="12">
        <v>168213419</v>
      </c>
      <c r="AH22" s="12">
        <v>169987034</v>
      </c>
      <c r="AI22" s="13">
        <v>4.1556227487224762E-2</v>
      </c>
      <c r="AJ22" s="13">
        <v>1.0543837765998919E-2</v>
      </c>
    </row>
    <row r="23" spans="1:36" ht="10.5" customHeight="1" x14ac:dyDescent="0.2">
      <c r="A23" s="11"/>
      <c r="B23" s="11"/>
      <c r="C23" s="11" t="s">
        <v>50</v>
      </c>
      <c r="D23" s="11"/>
      <c r="E23" s="11"/>
      <c r="F23" s="2"/>
      <c r="G23" s="12">
        <v>0</v>
      </c>
      <c r="H23" s="12">
        <v>0</v>
      </c>
      <c r="I23" s="12">
        <v>0</v>
      </c>
      <c r="J23" s="12">
        <v>6967531</v>
      </c>
      <c r="K23" s="12">
        <f t="shared" si="5"/>
        <v>7223531</v>
      </c>
      <c r="L23" s="12">
        <f t="shared" si="5"/>
        <v>7469504</v>
      </c>
      <c r="M23" s="12">
        <f t="shared" si="5"/>
        <v>7401523</v>
      </c>
      <c r="N23" s="12">
        <f t="shared" si="5"/>
        <v>8423383</v>
      </c>
      <c r="O23" s="12">
        <f t="shared" si="5"/>
        <v>7581046</v>
      </c>
      <c r="P23" s="12">
        <f t="shared" si="5"/>
        <v>8276982</v>
      </c>
      <c r="Q23" s="12">
        <f t="shared" si="5"/>
        <v>8147500</v>
      </c>
      <c r="R23" s="12">
        <f t="shared" si="5"/>
        <v>8147500</v>
      </c>
      <c r="S23" s="12">
        <f t="shared" si="5"/>
        <v>8147500</v>
      </c>
      <c r="T23" s="12">
        <f t="shared" si="5"/>
        <v>8147500</v>
      </c>
      <c r="U23" s="12">
        <f t="shared" si="5"/>
        <v>8147500</v>
      </c>
      <c r="V23" s="12">
        <f t="shared" si="5"/>
        <v>8147500</v>
      </c>
      <c r="W23" s="12">
        <f t="shared" si="5"/>
        <v>8147500</v>
      </c>
      <c r="X23" s="12">
        <f t="shared" si="5"/>
        <v>8147500</v>
      </c>
      <c r="Y23" s="12">
        <f t="shared" si="5"/>
        <v>8147500</v>
      </c>
      <c r="Z23" s="12">
        <f t="shared" si="5"/>
        <v>8147500</v>
      </c>
      <c r="AA23" s="12">
        <f t="shared" si="5"/>
        <v>8147500</v>
      </c>
      <c r="AB23" s="12">
        <v>8147500</v>
      </c>
      <c r="AC23" s="12">
        <v>8147500</v>
      </c>
      <c r="AD23" s="12">
        <v>8147500</v>
      </c>
      <c r="AE23" s="12">
        <v>8147500</v>
      </c>
      <c r="AF23" s="12">
        <v>8147500</v>
      </c>
      <c r="AG23" s="12">
        <v>8147500</v>
      </c>
      <c r="AH23" s="12">
        <v>8147500</v>
      </c>
      <c r="AI23" s="13">
        <v>0</v>
      </c>
      <c r="AJ23" s="13">
        <v>0</v>
      </c>
    </row>
    <row r="24" spans="1:36" ht="10.5" customHeight="1" x14ac:dyDescent="0.2">
      <c r="A24" s="11"/>
      <c r="B24" s="11"/>
      <c r="C24" s="11" t="s">
        <v>51</v>
      </c>
      <c r="D24" s="11"/>
      <c r="E24" s="11"/>
      <c r="F24" s="2"/>
      <c r="G24" s="12">
        <v>444871</v>
      </c>
      <c r="H24" s="12">
        <v>528386</v>
      </c>
      <c r="I24" s="12">
        <v>597685</v>
      </c>
      <c r="J24" s="12">
        <v>581291</v>
      </c>
      <c r="K24" s="12">
        <f t="shared" si="5"/>
        <v>583555</v>
      </c>
      <c r="L24" s="12">
        <f t="shared" si="5"/>
        <v>576365</v>
      </c>
      <c r="M24" s="12">
        <f t="shared" si="5"/>
        <v>631702</v>
      </c>
      <c r="N24" s="12">
        <f t="shared" si="5"/>
        <v>645926</v>
      </c>
      <c r="O24" s="12">
        <f t="shared" si="5"/>
        <v>1393834.6800000002</v>
      </c>
      <c r="P24" s="12">
        <f t="shared" si="5"/>
        <v>1480302</v>
      </c>
      <c r="Q24" s="12">
        <f t="shared" si="5"/>
        <v>1544586.2</v>
      </c>
      <c r="R24" s="12">
        <f t="shared" si="5"/>
        <v>1665847.23</v>
      </c>
      <c r="S24" s="12">
        <f t="shared" si="5"/>
        <v>1555074.6800000002</v>
      </c>
      <c r="T24" s="12">
        <f t="shared" si="5"/>
        <v>1881463.8699999999</v>
      </c>
      <c r="U24" s="12">
        <f t="shared" si="5"/>
        <v>2002705.42</v>
      </c>
      <c r="V24" s="12">
        <f t="shared" si="5"/>
        <v>4826480.6399999997</v>
      </c>
      <c r="W24" s="12">
        <f t="shared" si="5"/>
        <v>4904710.07</v>
      </c>
      <c r="X24" s="12">
        <f t="shared" si="5"/>
        <v>5018861.41</v>
      </c>
      <c r="Y24" s="12">
        <f t="shared" si="5"/>
        <v>5095783.7300000004</v>
      </c>
      <c r="Z24" s="12">
        <f t="shared" si="5"/>
        <v>5045937.46</v>
      </c>
      <c r="AA24" s="12">
        <f t="shared" si="5"/>
        <v>5101165.41</v>
      </c>
      <c r="AB24" s="12">
        <v>5169367</v>
      </c>
      <c r="AC24" s="12">
        <v>5231470</v>
      </c>
      <c r="AD24" s="12">
        <v>5266946</v>
      </c>
      <c r="AE24" s="12">
        <v>5332764</v>
      </c>
      <c r="AF24" s="12">
        <v>5358262</v>
      </c>
      <c r="AG24" s="12">
        <v>5353886</v>
      </c>
      <c r="AH24" s="12">
        <v>5406449</v>
      </c>
      <c r="AI24" s="13">
        <v>7.5017072689653741E-3</v>
      </c>
      <c r="AJ24" s="13">
        <v>9.817728655410295E-3</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12641582</v>
      </c>
      <c r="W25" s="12">
        <f t="shared" si="5"/>
        <v>13448045</v>
      </c>
      <c r="X25" s="12">
        <f t="shared" si="5"/>
        <v>14427311</v>
      </c>
      <c r="Y25" s="12">
        <f t="shared" si="5"/>
        <v>14714566.969855228</v>
      </c>
      <c r="Z25" s="12">
        <f t="shared" si="5"/>
        <v>15351328.179600449</v>
      </c>
      <c r="AA25" s="12">
        <f t="shared" si="5"/>
        <v>16449765</v>
      </c>
      <c r="AB25" s="12">
        <v>17149322</v>
      </c>
      <c r="AC25" s="12">
        <v>17743651</v>
      </c>
      <c r="AD25" s="12">
        <v>18421456</v>
      </c>
      <c r="AE25" s="12">
        <v>18709077</v>
      </c>
      <c r="AF25" s="12">
        <v>19292526</v>
      </c>
      <c r="AG25" s="12">
        <v>20125112</v>
      </c>
      <c r="AH25" s="12">
        <v>20990516</v>
      </c>
      <c r="AI25" s="13">
        <v>3.4259121988382768E-2</v>
      </c>
      <c r="AJ25" s="13">
        <v>4.3001201682753371E-2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142706</v>
      </c>
      <c r="AB26" s="12">
        <v>112094</v>
      </c>
      <c r="AC26" s="12">
        <v>95453</v>
      </c>
      <c r="AD26" s="12">
        <v>106422</v>
      </c>
      <c r="AE26" s="12">
        <v>102267</v>
      </c>
      <c r="AF26" s="12">
        <v>84948</v>
      </c>
      <c r="AG26" s="12">
        <v>78539</v>
      </c>
      <c r="AH26" s="12">
        <v>73211</v>
      </c>
      <c r="AI26" s="13">
        <v>-6.8536884878386273E-2</v>
      </c>
      <c r="AJ26" s="13">
        <v>-6.7838908058416844E-2</v>
      </c>
    </row>
    <row r="27" spans="1:36" ht="10.5" customHeight="1" x14ac:dyDescent="0.2">
      <c r="A27" s="11"/>
      <c r="B27" s="11"/>
      <c r="C27" s="11" t="s">
        <v>54</v>
      </c>
      <c r="D27" s="11"/>
      <c r="E27" s="11"/>
      <c r="F27" s="2"/>
      <c r="G27" s="12">
        <v>5489172</v>
      </c>
      <c r="H27" s="12">
        <v>5663753</v>
      </c>
      <c r="I27" s="12">
        <v>7149391</v>
      </c>
      <c r="J27" s="12">
        <v>6875771</v>
      </c>
      <c r="K27" s="12">
        <f t="shared" si="5"/>
        <v>7299359</v>
      </c>
      <c r="L27" s="12">
        <f t="shared" si="5"/>
        <v>7426938</v>
      </c>
      <c r="M27" s="12">
        <f t="shared" si="5"/>
        <v>7803678</v>
      </c>
      <c r="N27" s="12">
        <f t="shared" si="5"/>
        <v>8239633</v>
      </c>
      <c r="O27" s="12">
        <f t="shared" si="5"/>
        <v>8739139.6400000006</v>
      </c>
      <c r="P27" s="12">
        <f t="shared" si="5"/>
        <v>9011192</v>
      </c>
      <c r="Q27" s="12">
        <f t="shared" si="5"/>
        <v>9251763.3374876194</v>
      </c>
      <c r="R27" s="12">
        <f t="shared" si="5"/>
        <v>9070078</v>
      </c>
      <c r="S27" s="12">
        <f t="shared" si="5"/>
        <v>9274877.5399999991</v>
      </c>
      <c r="T27" s="12">
        <f t="shared" si="5"/>
        <v>10069608.219999999</v>
      </c>
      <c r="U27" s="12">
        <f t="shared" si="5"/>
        <v>10872011.16</v>
      </c>
      <c r="V27" s="12">
        <f t="shared" si="5"/>
        <v>12010750.270000001</v>
      </c>
      <c r="W27" s="12">
        <f t="shared" si="5"/>
        <v>11611308.49</v>
      </c>
      <c r="X27" s="12">
        <f t="shared" si="5"/>
        <v>9886566.6699999999</v>
      </c>
      <c r="Y27" s="12">
        <f t="shared" si="5"/>
        <v>8541329.4499999993</v>
      </c>
      <c r="Z27" s="12">
        <f t="shared" si="5"/>
        <v>8017100.5099999998</v>
      </c>
      <c r="AA27" s="12">
        <f t="shared" si="5"/>
        <v>9451812.9699999988</v>
      </c>
      <c r="AB27" s="12">
        <v>9814343</v>
      </c>
      <c r="AC27" s="12">
        <v>8914388</v>
      </c>
      <c r="AD27" s="12">
        <v>9107067</v>
      </c>
      <c r="AE27" s="12">
        <v>9535605</v>
      </c>
      <c r="AF27" s="12">
        <v>9465694</v>
      </c>
      <c r="AG27" s="12">
        <v>9623968</v>
      </c>
      <c r="AH27" s="12">
        <v>9559301</v>
      </c>
      <c r="AI27" s="13">
        <v>-4.378765112440286E-3</v>
      </c>
      <c r="AJ27" s="13">
        <v>-6.7193698067158992E-3</v>
      </c>
    </row>
    <row r="28" spans="1:36" ht="10.5" customHeight="1" x14ac:dyDescent="0.2">
      <c r="A28" s="11"/>
      <c r="B28" s="14"/>
      <c r="C28" s="11" t="s">
        <v>55</v>
      </c>
      <c r="E28" s="11"/>
      <c r="F28" s="2"/>
      <c r="G28" s="12">
        <v>0</v>
      </c>
      <c r="H28" s="12">
        <v>0</v>
      </c>
      <c r="I28" s="12">
        <v>0</v>
      </c>
      <c r="J28" s="12">
        <v>0</v>
      </c>
      <c r="K28" s="12">
        <f t="shared" si="5"/>
        <v>0</v>
      </c>
      <c r="L28" s="12">
        <f t="shared" si="5"/>
        <v>65877</v>
      </c>
      <c r="M28" s="12">
        <f t="shared" si="5"/>
        <v>145199</v>
      </c>
      <c r="N28" s="12">
        <f t="shared" si="5"/>
        <v>179782</v>
      </c>
      <c r="O28" s="12">
        <f t="shared" si="5"/>
        <v>189103.77</v>
      </c>
      <c r="P28" s="12">
        <f t="shared" si="5"/>
        <v>285239</v>
      </c>
      <c r="Q28" s="12">
        <f t="shared" si="5"/>
        <v>265695.42</v>
      </c>
      <c r="R28" s="12">
        <f t="shared" si="5"/>
        <v>249704.21</v>
      </c>
      <c r="S28" s="12">
        <f t="shared" si="5"/>
        <v>308824.27</v>
      </c>
      <c r="T28" s="12">
        <f t="shared" si="5"/>
        <v>348336.82</v>
      </c>
      <c r="U28" s="12">
        <f t="shared" si="5"/>
        <v>412036.05</v>
      </c>
      <c r="V28" s="12">
        <f t="shared" si="5"/>
        <v>435419.54</v>
      </c>
      <c r="W28" s="12">
        <f t="shared" si="5"/>
        <v>550615.27</v>
      </c>
      <c r="X28" s="12">
        <f t="shared" si="5"/>
        <v>416717.83</v>
      </c>
      <c r="Y28" s="12">
        <f t="shared" si="5"/>
        <v>429293.04</v>
      </c>
      <c r="Z28" s="12">
        <f t="shared" si="5"/>
        <v>423496.69</v>
      </c>
      <c r="AA28" s="12">
        <f t="shared" si="5"/>
        <v>439017.69</v>
      </c>
      <c r="AB28" s="12">
        <v>446151</v>
      </c>
      <c r="AC28" s="12">
        <v>440717</v>
      </c>
      <c r="AD28" s="12">
        <v>467990</v>
      </c>
      <c r="AE28" s="12">
        <v>513914</v>
      </c>
      <c r="AF28" s="12">
        <v>519353</v>
      </c>
      <c r="AG28" s="12">
        <v>622354</v>
      </c>
      <c r="AH28" s="12">
        <v>578638</v>
      </c>
      <c r="AI28" s="13">
        <v>4.4289344607555403E-2</v>
      </c>
      <c r="AJ28" s="13">
        <v>-7.0242980683019637E-2</v>
      </c>
    </row>
    <row r="29" spans="1:36" ht="10.5" customHeight="1" x14ac:dyDescent="0.2">
      <c r="A29" s="11"/>
      <c r="B29" s="11"/>
      <c r="C29" s="11" t="s">
        <v>56</v>
      </c>
      <c r="D29" s="11"/>
      <c r="E29" s="11"/>
      <c r="F29" s="2"/>
      <c r="G29" s="12">
        <v>13504086</v>
      </c>
      <c r="H29" s="12">
        <v>15814285</v>
      </c>
      <c r="I29" s="12">
        <v>14764257</v>
      </c>
      <c r="J29" s="12">
        <v>15680938</v>
      </c>
      <c r="K29" s="12">
        <f t="shared" si="5"/>
        <v>18691391</v>
      </c>
      <c r="L29" s="12">
        <f t="shared" si="5"/>
        <v>19637388</v>
      </c>
      <c r="M29" s="12">
        <f t="shared" si="5"/>
        <v>20841880</v>
      </c>
      <c r="N29" s="12">
        <f t="shared" si="5"/>
        <v>29201384</v>
      </c>
      <c r="O29" s="12">
        <f t="shared" si="5"/>
        <v>39190072</v>
      </c>
      <c r="P29" s="12">
        <f t="shared" si="5"/>
        <v>33024871</v>
      </c>
      <c r="Q29" s="12">
        <f t="shared" si="5"/>
        <v>37613732</v>
      </c>
      <c r="R29" s="12">
        <f t="shared" si="5"/>
        <v>28651876</v>
      </c>
      <c r="S29" s="12">
        <f t="shared" si="5"/>
        <v>30271788</v>
      </c>
      <c r="T29" s="12">
        <f t="shared" si="5"/>
        <v>25452421</v>
      </c>
      <c r="U29" s="12">
        <f t="shared" si="5"/>
        <v>27242590</v>
      </c>
      <c r="V29" s="12">
        <f t="shared" si="5"/>
        <v>31153566</v>
      </c>
      <c r="W29" s="12">
        <f t="shared" si="5"/>
        <v>28730663</v>
      </c>
      <c r="X29" s="12">
        <f t="shared" si="5"/>
        <v>28560608</v>
      </c>
      <c r="Y29" s="12">
        <f t="shared" si="5"/>
        <v>31741816</v>
      </c>
      <c r="Z29" s="12">
        <f t="shared" si="5"/>
        <v>32251675</v>
      </c>
      <c r="AA29" s="12">
        <f t="shared" si="5"/>
        <v>32914924</v>
      </c>
      <c r="AB29" s="12">
        <v>31956923</v>
      </c>
      <c r="AC29" s="12">
        <v>38725542</v>
      </c>
      <c r="AD29" s="12">
        <v>39018678</v>
      </c>
      <c r="AE29" s="12">
        <v>43155392</v>
      </c>
      <c r="AF29" s="12">
        <v>47033875</v>
      </c>
      <c r="AG29" s="12">
        <v>52469333</v>
      </c>
      <c r="AH29" s="12">
        <v>54883692</v>
      </c>
      <c r="AI29" s="13">
        <v>9.4325183577323557E-2</v>
      </c>
      <c r="AJ29" s="13">
        <v>4.6014669178279816E-2</v>
      </c>
    </row>
    <row r="30" spans="1:36" ht="10.5" customHeight="1" x14ac:dyDescent="0.2">
      <c r="A30" s="11"/>
      <c r="B30" s="11"/>
      <c r="C30" s="11" t="s">
        <v>57</v>
      </c>
      <c r="D30" s="11"/>
      <c r="E30" s="11"/>
      <c r="F30" s="2"/>
      <c r="G30" s="12">
        <v>33998703</v>
      </c>
      <c r="H30" s="12">
        <v>33889117</v>
      </c>
      <c r="I30" s="12">
        <v>34145431</v>
      </c>
      <c r="J30" s="12">
        <v>35824729</v>
      </c>
      <c r="K30" s="12">
        <f t="shared" si="5"/>
        <v>37878282</v>
      </c>
      <c r="L30" s="12">
        <f t="shared" si="5"/>
        <v>38804774</v>
      </c>
      <c r="M30" s="12">
        <f t="shared" si="5"/>
        <v>41778712</v>
      </c>
      <c r="N30" s="12">
        <f t="shared" si="5"/>
        <v>43837651</v>
      </c>
      <c r="O30" s="12">
        <f t="shared" si="5"/>
        <v>44948424</v>
      </c>
      <c r="P30" s="12">
        <f t="shared" si="5"/>
        <v>42658800</v>
      </c>
      <c r="Q30" s="12">
        <f t="shared" si="5"/>
        <v>40759164</v>
      </c>
      <c r="R30" s="12">
        <f t="shared" si="5"/>
        <v>40316700</v>
      </c>
      <c r="S30" s="12">
        <f t="shared" si="5"/>
        <v>42791229</v>
      </c>
      <c r="T30" s="12">
        <f t="shared" si="5"/>
        <v>52862734</v>
      </c>
      <c r="U30" s="12">
        <f t="shared" si="5"/>
        <v>54764824</v>
      </c>
      <c r="V30" s="12">
        <f t="shared" si="5"/>
        <v>56952873</v>
      </c>
      <c r="W30" s="12">
        <f t="shared" si="5"/>
        <v>50574570</v>
      </c>
      <c r="X30" s="12">
        <f t="shared" si="5"/>
        <v>42098976</v>
      </c>
      <c r="Y30" s="12">
        <f t="shared" si="5"/>
        <v>37707971</v>
      </c>
      <c r="Z30" s="12">
        <f t="shared" si="5"/>
        <v>43168656</v>
      </c>
      <c r="AA30" s="12">
        <f t="shared" si="5"/>
        <v>45356806</v>
      </c>
      <c r="AB30" s="12">
        <v>47587135</v>
      </c>
      <c r="AC30" s="12">
        <v>52527295</v>
      </c>
      <c r="AD30" s="12">
        <v>55096731</v>
      </c>
      <c r="AE30" s="12">
        <v>60914858</v>
      </c>
      <c r="AF30" s="12">
        <v>59170842</v>
      </c>
      <c r="AG30" s="12">
        <v>58018148</v>
      </c>
      <c r="AH30" s="12">
        <v>57966373</v>
      </c>
      <c r="AI30" s="13">
        <v>3.3430071296906894E-2</v>
      </c>
      <c r="AJ30" s="13">
        <v>-8.923931870420959E-4</v>
      </c>
    </row>
    <row r="31" spans="1:36" ht="10.5" customHeight="1" x14ac:dyDescent="0.2">
      <c r="A31" s="11"/>
      <c r="B31" s="11"/>
      <c r="C31" s="11" t="s">
        <v>58</v>
      </c>
      <c r="D31" s="11"/>
      <c r="E31" s="11"/>
      <c r="F31" s="2"/>
      <c r="G31" s="12">
        <v>10166482</v>
      </c>
      <c r="H31" s="12">
        <v>9942047</v>
      </c>
      <c r="I31" s="12">
        <v>11089727</v>
      </c>
      <c r="J31" s="12">
        <v>12480902</v>
      </c>
      <c r="K31" s="12">
        <f t="shared" si="5"/>
        <v>12520104</v>
      </c>
      <c r="L31" s="12">
        <f t="shared" si="5"/>
        <v>13273925</v>
      </c>
      <c r="M31" s="12">
        <f t="shared" si="5"/>
        <v>13566497</v>
      </c>
      <c r="N31" s="12">
        <f t="shared" si="5"/>
        <v>15195248</v>
      </c>
      <c r="O31" s="12">
        <f t="shared" si="5"/>
        <v>16952673</v>
      </c>
      <c r="P31" s="12">
        <f t="shared" si="5"/>
        <v>15761199</v>
      </c>
      <c r="Q31" s="12">
        <f t="shared" si="5"/>
        <v>15792667</v>
      </c>
      <c r="R31" s="12">
        <f t="shared" si="5"/>
        <v>18319406</v>
      </c>
      <c r="S31" s="12">
        <f t="shared" si="5"/>
        <v>17799167</v>
      </c>
      <c r="T31" s="12">
        <f t="shared" si="5"/>
        <v>16695446</v>
      </c>
      <c r="U31" s="12">
        <f t="shared" si="5"/>
        <v>17799229</v>
      </c>
      <c r="V31" s="12">
        <f t="shared" si="5"/>
        <v>17965216</v>
      </c>
      <c r="W31" s="12">
        <f t="shared" si="5"/>
        <v>15073524</v>
      </c>
      <c r="X31" s="12">
        <f t="shared" si="5"/>
        <v>10510449</v>
      </c>
      <c r="Y31" s="12">
        <f t="shared" si="5"/>
        <v>11749928</v>
      </c>
      <c r="Z31" s="12">
        <f t="shared" si="5"/>
        <v>18124842</v>
      </c>
      <c r="AA31" s="12">
        <f t="shared" si="5"/>
        <v>13424658</v>
      </c>
      <c r="AB31" s="12">
        <v>11978213</v>
      </c>
      <c r="AC31" s="12">
        <v>12175210</v>
      </c>
      <c r="AD31" s="12">
        <v>12030567</v>
      </c>
      <c r="AE31" s="12">
        <v>11728464</v>
      </c>
      <c r="AF31" s="12">
        <v>13060492</v>
      </c>
      <c r="AG31" s="12">
        <v>13774579</v>
      </c>
      <c r="AH31" s="12">
        <v>12225028</v>
      </c>
      <c r="AI31" s="13">
        <v>3.4051024780985539E-3</v>
      </c>
      <c r="AJ31" s="13">
        <v>-0.11249352884033698</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1372423</v>
      </c>
      <c r="R32" s="12">
        <f t="shared" si="5"/>
        <v>1085131</v>
      </c>
      <c r="S32" s="12">
        <f t="shared" si="5"/>
        <v>1922200</v>
      </c>
      <c r="T32" s="12">
        <f t="shared" si="5"/>
        <v>1601378</v>
      </c>
      <c r="U32" s="12">
        <f t="shared" si="5"/>
        <v>1644323</v>
      </c>
      <c r="V32" s="12">
        <f t="shared" si="5"/>
        <v>1426843</v>
      </c>
      <c r="W32" s="12">
        <f t="shared" si="5"/>
        <v>1428611</v>
      </c>
      <c r="X32" s="12">
        <f t="shared" si="5"/>
        <v>144071</v>
      </c>
      <c r="Y32" s="12">
        <f t="shared" si="5"/>
        <v>1493551</v>
      </c>
      <c r="Z32" s="12">
        <f t="shared" ref="Z32:AA32" si="6">SUM(Z89,Z146,Z203)</f>
        <v>1678442</v>
      </c>
      <c r="AA32" s="12">
        <f t="shared" si="6"/>
        <v>1522287</v>
      </c>
      <c r="AB32" s="12">
        <v>782301</v>
      </c>
      <c r="AC32" s="12">
        <v>1306991</v>
      </c>
      <c r="AD32" s="12">
        <v>1432160</v>
      </c>
      <c r="AE32" s="12">
        <v>935661</v>
      </c>
      <c r="AF32" s="12">
        <v>356029</v>
      </c>
      <c r="AG32" s="12">
        <v>0</v>
      </c>
      <c r="AH32" s="12">
        <v>156326</v>
      </c>
      <c r="AI32" s="13">
        <v>-0.2353848684533425</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10061304</v>
      </c>
      <c r="H34" s="12">
        <v>11728599</v>
      </c>
      <c r="I34" s="12">
        <v>11525354</v>
      </c>
      <c r="J34" s="12">
        <v>11008172</v>
      </c>
      <c r="K34" s="12">
        <f t="shared" ref="K34:AA34" si="7">SUM(K91,K147,K204)</f>
        <v>11452709</v>
      </c>
      <c r="L34" s="12">
        <f t="shared" si="7"/>
        <v>11801994</v>
      </c>
      <c r="M34" s="12">
        <f t="shared" si="7"/>
        <v>16293913</v>
      </c>
      <c r="N34" s="12">
        <f t="shared" si="7"/>
        <v>12959189</v>
      </c>
      <c r="O34" s="12">
        <f t="shared" si="7"/>
        <v>13894974</v>
      </c>
      <c r="P34" s="12">
        <f t="shared" si="7"/>
        <v>14198767</v>
      </c>
      <c r="Q34" s="12">
        <f t="shared" si="7"/>
        <v>19285144</v>
      </c>
      <c r="R34" s="12">
        <f t="shared" si="7"/>
        <v>22955818</v>
      </c>
      <c r="S34" s="12">
        <f t="shared" si="7"/>
        <v>24343641</v>
      </c>
      <c r="T34" s="12">
        <f t="shared" si="7"/>
        <v>22942883</v>
      </c>
      <c r="U34" s="12">
        <f t="shared" si="7"/>
        <v>24348812</v>
      </c>
      <c r="V34" s="12">
        <f t="shared" si="7"/>
        <v>24891423</v>
      </c>
      <c r="W34" s="12">
        <f t="shared" si="7"/>
        <v>24411477</v>
      </c>
      <c r="X34" s="12">
        <f t="shared" si="7"/>
        <v>40494144</v>
      </c>
      <c r="Y34" s="12">
        <f t="shared" si="7"/>
        <v>36092431</v>
      </c>
      <c r="Z34" s="12">
        <f t="shared" si="7"/>
        <v>29229741</v>
      </c>
      <c r="AA34" s="12">
        <f t="shared" si="7"/>
        <v>25308664</v>
      </c>
      <c r="AB34" s="12">
        <v>26003631</v>
      </c>
      <c r="AC34" s="12">
        <v>54744646</v>
      </c>
      <c r="AD34" s="12">
        <v>25814522</v>
      </c>
      <c r="AE34" s="12">
        <v>26497961</v>
      </c>
      <c r="AF34" s="12">
        <v>26810750</v>
      </c>
      <c r="AG34" s="12">
        <v>29549927</v>
      </c>
      <c r="AH34" s="12">
        <v>31996237</v>
      </c>
      <c r="AI34" s="13">
        <v>3.5167952676310232E-2</v>
      </c>
      <c r="AJ34" s="13">
        <v>8.2785652905335433E-2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665274</v>
      </c>
      <c r="H36" s="12">
        <v>825358</v>
      </c>
      <c r="I36" s="12">
        <v>821291</v>
      </c>
      <c r="J36" s="12">
        <v>834133</v>
      </c>
      <c r="K36" s="12">
        <f t="shared" ref="K36:AA36" si="8">SUM(K93,K149,K206)</f>
        <v>795827</v>
      </c>
      <c r="L36" s="12">
        <f t="shared" si="8"/>
        <v>795723</v>
      </c>
      <c r="M36" s="12">
        <f t="shared" si="8"/>
        <v>777344</v>
      </c>
      <c r="N36" s="12">
        <f t="shared" si="8"/>
        <v>4534438</v>
      </c>
      <c r="O36" s="12">
        <f t="shared" si="8"/>
        <v>11062944</v>
      </c>
      <c r="P36" s="12">
        <f t="shared" si="8"/>
        <v>2120823</v>
      </c>
      <c r="Q36" s="12">
        <f t="shared" si="8"/>
        <v>6116889</v>
      </c>
      <c r="R36" s="12">
        <f t="shared" si="8"/>
        <v>1232796</v>
      </c>
      <c r="S36" s="12">
        <f t="shared" si="8"/>
        <v>6469108</v>
      </c>
      <c r="T36" s="12">
        <f t="shared" si="8"/>
        <v>1488795</v>
      </c>
      <c r="U36" s="12">
        <f t="shared" si="8"/>
        <v>1258232</v>
      </c>
      <c r="V36" s="12">
        <f t="shared" si="8"/>
        <v>1418888</v>
      </c>
      <c r="W36" s="12">
        <f t="shared" si="8"/>
        <v>5942928</v>
      </c>
      <c r="X36" s="12">
        <f t="shared" si="8"/>
        <v>5681466</v>
      </c>
      <c r="Y36" s="12">
        <f t="shared" si="8"/>
        <v>3337333</v>
      </c>
      <c r="Z36" s="12">
        <f t="shared" si="8"/>
        <v>1819340</v>
      </c>
      <c r="AA36" s="12">
        <f t="shared" si="8"/>
        <v>2530243</v>
      </c>
      <c r="AB36" s="12">
        <v>2438647</v>
      </c>
      <c r="AC36" s="12">
        <v>2451233</v>
      </c>
      <c r="AD36" s="12">
        <v>2891241</v>
      </c>
      <c r="AE36" s="12">
        <v>3469455</v>
      </c>
      <c r="AF36" s="12">
        <v>3282497</v>
      </c>
      <c r="AG36" s="12">
        <v>3190782</v>
      </c>
      <c r="AH36" s="12">
        <v>3782970</v>
      </c>
      <c r="AI36" s="13">
        <v>7.5921682183322181E-2</v>
      </c>
      <c r="AJ36" s="13">
        <v>0.18559337491561631</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3278425</v>
      </c>
      <c r="S38" s="12">
        <f t="shared" si="9"/>
        <v>3866391.5649999999</v>
      </c>
      <c r="T38" s="12">
        <f t="shared" si="9"/>
        <v>4454358.13</v>
      </c>
      <c r="U38" s="12">
        <f t="shared" si="9"/>
        <v>4706965.3499999996</v>
      </c>
      <c r="V38" s="12">
        <f t="shared" si="9"/>
        <v>4959572.57</v>
      </c>
      <c r="W38" s="12">
        <f t="shared" si="9"/>
        <v>5539091.5549999997</v>
      </c>
      <c r="X38" s="12">
        <f t="shared" si="9"/>
        <v>6118610.54</v>
      </c>
      <c r="Y38" s="12">
        <f t="shared" si="9"/>
        <v>7793620.0649999995</v>
      </c>
      <c r="Z38" s="12">
        <f t="shared" si="9"/>
        <v>9468629.5899999999</v>
      </c>
      <c r="AA38" s="12">
        <f t="shared" si="9"/>
        <v>11939951.125</v>
      </c>
      <c r="AB38" s="12">
        <v>14411272.66</v>
      </c>
      <c r="AC38" s="12">
        <v>16711138.680241894</v>
      </c>
      <c r="AD38" s="12">
        <v>7764486</v>
      </c>
      <c r="AE38" s="12">
        <v>8463645.3523869514</v>
      </c>
      <c r="AF38" s="12">
        <v>7447203.2599999998</v>
      </c>
      <c r="AG38" s="12">
        <v>7293457.4814613722</v>
      </c>
      <c r="AH38" s="12">
        <v>8238732.3599999994</v>
      </c>
      <c r="AI38" s="13">
        <v>-8.89832892723742E-2</v>
      </c>
      <c r="AJ38" s="13">
        <v>0.12960586675679431</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153316613</v>
      </c>
      <c r="H40" s="5">
        <v>165488476</v>
      </c>
      <c r="I40" s="5">
        <v>180985197</v>
      </c>
      <c r="J40" s="5">
        <v>185048163</v>
      </c>
      <c r="K40" s="5">
        <f t="shared" ref="K40:Q40" si="10">SUM(K96,K152,K209)</f>
        <v>203047960</v>
      </c>
      <c r="L40" s="5">
        <f t="shared" si="10"/>
        <v>203680411</v>
      </c>
      <c r="M40" s="5">
        <f t="shared" si="10"/>
        <v>232962040</v>
      </c>
      <c r="N40" s="5">
        <f t="shared" si="10"/>
        <v>231093296</v>
      </c>
      <c r="O40" s="5">
        <f t="shared" si="10"/>
        <v>268123444</v>
      </c>
      <c r="P40" s="5">
        <f t="shared" si="10"/>
        <v>307990944</v>
      </c>
      <c r="Q40" s="5">
        <f t="shared" si="10"/>
        <v>295315334</v>
      </c>
      <c r="R40" s="5">
        <f t="shared" ref="R40:AA40" si="11">SUM(R96,R152,R209,R234)</f>
        <v>317381610</v>
      </c>
      <c r="S40" s="5">
        <f t="shared" si="11"/>
        <v>323876640.95499998</v>
      </c>
      <c r="T40" s="5">
        <f t="shared" si="11"/>
        <v>369608631.91000003</v>
      </c>
      <c r="U40" s="5">
        <f t="shared" si="11"/>
        <v>405328378.42000002</v>
      </c>
      <c r="V40" s="5">
        <f t="shared" si="11"/>
        <v>409385752.81</v>
      </c>
      <c r="W40" s="5">
        <f t="shared" si="11"/>
        <v>404132446.58999997</v>
      </c>
      <c r="X40" s="5">
        <f t="shared" si="11"/>
        <v>387833162.25</v>
      </c>
      <c r="Y40" s="5">
        <f t="shared" si="11"/>
        <v>385811568.38</v>
      </c>
      <c r="Z40" s="5">
        <f t="shared" si="11"/>
        <v>431062171.50999999</v>
      </c>
      <c r="AA40" s="5">
        <f t="shared" si="11"/>
        <v>451476332.01499999</v>
      </c>
      <c r="AB40" s="5">
        <v>467322912.51999998</v>
      </c>
      <c r="AC40" s="5">
        <v>432312533.9520036</v>
      </c>
      <c r="AD40" s="5">
        <v>464870753</v>
      </c>
      <c r="AE40" s="5">
        <v>517532325.14338088</v>
      </c>
      <c r="AF40" s="5">
        <v>554985104.30999994</v>
      </c>
      <c r="AG40" s="5">
        <v>627790535.91461885</v>
      </c>
      <c r="AH40" s="5">
        <v>653773780.95000005</v>
      </c>
      <c r="AI40" s="10">
        <v>5.7552016017689001E-2</v>
      </c>
      <c r="AJ40" s="10">
        <v>4.1388398755528528E-2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48596606</v>
      </c>
      <c r="H42" s="12">
        <v>49080649</v>
      </c>
      <c r="I42" s="12">
        <v>54224640</v>
      </c>
      <c r="J42" s="12">
        <v>55636381</v>
      </c>
      <c r="K42" s="12">
        <f t="shared" ref="K42:AA51" si="12">SUM(K98,K154,K211)</f>
        <v>60781583</v>
      </c>
      <c r="L42" s="12">
        <f t="shared" si="12"/>
        <v>62816701</v>
      </c>
      <c r="M42" s="12">
        <f t="shared" si="12"/>
        <v>68585509</v>
      </c>
      <c r="N42" s="12">
        <f t="shared" si="12"/>
        <v>67072683</v>
      </c>
      <c r="O42" s="12">
        <f t="shared" si="12"/>
        <v>72517286</v>
      </c>
      <c r="P42" s="12">
        <f t="shared" si="12"/>
        <v>87531334</v>
      </c>
      <c r="Q42" s="12">
        <f t="shared" si="12"/>
        <v>100214955</v>
      </c>
      <c r="R42" s="12">
        <f t="shared" si="12"/>
        <v>105575142</v>
      </c>
      <c r="S42" s="12">
        <f t="shared" si="12"/>
        <v>103316378</v>
      </c>
      <c r="T42" s="12">
        <f t="shared" si="12"/>
        <v>128679492</v>
      </c>
      <c r="U42" s="12">
        <f t="shared" si="12"/>
        <v>130675315</v>
      </c>
      <c r="V42" s="12">
        <f t="shared" si="12"/>
        <v>121866296</v>
      </c>
      <c r="W42" s="12">
        <f t="shared" si="12"/>
        <v>115390907</v>
      </c>
      <c r="X42" s="12">
        <f t="shared" si="12"/>
        <v>111858571</v>
      </c>
      <c r="Y42" s="12">
        <f t="shared" si="12"/>
        <v>115662653</v>
      </c>
      <c r="Z42" s="12">
        <f t="shared" si="12"/>
        <v>123388818</v>
      </c>
      <c r="AA42" s="12">
        <f t="shared" si="12"/>
        <v>133517727</v>
      </c>
      <c r="AB42" s="12">
        <v>157730357</v>
      </c>
      <c r="AC42" s="12">
        <v>134077635</v>
      </c>
      <c r="AD42" s="12">
        <v>133115089</v>
      </c>
      <c r="AE42" s="12">
        <v>129650445</v>
      </c>
      <c r="AF42" s="12">
        <v>143038775</v>
      </c>
      <c r="AG42" s="12">
        <v>142557395</v>
      </c>
      <c r="AH42" s="12">
        <v>148902492</v>
      </c>
      <c r="AI42" s="13">
        <v>-9.5532909632741747E-3</v>
      </c>
      <c r="AJ42" s="13">
        <v>4.4509069487415925E-2</v>
      </c>
    </row>
    <row r="43" spans="1:36" ht="10.5" customHeight="1" x14ac:dyDescent="0.2">
      <c r="A43" s="11"/>
      <c r="B43" s="19" t="s">
        <v>65</v>
      </c>
      <c r="C43" s="14"/>
      <c r="D43" s="19"/>
      <c r="E43" s="14"/>
      <c r="F43" s="2"/>
      <c r="G43" s="12">
        <v>58826941</v>
      </c>
      <c r="H43" s="12">
        <v>59457717</v>
      </c>
      <c r="I43" s="12">
        <v>60287888</v>
      </c>
      <c r="J43" s="12">
        <v>63194829</v>
      </c>
      <c r="K43" s="12">
        <f t="shared" si="12"/>
        <v>67346553</v>
      </c>
      <c r="L43" s="12">
        <f t="shared" si="12"/>
        <v>71865713</v>
      </c>
      <c r="M43" s="12">
        <f t="shared" si="12"/>
        <v>75757681</v>
      </c>
      <c r="N43" s="12">
        <f t="shared" si="12"/>
        <v>82172785</v>
      </c>
      <c r="O43" s="12">
        <f t="shared" si="12"/>
        <v>89155472</v>
      </c>
      <c r="P43" s="12">
        <f t="shared" si="12"/>
        <v>96450063</v>
      </c>
      <c r="Q43" s="12">
        <f t="shared" si="12"/>
        <v>100100820</v>
      </c>
      <c r="R43" s="12">
        <f t="shared" si="12"/>
        <v>103023174</v>
      </c>
      <c r="S43" s="12">
        <f t="shared" si="12"/>
        <v>107244627</v>
      </c>
      <c r="T43" s="12">
        <f t="shared" si="12"/>
        <v>110862900</v>
      </c>
      <c r="U43" s="12">
        <f t="shared" si="12"/>
        <v>117747268</v>
      </c>
      <c r="V43" s="12">
        <f t="shared" si="12"/>
        <v>123903381</v>
      </c>
      <c r="W43" s="12">
        <f t="shared" si="12"/>
        <v>123469804</v>
      </c>
      <c r="X43" s="12">
        <f t="shared" si="12"/>
        <v>116822688</v>
      </c>
      <c r="Y43" s="12">
        <f t="shared" si="12"/>
        <v>117379669</v>
      </c>
      <c r="Z43" s="12">
        <f t="shared" si="12"/>
        <v>121821957</v>
      </c>
      <c r="AA43" s="12">
        <f t="shared" si="12"/>
        <v>121066536</v>
      </c>
      <c r="AB43" s="12">
        <v>119203200</v>
      </c>
      <c r="AC43" s="12">
        <v>122590727</v>
      </c>
      <c r="AD43" s="12">
        <v>126980086</v>
      </c>
      <c r="AE43" s="12">
        <v>130209492</v>
      </c>
      <c r="AF43" s="12">
        <v>131471573</v>
      </c>
      <c r="AG43" s="12">
        <v>137270626</v>
      </c>
      <c r="AH43" s="12">
        <v>143982518</v>
      </c>
      <c r="AI43" s="13">
        <v>3.1977689633299722E-2</v>
      </c>
      <c r="AJ43" s="13">
        <v>4.8895325938121681E-2</v>
      </c>
    </row>
    <row r="44" spans="1:36" ht="10.5" customHeight="1" x14ac:dyDescent="0.2">
      <c r="A44" s="11"/>
      <c r="B44" s="19" t="s">
        <v>66</v>
      </c>
      <c r="C44" s="14"/>
      <c r="D44" s="19"/>
      <c r="E44" s="14"/>
      <c r="F44" s="2"/>
      <c r="G44" s="12">
        <v>11765370</v>
      </c>
      <c r="H44" s="12">
        <v>13158930</v>
      </c>
      <c r="I44" s="12">
        <v>13504116</v>
      </c>
      <c r="J44" s="12">
        <v>14727043</v>
      </c>
      <c r="K44" s="12">
        <f t="shared" si="12"/>
        <v>15239862</v>
      </c>
      <c r="L44" s="12">
        <f t="shared" si="12"/>
        <v>18241288</v>
      </c>
      <c r="M44" s="12">
        <f t="shared" si="12"/>
        <v>17939330</v>
      </c>
      <c r="N44" s="12">
        <f t="shared" si="12"/>
        <v>20426823</v>
      </c>
      <c r="O44" s="12">
        <f t="shared" si="12"/>
        <v>20916606</v>
      </c>
      <c r="P44" s="12">
        <f t="shared" si="12"/>
        <v>25141068</v>
      </c>
      <c r="Q44" s="12">
        <f t="shared" si="12"/>
        <v>22691788</v>
      </c>
      <c r="R44" s="12">
        <f t="shared" si="12"/>
        <v>23529154</v>
      </c>
      <c r="S44" s="12">
        <f t="shared" si="12"/>
        <v>25703160</v>
      </c>
      <c r="T44" s="12">
        <f t="shared" si="12"/>
        <v>30010124</v>
      </c>
      <c r="U44" s="12">
        <f t="shared" si="12"/>
        <v>31153977</v>
      </c>
      <c r="V44" s="12">
        <f t="shared" si="12"/>
        <v>35009304</v>
      </c>
      <c r="W44" s="12">
        <f t="shared" si="12"/>
        <v>36398342</v>
      </c>
      <c r="X44" s="12">
        <f t="shared" si="12"/>
        <v>35472263</v>
      </c>
      <c r="Y44" s="12">
        <f t="shared" si="12"/>
        <v>37382708</v>
      </c>
      <c r="Z44" s="12">
        <f t="shared" si="12"/>
        <v>40046729</v>
      </c>
      <c r="AA44" s="12">
        <f t="shared" si="12"/>
        <v>39072710</v>
      </c>
      <c r="AB44" s="12">
        <v>40448124</v>
      </c>
      <c r="AC44" s="12">
        <v>46013820</v>
      </c>
      <c r="AD44" s="12">
        <v>43732603</v>
      </c>
      <c r="AE44" s="12">
        <v>45559113</v>
      </c>
      <c r="AF44" s="12">
        <v>46490958</v>
      </c>
      <c r="AG44" s="12">
        <v>49189845</v>
      </c>
      <c r="AH44" s="12">
        <v>51540084</v>
      </c>
      <c r="AI44" s="13">
        <v>4.1216695083639232E-2</v>
      </c>
      <c r="AJ44" s="13">
        <v>4.7778947057060255E-2</v>
      </c>
    </row>
    <row r="45" spans="1:36" ht="10.5" customHeight="1" x14ac:dyDescent="0.2">
      <c r="A45" s="11"/>
      <c r="B45" s="19" t="s">
        <v>67</v>
      </c>
      <c r="C45" s="14"/>
      <c r="D45" s="19"/>
      <c r="E45" s="14"/>
      <c r="F45" s="2"/>
      <c r="G45" s="12">
        <v>4172967</v>
      </c>
      <c r="H45" s="12">
        <v>4098764</v>
      </c>
      <c r="I45" s="12">
        <v>4245185</v>
      </c>
      <c r="J45" s="12">
        <v>4046876</v>
      </c>
      <c r="K45" s="12">
        <f t="shared" si="12"/>
        <v>6177150</v>
      </c>
      <c r="L45" s="12">
        <f t="shared" si="12"/>
        <v>4489330</v>
      </c>
      <c r="M45" s="12">
        <f t="shared" si="12"/>
        <v>7515706</v>
      </c>
      <c r="N45" s="12">
        <f t="shared" si="12"/>
        <v>7000496</v>
      </c>
      <c r="O45" s="12">
        <f t="shared" si="12"/>
        <v>6635282</v>
      </c>
      <c r="P45" s="12">
        <f t="shared" si="12"/>
        <v>6239994</v>
      </c>
      <c r="Q45" s="12">
        <f t="shared" si="12"/>
        <v>7049492</v>
      </c>
      <c r="R45" s="12">
        <f t="shared" si="12"/>
        <v>8135146</v>
      </c>
      <c r="S45" s="12">
        <f t="shared" si="12"/>
        <v>8257960</v>
      </c>
      <c r="T45" s="12">
        <f t="shared" si="12"/>
        <v>6611195</v>
      </c>
      <c r="U45" s="12">
        <f t="shared" si="12"/>
        <v>8519371</v>
      </c>
      <c r="V45" s="12">
        <f t="shared" si="12"/>
        <v>21138523</v>
      </c>
      <c r="W45" s="12">
        <f t="shared" si="12"/>
        <v>18692066</v>
      </c>
      <c r="X45" s="12">
        <f t="shared" si="12"/>
        <v>10977060</v>
      </c>
      <c r="Y45" s="12">
        <f t="shared" si="12"/>
        <v>9922666</v>
      </c>
      <c r="Z45" s="12">
        <f t="shared" si="12"/>
        <v>9052765</v>
      </c>
      <c r="AA45" s="12">
        <f t="shared" si="12"/>
        <v>9530413</v>
      </c>
      <c r="AB45" s="12">
        <v>7922292</v>
      </c>
      <c r="AC45" s="12">
        <v>8688681</v>
      </c>
      <c r="AD45" s="12">
        <v>12888427</v>
      </c>
      <c r="AE45" s="12">
        <v>18192621</v>
      </c>
      <c r="AF45" s="12">
        <v>19994125</v>
      </c>
      <c r="AG45" s="12">
        <v>14801529</v>
      </c>
      <c r="AH45" s="12">
        <v>20652627</v>
      </c>
      <c r="AI45" s="13">
        <v>0.17315143447224246</v>
      </c>
      <c r="AJ45" s="13">
        <v>0.39530362032192756</v>
      </c>
    </row>
    <row r="46" spans="1:36" ht="10.5" customHeight="1" x14ac:dyDescent="0.2">
      <c r="A46" s="11"/>
      <c r="B46" s="19" t="s">
        <v>69</v>
      </c>
      <c r="C46" s="14"/>
      <c r="D46" s="19"/>
      <c r="E46" s="14"/>
      <c r="F46" s="2"/>
      <c r="G46" s="12">
        <v>3237206</v>
      </c>
      <c r="H46" s="12">
        <v>2640221</v>
      </c>
      <c r="I46" s="12">
        <v>3841505</v>
      </c>
      <c r="J46" s="12">
        <v>3149529</v>
      </c>
      <c r="K46" s="12">
        <f t="shared" si="12"/>
        <v>3186906</v>
      </c>
      <c r="L46" s="12">
        <f t="shared" si="12"/>
        <v>3116538</v>
      </c>
      <c r="M46" s="12">
        <f t="shared" si="12"/>
        <v>3430848</v>
      </c>
      <c r="N46" s="12">
        <f t="shared" si="12"/>
        <v>4038476</v>
      </c>
      <c r="O46" s="12">
        <f t="shared" si="12"/>
        <v>4221053</v>
      </c>
      <c r="P46" s="12">
        <f t="shared" si="12"/>
        <v>4295394</v>
      </c>
      <c r="Q46" s="12">
        <f t="shared" si="12"/>
        <v>4491662</v>
      </c>
      <c r="R46" s="12">
        <f t="shared" si="12"/>
        <v>4538247</v>
      </c>
      <c r="S46" s="12">
        <f t="shared" si="12"/>
        <v>4615043</v>
      </c>
      <c r="T46" s="12">
        <f t="shared" si="12"/>
        <v>4803801</v>
      </c>
      <c r="U46" s="12">
        <f t="shared" si="12"/>
        <v>5942064</v>
      </c>
      <c r="V46" s="12">
        <f t="shared" si="12"/>
        <v>4876286</v>
      </c>
      <c r="W46" s="12">
        <f t="shared" si="12"/>
        <v>4914452</v>
      </c>
      <c r="X46" s="12">
        <f t="shared" si="12"/>
        <v>5471464</v>
      </c>
      <c r="Y46" s="12">
        <f t="shared" si="12"/>
        <v>5238064</v>
      </c>
      <c r="Z46" s="12">
        <f t="shared" si="12"/>
        <v>5562591</v>
      </c>
      <c r="AA46" s="12">
        <f t="shared" si="12"/>
        <v>5637159</v>
      </c>
      <c r="AB46" s="12">
        <v>5690871</v>
      </c>
      <c r="AC46" s="12">
        <v>1752577</v>
      </c>
      <c r="AD46" s="12">
        <v>7699142</v>
      </c>
      <c r="AE46" s="12">
        <v>8435013</v>
      </c>
      <c r="AF46" s="12">
        <v>7500061</v>
      </c>
      <c r="AG46" s="12">
        <v>8931303</v>
      </c>
      <c r="AH46" s="12">
        <v>8258649</v>
      </c>
      <c r="AI46" s="13">
        <v>6.4032870539552311E-2</v>
      </c>
      <c r="AJ46" s="13">
        <v>-7.5314206672867326E-2</v>
      </c>
    </row>
    <row r="47" spans="1:36" ht="10.5" customHeight="1" x14ac:dyDescent="0.2">
      <c r="A47" s="11"/>
      <c r="B47" s="19" t="s">
        <v>70</v>
      </c>
      <c r="C47" s="14"/>
      <c r="D47" s="19"/>
      <c r="E47" s="14"/>
      <c r="F47" s="2"/>
      <c r="G47" s="12">
        <v>4088021</v>
      </c>
      <c r="H47" s="12">
        <v>3192234</v>
      </c>
      <c r="I47" s="12">
        <v>5048047</v>
      </c>
      <c r="J47" s="12">
        <v>5952905</v>
      </c>
      <c r="K47" s="12">
        <f t="shared" si="12"/>
        <v>6071645</v>
      </c>
      <c r="L47" s="12">
        <f t="shared" si="12"/>
        <v>6388086</v>
      </c>
      <c r="M47" s="12">
        <f t="shared" si="12"/>
        <v>7481832</v>
      </c>
      <c r="N47" s="12">
        <f t="shared" si="12"/>
        <v>8030236</v>
      </c>
      <c r="O47" s="12">
        <f t="shared" si="12"/>
        <v>8826586</v>
      </c>
      <c r="P47" s="12">
        <f t="shared" si="12"/>
        <v>8337070</v>
      </c>
      <c r="Q47" s="12">
        <f t="shared" si="12"/>
        <v>8832273</v>
      </c>
      <c r="R47" s="12">
        <f t="shared" si="12"/>
        <v>10489004</v>
      </c>
      <c r="S47" s="12">
        <f t="shared" si="12"/>
        <v>10851720</v>
      </c>
      <c r="T47" s="12">
        <f t="shared" si="12"/>
        <v>13991888</v>
      </c>
      <c r="U47" s="12">
        <f t="shared" si="12"/>
        <v>15064431</v>
      </c>
      <c r="V47" s="12">
        <f t="shared" si="12"/>
        <v>15587467</v>
      </c>
      <c r="W47" s="12">
        <f t="shared" si="12"/>
        <v>15983424</v>
      </c>
      <c r="X47" s="12">
        <f t="shared" si="12"/>
        <v>14305305</v>
      </c>
      <c r="Y47" s="12">
        <f t="shared" si="12"/>
        <v>14519344</v>
      </c>
      <c r="Z47" s="12">
        <f t="shared" si="12"/>
        <v>16678737</v>
      </c>
      <c r="AA47" s="12">
        <f t="shared" si="12"/>
        <v>16764822</v>
      </c>
      <c r="AB47" s="12">
        <v>20540958</v>
      </c>
      <c r="AC47" s="12">
        <v>16192281</v>
      </c>
      <c r="AD47" s="12">
        <v>17626065</v>
      </c>
      <c r="AE47" s="12">
        <v>14111977</v>
      </c>
      <c r="AF47" s="12">
        <v>12230456</v>
      </c>
      <c r="AG47" s="12">
        <v>17903136</v>
      </c>
      <c r="AH47" s="12">
        <v>15637102</v>
      </c>
      <c r="AI47" s="13">
        <v>-4.4444472445861471E-2</v>
      </c>
      <c r="AJ47" s="13">
        <v>-0.12657190338050273</v>
      </c>
    </row>
    <row r="48" spans="1:36" ht="10.5" customHeight="1" x14ac:dyDescent="0.2">
      <c r="A48" s="11"/>
      <c r="B48" s="19" t="s">
        <v>71</v>
      </c>
      <c r="C48" s="14"/>
      <c r="D48" s="19"/>
      <c r="E48" s="14"/>
      <c r="F48" s="2"/>
      <c r="G48" s="12">
        <v>4188162</v>
      </c>
      <c r="H48" s="12">
        <v>5408514</v>
      </c>
      <c r="I48" s="12">
        <v>7436730</v>
      </c>
      <c r="J48" s="12">
        <v>7634231</v>
      </c>
      <c r="K48" s="12">
        <f t="shared" si="12"/>
        <v>6292461</v>
      </c>
      <c r="L48" s="12">
        <f t="shared" si="12"/>
        <v>6583560</v>
      </c>
      <c r="M48" s="12">
        <f t="shared" si="12"/>
        <v>7049942</v>
      </c>
      <c r="N48" s="12">
        <f t="shared" si="12"/>
        <v>6838601</v>
      </c>
      <c r="O48" s="12">
        <f t="shared" si="12"/>
        <v>7829304</v>
      </c>
      <c r="P48" s="12">
        <f t="shared" si="12"/>
        <v>7966216</v>
      </c>
      <c r="Q48" s="12">
        <f t="shared" si="12"/>
        <v>8010993</v>
      </c>
      <c r="R48" s="12">
        <f t="shared" si="12"/>
        <v>8691313</v>
      </c>
      <c r="S48" s="12">
        <f t="shared" si="12"/>
        <v>9097651</v>
      </c>
      <c r="T48" s="12">
        <f t="shared" si="12"/>
        <v>10511031</v>
      </c>
      <c r="U48" s="12">
        <f t="shared" si="12"/>
        <v>12238938</v>
      </c>
      <c r="V48" s="12">
        <f t="shared" si="12"/>
        <v>13434562</v>
      </c>
      <c r="W48" s="12">
        <f t="shared" si="12"/>
        <v>13111571</v>
      </c>
      <c r="X48" s="12">
        <f t="shared" si="12"/>
        <v>12361850</v>
      </c>
      <c r="Y48" s="12">
        <f t="shared" si="12"/>
        <v>11750736</v>
      </c>
      <c r="Z48" s="12">
        <f t="shared" si="12"/>
        <v>12330789</v>
      </c>
      <c r="AA48" s="12">
        <f t="shared" si="12"/>
        <v>13984671</v>
      </c>
      <c r="AB48" s="12">
        <v>15729982</v>
      </c>
      <c r="AC48" s="12">
        <v>25931944</v>
      </c>
      <c r="AD48" s="12">
        <v>24831706</v>
      </c>
      <c r="AE48" s="12">
        <v>25852586</v>
      </c>
      <c r="AF48" s="12">
        <v>29255089</v>
      </c>
      <c r="AG48" s="12">
        <v>19155250</v>
      </c>
      <c r="AH48" s="12">
        <v>19724340</v>
      </c>
      <c r="AI48" s="13">
        <v>3.8434342451455938E-2</v>
      </c>
      <c r="AJ48" s="13">
        <v>2.9709348611999323E-2</v>
      </c>
    </row>
    <row r="49" spans="1:36" ht="10.5" customHeight="1" x14ac:dyDescent="0.2">
      <c r="A49" s="11"/>
      <c r="B49" s="19" t="s">
        <v>72</v>
      </c>
      <c r="C49" s="14"/>
      <c r="D49" s="19"/>
      <c r="E49" s="14"/>
      <c r="F49" s="2"/>
      <c r="G49" s="12">
        <v>9589293</v>
      </c>
      <c r="H49" s="12">
        <v>10576896</v>
      </c>
      <c r="I49" s="12">
        <v>11262333</v>
      </c>
      <c r="J49" s="12">
        <v>10823595</v>
      </c>
      <c r="K49" s="12">
        <f t="shared" si="12"/>
        <v>12255321</v>
      </c>
      <c r="L49" s="12">
        <f t="shared" si="12"/>
        <v>11912767</v>
      </c>
      <c r="M49" s="12">
        <f t="shared" si="12"/>
        <v>11198468</v>
      </c>
      <c r="N49" s="12">
        <f t="shared" si="12"/>
        <v>10746254</v>
      </c>
      <c r="O49" s="12">
        <f t="shared" si="12"/>
        <v>12262981</v>
      </c>
      <c r="P49" s="12">
        <f t="shared" si="12"/>
        <v>12504034</v>
      </c>
      <c r="Q49" s="12">
        <f t="shared" si="12"/>
        <v>13049217</v>
      </c>
      <c r="R49" s="12">
        <f t="shared" si="12"/>
        <v>12773567</v>
      </c>
      <c r="S49" s="12">
        <f t="shared" si="12"/>
        <v>13124825</v>
      </c>
      <c r="T49" s="12">
        <f t="shared" si="12"/>
        <v>14751383</v>
      </c>
      <c r="U49" s="12">
        <f t="shared" si="12"/>
        <v>29853529</v>
      </c>
      <c r="V49" s="12">
        <f t="shared" si="12"/>
        <v>21506702</v>
      </c>
      <c r="W49" s="12">
        <f t="shared" si="12"/>
        <v>19368680</v>
      </c>
      <c r="X49" s="12">
        <f t="shared" si="12"/>
        <v>22016938</v>
      </c>
      <c r="Y49" s="12">
        <f t="shared" si="12"/>
        <v>21560481</v>
      </c>
      <c r="Z49" s="12">
        <f t="shared" si="12"/>
        <v>25590619</v>
      </c>
      <c r="AA49" s="12">
        <f t="shared" si="12"/>
        <v>24080335</v>
      </c>
      <c r="AB49" s="12">
        <v>24924768</v>
      </c>
      <c r="AC49" s="12">
        <v>22621864</v>
      </c>
      <c r="AD49" s="12">
        <v>25519331</v>
      </c>
      <c r="AE49" s="12">
        <v>42809500</v>
      </c>
      <c r="AF49" s="12">
        <v>52879256</v>
      </c>
      <c r="AG49" s="12">
        <v>54253276</v>
      </c>
      <c r="AH49" s="12">
        <v>81017860</v>
      </c>
      <c r="AI49" s="13">
        <v>0.21709629534053998</v>
      </c>
      <c r="AJ49" s="13">
        <v>0.49332659653584787</v>
      </c>
    </row>
    <row r="50" spans="1:36" ht="10.5" customHeight="1" x14ac:dyDescent="0.2">
      <c r="A50" s="11"/>
      <c r="B50" s="19" t="s">
        <v>73</v>
      </c>
      <c r="C50" s="14"/>
      <c r="D50" s="19"/>
      <c r="E50" s="14"/>
      <c r="F50" s="2"/>
      <c r="G50" s="12">
        <v>3754723</v>
      </c>
      <c r="H50" s="12">
        <v>13423158</v>
      </c>
      <c r="I50" s="12">
        <v>12655528</v>
      </c>
      <c r="J50" s="12">
        <v>14580043</v>
      </c>
      <c r="K50" s="12">
        <f t="shared" si="12"/>
        <v>19483975</v>
      </c>
      <c r="L50" s="12">
        <f t="shared" si="12"/>
        <v>11497893</v>
      </c>
      <c r="M50" s="12">
        <f t="shared" si="12"/>
        <v>28447869</v>
      </c>
      <c r="N50" s="12">
        <f t="shared" si="12"/>
        <v>19294979</v>
      </c>
      <c r="O50" s="12">
        <f t="shared" si="12"/>
        <v>30207338</v>
      </c>
      <c r="P50" s="12">
        <f t="shared" si="12"/>
        <v>45884280</v>
      </c>
      <c r="Q50" s="12">
        <f t="shared" si="12"/>
        <v>22032674</v>
      </c>
      <c r="R50" s="12">
        <f t="shared" si="12"/>
        <v>19515230</v>
      </c>
      <c r="S50" s="12">
        <f t="shared" si="12"/>
        <v>23071447</v>
      </c>
      <c r="T50" s="12">
        <f t="shared" si="12"/>
        <v>22805131</v>
      </c>
      <c r="U50" s="12">
        <f t="shared" si="12"/>
        <v>22422916</v>
      </c>
      <c r="V50" s="12">
        <f t="shared" si="12"/>
        <v>31434757</v>
      </c>
      <c r="W50" s="12">
        <f t="shared" si="12"/>
        <v>34179419</v>
      </c>
      <c r="X50" s="12">
        <f t="shared" si="12"/>
        <v>26668036</v>
      </c>
      <c r="Y50" s="12">
        <f t="shared" si="12"/>
        <v>20823286</v>
      </c>
      <c r="Z50" s="12">
        <f t="shared" si="12"/>
        <v>59904159</v>
      </c>
      <c r="AA50" s="12">
        <f t="shared" si="12"/>
        <v>72989426</v>
      </c>
      <c r="AB50" s="12">
        <v>59247768</v>
      </c>
      <c r="AC50" s="12">
        <v>36969212</v>
      </c>
      <c r="AD50" s="12">
        <v>55705779</v>
      </c>
      <c r="AE50" s="12">
        <v>73164104</v>
      </c>
      <c r="AF50" s="12">
        <v>85598953</v>
      </c>
      <c r="AG50" s="12">
        <v>144680704</v>
      </c>
      <c r="AH50" s="12">
        <v>112184943</v>
      </c>
      <c r="AI50" s="13">
        <v>0.11227052742655741</v>
      </c>
      <c r="AJ50" s="13">
        <v>-0.22460328227321869</v>
      </c>
    </row>
    <row r="51" spans="1:36" ht="10.5" customHeight="1" x14ac:dyDescent="0.2">
      <c r="A51" s="11"/>
      <c r="B51" s="19" t="s">
        <v>74</v>
      </c>
      <c r="C51" s="14"/>
      <c r="D51" s="19"/>
      <c r="E51" s="14"/>
      <c r="F51" s="2"/>
      <c r="G51" s="12">
        <v>5097324</v>
      </c>
      <c r="H51" s="12">
        <v>4451393</v>
      </c>
      <c r="I51" s="12">
        <v>8479225</v>
      </c>
      <c r="J51" s="12">
        <v>5302731</v>
      </c>
      <c r="K51" s="12">
        <f t="shared" si="12"/>
        <v>6212504</v>
      </c>
      <c r="L51" s="12">
        <f t="shared" si="12"/>
        <v>6768535</v>
      </c>
      <c r="M51" s="12">
        <f t="shared" si="12"/>
        <v>5554855</v>
      </c>
      <c r="N51" s="12">
        <f t="shared" si="12"/>
        <v>5471963</v>
      </c>
      <c r="O51" s="12">
        <f t="shared" si="12"/>
        <v>15551536</v>
      </c>
      <c r="P51" s="12">
        <f t="shared" si="12"/>
        <v>13641491</v>
      </c>
      <c r="Q51" s="12">
        <f t="shared" si="12"/>
        <v>8841460</v>
      </c>
      <c r="R51" s="12">
        <f t="shared" si="12"/>
        <v>18527524</v>
      </c>
      <c r="S51" s="12">
        <f t="shared" si="12"/>
        <v>15460888</v>
      </c>
      <c r="T51" s="12">
        <f t="shared" si="12"/>
        <v>22899912</v>
      </c>
      <c r="U51" s="12">
        <f t="shared" si="12"/>
        <v>27827186</v>
      </c>
      <c r="V51" s="12">
        <f t="shared" si="12"/>
        <v>16543482.880000001</v>
      </c>
      <c r="W51" s="12">
        <f t="shared" si="12"/>
        <v>18205650</v>
      </c>
      <c r="X51" s="12">
        <f t="shared" si="12"/>
        <v>27127716</v>
      </c>
      <c r="Y51" s="12">
        <f t="shared" si="12"/>
        <v>26092440</v>
      </c>
      <c r="Z51" s="12">
        <f t="shared" si="12"/>
        <v>10477236</v>
      </c>
      <c r="AA51" s="12">
        <f t="shared" si="12"/>
        <v>8461351</v>
      </c>
      <c r="AB51" s="12">
        <v>9350000</v>
      </c>
      <c r="AC51" s="12">
        <v>10303956</v>
      </c>
      <c r="AD51" s="12">
        <v>11109672</v>
      </c>
      <c r="AE51" s="12">
        <v>23422451</v>
      </c>
      <c r="AF51" s="12">
        <v>20843204</v>
      </c>
      <c r="AG51" s="12">
        <v>33354891</v>
      </c>
      <c r="AH51" s="12">
        <v>45443455</v>
      </c>
      <c r="AI51" s="13">
        <v>0.30149735141503808</v>
      </c>
      <c r="AJ51" s="13">
        <v>0.36242253047686468</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2584109</v>
      </c>
      <c r="S52" s="12">
        <f t="shared" si="13"/>
        <v>3132941.9550000001</v>
      </c>
      <c r="T52" s="12">
        <f t="shared" si="13"/>
        <v>3681774.91</v>
      </c>
      <c r="U52" s="12">
        <f t="shared" si="13"/>
        <v>3883383.42</v>
      </c>
      <c r="V52" s="12">
        <f t="shared" si="13"/>
        <v>4084991.9299999997</v>
      </c>
      <c r="W52" s="12">
        <f t="shared" si="13"/>
        <v>4418131.59</v>
      </c>
      <c r="X52" s="12">
        <f t="shared" si="13"/>
        <v>4751271.25</v>
      </c>
      <c r="Y52" s="12">
        <f t="shared" si="13"/>
        <v>5479521.3799999999</v>
      </c>
      <c r="Z52" s="12">
        <f t="shared" si="13"/>
        <v>6207771.5099999998</v>
      </c>
      <c r="AA52" s="12">
        <f t="shared" si="13"/>
        <v>6371182.0149999997</v>
      </c>
      <c r="AB52" s="12">
        <v>6534592.5199999996</v>
      </c>
      <c r="AC52" s="12">
        <v>7169836.9520036215</v>
      </c>
      <c r="AD52" s="12">
        <v>5662853</v>
      </c>
      <c r="AE52" s="12">
        <v>6125023.1433809018</v>
      </c>
      <c r="AF52" s="12">
        <v>5682654.3100000005</v>
      </c>
      <c r="AG52" s="12">
        <v>5692580.9146188637</v>
      </c>
      <c r="AH52" s="12">
        <v>6429710.9500000002</v>
      </c>
      <c r="AI52" s="13">
        <v>-2.6931017035011218E-3</v>
      </c>
      <c r="AJ52" s="13">
        <v>0.1294896017179388</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26"/>
      <c r="B56" s="27"/>
      <c r="C56" s="27"/>
      <c r="D56" s="27"/>
      <c r="E56" s="8"/>
      <c r="F56" s="14"/>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28"/>
      <c r="AJ56" s="13"/>
    </row>
    <row r="57" spans="1:36" ht="10.5" customHeight="1" x14ac:dyDescent="0.2">
      <c r="A57" s="26"/>
      <c r="B57" s="27"/>
      <c r="C57" s="27"/>
      <c r="D57" s="27"/>
      <c r="E57" s="8"/>
      <c r="F57" s="14"/>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28"/>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181</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106126108</v>
      </c>
      <c r="H62" s="5">
        <v>124420999</v>
      </c>
      <c r="I62" s="5">
        <v>123331320</v>
      </c>
      <c r="J62" s="5">
        <v>128781418</v>
      </c>
      <c r="K62" s="5">
        <f>SUM(K64,K79,K91,K93)</f>
        <v>140245493</v>
      </c>
      <c r="L62" s="5">
        <f>SUM(L64,L79,L91,L93)</f>
        <v>142470459</v>
      </c>
      <c r="M62" s="5">
        <f>SUM(M64,M79,M91,M93)</f>
        <v>147448431</v>
      </c>
      <c r="N62" s="5">
        <f>SUM(N64,N79,N91,N93)</f>
        <v>157929873</v>
      </c>
      <c r="O62" s="39">
        <v>182522770</v>
      </c>
      <c r="P62" s="39">
        <v>186319788</v>
      </c>
      <c r="Q62" s="39">
        <v>176754665</v>
      </c>
      <c r="R62" s="39">
        <v>184604436</v>
      </c>
      <c r="S62" s="39">
        <v>200495120</v>
      </c>
      <c r="T62" s="39">
        <v>205704789</v>
      </c>
      <c r="U62" s="8">
        <v>225592921</v>
      </c>
      <c r="V62" s="8">
        <f>SUM(V64,V79,V91,V93)</f>
        <v>232366576</v>
      </c>
      <c r="W62" s="8">
        <f>W64+W79+W91+W93</f>
        <v>230475805</v>
      </c>
      <c r="X62" s="8">
        <f>SUM(X64,X79,X91,X93)</f>
        <v>227893208</v>
      </c>
      <c r="Y62" s="8">
        <f>SUM(Y64+Y79+Y91+Y93)</f>
        <v>231152825.96985522</v>
      </c>
      <c r="Z62" s="8">
        <f>SUM(Z64+Z79+Z91+Z93)</f>
        <v>238196857.17960045</v>
      </c>
      <c r="AA62" s="8">
        <f>SUM(AA64+AA79+AA91+AA93)</f>
        <v>243045087</v>
      </c>
      <c r="AB62" s="39">
        <v>247225044</v>
      </c>
      <c r="AC62" s="39">
        <v>261437166</v>
      </c>
      <c r="AD62" s="39">
        <v>365043171</v>
      </c>
      <c r="AE62" s="39">
        <v>293376609</v>
      </c>
      <c r="AF62" s="39">
        <v>297658433</v>
      </c>
      <c r="AG62" s="39">
        <v>515356918</v>
      </c>
      <c r="AH62" s="39">
        <v>325870114</v>
      </c>
      <c r="AI62" s="10">
        <v>4.7109287410329159E-2</v>
      </c>
      <c r="AJ62" s="10">
        <v>-0.36768072258612816</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41374626</v>
      </c>
      <c r="H64" s="12">
        <v>59125542</v>
      </c>
      <c r="I64" s="12">
        <v>56257431</v>
      </c>
      <c r="J64" s="12">
        <v>51169121</v>
      </c>
      <c r="K64" s="12">
        <f>SUM(K65,K69:K73)</f>
        <v>57620373</v>
      </c>
      <c r="L64" s="12">
        <f>SUM(L65,L69:L73)</f>
        <v>55554223</v>
      </c>
      <c r="M64" s="12">
        <f>SUM(M65,M69:M73)</f>
        <v>58210609</v>
      </c>
      <c r="N64" s="12">
        <f>SUM(N65,N69:N73)</f>
        <v>61492039</v>
      </c>
      <c r="O64" s="41">
        <v>67817682</v>
      </c>
      <c r="P64" s="41">
        <v>77482204</v>
      </c>
      <c r="Q64" s="41">
        <v>59786631</v>
      </c>
      <c r="R64" s="41">
        <v>73290690</v>
      </c>
      <c r="S64" s="41">
        <v>81708433</v>
      </c>
      <c r="T64" s="41">
        <v>83670070</v>
      </c>
      <c r="U64" s="11">
        <v>97923575</v>
      </c>
      <c r="V64" s="11">
        <v>82513163</v>
      </c>
      <c r="W64" s="11">
        <v>90642693</v>
      </c>
      <c r="X64" s="11">
        <v>87752919</v>
      </c>
      <c r="Y64" s="11">
        <v>92531127</v>
      </c>
      <c r="Z64" s="11">
        <v>96052993</v>
      </c>
      <c r="AA64" s="11">
        <v>101426020</v>
      </c>
      <c r="AB64" s="41">
        <v>107801589</v>
      </c>
      <c r="AC64" s="41">
        <v>111490910</v>
      </c>
      <c r="AD64" s="41">
        <v>210583822</v>
      </c>
      <c r="AE64" s="41">
        <v>128699342</v>
      </c>
      <c r="AF64" s="41">
        <v>130722555</v>
      </c>
      <c r="AG64" s="39">
        <v>344615602</v>
      </c>
      <c r="AH64" s="41">
        <v>146027686</v>
      </c>
      <c r="AI64" s="13">
        <v>5.1885189117916397E-2</v>
      </c>
      <c r="AJ64" s="13">
        <v>-0.57625921417220105</v>
      </c>
    </row>
    <row r="65" spans="1:36" ht="10.5" customHeight="1" x14ac:dyDescent="0.2">
      <c r="A65" s="11"/>
      <c r="B65" s="11"/>
      <c r="C65" s="11" t="s">
        <v>36</v>
      </c>
      <c r="D65" s="11"/>
      <c r="E65" s="11"/>
      <c r="F65" s="2"/>
      <c r="G65" s="12">
        <v>33150808</v>
      </c>
      <c r="H65" s="12">
        <v>34655198</v>
      </c>
      <c r="I65" s="12">
        <v>39016194</v>
      </c>
      <c r="J65" s="12">
        <v>32212480</v>
      </c>
      <c r="K65" s="12">
        <f>SUM(K66:K68)</f>
        <v>35395213</v>
      </c>
      <c r="L65" s="12">
        <f>SUM(L66:L68)</f>
        <v>36337195</v>
      </c>
      <c r="M65" s="12">
        <f>SUM(M66:M68)</f>
        <v>38377927</v>
      </c>
      <c r="N65" s="12">
        <f>SUM(N66:N68)</f>
        <v>42128580</v>
      </c>
      <c r="O65" s="41">
        <v>47527468</v>
      </c>
      <c r="P65" s="41">
        <v>48026903</v>
      </c>
      <c r="Q65" s="41">
        <v>51315517</v>
      </c>
      <c r="R65" s="41">
        <v>59931481</v>
      </c>
      <c r="S65" s="41">
        <v>60046528</v>
      </c>
      <c r="T65" s="41">
        <v>62561582</v>
      </c>
      <c r="U65" s="11">
        <v>65860292</v>
      </c>
      <c r="V65" s="11">
        <v>59507379</v>
      </c>
      <c r="W65" s="11">
        <v>64096741</v>
      </c>
      <c r="X65" s="11">
        <v>65030610</v>
      </c>
      <c r="Y65" s="11">
        <v>69407771</v>
      </c>
      <c r="Z65" s="11">
        <v>71523929</v>
      </c>
      <c r="AA65" s="11">
        <v>75184529</v>
      </c>
      <c r="AB65" s="41">
        <v>76250888</v>
      </c>
      <c r="AC65" s="41">
        <v>80067126</v>
      </c>
      <c r="AD65" s="41">
        <v>98831576</v>
      </c>
      <c r="AE65" s="41">
        <v>100519972</v>
      </c>
      <c r="AF65" s="41">
        <v>103236825</v>
      </c>
      <c r="AG65" s="41">
        <v>111458997</v>
      </c>
      <c r="AH65" s="41">
        <v>116302052</v>
      </c>
      <c r="AI65" s="13">
        <v>7.2894647334620144E-2</v>
      </c>
      <c r="AJ65" s="13">
        <v>4.3451449684227823E-2</v>
      </c>
    </row>
    <row r="66" spans="1:36" ht="10.5" customHeight="1" x14ac:dyDescent="0.2">
      <c r="A66" s="11"/>
      <c r="B66" s="11"/>
      <c r="C66" s="11"/>
      <c r="D66" s="11" t="s">
        <v>37</v>
      </c>
      <c r="E66" s="11"/>
      <c r="F66" s="2"/>
      <c r="G66" s="12">
        <v>33150808</v>
      </c>
      <c r="H66" s="12">
        <v>34655198</v>
      </c>
      <c r="I66" s="12">
        <v>39016194</v>
      </c>
      <c r="J66" s="12">
        <v>32212480</v>
      </c>
      <c r="K66" s="12">
        <v>35395213</v>
      </c>
      <c r="L66" s="12">
        <v>36337195</v>
      </c>
      <c r="M66" s="12">
        <v>38377927</v>
      </c>
      <c r="N66" s="12">
        <v>42128580</v>
      </c>
      <c r="O66" s="41">
        <v>47527468</v>
      </c>
      <c r="P66" s="41">
        <v>48026903</v>
      </c>
      <c r="Q66" s="41">
        <v>51315517</v>
      </c>
      <c r="R66" s="41">
        <v>59931481</v>
      </c>
      <c r="S66" s="41">
        <v>60046528</v>
      </c>
      <c r="T66" s="41">
        <v>62561582</v>
      </c>
      <c r="U66" s="11">
        <v>65860292</v>
      </c>
      <c r="V66" s="11">
        <v>59507379</v>
      </c>
      <c r="W66" s="11">
        <v>64096741</v>
      </c>
      <c r="X66" s="11">
        <v>65030610</v>
      </c>
      <c r="Y66" s="11">
        <v>69407771</v>
      </c>
      <c r="Z66" s="11">
        <v>71523929</v>
      </c>
      <c r="AA66" s="11">
        <v>75184529</v>
      </c>
      <c r="AB66" s="41">
        <v>76250888</v>
      </c>
      <c r="AC66" s="41">
        <v>80067126</v>
      </c>
      <c r="AD66" s="41">
        <v>98831576</v>
      </c>
      <c r="AE66" s="41">
        <v>100519972</v>
      </c>
      <c r="AF66" s="41">
        <v>103236825</v>
      </c>
      <c r="AG66" s="41">
        <v>111458997</v>
      </c>
      <c r="AH66" s="41">
        <v>116302052</v>
      </c>
      <c r="AI66" s="13">
        <v>7.2894647334620144E-2</v>
      </c>
      <c r="AJ66" s="13">
        <v>4.3451449684227823E-2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0</v>
      </c>
      <c r="P68" s="41">
        <v>0</v>
      </c>
      <c r="Q68" s="41">
        <v>0</v>
      </c>
      <c r="R68" s="41">
        <v>0</v>
      </c>
      <c r="S68" s="41">
        <v>0</v>
      </c>
      <c r="T68" s="41">
        <v>0</v>
      </c>
      <c r="U68" s="11">
        <v>0</v>
      </c>
      <c r="V68" s="11">
        <v>0</v>
      </c>
      <c r="W68" s="11">
        <v>0</v>
      </c>
      <c r="X68" s="11">
        <v>0</v>
      </c>
      <c r="Y68" s="11">
        <v>0</v>
      </c>
      <c r="Z68" s="11">
        <v>0</v>
      </c>
      <c r="AA68" s="11">
        <v>0</v>
      </c>
      <c r="AB68" s="41">
        <v>0</v>
      </c>
      <c r="AC68" s="41">
        <v>0</v>
      </c>
      <c r="AD68" s="41">
        <v>0</v>
      </c>
      <c r="AE68" s="41">
        <v>0</v>
      </c>
      <c r="AF68" s="41">
        <v>0</v>
      </c>
      <c r="AG68" s="41">
        <v>0</v>
      </c>
      <c r="AH68" s="41">
        <v>0</v>
      </c>
      <c r="AI68" s="13" t="s">
        <v>246</v>
      </c>
      <c r="AJ68" s="13" t="s">
        <v>246</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8223818</v>
      </c>
      <c r="H73" s="12">
        <v>24470344</v>
      </c>
      <c r="I73" s="12">
        <v>17241237</v>
      </c>
      <c r="J73" s="12">
        <v>18956641</v>
      </c>
      <c r="K73" s="12">
        <f>SUM(K74:K77)</f>
        <v>22225160</v>
      </c>
      <c r="L73" s="12">
        <f>SUM(L74:L77)</f>
        <v>19217028</v>
      </c>
      <c r="M73" s="12">
        <f>SUM(M74:M77)</f>
        <v>19832682</v>
      </c>
      <c r="N73" s="12">
        <f>SUM(N74:N77)</f>
        <v>19363459</v>
      </c>
      <c r="O73" s="41">
        <v>20290214</v>
      </c>
      <c r="P73" s="41">
        <v>29455301</v>
      </c>
      <c r="Q73" s="41">
        <v>8471114</v>
      </c>
      <c r="R73" s="41">
        <v>13359209</v>
      </c>
      <c r="S73" s="41">
        <v>21661905</v>
      </c>
      <c r="T73" s="41">
        <v>21108488</v>
      </c>
      <c r="U73" s="11">
        <v>32063283</v>
      </c>
      <c r="V73" s="11">
        <v>23005784</v>
      </c>
      <c r="W73" s="11">
        <v>26545952</v>
      </c>
      <c r="X73" s="11">
        <v>22722309</v>
      </c>
      <c r="Y73" s="11">
        <v>23123356</v>
      </c>
      <c r="Z73" s="11">
        <v>24529064</v>
      </c>
      <c r="AA73" s="11">
        <v>26241491</v>
      </c>
      <c r="AB73" s="41">
        <v>31550701</v>
      </c>
      <c r="AC73" s="41">
        <v>31423784</v>
      </c>
      <c r="AD73" s="41">
        <v>111752246</v>
      </c>
      <c r="AE73" s="41">
        <v>28179370</v>
      </c>
      <c r="AF73" s="41">
        <v>27485730</v>
      </c>
      <c r="AG73" s="41">
        <v>233156605</v>
      </c>
      <c r="AH73" s="41">
        <v>29725634</v>
      </c>
      <c r="AI73" s="13">
        <v>-9.8818564363605255E-3</v>
      </c>
      <c r="AJ73" s="13">
        <v>-0.87250786225850219</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7183775</v>
      </c>
      <c r="H75" s="12">
        <v>7391878</v>
      </c>
      <c r="I75" s="12">
        <v>7834000</v>
      </c>
      <c r="J75" s="12">
        <v>8062463</v>
      </c>
      <c r="K75" s="12">
        <v>8402169</v>
      </c>
      <c r="L75" s="12">
        <v>8399302</v>
      </c>
      <c r="M75" s="12">
        <v>8988527</v>
      </c>
      <c r="N75" s="12">
        <v>8453860</v>
      </c>
      <c r="O75" s="41">
        <v>8605358</v>
      </c>
      <c r="P75" s="41">
        <v>7291331</v>
      </c>
      <c r="Q75" s="41">
        <v>6757225</v>
      </c>
      <c r="R75" s="41">
        <v>6824220</v>
      </c>
      <c r="S75" s="41">
        <v>6882393</v>
      </c>
      <c r="T75" s="41">
        <v>7446681</v>
      </c>
      <c r="U75" s="11">
        <v>8011018</v>
      </c>
      <c r="V75" s="11">
        <v>7862170</v>
      </c>
      <c r="W75" s="11">
        <v>6687512</v>
      </c>
      <c r="X75" s="11">
        <v>6782818</v>
      </c>
      <c r="Y75" s="11">
        <v>6538511</v>
      </c>
      <c r="Z75" s="11">
        <v>6214449</v>
      </c>
      <c r="AA75" s="11">
        <v>5673408</v>
      </c>
      <c r="AB75" s="41">
        <v>5469755</v>
      </c>
      <c r="AC75" s="41">
        <v>4956507</v>
      </c>
      <c r="AD75" s="41">
        <v>2101368</v>
      </c>
      <c r="AE75" s="41">
        <v>6241015</v>
      </c>
      <c r="AF75" s="41">
        <v>6680592</v>
      </c>
      <c r="AG75" s="41">
        <v>8705405</v>
      </c>
      <c r="AH75" s="41">
        <v>8300005</v>
      </c>
      <c r="AI75" s="13">
        <v>7.1976043864150574E-2</v>
      </c>
      <c r="AJ75" s="13">
        <v>-4.6568769632199768E-2</v>
      </c>
    </row>
    <row r="76" spans="1:36" ht="10.5" customHeight="1" x14ac:dyDescent="0.2">
      <c r="A76" s="11"/>
      <c r="B76" s="14"/>
      <c r="C76" s="11"/>
      <c r="D76" s="15" t="s">
        <v>47</v>
      </c>
      <c r="E76" s="11"/>
      <c r="F76" s="2"/>
      <c r="G76" s="12">
        <v>5704</v>
      </c>
      <c r="H76" s="12">
        <v>16797393</v>
      </c>
      <c r="I76" s="12">
        <v>8118154</v>
      </c>
      <c r="J76" s="12">
        <v>10524362</v>
      </c>
      <c r="K76" s="12">
        <v>13146672</v>
      </c>
      <c r="L76" s="12">
        <v>10000500</v>
      </c>
      <c r="M76" s="12">
        <v>9599956</v>
      </c>
      <c r="N76" s="12">
        <v>9809658</v>
      </c>
      <c r="O76" s="41">
        <v>10680656</v>
      </c>
      <c r="P76" s="41">
        <v>21248993</v>
      </c>
      <c r="Q76" s="41">
        <v>55035</v>
      </c>
      <c r="R76" s="41">
        <v>5086765</v>
      </c>
      <c r="S76" s="41">
        <v>12585238</v>
      </c>
      <c r="T76" s="41">
        <v>11840412</v>
      </c>
      <c r="U76" s="11">
        <v>22261976</v>
      </c>
      <c r="V76" s="11">
        <v>13303075</v>
      </c>
      <c r="W76" s="11">
        <v>14007262</v>
      </c>
      <c r="X76" s="11">
        <v>14372188</v>
      </c>
      <c r="Y76" s="11">
        <v>14449952</v>
      </c>
      <c r="Z76" s="11">
        <v>16830336</v>
      </c>
      <c r="AA76" s="11">
        <v>19120996</v>
      </c>
      <c r="AB76" s="41">
        <v>24701471</v>
      </c>
      <c r="AC76" s="41">
        <v>19055204</v>
      </c>
      <c r="AD76" s="41">
        <v>107148480</v>
      </c>
      <c r="AE76" s="41">
        <v>19808670</v>
      </c>
      <c r="AF76" s="41">
        <v>19132809</v>
      </c>
      <c r="AG76" s="41">
        <v>222737701</v>
      </c>
      <c r="AH76" s="41">
        <v>19762577</v>
      </c>
      <c r="AI76" s="13">
        <v>-3.6496138116292376E-2</v>
      </c>
      <c r="AJ76" s="13">
        <v>-0.91127421666258468</v>
      </c>
    </row>
    <row r="77" spans="1:36" ht="10.5" customHeight="1" x14ac:dyDescent="0.2">
      <c r="A77" s="11"/>
      <c r="B77" s="11"/>
      <c r="C77" s="11"/>
      <c r="D77" s="11" t="s">
        <v>48</v>
      </c>
      <c r="E77" s="11"/>
      <c r="F77" s="2"/>
      <c r="G77" s="12">
        <v>1034339</v>
      </c>
      <c r="H77" s="12">
        <v>281073</v>
      </c>
      <c r="I77" s="12">
        <v>1289083</v>
      </c>
      <c r="J77" s="12">
        <v>369816</v>
      </c>
      <c r="K77" s="12">
        <v>676319</v>
      </c>
      <c r="L77" s="12">
        <v>817226</v>
      </c>
      <c r="M77" s="12">
        <v>1244199</v>
      </c>
      <c r="N77" s="12">
        <v>1099941</v>
      </c>
      <c r="O77" s="41">
        <v>1004200</v>
      </c>
      <c r="P77" s="41">
        <v>914977</v>
      </c>
      <c r="Q77" s="41">
        <v>1658854</v>
      </c>
      <c r="R77" s="41">
        <v>1448224</v>
      </c>
      <c r="S77" s="41">
        <v>2194274</v>
      </c>
      <c r="T77" s="41">
        <v>1821395</v>
      </c>
      <c r="U77" s="11">
        <v>1790289</v>
      </c>
      <c r="V77" s="11">
        <v>1840539</v>
      </c>
      <c r="W77" s="11">
        <v>5851178</v>
      </c>
      <c r="X77" s="11">
        <v>1567303</v>
      </c>
      <c r="Y77" s="11">
        <v>2134893</v>
      </c>
      <c r="Z77" s="11">
        <v>1484279</v>
      </c>
      <c r="AA77" s="11">
        <v>1447087</v>
      </c>
      <c r="AB77" s="41">
        <v>1379475</v>
      </c>
      <c r="AC77" s="41">
        <v>7412073</v>
      </c>
      <c r="AD77" s="41">
        <v>2502398</v>
      </c>
      <c r="AE77" s="41">
        <v>2129685</v>
      </c>
      <c r="AF77" s="41">
        <v>1672329</v>
      </c>
      <c r="AG77" s="41">
        <v>1713499</v>
      </c>
      <c r="AH77" s="41">
        <v>1663052</v>
      </c>
      <c r="AI77" s="13">
        <v>3.1649089228115157E-2</v>
      </c>
      <c r="AJ77" s="13">
        <v>-2.9440927599023985E-2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c r="AI78" s="13"/>
      <c r="AJ78" s="13"/>
    </row>
    <row r="79" spans="1:36" ht="10.5" customHeight="1" x14ac:dyDescent="0.2">
      <c r="A79" s="11"/>
      <c r="B79" s="11" t="s">
        <v>49</v>
      </c>
      <c r="C79" s="11"/>
      <c r="D79" s="11"/>
      <c r="E79" s="11"/>
      <c r="F79" s="2"/>
      <c r="G79" s="12">
        <v>56152677</v>
      </c>
      <c r="H79" s="12">
        <v>56058478</v>
      </c>
      <c r="I79" s="12">
        <v>57674023</v>
      </c>
      <c r="J79" s="12">
        <v>67793821</v>
      </c>
      <c r="K79" s="12">
        <f>SUM(K80:K89)</f>
        <v>73042158</v>
      </c>
      <c r="L79" s="12">
        <f>SUM(L80:L89)</f>
        <v>76285002</v>
      </c>
      <c r="M79" s="12">
        <f>SUM(M80:M89)</f>
        <v>78747056</v>
      </c>
      <c r="N79" s="12">
        <f>SUM(N80:N89)</f>
        <v>84878871</v>
      </c>
      <c r="O79" s="41">
        <v>102501794</v>
      </c>
      <c r="P79" s="41">
        <v>95255363</v>
      </c>
      <c r="Q79" s="41">
        <v>99094892</v>
      </c>
      <c r="R79" s="41">
        <v>90915310</v>
      </c>
      <c r="S79" s="41">
        <v>97274322</v>
      </c>
      <c r="T79" s="41">
        <v>101405359</v>
      </c>
      <c r="U79" s="11">
        <v>104927868</v>
      </c>
      <c r="V79" s="11">
        <f>SUM(V80:V89)</f>
        <v>126365303</v>
      </c>
      <c r="W79" s="11">
        <f>SUM(W80:W89)</f>
        <v>116845067</v>
      </c>
      <c r="X79" s="11">
        <f>SUM(X80:X89)</f>
        <v>103064332</v>
      </c>
      <c r="Y79" s="11">
        <f>SUM(Y80:Y89)</f>
        <v>104239765.96985522</v>
      </c>
      <c r="Z79" s="11">
        <f>SUM(Z80:Z89)</f>
        <v>116085184.17960045</v>
      </c>
      <c r="AA79" s="11">
        <v>117309665</v>
      </c>
      <c r="AB79" s="41">
        <v>117630467</v>
      </c>
      <c r="AC79" s="41">
        <v>128308357</v>
      </c>
      <c r="AD79" s="41">
        <v>130748156</v>
      </c>
      <c r="AE79" s="41">
        <v>141425396</v>
      </c>
      <c r="AF79" s="41">
        <v>142985297</v>
      </c>
      <c r="AG79" s="41">
        <v>144976467</v>
      </c>
      <c r="AH79" s="41">
        <v>151584298</v>
      </c>
      <c r="AI79" s="13">
        <v>4.3171546145608808E-2</v>
      </c>
      <c r="AJ79" s="13">
        <v>4.5578645532864309E-2</v>
      </c>
    </row>
    <row r="80" spans="1:36" ht="10.5" customHeight="1" x14ac:dyDescent="0.2">
      <c r="A80" s="11"/>
      <c r="B80" s="11"/>
      <c r="C80" s="11" t="s">
        <v>50</v>
      </c>
      <c r="D80" s="11"/>
      <c r="E80" s="11"/>
      <c r="F80" s="2"/>
      <c r="G80" s="12">
        <v>0</v>
      </c>
      <c r="H80" s="12">
        <v>0</v>
      </c>
      <c r="I80" s="12">
        <v>0</v>
      </c>
      <c r="J80" s="12">
        <v>6967531</v>
      </c>
      <c r="K80" s="12">
        <v>7223531</v>
      </c>
      <c r="L80" s="12">
        <v>7469504</v>
      </c>
      <c r="M80" s="12">
        <v>7401523</v>
      </c>
      <c r="N80" s="12">
        <v>8423383</v>
      </c>
      <c r="O80" s="41">
        <v>7581046</v>
      </c>
      <c r="P80" s="41">
        <v>8276982</v>
      </c>
      <c r="Q80" s="41">
        <v>8147500</v>
      </c>
      <c r="R80" s="41">
        <v>8147500</v>
      </c>
      <c r="S80" s="41">
        <v>8147500</v>
      </c>
      <c r="T80" s="41">
        <v>8147500</v>
      </c>
      <c r="U80" s="11">
        <v>8147500</v>
      </c>
      <c r="V80" s="11">
        <v>8147500</v>
      </c>
      <c r="W80" s="11">
        <v>8147500</v>
      </c>
      <c r="X80" s="11">
        <v>8147500</v>
      </c>
      <c r="Y80" s="11">
        <v>8147500</v>
      </c>
      <c r="Z80" s="11">
        <v>8147500</v>
      </c>
      <c r="AA80" s="11">
        <v>8147500</v>
      </c>
      <c r="AB80" s="41">
        <v>8147500</v>
      </c>
      <c r="AC80" s="41">
        <v>8147500</v>
      </c>
      <c r="AD80" s="41">
        <v>8147500</v>
      </c>
      <c r="AE80" s="41">
        <v>8147500</v>
      </c>
      <c r="AF80" s="41">
        <v>8147500</v>
      </c>
      <c r="AG80" s="41">
        <v>8147500</v>
      </c>
      <c r="AH80" s="41">
        <v>8147500</v>
      </c>
      <c r="AI80" s="13">
        <v>0</v>
      </c>
      <c r="AJ80" s="13">
        <v>0</v>
      </c>
    </row>
    <row r="81" spans="1:36" ht="10.5" customHeight="1" x14ac:dyDescent="0.2">
      <c r="A81" s="11"/>
      <c r="B81" s="11"/>
      <c r="C81" s="11" t="s">
        <v>51</v>
      </c>
      <c r="D81" s="11"/>
      <c r="E81" s="11"/>
      <c r="F81" s="2"/>
      <c r="G81" s="12">
        <v>0</v>
      </c>
      <c r="H81" s="12">
        <v>0</v>
      </c>
      <c r="I81" s="12">
        <v>0</v>
      </c>
      <c r="J81" s="12">
        <v>0</v>
      </c>
      <c r="K81" s="12">
        <v>0</v>
      </c>
      <c r="L81" s="12">
        <v>0</v>
      </c>
      <c r="M81" s="12">
        <v>0</v>
      </c>
      <c r="N81" s="12">
        <v>0</v>
      </c>
      <c r="O81" s="41">
        <v>0</v>
      </c>
      <c r="P81" s="41">
        <v>0</v>
      </c>
      <c r="Q81" s="41">
        <v>0</v>
      </c>
      <c r="R81" s="41">
        <v>0</v>
      </c>
      <c r="S81" s="41">
        <v>0</v>
      </c>
      <c r="T81" s="41">
        <v>0</v>
      </c>
      <c r="U81" s="11">
        <v>0</v>
      </c>
      <c r="V81" s="12">
        <v>2659778</v>
      </c>
      <c r="W81" s="11">
        <v>2659778</v>
      </c>
      <c r="X81" s="11">
        <v>2659778</v>
      </c>
      <c r="Y81" s="11">
        <v>2659778</v>
      </c>
      <c r="Z81" s="11">
        <v>2659778</v>
      </c>
      <c r="AA81" s="11">
        <v>2659778</v>
      </c>
      <c r="AB81" s="41">
        <v>2659778</v>
      </c>
      <c r="AC81" s="41">
        <v>2659778</v>
      </c>
      <c r="AD81" s="41">
        <v>2659778</v>
      </c>
      <c r="AE81" s="41">
        <v>2659778</v>
      </c>
      <c r="AF81" s="41">
        <v>2659778</v>
      </c>
      <c r="AG81" s="41">
        <v>2659778</v>
      </c>
      <c r="AH81" s="41">
        <v>2659778</v>
      </c>
      <c r="AI81" s="13">
        <v>0</v>
      </c>
      <c r="AJ81" s="13">
        <v>0</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12641582</v>
      </c>
      <c r="W82" s="12">
        <v>13448045</v>
      </c>
      <c r="X82" s="12">
        <v>14427311</v>
      </c>
      <c r="Y82" s="12">
        <v>14714566.969855228</v>
      </c>
      <c r="Z82" s="12">
        <v>15351328.179600449</v>
      </c>
      <c r="AA82" s="12">
        <v>16449765</v>
      </c>
      <c r="AB82" s="41">
        <v>17149322</v>
      </c>
      <c r="AC82" s="41">
        <v>17743651</v>
      </c>
      <c r="AD82" s="41">
        <v>18421456</v>
      </c>
      <c r="AE82" s="41">
        <v>18709077</v>
      </c>
      <c r="AF82" s="41">
        <v>19292526</v>
      </c>
      <c r="AG82" s="41">
        <v>20125112</v>
      </c>
      <c r="AH82" s="41">
        <v>20990516</v>
      </c>
      <c r="AI82" s="13">
        <v>3.4259121988382768E-2</v>
      </c>
      <c r="AJ82" s="13">
        <v>4.3001201682753371E-2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142706</v>
      </c>
      <c r="AB83" s="41">
        <v>112094</v>
      </c>
      <c r="AC83" s="41">
        <v>95453</v>
      </c>
      <c r="AD83" s="41">
        <v>106422</v>
      </c>
      <c r="AE83" s="41">
        <v>102267</v>
      </c>
      <c r="AF83" s="41">
        <v>84948</v>
      </c>
      <c r="AG83" s="41">
        <v>78539</v>
      </c>
      <c r="AH83" s="41">
        <v>73211</v>
      </c>
      <c r="AI83" s="13">
        <v>-6.8536884878386273E-2</v>
      </c>
      <c r="AJ83" s="13">
        <v>-6.7838908058416844E-2</v>
      </c>
    </row>
    <row r="84" spans="1:36" ht="10.5" customHeight="1" x14ac:dyDescent="0.2">
      <c r="A84" s="11"/>
      <c r="B84" s="11"/>
      <c r="C84" s="11" t="s">
        <v>106</v>
      </c>
      <c r="D84" s="11"/>
      <c r="E84" s="11"/>
      <c r="F84" s="2"/>
      <c r="G84" s="12">
        <v>0</v>
      </c>
      <c r="H84" s="12">
        <v>0</v>
      </c>
      <c r="I84" s="12">
        <v>0</v>
      </c>
      <c r="J84" s="12">
        <v>0</v>
      </c>
      <c r="K84" s="12">
        <v>0</v>
      </c>
      <c r="L84" s="12">
        <v>0</v>
      </c>
      <c r="M84" s="12">
        <v>0</v>
      </c>
      <c r="N84" s="12">
        <v>0</v>
      </c>
      <c r="O84" s="41">
        <v>0</v>
      </c>
      <c r="P84" s="41">
        <v>0</v>
      </c>
      <c r="Q84" s="41">
        <v>0</v>
      </c>
      <c r="R84" s="41">
        <v>0</v>
      </c>
      <c r="S84" s="41">
        <v>0</v>
      </c>
      <c r="T84" s="41">
        <v>0</v>
      </c>
      <c r="U84" s="11">
        <v>0</v>
      </c>
      <c r="V84" s="11">
        <v>0</v>
      </c>
      <c r="W84" s="11">
        <v>0</v>
      </c>
      <c r="X84" s="11">
        <v>0</v>
      </c>
      <c r="Y84" s="11">
        <v>0</v>
      </c>
      <c r="Z84" s="11">
        <v>0</v>
      </c>
      <c r="AA84" s="11">
        <v>0</v>
      </c>
      <c r="AB84" s="41">
        <v>0</v>
      </c>
      <c r="AC84" s="41">
        <v>0</v>
      </c>
      <c r="AD84" s="41">
        <v>0</v>
      </c>
      <c r="AE84" s="41">
        <v>0</v>
      </c>
      <c r="AF84" s="41">
        <v>0</v>
      </c>
      <c r="AG84" s="41">
        <v>0</v>
      </c>
      <c r="AH84" s="41">
        <v>0</v>
      </c>
      <c r="AI84" s="13" t="s">
        <v>246</v>
      </c>
      <c r="AJ84" s="13" t="s">
        <v>246</v>
      </c>
    </row>
    <row r="85" spans="1:36" ht="10.5" customHeight="1" x14ac:dyDescent="0.2">
      <c r="A85" s="11"/>
      <c r="B85" s="14"/>
      <c r="C85" s="11" t="s">
        <v>55</v>
      </c>
      <c r="E85" s="11"/>
      <c r="F85" s="2"/>
      <c r="G85" s="12">
        <v>0</v>
      </c>
      <c r="H85" s="12">
        <v>0</v>
      </c>
      <c r="I85" s="12">
        <v>0</v>
      </c>
      <c r="J85" s="12">
        <v>0</v>
      </c>
      <c r="K85" s="12">
        <v>0</v>
      </c>
      <c r="L85" s="12">
        <v>0</v>
      </c>
      <c r="M85" s="12">
        <v>0</v>
      </c>
      <c r="N85" s="12">
        <v>0</v>
      </c>
      <c r="O85" s="41">
        <v>0</v>
      </c>
      <c r="P85" s="41">
        <v>0</v>
      </c>
      <c r="Q85" s="41">
        <v>0</v>
      </c>
      <c r="R85" s="41">
        <v>0</v>
      </c>
      <c r="S85" s="41">
        <v>0</v>
      </c>
      <c r="T85" s="41">
        <v>0</v>
      </c>
      <c r="U85" s="11">
        <v>0</v>
      </c>
      <c r="V85" s="11">
        <v>0</v>
      </c>
      <c r="W85" s="11">
        <v>0</v>
      </c>
      <c r="X85" s="11">
        <v>0</v>
      </c>
      <c r="Y85" s="11">
        <v>0</v>
      </c>
      <c r="Z85" s="11">
        <v>0</v>
      </c>
      <c r="AA85" s="11">
        <v>0</v>
      </c>
      <c r="AB85" s="41">
        <v>0</v>
      </c>
      <c r="AC85" s="41">
        <v>0</v>
      </c>
      <c r="AD85" s="41">
        <v>0</v>
      </c>
      <c r="AE85" s="41">
        <v>0</v>
      </c>
      <c r="AF85" s="41">
        <v>0</v>
      </c>
      <c r="AG85" s="41">
        <v>0</v>
      </c>
      <c r="AH85" s="41">
        <v>0</v>
      </c>
      <c r="AI85" s="13" t="s">
        <v>246</v>
      </c>
      <c r="AJ85" s="13" t="s">
        <v>246</v>
      </c>
    </row>
    <row r="86" spans="1:36" ht="10.5" customHeight="1" x14ac:dyDescent="0.2">
      <c r="A86" s="11"/>
      <c r="B86" s="11"/>
      <c r="C86" s="11" t="s">
        <v>56</v>
      </c>
      <c r="D86" s="11"/>
      <c r="E86" s="11"/>
      <c r="F86" s="2"/>
      <c r="G86" s="12">
        <v>11987492</v>
      </c>
      <c r="H86" s="12">
        <v>12227314</v>
      </c>
      <c r="I86" s="12">
        <v>12438865</v>
      </c>
      <c r="J86" s="12">
        <v>12520659</v>
      </c>
      <c r="K86" s="12">
        <v>15420241</v>
      </c>
      <c r="L86" s="12">
        <v>16736799</v>
      </c>
      <c r="M86" s="12">
        <v>16000324</v>
      </c>
      <c r="N86" s="12">
        <v>17422589</v>
      </c>
      <c r="O86" s="41">
        <v>33019651</v>
      </c>
      <c r="P86" s="41">
        <v>28558382</v>
      </c>
      <c r="Q86" s="41">
        <v>33023138</v>
      </c>
      <c r="R86" s="41">
        <v>23046573</v>
      </c>
      <c r="S86" s="41">
        <v>26614226</v>
      </c>
      <c r="T86" s="41">
        <v>22098301</v>
      </c>
      <c r="U86" s="11">
        <v>22571992</v>
      </c>
      <c r="V86" s="11">
        <v>26571511</v>
      </c>
      <c r="W86" s="11">
        <v>25513039</v>
      </c>
      <c r="X86" s="11">
        <v>25076247</v>
      </c>
      <c r="Y86" s="11">
        <v>27766471</v>
      </c>
      <c r="Z86" s="11">
        <v>26954638</v>
      </c>
      <c r="AA86" s="11">
        <v>29606165</v>
      </c>
      <c r="AB86" s="41">
        <v>29214124</v>
      </c>
      <c r="AC86" s="41">
        <v>33652479</v>
      </c>
      <c r="AD86" s="41">
        <v>32853542</v>
      </c>
      <c r="AE86" s="41">
        <v>38227791</v>
      </c>
      <c r="AF86" s="41">
        <v>40213182</v>
      </c>
      <c r="AG86" s="41">
        <v>42172811</v>
      </c>
      <c r="AH86" s="41">
        <v>49365566</v>
      </c>
      <c r="AI86" s="13">
        <v>9.1369657870338239E-2</v>
      </c>
      <c r="AJ86" s="13">
        <v>0.17055431756730657</v>
      </c>
    </row>
    <row r="87" spans="1:36" ht="10.5" customHeight="1" x14ac:dyDescent="0.2">
      <c r="A87" s="11"/>
      <c r="B87" s="11"/>
      <c r="C87" s="11" t="s">
        <v>57</v>
      </c>
      <c r="D87" s="11"/>
      <c r="E87" s="11"/>
      <c r="F87" s="2"/>
      <c r="G87" s="12">
        <v>33998703</v>
      </c>
      <c r="H87" s="12">
        <v>33889117</v>
      </c>
      <c r="I87" s="12">
        <v>34145431</v>
      </c>
      <c r="J87" s="12">
        <v>35824729</v>
      </c>
      <c r="K87" s="12">
        <v>37878282</v>
      </c>
      <c r="L87" s="12">
        <v>38804774</v>
      </c>
      <c r="M87" s="12">
        <v>41778712</v>
      </c>
      <c r="N87" s="12">
        <v>43837651</v>
      </c>
      <c r="O87" s="41">
        <v>44948424</v>
      </c>
      <c r="P87" s="41">
        <v>42658800</v>
      </c>
      <c r="Q87" s="41">
        <v>40759164</v>
      </c>
      <c r="R87" s="41">
        <v>40316700</v>
      </c>
      <c r="S87" s="41">
        <v>42791229</v>
      </c>
      <c r="T87" s="41">
        <v>52862734</v>
      </c>
      <c r="U87" s="11">
        <v>54764824</v>
      </c>
      <c r="V87" s="11">
        <v>56952873</v>
      </c>
      <c r="W87" s="11">
        <v>50574570</v>
      </c>
      <c r="X87" s="11">
        <v>42098976</v>
      </c>
      <c r="Y87" s="11">
        <v>37707971</v>
      </c>
      <c r="Z87" s="11">
        <v>43168656</v>
      </c>
      <c r="AA87" s="11">
        <v>45356806</v>
      </c>
      <c r="AB87" s="41">
        <v>47587135</v>
      </c>
      <c r="AC87" s="41">
        <v>52527295</v>
      </c>
      <c r="AD87" s="41">
        <v>55096731</v>
      </c>
      <c r="AE87" s="41">
        <v>60914858</v>
      </c>
      <c r="AF87" s="41">
        <v>59170842</v>
      </c>
      <c r="AG87" s="41">
        <v>58018148</v>
      </c>
      <c r="AH87" s="41">
        <v>57966373</v>
      </c>
      <c r="AI87" s="13">
        <v>3.3430071296906894E-2</v>
      </c>
      <c r="AJ87" s="13">
        <v>-8.923931870420959E-4</v>
      </c>
    </row>
    <row r="88" spans="1:36" ht="10.5" customHeight="1" x14ac:dyDescent="0.2">
      <c r="A88" s="11"/>
      <c r="B88" s="11"/>
      <c r="C88" s="11" t="s">
        <v>58</v>
      </c>
      <c r="D88" s="11"/>
      <c r="E88" s="11"/>
      <c r="F88" s="2"/>
      <c r="G88" s="12">
        <v>10166482</v>
      </c>
      <c r="H88" s="12">
        <v>9942047</v>
      </c>
      <c r="I88" s="12">
        <v>11089727</v>
      </c>
      <c r="J88" s="12">
        <v>12480902</v>
      </c>
      <c r="K88" s="12">
        <v>12520104</v>
      </c>
      <c r="L88" s="12">
        <v>13273925</v>
      </c>
      <c r="M88" s="12">
        <v>13566497</v>
      </c>
      <c r="N88" s="12">
        <v>15195248</v>
      </c>
      <c r="O88" s="41">
        <v>16952673</v>
      </c>
      <c r="P88" s="41">
        <v>15761199</v>
      </c>
      <c r="Q88" s="41">
        <v>15792667</v>
      </c>
      <c r="R88" s="41">
        <v>18319406</v>
      </c>
      <c r="S88" s="41">
        <v>17799167</v>
      </c>
      <c r="T88" s="41">
        <v>16695446</v>
      </c>
      <c r="U88" s="11">
        <v>17799229</v>
      </c>
      <c r="V88" s="11">
        <v>17965216</v>
      </c>
      <c r="W88" s="11">
        <v>15073524</v>
      </c>
      <c r="X88" s="11">
        <v>10510449</v>
      </c>
      <c r="Y88" s="11">
        <v>11749928</v>
      </c>
      <c r="Z88" s="11">
        <v>18124842</v>
      </c>
      <c r="AA88" s="11">
        <v>13424658</v>
      </c>
      <c r="AB88" s="41">
        <v>11978213</v>
      </c>
      <c r="AC88" s="41">
        <v>12175210</v>
      </c>
      <c r="AD88" s="41">
        <v>12030567</v>
      </c>
      <c r="AE88" s="41">
        <v>11728464</v>
      </c>
      <c r="AF88" s="41">
        <v>13060492</v>
      </c>
      <c r="AG88" s="41">
        <v>13774579</v>
      </c>
      <c r="AH88" s="41">
        <v>12225028</v>
      </c>
      <c r="AI88" s="13">
        <v>3.4051024780985539E-3</v>
      </c>
      <c r="AJ88" s="13">
        <v>-0.11249352884033698</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1372423</v>
      </c>
      <c r="R89" s="41">
        <v>1085131</v>
      </c>
      <c r="S89" s="41">
        <v>1922200</v>
      </c>
      <c r="T89" s="41">
        <v>1601378</v>
      </c>
      <c r="U89" s="11">
        <v>1644323</v>
      </c>
      <c r="V89" s="11">
        <v>1426843</v>
      </c>
      <c r="W89" s="11">
        <v>1428611</v>
      </c>
      <c r="X89" s="11">
        <v>144071</v>
      </c>
      <c r="Y89" s="11">
        <v>1493551</v>
      </c>
      <c r="Z89" s="11">
        <v>1678442</v>
      </c>
      <c r="AA89" s="11">
        <v>1522287</v>
      </c>
      <c r="AB89" s="41">
        <v>782301</v>
      </c>
      <c r="AC89" s="41">
        <v>1306991</v>
      </c>
      <c r="AD89" s="41">
        <v>1432160</v>
      </c>
      <c r="AE89" s="41">
        <v>935661</v>
      </c>
      <c r="AF89" s="41">
        <v>356029</v>
      </c>
      <c r="AG89" s="41">
        <v>0</v>
      </c>
      <c r="AH89" s="41">
        <v>156326</v>
      </c>
      <c r="AI89" s="13">
        <v>-0.2353848684533425</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8598805</v>
      </c>
      <c r="H91" s="12">
        <v>9236979</v>
      </c>
      <c r="I91" s="12">
        <v>9399866</v>
      </c>
      <c r="J91" s="12">
        <v>9818476</v>
      </c>
      <c r="K91" s="12">
        <v>9582962</v>
      </c>
      <c r="L91" s="12">
        <v>10631234</v>
      </c>
      <c r="M91" s="12">
        <v>10490766</v>
      </c>
      <c r="N91" s="12">
        <v>11558963</v>
      </c>
      <c r="O91" s="41">
        <v>12203294</v>
      </c>
      <c r="P91" s="41">
        <v>13582221</v>
      </c>
      <c r="Q91" s="41">
        <v>17873142</v>
      </c>
      <c r="R91" s="41">
        <v>20398436</v>
      </c>
      <c r="S91" s="41">
        <v>21512365</v>
      </c>
      <c r="T91" s="41">
        <v>20629360</v>
      </c>
      <c r="U91" s="11">
        <v>22741478</v>
      </c>
      <c r="V91" s="11">
        <v>23488110</v>
      </c>
      <c r="W91" s="11">
        <v>22988045</v>
      </c>
      <c r="X91" s="11">
        <v>37075957</v>
      </c>
      <c r="Y91" s="11">
        <v>34381933</v>
      </c>
      <c r="Z91" s="11">
        <v>26058680</v>
      </c>
      <c r="AA91" s="11">
        <v>24309402</v>
      </c>
      <c r="AB91" s="41">
        <v>21792988</v>
      </c>
      <c r="AC91" s="41">
        <v>21637899</v>
      </c>
      <c r="AD91" s="41">
        <v>23711193</v>
      </c>
      <c r="AE91" s="41">
        <v>23251871</v>
      </c>
      <c r="AF91" s="41">
        <v>23950581</v>
      </c>
      <c r="AG91" s="42">
        <v>25764849</v>
      </c>
      <c r="AH91" s="41">
        <v>28258130</v>
      </c>
      <c r="AI91" s="13">
        <v>4.4249893965341958E-2</v>
      </c>
      <c r="AJ91" s="13">
        <v>9.6770642824260289E-2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109622100</v>
      </c>
      <c r="H96" s="5">
        <v>119482801</v>
      </c>
      <c r="I96" s="5">
        <v>127817881</v>
      </c>
      <c r="J96" s="5">
        <v>124884912</v>
      </c>
      <c r="K96" s="5">
        <v>136213737</v>
      </c>
      <c r="L96" s="5">
        <v>134693083</v>
      </c>
      <c r="M96" s="5">
        <v>148534607</v>
      </c>
      <c r="N96" s="5">
        <v>155600281</v>
      </c>
      <c r="O96" s="5">
        <v>173511432</v>
      </c>
      <c r="P96" s="5">
        <v>199635189</v>
      </c>
      <c r="Q96" s="5">
        <v>189681535</v>
      </c>
      <c r="R96" s="39">
        <v>194363006</v>
      </c>
      <c r="S96" s="39">
        <v>199321998</v>
      </c>
      <c r="T96" s="39">
        <v>198767932</v>
      </c>
      <c r="U96" s="39">
        <v>231831487</v>
      </c>
      <c r="V96" s="8">
        <v>236020784</v>
      </c>
      <c r="W96" s="39">
        <v>227169062</v>
      </c>
      <c r="X96" s="39">
        <f t="shared" ref="X96:AA96" si="14">SUM(X98:X107)</f>
        <v>217049879</v>
      </c>
      <c r="Y96" s="39">
        <f t="shared" si="14"/>
        <v>224350226</v>
      </c>
      <c r="Z96" s="39">
        <f t="shared" si="14"/>
        <v>231894349</v>
      </c>
      <c r="AA96" s="39">
        <f t="shared" si="14"/>
        <v>245319956</v>
      </c>
      <c r="AB96" s="39">
        <v>244055128</v>
      </c>
      <c r="AC96" s="39">
        <v>249791107</v>
      </c>
      <c r="AD96" s="39">
        <v>267885376</v>
      </c>
      <c r="AE96" s="39">
        <v>328697372</v>
      </c>
      <c r="AF96" s="39">
        <v>302446367</v>
      </c>
      <c r="AG96" s="96">
        <v>347189498</v>
      </c>
      <c r="AH96" s="96">
        <v>397767982</v>
      </c>
      <c r="AI96" s="10">
        <v>8.4818245056453856E-2</v>
      </c>
      <c r="AJ96" s="10">
        <v>0.14567976362003898</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36755483</v>
      </c>
      <c r="H98" s="50">
        <v>37511591</v>
      </c>
      <c r="I98" s="50">
        <v>39410292</v>
      </c>
      <c r="J98" s="50">
        <v>39917736</v>
      </c>
      <c r="K98" s="50">
        <v>42691082</v>
      </c>
      <c r="L98" s="50">
        <v>43353624</v>
      </c>
      <c r="M98" s="50">
        <v>45530013</v>
      </c>
      <c r="N98" s="50">
        <v>48180717</v>
      </c>
      <c r="O98" s="50">
        <v>52882564</v>
      </c>
      <c r="P98" s="50">
        <v>56100686</v>
      </c>
      <c r="Q98" s="50">
        <v>59005255</v>
      </c>
      <c r="R98" s="41">
        <v>59812135</v>
      </c>
      <c r="S98" s="41">
        <v>62731658</v>
      </c>
      <c r="T98" s="41">
        <v>67113839</v>
      </c>
      <c r="U98" s="41">
        <v>71373460</v>
      </c>
      <c r="V98" s="11">
        <v>76414754</v>
      </c>
      <c r="W98" s="41">
        <v>77887110</v>
      </c>
      <c r="X98" s="41">
        <v>71515345</v>
      </c>
      <c r="Y98" s="41">
        <v>74014943</v>
      </c>
      <c r="Z98" s="41">
        <v>77015961</v>
      </c>
      <c r="AA98" s="41">
        <v>82309170</v>
      </c>
      <c r="AB98" s="41">
        <v>81632215</v>
      </c>
      <c r="AC98" s="41">
        <v>86312869</v>
      </c>
      <c r="AD98" s="41">
        <v>87809233</v>
      </c>
      <c r="AE98" s="41">
        <v>92507482</v>
      </c>
      <c r="AF98" s="41">
        <v>98132331</v>
      </c>
      <c r="AG98" s="42">
        <v>100899736</v>
      </c>
      <c r="AH98" s="42">
        <v>105991586</v>
      </c>
      <c r="AI98" s="13">
        <v>4.4483623376175174E-2</v>
      </c>
      <c r="AJ98" s="13">
        <v>5.0464453147825876E-2</v>
      </c>
    </row>
    <row r="99" spans="1:44" ht="10.5" customHeight="1" x14ac:dyDescent="0.2">
      <c r="A99" s="14"/>
      <c r="B99" s="51" t="s">
        <v>65</v>
      </c>
      <c r="C99" s="44"/>
      <c r="D99" s="44"/>
      <c r="E99" s="34"/>
      <c r="F99" s="2"/>
      <c r="G99" s="50">
        <v>58826941</v>
      </c>
      <c r="H99" s="50">
        <v>59457717</v>
      </c>
      <c r="I99" s="50">
        <v>60287888</v>
      </c>
      <c r="J99" s="50">
        <v>63194829</v>
      </c>
      <c r="K99" s="50">
        <v>67346553</v>
      </c>
      <c r="L99" s="50">
        <v>71865713</v>
      </c>
      <c r="M99" s="50">
        <v>75757681</v>
      </c>
      <c r="N99" s="50">
        <v>82172785</v>
      </c>
      <c r="O99" s="50">
        <v>89155472</v>
      </c>
      <c r="P99" s="50">
        <v>96450063</v>
      </c>
      <c r="Q99" s="50">
        <v>100100820</v>
      </c>
      <c r="R99" s="41">
        <v>103023174</v>
      </c>
      <c r="S99" s="41">
        <v>107244627</v>
      </c>
      <c r="T99" s="41">
        <v>110862900</v>
      </c>
      <c r="U99" s="41">
        <v>117747268</v>
      </c>
      <c r="V99" s="11">
        <v>123903381</v>
      </c>
      <c r="W99" s="41">
        <v>123469804</v>
      </c>
      <c r="X99" s="41">
        <v>116822688</v>
      </c>
      <c r="Y99" s="41">
        <v>117379669</v>
      </c>
      <c r="Z99" s="41">
        <v>121821957</v>
      </c>
      <c r="AA99" s="41">
        <v>121066536</v>
      </c>
      <c r="AB99" s="41">
        <v>119203200</v>
      </c>
      <c r="AC99" s="41">
        <v>122590727</v>
      </c>
      <c r="AD99" s="41">
        <v>126980086</v>
      </c>
      <c r="AE99" s="41">
        <v>130209492</v>
      </c>
      <c r="AF99" s="41">
        <v>131471573</v>
      </c>
      <c r="AG99" s="42">
        <v>137270626</v>
      </c>
      <c r="AH99" s="42">
        <v>143982518</v>
      </c>
      <c r="AI99" s="13">
        <v>3.1977689633299722E-2</v>
      </c>
      <c r="AJ99" s="13">
        <v>4.8895325938121681E-2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715671</v>
      </c>
      <c r="H102" s="50">
        <v>946265</v>
      </c>
      <c r="I102" s="50">
        <v>1028189</v>
      </c>
      <c r="J102" s="50">
        <v>198521</v>
      </c>
      <c r="K102" s="50">
        <v>225395</v>
      </c>
      <c r="L102" s="50">
        <v>205371</v>
      </c>
      <c r="M102" s="50">
        <v>236603</v>
      </c>
      <c r="N102" s="50">
        <v>317253</v>
      </c>
      <c r="O102" s="50">
        <v>249282</v>
      </c>
      <c r="P102" s="50">
        <v>219224</v>
      </c>
      <c r="Q102" s="50">
        <v>292278</v>
      </c>
      <c r="R102" s="41">
        <v>189961</v>
      </c>
      <c r="S102" s="41">
        <v>141479</v>
      </c>
      <c r="T102" s="41">
        <v>175989</v>
      </c>
      <c r="U102" s="41">
        <v>169771</v>
      </c>
      <c r="V102" s="11">
        <v>155292</v>
      </c>
      <c r="W102" s="41">
        <v>159381</v>
      </c>
      <c r="X102" s="41">
        <v>196495</v>
      </c>
      <c r="Y102" s="41">
        <v>248043</v>
      </c>
      <c r="Z102" s="41">
        <v>278319</v>
      </c>
      <c r="AA102" s="41">
        <v>279018</v>
      </c>
      <c r="AB102" s="41">
        <v>294522</v>
      </c>
      <c r="AC102" s="41">
        <v>241467</v>
      </c>
      <c r="AD102" s="41">
        <v>171938</v>
      </c>
      <c r="AE102" s="41">
        <v>187361</v>
      </c>
      <c r="AF102" s="41">
        <v>182327</v>
      </c>
      <c r="AG102" s="42">
        <v>210099</v>
      </c>
      <c r="AH102" s="42">
        <v>239845</v>
      </c>
      <c r="AI102" s="13">
        <v>-3.3647692436443277E-2</v>
      </c>
      <c r="AJ102" s="13">
        <v>0.14158087377855202</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121143</v>
      </c>
      <c r="H104" s="50">
        <v>186430</v>
      </c>
      <c r="I104" s="50">
        <v>241818</v>
      </c>
      <c r="J104" s="50">
        <v>228645</v>
      </c>
      <c r="K104" s="50">
        <v>22077</v>
      </c>
      <c r="L104" s="50">
        <v>42493</v>
      </c>
      <c r="M104" s="50">
        <v>64497</v>
      </c>
      <c r="N104" s="50">
        <v>56861</v>
      </c>
      <c r="O104" s="50">
        <v>3401</v>
      </c>
      <c r="P104" s="50">
        <v>2500</v>
      </c>
      <c r="Q104" s="50">
        <v>0</v>
      </c>
      <c r="R104" s="41">
        <v>14662</v>
      </c>
      <c r="S104" s="41">
        <v>21993</v>
      </c>
      <c r="T104" s="41">
        <v>3421</v>
      </c>
      <c r="U104" s="41">
        <v>4207</v>
      </c>
      <c r="V104" s="11">
        <v>0</v>
      </c>
      <c r="W104" s="41">
        <v>0</v>
      </c>
      <c r="X104" s="41">
        <v>5823</v>
      </c>
      <c r="Y104" s="41">
        <v>4982</v>
      </c>
      <c r="Z104" s="41">
        <v>0</v>
      </c>
      <c r="AA104" s="41">
        <v>0</v>
      </c>
      <c r="AB104" s="41">
        <v>0</v>
      </c>
      <c r="AC104" s="41">
        <v>0</v>
      </c>
      <c r="AD104" s="41">
        <v>0</v>
      </c>
      <c r="AE104" s="41">
        <v>0</v>
      </c>
      <c r="AF104" s="41">
        <v>0</v>
      </c>
      <c r="AG104" s="42">
        <v>139</v>
      </c>
      <c r="AH104" s="42">
        <v>0</v>
      </c>
      <c r="AI104" s="13" t="s">
        <v>246</v>
      </c>
      <c r="AJ104" s="13" t="s">
        <v>246</v>
      </c>
    </row>
    <row r="105" spans="1:44" ht="10.5" customHeight="1" x14ac:dyDescent="0.2">
      <c r="A105" s="14"/>
      <c r="B105" s="51" t="s">
        <v>72</v>
      </c>
      <c r="C105" s="44"/>
      <c r="D105" s="44"/>
      <c r="E105" s="34"/>
      <c r="F105" s="2"/>
      <c r="G105" s="50">
        <v>9406257</v>
      </c>
      <c r="H105" s="50">
        <v>10333437</v>
      </c>
      <c r="I105" s="50">
        <v>10205591</v>
      </c>
      <c r="J105" s="50">
        <v>9624973</v>
      </c>
      <c r="K105" s="50">
        <v>11267747</v>
      </c>
      <c r="L105" s="50">
        <v>10928662</v>
      </c>
      <c r="M105" s="50">
        <v>10207280</v>
      </c>
      <c r="N105" s="50">
        <v>10502398</v>
      </c>
      <c r="O105" s="50">
        <v>11099187</v>
      </c>
      <c r="P105" s="50">
        <v>11284727</v>
      </c>
      <c r="Q105" s="50">
        <v>12056290</v>
      </c>
      <c r="R105" s="41">
        <v>11984617</v>
      </c>
      <c r="S105" s="41">
        <v>12346435</v>
      </c>
      <c r="T105" s="41">
        <v>10108796</v>
      </c>
      <c r="U105" s="41">
        <v>25073208</v>
      </c>
      <c r="V105" s="11">
        <v>15461890</v>
      </c>
      <c r="W105" s="41">
        <v>13821177</v>
      </c>
      <c r="X105" s="41">
        <v>14610716</v>
      </c>
      <c r="Y105" s="41">
        <v>15289118</v>
      </c>
      <c r="Z105" s="41">
        <v>17501440</v>
      </c>
      <c r="AA105" s="41">
        <v>18180898</v>
      </c>
      <c r="AB105" s="41">
        <v>16926262</v>
      </c>
      <c r="AC105" s="41">
        <v>17566820</v>
      </c>
      <c r="AD105" s="41">
        <v>19910266</v>
      </c>
      <c r="AE105" s="41">
        <v>34183664</v>
      </c>
      <c r="AF105" s="41">
        <v>30429513</v>
      </c>
      <c r="AG105" s="42">
        <v>44474130</v>
      </c>
      <c r="AH105" s="42">
        <v>42188104</v>
      </c>
      <c r="AI105" s="13">
        <v>0.16440704618583513</v>
      </c>
      <c r="AJ105" s="13">
        <v>-5.1401252818211396E-2</v>
      </c>
    </row>
    <row r="106" spans="1:44" ht="10.5" customHeight="1" x14ac:dyDescent="0.2">
      <c r="A106" s="14"/>
      <c r="B106" s="51" t="s">
        <v>73</v>
      </c>
      <c r="C106" s="44"/>
      <c r="D106" s="44"/>
      <c r="E106" s="34"/>
      <c r="F106" s="2"/>
      <c r="G106" s="50">
        <v>3724380</v>
      </c>
      <c r="H106" s="50">
        <v>10946488</v>
      </c>
      <c r="I106" s="50">
        <v>12454528</v>
      </c>
      <c r="J106" s="50">
        <v>11720208</v>
      </c>
      <c r="K106" s="50">
        <v>14660883</v>
      </c>
      <c r="L106" s="50">
        <v>8149542</v>
      </c>
      <c r="M106" s="50">
        <v>16604060</v>
      </c>
      <c r="N106" s="50">
        <v>14297503</v>
      </c>
      <c r="O106" s="50">
        <v>20047743</v>
      </c>
      <c r="P106" s="50">
        <v>34995566</v>
      </c>
      <c r="Q106" s="50">
        <v>16663608</v>
      </c>
      <c r="R106" s="41">
        <v>17536143</v>
      </c>
      <c r="S106" s="41">
        <v>15354798</v>
      </c>
      <c r="T106" s="41">
        <v>9087346</v>
      </c>
      <c r="U106" s="41">
        <v>16065371</v>
      </c>
      <c r="V106" s="11">
        <v>18217001</v>
      </c>
      <c r="W106" s="41">
        <v>9882368</v>
      </c>
      <c r="X106" s="41">
        <v>11937388</v>
      </c>
      <c r="Y106" s="41">
        <v>15364667</v>
      </c>
      <c r="Z106" s="41">
        <v>13005390</v>
      </c>
      <c r="AA106" s="41">
        <v>21024158</v>
      </c>
      <c r="AB106" s="41">
        <v>23310275</v>
      </c>
      <c r="AC106" s="41">
        <v>19039370</v>
      </c>
      <c r="AD106" s="41">
        <v>28484513</v>
      </c>
      <c r="AE106" s="41">
        <v>66508680</v>
      </c>
      <c r="AF106" s="41">
        <v>34783499</v>
      </c>
      <c r="AG106" s="42">
        <v>57064579</v>
      </c>
      <c r="AH106" s="42">
        <v>97647329</v>
      </c>
      <c r="AI106" s="13">
        <v>0.26965432148216606</v>
      </c>
      <c r="AJ106" s="13">
        <v>0.71117233687117887</v>
      </c>
    </row>
    <row r="107" spans="1:44" ht="10.5" customHeight="1" x14ac:dyDescent="0.2">
      <c r="A107" s="14"/>
      <c r="B107" s="51" t="s">
        <v>39</v>
      </c>
      <c r="C107" s="44"/>
      <c r="D107" s="44"/>
      <c r="E107" s="34"/>
      <c r="F107" s="2"/>
      <c r="G107" s="50">
        <v>72225</v>
      </c>
      <c r="H107" s="50">
        <v>100873</v>
      </c>
      <c r="I107" s="50">
        <v>4189575</v>
      </c>
      <c r="J107" s="50">
        <v>0</v>
      </c>
      <c r="K107" s="50">
        <v>0</v>
      </c>
      <c r="L107" s="50">
        <v>147678</v>
      </c>
      <c r="M107" s="50">
        <v>134473</v>
      </c>
      <c r="N107" s="50">
        <v>72764</v>
      </c>
      <c r="O107" s="50">
        <v>73783</v>
      </c>
      <c r="P107" s="50">
        <v>582423</v>
      </c>
      <c r="Q107" s="50">
        <v>1563284</v>
      </c>
      <c r="R107" s="41">
        <v>1802314</v>
      </c>
      <c r="S107" s="41">
        <v>1481008</v>
      </c>
      <c r="T107" s="41">
        <v>1415641</v>
      </c>
      <c r="U107" s="41">
        <v>1398202</v>
      </c>
      <c r="V107" s="11">
        <v>1868466</v>
      </c>
      <c r="W107" s="41">
        <v>1949222</v>
      </c>
      <c r="X107" s="41">
        <v>1961424</v>
      </c>
      <c r="Y107" s="41">
        <v>2048804</v>
      </c>
      <c r="Z107" s="41">
        <v>2271282</v>
      </c>
      <c r="AA107" s="41">
        <v>2460176</v>
      </c>
      <c r="AB107" s="41">
        <v>2688654</v>
      </c>
      <c r="AC107" s="41">
        <v>4039854</v>
      </c>
      <c r="AD107" s="41">
        <v>4529340</v>
      </c>
      <c r="AE107" s="41">
        <v>5100693</v>
      </c>
      <c r="AF107" s="41">
        <v>7447124</v>
      </c>
      <c r="AG107" s="42">
        <v>7270189</v>
      </c>
      <c r="AH107" s="42">
        <v>7718600</v>
      </c>
      <c r="AI107" s="13">
        <v>0.19215832637991648</v>
      </c>
      <c r="AJ107" s="13">
        <v>6.1678038906553871E-2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181</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23537975</v>
      </c>
      <c r="H119" s="5">
        <v>27394120</v>
      </c>
      <c r="I119" s="5">
        <v>42699775</v>
      </c>
      <c r="J119" s="5">
        <v>36764014</v>
      </c>
      <c r="K119" s="5">
        <f t="shared" ref="K119:P119" si="15">SUM(K121,K136,K147,K149)</f>
        <v>40018361</v>
      </c>
      <c r="L119" s="5">
        <f t="shared" si="15"/>
        <v>38126575</v>
      </c>
      <c r="M119" s="5">
        <f t="shared" si="15"/>
        <v>49371279</v>
      </c>
      <c r="N119" s="5">
        <f t="shared" si="15"/>
        <v>60419606</v>
      </c>
      <c r="O119" s="5">
        <f t="shared" si="15"/>
        <v>67474297.510000005</v>
      </c>
      <c r="P119" s="5">
        <f t="shared" si="15"/>
        <v>52708669</v>
      </c>
      <c r="Q119" s="5">
        <v>58750646</v>
      </c>
      <c r="R119" s="62">
        <v>58706793.401422873</v>
      </c>
      <c r="S119" s="62">
        <f>SUM(S121,S136,S147,S149)</f>
        <v>62304630.940000005</v>
      </c>
      <c r="T119" s="62">
        <v>85870433.140000015</v>
      </c>
      <c r="U119" s="39">
        <v>98776810.909999996</v>
      </c>
      <c r="V119" s="39">
        <v>92445863.900000006</v>
      </c>
      <c r="W119" s="62">
        <v>96757534.519999996</v>
      </c>
      <c r="X119" s="62">
        <v>93280970.450000003</v>
      </c>
      <c r="Y119" s="62">
        <v>94288183.109999999</v>
      </c>
      <c r="Z119" s="62">
        <v>135103932.49000001</v>
      </c>
      <c r="AA119" s="62">
        <v>88956928.429999992</v>
      </c>
      <c r="AB119" s="62">
        <v>86930696</v>
      </c>
      <c r="AC119" s="62">
        <v>113526592</v>
      </c>
      <c r="AD119" s="62">
        <v>105961498</v>
      </c>
      <c r="AE119" s="62">
        <v>97473359</v>
      </c>
      <c r="AF119" s="62">
        <v>102605383</v>
      </c>
      <c r="AG119" s="62">
        <v>115314906</v>
      </c>
      <c r="AH119" s="62">
        <v>147994298</v>
      </c>
      <c r="AI119" s="10">
        <v>9.2727747087910428E-2</v>
      </c>
      <c r="AJ119" s="10">
        <v>0.28339260841091957</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16424108</v>
      </c>
      <c r="H121" s="12">
        <v>17681791</v>
      </c>
      <c r="I121" s="12">
        <v>32686614</v>
      </c>
      <c r="J121" s="12">
        <v>27195911</v>
      </c>
      <c r="K121" s="12">
        <f>SUM(K122,K126:K130)</f>
        <v>29123924</v>
      </c>
      <c r="L121" s="12">
        <f>SUM(L122,L126:L130)</f>
        <v>28177165</v>
      </c>
      <c r="M121" s="12">
        <f>SUM(M122,M126:M130)</f>
        <v>33357701</v>
      </c>
      <c r="N121" s="12">
        <f>SUM(N122,N126:N130)</f>
        <v>37733147</v>
      </c>
      <c r="O121" s="63">
        <v>42392945.420000002</v>
      </c>
      <c r="P121" s="63">
        <v>38846859</v>
      </c>
      <c r="Q121" s="63">
        <v>39995709.07</v>
      </c>
      <c r="R121" s="63">
        <v>43471745.699999996</v>
      </c>
      <c r="S121" s="63">
        <v>44152502.450000003</v>
      </c>
      <c r="T121" s="63">
        <v>71910168.430000007</v>
      </c>
      <c r="U121" s="41">
        <v>83351410.280000001</v>
      </c>
      <c r="V121" s="41">
        <v>76014618.450000003</v>
      </c>
      <c r="W121" s="63">
        <v>78897225.689999998</v>
      </c>
      <c r="X121" s="63">
        <v>77169369.620000005</v>
      </c>
      <c r="Y121" s="63">
        <v>78852972.890000001</v>
      </c>
      <c r="Z121" s="63">
        <v>121642720.83</v>
      </c>
      <c r="AA121" s="63">
        <v>75094459.359999999</v>
      </c>
      <c r="AB121" s="63">
        <v>70746671</v>
      </c>
      <c r="AC121" s="63">
        <v>73654079</v>
      </c>
      <c r="AD121" s="63">
        <v>87807223</v>
      </c>
      <c r="AE121" s="63">
        <v>78465135</v>
      </c>
      <c r="AF121" s="63">
        <v>81801779</v>
      </c>
      <c r="AG121" s="63">
        <v>91856077</v>
      </c>
      <c r="AH121" s="63">
        <v>127967823</v>
      </c>
      <c r="AI121" s="13">
        <v>0.10382221143028936</v>
      </c>
      <c r="AJ121" s="13">
        <v>0.39313398938210697</v>
      </c>
    </row>
    <row r="122" spans="1:44" ht="10.5" customHeight="1" x14ac:dyDescent="0.2">
      <c r="A122" s="11"/>
      <c r="B122" s="11"/>
      <c r="C122" s="11" t="s">
        <v>36</v>
      </c>
      <c r="D122" s="11"/>
      <c r="E122" s="11"/>
      <c r="F122" s="2"/>
      <c r="G122" s="12">
        <v>11934560</v>
      </c>
      <c r="H122" s="12">
        <v>11913471</v>
      </c>
      <c r="I122" s="12">
        <v>18880779</v>
      </c>
      <c r="J122" s="12">
        <v>17458503</v>
      </c>
      <c r="K122" s="12">
        <f>SUM(K123:K125)</f>
        <v>17981095</v>
      </c>
      <c r="L122" s="12">
        <f>SUM(L123:L125)</f>
        <v>17883986</v>
      </c>
      <c r="M122" s="12">
        <f>SUM(M123:M125)</f>
        <v>19994959</v>
      </c>
      <c r="N122" s="12">
        <f>SUM(N123:N125)</f>
        <v>20854769</v>
      </c>
      <c r="O122" s="12">
        <v>20899700.420000002</v>
      </c>
      <c r="P122" s="12">
        <v>21930296</v>
      </c>
      <c r="Q122" s="12">
        <v>22652197.07</v>
      </c>
      <c r="R122" s="63">
        <v>25774607.699999996</v>
      </c>
      <c r="S122" s="63">
        <v>21930296.449999999</v>
      </c>
      <c r="T122" s="63">
        <v>29174211.43</v>
      </c>
      <c r="U122" s="41">
        <v>29436250.280000001</v>
      </c>
      <c r="V122" s="41">
        <v>33238989.449999999</v>
      </c>
      <c r="W122" s="63">
        <v>34844041.689999998</v>
      </c>
      <c r="X122" s="63">
        <v>36089004.619999997</v>
      </c>
      <c r="Y122" s="63">
        <v>37471283.890000001</v>
      </c>
      <c r="Z122" s="63">
        <v>38513664.829999998</v>
      </c>
      <c r="AA122" s="63">
        <v>35506346.359999999</v>
      </c>
      <c r="AB122" s="63">
        <v>39783436</v>
      </c>
      <c r="AC122" s="63">
        <v>36116128</v>
      </c>
      <c r="AD122" s="63">
        <v>37195168</v>
      </c>
      <c r="AE122" s="63">
        <v>38493249</v>
      </c>
      <c r="AF122" s="63">
        <v>39186779</v>
      </c>
      <c r="AG122" s="63">
        <v>42157149</v>
      </c>
      <c r="AH122" s="63">
        <v>43266192</v>
      </c>
      <c r="AI122" s="13">
        <v>1.4085089838563603E-2</v>
      </c>
      <c r="AJ122" s="13">
        <v>2.6307352994862154E-2</v>
      </c>
    </row>
    <row r="123" spans="1:44" ht="10.5" customHeight="1" x14ac:dyDescent="0.2">
      <c r="A123" s="11"/>
      <c r="B123" s="11"/>
      <c r="C123" s="11"/>
      <c r="D123" s="11" t="s">
        <v>37</v>
      </c>
      <c r="E123" s="11"/>
      <c r="F123" s="2"/>
      <c r="G123" s="12">
        <v>10320873</v>
      </c>
      <c r="H123" s="12">
        <v>10254487</v>
      </c>
      <c r="I123" s="12">
        <v>16957929</v>
      </c>
      <c r="J123" s="12">
        <v>15713214</v>
      </c>
      <c r="K123" s="12">
        <v>16193115</v>
      </c>
      <c r="L123" s="12">
        <v>16462379</v>
      </c>
      <c r="M123" s="12">
        <v>18344877</v>
      </c>
      <c r="N123" s="12">
        <v>18753525</v>
      </c>
      <c r="O123" s="12">
        <v>18109250.850000001</v>
      </c>
      <c r="P123" s="12">
        <v>19019010</v>
      </c>
      <c r="Q123" s="12">
        <v>19705368.82</v>
      </c>
      <c r="R123" s="63">
        <v>21709876.979999997</v>
      </c>
      <c r="S123" s="63">
        <v>19019010.41</v>
      </c>
      <c r="T123" s="63">
        <v>25473608.229999997</v>
      </c>
      <c r="U123" s="41">
        <v>25199698.68</v>
      </c>
      <c r="V123" s="41">
        <v>28785062.23</v>
      </c>
      <c r="W123" s="63">
        <v>30025766.68</v>
      </c>
      <c r="X123" s="63">
        <v>30857324.57</v>
      </c>
      <c r="Y123" s="63">
        <v>32030723.369999997</v>
      </c>
      <c r="Z123" s="63">
        <v>32595702.889999997</v>
      </c>
      <c r="AA123" s="63">
        <v>32972607.32</v>
      </c>
      <c r="AB123" s="63">
        <v>34119832</v>
      </c>
      <c r="AC123" s="63">
        <v>30489282</v>
      </c>
      <c r="AD123" s="63">
        <v>31870554</v>
      </c>
      <c r="AE123" s="63">
        <v>32961158</v>
      </c>
      <c r="AF123" s="63">
        <v>33912335</v>
      </c>
      <c r="AG123" s="63">
        <v>35173705</v>
      </c>
      <c r="AH123" s="63">
        <v>36116420</v>
      </c>
      <c r="AI123" s="13">
        <v>9.5231948976635117E-3</v>
      </c>
      <c r="AJ123" s="13">
        <v>2.6801697461214278E-2</v>
      </c>
    </row>
    <row r="124" spans="1:44" ht="10.5" customHeight="1" x14ac:dyDescent="0.2">
      <c r="A124" s="11"/>
      <c r="B124" s="11"/>
      <c r="C124" s="14"/>
      <c r="D124" s="11" t="s">
        <v>90</v>
      </c>
      <c r="E124" s="11"/>
      <c r="F124" s="2"/>
      <c r="G124" s="12">
        <v>808152</v>
      </c>
      <c r="H124" s="12">
        <v>808123</v>
      </c>
      <c r="I124" s="12">
        <v>837079</v>
      </c>
      <c r="J124" s="12">
        <v>573334</v>
      </c>
      <c r="K124" s="12">
        <v>664394</v>
      </c>
      <c r="L124" s="12">
        <v>134234</v>
      </c>
      <c r="M124" s="12">
        <v>213847</v>
      </c>
      <c r="N124" s="12">
        <v>486609</v>
      </c>
      <c r="O124" s="12">
        <v>1258323.57</v>
      </c>
      <c r="P124" s="12">
        <v>1057855</v>
      </c>
      <c r="Q124" s="12">
        <v>1325160.1200000001</v>
      </c>
      <c r="R124" s="63">
        <v>2115479.88</v>
      </c>
      <c r="S124" s="63">
        <v>1057855.1399999999</v>
      </c>
      <c r="T124" s="63">
        <v>1788276.28</v>
      </c>
      <c r="U124" s="41">
        <v>2117451.8199999998</v>
      </c>
      <c r="V124" s="41">
        <v>2306035</v>
      </c>
      <c r="W124" s="63">
        <v>2781435</v>
      </c>
      <c r="X124" s="63">
        <v>2950998</v>
      </c>
      <c r="Y124" s="63">
        <v>2968649.27</v>
      </c>
      <c r="Z124" s="63">
        <v>3446467.75</v>
      </c>
      <c r="AA124" s="63">
        <v>0</v>
      </c>
      <c r="AB124" s="63">
        <v>3264970</v>
      </c>
      <c r="AC124" s="63">
        <v>3517234</v>
      </c>
      <c r="AD124" s="63">
        <v>4562017</v>
      </c>
      <c r="AE124" s="63">
        <v>3408649</v>
      </c>
      <c r="AF124" s="63">
        <v>4541641</v>
      </c>
      <c r="AG124" s="63">
        <v>4755749</v>
      </c>
      <c r="AH124" s="63">
        <v>5037977</v>
      </c>
      <c r="AI124" s="13">
        <v>7.4969554426941309E-2</v>
      </c>
      <c r="AJ124" s="13">
        <v>5.93445953518573E-2</v>
      </c>
    </row>
    <row r="125" spans="1:44" ht="10.5" customHeight="1" x14ac:dyDescent="0.2">
      <c r="A125" s="11"/>
      <c r="B125" s="11"/>
      <c r="C125" s="14"/>
      <c r="D125" s="11" t="s">
        <v>39</v>
      </c>
      <c r="E125" s="11"/>
      <c r="F125" s="2"/>
      <c r="G125" s="12">
        <v>805535</v>
      </c>
      <c r="H125" s="12">
        <v>850861</v>
      </c>
      <c r="I125" s="12">
        <v>1085771</v>
      </c>
      <c r="J125" s="12">
        <v>1171955</v>
      </c>
      <c r="K125" s="12">
        <v>1123586</v>
      </c>
      <c r="L125" s="12">
        <v>1287373</v>
      </c>
      <c r="M125" s="12">
        <v>1436235</v>
      </c>
      <c r="N125" s="12">
        <v>1614635</v>
      </c>
      <c r="O125" s="12">
        <v>1532126</v>
      </c>
      <c r="P125" s="12">
        <v>1853431</v>
      </c>
      <c r="Q125" s="12">
        <v>1621668.13</v>
      </c>
      <c r="R125" s="63">
        <v>1949250.84</v>
      </c>
      <c r="S125" s="63">
        <v>1853430.9000000001</v>
      </c>
      <c r="T125" s="63">
        <v>1912326.92</v>
      </c>
      <c r="U125" s="41">
        <v>2119099.7800000003</v>
      </c>
      <c r="V125" s="41">
        <v>2147892.2200000002</v>
      </c>
      <c r="W125" s="63">
        <v>2036840.01</v>
      </c>
      <c r="X125" s="63">
        <v>2280682.0499999998</v>
      </c>
      <c r="Y125" s="63">
        <v>2471911.25</v>
      </c>
      <c r="Z125" s="63">
        <v>2471494.19</v>
      </c>
      <c r="AA125" s="63">
        <v>2533739.04</v>
      </c>
      <c r="AB125" s="63">
        <v>2398634</v>
      </c>
      <c r="AC125" s="63">
        <v>2109612</v>
      </c>
      <c r="AD125" s="63">
        <v>762597</v>
      </c>
      <c r="AE125" s="63">
        <v>2123442</v>
      </c>
      <c r="AF125" s="63">
        <v>732803</v>
      </c>
      <c r="AG125" s="63">
        <v>2227695</v>
      </c>
      <c r="AH125" s="63">
        <v>2111795</v>
      </c>
      <c r="AI125" s="13">
        <v>-2.1003148002335825E-2</v>
      </c>
      <c r="AJ125" s="13">
        <v>-5.2026870823878496E-2</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0</v>
      </c>
      <c r="Y126" s="63">
        <v>0</v>
      </c>
      <c r="Z126" s="63">
        <v>0</v>
      </c>
      <c r="AA126" s="63">
        <v>0</v>
      </c>
      <c r="AB126" s="63">
        <v>0</v>
      </c>
      <c r="AC126" s="63">
        <v>0</v>
      </c>
      <c r="AD126" s="63">
        <v>0</v>
      </c>
      <c r="AE126" s="63">
        <v>0</v>
      </c>
      <c r="AF126" s="63">
        <v>0</v>
      </c>
      <c r="AG126" s="63">
        <v>0</v>
      </c>
      <c r="AH126" s="63">
        <v>0</v>
      </c>
      <c r="AI126" s="13" t="s">
        <v>246</v>
      </c>
      <c r="AJ126" s="13" t="s">
        <v>246</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79785</v>
      </c>
      <c r="T128" s="63">
        <v>134412</v>
      </c>
      <c r="U128" s="41">
        <v>148698</v>
      </c>
      <c r="V128" s="41">
        <v>196141</v>
      </c>
      <c r="W128" s="63">
        <v>147484</v>
      </c>
      <c r="X128" s="63">
        <v>153989</v>
      </c>
      <c r="Y128" s="63">
        <v>170257</v>
      </c>
      <c r="Z128" s="63">
        <v>182950</v>
      </c>
      <c r="AA128" s="63">
        <v>173279</v>
      </c>
      <c r="AB128" s="63">
        <v>190340</v>
      </c>
      <c r="AC128" s="63">
        <v>189658</v>
      </c>
      <c r="AD128" s="63">
        <v>184135</v>
      </c>
      <c r="AE128" s="63">
        <v>189460</v>
      </c>
      <c r="AF128" s="63">
        <v>211039</v>
      </c>
      <c r="AG128" s="63">
        <v>218992</v>
      </c>
      <c r="AH128" s="63">
        <v>171633</v>
      </c>
      <c r="AI128" s="13">
        <v>-1.7094448225932091E-2</v>
      </c>
      <c r="AJ128" s="13">
        <v>-0.21625904142617081</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16599539</v>
      </c>
      <c r="U129" s="41">
        <v>15630816</v>
      </c>
      <c r="V129" s="41">
        <v>17147195</v>
      </c>
      <c r="W129" s="63">
        <v>17002363</v>
      </c>
      <c r="X129" s="63">
        <v>16940089</v>
      </c>
      <c r="Y129" s="63">
        <v>17303620</v>
      </c>
      <c r="Z129" s="63">
        <v>18962602</v>
      </c>
      <c r="AA129" s="63">
        <v>16785695</v>
      </c>
      <c r="AB129" s="63">
        <v>16037382</v>
      </c>
      <c r="AC129" s="63">
        <v>16770694</v>
      </c>
      <c r="AD129" s="63">
        <v>17519110</v>
      </c>
      <c r="AE129" s="63">
        <v>18077234</v>
      </c>
      <c r="AF129" s="63">
        <v>18528489</v>
      </c>
      <c r="AG129" s="63">
        <v>19956938</v>
      </c>
      <c r="AH129" s="63">
        <v>20733710</v>
      </c>
      <c r="AI129" s="13">
        <v>4.373582646833496E-2</v>
      </c>
      <c r="AJ129" s="13">
        <v>3.8922403827681383E-2</v>
      </c>
    </row>
    <row r="130" spans="1:36" ht="10.5" customHeight="1" x14ac:dyDescent="0.2">
      <c r="A130" s="11"/>
      <c r="B130" s="14"/>
      <c r="C130" s="11" t="s">
        <v>44</v>
      </c>
      <c r="D130" s="15"/>
      <c r="E130" s="11"/>
      <c r="F130" s="2"/>
      <c r="G130" s="12">
        <v>4489548</v>
      </c>
      <c r="H130" s="12">
        <v>5768320</v>
      </c>
      <c r="I130" s="12">
        <v>13805835</v>
      </c>
      <c r="J130" s="12">
        <v>9737408</v>
      </c>
      <c r="K130" s="12">
        <v>11142829</v>
      </c>
      <c r="L130" s="12">
        <v>10293179</v>
      </c>
      <c r="M130" s="12">
        <v>13362742</v>
      </c>
      <c r="N130" s="12">
        <v>16878378</v>
      </c>
      <c r="O130" s="12">
        <v>21493245</v>
      </c>
      <c r="P130" s="12">
        <v>16916563</v>
      </c>
      <c r="Q130" s="12">
        <v>17343512</v>
      </c>
      <c r="R130" s="63">
        <v>17697138</v>
      </c>
      <c r="S130" s="63">
        <v>22142421</v>
      </c>
      <c r="T130" s="63">
        <v>26002006</v>
      </c>
      <c r="U130" s="41">
        <v>38135646</v>
      </c>
      <c r="V130" s="41">
        <v>25432293</v>
      </c>
      <c r="W130" s="63">
        <v>26903337</v>
      </c>
      <c r="X130" s="63">
        <v>23986287</v>
      </c>
      <c r="Y130" s="63">
        <v>23907812</v>
      </c>
      <c r="Z130" s="63">
        <v>63983504</v>
      </c>
      <c r="AA130" s="63">
        <v>22629139</v>
      </c>
      <c r="AB130" s="63">
        <v>14735513</v>
      </c>
      <c r="AC130" s="63">
        <v>20577599</v>
      </c>
      <c r="AD130" s="63">
        <v>32908810</v>
      </c>
      <c r="AE130" s="63">
        <v>21705192</v>
      </c>
      <c r="AF130" s="63">
        <v>23875472</v>
      </c>
      <c r="AG130" s="63">
        <v>29522998</v>
      </c>
      <c r="AH130" s="63">
        <v>63796288</v>
      </c>
      <c r="AI130" s="13">
        <v>0.27664953583918428</v>
      </c>
      <c r="AJ130" s="13">
        <v>1.1609014098093968</v>
      </c>
    </row>
    <row r="131" spans="1:36" ht="10.5" customHeight="1" x14ac:dyDescent="0.2">
      <c r="A131" s="11"/>
      <c r="B131" s="14"/>
      <c r="C131" s="11"/>
      <c r="D131" s="15" t="s">
        <v>45</v>
      </c>
      <c r="E131" s="11"/>
      <c r="F131" s="2"/>
      <c r="G131" s="12">
        <v>531586</v>
      </c>
      <c r="H131" s="12">
        <v>581682</v>
      </c>
      <c r="I131" s="12">
        <v>7159639</v>
      </c>
      <c r="J131" s="12">
        <v>1032254</v>
      </c>
      <c r="K131" s="12">
        <v>1011645</v>
      </c>
      <c r="L131" s="12">
        <v>1133507</v>
      </c>
      <c r="M131" s="12">
        <v>1312916</v>
      </c>
      <c r="N131" s="12">
        <v>1506893</v>
      </c>
      <c r="O131" s="12">
        <v>1338703</v>
      </c>
      <c r="P131" s="12">
        <v>1507186</v>
      </c>
      <c r="Q131" s="12">
        <v>1724945</v>
      </c>
      <c r="R131" s="63">
        <v>1854811</v>
      </c>
      <c r="S131" s="63">
        <v>2077173</v>
      </c>
      <c r="T131" s="63">
        <v>2483809</v>
      </c>
      <c r="U131" s="41">
        <v>2688696</v>
      </c>
      <c r="V131" s="41">
        <v>2609926</v>
      </c>
      <c r="W131" s="63">
        <v>2425400</v>
      </c>
      <c r="X131" s="63">
        <v>2179618</v>
      </c>
      <c r="Y131" s="63">
        <v>2249637</v>
      </c>
      <c r="Z131" s="63">
        <v>2219534</v>
      </c>
      <c r="AA131" s="63">
        <v>2756374</v>
      </c>
      <c r="AB131" s="63">
        <v>1608628</v>
      </c>
      <c r="AC131" s="63">
        <v>1598611</v>
      </c>
      <c r="AD131" s="63">
        <v>1777678</v>
      </c>
      <c r="AE131" s="63">
        <v>1738531</v>
      </c>
      <c r="AF131" s="63">
        <v>1944764</v>
      </c>
      <c r="AG131" s="63">
        <v>2464440</v>
      </c>
      <c r="AH131" s="63">
        <v>2353368</v>
      </c>
      <c r="AI131" s="13">
        <v>6.5464628915605338E-2</v>
      </c>
      <c r="AJ131" s="13">
        <v>-4.5069873886156693E-2</v>
      </c>
    </row>
    <row r="132" spans="1:36" ht="10.5" customHeight="1" x14ac:dyDescent="0.2">
      <c r="A132" s="11"/>
      <c r="B132" s="14"/>
      <c r="C132" s="11"/>
      <c r="D132" s="15" t="s">
        <v>46</v>
      </c>
      <c r="E132" s="11"/>
      <c r="F132" s="2"/>
      <c r="G132" s="12">
        <v>3697468</v>
      </c>
      <c r="H132" s="12">
        <v>4844426</v>
      </c>
      <c r="I132" s="12">
        <v>5937842</v>
      </c>
      <c r="J132" s="12">
        <v>7101612</v>
      </c>
      <c r="K132" s="12">
        <v>6875077</v>
      </c>
      <c r="L132" s="12">
        <v>7067169</v>
      </c>
      <c r="M132" s="12">
        <v>9464456</v>
      </c>
      <c r="N132" s="12">
        <v>10915423</v>
      </c>
      <c r="O132" s="12">
        <v>11495771</v>
      </c>
      <c r="P132" s="12">
        <v>9608449</v>
      </c>
      <c r="Q132" s="12">
        <v>9766867</v>
      </c>
      <c r="R132" s="63">
        <v>9904510</v>
      </c>
      <c r="S132" s="63">
        <v>10359777</v>
      </c>
      <c r="T132" s="63">
        <v>9528471</v>
      </c>
      <c r="U132" s="41">
        <v>12237144</v>
      </c>
      <c r="V132" s="41">
        <v>12458916</v>
      </c>
      <c r="W132" s="63">
        <v>11615722</v>
      </c>
      <c r="X132" s="63">
        <v>11183659</v>
      </c>
      <c r="Y132" s="63">
        <v>11609064</v>
      </c>
      <c r="Z132" s="63">
        <v>11348149</v>
      </c>
      <c r="AA132" s="63">
        <v>7827678</v>
      </c>
      <c r="AB132" s="63">
        <v>10613681</v>
      </c>
      <c r="AC132" s="63">
        <v>17197697</v>
      </c>
      <c r="AD132" s="63">
        <v>14732644</v>
      </c>
      <c r="AE132" s="63">
        <v>15666300</v>
      </c>
      <c r="AF132" s="63">
        <v>19162076</v>
      </c>
      <c r="AG132" s="63">
        <v>23051091</v>
      </c>
      <c r="AH132" s="63">
        <v>27966771</v>
      </c>
      <c r="AI132" s="13">
        <v>0.17524762611255928</v>
      </c>
      <c r="AJ132" s="13">
        <v>0.21325151160958064</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40278393</v>
      </c>
      <c r="AA133" s="63">
        <v>0</v>
      </c>
      <c r="AB133" s="63">
        <v>0</v>
      </c>
      <c r="AC133" s="63">
        <v>0</v>
      </c>
      <c r="AD133" s="63">
        <v>13006863</v>
      </c>
      <c r="AE133" s="63">
        <v>0</v>
      </c>
      <c r="AF133" s="63">
        <v>0</v>
      </c>
      <c r="AG133" s="63">
        <v>0</v>
      </c>
      <c r="AH133" s="63">
        <v>29919516</v>
      </c>
      <c r="AI133" s="13" t="s">
        <v>246</v>
      </c>
      <c r="AJ133" s="13" t="s">
        <v>246</v>
      </c>
    </row>
    <row r="134" spans="1:36" ht="10.5" customHeight="1" x14ac:dyDescent="0.2">
      <c r="A134" s="11"/>
      <c r="B134" s="11"/>
      <c r="C134" s="11"/>
      <c r="D134" s="11" t="s">
        <v>48</v>
      </c>
      <c r="E134" s="11"/>
      <c r="F134" s="2"/>
      <c r="G134" s="12">
        <v>260494</v>
      </c>
      <c r="H134" s="12">
        <v>342212</v>
      </c>
      <c r="I134" s="12">
        <v>708354</v>
      </c>
      <c r="J134" s="12">
        <v>1603542</v>
      </c>
      <c r="K134" s="12">
        <v>3256107</v>
      </c>
      <c r="L134" s="12">
        <v>2092503</v>
      </c>
      <c r="M134" s="12">
        <v>2585370</v>
      </c>
      <c r="N134" s="12">
        <v>4456062</v>
      </c>
      <c r="O134" s="12">
        <v>8658771</v>
      </c>
      <c r="P134" s="12">
        <v>5800928</v>
      </c>
      <c r="Q134" s="12">
        <v>5851700</v>
      </c>
      <c r="R134" s="63">
        <v>5937817</v>
      </c>
      <c r="S134" s="63">
        <v>9705471</v>
      </c>
      <c r="T134" s="63">
        <v>13989726</v>
      </c>
      <c r="U134" s="41">
        <v>23209806</v>
      </c>
      <c r="V134" s="41">
        <v>10363451</v>
      </c>
      <c r="W134" s="63">
        <v>12862215</v>
      </c>
      <c r="X134" s="63">
        <v>10623010</v>
      </c>
      <c r="Y134" s="63">
        <v>10049111</v>
      </c>
      <c r="Z134" s="63">
        <v>10137428</v>
      </c>
      <c r="AA134" s="63">
        <v>12045087</v>
      </c>
      <c r="AB134" s="63">
        <v>2513204</v>
      </c>
      <c r="AC134" s="63">
        <v>1781291</v>
      </c>
      <c r="AD134" s="63">
        <v>3391625</v>
      </c>
      <c r="AE134" s="63">
        <v>4300361</v>
      </c>
      <c r="AF134" s="63">
        <v>2768632</v>
      </c>
      <c r="AG134" s="63">
        <v>4007467</v>
      </c>
      <c r="AH134" s="63">
        <v>3556633</v>
      </c>
      <c r="AI134" s="13">
        <v>5.9583577593907533E-2</v>
      </c>
      <c r="AJ134" s="13">
        <v>-0.11249849343737578</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6044612</v>
      </c>
      <c r="H136" s="12">
        <v>8058789</v>
      </c>
      <c r="I136" s="12">
        <v>8550784</v>
      </c>
      <c r="J136" s="12">
        <v>8938225</v>
      </c>
      <c r="K136" s="12">
        <f t="shared" ref="K136:S136" si="16">SUM(K137:K145)</f>
        <v>9209223</v>
      </c>
      <c r="L136" s="12">
        <f t="shared" si="16"/>
        <v>9034087</v>
      </c>
      <c r="M136" s="12">
        <f t="shared" si="16"/>
        <v>11424717</v>
      </c>
      <c r="N136" s="12">
        <f t="shared" si="16"/>
        <v>18487885</v>
      </c>
      <c r="O136" s="12">
        <f t="shared" si="16"/>
        <v>13428806.09</v>
      </c>
      <c r="P136" s="12">
        <f t="shared" si="16"/>
        <v>12286363</v>
      </c>
      <c r="Q136" s="12">
        <f t="shared" si="16"/>
        <v>12695102.957487619</v>
      </c>
      <c r="R136" s="63">
        <f t="shared" si="16"/>
        <v>13859287.440000001</v>
      </c>
      <c r="S136" s="63">
        <f t="shared" si="16"/>
        <v>12054009.49</v>
      </c>
      <c r="T136" s="63">
        <v>12297204.710000001</v>
      </c>
      <c r="U136" s="41">
        <v>14533559.630000001</v>
      </c>
      <c r="V136" s="41">
        <v>15299912.450000001</v>
      </c>
      <c r="W136" s="63">
        <v>13985499.83</v>
      </c>
      <c r="X136" s="63">
        <v>12747919.83</v>
      </c>
      <c r="Y136" s="63">
        <v>12479308.219999999</v>
      </c>
      <c r="Z136" s="63">
        <v>10885322.66</v>
      </c>
      <c r="AA136" s="63">
        <v>11757125.069999998</v>
      </c>
      <c r="AB136" s="63">
        <v>11758948</v>
      </c>
      <c r="AC136" s="63">
        <v>12754320</v>
      </c>
      <c r="AD136" s="63">
        <v>14632401</v>
      </c>
      <c r="AE136" s="63">
        <v>13862292</v>
      </c>
      <c r="AF136" s="63">
        <v>15533139</v>
      </c>
      <c r="AG136" s="63">
        <v>17400511</v>
      </c>
      <c r="AH136" s="63">
        <v>14073955</v>
      </c>
      <c r="AI136" s="13">
        <v>3.040497774725881E-2</v>
      </c>
      <c r="AJ136" s="13">
        <v>-0.19117576489564014</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257357</v>
      </c>
      <c r="H138" s="12">
        <v>337228</v>
      </c>
      <c r="I138" s="12">
        <v>408161</v>
      </c>
      <c r="J138" s="12">
        <v>382551</v>
      </c>
      <c r="K138" s="12">
        <v>394193</v>
      </c>
      <c r="L138" s="12">
        <v>374778</v>
      </c>
      <c r="M138" s="12">
        <v>425118</v>
      </c>
      <c r="N138" s="12">
        <v>440831</v>
      </c>
      <c r="O138" s="12">
        <v>1001336.68</v>
      </c>
      <c r="P138" s="12">
        <v>993789</v>
      </c>
      <c r="Q138" s="12">
        <v>1031140.2</v>
      </c>
      <c r="R138" s="63">
        <v>1156550.23</v>
      </c>
      <c r="S138" s="63">
        <v>993788.68</v>
      </c>
      <c r="T138" s="63">
        <v>1325589.67</v>
      </c>
      <c r="U138" s="41">
        <v>1381247.42</v>
      </c>
      <c r="V138" s="41">
        <v>1534295.64</v>
      </c>
      <c r="W138" s="64">
        <v>1608575.07</v>
      </c>
      <c r="X138" s="64">
        <v>1675755.41</v>
      </c>
      <c r="Y138" s="63">
        <v>1729459.73</v>
      </c>
      <c r="Z138" s="63">
        <v>1678699.46</v>
      </c>
      <c r="AA138" s="63">
        <v>1712684.41</v>
      </c>
      <c r="AB138" s="63">
        <v>1778313</v>
      </c>
      <c r="AC138" s="63">
        <v>1823141</v>
      </c>
      <c r="AD138" s="63">
        <v>1883218</v>
      </c>
      <c r="AE138" s="63">
        <v>1872051</v>
      </c>
      <c r="AF138" s="63">
        <v>1896073</v>
      </c>
      <c r="AG138" s="63">
        <v>1934849</v>
      </c>
      <c r="AH138" s="63">
        <v>1968687</v>
      </c>
      <c r="AI138" s="13">
        <v>1.7094747893929174E-2</v>
      </c>
      <c r="AJ138" s="13">
        <v>1.7488703252811977E-2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4417991</v>
      </c>
      <c r="H141" s="12">
        <v>4529359</v>
      </c>
      <c r="I141" s="12">
        <v>5999591</v>
      </c>
      <c r="J141" s="12">
        <v>5662591</v>
      </c>
      <c r="K141" s="12">
        <v>5924591</v>
      </c>
      <c r="L141" s="12">
        <v>6047311</v>
      </c>
      <c r="M141" s="12">
        <v>6313348</v>
      </c>
      <c r="N141" s="12">
        <v>6796027</v>
      </c>
      <c r="O141" s="12">
        <v>7075132.6399999997</v>
      </c>
      <c r="P141" s="12">
        <v>7254434</v>
      </c>
      <c r="Q141" s="12">
        <v>7430174.3374876184</v>
      </c>
      <c r="R141" s="63">
        <v>7208051</v>
      </c>
      <c r="S141" s="63">
        <v>7332708.54</v>
      </c>
      <c r="T141" s="63">
        <v>7947199.2199999997</v>
      </c>
      <c r="U141" s="41">
        <v>8616651.1600000001</v>
      </c>
      <c r="V141" s="41">
        <v>9624129.2700000014</v>
      </c>
      <c r="W141" s="63">
        <v>9165290.4900000002</v>
      </c>
      <c r="X141" s="63">
        <v>7752413.5899999999</v>
      </c>
      <c r="Y141" s="63">
        <v>6589441.4500000002</v>
      </c>
      <c r="Z141" s="63">
        <v>6050993.5099999998</v>
      </c>
      <c r="AA141" s="63">
        <v>7512328.9699999997</v>
      </c>
      <c r="AB141" s="63">
        <v>7465072</v>
      </c>
      <c r="AC141" s="63">
        <v>6705946</v>
      </c>
      <c r="AD141" s="63">
        <v>6711928</v>
      </c>
      <c r="AE141" s="63">
        <v>7034708</v>
      </c>
      <c r="AF141" s="63">
        <v>6968919</v>
      </c>
      <c r="AG141" s="63">
        <v>7120485</v>
      </c>
      <c r="AH141" s="63">
        <v>7257025</v>
      </c>
      <c r="AI141" s="13">
        <v>-4.6997731270128629E-3</v>
      </c>
      <c r="AJ141" s="13">
        <v>1.9175660084952077E-2</v>
      </c>
    </row>
    <row r="142" spans="1:36" ht="10.5" customHeight="1" x14ac:dyDescent="0.2">
      <c r="A142" s="11"/>
      <c r="B142" s="14"/>
      <c r="C142" s="11" t="s">
        <v>55</v>
      </c>
      <c r="E142" s="11"/>
      <c r="F142" s="2"/>
      <c r="G142" s="12">
        <v>0</v>
      </c>
      <c r="H142" s="12">
        <v>0</v>
      </c>
      <c r="I142" s="12">
        <v>0</v>
      </c>
      <c r="J142" s="12">
        <v>0</v>
      </c>
      <c r="K142" s="12">
        <v>0</v>
      </c>
      <c r="L142" s="12">
        <v>65877</v>
      </c>
      <c r="M142" s="12">
        <v>145199</v>
      </c>
      <c r="N142" s="12">
        <v>179782</v>
      </c>
      <c r="O142" s="12">
        <v>189103.77</v>
      </c>
      <c r="P142" s="12">
        <v>285239</v>
      </c>
      <c r="Q142" s="12">
        <v>265695.42</v>
      </c>
      <c r="R142" s="63">
        <v>249704.21</v>
      </c>
      <c r="S142" s="63">
        <v>285239.27</v>
      </c>
      <c r="T142" s="63">
        <v>317650.82</v>
      </c>
      <c r="U142" s="41">
        <v>377622.05</v>
      </c>
      <c r="V142" s="41">
        <v>384869.54</v>
      </c>
      <c r="W142" s="64">
        <v>497894.27</v>
      </c>
      <c r="X142" s="64">
        <v>365613.83</v>
      </c>
      <c r="Y142" s="63">
        <v>375504.04</v>
      </c>
      <c r="Z142" s="63">
        <v>365725.69</v>
      </c>
      <c r="AA142" s="63">
        <v>368979.69</v>
      </c>
      <c r="AB142" s="63">
        <v>383478</v>
      </c>
      <c r="AC142" s="63">
        <v>399663</v>
      </c>
      <c r="AD142" s="63">
        <v>425836</v>
      </c>
      <c r="AE142" s="63">
        <v>462691</v>
      </c>
      <c r="AF142" s="63">
        <v>491412</v>
      </c>
      <c r="AG142" s="63">
        <v>602836</v>
      </c>
      <c r="AH142" s="63">
        <v>551808</v>
      </c>
      <c r="AI142" s="13">
        <v>6.2530135758333882E-2</v>
      </c>
      <c r="AJ142" s="13">
        <v>-8.4646570543232325E-2</v>
      </c>
    </row>
    <row r="143" spans="1:36" ht="10.5" customHeight="1" x14ac:dyDescent="0.2">
      <c r="A143" s="11"/>
      <c r="B143" s="11"/>
      <c r="C143" s="11" t="s">
        <v>56</v>
      </c>
      <c r="D143" s="11"/>
      <c r="E143" s="11"/>
      <c r="F143" s="2"/>
      <c r="G143" s="12">
        <v>1369264</v>
      </c>
      <c r="H143" s="12">
        <v>3192202</v>
      </c>
      <c r="I143" s="12">
        <v>2143032</v>
      </c>
      <c r="J143" s="12">
        <v>2893083</v>
      </c>
      <c r="K143" s="12">
        <v>2890439</v>
      </c>
      <c r="L143" s="12">
        <v>2546121</v>
      </c>
      <c r="M143" s="12">
        <v>4541052</v>
      </c>
      <c r="N143" s="12">
        <v>11071245</v>
      </c>
      <c r="O143" s="12">
        <v>5163233</v>
      </c>
      <c r="P143" s="12">
        <v>3752901</v>
      </c>
      <c r="Q143" s="12">
        <v>3968093</v>
      </c>
      <c r="R143" s="63">
        <v>5244982</v>
      </c>
      <c r="S143" s="63">
        <v>3442273</v>
      </c>
      <c r="T143" s="63">
        <v>2706765</v>
      </c>
      <c r="U143" s="41">
        <v>4158039</v>
      </c>
      <c r="V143" s="41">
        <v>3756618</v>
      </c>
      <c r="W143" s="63">
        <v>2713740</v>
      </c>
      <c r="X143" s="63">
        <v>2954137</v>
      </c>
      <c r="Y143" s="63">
        <v>3784903</v>
      </c>
      <c r="Z143" s="63">
        <v>2789904</v>
      </c>
      <c r="AA143" s="63">
        <v>2163132</v>
      </c>
      <c r="AB143" s="63">
        <v>2132085</v>
      </c>
      <c r="AC143" s="63">
        <v>3825570</v>
      </c>
      <c r="AD143" s="63">
        <v>5611419</v>
      </c>
      <c r="AE143" s="63">
        <v>4492842</v>
      </c>
      <c r="AF143" s="63">
        <v>6176735</v>
      </c>
      <c r="AG143" s="63">
        <v>7742341</v>
      </c>
      <c r="AH143" s="63">
        <v>4296435</v>
      </c>
      <c r="AI143" s="13">
        <v>0.12387313117539067</v>
      </c>
      <c r="AJ143" s="13">
        <v>-0.44507287912015242</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910784</v>
      </c>
      <c r="H147" s="12">
        <v>1653540</v>
      </c>
      <c r="I147" s="12">
        <v>1138106</v>
      </c>
      <c r="J147" s="12">
        <v>401365</v>
      </c>
      <c r="K147" s="12">
        <v>1437053</v>
      </c>
      <c r="L147" s="12">
        <v>680839</v>
      </c>
      <c r="M147" s="12">
        <v>4367064</v>
      </c>
      <c r="N147" s="12">
        <v>298680</v>
      </c>
      <c r="O147" s="12">
        <v>906163</v>
      </c>
      <c r="P147" s="12">
        <v>188290</v>
      </c>
      <c r="Q147" s="12">
        <v>665391</v>
      </c>
      <c r="R147" s="63">
        <v>918081</v>
      </c>
      <c r="S147" s="63">
        <v>422421</v>
      </c>
      <c r="T147" s="63">
        <v>1094553</v>
      </c>
      <c r="U147" s="41">
        <v>415473</v>
      </c>
      <c r="V147" s="41">
        <v>574144</v>
      </c>
      <c r="W147" s="63">
        <v>645506</v>
      </c>
      <c r="X147" s="63">
        <v>977978</v>
      </c>
      <c r="Y147" s="63">
        <v>678092</v>
      </c>
      <c r="Z147" s="63">
        <v>1687107</v>
      </c>
      <c r="AA147" s="63">
        <v>238940</v>
      </c>
      <c r="AB147" s="63">
        <v>2548874</v>
      </c>
      <c r="AC147" s="63">
        <v>25255200</v>
      </c>
      <c r="AD147" s="63">
        <v>956766</v>
      </c>
      <c r="AE147" s="63">
        <v>1969200</v>
      </c>
      <c r="AF147" s="63">
        <v>2328444</v>
      </c>
      <c r="AG147" s="63">
        <v>3219103</v>
      </c>
      <c r="AH147" s="63">
        <v>2894796</v>
      </c>
      <c r="AI147" s="13">
        <v>2.1437032857797522E-2</v>
      </c>
      <c r="AJ147" s="13">
        <v>-0.10074452417334891</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158471</v>
      </c>
      <c r="H149" s="12">
        <v>0</v>
      </c>
      <c r="I149" s="12">
        <v>324271</v>
      </c>
      <c r="J149" s="12">
        <v>228513</v>
      </c>
      <c r="K149" s="12">
        <v>248161</v>
      </c>
      <c r="L149" s="12">
        <v>234484</v>
      </c>
      <c r="M149" s="12">
        <v>221797</v>
      </c>
      <c r="N149" s="12">
        <v>3899894</v>
      </c>
      <c r="O149" s="12">
        <v>10746383</v>
      </c>
      <c r="P149" s="12">
        <v>1387157</v>
      </c>
      <c r="Q149" s="12">
        <v>5394443</v>
      </c>
      <c r="R149" s="63">
        <v>457679</v>
      </c>
      <c r="S149" s="63">
        <v>5675698</v>
      </c>
      <c r="T149" s="63">
        <v>568507</v>
      </c>
      <c r="U149" s="41">
        <v>476368</v>
      </c>
      <c r="V149" s="41">
        <v>557189</v>
      </c>
      <c r="W149" s="63">
        <v>3229303</v>
      </c>
      <c r="X149" s="63">
        <v>2385703</v>
      </c>
      <c r="Y149" s="63">
        <v>2277810</v>
      </c>
      <c r="Z149" s="63">
        <v>888782</v>
      </c>
      <c r="AA149" s="63">
        <v>1866404</v>
      </c>
      <c r="AB149" s="63">
        <v>1876203</v>
      </c>
      <c r="AC149" s="63">
        <v>1862993</v>
      </c>
      <c r="AD149" s="63">
        <v>2565108</v>
      </c>
      <c r="AE149" s="63">
        <v>3176732</v>
      </c>
      <c r="AF149" s="63">
        <v>2942021</v>
      </c>
      <c r="AG149" s="63">
        <v>2839215</v>
      </c>
      <c r="AH149" s="63">
        <v>3057724</v>
      </c>
      <c r="AI149" s="13">
        <v>8.4808491387661888E-2</v>
      </c>
      <c r="AJ149" s="13">
        <v>7.6961061420146068E-2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22928650</v>
      </c>
      <c r="H152" s="5">
        <v>20068639</v>
      </c>
      <c r="I152" s="5">
        <v>27056124</v>
      </c>
      <c r="J152" s="5">
        <v>33427171</v>
      </c>
      <c r="K152" s="5">
        <v>37179925</v>
      </c>
      <c r="L152" s="5">
        <v>39725975</v>
      </c>
      <c r="M152" s="5">
        <v>51967356</v>
      </c>
      <c r="N152" s="5">
        <v>40758361</v>
      </c>
      <c r="O152" s="5">
        <v>52023663</v>
      </c>
      <c r="P152" s="5">
        <v>63468992</v>
      </c>
      <c r="Q152" s="5">
        <v>66425089</v>
      </c>
      <c r="R152" s="62">
        <v>79662827</v>
      </c>
      <c r="S152" s="62">
        <v>79605218</v>
      </c>
      <c r="T152" s="62">
        <v>112689086</v>
      </c>
      <c r="U152" s="39">
        <v>115995180</v>
      </c>
      <c r="V152" s="39">
        <v>103952667.88</v>
      </c>
      <c r="W152" s="62">
        <v>98919318</v>
      </c>
      <c r="X152" s="62">
        <v>101265125</v>
      </c>
      <c r="Y152" s="62">
        <v>97995737</v>
      </c>
      <c r="Z152" s="62">
        <v>124045128</v>
      </c>
      <c r="AA152" s="62">
        <v>142374454</v>
      </c>
      <c r="AB152" s="62">
        <v>152563882</v>
      </c>
      <c r="AC152" s="62">
        <v>102690561</v>
      </c>
      <c r="AD152" s="62">
        <v>103824582</v>
      </c>
      <c r="AE152" s="62">
        <v>114017941</v>
      </c>
      <c r="AF152" s="62">
        <v>113691004</v>
      </c>
      <c r="AG152" s="62">
        <v>125076025</v>
      </c>
      <c r="AH152" s="62">
        <v>167189375</v>
      </c>
      <c r="AI152" s="10">
        <v>1.537427755284293E-2</v>
      </c>
      <c r="AJ152" s="10">
        <v>0.33670201783275411</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9270545</v>
      </c>
      <c r="H154" s="12">
        <v>8981535</v>
      </c>
      <c r="I154" s="12">
        <v>11792019</v>
      </c>
      <c r="J154" s="12">
        <v>12682866</v>
      </c>
      <c r="K154" s="12">
        <v>14460473</v>
      </c>
      <c r="L154" s="12">
        <v>15567028</v>
      </c>
      <c r="M154" s="12">
        <v>18793593</v>
      </c>
      <c r="N154" s="12">
        <v>14748378</v>
      </c>
      <c r="O154" s="12">
        <v>16041893</v>
      </c>
      <c r="P154" s="12">
        <v>25794395</v>
      </c>
      <c r="Q154" s="12">
        <v>36220711</v>
      </c>
      <c r="R154" s="63">
        <v>39975640</v>
      </c>
      <c r="S154" s="63">
        <v>35442565</v>
      </c>
      <c r="T154" s="63">
        <v>54413928</v>
      </c>
      <c r="U154" s="41">
        <v>52820952</v>
      </c>
      <c r="V154" s="41">
        <v>37982296</v>
      </c>
      <c r="W154" s="63">
        <v>29812403</v>
      </c>
      <c r="X154" s="63">
        <v>31914629</v>
      </c>
      <c r="Y154" s="63">
        <v>34032696</v>
      </c>
      <c r="Z154" s="63">
        <v>39143437</v>
      </c>
      <c r="AA154" s="63">
        <v>43650781</v>
      </c>
      <c r="AB154" s="63">
        <v>68847161</v>
      </c>
      <c r="AC154" s="63">
        <v>40043762</v>
      </c>
      <c r="AD154" s="63">
        <v>36635491</v>
      </c>
      <c r="AE154" s="63">
        <v>28853730</v>
      </c>
      <c r="AF154" s="63">
        <v>34128426</v>
      </c>
      <c r="AG154" s="63">
        <v>31055179</v>
      </c>
      <c r="AH154" s="63">
        <v>30834097</v>
      </c>
      <c r="AI154" s="13">
        <v>-0.12530320945902373</v>
      </c>
      <c r="AJ154" s="13">
        <v>-7.1190058186430035E-3</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4598500</v>
      </c>
      <c r="H156" s="12">
        <v>4832557</v>
      </c>
      <c r="I156" s="12">
        <v>5551689</v>
      </c>
      <c r="J156" s="12">
        <v>6210629</v>
      </c>
      <c r="K156" s="12">
        <v>6509049</v>
      </c>
      <c r="L156" s="12">
        <v>9217814</v>
      </c>
      <c r="M156" s="12">
        <v>8657754</v>
      </c>
      <c r="N156" s="12">
        <v>11074420</v>
      </c>
      <c r="O156" s="12">
        <v>10387083</v>
      </c>
      <c r="P156" s="12">
        <v>14049590</v>
      </c>
      <c r="Q156" s="12">
        <v>11616753</v>
      </c>
      <c r="R156" s="63">
        <v>12257654</v>
      </c>
      <c r="S156" s="63">
        <v>13481321</v>
      </c>
      <c r="T156" s="63">
        <v>14359515</v>
      </c>
      <c r="U156" s="41">
        <v>14855204</v>
      </c>
      <c r="V156" s="41">
        <v>15400487</v>
      </c>
      <c r="W156" s="63">
        <v>17000882</v>
      </c>
      <c r="X156" s="63">
        <v>17019211</v>
      </c>
      <c r="Y156" s="63">
        <v>17257653</v>
      </c>
      <c r="Z156" s="63">
        <v>19890773</v>
      </c>
      <c r="AA156" s="63">
        <v>20675032</v>
      </c>
      <c r="AB156" s="63">
        <v>20336508</v>
      </c>
      <c r="AC156" s="63">
        <v>25026766</v>
      </c>
      <c r="AD156" s="63">
        <v>21678971</v>
      </c>
      <c r="AE156" s="63">
        <v>22052244</v>
      </c>
      <c r="AF156" s="63">
        <v>22072249</v>
      </c>
      <c r="AG156" s="63">
        <v>23974361</v>
      </c>
      <c r="AH156" s="63">
        <v>25204970</v>
      </c>
      <c r="AI156" s="13">
        <v>3.6418048129245983E-2</v>
      </c>
      <c r="AJ156" s="13">
        <v>5.1330210636270975E-2</v>
      </c>
    </row>
    <row r="157" spans="1:36" ht="10.5" customHeight="1" x14ac:dyDescent="0.2">
      <c r="A157" s="11"/>
      <c r="B157" s="19" t="s">
        <v>67</v>
      </c>
      <c r="C157" s="14"/>
      <c r="D157" s="19"/>
      <c r="E157" s="19"/>
      <c r="F157" s="2"/>
      <c r="G157" s="12">
        <v>1718993</v>
      </c>
      <c r="H157" s="12">
        <v>1598629</v>
      </c>
      <c r="I157" s="12">
        <v>1767901</v>
      </c>
      <c r="J157" s="12">
        <v>1649246</v>
      </c>
      <c r="K157" s="12">
        <v>2587849</v>
      </c>
      <c r="L157" s="12">
        <v>1834498</v>
      </c>
      <c r="M157" s="12">
        <v>5257757</v>
      </c>
      <c r="N157" s="12">
        <v>3679114</v>
      </c>
      <c r="O157" s="12">
        <v>2679531</v>
      </c>
      <c r="P157" s="12">
        <v>2777345</v>
      </c>
      <c r="Q157" s="12">
        <v>2982811</v>
      </c>
      <c r="R157" s="63">
        <v>2639796</v>
      </c>
      <c r="S157" s="63">
        <v>2459658</v>
      </c>
      <c r="T157" s="63">
        <v>2824300</v>
      </c>
      <c r="U157" s="41">
        <v>4130525</v>
      </c>
      <c r="V157" s="41">
        <v>16268287</v>
      </c>
      <c r="W157" s="63">
        <v>13177022</v>
      </c>
      <c r="X157" s="63">
        <v>5329216</v>
      </c>
      <c r="Y157" s="63">
        <v>4151749</v>
      </c>
      <c r="Z157" s="63">
        <v>3302689</v>
      </c>
      <c r="AA157" s="63">
        <v>3295846</v>
      </c>
      <c r="AB157" s="63">
        <v>3422141</v>
      </c>
      <c r="AC157" s="63">
        <v>3937108</v>
      </c>
      <c r="AD157" s="63">
        <v>6081385</v>
      </c>
      <c r="AE157" s="63">
        <v>11919115</v>
      </c>
      <c r="AF157" s="63">
        <v>14027482</v>
      </c>
      <c r="AG157" s="63">
        <v>8775431</v>
      </c>
      <c r="AH157" s="63">
        <v>11472167</v>
      </c>
      <c r="AI157" s="13">
        <v>0.22337028303303508</v>
      </c>
      <c r="AJ157" s="13">
        <v>0.30730524802713394</v>
      </c>
    </row>
    <row r="158" spans="1:36" ht="10.5" customHeight="1" x14ac:dyDescent="0.2">
      <c r="A158" s="11"/>
      <c r="B158" s="19" t="s">
        <v>69</v>
      </c>
      <c r="C158" s="14"/>
      <c r="D158" s="19"/>
      <c r="E158" s="19"/>
      <c r="F158" s="2"/>
      <c r="G158" s="12">
        <v>2521535</v>
      </c>
      <c r="H158" s="12">
        <v>1693956</v>
      </c>
      <c r="I158" s="12">
        <v>2813193</v>
      </c>
      <c r="J158" s="12">
        <v>2951008</v>
      </c>
      <c r="K158" s="12">
        <v>2961511</v>
      </c>
      <c r="L158" s="12">
        <v>2911167</v>
      </c>
      <c r="M158" s="12">
        <v>3194245</v>
      </c>
      <c r="N158" s="12">
        <v>3721223</v>
      </c>
      <c r="O158" s="12">
        <v>3971771</v>
      </c>
      <c r="P158" s="12">
        <v>4076170</v>
      </c>
      <c r="Q158" s="12">
        <v>4198285</v>
      </c>
      <c r="R158" s="63">
        <v>4348286</v>
      </c>
      <c r="S158" s="63">
        <v>4473564</v>
      </c>
      <c r="T158" s="63">
        <v>4627812</v>
      </c>
      <c r="U158" s="41">
        <v>5747684</v>
      </c>
      <c r="V158" s="41">
        <v>4694347</v>
      </c>
      <c r="W158" s="63">
        <v>4722135</v>
      </c>
      <c r="X158" s="63">
        <v>5274969</v>
      </c>
      <c r="Y158" s="63">
        <v>4990021</v>
      </c>
      <c r="Z158" s="63">
        <v>5284272</v>
      </c>
      <c r="AA158" s="63">
        <v>5358141</v>
      </c>
      <c r="AB158" s="63">
        <v>5396349</v>
      </c>
      <c r="AC158" s="63">
        <v>1511110</v>
      </c>
      <c r="AD158" s="63">
        <v>7527204</v>
      </c>
      <c r="AE158" s="63">
        <v>8247652</v>
      </c>
      <c r="AF158" s="63">
        <v>7314234</v>
      </c>
      <c r="AG158" s="63">
        <v>8721204</v>
      </c>
      <c r="AH158" s="63">
        <v>8018804</v>
      </c>
      <c r="AI158" s="13">
        <v>6.82385869724913E-2</v>
      </c>
      <c r="AJ158" s="13">
        <v>-8.0539338375756372E-2</v>
      </c>
    </row>
    <row r="159" spans="1:36" ht="10.5" customHeight="1" x14ac:dyDescent="0.2">
      <c r="A159" s="11"/>
      <c r="B159" s="19" t="s">
        <v>70</v>
      </c>
      <c r="C159" s="14"/>
      <c r="D159" s="19"/>
      <c r="E159" s="19"/>
      <c r="F159" s="2"/>
      <c r="G159" s="12">
        <v>1446279</v>
      </c>
      <c r="H159" s="12">
        <v>0</v>
      </c>
      <c r="I159" s="12">
        <v>1347067</v>
      </c>
      <c r="J159" s="12">
        <v>1864043</v>
      </c>
      <c r="K159" s="12">
        <v>1898489</v>
      </c>
      <c r="L159" s="12">
        <v>1837305</v>
      </c>
      <c r="M159" s="12">
        <v>3135775</v>
      </c>
      <c r="N159" s="12">
        <v>3064068</v>
      </c>
      <c r="O159" s="12">
        <v>3607164</v>
      </c>
      <c r="P159" s="12">
        <v>3837168</v>
      </c>
      <c r="Q159" s="12">
        <v>3909390</v>
      </c>
      <c r="R159" s="63">
        <v>4152037</v>
      </c>
      <c r="S159" s="63">
        <v>4556540</v>
      </c>
      <c r="T159" s="63">
        <v>5493788</v>
      </c>
      <c r="U159" s="41">
        <v>5434953</v>
      </c>
      <c r="V159" s="41">
        <v>6226070</v>
      </c>
      <c r="W159" s="63">
        <v>5964449</v>
      </c>
      <c r="X159" s="63">
        <v>5393095</v>
      </c>
      <c r="Y159" s="63">
        <v>5514115</v>
      </c>
      <c r="Z159" s="63">
        <v>8278562</v>
      </c>
      <c r="AA159" s="63">
        <v>8393457</v>
      </c>
      <c r="AB159" s="63">
        <v>10461850</v>
      </c>
      <c r="AC159" s="63">
        <v>7924000</v>
      </c>
      <c r="AD159" s="63">
        <v>9535940</v>
      </c>
      <c r="AE159" s="63">
        <v>5535366</v>
      </c>
      <c r="AF159" s="63">
        <v>6308193</v>
      </c>
      <c r="AG159" s="63">
        <v>8775106</v>
      </c>
      <c r="AH159" s="63">
        <v>8315896</v>
      </c>
      <c r="AI159" s="13">
        <v>-3.7538365514685035E-2</v>
      </c>
      <c r="AJ159" s="13">
        <v>-5.2330991785170457E-2</v>
      </c>
    </row>
    <row r="160" spans="1:36" ht="10.5" customHeight="1" x14ac:dyDescent="0.2">
      <c r="A160" s="11"/>
      <c r="B160" s="19" t="s">
        <v>71</v>
      </c>
      <c r="C160" s="14"/>
      <c r="D160" s="19"/>
      <c r="E160" s="19"/>
      <c r="F160" s="2"/>
      <c r="G160" s="12">
        <v>1429242</v>
      </c>
      <c r="H160" s="12">
        <v>2003933</v>
      </c>
      <c r="I160" s="12">
        <v>2374559</v>
      </c>
      <c r="J160" s="12">
        <v>2643786</v>
      </c>
      <c r="K160" s="12">
        <v>2685281</v>
      </c>
      <c r="L160" s="12">
        <v>2599878</v>
      </c>
      <c r="M160" s="12">
        <v>2508237</v>
      </c>
      <c r="N160" s="12">
        <v>2752616</v>
      </c>
      <c r="O160" s="12">
        <v>3057151</v>
      </c>
      <c r="P160" s="12">
        <v>3073209</v>
      </c>
      <c r="Q160" s="12">
        <v>3203036</v>
      </c>
      <c r="R160" s="63">
        <v>3395278</v>
      </c>
      <c r="S160" s="63">
        <v>3425037</v>
      </c>
      <c r="T160" s="63">
        <v>3299556</v>
      </c>
      <c r="U160" s="41">
        <v>3977936</v>
      </c>
      <c r="V160" s="41">
        <v>3496088</v>
      </c>
      <c r="W160" s="63">
        <v>3519135</v>
      </c>
      <c r="X160" s="63">
        <v>3966017</v>
      </c>
      <c r="Y160" s="63">
        <v>3377100</v>
      </c>
      <c r="Z160" s="63">
        <v>3270774</v>
      </c>
      <c r="AA160" s="63">
        <v>5073511</v>
      </c>
      <c r="AB160" s="63">
        <v>5160761</v>
      </c>
      <c r="AC160" s="63">
        <v>16096561</v>
      </c>
      <c r="AD160" s="63">
        <v>13873563</v>
      </c>
      <c r="AE160" s="63">
        <v>15016087</v>
      </c>
      <c r="AF160" s="63">
        <v>12633260</v>
      </c>
      <c r="AG160" s="63">
        <v>6618439</v>
      </c>
      <c r="AH160" s="63">
        <v>4344211</v>
      </c>
      <c r="AI160" s="13">
        <v>-2.8298527909489279E-2</v>
      </c>
      <c r="AJ160" s="13">
        <v>-0.34361999861296599</v>
      </c>
    </row>
    <row r="161" spans="1:36" ht="10.5" customHeight="1" x14ac:dyDescent="0.2">
      <c r="A161" s="11"/>
      <c r="B161" s="19" t="s">
        <v>72</v>
      </c>
      <c r="C161" s="14"/>
      <c r="D161" s="19"/>
      <c r="E161" s="19"/>
      <c r="F161" s="2"/>
      <c r="G161" s="12">
        <v>0</v>
      </c>
      <c r="H161" s="12">
        <v>0</v>
      </c>
      <c r="I161" s="12">
        <v>875060</v>
      </c>
      <c r="J161" s="12">
        <v>1049107</v>
      </c>
      <c r="K161" s="12">
        <v>848799</v>
      </c>
      <c r="L161" s="12">
        <v>724194</v>
      </c>
      <c r="M161" s="12">
        <v>751899</v>
      </c>
      <c r="N161" s="12">
        <v>0</v>
      </c>
      <c r="O161" s="12">
        <v>909457</v>
      </c>
      <c r="P161" s="12">
        <v>1000593</v>
      </c>
      <c r="Q161" s="12">
        <v>843738</v>
      </c>
      <c r="R161" s="63">
        <v>675365</v>
      </c>
      <c r="S161" s="63">
        <v>679223</v>
      </c>
      <c r="T161" s="63">
        <v>2701178</v>
      </c>
      <c r="U161" s="41">
        <v>3478995</v>
      </c>
      <c r="V161" s="41">
        <v>4902532</v>
      </c>
      <c r="W161" s="63">
        <v>4458127</v>
      </c>
      <c r="X161" s="63">
        <v>4673303</v>
      </c>
      <c r="Y161" s="63">
        <v>3682799</v>
      </c>
      <c r="Z161" s="63">
        <v>2953382</v>
      </c>
      <c r="AA161" s="63">
        <v>2946863</v>
      </c>
      <c r="AB161" s="63">
        <v>2990397</v>
      </c>
      <c r="AC161" s="63">
        <v>2990252</v>
      </c>
      <c r="AD161" s="63">
        <v>3296902</v>
      </c>
      <c r="AE161" s="63">
        <v>6228008</v>
      </c>
      <c r="AF161" s="63">
        <v>3196691</v>
      </c>
      <c r="AG161" s="63">
        <v>3734457</v>
      </c>
      <c r="AH161" s="63">
        <v>32718782</v>
      </c>
      <c r="AI161" s="13">
        <v>0.48997179254313994</v>
      </c>
      <c r="AJ161" s="13">
        <v>7.7613224626766355</v>
      </c>
    </row>
    <row r="162" spans="1:36" ht="10.5" customHeight="1" x14ac:dyDescent="0.2">
      <c r="A162" s="11"/>
      <c r="B162" s="19" t="s">
        <v>73</v>
      </c>
      <c r="C162" s="14"/>
      <c r="D162" s="19"/>
      <c r="E162" s="19"/>
      <c r="F162" s="2"/>
      <c r="G162" s="12">
        <v>0</v>
      </c>
      <c r="H162" s="12">
        <v>0</v>
      </c>
      <c r="I162" s="12">
        <v>0</v>
      </c>
      <c r="J162" s="12">
        <v>2573653</v>
      </c>
      <c r="K162" s="12">
        <v>3277459</v>
      </c>
      <c r="L162" s="12">
        <v>2573824</v>
      </c>
      <c r="M162" s="12">
        <v>8769984</v>
      </c>
      <c r="N162" s="12">
        <v>962447</v>
      </c>
      <c r="O162" s="12">
        <v>1071245</v>
      </c>
      <c r="P162" s="12">
        <v>1138756</v>
      </c>
      <c r="Q162" s="12">
        <v>1177686</v>
      </c>
      <c r="R162" s="63">
        <v>1370118</v>
      </c>
      <c r="S162" s="63">
        <v>6676350</v>
      </c>
      <c r="T162" s="63">
        <v>4710090</v>
      </c>
      <c r="U162" s="41">
        <v>31112</v>
      </c>
      <c r="V162" s="41">
        <v>1937483</v>
      </c>
      <c r="W162" s="63">
        <v>5137932</v>
      </c>
      <c r="X162" s="63">
        <v>4217803</v>
      </c>
      <c r="Y162" s="63">
        <v>2106754</v>
      </c>
      <c r="Z162" s="63">
        <v>34957715</v>
      </c>
      <c r="AA162" s="63">
        <v>47962244</v>
      </c>
      <c r="AB162" s="63">
        <v>30693215</v>
      </c>
      <c r="AC162" s="63">
        <v>0</v>
      </c>
      <c r="AD162" s="63">
        <v>22383</v>
      </c>
      <c r="AE162" s="63">
        <v>0</v>
      </c>
      <c r="AF162" s="63">
        <v>2191725</v>
      </c>
      <c r="AG162" s="63">
        <v>9015696</v>
      </c>
      <c r="AH162" s="63">
        <v>10879918</v>
      </c>
      <c r="AI162" s="13">
        <v>-0.158739418076977</v>
      </c>
      <c r="AJ162" s="13">
        <v>0.20677516189543216</v>
      </c>
    </row>
    <row r="163" spans="1:36" ht="10.5" customHeight="1" x14ac:dyDescent="0.2">
      <c r="A163" s="11"/>
      <c r="B163" s="19" t="s">
        <v>39</v>
      </c>
      <c r="C163" s="14"/>
      <c r="D163" s="19"/>
      <c r="E163" s="19"/>
      <c r="F163" s="2"/>
      <c r="G163" s="12">
        <v>1943556</v>
      </c>
      <c r="H163" s="12">
        <v>958029</v>
      </c>
      <c r="I163" s="12">
        <v>534636</v>
      </c>
      <c r="J163" s="12">
        <v>1802833</v>
      </c>
      <c r="K163" s="12">
        <v>1951015</v>
      </c>
      <c r="L163" s="12">
        <v>2460267</v>
      </c>
      <c r="M163" s="12">
        <v>898112</v>
      </c>
      <c r="N163" s="12">
        <v>756095</v>
      </c>
      <c r="O163" s="12">
        <v>10298368</v>
      </c>
      <c r="P163" s="12">
        <v>7721766</v>
      </c>
      <c r="Q163" s="12">
        <v>2272679</v>
      </c>
      <c r="R163" s="63">
        <v>10848653</v>
      </c>
      <c r="S163" s="63">
        <v>8410960</v>
      </c>
      <c r="T163" s="63">
        <v>20258919</v>
      </c>
      <c r="U163" s="41">
        <v>25517819</v>
      </c>
      <c r="V163" s="41">
        <v>13045077.880000001</v>
      </c>
      <c r="W163" s="63">
        <v>15127233</v>
      </c>
      <c r="X163" s="63">
        <v>23476882</v>
      </c>
      <c r="Y163" s="63">
        <v>22882850</v>
      </c>
      <c r="Z163" s="63">
        <v>6963524</v>
      </c>
      <c r="AA163" s="63">
        <v>5018579</v>
      </c>
      <c r="AB163" s="63">
        <v>5255500</v>
      </c>
      <c r="AC163" s="63">
        <v>5161002</v>
      </c>
      <c r="AD163" s="63">
        <v>5172743</v>
      </c>
      <c r="AE163" s="63">
        <v>16165739</v>
      </c>
      <c r="AF163" s="63">
        <v>11818744</v>
      </c>
      <c r="AG163" s="63">
        <v>24406152</v>
      </c>
      <c r="AH163" s="63">
        <v>35400530</v>
      </c>
      <c r="AI163" s="13">
        <v>0.3742506591697059</v>
      </c>
      <c r="AJ163" s="13">
        <v>0.4504756833441011</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181</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22157904</v>
      </c>
      <c r="H176" s="5">
        <v>25353364</v>
      </c>
      <c r="I176" s="5">
        <v>27401423</v>
      </c>
      <c r="J176" s="5">
        <v>28226965</v>
      </c>
      <c r="K176" s="5">
        <f>SUM(K178,K193,K204,K206)</f>
        <v>28988081</v>
      </c>
      <c r="L176" s="5">
        <f>SUM(L178,L193,L204,L206)</f>
        <v>29810543</v>
      </c>
      <c r="M176" s="5">
        <f>SUM(M178,M193,M204,M206)</f>
        <v>32117654</v>
      </c>
      <c r="N176" s="5">
        <f>SUM(N178,N193,N204,N206)</f>
        <v>34494741</v>
      </c>
      <c r="O176" s="5">
        <v>37180028</v>
      </c>
      <c r="P176" s="5">
        <v>35888612</v>
      </c>
      <c r="Q176" s="5">
        <v>39971955</v>
      </c>
      <c r="R176" s="39">
        <v>53863501</v>
      </c>
      <c r="S176" s="39">
        <v>47321439</v>
      </c>
      <c r="T176" s="39">
        <v>49861722.200000003</v>
      </c>
      <c r="U176" s="39">
        <v>60300607</v>
      </c>
      <c r="V176" s="39">
        <v>65969210</v>
      </c>
      <c r="W176" s="39">
        <v>62886977</v>
      </c>
      <c r="X176" s="39">
        <v>64868972.079999998</v>
      </c>
      <c r="Y176" s="39">
        <v>60637144</v>
      </c>
      <c r="Z176" s="39">
        <v>67359590</v>
      </c>
      <c r="AA176" s="39">
        <v>58211293</v>
      </c>
      <c r="AB176" s="39">
        <v>59580992</v>
      </c>
      <c r="AC176" s="39">
        <v>71343084</v>
      </c>
      <c r="AD176" s="39">
        <v>69864903</v>
      </c>
      <c r="AE176" s="39">
        <v>71581259</v>
      </c>
      <c r="AF176" s="39">
        <v>74897275</v>
      </c>
      <c r="AG176" s="39">
        <v>78105608</v>
      </c>
      <c r="AH176" s="39">
        <v>82274558</v>
      </c>
      <c r="AI176" s="10">
        <v>5.5260392764486799E-2</v>
      </c>
      <c r="AJ176" s="10">
        <v>5.3375808815162157E-2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19693361</v>
      </c>
      <c r="H178" s="12">
        <v>21969605</v>
      </c>
      <c r="I178" s="12">
        <v>24395337</v>
      </c>
      <c r="J178" s="12">
        <v>25153898</v>
      </c>
      <c r="K178" s="12">
        <f>SUM(K179,K183:K187)</f>
        <v>26062880</v>
      </c>
      <c r="L178" s="12">
        <f>SUM(L179,L183:L187)</f>
        <v>26823701</v>
      </c>
      <c r="M178" s="12">
        <f>SUM(M179,M183:M187)</f>
        <v>28128606</v>
      </c>
      <c r="N178" s="12">
        <f>SUM(N179,N183:N187)</f>
        <v>30402400</v>
      </c>
      <c r="O178" s="12">
        <v>33014257</v>
      </c>
      <c r="P178" s="12">
        <v>31769831</v>
      </c>
      <c r="Q178" s="12">
        <v>35545362</v>
      </c>
      <c r="R178" s="41">
        <v>48717438</v>
      </c>
      <c r="S178" s="41">
        <v>41376845</v>
      </c>
      <c r="T178" s="41">
        <v>44366140</v>
      </c>
      <c r="U178" s="41">
        <v>54903091</v>
      </c>
      <c r="V178" s="41">
        <v>60383327</v>
      </c>
      <c r="W178" s="41">
        <v>55756446</v>
      </c>
      <c r="X178" s="41">
        <v>55734191</v>
      </c>
      <c r="Y178" s="41">
        <v>55642550</v>
      </c>
      <c r="Z178" s="41">
        <v>59706607</v>
      </c>
      <c r="AA178" s="41">
        <v>52903280</v>
      </c>
      <c r="AB178" s="41">
        <v>53602845</v>
      </c>
      <c r="AC178" s="41">
        <v>58657757</v>
      </c>
      <c r="AD178" s="41">
        <v>64677247</v>
      </c>
      <c r="AE178" s="41">
        <v>66223832</v>
      </c>
      <c r="AF178" s="41">
        <v>70053989</v>
      </c>
      <c r="AG178" s="41">
        <v>71351625</v>
      </c>
      <c r="AH178" s="41">
        <v>76377220</v>
      </c>
      <c r="AI178" s="13">
        <v>6.0789798061294364E-2</v>
      </c>
      <c r="AJ178" s="13">
        <v>7.043420524760298E-2</v>
      </c>
    </row>
    <row r="179" spans="1:36" ht="10.5" customHeight="1" x14ac:dyDescent="0.2">
      <c r="A179" s="11"/>
      <c r="B179" s="11"/>
      <c r="C179" s="11" t="s">
        <v>36</v>
      </c>
      <c r="D179" s="11"/>
      <c r="E179" s="11"/>
      <c r="F179" s="2"/>
      <c r="G179" s="12">
        <v>8936898</v>
      </c>
      <c r="H179" s="12">
        <v>9104321</v>
      </c>
      <c r="I179" s="12">
        <v>9586465</v>
      </c>
      <c r="J179" s="12">
        <v>9663715</v>
      </c>
      <c r="K179" s="12">
        <f>SUM(K180:K182)</f>
        <v>10017322</v>
      </c>
      <c r="L179" s="12">
        <f>SUM(L180:L182)</f>
        <v>9985828</v>
      </c>
      <c r="M179" s="12">
        <f>SUM(M180:M182)</f>
        <v>10576059</v>
      </c>
      <c r="N179" s="12">
        <f>SUM(N180:N182)</f>
        <v>10854709</v>
      </c>
      <c r="O179" s="12">
        <v>11243477</v>
      </c>
      <c r="P179" s="12">
        <v>11547662</v>
      </c>
      <c r="Q179" s="12">
        <v>11650092</v>
      </c>
      <c r="R179" s="41">
        <v>11934081</v>
      </c>
      <c r="S179" s="41">
        <v>12316085</v>
      </c>
      <c r="T179" s="41">
        <v>12692962</v>
      </c>
      <c r="U179" s="41">
        <v>13526248</v>
      </c>
      <c r="V179" s="41">
        <v>14151457</v>
      </c>
      <c r="W179" s="41">
        <v>15058758</v>
      </c>
      <c r="X179" s="41">
        <v>15549983</v>
      </c>
      <c r="Y179" s="41">
        <v>15766520</v>
      </c>
      <c r="Z179" s="41">
        <v>16714441</v>
      </c>
      <c r="AA179" s="41">
        <v>16983600</v>
      </c>
      <c r="AB179" s="41">
        <v>16968492</v>
      </c>
      <c r="AC179" s="41">
        <v>17476535</v>
      </c>
      <c r="AD179" s="41">
        <v>17459675</v>
      </c>
      <c r="AE179" s="41">
        <v>17718789</v>
      </c>
      <c r="AF179" s="41">
        <v>18789792</v>
      </c>
      <c r="AG179" s="41">
        <v>18045781</v>
      </c>
      <c r="AH179" s="41">
        <v>19095704</v>
      </c>
      <c r="AI179" s="13">
        <v>1.9879207178040037E-2</v>
      </c>
      <c r="AJ179" s="13">
        <v>5.8181078447089654E-2</v>
      </c>
    </row>
    <row r="180" spans="1:36" ht="10.5" customHeight="1" x14ac:dyDescent="0.2">
      <c r="A180" s="11"/>
      <c r="B180" s="11"/>
      <c r="C180" s="11"/>
      <c r="D180" s="11" t="s">
        <v>37</v>
      </c>
      <c r="E180" s="11"/>
      <c r="F180" s="2"/>
      <c r="G180" s="12">
        <v>8194359</v>
      </c>
      <c r="H180" s="12">
        <v>8466995</v>
      </c>
      <c r="I180" s="12">
        <v>8914825</v>
      </c>
      <c r="J180" s="12">
        <v>8977643</v>
      </c>
      <c r="K180" s="12">
        <v>9244108</v>
      </c>
      <c r="L180" s="12">
        <v>9247347</v>
      </c>
      <c r="M180" s="12">
        <v>9841134</v>
      </c>
      <c r="N180" s="12">
        <v>10175804</v>
      </c>
      <c r="O180" s="12">
        <v>10473726</v>
      </c>
      <c r="P180" s="12">
        <v>10744090</v>
      </c>
      <c r="Q180" s="12">
        <v>10774698</v>
      </c>
      <c r="R180" s="41">
        <v>11080312</v>
      </c>
      <c r="S180" s="41">
        <v>11517200</v>
      </c>
      <c r="T180" s="41">
        <v>11740287</v>
      </c>
      <c r="U180" s="41">
        <v>12486835</v>
      </c>
      <c r="V180" s="41">
        <v>13209663</v>
      </c>
      <c r="W180" s="41">
        <v>13954202</v>
      </c>
      <c r="X180" s="41">
        <v>14374689</v>
      </c>
      <c r="Y180" s="41">
        <v>14676957</v>
      </c>
      <c r="Z180" s="41">
        <v>15700991</v>
      </c>
      <c r="AA180" s="41">
        <v>16094098</v>
      </c>
      <c r="AB180" s="41">
        <v>15935521</v>
      </c>
      <c r="AC180" s="41">
        <v>16893592</v>
      </c>
      <c r="AD180" s="41">
        <v>16807201</v>
      </c>
      <c r="AE180" s="41">
        <v>16989356</v>
      </c>
      <c r="AF180" s="41">
        <v>17712264</v>
      </c>
      <c r="AG180" s="41">
        <v>17132233</v>
      </c>
      <c r="AH180" s="41">
        <v>18199660</v>
      </c>
      <c r="AI180" s="13">
        <v>2.2388999390157815E-2</v>
      </c>
      <c r="AJ180" s="13">
        <v>6.2305188121128167E-2</v>
      </c>
    </row>
    <row r="181" spans="1:36" ht="10.5" customHeight="1" x14ac:dyDescent="0.2">
      <c r="A181" s="11"/>
      <c r="B181" s="11"/>
      <c r="C181" s="14"/>
      <c r="D181" s="11" t="s">
        <v>90</v>
      </c>
      <c r="E181" s="11"/>
      <c r="F181" s="2"/>
      <c r="G181" s="12">
        <v>382563</v>
      </c>
      <c r="H181" s="12">
        <v>445151</v>
      </c>
      <c r="I181" s="12">
        <v>456557</v>
      </c>
      <c r="J181" s="12">
        <v>436722</v>
      </c>
      <c r="K181" s="12">
        <v>446312</v>
      </c>
      <c r="L181" s="12">
        <v>436822</v>
      </c>
      <c r="M181" s="12">
        <v>437040</v>
      </c>
      <c r="N181" s="12">
        <v>437164</v>
      </c>
      <c r="O181" s="12">
        <v>437669</v>
      </c>
      <c r="P181" s="12">
        <v>503177</v>
      </c>
      <c r="Q181" s="12">
        <v>503577</v>
      </c>
      <c r="R181" s="41">
        <v>505246</v>
      </c>
      <c r="S181" s="41">
        <v>505365</v>
      </c>
      <c r="T181" s="41">
        <v>505976</v>
      </c>
      <c r="U181" s="41">
        <v>506599</v>
      </c>
      <c r="V181" s="41">
        <v>506937</v>
      </c>
      <c r="W181" s="41">
        <v>506972</v>
      </c>
      <c r="X181" s="41">
        <v>507028</v>
      </c>
      <c r="Y181" s="41">
        <v>507083</v>
      </c>
      <c r="Z181" s="41">
        <v>309032</v>
      </c>
      <c r="AA181" s="41">
        <v>309168</v>
      </c>
      <c r="AB181" s="41">
        <v>309284</v>
      </c>
      <c r="AC181" s="41">
        <v>0</v>
      </c>
      <c r="AD181" s="41">
        <v>0</v>
      </c>
      <c r="AE181" s="41">
        <v>53866</v>
      </c>
      <c r="AF181" s="41">
        <v>51531</v>
      </c>
      <c r="AG181" s="41">
        <v>0</v>
      </c>
      <c r="AH181" s="41">
        <v>0</v>
      </c>
      <c r="AI181" s="13">
        <v>-1</v>
      </c>
      <c r="AJ181" s="13" t="s">
        <v>246</v>
      </c>
    </row>
    <row r="182" spans="1:36" ht="10.5" customHeight="1" x14ac:dyDescent="0.2">
      <c r="A182" s="11"/>
      <c r="B182" s="14"/>
      <c r="C182" s="11"/>
      <c r="D182" s="11" t="s">
        <v>39</v>
      </c>
      <c r="E182" s="11"/>
      <c r="F182" s="2"/>
      <c r="G182" s="12">
        <v>359976</v>
      </c>
      <c r="H182" s="12">
        <v>192175</v>
      </c>
      <c r="I182" s="12">
        <v>215083</v>
      </c>
      <c r="J182" s="12">
        <v>249350</v>
      </c>
      <c r="K182" s="12">
        <v>326902</v>
      </c>
      <c r="L182" s="12">
        <v>301659</v>
      </c>
      <c r="M182" s="12">
        <v>297885</v>
      </c>
      <c r="N182" s="12">
        <v>241741</v>
      </c>
      <c r="O182" s="12">
        <v>332082</v>
      </c>
      <c r="P182" s="12">
        <v>300395</v>
      </c>
      <c r="Q182" s="12">
        <v>371817</v>
      </c>
      <c r="R182" s="41">
        <v>348523</v>
      </c>
      <c r="S182" s="41">
        <v>293520</v>
      </c>
      <c r="T182" s="41">
        <v>446699</v>
      </c>
      <c r="U182" s="41">
        <v>532814</v>
      </c>
      <c r="V182" s="41">
        <v>434857</v>
      </c>
      <c r="W182" s="41">
        <v>597584</v>
      </c>
      <c r="X182" s="41">
        <v>668266</v>
      </c>
      <c r="Y182" s="41">
        <v>582480</v>
      </c>
      <c r="Z182" s="41">
        <v>704418</v>
      </c>
      <c r="AA182" s="41">
        <v>580334</v>
      </c>
      <c r="AB182" s="41">
        <v>723687</v>
      </c>
      <c r="AC182" s="41">
        <v>582943</v>
      </c>
      <c r="AD182" s="41">
        <v>652474</v>
      </c>
      <c r="AE182" s="41">
        <v>675567</v>
      </c>
      <c r="AF182" s="41">
        <v>1025997</v>
      </c>
      <c r="AG182" s="41">
        <v>913548</v>
      </c>
      <c r="AH182" s="41">
        <v>896044</v>
      </c>
      <c r="AI182" s="13">
        <v>3.6246541632199092E-2</v>
      </c>
      <c r="AJ182" s="13">
        <v>-1.9160460096240155E-2</v>
      </c>
    </row>
    <row r="183" spans="1:36" ht="10.5" customHeight="1" x14ac:dyDescent="0.2">
      <c r="A183" s="11"/>
      <c r="B183" s="14"/>
      <c r="C183" s="11" t="s">
        <v>40</v>
      </c>
      <c r="D183" s="11"/>
      <c r="E183" s="11"/>
      <c r="F183" s="2"/>
      <c r="G183" s="12">
        <v>4162</v>
      </c>
      <c r="H183" s="12">
        <v>3734</v>
      </c>
      <c r="I183" s="12">
        <v>0</v>
      </c>
      <c r="J183" s="12">
        <v>5668</v>
      </c>
      <c r="K183" s="12">
        <v>6926</v>
      </c>
      <c r="L183" s="12">
        <v>20372</v>
      </c>
      <c r="M183" s="12">
        <v>8084</v>
      </c>
      <c r="N183" s="12">
        <v>8515</v>
      </c>
      <c r="O183" s="12">
        <v>10885</v>
      </c>
      <c r="P183" s="12">
        <v>19620</v>
      </c>
      <c r="Q183" s="12">
        <v>2921371</v>
      </c>
      <c r="R183" s="41">
        <v>13676560</v>
      </c>
      <c r="S183" s="41">
        <v>3654256</v>
      </c>
      <c r="T183" s="41">
        <v>1091724</v>
      </c>
      <c r="U183" s="41">
        <v>1346848</v>
      </c>
      <c r="V183" s="41">
        <v>1125512</v>
      </c>
      <c r="W183" s="41">
        <v>151335</v>
      </c>
      <c r="X183" s="41">
        <v>133390</v>
      </c>
      <c r="Y183" s="41">
        <v>22648</v>
      </c>
      <c r="Z183" s="41">
        <v>165119</v>
      </c>
      <c r="AA183" s="41">
        <v>89982</v>
      </c>
      <c r="AB183" s="41">
        <v>2796004</v>
      </c>
      <c r="AC183" s="41">
        <v>33332</v>
      </c>
      <c r="AD183" s="41">
        <v>28550</v>
      </c>
      <c r="AE183" s="41">
        <v>213365</v>
      </c>
      <c r="AF183" s="41">
        <v>294101</v>
      </c>
      <c r="AG183" s="41">
        <v>21146</v>
      </c>
      <c r="AH183" s="41">
        <v>1086669</v>
      </c>
      <c r="AI183" s="13">
        <v>-0.14573375103061381</v>
      </c>
      <c r="AJ183" s="13">
        <v>50.388867870992151</v>
      </c>
    </row>
    <row r="184" spans="1:36" ht="10.5" customHeight="1" x14ac:dyDescent="0.2">
      <c r="A184" s="11"/>
      <c r="B184" s="14"/>
      <c r="C184" s="11" t="s">
        <v>41</v>
      </c>
      <c r="D184" s="11"/>
      <c r="E184" s="11"/>
      <c r="F184" s="2"/>
      <c r="G184" s="12">
        <v>0</v>
      </c>
      <c r="H184" s="12">
        <v>0</v>
      </c>
      <c r="I184" s="12">
        <v>0</v>
      </c>
      <c r="J184" s="12">
        <v>0</v>
      </c>
      <c r="K184" s="12">
        <v>0</v>
      </c>
      <c r="L184" s="12">
        <v>0</v>
      </c>
      <c r="M184" s="12">
        <v>203690</v>
      </c>
      <c r="N184" s="12">
        <v>1782609</v>
      </c>
      <c r="O184" s="12">
        <v>1727843</v>
      </c>
      <c r="P184" s="12">
        <v>425314</v>
      </c>
      <c r="Q184" s="12">
        <v>330184</v>
      </c>
      <c r="R184" s="41">
        <v>354381</v>
      </c>
      <c r="S184" s="41">
        <v>407943</v>
      </c>
      <c r="T184" s="41">
        <v>426148</v>
      </c>
      <c r="U184" s="41">
        <v>457960</v>
      </c>
      <c r="V184" s="41">
        <v>488614</v>
      </c>
      <c r="W184" s="41">
        <v>499310</v>
      </c>
      <c r="X184" s="41">
        <v>506172</v>
      </c>
      <c r="Y184" s="41">
        <v>511537</v>
      </c>
      <c r="Z184" s="41">
        <v>518733</v>
      </c>
      <c r="AA184" s="41">
        <v>532442</v>
      </c>
      <c r="AB184" s="41">
        <v>572543</v>
      </c>
      <c r="AC184" s="41">
        <v>708981</v>
      </c>
      <c r="AD184" s="41">
        <v>2053532</v>
      </c>
      <c r="AE184" s="41">
        <v>2224159</v>
      </c>
      <c r="AF184" s="41">
        <v>2275410</v>
      </c>
      <c r="AG184" s="41">
        <v>3211699</v>
      </c>
      <c r="AH184" s="41">
        <v>1770852</v>
      </c>
      <c r="AI184" s="13">
        <v>0.20706046642393594</v>
      </c>
      <c r="AJ184" s="13">
        <v>-0.44862454420541897</v>
      </c>
    </row>
    <row r="185" spans="1:36" ht="10.5" customHeight="1" x14ac:dyDescent="0.2">
      <c r="A185" s="11"/>
      <c r="B185" s="14"/>
      <c r="C185" s="11" t="s">
        <v>42</v>
      </c>
      <c r="D185" s="11"/>
      <c r="E185" s="11"/>
      <c r="F185" s="2"/>
      <c r="G185" s="12">
        <v>0</v>
      </c>
      <c r="H185" s="12">
        <v>0</v>
      </c>
      <c r="I185" s="12">
        <v>0</v>
      </c>
      <c r="J185" s="12">
        <v>0</v>
      </c>
      <c r="K185" s="12">
        <v>520</v>
      </c>
      <c r="L185" s="12">
        <v>432</v>
      </c>
      <c r="M185" s="12">
        <v>41105</v>
      </c>
      <c r="N185" s="12">
        <v>229046</v>
      </c>
      <c r="O185" s="12">
        <v>245525</v>
      </c>
      <c r="P185" s="12">
        <v>236711</v>
      </c>
      <c r="Q185" s="12">
        <v>297805</v>
      </c>
      <c r="R185" s="41">
        <v>324366</v>
      </c>
      <c r="S185" s="41">
        <v>357240</v>
      </c>
      <c r="T185" s="41">
        <v>414995</v>
      </c>
      <c r="U185" s="41">
        <v>416334</v>
      </c>
      <c r="V185" s="41">
        <v>442187</v>
      </c>
      <c r="W185" s="41">
        <v>432051</v>
      </c>
      <c r="X185" s="41">
        <v>465972</v>
      </c>
      <c r="Y185" s="41">
        <v>488233</v>
      </c>
      <c r="Z185" s="41">
        <v>543899</v>
      </c>
      <c r="AA185" s="41">
        <v>505537</v>
      </c>
      <c r="AB185" s="41">
        <v>561757</v>
      </c>
      <c r="AC185" s="41">
        <v>629965</v>
      </c>
      <c r="AD185" s="41">
        <v>616370</v>
      </c>
      <c r="AE185" s="41">
        <v>681869</v>
      </c>
      <c r="AF185" s="41">
        <v>705725</v>
      </c>
      <c r="AG185" s="41">
        <v>765518</v>
      </c>
      <c r="AH185" s="41">
        <v>2282807</v>
      </c>
      <c r="AI185" s="13">
        <v>0.2632426609348999</v>
      </c>
      <c r="AJ185" s="13">
        <v>1.9820422250032004</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566500</v>
      </c>
      <c r="U186" s="41">
        <v>7393401</v>
      </c>
      <c r="V186" s="41">
        <v>9508146</v>
      </c>
      <c r="W186" s="41">
        <v>8328262</v>
      </c>
      <c r="X186" s="41">
        <v>7967512</v>
      </c>
      <c r="Y186" s="41">
        <v>8326835</v>
      </c>
      <c r="Z186" s="41">
        <v>8992545</v>
      </c>
      <c r="AA186" s="41">
        <v>5187194</v>
      </c>
      <c r="AB186" s="41">
        <v>3480514</v>
      </c>
      <c r="AC186" s="41">
        <v>8122982</v>
      </c>
      <c r="AD186" s="41">
        <v>8465743</v>
      </c>
      <c r="AE186" s="41">
        <v>8813251</v>
      </c>
      <c r="AF186" s="41">
        <v>9093109</v>
      </c>
      <c r="AG186" s="41">
        <v>9549483</v>
      </c>
      <c r="AH186" s="41">
        <v>9239881</v>
      </c>
      <c r="AI186" s="13">
        <v>0.17671285744502918</v>
      </c>
      <c r="AJ186" s="13">
        <v>-3.2420812728814745E-2</v>
      </c>
    </row>
    <row r="187" spans="1:36" ht="10.5" customHeight="1" x14ac:dyDescent="0.2">
      <c r="A187" s="11"/>
      <c r="B187" s="14"/>
      <c r="C187" s="11" t="s">
        <v>44</v>
      </c>
      <c r="D187" s="15"/>
      <c r="E187" s="11"/>
      <c r="F187" s="2"/>
      <c r="G187" s="12">
        <v>10752301</v>
      </c>
      <c r="H187" s="12">
        <v>12861550</v>
      </c>
      <c r="I187" s="12">
        <v>14808872</v>
      </c>
      <c r="J187" s="12">
        <v>15484515</v>
      </c>
      <c r="K187" s="12">
        <v>16038112</v>
      </c>
      <c r="L187" s="12">
        <v>16817069</v>
      </c>
      <c r="M187" s="12">
        <v>17299668</v>
      </c>
      <c r="N187" s="12">
        <v>17527521</v>
      </c>
      <c r="O187" s="12">
        <v>19786527</v>
      </c>
      <c r="P187" s="12">
        <v>19540524</v>
      </c>
      <c r="Q187" s="12">
        <v>20345910</v>
      </c>
      <c r="R187" s="41">
        <v>22428050</v>
      </c>
      <c r="S187" s="41">
        <v>24641321</v>
      </c>
      <c r="T187" s="41">
        <v>29173811</v>
      </c>
      <c r="U187" s="41">
        <v>31762300</v>
      </c>
      <c r="V187" s="41">
        <v>34667411</v>
      </c>
      <c r="W187" s="41">
        <v>31286730</v>
      </c>
      <c r="X187" s="41">
        <v>31111162</v>
      </c>
      <c r="Y187" s="41">
        <v>30526777</v>
      </c>
      <c r="Z187" s="41">
        <v>32771870</v>
      </c>
      <c r="AA187" s="41">
        <v>29604525</v>
      </c>
      <c r="AB187" s="41">
        <v>29223535</v>
      </c>
      <c r="AC187" s="41">
        <v>31685962</v>
      </c>
      <c r="AD187" s="41">
        <v>36053377</v>
      </c>
      <c r="AE187" s="41">
        <v>36572399</v>
      </c>
      <c r="AF187" s="41">
        <v>38895852</v>
      </c>
      <c r="AG187" s="41">
        <v>39757998</v>
      </c>
      <c r="AH187" s="41">
        <v>42901307</v>
      </c>
      <c r="AI187" s="13">
        <v>6.6079590428301804E-2</v>
      </c>
      <c r="AJ187" s="13">
        <v>7.9061048295238606E-2</v>
      </c>
    </row>
    <row r="188" spans="1:36" ht="10.5" customHeight="1" x14ac:dyDescent="0.2">
      <c r="A188" s="11"/>
      <c r="B188" s="14"/>
      <c r="C188" s="11"/>
      <c r="D188" s="15" t="s">
        <v>45</v>
      </c>
      <c r="E188" s="11"/>
      <c r="F188" s="2"/>
      <c r="G188" s="12">
        <v>3984860</v>
      </c>
      <c r="H188" s="12">
        <v>5112201</v>
      </c>
      <c r="I188" s="12">
        <v>5805186</v>
      </c>
      <c r="J188" s="12">
        <v>5960880</v>
      </c>
      <c r="K188" s="12">
        <v>5791281</v>
      </c>
      <c r="L188" s="12">
        <v>6213814</v>
      </c>
      <c r="M188" s="12">
        <v>6690691</v>
      </c>
      <c r="N188" s="12">
        <v>6662816</v>
      </c>
      <c r="O188" s="12">
        <v>7951616</v>
      </c>
      <c r="P188" s="12">
        <v>8821553</v>
      </c>
      <c r="Q188" s="12">
        <v>9029323</v>
      </c>
      <c r="R188" s="41">
        <v>9594959</v>
      </c>
      <c r="S188" s="41">
        <v>11148292</v>
      </c>
      <c r="T188" s="41">
        <v>12124144</v>
      </c>
      <c r="U188" s="41">
        <v>12778314</v>
      </c>
      <c r="V188" s="41">
        <v>13818915</v>
      </c>
      <c r="W188" s="41">
        <v>13479577</v>
      </c>
      <c r="X188" s="41">
        <v>13030374</v>
      </c>
      <c r="Y188" s="41">
        <v>13298599</v>
      </c>
      <c r="Z188" s="41">
        <v>13384062</v>
      </c>
      <c r="AA188" s="41">
        <v>13956915</v>
      </c>
      <c r="AB188" s="41">
        <v>14117351</v>
      </c>
      <c r="AC188" s="41">
        <v>15117455</v>
      </c>
      <c r="AD188" s="41">
        <v>16525847</v>
      </c>
      <c r="AE188" s="41">
        <v>17526878</v>
      </c>
      <c r="AF188" s="41">
        <v>18508649</v>
      </c>
      <c r="AG188" s="41">
        <v>17899641</v>
      </c>
      <c r="AH188" s="41">
        <v>17660461</v>
      </c>
      <c r="AI188" s="13">
        <v>3.802577426319087E-2</v>
      </c>
      <c r="AJ188" s="13">
        <v>-1.3362279165263705E-2</v>
      </c>
    </row>
    <row r="189" spans="1:36" ht="10.5" customHeight="1" x14ac:dyDescent="0.2">
      <c r="A189" s="11"/>
      <c r="B189" s="14"/>
      <c r="C189" s="11"/>
      <c r="D189" s="15" t="s">
        <v>46</v>
      </c>
      <c r="E189" s="11"/>
      <c r="F189" s="2"/>
      <c r="G189" s="12">
        <v>5310947</v>
      </c>
      <c r="H189" s="12">
        <v>6279508</v>
      </c>
      <c r="I189" s="12">
        <v>6927006</v>
      </c>
      <c r="J189" s="12">
        <v>7255225</v>
      </c>
      <c r="K189" s="12">
        <v>7114534</v>
      </c>
      <c r="L189" s="12">
        <v>7566543</v>
      </c>
      <c r="M189" s="12">
        <v>7471638</v>
      </c>
      <c r="N189" s="12">
        <v>7292530</v>
      </c>
      <c r="O189" s="12">
        <v>7863337</v>
      </c>
      <c r="P189" s="12">
        <v>8450899</v>
      </c>
      <c r="Q189" s="12">
        <v>8488281</v>
      </c>
      <c r="R189" s="41">
        <v>9672018</v>
      </c>
      <c r="S189" s="41">
        <v>10471054</v>
      </c>
      <c r="T189" s="41">
        <v>12839967</v>
      </c>
      <c r="U189" s="41">
        <v>13799559</v>
      </c>
      <c r="V189" s="41">
        <v>14497987</v>
      </c>
      <c r="W189" s="41">
        <v>14608972</v>
      </c>
      <c r="X189" s="41">
        <v>15107074</v>
      </c>
      <c r="Y189" s="41">
        <v>14379625</v>
      </c>
      <c r="Z189" s="41">
        <v>14153034</v>
      </c>
      <c r="AA189" s="41">
        <v>12281872</v>
      </c>
      <c r="AB189" s="41">
        <v>12575146</v>
      </c>
      <c r="AC189" s="41">
        <v>13742393</v>
      </c>
      <c r="AD189" s="41">
        <v>15016848</v>
      </c>
      <c r="AE189" s="41">
        <v>15238342</v>
      </c>
      <c r="AF189" s="41">
        <v>16066197</v>
      </c>
      <c r="AG189" s="41">
        <v>15949240</v>
      </c>
      <c r="AH189" s="41">
        <v>17420838</v>
      </c>
      <c r="AI189" s="13">
        <v>5.5826766486837931E-2</v>
      </c>
      <c r="AJ189" s="13">
        <v>9.2267593941780301E-2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1491362</v>
      </c>
      <c r="AA190" s="41">
        <v>1163101</v>
      </c>
      <c r="AB190" s="41">
        <v>599610</v>
      </c>
      <c r="AC190" s="41">
        <v>844425</v>
      </c>
      <c r="AD190" s="41">
        <v>1716610</v>
      </c>
      <c r="AE190" s="41">
        <v>880655</v>
      </c>
      <c r="AF190" s="41">
        <v>798154</v>
      </c>
      <c r="AG190" s="41">
        <v>0</v>
      </c>
      <c r="AH190" s="41">
        <v>0</v>
      </c>
      <c r="AI190" s="13">
        <v>-1</v>
      </c>
      <c r="AJ190" s="13" t="s">
        <v>246</v>
      </c>
    </row>
    <row r="191" spans="1:36" ht="10.5" customHeight="1" x14ac:dyDescent="0.2">
      <c r="A191" s="11"/>
      <c r="B191" s="11"/>
      <c r="C191" s="11"/>
      <c r="D191" s="11" t="s">
        <v>48</v>
      </c>
      <c r="E191" s="11"/>
      <c r="F191" s="2"/>
      <c r="G191" s="12">
        <v>1456494</v>
      </c>
      <c r="H191" s="12">
        <v>1469841</v>
      </c>
      <c r="I191" s="12">
        <v>2076680</v>
      </c>
      <c r="J191" s="12">
        <v>2268410</v>
      </c>
      <c r="K191" s="12">
        <v>3132297</v>
      </c>
      <c r="L191" s="12">
        <v>3036712</v>
      </c>
      <c r="M191" s="12">
        <v>3137339</v>
      </c>
      <c r="N191" s="12">
        <v>3572175</v>
      </c>
      <c r="O191" s="12">
        <v>3971574</v>
      </c>
      <c r="P191" s="12">
        <v>2268072</v>
      </c>
      <c r="Q191" s="12">
        <v>2828306</v>
      </c>
      <c r="R191" s="41">
        <v>3161073</v>
      </c>
      <c r="S191" s="41">
        <v>3021975</v>
      </c>
      <c r="T191" s="41">
        <v>4209700</v>
      </c>
      <c r="U191" s="41">
        <v>5184427</v>
      </c>
      <c r="V191" s="41">
        <v>6350509</v>
      </c>
      <c r="W191" s="41">
        <v>3198181</v>
      </c>
      <c r="X191" s="41">
        <v>2973714</v>
      </c>
      <c r="Y191" s="41">
        <v>2848553</v>
      </c>
      <c r="Z191" s="41">
        <v>3743412</v>
      </c>
      <c r="AA191" s="41">
        <v>2202637</v>
      </c>
      <c r="AB191" s="41">
        <v>1931428</v>
      </c>
      <c r="AC191" s="41">
        <v>1981689</v>
      </c>
      <c r="AD191" s="41">
        <v>2794072</v>
      </c>
      <c r="AE191" s="41">
        <v>2926524</v>
      </c>
      <c r="AF191" s="41">
        <v>3522852</v>
      </c>
      <c r="AG191" s="41">
        <v>5909117</v>
      </c>
      <c r="AH191" s="41">
        <v>7820008</v>
      </c>
      <c r="AI191" s="13">
        <v>0.26247110146773678</v>
      </c>
      <c r="AJ191" s="13">
        <v>0.32338012599852062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1406025</v>
      </c>
      <c r="H193" s="12">
        <v>1720321</v>
      </c>
      <c r="I193" s="12">
        <v>1521684</v>
      </c>
      <c r="J193" s="12">
        <v>1679116</v>
      </c>
      <c r="K193" s="12">
        <f>SUM(K194:K202)</f>
        <v>1944841</v>
      </c>
      <c r="L193" s="12">
        <f>SUM(L194:L202)</f>
        <v>1935682</v>
      </c>
      <c r="M193" s="12">
        <f>SUM(M194:M202)</f>
        <v>1997418</v>
      </c>
      <c r="N193" s="12">
        <f>SUM(N194:N202)</f>
        <v>2356251</v>
      </c>
      <c r="O193" s="12">
        <v>3063693</v>
      </c>
      <c r="P193" s="12">
        <v>2956859</v>
      </c>
      <c r="Q193" s="12">
        <v>2957536</v>
      </c>
      <c r="R193" s="41">
        <v>2731645</v>
      </c>
      <c r="S193" s="41">
        <v>2742329</v>
      </c>
      <c r="T193" s="41">
        <v>3356324.2</v>
      </c>
      <c r="U193" s="41">
        <v>3423791</v>
      </c>
      <c r="V193" s="41">
        <v>3895015</v>
      </c>
      <c r="W193" s="41">
        <v>3638980</v>
      </c>
      <c r="X193" s="41">
        <v>3398809.08</v>
      </c>
      <c r="Y193" s="41">
        <v>2902665</v>
      </c>
      <c r="Z193" s="41">
        <v>5238471</v>
      </c>
      <c r="AA193" s="41">
        <v>3883852</v>
      </c>
      <c r="AB193" s="41">
        <v>3753934</v>
      </c>
      <c r="AC193" s="41">
        <v>4245540</v>
      </c>
      <c r="AD193" s="41">
        <v>3714960</v>
      </c>
      <c r="AE193" s="41">
        <v>3787814</v>
      </c>
      <c r="AF193" s="41">
        <v>3971085</v>
      </c>
      <c r="AG193" s="41">
        <v>5836441</v>
      </c>
      <c r="AH193" s="41">
        <v>4328781</v>
      </c>
      <c r="AI193" s="13">
        <v>2.4031140597243983E-2</v>
      </c>
      <c r="AJ193" s="13">
        <v>-0.25831838272673363</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187514</v>
      </c>
      <c r="H195" s="12">
        <v>191158</v>
      </c>
      <c r="I195" s="12">
        <v>189524</v>
      </c>
      <c r="J195" s="12">
        <v>198740</v>
      </c>
      <c r="K195" s="12">
        <v>189362</v>
      </c>
      <c r="L195" s="12">
        <v>201587</v>
      </c>
      <c r="M195" s="12">
        <v>206584</v>
      </c>
      <c r="N195" s="12">
        <v>205095</v>
      </c>
      <c r="O195" s="12">
        <v>392498</v>
      </c>
      <c r="P195" s="12">
        <v>486513</v>
      </c>
      <c r="Q195" s="12">
        <v>513446</v>
      </c>
      <c r="R195" s="41">
        <v>509297</v>
      </c>
      <c r="S195" s="41">
        <v>561286</v>
      </c>
      <c r="T195" s="41">
        <v>555874.19999999995</v>
      </c>
      <c r="U195" s="41">
        <v>621458</v>
      </c>
      <c r="V195" s="41">
        <v>632407</v>
      </c>
      <c r="W195" s="41">
        <v>636357</v>
      </c>
      <c r="X195" s="41">
        <v>683328</v>
      </c>
      <c r="Y195" s="41">
        <v>706546</v>
      </c>
      <c r="Z195" s="41">
        <v>707460</v>
      </c>
      <c r="AA195" s="41">
        <v>728703</v>
      </c>
      <c r="AB195" s="41">
        <v>731276</v>
      </c>
      <c r="AC195" s="41">
        <v>748551</v>
      </c>
      <c r="AD195" s="41">
        <v>723950</v>
      </c>
      <c r="AE195" s="41">
        <v>800935</v>
      </c>
      <c r="AF195" s="41">
        <v>802411</v>
      </c>
      <c r="AG195" s="41">
        <v>759259</v>
      </c>
      <c r="AH195" s="41">
        <v>777984</v>
      </c>
      <c r="AI195" s="13">
        <v>1.0372593712870248E-2</v>
      </c>
      <c r="AJ195" s="13">
        <v>2.4662203543191454E-2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1071181</v>
      </c>
      <c r="H198" s="12">
        <v>1134394</v>
      </c>
      <c r="I198" s="12">
        <v>1149800</v>
      </c>
      <c r="J198" s="12">
        <v>1213180</v>
      </c>
      <c r="K198" s="12">
        <v>1374768</v>
      </c>
      <c r="L198" s="12">
        <v>1379627</v>
      </c>
      <c r="M198" s="12">
        <v>1490330</v>
      </c>
      <c r="N198" s="12">
        <v>1443606</v>
      </c>
      <c r="O198" s="12">
        <v>1664007</v>
      </c>
      <c r="P198" s="12">
        <v>1756758</v>
      </c>
      <c r="Q198" s="12">
        <v>1821589</v>
      </c>
      <c r="R198" s="41">
        <v>1862027</v>
      </c>
      <c r="S198" s="41">
        <v>1942169</v>
      </c>
      <c r="T198" s="41">
        <v>2122409</v>
      </c>
      <c r="U198" s="41">
        <v>2255360</v>
      </c>
      <c r="V198" s="41">
        <v>2386621</v>
      </c>
      <c r="W198" s="41">
        <v>2446018</v>
      </c>
      <c r="X198" s="41">
        <v>2134153.08</v>
      </c>
      <c r="Y198" s="41">
        <v>1951888</v>
      </c>
      <c r="Z198" s="41">
        <v>1966107</v>
      </c>
      <c r="AA198" s="41">
        <v>1939484</v>
      </c>
      <c r="AB198" s="41">
        <v>2349271</v>
      </c>
      <c r="AC198" s="41">
        <v>2208442</v>
      </c>
      <c r="AD198" s="41">
        <v>2395139</v>
      </c>
      <c r="AE198" s="41">
        <v>2500897</v>
      </c>
      <c r="AF198" s="41">
        <v>2496775</v>
      </c>
      <c r="AG198" s="41">
        <v>2503483</v>
      </c>
      <c r="AH198" s="41">
        <v>2302276</v>
      </c>
      <c r="AI198" s="13">
        <v>-3.3621466856269544E-3</v>
      </c>
      <c r="AJ198" s="13">
        <v>-8.0370827363317424E-2</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0</v>
      </c>
      <c r="Q199" s="12">
        <v>0</v>
      </c>
      <c r="R199" s="41">
        <v>0</v>
      </c>
      <c r="S199" s="41">
        <v>23585</v>
      </c>
      <c r="T199" s="41">
        <v>30686</v>
      </c>
      <c r="U199" s="41">
        <v>34414</v>
      </c>
      <c r="V199" s="41">
        <v>50550</v>
      </c>
      <c r="W199" s="41">
        <v>52721</v>
      </c>
      <c r="X199" s="41">
        <v>51104</v>
      </c>
      <c r="Y199" s="41">
        <v>53789</v>
      </c>
      <c r="Z199" s="41">
        <v>57771</v>
      </c>
      <c r="AA199" s="41">
        <v>70038</v>
      </c>
      <c r="AB199" s="41">
        <v>62673</v>
      </c>
      <c r="AC199" s="41">
        <v>41054</v>
      </c>
      <c r="AD199" s="41">
        <v>42154</v>
      </c>
      <c r="AE199" s="41">
        <v>51223</v>
      </c>
      <c r="AF199" s="41">
        <v>27941</v>
      </c>
      <c r="AG199" s="41">
        <v>19518</v>
      </c>
      <c r="AH199" s="41">
        <v>26830</v>
      </c>
      <c r="AI199" s="13">
        <v>-0.13185947136290577</v>
      </c>
      <c r="AJ199" s="13">
        <v>0.37462854800696793</v>
      </c>
    </row>
    <row r="200" spans="1:36" ht="10.5" customHeight="1" x14ac:dyDescent="0.2">
      <c r="A200" s="11"/>
      <c r="B200" s="11"/>
      <c r="C200" s="11" t="s">
        <v>56</v>
      </c>
      <c r="D200" s="11"/>
      <c r="E200" s="11"/>
      <c r="F200" s="2"/>
      <c r="G200" s="12">
        <v>147330</v>
      </c>
      <c r="H200" s="12">
        <v>394769</v>
      </c>
      <c r="I200" s="12">
        <v>182360</v>
      </c>
      <c r="J200" s="12">
        <v>267196</v>
      </c>
      <c r="K200" s="12">
        <v>380711</v>
      </c>
      <c r="L200" s="12">
        <v>354468</v>
      </c>
      <c r="M200" s="12">
        <v>300504</v>
      </c>
      <c r="N200" s="12">
        <v>707550</v>
      </c>
      <c r="O200" s="12">
        <v>1007188</v>
      </c>
      <c r="P200" s="12">
        <v>713588</v>
      </c>
      <c r="Q200" s="12">
        <v>622501</v>
      </c>
      <c r="R200" s="41">
        <v>360321</v>
      </c>
      <c r="S200" s="41">
        <v>215289</v>
      </c>
      <c r="T200" s="41">
        <v>647355</v>
      </c>
      <c r="U200" s="41">
        <v>512559</v>
      </c>
      <c r="V200" s="41">
        <v>825437</v>
      </c>
      <c r="W200" s="41">
        <v>503884</v>
      </c>
      <c r="X200" s="41">
        <v>530224</v>
      </c>
      <c r="Y200" s="41">
        <v>190442</v>
      </c>
      <c r="Z200" s="41">
        <v>2507133</v>
      </c>
      <c r="AA200" s="41">
        <v>1145627</v>
      </c>
      <c r="AB200" s="41">
        <v>610714</v>
      </c>
      <c r="AC200" s="41">
        <v>1247493</v>
      </c>
      <c r="AD200" s="41">
        <v>553717</v>
      </c>
      <c r="AE200" s="41">
        <v>434759</v>
      </c>
      <c r="AF200" s="41">
        <v>643958</v>
      </c>
      <c r="AG200" s="41">
        <v>2554181</v>
      </c>
      <c r="AH200" s="41">
        <v>1221691</v>
      </c>
      <c r="AI200" s="13">
        <v>0.12250232644241899</v>
      </c>
      <c r="AJ200" s="13">
        <v>-0.52168973146382347</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551715</v>
      </c>
      <c r="H204" s="12">
        <v>838080</v>
      </c>
      <c r="I204" s="12">
        <v>987382</v>
      </c>
      <c r="J204" s="12">
        <v>788331</v>
      </c>
      <c r="K204" s="12">
        <v>432694</v>
      </c>
      <c r="L204" s="12">
        <v>489921</v>
      </c>
      <c r="M204" s="12">
        <v>1436083</v>
      </c>
      <c r="N204" s="12">
        <v>1101546</v>
      </c>
      <c r="O204" s="12">
        <v>785517</v>
      </c>
      <c r="P204" s="12">
        <v>428256</v>
      </c>
      <c r="Q204" s="12">
        <v>746611</v>
      </c>
      <c r="R204" s="41">
        <v>1639301</v>
      </c>
      <c r="S204" s="41">
        <v>2408855</v>
      </c>
      <c r="T204" s="41">
        <v>1218970</v>
      </c>
      <c r="U204" s="41">
        <v>1191861</v>
      </c>
      <c r="V204" s="41">
        <v>829169</v>
      </c>
      <c r="W204" s="41">
        <v>777926</v>
      </c>
      <c r="X204" s="41">
        <v>2440209</v>
      </c>
      <c r="Y204" s="41">
        <v>1032406</v>
      </c>
      <c r="Z204" s="41">
        <v>1483954</v>
      </c>
      <c r="AA204" s="41">
        <v>760322</v>
      </c>
      <c r="AB204" s="41">
        <v>1661769</v>
      </c>
      <c r="AC204" s="41">
        <v>7851547</v>
      </c>
      <c r="AD204" s="41">
        <v>1146563</v>
      </c>
      <c r="AE204" s="41">
        <v>1276890</v>
      </c>
      <c r="AF204" s="41">
        <v>531725</v>
      </c>
      <c r="AG204" s="41">
        <v>565975</v>
      </c>
      <c r="AH204" s="41">
        <v>843311</v>
      </c>
      <c r="AI204" s="13">
        <v>-0.10689431872613953</v>
      </c>
      <c r="AJ204" s="13">
        <v>0.4900145766155749</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506803</v>
      </c>
      <c r="H206" s="12">
        <v>825358</v>
      </c>
      <c r="I206" s="12">
        <v>497020</v>
      </c>
      <c r="J206" s="12">
        <v>605620</v>
      </c>
      <c r="K206" s="12">
        <v>547666</v>
      </c>
      <c r="L206" s="12">
        <v>561239</v>
      </c>
      <c r="M206" s="12">
        <v>555547</v>
      </c>
      <c r="N206" s="12">
        <v>634544</v>
      </c>
      <c r="O206" s="12">
        <v>316561</v>
      </c>
      <c r="P206" s="12">
        <v>733666</v>
      </c>
      <c r="Q206" s="12">
        <v>722446</v>
      </c>
      <c r="R206" s="41">
        <v>775117</v>
      </c>
      <c r="S206" s="41">
        <v>793410</v>
      </c>
      <c r="T206" s="41">
        <v>920288</v>
      </c>
      <c r="U206" s="41">
        <v>781864</v>
      </c>
      <c r="V206" s="41">
        <v>861699</v>
      </c>
      <c r="W206" s="41">
        <v>2713625</v>
      </c>
      <c r="X206" s="41">
        <v>3295763</v>
      </c>
      <c r="Y206" s="41">
        <v>1059523</v>
      </c>
      <c r="Z206" s="41">
        <v>930558</v>
      </c>
      <c r="AA206" s="41">
        <v>663839</v>
      </c>
      <c r="AB206" s="41">
        <v>562444</v>
      </c>
      <c r="AC206" s="41">
        <v>588240</v>
      </c>
      <c r="AD206" s="41">
        <v>326133</v>
      </c>
      <c r="AE206" s="41">
        <v>292723</v>
      </c>
      <c r="AF206" s="41">
        <v>340476</v>
      </c>
      <c r="AG206" s="41">
        <v>351567</v>
      </c>
      <c r="AH206" s="41">
        <v>725246</v>
      </c>
      <c r="AI206" s="13">
        <v>4.3280305312576317E-2</v>
      </c>
      <c r="AJ206" s="13">
        <v>1.0628955504925093</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20765863</v>
      </c>
      <c r="H209" s="5">
        <v>25937036</v>
      </c>
      <c r="I209" s="5">
        <v>26111192</v>
      </c>
      <c r="J209" s="5">
        <v>26736080</v>
      </c>
      <c r="K209" s="5">
        <v>29654298</v>
      </c>
      <c r="L209" s="5">
        <v>29261353</v>
      </c>
      <c r="M209" s="5">
        <v>32460077</v>
      </c>
      <c r="N209" s="5">
        <v>34734654</v>
      </c>
      <c r="O209" s="5">
        <v>42588349</v>
      </c>
      <c r="P209" s="5">
        <v>44886763</v>
      </c>
      <c r="Q209" s="5">
        <v>39208710</v>
      </c>
      <c r="R209" s="39">
        <v>40771668</v>
      </c>
      <c r="S209" s="39">
        <v>41816483</v>
      </c>
      <c r="T209" s="39">
        <v>54469839</v>
      </c>
      <c r="U209" s="39">
        <v>53618328</v>
      </c>
      <c r="V209" s="39">
        <v>65327309</v>
      </c>
      <c r="W209" s="39">
        <v>73625935</v>
      </c>
      <c r="X209" s="39">
        <v>64766887</v>
      </c>
      <c r="Y209" s="39">
        <v>57986084</v>
      </c>
      <c r="Z209" s="39">
        <v>68914923</v>
      </c>
      <c r="AA209" s="39">
        <v>57410740</v>
      </c>
      <c r="AB209" s="39">
        <v>64169310</v>
      </c>
      <c r="AC209" s="39">
        <v>72661029</v>
      </c>
      <c r="AD209" s="39">
        <v>87497942</v>
      </c>
      <c r="AE209" s="39">
        <v>68691989</v>
      </c>
      <c r="AF209" s="39">
        <v>133165079</v>
      </c>
      <c r="AG209" s="39">
        <v>149832432</v>
      </c>
      <c r="AH209" s="39">
        <v>82386713</v>
      </c>
      <c r="AI209" s="10">
        <v>4.2529375762010879E-2</v>
      </c>
      <c r="AJ209" s="10">
        <v>-0.45014098816736819</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2570578</v>
      </c>
      <c r="H211" s="12">
        <v>2587523</v>
      </c>
      <c r="I211" s="12">
        <v>3022329</v>
      </c>
      <c r="J211" s="12">
        <v>3035779</v>
      </c>
      <c r="K211" s="12">
        <v>3630028</v>
      </c>
      <c r="L211" s="12">
        <v>3896049</v>
      </c>
      <c r="M211" s="12">
        <v>4261903</v>
      </c>
      <c r="N211" s="12">
        <v>4143588</v>
      </c>
      <c r="O211" s="12">
        <v>3592829</v>
      </c>
      <c r="P211" s="12">
        <v>5636253</v>
      </c>
      <c r="Q211" s="12">
        <v>4988989</v>
      </c>
      <c r="R211" s="41">
        <v>5787367</v>
      </c>
      <c r="S211" s="41">
        <v>5142155</v>
      </c>
      <c r="T211" s="41">
        <v>7151725</v>
      </c>
      <c r="U211" s="41">
        <v>6480903</v>
      </c>
      <c r="V211" s="41">
        <v>7469246</v>
      </c>
      <c r="W211" s="41">
        <v>7691394</v>
      </c>
      <c r="X211" s="41">
        <v>8428597</v>
      </c>
      <c r="Y211" s="41">
        <v>7615014</v>
      </c>
      <c r="Z211" s="41">
        <v>7229420</v>
      </c>
      <c r="AA211" s="41">
        <v>7557776</v>
      </c>
      <c r="AB211" s="41">
        <v>7250981</v>
      </c>
      <c r="AC211" s="41">
        <v>7721004</v>
      </c>
      <c r="AD211" s="41">
        <v>8670365</v>
      </c>
      <c r="AE211" s="41">
        <v>8289233</v>
      </c>
      <c r="AF211" s="41">
        <v>10778018</v>
      </c>
      <c r="AG211" s="41">
        <v>10602480</v>
      </c>
      <c r="AH211" s="41">
        <v>12076809</v>
      </c>
      <c r="AI211" s="13">
        <v>8.8744327049705252E-2</v>
      </c>
      <c r="AJ211" s="13">
        <v>0.13905510786155692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7166870</v>
      </c>
      <c r="H213" s="12">
        <v>8326373</v>
      </c>
      <c r="I213" s="12">
        <v>7952427</v>
      </c>
      <c r="J213" s="12">
        <v>8516414</v>
      </c>
      <c r="K213" s="12">
        <v>8730813</v>
      </c>
      <c r="L213" s="12">
        <v>9023474</v>
      </c>
      <c r="M213" s="12">
        <v>9281576</v>
      </c>
      <c r="N213" s="12">
        <v>9352403</v>
      </c>
      <c r="O213" s="12">
        <v>10529523</v>
      </c>
      <c r="P213" s="12">
        <v>11091478</v>
      </c>
      <c r="Q213" s="12">
        <v>11075035</v>
      </c>
      <c r="R213" s="41">
        <v>11271500</v>
      </c>
      <c r="S213" s="41">
        <v>12221839</v>
      </c>
      <c r="T213" s="41">
        <v>15650609</v>
      </c>
      <c r="U213" s="41">
        <v>16298773</v>
      </c>
      <c r="V213" s="41">
        <v>19608817</v>
      </c>
      <c r="W213" s="41">
        <v>19397460</v>
      </c>
      <c r="X213" s="41">
        <v>18453052</v>
      </c>
      <c r="Y213" s="41">
        <v>20125055</v>
      </c>
      <c r="Z213" s="41">
        <v>20155956</v>
      </c>
      <c r="AA213" s="41">
        <v>18397678</v>
      </c>
      <c r="AB213" s="41">
        <v>20111616</v>
      </c>
      <c r="AC213" s="41">
        <v>20987054</v>
      </c>
      <c r="AD213" s="41">
        <v>22053632</v>
      </c>
      <c r="AE213" s="41">
        <v>23506869</v>
      </c>
      <c r="AF213" s="41">
        <v>24418709</v>
      </c>
      <c r="AG213" s="41">
        <v>25215484</v>
      </c>
      <c r="AH213" s="41">
        <v>26335114</v>
      </c>
      <c r="AI213" s="13">
        <v>4.5959107311278835E-2</v>
      </c>
      <c r="AJ213" s="13">
        <v>4.4402479048191182E-2</v>
      </c>
    </row>
    <row r="214" spans="1:44" ht="10.5" customHeight="1" x14ac:dyDescent="0.2">
      <c r="A214" s="11"/>
      <c r="B214" s="19" t="s">
        <v>67</v>
      </c>
      <c r="D214" s="19"/>
      <c r="E214" s="14"/>
      <c r="F214" s="2"/>
      <c r="G214" s="12">
        <v>2453974</v>
      </c>
      <c r="H214" s="12">
        <v>2500135</v>
      </c>
      <c r="I214" s="12">
        <v>2477284</v>
      </c>
      <c r="J214" s="12">
        <v>2397630</v>
      </c>
      <c r="K214" s="12">
        <v>3589301</v>
      </c>
      <c r="L214" s="12">
        <v>2654832</v>
      </c>
      <c r="M214" s="12">
        <v>2257949</v>
      </c>
      <c r="N214" s="12">
        <v>3321382</v>
      </c>
      <c r="O214" s="12">
        <v>3955751</v>
      </c>
      <c r="P214" s="12">
        <v>3462649</v>
      </c>
      <c r="Q214" s="12">
        <v>4066681</v>
      </c>
      <c r="R214" s="41">
        <v>5495350</v>
      </c>
      <c r="S214" s="41">
        <v>5798302</v>
      </c>
      <c r="T214" s="41">
        <v>3786895</v>
      </c>
      <c r="U214" s="41">
        <v>4388846</v>
      </c>
      <c r="V214" s="41">
        <v>4870236</v>
      </c>
      <c r="W214" s="41">
        <v>5515044</v>
      </c>
      <c r="X214" s="41">
        <v>5647844</v>
      </c>
      <c r="Y214" s="41">
        <v>5770917</v>
      </c>
      <c r="Z214" s="41">
        <v>5750076</v>
      </c>
      <c r="AA214" s="41">
        <v>6234567</v>
      </c>
      <c r="AB214" s="41">
        <v>4500151</v>
      </c>
      <c r="AC214" s="41">
        <v>4751573</v>
      </c>
      <c r="AD214" s="41">
        <v>6807042</v>
      </c>
      <c r="AE214" s="41">
        <v>6273506</v>
      </c>
      <c r="AF214" s="41">
        <v>5966643</v>
      </c>
      <c r="AG214" s="41">
        <v>6026098</v>
      </c>
      <c r="AH214" s="41">
        <v>9180460</v>
      </c>
      <c r="AI214" s="13">
        <v>0.12617589160273113</v>
      </c>
      <c r="AJ214" s="13">
        <v>0.52345016626015706</v>
      </c>
    </row>
    <row r="215" spans="1:44" ht="10.5" customHeight="1" x14ac:dyDescent="0.2">
      <c r="A215" s="11"/>
      <c r="B215" s="19" t="s">
        <v>69</v>
      </c>
      <c r="D215" s="19"/>
      <c r="E215" s="14"/>
      <c r="F215" s="2"/>
      <c r="G215" s="12">
        <v>0</v>
      </c>
      <c r="H215" s="12">
        <v>0</v>
      </c>
      <c r="I215" s="12">
        <v>123</v>
      </c>
      <c r="J215" s="12">
        <v>0</v>
      </c>
      <c r="K215" s="12">
        <v>0</v>
      </c>
      <c r="L215" s="12">
        <v>0</v>
      </c>
      <c r="M215" s="12">
        <v>0</v>
      </c>
      <c r="N215" s="12">
        <v>0</v>
      </c>
      <c r="O215" s="12">
        <v>0</v>
      </c>
      <c r="P215" s="12">
        <v>0</v>
      </c>
      <c r="Q215" s="12">
        <v>1099</v>
      </c>
      <c r="R215" s="41">
        <v>0</v>
      </c>
      <c r="S215" s="41">
        <v>0</v>
      </c>
      <c r="T215" s="41">
        <v>0</v>
      </c>
      <c r="U215" s="41">
        <v>24609</v>
      </c>
      <c r="V215" s="41">
        <v>26647</v>
      </c>
      <c r="W215" s="41">
        <v>32936</v>
      </c>
      <c r="X215" s="41">
        <v>0</v>
      </c>
      <c r="Y215" s="41">
        <v>0</v>
      </c>
      <c r="Z215" s="41">
        <v>0</v>
      </c>
      <c r="AA215" s="41">
        <v>0</v>
      </c>
      <c r="AB215" s="41">
        <v>0</v>
      </c>
      <c r="AC215" s="41">
        <v>0</v>
      </c>
      <c r="AD215" s="41">
        <v>0</v>
      </c>
      <c r="AE215" s="41">
        <v>0</v>
      </c>
      <c r="AF215" s="41">
        <v>3500</v>
      </c>
      <c r="AG215" s="41">
        <v>0</v>
      </c>
      <c r="AH215" s="41">
        <v>0</v>
      </c>
      <c r="AI215" s="13" t="s">
        <v>246</v>
      </c>
      <c r="AJ215" s="13" t="s">
        <v>246</v>
      </c>
    </row>
    <row r="216" spans="1:44" ht="10.5" customHeight="1" x14ac:dyDescent="0.2">
      <c r="A216" s="11"/>
      <c r="B216" s="19" t="s">
        <v>70</v>
      </c>
      <c r="D216" s="19"/>
      <c r="E216" s="14"/>
      <c r="F216" s="2"/>
      <c r="G216" s="12">
        <v>2641742</v>
      </c>
      <c r="H216" s="12">
        <v>3192234</v>
      </c>
      <c r="I216" s="12">
        <v>3700980</v>
      </c>
      <c r="J216" s="12">
        <v>4088862</v>
      </c>
      <c r="K216" s="12">
        <v>4173156</v>
      </c>
      <c r="L216" s="12">
        <v>4550781</v>
      </c>
      <c r="M216" s="12">
        <v>4346057</v>
      </c>
      <c r="N216" s="12">
        <v>4966168</v>
      </c>
      <c r="O216" s="12">
        <v>5219422</v>
      </c>
      <c r="P216" s="12">
        <v>4499902</v>
      </c>
      <c r="Q216" s="12">
        <v>4922883</v>
      </c>
      <c r="R216" s="41">
        <v>6336967</v>
      </c>
      <c r="S216" s="41">
        <v>6295180</v>
      </c>
      <c r="T216" s="41">
        <v>8498100</v>
      </c>
      <c r="U216" s="41">
        <v>9629478</v>
      </c>
      <c r="V216" s="41">
        <v>9361397</v>
      </c>
      <c r="W216" s="41">
        <v>10018975</v>
      </c>
      <c r="X216" s="41">
        <v>8912210</v>
      </c>
      <c r="Y216" s="41">
        <v>9005229</v>
      </c>
      <c r="Z216" s="41">
        <v>8400175</v>
      </c>
      <c r="AA216" s="41">
        <v>8371365</v>
      </c>
      <c r="AB216" s="41">
        <v>10079108</v>
      </c>
      <c r="AC216" s="41">
        <v>8268281</v>
      </c>
      <c r="AD216" s="41">
        <v>8090125</v>
      </c>
      <c r="AE216" s="41">
        <v>8576611</v>
      </c>
      <c r="AF216" s="41">
        <v>5922263</v>
      </c>
      <c r="AG216" s="41">
        <v>9128030</v>
      </c>
      <c r="AH216" s="41">
        <v>7321206</v>
      </c>
      <c r="AI216" s="13">
        <v>-5.188702924175792E-2</v>
      </c>
      <c r="AJ216" s="13">
        <v>-0.19794238187210164</v>
      </c>
    </row>
    <row r="217" spans="1:44" ht="10.5" customHeight="1" x14ac:dyDescent="0.2">
      <c r="A217" s="11"/>
      <c r="B217" s="19" t="s">
        <v>71</v>
      </c>
      <c r="D217" s="19"/>
      <c r="E217" s="14"/>
      <c r="F217" s="2"/>
      <c r="G217" s="12">
        <v>2637777</v>
      </c>
      <c r="H217" s="12">
        <v>3218151</v>
      </c>
      <c r="I217" s="12">
        <v>4820353</v>
      </c>
      <c r="J217" s="12">
        <v>4761800</v>
      </c>
      <c r="K217" s="12">
        <v>3585103</v>
      </c>
      <c r="L217" s="12">
        <v>3941189</v>
      </c>
      <c r="M217" s="12">
        <v>4477208</v>
      </c>
      <c r="N217" s="12">
        <v>4029124</v>
      </c>
      <c r="O217" s="12">
        <v>4768752</v>
      </c>
      <c r="P217" s="12">
        <v>4890507</v>
      </c>
      <c r="Q217" s="12">
        <v>4807957</v>
      </c>
      <c r="R217" s="41">
        <v>5281373</v>
      </c>
      <c r="S217" s="41">
        <v>5650621</v>
      </c>
      <c r="T217" s="41">
        <v>7208054</v>
      </c>
      <c r="U217" s="41">
        <v>8256795</v>
      </c>
      <c r="V217" s="41">
        <v>9938474</v>
      </c>
      <c r="W217" s="41">
        <v>9592436</v>
      </c>
      <c r="X217" s="41">
        <v>8390010</v>
      </c>
      <c r="Y217" s="41">
        <v>8368654</v>
      </c>
      <c r="Z217" s="41">
        <v>9060015</v>
      </c>
      <c r="AA217" s="41">
        <v>8911160</v>
      </c>
      <c r="AB217" s="41">
        <v>10569221</v>
      </c>
      <c r="AC217" s="41">
        <v>9835383</v>
      </c>
      <c r="AD217" s="41">
        <v>10958143</v>
      </c>
      <c r="AE217" s="41">
        <v>10836499</v>
      </c>
      <c r="AF217" s="41">
        <v>16621829</v>
      </c>
      <c r="AG217" s="41">
        <v>12536672</v>
      </c>
      <c r="AH217" s="41">
        <v>15380129</v>
      </c>
      <c r="AI217" s="13">
        <v>6.4517568197451025E-2</v>
      </c>
      <c r="AJ217" s="13">
        <v>0.22681115051905323</v>
      </c>
    </row>
    <row r="218" spans="1:44" ht="10.5" customHeight="1" x14ac:dyDescent="0.2">
      <c r="A218" s="11"/>
      <c r="B218" s="19" t="s">
        <v>72</v>
      </c>
      <c r="D218" s="19"/>
      <c r="E218" s="14"/>
      <c r="F218" s="2"/>
      <c r="G218" s="12">
        <v>183036</v>
      </c>
      <c r="H218" s="12">
        <v>243459</v>
      </c>
      <c r="I218" s="12">
        <v>181682</v>
      </c>
      <c r="J218" s="12">
        <v>149515</v>
      </c>
      <c r="K218" s="12">
        <v>138775</v>
      </c>
      <c r="L218" s="12">
        <v>259911</v>
      </c>
      <c r="M218" s="12">
        <v>239289</v>
      </c>
      <c r="N218" s="12">
        <v>243856</v>
      </c>
      <c r="O218" s="12">
        <v>254337</v>
      </c>
      <c r="P218" s="12">
        <v>218714</v>
      </c>
      <c r="Q218" s="12">
        <v>149189</v>
      </c>
      <c r="R218" s="41">
        <v>113585</v>
      </c>
      <c r="S218" s="41">
        <v>99167</v>
      </c>
      <c r="T218" s="41">
        <v>1941409</v>
      </c>
      <c r="U218" s="41">
        <v>1301326</v>
      </c>
      <c r="V218" s="41">
        <v>1142280</v>
      </c>
      <c r="W218" s="41">
        <v>1089376</v>
      </c>
      <c r="X218" s="41">
        <v>2732919</v>
      </c>
      <c r="Y218" s="41">
        <v>2588564</v>
      </c>
      <c r="Z218" s="41">
        <v>5135797</v>
      </c>
      <c r="AA218" s="41">
        <v>2952574</v>
      </c>
      <c r="AB218" s="41">
        <v>5008109</v>
      </c>
      <c r="AC218" s="41">
        <v>2064792</v>
      </c>
      <c r="AD218" s="41">
        <v>2312163</v>
      </c>
      <c r="AE218" s="41">
        <v>2397828</v>
      </c>
      <c r="AF218" s="41">
        <v>19253052</v>
      </c>
      <c r="AG218" s="41">
        <v>6044689</v>
      </c>
      <c r="AH218" s="41">
        <v>6110974</v>
      </c>
      <c r="AI218" s="13">
        <v>3.3727596883343702E-2</v>
      </c>
      <c r="AJ218" s="13">
        <v>1.0965824709923041E-2</v>
      </c>
    </row>
    <row r="219" spans="1:44" ht="10.5" customHeight="1" x14ac:dyDescent="0.2">
      <c r="A219" s="11"/>
      <c r="B219" s="19" t="s">
        <v>73</v>
      </c>
      <c r="D219" s="19"/>
      <c r="E219" s="14"/>
      <c r="F219" s="2"/>
      <c r="G219" s="12">
        <v>30343</v>
      </c>
      <c r="H219" s="12">
        <v>2476670</v>
      </c>
      <c r="I219" s="12">
        <v>201000</v>
      </c>
      <c r="J219" s="12">
        <v>286182</v>
      </c>
      <c r="K219" s="12">
        <v>1545633</v>
      </c>
      <c r="L219" s="12">
        <v>774527</v>
      </c>
      <c r="M219" s="12">
        <v>3073825</v>
      </c>
      <c r="N219" s="12">
        <v>4035029</v>
      </c>
      <c r="O219" s="12">
        <v>9088350</v>
      </c>
      <c r="P219" s="12">
        <v>9749958</v>
      </c>
      <c r="Q219" s="12">
        <v>4191380</v>
      </c>
      <c r="R219" s="41">
        <v>608969</v>
      </c>
      <c r="S219" s="41">
        <v>1040299</v>
      </c>
      <c r="T219" s="41">
        <v>9007695</v>
      </c>
      <c r="U219" s="41">
        <v>6326433</v>
      </c>
      <c r="V219" s="41">
        <v>11280273</v>
      </c>
      <c r="W219" s="41">
        <v>19159119</v>
      </c>
      <c r="X219" s="41">
        <v>10512845</v>
      </c>
      <c r="Y219" s="41">
        <v>3351865</v>
      </c>
      <c r="Z219" s="41">
        <v>11941054</v>
      </c>
      <c r="AA219" s="41">
        <v>4003024</v>
      </c>
      <c r="AB219" s="41">
        <v>5244278</v>
      </c>
      <c r="AC219" s="41">
        <v>17929842</v>
      </c>
      <c r="AD219" s="41">
        <v>27198883</v>
      </c>
      <c r="AE219" s="41">
        <v>6655424</v>
      </c>
      <c r="AF219" s="41">
        <v>48623729</v>
      </c>
      <c r="AG219" s="41">
        <v>78600429</v>
      </c>
      <c r="AH219" s="41">
        <v>3657696</v>
      </c>
      <c r="AI219" s="13">
        <v>-5.8283202696084224E-2</v>
      </c>
      <c r="AJ219" s="13">
        <v>-0.95346468147139507</v>
      </c>
    </row>
    <row r="220" spans="1:44" ht="10.5" customHeight="1" x14ac:dyDescent="0.2">
      <c r="A220" s="11"/>
      <c r="B220" s="19" t="s">
        <v>74</v>
      </c>
      <c r="D220" s="19"/>
      <c r="E220" s="14"/>
      <c r="F220" s="2"/>
      <c r="G220" s="12">
        <v>3081543</v>
      </c>
      <c r="H220" s="12">
        <v>3392491</v>
      </c>
      <c r="I220" s="12">
        <v>3755014</v>
      </c>
      <c r="J220" s="12">
        <v>3499898</v>
      </c>
      <c r="K220" s="12">
        <v>4261489</v>
      </c>
      <c r="L220" s="12">
        <v>4160590</v>
      </c>
      <c r="M220" s="12">
        <v>4522270</v>
      </c>
      <c r="N220" s="12">
        <v>4643104</v>
      </c>
      <c r="O220" s="12">
        <v>5179385</v>
      </c>
      <c r="P220" s="12">
        <v>5337302</v>
      </c>
      <c r="Q220" s="12">
        <v>5005497</v>
      </c>
      <c r="R220" s="41">
        <v>5876557</v>
      </c>
      <c r="S220" s="41">
        <v>5568920</v>
      </c>
      <c r="T220" s="41">
        <v>1225352</v>
      </c>
      <c r="U220" s="41">
        <v>911165</v>
      </c>
      <c r="V220" s="41">
        <v>1629939</v>
      </c>
      <c r="W220" s="41">
        <v>1129195</v>
      </c>
      <c r="X220" s="41">
        <v>1689410</v>
      </c>
      <c r="Y220" s="41">
        <v>1160786</v>
      </c>
      <c r="Z220" s="41">
        <v>1242430</v>
      </c>
      <c r="AA220" s="41">
        <v>982596</v>
      </c>
      <c r="AB220" s="41">
        <v>1405846</v>
      </c>
      <c r="AC220" s="41">
        <v>1103100</v>
      </c>
      <c r="AD220" s="41">
        <v>1407589</v>
      </c>
      <c r="AE220" s="41">
        <v>2156019</v>
      </c>
      <c r="AF220" s="41">
        <v>1577336</v>
      </c>
      <c r="AG220" s="41">
        <v>1678550</v>
      </c>
      <c r="AH220" s="41">
        <v>2324325</v>
      </c>
      <c r="AI220" s="13">
        <v>8.7409653096075068E-2</v>
      </c>
      <c r="AJ220" s="13">
        <v>0.38472193262041643</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182</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181</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3278425</v>
      </c>
      <c r="S233" s="12">
        <v>3866391.5649999999</v>
      </c>
      <c r="T233" s="12">
        <v>4454358.13</v>
      </c>
      <c r="U233" s="12">
        <v>4706965.3499999996</v>
      </c>
      <c r="V233" s="12">
        <v>4959572.57</v>
      </c>
      <c r="W233" s="12">
        <v>5539091.5549999997</v>
      </c>
      <c r="X233" s="12">
        <v>6118610.54</v>
      </c>
      <c r="Y233" s="12">
        <v>7793620.0649999995</v>
      </c>
      <c r="Z233" s="12">
        <v>9468629.5899999999</v>
      </c>
      <c r="AA233" s="12">
        <v>11939951.125</v>
      </c>
      <c r="AB233" s="12">
        <v>14411272.66</v>
      </c>
      <c r="AC233" s="12">
        <v>16711138.680241894</v>
      </c>
      <c r="AD233" s="12">
        <v>7764486</v>
      </c>
      <c r="AE233" s="12">
        <v>8463645.3523869514</v>
      </c>
      <c r="AF233" s="12">
        <v>7447203.2599999998</v>
      </c>
      <c r="AG233" s="12">
        <v>7293457.4814613722</v>
      </c>
      <c r="AH233" s="12">
        <v>8238732.3599999994</v>
      </c>
      <c r="AI233" s="71">
        <v>-8.89832892723742E-2</v>
      </c>
      <c r="AJ233" s="13">
        <v>0.12960586675679431</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2584109</v>
      </c>
      <c r="S234" s="11">
        <v>3132941.9550000001</v>
      </c>
      <c r="T234" s="11">
        <v>3681774.91</v>
      </c>
      <c r="U234" s="12">
        <v>3883383.42</v>
      </c>
      <c r="V234" s="12">
        <v>4084991.9299999997</v>
      </c>
      <c r="W234" s="12">
        <v>4418131.59</v>
      </c>
      <c r="X234" s="12">
        <v>4751271.25</v>
      </c>
      <c r="Y234" s="12">
        <v>5479521.3799999999</v>
      </c>
      <c r="Z234" s="12">
        <v>6207771.5099999998</v>
      </c>
      <c r="AA234" s="12">
        <v>6371182.0149999997</v>
      </c>
      <c r="AB234" s="12">
        <v>6534592.5199999996</v>
      </c>
      <c r="AC234" s="12">
        <v>7169836.9520036215</v>
      </c>
      <c r="AD234" s="12">
        <v>5662853</v>
      </c>
      <c r="AE234" s="12">
        <v>6125023.1433809018</v>
      </c>
      <c r="AF234" s="12">
        <v>5682654.3100000005</v>
      </c>
      <c r="AG234" s="12">
        <v>5692580.9146188637</v>
      </c>
      <c r="AH234" s="12">
        <v>6429710.9500000002</v>
      </c>
      <c r="AI234" s="71">
        <v>-2.6931017035011218E-3</v>
      </c>
      <c r="AJ234" s="13">
        <v>0.1294896017179388</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146793</v>
      </c>
      <c r="S241" s="11">
        <v>148746</v>
      </c>
      <c r="T241" s="11">
        <v>150152</v>
      </c>
      <c r="U241" s="11">
        <v>152577</v>
      </c>
      <c r="V241" s="11">
        <v>154814</v>
      </c>
      <c r="W241" s="11">
        <v>156896</v>
      </c>
      <c r="X241" s="11">
        <v>158499</v>
      </c>
      <c r="Y241" s="11">
        <v>160552</v>
      </c>
      <c r="Z241" s="11">
        <v>161594</v>
      </c>
      <c r="AA241" s="11">
        <v>162922</v>
      </c>
      <c r="AB241" s="41">
        <v>163702</v>
      </c>
      <c r="AC241" s="41">
        <v>164215</v>
      </c>
      <c r="AD241" s="41">
        <v>165688</v>
      </c>
      <c r="AE241" s="41">
        <v>167172</v>
      </c>
      <c r="AF241" s="41">
        <v>168325</v>
      </c>
      <c r="AG241" s="41">
        <v>169449</v>
      </c>
      <c r="AH241" s="41">
        <v>170872</v>
      </c>
      <c r="AI241" s="13">
        <v>7.1700889433790049E-3</v>
      </c>
      <c r="AJ241" s="13">
        <v>8.3978070097787526E-3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4156058</v>
      </c>
      <c r="S242" s="11">
        <v>4317990</v>
      </c>
      <c r="T242" s="11">
        <v>4269028</v>
      </c>
      <c r="U242" s="11">
        <v>4496803</v>
      </c>
      <c r="V242" s="11">
        <v>4857587</v>
      </c>
      <c r="W242" s="11">
        <v>5098552</v>
      </c>
      <c r="X242" s="11">
        <v>5183812</v>
      </c>
      <c r="Y242" s="11">
        <v>5376198</v>
      </c>
      <c r="Z242" s="11">
        <v>5675424</v>
      </c>
      <c r="AA242" s="11">
        <v>5795738</v>
      </c>
      <c r="AB242" s="41">
        <v>5801314</v>
      </c>
      <c r="AC242" s="41">
        <v>6062567</v>
      </c>
      <c r="AD242" s="41">
        <v>6420190</v>
      </c>
      <c r="AE242" s="41">
        <v>6594701</v>
      </c>
      <c r="AF242" s="41">
        <v>6901807</v>
      </c>
      <c r="AG242" s="41">
        <v>7236010</v>
      </c>
      <c r="AH242" s="41">
        <v>7577925</v>
      </c>
      <c r="AI242" s="13">
        <v>4.5531981034242275E-2</v>
      </c>
      <c r="AJ242" s="13">
        <v>4.7251869469500454E-2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29472.35166506092</v>
      </c>
      <c r="V243" s="11">
        <f t="shared" ref="V243:AA243" si="17">V242*1000/V241</f>
        <v>31376.923275672743</v>
      </c>
      <c r="W243" s="11">
        <f t="shared" si="17"/>
        <v>32496.379767489292</v>
      </c>
      <c r="X243" s="11">
        <f t="shared" si="17"/>
        <v>32705.644830566755</v>
      </c>
      <c r="Y243" s="11">
        <f t="shared" si="17"/>
        <v>33485.711794309631</v>
      </c>
      <c r="Z243" s="11">
        <f t="shared" si="17"/>
        <v>35121.502035966681</v>
      </c>
      <c r="AA243" s="11">
        <f t="shared" si="17"/>
        <v>35573.697843139664</v>
      </c>
      <c r="AB243" s="11">
        <v>35438.259764694383</v>
      </c>
      <c r="AC243" s="11">
        <v>36918.4727339159</v>
      </c>
      <c r="AD243" s="11">
        <v>38748.672203177055</v>
      </c>
      <c r="AE243" s="11">
        <v>39448.597851314815</v>
      </c>
      <c r="AF243" s="11">
        <v>41002.863508094459</v>
      </c>
      <c r="AG243" s="11">
        <v>42703.173226162442</v>
      </c>
      <c r="AH243" s="11">
        <v>44348.547450723352</v>
      </c>
      <c r="AI243" s="13">
        <v>3.8088792064018495E-2</v>
      </c>
      <c r="AJ243" s="13">
        <v>3.8530490833708311E-2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70943</v>
      </c>
      <c r="S245" s="11">
        <v>73306</v>
      </c>
      <c r="T245" s="11">
        <v>74270</v>
      </c>
      <c r="U245" s="11">
        <v>75160</v>
      </c>
      <c r="V245" s="11">
        <v>74572</v>
      </c>
      <c r="W245" s="11">
        <v>74897</v>
      </c>
      <c r="X245" s="11">
        <v>76639</v>
      </c>
      <c r="Y245" s="11">
        <v>72368</v>
      </c>
      <c r="Z245" s="11">
        <v>73635</v>
      </c>
      <c r="AA245" s="11">
        <v>73077</v>
      </c>
      <c r="AB245" s="41">
        <v>72889</v>
      </c>
      <c r="AC245" s="41">
        <v>72954</v>
      </c>
      <c r="AD245" s="41">
        <v>73880</v>
      </c>
      <c r="AE245" s="41">
        <v>73907</v>
      </c>
      <c r="AF245" s="41">
        <v>73618</v>
      </c>
      <c r="AG245" s="41">
        <v>73715</v>
      </c>
      <c r="AH245" s="41">
        <v>74901</v>
      </c>
      <c r="AI245" s="13">
        <v>4.5485643851852497E-3</v>
      </c>
      <c r="AJ245" s="13">
        <v>1.6088991385742386E-2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67261</v>
      </c>
      <c r="S246" s="11">
        <v>69152</v>
      </c>
      <c r="T246" s="11">
        <v>69907</v>
      </c>
      <c r="U246" s="11">
        <v>70350</v>
      </c>
      <c r="V246" s="11">
        <v>70571</v>
      </c>
      <c r="W246" s="11">
        <v>70514</v>
      </c>
      <c r="X246" s="11">
        <v>69581</v>
      </c>
      <c r="Y246" s="11">
        <v>65639</v>
      </c>
      <c r="Z246" s="11">
        <v>66901</v>
      </c>
      <c r="AA246" s="11">
        <v>66929</v>
      </c>
      <c r="AB246" s="41">
        <v>67531</v>
      </c>
      <c r="AC246" s="41">
        <v>68338</v>
      </c>
      <c r="AD246" s="41">
        <v>69572</v>
      </c>
      <c r="AE246" s="41">
        <v>70293</v>
      </c>
      <c r="AF246" s="41">
        <v>70651</v>
      </c>
      <c r="AG246" s="41">
        <v>71286</v>
      </c>
      <c r="AH246" s="41">
        <v>72812</v>
      </c>
      <c r="AI246" s="13">
        <v>1.262807333201188E-2</v>
      </c>
      <c r="AJ246" s="13">
        <v>2.1406727828746176E-2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3682</v>
      </c>
      <c r="S247" s="11">
        <v>4154</v>
      </c>
      <c r="T247" s="11">
        <v>4363</v>
      </c>
      <c r="U247" s="11">
        <v>4810</v>
      </c>
      <c r="V247" s="11">
        <v>4001</v>
      </c>
      <c r="W247" s="11">
        <v>74897</v>
      </c>
      <c r="X247" s="11">
        <v>7058</v>
      </c>
      <c r="Y247" s="11">
        <v>6729</v>
      </c>
      <c r="Z247" s="11">
        <v>6734</v>
      </c>
      <c r="AA247" s="11">
        <v>6148</v>
      </c>
      <c r="AB247" s="41">
        <v>5358</v>
      </c>
      <c r="AC247" s="41">
        <v>4616</v>
      </c>
      <c r="AD247" s="41">
        <v>4308</v>
      </c>
      <c r="AE247" s="41">
        <v>3614</v>
      </c>
      <c r="AF247" s="41">
        <v>2967</v>
      </c>
      <c r="AG247" s="41">
        <v>2429</v>
      </c>
      <c r="AH247" s="41">
        <v>2089</v>
      </c>
      <c r="AI247" s="13">
        <v>-0.1452824493654209</v>
      </c>
      <c r="AJ247" s="13">
        <v>-0.1399752984767394</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5.2</v>
      </c>
      <c r="S248" s="81">
        <v>5.7</v>
      </c>
      <c r="T248" s="81">
        <v>5.9</v>
      </c>
      <c r="U248" s="81">
        <v>5.4</v>
      </c>
      <c r="V248" s="81">
        <v>5.4</v>
      </c>
      <c r="W248" s="81">
        <v>5.9</v>
      </c>
      <c r="X248" s="81">
        <v>9.1999999999999993</v>
      </c>
      <c r="Y248" s="81">
        <v>9.3000000000000007</v>
      </c>
      <c r="Z248" s="81">
        <v>9.1</v>
      </c>
      <c r="AA248" s="81">
        <v>8.4</v>
      </c>
      <c r="AB248" s="82">
        <v>7.4</v>
      </c>
      <c r="AC248" s="82">
        <v>6.3</v>
      </c>
      <c r="AD248" s="82">
        <v>5.8</v>
      </c>
      <c r="AE248" s="82">
        <v>4.9000000000000004</v>
      </c>
      <c r="AF248" s="82">
        <v>4</v>
      </c>
      <c r="AG248" s="82">
        <v>3.3</v>
      </c>
      <c r="AH248" s="82">
        <v>2.8</v>
      </c>
      <c r="AI248" s="13">
        <v>-0.14953903424071713</v>
      </c>
      <c r="AJ248" s="13">
        <v>-0.15151515151515152</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54022266</v>
      </c>
      <c r="H257" s="86">
        <f>SUM(H258:H260)</f>
        <v>55672990</v>
      </c>
      <c r="I257" s="86">
        <f>SUM(I258:I260)</f>
        <v>67483438</v>
      </c>
      <c r="J257" s="86">
        <f>SUM(J258:J260)</f>
        <v>59334698</v>
      </c>
      <c r="K257" s="86">
        <f>SUM(K258:K260)</f>
        <v>63393630</v>
      </c>
      <c r="L257" s="86">
        <f t="shared" ref="L257:Q257" si="18">SUM(L258:L260)</f>
        <v>64207009</v>
      </c>
      <c r="M257" s="86">
        <f t="shared" si="18"/>
        <v>68948945</v>
      </c>
      <c r="N257" s="86">
        <f t="shared" si="18"/>
        <v>73838058</v>
      </c>
      <c r="O257" s="86">
        <f t="shared" si="18"/>
        <v>79670645.420000002</v>
      </c>
      <c r="P257" s="86">
        <f t="shared" si="18"/>
        <v>81504861</v>
      </c>
      <c r="Q257" s="86">
        <f t="shared" si="18"/>
        <v>85617806.069999993</v>
      </c>
      <c r="R257" s="86">
        <f>SUM(R258:R261)</f>
        <v>99890348.25999999</v>
      </c>
      <c r="S257" s="86">
        <f t="shared" ref="S257:AA257" si="19">SUM(S258:S261)</f>
        <v>96658571.540000007</v>
      </c>
      <c r="T257" s="86">
        <f t="shared" si="19"/>
        <v>106572458.40000001</v>
      </c>
      <c r="U257" s="86">
        <f t="shared" si="19"/>
        <v>110852276.12</v>
      </c>
      <c r="V257" s="86">
        <f t="shared" si="19"/>
        <v>109401979.72</v>
      </c>
      <c r="W257" s="86">
        <f t="shared" si="19"/>
        <v>116683539.34</v>
      </c>
      <c r="X257" s="86">
        <f t="shared" si="19"/>
        <v>119379884.46000001</v>
      </c>
      <c r="Y257" s="86">
        <f t="shared" si="19"/>
        <v>125428824.21000001</v>
      </c>
      <c r="Z257" s="86">
        <f t="shared" si="19"/>
        <v>129566497.25</v>
      </c>
      <c r="AA257" s="86">
        <f t="shared" si="19"/>
        <v>130268711.89</v>
      </c>
      <c r="AB257" s="86">
        <v>135734166.91999999</v>
      </c>
      <c r="AC257" s="86">
        <v>136417651.77000001</v>
      </c>
      <c r="AD257" s="86">
        <v>155574765.06999999</v>
      </c>
      <c r="AE257" s="86">
        <v>158743791.56</v>
      </c>
      <c r="AF257" s="86">
        <v>163260313.75</v>
      </c>
      <c r="AG257" s="86">
        <v>173660954.30000001</v>
      </c>
      <c r="AH257" s="86">
        <v>180722907.61000001</v>
      </c>
      <c r="AI257" s="13">
        <v>4.8867601246034731E-2</v>
      </c>
      <c r="AJ257" s="13">
        <v>4.0665176224935679E-2</v>
      </c>
    </row>
    <row r="258" spans="1:36" ht="10.5" customHeight="1" x14ac:dyDescent="0.2">
      <c r="A258" s="14"/>
      <c r="B258" s="11"/>
      <c r="C258" s="11" t="s">
        <v>151</v>
      </c>
      <c r="D258" s="11"/>
      <c r="E258" s="11"/>
      <c r="F258" s="2"/>
      <c r="G258" s="86">
        <f t="shared" ref="G258:AA258" si="20">G65</f>
        <v>33150808</v>
      </c>
      <c r="H258" s="86">
        <f t="shared" si="20"/>
        <v>34655198</v>
      </c>
      <c r="I258" s="86">
        <f t="shared" si="20"/>
        <v>39016194</v>
      </c>
      <c r="J258" s="86">
        <f t="shared" si="20"/>
        <v>32212480</v>
      </c>
      <c r="K258" s="86">
        <f t="shared" si="20"/>
        <v>35395213</v>
      </c>
      <c r="L258" s="86">
        <f t="shared" si="20"/>
        <v>36337195</v>
      </c>
      <c r="M258" s="86">
        <f t="shared" si="20"/>
        <v>38377927</v>
      </c>
      <c r="N258" s="86">
        <f t="shared" si="20"/>
        <v>42128580</v>
      </c>
      <c r="O258" s="86">
        <f t="shared" si="20"/>
        <v>47527468</v>
      </c>
      <c r="P258" s="86">
        <f t="shared" si="20"/>
        <v>48026903</v>
      </c>
      <c r="Q258" s="86">
        <f t="shared" si="20"/>
        <v>51315517</v>
      </c>
      <c r="R258" s="86">
        <f t="shared" si="20"/>
        <v>59931481</v>
      </c>
      <c r="S258" s="86">
        <f t="shared" si="20"/>
        <v>60046528</v>
      </c>
      <c r="T258" s="86">
        <f t="shared" si="20"/>
        <v>62561582</v>
      </c>
      <c r="U258" s="86">
        <f t="shared" si="20"/>
        <v>65860292</v>
      </c>
      <c r="V258" s="86">
        <f t="shared" si="20"/>
        <v>59507379</v>
      </c>
      <c r="W258" s="86">
        <f t="shared" si="20"/>
        <v>64096741</v>
      </c>
      <c r="X258" s="86">
        <f t="shared" si="20"/>
        <v>65030610</v>
      </c>
      <c r="Y258" s="86">
        <f t="shared" si="20"/>
        <v>69407771</v>
      </c>
      <c r="Z258" s="86">
        <f t="shared" si="20"/>
        <v>71523929</v>
      </c>
      <c r="AA258" s="86">
        <f t="shared" si="20"/>
        <v>75184529</v>
      </c>
      <c r="AB258" s="86">
        <v>76250888</v>
      </c>
      <c r="AC258" s="86">
        <v>80067126</v>
      </c>
      <c r="AD258" s="86">
        <v>98831576</v>
      </c>
      <c r="AE258" s="86">
        <v>100519972</v>
      </c>
      <c r="AF258" s="86">
        <v>103236825</v>
      </c>
      <c r="AG258" s="86">
        <v>111458997</v>
      </c>
      <c r="AH258" s="86">
        <v>116302052</v>
      </c>
      <c r="AI258" s="13">
        <v>7.2894647334620144E-2</v>
      </c>
      <c r="AJ258" s="13">
        <v>4.3451449684227823E-2</v>
      </c>
    </row>
    <row r="259" spans="1:36" ht="10.5" customHeight="1" x14ac:dyDescent="0.2">
      <c r="A259" s="14"/>
      <c r="B259" s="11"/>
      <c r="C259" s="11" t="s">
        <v>152</v>
      </c>
      <c r="D259" s="11"/>
      <c r="E259" s="11"/>
      <c r="F259" s="2"/>
      <c r="G259" s="86">
        <f t="shared" ref="G259:AA259" si="21">G122</f>
        <v>11934560</v>
      </c>
      <c r="H259" s="86">
        <f t="shared" si="21"/>
        <v>11913471</v>
      </c>
      <c r="I259" s="86">
        <f t="shared" si="21"/>
        <v>18880779</v>
      </c>
      <c r="J259" s="86">
        <f t="shared" si="21"/>
        <v>17458503</v>
      </c>
      <c r="K259" s="86">
        <f t="shared" si="21"/>
        <v>17981095</v>
      </c>
      <c r="L259" s="86">
        <f t="shared" si="21"/>
        <v>17883986</v>
      </c>
      <c r="M259" s="86">
        <f t="shared" si="21"/>
        <v>19994959</v>
      </c>
      <c r="N259" s="86">
        <f t="shared" si="21"/>
        <v>20854769</v>
      </c>
      <c r="O259" s="86">
        <f t="shared" si="21"/>
        <v>20899700.420000002</v>
      </c>
      <c r="P259" s="86">
        <f t="shared" si="21"/>
        <v>21930296</v>
      </c>
      <c r="Q259" s="86">
        <f t="shared" si="21"/>
        <v>22652197.07</v>
      </c>
      <c r="R259" s="86">
        <f t="shared" si="21"/>
        <v>25774607.699999996</v>
      </c>
      <c r="S259" s="86">
        <f t="shared" si="21"/>
        <v>21930296.449999999</v>
      </c>
      <c r="T259" s="86">
        <f t="shared" si="21"/>
        <v>29174211.43</v>
      </c>
      <c r="U259" s="86">
        <f t="shared" si="21"/>
        <v>29436250.280000001</v>
      </c>
      <c r="V259" s="86">
        <f t="shared" si="21"/>
        <v>33238989.449999999</v>
      </c>
      <c r="W259" s="86">
        <f t="shared" si="21"/>
        <v>34844041.689999998</v>
      </c>
      <c r="X259" s="86">
        <f t="shared" si="21"/>
        <v>36089004.619999997</v>
      </c>
      <c r="Y259" s="86">
        <f t="shared" si="21"/>
        <v>37471283.890000001</v>
      </c>
      <c r="Z259" s="86">
        <f t="shared" si="21"/>
        <v>38513664.829999998</v>
      </c>
      <c r="AA259" s="86">
        <f t="shared" si="21"/>
        <v>35506346.359999999</v>
      </c>
      <c r="AB259" s="86">
        <v>39783436</v>
      </c>
      <c r="AC259" s="86">
        <v>36116128</v>
      </c>
      <c r="AD259" s="86">
        <v>37195168</v>
      </c>
      <c r="AE259" s="86">
        <v>38493249</v>
      </c>
      <c r="AF259" s="86">
        <v>39186779</v>
      </c>
      <c r="AG259" s="86">
        <v>42157149</v>
      </c>
      <c r="AH259" s="86">
        <v>43266192</v>
      </c>
      <c r="AI259" s="13">
        <v>1.4085089838563603E-2</v>
      </c>
      <c r="AJ259" s="13">
        <v>2.6307352994862154E-2</v>
      </c>
    </row>
    <row r="260" spans="1:36" ht="10.5" customHeight="1" x14ac:dyDescent="0.2">
      <c r="A260" s="14"/>
      <c r="B260" s="11"/>
      <c r="C260" s="11" t="s">
        <v>153</v>
      </c>
      <c r="D260" s="11"/>
      <c r="E260" s="11"/>
      <c r="F260" s="2"/>
      <c r="G260" s="86">
        <f t="shared" ref="G260:AA260" si="22">G179</f>
        <v>8936898</v>
      </c>
      <c r="H260" s="86">
        <f t="shared" si="22"/>
        <v>9104321</v>
      </c>
      <c r="I260" s="86">
        <f t="shared" si="22"/>
        <v>9586465</v>
      </c>
      <c r="J260" s="86">
        <f t="shared" si="22"/>
        <v>9663715</v>
      </c>
      <c r="K260" s="86">
        <f t="shared" si="22"/>
        <v>10017322</v>
      </c>
      <c r="L260" s="86">
        <f t="shared" si="22"/>
        <v>9985828</v>
      </c>
      <c r="M260" s="86">
        <f t="shared" si="22"/>
        <v>10576059</v>
      </c>
      <c r="N260" s="86">
        <f t="shared" si="22"/>
        <v>10854709</v>
      </c>
      <c r="O260" s="86">
        <f t="shared" si="22"/>
        <v>11243477</v>
      </c>
      <c r="P260" s="86">
        <f t="shared" si="22"/>
        <v>11547662</v>
      </c>
      <c r="Q260" s="86">
        <f t="shared" si="22"/>
        <v>11650092</v>
      </c>
      <c r="R260" s="86">
        <f t="shared" si="22"/>
        <v>11934081</v>
      </c>
      <c r="S260" s="86">
        <f t="shared" si="22"/>
        <v>12316085</v>
      </c>
      <c r="T260" s="86">
        <f t="shared" si="22"/>
        <v>12692962</v>
      </c>
      <c r="U260" s="86">
        <f t="shared" si="22"/>
        <v>13526248</v>
      </c>
      <c r="V260" s="86">
        <f t="shared" si="22"/>
        <v>14151457</v>
      </c>
      <c r="W260" s="86">
        <f t="shared" si="22"/>
        <v>15058758</v>
      </c>
      <c r="X260" s="86">
        <f t="shared" si="22"/>
        <v>15549983</v>
      </c>
      <c r="Y260" s="86">
        <f t="shared" si="22"/>
        <v>15766520</v>
      </c>
      <c r="Z260" s="86">
        <f t="shared" si="22"/>
        <v>16714441</v>
      </c>
      <c r="AA260" s="86">
        <f t="shared" si="22"/>
        <v>16983600</v>
      </c>
      <c r="AB260" s="86">
        <v>16968492</v>
      </c>
      <c r="AC260" s="86">
        <v>17476535</v>
      </c>
      <c r="AD260" s="86">
        <v>17459675</v>
      </c>
      <c r="AE260" s="86">
        <v>17718789</v>
      </c>
      <c r="AF260" s="86">
        <v>18789792</v>
      </c>
      <c r="AG260" s="86">
        <v>18045781</v>
      </c>
      <c r="AH260" s="86">
        <v>19095704</v>
      </c>
      <c r="AI260" s="13">
        <v>1.9879207178040037E-2</v>
      </c>
      <c r="AJ260" s="13">
        <v>5.8181078447089654E-2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2250178.5599999996</v>
      </c>
      <c r="S261" s="86">
        <v>2365662.09</v>
      </c>
      <c r="T261" s="86">
        <v>2143702.9700000002</v>
      </c>
      <c r="U261" s="86">
        <v>2029485.84</v>
      </c>
      <c r="V261" s="86">
        <v>2504154.27</v>
      </c>
      <c r="W261" s="86">
        <v>2683998.65</v>
      </c>
      <c r="X261" s="86">
        <v>2710286.8399999994</v>
      </c>
      <c r="Y261" s="86">
        <v>2783249.3200000003</v>
      </c>
      <c r="Z261" s="86">
        <v>2814462.4199999995</v>
      </c>
      <c r="AA261" s="86">
        <v>2594236.5300000003</v>
      </c>
      <c r="AB261" s="41">
        <v>2731350.9199999995</v>
      </c>
      <c r="AC261" s="41">
        <v>2757862.77</v>
      </c>
      <c r="AD261" s="41">
        <v>2088346.07</v>
      </c>
      <c r="AE261" s="41">
        <v>2011781.5600000003</v>
      </c>
      <c r="AF261" s="41">
        <v>2046917.7500000002</v>
      </c>
      <c r="AG261" s="41">
        <v>1999027.3</v>
      </c>
      <c r="AH261" s="41">
        <v>2058959.61</v>
      </c>
      <c r="AI261" s="13">
        <v>-4.6007293708488661E-2</v>
      </c>
      <c r="AJ261" s="13">
        <v>2.9980736131017347E-2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183</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281043115.68493152</v>
      </c>
      <c r="H265" s="11">
        <v>283677560.94520545</v>
      </c>
      <c r="I265" s="11">
        <v>288951710.93706292</v>
      </c>
      <c r="J265" s="11">
        <v>353476122.59737915</v>
      </c>
      <c r="K265" s="11">
        <v>363687636</v>
      </c>
      <c r="L265" s="11">
        <v>362370209</v>
      </c>
      <c r="M265" s="11">
        <v>374583275</v>
      </c>
      <c r="N265" s="11">
        <v>402008135</v>
      </c>
      <c r="O265" s="11">
        <v>419841702</v>
      </c>
      <c r="P265" s="11">
        <v>440435712</v>
      </c>
      <c r="Q265" s="11">
        <v>449082079</v>
      </c>
      <c r="R265" s="11">
        <v>458004882</v>
      </c>
      <c r="S265" s="11">
        <v>464900912</v>
      </c>
      <c r="T265" s="11">
        <v>480980471</v>
      </c>
      <c r="U265" s="11">
        <v>484903095</v>
      </c>
      <c r="V265" s="11">
        <v>521326115</v>
      </c>
      <c r="W265" s="11">
        <v>554201798</v>
      </c>
      <c r="X265" s="11">
        <v>563773131</v>
      </c>
      <c r="Y265" s="86">
        <v>576358646</v>
      </c>
      <c r="Z265" s="86">
        <v>627578949</v>
      </c>
      <c r="AA265" s="86">
        <v>638233350</v>
      </c>
      <c r="AB265" s="86">
        <v>653764128</v>
      </c>
      <c r="AC265" s="86">
        <v>666152534</v>
      </c>
      <c r="AD265" s="86">
        <v>684122796</v>
      </c>
      <c r="AE265" s="86">
        <v>719043852</v>
      </c>
      <c r="AF265" s="86">
        <v>733456879</v>
      </c>
      <c r="AG265" s="86">
        <v>747891946</v>
      </c>
      <c r="AH265" s="86">
        <v>787206579</v>
      </c>
      <c r="AI265" s="13">
        <v>3.1441508068990043E-2</v>
      </c>
      <c r="AJ265" s="13">
        <v>5.25672635068061E-2</v>
      </c>
    </row>
    <row r="266" spans="1:36" ht="10.5" customHeight="1" x14ac:dyDescent="0.2">
      <c r="A266" s="14"/>
      <c r="B266" s="14"/>
      <c r="C266" s="14" t="s">
        <v>160</v>
      </c>
      <c r="D266" s="14"/>
      <c r="E266" s="14"/>
      <c r="F266" s="2"/>
      <c r="G266" s="11">
        <v>77113127</v>
      </c>
      <c r="H266" s="11">
        <v>80455370</v>
      </c>
      <c r="I266" s="11">
        <v>79063400</v>
      </c>
      <c r="J266" s="11">
        <v>106276020</v>
      </c>
      <c r="K266" s="11">
        <v>111874140</v>
      </c>
      <c r="L266" s="11">
        <v>113074180</v>
      </c>
      <c r="M266" s="11">
        <v>114278010</v>
      </c>
      <c r="N266" s="11">
        <v>118764480</v>
      </c>
      <c r="O266" s="11">
        <v>123291370</v>
      </c>
      <c r="P266" s="11">
        <v>136062890</v>
      </c>
      <c r="Q266" s="11">
        <v>140971403</v>
      </c>
      <c r="R266" s="11">
        <v>145508283</v>
      </c>
      <c r="S266" s="11">
        <v>149125261</v>
      </c>
      <c r="T266" s="11">
        <v>160989241</v>
      </c>
      <c r="U266" s="11">
        <v>161212408</v>
      </c>
      <c r="V266" s="11">
        <v>185110616</v>
      </c>
      <c r="W266" s="11">
        <v>195549309</v>
      </c>
      <c r="X266" s="11">
        <v>204812414</v>
      </c>
      <c r="Y266" s="86">
        <v>211839978</v>
      </c>
      <c r="Z266" s="86">
        <v>235246049</v>
      </c>
      <c r="AA266" s="86">
        <v>240290404</v>
      </c>
      <c r="AB266" s="86">
        <v>248252910</v>
      </c>
      <c r="AC266" s="86">
        <v>249237102</v>
      </c>
      <c r="AD266" s="86">
        <v>253416802</v>
      </c>
      <c r="AE266" s="86">
        <v>260397032</v>
      </c>
      <c r="AF266" s="86">
        <v>264624464</v>
      </c>
      <c r="AG266" s="86">
        <v>271620064</v>
      </c>
      <c r="AH266" s="86">
        <v>277389859</v>
      </c>
      <c r="AI266" s="13">
        <v>1.8668097752845281E-2</v>
      </c>
      <c r="AJ266" s="13">
        <v>2.1242153156992113E-2</v>
      </c>
    </row>
    <row r="267" spans="1:36" ht="10.5" customHeight="1" x14ac:dyDescent="0.2">
      <c r="A267" s="14"/>
      <c r="B267" s="14"/>
      <c r="C267" s="14" t="s">
        <v>161</v>
      </c>
      <c r="D267" s="14"/>
      <c r="E267" s="14"/>
      <c r="F267" s="2"/>
      <c r="G267" s="11">
        <v>6198997</v>
      </c>
      <c r="H267" s="11">
        <v>6311024</v>
      </c>
      <c r="I267" s="11">
        <v>6628862</v>
      </c>
      <c r="J267" s="11">
        <v>2710743</v>
      </c>
      <c r="K267" s="11">
        <v>2847945</v>
      </c>
      <c r="L267" s="11">
        <v>2838400</v>
      </c>
      <c r="M267" s="11">
        <v>2867490</v>
      </c>
      <c r="N267" s="11">
        <v>2817710</v>
      </c>
      <c r="O267" s="11">
        <v>2840290</v>
      </c>
      <c r="P267" s="11">
        <v>2901010</v>
      </c>
      <c r="Q267" s="11">
        <v>2475180</v>
      </c>
      <c r="R267" s="11">
        <v>2242370</v>
      </c>
      <c r="S267" s="11">
        <v>2729360</v>
      </c>
      <c r="T267" s="11">
        <v>2799190</v>
      </c>
      <c r="U267" s="11">
        <v>2208277</v>
      </c>
      <c r="V267" s="11">
        <v>4998720</v>
      </c>
      <c r="W267" s="11">
        <v>5433580</v>
      </c>
      <c r="X267" s="11">
        <v>5860550</v>
      </c>
      <c r="Y267" s="86">
        <v>6058760</v>
      </c>
      <c r="Z267" s="86">
        <v>6338520</v>
      </c>
      <c r="AA267" s="86">
        <v>6507540</v>
      </c>
      <c r="AB267" s="86">
        <v>6673190</v>
      </c>
      <c r="AC267" s="86">
        <v>6839700</v>
      </c>
      <c r="AD267" s="86">
        <v>7127710</v>
      </c>
      <c r="AE267" s="86">
        <v>7753540</v>
      </c>
      <c r="AF267" s="86">
        <v>8007600</v>
      </c>
      <c r="AG267" s="86">
        <v>8502720</v>
      </c>
      <c r="AH267" s="86">
        <v>8644160</v>
      </c>
      <c r="AI267" s="13">
        <v>4.4074649572292346E-2</v>
      </c>
      <c r="AJ267" s="13">
        <v>1.6634676903390915E-2</v>
      </c>
    </row>
    <row r="268" spans="1:36" ht="10.5" customHeight="1" x14ac:dyDescent="0.2">
      <c r="A268" s="14"/>
      <c r="B268" s="14"/>
      <c r="C268" s="14" t="s">
        <v>162</v>
      </c>
      <c r="D268" s="14"/>
      <c r="E268" s="14"/>
      <c r="F268" s="2"/>
      <c r="G268" s="11">
        <v>568635</v>
      </c>
      <c r="H268" s="11">
        <v>581266</v>
      </c>
      <c r="I268" s="11">
        <v>563854</v>
      </c>
      <c r="J268" s="11">
        <v>160017</v>
      </c>
      <c r="K268" s="11">
        <v>127702</v>
      </c>
      <c r="L268" s="11">
        <v>92680</v>
      </c>
      <c r="M268" s="11">
        <v>55080</v>
      </c>
      <c r="N268" s="11">
        <v>81640</v>
      </c>
      <c r="O268" s="11">
        <v>81640</v>
      </c>
      <c r="P268" s="11">
        <v>78890</v>
      </c>
      <c r="Q268" s="11">
        <v>291420</v>
      </c>
      <c r="R268" s="11">
        <v>517300</v>
      </c>
      <c r="S268" s="11">
        <v>409200</v>
      </c>
      <c r="T268" s="11">
        <v>295950</v>
      </c>
      <c r="U268" s="11">
        <v>711480</v>
      </c>
      <c r="V268" s="11">
        <v>408690</v>
      </c>
      <c r="W268" s="11">
        <v>271050</v>
      </c>
      <c r="X268" s="11">
        <v>255390</v>
      </c>
      <c r="Y268" s="86">
        <v>263050</v>
      </c>
      <c r="Z268" s="86">
        <v>252860</v>
      </c>
      <c r="AA268" s="86">
        <v>225290</v>
      </c>
      <c r="AB268" s="86">
        <v>812520</v>
      </c>
      <c r="AC268" s="86">
        <v>200290</v>
      </c>
      <c r="AD268" s="86">
        <v>194800</v>
      </c>
      <c r="AE268" s="86">
        <v>212910</v>
      </c>
      <c r="AF268" s="86">
        <v>229780</v>
      </c>
      <c r="AG268" s="86">
        <v>197100</v>
      </c>
      <c r="AH268" s="86">
        <v>221620</v>
      </c>
      <c r="AI268" s="13">
        <v>-0.19469113154378692</v>
      </c>
      <c r="AJ268" s="13">
        <v>0.12440385591070523</v>
      </c>
    </row>
    <row r="269" spans="1:36" ht="10.5" customHeight="1" x14ac:dyDescent="0.2">
      <c r="A269" s="14"/>
      <c r="B269" s="14"/>
      <c r="C269" s="14" t="s">
        <v>163</v>
      </c>
      <c r="D269" s="14"/>
      <c r="E269" s="14"/>
      <c r="F269" s="2"/>
      <c r="G269" s="11">
        <v>62934066</v>
      </c>
      <c r="H269" s="11">
        <v>64207906</v>
      </c>
      <c r="I269" s="11">
        <v>61647549</v>
      </c>
      <c r="J269" s="11">
        <v>77205410</v>
      </c>
      <c r="K269" s="11">
        <v>77050480</v>
      </c>
      <c r="L269" s="11">
        <v>75504390</v>
      </c>
      <c r="M269" s="11">
        <v>79578670</v>
      </c>
      <c r="N269" s="11">
        <v>80810380</v>
      </c>
      <c r="O269" s="11">
        <v>83614140</v>
      </c>
      <c r="P269" s="11">
        <v>88897550</v>
      </c>
      <c r="Q269" s="11">
        <v>91527505</v>
      </c>
      <c r="R269" s="11">
        <v>94607883</v>
      </c>
      <c r="S269" s="11">
        <v>99228452</v>
      </c>
      <c r="T269" s="11">
        <v>104703634</v>
      </c>
      <c r="U269" s="11">
        <v>111621747</v>
      </c>
      <c r="V269" s="11">
        <v>127689798</v>
      </c>
      <c r="W269" s="11">
        <v>137854975</v>
      </c>
      <c r="X269" s="11">
        <v>143143359</v>
      </c>
      <c r="Y269" s="86">
        <v>147266130</v>
      </c>
      <c r="Z269" s="86">
        <v>159787214</v>
      </c>
      <c r="AA269" s="86">
        <v>160796779</v>
      </c>
      <c r="AB269" s="86">
        <v>166620990</v>
      </c>
      <c r="AC269" s="86">
        <v>168338335</v>
      </c>
      <c r="AD269" s="86">
        <v>173887282</v>
      </c>
      <c r="AE269" s="86">
        <v>186833429</v>
      </c>
      <c r="AF269" s="86">
        <v>193906924</v>
      </c>
      <c r="AG269" s="86">
        <v>202679625</v>
      </c>
      <c r="AH269" s="86">
        <v>211757832</v>
      </c>
      <c r="AI269" s="13">
        <v>4.0762483023019103E-2</v>
      </c>
      <c r="AJ269" s="13">
        <v>4.4790920646315582E-2</v>
      </c>
    </row>
    <row r="270" spans="1:36" ht="10.5" customHeight="1" x14ac:dyDescent="0.2">
      <c r="A270" s="14"/>
      <c r="B270" s="14"/>
      <c r="C270" s="14" t="s">
        <v>164</v>
      </c>
      <c r="D270" s="14"/>
      <c r="E270" s="14"/>
      <c r="F270" s="2"/>
      <c r="G270" s="11">
        <v>46232610</v>
      </c>
      <c r="H270" s="11">
        <v>53217447</v>
      </c>
      <c r="I270" s="11">
        <v>57071223</v>
      </c>
      <c r="J270" s="11">
        <v>72858914</v>
      </c>
      <c r="K270" s="11">
        <v>69701570</v>
      </c>
      <c r="L270" s="11">
        <v>70890269</v>
      </c>
      <c r="M270" s="11">
        <v>72925377</v>
      </c>
      <c r="N270" s="11">
        <v>79019218</v>
      </c>
      <c r="O270" s="11">
        <v>79425260</v>
      </c>
      <c r="P270" s="11">
        <v>82545708</v>
      </c>
      <c r="Q270" s="11">
        <v>80941238</v>
      </c>
      <c r="R270" s="11">
        <v>77741293</v>
      </c>
      <c r="S270" s="11">
        <v>73608188</v>
      </c>
      <c r="T270" s="11">
        <v>71740450</v>
      </c>
      <c r="U270" s="11">
        <v>67739488</v>
      </c>
      <c r="V270" s="11">
        <v>66276190</v>
      </c>
      <c r="W270" s="11">
        <v>64166771</v>
      </c>
      <c r="X270" s="11">
        <v>58027306</v>
      </c>
      <c r="Y270" s="86">
        <v>56764026</v>
      </c>
      <c r="Z270" s="86">
        <v>61148503</v>
      </c>
      <c r="AA270" s="86">
        <v>66557909</v>
      </c>
      <c r="AB270" s="86">
        <v>71816796</v>
      </c>
      <c r="AC270" s="86">
        <v>76862147</v>
      </c>
      <c r="AD270" s="86">
        <v>79950435</v>
      </c>
      <c r="AE270" s="86">
        <v>82892320</v>
      </c>
      <c r="AF270" s="86">
        <v>84050743</v>
      </c>
      <c r="AG270" s="86">
        <v>78478136</v>
      </c>
      <c r="AH270" s="86">
        <v>103935728</v>
      </c>
      <c r="AI270" s="13">
        <v>6.3546475589305373E-2</v>
      </c>
      <c r="AJ270" s="13">
        <v>0.32439088512499836</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4968600</v>
      </c>
      <c r="P271" s="11">
        <v>4296040</v>
      </c>
      <c r="Q271" s="11">
        <v>5134430</v>
      </c>
      <c r="R271" s="11">
        <v>4811110</v>
      </c>
      <c r="S271" s="11">
        <v>4967510</v>
      </c>
      <c r="T271" s="11">
        <v>6257220</v>
      </c>
      <c r="U271" s="11">
        <v>5392170</v>
      </c>
      <c r="V271" s="11">
        <v>5573540</v>
      </c>
      <c r="W271" s="11">
        <v>6928290</v>
      </c>
      <c r="X271" s="11">
        <v>7817540</v>
      </c>
      <c r="Y271" s="86">
        <v>7600880</v>
      </c>
      <c r="Z271" s="86">
        <v>8413970</v>
      </c>
      <c r="AA271" s="86">
        <v>8019940</v>
      </c>
      <c r="AB271" s="86">
        <v>7711095</v>
      </c>
      <c r="AC271" s="86">
        <v>8151655</v>
      </c>
      <c r="AD271" s="86">
        <v>8121100</v>
      </c>
      <c r="AE271" s="86">
        <v>8307860</v>
      </c>
      <c r="AF271" s="86">
        <v>8376840</v>
      </c>
      <c r="AG271" s="86">
        <v>7298830</v>
      </c>
      <c r="AH271" s="86">
        <v>8324990</v>
      </c>
      <c r="AI271" s="13">
        <v>1.2848784270347524E-2</v>
      </c>
      <c r="AJ271" s="13">
        <v>0.14059239631557385</v>
      </c>
    </row>
    <row r="272" spans="1:36" ht="10.5" customHeight="1" x14ac:dyDescent="0.2">
      <c r="A272" s="14"/>
      <c r="B272" s="14"/>
      <c r="C272" s="14" t="s">
        <v>166</v>
      </c>
      <c r="D272" s="14"/>
      <c r="E272" s="14"/>
      <c r="F272" s="2"/>
      <c r="G272" s="11">
        <v>37897730.684931509</v>
      </c>
      <c r="H272" s="11">
        <v>41731997.94520548</v>
      </c>
      <c r="I272" s="11">
        <v>40171852.937062934</v>
      </c>
      <c r="J272" s="11">
        <v>49719623.597379126</v>
      </c>
      <c r="K272" s="11">
        <v>54871009</v>
      </c>
      <c r="L272" s="11">
        <v>49305410</v>
      </c>
      <c r="M272" s="11">
        <v>48715880</v>
      </c>
      <c r="N272" s="11">
        <v>57012591</v>
      </c>
      <c r="O272" s="11">
        <v>51928980</v>
      </c>
      <c r="P272" s="11">
        <v>52943248</v>
      </c>
      <c r="Q272" s="11">
        <v>51504243</v>
      </c>
      <c r="R272" s="11">
        <v>48103020</v>
      </c>
      <c r="S272" s="11">
        <v>47076620</v>
      </c>
      <c r="T272" s="11">
        <v>46473580</v>
      </c>
      <c r="U272" s="11">
        <v>46737530</v>
      </c>
      <c r="V272" s="11">
        <v>43257820</v>
      </c>
      <c r="W272" s="11">
        <v>47376210</v>
      </c>
      <c r="X272" s="11">
        <v>47902400</v>
      </c>
      <c r="Y272" s="86">
        <v>47892190</v>
      </c>
      <c r="Z272" s="86">
        <v>51692080</v>
      </c>
      <c r="AA272" s="86">
        <v>49530350</v>
      </c>
      <c r="AB272" s="86">
        <v>50275410</v>
      </c>
      <c r="AC272" s="86">
        <v>48583980</v>
      </c>
      <c r="AD272" s="86">
        <v>46870110</v>
      </c>
      <c r="AE272" s="86">
        <v>51013450</v>
      </c>
      <c r="AF272" s="86">
        <v>50044270</v>
      </c>
      <c r="AG272" s="86">
        <v>52881091</v>
      </c>
      <c r="AH272" s="86">
        <v>49215303</v>
      </c>
      <c r="AI272" s="13">
        <v>-3.5456125933753802E-3</v>
      </c>
      <c r="AJ272" s="13">
        <v>-6.9321338321102335E-2</v>
      </c>
    </row>
    <row r="273" spans="1:43" ht="10.5" customHeight="1" x14ac:dyDescent="0.2">
      <c r="A273" s="14"/>
      <c r="B273" s="14"/>
      <c r="C273" s="14" t="s">
        <v>167</v>
      </c>
      <c r="D273" s="14"/>
      <c r="E273" s="14"/>
      <c r="F273" s="2"/>
      <c r="G273" s="11">
        <v>28306150</v>
      </c>
      <c r="H273" s="11">
        <v>28140080</v>
      </c>
      <c r="I273" s="11">
        <v>30852810</v>
      </c>
      <c r="J273" s="11">
        <v>32542870</v>
      </c>
      <c r="K273" s="11">
        <v>34897910</v>
      </c>
      <c r="L273" s="11">
        <v>36014820</v>
      </c>
      <c r="M273" s="11">
        <v>36714948</v>
      </c>
      <c r="N273" s="11">
        <v>38610762</v>
      </c>
      <c r="O273" s="11">
        <v>40866463</v>
      </c>
      <c r="P273" s="11">
        <v>41300880</v>
      </c>
      <c r="Q273" s="11">
        <v>42032760</v>
      </c>
      <c r="R273" s="11">
        <v>41851140</v>
      </c>
      <c r="S273" s="11">
        <v>44371380</v>
      </c>
      <c r="T273" s="11">
        <v>44720370</v>
      </c>
      <c r="U273" s="11">
        <v>45795520</v>
      </c>
      <c r="V273" s="11">
        <v>44216720</v>
      </c>
      <c r="W273" s="11">
        <v>45973269</v>
      </c>
      <c r="X273" s="11">
        <v>47512817</v>
      </c>
      <c r="Y273" s="86">
        <v>49411235</v>
      </c>
      <c r="Z273" s="86">
        <v>51478900</v>
      </c>
      <c r="AA273" s="86">
        <v>51991328</v>
      </c>
      <c r="AB273" s="86">
        <v>52968457</v>
      </c>
      <c r="AC273" s="86">
        <v>56836285</v>
      </c>
      <c r="AD273" s="86">
        <v>57329302</v>
      </c>
      <c r="AE273" s="86">
        <v>61642156</v>
      </c>
      <c r="AF273" s="86">
        <v>64572860</v>
      </c>
      <c r="AG273" s="86">
        <v>67412880</v>
      </c>
      <c r="AH273" s="86">
        <v>65997689</v>
      </c>
      <c r="AI273" s="13">
        <v>3.7333892618242714E-2</v>
      </c>
      <c r="AJ273" s="13">
        <v>-2.099288741261314E-2</v>
      </c>
    </row>
    <row r="274" spans="1:43" ht="10.5" customHeight="1" x14ac:dyDescent="0.2">
      <c r="A274" s="14"/>
      <c r="B274" s="14"/>
      <c r="C274" s="14" t="s">
        <v>168</v>
      </c>
      <c r="D274" s="14"/>
      <c r="E274" s="14"/>
      <c r="F274" s="2"/>
      <c r="G274" s="11">
        <v>21791800</v>
      </c>
      <c r="H274" s="11">
        <v>9032470</v>
      </c>
      <c r="I274" s="11">
        <v>12952160</v>
      </c>
      <c r="J274" s="11">
        <v>12002525</v>
      </c>
      <c r="K274" s="11">
        <v>12316880</v>
      </c>
      <c r="L274" s="11">
        <v>13483220</v>
      </c>
      <c r="M274" s="11">
        <v>15445320</v>
      </c>
      <c r="N274" s="11">
        <v>16352640</v>
      </c>
      <c r="O274" s="11">
        <v>16793270</v>
      </c>
      <c r="P274" s="11">
        <v>16729190</v>
      </c>
      <c r="Q274" s="11">
        <v>17536230</v>
      </c>
      <c r="R274" s="11">
        <v>15974520</v>
      </c>
      <c r="S274" s="11">
        <v>17118420</v>
      </c>
      <c r="T274" s="11">
        <v>18579330</v>
      </c>
      <c r="U274" s="11">
        <v>16800090</v>
      </c>
      <c r="V274" s="11">
        <v>17162730</v>
      </c>
      <c r="W274" s="11">
        <v>18816664</v>
      </c>
      <c r="X274" s="11">
        <v>17937180</v>
      </c>
      <c r="Y274" s="86">
        <v>18098600</v>
      </c>
      <c r="Z274" s="86">
        <v>18306270</v>
      </c>
      <c r="AA274" s="86">
        <v>18923170</v>
      </c>
      <c r="AB274" s="86">
        <v>18767940</v>
      </c>
      <c r="AC274" s="86">
        <v>19977470</v>
      </c>
      <c r="AD274" s="86">
        <v>21618740</v>
      </c>
      <c r="AE274" s="86">
        <v>22766330</v>
      </c>
      <c r="AF274" s="86">
        <v>22883570</v>
      </c>
      <c r="AG274" s="86">
        <v>22427310</v>
      </c>
      <c r="AH274" s="86">
        <v>24351708</v>
      </c>
      <c r="AI274" s="13">
        <v>4.436458652362596E-2</v>
      </c>
      <c r="AJ274" s="13">
        <v>8.5806010618304202E-2</v>
      </c>
    </row>
    <row r="275" spans="1:43" ht="10.5" customHeight="1" x14ac:dyDescent="0.2">
      <c r="A275" s="8"/>
      <c r="B275" s="8"/>
      <c r="C275" s="11" t="s">
        <v>169</v>
      </c>
      <c r="D275" s="80"/>
      <c r="E275" s="14"/>
      <c r="F275" s="2"/>
      <c r="G275" s="12">
        <v>0</v>
      </c>
      <c r="H275" s="12">
        <v>0</v>
      </c>
      <c r="I275" s="12">
        <v>0</v>
      </c>
      <c r="J275" s="12">
        <v>0</v>
      </c>
      <c r="K275" s="12">
        <v>0</v>
      </c>
      <c r="L275" s="12">
        <v>81110</v>
      </c>
      <c r="M275" s="12">
        <v>421730</v>
      </c>
      <c r="N275" s="12">
        <v>720106</v>
      </c>
      <c r="O275" s="12">
        <v>657654</v>
      </c>
      <c r="P275" s="12">
        <v>1139832</v>
      </c>
      <c r="Q275" s="12">
        <v>1010739</v>
      </c>
      <c r="R275" s="12">
        <v>927623</v>
      </c>
      <c r="S275" s="12">
        <v>890356</v>
      </c>
      <c r="T275" s="12">
        <v>959155</v>
      </c>
      <c r="U275" s="12">
        <v>1080237</v>
      </c>
      <c r="V275" s="12">
        <v>1233636</v>
      </c>
      <c r="W275" s="12">
        <v>1276233</v>
      </c>
      <c r="X275" s="12">
        <v>1098755</v>
      </c>
      <c r="Y275" s="86">
        <v>942328</v>
      </c>
      <c r="Z275" s="86">
        <v>855852</v>
      </c>
      <c r="AA275" s="86">
        <v>911870</v>
      </c>
      <c r="AB275" s="86">
        <v>969180</v>
      </c>
      <c r="AC275" s="86">
        <v>1128402</v>
      </c>
      <c r="AD275" s="86">
        <v>1295280</v>
      </c>
      <c r="AE275" s="86">
        <v>1483362</v>
      </c>
      <c r="AF275" s="86">
        <v>1558039</v>
      </c>
      <c r="AG275" s="86">
        <v>2009722</v>
      </c>
      <c r="AH275" s="86">
        <v>891381</v>
      </c>
      <c r="AI275" s="13">
        <v>-1.3849600750256319E-2</v>
      </c>
      <c r="AJ275" s="13">
        <v>-0.5564655211019236</v>
      </c>
    </row>
    <row r="276" spans="1:43" ht="10.5" customHeight="1" x14ac:dyDescent="0.2">
      <c r="A276" s="8"/>
      <c r="B276" s="8"/>
      <c r="C276" s="11" t="s">
        <v>170</v>
      </c>
      <c r="D276" s="80"/>
      <c r="E276" s="14"/>
      <c r="F276" s="2"/>
      <c r="G276" s="12">
        <v>0</v>
      </c>
      <c r="H276" s="12">
        <v>0</v>
      </c>
      <c r="I276" s="12">
        <v>0</v>
      </c>
      <c r="J276" s="12">
        <v>0</v>
      </c>
      <c r="K276" s="12">
        <v>0</v>
      </c>
      <c r="L276" s="12">
        <v>1085730</v>
      </c>
      <c r="M276" s="12">
        <v>3580770</v>
      </c>
      <c r="N276" s="12">
        <v>7818608</v>
      </c>
      <c r="O276" s="12">
        <v>15374035</v>
      </c>
      <c r="P276" s="12">
        <v>13540474</v>
      </c>
      <c r="Q276" s="12">
        <v>15656931</v>
      </c>
      <c r="R276" s="12">
        <v>25720340</v>
      </c>
      <c r="S276" s="12">
        <v>25376165</v>
      </c>
      <c r="T276" s="12">
        <v>23462351</v>
      </c>
      <c r="U276" s="12">
        <v>25604148</v>
      </c>
      <c r="V276" s="12">
        <v>25397655</v>
      </c>
      <c r="W276" s="12">
        <v>30555447</v>
      </c>
      <c r="X276" s="12">
        <v>29405420</v>
      </c>
      <c r="Y276" s="86">
        <v>30221469</v>
      </c>
      <c r="Z276" s="86">
        <v>34058731</v>
      </c>
      <c r="AA276" s="86">
        <v>34478770</v>
      </c>
      <c r="AB276" s="86">
        <v>28895640</v>
      </c>
      <c r="AC276" s="86">
        <v>29997168</v>
      </c>
      <c r="AD276" s="86">
        <v>34311235</v>
      </c>
      <c r="AE276" s="86">
        <v>35741463</v>
      </c>
      <c r="AF276" s="86">
        <v>35201789</v>
      </c>
      <c r="AG276" s="86">
        <v>34384468</v>
      </c>
      <c r="AH276" s="86">
        <v>36476309</v>
      </c>
      <c r="AI276" s="13">
        <v>3.9592397080014274E-2</v>
      </c>
      <c r="AJ276" s="13">
        <v>6.0836799917916427E-2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243.33333333333331</v>
      </c>
      <c r="H279" s="93">
        <v>248.2</v>
      </c>
      <c r="I279" s="93">
        <v>214.5</v>
      </c>
      <c r="J279" s="93">
        <v>221.3</v>
      </c>
      <c r="K279" s="93">
        <v>225.4</v>
      </c>
      <c r="L279" s="93">
        <v>232</v>
      </c>
      <c r="M279" s="93">
        <v>234.59399999999999</v>
      </c>
      <c r="N279" s="93">
        <v>239.3</v>
      </c>
      <c r="O279" s="93">
        <v>202.31800000000004</v>
      </c>
      <c r="P279" s="93">
        <v>240.11800000000002</v>
      </c>
      <c r="Q279" s="93">
        <v>259.81799999999993</v>
      </c>
      <c r="R279" s="93">
        <v>261.81799999999993</v>
      </c>
      <c r="S279" s="93">
        <v>267.71799999999996</v>
      </c>
      <c r="T279" s="93">
        <v>273.21800000000002</v>
      </c>
      <c r="U279" s="93">
        <v>277.61799999999994</v>
      </c>
      <c r="V279" s="93">
        <v>282.43</v>
      </c>
      <c r="W279" s="93">
        <v>286.56</v>
      </c>
      <c r="X279" s="93">
        <v>283.15999999999997</v>
      </c>
      <c r="Y279" s="93">
        <v>275.661</v>
      </c>
      <c r="Z279" s="93">
        <v>284</v>
      </c>
      <c r="AA279" s="93">
        <v>288.2</v>
      </c>
      <c r="AB279" s="93">
        <v>268.44136753438403</v>
      </c>
      <c r="AC279" s="93">
        <v>268.11217723172911</v>
      </c>
      <c r="AD279" s="93">
        <v>263.74515152766082</v>
      </c>
      <c r="AE279" s="93">
        <v>261.84209772938982</v>
      </c>
      <c r="AF279" s="93">
        <v>262.09247003100779</v>
      </c>
      <c r="AG279" s="93">
        <v>266.94430463002868</v>
      </c>
      <c r="AH279" s="93">
        <v>267.13484364355338</v>
      </c>
      <c r="AI279" s="10">
        <v>-8.1282886986522307E-4</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AJ283" s="13"/>
      <c r="AO283" s="95"/>
      <c r="AP283" s="95"/>
      <c r="AQ283" s="95"/>
    </row>
    <row r="284" spans="1:43" ht="10.5" customHeight="1" x14ac:dyDescent="0.2">
      <c r="AJ284" s="13"/>
      <c r="AO284" s="95"/>
      <c r="AP284" s="95"/>
      <c r="AQ284" s="95"/>
    </row>
    <row r="285" spans="1:43" ht="10.5" customHeight="1" x14ac:dyDescent="0.2">
      <c r="AO285" s="95"/>
      <c r="AP285" s="95"/>
      <c r="AQ285"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35FDC-6316-443E-925C-F644A362E595}">
  <sheetPr codeName="Sheet39"/>
  <dimension ref="A2:AR287"/>
  <sheetViews>
    <sheetView topLeftCell="D215" zoomScale="115" zoomScaleNormal="115"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9.5703125" hidden="1" customWidth="1"/>
    <col min="19" max="21" width="9.855468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290</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114570057</v>
      </c>
      <c r="H5" s="5">
        <v>123624016</v>
      </c>
      <c r="I5" s="5">
        <v>139371743</v>
      </c>
      <c r="J5" s="5">
        <v>141784930</v>
      </c>
      <c r="K5" s="5">
        <f t="shared" ref="K5:Q5" si="0">SUM(K62,K119,K176)</f>
        <v>153267720</v>
      </c>
      <c r="L5" s="5">
        <f t="shared" si="0"/>
        <v>157563759</v>
      </c>
      <c r="M5" s="5">
        <f t="shared" si="0"/>
        <v>183945843</v>
      </c>
      <c r="N5" s="5">
        <f t="shared" si="0"/>
        <v>208496991</v>
      </c>
      <c r="O5" s="5">
        <f t="shared" si="0"/>
        <v>217031303.44279999</v>
      </c>
      <c r="P5" s="5">
        <f t="shared" si="0"/>
        <v>221651858</v>
      </c>
      <c r="Q5" s="5">
        <f t="shared" si="0"/>
        <v>245808866</v>
      </c>
      <c r="R5" s="5">
        <f t="shared" ref="R5:AA5" si="1">SUM(R62,R119,R176,R233)</f>
        <v>239147023.91</v>
      </c>
      <c r="S5" s="5">
        <f t="shared" si="1"/>
        <v>236382691</v>
      </c>
      <c r="T5" s="5">
        <f t="shared" si="1"/>
        <v>252210402.88</v>
      </c>
      <c r="U5" s="5">
        <f t="shared" si="1"/>
        <v>270318847.745</v>
      </c>
      <c r="V5" s="5">
        <f t="shared" si="1"/>
        <v>268689674.06999999</v>
      </c>
      <c r="W5" s="5">
        <f t="shared" si="1"/>
        <v>269083134.18000001</v>
      </c>
      <c r="X5" s="5">
        <f t="shared" si="1"/>
        <v>264750053.37999997</v>
      </c>
      <c r="Y5" s="5">
        <f t="shared" si="1"/>
        <v>273067930.68926722</v>
      </c>
      <c r="Z5" s="5">
        <f t="shared" si="1"/>
        <v>269273679.21776378</v>
      </c>
      <c r="AA5" s="5">
        <f t="shared" si="1"/>
        <v>283640235.49000001</v>
      </c>
      <c r="AB5" s="5">
        <v>264191049</v>
      </c>
      <c r="AC5" s="5">
        <v>266975307.68148252</v>
      </c>
      <c r="AD5" s="5">
        <v>267264537</v>
      </c>
      <c r="AE5" s="5">
        <v>315968726.26979774</v>
      </c>
      <c r="AF5" s="5">
        <v>330923390</v>
      </c>
      <c r="AG5" s="5">
        <v>303346988.61966389</v>
      </c>
      <c r="AH5" s="5">
        <v>301132658</v>
      </c>
      <c r="AI5" s="10">
        <v>2.2052707490725076E-2</v>
      </c>
      <c r="AJ5" s="10">
        <v>-7.299662441812532E-3</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52353742</v>
      </c>
      <c r="H7" s="12">
        <v>63223461</v>
      </c>
      <c r="I7" s="12">
        <v>75468899</v>
      </c>
      <c r="J7" s="12">
        <v>69512516</v>
      </c>
      <c r="K7" s="12">
        <f t="shared" ref="K7:AA17" si="2">SUM(K64,K121,K178)</f>
        <v>75364069</v>
      </c>
      <c r="L7" s="12">
        <f t="shared" si="2"/>
        <v>75114011</v>
      </c>
      <c r="M7" s="12">
        <f t="shared" si="2"/>
        <v>96398024</v>
      </c>
      <c r="N7" s="12">
        <f t="shared" si="2"/>
        <v>114193612</v>
      </c>
      <c r="O7" s="12">
        <f t="shared" si="2"/>
        <v>114738713.69</v>
      </c>
      <c r="P7" s="12">
        <f t="shared" si="2"/>
        <v>113370501</v>
      </c>
      <c r="Q7" s="12">
        <f t="shared" si="2"/>
        <v>138547922</v>
      </c>
      <c r="R7" s="12">
        <f t="shared" si="2"/>
        <v>131538249.54000001</v>
      </c>
      <c r="S7" s="12">
        <f t="shared" si="2"/>
        <v>131971292</v>
      </c>
      <c r="T7" s="12">
        <f t="shared" si="2"/>
        <v>141249591.24000001</v>
      </c>
      <c r="U7" s="12">
        <f t="shared" si="2"/>
        <v>153178035.50999999</v>
      </c>
      <c r="V7" s="12">
        <f t="shared" si="2"/>
        <v>131631952.23999999</v>
      </c>
      <c r="W7" s="12">
        <f t="shared" si="2"/>
        <v>139793511.62</v>
      </c>
      <c r="X7" s="12">
        <f t="shared" si="2"/>
        <v>131952788.52</v>
      </c>
      <c r="Y7" s="12">
        <f t="shared" si="2"/>
        <v>148570475.78999999</v>
      </c>
      <c r="Z7" s="12">
        <f t="shared" si="2"/>
        <v>148648299.47</v>
      </c>
      <c r="AA7" s="12">
        <f t="shared" si="2"/>
        <v>158899940.65000001</v>
      </c>
      <c r="AB7" s="12">
        <v>139336410</v>
      </c>
      <c r="AC7" s="12">
        <v>138564656</v>
      </c>
      <c r="AD7" s="12">
        <v>144752323</v>
      </c>
      <c r="AE7" s="12">
        <v>191307374</v>
      </c>
      <c r="AF7" s="12">
        <v>203190358</v>
      </c>
      <c r="AG7" s="12">
        <v>170710577</v>
      </c>
      <c r="AH7" s="12">
        <v>171654391</v>
      </c>
      <c r="AI7" s="13">
        <v>3.5376690446162096E-2</v>
      </c>
      <c r="AJ7" s="13">
        <v>5.5287376833129676E-3</v>
      </c>
    </row>
    <row r="8" spans="1:36" ht="10.5" customHeight="1" x14ac:dyDescent="0.2">
      <c r="A8" s="11"/>
      <c r="B8" s="11"/>
      <c r="C8" s="11" t="s">
        <v>36</v>
      </c>
      <c r="D8" s="11"/>
      <c r="E8" s="11"/>
      <c r="F8" s="2"/>
      <c r="G8" s="12">
        <v>37048564</v>
      </c>
      <c r="H8" s="12">
        <v>39845257</v>
      </c>
      <c r="I8" s="12">
        <v>47244635</v>
      </c>
      <c r="J8" s="12">
        <v>44477259</v>
      </c>
      <c r="K8" s="12">
        <f t="shared" si="2"/>
        <v>45839021</v>
      </c>
      <c r="L8" s="12">
        <f t="shared" si="2"/>
        <v>53112852</v>
      </c>
      <c r="M8" s="12">
        <f t="shared" si="2"/>
        <v>56563339</v>
      </c>
      <c r="N8" s="12">
        <f t="shared" si="2"/>
        <v>59987097</v>
      </c>
      <c r="O8" s="12">
        <f t="shared" si="2"/>
        <v>63400371.689999998</v>
      </c>
      <c r="P8" s="12">
        <f t="shared" si="2"/>
        <v>65143331</v>
      </c>
      <c r="Q8" s="12">
        <f t="shared" si="2"/>
        <v>69642210</v>
      </c>
      <c r="R8" s="12">
        <f t="shared" si="2"/>
        <v>76679485.540000007</v>
      </c>
      <c r="S8" s="12">
        <f t="shared" si="2"/>
        <v>74550162</v>
      </c>
      <c r="T8" s="12">
        <f t="shared" si="2"/>
        <v>80415123.239999995</v>
      </c>
      <c r="U8" s="12">
        <f t="shared" si="2"/>
        <v>83423237.359999999</v>
      </c>
      <c r="V8" s="12">
        <f t="shared" si="2"/>
        <v>86523758.959999993</v>
      </c>
      <c r="W8" s="12">
        <f t="shared" si="2"/>
        <v>84344413.939999998</v>
      </c>
      <c r="X8" s="12">
        <f t="shared" si="2"/>
        <v>87985520.280000001</v>
      </c>
      <c r="Y8" s="12">
        <f t="shared" si="2"/>
        <v>85702768.789999992</v>
      </c>
      <c r="Z8" s="12">
        <f t="shared" si="2"/>
        <v>88138891.5</v>
      </c>
      <c r="AA8" s="12">
        <f t="shared" si="2"/>
        <v>89986954.650000006</v>
      </c>
      <c r="AB8" s="12">
        <v>90755193</v>
      </c>
      <c r="AC8" s="12">
        <v>90477613</v>
      </c>
      <c r="AD8" s="12">
        <v>90131511</v>
      </c>
      <c r="AE8" s="12">
        <v>95867576</v>
      </c>
      <c r="AF8" s="12">
        <v>95608538</v>
      </c>
      <c r="AG8" s="12">
        <v>95879542</v>
      </c>
      <c r="AH8" s="12">
        <v>91273917</v>
      </c>
      <c r="AI8" s="13">
        <v>9.503458895270267E-4</v>
      </c>
      <c r="AJ8" s="13">
        <v>-4.8035534003698095E-2</v>
      </c>
    </row>
    <row r="9" spans="1:36" ht="10.5" customHeight="1" x14ac:dyDescent="0.2">
      <c r="A9" s="11"/>
      <c r="B9" s="11"/>
      <c r="C9" s="11"/>
      <c r="D9" s="11" t="s">
        <v>37</v>
      </c>
      <c r="E9" s="11"/>
      <c r="F9" s="2"/>
      <c r="G9" s="12">
        <v>35953665</v>
      </c>
      <c r="H9" s="12">
        <v>38736468</v>
      </c>
      <c r="I9" s="12">
        <v>45409884</v>
      </c>
      <c r="J9" s="12">
        <v>42653281</v>
      </c>
      <c r="K9" s="12">
        <f t="shared" si="2"/>
        <v>43914378</v>
      </c>
      <c r="L9" s="12">
        <f t="shared" si="2"/>
        <v>51545004</v>
      </c>
      <c r="M9" s="12">
        <f t="shared" si="2"/>
        <v>54690226</v>
      </c>
      <c r="N9" s="12">
        <f t="shared" si="2"/>
        <v>57018266</v>
      </c>
      <c r="O9" s="12">
        <f t="shared" si="2"/>
        <v>60591106.689999998</v>
      </c>
      <c r="P9" s="12">
        <f t="shared" si="2"/>
        <v>62198373</v>
      </c>
      <c r="Q9" s="12">
        <f t="shared" si="2"/>
        <v>66506744</v>
      </c>
      <c r="R9" s="12">
        <f t="shared" si="2"/>
        <v>73076503.49000001</v>
      </c>
      <c r="S9" s="12">
        <f t="shared" si="2"/>
        <v>71555923</v>
      </c>
      <c r="T9" s="12">
        <f t="shared" si="2"/>
        <v>75468944.149999991</v>
      </c>
      <c r="U9" s="12">
        <f t="shared" si="2"/>
        <v>78528948.359999999</v>
      </c>
      <c r="V9" s="12">
        <f t="shared" si="2"/>
        <v>80341590.50999999</v>
      </c>
      <c r="W9" s="12">
        <f t="shared" si="2"/>
        <v>78669459.150000006</v>
      </c>
      <c r="X9" s="12">
        <f t="shared" si="2"/>
        <v>81209640.160000011</v>
      </c>
      <c r="Y9" s="12">
        <f t="shared" si="2"/>
        <v>80042129.689999998</v>
      </c>
      <c r="Z9" s="12">
        <f t="shared" si="2"/>
        <v>81769765.24000001</v>
      </c>
      <c r="AA9" s="12">
        <f t="shared" si="2"/>
        <v>83411416.150000006</v>
      </c>
      <c r="AB9" s="12">
        <v>84306512</v>
      </c>
      <c r="AC9" s="12">
        <v>83910780</v>
      </c>
      <c r="AD9" s="12">
        <v>83200729</v>
      </c>
      <c r="AE9" s="12">
        <v>88840937</v>
      </c>
      <c r="AF9" s="12">
        <v>88562257</v>
      </c>
      <c r="AG9" s="12">
        <v>88578676</v>
      </c>
      <c r="AH9" s="12">
        <v>84420114</v>
      </c>
      <c r="AI9" s="13">
        <v>2.2445531897985482E-4</v>
      </c>
      <c r="AJ9" s="13">
        <v>-4.6947664921069714E-2</v>
      </c>
    </row>
    <row r="10" spans="1:36" ht="10.5" customHeight="1" x14ac:dyDescent="0.2">
      <c r="A10" s="11"/>
      <c r="B10" s="11"/>
      <c r="C10" s="14"/>
      <c r="D10" s="11" t="s">
        <v>38</v>
      </c>
      <c r="E10" s="11"/>
      <c r="F10" s="2"/>
      <c r="G10" s="12">
        <v>3050</v>
      </c>
      <c r="H10" s="12">
        <v>3121</v>
      </c>
      <c r="I10" s="12">
        <v>15466</v>
      </c>
      <c r="J10" s="12">
        <v>15985</v>
      </c>
      <c r="K10" s="12">
        <f t="shared" si="2"/>
        <v>3866</v>
      </c>
      <c r="L10" s="12">
        <f t="shared" si="2"/>
        <v>5846</v>
      </c>
      <c r="M10" s="12">
        <f t="shared" si="2"/>
        <v>7018</v>
      </c>
      <c r="N10" s="12">
        <f t="shared" si="2"/>
        <v>251457</v>
      </c>
      <c r="O10" s="12">
        <f t="shared" si="2"/>
        <v>269624.38</v>
      </c>
      <c r="P10" s="12">
        <f t="shared" si="2"/>
        <v>189972</v>
      </c>
      <c r="Q10" s="12">
        <f t="shared" si="2"/>
        <v>250418</v>
      </c>
      <c r="R10" s="12">
        <f t="shared" si="2"/>
        <v>398856.39</v>
      </c>
      <c r="S10" s="12">
        <f t="shared" si="2"/>
        <v>201893</v>
      </c>
      <c r="T10" s="12">
        <f t="shared" si="2"/>
        <v>1467961.57</v>
      </c>
      <c r="U10" s="12">
        <f t="shared" si="2"/>
        <v>1582002</v>
      </c>
      <c r="V10" s="12">
        <f t="shared" si="2"/>
        <v>2744810.74</v>
      </c>
      <c r="W10" s="12">
        <f t="shared" si="2"/>
        <v>1633513.56</v>
      </c>
      <c r="X10" s="12">
        <f t="shared" si="2"/>
        <v>2584697.11</v>
      </c>
      <c r="Y10" s="12">
        <f t="shared" si="2"/>
        <v>1588754.31</v>
      </c>
      <c r="Z10" s="12">
        <f t="shared" si="2"/>
        <v>2397428.29</v>
      </c>
      <c r="AA10" s="12">
        <f t="shared" si="2"/>
        <v>2479150.42</v>
      </c>
      <c r="AB10" s="12">
        <v>2180286</v>
      </c>
      <c r="AC10" s="12">
        <v>2188693</v>
      </c>
      <c r="AD10" s="12">
        <v>2152518</v>
      </c>
      <c r="AE10" s="12">
        <v>2487876</v>
      </c>
      <c r="AF10" s="12">
        <v>2447187</v>
      </c>
      <c r="AG10" s="12">
        <v>2168174</v>
      </c>
      <c r="AH10" s="12">
        <v>2870258</v>
      </c>
      <c r="AI10" s="13">
        <v>4.6890466672938835E-2</v>
      </c>
      <c r="AJ10" s="13">
        <v>0.32381349467339798</v>
      </c>
    </row>
    <row r="11" spans="1:36" ht="10.5" customHeight="1" x14ac:dyDescent="0.2">
      <c r="A11" s="11"/>
      <c r="B11" s="11"/>
      <c r="C11" s="14"/>
      <c r="D11" s="11" t="s">
        <v>39</v>
      </c>
      <c r="E11" s="11"/>
      <c r="F11" s="2"/>
      <c r="G11" s="12">
        <v>1091849</v>
      </c>
      <c r="H11" s="12">
        <v>1105668</v>
      </c>
      <c r="I11" s="12">
        <v>1819285</v>
      </c>
      <c r="J11" s="12">
        <v>1807993</v>
      </c>
      <c r="K11" s="12">
        <f t="shared" si="2"/>
        <v>1920777</v>
      </c>
      <c r="L11" s="12">
        <f t="shared" si="2"/>
        <v>1562002</v>
      </c>
      <c r="M11" s="12">
        <f t="shared" si="2"/>
        <v>1866095</v>
      </c>
      <c r="N11" s="12">
        <f t="shared" si="2"/>
        <v>2717374</v>
      </c>
      <c r="O11" s="12">
        <f t="shared" si="2"/>
        <v>2539640.62</v>
      </c>
      <c r="P11" s="12">
        <f t="shared" si="2"/>
        <v>2754986</v>
      </c>
      <c r="Q11" s="12">
        <f t="shared" si="2"/>
        <v>2885048</v>
      </c>
      <c r="R11" s="12">
        <f t="shared" si="2"/>
        <v>3204125.66</v>
      </c>
      <c r="S11" s="12">
        <f t="shared" si="2"/>
        <v>2792346</v>
      </c>
      <c r="T11" s="12">
        <f t="shared" si="2"/>
        <v>3478217.52</v>
      </c>
      <c r="U11" s="12">
        <f t="shared" si="2"/>
        <v>3312287</v>
      </c>
      <c r="V11" s="12">
        <f t="shared" si="2"/>
        <v>3437357.71</v>
      </c>
      <c r="W11" s="12">
        <f t="shared" si="2"/>
        <v>4041441.23</v>
      </c>
      <c r="X11" s="12">
        <f t="shared" si="2"/>
        <v>4191183.0100000002</v>
      </c>
      <c r="Y11" s="12">
        <f t="shared" si="2"/>
        <v>4071884.79</v>
      </c>
      <c r="Z11" s="12">
        <f t="shared" si="2"/>
        <v>3971697.9699999997</v>
      </c>
      <c r="AA11" s="12">
        <f t="shared" si="2"/>
        <v>4096388.08</v>
      </c>
      <c r="AB11" s="12">
        <v>4268395</v>
      </c>
      <c r="AC11" s="12">
        <v>4378140</v>
      </c>
      <c r="AD11" s="12">
        <v>4778264</v>
      </c>
      <c r="AE11" s="12">
        <v>4538763</v>
      </c>
      <c r="AF11" s="12">
        <v>4599094</v>
      </c>
      <c r="AG11" s="12">
        <v>5132692</v>
      </c>
      <c r="AH11" s="12">
        <v>3983545</v>
      </c>
      <c r="AI11" s="13">
        <v>-1.1444961054543623E-2</v>
      </c>
      <c r="AJ11" s="13">
        <v>-0.22388777662871648</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6000</v>
      </c>
      <c r="P12" s="12">
        <f t="shared" si="2"/>
        <v>444689</v>
      </c>
      <c r="Q12" s="12">
        <f t="shared" si="2"/>
        <v>130734</v>
      </c>
      <c r="R12" s="12">
        <f t="shared" si="2"/>
        <v>272361</v>
      </c>
      <c r="S12" s="12">
        <f t="shared" si="2"/>
        <v>222756</v>
      </c>
      <c r="T12" s="12">
        <f t="shared" si="2"/>
        <v>197675</v>
      </c>
      <c r="U12" s="12">
        <f t="shared" si="2"/>
        <v>245202</v>
      </c>
      <c r="V12" s="12">
        <f t="shared" si="2"/>
        <v>302237.90000000002</v>
      </c>
      <c r="W12" s="12">
        <f t="shared" si="2"/>
        <v>96797</v>
      </c>
      <c r="X12" s="12">
        <f t="shared" si="2"/>
        <v>79462</v>
      </c>
      <c r="Y12" s="12">
        <f t="shared" si="2"/>
        <v>9759</v>
      </c>
      <c r="Z12" s="12">
        <f t="shared" si="2"/>
        <v>166114.97</v>
      </c>
      <c r="AA12" s="12">
        <f t="shared" si="2"/>
        <v>89455</v>
      </c>
      <c r="AB12" s="12">
        <v>0</v>
      </c>
      <c r="AC12" s="12">
        <v>166941</v>
      </c>
      <c r="AD12" s="12">
        <v>169843</v>
      </c>
      <c r="AE12" s="12">
        <v>802629</v>
      </c>
      <c r="AF12" s="12">
        <v>572080</v>
      </c>
      <c r="AG12" s="12">
        <v>0</v>
      </c>
      <c r="AH12" s="12">
        <v>0</v>
      </c>
      <c r="AI12" s="13" t="s">
        <v>246</v>
      </c>
      <c r="AJ12" s="13" t="s">
        <v>246</v>
      </c>
    </row>
    <row r="13" spans="1:36" ht="10.5" customHeight="1" x14ac:dyDescent="0.2">
      <c r="A13" s="11"/>
      <c r="B13" s="14"/>
      <c r="C13" s="11" t="s">
        <v>41</v>
      </c>
      <c r="D13" s="11"/>
      <c r="E13" s="11"/>
      <c r="F13" s="2"/>
      <c r="G13" s="12">
        <v>0</v>
      </c>
      <c r="H13" s="12">
        <v>0</v>
      </c>
      <c r="I13" s="12">
        <v>0</v>
      </c>
      <c r="J13" s="12">
        <v>0</v>
      </c>
      <c r="K13" s="12">
        <f t="shared" si="2"/>
        <v>0</v>
      </c>
      <c r="L13" s="12">
        <f t="shared" si="2"/>
        <v>426058</v>
      </c>
      <c r="M13" s="12">
        <f t="shared" si="2"/>
        <v>670974</v>
      </c>
      <c r="N13" s="12">
        <f t="shared" si="2"/>
        <v>613377</v>
      </c>
      <c r="O13" s="12">
        <f t="shared" si="2"/>
        <v>7135120</v>
      </c>
      <c r="P13" s="12">
        <f t="shared" si="2"/>
        <v>730975</v>
      </c>
      <c r="Q13" s="12">
        <f t="shared" si="2"/>
        <v>725745</v>
      </c>
      <c r="R13" s="12">
        <f t="shared" si="2"/>
        <v>1027215</v>
      </c>
      <c r="S13" s="12">
        <f t="shared" si="2"/>
        <v>1055130</v>
      </c>
      <c r="T13" s="12">
        <f t="shared" si="2"/>
        <v>1041350</v>
      </c>
      <c r="U13" s="12">
        <f t="shared" si="2"/>
        <v>1144492</v>
      </c>
      <c r="V13" s="12">
        <f t="shared" si="2"/>
        <v>1139681</v>
      </c>
      <c r="W13" s="12">
        <f t="shared" si="2"/>
        <v>1160531</v>
      </c>
      <c r="X13" s="12">
        <f t="shared" si="2"/>
        <v>1174082</v>
      </c>
      <c r="Y13" s="12">
        <f t="shared" si="2"/>
        <v>1212121</v>
      </c>
      <c r="Z13" s="12">
        <f t="shared" si="2"/>
        <v>1281998</v>
      </c>
      <c r="AA13" s="12">
        <f t="shared" si="2"/>
        <v>1718393</v>
      </c>
      <c r="AB13" s="12">
        <v>1448547</v>
      </c>
      <c r="AC13" s="12">
        <v>1488055</v>
      </c>
      <c r="AD13" s="12">
        <v>1502704</v>
      </c>
      <c r="AE13" s="12">
        <v>1610341</v>
      </c>
      <c r="AF13" s="12">
        <v>1604171</v>
      </c>
      <c r="AG13" s="12">
        <v>1622567</v>
      </c>
      <c r="AH13" s="12">
        <v>1411543</v>
      </c>
      <c r="AI13" s="13">
        <v>-4.3036381548456903E-3</v>
      </c>
      <c r="AJ13" s="13">
        <v>-0.13005564639241399</v>
      </c>
    </row>
    <row r="14" spans="1:36" ht="10.5" customHeight="1" x14ac:dyDescent="0.2">
      <c r="A14" s="11"/>
      <c r="B14" s="14"/>
      <c r="C14" s="11" t="s">
        <v>42</v>
      </c>
      <c r="D14" s="11"/>
      <c r="E14" s="11"/>
      <c r="F14" s="2"/>
      <c r="G14" s="12">
        <v>0</v>
      </c>
      <c r="H14" s="12">
        <v>0</v>
      </c>
      <c r="I14" s="12">
        <v>0</v>
      </c>
      <c r="J14" s="12">
        <v>0</v>
      </c>
      <c r="K14" s="12">
        <f t="shared" si="2"/>
        <v>189211</v>
      </c>
      <c r="L14" s="12">
        <f t="shared" si="2"/>
        <v>44186</v>
      </c>
      <c r="M14" s="12">
        <f t="shared" si="2"/>
        <v>59231</v>
      </c>
      <c r="N14" s="12">
        <f t="shared" si="2"/>
        <v>48727</v>
      </c>
      <c r="O14" s="12">
        <f t="shared" si="2"/>
        <v>329469</v>
      </c>
      <c r="P14" s="12">
        <f t="shared" si="2"/>
        <v>48843</v>
      </c>
      <c r="Q14" s="12">
        <f t="shared" si="2"/>
        <v>47537</v>
      </c>
      <c r="R14" s="12">
        <f t="shared" si="2"/>
        <v>376090</v>
      </c>
      <c r="S14" s="12">
        <f t="shared" si="2"/>
        <v>366583</v>
      </c>
      <c r="T14" s="12">
        <f t="shared" si="2"/>
        <v>377652</v>
      </c>
      <c r="U14" s="12">
        <f t="shared" si="2"/>
        <v>411289</v>
      </c>
      <c r="V14" s="12">
        <f t="shared" si="2"/>
        <v>360346</v>
      </c>
      <c r="W14" s="12">
        <f t="shared" si="2"/>
        <v>331986</v>
      </c>
      <c r="X14" s="12">
        <f t="shared" si="2"/>
        <v>340535</v>
      </c>
      <c r="Y14" s="12">
        <f t="shared" si="2"/>
        <v>346807</v>
      </c>
      <c r="Z14" s="12">
        <f t="shared" si="2"/>
        <v>350567</v>
      </c>
      <c r="AA14" s="12">
        <f t="shared" si="2"/>
        <v>345420</v>
      </c>
      <c r="AB14" s="12">
        <v>367124</v>
      </c>
      <c r="AC14" s="12">
        <v>412302</v>
      </c>
      <c r="AD14" s="12">
        <v>436486</v>
      </c>
      <c r="AE14" s="12">
        <v>502307</v>
      </c>
      <c r="AF14" s="12">
        <v>463454</v>
      </c>
      <c r="AG14" s="12">
        <v>461648</v>
      </c>
      <c r="AH14" s="12">
        <v>443417</v>
      </c>
      <c r="AI14" s="13">
        <v>3.1968863059141484E-2</v>
      </c>
      <c r="AJ14" s="13">
        <v>-3.9491127439087788E-2</v>
      </c>
    </row>
    <row r="15" spans="1:36" ht="10.5" customHeight="1" x14ac:dyDescent="0.2">
      <c r="A15" s="11"/>
      <c r="B15" s="14"/>
      <c r="C15" s="11" t="s">
        <v>43</v>
      </c>
      <c r="D15" s="11"/>
      <c r="E15" s="11"/>
      <c r="F15" s="2"/>
      <c r="G15" s="12">
        <v>0</v>
      </c>
      <c r="H15" s="12">
        <v>0</v>
      </c>
      <c r="I15" s="12">
        <v>0</v>
      </c>
      <c r="J15" s="12">
        <v>0</v>
      </c>
      <c r="K15" s="12">
        <f t="shared" si="2"/>
        <v>731021</v>
      </c>
      <c r="L15" s="12">
        <f t="shared" si="2"/>
        <v>0</v>
      </c>
      <c r="M15" s="12">
        <f t="shared" si="2"/>
        <v>0</v>
      </c>
      <c r="N15" s="12">
        <f t="shared" si="2"/>
        <v>6654193</v>
      </c>
      <c r="O15" s="12">
        <f t="shared" si="2"/>
        <v>0</v>
      </c>
      <c r="P15" s="12">
        <f t="shared" si="2"/>
        <v>8022094</v>
      </c>
      <c r="Q15" s="12">
        <f t="shared" si="2"/>
        <v>7900490</v>
      </c>
      <c r="R15" s="12">
        <f t="shared" si="2"/>
        <v>7921423</v>
      </c>
      <c r="S15" s="12">
        <f t="shared" si="2"/>
        <v>8534112</v>
      </c>
      <c r="T15" s="12">
        <f t="shared" si="2"/>
        <v>9244501</v>
      </c>
      <c r="U15" s="12">
        <f t="shared" si="2"/>
        <v>10700983</v>
      </c>
      <c r="V15" s="12">
        <f t="shared" si="2"/>
        <v>10020128</v>
      </c>
      <c r="W15" s="12">
        <f t="shared" si="2"/>
        <v>10530123</v>
      </c>
      <c r="X15" s="12">
        <f t="shared" si="2"/>
        <v>11672865</v>
      </c>
      <c r="Y15" s="12">
        <f t="shared" si="2"/>
        <v>11528297</v>
      </c>
      <c r="Z15" s="12">
        <f t="shared" si="2"/>
        <v>11874615</v>
      </c>
      <c r="AA15" s="12">
        <f t="shared" si="2"/>
        <v>10142937</v>
      </c>
      <c r="AB15" s="12">
        <v>9003605</v>
      </c>
      <c r="AC15" s="12">
        <v>12489446</v>
      </c>
      <c r="AD15" s="12">
        <v>11175807</v>
      </c>
      <c r="AE15" s="12">
        <v>10482080</v>
      </c>
      <c r="AF15" s="12">
        <v>14907299</v>
      </c>
      <c r="AG15" s="12">
        <v>13484444</v>
      </c>
      <c r="AH15" s="12">
        <v>10511613</v>
      </c>
      <c r="AI15" s="13">
        <v>2.6145208565786726E-2</v>
      </c>
      <c r="AJ15" s="13">
        <v>-0.22046374325852813</v>
      </c>
    </row>
    <row r="16" spans="1:36" ht="10.5" customHeight="1" x14ac:dyDescent="0.2">
      <c r="A16" s="11"/>
      <c r="B16" s="14"/>
      <c r="C16" s="11" t="s">
        <v>44</v>
      </c>
      <c r="D16" s="15"/>
      <c r="E16" s="11"/>
      <c r="F16" s="2"/>
      <c r="G16" s="12">
        <v>15305178</v>
      </c>
      <c r="H16" s="12">
        <v>23378204</v>
      </c>
      <c r="I16" s="12">
        <v>28224264</v>
      </c>
      <c r="J16" s="12">
        <v>25035257</v>
      </c>
      <c r="K16" s="12">
        <f t="shared" si="2"/>
        <v>28604816</v>
      </c>
      <c r="L16" s="12">
        <f t="shared" si="2"/>
        <v>21530915</v>
      </c>
      <c r="M16" s="12">
        <f t="shared" si="2"/>
        <v>39104480</v>
      </c>
      <c r="N16" s="12">
        <f t="shared" si="2"/>
        <v>46890218</v>
      </c>
      <c r="O16" s="12">
        <f t="shared" si="2"/>
        <v>43867753</v>
      </c>
      <c r="P16" s="12">
        <f t="shared" si="2"/>
        <v>38980569</v>
      </c>
      <c r="Q16" s="12">
        <f t="shared" si="2"/>
        <v>60101206</v>
      </c>
      <c r="R16" s="12">
        <f t="shared" si="2"/>
        <v>45261675</v>
      </c>
      <c r="S16" s="12">
        <f t="shared" si="2"/>
        <v>47242549</v>
      </c>
      <c r="T16" s="12">
        <f t="shared" si="2"/>
        <v>49973290</v>
      </c>
      <c r="U16" s="12">
        <f t="shared" si="2"/>
        <v>57252832.149999999</v>
      </c>
      <c r="V16" s="12">
        <f t="shared" si="2"/>
        <v>33285800.379999999</v>
      </c>
      <c r="W16" s="12">
        <f t="shared" si="2"/>
        <v>43329660.68</v>
      </c>
      <c r="X16" s="12">
        <f t="shared" si="2"/>
        <v>30700324.240000002</v>
      </c>
      <c r="Y16" s="12">
        <f t="shared" si="2"/>
        <v>49770723</v>
      </c>
      <c r="Z16" s="12">
        <f t="shared" si="2"/>
        <v>46836113</v>
      </c>
      <c r="AA16" s="12">
        <f t="shared" si="2"/>
        <v>56616781</v>
      </c>
      <c r="AB16" s="12">
        <v>37761941</v>
      </c>
      <c r="AC16" s="12">
        <v>33530299</v>
      </c>
      <c r="AD16" s="12">
        <v>41335972</v>
      </c>
      <c r="AE16" s="12">
        <v>82042441</v>
      </c>
      <c r="AF16" s="12">
        <v>90034816</v>
      </c>
      <c r="AG16" s="12">
        <v>59262376</v>
      </c>
      <c r="AH16" s="12">
        <v>68013901</v>
      </c>
      <c r="AI16" s="13">
        <v>0.1030382243126351</v>
      </c>
      <c r="AJ16" s="13">
        <v>0.14767421744953324</v>
      </c>
    </row>
    <row r="17" spans="1:36" ht="10.5" customHeight="1" x14ac:dyDescent="0.2">
      <c r="A17" s="11"/>
      <c r="B17" s="14"/>
      <c r="C17" s="11"/>
      <c r="D17" s="15" t="s">
        <v>45</v>
      </c>
      <c r="E17" s="11"/>
      <c r="F17" s="2"/>
      <c r="G17" s="12">
        <v>1988936</v>
      </c>
      <c r="H17" s="12">
        <v>2158078</v>
      </c>
      <c r="I17" s="12">
        <v>2493538</v>
      </c>
      <c r="J17" s="12">
        <v>2426218</v>
      </c>
      <c r="K17" s="12">
        <f t="shared" si="2"/>
        <v>2542860</v>
      </c>
      <c r="L17" s="12">
        <f t="shared" si="2"/>
        <v>2673037</v>
      </c>
      <c r="M17" s="12">
        <f t="shared" si="2"/>
        <v>3077581</v>
      </c>
      <c r="N17" s="12">
        <f t="shared" si="2"/>
        <v>3292937</v>
      </c>
      <c r="O17" s="12">
        <f t="shared" si="2"/>
        <v>4345451</v>
      </c>
      <c r="P17" s="12">
        <f t="shared" si="2"/>
        <v>4171430</v>
      </c>
      <c r="Q17" s="12">
        <f t="shared" si="2"/>
        <v>3701784</v>
      </c>
      <c r="R17" s="12">
        <f t="shared" si="2"/>
        <v>4547987</v>
      </c>
      <c r="S17" s="12">
        <f t="shared" si="2"/>
        <v>4393433</v>
      </c>
      <c r="T17" s="12">
        <f t="shared" si="2"/>
        <v>4892263</v>
      </c>
      <c r="U17" s="12">
        <f t="shared" si="2"/>
        <v>5229409</v>
      </c>
      <c r="V17" s="12">
        <f t="shared" si="2"/>
        <v>4997569</v>
      </c>
      <c r="W17" s="12">
        <f t="shared" si="2"/>
        <v>4781484.88</v>
      </c>
      <c r="X17" s="12">
        <f t="shared" si="2"/>
        <v>4726256</v>
      </c>
      <c r="Y17" s="12">
        <f t="shared" si="2"/>
        <v>5068578</v>
      </c>
      <c r="Z17" s="12">
        <f t="shared" ref="W17:AA20" si="3">SUM(Z74,Z131,Z188)</f>
        <v>4606515</v>
      </c>
      <c r="AA17" s="12">
        <f t="shared" si="3"/>
        <v>5051802</v>
      </c>
      <c r="AB17" s="12">
        <v>4968060</v>
      </c>
      <c r="AC17" s="12">
        <v>5266472</v>
      </c>
      <c r="AD17" s="12">
        <v>5616791</v>
      </c>
      <c r="AE17" s="12">
        <v>6350207</v>
      </c>
      <c r="AF17" s="12">
        <v>7290650</v>
      </c>
      <c r="AG17" s="12">
        <v>7345687</v>
      </c>
      <c r="AH17" s="12">
        <v>4847100</v>
      </c>
      <c r="AI17" s="13">
        <v>-4.0997121212730248E-3</v>
      </c>
      <c r="AJ17" s="13">
        <v>-0.34014340660036291</v>
      </c>
    </row>
    <row r="18" spans="1:36" ht="10.5" customHeight="1" x14ac:dyDescent="0.2">
      <c r="A18" s="11"/>
      <c r="B18" s="14"/>
      <c r="C18" s="11"/>
      <c r="D18" s="15" t="s">
        <v>46</v>
      </c>
      <c r="E18" s="11"/>
      <c r="F18" s="2"/>
      <c r="G18" s="12">
        <v>7913218</v>
      </c>
      <c r="H18" s="12">
        <v>7737946</v>
      </c>
      <c r="I18" s="12">
        <v>10500065</v>
      </c>
      <c r="J18" s="12">
        <v>11704890</v>
      </c>
      <c r="K18" s="12">
        <f t="shared" ref="K18:V20" si="4">SUM(K75,K132,K189)</f>
        <v>11769520</v>
      </c>
      <c r="L18" s="12">
        <f t="shared" si="4"/>
        <v>15083160</v>
      </c>
      <c r="M18" s="12">
        <f t="shared" si="4"/>
        <v>12806120</v>
      </c>
      <c r="N18" s="12">
        <f t="shared" si="4"/>
        <v>16932266</v>
      </c>
      <c r="O18" s="12">
        <f t="shared" si="4"/>
        <v>17781385</v>
      </c>
      <c r="P18" s="12">
        <f t="shared" si="4"/>
        <v>14041140</v>
      </c>
      <c r="Q18" s="12">
        <f t="shared" si="4"/>
        <v>15241058</v>
      </c>
      <c r="R18" s="12">
        <f t="shared" si="4"/>
        <v>16293540</v>
      </c>
      <c r="S18" s="12">
        <f t="shared" si="4"/>
        <v>17557137</v>
      </c>
      <c r="T18" s="12">
        <f t="shared" si="4"/>
        <v>20399883</v>
      </c>
      <c r="U18" s="12">
        <f t="shared" si="4"/>
        <v>17422723</v>
      </c>
      <c r="V18" s="12">
        <f t="shared" si="4"/>
        <v>16650892</v>
      </c>
      <c r="W18" s="12">
        <f t="shared" si="3"/>
        <v>15695958</v>
      </c>
      <c r="X18" s="12">
        <f t="shared" si="3"/>
        <v>15101732.82</v>
      </c>
      <c r="Y18" s="12">
        <f t="shared" si="3"/>
        <v>15190247</v>
      </c>
      <c r="Z18" s="12">
        <f t="shared" si="3"/>
        <v>15733256</v>
      </c>
      <c r="AA18" s="12">
        <f t="shared" si="3"/>
        <v>11072973</v>
      </c>
      <c r="AB18" s="12">
        <v>10699809</v>
      </c>
      <c r="AC18" s="12">
        <v>17739475</v>
      </c>
      <c r="AD18" s="12">
        <v>18441078</v>
      </c>
      <c r="AE18" s="12">
        <v>18971882</v>
      </c>
      <c r="AF18" s="12">
        <v>19291833</v>
      </c>
      <c r="AG18" s="12">
        <v>19201622</v>
      </c>
      <c r="AH18" s="12">
        <v>16516826</v>
      </c>
      <c r="AI18" s="13">
        <v>7.504116586418319E-2</v>
      </c>
      <c r="AJ18" s="13">
        <v>-0.13982131301199452</v>
      </c>
    </row>
    <row r="19" spans="1:36" ht="10.5" customHeight="1" x14ac:dyDescent="0.2">
      <c r="A19" s="11"/>
      <c r="B19" s="14"/>
      <c r="C19" s="11"/>
      <c r="D19" s="15" t="s">
        <v>47</v>
      </c>
      <c r="E19" s="11"/>
      <c r="F19" s="2"/>
      <c r="G19" s="12">
        <v>3300894</v>
      </c>
      <c r="H19" s="12">
        <v>8231227</v>
      </c>
      <c r="I19" s="12">
        <v>11810485</v>
      </c>
      <c r="J19" s="12">
        <v>8070000</v>
      </c>
      <c r="K19" s="12">
        <f t="shared" si="4"/>
        <v>11066600</v>
      </c>
      <c r="L19" s="12">
        <f t="shared" si="4"/>
        <v>400000</v>
      </c>
      <c r="M19" s="12">
        <f t="shared" si="4"/>
        <v>18885375</v>
      </c>
      <c r="N19" s="12">
        <f t="shared" si="4"/>
        <v>21050000</v>
      </c>
      <c r="O19" s="12">
        <f t="shared" si="4"/>
        <v>18000000</v>
      </c>
      <c r="P19" s="12">
        <f t="shared" si="4"/>
        <v>16336461</v>
      </c>
      <c r="Q19" s="12">
        <f t="shared" si="4"/>
        <v>35802461</v>
      </c>
      <c r="R19" s="12">
        <f t="shared" si="4"/>
        <v>16806385</v>
      </c>
      <c r="S19" s="12">
        <f t="shared" si="4"/>
        <v>18955200</v>
      </c>
      <c r="T19" s="12">
        <f t="shared" si="4"/>
        <v>16242561</v>
      </c>
      <c r="U19" s="12">
        <f t="shared" si="4"/>
        <v>28040233</v>
      </c>
      <c r="V19" s="12">
        <f t="shared" si="4"/>
        <v>0</v>
      </c>
      <c r="W19" s="12">
        <f t="shared" si="3"/>
        <v>11147599</v>
      </c>
      <c r="X19" s="12">
        <f t="shared" si="3"/>
        <v>2956240</v>
      </c>
      <c r="Y19" s="12">
        <f t="shared" si="3"/>
        <v>22674843</v>
      </c>
      <c r="Z19" s="12">
        <f t="shared" si="3"/>
        <v>20345631</v>
      </c>
      <c r="AA19" s="12">
        <f t="shared" si="3"/>
        <v>31766428</v>
      </c>
      <c r="AB19" s="12">
        <v>13362220</v>
      </c>
      <c r="AC19" s="12">
        <v>2988838</v>
      </c>
      <c r="AD19" s="12">
        <v>10388844</v>
      </c>
      <c r="AE19" s="12">
        <v>46772745</v>
      </c>
      <c r="AF19" s="12">
        <v>50124125</v>
      </c>
      <c r="AG19" s="12">
        <v>22763963</v>
      </c>
      <c r="AH19" s="12">
        <v>40045128</v>
      </c>
      <c r="AI19" s="13">
        <v>0.20072949273176444</v>
      </c>
      <c r="AJ19" s="13">
        <v>0.7591457164115053</v>
      </c>
    </row>
    <row r="20" spans="1:36" ht="10.5" customHeight="1" x14ac:dyDescent="0.2">
      <c r="A20" s="11"/>
      <c r="B20" s="11"/>
      <c r="C20" s="11"/>
      <c r="D20" s="11" t="s">
        <v>48</v>
      </c>
      <c r="E20" s="11"/>
      <c r="F20" s="2"/>
      <c r="G20" s="12">
        <v>2102130</v>
      </c>
      <c r="H20" s="12">
        <v>5250953</v>
      </c>
      <c r="I20" s="12">
        <v>3420176</v>
      </c>
      <c r="J20" s="12">
        <v>2834149</v>
      </c>
      <c r="K20" s="12">
        <f t="shared" si="4"/>
        <v>3225836</v>
      </c>
      <c r="L20" s="12">
        <f t="shared" si="4"/>
        <v>3374718</v>
      </c>
      <c r="M20" s="12">
        <f t="shared" si="4"/>
        <v>4335404</v>
      </c>
      <c r="N20" s="12">
        <f t="shared" si="4"/>
        <v>5615015</v>
      </c>
      <c r="O20" s="12">
        <f t="shared" si="4"/>
        <v>3740917</v>
      </c>
      <c r="P20" s="12">
        <f t="shared" si="4"/>
        <v>4431538</v>
      </c>
      <c r="Q20" s="12">
        <f t="shared" si="4"/>
        <v>5355903</v>
      </c>
      <c r="R20" s="12">
        <f t="shared" si="4"/>
        <v>7613763</v>
      </c>
      <c r="S20" s="12">
        <f t="shared" si="4"/>
        <v>6336779</v>
      </c>
      <c r="T20" s="12">
        <f t="shared" si="4"/>
        <v>8438583</v>
      </c>
      <c r="U20" s="12">
        <f t="shared" si="4"/>
        <v>6560467.1500000004</v>
      </c>
      <c r="V20" s="12">
        <f t="shared" si="4"/>
        <v>11637339.379999999</v>
      </c>
      <c r="W20" s="12">
        <f t="shared" si="3"/>
        <v>11704618.800000001</v>
      </c>
      <c r="X20" s="12">
        <f t="shared" si="3"/>
        <v>7916095.4199999999</v>
      </c>
      <c r="Y20" s="12">
        <f t="shared" si="3"/>
        <v>6837055</v>
      </c>
      <c r="Z20" s="12">
        <f t="shared" si="3"/>
        <v>6150711</v>
      </c>
      <c r="AA20" s="12">
        <f t="shared" si="3"/>
        <v>8725578</v>
      </c>
      <c r="AB20" s="12">
        <v>8731852</v>
      </c>
      <c r="AC20" s="12">
        <v>7535514</v>
      </c>
      <c r="AD20" s="12">
        <v>6889259</v>
      </c>
      <c r="AE20" s="12">
        <v>9947607</v>
      </c>
      <c r="AF20" s="12">
        <v>13328208</v>
      </c>
      <c r="AG20" s="12">
        <v>9951104</v>
      </c>
      <c r="AH20" s="12">
        <v>6604847</v>
      </c>
      <c r="AI20" s="13">
        <v>-4.5463076212325926E-2</v>
      </c>
      <c r="AJ20" s="13">
        <v>-0.33626992542736966</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46121375</v>
      </c>
      <c r="H22" s="12">
        <v>46413093</v>
      </c>
      <c r="I22" s="12">
        <v>50846696</v>
      </c>
      <c r="J22" s="12">
        <v>58548399</v>
      </c>
      <c r="K22" s="12">
        <f t="shared" ref="K22:AA32" si="5">SUM(K79,K136,K193)</f>
        <v>62733480</v>
      </c>
      <c r="L22" s="12">
        <f t="shared" si="5"/>
        <v>65497320</v>
      </c>
      <c r="M22" s="12">
        <f t="shared" si="5"/>
        <v>70207425</v>
      </c>
      <c r="N22" s="12">
        <f t="shared" si="5"/>
        <v>76048673</v>
      </c>
      <c r="O22" s="12">
        <f t="shared" si="5"/>
        <v>82378356.752800003</v>
      </c>
      <c r="P22" s="12">
        <f t="shared" si="5"/>
        <v>89413572</v>
      </c>
      <c r="Q22" s="12">
        <f t="shared" si="5"/>
        <v>81596245</v>
      </c>
      <c r="R22" s="12">
        <f t="shared" si="5"/>
        <v>81683355.370000005</v>
      </c>
      <c r="S22" s="12">
        <f t="shared" si="5"/>
        <v>80883143</v>
      </c>
      <c r="T22" s="12">
        <f t="shared" si="5"/>
        <v>83867609.640000001</v>
      </c>
      <c r="U22" s="12">
        <f t="shared" si="5"/>
        <v>88310145.189999998</v>
      </c>
      <c r="V22" s="12">
        <f t="shared" si="5"/>
        <v>101113474.60000001</v>
      </c>
      <c r="W22" s="12">
        <f t="shared" si="5"/>
        <v>92198824.74000001</v>
      </c>
      <c r="X22" s="12">
        <f t="shared" si="5"/>
        <v>79349604.449999988</v>
      </c>
      <c r="Y22" s="12">
        <f t="shared" si="5"/>
        <v>78689547.694267213</v>
      </c>
      <c r="Z22" s="12">
        <f t="shared" si="5"/>
        <v>78756674.747763798</v>
      </c>
      <c r="AA22" s="12">
        <f t="shared" si="5"/>
        <v>85895914.340000004</v>
      </c>
      <c r="AB22" s="12">
        <v>83797090</v>
      </c>
      <c r="AC22" s="12">
        <v>90501204</v>
      </c>
      <c r="AD22" s="12">
        <v>89174797</v>
      </c>
      <c r="AE22" s="12">
        <v>96979066</v>
      </c>
      <c r="AF22" s="12">
        <v>99996026</v>
      </c>
      <c r="AG22" s="12">
        <v>103581448</v>
      </c>
      <c r="AH22" s="12">
        <v>103138742</v>
      </c>
      <c r="AI22" s="13">
        <v>3.5218796227952431E-2</v>
      </c>
      <c r="AJ22" s="13">
        <v>-4.2739892958437884E-3</v>
      </c>
    </row>
    <row r="23" spans="1:36" ht="10.5" customHeight="1" x14ac:dyDescent="0.2">
      <c r="A23" s="11"/>
      <c r="B23" s="11"/>
      <c r="C23" s="11" t="s">
        <v>50</v>
      </c>
      <c r="D23" s="11"/>
      <c r="E23" s="11"/>
      <c r="F23" s="2"/>
      <c r="G23" s="12">
        <v>0</v>
      </c>
      <c r="H23" s="12">
        <v>0</v>
      </c>
      <c r="I23" s="12">
        <v>0</v>
      </c>
      <c r="J23" s="12">
        <v>4498171</v>
      </c>
      <c r="K23" s="12">
        <f t="shared" si="5"/>
        <v>4630157</v>
      </c>
      <c r="L23" s="12">
        <f t="shared" si="5"/>
        <v>4908543</v>
      </c>
      <c r="M23" s="12">
        <f t="shared" si="5"/>
        <v>5881699</v>
      </c>
      <c r="N23" s="12">
        <f t="shared" si="5"/>
        <v>5881452</v>
      </c>
      <c r="O23" s="12">
        <f t="shared" si="5"/>
        <v>5881577</v>
      </c>
      <c r="P23" s="12">
        <f t="shared" si="5"/>
        <v>5894418</v>
      </c>
      <c r="Q23" s="12">
        <f t="shared" si="5"/>
        <v>5894419</v>
      </c>
      <c r="R23" s="12">
        <f t="shared" si="5"/>
        <v>5642050</v>
      </c>
      <c r="S23" s="12">
        <f t="shared" si="5"/>
        <v>5642050</v>
      </c>
      <c r="T23" s="12">
        <f t="shared" si="5"/>
        <v>5642050</v>
      </c>
      <c r="U23" s="12">
        <f t="shared" si="5"/>
        <v>5642049</v>
      </c>
      <c r="V23" s="12">
        <f t="shared" si="5"/>
        <v>6937940</v>
      </c>
      <c r="W23" s="12">
        <f t="shared" si="5"/>
        <v>6937940</v>
      </c>
      <c r="X23" s="12">
        <f t="shared" si="5"/>
        <v>6937940</v>
      </c>
      <c r="Y23" s="12">
        <f t="shared" si="5"/>
        <v>6937940</v>
      </c>
      <c r="Z23" s="12">
        <f t="shared" si="5"/>
        <v>6937940</v>
      </c>
      <c r="AA23" s="12">
        <f t="shared" si="5"/>
        <v>6094220</v>
      </c>
      <c r="AB23" s="12">
        <v>5720867</v>
      </c>
      <c r="AC23" s="12">
        <v>6098970</v>
      </c>
      <c r="AD23" s="12">
        <v>6116815</v>
      </c>
      <c r="AE23" s="12">
        <v>6104989</v>
      </c>
      <c r="AF23" s="12">
        <v>6243376</v>
      </c>
      <c r="AG23" s="12">
        <v>6609346</v>
      </c>
      <c r="AH23" s="12">
        <v>6937940</v>
      </c>
      <c r="AI23" s="13">
        <v>3.2669732519692518E-2</v>
      </c>
      <c r="AJ23" s="13">
        <v>4.9716568023523054E-2</v>
      </c>
    </row>
    <row r="24" spans="1:36" ht="10.5" customHeight="1" x14ac:dyDescent="0.2">
      <c r="A24" s="11"/>
      <c r="B24" s="11"/>
      <c r="C24" s="11" t="s">
        <v>51</v>
      </c>
      <c r="D24" s="11"/>
      <c r="E24" s="11"/>
      <c r="F24" s="2"/>
      <c r="G24" s="12">
        <v>347063</v>
      </c>
      <c r="H24" s="12">
        <v>418191</v>
      </c>
      <c r="I24" s="12">
        <v>1311770</v>
      </c>
      <c r="J24" s="12">
        <v>1672931</v>
      </c>
      <c r="K24" s="12">
        <f t="shared" si="5"/>
        <v>826342</v>
      </c>
      <c r="L24" s="12">
        <f t="shared" si="5"/>
        <v>1375797</v>
      </c>
      <c r="M24" s="12">
        <f t="shared" si="5"/>
        <v>1366664</v>
      </c>
      <c r="N24" s="12">
        <f t="shared" si="5"/>
        <v>1427771</v>
      </c>
      <c r="O24" s="12">
        <f t="shared" si="5"/>
        <v>2987250.1799999997</v>
      </c>
      <c r="P24" s="12">
        <f t="shared" si="5"/>
        <v>3150362</v>
      </c>
      <c r="Q24" s="12">
        <f t="shared" si="5"/>
        <v>3412199</v>
      </c>
      <c r="R24" s="12">
        <f t="shared" si="5"/>
        <v>3564200.99</v>
      </c>
      <c r="S24" s="12">
        <f t="shared" si="5"/>
        <v>3586288</v>
      </c>
      <c r="T24" s="12">
        <f t="shared" si="5"/>
        <v>3798284.88</v>
      </c>
      <c r="U24" s="12">
        <f t="shared" si="5"/>
        <v>4025248.89</v>
      </c>
      <c r="V24" s="12">
        <f t="shared" si="5"/>
        <v>4180700.19</v>
      </c>
      <c r="W24" s="12">
        <f t="shared" si="5"/>
        <v>4165549.75</v>
      </c>
      <c r="X24" s="12">
        <f t="shared" si="5"/>
        <v>4233796.3499999996</v>
      </c>
      <c r="Y24" s="12">
        <f t="shared" si="5"/>
        <v>4257457.92</v>
      </c>
      <c r="Z24" s="12">
        <f t="shared" si="5"/>
        <v>4280714.1899999995</v>
      </c>
      <c r="AA24" s="12">
        <f t="shared" si="5"/>
        <v>4426620.3</v>
      </c>
      <c r="AB24" s="12">
        <v>4479941</v>
      </c>
      <c r="AC24" s="12">
        <v>4495717</v>
      </c>
      <c r="AD24" s="12">
        <v>4426920</v>
      </c>
      <c r="AE24" s="12">
        <v>4625163</v>
      </c>
      <c r="AF24" s="12">
        <v>4586374</v>
      </c>
      <c r="AG24" s="12">
        <v>4381382</v>
      </c>
      <c r="AH24" s="12">
        <v>5320530</v>
      </c>
      <c r="AI24" s="13">
        <v>2.9075171991886695E-2</v>
      </c>
      <c r="AJ24" s="13">
        <v>0.21434971887865517</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4215824</v>
      </c>
      <c r="W25" s="12">
        <f t="shared" si="5"/>
        <v>4707441</v>
      </c>
      <c r="X25" s="12">
        <f t="shared" si="5"/>
        <v>5549279</v>
      </c>
      <c r="Y25" s="12">
        <f t="shared" si="5"/>
        <v>5716793.4742672211</v>
      </c>
      <c r="Z25" s="12">
        <f t="shared" si="5"/>
        <v>6084426.0377638051</v>
      </c>
      <c r="AA25" s="12">
        <f t="shared" si="5"/>
        <v>5799461</v>
      </c>
      <c r="AB25" s="12">
        <v>6543172</v>
      </c>
      <c r="AC25" s="12">
        <v>6468139</v>
      </c>
      <c r="AD25" s="12">
        <v>6823002</v>
      </c>
      <c r="AE25" s="12">
        <v>6962310</v>
      </c>
      <c r="AF25" s="12">
        <v>7085878</v>
      </c>
      <c r="AG25" s="12">
        <v>7141561</v>
      </c>
      <c r="AH25" s="12">
        <v>9129637</v>
      </c>
      <c r="AI25" s="13">
        <v>5.7087317139636218E-2</v>
      </c>
      <c r="AJ25" s="13">
        <v>0.27838115504439437</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3920613</v>
      </c>
      <c r="H27" s="12">
        <v>3966092</v>
      </c>
      <c r="I27" s="12">
        <v>4363912</v>
      </c>
      <c r="J27" s="12">
        <v>5011576</v>
      </c>
      <c r="K27" s="12">
        <f t="shared" si="5"/>
        <v>5323373</v>
      </c>
      <c r="L27" s="12">
        <f t="shared" si="5"/>
        <v>5872006</v>
      </c>
      <c r="M27" s="12">
        <f t="shared" si="5"/>
        <v>6562893</v>
      </c>
      <c r="N27" s="12">
        <f t="shared" si="5"/>
        <v>6656336</v>
      </c>
      <c r="O27" s="12">
        <f t="shared" si="5"/>
        <v>6887645.1128000002</v>
      </c>
      <c r="P27" s="12">
        <f t="shared" si="5"/>
        <v>7429732</v>
      </c>
      <c r="Q27" s="12">
        <f t="shared" si="5"/>
        <v>5957095</v>
      </c>
      <c r="R27" s="12">
        <f t="shared" si="5"/>
        <v>6768383.0199999996</v>
      </c>
      <c r="S27" s="12">
        <f t="shared" si="5"/>
        <v>6914876</v>
      </c>
      <c r="T27" s="12">
        <f t="shared" si="5"/>
        <v>7278955.1599999992</v>
      </c>
      <c r="U27" s="12">
        <f t="shared" si="5"/>
        <v>7795508.2799999993</v>
      </c>
      <c r="V27" s="12">
        <f t="shared" si="5"/>
        <v>8644525.5199999996</v>
      </c>
      <c r="W27" s="12">
        <f t="shared" si="5"/>
        <v>8035168.4100000001</v>
      </c>
      <c r="X27" s="12">
        <f t="shared" si="5"/>
        <v>7155003.8399999999</v>
      </c>
      <c r="Y27" s="12">
        <f t="shared" si="5"/>
        <v>6068040.4299999997</v>
      </c>
      <c r="Z27" s="12">
        <f t="shared" si="5"/>
        <v>5457265.6699999999</v>
      </c>
      <c r="AA27" s="12">
        <f t="shared" si="5"/>
        <v>7769785.2999999998</v>
      </c>
      <c r="AB27" s="12">
        <v>5955410</v>
      </c>
      <c r="AC27" s="12">
        <v>6106290</v>
      </c>
      <c r="AD27" s="12">
        <v>6362942</v>
      </c>
      <c r="AE27" s="12">
        <v>6714036</v>
      </c>
      <c r="AF27" s="12">
        <v>6698716</v>
      </c>
      <c r="AG27" s="12">
        <v>6617186</v>
      </c>
      <c r="AH27" s="12">
        <v>6502841</v>
      </c>
      <c r="AI27" s="13">
        <v>1.4764451456969585E-2</v>
      </c>
      <c r="AJ27" s="13">
        <v>-1.7280003917072906E-2</v>
      </c>
    </row>
    <row r="28" spans="1:36" ht="10.5" customHeight="1" x14ac:dyDescent="0.2">
      <c r="A28" s="11"/>
      <c r="B28" s="14"/>
      <c r="C28" s="11" t="s">
        <v>55</v>
      </c>
      <c r="E28" s="11"/>
      <c r="F28" s="2"/>
      <c r="G28" s="12">
        <v>0</v>
      </c>
      <c r="H28" s="12">
        <v>0</v>
      </c>
      <c r="I28" s="12">
        <v>0</v>
      </c>
      <c r="J28" s="12">
        <v>0</v>
      </c>
      <c r="K28" s="12">
        <f t="shared" si="5"/>
        <v>0</v>
      </c>
      <c r="L28" s="12">
        <f t="shared" si="5"/>
        <v>203013</v>
      </c>
      <c r="M28" s="12">
        <f t="shared" si="5"/>
        <v>598192</v>
      </c>
      <c r="N28" s="12">
        <f t="shared" si="5"/>
        <v>920304</v>
      </c>
      <c r="O28" s="12">
        <f t="shared" si="5"/>
        <v>1000458.46</v>
      </c>
      <c r="P28" s="12">
        <f t="shared" si="5"/>
        <v>1118102</v>
      </c>
      <c r="Q28" s="12">
        <f t="shared" si="5"/>
        <v>1298400</v>
      </c>
      <c r="R28" s="12">
        <f t="shared" si="5"/>
        <v>1254243.3599999999</v>
      </c>
      <c r="S28" s="12">
        <f t="shared" si="5"/>
        <v>1393246</v>
      </c>
      <c r="T28" s="12">
        <f t="shared" si="5"/>
        <v>1858185.6</v>
      </c>
      <c r="U28" s="12">
        <f t="shared" si="5"/>
        <v>1792795</v>
      </c>
      <c r="V28" s="12">
        <f t="shared" si="5"/>
        <v>1986235.49</v>
      </c>
      <c r="W28" s="12">
        <f t="shared" si="5"/>
        <v>2109074.58</v>
      </c>
      <c r="X28" s="12">
        <f t="shared" si="5"/>
        <v>1893945.0699999998</v>
      </c>
      <c r="Y28" s="12">
        <f t="shared" si="5"/>
        <v>1887720.87</v>
      </c>
      <c r="Z28" s="12">
        <f t="shared" si="5"/>
        <v>1878338.85</v>
      </c>
      <c r="AA28" s="12">
        <f t="shared" si="5"/>
        <v>2272019.7400000002</v>
      </c>
      <c r="AB28" s="12">
        <v>2183246</v>
      </c>
      <c r="AC28" s="12">
        <v>2734354</v>
      </c>
      <c r="AD28" s="12">
        <v>2175936</v>
      </c>
      <c r="AE28" s="12">
        <v>2477187</v>
      </c>
      <c r="AF28" s="12">
        <v>1677137</v>
      </c>
      <c r="AG28" s="12">
        <v>2121761</v>
      </c>
      <c r="AH28" s="12">
        <v>2000809</v>
      </c>
      <c r="AI28" s="13">
        <v>-1.4438280648826574E-2</v>
      </c>
      <c r="AJ28" s="13">
        <v>-5.7005477996814907E-2</v>
      </c>
    </row>
    <row r="29" spans="1:36" ht="10.5" customHeight="1" x14ac:dyDescent="0.2">
      <c r="A29" s="11"/>
      <c r="B29" s="11"/>
      <c r="C29" s="11" t="s">
        <v>56</v>
      </c>
      <c r="D29" s="11"/>
      <c r="E29" s="11"/>
      <c r="F29" s="2"/>
      <c r="G29" s="12">
        <v>10440558</v>
      </c>
      <c r="H29" s="12">
        <v>9604042</v>
      </c>
      <c r="I29" s="12">
        <v>10627135</v>
      </c>
      <c r="J29" s="12">
        <v>10628992</v>
      </c>
      <c r="K29" s="12">
        <f t="shared" si="5"/>
        <v>13603957</v>
      </c>
      <c r="L29" s="12">
        <f t="shared" si="5"/>
        <v>14035709</v>
      </c>
      <c r="M29" s="12">
        <f t="shared" si="5"/>
        <v>14559237</v>
      </c>
      <c r="N29" s="12">
        <f t="shared" si="5"/>
        <v>19876323</v>
      </c>
      <c r="O29" s="12">
        <f t="shared" si="5"/>
        <v>21819191</v>
      </c>
      <c r="P29" s="12">
        <f t="shared" si="5"/>
        <v>30842754</v>
      </c>
      <c r="Q29" s="12">
        <f t="shared" si="5"/>
        <v>24575634</v>
      </c>
      <c r="R29" s="12">
        <f t="shared" si="5"/>
        <v>23937328</v>
      </c>
      <c r="S29" s="12">
        <f t="shared" si="5"/>
        <v>21099683</v>
      </c>
      <c r="T29" s="12">
        <f t="shared" si="5"/>
        <v>17144152</v>
      </c>
      <c r="U29" s="12">
        <f t="shared" si="5"/>
        <v>21012748.02</v>
      </c>
      <c r="V29" s="12">
        <f t="shared" si="5"/>
        <v>24798240.399999999</v>
      </c>
      <c r="W29" s="12">
        <f t="shared" si="5"/>
        <v>22215156</v>
      </c>
      <c r="X29" s="12">
        <f t="shared" si="5"/>
        <v>20039369.190000001</v>
      </c>
      <c r="Y29" s="12">
        <f t="shared" si="5"/>
        <v>19385259</v>
      </c>
      <c r="Z29" s="12">
        <f t="shared" si="5"/>
        <v>16828135</v>
      </c>
      <c r="AA29" s="12">
        <f t="shared" si="5"/>
        <v>21708939</v>
      </c>
      <c r="AB29" s="12">
        <v>20523224</v>
      </c>
      <c r="AC29" s="12">
        <v>21936397</v>
      </c>
      <c r="AD29" s="12">
        <v>22868690</v>
      </c>
      <c r="AE29" s="12">
        <v>27469244</v>
      </c>
      <c r="AF29" s="12">
        <v>27486889</v>
      </c>
      <c r="AG29" s="12">
        <v>31173863</v>
      </c>
      <c r="AH29" s="12">
        <v>32201802</v>
      </c>
      <c r="AI29" s="13">
        <v>7.7967742379298377E-2</v>
      </c>
      <c r="AJ29" s="13">
        <v>3.2974386267111008E-2</v>
      </c>
    </row>
    <row r="30" spans="1:36" ht="10.5" customHeight="1" x14ac:dyDescent="0.2">
      <c r="A30" s="11"/>
      <c r="B30" s="11"/>
      <c r="C30" s="11" t="s">
        <v>57</v>
      </c>
      <c r="D30" s="11"/>
      <c r="E30" s="11"/>
      <c r="F30" s="2"/>
      <c r="G30" s="12">
        <v>24660114</v>
      </c>
      <c r="H30" s="12">
        <v>25173860</v>
      </c>
      <c r="I30" s="12">
        <v>25974853</v>
      </c>
      <c r="J30" s="12">
        <v>26884352</v>
      </c>
      <c r="K30" s="12">
        <f t="shared" si="5"/>
        <v>27735753</v>
      </c>
      <c r="L30" s="12">
        <f t="shared" si="5"/>
        <v>28716991</v>
      </c>
      <c r="M30" s="12">
        <f t="shared" si="5"/>
        <v>30289521</v>
      </c>
      <c r="N30" s="12">
        <f t="shared" si="5"/>
        <v>29443884</v>
      </c>
      <c r="O30" s="12">
        <f t="shared" si="5"/>
        <v>30385388</v>
      </c>
      <c r="P30" s="12">
        <f t="shared" si="5"/>
        <v>28225667</v>
      </c>
      <c r="Q30" s="12">
        <f t="shared" si="5"/>
        <v>26047687</v>
      </c>
      <c r="R30" s="12">
        <f t="shared" si="5"/>
        <v>25318692</v>
      </c>
      <c r="S30" s="12">
        <f t="shared" si="5"/>
        <v>25637213</v>
      </c>
      <c r="T30" s="12">
        <f t="shared" si="5"/>
        <v>32322389</v>
      </c>
      <c r="U30" s="12">
        <f t="shared" si="5"/>
        <v>32622907</v>
      </c>
      <c r="V30" s="12">
        <f t="shared" si="5"/>
        <v>33690182</v>
      </c>
      <c r="W30" s="12">
        <f t="shared" si="5"/>
        <v>30018624</v>
      </c>
      <c r="X30" s="12">
        <f t="shared" si="5"/>
        <v>23402351</v>
      </c>
      <c r="Y30" s="12">
        <f t="shared" si="5"/>
        <v>20753134</v>
      </c>
      <c r="Z30" s="12">
        <f t="shared" si="5"/>
        <v>23791039</v>
      </c>
      <c r="AA30" s="12">
        <f t="shared" si="5"/>
        <v>25208334</v>
      </c>
      <c r="AB30" s="12">
        <v>26509437</v>
      </c>
      <c r="AC30" s="12">
        <v>29735814</v>
      </c>
      <c r="AD30" s="12">
        <v>29937362</v>
      </c>
      <c r="AE30" s="12">
        <v>31687086</v>
      </c>
      <c r="AF30" s="12">
        <v>32500525</v>
      </c>
      <c r="AG30" s="12">
        <v>33618299</v>
      </c>
      <c r="AH30" s="12">
        <v>30701108</v>
      </c>
      <c r="AI30" s="13">
        <v>2.4768083568715848E-2</v>
      </c>
      <c r="AJ30" s="13">
        <v>-8.6773902510653492E-2</v>
      </c>
    </row>
    <row r="31" spans="1:36" ht="10.5" customHeight="1" x14ac:dyDescent="0.2">
      <c r="A31" s="11"/>
      <c r="B31" s="11"/>
      <c r="C31" s="11" t="s">
        <v>58</v>
      </c>
      <c r="D31" s="11"/>
      <c r="E31" s="11"/>
      <c r="F31" s="2"/>
      <c r="G31" s="12">
        <v>6753027</v>
      </c>
      <c r="H31" s="12">
        <v>7250908</v>
      </c>
      <c r="I31" s="12">
        <v>8569026</v>
      </c>
      <c r="J31" s="12">
        <v>9852377</v>
      </c>
      <c r="K31" s="12">
        <f t="shared" si="5"/>
        <v>10613898</v>
      </c>
      <c r="L31" s="12">
        <f t="shared" si="5"/>
        <v>10385261</v>
      </c>
      <c r="M31" s="12">
        <f t="shared" si="5"/>
        <v>10949219</v>
      </c>
      <c r="N31" s="12">
        <f t="shared" si="5"/>
        <v>11842603</v>
      </c>
      <c r="O31" s="12">
        <f t="shared" si="5"/>
        <v>13416847</v>
      </c>
      <c r="P31" s="12">
        <f t="shared" si="5"/>
        <v>12752537</v>
      </c>
      <c r="Q31" s="12">
        <f t="shared" si="5"/>
        <v>13554266</v>
      </c>
      <c r="R31" s="12">
        <f t="shared" si="5"/>
        <v>12158611</v>
      </c>
      <c r="S31" s="12">
        <f t="shared" si="5"/>
        <v>12541333</v>
      </c>
      <c r="T31" s="12">
        <f t="shared" si="5"/>
        <v>14089017</v>
      </c>
      <c r="U31" s="12">
        <f t="shared" si="5"/>
        <v>14315150</v>
      </c>
      <c r="V31" s="12">
        <f t="shared" si="5"/>
        <v>15458456</v>
      </c>
      <c r="W31" s="12">
        <f t="shared" si="5"/>
        <v>12727457</v>
      </c>
      <c r="X31" s="12">
        <f t="shared" si="5"/>
        <v>9108389</v>
      </c>
      <c r="Y31" s="12">
        <f t="shared" si="5"/>
        <v>12572053</v>
      </c>
      <c r="Z31" s="12">
        <f t="shared" si="5"/>
        <v>12638268</v>
      </c>
      <c r="AA31" s="12">
        <f t="shared" si="5"/>
        <v>11937975</v>
      </c>
      <c r="AB31" s="12">
        <v>11254345</v>
      </c>
      <c r="AC31" s="12">
        <v>11354274</v>
      </c>
      <c r="AD31" s="12">
        <v>9192193</v>
      </c>
      <c r="AE31" s="12">
        <v>10266512</v>
      </c>
      <c r="AF31" s="12">
        <v>13231808</v>
      </c>
      <c r="AG31" s="12">
        <v>11425003</v>
      </c>
      <c r="AH31" s="12">
        <v>9997354</v>
      </c>
      <c r="AI31" s="13">
        <v>-1.954543176349044E-2</v>
      </c>
      <c r="AJ31" s="13">
        <v>-0.12495830416849781</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856545</v>
      </c>
      <c r="R32" s="12">
        <f t="shared" si="5"/>
        <v>3039847</v>
      </c>
      <c r="S32" s="12">
        <f t="shared" si="5"/>
        <v>4068454</v>
      </c>
      <c r="T32" s="12">
        <f t="shared" si="5"/>
        <v>1734576</v>
      </c>
      <c r="U32" s="12">
        <f t="shared" si="5"/>
        <v>1103739</v>
      </c>
      <c r="V32" s="12">
        <f t="shared" si="5"/>
        <v>1201371</v>
      </c>
      <c r="W32" s="12">
        <f t="shared" si="5"/>
        <v>1282414</v>
      </c>
      <c r="X32" s="12">
        <f t="shared" si="5"/>
        <v>1029531</v>
      </c>
      <c r="Y32" s="12">
        <f t="shared" si="5"/>
        <v>1111149</v>
      </c>
      <c r="Z32" s="12">
        <f t="shared" ref="Z32:AA32" si="6">SUM(Z89,Z146,Z203)</f>
        <v>860548</v>
      </c>
      <c r="AA32" s="12">
        <f t="shared" si="6"/>
        <v>678560</v>
      </c>
      <c r="AB32" s="12">
        <v>627448</v>
      </c>
      <c r="AC32" s="12">
        <v>1571249</v>
      </c>
      <c r="AD32" s="12">
        <v>1270937</v>
      </c>
      <c r="AE32" s="12">
        <v>672539</v>
      </c>
      <c r="AF32" s="12">
        <v>485323</v>
      </c>
      <c r="AG32" s="12">
        <v>493047</v>
      </c>
      <c r="AH32" s="12">
        <v>346721</v>
      </c>
      <c r="AI32" s="13">
        <v>-9.41275164832166E-2</v>
      </c>
      <c r="AJ32" s="13">
        <v>-0.29677900889773184</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13215409</v>
      </c>
      <c r="H34" s="12">
        <v>13977311</v>
      </c>
      <c r="I34" s="12">
        <v>13017755</v>
      </c>
      <c r="J34" s="12">
        <v>13675889</v>
      </c>
      <c r="K34" s="12">
        <f t="shared" ref="K34:AA34" si="7">SUM(K91,K147,K204)</f>
        <v>14925296</v>
      </c>
      <c r="L34" s="12">
        <f t="shared" si="7"/>
        <v>16892291</v>
      </c>
      <c r="M34" s="12">
        <f t="shared" si="7"/>
        <v>17209285</v>
      </c>
      <c r="N34" s="12">
        <f t="shared" si="7"/>
        <v>17858782</v>
      </c>
      <c r="O34" s="12">
        <f t="shared" si="7"/>
        <v>19276205</v>
      </c>
      <c r="P34" s="12">
        <f t="shared" si="7"/>
        <v>18166846</v>
      </c>
      <c r="Q34" s="12">
        <f t="shared" si="7"/>
        <v>25153772</v>
      </c>
      <c r="R34" s="12">
        <f t="shared" si="7"/>
        <v>21572550</v>
      </c>
      <c r="S34" s="12">
        <f t="shared" si="7"/>
        <v>20334456</v>
      </c>
      <c r="T34" s="12">
        <f t="shared" si="7"/>
        <v>23583252</v>
      </c>
      <c r="U34" s="12">
        <f t="shared" si="7"/>
        <v>21646189.43</v>
      </c>
      <c r="V34" s="12">
        <f t="shared" si="7"/>
        <v>22701179</v>
      </c>
      <c r="W34" s="12">
        <f t="shared" si="7"/>
        <v>26203994</v>
      </c>
      <c r="X34" s="12">
        <f t="shared" si="7"/>
        <v>38108640</v>
      </c>
      <c r="Y34" s="12">
        <f t="shared" si="7"/>
        <v>34126425</v>
      </c>
      <c r="Z34" s="12">
        <f t="shared" si="7"/>
        <v>29725847</v>
      </c>
      <c r="AA34" s="12">
        <f t="shared" si="7"/>
        <v>34747095</v>
      </c>
      <c r="AB34" s="12">
        <v>38238579</v>
      </c>
      <c r="AC34" s="12">
        <v>31176981</v>
      </c>
      <c r="AD34" s="12">
        <v>31629168</v>
      </c>
      <c r="AE34" s="12">
        <v>25560076</v>
      </c>
      <c r="AF34" s="12">
        <v>26028160</v>
      </c>
      <c r="AG34" s="12">
        <v>26763975</v>
      </c>
      <c r="AH34" s="12">
        <v>23666957</v>
      </c>
      <c r="AI34" s="13">
        <v>-7.6847508523258834E-2</v>
      </c>
      <c r="AJ34" s="13">
        <v>-0.11571592037430913</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2879531</v>
      </c>
      <c r="H36" s="12">
        <v>10151</v>
      </c>
      <c r="I36" s="12">
        <v>38393</v>
      </c>
      <c r="J36" s="12">
        <v>48126</v>
      </c>
      <c r="K36" s="12">
        <f t="shared" ref="K36:AA36" si="8">SUM(K93,K149,K206)</f>
        <v>244875</v>
      </c>
      <c r="L36" s="12">
        <f t="shared" si="8"/>
        <v>60137</v>
      </c>
      <c r="M36" s="12">
        <f t="shared" si="8"/>
        <v>131109</v>
      </c>
      <c r="N36" s="12">
        <f t="shared" si="8"/>
        <v>395924</v>
      </c>
      <c r="O36" s="12">
        <f t="shared" si="8"/>
        <v>638028</v>
      </c>
      <c r="P36" s="12">
        <f t="shared" si="8"/>
        <v>700939</v>
      </c>
      <c r="Q36" s="12">
        <f t="shared" si="8"/>
        <v>510927</v>
      </c>
      <c r="R36" s="12">
        <f t="shared" si="8"/>
        <v>2018020</v>
      </c>
      <c r="S36" s="12">
        <f t="shared" si="8"/>
        <v>805339</v>
      </c>
      <c r="T36" s="12">
        <f t="shared" si="8"/>
        <v>1067877</v>
      </c>
      <c r="U36" s="12">
        <f t="shared" si="8"/>
        <v>4632200</v>
      </c>
      <c r="V36" s="12">
        <f t="shared" si="8"/>
        <v>10580586</v>
      </c>
      <c r="W36" s="12">
        <f t="shared" si="8"/>
        <v>8065242</v>
      </c>
      <c r="X36" s="12">
        <f t="shared" si="8"/>
        <v>12358379</v>
      </c>
      <c r="Y36" s="12">
        <f t="shared" si="8"/>
        <v>8850506</v>
      </c>
      <c r="Z36" s="12">
        <f t="shared" si="8"/>
        <v>9461547</v>
      </c>
      <c r="AA36" s="12">
        <f t="shared" si="8"/>
        <v>1368005</v>
      </c>
      <c r="AB36" s="12">
        <v>41720</v>
      </c>
      <c r="AC36" s="12">
        <v>3906607</v>
      </c>
      <c r="AD36" s="12">
        <v>1288249</v>
      </c>
      <c r="AE36" s="12">
        <v>1768418</v>
      </c>
      <c r="AF36" s="12">
        <v>1263846</v>
      </c>
      <c r="AG36" s="12">
        <v>1832936</v>
      </c>
      <c r="AH36" s="12">
        <v>2207568</v>
      </c>
      <c r="AI36" s="13">
        <v>0.93758887273357638</v>
      </c>
      <c r="AJ36" s="13">
        <v>0.20438902394846301</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2334849</v>
      </c>
      <c r="S38" s="12">
        <f t="shared" si="9"/>
        <v>2388461</v>
      </c>
      <c r="T38" s="12">
        <f t="shared" si="9"/>
        <v>2442073</v>
      </c>
      <c r="U38" s="12">
        <f t="shared" si="9"/>
        <v>2552277.6150000002</v>
      </c>
      <c r="V38" s="12">
        <f t="shared" si="9"/>
        <v>2662482.23</v>
      </c>
      <c r="W38" s="12">
        <f t="shared" si="9"/>
        <v>2821561.8200000003</v>
      </c>
      <c r="X38" s="12">
        <f t="shared" si="9"/>
        <v>2980641.41</v>
      </c>
      <c r="Y38" s="12">
        <f t="shared" si="9"/>
        <v>2830976.2050000001</v>
      </c>
      <c r="Z38" s="12">
        <f t="shared" si="9"/>
        <v>2681311</v>
      </c>
      <c r="AA38" s="12">
        <f t="shared" si="9"/>
        <v>2729280.5</v>
      </c>
      <c r="AB38" s="12">
        <v>2777250</v>
      </c>
      <c r="AC38" s="12">
        <v>2825859.6814825376</v>
      </c>
      <c r="AD38" s="12">
        <v>420000</v>
      </c>
      <c r="AE38" s="12">
        <v>353792.26979775826</v>
      </c>
      <c r="AF38" s="12">
        <v>445000</v>
      </c>
      <c r="AG38" s="12">
        <v>458052.61966389016</v>
      </c>
      <c r="AH38" s="12">
        <v>465000</v>
      </c>
      <c r="AI38" s="13">
        <v>-0.2575970944651168</v>
      </c>
      <c r="AJ38" s="13">
        <v>1.5167210136703701E-2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110143750</v>
      </c>
      <c r="H40" s="5">
        <v>111361228</v>
      </c>
      <c r="I40" s="5">
        <v>116572153</v>
      </c>
      <c r="J40" s="5">
        <v>130161206</v>
      </c>
      <c r="K40" s="5">
        <f t="shared" ref="K40:Q40" si="10">SUM(K96,K152,K209)</f>
        <v>143035482</v>
      </c>
      <c r="L40" s="5">
        <f t="shared" si="10"/>
        <v>151518812</v>
      </c>
      <c r="M40" s="5">
        <f t="shared" si="10"/>
        <v>161793332</v>
      </c>
      <c r="N40" s="5">
        <f t="shared" si="10"/>
        <v>186414010</v>
      </c>
      <c r="O40" s="5">
        <f t="shared" si="10"/>
        <v>192680990</v>
      </c>
      <c r="P40" s="5">
        <f t="shared" si="10"/>
        <v>208915357</v>
      </c>
      <c r="Q40" s="5">
        <f t="shared" si="10"/>
        <v>213455983</v>
      </c>
      <c r="R40" s="5">
        <f t="shared" ref="R40:AA40" si="11">SUM(R96,R152,R209,R234)</f>
        <v>227833774.32448232</v>
      </c>
      <c r="S40" s="5">
        <f t="shared" si="11"/>
        <v>295550898.5</v>
      </c>
      <c r="T40" s="5">
        <f t="shared" si="11"/>
        <v>266736898</v>
      </c>
      <c r="U40" s="5">
        <f t="shared" si="11"/>
        <v>254493129.57999998</v>
      </c>
      <c r="V40" s="5">
        <f t="shared" si="11"/>
        <v>290084627.33999997</v>
      </c>
      <c r="W40" s="5">
        <f t="shared" si="11"/>
        <v>304474798.52000004</v>
      </c>
      <c r="X40" s="5">
        <f t="shared" si="11"/>
        <v>288793201.27999997</v>
      </c>
      <c r="Y40" s="5">
        <f t="shared" si="11"/>
        <v>281412907.5</v>
      </c>
      <c r="Z40" s="5">
        <f t="shared" si="11"/>
        <v>253768444</v>
      </c>
      <c r="AA40" s="5">
        <f t="shared" si="11"/>
        <v>280472743</v>
      </c>
      <c r="AB40" s="5">
        <v>323028026</v>
      </c>
      <c r="AC40" s="5">
        <v>282476489.73141998</v>
      </c>
      <c r="AD40" s="5">
        <v>274073501</v>
      </c>
      <c r="AE40" s="5">
        <v>301258479.03221929</v>
      </c>
      <c r="AF40" s="5">
        <v>342894771</v>
      </c>
      <c r="AG40" s="5">
        <v>339927649.88367367</v>
      </c>
      <c r="AH40" s="5">
        <v>345537730</v>
      </c>
      <c r="AI40" s="10">
        <v>1.1290386371894723E-2</v>
      </c>
      <c r="AJ40" s="10">
        <v>1.6503747542296582E-2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39979516</v>
      </c>
      <c r="H42" s="12">
        <v>39335422</v>
      </c>
      <c r="I42" s="12">
        <v>39018150</v>
      </c>
      <c r="J42" s="12">
        <v>41416917</v>
      </c>
      <c r="K42" s="12">
        <f t="shared" ref="K42:AA51" si="12">SUM(K98,K154,K211)</f>
        <v>45797052</v>
      </c>
      <c r="L42" s="12">
        <f t="shared" si="12"/>
        <v>48153264</v>
      </c>
      <c r="M42" s="12">
        <f t="shared" si="12"/>
        <v>53150860</v>
      </c>
      <c r="N42" s="12">
        <f t="shared" si="12"/>
        <v>60712921</v>
      </c>
      <c r="O42" s="12">
        <f t="shared" si="12"/>
        <v>64556969</v>
      </c>
      <c r="P42" s="12">
        <f t="shared" si="12"/>
        <v>67060851</v>
      </c>
      <c r="Q42" s="12">
        <f t="shared" si="12"/>
        <v>64741213</v>
      </c>
      <c r="R42" s="12">
        <f t="shared" si="12"/>
        <v>67632455</v>
      </c>
      <c r="S42" s="12">
        <f t="shared" si="12"/>
        <v>72805270</v>
      </c>
      <c r="T42" s="12">
        <f t="shared" si="12"/>
        <v>78641104</v>
      </c>
      <c r="U42" s="12">
        <f t="shared" si="12"/>
        <v>89896356.629999995</v>
      </c>
      <c r="V42" s="12">
        <f t="shared" si="12"/>
        <v>92812409</v>
      </c>
      <c r="W42" s="12">
        <f t="shared" si="12"/>
        <v>109668064.2</v>
      </c>
      <c r="X42" s="12">
        <f t="shared" si="12"/>
        <v>102350066.19</v>
      </c>
      <c r="Y42" s="12">
        <f t="shared" si="12"/>
        <v>102688233</v>
      </c>
      <c r="Z42" s="12">
        <f t="shared" si="12"/>
        <v>81628254</v>
      </c>
      <c r="AA42" s="12">
        <f t="shared" si="12"/>
        <v>94655119</v>
      </c>
      <c r="AB42" s="12">
        <v>97739123</v>
      </c>
      <c r="AC42" s="12">
        <v>99493820</v>
      </c>
      <c r="AD42" s="12">
        <v>106518796</v>
      </c>
      <c r="AE42" s="12">
        <v>107968214</v>
      </c>
      <c r="AF42" s="12">
        <v>117035406</v>
      </c>
      <c r="AG42" s="12">
        <v>115006694</v>
      </c>
      <c r="AH42" s="12">
        <v>113103139</v>
      </c>
      <c r="AI42" s="13">
        <v>2.4631500578653709E-2</v>
      </c>
      <c r="AJ42" s="13">
        <v>-1.6551688721701711E-2</v>
      </c>
    </row>
    <row r="43" spans="1:36" ht="10.5" customHeight="1" x14ac:dyDescent="0.2">
      <c r="A43" s="11"/>
      <c r="B43" s="19" t="s">
        <v>65</v>
      </c>
      <c r="C43" s="14"/>
      <c r="D43" s="19"/>
      <c r="E43" s="14"/>
      <c r="F43" s="2"/>
      <c r="G43" s="12">
        <v>43421819</v>
      </c>
      <c r="H43" s="12">
        <v>45002358</v>
      </c>
      <c r="I43" s="12">
        <v>45510328</v>
      </c>
      <c r="J43" s="12">
        <v>50246243</v>
      </c>
      <c r="K43" s="12">
        <f t="shared" si="12"/>
        <v>52976579</v>
      </c>
      <c r="L43" s="12">
        <f t="shared" si="12"/>
        <v>56556892</v>
      </c>
      <c r="M43" s="12">
        <f t="shared" si="12"/>
        <v>60099345</v>
      </c>
      <c r="N43" s="12">
        <f t="shared" si="12"/>
        <v>63152161</v>
      </c>
      <c r="O43" s="12">
        <f t="shared" si="12"/>
        <v>68797070</v>
      </c>
      <c r="P43" s="12">
        <f t="shared" si="12"/>
        <v>72722037</v>
      </c>
      <c r="Q43" s="12">
        <f t="shared" si="12"/>
        <v>73236334</v>
      </c>
      <c r="R43" s="12">
        <f t="shared" si="12"/>
        <v>72448358</v>
      </c>
      <c r="S43" s="12">
        <f t="shared" si="12"/>
        <v>74953292</v>
      </c>
      <c r="T43" s="12">
        <f t="shared" si="12"/>
        <v>77474832</v>
      </c>
      <c r="U43" s="12">
        <f t="shared" si="12"/>
        <v>80793065</v>
      </c>
      <c r="V43" s="12">
        <f t="shared" si="12"/>
        <v>85537491</v>
      </c>
      <c r="W43" s="12">
        <f t="shared" si="12"/>
        <v>82151533</v>
      </c>
      <c r="X43" s="12">
        <f t="shared" si="12"/>
        <v>78341678</v>
      </c>
      <c r="Y43" s="12">
        <f t="shared" si="12"/>
        <v>76072200</v>
      </c>
      <c r="Z43" s="12">
        <f t="shared" si="12"/>
        <v>75500218</v>
      </c>
      <c r="AA43" s="12">
        <f t="shared" si="12"/>
        <v>77560483</v>
      </c>
      <c r="AB43" s="12">
        <v>79598412</v>
      </c>
      <c r="AC43" s="12">
        <v>77179082</v>
      </c>
      <c r="AD43" s="12">
        <v>76227846</v>
      </c>
      <c r="AE43" s="12">
        <v>79844295</v>
      </c>
      <c r="AF43" s="12">
        <v>83224350</v>
      </c>
      <c r="AG43" s="12">
        <v>81618193</v>
      </c>
      <c r="AH43" s="12">
        <v>83461098</v>
      </c>
      <c r="AI43" s="13">
        <v>7.9290175067709967E-3</v>
      </c>
      <c r="AJ43" s="13">
        <v>2.2579585901883418E-2</v>
      </c>
    </row>
    <row r="44" spans="1:36" ht="10.5" customHeight="1" x14ac:dyDescent="0.2">
      <c r="A44" s="11"/>
      <c r="B44" s="19" t="s">
        <v>66</v>
      </c>
      <c r="C44" s="14"/>
      <c r="D44" s="19"/>
      <c r="E44" s="14"/>
      <c r="F44" s="2"/>
      <c r="G44" s="12">
        <v>4936416</v>
      </c>
      <c r="H44" s="12">
        <v>8169747</v>
      </c>
      <c r="I44" s="12">
        <v>9476430</v>
      </c>
      <c r="J44" s="12">
        <v>9549257</v>
      </c>
      <c r="K44" s="12">
        <f t="shared" si="12"/>
        <v>10376319</v>
      </c>
      <c r="L44" s="12">
        <f t="shared" si="12"/>
        <v>14618044</v>
      </c>
      <c r="M44" s="12">
        <f t="shared" si="12"/>
        <v>14349451</v>
      </c>
      <c r="N44" s="12">
        <f t="shared" si="12"/>
        <v>17736893</v>
      </c>
      <c r="O44" s="12">
        <f t="shared" si="12"/>
        <v>17423647</v>
      </c>
      <c r="P44" s="12">
        <f t="shared" si="12"/>
        <v>16589689</v>
      </c>
      <c r="Q44" s="12">
        <f t="shared" si="12"/>
        <v>17247673</v>
      </c>
      <c r="R44" s="12">
        <f t="shared" si="12"/>
        <v>18964269.551154107</v>
      </c>
      <c r="S44" s="12">
        <f t="shared" si="12"/>
        <v>20176660</v>
      </c>
      <c r="T44" s="12">
        <f t="shared" si="12"/>
        <v>22393637</v>
      </c>
      <c r="U44" s="12">
        <f t="shared" si="12"/>
        <v>26958678</v>
      </c>
      <c r="V44" s="12">
        <f t="shared" si="12"/>
        <v>32162618</v>
      </c>
      <c r="W44" s="12">
        <f t="shared" si="12"/>
        <v>26453955.149999999</v>
      </c>
      <c r="X44" s="12">
        <f t="shared" si="12"/>
        <v>32033735.289999999</v>
      </c>
      <c r="Y44" s="12">
        <f t="shared" si="12"/>
        <v>34963639</v>
      </c>
      <c r="Z44" s="12">
        <f t="shared" si="12"/>
        <v>34869408</v>
      </c>
      <c r="AA44" s="12">
        <f t="shared" si="12"/>
        <v>26910426</v>
      </c>
      <c r="AB44" s="12">
        <v>35451708</v>
      </c>
      <c r="AC44" s="12">
        <v>30922288</v>
      </c>
      <c r="AD44" s="12">
        <v>31515430</v>
      </c>
      <c r="AE44" s="12">
        <v>33630086</v>
      </c>
      <c r="AF44" s="12">
        <v>39445301</v>
      </c>
      <c r="AG44" s="12">
        <v>47846090</v>
      </c>
      <c r="AH44" s="12">
        <v>32457306</v>
      </c>
      <c r="AI44" s="13">
        <v>-1.4600015591049731E-2</v>
      </c>
      <c r="AJ44" s="13">
        <v>-0.32163096294806953</v>
      </c>
    </row>
    <row r="45" spans="1:36" ht="10.5" customHeight="1" x14ac:dyDescent="0.2">
      <c r="A45" s="11"/>
      <c r="B45" s="19" t="s">
        <v>67</v>
      </c>
      <c r="C45" s="14"/>
      <c r="D45" s="19"/>
      <c r="E45" s="14"/>
      <c r="F45" s="2"/>
      <c r="G45" s="12">
        <v>1672344</v>
      </c>
      <c r="H45" s="12">
        <v>2945230</v>
      </c>
      <c r="I45" s="12">
        <v>716470</v>
      </c>
      <c r="J45" s="12">
        <v>377146</v>
      </c>
      <c r="K45" s="12">
        <f t="shared" si="12"/>
        <v>786968</v>
      </c>
      <c r="L45" s="12">
        <f t="shared" si="12"/>
        <v>4664222</v>
      </c>
      <c r="M45" s="12">
        <f t="shared" si="12"/>
        <v>744100</v>
      </c>
      <c r="N45" s="12">
        <f t="shared" si="12"/>
        <v>3142667</v>
      </c>
      <c r="O45" s="12">
        <f t="shared" si="12"/>
        <v>2454117</v>
      </c>
      <c r="P45" s="12">
        <f t="shared" si="12"/>
        <v>4145110</v>
      </c>
      <c r="Q45" s="12">
        <f t="shared" si="12"/>
        <v>2469670</v>
      </c>
      <c r="R45" s="12">
        <f t="shared" si="12"/>
        <v>2120106</v>
      </c>
      <c r="S45" s="12">
        <f t="shared" si="12"/>
        <v>79778632</v>
      </c>
      <c r="T45" s="12">
        <f t="shared" si="12"/>
        <v>5597399</v>
      </c>
      <c r="U45" s="12">
        <f t="shared" si="12"/>
        <v>2985876</v>
      </c>
      <c r="V45" s="12">
        <f t="shared" si="12"/>
        <v>5883080</v>
      </c>
      <c r="W45" s="12">
        <f t="shared" si="12"/>
        <v>7138382</v>
      </c>
      <c r="X45" s="12">
        <f t="shared" si="12"/>
        <v>13760955</v>
      </c>
      <c r="Y45" s="12">
        <f t="shared" si="12"/>
        <v>5616539</v>
      </c>
      <c r="Z45" s="12">
        <f t="shared" si="12"/>
        <v>3158792</v>
      </c>
      <c r="AA45" s="12">
        <f t="shared" si="12"/>
        <v>7121910</v>
      </c>
      <c r="AB45" s="12">
        <v>6067662</v>
      </c>
      <c r="AC45" s="12">
        <v>6556098</v>
      </c>
      <c r="AD45" s="12">
        <v>4487949</v>
      </c>
      <c r="AE45" s="12">
        <v>7657749</v>
      </c>
      <c r="AF45" s="12">
        <v>8268870</v>
      </c>
      <c r="AG45" s="12">
        <v>5084567</v>
      </c>
      <c r="AH45" s="12">
        <v>3835770</v>
      </c>
      <c r="AI45" s="13">
        <v>-7.3585814851076625E-2</v>
      </c>
      <c r="AJ45" s="13">
        <v>-0.24560537799973922</v>
      </c>
    </row>
    <row r="46" spans="1:36" ht="10.5" customHeight="1" x14ac:dyDescent="0.2">
      <c r="A46" s="11"/>
      <c r="B46" s="19" t="s">
        <v>69</v>
      </c>
      <c r="C46" s="14"/>
      <c r="D46" s="19"/>
      <c r="E46" s="14"/>
      <c r="F46" s="2"/>
      <c r="G46" s="12">
        <v>2745367</v>
      </c>
      <c r="H46" s="12">
        <v>3503576</v>
      </c>
      <c r="I46" s="12">
        <v>1759637</v>
      </c>
      <c r="J46" s="12">
        <v>961898</v>
      </c>
      <c r="K46" s="12">
        <f t="shared" si="12"/>
        <v>2716378</v>
      </c>
      <c r="L46" s="12">
        <f t="shared" si="12"/>
        <v>2401497</v>
      </c>
      <c r="M46" s="12">
        <f t="shared" si="12"/>
        <v>2886594</v>
      </c>
      <c r="N46" s="12">
        <f t="shared" si="12"/>
        <v>3331660</v>
      </c>
      <c r="O46" s="12">
        <f t="shared" si="12"/>
        <v>3371164</v>
      </c>
      <c r="P46" s="12">
        <f t="shared" si="12"/>
        <v>2695360</v>
      </c>
      <c r="Q46" s="12">
        <f t="shared" si="12"/>
        <v>2376591</v>
      </c>
      <c r="R46" s="12">
        <f t="shared" si="12"/>
        <v>2547745</v>
      </c>
      <c r="S46" s="12">
        <f t="shared" si="12"/>
        <v>4156717</v>
      </c>
      <c r="T46" s="12">
        <f t="shared" si="12"/>
        <v>5657997</v>
      </c>
      <c r="U46" s="12">
        <f t="shared" si="12"/>
        <v>2650747</v>
      </c>
      <c r="V46" s="12">
        <f t="shared" si="12"/>
        <v>1982618</v>
      </c>
      <c r="W46" s="12">
        <f t="shared" si="12"/>
        <v>6607598</v>
      </c>
      <c r="X46" s="12">
        <f t="shared" si="12"/>
        <v>4651688</v>
      </c>
      <c r="Y46" s="12">
        <f t="shared" si="12"/>
        <v>6591928</v>
      </c>
      <c r="Z46" s="12">
        <f t="shared" si="12"/>
        <v>8627416</v>
      </c>
      <c r="AA46" s="12">
        <f t="shared" si="12"/>
        <v>10398684</v>
      </c>
      <c r="AB46" s="12">
        <v>8125850</v>
      </c>
      <c r="AC46" s="12">
        <v>10902321</v>
      </c>
      <c r="AD46" s="12">
        <v>11185462</v>
      </c>
      <c r="AE46" s="12">
        <v>8151030</v>
      </c>
      <c r="AF46" s="12">
        <v>8117027</v>
      </c>
      <c r="AG46" s="12">
        <v>10564690</v>
      </c>
      <c r="AH46" s="12">
        <v>10348841</v>
      </c>
      <c r="AI46" s="13">
        <v>4.1127262539898402E-2</v>
      </c>
      <c r="AJ46" s="13">
        <v>-2.0431172140403551E-2</v>
      </c>
    </row>
    <row r="47" spans="1:36" ht="10.5" customHeight="1" x14ac:dyDescent="0.2">
      <c r="A47" s="11"/>
      <c r="B47" s="19" t="s">
        <v>70</v>
      </c>
      <c r="C47" s="14"/>
      <c r="D47" s="19"/>
      <c r="E47" s="14"/>
      <c r="F47" s="2"/>
      <c r="G47" s="12">
        <v>2210616</v>
      </c>
      <c r="H47" s="12">
        <v>2374695</v>
      </c>
      <c r="I47" s="12">
        <v>1315288</v>
      </c>
      <c r="J47" s="12">
        <v>1265351</v>
      </c>
      <c r="K47" s="12">
        <f t="shared" si="12"/>
        <v>4863748</v>
      </c>
      <c r="L47" s="12">
        <f t="shared" si="12"/>
        <v>3479818</v>
      </c>
      <c r="M47" s="12">
        <f t="shared" si="12"/>
        <v>4285477</v>
      </c>
      <c r="N47" s="12">
        <f t="shared" si="12"/>
        <v>5545730</v>
      </c>
      <c r="O47" s="12">
        <f t="shared" si="12"/>
        <v>4434965</v>
      </c>
      <c r="P47" s="12">
        <f t="shared" si="12"/>
        <v>5438786</v>
      </c>
      <c r="Q47" s="12">
        <f t="shared" si="12"/>
        <v>5419153</v>
      </c>
      <c r="R47" s="12">
        <f t="shared" si="12"/>
        <v>4608877.1524522025</v>
      </c>
      <c r="S47" s="12">
        <f t="shared" si="12"/>
        <v>4216257</v>
      </c>
      <c r="T47" s="12">
        <f t="shared" si="12"/>
        <v>8564838</v>
      </c>
      <c r="U47" s="12">
        <f t="shared" si="12"/>
        <v>1701663.85</v>
      </c>
      <c r="V47" s="12">
        <f t="shared" si="12"/>
        <v>7075761</v>
      </c>
      <c r="W47" s="12">
        <f t="shared" si="12"/>
        <v>6387221</v>
      </c>
      <c r="X47" s="12">
        <f t="shared" si="12"/>
        <v>6327704</v>
      </c>
      <c r="Y47" s="12">
        <f t="shared" si="12"/>
        <v>6783007</v>
      </c>
      <c r="Z47" s="12">
        <f t="shared" si="12"/>
        <v>7865760</v>
      </c>
      <c r="AA47" s="12">
        <f t="shared" si="12"/>
        <v>6202222</v>
      </c>
      <c r="AB47" s="12">
        <v>1443264</v>
      </c>
      <c r="AC47" s="12">
        <v>9599654</v>
      </c>
      <c r="AD47" s="12">
        <v>10582803</v>
      </c>
      <c r="AE47" s="12">
        <v>19376036</v>
      </c>
      <c r="AF47" s="12">
        <v>11273462</v>
      </c>
      <c r="AG47" s="12">
        <v>13111214</v>
      </c>
      <c r="AH47" s="12">
        <v>6066880</v>
      </c>
      <c r="AI47" s="13">
        <v>0.27038864803711049</v>
      </c>
      <c r="AJ47" s="13">
        <v>-0.53727549561772081</v>
      </c>
    </row>
    <row r="48" spans="1:36" ht="10.5" customHeight="1" x14ac:dyDescent="0.2">
      <c r="A48" s="11"/>
      <c r="B48" s="19" t="s">
        <v>71</v>
      </c>
      <c r="C48" s="14"/>
      <c r="D48" s="19"/>
      <c r="E48" s="14"/>
      <c r="F48" s="2"/>
      <c r="G48" s="12">
        <v>3405274</v>
      </c>
      <c r="H48" s="12">
        <v>2469953</v>
      </c>
      <c r="I48" s="12">
        <v>2867183</v>
      </c>
      <c r="J48" s="12">
        <v>3062843</v>
      </c>
      <c r="K48" s="12">
        <f t="shared" si="12"/>
        <v>1956695</v>
      </c>
      <c r="L48" s="12">
        <f t="shared" si="12"/>
        <v>2790613</v>
      </c>
      <c r="M48" s="12">
        <f t="shared" si="12"/>
        <v>2724952</v>
      </c>
      <c r="N48" s="12">
        <f t="shared" si="12"/>
        <v>3322203</v>
      </c>
      <c r="O48" s="12">
        <f t="shared" si="12"/>
        <v>3871028</v>
      </c>
      <c r="P48" s="12">
        <f t="shared" si="12"/>
        <v>3657668</v>
      </c>
      <c r="Q48" s="12">
        <f t="shared" si="12"/>
        <v>3617178</v>
      </c>
      <c r="R48" s="12">
        <f t="shared" si="12"/>
        <v>4924685.3104380025</v>
      </c>
      <c r="S48" s="12">
        <f t="shared" si="12"/>
        <v>4246126</v>
      </c>
      <c r="T48" s="12">
        <f t="shared" si="12"/>
        <v>4834423</v>
      </c>
      <c r="U48" s="12">
        <f t="shared" si="12"/>
        <v>7173936</v>
      </c>
      <c r="V48" s="12">
        <f t="shared" si="12"/>
        <v>13133372</v>
      </c>
      <c r="W48" s="12">
        <f t="shared" si="12"/>
        <v>10229609</v>
      </c>
      <c r="X48" s="12">
        <f t="shared" si="12"/>
        <v>5509555</v>
      </c>
      <c r="Y48" s="12">
        <f t="shared" si="12"/>
        <v>5356276</v>
      </c>
      <c r="Z48" s="12">
        <f t="shared" si="12"/>
        <v>3525395</v>
      </c>
      <c r="AA48" s="12">
        <f t="shared" si="12"/>
        <v>3099192</v>
      </c>
      <c r="AB48" s="12">
        <v>4321237</v>
      </c>
      <c r="AC48" s="12">
        <v>2971844</v>
      </c>
      <c r="AD48" s="12">
        <v>3496654</v>
      </c>
      <c r="AE48" s="12">
        <v>4001814</v>
      </c>
      <c r="AF48" s="12">
        <v>3746069</v>
      </c>
      <c r="AG48" s="12">
        <v>4433746</v>
      </c>
      <c r="AH48" s="12">
        <v>3756683</v>
      </c>
      <c r="AI48" s="13">
        <v>-2.3064081774752609E-2</v>
      </c>
      <c r="AJ48" s="13">
        <v>-0.15270676308475947</v>
      </c>
    </row>
    <row r="49" spans="1:36" ht="10.5" customHeight="1" x14ac:dyDescent="0.2">
      <c r="A49" s="11"/>
      <c r="B49" s="19" t="s">
        <v>72</v>
      </c>
      <c r="C49" s="14"/>
      <c r="D49" s="19"/>
      <c r="E49" s="14"/>
      <c r="F49" s="2"/>
      <c r="G49" s="12">
        <v>4289521</v>
      </c>
      <c r="H49" s="12">
        <v>3844541</v>
      </c>
      <c r="I49" s="12">
        <v>4581618</v>
      </c>
      <c r="J49" s="12">
        <v>7542770</v>
      </c>
      <c r="K49" s="12">
        <f t="shared" si="12"/>
        <v>7370111</v>
      </c>
      <c r="L49" s="12">
        <f t="shared" si="12"/>
        <v>8914989</v>
      </c>
      <c r="M49" s="12">
        <f t="shared" si="12"/>
        <v>9830307</v>
      </c>
      <c r="N49" s="12">
        <f t="shared" si="12"/>
        <v>12450068</v>
      </c>
      <c r="O49" s="12">
        <f t="shared" si="12"/>
        <v>9665168</v>
      </c>
      <c r="P49" s="12">
        <f t="shared" si="12"/>
        <v>8964470</v>
      </c>
      <c r="Q49" s="12">
        <f t="shared" si="12"/>
        <v>10562491</v>
      </c>
      <c r="R49" s="12">
        <f t="shared" si="12"/>
        <v>15663188</v>
      </c>
      <c r="S49" s="12">
        <f t="shared" si="12"/>
        <v>14293572</v>
      </c>
      <c r="T49" s="12">
        <f t="shared" si="12"/>
        <v>20336117</v>
      </c>
      <c r="U49" s="12">
        <f t="shared" si="12"/>
        <v>21562061</v>
      </c>
      <c r="V49" s="12">
        <f t="shared" si="12"/>
        <v>24625467</v>
      </c>
      <c r="W49" s="12">
        <f t="shared" si="12"/>
        <v>27019313</v>
      </c>
      <c r="X49" s="12">
        <f t="shared" si="12"/>
        <v>28998741</v>
      </c>
      <c r="Y49" s="12">
        <f t="shared" si="12"/>
        <v>30608770</v>
      </c>
      <c r="Z49" s="12">
        <f t="shared" si="12"/>
        <v>28931347</v>
      </c>
      <c r="AA49" s="12">
        <f t="shared" si="12"/>
        <v>34922660</v>
      </c>
      <c r="AB49" s="12">
        <v>79570021</v>
      </c>
      <c r="AC49" s="12">
        <v>37572310</v>
      </c>
      <c r="AD49" s="12">
        <v>24355590</v>
      </c>
      <c r="AE49" s="12">
        <v>30101462</v>
      </c>
      <c r="AF49" s="12">
        <v>45806711</v>
      </c>
      <c r="AG49" s="12">
        <v>32337537</v>
      </c>
      <c r="AH49" s="12">
        <v>44786309</v>
      </c>
      <c r="AI49" s="13">
        <v>-9.134441580496877E-2</v>
      </c>
      <c r="AJ49" s="13">
        <v>0.38496351778430127</v>
      </c>
    </row>
    <row r="50" spans="1:36" ht="10.5" customHeight="1" x14ac:dyDescent="0.2">
      <c r="A50" s="11"/>
      <c r="B50" s="19" t="s">
        <v>73</v>
      </c>
      <c r="C50" s="14"/>
      <c r="D50" s="19"/>
      <c r="E50" s="14"/>
      <c r="F50" s="2"/>
      <c r="G50" s="12">
        <v>6765553</v>
      </c>
      <c r="H50" s="12">
        <v>2843474</v>
      </c>
      <c r="I50" s="12">
        <v>10543292</v>
      </c>
      <c r="J50" s="12">
        <v>14933552</v>
      </c>
      <c r="K50" s="12">
        <f t="shared" si="12"/>
        <v>14694997</v>
      </c>
      <c r="L50" s="12">
        <f t="shared" si="12"/>
        <v>9222439</v>
      </c>
      <c r="M50" s="12">
        <f t="shared" si="12"/>
        <v>13312725</v>
      </c>
      <c r="N50" s="12">
        <f t="shared" si="12"/>
        <v>15514218</v>
      </c>
      <c r="O50" s="12">
        <f t="shared" si="12"/>
        <v>17310471</v>
      </c>
      <c r="P50" s="12">
        <f t="shared" si="12"/>
        <v>27430347</v>
      </c>
      <c r="Q50" s="12">
        <f t="shared" si="12"/>
        <v>33667145</v>
      </c>
      <c r="R50" s="12">
        <f t="shared" si="12"/>
        <v>36506050.310438</v>
      </c>
      <c r="S50" s="12">
        <f t="shared" si="12"/>
        <v>18549615</v>
      </c>
      <c r="T50" s="12">
        <f t="shared" si="12"/>
        <v>35712296</v>
      </c>
      <c r="U50" s="12">
        <f t="shared" si="12"/>
        <v>15826503</v>
      </c>
      <c r="V50" s="12">
        <f t="shared" si="12"/>
        <v>20851038</v>
      </c>
      <c r="W50" s="12">
        <f t="shared" si="12"/>
        <v>16892881</v>
      </c>
      <c r="X50" s="12">
        <f t="shared" si="12"/>
        <v>11320245</v>
      </c>
      <c r="Y50" s="12">
        <f t="shared" si="12"/>
        <v>8357100</v>
      </c>
      <c r="Z50" s="12">
        <f t="shared" si="12"/>
        <v>4247972</v>
      </c>
      <c r="AA50" s="12">
        <f t="shared" si="12"/>
        <v>4537117</v>
      </c>
      <c r="AB50" s="12">
        <v>1664165</v>
      </c>
      <c r="AC50" s="12">
        <v>2145971</v>
      </c>
      <c r="AD50" s="12">
        <v>2573343</v>
      </c>
      <c r="AE50" s="12">
        <v>5244161</v>
      </c>
      <c r="AF50" s="12">
        <v>19074198</v>
      </c>
      <c r="AG50" s="12">
        <v>16110180</v>
      </c>
      <c r="AH50" s="12">
        <v>36867840</v>
      </c>
      <c r="AI50" s="13">
        <v>0.67587601349705939</v>
      </c>
      <c r="AJ50" s="13">
        <v>1.2884809480713437</v>
      </c>
    </row>
    <row r="51" spans="1:36" ht="10.5" customHeight="1" x14ac:dyDescent="0.2">
      <c r="A51" s="11"/>
      <c r="B51" s="19" t="s">
        <v>74</v>
      </c>
      <c r="C51" s="14"/>
      <c r="D51" s="19"/>
      <c r="E51" s="14"/>
      <c r="F51" s="2"/>
      <c r="G51" s="12">
        <v>717324</v>
      </c>
      <c r="H51" s="12">
        <v>872232</v>
      </c>
      <c r="I51" s="12">
        <v>783757</v>
      </c>
      <c r="J51" s="12">
        <v>805229</v>
      </c>
      <c r="K51" s="12">
        <f t="shared" si="12"/>
        <v>1496635</v>
      </c>
      <c r="L51" s="12">
        <f t="shared" si="12"/>
        <v>717034</v>
      </c>
      <c r="M51" s="12">
        <f t="shared" si="12"/>
        <v>409521</v>
      </c>
      <c r="N51" s="12">
        <f t="shared" si="12"/>
        <v>1505489</v>
      </c>
      <c r="O51" s="12">
        <f t="shared" si="12"/>
        <v>796391</v>
      </c>
      <c r="P51" s="12">
        <f t="shared" si="12"/>
        <v>211039</v>
      </c>
      <c r="Q51" s="12">
        <f t="shared" si="12"/>
        <v>118535</v>
      </c>
      <c r="R51" s="12">
        <f t="shared" si="12"/>
        <v>222647</v>
      </c>
      <c r="S51" s="12">
        <f t="shared" si="12"/>
        <v>170085</v>
      </c>
      <c r="T51" s="12">
        <f t="shared" si="12"/>
        <v>5310303</v>
      </c>
      <c r="U51" s="12">
        <f t="shared" si="12"/>
        <v>2511025.4300000002</v>
      </c>
      <c r="V51" s="12">
        <f t="shared" si="12"/>
        <v>3368290</v>
      </c>
      <c r="W51" s="12">
        <f t="shared" si="12"/>
        <v>9145689.5</v>
      </c>
      <c r="X51" s="12">
        <f t="shared" si="12"/>
        <v>2590211.7999999998</v>
      </c>
      <c r="Y51" s="12">
        <f t="shared" si="12"/>
        <v>1561213</v>
      </c>
      <c r="Z51" s="12">
        <f t="shared" si="12"/>
        <v>2694499</v>
      </c>
      <c r="AA51" s="12">
        <f t="shared" si="12"/>
        <v>12356217</v>
      </c>
      <c r="AB51" s="12">
        <v>6348541</v>
      </c>
      <c r="AC51" s="12">
        <v>2445645</v>
      </c>
      <c r="AD51" s="12">
        <v>2724628</v>
      </c>
      <c r="AE51" s="12">
        <v>5050735</v>
      </c>
      <c r="AF51" s="12">
        <v>6473377</v>
      </c>
      <c r="AG51" s="12">
        <v>13371666</v>
      </c>
      <c r="AH51" s="12">
        <v>10398864</v>
      </c>
      <c r="AI51" s="13">
        <v>8.5722058961460013E-2</v>
      </c>
      <c r="AJ51" s="13">
        <v>-0.22232098827475949</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2195393</v>
      </c>
      <c r="S52" s="12">
        <f t="shared" si="13"/>
        <v>2204672.5</v>
      </c>
      <c r="T52" s="12">
        <f t="shared" si="13"/>
        <v>2213952</v>
      </c>
      <c r="U52" s="12">
        <f t="shared" si="13"/>
        <v>2433217.67</v>
      </c>
      <c r="V52" s="12">
        <f t="shared" si="13"/>
        <v>2652483.34</v>
      </c>
      <c r="W52" s="12">
        <f t="shared" si="13"/>
        <v>2780552.67</v>
      </c>
      <c r="X52" s="12">
        <f t="shared" si="13"/>
        <v>2908622</v>
      </c>
      <c r="Y52" s="12">
        <f t="shared" si="13"/>
        <v>2814002.5</v>
      </c>
      <c r="Z52" s="12">
        <f t="shared" si="13"/>
        <v>2719383</v>
      </c>
      <c r="AA52" s="12">
        <f t="shared" si="13"/>
        <v>2708713</v>
      </c>
      <c r="AB52" s="12">
        <v>2698043</v>
      </c>
      <c r="AC52" s="12">
        <v>2687456.7314199582</v>
      </c>
      <c r="AD52" s="12">
        <v>405000</v>
      </c>
      <c r="AE52" s="12">
        <v>232897.03221927898</v>
      </c>
      <c r="AF52" s="12">
        <v>430000</v>
      </c>
      <c r="AG52" s="12">
        <v>443072.88367368368</v>
      </c>
      <c r="AH52" s="12">
        <v>455000</v>
      </c>
      <c r="AI52" s="13">
        <v>-0.25670635170872969</v>
      </c>
      <c r="AJ52" s="13">
        <v>2.6919084344372686E-2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5"/>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290</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86523537</v>
      </c>
      <c r="H62" s="5">
        <v>96369195</v>
      </c>
      <c r="I62" s="5">
        <v>103827667</v>
      </c>
      <c r="J62" s="5">
        <v>104934163</v>
      </c>
      <c r="K62" s="5">
        <f>SUM(K64,K79,K91,K93)</f>
        <v>114921770</v>
      </c>
      <c r="L62" s="5">
        <f>SUM(L64,L79,L91,L93)</f>
        <v>115005666</v>
      </c>
      <c r="M62" s="5">
        <f>SUM(M64,M79,M91,M93)</f>
        <v>138607116</v>
      </c>
      <c r="N62" s="5">
        <f>SUM(N64,N79,N91,N93)</f>
        <v>147277219</v>
      </c>
      <c r="O62" s="39">
        <v>156511379</v>
      </c>
      <c r="P62" s="39">
        <v>162512168</v>
      </c>
      <c r="Q62" s="39">
        <v>179151817</v>
      </c>
      <c r="R62" s="39">
        <v>162980871</v>
      </c>
      <c r="S62" s="39">
        <v>168026266</v>
      </c>
      <c r="T62" s="39">
        <v>170356099</v>
      </c>
      <c r="U62" s="8">
        <v>186042014</v>
      </c>
      <c r="V62" s="8">
        <f>SUM(V64,V79,V91,V93)</f>
        <v>169236937</v>
      </c>
      <c r="W62" s="8">
        <f>W64+W79+W91+W93</f>
        <v>175185299</v>
      </c>
      <c r="X62" s="8">
        <f>SUM(X64,X79,X91,X93)</f>
        <v>165931389</v>
      </c>
      <c r="Y62" s="8">
        <f>SUM(Y64+Y79+Y91+Y93)</f>
        <v>182946053.47426721</v>
      </c>
      <c r="Z62" s="8">
        <f>SUM(Z64+Z79+Z91+Z93)</f>
        <v>178508506.0377638</v>
      </c>
      <c r="AA62" s="8">
        <f>SUM(AA64+AA79+AA91+AA93)</f>
        <v>187656976</v>
      </c>
      <c r="AB62" s="39">
        <v>169124594</v>
      </c>
      <c r="AC62" s="39">
        <v>172428945</v>
      </c>
      <c r="AD62" s="39">
        <v>172048675</v>
      </c>
      <c r="AE62" s="39">
        <v>205484833</v>
      </c>
      <c r="AF62" s="39">
        <v>187922672</v>
      </c>
      <c r="AG62" s="39">
        <v>182503302</v>
      </c>
      <c r="AH62" s="39">
        <v>170099633</v>
      </c>
      <c r="AI62" s="10">
        <v>9.5856845808017788E-4</v>
      </c>
      <c r="AJ62" s="10">
        <v>-6.7964079904702213E-2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33734057</v>
      </c>
      <c r="H64" s="12">
        <v>43586065</v>
      </c>
      <c r="I64" s="12">
        <v>47781149</v>
      </c>
      <c r="J64" s="12">
        <v>41543119</v>
      </c>
      <c r="K64" s="12">
        <f>SUM(K65,K69:K73)</f>
        <v>45619356</v>
      </c>
      <c r="L64" s="12">
        <f>SUM(L65,L69:L73)</f>
        <v>43124108</v>
      </c>
      <c r="M64" s="12">
        <f>SUM(M65,M69:M73)</f>
        <v>62441341</v>
      </c>
      <c r="N64" s="12">
        <f>SUM(N65,N69:N73)</f>
        <v>67767581</v>
      </c>
      <c r="O64" s="41">
        <v>67214391</v>
      </c>
      <c r="P64" s="41">
        <v>65870512</v>
      </c>
      <c r="Q64" s="41">
        <v>87689363</v>
      </c>
      <c r="R64" s="41">
        <v>72296613</v>
      </c>
      <c r="S64" s="41">
        <v>78510738</v>
      </c>
      <c r="T64" s="41">
        <v>77547593</v>
      </c>
      <c r="U64" s="11">
        <v>90621824</v>
      </c>
      <c r="V64" s="11">
        <v>63971794</v>
      </c>
      <c r="W64" s="11">
        <v>72409390</v>
      </c>
      <c r="X64" s="11">
        <v>65459048</v>
      </c>
      <c r="Y64" s="11">
        <v>82650221</v>
      </c>
      <c r="Z64" s="11">
        <v>80936694</v>
      </c>
      <c r="AA64" s="11">
        <v>87669804</v>
      </c>
      <c r="AB64" s="41">
        <v>71551893</v>
      </c>
      <c r="AC64" s="41">
        <v>68038668</v>
      </c>
      <c r="AD64" s="41">
        <v>69189143</v>
      </c>
      <c r="AE64" s="41">
        <v>98738416</v>
      </c>
      <c r="AF64" s="41">
        <v>76841528</v>
      </c>
      <c r="AG64" s="39">
        <v>71269563</v>
      </c>
      <c r="AH64" s="41">
        <v>58607789</v>
      </c>
      <c r="AI64" s="13">
        <v>-3.2712219190921377E-2</v>
      </c>
      <c r="AJ64" s="13">
        <v>-0.17766032885595215</v>
      </c>
    </row>
    <row r="65" spans="1:36" ht="10.5" customHeight="1" x14ac:dyDescent="0.2">
      <c r="A65" s="11"/>
      <c r="B65" s="11"/>
      <c r="C65" s="11" t="s">
        <v>36</v>
      </c>
      <c r="D65" s="11"/>
      <c r="E65" s="11"/>
      <c r="F65" s="2"/>
      <c r="G65" s="12">
        <v>26002719</v>
      </c>
      <c r="H65" s="12">
        <v>27186615</v>
      </c>
      <c r="I65" s="12">
        <v>29936378</v>
      </c>
      <c r="J65" s="12">
        <v>27108567</v>
      </c>
      <c r="K65" s="12">
        <f>SUM(K66:K68)</f>
        <v>28241011</v>
      </c>
      <c r="L65" s="12">
        <f>SUM(L66:L68)</f>
        <v>34282775</v>
      </c>
      <c r="M65" s="12">
        <f>SUM(M66:M68)</f>
        <v>36328599</v>
      </c>
      <c r="N65" s="12">
        <f>SUM(N66:N68)</f>
        <v>38201692</v>
      </c>
      <c r="O65" s="41">
        <v>40671885</v>
      </c>
      <c r="P65" s="41">
        <v>41616401</v>
      </c>
      <c r="Q65" s="41">
        <v>42898436</v>
      </c>
      <c r="R65" s="41">
        <v>47839146</v>
      </c>
      <c r="S65" s="41">
        <v>50455283</v>
      </c>
      <c r="T65" s="41">
        <v>49890892</v>
      </c>
      <c r="U65" s="11">
        <v>52627849</v>
      </c>
      <c r="V65" s="11">
        <v>53478084</v>
      </c>
      <c r="W65" s="11">
        <v>52031821</v>
      </c>
      <c r="X65" s="11">
        <v>54170935</v>
      </c>
      <c r="Y65" s="11">
        <v>52423179</v>
      </c>
      <c r="Z65" s="11">
        <v>53873671</v>
      </c>
      <c r="AA65" s="11">
        <v>53737573</v>
      </c>
      <c r="AB65" s="41">
        <v>54138985</v>
      </c>
      <c r="AC65" s="41">
        <v>56745656</v>
      </c>
      <c r="AD65" s="41">
        <v>57449439</v>
      </c>
      <c r="AE65" s="41">
        <v>59247205</v>
      </c>
      <c r="AF65" s="41">
        <v>60054478</v>
      </c>
      <c r="AG65" s="41">
        <v>60535146</v>
      </c>
      <c r="AH65" s="41">
        <v>53810052</v>
      </c>
      <c r="AI65" s="13">
        <v>-1.0151920860332897E-3</v>
      </c>
      <c r="AJ65" s="13">
        <v>-0.11109404113768884</v>
      </c>
    </row>
    <row r="66" spans="1:36" ht="10.5" customHeight="1" x14ac:dyDescent="0.2">
      <c r="A66" s="11"/>
      <c r="B66" s="11"/>
      <c r="C66" s="11"/>
      <c r="D66" s="11" t="s">
        <v>37</v>
      </c>
      <c r="E66" s="11"/>
      <c r="F66" s="2"/>
      <c r="G66" s="12">
        <v>26002719</v>
      </c>
      <c r="H66" s="12">
        <v>27186615</v>
      </c>
      <c r="I66" s="12">
        <v>29936378</v>
      </c>
      <c r="J66" s="12">
        <v>27108567</v>
      </c>
      <c r="K66" s="12">
        <v>28241011</v>
      </c>
      <c r="L66" s="12">
        <v>34276363</v>
      </c>
      <c r="M66" s="12">
        <v>36215382</v>
      </c>
      <c r="N66" s="12">
        <v>37961002</v>
      </c>
      <c r="O66" s="41">
        <v>40372992</v>
      </c>
      <c r="P66" s="41">
        <v>41263379</v>
      </c>
      <c r="Q66" s="41">
        <v>42579824</v>
      </c>
      <c r="R66" s="41">
        <v>47542786</v>
      </c>
      <c r="S66" s="41">
        <v>50163171</v>
      </c>
      <c r="T66" s="41">
        <v>49568865</v>
      </c>
      <c r="U66" s="11">
        <v>52261079</v>
      </c>
      <c r="V66" s="11">
        <v>53058964</v>
      </c>
      <c r="W66" s="11">
        <v>51602336</v>
      </c>
      <c r="X66" s="11">
        <v>53785863</v>
      </c>
      <c r="Y66" s="11">
        <v>52095441</v>
      </c>
      <c r="Z66" s="11">
        <v>53577380</v>
      </c>
      <c r="AA66" s="11">
        <v>53418990</v>
      </c>
      <c r="AB66" s="41">
        <v>53795618</v>
      </c>
      <c r="AC66" s="41">
        <v>56364944</v>
      </c>
      <c r="AD66" s="41">
        <v>56989322</v>
      </c>
      <c r="AE66" s="41">
        <v>58713633</v>
      </c>
      <c r="AF66" s="41">
        <v>59467882</v>
      </c>
      <c r="AG66" s="41">
        <v>59823227</v>
      </c>
      <c r="AH66" s="41">
        <v>53428207</v>
      </c>
      <c r="AI66" s="13">
        <v>-1.1415456997656559E-3</v>
      </c>
      <c r="AJ66" s="13">
        <v>-0.1068986131423502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6412</v>
      </c>
      <c r="M68" s="12">
        <v>113217</v>
      </c>
      <c r="N68" s="12">
        <v>240690</v>
      </c>
      <c r="O68" s="41">
        <v>298893</v>
      </c>
      <c r="P68" s="41">
        <v>353022</v>
      </c>
      <c r="Q68" s="41">
        <v>318612</v>
      </c>
      <c r="R68" s="41">
        <v>296360</v>
      </c>
      <c r="S68" s="41">
        <v>292112</v>
      </c>
      <c r="T68" s="41">
        <v>322027</v>
      </c>
      <c r="U68" s="11">
        <v>366770</v>
      </c>
      <c r="V68" s="11">
        <v>419120</v>
      </c>
      <c r="W68" s="11">
        <v>429485</v>
      </c>
      <c r="X68" s="11">
        <v>385072</v>
      </c>
      <c r="Y68" s="11">
        <v>327738</v>
      </c>
      <c r="Z68" s="11">
        <v>296291</v>
      </c>
      <c r="AA68" s="11">
        <v>318583</v>
      </c>
      <c r="AB68" s="41">
        <v>343367</v>
      </c>
      <c r="AC68" s="41">
        <v>380712</v>
      </c>
      <c r="AD68" s="41">
        <v>460117</v>
      </c>
      <c r="AE68" s="41">
        <v>533572</v>
      </c>
      <c r="AF68" s="41">
        <v>586596</v>
      </c>
      <c r="AG68" s="41">
        <v>711919</v>
      </c>
      <c r="AH68" s="41">
        <v>381845</v>
      </c>
      <c r="AI68" s="13">
        <v>1.7860104572077207E-2</v>
      </c>
      <c r="AJ68" s="13">
        <v>-0.46363982419348271</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7731338</v>
      </c>
      <c r="H73" s="12">
        <v>16399450</v>
      </c>
      <c r="I73" s="12">
        <v>17844771</v>
      </c>
      <c r="J73" s="12">
        <v>14434552</v>
      </c>
      <c r="K73" s="12">
        <f>SUM(K74:K77)</f>
        <v>17378345</v>
      </c>
      <c r="L73" s="12">
        <f>SUM(L74:L77)</f>
        <v>8841333</v>
      </c>
      <c r="M73" s="12">
        <f>SUM(M74:M77)</f>
        <v>26112742</v>
      </c>
      <c r="N73" s="12">
        <f>SUM(N74:N77)</f>
        <v>29565889</v>
      </c>
      <c r="O73" s="41">
        <v>26542506</v>
      </c>
      <c r="P73" s="41">
        <v>24254111</v>
      </c>
      <c r="Q73" s="41">
        <v>44790927</v>
      </c>
      <c r="R73" s="41">
        <v>24457467</v>
      </c>
      <c r="S73" s="41">
        <v>28055455</v>
      </c>
      <c r="T73" s="41">
        <v>27656701</v>
      </c>
      <c r="U73" s="11">
        <v>37993975</v>
      </c>
      <c r="V73" s="11">
        <v>10493710</v>
      </c>
      <c r="W73" s="11">
        <v>20377569</v>
      </c>
      <c r="X73" s="11">
        <v>11288113</v>
      </c>
      <c r="Y73" s="11">
        <v>30227042</v>
      </c>
      <c r="Z73" s="11">
        <v>27063023</v>
      </c>
      <c r="AA73" s="11">
        <v>33932231</v>
      </c>
      <c r="AB73" s="41">
        <v>17412908</v>
      </c>
      <c r="AC73" s="41">
        <v>11293012</v>
      </c>
      <c r="AD73" s="41">
        <v>11739704</v>
      </c>
      <c r="AE73" s="41">
        <v>39491211</v>
      </c>
      <c r="AF73" s="41">
        <v>16787050</v>
      </c>
      <c r="AG73" s="41">
        <v>10734417</v>
      </c>
      <c r="AH73" s="41">
        <v>4797737</v>
      </c>
      <c r="AI73" s="13">
        <v>-0.19333318959448487</v>
      </c>
      <c r="AJ73" s="13">
        <v>-0.55305099475826214</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3204981</v>
      </c>
      <c r="H75" s="12">
        <v>3467959</v>
      </c>
      <c r="I75" s="12">
        <v>4125075</v>
      </c>
      <c r="J75" s="12">
        <v>4529791</v>
      </c>
      <c r="K75" s="12">
        <v>4160069</v>
      </c>
      <c r="L75" s="12">
        <v>6042351</v>
      </c>
      <c r="M75" s="12">
        <v>4544116</v>
      </c>
      <c r="N75" s="12">
        <v>5250270</v>
      </c>
      <c r="O75" s="41">
        <v>6245948</v>
      </c>
      <c r="P75" s="41">
        <v>4658831</v>
      </c>
      <c r="Q75" s="41">
        <v>4796601</v>
      </c>
      <c r="R75" s="41">
        <v>4175080</v>
      </c>
      <c r="S75" s="41">
        <v>4679760</v>
      </c>
      <c r="T75" s="41">
        <v>5428989</v>
      </c>
      <c r="U75" s="11">
        <v>5633721</v>
      </c>
      <c r="V75" s="11">
        <v>5147842</v>
      </c>
      <c r="W75" s="11">
        <v>4235286</v>
      </c>
      <c r="X75" s="11">
        <v>4112941</v>
      </c>
      <c r="Y75" s="11">
        <v>3797950</v>
      </c>
      <c r="Z75" s="11">
        <v>3794181</v>
      </c>
      <c r="AA75" s="11">
        <v>3745332</v>
      </c>
      <c r="AB75" s="41">
        <v>3833519</v>
      </c>
      <c r="AC75" s="41">
        <v>4198590</v>
      </c>
      <c r="AD75" s="41">
        <v>3641673</v>
      </c>
      <c r="AE75" s="41">
        <v>3676238</v>
      </c>
      <c r="AF75" s="41">
        <v>4321644</v>
      </c>
      <c r="AG75" s="41">
        <v>4549081</v>
      </c>
      <c r="AH75" s="41">
        <v>2706023</v>
      </c>
      <c r="AI75" s="13">
        <v>-5.6397729424563892E-2</v>
      </c>
      <c r="AJ75" s="13">
        <v>-0.40514952360707579</v>
      </c>
    </row>
    <row r="76" spans="1:36" ht="10.5" customHeight="1" x14ac:dyDescent="0.2">
      <c r="A76" s="11"/>
      <c r="B76" s="14"/>
      <c r="C76" s="11"/>
      <c r="D76" s="15" t="s">
        <v>47</v>
      </c>
      <c r="E76" s="11"/>
      <c r="F76" s="2"/>
      <c r="G76" s="12">
        <v>3300894</v>
      </c>
      <c r="H76" s="12">
        <v>8231227</v>
      </c>
      <c r="I76" s="12">
        <v>11810485</v>
      </c>
      <c r="J76" s="12">
        <v>8070000</v>
      </c>
      <c r="K76" s="12">
        <v>11066600</v>
      </c>
      <c r="L76" s="12">
        <v>400000</v>
      </c>
      <c r="M76" s="12">
        <v>18885375</v>
      </c>
      <c r="N76" s="12">
        <v>21050000</v>
      </c>
      <c r="O76" s="41">
        <v>18000000</v>
      </c>
      <c r="P76" s="41">
        <v>16336461</v>
      </c>
      <c r="Q76" s="41">
        <v>35802461</v>
      </c>
      <c r="R76" s="41">
        <v>16806385</v>
      </c>
      <c r="S76" s="41">
        <v>18955200</v>
      </c>
      <c r="T76" s="41">
        <v>16242561</v>
      </c>
      <c r="U76" s="11">
        <v>28040233</v>
      </c>
      <c r="V76" s="11">
        <v>0</v>
      </c>
      <c r="W76" s="11">
        <v>11147599</v>
      </c>
      <c r="X76" s="11">
        <v>2956240</v>
      </c>
      <c r="Y76" s="11">
        <v>22674843</v>
      </c>
      <c r="Z76" s="11">
        <v>19583413</v>
      </c>
      <c r="AA76" s="11">
        <v>26773326</v>
      </c>
      <c r="AB76" s="41">
        <v>8163982</v>
      </c>
      <c r="AC76" s="41">
        <v>1156118</v>
      </c>
      <c r="AD76" s="41">
        <v>4166801</v>
      </c>
      <c r="AE76" s="41">
        <v>30094387</v>
      </c>
      <c r="AF76" s="41">
        <v>2410807</v>
      </c>
      <c r="AG76" s="41">
        <v>85384</v>
      </c>
      <c r="AH76" s="41">
        <v>227692</v>
      </c>
      <c r="AI76" s="13">
        <v>-0.44930945216481621</v>
      </c>
      <c r="AJ76" s="13">
        <v>1.666682282394828</v>
      </c>
    </row>
    <row r="77" spans="1:36" ht="10.5" customHeight="1" x14ac:dyDescent="0.2">
      <c r="A77" s="11"/>
      <c r="B77" s="11"/>
      <c r="C77" s="11"/>
      <c r="D77" s="11" t="s">
        <v>48</v>
      </c>
      <c r="E77" s="11"/>
      <c r="F77" s="2"/>
      <c r="G77" s="12">
        <v>1225463</v>
      </c>
      <c r="H77" s="12">
        <v>4700264</v>
      </c>
      <c r="I77" s="12">
        <v>1909211</v>
      </c>
      <c r="J77" s="12">
        <v>1834761</v>
      </c>
      <c r="K77" s="12">
        <v>2151676</v>
      </c>
      <c r="L77" s="12">
        <v>2398982</v>
      </c>
      <c r="M77" s="12">
        <v>2683251</v>
      </c>
      <c r="N77" s="12">
        <v>3265619</v>
      </c>
      <c r="O77" s="41">
        <v>2296558</v>
      </c>
      <c r="P77" s="41">
        <v>3258819</v>
      </c>
      <c r="Q77" s="41">
        <v>4191865</v>
      </c>
      <c r="R77" s="41">
        <v>3476002</v>
      </c>
      <c r="S77" s="41">
        <v>4420495</v>
      </c>
      <c r="T77" s="41">
        <v>5985151</v>
      </c>
      <c r="U77" s="11">
        <v>4320021</v>
      </c>
      <c r="V77" s="11">
        <v>5345868</v>
      </c>
      <c r="W77" s="11">
        <v>4994684</v>
      </c>
      <c r="X77" s="11">
        <v>4218932</v>
      </c>
      <c r="Y77" s="11">
        <v>3754249</v>
      </c>
      <c r="Z77" s="11">
        <v>3685429</v>
      </c>
      <c r="AA77" s="11">
        <v>3413573</v>
      </c>
      <c r="AB77" s="41">
        <v>5415407</v>
      </c>
      <c r="AC77" s="41">
        <v>5938304</v>
      </c>
      <c r="AD77" s="41">
        <v>3931230</v>
      </c>
      <c r="AE77" s="41">
        <v>5720586</v>
      </c>
      <c r="AF77" s="41">
        <v>10054599</v>
      </c>
      <c r="AG77" s="41">
        <v>6099952</v>
      </c>
      <c r="AH77" s="41">
        <v>1864022</v>
      </c>
      <c r="AI77" s="13">
        <v>-0.16284992214089944</v>
      </c>
      <c r="AJ77" s="13">
        <v>-0.69442021838860368</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40837420</v>
      </c>
      <c r="H79" s="12">
        <v>41236907</v>
      </c>
      <c r="I79" s="12">
        <v>44684718</v>
      </c>
      <c r="J79" s="12">
        <v>51754381</v>
      </c>
      <c r="K79" s="12">
        <f>SUM(K80:K89)</f>
        <v>56551820</v>
      </c>
      <c r="L79" s="12">
        <f>SUM(L80:L89)</f>
        <v>58619421</v>
      </c>
      <c r="M79" s="12">
        <f>SUM(M80:M89)</f>
        <v>62695429</v>
      </c>
      <c r="N79" s="12">
        <f>SUM(N80:N89)</f>
        <v>64645601</v>
      </c>
      <c r="O79" s="41">
        <v>73525545</v>
      </c>
      <c r="P79" s="41">
        <v>80306847</v>
      </c>
      <c r="Q79" s="41">
        <v>73545533</v>
      </c>
      <c r="R79" s="41">
        <v>72251126</v>
      </c>
      <c r="S79" s="41">
        <v>70563190</v>
      </c>
      <c r="T79" s="41">
        <v>72674726</v>
      </c>
      <c r="U79" s="11">
        <v>75649057</v>
      </c>
      <c r="V79" s="11">
        <f>SUM(V80:V89)</f>
        <v>84613184</v>
      </c>
      <c r="W79" s="11">
        <f>SUM(W80:W89)</f>
        <v>80390651</v>
      </c>
      <c r="X79" s="11">
        <f>SUM(X80:X89)</f>
        <v>68893297</v>
      </c>
      <c r="Y79" s="11">
        <f>SUM(Y80:Y89)</f>
        <v>68824481.474267215</v>
      </c>
      <c r="Z79" s="11">
        <f>SUM(Z80:Z89)</f>
        <v>71300088.037763804</v>
      </c>
      <c r="AA79" s="11">
        <v>72384066</v>
      </c>
      <c r="AB79" s="41">
        <v>73140269</v>
      </c>
      <c r="AC79" s="41">
        <v>79994920</v>
      </c>
      <c r="AD79" s="41">
        <v>78738324</v>
      </c>
      <c r="AE79" s="41">
        <v>83348065</v>
      </c>
      <c r="AF79" s="41">
        <v>87425813</v>
      </c>
      <c r="AG79" s="41">
        <v>87855832</v>
      </c>
      <c r="AH79" s="41">
        <v>91190047</v>
      </c>
      <c r="AI79" s="13">
        <v>3.7445157128718209E-2</v>
      </c>
      <c r="AJ79" s="13">
        <v>3.7950980875122782E-2</v>
      </c>
    </row>
    <row r="80" spans="1:36" ht="10.5" customHeight="1" x14ac:dyDescent="0.2">
      <c r="A80" s="11"/>
      <c r="B80" s="11"/>
      <c r="C80" s="11" t="s">
        <v>50</v>
      </c>
      <c r="D80" s="11"/>
      <c r="E80" s="11"/>
      <c r="F80" s="2"/>
      <c r="G80" s="12">
        <v>0</v>
      </c>
      <c r="H80" s="12">
        <v>0</v>
      </c>
      <c r="I80" s="12">
        <v>0</v>
      </c>
      <c r="J80" s="12">
        <v>4498171</v>
      </c>
      <c r="K80" s="12">
        <v>4630157</v>
      </c>
      <c r="L80" s="12">
        <v>4908543</v>
      </c>
      <c r="M80" s="12">
        <v>5881699</v>
      </c>
      <c r="N80" s="12">
        <v>5881452</v>
      </c>
      <c r="O80" s="41">
        <v>5881577</v>
      </c>
      <c r="P80" s="41">
        <v>5894418</v>
      </c>
      <c r="Q80" s="41">
        <v>5894419</v>
      </c>
      <c r="R80" s="41">
        <v>5642050</v>
      </c>
      <c r="S80" s="41">
        <v>5642050</v>
      </c>
      <c r="T80" s="41">
        <v>5642050</v>
      </c>
      <c r="U80" s="11">
        <v>5642049</v>
      </c>
      <c r="V80" s="11">
        <v>6937940</v>
      </c>
      <c r="W80" s="11">
        <v>6937940</v>
      </c>
      <c r="X80" s="11">
        <v>6937940</v>
      </c>
      <c r="Y80" s="11">
        <v>6937940</v>
      </c>
      <c r="Z80" s="11">
        <v>6937940</v>
      </c>
      <c r="AA80" s="11">
        <v>6094220</v>
      </c>
      <c r="AB80" s="41">
        <v>5720867</v>
      </c>
      <c r="AC80" s="41">
        <v>6098970</v>
      </c>
      <c r="AD80" s="41">
        <v>6116815</v>
      </c>
      <c r="AE80" s="41">
        <v>6104989</v>
      </c>
      <c r="AF80" s="41">
        <v>6243376</v>
      </c>
      <c r="AG80" s="41">
        <v>6609346</v>
      </c>
      <c r="AH80" s="41">
        <v>6937940</v>
      </c>
      <c r="AI80" s="13">
        <v>3.2669732519692518E-2</v>
      </c>
      <c r="AJ80" s="13">
        <v>4.9716568023523054E-2</v>
      </c>
    </row>
    <row r="81" spans="1:36" ht="10.5" customHeight="1" x14ac:dyDescent="0.2">
      <c r="A81" s="11"/>
      <c r="B81" s="11"/>
      <c r="C81" s="11" t="s">
        <v>51</v>
      </c>
      <c r="D81" s="11"/>
      <c r="E81" s="11"/>
      <c r="F81" s="2"/>
      <c r="G81" s="12">
        <v>0</v>
      </c>
      <c r="H81" s="12">
        <v>0</v>
      </c>
      <c r="I81" s="12">
        <v>0</v>
      </c>
      <c r="J81" s="12">
        <v>345398</v>
      </c>
      <c r="K81" s="12">
        <v>418438</v>
      </c>
      <c r="L81" s="12">
        <v>783238</v>
      </c>
      <c r="M81" s="12">
        <v>785737</v>
      </c>
      <c r="N81" s="12">
        <v>833109</v>
      </c>
      <c r="O81" s="41">
        <v>1720154</v>
      </c>
      <c r="P81" s="41">
        <v>1808278</v>
      </c>
      <c r="Q81" s="41">
        <v>1973707</v>
      </c>
      <c r="R81" s="41">
        <v>2085621</v>
      </c>
      <c r="S81" s="41">
        <v>2220820</v>
      </c>
      <c r="T81" s="41">
        <v>2258329</v>
      </c>
      <c r="U81" s="11">
        <v>2430079</v>
      </c>
      <c r="V81" s="12">
        <v>1936410</v>
      </c>
      <c r="W81" s="11">
        <v>2460528</v>
      </c>
      <c r="X81" s="11">
        <v>2436214</v>
      </c>
      <c r="Y81" s="11">
        <v>2451766</v>
      </c>
      <c r="Z81" s="11">
        <v>2457931</v>
      </c>
      <c r="AA81" s="11">
        <v>2473375</v>
      </c>
      <c r="AB81" s="41">
        <v>2477771</v>
      </c>
      <c r="AC81" s="41">
        <v>2489559</v>
      </c>
      <c r="AD81" s="41">
        <v>2498662</v>
      </c>
      <c r="AE81" s="41">
        <v>2505957</v>
      </c>
      <c r="AF81" s="41">
        <v>2539087</v>
      </c>
      <c r="AG81" s="41">
        <v>2351619</v>
      </c>
      <c r="AH81" s="41">
        <v>3070371</v>
      </c>
      <c r="AI81" s="13">
        <v>3.638618440821717E-2</v>
      </c>
      <c r="AJ81" s="13">
        <v>0.30564134751420191</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4215824</v>
      </c>
      <c r="W82" s="12">
        <v>4707441</v>
      </c>
      <c r="X82" s="12">
        <v>5549279</v>
      </c>
      <c r="Y82" s="12">
        <v>5716793.4742672211</v>
      </c>
      <c r="Z82" s="12">
        <v>6084426.0377638051</v>
      </c>
      <c r="AA82" s="12">
        <v>5799461</v>
      </c>
      <c r="AB82" s="41">
        <v>6543172</v>
      </c>
      <c r="AC82" s="41">
        <v>6468139</v>
      </c>
      <c r="AD82" s="41">
        <v>6823002</v>
      </c>
      <c r="AE82" s="41">
        <v>6962310</v>
      </c>
      <c r="AF82" s="41">
        <v>7085878</v>
      </c>
      <c r="AG82" s="41">
        <v>7141561</v>
      </c>
      <c r="AH82" s="41">
        <v>9129637</v>
      </c>
      <c r="AI82" s="13">
        <v>5.7087317139636218E-2</v>
      </c>
      <c r="AJ82" s="13">
        <v>0.27838115504439437</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431861</v>
      </c>
      <c r="K84" s="12">
        <v>343048</v>
      </c>
      <c r="L84" s="12">
        <v>503015</v>
      </c>
      <c r="M84" s="12">
        <v>814057</v>
      </c>
      <c r="N84" s="12">
        <v>814056</v>
      </c>
      <c r="O84" s="41">
        <v>814056</v>
      </c>
      <c r="P84" s="41">
        <v>814056</v>
      </c>
      <c r="Q84" s="41">
        <v>814056</v>
      </c>
      <c r="R84" s="41">
        <v>814057</v>
      </c>
      <c r="S84" s="41">
        <v>814056</v>
      </c>
      <c r="T84" s="41">
        <v>814056</v>
      </c>
      <c r="U84" s="11">
        <v>814056</v>
      </c>
      <c r="V84" s="11">
        <v>814056</v>
      </c>
      <c r="W84" s="11">
        <v>814058</v>
      </c>
      <c r="X84" s="11">
        <v>814057</v>
      </c>
      <c r="Y84" s="11">
        <v>814056</v>
      </c>
      <c r="Z84" s="11">
        <v>814057</v>
      </c>
      <c r="AA84" s="11">
        <v>814057</v>
      </c>
      <c r="AB84" s="41">
        <v>814056</v>
      </c>
      <c r="AC84" s="41">
        <v>814056</v>
      </c>
      <c r="AD84" s="41">
        <v>814056</v>
      </c>
      <c r="AE84" s="41">
        <v>814056</v>
      </c>
      <c r="AF84" s="41">
        <v>810734</v>
      </c>
      <c r="AG84" s="41">
        <v>814056</v>
      </c>
      <c r="AH84" s="41">
        <v>814056</v>
      </c>
      <c r="AI84" s="13">
        <v>0</v>
      </c>
      <c r="AJ84" s="13">
        <v>0</v>
      </c>
    </row>
    <row r="85" spans="1:36" ht="10.5" customHeight="1" x14ac:dyDescent="0.2">
      <c r="A85" s="11"/>
      <c r="B85" s="14"/>
      <c r="C85" s="11" t="s">
        <v>55</v>
      </c>
      <c r="E85" s="11"/>
      <c r="F85" s="2"/>
      <c r="G85" s="12">
        <v>0</v>
      </c>
      <c r="H85" s="12">
        <v>0</v>
      </c>
      <c r="I85" s="12">
        <v>0</v>
      </c>
      <c r="J85" s="12">
        <v>0</v>
      </c>
      <c r="K85" s="12">
        <v>0</v>
      </c>
      <c r="L85" s="12">
        <v>96743</v>
      </c>
      <c r="M85" s="12">
        <v>365528</v>
      </c>
      <c r="N85" s="12">
        <v>571336</v>
      </c>
      <c r="O85" s="41">
        <v>617170</v>
      </c>
      <c r="P85" s="41">
        <v>685911</v>
      </c>
      <c r="Q85" s="41">
        <v>792849</v>
      </c>
      <c r="R85" s="41">
        <v>786580</v>
      </c>
      <c r="S85" s="41">
        <v>956009</v>
      </c>
      <c r="T85" s="41">
        <v>1135539</v>
      </c>
      <c r="U85" s="11">
        <v>1163575</v>
      </c>
      <c r="V85" s="11">
        <v>1285369</v>
      </c>
      <c r="W85" s="11">
        <v>1348536</v>
      </c>
      <c r="X85" s="11">
        <v>1214450</v>
      </c>
      <c r="Y85" s="11">
        <v>1246457</v>
      </c>
      <c r="Z85" s="11">
        <v>1204548</v>
      </c>
      <c r="AA85" s="11">
        <v>1441775</v>
      </c>
      <c r="AB85" s="41">
        <v>1293702</v>
      </c>
      <c r="AC85" s="41">
        <v>1742300</v>
      </c>
      <c r="AD85" s="41">
        <v>1365573</v>
      </c>
      <c r="AE85" s="41">
        <v>1538620</v>
      </c>
      <c r="AF85" s="41">
        <v>1211866</v>
      </c>
      <c r="AG85" s="41">
        <v>1369395</v>
      </c>
      <c r="AH85" s="41">
        <v>1550225</v>
      </c>
      <c r="AI85" s="13">
        <v>3.0607774930810239E-2</v>
      </c>
      <c r="AJ85" s="13">
        <v>0.13205101522935311</v>
      </c>
    </row>
    <row r="86" spans="1:36" ht="10.5" customHeight="1" x14ac:dyDescent="0.2">
      <c r="A86" s="11"/>
      <c r="B86" s="11"/>
      <c r="C86" s="11" t="s">
        <v>56</v>
      </c>
      <c r="D86" s="11"/>
      <c r="E86" s="11"/>
      <c r="F86" s="2"/>
      <c r="G86" s="12">
        <v>9424279</v>
      </c>
      <c r="H86" s="12">
        <v>8812139</v>
      </c>
      <c r="I86" s="12">
        <v>10140839</v>
      </c>
      <c r="J86" s="12">
        <v>9742222</v>
      </c>
      <c r="K86" s="12">
        <v>12810526</v>
      </c>
      <c r="L86" s="12">
        <v>13225630</v>
      </c>
      <c r="M86" s="12">
        <v>13609668</v>
      </c>
      <c r="N86" s="12">
        <v>15259161</v>
      </c>
      <c r="O86" s="41">
        <v>20690353</v>
      </c>
      <c r="P86" s="41">
        <v>30125980</v>
      </c>
      <c r="Q86" s="41">
        <v>23612004</v>
      </c>
      <c r="R86" s="41">
        <v>22405668</v>
      </c>
      <c r="S86" s="41">
        <v>18683255</v>
      </c>
      <c r="T86" s="41">
        <v>14678770</v>
      </c>
      <c r="U86" s="11">
        <v>17557502</v>
      </c>
      <c r="V86" s="11">
        <v>19073576</v>
      </c>
      <c r="W86" s="11">
        <v>20093653</v>
      </c>
      <c r="X86" s="11">
        <v>18401086</v>
      </c>
      <c r="Y86" s="11">
        <v>17221133</v>
      </c>
      <c r="Z86" s="11">
        <v>16511331</v>
      </c>
      <c r="AA86" s="11">
        <v>17936309</v>
      </c>
      <c r="AB86" s="41">
        <v>17899471</v>
      </c>
      <c r="AC86" s="41">
        <v>19720559</v>
      </c>
      <c r="AD86" s="41">
        <v>20719724</v>
      </c>
      <c r="AE86" s="41">
        <v>22795996</v>
      </c>
      <c r="AF86" s="41">
        <v>23317216</v>
      </c>
      <c r="AG86" s="41">
        <v>24033506</v>
      </c>
      <c r="AH86" s="41">
        <v>28642635</v>
      </c>
      <c r="AI86" s="13">
        <v>8.1505657025320755E-2</v>
      </c>
      <c r="AJ86" s="13">
        <v>0.19177930177977362</v>
      </c>
    </row>
    <row r="87" spans="1:36" ht="10.5" customHeight="1" x14ac:dyDescent="0.2">
      <c r="A87" s="11"/>
      <c r="B87" s="11"/>
      <c r="C87" s="11" t="s">
        <v>57</v>
      </c>
      <c r="D87" s="11"/>
      <c r="E87" s="11"/>
      <c r="F87" s="2"/>
      <c r="G87" s="12">
        <v>24660114</v>
      </c>
      <c r="H87" s="12">
        <v>25173860</v>
      </c>
      <c r="I87" s="12">
        <v>25974853</v>
      </c>
      <c r="J87" s="12">
        <v>26884352</v>
      </c>
      <c r="K87" s="12">
        <v>27735753</v>
      </c>
      <c r="L87" s="12">
        <v>28716991</v>
      </c>
      <c r="M87" s="12">
        <v>30289521</v>
      </c>
      <c r="N87" s="12">
        <v>29443884</v>
      </c>
      <c r="O87" s="41">
        <v>30385388</v>
      </c>
      <c r="P87" s="41">
        <v>28225667</v>
      </c>
      <c r="Q87" s="41">
        <v>26047687</v>
      </c>
      <c r="R87" s="41">
        <v>25318692</v>
      </c>
      <c r="S87" s="41">
        <v>25637213</v>
      </c>
      <c r="T87" s="41">
        <v>32322389</v>
      </c>
      <c r="U87" s="11">
        <v>32622907</v>
      </c>
      <c r="V87" s="11">
        <v>33690182</v>
      </c>
      <c r="W87" s="11">
        <v>30018624</v>
      </c>
      <c r="X87" s="11">
        <v>23402351</v>
      </c>
      <c r="Y87" s="11">
        <v>20753134</v>
      </c>
      <c r="Z87" s="11">
        <v>23791039</v>
      </c>
      <c r="AA87" s="11">
        <v>25208334</v>
      </c>
      <c r="AB87" s="41">
        <v>26509437</v>
      </c>
      <c r="AC87" s="41">
        <v>29735814</v>
      </c>
      <c r="AD87" s="41">
        <v>29937362</v>
      </c>
      <c r="AE87" s="41">
        <v>31687086</v>
      </c>
      <c r="AF87" s="41">
        <v>32500525</v>
      </c>
      <c r="AG87" s="41">
        <v>33618299</v>
      </c>
      <c r="AH87" s="41">
        <v>30701108</v>
      </c>
      <c r="AI87" s="13">
        <v>2.4768083568715848E-2</v>
      </c>
      <c r="AJ87" s="13">
        <v>-8.6773902510653492E-2</v>
      </c>
    </row>
    <row r="88" spans="1:36" ht="10.5" customHeight="1" x14ac:dyDescent="0.2">
      <c r="A88" s="11"/>
      <c r="B88" s="11"/>
      <c r="C88" s="11" t="s">
        <v>58</v>
      </c>
      <c r="D88" s="11"/>
      <c r="E88" s="11"/>
      <c r="F88" s="2"/>
      <c r="G88" s="12">
        <v>6753027</v>
      </c>
      <c r="H88" s="12">
        <v>7250908</v>
      </c>
      <c r="I88" s="12">
        <v>8569026</v>
      </c>
      <c r="J88" s="12">
        <v>9852377</v>
      </c>
      <c r="K88" s="12">
        <v>10613898</v>
      </c>
      <c r="L88" s="12">
        <v>10385261</v>
      </c>
      <c r="M88" s="12">
        <v>10949219</v>
      </c>
      <c r="N88" s="12">
        <v>11842603</v>
      </c>
      <c r="O88" s="41">
        <v>13416847</v>
      </c>
      <c r="P88" s="41">
        <v>12752537</v>
      </c>
      <c r="Q88" s="41">
        <v>13554266</v>
      </c>
      <c r="R88" s="41">
        <v>12158611</v>
      </c>
      <c r="S88" s="41">
        <v>12541333</v>
      </c>
      <c r="T88" s="41">
        <v>14089017</v>
      </c>
      <c r="U88" s="11">
        <v>14315150</v>
      </c>
      <c r="V88" s="11">
        <v>15458456</v>
      </c>
      <c r="W88" s="11">
        <v>12727457</v>
      </c>
      <c r="X88" s="11">
        <v>9108389</v>
      </c>
      <c r="Y88" s="11">
        <v>12572053</v>
      </c>
      <c r="Z88" s="11">
        <v>12638268</v>
      </c>
      <c r="AA88" s="11">
        <v>11937975</v>
      </c>
      <c r="AB88" s="41">
        <v>11254345</v>
      </c>
      <c r="AC88" s="41">
        <v>11354274</v>
      </c>
      <c r="AD88" s="41">
        <v>9192193</v>
      </c>
      <c r="AE88" s="41">
        <v>10266512</v>
      </c>
      <c r="AF88" s="41">
        <v>13231808</v>
      </c>
      <c r="AG88" s="41">
        <v>11425003</v>
      </c>
      <c r="AH88" s="41">
        <v>9997354</v>
      </c>
      <c r="AI88" s="13">
        <v>-1.954543176349044E-2</v>
      </c>
      <c r="AJ88" s="13">
        <v>-0.12495830416849781</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856545</v>
      </c>
      <c r="R89" s="41">
        <v>3039847</v>
      </c>
      <c r="S89" s="41">
        <v>4068454</v>
      </c>
      <c r="T89" s="41">
        <v>1734576</v>
      </c>
      <c r="U89" s="11">
        <v>1103739</v>
      </c>
      <c r="V89" s="11">
        <v>1201371</v>
      </c>
      <c r="W89" s="11">
        <v>1282414</v>
      </c>
      <c r="X89" s="11">
        <v>1029531</v>
      </c>
      <c r="Y89" s="11">
        <v>1111149</v>
      </c>
      <c r="Z89" s="11">
        <v>860548</v>
      </c>
      <c r="AA89" s="11">
        <v>678560</v>
      </c>
      <c r="AB89" s="41">
        <v>627448</v>
      </c>
      <c r="AC89" s="41">
        <v>1571249</v>
      </c>
      <c r="AD89" s="41">
        <v>1270937</v>
      </c>
      <c r="AE89" s="41">
        <v>672539</v>
      </c>
      <c r="AF89" s="41">
        <v>485323</v>
      </c>
      <c r="AG89" s="41">
        <v>493047</v>
      </c>
      <c r="AH89" s="41">
        <v>346721</v>
      </c>
      <c r="AI89" s="13">
        <v>-9.41275164832166E-2</v>
      </c>
      <c r="AJ89" s="13">
        <v>-0.29677900889773184</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11952060</v>
      </c>
      <c r="H91" s="12">
        <v>11546223</v>
      </c>
      <c r="I91" s="12">
        <v>11361800</v>
      </c>
      <c r="J91" s="12">
        <v>11636663</v>
      </c>
      <c r="K91" s="12">
        <v>12750594</v>
      </c>
      <c r="L91" s="12">
        <v>13262137</v>
      </c>
      <c r="M91" s="12">
        <v>13470346</v>
      </c>
      <c r="N91" s="12">
        <v>14864037</v>
      </c>
      <c r="O91" s="41">
        <v>15771443</v>
      </c>
      <c r="P91" s="41">
        <v>16334809</v>
      </c>
      <c r="Q91" s="41">
        <v>17916921</v>
      </c>
      <c r="R91" s="41">
        <v>18433132</v>
      </c>
      <c r="S91" s="41">
        <v>18952338</v>
      </c>
      <c r="T91" s="41">
        <v>20133780</v>
      </c>
      <c r="U91" s="11">
        <v>19771133</v>
      </c>
      <c r="V91" s="11">
        <v>20651959</v>
      </c>
      <c r="W91" s="11">
        <v>22385258</v>
      </c>
      <c r="X91" s="11">
        <v>31579044</v>
      </c>
      <c r="Y91" s="11">
        <v>31471351</v>
      </c>
      <c r="Z91" s="11">
        <v>26271724</v>
      </c>
      <c r="AA91" s="11">
        <v>27603106</v>
      </c>
      <c r="AB91" s="41">
        <v>24432432</v>
      </c>
      <c r="AC91" s="41">
        <v>24395357</v>
      </c>
      <c r="AD91" s="41">
        <v>24121208</v>
      </c>
      <c r="AE91" s="41">
        <v>23398352</v>
      </c>
      <c r="AF91" s="41">
        <v>23655331</v>
      </c>
      <c r="AG91" s="42">
        <v>23377907</v>
      </c>
      <c r="AH91" s="41">
        <v>20301797</v>
      </c>
      <c r="AI91" s="13">
        <v>-3.0395482259303996E-2</v>
      </c>
      <c r="AJ91" s="13">
        <v>-0.13158192476341019</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83777105</v>
      </c>
      <c r="H96" s="5">
        <v>86062633</v>
      </c>
      <c r="I96" s="5">
        <v>97083141</v>
      </c>
      <c r="J96" s="5">
        <v>109045372</v>
      </c>
      <c r="K96" s="5">
        <v>114070383</v>
      </c>
      <c r="L96" s="5">
        <v>116011289</v>
      </c>
      <c r="M96" s="5">
        <v>124968713</v>
      </c>
      <c r="N96" s="5">
        <v>135660013</v>
      </c>
      <c r="O96" s="5">
        <v>144873206</v>
      </c>
      <c r="P96" s="5">
        <v>161610874</v>
      </c>
      <c r="Q96" s="5">
        <v>172208561</v>
      </c>
      <c r="R96" s="39">
        <v>178359249</v>
      </c>
      <c r="S96" s="39">
        <v>163921777</v>
      </c>
      <c r="T96" s="39">
        <v>163915000</v>
      </c>
      <c r="U96" s="39">
        <v>161958387</v>
      </c>
      <c r="V96" s="8">
        <v>169339274</v>
      </c>
      <c r="W96" s="39">
        <v>178695143</v>
      </c>
      <c r="X96" s="39">
        <f t="shared" ref="X96:AA96" si="14">SUM(X98:X107)</f>
        <v>163259220</v>
      </c>
      <c r="Y96" s="39">
        <f t="shared" si="14"/>
        <v>161754278</v>
      </c>
      <c r="Z96" s="39">
        <f t="shared" si="14"/>
        <v>162899928</v>
      </c>
      <c r="AA96" s="39">
        <f t="shared" si="14"/>
        <v>172448791</v>
      </c>
      <c r="AB96" s="39">
        <v>174466834</v>
      </c>
      <c r="AC96" s="39">
        <v>172923949</v>
      </c>
      <c r="AD96" s="39">
        <v>171901388</v>
      </c>
      <c r="AE96" s="39">
        <v>180267948</v>
      </c>
      <c r="AF96" s="39">
        <v>195010608</v>
      </c>
      <c r="AG96" s="96">
        <v>194650861</v>
      </c>
      <c r="AH96" s="96">
        <v>184472804</v>
      </c>
      <c r="AI96" s="10">
        <v>9.3378933161625266E-3</v>
      </c>
      <c r="AJ96" s="10">
        <v>-5.2288784892659687E-2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31790431</v>
      </c>
      <c r="H98" s="50">
        <v>32958759</v>
      </c>
      <c r="I98" s="50">
        <v>33963395</v>
      </c>
      <c r="J98" s="50">
        <v>36272152</v>
      </c>
      <c r="K98" s="50">
        <v>38856304</v>
      </c>
      <c r="L98" s="50">
        <v>41246218</v>
      </c>
      <c r="M98" s="50">
        <v>44270526</v>
      </c>
      <c r="N98" s="50">
        <v>48389235</v>
      </c>
      <c r="O98" s="50">
        <v>51892162</v>
      </c>
      <c r="P98" s="50">
        <v>53917711</v>
      </c>
      <c r="Q98" s="50">
        <v>55185814</v>
      </c>
      <c r="R98" s="41">
        <v>55579850</v>
      </c>
      <c r="S98" s="41">
        <v>58110703</v>
      </c>
      <c r="T98" s="41">
        <v>62163959</v>
      </c>
      <c r="U98" s="41">
        <v>64586153</v>
      </c>
      <c r="V98" s="11">
        <v>68338104</v>
      </c>
      <c r="W98" s="41">
        <v>70639049</v>
      </c>
      <c r="X98" s="41">
        <v>68598620</v>
      </c>
      <c r="Y98" s="41">
        <v>68354513</v>
      </c>
      <c r="Z98" s="41">
        <v>69149055</v>
      </c>
      <c r="AA98" s="41">
        <v>74985543</v>
      </c>
      <c r="AB98" s="41">
        <v>76654846</v>
      </c>
      <c r="AC98" s="41">
        <v>78420048</v>
      </c>
      <c r="AD98" s="41">
        <v>79966503</v>
      </c>
      <c r="AE98" s="41">
        <v>81752705</v>
      </c>
      <c r="AF98" s="41">
        <v>84818296</v>
      </c>
      <c r="AG98" s="42">
        <v>87997514</v>
      </c>
      <c r="AH98" s="42">
        <v>82806519</v>
      </c>
      <c r="AI98" s="13">
        <v>1.2948779425717039E-2</v>
      </c>
      <c r="AJ98" s="13">
        <v>-5.8990246019904609E-2</v>
      </c>
    </row>
    <row r="99" spans="1:44" ht="10.5" customHeight="1" x14ac:dyDescent="0.2">
      <c r="A99" s="14"/>
      <c r="B99" s="51" t="s">
        <v>65</v>
      </c>
      <c r="C99" s="44"/>
      <c r="D99" s="44"/>
      <c r="E99" s="34"/>
      <c r="F99" s="2"/>
      <c r="G99" s="50">
        <v>43421819</v>
      </c>
      <c r="H99" s="50">
        <v>45002358</v>
      </c>
      <c r="I99" s="50">
        <v>45510328</v>
      </c>
      <c r="J99" s="50">
        <v>50246243</v>
      </c>
      <c r="K99" s="50">
        <v>52976579</v>
      </c>
      <c r="L99" s="50">
        <v>56556892</v>
      </c>
      <c r="M99" s="50">
        <v>60099345</v>
      </c>
      <c r="N99" s="50">
        <v>63152161</v>
      </c>
      <c r="O99" s="50">
        <v>68797070</v>
      </c>
      <c r="P99" s="50">
        <v>72722037</v>
      </c>
      <c r="Q99" s="50">
        <v>73236334</v>
      </c>
      <c r="R99" s="41">
        <v>72448358</v>
      </c>
      <c r="S99" s="41">
        <v>74953292</v>
      </c>
      <c r="T99" s="41">
        <v>77474832</v>
      </c>
      <c r="U99" s="41">
        <v>80793065</v>
      </c>
      <c r="V99" s="11">
        <v>85537491</v>
      </c>
      <c r="W99" s="41">
        <v>82151533</v>
      </c>
      <c r="X99" s="41">
        <v>78341678</v>
      </c>
      <c r="Y99" s="41">
        <v>76072200</v>
      </c>
      <c r="Z99" s="41">
        <v>75500218</v>
      </c>
      <c r="AA99" s="41">
        <v>77560483</v>
      </c>
      <c r="AB99" s="41">
        <v>79598412</v>
      </c>
      <c r="AC99" s="41">
        <v>77179082</v>
      </c>
      <c r="AD99" s="41">
        <v>76227846</v>
      </c>
      <c r="AE99" s="41">
        <v>79844295</v>
      </c>
      <c r="AF99" s="41">
        <v>83224350</v>
      </c>
      <c r="AG99" s="42">
        <v>81618193</v>
      </c>
      <c r="AH99" s="42">
        <v>83461098</v>
      </c>
      <c r="AI99" s="13">
        <v>7.9290175067709967E-3</v>
      </c>
      <c r="AJ99" s="13">
        <v>2.2579585901883418E-2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650462</v>
      </c>
      <c r="H102" s="50">
        <v>1420460</v>
      </c>
      <c r="I102" s="50">
        <v>1702979</v>
      </c>
      <c r="J102" s="50">
        <v>902569</v>
      </c>
      <c r="K102" s="50">
        <v>471499</v>
      </c>
      <c r="L102" s="50">
        <v>139404</v>
      </c>
      <c r="M102" s="50">
        <v>53712</v>
      </c>
      <c r="N102" s="50">
        <v>38381</v>
      </c>
      <c r="O102" s="50">
        <v>190550</v>
      </c>
      <c r="P102" s="50">
        <v>177431</v>
      </c>
      <c r="Q102" s="50">
        <v>227576</v>
      </c>
      <c r="R102" s="41">
        <v>183367</v>
      </c>
      <c r="S102" s="41">
        <v>197809</v>
      </c>
      <c r="T102" s="41">
        <v>174800</v>
      </c>
      <c r="U102" s="41">
        <v>114479</v>
      </c>
      <c r="V102" s="11">
        <v>108527</v>
      </c>
      <c r="W102" s="41">
        <v>111848</v>
      </c>
      <c r="X102" s="41">
        <v>59427</v>
      </c>
      <c r="Y102" s="41">
        <v>167555</v>
      </c>
      <c r="Z102" s="41">
        <v>3213</v>
      </c>
      <c r="AA102" s="41">
        <v>4257</v>
      </c>
      <c r="AB102" s="41">
        <v>2660</v>
      </c>
      <c r="AC102" s="41">
        <v>6208</v>
      </c>
      <c r="AD102" s="41">
        <v>8709</v>
      </c>
      <c r="AE102" s="41">
        <v>16749</v>
      </c>
      <c r="AF102" s="41">
        <v>5351</v>
      </c>
      <c r="AG102" s="42">
        <v>8375</v>
      </c>
      <c r="AH102" s="42">
        <v>15450</v>
      </c>
      <c r="AI102" s="13">
        <v>0.34072942573789922</v>
      </c>
      <c r="AJ102" s="13">
        <v>0.84477611940298503</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1238841</v>
      </c>
      <c r="H104" s="50">
        <v>382278</v>
      </c>
      <c r="I104" s="50">
        <v>722901</v>
      </c>
      <c r="J104" s="50">
        <v>632414</v>
      </c>
      <c r="K104" s="50">
        <v>210613</v>
      </c>
      <c r="L104" s="50">
        <v>24671</v>
      </c>
      <c r="M104" s="50">
        <v>146068</v>
      </c>
      <c r="N104" s="50">
        <v>188992</v>
      </c>
      <c r="O104" s="50">
        <v>17574</v>
      </c>
      <c r="P104" s="50">
        <v>33770</v>
      </c>
      <c r="Q104" s="50">
        <v>19139</v>
      </c>
      <c r="R104" s="41">
        <v>15569</v>
      </c>
      <c r="S104" s="41">
        <v>29795</v>
      </c>
      <c r="T104" s="41">
        <v>18118</v>
      </c>
      <c r="U104" s="41">
        <v>24211</v>
      </c>
      <c r="V104" s="11">
        <v>28577</v>
      </c>
      <c r="W104" s="41">
        <v>26320</v>
      </c>
      <c r="X104" s="41">
        <v>16247</v>
      </c>
      <c r="Y104" s="41">
        <v>33756</v>
      </c>
      <c r="Z104" s="41">
        <v>70547</v>
      </c>
      <c r="AA104" s="41">
        <v>101641</v>
      </c>
      <c r="AB104" s="41">
        <v>118030</v>
      </c>
      <c r="AC104" s="41">
        <v>123948</v>
      </c>
      <c r="AD104" s="41">
        <v>129943</v>
      </c>
      <c r="AE104" s="41">
        <v>147032</v>
      </c>
      <c r="AF104" s="41">
        <v>136466</v>
      </c>
      <c r="AG104" s="42">
        <v>140054</v>
      </c>
      <c r="AH104" s="42">
        <v>0</v>
      </c>
      <c r="AI104" s="13">
        <v>-1</v>
      </c>
      <c r="AJ104" s="13" t="s">
        <v>246</v>
      </c>
    </row>
    <row r="105" spans="1:44" ht="10.5" customHeight="1" x14ac:dyDescent="0.2">
      <c r="A105" s="14"/>
      <c r="B105" s="51" t="s">
        <v>72</v>
      </c>
      <c r="C105" s="44"/>
      <c r="D105" s="44"/>
      <c r="E105" s="34"/>
      <c r="F105" s="2"/>
      <c r="G105" s="50">
        <v>4191865</v>
      </c>
      <c r="H105" s="50">
        <v>3752923</v>
      </c>
      <c r="I105" s="50">
        <v>4495678</v>
      </c>
      <c r="J105" s="50">
        <v>7171763</v>
      </c>
      <c r="K105" s="50">
        <v>7354392</v>
      </c>
      <c r="L105" s="50">
        <v>8911489</v>
      </c>
      <c r="M105" s="50">
        <v>9825233</v>
      </c>
      <c r="N105" s="50">
        <v>11858665</v>
      </c>
      <c r="O105" s="50">
        <v>9322648</v>
      </c>
      <c r="P105" s="50">
        <v>8750631</v>
      </c>
      <c r="Q105" s="50">
        <v>10562291</v>
      </c>
      <c r="R105" s="41">
        <v>15648726</v>
      </c>
      <c r="S105" s="41">
        <v>14284766</v>
      </c>
      <c r="T105" s="41">
        <v>18366964</v>
      </c>
      <c r="U105" s="41">
        <v>12663984</v>
      </c>
      <c r="V105" s="11">
        <v>11969048</v>
      </c>
      <c r="W105" s="41">
        <v>12175276</v>
      </c>
      <c r="X105" s="41">
        <v>14464704</v>
      </c>
      <c r="Y105" s="41">
        <v>15385311</v>
      </c>
      <c r="Z105" s="41">
        <v>14240129</v>
      </c>
      <c r="AA105" s="41">
        <v>15781050</v>
      </c>
      <c r="AB105" s="41">
        <v>15206146</v>
      </c>
      <c r="AC105" s="41">
        <v>13856153</v>
      </c>
      <c r="AD105" s="41">
        <v>10767225</v>
      </c>
      <c r="AE105" s="41">
        <v>12636830</v>
      </c>
      <c r="AF105" s="41">
        <v>14228991</v>
      </c>
      <c r="AG105" s="42">
        <v>14632545</v>
      </c>
      <c r="AH105" s="42">
        <v>12601365</v>
      </c>
      <c r="AI105" s="13">
        <v>-3.0830498074997492E-2</v>
      </c>
      <c r="AJ105" s="13">
        <v>-0.13881248955666975</v>
      </c>
    </row>
    <row r="106" spans="1:44" ht="10.5" customHeight="1" x14ac:dyDescent="0.2">
      <c r="A106" s="14"/>
      <c r="B106" s="51" t="s">
        <v>73</v>
      </c>
      <c r="C106" s="44"/>
      <c r="D106" s="44"/>
      <c r="E106" s="34"/>
      <c r="F106" s="2"/>
      <c r="G106" s="50">
        <v>2370415</v>
      </c>
      <c r="H106" s="50">
        <v>2301186</v>
      </c>
      <c r="I106" s="50">
        <v>10230844</v>
      </c>
      <c r="J106" s="50">
        <v>13691381</v>
      </c>
      <c r="K106" s="50">
        <v>13615416</v>
      </c>
      <c r="L106" s="50">
        <v>8756187</v>
      </c>
      <c r="M106" s="50">
        <v>10168664</v>
      </c>
      <c r="N106" s="50">
        <v>11641212</v>
      </c>
      <c r="O106" s="50">
        <v>14052018</v>
      </c>
      <c r="P106" s="50">
        <v>25903010</v>
      </c>
      <c r="Q106" s="50">
        <v>32883460</v>
      </c>
      <c r="R106" s="41">
        <v>34412681</v>
      </c>
      <c r="S106" s="41">
        <v>16291677</v>
      </c>
      <c r="T106" s="41">
        <v>5053872</v>
      </c>
      <c r="U106" s="41">
        <v>3535842</v>
      </c>
      <c r="V106" s="11">
        <v>2873144</v>
      </c>
      <c r="W106" s="41">
        <v>5576523</v>
      </c>
      <c r="X106" s="41">
        <v>1548161</v>
      </c>
      <c r="Y106" s="41">
        <v>1666261</v>
      </c>
      <c r="Z106" s="41">
        <v>3840388</v>
      </c>
      <c r="AA106" s="41">
        <v>3410125</v>
      </c>
      <c r="AB106" s="41">
        <v>1564284</v>
      </c>
      <c r="AC106" s="41">
        <v>1230932</v>
      </c>
      <c r="AD106" s="41">
        <v>2217729</v>
      </c>
      <c r="AE106" s="41">
        <v>3135669</v>
      </c>
      <c r="AF106" s="41">
        <v>9184742</v>
      </c>
      <c r="AG106" s="42">
        <v>5445133</v>
      </c>
      <c r="AH106" s="42">
        <v>958000</v>
      </c>
      <c r="AI106" s="13">
        <v>-7.8472462264884135E-2</v>
      </c>
      <c r="AJ106" s="13">
        <v>-0.82406306696273535</v>
      </c>
    </row>
    <row r="107" spans="1:44" ht="10.5" customHeight="1" x14ac:dyDescent="0.2">
      <c r="A107" s="14"/>
      <c r="B107" s="51" t="s">
        <v>39</v>
      </c>
      <c r="C107" s="44"/>
      <c r="D107" s="44"/>
      <c r="E107" s="34"/>
      <c r="F107" s="2"/>
      <c r="G107" s="50">
        <v>113272</v>
      </c>
      <c r="H107" s="50">
        <v>244669</v>
      </c>
      <c r="I107" s="50">
        <v>457016</v>
      </c>
      <c r="J107" s="50">
        <v>128850</v>
      </c>
      <c r="K107" s="50">
        <v>585580</v>
      </c>
      <c r="L107" s="50">
        <v>376428</v>
      </c>
      <c r="M107" s="50">
        <v>405165</v>
      </c>
      <c r="N107" s="50">
        <v>391367</v>
      </c>
      <c r="O107" s="50">
        <v>601184</v>
      </c>
      <c r="P107" s="50">
        <v>106284</v>
      </c>
      <c r="Q107" s="50">
        <v>93947</v>
      </c>
      <c r="R107" s="41">
        <v>70698</v>
      </c>
      <c r="S107" s="41">
        <v>53735</v>
      </c>
      <c r="T107" s="41">
        <v>662455</v>
      </c>
      <c r="U107" s="41">
        <v>240653</v>
      </c>
      <c r="V107" s="11">
        <v>484383</v>
      </c>
      <c r="W107" s="41">
        <v>8014594</v>
      </c>
      <c r="X107" s="41">
        <v>230383</v>
      </c>
      <c r="Y107" s="41">
        <v>74682</v>
      </c>
      <c r="Z107" s="41">
        <v>96378</v>
      </c>
      <c r="AA107" s="41">
        <v>605692</v>
      </c>
      <c r="AB107" s="41">
        <v>1322456</v>
      </c>
      <c r="AC107" s="41">
        <v>2107578</v>
      </c>
      <c r="AD107" s="41">
        <v>2583433</v>
      </c>
      <c r="AE107" s="41">
        <v>2734668</v>
      </c>
      <c r="AF107" s="41">
        <v>3412412</v>
      </c>
      <c r="AG107" s="42">
        <v>4809047</v>
      </c>
      <c r="AH107" s="42">
        <v>4630372</v>
      </c>
      <c r="AI107" s="13">
        <v>0.23226971553078624</v>
      </c>
      <c r="AJ107" s="13">
        <v>-3.7153930913962789E-2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290</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18833730</v>
      </c>
      <c r="H119" s="5">
        <v>19374530</v>
      </c>
      <c r="I119" s="5">
        <v>26653929</v>
      </c>
      <c r="J119" s="5">
        <v>27226036</v>
      </c>
      <c r="K119" s="5">
        <f>SUM(K121,K136,K147,K149)</f>
        <v>27093482</v>
      </c>
      <c r="L119" s="5">
        <f>SUM(L121,L136,L147,L149)</f>
        <v>29876879</v>
      </c>
      <c r="M119" s="5">
        <f>SUM(M121,M136,M147,M149)</f>
        <v>30718479</v>
      </c>
      <c r="N119" s="5">
        <f>SUM(N121,N136,N147,N149)</f>
        <v>47825387</v>
      </c>
      <c r="O119" s="5">
        <v>44585276.4428</v>
      </c>
      <c r="P119" s="5">
        <v>44542084</v>
      </c>
      <c r="Q119" s="5">
        <v>53501913</v>
      </c>
      <c r="R119" s="62">
        <v>52730154.910000004</v>
      </c>
      <c r="S119" s="62">
        <v>49153211</v>
      </c>
      <c r="T119" s="62">
        <v>59524712.75</v>
      </c>
      <c r="U119" s="39">
        <v>61964736.449999996</v>
      </c>
      <c r="V119" s="39">
        <v>74964257.590000004</v>
      </c>
      <c r="W119" s="62">
        <v>66115070.5</v>
      </c>
      <c r="X119" s="62">
        <v>72277464.959999993</v>
      </c>
      <c r="Y119" s="62">
        <v>66313014.009999998</v>
      </c>
      <c r="Z119" s="62">
        <v>67770722.180000007</v>
      </c>
      <c r="AA119" s="62">
        <v>72446775.989999995</v>
      </c>
      <c r="AB119" s="62">
        <v>71173840</v>
      </c>
      <c r="AC119" s="62">
        <v>67144850</v>
      </c>
      <c r="AD119" s="62">
        <v>70262876</v>
      </c>
      <c r="AE119" s="62">
        <v>85925763</v>
      </c>
      <c r="AF119" s="62">
        <v>110472657</v>
      </c>
      <c r="AG119" s="62">
        <v>95977071</v>
      </c>
      <c r="AH119" s="62">
        <v>110149150</v>
      </c>
      <c r="AI119" s="10">
        <v>7.5499283527396654E-2</v>
      </c>
      <c r="AJ119" s="10">
        <v>0.14766109084533327</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13171776</v>
      </c>
      <c r="H121" s="12">
        <v>13654356</v>
      </c>
      <c r="I121" s="12">
        <v>20825433</v>
      </c>
      <c r="J121" s="12">
        <v>20718428</v>
      </c>
      <c r="K121" s="12">
        <f>SUM(K122,K126:K130)</f>
        <v>21869274</v>
      </c>
      <c r="L121" s="12">
        <f>SUM(L122,L126:L130)</f>
        <v>23102809</v>
      </c>
      <c r="M121" s="12">
        <f>SUM(M122,M126:M130)</f>
        <v>24129898</v>
      </c>
      <c r="N121" s="12">
        <f>SUM(N122,N126:N130)</f>
        <v>36417643</v>
      </c>
      <c r="O121" s="63">
        <v>35642634.689999998</v>
      </c>
      <c r="P121" s="63">
        <v>35586627</v>
      </c>
      <c r="Q121" s="63">
        <v>39815078</v>
      </c>
      <c r="R121" s="63">
        <v>42430795.540000007</v>
      </c>
      <c r="S121" s="63">
        <v>39224554</v>
      </c>
      <c r="T121" s="63">
        <v>46955499.640000001</v>
      </c>
      <c r="U121" s="41">
        <v>45339611</v>
      </c>
      <c r="V121" s="41">
        <v>50187698.109999999</v>
      </c>
      <c r="W121" s="63">
        <v>48393713.07</v>
      </c>
      <c r="X121" s="63">
        <v>50933616.079999998</v>
      </c>
      <c r="Y121" s="63">
        <v>48384429.789999999</v>
      </c>
      <c r="Z121" s="63">
        <v>49519763.469999999</v>
      </c>
      <c r="AA121" s="63">
        <v>52643213.649999999</v>
      </c>
      <c r="AB121" s="63">
        <v>49715001</v>
      </c>
      <c r="AC121" s="63">
        <v>49905923</v>
      </c>
      <c r="AD121" s="63">
        <v>53512508</v>
      </c>
      <c r="AE121" s="63">
        <v>70594327</v>
      </c>
      <c r="AF121" s="63">
        <v>96664040</v>
      </c>
      <c r="AG121" s="63">
        <v>77484689</v>
      </c>
      <c r="AH121" s="63">
        <v>95758216</v>
      </c>
      <c r="AI121" s="13">
        <v>0.11544484049837678</v>
      </c>
      <c r="AJ121" s="13">
        <v>0.23583403683791002</v>
      </c>
    </row>
    <row r="122" spans="1:44" ht="10.5" customHeight="1" x14ac:dyDescent="0.2">
      <c r="A122" s="11"/>
      <c r="B122" s="11"/>
      <c r="C122" s="11" t="s">
        <v>36</v>
      </c>
      <c r="D122" s="11"/>
      <c r="E122" s="11"/>
      <c r="F122" s="2"/>
      <c r="G122" s="12">
        <v>9115970</v>
      </c>
      <c r="H122" s="12">
        <v>10590755</v>
      </c>
      <c r="I122" s="12">
        <v>15227806</v>
      </c>
      <c r="J122" s="12">
        <v>15210807</v>
      </c>
      <c r="K122" s="12">
        <f>SUM(K123:K125)</f>
        <v>15325680</v>
      </c>
      <c r="L122" s="12">
        <f>SUM(L123:L125)</f>
        <v>16378101</v>
      </c>
      <c r="M122" s="12">
        <f>SUM(M123:M125)</f>
        <v>17595547</v>
      </c>
      <c r="N122" s="12">
        <f>SUM(N123:N125)</f>
        <v>19059494</v>
      </c>
      <c r="O122" s="12">
        <v>19993459.690000001</v>
      </c>
      <c r="P122" s="12">
        <v>20682467</v>
      </c>
      <c r="Q122" s="12">
        <v>24242810</v>
      </c>
      <c r="R122" s="63">
        <v>25560200.540000003</v>
      </c>
      <c r="S122" s="63">
        <v>20682467</v>
      </c>
      <c r="T122" s="63">
        <v>26529698.639999997</v>
      </c>
      <c r="U122" s="41">
        <v>26663474</v>
      </c>
      <c r="V122" s="41">
        <v>28828235.109999999</v>
      </c>
      <c r="W122" s="63">
        <v>28502207.07</v>
      </c>
      <c r="X122" s="63">
        <v>29827710.080000002</v>
      </c>
      <c r="Y122" s="63">
        <v>28521810.789999999</v>
      </c>
      <c r="Z122" s="63">
        <v>29572430.5</v>
      </c>
      <c r="AA122" s="63">
        <v>31285300.649999999</v>
      </c>
      <c r="AB122" s="63">
        <v>32037047</v>
      </c>
      <c r="AC122" s="63">
        <v>28786243</v>
      </c>
      <c r="AD122" s="63">
        <v>27483445</v>
      </c>
      <c r="AE122" s="63">
        <v>31472324</v>
      </c>
      <c r="AF122" s="63">
        <v>30595668</v>
      </c>
      <c r="AG122" s="63">
        <v>30791425</v>
      </c>
      <c r="AH122" s="63">
        <v>32499772</v>
      </c>
      <c r="AI122" s="13">
        <v>2.3928787113927097E-3</v>
      </c>
      <c r="AJ122" s="13">
        <v>5.5481258174962675E-2</v>
      </c>
    </row>
    <row r="123" spans="1:44" ht="10.5" customHeight="1" x14ac:dyDescent="0.2">
      <c r="A123" s="11"/>
      <c r="B123" s="11"/>
      <c r="C123" s="11"/>
      <c r="D123" s="11" t="s">
        <v>37</v>
      </c>
      <c r="E123" s="11"/>
      <c r="F123" s="2"/>
      <c r="G123" s="12">
        <v>8148228</v>
      </c>
      <c r="H123" s="12">
        <v>9576239</v>
      </c>
      <c r="I123" s="12">
        <v>13460244</v>
      </c>
      <c r="J123" s="12">
        <v>13501331</v>
      </c>
      <c r="K123" s="12">
        <v>13501331</v>
      </c>
      <c r="L123" s="12">
        <v>14928353</v>
      </c>
      <c r="M123" s="12">
        <v>15927717</v>
      </c>
      <c r="N123" s="12">
        <v>16405131</v>
      </c>
      <c r="O123" s="12">
        <v>17601019.690000001</v>
      </c>
      <c r="P123" s="12">
        <v>18224405</v>
      </c>
      <c r="Q123" s="12">
        <v>21551193</v>
      </c>
      <c r="R123" s="63">
        <v>22408744.490000002</v>
      </c>
      <c r="S123" s="63">
        <v>18224405</v>
      </c>
      <c r="T123" s="63">
        <v>22261392.549999997</v>
      </c>
      <c r="U123" s="41">
        <v>22570119</v>
      </c>
      <c r="V123" s="41">
        <v>23511050.66</v>
      </c>
      <c r="W123" s="63">
        <v>23539958.280000001</v>
      </c>
      <c r="X123" s="63">
        <v>23785363.960000001</v>
      </c>
      <c r="Y123" s="63">
        <v>23877894.690000001</v>
      </c>
      <c r="Z123" s="63">
        <v>24009880.240000002</v>
      </c>
      <c r="AA123" s="63">
        <v>25601421.149999999</v>
      </c>
      <c r="AB123" s="63">
        <v>26519653</v>
      </c>
      <c r="AC123" s="63">
        <v>23156769</v>
      </c>
      <c r="AD123" s="63">
        <v>21569949</v>
      </c>
      <c r="AE123" s="63">
        <v>25444635</v>
      </c>
      <c r="AF123" s="63">
        <v>24536486</v>
      </c>
      <c r="AG123" s="63">
        <v>24610365</v>
      </c>
      <c r="AH123" s="63">
        <v>26435612</v>
      </c>
      <c r="AI123" s="13">
        <v>-5.2886680440267231E-4</v>
      </c>
      <c r="AJ123" s="13">
        <v>7.416578340061189E-2</v>
      </c>
    </row>
    <row r="124" spans="1:44" ht="10.5" customHeight="1" x14ac:dyDescent="0.2">
      <c r="A124" s="11"/>
      <c r="B124" s="11"/>
      <c r="C124" s="14"/>
      <c r="D124" s="11" t="s">
        <v>90</v>
      </c>
      <c r="E124" s="11"/>
      <c r="F124" s="2"/>
      <c r="G124" s="12">
        <v>3050</v>
      </c>
      <c r="H124" s="12">
        <v>3121</v>
      </c>
      <c r="I124" s="12">
        <v>15000</v>
      </c>
      <c r="J124" s="12">
        <v>15000</v>
      </c>
      <c r="K124" s="12">
        <v>3866</v>
      </c>
      <c r="L124" s="12">
        <v>5846</v>
      </c>
      <c r="M124" s="12">
        <v>5671</v>
      </c>
      <c r="N124" s="12">
        <v>249774</v>
      </c>
      <c r="O124" s="12">
        <v>267933.38</v>
      </c>
      <c r="P124" s="12">
        <v>178610</v>
      </c>
      <c r="Q124" s="12">
        <v>237873</v>
      </c>
      <c r="R124" s="63">
        <v>378223.39</v>
      </c>
      <c r="S124" s="63">
        <v>178610</v>
      </c>
      <c r="T124" s="63">
        <v>1294859.57</v>
      </c>
      <c r="U124" s="41">
        <v>1447633</v>
      </c>
      <c r="V124" s="41">
        <v>2613984.7400000002</v>
      </c>
      <c r="W124" s="63">
        <v>1609378.56</v>
      </c>
      <c r="X124" s="63">
        <v>2557621.11</v>
      </c>
      <c r="Y124" s="63">
        <v>1559981.31</v>
      </c>
      <c r="Z124" s="63">
        <v>2342298.29</v>
      </c>
      <c r="AA124" s="63">
        <v>2380219.42</v>
      </c>
      <c r="AB124" s="63">
        <v>2121551</v>
      </c>
      <c r="AC124" s="63">
        <v>2123537</v>
      </c>
      <c r="AD124" s="63">
        <v>2078996</v>
      </c>
      <c r="AE124" s="63">
        <v>2400484</v>
      </c>
      <c r="AF124" s="63">
        <v>2361108</v>
      </c>
      <c r="AG124" s="63">
        <v>2168174</v>
      </c>
      <c r="AH124" s="63">
        <v>2764266</v>
      </c>
      <c r="AI124" s="13">
        <v>4.5091685554736527E-2</v>
      </c>
      <c r="AJ124" s="13">
        <v>0.27492811923766264</v>
      </c>
    </row>
    <row r="125" spans="1:44" ht="10.5" customHeight="1" x14ac:dyDescent="0.2">
      <c r="A125" s="11"/>
      <c r="B125" s="11"/>
      <c r="C125" s="14"/>
      <c r="D125" s="11" t="s">
        <v>39</v>
      </c>
      <c r="E125" s="11"/>
      <c r="F125" s="2"/>
      <c r="G125" s="12">
        <v>964692</v>
      </c>
      <c r="H125" s="12">
        <v>1011395</v>
      </c>
      <c r="I125" s="12">
        <v>1752562</v>
      </c>
      <c r="J125" s="12">
        <v>1694476</v>
      </c>
      <c r="K125" s="12">
        <v>1820483</v>
      </c>
      <c r="L125" s="12">
        <v>1443902</v>
      </c>
      <c r="M125" s="12">
        <v>1662159</v>
      </c>
      <c r="N125" s="12">
        <v>2404589</v>
      </c>
      <c r="O125" s="12">
        <v>2124506.62</v>
      </c>
      <c r="P125" s="12">
        <v>2279452</v>
      </c>
      <c r="Q125" s="12">
        <v>2453744</v>
      </c>
      <c r="R125" s="63">
        <v>2773232.66</v>
      </c>
      <c r="S125" s="63">
        <v>2279452</v>
      </c>
      <c r="T125" s="63">
        <v>2973446.52</v>
      </c>
      <c r="U125" s="41">
        <v>2645722</v>
      </c>
      <c r="V125" s="41">
        <v>2703199.71</v>
      </c>
      <c r="W125" s="63">
        <v>3352870.23</v>
      </c>
      <c r="X125" s="63">
        <v>3484725.0100000002</v>
      </c>
      <c r="Y125" s="63">
        <v>3083934.79</v>
      </c>
      <c r="Z125" s="63">
        <v>3220251.9699999997</v>
      </c>
      <c r="AA125" s="63">
        <v>3303660.08</v>
      </c>
      <c r="AB125" s="63">
        <v>3395843</v>
      </c>
      <c r="AC125" s="63">
        <v>3505937</v>
      </c>
      <c r="AD125" s="63">
        <v>3834500</v>
      </c>
      <c r="AE125" s="63">
        <v>3627205</v>
      </c>
      <c r="AF125" s="63">
        <v>3698074</v>
      </c>
      <c r="AG125" s="63">
        <v>4012886</v>
      </c>
      <c r="AH125" s="63">
        <v>3299894</v>
      </c>
      <c r="AI125" s="13">
        <v>-4.7655568245587032E-3</v>
      </c>
      <c r="AJ125" s="13">
        <v>-0.17767561799662387</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51867</v>
      </c>
      <c r="V126" s="41">
        <v>0</v>
      </c>
      <c r="W126" s="63">
        <v>0</v>
      </c>
      <c r="X126" s="63">
        <v>0</v>
      </c>
      <c r="Y126" s="63">
        <v>0</v>
      </c>
      <c r="Z126" s="63">
        <v>165814.97</v>
      </c>
      <c r="AA126" s="63">
        <v>0</v>
      </c>
      <c r="AB126" s="63">
        <v>0</v>
      </c>
      <c r="AC126" s="63">
        <v>0</v>
      </c>
      <c r="AD126" s="63">
        <v>0</v>
      </c>
      <c r="AE126" s="63">
        <v>0</v>
      </c>
      <c r="AF126" s="63">
        <v>0</v>
      </c>
      <c r="AG126" s="63">
        <v>0</v>
      </c>
      <c r="AH126" s="63">
        <v>0</v>
      </c>
      <c r="AI126" s="13" t="s">
        <v>246</v>
      </c>
      <c r="AJ126" s="13" t="s">
        <v>246</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6163807</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189211</v>
      </c>
      <c r="L128" s="12">
        <v>0</v>
      </c>
      <c r="M128" s="12">
        <v>0</v>
      </c>
      <c r="N128" s="12">
        <v>0</v>
      </c>
      <c r="O128" s="12">
        <v>0</v>
      </c>
      <c r="P128" s="12">
        <v>0</v>
      </c>
      <c r="Q128" s="12">
        <v>0</v>
      </c>
      <c r="R128" s="63">
        <v>0</v>
      </c>
      <c r="S128" s="63">
        <v>0</v>
      </c>
      <c r="T128" s="63">
        <v>0</v>
      </c>
      <c r="U128" s="41">
        <v>0</v>
      </c>
      <c r="V128" s="41">
        <v>0</v>
      </c>
      <c r="W128" s="63">
        <v>0</v>
      </c>
      <c r="X128" s="63">
        <v>0</v>
      </c>
      <c r="Y128" s="63">
        <v>0</v>
      </c>
      <c r="Z128" s="63">
        <v>0</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731021</v>
      </c>
      <c r="L129" s="12">
        <v>0</v>
      </c>
      <c r="M129" s="12">
        <v>0</v>
      </c>
      <c r="N129" s="12">
        <v>6654193</v>
      </c>
      <c r="O129" s="12">
        <v>0</v>
      </c>
      <c r="P129" s="12">
        <v>8022094</v>
      </c>
      <c r="Q129" s="12">
        <v>7900490</v>
      </c>
      <c r="R129" s="63">
        <v>7921423</v>
      </c>
      <c r="S129" s="63">
        <v>8534112</v>
      </c>
      <c r="T129" s="63">
        <v>8887159</v>
      </c>
      <c r="U129" s="41">
        <v>10585199</v>
      </c>
      <c r="V129" s="41">
        <v>9480018</v>
      </c>
      <c r="W129" s="63">
        <v>9509599</v>
      </c>
      <c r="X129" s="63">
        <v>11259425</v>
      </c>
      <c r="Y129" s="63">
        <v>11144637</v>
      </c>
      <c r="Z129" s="63">
        <v>10700513</v>
      </c>
      <c r="AA129" s="63">
        <v>9390480</v>
      </c>
      <c r="AB129" s="63">
        <v>8570882</v>
      </c>
      <c r="AC129" s="63">
        <v>8830431</v>
      </c>
      <c r="AD129" s="63">
        <v>8949551</v>
      </c>
      <c r="AE129" s="63">
        <v>9234451</v>
      </c>
      <c r="AF129" s="63">
        <v>9298177</v>
      </c>
      <c r="AG129" s="63">
        <v>9871618</v>
      </c>
      <c r="AH129" s="63">
        <v>9918602</v>
      </c>
      <c r="AI129" s="13">
        <v>2.4638864556458362E-2</v>
      </c>
      <c r="AJ129" s="13">
        <v>4.7595034572853207E-3</v>
      </c>
    </row>
    <row r="130" spans="1:36" ht="10.5" customHeight="1" x14ac:dyDescent="0.2">
      <c r="A130" s="11"/>
      <c r="B130" s="14"/>
      <c r="C130" s="11" t="s">
        <v>44</v>
      </c>
      <c r="D130" s="15"/>
      <c r="E130" s="11"/>
      <c r="F130" s="2"/>
      <c r="G130" s="12">
        <v>4055806</v>
      </c>
      <c r="H130" s="12">
        <v>3063601</v>
      </c>
      <c r="I130" s="12">
        <v>5597627</v>
      </c>
      <c r="J130" s="12">
        <v>5507621</v>
      </c>
      <c r="K130" s="12">
        <v>5623362</v>
      </c>
      <c r="L130" s="12">
        <v>6724708</v>
      </c>
      <c r="M130" s="12">
        <v>6534351</v>
      </c>
      <c r="N130" s="12">
        <v>10703956</v>
      </c>
      <c r="O130" s="12">
        <v>9485368</v>
      </c>
      <c r="P130" s="12">
        <v>6882066</v>
      </c>
      <c r="Q130" s="12">
        <v>7671778</v>
      </c>
      <c r="R130" s="63">
        <v>8949172</v>
      </c>
      <c r="S130" s="63">
        <v>10007975</v>
      </c>
      <c r="T130" s="63">
        <v>11538642</v>
      </c>
      <c r="U130" s="41">
        <v>8039071</v>
      </c>
      <c r="V130" s="41">
        <v>11879445</v>
      </c>
      <c r="W130" s="63">
        <v>10381907</v>
      </c>
      <c r="X130" s="63">
        <v>9846481</v>
      </c>
      <c r="Y130" s="63">
        <v>8717982</v>
      </c>
      <c r="Z130" s="63">
        <v>9081005</v>
      </c>
      <c r="AA130" s="63">
        <v>11967433</v>
      </c>
      <c r="AB130" s="63">
        <v>9107072</v>
      </c>
      <c r="AC130" s="63">
        <v>12289249</v>
      </c>
      <c r="AD130" s="63">
        <v>17079512</v>
      </c>
      <c r="AE130" s="63">
        <v>29887552</v>
      </c>
      <c r="AF130" s="63">
        <v>56770195</v>
      </c>
      <c r="AG130" s="63">
        <v>36821646</v>
      </c>
      <c r="AH130" s="63">
        <v>53339842</v>
      </c>
      <c r="AI130" s="13">
        <v>0.3425964436640403</v>
      </c>
      <c r="AJ130" s="13">
        <v>0.44860015220395089</v>
      </c>
    </row>
    <row r="131" spans="1:36" ht="10.5" customHeight="1" x14ac:dyDescent="0.2">
      <c r="A131" s="11"/>
      <c r="B131" s="14"/>
      <c r="C131" s="11"/>
      <c r="D131" s="15" t="s">
        <v>45</v>
      </c>
      <c r="E131" s="11"/>
      <c r="F131" s="2"/>
      <c r="G131" s="12">
        <v>439200</v>
      </c>
      <c r="H131" s="12">
        <v>467462</v>
      </c>
      <c r="I131" s="12">
        <v>489936</v>
      </c>
      <c r="J131" s="12">
        <v>298781</v>
      </c>
      <c r="K131" s="12">
        <v>297356</v>
      </c>
      <c r="L131" s="12">
        <v>322530</v>
      </c>
      <c r="M131" s="12">
        <v>550491</v>
      </c>
      <c r="N131" s="12">
        <v>553918</v>
      </c>
      <c r="O131" s="12">
        <v>763860</v>
      </c>
      <c r="P131" s="12">
        <v>685116</v>
      </c>
      <c r="Q131" s="12">
        <v>385915</v>
      </c>
      <c r="R131" s="63">
        <v>745826</v>
      </c>
      <c r="S131" s="63">
        <v>774307</v>
      </c>
      <c r="T131" s="63">
        <v>899235</v>
      </c>
      <c r="U131" s="41">
        <v>1083651</v>
      </c>
      <c r="V131" s="41">
        <v>830104</v>
      </c>
      <c r="W131" s="63">
        <v>661537</v>
      </c>
      <c r="X131" s="63">
        <v>671513</v>
      </c>
      <c r="Y131" s="63">
        <v>651458</v>
      </c>
      <c r="Z131" s="63">
        <v>482338</v>
      </c>
      <c r="AA131" s="63">
        <v>596084</v>
      </c>
      <c r="AB131" s="63">
        <v>804330</v>
      </c>
      <c r="AC131" s="63">
        <v>776788</v>
      </c>
      <c r="AD131" s="63">
        <v>950914</v>
      </c>
      <c r="AE131" s="63">
        <v>949256</v>
      </c>
      <c r="AF131" s="63">
        <v>1710447</v>
      </c>
      <c r="AG131" s="63">
        <v>2575697</v>
      </c>
      <c r="AH131" s="63">
        <v>2305604</v>
      </c>
      <c r="AI131" s="13">
        <v>0.19185953416850077</v>
      </c>
      <c r="AJ131" s="13">
        <v>-0.10486210140400831</v>
      </c>
    </row>
    <row r="132" spans="1:36" ht="10.5" customHeight="1" x14ac:dyDescent="0.2">
      <c r="A132" s="11"/>
      <c r="B132" s="14"/>
      <c r="C132" s="11"/>
      <c r="D132" s="15" t="s">
        <v>46</v>
      </c>
      <c r="E132" s="11"/>
      <c r="F132" s="2"/>
      <c r="G132" s="12">
        <v>3187989</v>
      </c>
      <c r="H132" s="12">
        <v>2183749</v>
      </c>
      <c r="I132" s="12">
        <v>3790322</v>
      </c>
      <c r="J132" s="12">
        <v>4739807</v>
      </c>
      <c r="K132" s="12">
        <v>4756414</v>
      </c>
      <c r="L132" s="12">
        <v>5914747</v>
      </c>
      <c r="M132" s="12">
        <v>4936681</v>
      </c>
      <c r="N132" s="12">
        <v>8465525</v>
      </c>
      <c r="O132" s="12">
        <v>7808222</v>
      </c>
      <c r="P132" s="12">
        <v>5448283</v>
      </c>
      <c r="Q132" s="12">
        <v>6418511</v>
      </c>
      <c r="R132" s="63">
        <v>7443895</v>
      </c>
      <c r="S132" s="63">
        <v>7888088</v>
      </c>
      <c r="T132" s="63">
        <v>9390930</v>
      </c>
      <c r="U132" s="41">
        <v>6040888</v>
      </c>
      <c r="V132" s="41">
        <v>5932130</v>
      </c>
      <c r="W132" s="63">
        <v>5458021</v>
      </c>
      <c r="X132" s="63">
        <v>6041833</v>
      </c>
      <c r="Y132" s="63">
        <v>5870726</v>
      </c>
      <c r="Z132" s="63">
        <v>7282984</v>
      </c>
      <c r="AA132" s="63">
        <v>2405938</v>
      </c>
      <c r="AB132" s="63">
        <v>2346112</v>
      </c>
      <c r="AC132" s="63">
        <v>9043838</v>
      </c>
      <c r="AD132" s="63">
        <v>10040784</v>
      </c>
      <c r="AE132" s="63">
        <v>10612811</v>
      </c>
      <c r="AF132" s="63">
        <v>10314866</v>
      </c>
      <c r="AG132" s="63">
        <v>10776012</v>
      </c>
      <c r="AH132" s="63">
        <v>10219757</v>
      </c>
      <c r="AI132" s="13">
        <v>0.27795424456925111</v>
      </c>
      <c r="AJ132" s="13">
        <v>-5.1619745783505068E-2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4419355</v>
      </c>
      <c r="AB133" s="63">
        <v>4500000</v>
      </c>
      <c r="AC133" s="63">
        <v>1231187</v>
      </c>
      <c r="AD133" s="63">
        <v>4938000</v>
      </c>
      <c r="AE133" s="63">
        <v>15459020</v>
      </c>
      <c r="AF133" s="63">
        <v>42348108</v>
      </c>
      <c r="AG133" s="63">
        <v>22119627</v>
      </c>
      <c r="AH133" s="63">
        <v>38989468</v>
      </c>
      <c r="AI133" s="13">
        <v>0.43314169930467816</v>
      </c>
      <c r="AJ133" s="13">
        <v>0.76266390025473751</v>
      </c>
    </row>
    <row r="134" spans="1:36" ht="10.5" customHeight="1" x14ac:dyDescent="0.2">
      <c r="A134" s="11"/>
      <c r="B134" s="11"/>
      <c r="C134" s="11"/>
      <c r="D134" s="11" t="s">
        <v>48</v>
      </c>
      <c r="E134" s="11"/>
      <c r="F134" s="2"/>
      <c r="G134" s="12">
        <v>428617</v>
      </c>
      <c r="H134" s="12">
        <v>412390</v>
      </c>
      <c r="I134" s="12">
        <v>1317369</v>
      </c>
      <c r="J134" s="12">
        <v>469033</v>
      </c>
      <c r="K134" s="12">
        <v>569592</v>
      </c>
      <c r="L134" s="12">
        <v>487431</v>
      </c>
      <c r="M134" s="12">
        <v>1047179</v>
      </c>
      <c r="N134" s="12">
        <v>1684513</v>
      </c>
      <c r="O134" s="12">
        <v>913286</v>
      </c>
      <c r="P134" s="12">
        <v>748667</v>
      </c>
      <c r="Q134" s="12">
        <v>867352</v>
      </c>
      <c r="R134" s="63">
        <v>759451</v>
      </c>
      <c r="S134" s="63">
        <v>1345580</v>
      </c>
      <c r="T134" s="63">
        <v>1248477</v>
      </c>
      <c r="U134" s="41">
        <v>914532</v>
      </c>
      <c r="V134" s="41">
        <v>5117211</v>
      </c>
      <c r="W134" s="63">
        <v>4262349</v>
      </c>
      <c r="X134" s="63">
        <v>3133135</v>
      </c>
      <c r="Y134" s="63">
        <v>2195798</v>
      </c>
      <c r="Z134" s="63">
        <v>1315683</v>
      </c>
      <c r="AA134" s="63">
        <v>4546056</v>
      </c>
      <c r="AB134" s="63">
        <v>1456630</v>
      </c>
      <c r="AC134" s="63">
        <v>1237436</v>
      </c>
      <c r="AD134" s="63">
        <v>1149814</v>
      </c>
      <c r="AE134" s="63">
        <v>2866465</v>
      </c>
      <c r="AF134" s="63">
        <v>2396774</v>
      </c>
      <c r="AG134" s="63">
        <v>1350310</v>
      </c>
      <c r="AH134" s="63">
        <v>1825013</v>
      </c>
      <c r="AI134" s="13">
        <v>3.829186665334805E-2</v>
      </c>
      <c r="AJ134" s="13">
        <v>0.35155112529715399</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4421113</v>
      </c>
      <c r="H136" s="12">
        <v>4410401</v>
      </c>
      <c r="I136" s="12">
        <v>5334104</v>
      </c>
      <c r="J136" s="12">
        <v>5773519</v>
      </c>
      <c r="K136" s="12">
        <f>SUM(K137:K145)</f>
        <v>5145156</v>
      </c>
      <c r="L136" s="12">
        <f>SUM(L137:L145)</f>
        <v>5787951</v>
      </c>
      <c r="M136" s="12">
        <f>SUM(M137:M145)</f>
        <v>5865709</v>
      </c>
      <c r="N136" s="12">
        <f>SUM(N137:N145)</f>
        <v>10514785</v>
      </c>
      <c r="O136" s="12">
        <v>7187195.7527999999</v>
      </c>
      <c r="P136" s="12">
        <v>7995313</v>
      </c>
      <c r="Q136" s="12">
        <v>7145859</v>
      </c>
      <c r="R136" s="63">
        <v>7939837.3700000001</v>
      </c>
      <c r="S136" s="63">
        <v>8815551</v>
      </c>
      <c r="T136" s="63">
        <v>9260322.1099999994</v>
      </c>
      <c r="U136" s="41">
        <v>10789002.02</v>
      </c>
      <c r="V136" s="41">
        <v>13690967.479999999</v>
      </c>
      <c r="W136" s="63">
        <v>10017125.43</v>
      </c>
      <c r="X136" s="63">
        <v>8829420.879999999</v>
      </c>
      <c r="Y136" s="63">
        <v>8345589.2199999997</v>
      </c>
      <c r="Z136" s="63">
        <v>6142614.709999999</v>
      </c>
      <c r="AA136" s="63">
        <v>12151245.34</v>
      </c>
      <c r="AB136" s="63">
        <v>9187681</v>
      </c>
      <c r="AC136" s="63">
        <v>9153881</v>
      </c>
      <c r="AD136" s="63">
        <v>9143484</v>
      </c>
      <c r="AE136" s="63">
        <v>11884685</v>
      </c>
      <c r="AF136" s="63">
        <v>10716272</v>
      </c>
      <c r="AG136" s="63">
        <v>14373725</v>
      </c>
      <c r="AH136" s="63">
        <v>10477142</v>
      </c>
      <c r="AI136" s="13">
        <v>2.2130043475640182E-2</v>
      </c>
      <c r="AJ136" s="13">
        <v>-0.27109068804363518</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272274</v>
      </c>
      <c r="H138" s="12">
        <v>331603</v>
      </c>
      <c r="I138" s="12">
        <v>1229641</v>
      </c>
      <c r="J138" s="12">
        <v>1249027</v>
      </c>
      <c r="K138" s="12">
        <v>324676</v>
      </c>
      <c r="L138" s="12">
        <v>499774</v>
      </c>
      <c r="M138" s="12">
        <v>488940</v>
      </c>
      <c r="N138" s="12">
        <v>517085</v>
      </c>
      <c r="O138" s="12">
        <v>1098258.18</v>
      </c>
      <c r="P138" s="12">
        <v>1181295</v>
      </c>
      <c r="Q138" s="12">
        <v>1291110</v>
      </c>
      <c r="R138" s="63">
        <v>1291126.99</v>
      </c>
      <c r="S138" s="63">
        <v>1181295</v>
      </c>
      <c r="T138" s="63">
        <v>1339833.3500000001</v>
      </c>
      <c r="U138" s="41">
        <v>1373856</v>
      </c>
      <c r="V138" s="41">
        <v>2016947.83</v>
      </c>
      <c r="W138" s="64">
        <v>1462636.35</v>
      </c>
      <c r="X138" s="64">
        <v>1538324.47</v>
      </c>
      <c r="Y138" s="63">
        <v>1550676.92</v>
      </c>
      <c r="Z138" s="63">
        <v>1564579.19</v>
      </c>
      <c r="AA138" s="63">
        <v>1683574.3</v>
      </c>
      <c r="AB138" s="63">
        <v>1749882</v>
      </c>
      <c r="AC138" s="63">
        <v>1746408</v>
      </c>
      <c r="AD138" s="63">
        <v>1652930</v>
      </c>
      <c r="AE138" s="63">
        <v>1854599</v>
      </c>
      <c r="AF138" s="63">
        <v>1757563</v>
      </c>
      <c r="AG138" s="63">
        <v>1781866</v>
      </c>
      <c r="AH138" s="63">
        <v>1983214</v>
      </c>
      <c r="AI138" s="13">
        <v>2.1080861097118042E-2</v>
      </c>
      <c r="AJ138" s="13">
        <v>0.11299839606345258</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3251537</v>
      </c>
      <c r="H141" s="12">
        <v>3338022</v>
      </c>
      <c r="I141" s="12">
        <v>3707406</v>
      </c>
      <c r="J141" s="12">
        <v>3825554</v>
      </c>
      <c r="K141" s="12">
        <v>4176847</v>
      </c>
      <c r="L141" s="12">
        <v>4568601</v>
      </c>
      <c r="M141" s="12">
        <v>4867013</v>
      </c>
      <c r="N141" s="12">
        <v>5122950</v>
      </c>
      <c r="O141" s="12">
        <v>5081046.1128000002</v>
      </c>
      <c r="P141" s="12">
        <v>5937258</v>
      </c>
      <c r="Q141" s="12">
        <v>4522280</v>
      </c>
      <c r="R141" s="63">
        <v>4968488.0199999996</v>
      </c>
      <c r="S141" s="63">
        <v>5228999</v>
      </c>
      <c r="T141" s="63">
        <v>5328999.1599999992</v>
      </c>
      <c r="U141" s="41">
        <v>5762512</v>
      </c>
      <c r="V141" s="41">
        <v>6411055.1599999992</v>
      </c>
      <c r="W141" s="63">
        <v>6084108.5</v>
      </c>
      <c r="X141" s="63">
        <v>5335175.34</v>
      </c>
      <c r="Y141" s="63">
        <v>4301307.43</v>
      </c>
      <c r="Z141" s="63">
        <v>3736683.67</v>
      </c>
      <c r="AA141" s="63">
        <v>6034627.2999999998</v>
      </c>
      <c r="AB141" s="63">
        <v>4120220</v>
      </c>
      <c r="AC141" s="63">
        <v>4399742</v>
      </c>
      <c r="AD141" s="63">
        <v>4632187</v>
      </c>
      <c r="AE141" s="63">
        <v>4778024</v>
      </c>
      <c r="AF141" s="63">
        <v>4730879</v>
      </c>
      <c r="AG141" s="63">
        <v>4858365</v>
      </c>
      <c r="AH141" s="63">
        <v>4785125</v>
      </c>
      <c r="AI141" s="13">
        <v>2.5247723286488499E-2</v>
      </c>
      <c r="AJ141" s="13">
        <v>-1.5075030385736765E-2</v>
      </c>
    </row>
    <row r="142" spans="1:36" ht="10.5" customHeight="1" x14ac:dyDescent="0.2">
      <c r="A142" s="11"/>
      <c r="B142" s="14"/>
      <c r="C142" s="11" t="s">
        <v>55</v>
      </c>
      <c r="E142" s="11"/>
      <c r="F142" s="2"/>
      <c r="G142" s="12">
        <v>0</v>
      </c>
      <c r="H142" s="12">
        <v>0</v>
      </c>
      <c r="I142" s="12">
        <v>0</v>
      </c>
      <c r="J142" s="12">
        <v>0</v>
      </c>
      <c r="K142" s="12">
        <v>0</v>
      </c>
      <c r="L142" s="12">
        <v>103679</v>
      </c>
      <c r="M142" s="12">
        <v>226826</v>
      </c>
      <c r="N142" s="12">
        <v>339414</v>
      </c>
      <c r="O142" s="12">
        <v>377098.46</v>
      </c>
      <c r="P142" s="12">
        <v>427650</v>
      </c>
      <c r="Q142" s="12">
        <v>499271</v>
      </c>
      <c r="R142" s="63">
        <v>459639.36</v>
      </c>
      <c r="S142" s="63">
        <v>427650</v>
      </c>
      <c r="T142" s="63">
        <v>650826.6</v>
      </c>
      <c r="U142" s="41">
        <v>628089</v>
      </c>
      <c r="V142" s="41">
        <v>682268.49</v>
      </c>
      <c r="W142" s="64">
        <v>729350.58</v>
      </c>
      <c r="X142" s="64">
        <v>646539.06999999995</v>
      </c>
      <c r="Y142" s="63">
        <v>606929.87</v>
      </c>
      <c r="Z142" s="63">
        <v>638351.85</v>
      </c>
      <c r="AA142" s="63">
        <v>793156.74</v>
      </c>
      <c r="AB142" s="63">
        <v>854569</v>
      </c>
      <c r="AC142" s="63">
        <v>960451</v>
      </c>
      <c r="AD142" s="63">
        <v>780170</v>
      </c>
      <c r="AE142" s="63">
        <v>908355</v>
      </c>
      <c r="AF142" s="63">
        <v>435520</v>
      </c>
      <c r="AG142" s="63">
        <v>718591</v>
      </c>
      <c r="AH142" s="63">
        <v>413993</v>
      </c>
      <c r="AI142" s="13">
        <v>-0.11378116236353764</v>
      </c>
      <c r="AJ142" s="13">
        <v>-0.42388229187395893</v>
      </c>
    </row>
    <row r="143" spans="1:36" ht="10.5" customHeight="1" x14ac:dyDescent="0.2">
      <c r="A143" s="11"/>
      <c r="B143" s="11"/>
      <c r="C143" s="11" t="s">
        <v>56</v>
      </c>
      <c r="D143" s="11"/>
      <c r="E143" s="11"/>
      <c r="F143" s="2"/>
      <c r="G143" s="12">
        <v>897302</v>
      </c>
      <c r="H143" s="12">
        <v>740776</v>
      </c>
      <c r="I143" s="12">
        <v>397057</v>
      </c>
      <c r="J143" s="12">
        <v>698938</v>
      </c>
      <c r="K143" s="12">
        <v>643633</v>
      </c>
      <c r="L143" s="12">
        <v>615897</v>
      </c>
      <c r="M143" s="12">
        <v>282930</v>
      </c>
      <c r="N143" s="12">
        <v>4535336</v>
      </c>
      <c r="O143" s="12">
        <v>630793</v>
      </c>
      <c r="P143" s="12">
        <v>449110</v>
      </c>
      <c r="Q143" s="12">
        <v>833198</v>
      </c>
      <c r="R143" s="63">
        <v>1220583</v>
      </c>
      <c r="S143" s="63">
        <v>1977607</v>
      </c>
      <c r="T143" s="63">
        <v>1940663</v>
      </c>
      <c r="U143" s="41">
        <v>3024545.02</v>
      </c>
      <c r="V143" s="41">
        <v>4580696</v>
      </c>
      <c r="W143" s="63">
        <v>1741030</v>
      </c>
      <c r="X143" s="63">
        <v>1309382</v>
      </c>
      <c r="Y143" s="63">
        <v>1886675</v>
      </c>
      <c r="Z143" s="63">
        <v>203000</v>
      </c>
      <c r="AA143" s="63">
        <v>3639887</v>
      </c>
      <c r="AB143" s="63">
        <v>2463010</v>
      </c>
      <c r="AC143" s="63">
        <v>2047280</v>
      </c>
      <c r="AD143" s="63">
        <v>2078197</v>
      </c>
      <c r="AE143" s="63">
        <v>4343707</v>
      </c>
      <c r="AF143" s="63">
        <v>3792310</v>
      </c>
      <c r="AG143" s="63">
        <v>7014903</v>
      </c>
      <c r="AH143" s="63">
        <v>3294810</v>
      </c>
      <c r="AI143" s="13">
        <v>4.9689130340833332E-2</v>
      </c>
      <c r="AJ143" s="13">
        <v>-0.53031282114663592</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1012082</v>
      </c>
      <c r="H147" s="12">
        <v>1306652</v>
      </c>
      <c r="I147" s="12">
        <v>491000</v>
      </c>
      <c r="J147" s="12">
        <v>734089</v>
      </c>
      <c r="K147" s="12">
        <v>79052</v>
      </c>
      <c r="L147" s="12">
        <v>982253</v>
      </c>
      <c r="M147" s="12">
        <v>695885</v>
      </c>
      <c r="N147" s="12">
        <v>518603</v>
      </c>
      <c r="O147" s="12">
        <v>1155587</v>
      </c>
      <c r="P147" s="12">
        <v>549917</v>
      </c>
      <c r="Q147" s="12">
        <v>6096452</v>
      </c>
      <c r="R147" s="63">
        <v>1491981</v>
      </c>
      <c r="S147" s="63">
        <v>552506</v>
      </c>
      <c r="T147" s="63">
        <v>2294993</v>
      </c>
      <c r="U147" s="41">
        <v>1432479.4300000002</v>
      </c>
      <c r="V147" s="41">
        <v>940895</v>
      </c>
      <c r="W147" s="63">
        <v>227463</v>
      </c>
      <c r="X147" s="63">
        <v>782155</v>
      </c>
      <c r="Y147" s="63">
        <v>1114424</v>
      </c>
      <c r="Z147" s="63">
        <v>2755232</v>
      </c>
      <c r="AA147" s="63">
        <v>6571083</v>
      </c>
      <c r="AB147" s="63">
        <v>12262222</v>
      </c>
      <c r="AC147" s="63">
        <v>4240298</v>
      </c>
      <c r="AD147" s="63">
        <v>6470513</v>
      </c>
      <c r="AE147" s="63">
        <v>1976109</v>
      </c>
      <c r="AF147" s="63">
        <v>1965154</v>
      </c>
      <c r="AG147" s="63">
        <v>2539195</v>
      </c>
      <c r="AH147" s="63">
        <v>2809546</v>
      </c>
      <c r="AI147" s="13">
        <v>-0.2177519387827489</v>
      </c>
      <c r="AJ147" s="13">
        <v>0.10647114538269019</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228759</v>
      </c>
      <c r="H149" s="12">
        <v>3121</v>
      </c>
      <c r="I149" s="12">
        <v>3392</v>
      </c>
      <c r="J149" s="12">
        <v>0</v>
      </c>
      <c r="K149" s="12">
        <v>0</v>
      </c>
      <c r="L149" s="12">
        <v>3866</v>
      </c>
      <c r="M149" s="12">
        <v>26987</v>
      </c>
      <c r="N149" s="12">
        <v>374356</v>
      </c>
      <c r="O149" s="12">
        <v>599859</v>
      </c>
      <c r="P149" s="12">
        <v>410227</v>
      </c>
      <c r="Q149" s="12">
        <v>444524</v>
      </c>
      <c r="R149" s="63">
        <v>867541</v>
      </c>
      <c r="S149" s="63">
        <v>560600</v>
      </c>
      <c r="T149" s="63">
        <v>1013898</v>
      </c>
      <c r="U149" s="41">
        <v>4403644</v>
      </c>
      <c r="V149" s="41">
        <v>10144697</v>
      </c>
      <c r="W149" s="63">
        <v>7476769</v>
      </c>
      <c r="X149" s="63">
        <v>11732273</v>
      </c>
      <c r="Y149" s="63">
        <v>8468571</v>
      </c>
      <c r="Z149" s="63">
        <v>9353112</v>
      </c>
      <c r="AA149" s="63">
        <v>1081234</v>
      </c>
      <c r="AB149" s="63">
        <v>8936</v>
      </c>
      <c r="AC149" s="63">
        <v>3844748</v>
      </c>
      <c r="AD149" s="63">
        <v>1136371</v>
      </c>
      <c r="AE149" s="63">
        <v>1470642</v>
      </c>
      <c r="AF149" s="63">
        <v>1127191</v>
      </c>
      <c r="AG149" s="63">
        <v>1579462</v>
      </c>
      <c r="AH149" s="63">
        <v>1104246</v>
      </c>
      <c r="AI149" s="13">
        <v>1.2317923217724802</v>
      </c>
      <c r="AJ149" s="13">
        <v>-0.30087206909694569</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19404892</v>
      </c>
      <c r="H152" s="5">
        <v>16107123</v>
      </c>
      <c r="I152" s="5">
        <v>9878118</v>
      </c>
      <c r="J152" s="5">
        <v>10235176</v>
      </c>
      <c r="K152" s="5">
        <v>16877137</v>
      </c>
      <c r="L152" s="5">
        <v>21456979</v>
      </c>
      <c r="M152" s="5">
        <v>21455633</v>
      </c>
      <c r="N152" s="5">
        <v>37895336</v>
      </c>
      <c r="O152" s="5">
        <v>32391924</v>
      </c>
      <c r="P152" s="5">
        <v>32428690</v>
      </c>
      <c r="Q152" s="5">
        <v>28548018</v>
      </c>
      <c r="R152" s="62">
        <v>32172867.324482314</v>
      </c>
      <c r="S152" s="62">
        <v>111704326</v>
      </c>
      <c r="T152" s="62">
        <v>57622930</v>
      </c>
      <c r="U152" s="39">
        <v>54933577.909999996</v>
      </c>
      <c r="V152" s="39">
        <v>78189109</v>
      </c>
      <c r="W152" s="62">
        <v>85663446</v>
      </c>
      <c r="X152" s="62">
        <v>96968716</v>
      </c>
      <c r="Y152" s="62">
        <v>91774931</v>
      </c>
      <c r="Z152" s="62">
        <v>62482655</v>
      </c>
      <c r="AA152" s="62">
        <v>80229980</v>
      </c>
      <c r="AB152" s="62">
        <v>121856181</v>
      </c>
      <c r="AC152" s="62">
        <v>78299762</v>
      </c>
      <c r="AD152" s="62">
        <v>73044752</v>
      </c>
      <c r="AE152" s="62">
        <v>90125371</v>
      </c>
      <c r="AF152" s="62">
        <v>104713675</v>
      </c>
      <c r="AG152" s="62">
        <v>112783374</v>
      </c>
      <c r="AH152" s="62">
        <v>112755572</v>
      </c>
      <c r="AI152" s="10">
        <v>-1.2853201056662877E-2</v>
      </c>
      <c r="AJ152" s="10">
        <v>-2.4650796490624586E-4</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6585463</v>
      </c>
      <c r="H154" s="12">
        <v>4860481</v>
      </c>
      <c r="I154" s="12">
        <v>3293099</v>
      </c>
      <c r="J154" s="12">
        <v>3443091</v>
      </c>
      <c r="K154" s="12">
        <v>5006037</v>
      </c>
      <c r="L154" s="12">
        <v>4725203</v>
      </c>
      <c r="M154" s="12">
        <v>6447148</v>
      </c>
      <c r="N154" s="12">
        <v>10274750</v>
      </c>
      <c r="O154" s="12">
        <v>9836865</v>
      </c>
      <c r="P154" s="12">
        <v>10096140</v>
      </c>
      <c r="Q154" s="12">
        <v>7070332</v>
      </c>
      <c r="R154" s="63">
        <v>8638753</v>
      </c>
      <c r="S154" s="63">
        <v>11284694</v>
      </c>
      <c r="T154" s="63">
        <v>12312389</v>
      </c>
      <c r="U154" s="41">
        <v>21441348.629999999</v>
      </c>
      <c r="V154" s="41">
        <v>20763889</v>
      </c>
      <c r="W154" s="63">
        <v>34872059</v>
      </c>
      <c r="X154" s="63">
        <v>30633678</v>
      </c>
      <c r="Y154" s="63">
        <v>30739708</v>
      </c>
      <c r="Z154" s="63">
        <v>8594385</v>
      </c>
      <c r="AA154" s="63">
        <v>15940387</v>
      </c>
      <c r="AB154" s="63">
        <v>16696890</v>
      </c>
      <c r="AC154" s="63">
        <v>17205369</v>
      </c>
      <c r="AD154" s="63">
        <v>22106626</v>
      </c>
      <c r="AE154" s="63">
        <v>20668424</v>
      </c>
      <c r="AF154" s="63">
        <v>22911075</v>
      </c>
      <c r="AG154" s="63">
        <v>23611638</v>
      </c>
      <c r="AH154" s="63">
        <v>25923559</v>
      </c>
      <c r="AI154" s="13">
        <v>7.6076564460941132E-2</v>
      </c>
      <c r="AJ154" s="13">
        <v>9.7914469127470108E-2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3578921</v>
      </c>
      <c r="H156" s="12">
        <v>4854694</v>
      </c>
      <c r="I156" s="12">
        <v>5636929</v>
      </c>
      <c r="J156" s="12">
        <v>5348635</v>
      </c>
      <c r="K156" s="12">
        <v>5776091</v>
      </c>
      <c r="L156" s="12">
        <v>9019556</v>
      </c>
      <c r="M156" s="12">
        <v>8715357</v>
      </c>
      <c r="N156" s="12">
        <v>12142381</v>
      </c>
      <c r="O156" s="12">
        <v>10999494</v>
      </c>
      <c r="P156" s="12">
        <v>10506578</v>
      </c>
      <c r="Q156" s="12">
        <v>11518338</v>
      </c>
      <c r="R156" s="63">
        <v>11940896.551154107</v>
      </c>
      <c r="S156" s="63">
        <v>12590305</v>
      </c>
      <c r="T156" s="63">
        <v>13444979</v>
      </c>
      <c r="U156" s="41">
        <v>18209477</v>
      </c>
      <c r="V156" s="41">
        <v>23425265</v>
      </c>
      <c r="W156" s="63">
        <v>17157080</v>
      </c>
      <c r="X156" s="63">
        <v>23769896</v>
      </c>
      <c r="Y156" s="63">
        <v>25500564</v>
      </c>
      <c r="Z156" s="63">
        <v>25984766</v>
      </c>
      <c r="AA156" s="63">
        <v>17028357</v>
      </c>
      <c r="AB156" s="63">
        <v>26445224</v>
      </c>
      <c r="AC156" s="63">
        <v>17464733</v>
      </c>
      <c r="AD156" s="63">
        <v>18681253</v>
      </c>
      <c r="AE156" s="63">
        <v>21450151</v>
      </c>
      <c r="AF156" s="63">
        <v>26874134</v>
      </c>
      <c r="AG156" s="63">
        <v>37714096</v>
      </c>
      <c r="AH156" s="63">
        <v>21959631</v>
      </c>
      <c r="AI156" s="13">
        <v>-3.0503382882454799E-2</v>
      </c>
      <c r="AJ156" s="13">
        <v>-0.41773412784440067</v>
      </c>
    </row>
    <row r="157" spans="1:36" ht="10.5" customHeight="1" x14ac:dyDescent="0.2">
      <c r="A157" s="11"/>
      <c r="B157" s="19" t="s">
        <v>67</v>
      </c>
      <c r="C157" s="14"/>
      <c r="D157" s="19"/>
      <c r="E157" s="19"/>
      <c r="F157" s="2"/>
      <c r="G157" s="12">
        <v>1171389</v>
      </c>
      <c r="H157" s="12">
        <v>2303406</v>
      </c>
      <c r="I157" s="12">
        <v>0</v>
      </c>
      <c r="J157" s="12">
        <v>0</v>
      </c>
      <c r="K157" s="12">
        <v>0</v>
      </c>
      <c r="L157" s="12">
        <v>1853568</v>
      </c>
      <c r="M157" s="12">
        <v>0</v>
      </c>
      <c r="N157" s="12">
        <v>2297686</v>
      </c>
      <c r="O157" s="12">
        <v>1653697</v>
      </c>
      <c r="P157" s="12">
        <v>3305558</v>
      </c>
      <c r="Q157" s="12">
        <v>1680319</v>
      </c>
      <c r="R157" s="63">
        <v>2070836</v>
      </c>
      <c r="S157" s="63">
        <v>78598867</v>
      </c>
      <c r="T157" s="63">
        <v>2968799</v>
      </c>
      <c r="U157" s="41">
        <v>0</v>
      </c>
      <c r="V157" s="41">
        <v>3535510</v>
      </c>
      <c r="W157" s="63">
        <v>5941400</v>
      </c>
      <c r="X157" s="63">
        <v>10662731</v>
      </c>
      <c r="Y157" s="63">
        <v>4374028</v>
      </c>
      <c r="Z157" s="63">
        <v>1805909</v>
      </c>
      <c r="AA157" s="63">
        <v>5881428</v>
      </c>
      <c r="AB157" s="63">
        <v>4647365</v>
      </c>
      <c r="AC157" s="63">
        <v>5174792</v>
      </c>
      <c r="AD157" s="63">
        <v>3208491</v>
      </c>
      <c r="AE157" s="63">
        <v>6203595</v>
      </c>
      <c r="AF157" s="63">
        <v>6504199</v>
      </c>
      <c r="AG157" s="63">
        <v>3925118</v>
      </c>
      <c r="AH157" s="63">
        <v>2952920</v>
      </c>
      <c r="AI157" s="13">
        <v>-7.2798448372118907E-2</v>
      </c>
      <c r="AJ157" s="13">
        <v>-0.24768631159623736</v>
      </c>
    </row>
    <row r="158" spans="1:36" ht="10.5" customHeight="1" x14ac:dyDescent="0.2">
      <c r="A158" s="11"/>
      <c r="B158" s="19" t="s">
        <v>69</v>
      </c>
      <c r="C158" s="14"/>
      <c r="D158" s="19"/>
      <c r="E158" s="19"/>
      <c r="F158" s="2"/>
      <c r="G158" s="12">
        <v>2092750</v>
      </c>
      <c r="H158" s="12">
        <v>2082510</v>
      </c>
      <c r="I158" s="12">
        <v>56658</v>
      </c>
      <c r="J158" s="12">
        <v>59329</v>
      </c>
      <c r="K158" s="12">
        <v>2244839</v>
      </c>
      <c r="L158" s="12">
        <v>2262093</v>
      </c>
      <c r="M158" s="12">
        <v>2832882</v>
      </c>
      <c r="N158" s="12">
        <v>3293279</v>
      </c>
      <c r="O158" s="12">
        <v>3180614</v>
      </c>
      <c r="P158" s="12">
        <v>2517929</v>
      </c>
      <c r="Q158" s="12">
        <v>2149015</v>
      </c>
      <c r="R158" s="63">
        <v>2364378</v>
      </c>
      <c r="S158" s="63">
        <v>3949415</v>
      </c>
      <c r="T158" s="63">
        <v>5230378</v>
      </c>
      <c r="U158" s="41">
        <v>2465731</v>
      </c>
      <c r="V158" s="41">
        <v>1837021</v>
      </c>
      <c r="W158" s="63">
        <v>3884380</v>
      </c>
      <c r="X158" s="63">
        <v>4531745</v>
      </c>
      <c r="Y158" s="63">
        <v>4336434</v>
      </c>
      <c r="Z158" s="63">
        <v>6129001</v>
      </c>
      <c r="AA158" s="63">
        <v>7660874</v>
      </c>
      <c r="AB158" s="63">
        <v>5278655</v>
      </c>
      <c r="AC158" s="63">
        <v>7849804</v>
      </c>
      <c r="AD158" s="63">
        <v>8026093</v>
      </c>
      <c r="AE158" s="63">
        <v>8134281</v>
      </c>
      <c r="AF158" s="63">
        <v>8111676</v>
      </c>
      <c r="AG158" s="63">
        <v>10556315</v>
      </c>
      <c r="AH158" s="63">
        <v>10333391</v>
      </c>
      <c r="AI158" s="13">
        <v>0.11845864503591841</v>
      </c>
      <c r="AJ158" s="13">
        <v>-2.111759643398288E-2</v>
      </c>
    </row>
    <row r="159" spans="1:36" ht="10.5" customHeight="1" x14ac:dyDescent="0.2">
      <c r="A159" s="11"/>
      <c r="B159" s="19" t="s">
        <v>70</v>
      </c>
      <c r="C159" s="14"/>
      <c r="D159" s="19"/>
      <c r="E159" s="19"/>
      <c r="F159" s="2"/>
      <c r="G159" s="12">
        <v>1063184</v>
      </c>
      <c r="H159" s="12">
        <v>1144974</v>
      </c>
      <c r="I159" s="12">
        <v>132940</v>
      </c>
      <c r="J159" s="12">
        <v>286619</v>
      </c>
      <c r="K159" s="12">
        <v>3850170</v>
      </c>
      <c r="L159" s="12">
        <v>2129218</v>
      </c>
      <c r="M159" s="12">
        <v>2740549</v>
      </c>
      <c r="N159" s="12">
        <v>4218216</v>
      </c>
      <c r="O159" s="12">
        <v>3212138</v>
      </c>
      <c r="P159" s="12">
        <v>3923818</v>
      </c>
      <c r="Q159" s="12">
        <v>3992606</v>
      </c>
      <c r="R159" s="63">
        <v>3348696.1524522025</v>
      </c>
      <c r="S159" s="63">
        <v>2860094</v>
      </c>
      <c r="T159" s="63">
        <v>7284221</v>
      </c>
      <c r="U159" s="41">
        <v>351229.85</v>
      </c>
      <c r="V159" s="41">
        <v>5019937</v>
      </c>
      <c r="W159" s="63">
        <v>6054494</v>
      </c>
      <c r="X159" s="63">
        <v>5920990</v>
      </c>
      <c r="Y159" s="63">
        <v>5834136</v>
      </c>
      <c r="Z159" s="63">
        <v>6555828</v>
      </c>
      <c r="AA159" s="63">
        <v>4897475</v>
      </c>
      <c r="AB159" s="63">
        <v>430654</v>
      </c>
      <c r="AC159" s="63">
        <v>8438308</v>
      </c>
      <c r="AD159" s="63">
        <v>9268764</v>
      </c>
      <c r="AE159" s="63">
        <v>18509666</v>
      </c>
      <c r="AF159" s="63">
        <v>10594737</v>
      </c>
      <c r="AG159" s="63">
        <v>13111214</v>
      </c>
      <c r="AH159" s="63">
        <v>6060876</v>
      </c>
      <c r="AI159" s="13">
        <v>0.5538215923736336</v>
      </c>
      <c r="AJ159" s="13">
        <v>-0.53773342422753534</v>
      </c>
    </row>
    <row r="160" spans="1:36" ht="10.5" customHeight="1" x14ac:dyDescent="0.2">
      <c r="A160" s="11"/>
      <c r="B160" s="19" t="s">
        <v>71</v>
      </c>
      <c r="C160" s="14"/>
      <c r="D160" s="19"/>
      <c r="E160" s="19"/>
      <c r="F160" s="2"/>
      <c r="G160" s="12"/>
      <c r="H160" s="12">
        <v>714120</v>
      </c>
      <c r="I160" s="12">
        <v>701492</v>
      </c>
      <c r="J160" s="12">
        <v>741908</v>
      </c>
      <c r="K160" s="12">
        <v>0</v>
      </c>
      <c r="L160" s="12">
        <v>974948</v>
      </c>
      <c r="M160" s="12">
        <v>719697</v>
      </c>
      <c r="N160" s="12">
        <v>1032301</v>
      </c>
      <c r="O160" s="12">
        <v>1258225</v>
      </c>
      <c r="P160" s="12">
        <v>1468907</v>
      </c>
      <c r="Q160" s="12">
        <v>1509355</v>
      </c>
      <c r="R160" s="63">
        <v>2160728.3104380025</v>
      </c>
      <c r="S160" s="63">
        <v>1659710</v>
      </c>
      <c r="T160" s="63">
        <v>1456974</v>
      </c>
      <c r="U160" s="41">
        <v>3933897</v>
      </c>
      <c r="V160" s="41">
        <v>10234117</v>
      </c>
      <c r="W160" s="63">
        <v>3743767</v>
      </c>
      <c r="X160" s="63">
        <v>2949917</v>
      </c>
      <c r="Y160" s="63">
        <v>2501724</v>
      </c>
      <c r="Z160" s="63">
        <v>967766</v>
      </c>
      <c r="AA160" s="63">
        <v>372057</v>
      </c>
      <c r="AB160" s="63">
        <v>1692475</v>
      </c>
      <c r="AC160" s="63">
        <v>207092</v>
      </c>
      <c r="AD160" s="63">
        <v>395737</v>
      </c>
      <c r="AE160" s="63">
        <v>338200</v>
      </c>
      <c r="AF160" s="63">
        <v>635424</v>
      </c>
      <c r="AG160" s="63">
        <v>519340</v>
      </c>
      <c r="AH160" s="63">
        <v>475459</v>
      </c>
      <c r="AI160" s="13">
        <v>-0.19072063223408087</v>
      </c>
      <c r="AJ160" s="13">
        <v>-8.4493780567643548E-2</v>
      </c>
    </row>
    <row r="161" spans="1:36" ht="10.5" customHeight="1" x14ac:dyDescent="0.2">
      <c r="A161" s="11"/>
      <c r="B161" s="19" t="s">
        <v>72</v>
      </c>
      <c r="C161" s="14"/>
      <c r="D161" s="19"/>
      <c r="E161" s="19"/>
      <c r="F161" s="2"/>
      <c r="G161" s="12"/>
      <c r="H161" s="12">
        <v>56428</v>
      </c>
      <c r="I161" s="12">
        <v>57000</v>
      </c>
      <c r="J161" s="12">
        <v>355594</v>
      </c>
      <c r="K161" s="12">
        <v>0</v>
      </c>
      <c r="L161" s="12">
        <v>0</v>
      </c>
      <c r="M161" s="12">
        <v>0</v>
      </c>
      <c r="N161" s="12">
        <v>588786</v>
      </c>
      <c r="O161" s="12">
        <v>216149</v>
      </c>
      <c r="P161" s="12">
        <v>0</v>
      </c>
      <c r="Q161" s="12">
        <v>0</v>
      </c>
      <c r="R161" s="63">
        <v>0</v>
      </c>
      <c r="S161" s="63">
        <v>0</v>
      </c>
      <c r="T161" s="63">
        <v>1479612</v>
      </c>
      <c r="U161" s="41">
        <v>7798356</v>
      </c>
      <c r="V161" s="41">
        <v>11933907</v>
      </c>
      <c r="W161" s="63">
        <v>12918188</v>
      </c>
      <c r="X161" s="63">
        <v>12837505</v>
      </c>
      <c r="Y161" s="63">
        <v>13274569</v>
      </c>
      <c r="Z161" s="63">
        <v>12445000</v>
      </c>
      <c r="AA161" s="63">
        <v>16869021</v>
      </c>
      <c r="AB161" s="63">
        <v>61729420</v>
      </c>
      <c r="AC161" s="63">
        <v>21959664</v>
      </c>
      <c r="AD161" s="63">
        <v>11277788</v>
      </c>
      <c r="AE161" s="63">
        <v>14450191</v>
      </c>
      <c r="AF161" s="63">
        <v>28455734</v>
      </c>
      <c r="AG161" s="63">
        <v>15026064</v>
      </c>
      <c r="AH161" s="63">
        <v>28049330</v>
      </c>
      <c r="AI161" s="13">
        <v>-0.12319089849260045</v>
      </c>
      <c r="AJ161" s="13">
        <v>0.86671173502255816</v>
      </c>
    </row>
    <row r="162" spans="1:36" ht="10.5" customHeight="1" x14ac:dyDescent="0.2">
      <c r="A162" s="11"/>
      <c r="B162" s="19" t="s">
        <v>73</v>
      </c>
      <c r="C162" s="14"/>
      <c r="D162" s="19"/>
      <c r="E162" s="19"/>
      <c r="F162" s="2"/>
      <c r="G162" s="12"/>
      <c r="H162" s="12">
        <v>90510</v>
      </c>
      <c r="I162" s="12">
        <v>0</v>
      </c>
      <c r="J162" s="12">
        <v>0</v>
      </c>
      <c r="K162" s="12">
        <v>0</v>
      </c>
      <c r="L162" s="12">
        <v>164468</v>
      </c>
      <c r="M162" s="12">
        <v>0</v>
      </c>
      <c r="N162" s="12">
        <v>2937688</v>
      </c>
      <c r="O162" s="12">
        <v>1844315</v>
      </c>
      <c r="P162" s="12">
        <v>609760</v>
      </c>
      <c r="Q162" s="12">
        <v>628053</v>
      </c>
      <c r="R162" s="63">
        <v>1559164.3104380025</v>
      </c>
      <c r="S162" s="63">
        <v>657841</v>
      </c>
      <c r="T162" s="63">
        <v>10727260</v>
      </c>
      <c r="U162" s="41">
        <v>0</v>
      </c>
      <c r="V162" s="41">
        <v>1439463</v>
      </c>
      <c r="W162" s="63">
        <v>1092078</v>
      </c>
      <c r="X162" s="63">
        <v>5662254</v>
      </c>
      <c r="Y162" s="63">
        <v>5213768</v>
      </c>
      <c r="Z162" s="63">
        <v>0</v>
      </c>
      <c r="AA162" s="63">
        <v>0</v>
      </c>
      <c r="AB162" s="63">
        <v>0</v>
      </c>
      <c r="AC162" s="63">
        <v>0</v>
      </c>
      <c r="AD162" s="63">
        <v>0</v>
      </c>
      <c r="AE162" s="63">
        <v>265863</v>
      </c>
      <c r="AF162" s="63">
        <v>572696</v>
      </c>
      <c r="AG162" s="63">
        <v>2494885</v>
      </c>
      <c r="AH162" s="63">
        <v>14729447</v>
      </c>
      <c r="AI162" s="13" t="s">
        <v>246</v>
      </c>
      <c r="AJ162" s="13">
        <v>4.9038580936596272</v>
      </c>
    </row>
    <row r="163" spans="1:36" ht="10.5" customHeight="1" x14ac:dyDescent="0.2">
      <c r="A163" s="11"/>
      <c r="B163" s="19" t="s">
        <v>39</v>
      </c>
      <c r="C163" s="14"/>
      <c r="D163" s="19"/>
      <c r="E163" s="19"/>
      <c r="F163" s="2"/>
      <c r="G163" s="12"/>
      <c r="H163" s="12">
        <v>0</v>
      </c>
      <c r="I163" s="12">
        <v>0</v>
      </c>
      <c r="J163" s="12">
        <v>0</v>
      </c>
      <c r="K163" s="12">
        <v>0</v>
      </c>
      <c r="L163" s="12">
        <v>327925</v>
      </c>
      <c r="M163" s="12">
        <v>0</v>
      </c>
      <c r="N163" s="12">
        <v>1110249</v>
      </c>
      <c r="O163" s="12">
        <v>190427</v>
      </c>
      <c r="P163" s="12">
        <v>0</v>
      </c>
      <c r="Q163" s="12">
        <v>0</v>
      </c>
      <c r="R163" s="63">
        <v>89415</v>
      </c>
      <c r="S163" s="63">
        <v>103400</v>
      </c>
      <c r="T163" s="63">
        <v>2718318</v>
      </c>
      <c r="U163" s="41">
        <v>733538.43</v>
      </c>
      <c r="V163" s="41">
        <v>0</v>
      </c>
      <c r="W163" s="63">
        <v>0</v>
      </c>
      <c r="X163" s="63">
        <v>0</v>
      </c>
      <c r="Y163" s="63">
        <v>0</v>
      </c>
      <c r="Z163" s="63">
        <v>0</v>
      </c>
      <c r="AA163" s="63">
        <v>11580381</v>
      </c>
      <c r="AB163" s="63">
        <v>4935498</v>
      </c>
      <c r="AC163" s="63">
        <v>0</v>
      </c>
      <c r="AD163" s="63">
        <v>80000</v>
      </c>
      <c r="AE163" s="63">
        <v>105000</v>
      </c>
      <c r="AF163" s="63">
        <v>54000</v>
      </c>
      <c r="AG163" s="63">
        <v>5824704</v>
      </c>
      <c r="AH163" s="63">
        <v>2270959</v>
      </c>
      <c r="AI163" s="13">
        <v>-0.12135578857999396</v>
      </c>
      <c r="AJ163" s="13">
        <v>-0.61011598185933569</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0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290</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t="s">
        <v>5</v>
      </c>
      <c r="H174" s="5" t="s">
        <v>6</v>
      </c>
      <c r="I174" s="5" t="s">
        <v>7</v>
      </c>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9212790</v>
      </c>
      <c r="H176" s="5">
        <v>7880291</v>
      </c>
      <c r="I176" s="5">
        <v>8890147</v>
      </c>
      <c r="J176" s="5">
        <v>9624731</v>
      </c>
      <c r="K176" s="5">
        <f>SUM(K178,K193,K204,K206)</f>
        <v>11252468</v>
      </c>
      <c r="L176" s="5">
        <f>SUM(L178,L193,L204,L206)</f>
        <v>12681214</v>
      </c>
      <c r="M176" s="5">
        <f>SUM(M178,M193,M204,M206)</f>
        <v>14620248</v>
      </c>
      <c r="N176" s="5">
        <f>SUM(N178,N193,N204,N206)</f>
        <v>13394385</v>
      </c>
      <c r="O176" s="5">
        <v>15934648</v>
      </c>
      <c r="P176" s="5">
        <v>14597606</v>
      </c>
      <c r="Q176" s="5">
        <v>13155136</v>
      </c>
      <c r="R176" s="39">
        <v>21101149</v>
      </c>
      <c r="S176" s="39">
        <v>16814753</v>
      </c>
      <c r="T176" s="39">
        <v>19887518.129999999</v>
      </c>
      <c r="U176" s="39">
        <v>19759819.68</v>
      </c>
      <c r="V176" s="39">
        <v>21825997.25</v>
      </c>
      <c r="W176" s="39">
        <v>24961202.859999999</v>
      </c>
      <c r="X176" s="39">
        <v>23560558.010000002</v>
      </c>
      <c r="Y176" s="39">
        <v>20977887</v>
      </c>
      <c r="Z176" s="39">
        <v>20313140</v>
      </c>
      <c r="AA176" s="39">
        <v>20807203</v>
      </c>
      <c r="AB176" s="39">
        <v>21115365</v>
      </c>
      <c r="AC176" s="39">
        <v>24575653</v>
      </c>
      <c r="AD176" s="39">
        <v>24532986</v>
      </c>
      <c r="AE176" s="39">
        <v>24204338</v>
      </c>
      <c r="AF176" s="39">
        <v>32083061</v>
      </c>
      <c r="AG176" s="39">
        <v>24408563</v>
      </c>
      <c r="AH176" s="39">
        <v>20418875</v>
      </c>
      <c r="AI176" s="10">
        <v>-5.57461324709152E-3</v>
      </c>
      <c r="AJ176" s="10">
        <v>-0.16345444014872978</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5447909</v>
      </c>
      <c r="H178" s="12">
        <v>5983040</v>
      </c>
      <c r="I178" s="12">
        <v>6862317</v>
      </c>
      <c r="J178" s="12">
        <v>7250969</v>
      </c>
      <c r="K178" s="12">
        <f>SUM(K179,K183:K187)</f>
        <v>7875439</v>
      </c>
      <c r="L178" s="12">
        <f>SUM(L179,L183:L187)</f>
        <v>8887094</v>
      </c>
      <c r="M178" s="12">
        <f>SUM(M179,M183:M187)</f>
        <v>9826785</v>
      </c>
      <c r="N178" s="12">
        <f>SUM(N179,N183:N187)</f>
        <v>10008388</v>
      </c>
      <c r="O178" s="12">
        <v>11881688</v>
      </c>
      <c r="P178" s="12">
        <v>11913362</v>
      </c>
      <c r="Q178" s="12">
        <v>11043481</v>
      </c>
      <c r="R178" s="41">
        <v>16810841</v>
      </c>
      <c r="S178" s="41">
        <v>14236000</v>
      </c>
      <c r="T178" s="41">
        <v>16746498.6</v>
      </c>
      <c r="U178" s="41">
        <v>17216600.509999998</v>
      </c>
      <c r="V178" s="41">
        <v>17472460.129999999</v>
      </c>
      <c r="W178" s="41">
        <v>18990408.550000001</v>
      </c>
      <c r="X178" s="41">
        <v>15560124.440000001</v>
      </c>
      <c r="Y178" s="41">
        <v>17535825</v>
      </c>
      <c r="Z178" s="41">
        <v>18191842</v>
      </c>
      <c r="AA178" s="41">
        <v>18586923</v>
      </c>
      <c r="AB178" s="41">
        <v>18069516</v>
      </c>
      <c r="AC178" s="41">
        <v>20620065</v>
      </c>
      <c r="AD178" s="41">
        <v>22050672</v>
      </c>
      <c r="AE178" s="41">
        <v>21974631</v>
      </c>
      <c r="AF178" s="41">
        <v>29684790</v>
      </c>
      <c r="AG178" s="41">
        <v>21956325</v>
      </c>
      <c r="AH178" s="41">
        <v>17288386</v>
      </c>
      <c r="AI178" s="13">
        <v>-7.3381719925137423E-3</v>
      </c>
      <c r="AJ178" s="13">
        <v>-0.21260110697031492</v>
      </c>
    </row>
    <row r="179" spans="1:36" ht="10.5" customHeight="1" x14ac:dyDescent="0.2">
      <c r="A179" s="11"/>
      <c r="B179" s="11"/>
      <c r="C179" s="11" t="s">
        <v>36</v>
      </c>
      <c r="D179" s="11"/>
      <c r="E179" s="11"/>
      <c r="F179" s="2"/>
      <c r="G179" s="12">
        <v>1929875</v>
      </c>
      <c r="H179" s="12">
        <v>2067887</v>
      </c>
      <c r="I179" s="12">
        <v>2080451</v>
      </c>
      <c r="J179" s="12">
        <v>2157885</v>
      </c>
      <c r="K179" s="12">
        <f>SUM(K180:K182)</f>
        <v>2272330</v>
      </c>
      <c r="L179" s="12">
        <f>SUM(L180:L182)</f>
        <v>2451976</v>
      </c>
      <c r="M179" s="12">
        <f>SUM(M180:M182)</f>
        <v>2639193</v>
      </c>
      <c r="N179" s="12">
        <f>SUM(N180:N182)</f>
        <v>2725911</v>
      </c>
      <c r="O179" s="12">
        <v>2735027</v>
      </c>
      <c r="P179" s="12">
        <v>2844463</v>
      </c>
      <c r="Q179" s="12">
        <v>2500964</v>
      </c>
      <c r="R179" s="41">
        <v>3280139</v>
      </c>
      <c r="S179" s="41">
        <v>3412412</v>
      </c>
      <c r="T179" s="41">
        <v>3994532.6</v>
      </c>
      <c r="U179" s="41">
        <v>4131914.36</v>
      </c>
      <c r="V179" s="41">
        <v>4217439.8499999996</v>
      </c>
      <c r="W179" s="41">
        <v>3810385.87</v>
      </c>
      <c r="X179" s="41">
        <v>3986875.2</v>
      </c>
      <c r="Y179" s="41">
        <v>4757779</v>
      </c>
      <c r="Z179" s="41">
        <v>4692790</v>
      </c>
      <c r="AA179" s="41">
        <v>4964081</v>
      </c>
      <c r="AB179" s="41">
        <v>4579161</v>
      </c>
      <c r="AC179" s="41">
        <v>4945714</v>
      </c>
      <c r="AD179" s="41">
        <v>5198627</v>
      </c>
      <c r="AE179" s="41">
        <v>5148047</v>
      </c>
      <c r="AF179" s="41">
        <v>4958392</v>
      </c>
      <c r="AG179" s="41">
        <v>4552971</v>
      </c>
      <c r="AH179" s="41">
        <v>4964093</v>
      </c>
      <c r="AI179" s="13">
        <v>1.3543359644347053E-2</v>
      </c>
      <c r="AJ179" s="13">
        <v>9.029752221132091E-2</v>
      </c>
    </row>
    <row r="180" spans="1:36" ht="10.5" customHeight="1" x14ac:dyDescent="0.2">
      <c r="A180" s="11"/>
      <c r="B180" s="11"/>
      <c r="C180" s="11"/>
      <c r="D180" s="11" t="s">
        <v>37</v>
      </c>
      <c r="E180" s="11"/>
      <c r="F180" s="2"/>
      <c r="G180" s="12">
        <v>1802718</v>
      </c>
      <c r="H180" s="12">
        <v>1973614</v>
      </c>
      <c r="I180" s="12">
        <v>2013262</v>
      </c>
      <c r="J180" s="12">
        <v>2043383</v>
      </c>
      <c r="K180" s="12">
        <v>2172036</v>
      </c>
      <c r="L180" s="12">
        <v>2340288</v>
      </c>
      <c r="M180" s="12">
        <v>2547127</v>
      </c>
      <c r="N180" s="12">
        <v>2652133</v>
      </c>
      <c r="O180" s="12">
        <v>2617095</v>
      </c>
      <c r="P180" s="12">
        <v>2710589</v>
      </c>
      <c r="Q180" s="12">
        <v>2375727</v>
      </c>
      <c r="R180" s="41">
        <v>3124973</v>
      </c>
      <c r="S180" s="41">
        <v>3168347</v>
      </c>
      <c r="T180" s="41">
        <v>3638686.6</v>
      </c>
      <c r="U180" s="41">
        <v>3697750.36</v>
      </c>
      <c r="V180" s="41">
        <v>3771575.85</v>
      </c>
      <c r="W180" s="41">
        <v>3527164.87</v>
      </c>
      <c r="X180" s="41">
        <v>3638413.2</v>
      </c>
      <c r="Y180" s="41">
        <v>4068794</v>
      </c>
      <c r="Z180" s="41">
        <v>4182505</v>
      </c>
      <c r="AA180" s="41">
        <v>4391005</v>
      </c>
      <c r="AB180" s="41">
        <v>3991241</v>
      </c>
      <c r="AC180" s="41">
        <v>4389067</v>
      </c>
      <c r="AD180" s="41">
        <v>4641458</v>
      </c>
      <c r="AE180" s="41">
        <v>4682669</v>
      </c>
      <c r="AF180" s="41">
        <v>4557889</v>
      </c>
      <c r="AG180" s="41">
        <v>4145084</v>
      </c>
      <c r="AH180" s="41">
        <v>4556295</v>
      </c>
      <c r="AI180" s="13">
        <v>2.231322838734795E-2</v>
      </c>
      <c r="AJ180" s="13">
        <v>9.920450345517727E-2</v>
      </c>
    </row>
    <row r="181" spans="1:36" ht="10.5" customHeight="1" x14ac:dyDescent="0.2">
      <c r="A181" s="11"/>
      <c r="B181" s="11"/>
      <c r="C181" s="14"/>
      <c r="D181" s="11" t="s">
        <v>90</v>
      </c>
      <c r="E181" s="11"/>
      <c r="F181" s="2"/>
      <c r="G181" s="12">
        <v>0</v>
      </c>
      <c r="H181" s="12">
        <v>0</v>
      </c>
      <c r="I181" s="12">
        <v>466</v>
      </c>
      <c r="J181" s="12">
        <v>985</v>
      </c>
      <c r="K181" s="12">
        <v>0</v>
      </c>
      <c r="L181" s="12">
        <v>0</v>
      </c>
      <c r="M181" s="12">
        <v>1347</v>
      </c>
      <c r="N181" s="12">
        <v>1683</v>
      </c>
      <c r="O181" s="12">
        <v>1691</v>
      </c>
      <c r="P181" s="12">
        <v>11362</v>
      </c>
      <c r="Q181" s="12">
        <v>12545</v>
      </c>
      <c r="R181" s="41">
        <v>20633</v>
      </c>
      <c r="S181" s="41">
        <v>23283</v>
      </c>
      <c r="T181" s="41">
        <v>173102</v>
      </c>
      <c r="U181" s="41">
        <v>134369</v>
      </c>
      <c r="V181" s="41">
        <v>130826</v>
      </c>
      <c r="W181" s="41">
        <v>24135</v>
      </c>
      <c r="X181" s="41">
        <v>27076</v>
      </c>
      <c r="Y181" s="41">
        <v>28773</v>
      </c>
      <c r="Z181" s="41">
        <v>55130</v>
      </c>
      <c r="AA181" s="41">
        <v>98931</v>
      </c>
      <c r="AB181" s="41">
        <v>58735</v>
      </c>
      <c r="AC181" s="41">
        <v>65156</v>
      </c>
      <c r="AD181" s="41">
        <v>73522</v>
      </c>
      <c r="AE181" s="41">
        <v>87392</v>
      </c>
      <c r="AF181" s="41">
        <v>86079</v>
      </c>
      <c r="AG181" s="41">
        <v>0</v>
      </c>
      <c r="AH181" s="41">
        <v>105992</v>
      </c>
      <c r="AI181" s="13">
        <v>0.10339078428588766</v>
      </c>
      <c r="AJ181" s="13" t="s">
        <v>246</v>
      </c>
    </row>
    <row r="182" spans="1:36" ht="10.5" customHeight="1" x14ac:dyDescent="0.2">
      <c r="A182" s="11"/>
      <c r="B182" s="14"/>
      <c r="C182" s="11"/>
      <c r="D182" s="11" t="s">
        <v>39</v>
      </c>
      <c r="E182" s="11"/>
      <c r="F182" s="2"/>
      <c r="G182" s="12">
        <v>127157</v>
      </c>
      <c r="H182" s="12">
        <v>94273</v>
      </c>
      <c r="I182" s="12">
        <v>66723</v>
      </c>
      <c r="J182" s="12">
        <v>113517</v>
      </c>
      <c r="K182" s="12">
        <v>100294</v>
      </c>
      <c r="L182" s="12">
        <v>111688</v>
      </c>
      <c r="M182" s="12">
        <v>90719</v>
      </c>
      <c r="N182" s="12">
        <v>72095</v>
      </c>
      <c r="O182" s="12">
        <v>116241</v>
      </c>
      <c r="P182" s="12">
        <v>122512</v>
      </c>
      <c r="Q182" s="12">
        <v>112692</v>
      </c>
      <c r="R182" s="41">
        <v>134533</v>
      </c>
      <c r="S182" s="41">
        <v>220782</v>
      </c>
      <c r="T182" s="41">
        <v>182744</v>
      </c>
      <c r="U182" s="41">
        <v>299795</v>
      </c>
      <c r="V182" s="41">
        <v>315038</v>
      </c>
      <c r="W182" s="41">
        <v>259086</v>
      </c>
      <c r="X182" s="41">
        <v>321386</v>
      </c>
      <c r="Y182" s="41">
        <v>660212</v>
      </c>
      <c r="Z182" s="41">
        <v>455155</v>
      </c>
      <c r="AA182" s="41">
        <v>474145</v>
      </c>
      <c r="AB182" s="41">
        <v>529185</v>
      </c>
      <c r="AC182" s="41">
        <v>491491</v>
      </c>
      <c r="AD182" s="41">
        <v>483647</v>
      </c>
      <c r="AE182" s="41">
        <v>377986</v>
      </c>
      <c r="AF182" s="41">
        <v>314424</v>
      </c>
      <c r="AG182" s="41">
        <v>407887</v>
      </c>
      <c r="AH182" s="41">
        <v>301806</v>
      </c>
      <c r="AI182" s="13">
        <v>-8.9346018612883271E-2</v>
      </c>
      <c r="AJ182" s="13">
        <v>-0.2600744814127442</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6000</v>
      </c>
      <c r="P183" s="12">
        <v>444689</v>
      </c>
      <c r="Q183" s="12">
        <v>130734</v>
      </c>
      <c r="R183" s="41">
        <v>272361</v>
      </c>
      <c r="S183" s="41">
        <v>222756</v>
      </c>
      <c r="T183" s="41">
        <v>197675</v>
      </c>
      <c r="U183" s="41">
        <v>193335</v>
      </c>
      <c r="V183" s="41">
        <v>302237.90000000002</v>
      </c>
      <c r="W183" s="41">
        <v>96797</v>
      </c>
      <c r="X183" s="41">
        <v>79462</v>
      </c>
      <c r="Y183" s="41">
        <v>9759</v>
      </c>
      <c r="Z183" s="41">
        <v>300</v>
      </c>
      <c r="AA183" s="41">
        <v>89455</v>
      </c>
      <c r="AB183" s="41">
        <v>0</v>
      </c>
      <c r="AC183" s="41">
        <v>166941</v>
      </c>
      <c r="AD183" s="41">
        <v>169843</v>
      </c>
      <c r="AE183" s="41">
        <v>802629</v>
      </c>
      <c r="AF183" s="41">
        <v>572080</v>
      </c>
      <c r="AG183" s="41">
        <v>0</v>
      </c>
      <c r="AH183" s="41">
        <v>0</v>
      </c>
      <c r="AI183" s="13" t="s">
        <v>246</v>
      </c>
      <c r="AJ183" s="13" t="s">
        <v>246</v>
      </c>
    </row>
    <row r="184" spans="1:36" ht="10.5" customHeight="1" x14ac:dyDescent="0.2">
      <c r="A184" s="11"/>
      <c r="B184" s="14"/>
      <c r="C184" s="11" t="s">
        <v>41</v>
      </c>
      <c r="D184" s="11"/>
      <c r="E184" s="11"/>
      <c r="F184" s="2"/>
      <c r="G184" s="12">
        <v>0</v>
      </c>
      <c r="H184" s="12">
        <v>0</v>
      </c>
      <c r="I184" s="12">
        <v>0</v>
      </c>
      <c r="J184" s="12">
        <v>0</v>
      </c>
      <c r="K184" s="12">
        <v>0</v>
      </c>
      <c r="L184" s="12">
        <v>426058</v>
      </c>
      <c r="M184" s="12">
        <v>670974</v>
      </c>
      <c r="N184" s="12">
        <v>613377</v>
      </c>
      <c r="O184" s="12">
        <v>971313</v>
      </c>
      <c r="P184" s="12">
        <v>730975</v>
      </c>
      <c r="Q184" s="12">
        <v>725745</v>
      </c>
      <c r="R184" s="41">
        <v>1027215</v>
      </c>
      <c r="S184" s="41">
        <v>1055130</v>
      </c>
      <c r="T184" s="41">
        <v>1041350</v>
      </c>
      <c r="U184" s="41">
        <v>1144492</v>
      </c>
      <c r="V184" s="41">
        <v>1139681</v>
      </c>
      <c r="W184" s="41">
        <v>1160531</v>
      </c>
      <c r="X184" s="41">
        <v>1174082</v>
      </c>
      <c r="Y184" s="41">
        <v>1212121</v>
      </c>
      <c r="Z184" s="41">
        <v>1281998</v>
      </c>
      <c r="AA184" s="41">
        <v>1718393</v>
      </c>
      <c r="AB184" s="41">
        <v>1448547</v>
      </c>
      <c r="AC184" s="41">
        <v>1488055</v>
      </c>
      <c r="AD184" s="41">
        <v>1502704</v>
      </c>
      <c r="AE184" s="41">
        <v>1610341</v>
      </c>
      <c r="AF184" s="41">
        <v>1604171</v>
      </c>
      <c r="AG184" s="41">
        <v>1622567</v>
      </c>
      <c r="AH184" s="41">
        <v>1411543</v>
      </c>
      <c r="AI184" s="13">
        <v>-4.3036381548456903E-3</v>
      </c>
      <c r="AJ184" s="13">
        <v>-0.13005564639241399</v>
      </c>
    </row>
    <row r="185" spans="1:36" ht="10.5" customHeight="1" x14ac:dyDescent="0.2">
      <c r="A185" s="11"/>
      <c r="B185" s="14"/>
      <c r="C185" s="11" t="s">
        <v>42</v>
      </c>
      <c r="D185" s="11"/>
      <c r="E185" s="11"/>
      <c r="F185" s="2"/>
      <c r="G185" s="12">
        <v>0</v>
      </c>
      <c r="H185" s="12">
        <v>0</v>
      </c>
      <c r="I185" s="12">
        <v>0</v>
      </c>
      <c r="J185" s="12">
        <v>0</v>
      </c>
      <c r="K185" s="12">
        <v>0</v>
      </c>
      <c r="L185" s="12">
        <v>44186</v>
      </c>
      <c r="M185" s="12">
        <v>59231</v>
      </c>
      <c r="N185" s="12">
        <v>48727</v>
      </c>
      <c r="O185" s="12">
        <v>329469</v>
      </c>
      <c r="P185" s="12">
        <v>48843</v>
      </c>
      <c r="Q185" s="12">
        <v>47537</v>
      </c>
      <c r="R185" s="41">
        <v>376090</v>
      </c>
      <c r="S185" s="41">
        <v>366583</v>
      </c>
      <c r="T185" s="41">
        <v>377652</v>
      </c>
      <c r="U185" s="41">
        <v>411289</v>
      </c>
      <c r="V185" s="41">
        <v>360346</v>
      </c>
      <c r="W185" s="41">
        <v>331986</v>
      </c>
      <c r="X185" s="41">
        <v>340535</v>
      </c>
      <c r="Y185" s="41">
        <v>346807</v>
      </c>
      <c r="Z185" s="41">
        <v>350567</v>
      </c>
      <c r="AA185" s="41">
        <v>345420</v>
      </c>
      <c r="AB185" s="41">
        <v>367124</v>
      </c>
      <c r="AC185" s="41">
        <v>412302</v>
      </c>
      <c r="AD185" s="41">
        <v>436486</v>
      </c>
      <c r="AE185" s="41">
        <v>502307</v>
      </c>
      <c r="AF185" s="41">
        <v>463454</v>
      </c>
      <c r="AG185" s="41">
        <v>461648</v>
      </c>
      <c r="AH185" s="41">
        <v>443417</v>
      </c>
      <c r="AI185" s="13">
        <v>3.1968863059141484E-2</v>
      </c>
      <c r="AJ185" s="13">
        <v>-3.9491127439087788E-2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357342</v>
      </c>
      <c r="U186" s="41">
        <v>115784</v>
      </c>
      <c r="V186" s="41">
        <v>540110</v>
      </c>
      <c r="W186" s="41">
        <v>1020524</v>
      </c>
      <c r="X186" s="41">
        <v>413440</v>
      </c>
      <c r="Y186" s="41">
        <v>383660</v>
      </c>
      <c r="Z186" s="41">
        <v>1174102</v>
      </c>
      <c r="AA186" s="41">
        <v>752457</v>
      </c>
      <c r="AB186" s="41">
        <v>432723</v>
      </c>
      <c r="AC186" s="41">
        <v>3659015</v>
      </c>
      <c r="AD186" s="41">
        <v>2226256</v>
      </c>
      <c r="AE186" s="41">
        <v>1247629</v>
      </c>
      <c r="AF186" s="41">
        <v>5609122</v>
      </c>
      <c r="AG186" s="41">
        <v>3612826</v>
      </c>
      <c r="AH186" s="41">
        <v>593011</v>
      </c>
      <c r="AI186" s="13">
        <v>5.3922788093275775E-2</v>
      </c>
      <c r="AJ186" s="13">
        <v>-0.8358595182829176</v>
      </c>
    </row>
    <row r="187" spans="1:36" ht="10.5" customHeight="1" x14ac:dyDescent="0.2">
      <c r="A187" s="11"/>
      <c r="B187" s="14"/>
      <c r="C187" s="11" t="s">
        <v>44</v>
      </c>
      <c r="D187" s="15"/>
      <c r="E187" s="11"/>
      <c r="F187" s="2"/>
      <c r="G187" s="12">
        <v>3518034</v>
      </c>
      <c r="H187" s="12">
        <v>3915153</v>
      </c>
      <c r="I187" s="12">
        <v>4781866</v>
      </c>
      <c r="J187" s="12">
        <v>5093084</v>
      </c>
      <c r="K187" s="12">
        <v>5603109</v>
      </c>
      <c r="L187" s="12">
        <v>5964874</v>
      </c>
      <c r="M187" s="12">
        <v>6457387</v>
      </c>
      <c r="N187" s="12">
        <v>6620373</v>
      </c>
      <c r="O187" s="12">
        <v>7839879</v>
      </c>
      <c r="P187" s="12">
        <v>7844392</v>
      </c>
      <c r="Q187" s="12">
        <v>7638501</v>
      </c>
      <c r="R187" s="41">
        <v>11855036</v>
      </c>
      <c r="S187" s="41">
        <v>9179119</v>
      </c>
      <c r="T187" s="41">
        <v>10777947</v>
      </c>
      <c r="U187" s="41">
        <v>11219786.15</v>
      </c>
      <c r="V187" s="41">
        <v>10912645.379999999</v>
      </c>
      <c r="W187" s="41">
        <v>12570184.68</v>
      </c>
      <c r="X187" s="41">
        <v>9565730.2400000002</v>
      </c>
      <c r="Y187" s="41">
        <v>10825699</v>
      </c>
      <c r="Z187" s="41">
        <v>10692085</v>
      </c>
      <c r="AA187" s="41">
        <v>10717117</v>
      </c>
      <c r="AB187" s="41">
        <v>11241961</v>
      </c>
      <c r="AC187" s="41">
        <v>9948038</v>
      </c>
      <c r="AD187" s="41">
        <v>12516756</v>
      </c>
      <c r="AE187" s="41">
        <v>12663678</v>
      </c>
      <c r="AF187" s="41">
        <v>16477571</v>
      </c>
      <c r="AG187" s="41">
        <v>11706313</v>
      </c>
      <c r="AH187" s="41">
        <v>9876322</v>
      </c>
      <c r="AI187" s="13">
        <v>-2.1354219928718887E-2</v>
      </c>
      <c r="AJ187" s="13">
        <v>-0.1563251384103603</v>
      </c>
    </row>
    <row r="188" spans="1:36" ht="10.5" customHeight="1" x14ac:dyDescent="0.2">
      <c r="A188" s="11"/>
      <c r="B188" s="14"/>
      <c r="C188" s="11"/>
      <c r="D188" s="15" t="s">
        <v>45</v>
      </c>
      <c r="E188" s="11"/>
      <c r="F188" s="2"/>
      <c r="G188" s="12">
        <v>1549736</v>
      </c>
      <c r="H188" s="12">
        <v>1690616</v>
      </c>
      <c r="I188" s="12">
        <v>2003602</v>
      </c>
      <c r="J188" s="12">
        <v>2127437</v>
      </c>
      <c r="K188" s="12">
        <v>2245504</v>
      </c>
      <c r="L188" s="12">
        <v>2350507</v>
      </c>
      <c r="M188" s="12">
        <v>2527090</v>
      </c>
      <c r="N188" s="12">
        <v>2739019</v>
      </c>
      <c r="O188" s="12">
        <v>3581591</v>
      </c>
      <c r="P188" s="12">
        <v>3486314</v>
      </c>
      <c r="Q188" s="12">
        <v>3315869</v>
      </c>
      <c r="R188" s="41">
        <v>3802161</v>
      </c>
      <c r="S188" s="41">
        <v>3619126</v>
      </c>
      <c r="T188" s="41">
        <v>3993028</v>
      </c>
      <c r="U188" s="41">
        <v>4145758</v>
      </c>
      <c r="V188" s="41">
        <v>4167465</v>
      </c>
      <c r="W188" s="41">
        <v>4119947.88</v>
      </c>
      <c r="X188" s="41">
        <v>4054743</v>
      </c>
      <c r="Y188" s="41">
        <v>4417120</v>
      </c>
      <c r="Z188" s="41">
        <v>4124177</v>
      </c>
      <c r="AA188" s="41">
        <v>4455718</v>
      </c>
      <c r="AB188" s="41">
        <v>4163730</v>
      </c>
      <c r="AC188" s="41">
        <v>4489684</v>
      </c>
      <c r="AD188" s="41">
        <v>4665877</v>
      </c>
      <c r="AE188" s="41">
        <v>5400951</v>
      </c>
      <c r="AF188" s="41">
        <v>5580203</v>
      </c>
      <c r="AG188" s="41">
        <v>4769990</v>
      </c>
      <c r="AH188" s="41">
        <v>2541496</v>
      </c>
      <c r="AI188" s="13">
        <v>-7.8982649234379032E-2</v>
      </c>
      <c r="AJ188" s="13">
        <v>-0.46719049725471123</v>
      </c>
    </row>
    <row r="189" spans="1:36" ht="10.5" customHeight="1" x14ac:dyDescent="0.2">
      <c r="A189" s="11"/>
      <c r="B189" s="14"/>
      <c r="C189" s="11"/>
      <c r="D189" s="15" t="s">
        <v>46</v>
      </c>
      <c r="E189" s="11"/>
      <c r="F189" s="2"/>
      <c r="G189" s="12">
        <v>1520248</v>
      </c>
      <c r="H189" s="12">
        <v>2086238</v>
      </c>
      <c r="I189" s="12">
        <v>2584668</v>
      </c>
      <c r="J189" s="12">
        <v>2435292</v>
      </c>
      <c r="K189" s="12">
        <v>2853037</v>
      </c>
      <c r="L189" s="12">
        <v>3126062</v>
      </c>
      <c r="M189" s="12">
        <v>3325323</v>
      </c>
      <c r="N189" s="12">
        <v>3216471</v>
      </c>
      <c r="O189" s="12">
        <v>3727215</v>
      </c>
      <c r="P189" s="12">
        <v>3934026</v>
      </c>
      <c r="Q189" s="12">
        <v>4025946</v>
      </c>
      <c r="R189" s="41">
        <v>4674565</v>
      </c>
      <c r="S189" s="41">
        <v>4989289</v>
      </c>
      <c r="T189" s="41">
        <v>5579964</v>
      </c>
      <c r="U189" s="41">
        <v>5748114</v>
      </c>
      <c r="V189" s="41">
        <v>5570920</v>
      </c>
      <c r="W189" s="41">
        <v>6002651</v>
      </c>
      <c r="X189" s="41">
        <v>4946958.8199999994</v>
      </c>
      <c r="Y189" s="41">
        <v>5521571</v>
      </c>
      <c r="Z189" s="41">
        <v>4656091</v>
      </c>
      <c r="AA189" s="41">
        <v>4921703</v>
      </c>
      <c r="AB189" s="41">
        <v>4520178</v>
      </c>
      <c r="AC189" s="41">
        <v>4497047</v>
      </c>
      <c r="AD189" s="41">
        <v>4758621</v>
      </c>
      <c r="AE189" s="41">
        <v>4682833</v>
      </c>
      <c r="AF189" s="41">
        <v>4655323</v>
      </c>
      <c r="AG189" s="41">
        <v>3876529</v>
      </c>
      <c r="AH189" s="41">
        <v>3591046</v>
      </c>
      <c r="AI189" s="13">
        <v>-3.7625208567811486E-2</v>
      </c>
      <c r="AJ189" s="13">
        <v>-7.3643973771381557E-2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762218</v>
      </c>
      <c r="AA190" s="41">
        <v>573747</v>
      </c>
      <c r="AB190" s="41">
        <v>698238</v>
      </c>
      <c r="AC190" s="41">
        <v>601533</v>
      </c>
      <c r="AD190" s="41">
        <v>1284043</v>
      </c>
      <c r="AE190" s="41">
        <v>1219338</v>
      </c>
      <c r="AF190" s="41">
        <v>5365210</v>
      </c>
      <c r="AG190" s="41">
        <v>558952</v>
      </c>
      <c r="AH190" s="41">
        <v>827968</v>
      </c>
      <c r="AI190" s="13">
        <v>2.8809609110985956E-2</v>
      </c>
      <c r="AJ190" s="13">
        <v>0.48128640741959955</v>
      </c>
    </row>
    <row r="191" spans="1:36" ht="10.5" customHeight="1" x14ac:dyDescent="0.2">
      <c r="A191" s="11"/>
      <c r="B191" s="11"/>
      <c r="C191" s="11"/>
      <c r="D191" s="11" t="s">
        <v>48</v>
      </c>
      <c r="E191" s="11"/>
      <c r="F191" s="2"/>
      <c r="G191" s="12">
        <v>448050</v>
      </c>
      <c r="H191" s="12">
        <v>138299</v>
      </c>
      <c r="I191" s="12">
        <v>193596</v>
      </c>
      <c r="J191" s="12">
        <v>530355</v>
      </c>
      <c r="K191" s="12">
        <v>504568</v>
      </c>
      <c r="L191" s="12">
        <v>488305</v>
      </c>
      <c r="M191" s="12">
        <v>604974</v>
      </c>
      <c r="N191" s="12">
        <v>664883</v>
      </c>
      <c r="O191" s="12">
        <v>531073</v>
      </c>
      <c r="P191" s="12">
        <v>424052</v>
      </c>
      <c r="Q191" s="12">
        <v>296686</v>
      </c>
      <c r="R191" s="41">
        <v>3378310</v>
      </c>
      <c r="S191" s="41">
        <v>570704</v>
      </c>
      <c r="T191" s="41">
        <v>1204955</v>
      </c>
      <c r="U191" s="41">
        <v>1325914.1499999999</v>
      </c>
      <c r="V191" s="41">
        <v>1174260.3799999999</v>
      </c>
      <c r="W191" s="41">
        <v>2447585.7999999998</v>
      </c>
      <c r="X191" s="41">
        <v>564028.41999999993</v>
      </c>
      <c r="Y191" s="41">
        <v>887008</v>
      </c>
      <c r="Z191" s="41">
        <v>1149599</v>
      </c>
      <c r="AA191" s="41">
        <v>765949</v>
      </c>
      <c r="AB191" s="41">
        <v>1859815</v>
      </c>
      <c r="AC191" s="41">
        <v>359774</v>
      </c>
      <c r="AD191" s="41">
        <v>1808215</v>
      </c>
      <c r="AE191" s="41">
        <v>1360556</v>
      </c>
      <c r="AF191" s="41">
        <v>876835</v>
      </c>
      <c r="AG191" s="41">
        <v>2500842</v>
      </c>
      <c r="AH191" s="41">
        <v>2915812</v>
      </c>
      <c r="AI191" s="13">
        <v>7.7825105967845865E-2</v>
      </c>
      <c r="AJ191" s="13">
        <v>0.16593211406398325</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862842</v>
      </c>
      <c r="H193" s="12">
        <v>765785</v>
      </c>
      <c r="I193" s="12">
        <v>827874</v>
      </c>
      <c r="J193" s="12">
        <v>1020499</v>
      </c>
      <c r="K193" s="12">
        <f>SUM(K194:K202)</f>
        <v>1036504</v>
      </c>
      <c r="L193" s="12">
        <f>SUM(L194:L202)</f>
        <v>1089948</v>
      </c>
      <c r="M193" s="12">
        <f>SUM(M194:M202)</f>
        <v>1646287</v>
      </c>
      <c r="N193" s="12">
        <f>SUM(N194:N202)</f>
        <v>888287</v>
      </c>
      <c r="O193" s="12">
        <v>1665616</v>
      </c>
      <c r="P193" s="12">
        <v>1111412</v>
      </c>
      <c r="Q193" s="12">
        <v>904853</v>
      </c>
      <c r="R193" s="41">
        <v>1492392</v>
      </c>
      <c r="S193" s="41">
        <v>1504402</v>
      </c>
      <c r="T193" s="41">
        <v>1932561.53</v>
      </c>
      <c r="U193" s="41">
        <v>1872086.17</v>
      </c>
      <c r="V193" s="41">
        <v>2809323.1199999996</v>
      </c>
      <c r="W193" s="41">
        <v>1791048.31</v>
      </c>
      <c r="X193" s="41">
        <v>1626886.5699999998</v>
      </c>
      <c r="Y193" s="41">
        <v>1519477</v>
      </c>
      <c r="Z193" s="41">
        <v>1313972</v>
      </c>
      <c r="AA193" s="41">
        <v>1360603</v>
      </c>
      <c r="AB193" s="41">
        <v>1469140</v>
      </c>
      <c r="AC193" s="41">
        <v>1352403</v>
      </c>
      <c r="AD193" s="41">
        <v>1292989</v>
      </c>
      <c r="AE193" s="41">
        <v>1746316</v>
      </c>
      <c r="AF193" s="41">
        <v>1853941</v>
      </c>
      <c r="AG193" s="41">
        <v>1351891</v>
      </c>
      <c r="AH193" s="41">
        <v>1471553</v>
      </c>
      <c r="AI193" s="13">
        <v>2.7355576521426173E-4</v>
      </c>
      <c r="AJ193" s="13">
        <v>8.8514532606548901E-2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74789</v>
      </c>
      <c r="H195" s="12">
        <v>86588</v>
      </c>
      <c r="I195" s="12">
        <v>82129</v>
      </c>
      <c r="J195" s="12">
        <v>78506</v>
      </c>
      <c r="K195" s="12">
        <v>83228</v>
      </c>
      <c r="L195" s="12">
        <v>92785</v>
      </c>
      <c r="M195" s="12">
        <v>91987</v>
      </c>
      <c r="N195" s="12">
        <v>77577</v>
      </c>
      <c r="O195" s="12">
        <v>168838</v>
      </c>
      <c r="P195" s="12">
        <v>160789</v>
      </c>
      <c r="Q195" s="12">
        <v>147382</v>
      </c>
      <c r="R195" s="41">
        <v>187453</v>
      </c>
      <c r="S195" s="41">
        <v>184173</v>
      </c>
      <c r="T195" s="41">
        <v>200122.53</v>
      </c>
      <c r="U195" s="41">
        <v>221313.89</v>
      </c>
      <c r="V195" s="41">
        <v>227342.36</v>
      </c>
      <c r="W195" s="41">
        <v>242385.4</v>
      </c>
      <c r="X195" s="41">
        <v>259257.88</v>
      </c>
      <c r="Y195" s="41">
        <v>255015</v>
      </c>
      <c r="Z195" s="41">
        <v>258204</v>
      </c>
      <c r="AA195" s="41">
        <v>269671</v>
      </c>
      <c r="AB195" s="41">
        <v>252288</v>
      </c>
      <c r="AC195" s="41">
        <v>259750</v>
      </c>
      <c r="AD195" s="41">
        <v>275328</v>
      </c>
      <c r="AE195" s="41">
        <v>264607</v>
      </c>
      <c r="AF195" s="41">
        <v>289724</v>
      </c>
      <c r="AG195" s="41">
        <v>247897</v>
      </c>
      <c r="AH195" s="41">
        <v>266945</v>
      </c>
      <c r="AI195" s="13">
        <v>9.4563232376099204E-3</v>
      </c>
      <c r="AJ195" s="13">
        <v>7.6838364320665431E-2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669076</v>
      </c>
      <c r="H198" s="12">
        <v>628070</v>
      </c>
      <c r="I198" s="12">
        <v>656506</v>
      </c>
      <c r="J198" s="12">
        <v>754161</v>
      </c>
      <c r="K198" s="12">
        <v>803478</v>
      </c>
      <c r="L198" s="12">
        <v>800390</v>
      </c>
      <c r="M198" s="12">
        <v>881823</v>
      </c>
      <c r="N198" s="12">
        <v>719330</v>
      </c>
      <c r="O198" s="12">
        <v>992543</v>
      </c>
      <c r="P198" s="12">
        <v>678418</v>
      </c>
      <c r="Q198" s="12">
        <v>620759</v>
      </c>
      <c r="R198" s="41">
        <v>985838</v>
      </c>
      <c r="S198" s="41">
        <v>871821</v>
      </c>
      <c r="T198" s="41">
        <v>1135900</v>
      </c>
      <c r="U198" s="41">
        <v>1218940.2799999998</v>
      </c>
      <c r="V198" s="41">
        <v>1419414.3599999999</v>
      </c>
      <c r="W198" s="41">
        <v>1137001.9100000001</v>
      </c>
      <c r="X198" s="41">
        <v>1005771.5</v>
      </c>
      <c r="Y198" s="41">
        <v>952677</v>
      </c>
      <c r="Z198" s="41">
        <v>906525</v>
      </c>
      <c r="AA198" s="41">
        <v>921101</v>
      </c>
      <c r="AB198" s="41">
        <v>1021134</v>
      </c>
      <c r="AC198" s="41">
        <v>892492</v>
      </c>
      <c r="AD198" s="41">
        <v>916699</v>
      </c>
      <c r="AE198" s="41">
        <v>1121956</v>
      </c>
      <c r="AF198" s="41">
        <v>1157103</v>
      </c>
      <c r="AG198" s="41">
        <v>944765</v>
      </c>
      <c r="AH198" s="41">
        <v>903660</v>
      </c>
      <c r="AI198" s="13">
        <v>-2.0163258658666638E-2</v>
      </c>
      <c r="AJ198" s="13">
        <v>-4.3508173990357391E-2</v>
      </c>
    </row>
    <row r="199" spans="1:36" ht="10.5" customHeight="1" x14ac:dyDescent="0.2">
      <c r="A199" s="11"/>
      <c r="B199" s="14"/>
      <c r="C199" s="11" t="s">
        <v>55</v>
      </c>
      <c r="E199" s="11"/>
      <c r="F199" s="2"/>
      <c r="G199" s="12">
        <v>0</v>
      </c>
      <c r="H199" s="12">
        <v>0</v>
      </c>
      <c r="I199" s="12">
        <v>0</v>
      </c>
      <c r="J199" s="12">
        <v>0</v>
      </c>
      <c r="K199" s="12">
        <v>0</v>
      </c>
      <c r="L199" s="12">
        <v>2591</v>
      </c>
      <c r="M199" s="12">
        <v>5838</v>
      </c>
      <c r="N199" s="12">
        <v>9554</v>
      </c>
      <c r="O199" s="12">
        <v>6190</v>
      </c>
      <c r="P199" s="12">
        <v>4541</v>
      </c>
      <c r="Q199" s="12">
        <v>6280</v>
      </c>
      <c r="R199" s="41">
        <v>8024</v>
      </c>
      <c r="S199" s="41">
        <v>9587</v>
      </c>
      <c r="T199" s="41">
        <v>71820</v>
      </c>
      <c r="U199" s="41">
        <v>1131</v>
      </c>
      <c r="V199" s="41">
        <v>18598</v>
      </c>
      <c r="W199" s="41">
        <v>31188</v>
      </c>
      <c r="X199" s="41">
        <v>32956</v>
      </c>
      <c r="Y199" s="41">
        <v>34334</v>
      </c>
      <c r="Z199" s="41">
        <v>35439</v>
      </c>
      <c r="AA199" s="41">
        <v>37088</v>
      </c>
      <c r="AB199" s="41">
        <v>34975</v>
      </c>
      <c r="AC199" s="41">
        <v>31603</v>
      </c>
      <c r="AD199" s="41">
        <v>30193</v>
      </c>
      <c r="AE199" s="41">
        <v>30212</v>
      </c>
      <c r="AF199" s="41">
        <v>29751</v>
      </c>
      <c r="AG199" s="41">
        <v>33775</v>
      </c>
      <c r="AH199" s="41">
        <v>36591</v>
      </c>
      <c r="AI199" s="13">
        <v>7.5565389509608671E-3</v>
      </c>
      <c r="AJ199" s="13">
        <v>8.3375277572168768E-2</v>
      </c>
    </row>
    <row r="200" spans="1:36" ht="10.5" customHeight="1" x14ac:dyDescent="0.2">
      <c r="A200" s="11"/>
      <c r="B200" s="11"/>
      <c r="C200" s="11" t="s">
        <v>56</v>
      </c>
      <c r="D200" s="11"/>
      <c r="E200" s="11"/>
      <c r="F200" s="2"/>
      <c r="G200" s="12">
        <v>118977</v>
      </c>
      <c r="H200" s="12">
        <v>51127</v>
      </c>
      <c r="I200" s="12">
        <v>89239</v>
      </c>
      <c r="J200" s="12">
        <v>187832</v>
      </c>
      <c r="K200" s="12">
        <v>149798</v>
      </c>
      <c r="L200" s="12">
        <v>194182</v>
      </c>
      <c r="M200" s="12">
        <v>666639</v>
      </c>
      <c r="N200" s="12">
        <v>81826</v>
      </c>
      <c r="O200" s="12">
        <v>498045</v>
      </c>
      <c r="P200" s="12">
        <v>267664</v>
      </c>
      <c r="Q200" s="12">
        <v>130432</v>
      </c>
      <c r="R200" s="41">
        <v>311077</v>
      </c>
      <c r="S200" s="41">
        <v>438821</v>
      </c>
      <c r="T200" s="41">
        <v>524719</v>
      </c>
      <c r="U200" s="41">
        <v>430701</v>
      </c>
      <c r="V200" s="41">
        <v>1143968.3999999999</v>
      </c>
      <c r="W200" s="41">
        <v>380473</v>
      </c>
      <c r="X200" s="41">
        <v>328901.19</v>
      </c>
      <c r="Y200" s="41">
        <v>277451</v>
      </c>
      <c r="Z200" s="41">
        <v>113804</v>
      </c>
      <c r="AA200" s="41">
        <v>132743</v>
      </c>
      <c r="AB200" s="41">
        <v>160743</v>
      </c>
      <c r="AC200" s="41">
        <v>168558</v>
      </c>
      <c r="AD200" s="41">
        <v>70769</v>
      </c>
      <c r="AE200" s="41">
        <v>329541</v>
      </c>
      <c r="AF200" s="41">
        <v>377363</v>
      </c>
      <c r="AG200" s="41">
        <v>125454</v>
      </c>
      <c r="AH200" s="41">
        <v>264357</v>
      </c>
      <c r="AI200" s="13">
        <v>8.6450116634312568E-2</v>
      </c>
      <c r="AJ200" s="13">
        <v>1.1072026400114783</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251267</v>
      </c>
      <c r="H204" s="12">
        <v>1124436</v>
      </c>
      <c r="I204" s="12">
        <v>1164955</v>
      </c>
      <c r="J204" s="12">
        <v>1305137</v>
      </c>
      <c r="K204" s="12">
        <v>2095650</v>
      </c>
      <c r="L204" s="12">
        <v>2647901</v>
      </c>
      <c r="M204" s="12">
        <v>3043054</v>
      </c>
      <c r="N204" s="12">
        <v>2476142</v>
      </c>
      <c r="O204" s="12">
        <v>2349175</v>
      </c>
      <c r="P204" s="12">
        <v>1282120</v>
      </c>
      <c r="Q204" s="12">
        <v>1140399</v>
      </c>
      <c r="R204" s="41">
        <v>1647437</v>
      </c>
      <c r="S204" s="41">
        <v>829612</v>
      </c>
      <c r="T204" s="41">
        <v>1154479</v>
      </c>
      <c r="U204" s="41">
        <v>442577</v>
      </c>
      <c r="V204" s="41">
        <v>1108325</v>
      </c>
      <c r="W204" s="41">
        <v>3591273</v>
      </c>
      <c r="X204" s="41">
        <v>5747441</v>
      </c>
      <c r="Y204" s="41">
        <v>1540650</v>
      </c>
      <c r="Z204" s="41">
        <v>698891</v>
      </c>
      <c r="AA204" s="41">
        <v>572906</v>
      </c>
      <c r="AB204" s="41">
        <v>1543925</v>
      </c>
      <c r="AC204" s="41">
        <v>2541326</v>
      </c>
      <c r="AD204" s="41">
        <v>1037447</v>
      </c>
      <c r="AE204" s="41">
        <v>185615</v>
      </c>
      <c r="AF204" s="41">
        <v>407675</v>
      </c>
      <c r="AG204" s="41">
        <v>846873</v>
      </c>
      <c r="AH204" s="41">
        <v>555614</v>
      </c>
      <c r="AI204" s="13">
        <v>-0.15661767181548703</v>
      </c>
      <c r="AJ204" s="13">
        <v>-0.34392287863705656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2650772</v>
      </c>
      <c r="H206" s="12">
        <v>7030</v>
      </c>
      <c r="I206" s="12">
        <v>35001</v>
      </c>
      <c r="J206" s="12">
        <v>48126</v>
      </c>
      <c r="K206" s="12">
        <v>244875</v>
      </c>
      <c r="L206" s="12">
        <v>56271</v>
      </c>
      <c r="M206" s="12">
        <v>104122</v>
      </c>
      <c r="N206" s="12">
        <v>21568</v>
      </c>
      <c r="O206" s="12">
        <v>38169</v>
      </c>
      <c r="P206" s="12">
        <v>290712</v>
      </c>
      <c r="Q206" s="12">
        <v>66403</v>
      </c>
      <c r="R206" s="41">
        <v>1150479</v>
      </c>
      <c r="S206" s="41">
        <v>244739</v>
      </c>
      <c r="T206" s="41">
        <v>53979</v>
      </c>
      <c r="U206" s="41">
        <v>228556</v>
      </c>
      <c r="V206" s="41">
        <v>435889</v>
      </c>
      <c r="W206" s="41">
        <v>588473</v>
      </c>
      <c r="X206" s="41">
        <v>626106</v>
      </c>
      <c r="Y206" s="41">
        <v>381935</v>
      </c>
      <c r="Z206" s="41">
        <v>108435</v>
      </c>
      <c r="AA206" s="41">
        <v>286771</v>
      </c>
      <c r="AB206" s="41">
        <v>32784</v>
      </c>
      <c r="AC206" s="41">
        <v>61859</v>
      </c>
      <c r="AD206" s="41">
        <v>151878</v>
      </c>
      <c r="AE206" s="41">
        <v>297776</v>
      </c>
      <c r="AF206" s="41">
        <v>136655</v>
      </c>
      <c r="AG206" s="41">
        <v>253474</v>
      </c>
      <c r="AH206" s="41">
        <v>1103322</v>
      </c>
      <c r="AI206" s="13">
        <v>0.79682889464443796</v>
      </c>
      <c r="AJ206" s="13">
        <v>3.3528014707622873</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6961753</v>
      </c>
      <c r="H209" s="5">
        <v>9191472</v>
      </c>
      <c r="I209" s="5">
        <v>9610894</v>
      </c>
      <c r="J209" s="5">
        <v>10880658</v>
      </c>
      <c r="K209" s="5">
        <v>12087962</v>
      </c>
      <c r="L209" s="5">
        <v>14050544</v>
      </c>
      <c r="M209" s="5">
        <v>15368986</v>
      </c>
      <c r="N209" s="5">
        <v>12858661</v>
      </c>
      <c r="O209" s="5">
        <v>15415860</v>
      </c>
      <c r="P209" s="5">
        <v>14875793</v>
      </c>
      <c r="Q209" s="5">
        <v>12699404</v>
      </c>
      <c r="R209" s="39">
        <v>15106265</v>
      </c>
      <c r="S209" s="39">
        <v>17720123</v>
      </c>
      <c r="T209" s="39">
        <v>42985016</v>
      </c>
      <c r="U209" s="39">
        <v>35167947</v>
      </c>
      <c r="V209" s="39">
        <v>39903761</v>
      </c>
      <c r="W209" s="39">
        <v>37335656.850000001</v>
      </c>
      <c r="X209" s="39">
        <v>25656643.280000001</v>
      </c>
      <c r="Y209" s="39">
        <v>25069696</v>
      </c>
      <c r="Z209" s="39">
        <v>25666478</v>
      </c>
      <c r="AA209" s="39">
        <v>25085259</v>
      </c>
      <c r="AB209" s="39">
        <v>24006968</v>
      </c>
      <c r="AC209" s="39">
        <v>28565322</v>
      </c>
      <c r="AD209" s="39">
        <v>28722361</v>
      </c>
      <c r="AE209" s="39">
        <v>30632263</v>
      </c>
      <c r="AF209" s="39">
        <v>42740488</v>
      </c>
      <c r="AG209" s="39">
        <v>32050342</v>
      </c>
      <c r="AH209" s="39">
        <v>47854354</v>
      </c>
      <c r="AI209" s="10">
        <v>0.12183940510422242</v>
      </c>
      <c r="AJ209" s="10">
        <v>0.49309963681510793</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1603622</v>
      </c>
      <c r="H211" s="12">
        <v>1516182</v>
      </c>
      <c r="I211" s="12">
        <v>1761656</v>
      </c>
      <c r="J211" s="12">
        <v>1701674</v>
      </c>
      <c r="K211" s="12">
        <v>1934711</v>
      </c>
      <c r="L211" s="12">
        <v>2181843</v>
      </c>
      <c r="M211" s="12">
        <v>2433186</v>
      </c>
      <c r="N211" s="12">
        <v>2048936</v>
      </c>
      <c r="O211" s="12">
        <v>2827942</v>
      </c>
      <c r="P211" s="12">
        <v>3047000</v>
      </c>
      <c r="Q211" s="12">
        <v>2485067</v>
      </c>
      <c r="R211" s="41">
        <v>3413852</v>
      </c>
      <c r="S211" s="41">
        <v>3409873</v>
      </c>
      <c r="T211" s="41">
        <v>4164756</v>
      </c>
      <c r="U211" s="41">
        <v>3868855</v>
      </c>
      <c r="V211" s="41">
        <v>3710416</v>
      </c>
      <c r="W211" s="41">
        <v>4156956.1999999997</v>
      </c>
      <c r="X211" s="41">
        <v>3117768.1900000004</v>
      </c>
      <c r="Y211" s="41">
        <v>3594012</v>
      </c>
      <c r="Z211" s="41">
        <v>3884814</v>
      </c>
      <c r="AA211" s="41">
        <v>3729189</v>
      </c>
      <c r="AB211" s="41">
        <v>4387387</v>
      </c>
      <c r="AC211" s="41">
        <v>3868403</v>
      </c>
      <c r="AD211" s="41">
        <v>4445667</v>
      </c>
      <c r="AE211" s="41">
        <v>5547085</v>
      </c>
      <c r="AF211" s="41">
        <v>9306035</v>
      </c>
      <c r="AG211" s="41">
        <v>3397542</v>
      </c>
      <c r="AH211" s="41">
        <v>4373061</v>
      </c>
      <c r="AI211" s="13">
        <v>-5.4495344342686547E-4</v>
      </c>
      <c r="AJ211" s="13">
        <v>0.28712492737396622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1357495</v>
      </c>
      <c r="H213" s="12">
        <v>3315053</v>
      </c>
      <c r="I213" s="12">
        <v>3839501</v>
      </c>
      <c r="J213" s="12">
        <v>4200622</v>
      </c>
      <c r="K213" s="12">
        <v>4600228</v>
      </c>
      <c r="L213" s="12">
        <v>5598488</v>
      </c>
      <c r="M213" s="12">
        <v>5634094</v>
      </c>
      <c r="N213" s="12">
        <v>5594512</v>
      </c>
      <c r="O213" s="12">
        <v>6424153</v>
      </c>
      <c r="P213" s="12">
        <v>6083111</v>
      </c>
      <c r="Q213" s="12">
        <v>5729335</v>
      </c>
      <c r="R213" s="41">
        <v>7023373</v>
      </c>
      <c r="S213" s="41">
        <v>7586355</v>
      </c>
      <c r="T213" s="41">
        <v>8948658</v>
      </c>
      <c r="U213" s="41">
        <v>8749201</v>
      </c>
      <c r="V213" s="41">
        <v>8737353</v>
      </c>
      <c r="W213" s="41">
        <v>9296875.1500000004</v>
      </c>
      <c r="X213" s="41">
        <v>8263839.29</v>
      </c>
      <c r="Y213" s="41">
        <v>9463075</v>
      </c>
      <c r="Z213" s="41">
        <v>8884642</v>
      </c>
      <c r="AA213" s="41">
        <v>9882069</v>
      </c>
      <c r="AB213" s="41">
        <v>9006484</v>
      </c>
      <c r="AC213" s="41">
        <v>13457555</v>
      </c>
      <c r="AD213" s="41">
        <v>12834177</v>
      </c>
      <c r="AE213" s="41">
        <v>12179935</v>
      </c>
      <c r="AF213" s="41">
        <v>12571167</v>
      </c>
      <c r="AG213" s="41">
        <v>10131994</v>
      </c>
      <c r="AH213" s="41">
        <v>10497675</v>
      </c>
      <c r="AI213" s="13">
        <v>2.5863647025900383E-2</v>
      </c>
      <c r="AJ213" s="13">
        <v>3.609171106891694E-2</v>
      </c>
    </row>
    <row r="214" spans="1:44" ht="10.5" customHeight="1" x14ac:dyDescent="0.2">
      <c r="A214" s="11"/>
      <c r="B214" s="19" t="s">
        <v>67</v>
      </c>
      <c r="D214" s="19"/>
      <c r="E214" s="14"/>
      <c r="F214" s="2"/>
      <c r="G214" s="12">
        <v>500955</v>
      </c>
      <c r="H214" s="12">
        <v>641824</v>
      </c>
      <c r="I214" s="12">
        <v>716470</v>
      </c>
      <c r="J214" s="12">
        <v>377146</v>
      </c>
      <c r="K214" s="12">
        <v>786968</v>
      </c>
      <c r="L214" s="12">
        <v>2810654</v>
      </c>
      <c r="M214" s="12">
        <v>744100</v>
      </c>
      <c r="N214" s="12">
        <v>844981</v>
      </c>
      <c r="O214" s="12">
        <v>800420</v>
      </c>
      <c r="P214" s="12">
        <v>839552</v>
      </c>
      <c r="Q214" s="12">
        <v>789351</v>
      </c>
      <c r="R214" s="41">
        <v>49270</v>
      </c>
      <c r="S214" s="41">
        <v>1179765</v>
      </c>
      <c r="T214" s="41">
        <v>2628600</v>
      </c>
      <c r="U214" s="41">
        <v>2985876</v>
      </c>
      <c r="V214" s="41">
        <v>2347570</v>
      </c>
      <c r="W214" s="41">
        <v>1196982</v>
      </c>
      <c r="X214" s="41">
        <v>3098224</v>
      </c>
      <c r="Y214" s="41">
        <v>1242511</v>
      </c>
      <c r="Z214" s="41">
        <v>1352883</v>
      </c>
      <c r="AA214" s="41">
        <v>1240482</v>
      </c>
      <c r="AB214" s="41">
        <v>1420297</v>
      </c>
      <c r="AC214" s="41">
        <v>1381306</v>
      </c>
      <c r="AD214" s="41">
        <v>1279458</v>
      </c>
      <c r="AE214" s="41">
        <v>1454154</v>
      </c>
      <c r="AF214" s="41">
        <v>1764671</v>
      </c>
      <c r="AG214" s="41">
        <v>1159449</v>
      </c>
      <c r="AH214" s="41">
        <v>882850</v>
      </c>
      <c r="AI214" s="13">
        <v>-7.6185817558404256E-2</v>
      </c>
      <c r="AJ214" s="13">
        <v>-0.23856073013991991</v>
      </c>
    </row>
    <row r="215" spans="1:44" ht="10.5" customHeight="1" x14ac:dyDescent="0.2">
      <c r="A215" s="11"/>
      <c r="B215" s="19" t="s">
        <v>69</v>
      </c>
      <c r="D215" s="19"/>
      <c r="E215" s="14"/>
      <c r="F215" s="2"/>
      <c r="G215" s="12">
        <v>2155</v>
      </c>
      <c r="H215" s="12">
        <v>606</v>
      </c>
      <c r="I215" s="12">
        <v>0</v>
      </c>
      <c r="J215" s="12">
        <v>0</v>
      </c>
      <c r="K215" s="12">
        <v>40</v>
      </c>
      <c r="L215" s="12">
        <v>0</v>
      </c>
      <c r="M215" s="12">
        <v>0</v>
      </c>
      <c r="N215" s="12">
        <v>0</v>
      </c>
      <c r="O215" s="12">
        <v>0</v>
      </c>
      <c r="P215" s="12">
        <v>0</v>
      </c>
      <c r="Q215" s="12">
        <v>0</v>
      </c>
      <c r="R215" s="41">
        <v>0</v>
      </c>
      <c r="S215" s="41">
        <v>9493</v>
      </c>
      <c r="T215" s="41">
        <v>252819</v>
      </c>
      <c r="U215" s="41">
        <v>70537</v>
      </c>
      <c r="V215" s="41">
        <v>37070</v>
      </c>
      <c r="W215" s="41">
        <v>2611370</v>
      </c>
      <c r="X215" s="41">
        <v>60516</v>
      </c>
      <c r="Y215" s="41">
        <v>2087939</v>
      </c>
      <c r="Z215" s="41">
        <v>2495202</v>
      </c>
      <c r="AA215" s="41">
        <v>2733553</v>
      </c>
      <c r="AB215" s="41">
        <v>2844535</v>
      </c>
      <c r="AC215" s="41">
        <v>3046309</v>
      </c>
      <c r="AD215" s="41">
        <v>3150660</v>
      </c>
      <c r="AE215" s="41">
        <v>0</v>
      </c>
      <c r="AF215" s="41">
        <v>0</v>
      </c>
      <c r="AG215" s="41">
        <v>0</v>
      </c>
      <c r="AH215" s="41">
        <v>0</v>
      </c>
      <c r="AI215" s="13">
        <v>-1</v>
      </c>
      <c r="AJ215" s="13" t="s">
        <v>246</v>
      </c>
    </row>
    <row r="216" spans="1:44" ht="10.5" customHeight="1" x14ac:dyDescent="0.2">
      <c r="A216" s="11"/>
      <c r="B216" s="19" t="s">
        <v>70</v>
      </c>
      <c r="D216" s="19"/>
      <c r="E216" s="14"/>
      <c r="F216" s="2"/>
      <c r="G216" s="12">
        <v>1147432</v>
      </c>
      <c r="H216" s="12">
        <v>1229721</v>
      </c>
      <c r="I216" s="12">
        <v>1182348</v>
      </c>
      <c r="J216" s="12">
        <v>978732</v>
      </c>
      <c r="K216" s="12">
        <v>1013578</v>
      </c>
      <c r="L216" s="12">
        <v>1350600</v>
      </c>
      <c r="M216" s="12">
        <v>1544928</v>
      </c>
      <c r="N216" s="12">
        <v>1327514</v>
      </c>
      <c r="O216" s="12">
        <v>1222827</v>
      </c>
      <c r="P216" s="12">
        <v>1514968</v>
      </c>
      <c r="Q216" s="12">
        <v>1426547</v>
      </c>
      <c r="R216" s="41">
        <v>1260181</v>
      </c>
      <c r="S216" s="41">
        <v>1356163</v>
      </c>
      <c r="T216" s="41">
        <v>1280617</v>
      </c>
      <c r="U216" s="41">
        <v>1350434</v>
      </c>
      <c r="V216" s="41">
        <v>2055824</v>
      </c>
      <c r="W216" s="41">
        <v>332727</v>
      </c>
      <c r="X216" s="41">
        <v>406714</v>
      </c>
      <c r="Y216" s="41">
        <v>948871</v>
      </c>
      <c r="Z216" s="41">
        <v>1309932</v>
      </c>
      <c r="AA216" s="41">
        <v>1304747</v>
      </c>
      <c r="AB216" s="41">
        <v>1012610</v>
      </c>
      <c r="AC216" s="41">
        <v>1161346</v>
      </c>
      <c r="AD216" s="41">
        <v>1314039</v>
      </c>
      <c r="AE216" s="41">
        <v>866370</v>
      </c>
      <c r="AF216" s="41">
        <v>678725</v>
      </c>
      <c r="AG216" s="41">
        <v>0</v>
      </c>
      <c r="AH216" s="41">
        <v>6004</v>
      </c>
      <c r="AI216" s="13">
        <v>-0.5745651344880266</v>
      </c>
      <c r="AJ216" s="13" t="s">
        <v>246</v>
      </c>
    </row>
    <row r="217" spans="1:44" ht="10.5" customHeight="1" x14ac:dyDescent="0.2">
      <c r="A217" s="11"/>
      <c r="B217" s="19" t="s">
        <v>71</v>
      </c>
      <c r="D217" s="19"/>
      <c r="E217" s="14"/>
      <c r="F217" s="2"/>
      <c r="G217" s="12">
        <v>1438063</v>
      </c>
      <c r="H217" s="12">
        <v>1373555</v>
      </c>
      <c r="I217" s="12">
        <v>1442790</v>
      </c>
      <c r="J217" s="12">
        <v>1688521</v>
      </c>
      <c r="K217" s="12">
        <v>1746082</v>
      </c>
      <c r="L217" s="12">
        <v>1790994</v>
      </c>
      <c r="M217" s="12">
        <v>1859187</v>
      </c>
      <c r="N217" s="12">
        <v>2100910</v>
      </c>
      <c r="O217" s="12">
        <v>2595229</v>
      </c>
      <c r="P217" s="12">
        <v>2154991</v>
      </c>
      <c r="Q217" s="12">
        <v>2088684</v>
      </c>
      <c r="R217" s="41">
        <v>2748388</v>
      </c>
      <c r="S217" s="41">
        <v>2556621</v>
      </c>
      <c r="T217" s="41">
        <v>3359331</v>
      </c>
      <c r="U217" s="41">
        <v>3215828</v>
      </c>
      <c r="V217" s="41">
        <v>2870678</v>
      </c>
      <c r="W217" s="41">
        <v>6459522</v>
      </c>
      <c r="X217" s="41">
        <v>2543391</v>
      </c>
      <c r="Y217" s="41">
        <v>2820796</v>
      </c>
      <c r="Z217" s="41">
        <v>2487082</v>
      </c>
      <c r="AA217" s="41">
        <v>2625494</v>
      </c>
      <c r="AB217" s="41">
        <v>2510732</v>
      </c>
      <c r="AC217" s="41">
        <v>2640804</v>
      </c>
      <c r="AD217" s="41">
        <v>2970974</v>
      </c>
      <c r="AE217" s="41">
        <v>3516582</v>
      </c>
      <c r="AF217" s="41">
        <v>2974179</v>
      </c>
      <c r="AG217" s="41">
        <v>3774352</v>
      </c>
      <c r="AH217" s="41">
        <v>3281224</v>
      </c>
      <c r="AI217" s="13">
        <v>4.5616882996266428E-2</v>
      </c>
      <c r="AJ217" s="13">
        <v>-0.13065236098805835</v>
      </c>
    </row>
    <row r="218" spans="1:44" ht="10.5" customHeight="1" x14ac:dyDescent="0.2">
      <c r="A218" s="11"/>
      <c r="B218" s="19" t="s">
        <v>72</v>
      </c>
      <c r="D218" s="19"/>
      <c r="E218" s="14"/>
      <c r="F218" s="2"/>
      <c r="G218" s="12">
        <v>42560</v>
      </c>
      <c r="H218" s="12">
        <v>35190</v>
      </c>
      <c r="I218" s="12">
        <v>28940</v>
      </c>
      <c r="J218" s="12">
        <v>15413</v>
      </c>
      <c r="K218" s="12">
        <v>15719</v>
      </c>
      <c r="L218" s="12">
        <v>3500</v>
      </c>
      <c r="M218" s="12">
        <v>5074</v>
      </c>
      <c r="N218" s="12">
        <v>2617</v>
      </c>
      <c r="O218" s="12">
        <v>126371</v>
      </c>
      <c r="P218" s="12">
        <v>213839</v>
      </c>
      <c r="Q218" s="12">
        <v>200</v>
      </c>
      <c r="R218" s="41">
        <v>14462</v>
      </c>
      <c r="S218" s="41">
        <v>8806</v>
      </c>
      <c r="T218" s="41">
        <v>489541</v>
      </c>
      <c r="U218" s="41">
        <v>1099721</v>
      </c>
      <c r="V218" s="41">
        <v>722512</v>
      </c>
      <c r="W218" s="41">
        <v>1925849</v>
      </c>
      <c r="X218" s="41">
        <v>1696532</v>
      </c>
      <c r="Y218" s="41">
        <v>1948890</v>
      </c>
      <c r="Z218" s="41">
        <v>2246218</v>
      </c>
      <c r="AA218" s="41">
        <v>2272589</v>
      </c>
      <c r="AB218" s="41">
        <v>2634455</v>
      </c>
      <c r="AC218" s="41">
        <v>1756493</v>
      </c>
      <c r="AD218" s="41">
        <v>2310577</v>
      </c>
      <c r="AE218" s="41">
        <v>3014441</v>
      </c>
      <c r="AF218" s="41">
        <v>3121986</v>
      </c>
      <c r="AG218" s="41">
        <v>2678928</v>
      </c>
      <c r="AH218" s="41">
        <v>4135614</v>
      </c>
      <c r="AI218" s="13">
        <v>7.8056532083069508E-2</v>
      </c>
      <c r="AJ218" s="13">
        <v>0.54375705506083027</v>
      </c>
    </row>
    <row r="219" spans="1:44" ht="10.5" customHeight="1" x14ac:dyDescent="0.2">
      <c r="A219" s="11"/>
      <c r="B219" s="19" t="s">
        <v>73</v>
      </c>
      <c r="D219" s="19"/>
      <c r="E219" s="14"/>
      <c r="F219" s="2"/>
      <c r="G219" s="12">
        <v>265419</v>
      </c>
      <c r="H219" s="12">
        <v>451778</v>
      </c>
      <c r="I219" s="12">
        <v>312448</v>
      </c>
      <c r="J219" s="12">
        <v>1242171</v>
      </c>
      <c r="K219" s="12">
        <v>1079581</v>
      </c>
      <c r="L219" s="12">
        <v>301784</v>
      </c>
      <c r="M219" s="12">
        <v>3144061</v>
      </c>
      <c r="N219" s="12">
        <v>935318</v>
      </c>
      <c r="O219" s="12">
        <v>1414138</v>
      </c>
      <c r="P219" s="12">
        <v>917577</v>
      </c>
      <c r="Q219" s="12">
        <v>155632</v>
      </c>
      <c r="R219" s="41">
        <v>534205</v>
      </c>
      <c r="S219" s="41">
        <v>1600097</v>
      </c>
      <c r="T219" s="41">
        <v>19931164</v>
      </c>
      <c r="U219" s="41">
        <v>12290661</v>
      </c>
      <c r="V219" s="41">
        <v>16538431</v>
      </c>
      <c r="W219" s="41">
        <v>10224280</v>
      </c>
      <c r="X219" s="41">
        <v>4109830</v>
      </c>
      <c r="Y219" s="41">
        <v>1477071</v>
      </c>
      <c r="Z219" s="41">
        <v>407584</v>
      </c>
      <c r="AA219" s="41">
        <v>1126992</v>
      </c>
      <c r="AB219" s="41">
        <v>99881</v>
      </c>
      <c r="AC219" s="41">
        <v>915039</v>
      </c>
      <c r="AD219" s="41">
        <v>355614</v>
      </c>
      <c r="AE219" s="41">
        <v>1842629</v>
      </c>
      <c r="AF219" s="41">
        <v>9316760</v>
      </c>
      <c r="AG219" s="41">
        <v>8170162</v>
      </c>
      <c r="AH219" s="41">
        <v>21180393</v>
      </c>
      <c r="AI219" s="13">
        <v>1.4419786092795452</v>
      </c>
      <c r="AJ219" s="13">
        <v>1.5924079595973739</v>
      </c>
    </row>
    <row r="220" spans="1:44" ht="10.5" customHeight="1" x14ac:dyDescent="0.2">
      <c r="A220" s="11"/>
      <c r="B220" s="19" t="s">
        <v>74</v>
      </c>
      <c r="D220" s="19"/>
      <c r="E220" s="14"/>
      <c r="F220" s="2"/>
      <c r="G220" s="12">
        <v>604052</v>
      </c>
      <c r="H220" s="12">
        <v>627563</v>
      </c>
      <c r="I220" s="12">
        <v>326741</v>
      </c>
      <c r="J220" s="12">
        <v>676379</v>
      </c>
      <c r="K220" s="12">
        <v>911055</v>
      </c>
      <c r="L220" s="12">
        <v>12681</v>
      </c>
      <c r="M220" s="12">
        <v>4356</v>
      </c>
      <c r="N220" s="12">
        <v>3873</v>
      </c>
      <c r="O220" s="12">
        <v>4780</v>
      </c>
      <c r="P220" s="12">
        <v>104755</v>
      </c>
      <c r="Q220" s="12">
        <v>24588</v>
      </c>
      <c r="R220" s="41">
        <v>62534</v>
      </c>
      <c r="S220" s="41">
        <v>12950</v>
      </c>
      <c r="T220" s="41">
        <v>1929530</v>
      </c>
      <c r="U220" s="41">
        <v>1536834</v>
      </c>
      <c r="V220" s="41">
        <v>2883907</v>
      </c>
      <c r="W220" s="41">
        <v>1131095.5</v>
      </c>
      <c r="X220" s="41">
        <v>2359828.7999999998</v>
      </c>
      <c r="Y220" s="41">
        <v>1486531</v>
      </c>
      <c r="Z220" s="41">
        <v>2598121</v>
      </c>
      <c r="AA220" s="41">
        <v>170144</v>
      </c>
      <c r="AB220" s="41">
        <v>90587</v>
      </c>
      <c r="AC220" s="41">
        <v>338067</v>
      </c>
      <c r="AD220" s="41">
        <v>61195</v>
      </c>
      <c r="AE220" s="41">
        <v>2211067</v>
      </c>
      <c r="AF220" s="41">
        <v>3006965</v>
      </c>
      <c r="AG220" s="41">
        <v>2737915</v>
      </c>
      <c r="AH220" s="41">
        <v>3497533</v>
      </c>
      <c r="AI220" s="13">
        <v>0.83843942130649873</v>
      </c>
      <c r="AJ220" s="13">
        <v>0.27744396739854965</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291</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290</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2334849</v>
      </c>
      <c r="S233" s="12">
        <v>2388461</v>
      </c>
      <c r="T233" s="12">
        <v>2442073</v>
      </c>
      <c r="U233" s="12">
        <v>2552277.6150000002</v>
      </c>
      <c r="V233" s="12">
        <v>2662482.23</v>
      </c>
      <c r="W233" s="12">
        <v>2821561.8200000003</v>
      </c>
      <c r="X233" s="12">
        <v>2980641.41</v>
      </c>
      <c r="Y233" s="12">
        <v>2830976.2050000001</v>
      </c>
      <c r="Z233" s="12">
        <v>2681311</v>
      </c>
      <c r="AA233" s="12">
        <v>2729280.5</v>
      </c>
      <c r="AB233" s="12">
        <v>2777250</v>
      </c>
      <c r="AC233" s="12">
        <v>2825859.6814825376</v>
      </c>
      <c r="AD233" s="12">
        <v>420000</v>
      </c>
      <c r="AE233" s="12">
        <v>353792.26979775826</v>
      </c>
      <c r="AF233" s="12">
        <v>445000</v>
      </c>
      <c r="AG233" s="12">
        <v>458052.61966389016</v>
      </c>
      <c r="AH233" s="12">
        <v>465000</v>
      </c>
      <c r="AI233" s="71">
        <v>-0.2575970944651168</v>
      </c>
      <c r="AJ233" s="13">
        <v>1.5167210136703701E-2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2195393</v>
      </c>
      <c r="S234" s="11">
        <v>2204672.5</v>
      </c>
      <c r="T234" s="11">
        <v>2213952</v>
      </c>
      <c r="U234" s="12">
        <v>2433217.67</v>
      </c>
      <c r="V234" s="12">
        <v>2652483.34</v>
      </c>
      <c r="W234" s="12">
        <v>2780552.67</v>
      </c>
      <c r="X234" s="12">
        <v>2908622</v>
      </c>
      <c r="Y234" s="12">
        <v>2814002.5</v>
      </c>
      <c r="Z234" s="12">
        <v>2719383</v>
      </c>
      <c r="AA234" s="12">
        <v>2708713</v>
      </c>
      <c r="AB234" s="12">
        <v>2698043</v>
      </c>
      <c r="AC234" s="12">
        <v>2687456.7314199582</v>
      </c>
      <c r="AD234" s="12">
        <v>405000</v>
      </c>
      <c r="AE234" s="12">
        <v>232897.03221927898</v>
      </c>
      <c r="AF234" s="12">
        <v>430000</v>
      </c>
      <c r="AG234" s="12">
        <v>443072.88367368368</v>
      </c>
      <c r="AH234" s="12">
        <v>455000</v>
      </c>
      <c r="AI234" s="71">
        <v>-0.25670635170872969</v>
      </c>
      <c r="AJ234" s="13">
        <v>2.6919084344372686E-2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91788</v>
      </c>
      <c r="S241" s="11">
        <v>91691</v>
      </c>
      <c r="T241" s="11">
        <v>92197</v>
      </c>
      <c r="U241" s="11">
        <v>91761</v>
      </c>
      <c r="V241" s="11">
        <v>92626</v>
      </c>
      <c r="W241" s="11">
        <v>92886</v>
      </c>
      <c r="X241" s="11">
        <v>92755</v>
      </c>
      <c r="Y241" s="11">
        <v>92321</v>
      </c>
      <c r="Z241" s="11">
        <v>91697</v>
      </c>
      <c r="AA241" s="11">
        <v>91461</v>
      </c>
      <c r="AB241" s="41">
        <v>90673</v>
      </c>
      <c r="AC241" s="41">
        <v>90049</v>
      </c>
      <c r="AD241" s="41">
        <v>89159</v>
      </c>
      <c r="AE241" s="41">
        <v>88419</v>
      </c>
      <c r="AF241" s="41">
        <v>87671</v>
      </c>
      <c r="AG241" s="41">
        <v>87013</v>
      </c>
      <c r="AH241" s="41">
        <v>86175</v>
      </c>
      <c r="AI241" s="13">
        <v>-8.4440661875655465E-3</v>
      </c>
      <c r="AJ241" s="13">
        <v>-9.6307448312321145E-3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2083017</v>
      </c>
      <c r="S242" s="11">
        <v>2182518</v>
      </c>
      <c r="T242" s="11">
        <v>2171757</v>
      </c>
      <c r="U242" s="11">
        <v>2262189</v>
      </c>
      <c r="V242" s="11">
        <v>2440813</v>
      </c>
      <c r="W242" s="11">
        <v>2509075</v>
      </c>
      <c r="X242" s="11">
        <v>2476263</v>
      </c>
      <c r="Y242" s="11">
        <v>2500496</v>
      </c>
      <c r="Z242" s="11">
        <v>2572631</v>
      </c>
      <c r="AA242" s="11">
        <v>2571243</v>
      </c>
      <c r="AB242" s="41">
        <v>2603664</v>
      </c>
      <c r="AC242" s="41">
        <v>2681305</v>
      </c>
      <c r="AD242" s="41">
        <v>2766681</v>
      </c>
      <c r="AE242" s="41">
        <v>2812978</v>
      </c>
      <c r="AF242" s="41">
        <v>2898282</v>
      </c>
      <c r="AG242" s="41">
        <v>2980245</v>
      </c>
      <c r="AH242" s="41">
        <v>3072628</v>
      </c>
      <c r="AI242" s="13">
        <v>2.798672783736178E-2</v>
      </c>
      <c r="AJ242" s="13">
        <v>3.0998458180451608E-2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24653.055219537713</v>
      </c>
      <c r="V243" s="11">
        <f t="shared" ref="V243:AA243" si="15">V242*1000/V241</f>
        <v>26351.27286075184</v>
      </c>
      <c r="W243" s="11">
        <f t="shared" si="15"/>
        <v>27012.413065478115</v>
      </c>
      <c r="X243" s="11">
        <f t="shared" si="15"/>
        <v>26696.814187914399</v>
      </c>
      <c r="Y243" s="11">
        <f t="shared" si="15"/>
        <v>27084.801941053498</v>
      </c>
      <c r="Z243" s="11">
        <f t="shared" si="15"/>
        <v>28055.781541380853</v>
      </c>
      <c r="AA243" s="11">
        <f t="shared" si="15"/>
        <v>28112.998983173155</v>
      </c>
      <c r="AB243" s="11">
        <v>28714.876534359733</v>
      </c>
      <c r="AC243" s="11">
        <v>29776.066363868562</v>
      </c>
      <c r="AD243" s="11">
        <v>31030.866205318587</v>
      </c>
      <c r="AE243" s="11">
        <v>31814.18021013583</v>
      </c>
      <c r="AF243" s="11">
        <v>33058.616874451072</v>
      </c>
      <c r="AG243" s="11">
        <v>34250.571753646007</v>
      </c>
      <c r="AH243" s="11">
        <v>35655.677400638233</v>
      </c>
      <c r="AI243" s="13">
        <v>3.674103777973925E-2</v>
      </c>
      <c r="AJ243" s="13">
        <v>4.1024297553299997E-2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40006</v>
      </c>
      <c r="S245" s="11">
        <v>39598</v>
      </c>
      <c r="T245" s="11">
        <v>40563</v>
      </c>
      <c r="U245" s="11">
        <v>40028</v>
      </c>
      <c r="V245" s="11">
        <v>40302</v>
      </c>
      <c r="W245" s="11">
        <v>41087</v>
      </c>
      <c r="X245" s="11">
        <v>41540</v>
      </c>
      <c r="Y245" s="11">
        <v>40102</v>
      </c>
      <c r="Z245" s="11">
        <v>40384</v>
      </c>
      <c r="AA245" s="11">
        <v>39392</v>
      </c>
      <c r="AB245" s="41">
        <v>38600</v>
      </c>
      <c r="AC245" s="41">
        <v>37794</v>
      </c>
      <c r="AD245" s="41">
        <v>36902</v>
      </c>
      <c r="AE245" s="41">
        <v>35474</v>
      </c>
      <c r="AF245" s="41">
        <v>34417</v>
      </c>
      <c r="AG245" s="41">
        <v>34155</v>
      </c>
      <c r="AH245" s="41">
        <v>34538</v>
      </c>
      <c r="AI245" s="13">
        <v>-1.8361356231528903E-2</v>
      </c>
      <c r="AJ245" s="13">
        <v>1.1213585126628605E-2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36037</v>
      </c>
      <c r="S246" s="11">
        <v>35869</v>
      </c>
      <c r="T246" s="11">
        <v>36659</v>
      </c>
      <c r="U246" s="11">
        <v>36342</v>
      </c>
      <c r="V246" s="11">
        <v>37031</v>
      </c>
      <c r="W246" s="11">
        <v>36936</v>
      </c>
      <c r="X246" s="11">
        <v>35196</v>
      </c>
      <c r="Y246" s="11">
        <v>33722</v>
      </c>
      <c r="Z246" s="11">
        <v>34079</v>
      </c>
      <c r="AA246" s="11">
        <v>33886</v>
      </c>
      <c r="AB246" s="41">
        <v>33944</v>
      </c>
      <c r="AC246" s="41">
        <v>33618</v>
      </c>
      <c r="AD246" s="41">
        <v>32930</v>
      </c>
      <c r="AE246" s="41">
        <v>32396</v>
      </c>
      <c r="AF246" s="41">
        <v>31993</v>
      </c>
      <c r="AG246" s="41">
        <v>32213</v>
      </c>
      <c r="AH246" s="41">
        <v>32964</v>
      </c>
      <c r="AI246" s="13">
        <v>-4.8707742853479896E-3</v>
      </c>
      <c r="AJ246" s="13">
        <v>2.3313569055971192E-2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3969</v>
      </c>
      <c r="S247" s="11">
        <v>3729</v>
      </c>
      <c r="T247" s="11">
        <v>3904</v>
      </c>
      <c r="U247" s="11">
        <v>3686</v>
      </c>
      <c r="V247" s="11">
        <v>3271</v>
      </c>
      <c r="W247" s="11">
        <v>41087</v>
      </c>
      <c r="X247" s="11">
        <v>6344</v>
      </c>
      <c r="Y247" s="11">
        <v>6380</v>
      </c>
      <c r="Z247" s="11">
        <v>6305</v>
      </c>
      <c r="AA247" s="11">
        <v>5506</v>
      </c>
      <c r="AB247" s="41">
        <v>4656</v>
      </c>
      <c r="AC247" s="41">
        <v>4176</v>
      </c>
      <c r="AD247" s="41">
        <v>3972</v>
      </c>
      <c r="AE247" s="41">
        <v>3078</v>
      </c>
      <c r="AF247" s="41">
        <v>2424</v>
      </c>
      <c r="AG247" s="41">
        <v>1942</v>
      </c>
      <c r="AH247" s="41">
        <v>1574</v>
      </c>
      <c r="AI247" s="13">
        <v>-0.16536109219519335</v>
      </c>
      <c r="AJ247" s="13">
        <v>-0.18949536560247168</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9.9</v>
      </c>
      <c r="S248" s="81">
        <v>9.4</v>
      </c>
      <c r="T248" s="81">
        <v>9.6</v>
      </c>
      <c r="U248" s="81">
        <v>8.1</v>
      </c>
      <c r="V248" s="81">
        <v>8.1</v>
      </c>
      <c r="W248" s="81">
        <v>10.1</v>
      </c>
      <c r="X248" s="81">
        <v>15.3</v>
      </c>
      <c r="Y248" s="81">
        <v>15.9</v>
      </c>
      <c r="Z248" s="81">
        <v>15.6</v>
      </c>
      <c r="AA248" s="81">
        <v>14</v>
      </c>
      <c r="AB248" s="82">
        <v>12.1</v>
      </c>
      <c r="AC248" s="82">
        <v>11</v>
      </c>
      <c r="AD248" s="82">
        <v>10.8</v>
      </c>
      <c r="AE248" s="82">
        <v>8.6999999999999993</v>
      </c>
      <c r="AF248" s="82">
        <v>7</v>
      </c>
      <c r="AG248" s="82">
        <v>5.7</v>
      </c>
      <c r="AH248" s="82">
        <v>4.5999999999999996</v>
      </c>
      <c r="AI248" s="13">
        <v>-0.14887095686770602</v>
      </c>
      <c r="AJ248" s="13">
        <v>-0.19298245614035098</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37048564</v>
      </c>
      <c r="H257" s="86">
        <f>SUM(H258:H260)</f>
        <v>39845257</v>
      </c>
      <c r="I257" s="86">
        <f>SUM(I258:I260)</f>
        <v>47244635</v>
      </c>
      <c r="J257" s="86">
        <f>SUM(J258:J260)</f>
        <v>44477259</v>
      </c>
      <c r="K257" s="86">
        <f>SUM(K258:K260)</f>
        <v>45839021</v>
      </c>
      <c r="L257" s="86">
        <f t="shared" ref="L257:Q257" si="16">SUM(L258:L260)</f>
        <v>53112852</v>
      </c>
      <c r="M257" s="86">
        <f t="shared" si="16"/>
        <v>56563339</v>
      </c>
      <c r="N257" s="86">
        <f t="shared" si="16"/>
        <v>59987097</v>
      </c>
      <c r="O257" s="86">
        <f t="shared" si="16"/>
        <v>63400371.689999998</v>
      </c>
      <c r="P257" s="86">
        <f t="shared" si="16"/>
        <v>65143331</v>
      </c>
      <c r="Q257" s="86">
        <f t="shared" si="16"/>
        <v>69642210</v>
      </c>
      <c r="R257" s="86">
        <f>SUM(R258:R261)</f>
        <v>76880146.070000008</v>
      </c>
      <c r="S257" s="86">
        <f t="shared" ref="S257:AA257" si="17">SUM(S258:S261)</f>
        <v>74737209.069999993</v>
      </c>
      <c r="T257" s="86">
        <f t="shared" si="17"/>
        <v>80620177.719999999</v>
      </c>
      <c r="U257" s="86">
        <f t="shared" si="17"/>
        <v>83702054.359999999</v>
      </c>
      <c r="V257" s="86">
        <f t="shared" si="17"/>
        <v>86812687.959999993</v>
      </c>
      <c r="W257" s="86">
        <f t="shared" si="17"/>
        <v>84642170.75</v>
      </c>
      <c r="X257" s="86">
        <f t="shared" si="17"/>
        <v>88304244.230000004</v>
      </c>
      <c r="Y257" s="86">
        <f t="shared" si="17"/>
        <v>86018151.779999986</v>
      </c>
      <c r="Z257" s="86">
        <f t="shared" si="17"/>
        <v>88454016.689999998</v>
      </c>
      <c r="AA257" s="86">
        <f t="shared" si="17"/>
        <v>90284861.99000001</v>
      </c>
      <c r="AB257" s="86">
        <v>91074337.359999999</v>
      </c>
      <c r="AC257" s="86">
        <v>90791060.920000002</v>
      </c>
      <c r="AD257" s="86">
        <v>90421943.900000006</v>
      </c>
      <c r="AE257" s="86">
        <v>96204102.760000005</v>
      </c>
      <c r="AF257" s="86">
        <v>98543120.75</v>
      </c>
      <c r="AG257" s="86">
        <v>98941491.310000002</v>
      </c>
      <c r="AH257" s="86">
        <v>94443531.010000005</v>
      </c>
      <c r="AI257" s="13">
        <v>6.072703442083327E-3</v>
      </c>
      <c r="AJ257" s="13">
        <v>-4.5460809620376005E-2</v>
      </c>
    </row>
    <row r="258" spans="1:36" ht="10.5" customHeight="1" x14ac:dyDescent="0.2">
      <c r="A258" s="14"/>
      <c r="B258" s="11"/>
      <c r="C258" s="11" t="s">
        <v>151</v>
      </c>
      <c r="D258" s="11"/>
      <c r="E258" s="11"/>
      <c r="F258" s="2"/>
      <c r="G258" s="86">
        <f t="shared" ref="G258:AA258" si="18">G65</f>
        <v>26002719</v>
      </c>
      <c r="H258" s="86">
        <f t="shared" si="18"/>
        <v>27186615</v>
      </c>
      <c r="I258" s="86">
        <f t="shared" si="18"/>
        <v>29936378</v>
      </c>
      <c r="J258" s="86">
        <f t="shared" si="18"/>
        <v>27108567</v>
      </c>
      <c r="K258" s="86">
        <f t="shared" si="18"/>
        <v>28241011</v>
      </c>
      <c r="L258" s="86">
        <f t="shared" si="18"/>
        <v>34282775</v>
      </c>
      <c r="M258" s="86">
        <f t="shared" si="18"/>
        <v>36328599</v>
      </c>
      <c r="N258" s="86">
        <f t="shared" si="18"/>
        <v>38201692</v>
      </c>
      <c r="O258" s="86">
        <f t="shared" si="18"/>
        <v>40671885</v>
      </c>
      <c r="P258" s="86">
        <f t="shared" si="18"/>
        <v>41616401</v>
      </c>
      <c r="Q258" s="86">
        <f t="shared" si="18"/>
        <v>42898436</v>
      </c>
      <c r="R258" s="86">
        <f t="shared" si="18"/>
        <v>47839146</v>
      </c>
      <c r="S258" s="86">
        <f t="shared" si="18"/>
        <v>50455283</v>
      </c>
      <c r="T258" s="86">
        <f t="shared" si="18"/>
        <v>49890892</v>
      </c>
      <c r="U258" s="86">
        <f t="shared" si="18"/>
        <v>52627849</v>
      </c>
      <c r="V258" s="86">
        <f t="shared" si="18"/>
        <v>53478084</v>
      </c>
      <c r="W258" s="86">
        <f t="shared" si="18"/>
        <v>52031821</v>
      </c>
      <c r="X258" s="86">
        <f t="shared" si="18"/>
        <v>54170935</v>
      </c>
      <c r="Y258" s="86">
        <f t="shared" si="18"/>
        <v>52423179</v>
      </c>
      <c r="Z258" s="86">
        <f t="shared" si="18"/>
        <v>53873671</v>
      </c>
      <c r="AA258" s="86">
        <f t="shared" si="18"/>
        <v>53737573</v>
      </c>
      <c r="AB258" s="86">
        <v>54138985</v>
      </c>
      <c r="AC258" s="86">
        <v>56745656</v>
      </c>
      <c r="AD258" s="86">
        <v>57449439</v>
      </c>
      <c r="AE258" s="86">
        <v>59247205</v>
      </c>
      <c r="AF258" s="86">
        <v>60054478</v>
      </c>
      <c r="AG258" s="86">
        <v>60535146</v>
      </c>
      <c r="AH258" s="86">
        <v>53810052</v>
      </c>
      <c r="AI258" s="13">
        <v>-1.0151920860332897E-3</v>
      </c>
      <c r="AJ258" s="13">
        <v>-0.11109404113768884</v>
      </c>
    </row>
    <row r="259" spans="1:36" ht="10.5" customHeight="1" x14ac:dyDescent="0.2">
      <c r="A259" s="14"/>
      <c r="B259" s="11"/>
      <c r="C259" s="11" t="s">
        <v>152</v>
      </c>
      <c r="D259" s="11"/>
      <c r="E259" s="11"/>
      <c r="F259" s="2"/>
      <c r="G259" s="86">
        <f t="shared" ref="G259:AA259" si="19">G122</f>
        <v>9115970</v>
      </c>
      <c r="H259" s="86">
        <f t="shared" si="19"/>
        <v>10590755</v>
      </c>
      <c r="I259" s="86">
        <f t="shared" si="19"/>
        <v>15227806</v>
      </c>
      <c r="J259" s="86">
        <f t="shared" si="19"/>
        <v>15210807</v>
      </c>
      <c r="K259" s="86">
        <f t="shared" si="19"/>
        <v>15325680</v>
      </c>
      <c r="L259" s="86">
        <f t="shared" si="19"/>
        <v>16378101</v>
      </c>
      <c r="M259" s="86">
        <f t="shared" si="19"/>
        <v>17595547</v>
      </c>
      <c r="N259" s="86">
        <f t="shared" si="19"/>
        <v>19059494</v>
      </c>
      <c r="O259" s="86">
        <f t="shared" si="19"/>
        <v>19993459.690000001</v>
      </c>
      <c r="P259" s="86">
        <f t="shared" si="19"/>
        <v>20682467</v>
      </c>
      <c r="Q259" s="86">
        <f t="shared" si="19"/>
        <v>24242810</v>
      </c>
      <c r="R259" s="86">
        <f t="shared" si="19"/>
        <v>25560200.540000003</v>
      </c>
      <c r="S259" s="86">
        <f t="shared" si="19"/>
        <v>20682467</v>
      </c>
      <c r="T259" s="86">
        <f t="shared" si="19"/>
        <v>26529698.639999997</v>
      </c>
      <c r="U259" s="86">
        <f t="shared" si="19"/>
        <v>26663474</v>
      </c>
      <c r="V259" s="86">
        <f t="shared" si="19"/>
        <v>28828235.109999999</v>
      </c>
      <c r="W259" s="86">
        <f t="shared" si="19"/>
        <v>28502207.07</v>
      </c>
      <c r="X259" s="86">
        <f t="shared" si="19"/>
        <v>29827710.080000002</v>
      </c>
      <c r="Y259" s="86">
        <f t="shared" si="19"/>
        <v>28521810.789999999</v>
      </c>
      <c r="Z259" s="86">
        <f t="shared" si="19"/>
        <v>29572430.5</v>
      </c>
      <c r="AA259" s="86">
        <f t="shared" si="19"/>
        <v>31285300.649999999</v>
      </c>
      <c r="AB259" s="86">
        <v>32037047</v>
      </c>
      <c r="AC259" s="86">
        <v>28786243</v>
      </c>
      <c r="AD259" s="86">
        <v>27483445</v>
      </c>
      <c r="AE259" s="86">
        <v>31472324</v>
      </c>
      <c r="AF259" s="86">
        <v>30595668</v>
      </c>
      <c r="AG259" s="86">
        <v>30791425</v>
      </c>
      <c r="AH259" s="86">
        <v>32499772</v>
      </c>
      <c r="AI259" s="13">
        <v>2.3928787113927097E-3</v>
      </c>
      <c r="AJ259" s="13">
        <v>5.5481258174962675E-2</v>
      </c>
    </row>
    <row r="260" spans="1:36" ht="10.5" customHeight="1" x14ac:dyDescent="0.2">
      <c r="A260" s="14"/>
      <c r="B260" s="11"/>
      <c r="C260" s="11" t="s">
        <v>153</v>
      </c>
      <c r="D260" s="11"/>
      <c r="E260" s="11"/>
      <c r="F260" s="2"/>
      <c r="G260" s="86">
        <f t="shared" ref="G260:AA260" si="20">G179</f>
        <v>1929875</v>
      </c>
      <c r="H260" s="86">
        <f t="shared" si="20"/>
        <v>2067887</v>
      </c>
      <c r="I260" s="86">
        <f t="shared" si="20"/>
        <v>2080451</v>
      </c>
      <c r="J260" s="86">
        <f t="shared" si="20"/>
        <v>2157885</v>
      </c>
      <c r="K260" s="86">
        <f t="shared" si="20"/>
        <v>2272330</v>
      </c>
      <c r="L260" s="86">
        <f t="shared" si="20"/>
        <v>2451976</v>
      </c>
      <c r="M260" s="86">
        <f t="shared" si="20"/>
        <v>2639193</v>
      </c>
      <c r="N260" s="86">
        <f t="shared" si="20"/>
        <v>2725911</v>
      </c>
      <c r="O260" s="86">
        <f t="shared" si="20"/>
        <v>2735027</v>
      </c>
      <c r="P260" s="86">
        <f t="shared" si="20"/>
        <v>2844463</v>
      </c>
      <c r="Q260" s="86">
        <f t="shared" si="20"/>
        <v>2500964</v>
      </c>
      <c r="R260" s="86">
        <f t="shared" si="20"/>
        <v>3280139</v>
      </c>
      <c r="S260" s="86">
        <f t="shared" si="20"/>
        <v>3412412</v>
      </c>
      <c r="T260" s="86">
        <f t="shared" si="20"/>
        <v>3994532.6</v>
      </c>
      <c r="U260" s="86">
        <f t="shared" si="20"/>
        <v>4131914.36</v>
      </c>
      <c r="V260" s="86">
        <f t="shared" si="20"/>
        <v>4217439.8499999996</v>
      </c>
      <c r="W260" s="86">
        <f t="shared" si="20"/>
        <v>3810385.87</v>
      </c>
      <c r="X260" s="86">
        <f t="shared" si="20"/>
        <v>3986875.2</v>
      </c>
      <c r="Y260" s="86">
        <f t="shared" si="20"/>
        <v>4757779</v>
      </c>
      <c r="Z260" s="86">
        <f t="shared" si="20"/>
        <v>4692790</v>
      </c>
      <c r="AA260" s="86">
        <f t="shared" si="20"/>
        <v>4964081</v>
      </c>
      <c r="AB260" s="86">
        <v>4579161</v>
      </c>
      <c r="AC260" s="86">
        <v>4945714</v>
      </c>
      <c r="AD260" s="86">
        <v>5198627</v>
      </c>
      <c r="AE260" s="86">
        <v>5148047</v>
      </c>
      <c r="AF260" s="86">
        <v>4958392</v>
      </c>
      <c r="AG260" s="86">
        <v>4552971</v>
      </c>
      <c r="AH260" s="86">
        <v>4964093</v>
      </c>
      <c r="AI260" s="13">
        <v>1.3543359644347053E-2</v>
      </c>
      <c r="AJ260" s="13">
        <v>9.029752221132091E-2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200660.52999999997</v>
      </c>
      <c r="S261" s="86">
        <v>187047.06999999998</v>
      </c>
      <c r="T261" s="86">
        <v>205054.48</v>
      </c>
      <c r="U261" s="86">
        <v>278817</v>
      </c>
      <c r="V261" s="86">
        <v>288929.00000000006</v>
      </c>
      <c r="W261" s="86">
        <v>297756.81</v>
      </c>
      <c r="X261" s="86">
        <v>318723.95</v>
      </c>
      <c r="Y261" s="86">
        <v>315382.99</v>
      </c>
      <c r="Z261" s="86">
        <v>315125.19000000006</v>
      </c>
      <c r="AA261" s="86">
        <v>297907.34000000003</v>
      </c>
      <c r="AB261" s="41">
        <v>319144.36000000004</v>
      </c>
      <c r="AC261" s="41">
        <v>313447.92</v>
      </c>
      <c r="AD261" s="41">
        <v>290432.90000000002</v>
      </c>
      <c r="AE261" s="41">
        <v>336526.75999999995</v>
      </c>
      <c r="AF261" s="41">
        <v>2934582.7499999995</v>
      </c>
      <c r="AG261" s="41">
        <v>3061949.31</v>
      </c>
      <c r="AH261" s="41">
        <v>3169614.0099999993</v>
      </c>
      <c r="AI261" s="13">
        <v>0.46612117862068958</v>
      </c>
      <c r="AJ261" s="13">
        <v>3.5162143164283559E-2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25">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146690695.45028865</v>
      </c>
      <c r="H265" s="11">
        <v>151767868.37844771</v>
      </c>
      <c r="I265" s="11">
        <v>164602484.82559597</v>
      </c>
      <c r="J265" s="11">
        <v>174058158.03694427</v>
      </c>
      <c r="K265" s="11">
        <v>179042529</v>
      </c>
      <c r="L265" s="11">
        <v>208776743</v>
      </c>
      <c r="M265" s="11">
        <v>229315633</v>
      </c>
      <c r="N265" s="11">
        <v>236937990</v>
      </c>
      <c r="O265" s="11">
        <v>244768697</v>
      </c>
      <c r="P265" s="11">
        <v>247254252</v>
      </c>
      <c r="Q265" s="11">
        <v>250181648</v>
      </c>
      <c r="R265" s="11">
        <v>266973882</v>
      </c>
      <c r="S265" s="11">
        <v>271022651</v>
      </c>
      <c r="T265" s="11">
        <v>269352811</v>
      </c>
      <c r="U265" s="11">
        <v>269564180</v>
      </c>
      <c r="V265" s="11">
        <v>284819381</v>
      </c>
      <c r="W265" s="11">
        <v>280062800</v>
      </c>
      <c r="X265" s="11">
        <v>306371966</v>
      </c>
      <c r="Y265" s="86">
        <v>299992612</v>
      </c>
      <c r="Z265" s="86">
        <v>288339388</v>
      </c>
      <c r="AA265" s="86">
        <v>300300213</v>
      </c>
      <c r="AB265" s="86">
        <v>301394304</v>
      </c>
      <c r="AC265" s="86">
        <v>313677308</v>
      </c>
      <c r="AD265" s="86">
        <v>305758214</v>
      </c>
      <c r="AE265" s="86">
        <v>330287795</v>
      </c>
      <c r="AF265" s="86">
        <v>312197709</v>
      </c>
      <c r="AG265" s="86">
        <v>313788463</v>
      </c>
      <c r="AH265" s="86">
        <v>317521064</v>
      </c>
      <c r="AI265" s="13">
        <v>8.7253074954818377E-3</v>
      </c>
      <c r="AJ265" s="13">
        <v>1.1895277998158905E-2</v>
      </c>
    </row>
    <row r="266" spans="1:36" ht="10.5" customHeight="1" x14ac:dyDescent="0.2">
      <c r="A266" s="14"/>
      <c r="B266" s="14"/>
      <c r="C266" s="14" t="s">
        <v>160</v>
      </c>
      <c r="D266" s="14"/>
      <c r="E266" s="14"/>
      <c r="F266" s="2"/>
      <c r="G266" s="11">
        <v>33338397</v>
      </c>
      <c r="H266" s="11">
        <v>33705140</v>
      </c>
      <c r="I266" s="11">
        <v>34949455</v>
      </c>
      <c r="J266" s="11">
        <v>36538822</v>
      </c>
      <c r="K266" s="11">
        <v>36761489</v>
      </c>
      <c r="L266" s="11">
        <v>37702589</v>
      </c>
      <c r="M266" s="11">
        <v>49039960</v>
      </c>
      <c r="N266" s="11">
        <v>50118168</v>
      </c>
      <c r="O266" s="11">
        <v>50076424</v>
      </c>
      <c r="P266" s="11">
        <v>52045260</v>
      </c>
      <c r="Q266" s="11">
        <v>53168936</v>
      </c>
      <c r="R266" s="11">
        <v>60849092</v>
      </c>
      <c r="S266" s="11">
        <v>60872944</v>
      </c>
      <c r="T266" s="11">
        <v>60101414</v>
      </c>
      <c r="U266" s="11">
        <v>61730720</v>
      </c>
      <c r="V266" s="11">
        <v>63769868</v>
      </c>
      <c r="W266" s="11">
        <v>71960006</v>
      </c>
      <c r="X266" s="11">
        <v>74975960</v>
      </c>
      <c r="Y266" s="86">
        <v>76965248</v>
      </c>
      <c r="Z266" s="86">
        <v>77793750</v>
      </c>
      <c r="AA266" s="86">
        <v>78273336</v>
      </c>
      <c r="AB266" s="86">
        <v>78548668</v>
      </c>
      <c r="AC266" s="86">
        <v>75849999</v>
      </c>
      <c r="AD266" s="86">
        <v>76086343</v>
      </c>
      <c r="AE266" s="86">
        <v>79499144</v>
      </c>
      <c r="AF266" s="86">
        <v>77509808</v>
      </c>
      <c r="AG266" s="86">
        <v>78779250</v>
      </c>
      <c r="AH266" s="86">
        <v>81722260</v>
      </c>
      <c r="AI266" s="13">
        <v>6.6231731397605742E-3</v>
      </c>
      <c r="AJ266" s="13">
        <v>3.7357679845898509E-2</v>
      </c>
    </row>
    <row r="267" spans="1:36" ht="10.5" customHeight="1" x14ac:dyDescent="0.2">
      <c r="A267" s="14"/>
      <c r="B267" s="14"/>
      <c r="C267" s="14" t="s">
        <v>161</v>
      </c>
      <c r="D267" s="14"/>
      <c r="E267" s="14"/>
      <c r="F267" s="2"/>
      <c r="G267" s="11">
        <v>3366084</v>
      </c>
      <c r="H267" s="11">
        <v>3924072</v>
      </c>
      <c r="I267" s="11">
        <v>3918092</v>
      </c>
      <c r="J267" s="11">
        <v>3548181</v>
      </c>
      <c r="K267" s="11">
        <v>3746648</v>
      </c>
      <c r="L267" s="11">
        <v>3803921</v>
      </c>
      <c r="M267" s="11">
        <v>5405036</v>
      </c>
      <c r="N267" s="11">
        <v>5406616</v>
      </c>
      <c r="O267" s="11">
        <v>5095264</v>
      </c>
      <c r="P267" s="11">
        <v>5186648</v>
      </c>
      <c r="Q267" s="11">
        <v>5040524</v>
      </c>
      <c r="R267" s="11">
        <v>4986468</v>
      </c>
      <c r="S267" s="11">
        <v>4950676</v>
      </c>
      <c r="T267" s="11">
        <v>4930756</v>
      </c>
      <c r="U267" s="11">
        <v>5080072</v>
      </c>
      <c r="V267" s="11">
        <v>5272584</v>
      </c>
      <c r="W267" s="11">
        <v>5375199</v>
      </c>
      <c r="X267" s="11">
        <v>3941884</v>
      </c>
      <c r="Y267" s="86">
        <v>3986694</v>
      </c>
      <c r="Z267" s="86">
        <v>3937294</v>
      </c>
      <c r="AA267" s="86">
        <v>3916192</v>
      </c>
      <c r="AB267" s="86">
        <v>3911694</v>
      </c>
      <c r="AC267" s="86">
        <v>5420124</v>
      </c>
      <c r="AD267" s="86">
        <v>5397044</v>
      </c>
      <c r="AE267" s="86">
        <v>7047214</v>
      </c>
      <c r="AF267" s="86">
        <v>5401596</v>
      </c>
      <c r="AG267" s="86">
        <v>5430180</v>
      </c>
      <c r="AH267" s="86">
        <v>5489700</v>
      </c>
      <c r="AI267" s="13">
        <v>5.8109522836597094E-2</v>
      </c>
      <c r="AJ267" s="13">
        <v>1.0960962620023646E-2</v>
      </c>
    </row>
    <row r="268" spans="1:36" ht="10.5" customHeight="1" x14ac:dyDescent="0.2">
      <c r="A268" s="14"/>
      <c r="B268" s="14"/>
      <c r="C268" s="14" t="s">
        <v>162</v>
      </c>
      <c r="D268" s="14"/>
      <c r="E268" s="14"/>
      <c r="F268" s="2"/>
      <c r="G268" s="11">
        <v>389877</v>
      </c>
      <c r="H268" s="11">
        <v>370628</v>
      </c>
      <c r="I268" s="11">
        <v>356632</v>
      </c>
      <c r="J268" s="11">
        <v>323859</v>
      </c>
      <c r="K268" s="11">
        <v>325184</v>
      </c>
      <c r="L268" s="11">
        <v>300110</v>
      </c>
      <c r="M268" s="11">
        <v>888</v>
      </c>
      <c r="N268" s="11">
        <v>828</v>
      </c>
      <c r="O268" s="11">
        <v>331794</v>
      </c>
      <c r="P268" s="11">
        <v>624432</v>
      </c>
      <c r="Q268" s="11">
        <v>594126</v>
      </c>
      <c r="R268" s="11">
        <v>563611</v>
      </c>
      <c r="S268" s="11">
        <v>553404</v>
      </c>
      <c r="T268" s="11">
        <v>514644</v>
      </c>
      <c r="U268" s="11">
        <v>419910</v>
      </c>
      <c r="V268" s="11">
        <v>409170</v>
      </c>
      <c r="W268" s="11">
        <v>325388</v>
      </c>
      <c r="X268" s="11">
        <v>235622</v>
      </c>
      <c r="Y268" s="86">
        <v>305406</v>
      </c>
      <c r="Z268" s="86">
        <v>301878</v>
      </c>
      <c r="AA268" s="86">
        <v>300096</v>
      </c>
      <c r="AB268" s="86">
        <v>306540</v>
      </c>
      <c r="AC268" s="86">
        <v>225852</v>
      </c>
      <c r="AD268" s="86">
        <v>225152</v>
      </c>
      <c r="AE268" s="86">
        <v>821316</v>
      </c>
      <c r="AF268" s="86">
        <v>193804</v>
      </c>
      <c r="AG268" s="86">
        <v>221990</v>
      </c>
      <c r="AH268" s="86">
        <v>207620</v>
      </c>
      <c r="AI268" s="13">
        <v>-6.2876118278747728E-2</v>
      </c>
      <c r="AJ268" s="13">
        <v>-6.4732645614667322E-2</v>
      </c>
    </row>
    <row r="269" spans="1:36" ht="10.5" customHeight="1" x14ac:dyDescent="0.2">
      <c r="A269" s="14"/>
      <c r="B269" s="14"/>
      <c r="C269" s="14" t="s">
        <v>163</v>
      </c>
      <c r="D269" s="14"/>
      <c r="E269" s="14"/>
      <c r="F269" s="2"/>
      <c r="G269" s="11">
        <v>29653655</v>
      </c>
      <c r="H269" s="11">
        <v>29764634</v>
      </c>
      <c r="I269" s="11">
        <v>30380425</v>
      </c>
      <c r="J269" s="11">
        <v>32415696</v>
      </c>
      <c r="K269" s="11">
        <v>32356227</v>
      </c>
      <c r="L269" s="11">
        <v>33641793</v>
      </c>
      <c r="M269" s="11">
        <v>40700010</v>
      </c>
      <c r="N269" s="11">
        <v>41334720</v>
      </c>
      <c r="O269" s="11">
        <v>45836502</v>
      </c>
      <c r="P269" s="11">
        <v>47320254</v>
      </c>
      <c r="Q269" s="11">
        <v>48511764</v>
      </c>
      <c r="R269" s="11">
        <v>61784568</v>
      </c>
      <c r="S269" s="11">
        <v>61889214</v>
      </c>
      <c r="T269" s="11">
        <v>64474794</v>
      </c>
      <c r="U269" s="11">
        <v>64820478</v>
      </c>
      <c r="V269" s="11">
        <v>64358238</v>
      </c>
      <c r="W269" s="11">
        <v>59887475</v>
      </c>
      <c r="X269" s="11">
        <v>82523741</v>
      </c>
      <c r="Y269" s="86">
        <v>78898240</v>
      </c>
      <c r="Z269" s="86">
        <v>79550830</v>
      </c>
      <c r="AA269" s="86">
        <v>79759768</v>
      </c>
      <c r="AB269" s="86">
        <v>81142524</v>
      </c>
      <c r="AC269" s="86">
        <v>81285808</v>
      </c>
      <c r="AD269" s="86">
        <v>83847520</v>
      </c>
      <c r="AE269" s="86">
        <v>77868665</v>
      </c>
      <c r="AF269" s="86">
        <v>80424653</v>
      </c>
      <c r="AG269" s="86">
        <v>84340710</v>
      </c>
      <c r="AH269" s="86">
        <v>89113810</v>
      </c>
      <c r="AI269" s="13">
        <v>1.5740454960313066E-2</v>
      </c>
      <c r="AJ269" s="13">
        <v>5.6593073499144129E-2</v>
      </c>
    </row>
    <row r="270" spans="1:36" ht="10.5" customHeight="1" x14ac:dyDescent="0.2">
      <c r="A270" s="14"/>
      <c r="B270" s="14"/>
      <c r="C270" s="14" t="s">
        <v>164</v>
      </c>
      <c r="D270" s="14"/>
      <c r="E270" s="14"/>
      <c r="F270" s="2"/>
      <c r="G270" s="11">
        <v>27660452</v>
      </c>
      <c r="H270" s="11">
        <v>29611914</v>
      </c>
      <c r="I270" s="11">
        <v>29827170</v>
      </c>
      <c r="J270" s="11">
        <v>31701269</v>
      </c>
      <c r="K270" s="11">
        <v>33778357</v>
      </c>
      <c r="L270" s="11">
        <v>36242914</v>
      </c>
      <c r="M270" s="11">
        <v>35369632</v>
      </c>
      <c r="N270" s="11">
        <v>35913225</v>
      </c>
      <c r="O270" s="11">
        <v>37853046</v>
      </c>
      <c r="P270" s="11">
        <v>36981910</v>
      </c>
      <c r="Q270" s="11">
        <v>35551889</v>
      </c>
      <c r="R270" s="11">
        <v>30686228</v>
      </c>
      <c r="S270" s="11">
        <v>29708704</v>
      </c>
      <c r="T270" s="11">
        <v>29600689</v>
      </c>
      <c r="U270" s="11">
        <v>28242194</v>
      </c>
      <c r="V270" s="11">
        <v>29716886</v>
      </c>
      <c r="W270" s="11">
        <v>25844398</v>
      </c>
      <c r="X270" s="11">
        <v>22423441</v>
      </c>
      <c r="Y270" s="86">
        <v>21909887</v>
      </c>
      <c r="Z270" s="86">
        <v>21552653</v>
      </c>
      <c r="AA270" s="86">
        <v>34717160</v>
      </c>
      <c r="AB270" s="86">
        <v>28194209</v>
      </c>
      <c r="AC270" s="86">
        <v>26584728</v>
      </c>
      <c r="AD270" s="86">
        <v>26097471</v>
      </c>
      <c r="AE270" s="86">
        <v>31865127</v>
      </c>
      <c r="AF270" s="86">
        <v>29651957</v>
      </c>
      <c r="AG270" s="86">
        <v>28468015</v>
      </c>
      <c r="AH270" s="86">
        <v>30827006</v>
      </c>
      <c r="AI270" s="13">
        <v>1.4990331625036157E-2</v>
      </c>
      <c r="AJ270" s="13">
        <v>8.2864611389308312E-2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1894312</v>
      </c>
      <c r="P271" s="11">
        <v>1781775</v>
      </c>
      <c r="Q271" s="11">
        <v>2507143</v>
      </c>
      <c r="R271" s="11">
        <v>1989738</v>
      </c>
      <c r="S271" s="11">
        <v>1932600</v>
      </c>
      <c r="T271" s="11">
        <v>1945210</v>
      </c>
      <c r="U271" s="11">
        <v>2054140</v>
      </c>
      <c r="V271" s="11">
        <v>2253297</v>
      </c>
      <c r="W271" s="11">
        <v>2410220</v>
      </c>
      <c r="X271" s="11">
        <v>2535390</v>
      </c>
      <c r="Y271" s="86">
        <v>2628730</v>
      </c>
      <c r="Z271" s="86">
        <v>2825120</v>
      </c>
      <c r="AA271" s="86">
        <v>3411690</v>
      </c>
      <c r="AB271" s="86">
        <v>2635080</v>
      </c>
      <c r="AC271" s="86">
        <v>6095977</v>
      </c>
      <c r="AD271" s="86">
        <v>2339423</v>
      </c>
      <c r="AE271" s="86">
        <v>3223400</v>
      </c>
      <c r="AF271" s="86">
        <v>2144870</v>
      </c>
      <c r="AG271" s="86">
        <v>2279350</v>
      </c>
      <c r="AH271" s="86">
        <v>3579829</v>
      </c>
      <c r="AI271" s="13">
        <v>5.2393312149206173E-2</v>
      </c>
      <c r="AJ271" s="13">
        <v>0.57054818259591555</v>
      </c>
    </row>
    <row r="272" spans="1:36" ht="10.5" customHeight="1" x14ac:dyDescent="0.2">
      <c r="A272" s="14"/>
      <c r="B272" s="14"/>
      <c r="C272" s="14" t="s">
        <v>166</v>
      </c>
      <c r="D272" s="14"/>
      <c r="E272" s="14"/>
      <c r="F272" s="2"/>
      <c r="G272" s="11">
        <v>30269922.450288646</v>
      </c>
      <c r="H272" s="11">
        <v>32056816.378447723</v>
      </c>
      <c r="I272" s="11">
        <v>37596607.825595982</v>
      </c>
      <c r="J272" s="11">
        <v>44030903.03694427</v>
      </c>
      <c r="K272" s="11">
        <v>46580276</v>
      </c>
      <c r="L272" s="11">
        <v>42694060</v>
      </c>
      <c r="M272" s="11">
        <v>41286941</v>
      </c>
      <c r="N272" s="11">
        <v>44418200</v>
      </c>
      <c r="O272" s="11">
        <v>44504570</v>
      </c>
      <c r="P272" s="11">
        <v>42903379</v>
      </c>
      <c r="Q272" s="11">
        <v>42001503</v>
      </c>
      <c r="R272" s="11">
        <v>42950330</v>
      </c>
      <c r="S272" s="11">
        <v>41449210</v>
      </c>
      <c r="T272" s="11">
        <v>36819150</v>
      </c>
      <c r="U272" s="11">
        <v>35148590</v>
      </c>
      <c r="V272" s="11">
        <v>38577460</v>
      </c>
      <c r="W272" s="11">
        <v>35296470</v>
      </c>
      <c r="X272" s="11">
        <v>34162464</v>
      </c>
      <c r="Y272" s="86">
        <v>31452440</v>
      </c>
      <c r="Z272" s="86">
        <v>29009370</v>
      </c>
      <c r="AA272" s="86">
        <v>27414840</v>
      </c>
      <c r="AB272" s="86">
        <v>26823460</v>
      </c>
      <c r="AC272" s="86">
        <v>26194450</v>
      </c>
      <c r="AD272" s="86">
        <v>24676880</v>
      </c>
      <c r="AE272" s="86">
        <v>24651020</v>
      </c>
      <c r="AF272" s="86">
        <v>23072010</v>
      </c>
      <c r="AG272" s="86">
        <v>23268194</v>
      </c>
      <c r="AH272" s="86">
        <v>23257380</v>
      </c>
      <c r="AI272" s="13">
        <v>-2.3495313557221564E-2</v>
      </c>
      <c r="AJ272" s="13">
        <v>-4.6475459161119249E-4</v>
      </c>
    </row>
    <row r="273" spans="1:43" ht="10.5" customHeight="1" x14ac:dyDescent="0.2">
      <c r="A273" s="14"/>
      <c r="B273" s="14"/>
      <c r="C273" s="14" t="s">
        <v>167</v>
      </c>
      <c r="D273" s="14"/>
      <c r="E273" s="14"/>
      <c r="F273" s="2"/>
      <c r="G273" s="11">
        <v>9958150</v>
      </c>
      <c r="H273" s="11">
        <v>9836861</v>
      </c>
      <c r="I273" s="11">
        <v>14478210</v>
      </c>
      <c r="J273" s="11">
        <v>15257343</v>
      </c>
      <c r="K273" s="11">
        <v>15218550</v>
      </c>
      <c r="L273" s="11">
        <v>41790735</v>
      </c>
      <c r="M273" s="11">
        <v>41442540</v>
      </c>
      <c r="N273" s="11">
        <v>42558080</v>
      </c>
      <c r="O273" s="11">
        <v>41799190</v>
      </c>
      <c r="P273" s="11">
        <v>41197086</v>
      </c>
      <c r="Q273" s="11">
        <v>42887974</v>
      </c>
      <c r="R273" s="11">
        <v>42844646</v>
      </c>
      <c r="S273" s="11">
        <v>42834160</v>
      </c>
      <c r="T273" s="11">
        <v>39498120</v>
      </c>
      <c r="U273" s="11">
        <v>42189737</v>
      </c>
      <c r="V273" s="11">
        <v>41813708</v>
      </c>
      <c r="W273" s="11">
        <v>40656977</v>
      </c>
      <c r="X273" s="11">
        <v>41717117</v>
      </c>
      <c r="Y273" s="86">
        <v>43060917</v>
      </c>
      <c r="Z273" s="86">
        <v>41477961</v>
      </c>
      <c r="AA273" s="86">
        <v>42357885</v>
      </c>
      <c r="AB273" s="86">
        <v>44820568</v>
      </c>
      <c r="AC273" s="86">
        <v>49603263</v>
      </c>
      <c r="AD273" s="86">
        <v>48151578</v>
      </c>
      <c r="AE273" s="86">
        <v>49144512</v>
      </c>
      <c r="AF273" s="86">
        <v>55323923</v>
      </c>
      <c r="AG273" s="86">
        <v>50964331</v>
      </c>
      <c r="AH273" s="86">
        <v>50223972</v>
      </c>
      <c r="AI273" s="13">
        <v>1.9151974113310821E-2</v>
      </c>
      <c r="AJ273" s="13">
        <v>-1.452700320936225E-2</v>
      </c>
    </row>
    <row r="274" spans="1:43" ht="10.5" customHeight="1" x14ac:dyDescent="0.2">
      <c r="A274" s="14"/>
      <c r="B274" s="14"/>
      <c r="C274" s="14" t="s">
        <v>168</v>
      </c>
      <c r="D274" s="14"/>
      <c r="E274" s="14"/>
      <c r="F274" s="2"/>
      <c r="G274" s="11">
        <v>12054158</v>
      </c>
      <c r="H274" s="11">
        <v>12497803</v>
      </c>
      <c r="I274" s="11">
        <v>13095893</v>
      </c>
      <c r="J274" s="11">
        <v>10242085</v>
      </c>
      <c r="K274" s="11">
        <v>10275798</v>
      </c>
      <c r="L274" s="11">
        <v>12058662</v>
      </c>
      <c r="M274" s="11">
        <v>13022138</v>
      </c>
      <c r="N274" s="11">
        <v>13517528</v>
      </c>
      <c r="O274" s="11">
        <v>14455628</v>
      </c>
      <c r="P274" s="11">
        <v>14432327</v>
      </c>
      <c r="Q274" s="11">
        <v>14427062</v>
      </c>
      <c r="R274" s="11">
        <v>15155308</v>
      </c>
      <c r="S274" s="11">
        <v>14162748</v>
      </c>
      <c r="T274" s="11">
        <v>16788068</v>
      </c>
      <c r="U274" s="11">
        <v>14047568</v>
      </c>
      <c r="V274" s="11">
        <v>15536722</v>
      </c>
      <c r="W274" s="11">
        <v>15378705</v>
      </c>
      <c r="X274" s="11">
        <v>14599552</v>
      </c>
      <c r="Y274" s="86">
        <v>14029255</v>
      </c>
      <c r="Z274" s="86">
        <v>16492839</v>
      </c>
      <c r="AA274" s="86">
        <v>15141148</v>
      </c>
      <c r="AB274" s="86">
        <v>14267758</v>
      </c>
      <c r="AC274" s="86">
        <v>12487265</v>
      </c>
      <c r="AD274" s="86">
        <v>17863358</v>
      </c>
      <c r="AE274" s="86">
        <v>22209018</v>
      </c>
      <c r="AF274" s="86">
        <v>15789710</v>
      </c>
      <c r="AG274" s="86">
        <v>13787400</v>
      </c>
      <c r="AH274" s="86">
        <v>10749310</v>
      </c>
      <c r="AI274" s="13">
        <v>-4.6097159101621155E-2</v>
      </c>
      <c r="AJ274" s="13">
        <v>-0.22035264081697781</v>
      </c>
    </row>
    <row r="275" spans="1:43" ht="10.5" customHeight="1" x14ac:dyDescent="0.2">
      <c r="A275" s="8"/>
      <c r="B275" s="8"/>
      <c r="C275" s="11" t="s">
        <v>169</v>
      </c>
      <c r="D275" s="80"/>
      <c r="E275" s="14"/>
      <c r="F275" s="2"/>
      <c r="G275" s="12">
        <v>0</v>
      </c>
      <c r="H275" s="12">
        <v>0</v>
      </c>
      <c r="I275" s="12">
        <v>0</v>
      </c>
      <c r="J275" s="12">
        <v>0</v>
      </c>
      <c r="K275" s="12">
        <v>0</v>
      </c>
      <c r="L275" s="12">
        <v>487095</v>
      </c>
      <c r="M275" s="12">
        <v>1275390</v>
      </c>
      <c r="N275" s="12">
        <v>1782662</v>
      </c>
      <c r="O275" s="12">
        <v>1585294</v>
      </c>
      <c r="P275" s="12">
        <v>1968634</v>
      </c>
      <c r="Q275" s="12">
        <v>1943130</v>
      </c>
      <c r="R275" s="12">
        <v>1717443</v>
      </c>
      <c r="S275" s="12">
        <v>1612737</v>
      </c>
      <c r="T275" s="12">
        <v>1749139</v>
      </c>
      <c r="U275" s="12">
        <v>1879299</v>
      </c>
      <c r="V275" s="12">
        <v>1434451</v>
      </c>
      <c r="W275" s="12">
        <v>1455277</v>
      </c>
      <c r="X275" s="12">
        <v>1778673</v>
      </c>
      <c r="Y275" s="86">
        <v>1112734</v>
      </c>
      <c r="Z275" s="86">
        <v>979778</v>
      </c>
      <c r="AA275" s="86">
        <v>682352</v>
      </c>
      <c r="AB275" s="86">
        <v>1540334</v>
      </c>
      <c r="AC275" s="86">
        <v>305615</v>
      </c>
      <c r="AD275" s="86">
        <v>206833</v>
      </c>
      <c r="AE275" s="86">
        <v>2465186</v>
      </c>
      <c r="AF275" s="86">
        <v>2643391</v>
      </c>
      <c r="AG275" s="86">
        <v>3173696</v>
      </c>
      <c r="AH275" s="86">
        <v>1820</v>
      </c>
      <c r="AI275" s="13">
        <v>-0.67485574783808233</v>
      </c>
      <c r="AJ275" s="13">
        <v>-0.99942653612696364</v>
      </c>
    </row>
    <row r="276" spans="1:43" ht="10.5" customHeight="1" x14ac:dyDescent="0.2">
      <c r="A276" s="8"/>
      <c r="B276" s="8"/>
      <c r="C276" s="11" t="s">
        <v>170</v>
      </c>
      <c r="D276" s="80"/>
      <c r="E276" s="14"/>
      <c r="F276" s="2"/>
      <c r="G276" s="12">
        <v>0</v>
      </c>
      <c r="H276" s="12">
        <v>0</v>
      </c>
      <c r="I276" s="12">
        <v>0</v>
      </c>
      <c r="J276" s="12">
        <v>0</v>
      </c>
      <c r="K276" s="12">
        <v>0</v>
      </c>
      <c r="L276" s="12">
        <v>54864</v>
      </c>
      <c r="M276" s="12">
        <v>1773098</v>
      </c>
      <c r="N276" s="12">
        <v>1887963</v>
      </c>
      <c r="O276" s="12">
        <v>1336673</v>
      </c>
      <c r="P276" s="12">
        <v>2812547</v>
      </c>
      <c r="Q276" s="12">
        <v>3547597</v>
      </c>
      <c r="R276" s="12">
        <v>3446450</v>
      </c>
      <c r="S276" s="12">
        <v>11056254</v>
      </c>
      <c r="T276" s="12">
        <v>12930827</v>
      </c>
      <c r="U276" s="12">
        <v>13951472</v>
      </c>
      <c r="V276" s="12">
        <v>21676997</v>
      </c>
      <c r="W276" s="12">
        <v>21472685</v>
      </c>
      <c r="X276" s="12">
        <v>27478122</v>
      </c>
      <c r="Y276" s="86">
        <v>25643061</v>
      </c>
      <c r="Z276" s="86">
        <v>14417915</v>
      </c>
      <c r="AA276" s="86">
        <v>14325746</v>
      </c>
      <c r="AB276" s="86">
        <v>19203469</v>
      </c>
      <c r="AC276" s="86">
        <v>29624227</v>
      </c>
      <c r="AD276" s="86">
        <v>20866612</v>
      </c>
      <c r="AE276" s="86">
        <v>31493193</v>
      </c>
      <c r="AF276" s="86">
        <v>20041987</v>
      </c>
      <c r="AG276" s="86">
        <v>23075347</v>
      </c>
      <c r="AH276" s="86">
        <v>22348357</v>
      </c>
      <c r="AI276" s="13">
        <v>2.5599149290899348E-2</v>
      </c>
      <c r="AJ276" s="13">
        <v>-3.1505051690013587E-2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305.68627450980392</v>
      </c>
      <c r="H279" s="93">
        <v>311.8</v>
      </c>
      <c r="I279" s="93">
        <v>318.8</v>
      </c>
      <c r="J279" s="93">
        <v>319.39999999999998</v>
      </c>
      <c r="K279" s="93">
        <v>333.2</v>
      </c>
      <c r="L279" s="93">
        <v>322</v>
      </c>
      <c r="M279" s="93">
        <v>325.43333333333334</v>
      </c>
      <c r="N279" s="93">
        <v>336.1</v>
      </c>
      <c r="O279" s="93">
        <v>324.16000000000003</v>
      </c>
      <c r="P279" s="93">
        <v>367.66</v>
      </c>
      <c r="Q279" s="93">
        <v>358.85384615384612</v>
      </c>
      <c r="R279" s="93">
        <v>364.89230769230767</v>
      </c>
      <c r="S279" s="93">
        <v>375.42307692307691</v>
      </c>
      <c r="T279" s="93">
        <v>385.19230769230768</v>
      </c>
      <c r="U279" s="93">
        <v>400.87037037037038</v>
      </c>
      <c r="V279" s="93">
        <v>403.01651851851852</v>
      </c>
      <c r="W279" s="93">
        <v>401.69259259259258</v>
      </c>
      <c r="X279" s="93">
        <v>401.98888888888882</v>
      </c>
      <c r="Y279" s="93">
        <v>366.8259259259259</v>
      </c>
      <c r="Z279" s="93">
        <v>413.1</v>
      </c>
      <c r="AA279" s="93">
        <v>415.92592592592604</v>
      </c>
      <c r="AB279" s="93">
        <v>399.03761383577648</v>
      </c>
      <c r="AC279" s="93">
        <v>392.31368637173398</v>
      </c>
      <c r="AD279" s="93">
        <v>405.00575584375554</v>
      </c>
      <c r="AE279" s="93">
        <v>407.69838149066027</v>
      </c>
      <c r="AF279" s="93">
        <v>409.63293389695741</v>
      </c>
      <c r="AG279" s="93">
        <v>414.71686067813073</v>
      </c>
      <c r="AH279" s="93">
        <v>412.51174314652724</v>
      </c>
      <c r="AI279" s="10">
        <v>5.550177295386316E-3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8E303-9E25-45A0-AEC8-CE0C12A4640E}">
  <sheetPr codeName="Sheet40"/>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5703125" hidden="1" customWidth="1"/>
    <col min="19" max="19" width="10.28515625" hidden="1" customWidth="1"/>
    <col min="20" max="20" width="10.5703125" hidden="1" customWidth="1"/>
    <col min="21" max="21" width="10.71093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292</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93277766</v>
      </c>
      <c r="H5" s="5">
        <v>106028535</v>
      </c>
      <c r="I5" s="5">
        <v>112191194</v>
      </c>
      <c r="J5" s="5">
        <v>113718149</v>
      </c>
      <c r="K5" s="5">
        <f t="shared" ref="K5:Q5" si="0">SUM(K62,K119,K176)</f>
        <v>150362360</v>
      </c>
      <c r="L5" s="5">
        <f t="shared" si="0"/>
        <v>129128058</v>
      </c>
      <c r="M5" s="5">
        <f t="shared" si="0"/>
        <v>138883895</v>
      </c>
      <c r="N5" s="5">
        <f t="shared" si="0"/>
        <v>148357332</v>
      </c>
      <c r="O5" s="5">
        <f t="shared" si="0"/>
        <v>173075012.30000001</v>
      </c>
      <c r="P5" s="5">
        <f t="shared" si="0"/>
        <v>186528953</v>
      </c>
      <c r="Q5" s="5">
        <f t="shared" si="0"/>
        <v>204638020.53</v>
      </c>
      <c r="R5" s="5">
        <f t="shared" ref="R5:AA5" si="1">SUM(R62,R119,R176,R233)</f>
        <v>256710230.33000001</v>
      </c>
      <c r="S5" s="5">
        <f t="shared" si="1"/>
        <v>261179380.22499999</v>
      </c>
      <c r="T5" s="5">
        <f t="shared" si="1"/>
        <v>287484864.41000003</v>
      </c>
      <c r="U5" s="5">
        <f t="shared" si="1"/>
        <v>657203307.40499997</v>
      </c>
      <c r="V5" s="5">
        <f t="shared" si="1"/>
        <v>338188577.19999999</v>
      </c>
      <c r="W5" s="5">
        <f t="shared" si="1"/>
        <v>322060769.565</v>
      </c>
      <c r="X5" s="5">
        <f t="shared" si="1"/>
        <v>317059604.56999999</v>
      </c>
      <c r="Y5" s="5">
        <f t="shared" si="1"/>
        <v>310050538.96032417</v>
      </c>
      <c r="Z5" s="5">
        <f t="shared" si="1"/>
        <v>296995935.04053158</v>
      </c>
      <c r="AA5" s="5">
        <f t="shared" si="1"/>
        <v>314214356.54500002</v>
      </c>
      <c r="AB5" s="5">
        <v>323492588.05000001</v>
      </c>
      <c r="AC5" s="5">
        <v>624231937.03029752</v>
      </c>
      <c r="AD5" s="5">
        <v>337690243</v>
      </c>
      <c r="AE5" s="5">
        <v>339390951.55705053</v>
      </c>
      <c r="AF5" s="5">
        <v>384945793.5</v>
      </c>
      <c r="AG5" s="5">
        <v>390137413.4387424</v>
      </c>
      <c r="AH5" s="5">
        <v>397065944.11000001</v>
      </c>
      <c r="AI5" s="10">
        <v>3.474431943666989E-2</v>
      </c>
      <c r="AJ5" s="10">
        <v>1.7759205942819687E-2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49892808</v>
      </c>
      <c r="H7" s="12">
        <v>61638710</v>
      </c>
      <c r="I7" s="12">
        <v>64795699</v>
      </c>
      <c r="J7" s="12">
        <v>55946561</v>
      </c>
      <c r="K7" s="12">
        <f t="shared" ref="K7:AA17" si="2">SUM(K64,K121,K178)</f>
        <v>88895598</v>
      </c>
      <c r="L7" s="12">
        <f t="shared" si="2"/>
        <v>65063234</v>
      </c>
      <c r="M7" s="12">
        <f t="shared" si="2"/>
        <v>69718597</v>
      </c>
      <c r="N7" s="12">
        <f t="shared" si="2"/>
        <v>75088563</v>
      </c>
      <c r="O7" s="12">
        <f t="shared" si="2"/>
        <v>83451628.060000002</v>
      </c>
      <c r="P7" s="12">
        <f t="shared" si="2"/>
        <v>102645916</v>
      </c>
      <c r="Q7" s="12">
        <f t="shared" si="2"/>
        <v>118217769.37</v>
      </c>
      <c r="R7" s="12">
        <f t="shared" si="2"/>
        <v>101672214.43000001</v>
      </c>
      <c r="S7" s="12">
        <f t="shared" si="2"/>
        <v>100402842.27</v>
      </c>
      <c r="T7" s="12">
        <f t="shared" si="2"/>
        <v>114707728.5</v>
      </c>
      <c r="U7" s="12">
        <f t="shared" si="2"/>
        <v>483732139.75</v>
      </c>
      <c r="V7" s="12">
        <f t="shared" si="2"/>
        <v>154190603</v>
      </c>
      <c r="W7" s="12">
        <f t="shared" si="2"/>
        <v>146659883.81999999</v>
      </c>
      <c r="X7" s="12">
        <f t="shared" si="2"/>
        <v>146769827.69999999</v>
      </c>
      <c r="Y7" s="12">
        <f t="shared" si="2"/>
        <v>147778271</v>
      </c>
      <c r="Z7" s="12">
        <f t="shared" si="2"/>
        <v>143760312</v>
      </c>
      <c r="AA7" s="12">
        <f t="shared" si="2"/>
        <v>149533700</v>
      </c>
      <c r="AB7" s="12">
        <v>153250210</v>
      </c>
      <c r="AC7" s="12">
        <v>449771214</v>
      </c>
      <c r="AD7" s="12">
        <v>163791962</v>
      </c>
      <c r="AE7" s="12">
        <v>166475840</v>
      </c>
      <c r="AF7" s="12">
        <v>206430282</v>
      </c>
      <c r="AG7" s="12">
        <v>200126174</v>
      </c>
      <c r="AH7" s="12">
        <v>200212824</v>
      </c>
      <c r="AI7" s="13">
        <v>4.5558817359736326E-2</v>
      </c>
      <c r="AJ7" s="13">
        <v>4.3297684789596786E-4</v>
      </c>
    </row>
    <row r="8" spans="1:36" ht="10.5" customHeight="1" x14ac:dyDescent="0.2">
      <c r="A8" s="11"/>
      <c r="B8" s="11"/>
      <c r="C8" s="11" t="s">
        <v>36</v>
      </c>
      <c r="D8" s="11"/>
      <c r="E8" s="11"/>
      <c r="F8" s="2"/>
      <c r="G8" s="12">
        <v>35371350</v>
      </c>
      <c r="H8" s="12">
        <v>34579677</v>
      </c>
      <c r="I8" s="12">
        <v>38748949</v>
      </c>
      <c r="J8" s="12">
        <v>31056690</v>
      </c>
      <c r="K8" s="12">
        <f t="shared" si="2"/>
        <v>35326494</v>
      </c>
      <c r="L8" s="12">
        <f t="shared" si="2"/>
        <v>36937096</v>
      </c>
      <c r="M8" s="12">
        <f t="shared" si="2"/>
        <v>37587487</v>
      </c>
      <c r="N8" s="12">
        <f t="shared" si="2"/>
        <v>42867082</v>
      </c>
      <c r="O8" s="12">
        <f t="shared" si="2"/>
        <v>45288665.100000001</v>
      </c>
      <c r="P8" s="12">
        <f t="shared" si="2"/>
        <v>48591482</v>
      </c>
      <c r="Q8" s="12">
        <f t="shared" si="2"/>
        <v>51501621.909999996</v>
      </c>
      <c r="R8" s="12">
        <f t="shared" si="2"/>
        <v>52590642.519999996</v>
      </c>
      <c r="S8" s="12">
        <f t="shared" si="2"/>
        <v>53700643.479999997</v>
      </c>
      <c r="T8" s="12">
        <f t="shared" si="2"/>
        <v>65332690.219999999</v>
      </c>
      <c r="U8" s="12">
        <f t="shared" si="2"/>
        <v>65532754.489999995</v>
      </c>
      <c r="V8" s="12">
        <f t="shared" si="2"/>
        <v>73940473</v>
      </c>
      <c r="W8" s="12">
        <f t="shared" si="2"/>
        <v>76541624</v>
      </c>
      <c r="X8" s="12">
        <f t="shared" si="2"/>
        <v>77532022.789999992</v>
      </c>
      <c r="Y8" s="12">
        <f t="shared" si="2"/>
        <v>77694649</v>
      </c>
      <c r="Z8" s="12">
        <f t="shared" si="2"/>
        <v>80220765</v>
      </c>
      <c r="AA8" s="12">
        <f t="shared" si="2"/>
        <v>80024734</v>
      </c>
      <c r="AB8" s="12">
        <v>80506602</v>
      </c>
      <c r="AC8" s="12">
        <v>81132846</v>
      </c>
      <c r="AD8" s="12">
        <v>81329232</v>
      </c>
      <c r="AE8" s="12">
        <v>82706323</v>
      </c>
      <c r="AF8" s="12">
        <v>85763621</v>
      </c>
      <c r="AG8" s="12">
        <v>92864518</v>
      </c>
      <c r="AH8" s="12">
        <v>97680849</v>
      </c>
      <c r="AI8" s="13">
        <v>3.2752658329186612E-2</v>
      </c>
      <c r="AJ8" s="13">
        <v>5.1864060716925273E-2</v>
      </c>
    </row>
    <row r="9" spans="1:36" ht="10.5" customHeight="1" x14ac:dyDescent="0.2">
      <c r="A9" s="11"/>
      <c r="B9" s="11"/>
      <c r="C9" s="11"/>
      <c r="D9" s="11" t="s">
        <v>37</v>
      </c>
      <c r="E9" s="11"/>
      <c r="F9" s="2"/>
      <c r="G9" s="12">
        <v>34497608</v>
      </c>
      <c r="H9" s="12">
        <v>33700418</v>
      </c>
      <c r="I9" s="12">
        <v>36964461</v>
      </c>
      <c r="J9" s="12">
        <v>29333900</v>
      </c>
      <c r="K9" s="12">
        <f t="shared" si="2"/>
        <v>33534476</v>
      </c>
      <c r="L9" s="12">
        <f t="shared" si="2"/>
        <v>36215378</v>
      </c>
      <c r="M9" s="12">
        <f t="shared" si="2"/>
        <v>36898326</v>
      </c>
      <c r="N9" s="12">
        <f t="shared" si="2"/>
        <v>41950411</v>
      </c>
      <c r="O9" s="12">
        <f t="shared" si="2"/>
        <v>44215517.439999998</v>
      </c>
      <c r="P9" s="12">
        <f t="shared" si="2"/>
        <v>47151020</v>
      </c>
      <c r="Q9" s="12">
        <f t="shared" si="2"/>
        <v>50194798.170000002</v>
      </c>
      <c r="R9" s="12">
        <f t="shared" si="2"/>
        <v>50912185.850000001</v>
      </c>
      <c r="S9" s="12">
        <f t="shared" si="2"/>
        <v>52352317.879999995</v>
      </c>
      <c r="T9" s="12">
        <f t="shared" si="2"/>
        <v>61873302.780000001</v>
      </c>
      <c r="U9" s="12">
        <f t="shared" si="2"/>
        <v>61785171.169999994</v>
      </c>
      <c r="V9" s="12">
        <f t="shared" si="2"/>
        <v>69529394</v>
      </c>
      <c r="W9" s="12">
        <f t="shared" si="2"/>
        <v>71566324</v>
      </c>
      <c r="X9" s="12">
        <f t="shared" si="2"/>
        <v>71465838.620000005</v>
      </c>
      <c r="Y9" s="12">
        <f t="shared" si="2"/>
        <v>72553814</v>
      </c>
      <c r="Z9" s="12">
        <f t="shared" si="2"/>
        <v>74876575</v>
      </c>
      <c r="AA9" s="12">
        <f t="shared" si="2"/>
        <v>75291161</v>
      </c>
      <c r="AB9" s="12">
        <v>76290711</v>
      </c>
      <c r="AC9" s="12">
        <v>77206663</v>
      </c>
      <c r="AD9" s="12">
        <v>77639530</v>
      </c>
      <c r="AE9" s="12">
        <v>79452058</v>
      </c>
      <c r="AF9" s="12">
        <v>83772852</v>
      </c>
      <c r="AG9" s="12">
        <v>90792939</v>
      </c>
      <c r="AH9" s="12">
        <v>95648606</v>
      </c>
      <c r="AI9" s="13">
        <v>3.8407534008123356E-2</v>
      </c>
      <c r="AJ9" s="13">
        <v>5.3480667698178601E-2</v>
      </c>
    </row>
    <row r="10" spans="1:36" ht="10.5" customHeight="1" x14ac:dyDescent="0.2">
      <c r="A10" s="11"/>
      <c r="B10" s="11"/>
      <c r="C10" s="14"/>
      <c r="D10" s="11" t="s">
        <v>38</v>
      </c>
      <c r="E10" s="11"/>
      <c r="F10" s="2"/>
      <c r="G10" s="12">
        <v>141316</v>
      </c>
      <c r="H10" s="12">
        <v>126729</v>
      </c>
      <c r="I10" s="12">
        <v>120818</v>
      </c>
      <c r="J10" s="12">
        <v>130510</v>
      </c>
      <c r="K10" s="12">
        <f t="shared" si="2"/>
        <v>185052</v>
      </c>
      <c r="L10" s="12">
        <f t="shared" si="2"/>
        <v>128681</v>
      </c>
      <c r="M10" s="12">
        <f t="shared" si="2"/>
        <v>124700</v>
      </c>
      <c r="N10" s="12">
        <f t="shared" si="2"/>
        <v>147284</v>
      </c>
      <c r="O10" s="12">
        <f t="shared" si="2"/>
        <v>206380.66</v>
      </c>
      <c r="P10" s="12">
        <f t="shared" si="2"/>
        <v>180619</v>
      </c>
      <c r="Q10" s="12">
        <f t="shared" si="2"/>
        <v>188650.22999999998</v>
      </c>
      <c r="R10" s="12">
        <f t="shared" si="2"/>
        <v>216594.2</v>
      </c>
      <c r="S10" s="12">
        <f t="shared" si="2"/>
        <v>192927.37</v>
      </c>
      <c r="T10" s="12">
        <f t="shared" si="2"/>
        <v>398186.97</v>
      </c>
      <c r="U10" s="12">
        <f t="shared" si="2"/>
        <v>536365.67999999993</v>
      </c>
      <c r="V10" s="12">
        <f t="shared" si="2"/>
        <v>554267</v>
      </c>
      <c r="W10" s="12">
        <f t="shared" si="2"/>
        <v>636583</v>
      </c>
      <c r="X10" s="12">
        <f t="shared" si="2"/>
        <v>663297</v>
      </c>
      <c r="Y10" s="12">
        <f t="shared" si="2"/>
        <v>692599</v>
      </c>
      <c r="Z10" s="12">
        <f t="shared" si="2"/>
        <v>682638</v>
      </c>
      <c r="AA10" s="12">
        <f t="shared" si="2"/>
        <v>668251</v>
      </c>
      <c r="AB10" s="12">
        <v>713769</v>
      </c>
      <c r="AC10" s="12">
        <v>684398</v>
      </c>
      <c r="AD10" s="12">
        <v>351444</v>
      </c>
      <c r="AE10" s="12">
        <v>321114</v>
      </c>
      <c r="AF10" s="12">
        <v>356227</v>
      </c>
      <c r="AG10" s="12">
        <v>388695</v>
      </c>
      <c r="AH10" s="12">
        <v>371806</v>
      </c>
      <c r="AI10" s="13">
        <v>-0.10299860459211685</v>
      </c>
      <c r="AJ10" s="13">
        <v>-4.3450520330850666E-2</v>
      </c>
    </row>
    <row r="11" spans="1:36" ht="10.5" customHeight="1" x14ac:dyDescent="0.2">
      <c r="A11" s="11"/>
      <c r="B11" s="11"/>
      <c r="C11" s="14"/>
      <c r="D11" s="11" t="s">
        <v>39</v>
      </c>
      <c r="E11" s="11"/>
      <c r="F11" s="2"/>
      <c r="G11" s="12">
        <v>732426</v>
      </c>
      <c r="H11" s="12">
        <v>752530</v>
      </c>
      <c r="I11" s="12">
        <v>1663670</v>
      </c>
      <c r="J11" s="12">
        <v>1592280</v>
      </c>
      <c r="K11" s="12">
        <f t="shared" si="2"/>
        <v>1606966</v>
      </c>
      <c r="L11" s="12">
        <f t="shared" si="2"/>
        <v>593037</v>
      </c>
      <c r="M11" s="12">
        <f t="shared" si="2"/>
        <v>564461</v>
      </c>
      <c r="N11" s="12">
        <f t="shared" si="2"/>
        <v>769387</v>
      </c>
      <c r="O11" s="12">
        <f t="shared" si="2"/>
        <v>866767</v>
      </c>
      <c r="P11" s="12">
        <f t="shared" si="2"/>
        <v>1259843</v>
      </c>
      <c r="Q11" s="12">
        <f t="shared" si="2"/>
        <v>1118173.51</v>
      </c>
      <c r="R11" s="12">
        <f t="shared" si="2"/>
        <v>1461862.47</v>
      </c>
      <c r="S11" s="12">
        <f t="shared" si="2"/>
        <v>1155398.23</v>
      </c>
      <c r="T11" s="12">
        <f t="shared" si="2"/>
        <v>3061200.4699999997</v>
      </c>
      <c r="U11" s="12">
        <f t="shared" si="2"/>
        <v>3211217.64</v>
      </c>
      <c r="V11" s="12">
        <f t="shared" si="2"/>
        <v>3856812</v>
      </c>
      <c r="W11" s="12">
        <f t="shared" si="2"/>
        <v>4338717</v>
      </c>
      <c r="X11" s="12">
        <f t="shared" si="2"/>
        <v>5402887.1699999999</v>
      </c>
      <c r="Y11" s="12">
        <f t="shared" si="2"/>
        <v>4448236</v>
      </c>
      <c r="Z11" s="12">
        <f t="shared" si="2"/>
        <v>4661552</v>
      </c>
      <c r="AA11" s="12">
        <f t="shared" si="2"/>
        <v>4065322</v>
      </c>
      <c r="AB11" s="12">
        <v>3502122</v>
      </c>
      <c r="AC11" s="12">
        <v>3241785</v>
      </c>
      <c r="AD11" s="12">
        <v>3338258</v>
      </c>
      <c r="AE11" s="12">
        <v>2933151</v>
      </c>
      <c r="AF11" s="12">
        <v>1634542</v>
      </c>
      <c r="AG11" s="12">
        <v>1682884</v>
      </c>
      <c r="AH11" s="12">
        <v>1660437</v>
      </c>
      <c r="AI11" s="13">
        <v>-0.11695699383407498</v>
      </c>
      <c r="AJ11" s="13">
        <v>-1.333841191668588E-2</v>
      </c>
    </row>
    <row r="12" spans="1:36" ht="10.5" customHeight="1" x14ac:dyDescent="0.2">
      <c r="A12" s="11"/>
      <c r="B12" s="14"/>
      <c r="C12" s="11" t="s">
        <v>40</v>
      </c>
      <c r="D12" s="11"/>
      <c r="E12" s="11"/>
      <c r="F12" s="2"/>
      <c r="G12" s="12">
        <v>0</v>
      </c>
      <c r="H12" s="12">
        <v>0</v>
      </c>
      <c r="I12" s="12">
        <v>19230</v>
      </c>
      <c r="J12" s="12">
        <v>5362495</v>
      </c>
      <c r="K12" s="12">
        <f t="shared" si="2"/>
        <v>6099647</v>
      </c>
      <c r="L12" s="12">
        <f t="shared" si="2"/>
        <v>6552739</v>
      </c>
      <c r="M12" s="12">
        <f t="shared" si="2"/>
        <v>7092345</v>
      </c>
      <c r="N12" s="12">
        <f t="shared" si="2"/>
        <v>7406303</v>
      </c>
      <c r="O12" s="12">
        <f t="shared" si="2"/>
        <v>7078319.96</v>
      </c>
      <c r="P12" s="12">
        <f t="shared" si="2"/>
        <v>7778562</v>
      </c>
      <c r="Q12" s="12">
        <f t="shared" si="2"/>
        <v>7744372.46</v>
      </c>
      <c r="R12" s="12">
        <f t="shared" si="2"/>
        <v>8390526.9100000001</v>
      </c>
      <c r="S12" s="12">
        <f t="shared" si="2"/>
        <v>8373093.79</v>
      </c>
      <c r="T12" s="12">
        <f t="shared" si="2"/>
        <v>9327088.2800000012</v>
      </c>
      <c r="U12" s="12">
        <f t="shared" si="2"/>
        <v>10119690.26</v>
      </c>
      <c r="V12" s="12">
        <f t="shared" si="2"/>
        <v>10759623</v>
      </c>
      <c r="W12" s="12">
        <f t="shared" si="2"/>
        <v>10295764</v>
      </c>
      <c r="X12" s="12">
        <f t="shared" si="2"/>
        <v>10094711.039999999</v>
      </c>
      <c r="Y12" s="12">
        <f t="shared" si="2"/>
        <v>10953915</v>
      </c>
      <c r="Z12" s="12">
        <f t="shared" si="2"/>
        <v>18613630</v>
      </c>
      <c r="AA12" s="12">
        <f t="shared" si="2"/>
        <v>19819093</v>
      </c>
      <c r="AB12" s="12">
        <v>20735913</v>
      </c>
      <c r="AC12" s="12">
        <v>20467213</v>
      </c>
      <c r="AD12" s="12">
        <v>23145830</v>
      </c>
      <c r="AE12" s="12">
        <v>24757134</v>
      </c>
      <c r="AF12" s="12">
        <v>24864691</v>
      </c>
      <c r="AG12" s="12">
        <v>26181728</v>
      </c>
      <c r="AH12" s="12">
        <v>28339770</v>
      </c>
      <c r="AI12" s="13">
        <v>5.3445793264215169E-2</v>
      </c>
      <c r="AJ12" s="13">
        <v>8.2425499187830542E-2</v>
      </c>
    </row>
    <row r="13" spans="1:36" ht="10.5" customHeight="1" x14ac:dyDescent="0.2">
      <c r="A13" s="11"/>
      <c r="B13" s="14"/>
      <c r="C13" s="11" t="s">
        <v>41</v>
      </c>
      <c r="D13" s="11"/>
      <c r="E13" s="11"/>
      <c r="F13" s="2"/>
      <c r="G13" s="12">
        <v>0</v>
      </c>
      <c r="H13" s="12">
        <v>0</v>
      </c>
      <c r="I13" s="12">
        <v>0</v>
      </c>
      <c r="J13" s="12">
        <v>0</v>
      </c>
      <c r="K13" s="12">
        <f t="shared" si="2"/>
        <v>127375</v>
      </c>
      <c r="L13" s="12">
        <f t="shared" si="2"/>
        <v>262683</v>
      </c>
      <c r="M13" s="12">
        <f t="shared" si="2"/>
        <v>244932</v>
      </c>
      <c r="N13" s="12">
        <f t="shared" si="2"/>
        <v>332922</v>
      </c>
      <c r="O13" s="12">
        <f t="shared" si="2"/>
        <v>672564</v>
      </c>
      <c r="P13" s="12">
        <f t="shared" si="2"/>
        <v>748475</v>
      </c>
      <c r="Q13" s="12">
        <f t="shared" si="2"/>
        <v>832106</v>
      </c>
      <c r="R13" s="12">
        <f t="shared" si="2"/>
        <v>1136103</v>
      </c>
      <c r="S13" s="12">
        <f t="shared" si="2"/>
        <v>1547789</v>
      </c>
      <c r="T13" s="12">
        <f t="shared" si="2"/>
        <v>1180805</v>
      </c>
      <c r="U13" s="12">
        <f t="shared" si="2"/>
        <v>2380999</v>
      </c>
      <c r="V13" s="12">
        <f t="shared" si="2"/>
        <v>2549588</v>
      </c>
      <c r="W13" s="12">
        <f t="shared" si="2"/>
        <v>2643510</v>
      </c>
      <c r="X13" s="12">
        <f t="shared" si="2"/>
        <v>2586953</v>
      </c>
      <c r="Y13" s="12">
        <f t="shared" si="2"/>
        <v>2639963</v>
      </c>
      <c r="Z13" s="12">
        <f t="shared" si="2"/>
        <v>2977986</v>
      </c>
      <c r="AA13" s="12">
        <f t="shared" si="2"/>
        <v>3092371</v>
      </c>
      <c r="AB13" s="12">
        <v>3282858</v>
      </c>
      <c r="AC13" s="12">
        <v>3596156</v>
      </c>
      <c r="AD13" s="12">
        <v>3787506</v>
      </c>
      <c r="AE13" s="12">
        <v>4187044</v>
      </c>
      <c r="AF13" s="12">
        <v>4273618</v>
      </c>
      <c r="AG13" s="12">
        <v>4592880</v>
      </c>
      <c r="AH13" s="12">
        <v>4293891</v>
      </c>
      <c r="AI13" s="13">
        <v>4.5762713325284476E-2</v>
      </c>
      <c r="AJ13" s="13">
        <v>-6.5098369650415419E-2</v>
      </c>
    </row>
    <row r="14" spans="1:36" ht="10.5" customHeight="1" x14ac:dyDescent="0.2">
      <c r="A14" s="11"/>
      <c r="B14" s="14"/>
      <c r="C14" s="11" t="s">
        <v>42</v>
      </c>
      <c r="D14" s="11"/>
      <c r="E14" s="11"/>
      <c r="F14" s="2"/>
      <c r="G14" s="12">
        <v>0</v>
      </c>
      <c r="H14" s="12">
        <v>0</v>
      </c>
      <c r="I14" s="12">
        <v>0</v>
      </c>
      <c r="J14" s="12">
        <v>0</v>
      </c>
      <c r="K14" s="12">
        <f t="shared" si="2"/>
        <v>89725</v>
      </c>
      <c r="L14" s="12">
        <f t="shared" si="2"/>
        <v>99335</v>
      </c>
      <c r="M14" s="12">
        <f t="shared" si="2"/>
        <v>115921</v>
      </c>
      <c r="N14" s="12">
        <f t="shared" si="2"/>
        <v>130918</v>
      </c>
      <c r="O14" s="12">
        <f t="shared" si="2"/>
        <v>124567</v>
      </c>
      <c r="P14" s="12">
        <f t="shared" si="2"/>
        <v>2157</v>
      </c>
      <c r="Q14" s="12">
        <f t="shared" si="2"/>
        <v>120831</v>
      </c>
      <c r="R14" s="12">
        <f t="shared" si="2"/>
        <v>122648</v>
      </c>
      <c r="S14" s="12">
        <f t="shared" si="2"/>
        <v>127902</v>
      </c>
      <c r="T14" s="12">
        <f t="shared" si="2"/>
        <v>318838</v>
      </c>
      <c r="U14" s="12">
        <f t="shared" si="2"/>
        <v>437488</v>
      </c>
      <c r="V14" s="12">
        <f t="shared" si="2"/>
        <v>416419</v>
      </c>
      <c r="W14" s="12">
        <f t="shared" si="2"/>
        <v>408825</v>
      </c>
      <c r="X14" s="12">
        <f t="shared" si="2"/>
        <v>446758</v>
      </c>
      <c r="Y14" s="12">
        <f t="shared" si="2"/>
        <v>517717</v>
      </c>
      <c r="Z14" s="12">
        <f t="shared" si="2"/>
        <v>553331</v>
      </c>
      <c r="AA14" s="12">
        <f t="shared" si="2"/>
        <v>563861</v>
      </c>
      <c r="AB14" s="12">
        <v>616106</v>
      </c>
      <c r="AC14" s="12">
        <v>663207</v>
      </c>
      <c r="AD14" s="12">
        <v>707535</v>
      </c>
      <c r="AE14" s="12">
        <v>785831</v>
      </c>
      <c r="AF14" s="12">
        <v>850764</v>
      </c>
      <c r="AG14" s="12">
        <v>826401</v>
      </c>
      <c r="AH14" s="12">
        <v>713334</v>
      </c>
      <c r="AI14" s="13">
        <v>2.4722442257442134E-2</v>
      </c>
      <c r="AJ14" s="13">
        <v>-0.13681856628924699</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182315</v>
      </c>
      <c r="Q15" s="12">
        <f t="shared" si="2"/>
        <v>0</v>
      </c>
      <c r="R15" s="12">
        <f t="shared" si="2"/>
        <v>0</v>
      </c>
      <c r="S15" s="12">
        <f t="shared" si="2"/>
        <v>0</v>
      </c>
      <c r="T15" s="12">
        <f t="shared" si="2"/>
        <v>1108045</v>
      </c>
      <c r="U15" s="12">
        <f t="shared" si="2"/>
        <v>0</v>
      </c>
      <c r="V15" s="12">
        <f t="shared" si="2"/>
        <v>0</v>
      </c>
      <c r="W15" s="12">
        <f t="shared" si="2"/>
        <v>0</v>
      </c>
      <c r="X15" s="12">
        <f t="shared" si="2"/>
        <v>0</v>
      </c>
      <c r="Y15" s="12">
        <f t="shared" si="2"/>
        <v>0</v>
      </c>
      <c r="Z15" s="12">
        <f t="shared" si="2"/>
        <v>0</v>
      </c>
      <c r="AA15" s="12">
        <f t="shared" si="2"/>
        <v>0</v>
      </c>
      <c r="AB15" s="12">
        <v>0</v>
      </c>
      <c r="AC15" s="12">
        <v>0</v>
      </c>
      <c r="AD15" s="12">
        <v>0</v>
      </c>
      <c r="AE15" s="12">
        <v>18</v>
      </c>
      <c r="AF15" s="12">
        <v>0</v>
      </c>
      <c r="AG15" s="12">
        <v>0</v>
      </c>
      <c r="AH15" s="12">
        <v>0</v>
      </c>
      <c r="AI15" s="13" t="s">
        <v>246</v>
      </c>
      <c r="AJ15" s="13" t="s">
        <v>246</v>
      </c>
    </row>
    <row r="16" spans="1:36" ht="10.5" customHeight="1" x14ac:dyDescent="0.2">
      <c r="A16" s="11"/>
      <c r="B16" s="14"/>
      <c r="C16" s="11" t="s">
        <v>44</v>
      </c>
      <c r="D16" s="15"/>
      <c r="E16" s="11"/>
      <c r="F16" s="2"/>
      <c r="G16" s="12">
        <v>14521458</v>
      </c>
      <c r="H16" s="12">
        <v>27059033</v>
      </c>
      <c r="I16" s="12">
        <v>26027520</v>
      </c>
      <c r="J16" s="12">
        <v>19527376</v>
      </c>
      <c r="K16" s="12">
        <f t="shared" si="2"/>
        <v>47252357</v>
      </c>
      <c r="L16" s="12">
        <f t="shared" si="2"/>
        <v>21211381</v>
      </c>
      <c r="M16" s="12">
        <f t="shared" si="2"/>
        <v>24677912</v>
      </c>
      <c r="N16" s="12">
        <f t="shared" si="2"/>
        <v>24351338</v>
      </c>
      <c r="O16" s="12">
        <f t="shared" si="2"/>
        <v>30287512</v>
      </c>
      <c r="P16" s="12">
        <f t="shared" si="2"/>
        <v>45342925</v>
      </c>
      <c r="Q16" s="12">
        <f t="shared" si="2"/>
        <v>58018838</v>
      </c>
      <c r="R16" s="12">
        <f t="shared" si="2"/>
        <v>39432294</v>
      </c>
      <c r="S16" s="12">
        <f t="shared" si="2"/>
        <v>36653414</v>
      </c>
      <c r="T16" s="12">
        <f t="shared" si="2"/>
        <v>37440262</v>
      </c>
      <c r="U16" s="12">
        <f t="shared" si="2"/>
        <v>405261208</v>
      </c>
      <c r="V16" s="12">
        <f t="shared" si="2"/>
        <v>66524500</v>
      </c>
      <c r="W16" s="12">
        <f t="shared" si="2"/>
        <v>56770160.82</v>
      </c>
      <c r="X16" s="12">
        <f t="shared" si="2"/>
        <v>56109382.870000005</v>
      </c>
      <c r="Y16" s="12">
        <f t="shared" si="2"/>
        <v>55972027</v>
      </c>
      <c r="Z16" s="12">
        <f t="shared" si="2"/>
        <v>41394600</v>
      </c>
      <c r="AA16" s="12">
        <f t="shared" si="2"/>
        <v>46033641</v>
      </c>
      <c r="AB16" s="12">
        <v>48108731</v>
      </c>
      <c r="AC16" s="12">
        <v>343911792</v>
      </c>
      <c r="AD16" s="12">
        <v>54821859</v>
      </c>
      <c r="AE16" s="12">
        <v>54039490</v>
      </c>
      <c r="AF16" s="12">
        <v>90677588</v>
      </c>
      <c r="AG16" s="12">
        <v>75660647</v>
      </c>
      <c r="AH16" s="12">
        <v>69184980</v>
      </c>
      <c r="AI16" s="13">
        <v>6.2424277939449269E-2</v>
      </c>
      <c r="AJ16" s="13">
        <v>-8.5588311186395219E-2</v>
      </c>
    </row>
    <row r="17" spans="1:36" ht="10.5" customHeight="1" x14ac:dyDescent="0.2">
      <c r="A17" s="11"/>
      <c r="B17" s="14"/>
      <c r="C17" s="11"/>
      <c r="D17" s="15" t="s">
        <v>45</v>
      </c>
      <c r="E17" s="11"/>
      <c r="F17" s="2"/>
      <c r="G17" s="12">
        <v>2470536</v>
      </c>
      <c r="H17" s="12">
        <v>2901291</v>
      </c>
      <c r="I17" s="12">
        <v>3223633</v>
      </c>
      <c r="J17" s="12">
        <v>3435173</v>
      </c>
      <c r="K17" s="12">
        <f t="shared" si="2"/>
        <v>3824923</v>
      </c>
      <c r="L17" s="12">
        <f t="shared" si="2"/>
        <v>3890619</v>
      </c>
      <c r="M17" s="12">
        <f t="shared" si="2"/>
        <v>4672382</v>
      </c>
      <c r="N17" s="12">
        <f t="shared" si="2"/>
        <v>6092139</v>
      </c>
      <c r="O17" s="12">
        <f t="shared" si="2"/>
        <v>7127055</v>
      </c>
      <c r="P17" s="12">
        <f t="shared" si="2"/>
        <v>7560378</v>
      </c>
      <c r="Q17" s="12">
        <f t="shared" si="2"/>
        <v>8129857</v>
      </c>
      <c r="R17" s="12">
        <f t="shared" si="2"/>
        <v>8232639</v>
      </c>
      <c r="S17" s="12">
        <f t="shared" si="2"/>
        <v>9088869</v>
      </c>
      <c r="T17" s="12">
        <f t="shared" si="2"/>
        <v>10214341</v>
      </c>
      <c r="U17" s="12">
        <f t="shared" si="2"/>
        <v>9506837</v>
      </c>
      <c r="V17" s="12">
        <f t="shared" si="2"/>
        <v>10351777</v>
      </c>
      <c r="W17" s="12">
        <f t="shared" si="2"/>
        <v>10612894.82</v>
      </c>
      <c r="X17" s="12">
        <f t="shared" si="2"/>
        <v>9529361.6500000004</v>
      </c>
      <c r="Y17" s="12">
        <f t="shared" si="2"/>
        <v>9155268</v>
      </c>
      <c r="Z17" s="12">
        <f t="shared" ref="W17:AA20" si="3">SUM(Z74,Z131,Z188)</f>
        <v>8992205</v>
      </c>
      <c r="AA17" s="12">
        <f t="shared" si="3"/>
        <v>10056173</v>
      </c>
      <c r="AB17" s="12">
        <v>11718977</v>
      </c>
      <c r="AC17" s="12">
        <v>11329710</v>
      </c>
      <c r="AD17" s="12">
        <v>16304656</v>
      </c>
      <c r="AE17" s="12">
        <v>13852015</v>
      </c>
      <c r="AF17" s="12">
        <v>14095358</v>
      </c>
      <c r="AG17" s="12">
        <v>15947634</v>
      </c>
      <c r="AH17" s="12">
        <v>15431702</v>
      </c>
      <c r="AI17" s="13">
        <v>4.6937335420223159E-2</v>
      </c>
      <c r="AJ17" s="13">
        <v>-3.2351632850365138E-2</v>
      </c>
    </row>
    <row r="18" spans="1:36" ht="10.5" customHeight="1" x14ac:dyDescent="0.2">
      <c r="A18" s="11"/>
      <c r="B18" s="14"/>
      <c r="C18" s="11"/>
      <c r="D18" s="15" t="s">
        <v>46</v>
      </c>
      <c r="E18" s="11"/>
      <c r="F18" s="2"/>
      <c r="G18" s="12">
        <v>10022228</v>
      </c>
      <c r="H18" s="12">
        <v>9959513</v>
      </c>
      <c r="I18" s="12">
        <v>12264207</v>
      </c>
      <c r="J18" s="12">
        <v>13032153</v>
      </c>
      <c r="K18" s="12">
        <f t="shared" ref="K18:V20" si="4">SUM(K75,K132,K189)</f>
        <v>13414188</v>
      </c>
      <c r="L18" s="12">
        <f t="shared" si="4"/>
        <v>13931536</v>
      </c>
      <c r="M18" s="12">
        <f t="shared" si="4"/>
        <v>13060284</v>
      </c>
      <c r="N18" s="12">
        <f t="shared" si="4"/>
        <v>14155177</v>
      </c>
      <c r="O18" s="12">
        <f t="shared" si="4"/>
        <v>15740412</v>
      </c>
      <c r="P18" s="12">
        <f t="shared" si="4"/>
        <v>17237459</v>
      </c>
      <c r="Q18" s="12">
        <f t="shared" si="4"/>
        <v>18144388</v>
      </c>
      <c r="R18" s="12">
        <f t="shared" si="4"/>
        <v>19355261</v>
      </c>
      <c r="S18" s="12">
        <f t="shared" si="4"/>
        <v>20857441</v>
      </c>
      <c r="T18" s="12">
        <f t="shared" si="4"/>
        <v>21835387</v>
      </c>
      <c r="U18" s="12">
        <f t="shared" si="4"/>
        <v>33282165</v>
      </c>
      <c r="V18" s="12">
        <f t="shared" si="4"/>
        <v>40715087</v>
      </c>
      <c r="W18" s="12">
        <f t="shared" si="3"/>
        <v>40267345</v>
      </c>
      <c r="X18" s="12">
        <f t="shared" si="3"/>
        <v>40057427.480000004</v>
      </c>
      <c r="Y18" s="12">
        <f t="shared" si="3"/>
        <v>29117976</v>
      </c>
      <c r="Z18" s="12">
        <f t="shared" si="3"/>
        <v>26646701</v>
      </c>
      <c r="AA18" s="12">
        <f t="shared" si="3"/>
        <v>26335460</v>
      </c>
      <c r="AB18" s="12">
        <v>26274553</v>
      </c>
      <c r="AC18" s="12">
        <v>27252952</v>
      </c>
      <c r="AD18" s="12">
        <v>26347892</v>
      </c>
      <c r="AE18" s="12">
        <v>25746586</v>
      </c>
      <c r="AF18" s="12">
        <v>29687440</v>
      </c>
      <c r="AG18" s="12">
        <v>29233276</v>
      </c>
      <c r="AH18" s="12">
        <v>25199513</v>
      </c>
      <c r="AI18" s="13">
        <v>-6.9385224092891606E-3</v>
      </c>
      <c r="AJ18" s="13">
        <v>-0.13798532193244439</v>
      </c>
    </row>
    <row r="19" spans="1:36" ht="10.5" customHeight="1" x14ac:dyDescent="0.2">
      <c r="A19" s="11"/>
      <c r="B19" s="14"/>
      <c r="C19" s="11"/>
      <c r="D19" s="15" t="s">
        <v>47</v>
      </c>
      <c r="E19" s="11"/>
      <c r="F19" s="2"/>
      <c r="G19" s="12">
        <v>0</v>
      </c>
      <c r="H19" s="12">
        <v>12000000</v>
      </c>
      <c r="I19" s="12">
        <v>8035000</v>
      </c>
      <c r="J19" s="12">
        <v>0</v>
      </c>
      <c r="K19" s="12">
        <f t="shared" si="4"/>
        <v>26811163</v>
      </c>
      <c r="L19" s="12">
        <f t="shared" si="4"/>
        <v>0</v>
      </c>
      <c r="M19" s="12">
        <f t="shared" si="4"/>
        <v>3500000</v>
      </c>
      <c r="N19" s="12">
        <f t="shared" si="4"/>
        <v>0</v>
      </c>
      <c r="O19" s="12">
        <f t="shared" si="4"/>
        <v>2816647</v>
      </c>
      <c r="P19" s="12">
        <f t="shared" si="4"/>
        <v>9721008</v>
      </c>
      <c r="Q19" s="12">
        <f t="shared" si="4"/>
        <v>27240781</v>
      </c>
      <c r="R19" s="12">
        <f t="shared" si="4"/>
        <v>7218935</v>
      </c>
      <c r="S19" s="12">
        <f t="shared" si="4"/>
        <v>582000</v>
      </c>
      <c r="T19" s="12">
        <f t="shared" si="4"/>
        <v>0</v>
      </c>
      <c r="U19" s="12">
        <f t="shared" si="4"/>
        <v>354937977</v>
      </c>
      <c r="V19" s="12">
        <f t="shared" si="4"/>
        <v>3371546</v>
      </c>
      <c r="W19" s="12">
        <f t="shared" si="3"/>
        <v>119229</v>
      </c>
      <c r="X19" s="12">
        <f t="shared" si="3"/>
        <v>0</v>
      </c>
      <c r="Y19" s="12">
        <f t="shared" si="3"/>
        <v>10518234</v>
      </c>
      <c r="Z19" s="12">
        <f t="shared" si="3"/>
        <v>161400</v>
      </c>
      <c r="AA19" s="12">
        <f t="shared" si="3"/>
        <v>2410000</v>
      </c>
      <c r="AB19" s="12">
        <v>3538000</v>
      </c>
      <c r="AC19" s="12">
        <v>298372914</v>
      </c>
      <c r="AD19" s="12">
        <v>5089404</v>
      </c>
      <c r="AE19" s="12">
        <v>9467395</v>
      </c>
      <c r="AF19" s="12">
        <v>41483285</v>
      </c>
      <c r="AG19" s="12">
        <v>24684888</v>
      </c>
      <c r="AH19" s="12">
        <v>20968173</v>
      </c>
      <c r="AI19" s="13">
        <v>0.3452421313402585</v>
      </c>
      <c r="AJ19" s="13">
        <v>-0.15056641132015669</v>
      </c>
    </row>
    <row r="20" spans="1:36" ht="10.5" customHeight="1" x14ac:dyDescent="0.2">
      <c r="A20" s="11"/>
      <c r="B20" s="11"/>
      <c r="C20" s="11"/>
      <c r="D20" s="11" t="s">
        <v>48</v>
      </c>
      <c r="E20" s="11"/>
      <c r="F20" s="2"/>
      <c r="G20" s="12">
        <v>2028694</v>
      </c>
      <c r="H20" s="12">
        <v>2198229</v>
      </c>
      <c r="I20" s="12">
        <v>2504680</v>
      </c>
      <c r="J20" s="12">
        <v>3060050</v>
      </c>
      <c r="K20" s="12">
        <f t="shared" si="4"/>
        <v>3202083</v>
      </c>
      <c r="L20" s="12">
        <f t="shared" si="4"/>
        <v>3389226</v>
      </c>
      <c r="M20" s="12">
        <f t="shared" si="4"/>
        <v>3445246</v>
      </c>
      <c r="N20" s="12">
        <f t="shared" si="4"/>
        <v>4104022</v>
      </c>
      <c r="O20" s="12">
        <f t="shared" si="4"/>
        <v>4603398</v>
      </c>
      <c r="P20" s="12">
        <f t="shared" si="4"/>
        <v>10824080</v>
      </c>
      <c r="Q20" s="12">
        <f t="shared" si="4"/>
        <v>4503812</v>
      </c>
      <c r="R20" s="12">
        <f t="shared" si="4"/>
        <v>4625459</v>
      </c>
      <c r="S20" s="12">
        <f t="shared" si="4"/>
        <v>6125104</v>
      </c>
      <c r="T20" s="12">
        <f t="shared" si="4"/>
        <v>5390534</v>
      </c>
      <c r="U20" s="12">
        <f t="shared" si="4"/>
        <v>7534229</v>
      </c>
      <c r="V20" s="12">
        <f t="shared" si="4"/>
        <v>12086090</v>
      </c>
      <c r="W20" s="12">
        <f t="shared" si="3"/>
        <v>5770692</v>
      </c>
      <c r="X20" s="12">
        <f t="shared" si="3"/>
        <v>6522593.7400000002</v>
      </c>
      <c r="Y20" s="12">
        <f t="shared" si="3"/>
        <v>7180549</v>
      </c>
      <c r="Z20" s="12">
        <f t="shared" si="3"/>
        <v>5594294</v>
      </c>
      <c r="AA20" s="12">
        <f t="shared" si="3"/>
        <v>7232008</v>
      </c>
      <c r="AB20" s="12">
        <v>6577201</v>
      </c>
      <c r="AC20" s="12">
        <v>6956216</v>
      </c>
      <c r="AD20" s="12">
        <v>7079907</v>
      </c>
      <c r="AE20" s="12">
        <v>4973494</v>
      </c>
      <c r="AF20" s="12">
        <v>5411505</v>
      </c>
      <c r="AG20" s="12">
        <v>5794849</v>
      </c>
      <c r="AH20" s="12">
        <v>7585592</v>
      </c>
      <c r="AI20" s="13">
        <v>2.4058407883620569E-2</v>
      </c>
      <c r="AJ20" s="13">
        <v>0.30902323770645274</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37440612</v>
      </c>
      <c r="H22" s="12">
        <v>38680255</v>
      </c>
      <c r="I22" s="12">
        <v>41345986</v>
      </c>
      <c r="J22" s="12">
        <v>50841375</v>
      </c>
      <c r="K22" s="12">
        <f t="shared" ref="K22:AA32" si="5">SUM(K79,K136,K193)</f>
        <v>54542840</v>
      </c>
      <c r="L22" s="12">
        <f t="shared" si="5"/>
        <v>55720505</v>
      </c>
      <c r="M22" s="12">
        <f t="shared" si="5"/>
        <v>59939270</v>
      </c>
      <c r="N22" s="12">
        <f t="shared" si="5"/>
        <v>64285112</v>
      </c>
      <c r="O22" s="12">
        <f t="shared" si="5"/>
        <v>79689722.239999995</v>
      </c>
      <c r="P22" s="12">
        <f t="shared" si="5"/>
        <v>70771749</v>
      </c>
      <c r="Q22" s="12">
        <f t="shared" si="5"/>
        <v>72567959.159999996</v>
      </c>
      <c r="R22" s="12">
        <f t="shared" si="5"/>
        <v>78807107.659999996</v>
      </c>
      <c r="S22" s="12">
        <f t="shared" si="5"/>
        <v>75616010.769999996</v>
      </c>
      <c r="T22" s="12">
        <f t="shared" si="5"/>
        <v>79866250.780000001</v>
      </c>
      <c r="U22" s="12">
        <f t="shared" si="5"/>
        <v>82382973.989999995</v>
      </c>
      <c r="V22" s="12">
        <f t="shared" si="5"/>
        <v>95993770</v>
      </c>
      <c r="W22" s="12">
        <f t="shared" si="5"/>
        <v>92442837</v>
      </c>
      <c r="X22" s="12">
        <f t="shared" si="5"/>
        <v>83078003.030000001</v>
      </c>
      <c r="Y22" s="12">
        <f t="shared" si="5"/>
        <v>80683703.295324147</v>
      </c>
      <c r="Z22" s="12">
        <f t="shared" si="5"/>
        <v>85031431.000531554</v>
      </c>
      <c r="AA22" s="12">
        <f t="shared" si="5"/>
        <v>89935601</v>
      </c>
      <c r="AB22" s="12">
        <v>91949265</v>
      </c>
      <c r="AC22" s="12">
        <v>96024210</v>
      </c>
      <c r="AD22" s="12">
        <v>102764560</v>
      </c>
      <c r="AE22" s="12">
        <v>102915322</v>
      </c>
      <c r="AF22" s="12">
        <v>106751723</v>
      </c>
      <c r="AG22" s="12">
        <v>110974705</v>
      </c>
      <c r="AH22" s="12">
        <v>115041043</v>
      </c>
      <c r="AI22" s="13">
        <v>3.8047973028928039E-2</v>
      </c>
      <c r="AJ22" s="13">
        <v>3.6642025766141936E-2</v>
      </c>
    </row>
    <row r="23" spans="1:36" ht="10.5" customHeight="1" x14ac:dyDescent="0.2">
      <c r="A23" s="11"/>
      <c r="B23" s="11"/>
      <c r="C23" s="11" t="s">
        <v>50</v>
      </c>
      <c r="D23" s="11"/>
      <c r="E23" s="11"/>
      <c r="F23" s="2"/>
      <c r="G23" s="12">
        <v>0</v>
      </c>
      <c r="H23" s="12">
        <v>0</v>
      </c>
      <c r="I23" s="12">
        <v>0</v>
      </c>
      <c r="J23" s="12">
        <v>4687151</v>
      </c>
      <c r="K23" s="12">
        <f t="shared" si="5"/>
        <v>4868805</v>
      </c>
      <c r="L23" s="12">
        <f t="shared" si="5"/>
        <v>5097706</v>
      </c>
      <c r="M23" s="12">
        <f t="shared" si="5"/>
        <v>5391310</v>
      </c>
      <c r="N23" s="12">
        <f t="shared" si="5"/>
        <v>6106366</v>
      </c>
      <c r="O23" s="12">
        <f t="shared" si="5"/>
        <v>5564385</v>
      </c>
      <c r="P23" s="12">
        <f t="shared" si="5"/>
        <v>5897452</v>
      </c>
      <c r="Q23" s="12">
        <f t="shared" si="5"/>
        <v>5897452</v>
      </c>
      <c r="R23" s="12">
        <f t="shared" si="5"/>
        <v>5897452</v>
      </c>
      <c r="S23" s="12">
        <f t="shared" si="5"/>
        <v>5897452</v>
      </c>
      <c r="T23" s="12">
        <f t="shared" si="5"/>
        <v>5897452</v>
      </c>
      <c r="U23" s="12">
        <f t="shared" si="5"/>
        <v>5897452</v>
      </c>
      <c r="V23" s="12">
        <f t="shared" si="5"/>
        <v>5897452</v>
      </c>
      <c r="W23" s="12">
        <f t="shared" si="5"/>
        <v>5897452</v>
      </c>
      <c r="X23" s="12">
        <f t="shared" si="5"/>
        <v>5897452</v>
      </c>
      <c r="Y23" s="12">
        <f t="shared" si="5"/>
        <v>5897452</v>
      </c>
      <c r="Z23" s="12">
        <f t="shared" si="5"/>
        <v>5897452</v>
      </c>
      <c r="AA23" s="12">
        <f t="shared" si="5"/>
        <v>5897452</v>
      </c>
      <c r="AB23" s="12">
        <v>5897452</v>
      </c>
      <c r="AC23" s="12">
        <v>5897452</v>
      </c>
      <c r="AD23" s="12">
        <v>5897452</v>
      </c>
      <c r="AE23" s="12">
        <v>5897452</v>
      </c>
      <c r="AF23" s="12">
        <v>5897452</v>
      </c>
      <c r="AG23" s="12">
        <v>5897452</v>
      </c>
      <c r="AH23" s="12">
        <v>5897452</v>
      </c>
      <c r="AI23" s="13">
        <v>0</v>
      </c>
      <c r="AJ23" s="13">
        <v>0</v>
      </c>
    </row>
    <row r="24" spans="1:36" ht="10.5" customHeight="1" x14ac:dyDescent="0.2">
      <c r="A24" s="11"/>
      <c r="B24" s="11"/>
      <c r="C24" s="11" t="s">
        <v>51</v>
      </c>
      <c r="D24" s="11"/>
      <c r="E24" s="11"/>
      <c r="F24" s="2"/>
      <c r="G24" s="12">
        <v>414485</v>
      </c>
      <c r="H24" s="12">
        <v>442411</v>
      </c>
      <c r="I24" s="12">
        <v>455625</v>
      </c>
      <c r="J24" s="12">
        <v>1109980</v>
      </c>
      <c r="K24" s="12">
        <f t="shared" si="5"/>
        <v>1055841</v>
      </c>
      <c r="L24" s="12">
        <f t="shared" si="5"/>
        <v>1215698</v>
      </c>
      <c r="M24" s="12">
        <f t="shared" si="5"/>
        <v>1250132</v>
      </c>
      <c r="N24" s="12">
        <f t="shared" si="5"/>
        <v>1257677</v>
      </c>
      <c r="O24" s="12">
        <f t="shared" si="5"/>
        <v>2922301.64</v>
      </c>
      <c r="P24" s="12">
        <f t="shared" si="5"/>
        <v>3201924</v>
      </c>
      <c r="Q24" s="12">
        <f t="shared" si="5"/>
        <v>3284565.39</v>
      </c>
      <c r="R24" s="12">
        <f t="shared" si="5"/>
        <v>3357953.58</v>
      </c>
      <c r="S24" s="12">
        <f t="shared" si="5"/>
        <v>3498953.92</v>
      </c>
      <c r="T24" s="12">
        <f t="shared" si="5"/>
        <v>3657913.84</v>
      </c>
      <c r="U24" s="12">
        <f t="shared" si="5"/>
        <v>3683571.57</v>
      </c>
      <c r="V24" s="12">
        <f t="shared" si="5"/>
        <v>4365480</v>
      </c>
      <c r="W24" s="12">
        <f t="shared" si="5"/>
        <v>4407822</v>
      </c>
      <c r="X24" s="12">
        <f t="shared" si="5"/>
        <v>4399145.7699999996</v>
      </c>
      <c r="Y24" s="12">
        <f t="shared" si="5"/>
        <v>4389672</v>
      </c>
      <c r="Z24" s="12">
        <f t="shared" si="5"/>
        <v>4436050</v>
      </c>
      <c r="AA24" s="12">
        <f t="shared" si="5"/>
        <v>4459461</v>
      </c>
      <c r="AB24" s="12">
        <v>4508357</v>
      </c>
      <c r="AC24" s="12">
        <v>4588191</v>
      </c>
      <c r="AD24" s="12">
        <v>4563420</v>
      </c>
      <c r="AE24" s="12">
        <v>4605841</v>
      </c>
      <c r="AF24" s="12">
        <v>4675709</v>
      </c>
      <c r="AG24" s="12">
        <v>4700949</v>
      </c>
      <c r="AH24" s="12">
        <v>4622439</v>
      </c>
      <c r="AI24" s="13">
        <v>4.1736358400155105E-3</v>
      </c>
      <c r="AJ24" s="13">
        <v>-1.670088316210195E-2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8421239</v>
      </c>
      <c r="W25" s="12">
        <f t="shared" si="5"/>
        <v>8961546</v>
      </c>
      <c r="X25" s="12">
        <f t="shared" si="5"/>
        <v>9724864</v>
      </c>
      <c r="Y25" s="12">
        <f t="shared" si="5"/>
        <v>9917513.2953241542</v>
      </c>
      <c r="Z25" s="12">
        <f t="shared" si="5"/>
        <v>10342911.000531564</v>
      </c>
      <c r="AA25" s="12">
        <f t="shared" si="5"/>
        <v>10979112</v>
      </c>
      <c r="AB25" s="12">
        <v>11452973</v>
      </c>
      <c r="AC25" s="12">
        <v>11849514</v>
      </c>
      <c r="AD25" s="12">
        <v>12297607</v>
      </c>
      <c r="AE25" s="12">
        <v>12483815</v>
      </c>
      <c r="AF25" s="12">
        <v>12863892</v>
      </c>
      <c r="AG25" s="12">
        <v>13416496</v>
      </c>
      <c r="AH25" s="12">
        <v>13980026</v>
      </c>
      <c r="AI25" s="13">
        <v>3.3788326219353015E-2</v>
      </c>
      <c r="AJ25" s="13">
        <v>4.2002770320954147E-2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4354289</v>
      </c>
      <c r="H27" s="12">
        <v>4508288</v>
      </c>
      <c r="I27" s="12">
        <v>4959449</v>
      </c>
      <c r="J27" s="12">
        <v>5692485</v>
      </c>
      <c r="K27" s="12">
        <f t="shared" si="5"/>
        <v>6126285</v>
      </c>
      <c r="L27" s="12">
        <f t="shared" si="5"/>
        <v>6176097</v>
      </c>
      <c r="M27" s="12">
        <f t="shared" si="5"/>
        <v>6451647</v>
      </c>
      <c r="N27" s="12">
        <f t="shared" si="5"/>
        <v>6902323</v>
      </c>
      <c r="O27" s="12">
        <f t="shared" si="5"/>
        <v>7088752.0199999996</v>
      </c>
      <c r="P27" s="12">
        <f t="shared" si="5"/>
        <v>7163041</v>
      </c>
      <c r="Q27" s="12">
        <f t="shared" si="5"/>
        <v>7213170.5800000001</v>
      </c>
      <c r="R27" s="12">
        <f t="shared" si="5"/>
        <v>7258655.6899999995</v>
      </c>
      <c r="S27" s="12">
        <f t="shared" si="5"/>
        <v>7549900.9299999997</v>
      </c>
      <c r="T27" s="12">
        <f t="shared" si="5"/>
        <v>7832658.3199999994</v>
      </c>
      <c r="U27" s="12">
        <f t="shared" si="5"/>
        <v>8384200.0199999996</v>
      </c>
      <c r="V27" s="12">
        <f t="shared" si="5"/>
        <v>8853343</v>
      </c>
      <c r="W27" s="12">
        <f t="shared" si="5"/>
        <v>9030404</v>
      </c>
      <c r="X27" s="12">
        <f t="shared" si="5"/>
        <v>7883144.2599999998</v>
      </c>
      <c r="Y27" s="12">
        <f t="shared" si="5"/>
        <v>6868236</v>
      </c>
      <c r="Z27" s="12">
        <f t="shared" si="5"/>
        <v>6086564</v>
      </c>
      <c r="AA27" s="12">
        <f t="shared" si="5"/>
        <v>7117023</v>
      </c>
      <c r="AB27" s="12">
        <v>7097769</v>
      </c>
      <c r="AC27" s="12">
        <v>7123468</v>
      </c>
      <c r="AD27" s="12">
        <v>7322627</v>
      </c>
      <c r="AE27" s="12">
        <v>7661620</v>
      </c>
      <c r="AF27" s="12">
        <v>7728459</v>
      </c>
      <c r="AG27" s="12">
        <v>7839659</v>
      </c>
      <c r="AH27" s="12">
        <v>8077594</v>
      </c>
      <c r="AI27" s="13">
        <v>2.1786185205723285E-2</v>
      </c>
      <c r="AJ27" s="13">
        <v>3.0350172118455664E-2</v>
      </c>
    </row>
    <row r="28" spans="1:36" ht="10.5" customHeight="1" x14ac:dyDescent="0.2">
      <c r="A28" s="11"/>
      <c r="B28" s="14"/>
      <c r="C28" s="11" t="s">
        <v>55</v>
      </c>
      <c r="E28" s="11"/>
      <c r="F28" s="2"/>
      <c r="G28" s="12">
        <v>0</v>
      </c>
      <c r="H28" s="12">
        <v>0</v>
      </c>
      <c r="I28" s="12">
        <v>0</v>
      </c>
      <c r="J28" s="12">
        <v>0</v>
      </c>
      <c r="K28" s="12">
        <f t="shared" si="5"/>
        <v>0</v>
      </c>
      <c r="L28" s="12">
        <f t="shared" si="5"/>
        <v>144994</v>
      </c>
      <c r="M28" s="12">
        <f t="shared" si="5"/>
        <v>373581</v>
      </c>
      <c r="N28" s="12">
        <f t="shared" si="5"/>
        <v>544573</v>
      </c>
      <c r="O28" s="12">
        <f t="shared" si="5"/>
        <v>561093.57999999996</v>
      </c>
      <c r="P28" s="12">
        <f t="shared" si="5"/>
        <v>664198</v>
      </c>
      <c r="Q28" s="12">
        <f t="shared" si="5"/>
        <v>671992.19</v>
      </c>
      <c r="R28" s="12">
        <f t="shared" si="5"/>
        <v>709868.39</v>
      </c>
      <c r="S28" s="12">
        <f t="shared" si="5"/>
        <v>526626.92000000004</v>
      </c>
      <c r="T28" s="12">
        <f t="shared" si="5"/>
        <v>470035.62</v>
      </c>
      <c r="U28" s="12">
        <f t="shared" si="5"/>
        <v>470655.4</v>
      </c>
      <c r="V28" s="12">
        <f t="shared" si="5"/>
        <v>515795</v>
      </c>
      <c r="W28" s="12">
        <f t="shared" si="5"/>
        <v>541919</v>
      </c>
      <c r="X28" s="12">
        <f t="shared" si="5"/>
        <v>505046</v>
      </c>
      <c r="Y28" s="12">
        <f t="shared" si="5"/>
        <v>524019</v>
      </c>
      <c r="Z28" s="12">
        <f t="shared" si="5"/>
        <v>616234</v>
      </c>
      <c r="AA28" s="12">
        <f t="shared" si="5"/>
        <v>553083</v>
      </c>
      <c r="AB28" s="12">
        <v>585915</v>
      </c>
      <c r="AC28" s="12">
        <v>635568</v>
      </c>
      <c r="AD28" s="12">
        <v>668265</v>
      </c>
      <c r="AE28" s="12">
        <v>689012</v>
      </c>
      <c r="AF28" s="12">
        <v>707521</v>
      </c>
      <c r="AG28" s="12">
        <v>804768</v>
      </c>
      <c r="AH28" s="12">
        <v>764085</v>
      </c>
      <c r="AI28" s="13">
        <v>4.5244384258547043E-2</v>
      </c>
      <c r="AJ28" s="13">
        <v>-5.0552457354169154E-2</v>
      </c>
    </row>
    <row r="29" spans="1:36" ht="10.5" customHeight="1" x14ac:dyDescent="0.2">
      <c r="A29" s="11"/>
      <c r="B29" s="11"/>
      <c r="C29" s="11" t="s">
        <v>56</v>
      </c>
      <c r="D29" s="11"/>
      <c r="E29" s="11"/>
      <c r="F29" s="2"/>
      <c r="G29" s="12">
        <v>8586159</v>
      </c>
      <c r="H29" s="12">
        <v>8395936</v>
      </c>
      <c r="I29" s="12">
        <v>9107098</v>
      </c>
      <c r="J29" s="12">
        <v>8859041</v>
      </c>
      <c r="K29" s="12">
        <f t="shared" si="5"/>
        <v>12043211</v>
      </c>
      <c r="L29" s="12">
        <f t="shared" si="5"/>
        <v>11116247</v>
      </c>
      <c r="M29" s="12">
        <f t="shared" si="5"/>
        <v>11919077</v>
      </c>
      <c r="N29" s="12">
        <f t="shared" si="5"/>
        <v>13015021</v>
      </c>
      <c r="O29" s="12">
        <f t="shared" si="5"/>
        <v>24450681</v>
      </c>
      <c r="P29" s="12">
        <f t="shared" si="5"/>
        <v>16360719</v>
      </c>
      <c r="Q29" s="12">
        <f t="shared" si="5"/>
        <v>18509709</v>
      </c>
      <c r="R29" s="12">
        <f t="shared" si="5"/>
        <v>24918472</v>
      </c>
      <c r="S29" s="12">
        <f t="shared" si="5"/>
        <v>17661525</v>
      </c>
      <c r="T29" s="12">
        <f t="shared" si="5"/>
        <v>16154572</v>
      </c>
      <c r="U29" s="12">
        <f t="shared" si="5"/>
        <v>17011194</v>
      </c>
      <c r="V29" s="12">
        <f t="shared" si="5"/>
        <v>19011420</v>
      </c>
      <c r="W29" s="12">
        <f t="shared" si="5"/>
        <v>19154190</v>
      </c>
      <c r="X29" s="12">
        <f t="shared" si="5"/>
        <v>18295875</v>
      </c>
      <c r="Y29" s="12">
        <f t="shared" si="5"/>
        <v>18904587</v>
      </c>
      <c r="Z29" s="12">
        <f t="shared" si="5"/>
        <v>17887410</v>
      </c>
      <c r="AA29" s="12">
        <f t="shared" si="5"/>
        <v>19946735</v>
      </c>
      <c r="AB29" s="12">
        <v>21211721</v>
      </c>
      <c r="AC29" s="12">
        <v>22728649</v>
      </c>
      <c r="AD29" s="12">
        <v>29000718</v>
      </c>
      <c r="AE29" s="12">
        <v>26615560</v>
      </c>
      <c r="AF29" s="12">
        <v>28105946</v>
      </c>
      <c r="AG29" s="12">
        <v>31181621</v>
      </c>
      <c r="AH29" s="12">
        <v>34608473</v>
      </c>
      <c r="AI29" s="13">
        <v>8.5011701474684509E-2</v>
      </c>
      <c r="AJ29" s="13">
        <v>0.10989973869543215</v>
      </c>
    </row>
    <row r="30" spans="1:36" ht="10.5" customHeight="1" x14ac:dyDescent="0.2">
      <c r="A30" s="11"/>
      <c r="B30" s="11"/>
      <c r="C30" s="11" t="s">
        <v>57</v>
      </c>
      <c r="D30" s="11"/>
      <c r="E30" s="11"/>
      <c r="F30" s="2"/>
      <c r="G30" s="12">
        <v>18943583</v>
      </c>
      <c r="H30" s="12">
        <v>19890304</v>
      </c>
      <c r="I30" s="12">
        <v>20835147</v>
      </c>
      <c r="J30" s="12">
        <v>22537515</v>
      </c>
      <c r="K30" s="12">
        <f t="shared" si="5"/>
        <v>23096093</v>
      </c>
      <c r="L30" s="12">
        <f t="shared" si="5"/>
        <v>24283493</v>
      </c>
      <c r="M30" s="12">
        <f t="shared" si="5"/>
        <v>26310716</v>
      </c>
      <c r="N30" s="12">
        <f t="shared" si="5"/>
        <v>27149562</v>
      </c>
      <c r="O30" s="12">
        <f t="shared" si="5"/>
        <v>28255703</v>
      </c>
      <c r="P30" s="12">
        <f t="shared" si="5"/>
        <v>27214675</v>
      </c>
      <c r="Q30" s="12">
        <f t="shared" si="5"/>
        <v>25828903</v>
      </c>
      <c r="R30" s="12">
        <f t="shared" si="5"/>
        <v>25693291</v>
      </c>
      <c r="S30" s="12">
        <f t="shared" si="5"/>
        <v>27274385</v>
      </c>
      <c r="T30" s="12">
        <f t="shared" si="5"/>
        <v>33900022</v>
      </c>
      <c r="U30" s="12">
        <f t="shared" si="5"/>
        <v>35160514</v>
      </c>
      <c r="V30" s="12">
        <f t="shared" si="5"/>
        <v>37065966</v>
      </c>
      <c r="W30" s="12">
        <f t="shared" si="5"/>
        <v>33533161</v>
      </c>
      <c r="X30" s="12">
        <f t="shared" si="5"/>
        <v>27163476</v>
      </c>
      <c r="Y30" s="12">
        <f t="shared" si="5"/>
        <v>24523230</v>
      </c>
      <c r="Z30" s="12">
        <f t="shared" si="5"/>
        <v>28392054</v>
      </c>
      <c r="AA30" s="12">
        <f t="shared" si="5"/>
        <v>29537269</v>
      </c>
      <c r="AB30" s="12">
        <v>30793942</v>
      </c>
      <c r="AC30" s="12">
        <v>32763128</v>
      </c>
      <c r="AD30" s="12">
        <v>33120659</v>
      </c>
      <c r="AE30" s="12">
        <v>35829577</v>
      </c>
      <c r="AF30" s="12">
        <v>37580076</v>
      </c>
      <c r="AG30" s="12">
        <v>37320957</v>
      </c>
      <c r="AH30" s="12">
        <v>37192513</v>
      </c>
      <c r="AI30" s="13">
        <v>3.1965169367219159E-2</v>
      </c>
      <c r="AJ30" s="13">
        <v>-3.4416052085695444E-3</v>
      </c>
    </row>
    <row r="31" spans="1:36" ht="10.5" customHeight="1" x14ac:dyDescent="0.2">
      <c r="A31" s="11"/>
      <c r="B31" s="11"/>
      <c r="C31" s="11" t="s">
        <v>58</v>
      </c>
      <c r="D31" s="11"/>
      <c r="E31" s="11"/>
      <c r="F31" s="2"/>
      <c r="G31" s="12">
        <v>5142096</v>
      </c>
      <c r="H31" s="12">
        <v>5443316</v>
      </c>
      <c r="I31" s="12">
        <v>5988667</v>
      </c>
      <c r="J31" s="12">
        <v>7955203</v>
      </c>
      <c r="K31" s="12">
        <f t="shared" si="5"/>
        <v>7352605</v>
      </c>
      <c r="L31" s="12">
        <f t="shared" si="5"/>
        <v>7686270</v>
      </c>
      <c r="M31" s="12">
        <f t="shared" si="5"/>
        <v>8242807</v>
      </c>
      <c r="N31" s="12">
        <f t="shared" si="5"/>
        <v>9309590</v>
      </c>
      <c r="O31" s="12">
        <f t="shared" si="5"/>
        <v>10846806</v>
      </c>
      <c r="P31" s="12">
        <f t="shared" si="5"/>
        <v>10269740</v>
      </c>
      <c r="Q31" s="12">
        <f t="shared" si="5"/>
        <v>10492334</v>
      </c>
      <c r="R31" s="12">
        <f t="shared" si="5"/>
        <v>10306658</v>
      </c>
      <c r="S31" s="12">
        <f t="shared" si="5"/>
        <v>12115706</v>
      </c>
      <c r="T31" s="12">
        <f t="shared" si="5"/>
        <v>10974197</v>
      </c>
      <c r="U31" s="12">
        <f t="shared" si="5"/>
        <v>10727512</v>
      </c>
      <c r="V31" s="12">
        <f t="shared" si="5"/>
        <v>10881862</v>
      </c>
      <c r="W31" s="12">
        <f t="shared" si="5"/>
        <v>9937875</v>
      </c>
      <c r="X31" s="12">
        <f t="shared" si="5"/>
        <v>8534181</v>
      </c>
      <c r="Y31" s="12">
        <f t="shared" si="5"/>
        <v>8698813</v>
      </c>
      <c r="Z31" s="12">
        <f t="shared" si="5"/>
        <v>10988475</v>
      </c>
      <c r="AA31" s="12">
        <f t="shared" si="5"/>
        <v>10770844</v>
      </c>
      <c r="AB31" s="12">
        <v>9783979</v>
      </c>
      <c r="AC31" s="12">
        <v>9784579</v>
      </c>
      <c r="AD31" s="12">
        <v>8598474</v>
      </c>
      <c r="AE31" s="12">
        <v>8273349</v>
      </c>
      <c r="AF31" s="12">
        <v>9041963</v>
      </c>
      <c r="AG31" s="12">
        <v>9721937</v>
      </c>
      <c r="AH31" s="12">
        <v>9777866</v>
      </c>
      <c r="AI31" s="13">
        <v>-1.0415994041101939E-4</v>
      </c>
      <c r="AJ31" s="13">
        <v>5.7528659155063437E-3</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669833</v>
      </c>
      <c r="R32" s="12">
        <f t="shared" si="5"/>
        <v>664757</v>
      </c>
      <c r="S32" s="12">
        <f t="shared" si="5"/>
        <v>1091461</v>
      </c>
      <c r="T32" s="12">
        <f t="shared" si="5"/>
        <v>979400</v>
      </c>
      <c r="U32" s="12">
        <f t="shared" si="5"/>
        <v>1047875</v>
      </c>
      <c r="V32" s="12">
        <f t="shared" si="5"/>
        <v>981213</v>
      </c>
      <c r="W32" s="12">
        <f t="shared" si="5"/>
        <v>978468</v>
      </c>
      <c r="X32" s="12">
        <f t="shared" si="5"/>
        <v>674819</v>
      </c>
      <c r="Y32" s="12">
        <f t="shared" si="5"/>
        <v>960181</v>
      </c>
      <c r="Z32" s="12">
        <f t="shared" ref="Z32:AA32" si="6">SUM(Z89,Z146,Z203)</f>
        <v>384281</v>
      </c>
      <c r="AA32" s="12">
        <f t="shared" si="6"/>
        <v>674622</v>
      </c>
      <c r="AB32" s="12">
        <v>617157</v>
      </c>
      <c r="AC32" s="12">
        <v>653661</v>
      </c>
      <c r="AD32" s="12">
        <v>1295338</v>
      </c>
      <c r="AE32" s="12">
        <v>859096</v>
      </c>
      <c r="AF32" s="12">
        <v>150705</v>
      </c>
      <c r="AG32" s="12">
        <v>90866</v>
      </c>
      <c r="AH32" s="12">
        <v>120595</v>
      </c>
      <c r="AI32" s="13">
        <v>-0.23823279159702104</v>
      </c>
      <c r="AJ32" s="13">
        <v>0.32717408051416369</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5489497</v>
      </c>
      <c r="H34" s="12">
        <v>5251923</v>
      </c>
      <c r="I34" s="12">
        <v>5246094</v>
      </c>
      <c r="J34" s="12">
        <v>5567683</v>
      </c>
      <c r="K34" s="12">
        <f t="shared" ref="K34:AA34" si="7">SUM(K91,K147,K204)</f>
        <v>5357871</v>
      </c>
      <c r="L34" s="12">
        <f t="shared" si="7"/>
        <v>6304117</v>
      </c>
      <c r="M34" s="12">
        <f t="shared" si="7"/>
        <v>7859133</v>
      </c>
      <c r="N34" s="12">
        <f t="shared" si="7"/>
        <v>7838119</v>
      </c>
      <c r="O34" s="12">
        <f t="shared" si="7"/>
        <v>9042288</v>
      </c>
      <c r="P34" s="12">
        <f t="shared" si="7"/>
        <v>10877136</v>
      </c>
      <c r="Q34" s="12">
        <f t="shared" si="7"/>
        <v>12011667</v>
      </c>
      <c r="R34" s="12">
        <f t="shared" si="7"/>
        <v>13449115</v>
      </c>
      <c r="S34" s="12">
        <f t="shared" si="7"/>
        <v>15007529</v>
      </c>
      <c r="T34" s="12">
        <f t="shared" si="7"/>
        <v>15866047</v>
      </c>
      <c r="U34" s="12">
        <f t="shared" si="7"/>
        <v>15334536</v>
      </c>
      <c r="V34" s="12">
        <f t="shared" si="7"/>
        <v>13636235</v>
      </c>
      <c r="W34" s="12">
        <f t="shared" si="7"/>
        <v>15289040</v>
      </c>
      <c r="X34" s="12">
        <f t="shared" si="7"/>
        <v>25944502</v>
      </c>
      <c r="Y34" s="12">
        <f t="shared" si="7"/>
        <v>26933359</v>
      </c>
      <c r="Z34" s="12">
        <f t="shared" si="7"/>
        <v>20232402</v>
      </c>
      <c r="AA34" s="12">
        <f t="shared" si="7"/>
        <v>19562486</v>
      </c>
      <c r="AB34" s="12">
        <v>16588886</v>
      </c>
      <c r="AC34" s="12">
        <v>16873980</v>
      </c>
      <c r="AD34" s="12">
        <v>20460080</v>
      </c>
      <c r="AE34" s="12">
        <v>19474208</v>
      </c>
      <c r="AF34" s="12">
        <v>18269135</v>
      </c>
      <c r="AG34" s="12">
        <v>24642533</v>
      </c>
      <c r="AH34" s="12">
        <v>19219593</v>
      </c>
      <c r="AI34" s="13">
        <v>2.4836286213252734E-2</v>
      </c>
      <c r="AJ34" s="13">
        <v>-0.22006422797526537</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454849</v>
      </c>
      <c r="H36" s="12">
        <v>457647</v>
      </c>
      <c r="I36" s="12">
        <v>803415</v>
      </c>
      <c r="J36" s="12">
        <v>1362530</v>
      </c>
      <c r="K36" s="12">
        <f t="shared" ref="K36:AA36" si="8">SUM(K93,K149,K206)</f>
        <v>1566051</v>
      </c>
      <c r="L36" s="12">
        <f t="shared" si="8"/>
        <v>2040202</v>
      </c>
      <c r="M36" s="12">
        <f t="shared" si="8"/>
        <v>1366895</v>
      </c>
      <c r="N36" s="12">
        <f t="shared" si="8"/>
        <v>1145538</v>
      </c>
      <c r="O36" s="12">
        <f t="shared" si="8"/>
        <v>891374</v>
      </c>
      <c r="P36" s="12">
        <f t="shared" si="8"/>
        <v>2234152</v>
      </c>
      <c r="Q36" s="12">
        <f t="shared" si="8"/>
        <v>1840625</v>
      </c>
      <c r="R36" s="12">
        <f t="shared" si="8"/>
        <v>3013112</v>
      </c>
      <c r="S36" s="12">
        <f t="shared" si="8"/>
        <v>3235370</v>
      </c>
      <c r="T36" s="12">
        <f t="shared" si="8"/>
        <v>2978263</v>
      </c>
      <c r="U36" s="12">
        <f t="shared" si="8"/>
        <v>4196719</v>
      </c>
      <c r="V36" s="12">
        <f t="shared" si="8"/>
        <v>5320667</v>
      </c>
      <c r="W36" s="12">
        <f t="shared" si="8"/>
        <v>4735821</v>
      </c>
      <c r="X36" s="12">
        <f t="shared" si="8"/>
        <v>4448198.55</v>
      </c>
      <c r="Y36" s="12">
        <f t="shared" si="8"/>
        <v>4041093</v>
      </c>
      <c r="Z36" s="12">
        <f t="shared" si="8"/>
        <v>3562638</v>
      </c>
      <c r="AA36" s="12">
        <f t="shared" si="8"/>
        <v>3689563</v>
      </c>
      <c r="AB36" s="12">
        <v>3127366</v>
      </c>
      <c r="AC36" s="12">
        <v>3103539</v>
      </c>
      <c r="AD36" s="12">
        <v>2898058</v>
      </c>
      <c r="AE36" s="12">
        <v>3808121</v>
      </c>
      <c r="AF36" s="12">
        <v>4691395</v>
      </c>
      <c r="AG36" s="12">
        <v>5068645</v>
      </c>
      <c r="AH36" s="12">
        <v>4501900</v>
      </c>
      <c r="AI36" s="13">
        <v>6.259929212479487E-2</v>
      </c>
      <c r="AJ36" s="13">
        <v>-0.1118139068725468</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59768681.240000002</v>
      </c>
      <c r="S38" s="12">
        <f t="shared" si="9"/>
        <v>66917628.185000002</v>
      </c>
      <c r="T38" s="12">
        <f t="shared" si="9"/>
        <v>74066575.13000001</v>
      </c>
      <c r="U38" s="12">
        <f t="shared" si="9"/>
        <v>71556938.664999992</v>
      </c>
      <c r="V38" s="12">
        <f t="shared" si="9"/>
        <v>69047302.199999988</v>
      </c>
      <c r="W38" s="12">
        <f t="shared" si="9"/>
        <v>62933187.74499999</v>
      </c>
      <c r="X38" s="12">
        <f t="shared" si="9"/>
        <v>56819073.289999999</v>
      </c>
      <c r="Y38" s="12">
        <f t="shared" si="9"/>
        <v>50614112.664999999</v>
      </c>
      <c r="Z38" s="12">
        <f t="shared" si="9"/>
        <v>44409152.039999999</v>
      </c>
      <c r="AA38" s="12">
        <f t="shared" si="9"/>
        <v>51493006.545000002</v>
      </c>
      <c r="AB38" s="12">
        <v>58576861.049999997</v>
      </c>
      <c r="AC38" s="12">
        <v>58458994.030297555</v>
      </c>
      <c r="AD38" s="12">
        <v>47775583</v>
      </c>
      <c r="AE38" s="12">
        <v>46717460.557050519</v>
      </c>
      <c r="AF38" s="12">
        <v>48803258.5</v>
      </c>
      <c r="AG38" s="12">
        <v>49325356.438742429</v>
      </c>
      <c r="AH38" s="12">
        <v>58090584.109999999</v>
      </c>
      <c r="AI38" s="13">
        <v>-1.3883967447368972E-3</v>
      </c>
      <c r="AJ38" s="13">
        <v>0.17770226723334842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94143124</v>
      </c>
      <c r="H40" s="5">
        <v>98611219</v>
      </c>
      <c r="I40" s="5">
        <v>103740239</v>
      </c>
      <c r="J40" s="5">
        <v>113028166</v>
      </c>
      <c r="K40" s="5">
        <f t="shared" ref="K40:Q40" si="10">SUM(K96,K152,K209)</f>
        <v>126865834</v>
      </c>
      <c r="L40" s="5">
        <f t="shared" si="10"/>
        <v>137703757</v>
      </c>
      <c r="M40" s="5">
        <f t="shared" si="10"/>
        <v>139606217</v>
      </c>
      <c r="N40" s="5">
        <f t="shared" si="10"/>
        <v>159635843</v>
      </c>
      <c r="O40" s="5">
        <f t="shared" si="10"/>
        <v>170314436</v>
      </c>
      <c r="P40" s="5">
        <f t="shared" si="10"/>
        <v>175094063</v>
      </c>
      <c r="Q40" s="5">
        <f t="shared" si="10"/>
        <v>172220916</v>
      </c>
      <c r="R40" s="5">
        <f t="shared" ref="R40:AA40" si="11">SUM(R96,R152,R209,R234)</f>
        <v>265770872.78999999</v>
      </c>
      <c r="S40" s="5">
        <f t="shared" si="11"/>
        <v>258648114.30500001</v>
      </c>
      <c r="T40" s="5">
        <f t="shared" si="11"/>
        <v>285993608.81999999</v>
      </c>
      <c r="U40" s="5">
        <f t="shared" si="11"/>
        <v>300797495.755</v>
      </c>
      <c r="V40" s="5">
        <f t="shared" si="11"/>
        <v>323290700.30000001</v>
      </c>
      <c r="W40" s="5">
        <f t="shared" si="11"/>
        <v>368862786.63999999</v>
      </c>
      <c r="X40" s="5">
        <f t="shared" si="11"/>
        <v>352254289.12</v>
      </c>
      <c r="Y40" s="5">
        <f t="shared" si="11"/>
        <v>431187293.18000001</v>
      </c>
      <c r="Z40" s="5">
        <f t="shared" si="11"/>
        <v>380642616.76999998</v>
      </c>
      <c r="AA40" s="5">
        <f t="shared" si="11"/>
        <v>341893116.88499999</v>
      </c>
      <c r="AB40" s="5">
        <v>337776239</v>
      </c>
      <c r="AC40" s="5">
        <v>362511811.05338281</v>
      </c>
      <c r="AD40" s="5">
        <v>336270132</v>
      </c>
      <c r="AE40" s="5">
        <v>350470383.60916656</v>
      </c>
      <c r="AF40" s="5">
        <v>339780894.36000001</v>
      </c>
      <c r="AG40" s="5">
        <v>378148707.909567</v>
      </c>
      <c r="AH40" s="5">
        <v>395386757.86000001</v>
      </c>
      <c r="AI40" s="10">
        <v>2.6594273531512558E-2</v>
      </c>
      <c r="AJ40" s="10">
        <v>4.5585373134622575E-2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25299708</v>
      </c>
      <c r="H42" s="12">
        <v>27213580</v>
      </c>
      <c r="I42" s="12">
        <v>28416757</v>
      </c>
      <c r="J42" s="12">
        <v>31136217</v>
      </c>
      <c r="K42" s="12">
        <f t="shared" ref="K42:AA51" si="12">SUM(K98,K154,K211)</f>
        <v>34395260</v>
      </c>
      <c r="L42" s="12">
        <f t="shared" si="12"/>
        <v>37096296</v>
      </c>
      <c r="M42" s="12">
        <f t="shared" si="12"/>
        <v>40055087</v>
      </c>
      <c r="N42" s="12">
        <f t="shared" si="12"/>
        <v>53573912</v>
      </c>
      <c r="O42" s="12">
        <f t="shared" si="12"/>
        <v>50746580</v>
      </c>
      <c r="P42" s="12">
        <f t="shared" si="12"/>
        <v>53403318</v>
      </c>
      <c r="Q42" s="12">
        <f t="shared" si="12"/>
        <v>54358627</v>
      </c>
      <c r="R42" s="12">
        <f t="shared" si="12"/>
        <v>54549370</v>
      </c>
      <c r="S42" s="12">
        <f t="shared" si="12"/>
        <v>59812217</v>
      </c>
      <c r="T42" s="12">
        <f t="shared" si="12"/>
        <v>61717359</v>
      </c>
      <c r="U42" s="12">
        <f t="shared" si="12"/>
        <v>65201985</v>
      </c>
      <c r="V42" s="12">
        <f t="shared" si="12"/>
        <v>72155044.700000003</v>
      </c>
      <c r="W42" s="12">
        <f t="shared" si="12"/>
        <v>106451959</v>
      </c>
      <c r="X42" s="12">
        <f t="shared" si="12"/>
        <v>69543666.260000005</v>
      </c>
      <c r="Y42" s="12">
        <f t="shared" si="12"/>
        <v>67187440</v>
      </c>
      <c r="Z42" s="12">
        <f t="shared" si="12"/>
        <v>67572051</v>
      </c>
      <c r="AA42" s="12">
        <f t="shared" si="12"/>
        <v>79378386</v>
      </c>
      <c r="AB42" s="12">
        <v>84390786</v>
      </c>
      <c r="AC42" s="12">
        <v>86540416</v>
      </c>
      <c r="AD42" s="12">
        <v>88240094</v>
      </c>
      <c r="AE42" s="12">
        <v>92600043</v>
      </c>
      <c r="AF42" s="12">
        <v>92680446</v>
      </c>
      <c r="AG42" s="12">
        <v>99103647</v>
      </c>
      <c r="AH42" s="12">
        <v>96986105</v>
      </c>
      <c r="AI42" s="13">
        <v>2.3455775363259601E-2</v>
      </c>
      <c r="AJ42" s="13">
        <v>-2.1366943236710553E-2</v>
      </c>
    </row>
    <row r="43" spans="1:36" ht="10.5" customHeight="1" x14ac:dyDescent="0.2">
      <c r="A43" s="11"/>
      <c r="B43" s="19" t="s">
        <v>65</v>
      </c>
      <c r="C43" s="14"/>
      <c r="D43" s="19"/>
      <c r="E43" s="14"/>
      <c r="F43" s="2"/>
      <c r="G43" s="12">
        <v>36583009</v>
      </c>
      <c r="H43" s="12">
        <v>38115795</v>
      </c>
      <c r="I43" s="12">
        <v>40889843</v>
      </c>
      <c r="J43" s="12">
        <v>42482062</v>
      </c>
      <c r="K43" s="12">
        <f t="shared" si="12"/>
        <v>43113337</v>
      </c>
      <c r="L43" s="12">
        <f t="shared" si="12"/>
        <v>47265222</v>
      </c>
      <c r="M43" s="12">
        <f t="shared" si="12"/>
        <v>50828580</v>
      </c>
      <c r="N43" s="12">
        <f t="shared" si="12"/>
        <v>54941574</v>
      </c>
      <c r="O43" s="12">
        <f t="shared" si="12"/>
        <v>59869661</v>
      </c>
      <c r="P43" s="12">
        <f t="shared" si="12"/>
        <v>63853066</v>
      </c>
      <c r="Q43" s="12">
        <f t="shared" si="12"/>
        <v>64028105</v>
      </c>
      <c r="R43" s="12">
        <f t="shared" si="12"/>
        <v>63507950</v>
      </c>
      <c r="S43" s="12">
        <f t="shared" si="12"/>
        <v>65914919</v>
      </c>
      <c r="T43" s="12">
        <f t="shared" si="12"/>
        <v>69662215</v>
      </c>
      <c r="U43" s="12">
        <f t="shared" si="12"/>
        <v>74577649</v>
      </c>
      <c r="V43" s="12">
        <f t="shared" si="12"/>
        <v>76868795</v>
      </c>
      <c r="W43" s="12">
        <f t="shared" si="12"/>
        <v>77355868</v>
      </c>
      <c r="X43" s="12">
        <f t="shared" si="12"/>
        <v>77997977</v>
      </c>
      <c r="Y43" s="12">
        <f t="shared" si="12"/>
        <v>74209902</v>
      </c>
      <c r="Z43" s="12">
        <f t="shared" si="12"/>
        <v>74662530</v>
      </c>
      <c r="AA43" s="12">
        <f t="shared" si="12"/>
        <v>77000078</v>
      </c>
      <c r="AB43" s="12">
        <v>76642343</v>
      </c>
      <c r="AC43" s="12">
        <v>76902531</v>
      </c>
      <c r="AD43" s="12">
        <v>78457302</v>
      </c>
      <c r="AE43" s="12">
        <v>79871814</v>
      </c>
      <c r="AF43" s="12">
        <v>83308580</v>
      </c>
      <c r="AG43" s="12">
        <v>84514145</v>
      </c>
      <c r="AH43" s="12">
        <v>89200741</v>
      </c>
      <c r="AI43" s="13">
        <v>2.5612443837942811E-2</v>
      </c>
      <c r="AJ43" s="13">
        <v>5.545339185529239E-2</v>
      </c>
    </row>
    <row r="44" spans="1:36" ht="10.5" customHeight="1" x14ac:dyDescent="0.2">
      <c r="A44" s="11"/>
      <c r="B44" s="19" t="s">
        <v>66</v>
      </c>
      <c r="C44" s="14"/>
      <c r="D44" s="19"/>
      <c r="E44" s="14"/>
      <c r="F44" s="2"/>
      <c r="G44" s="12">
        <v>8256336</v>
      </c>
      <c r="H44" s="12">
        <v>8762564</v>
      </c>
      <c r="I44" s="12">
        <v>8999293</v>
      </c>
      <c r="J44" s="12">
        <v>9862185</v>
      </c>
      <c r="K44" s="12">
        <f t="shared" si="12"/>
        <v>10612530</v>
      </c>
      <c r="L44" s="12">
        <f t="shared" si="12"/>
        <v>11048929</v>
      </c>
      <c r="M44" s="12">
        <f t="shared" si="12"/>
        <v>12126604</v>
      </c>
      <c r="N44" s="12">
        <f t="shared" si="12"/>
        <v>12660803</v>
      </c>
      <c r="O44" s="12">
        <f t="shared" si="12"/>
        <v>14232144</v>
      </c>
      <c r="P44" s="12">
        <f t="shared" si="12"/>
        <v>16328127</v>
      </c>
      <c r="Q44" s="12">
        <f t="shared" si="12"/>
        <v>17034026</v>
      </c>
      <c r="R44" s="12">
        <f t="shared" si="12"/>
        <v>19149608</v>
      </c>
      <c r="S44" s="12">
        <f t="shared" si="12"/>
        <v>22980958</v>
      </c>
      <c r="T44" s="12">
        <f t="shared" si="12"/>
        <v>26731891</v>
      </c>
      <c r="U44" s="12">
        <f t="shared" si="12"/>
        <v>25692991</v>
      </c>
      <c r="V44" s="12">
        <f t="shared" si="12"/>
        <v>26147898.240000002</v>
      </c>
      <c r="W44" s="12">
        <f t="shared" si="12"/>
        <v>15915641</v>
      </c>
      <c r="X44" s="12">
        <f t="shared" si="12"/>
        <v>29776427.07</v>
      </c>
      <c r="Y44" s="12">
        <f t="shared" si="12"/>
        <v>29876755</v>
      </c>
      <c r="Z44" s="12">
        <f t="shared" si="12"/>
        <v>30380366</v>
      </c>
      <c r="AA44" s="12">
        <f t="shared" si="12"/>
        <v>34923974</v>
      </c>
      <c r="AB44" s="12">
        <v>35474224</v>
      </c>
      <c r="AC44" s="12">
        <v>34233285</v>
      </c>
      <c r="AD44" s="12">
        <v>36328993</v>
      </c>
      <c r="AE44" s="12">
        <v>38088871</v>
      </c>
      <c r="AF44" s="12">
        <v>38981826</v>
      </c>
      <c r="AG44" s="12">
        <v>40228058</v>
      </c>
      <c r="AH44" s="12">
        <v>44357024</v>
      </c>
      <c r="AI44" s="13">
        <v>3.7946374162967311E-2</v>
      </c>
      <c r="AJ44" s="13">
        <v>0.10263895910660166</v>
      </c>
    </row>
    <row r="45" spans="1:36" ht="10.5" customHeight="1" x14ac:dyDescent="0.2">
      <c r="A45" s="11"/>
      <c r="B45" s="19" t="s">
        <v>67</v>
      </c>
      <c r="C45" s="14"/>
      <c r="D45" s="19"/>
      <c r="E45" s="14"/>
      <c r="F45" s="2"/>
      <c r="G45" s="12">
        <v>3852745</v>
      </c>
      <c r="H45" s="12">
        <v>3693164</v>
      </c>
      <c r="I45" s="12">
        <v>4092883</v>
      </c>
      <c r="J45" s="12">
        <v>4277144</v>
      </c>
      <c r="K45" s="12">
        <f t="shared" si="12"/>
        <v>4156360</v>
      </c>
      <c r="L45" s="12">
        <f t="shared" si="12"/>
        <v>4226676</v>
      </c>
      <c r="M45" s="12">
        <f t="shared" si="12"/>
        <v>5041224</v>
      </c>
      <c r="N45" s="12">
        <f t="shared" si="12"/>
        <v>4654031</v>
      </c>
      <c r="O45" s="12">
        <f t="shared" si="12"/>
        <v>5056354</v>
      </c>
      <c r="P45" s="12">
        <f t="shared" si="12"/>
        <v>5868268</v>
      </c>
      <c r="Q45" s="12">
        <f t="shared" si="12"/>
        <v>5315639</v>
      </c>
      <c r="R45" s="12">
        <f t="shared" si="12"/>
        <v>7637082</v>
      </c>
      <c r="S45" s="12">
        <f t="shared" si="12"/>
        <v>9095830</v>
      </c>
      <c r="T45" s="12">
        <f t="shared" si="12"/>
        <v>8028665</v>
      </c>
      <c r="U45" s="12">
        <f t="shared" si="12"/>
        <v>8967924</v>
      </c>
      <c r="V45" s="12">
        <f t="shared" si="12"/>
        <v>8666709.1999999993</v>
      </c>
      <c r="W45" s="12">
        <f t="shared" si="12"/>
        <v>10011604</v>
      </c>
      <c r="X45" s="12">
        <f t="shared" si="12"/>
        <v>3835361</v>
      </c>
      <c r="Y45" s="12">
        <f t="shared" si="12"/>
        <v>4142949</v>
      </c>
      <c r="Z45" s="12">
        <f t="shared" si="12"/>
        <v>5797661</v>
      </c>
      <c r="AA45" s="12">
        <f t="shared" si="12"/>
        <v>5290188</v>
      </c>
      <c r="AB45" s="12">
        <v>10163362</v>
      </c>
      <c r="AC45" s="12">
        <v>10211211</v>
      </c>
      <c r="AD45" s="12">
        <v>12899067</v>
      </c>
      <c r="AE45" s="12">
        <v>15823002</v>
      </c>
      <c r="AF45" s="12">
        <v>10163831</v>
      </c>
      <c r="AG45" s="12">
        <v>9037759</v>
      </c>
      <c r="AH45" s="12">
        <v>10160927</v>
      </c>
      <c r="AI45" s="13">
        <v>-3.9934999127799742E-5</v>
      </c>
      <c r="AJ45" s="13">
        <v>0.12427505535387699</v>
      </c>
    </row>
    <row r="46" spans="1:36" ht="10.5" customHeight="1" x14ac:dyDescent="0.2">
      <c r="A46" s="11"/>
      <c r="B46" s="19" t="s">
        <v>69</v>
      </c>
      <c r="C46" s="14"/>
      <c r="D46" s="19"/>
      <c r="E46" s="14"/>
      <c r="F46" s="2"/>
      <c r="G46" s="12">
        <v>2237824</v>
      </c>
      <c r="H46" s="12">
        <v>1784369</v>
      </c>
      <c r="I46" s="12">
        <v>2456157</v>
      </c>
      <c r="J46" s="12">
        <v>1919064</v>
      </c>
      <c r="K46" s="12">
        <f t="shared" si="12"/>
        <v>1716045</v>
      </c>
      <c r="L46" s="12">
        <f t="shared" si="12"/>
        <v>1829534</v>
      </c>
      <c r="M46" s="12">
        <f t="shared" si="12"/>
        <v>2505982</v>
      </c>
      <c r="N46" s="12">
        <f t="shared" si="12"/>
        <v>2714616</v>
      </c>
      <c r="O46" s="12">
        <f t="shared" si="12"/>
        <v>2766878</v>
      </c>
      <c r="P46" s="12">
        <f t="shared" si="12"/>
        <v>3380126</v>
      </c>
      <c r="Q46" s="12">
        <f t="shared" si="12"/>
        <v>3331160</v>
      </c>
      <c r="R46" s="12">
        <f t="shared" si="12"/>
        <v>3318073</v>
      </c>
      <c r="S46" s="12">
        <f t="shared" si="12"/>
        <v>4477282</v>
      </c>
      <c r="T46" s="12">
        <f t="shared" si="12"/>
        <v>5089796</v>
      </c>
      <c r="U46" s="12">
        <f t="shared" si="12"/>
        <v>4354243</v>
      </c>
      <c r="V46" s="12">
        <f t="shared" si="12"/>
        <v>5237738.1899999995</v>
      </c>
      <c r="W46" s="12">
        <f t="shared" si="12"/>
        <v>215264</v>
      </c>
      <c r="X46" s="12">
        <f t="shared" si="12"/>
        <v>5188182</v>
      </c>
      <c r="Y46" s="12">
        <f t="shared" si="12"/>
        <v>5194111</v>
      </c>
      <c r="Z46" s="12">
        <f t="shared" si="12"/>
        <v>4926842</v>
      </c>
      <c r="AA46" s="12">
        <f t="shared" si="12"/>
        <v>5457310</v>
      </c>
      <c r="AB46" s="12">
        <v>5869860</v>
      </c>
      <c r="AC46" s="12">
        <v>6193590</v>
      </c>
      <c r="AD46" s="12">
        <v>6193189</v>
      </c>
      <c r="AE46" s="12">
        <v>6687360</v>
      </c>
      <c r="AF46" s="12">
        <v>7048278</v>
      </c>
      <c r="AG46" s="12">
        <v>6934834</v>
      </c>
      <c r="AH46" s="12">
        <v>6940778</v>
      </c>
      <c r="AI46" s="13">
        <v>2.8324228574765575E-2</v>
      </c>
      <c r="AJ46" s="13">
        <v>8.5712217480620303E-4</v>
      </c>
    </row>
    <row r="47" spans="1:36" ht="10.5" customHeight="1" x14ac:dyDescent="0.2">
      <c r="A47" s="11"/>
      <c r="B47" s="19" t="s">
        <v>70</v>
      </c>
      <c r="C47" s="14"/>
      <c r="D47" s="19"/>
      <c r="E47" s="14"/>
      <c r="F47" s="2"/>
      <c r="G47" s="12">
        <v>3142267</v>
      </c>
      <c r="H47" s="12">
        <v>3035847</v>
      </c>
      <c r="I47" s="12">
        <v>3343475</v>
      </c>
      <c r="J47" s="12">
        <v>3380286</v>
      </c>
      <c r="K47" s="12">
        <f t="shared" si="12"/>
        <v>3328086</v>
      </c>
      <c r="L47" s="12">
        <f t="shared" si="12"/>
        <v>5167536</v>
      </c>
      <c r="M47" s="12">
        <f t="shared" si="12"/>
        <v>5726240</v>
      </c>
      <c r="N47" s="12">
        <f t="shared" si="12"/>
        <v>5488898</v>
      </c>
      <c r="O47" s="12">
        <f t="shared" si="12"/>
        <v>6693900</v>
      </c>
      <c r="P47" s="12">
        <f t="shared" si="12"/>
        <v>7438370</v>
      </c>
      <c r="Q47" s="12">
        <f t="shared" si="12"/>
        <v>6504312</v>
      </c>
      <c r="R47" s="12">
        <f t="shared" si="12"/>
        <v>26648023</v>
      </c>
      <c r="S47" s="12">
        <f t="shared" si="12"/>
        <v>9455449</v>
      </c>
      <c r="T47" s="12">
        <f t="shared" si="12"/>
        <v>9052263</v>
      </c>
      <c r="U47" s="12">
        <f t="shared" si="12"/>
        <v>8175038</v>
      </c>
      <c r="V47" s="12">
        <f t="shared" si="12"/>
        <v>10331868.85</v>
      </c>
      <c r="W47" s="12">
        <f t="shared" si="12"/>
        <v>3827188</v>
      </c>
      <c r="X47" s="12">
        <f t="shared" si="12"/>
        <v>13825349.060000001</v>
      </c>
      <c r="Y47" s="12">
        <f t="shared" si="12"/>
        <v>12848838</v>
      </c>
      <c r="Z47" s="12">
        <f t="shared" si="12"/>
        <v>14858925</v>
      </c>
      <c r="AA47" s="12">
        <f t="shared" si="12"/>
        <v>13517718</v>
      </c>
      <c r="AB47" s="12">
        <v>7369317</v>
      </c>
      <c r="AC47" s="12">
        <v>8412823</v>
      </c>
      <c r="AD47" s="12">
        <v>11134220</v>
      </c>
      <c r="AE47" s="12">
        <v>11135376</v>
      </c>
      <c r="AF47" s="12">
        <v>10757852</v>
      </c>
      <c r="AG47" s="12">
        <v>10074955</v>
      </c>
      <c r="AH47" s="12">
        <v>11888957</v>
      </c>
      <c r="AI47" s="13">
        <v>8.2977464639780285E-2</v>
      </c>
      <c r="AJ47" s="13">
        <v>0.18005063049909403</v>
      </c>
    </row>
    <row r="48" spans="1:36" ht="10.5" customHeight="1" x14ac:dyDescent="0.2">
      <c r="A48" s="11"/>
      <c r="B48" s="19" t="s">
        <v>71</v>
      </c>
      <c r="C48" s="14"/>
      <c r="D48" s="19"/>
      <c r="E48" s="14"/>
      <c r="F48" s="2"/>
      <c r="G48" s="12">
        <v>1432532</v>
      </c>
      <c r="H48" s="12">
        <v>2267587</v>
      </c>
      <c r="I48" s="12">
        <v>1990164</v>
      </c>
      <c r="J48" s="12">
        <v>2053056</v>
      </c>
      <c r="K48" s="12">
        <f t="shared" si="12"/>
        <v>2242743</v>
      </c>
      <c r="L48" s="12">
        <f t="shared" si="12"/>
        <v>3966969</v>
      </c>
      <c r="M48" s="12">
        <f t="shared" si="12"/>
        <v>4613912</v>
      </c>
      <c r="N48" s="12">
        <f t="shared" si="12"/>
        <v>3877325</v>
      </c>
      <c r="O48" s="12">
        <f t="shared" si="12"/>
        <v>3811948</v>
      </c>
      <c r="P48" s="12">
        <f t="shared" si="12"/>
        <v>4565202</v>
      </c>
      <c r="Q48" s="12">
        <f t="shared" si="12"/>
        <v>4897501</v>
      </c>
      <c r="R48" s="12">
        <f t="shared" si="12"/>
        <v>5041060</v>
      </c>
      <c r="S48" s="12">
        <f t="shared" si="12"/>
        <v>6319378</v>
      </c>
      <c r="T48" s="12">
        <f t="shared" si="12"/>
        <v>7595559</v>
      </c>
      <c r="U48" s="12">
        <f t="shared" si="12"/>
        <v>8118700</v>
      </c>
      <c r="V48" s="12">
        <f t="shared" si="12"/>
        <v>8386482.0600000005</v>
      </c>
      <c r="W48" s="12">
        <f t="shared" si="12"/>
        <v>7497954</v>
      </c>
      <c r="X48" s="12">
        <f t="shared" si="12"/>
        <v>8158035.3399999999</v>
      </c>
      <c r="Y48" s="12">
        <f t="shared" si="12"/>
        <v>7938925</v>
      </c>
      <c r="Z48" s="12">
        <f t="shared" si="12"/>
        <v>8431775</v>
      </c>
      <c r="AA48" s="12">
        <f t="shared" si="12"/>
        <v>9396633</v>
      </c>
      <c r="AB48" s="12">
        <v>9255818</v>
      </c>
      <c r="AC48" s="12">
        <v>12363099</v>
      </c>
      <c r="AD48" s="12">
        <v>12110139</v>
      </c>
      <c r="AE48" s="12">
        <v>11413746</v>
      </c>
      <c r="AF48" s="12">
        <v>11758168</v>
      </c>
      <c r="AG48" s="12">
        <v>11941989</v>
      </c>
      <c r="AH48" s="12">
        <v>13042850</v>
      </c>
      <c r="AI48" s="13">
        <v>5.883010844701575E-2</v>
      </c>
      <c r="AJ48" s="13">
        <v>9.218405744637681E-2</v>
      </c>
    </row>
    <row r="49" spans="1:36" ht="10.5" customHeight="1" x14ac:dyDescent="0.2">
      <c r="A49" s="11"/>
      <c r="B49" s="19" t="s">
        <v>72</v>
      </c>
      <c r="C49" s="14"/>
      <c r="D49" s="19"/>
      <c r="E49" s="14"/>
      <c r="F49" s="2"/>
      <c r="G49" s="12">
        <v>5351757</v>
      </c>
      <c r="H49" s="12">
        <v>4455175</v>
      </c>
      <c r="I49" s="12">
        <v>3689243</v>
      </c>
      <c r="J49" s="12">
        <v>4649363</v>
      </c>
      <c r="K49" s="12">
        <f t="shared" si="12"/>
        <v>6335693</v>
      </c>
      <c r="L49" s="12">
        <f t="shared" si="12"/>
        <v>6078922</v>
      </c>
      <c r="M49" s="12">
        <f t="shared" si="12"/>
        <v>6261106</v>
      </c>
      <c r="N49" s="12">
        <f t="shared" si="12"/>
        <v>6899637</v>
      </c>
      <c r="O49" s="12">
        <f t="shared" si="12"/>
        <v>5972734</v>
      </c>
      <c r="P49" s="12">
        <f t="shared" si="12"/>
        <v>6698020</v>
      </c>
      <c r="Q49" s="12">
        <f t="shared" si="12"/>
        <v>8484242</v>
      </c>
      <c r="R49" s="12">
        <f t="shared" si="12"/>
        <v>8543754</v>
      </c>
      <c r="S49" s="12">
        <f t="shared" si="12"/>
        <v>8698564</v>
      </c>
      <c r="T49" s="12">
        <f t="shared" si="12"/>
        <v>12549306</v>
      </c>
      <c r="U49" s="12">
        <f t="shared" si="12"/>
        <v>26070587</v>
      </c>
      <c r="V49" s="12">
        <f t="shared" si="12"/>
        <v>29782292</v>
      </c>
      <c r="W49" s="12">
        <f t="shared" si="12"/>
        <v>36590490</v>
      </c>
      <c r="X49" s="12">
        <f t="shared" si="12"/>
        <v>30138362.259999998</v>
      </c>
      <c r="Y49" s="12">
        <f t="shared" si="12"/>
        <v>29320811</v>
      </c>
      <c r="Z49" s="12">
        <f t="shared" si="12"/>
        <v>39203677</v>
      </c>
      <c r="AA49" s="12">
        <f t="shared" si="12"/>
        <v>30335977</v>
      </c>
      <c r="AB49" s="12">
        <v>34252859</v>
      </c>
      <c r="AC49" s="12">
        <v>57601371</v>
      </c>
      <c r="AD49" s="12">
        <v>33203379</v>
      </c>
      <c r="AE49" s="12">
        <v>31758601</v>
      </c>
      <c r="AF49" s="12">
        <v>11586465</v>
      </c>
      <c r="AG49" s="12">
        <v>38494643</v>
      </c>
      <c r="AH49" s="12">
        <v>35833467</v>
      </c>
      <c r="AI49" s="13">
        <v>7.5470453732167098E-3</v>
      </c>
      <c r="AJ49" s="13">
        <v>-6.9131073640558247E-2</v>
      </c>
    </row>
    <row r="50" spans="1:36" ht="10.5" customHeight="1" x14ac:dyDescent="0.2">
      <c r="A50" s="11"/>
      <c r="B50" s="19" t="s">
        <v>73</v>
      </c>
      <c r="C50" s="14"/>
      <c r="D50" s="19"/>
      <c r="E50" s="14"/>
      <c r="F50" s="2"/>
      <c r="G50" s="12">
        <v>5730845</v>
      </c>
      <c r="H50" s="12">
        <v>7193150</v>
      </c>
      <c r="I50" s="12">
        <v>7920193</v>
      </c>
      <c r="J50" s="12">
        <v>11212861</v>
      </c>
      <c r="K50" s="12">
        <f t="shared" si="12"/>
        <v>19032630</v>
      </c>
      <c r="L50" s="12">
        <f t="shared" si="12"/>
        <v>18961918</v>
      </c>
      <c r="M50" s="12">
        <f t="shared" si="12"/>
        <v>9472469</v>
      </c>
      <c r="N50" s="12">
        <f t="shared" si="12"/>
        <v>11415295</v>
      </c>
      <c r="O50" s="12">
        <f t="shared" si="12"/>
        <v>20733157</v>
      </c>
      <c r="P50" s="12">
        <f t="shared" si="12"/>
        <v>13040089</v>
      </c>
      <c r="Q50" s="12">
        <f t="shared" si="12"/>
        <v>7704171</v>
      </c>
      <c r="R50" s="12">
        <f t="shared" si="12"/>
        <v>21545859</v>
      </c>
      <c r="S50" s="12">
        <f t="shared" si="12"/>
        <v>8071864</v>
      </c>
      <c r="T50" s="12">
        <f t="shared" si="12"/>
        <v>12179162</v>
      </c>
      <c r="U50" s="12">
        <f t="shared" si="12"/>
        <v>9198316</v>
      </c>
      <c r="V50" s="12">
        <f t="shared" si="12"/>
        <v>18066221</v>
      </c>
      <c r="W50" s="12">
        <f t="shared" si="12"/>
        <v>44327553</v>
      </c>
      <c r="X50" s="12">
        <f t="shared" si="12"/>
        <v>58450905</v>
      </c>
      <c r="Y50" s="12">
        <f t="shared" si="12"/>
        <v>149884151</v>
      </c>
      <c r="Z50" s="12">
        <f t="shared" si="12"/>
        <v>86852734</v>
      </c>
      <c r="AA50" s="12">
        <f t="shared" si="12"/>
        <v>37596727</v>
      </c>
      <c r="AB50" s="12">
        <v>18475909</v>
      </c>
      <c r="AC50" s="12">
        <v>14285284</v>
      </c>
      <c r="AD50" s="12">
        <v>12046451</v>
      </c>
      <c r="AE50" s="12">
        <v>18211277</v>
      </c>
      <c r="AF50" s="12">
        <v>22610083</v>
      </c>
      <c r="AG50" s="12">
        <v>24801455</v>
      </c>
      <c r="AH50" s="12">
        <v>30562625</v>
      </c>
      <c r="AI50" s="13">
        <v>8.7503858107818244E-2</v>
      </c>
      <c r="AJ50" s="13">
        <v>0.23229161353638325</v>
      </c>
    </row>
    <row r="51" spans="1:36" ht="10.5" customHeight="1" x14ac:dyDescent="0.2">
      <c r="A51" s="11"/>
      <c r="B51" s="19" t="s">
        <v>74</v>
      </c>
      <c r="C51" s="14"/>
      <c r="D51" s="19"/>
      <c r="E51" s="14"/>
      <c r="F51" s="2"/>
      <c r="G51" s="12">
        <v>2256101</v>
      </c>
      <c r="H51" s="12">
        <v>2089988</v>
      </c>
      <c r="I51" s="12">
        <v>1942231</v>
      </c>
      <c r="J51" s="12">
        <v>2055928</v>
      </c>
      <c r="K51" s="12">
        <f t="shared" si="12"/>
        <v>1933150</v>
      </c>
      <c r="L51" s="12">
        <f t="shared" si="12"/>
        <v>2061755</v>
      </c>
      <c r="M51" s="12">
        <f t="shared" si="12"/>
        <v>2975013</v>
      </c>
      <c r="N51" s="12">
        <f t="shared" si="12"/>
        <v>3409752</v>
      </c>
      <c r="O51" s="12">
        <f t="shared" si="12"/>
        <v>431080</v>
      </c>
      <c r="P51" s="12">
        <f t="shared" si="12"/>
        <v>519477</v>
      </c>
      <c r="Q51" s="12">
        <f t="shared" si="12"/>
        <v>563133</v>
      </c>
      <c r="R51" s="12">
        <f t="shared" si="12"/>
        <v>321858</v>
      </c>
      <c r="S51" s="12">
        <f t="shared" si="12"/>
        <v>295715</v>
      </c>
      <c r="T51" s="12">
        <f t="shared" si="12"/>
        <v>1843752</v>
      </c>
      <c r="U51" s="12">
        <f t="shared" si="12"/>
        <v>1945840</v>
      </c>
      <c r="V51" s="12">
        <f t="shared" si="12"/>
        <v>2202846.37</v>
      </c>
      <c r="W51" s="12">
        <f t="shared" si="12"/>
        <v>7622823</v>
      </c>
      <c r="X51" s="12">
        <f t="shared" si="12"/>
        <v>2691943.54</v>
      </c>
      <c r="Y51" s="12">
        <f t="shared" si="12"/>
        <v>2541169</v>
      </c>
      <c r="Z51" s="12">
        <f t="shared" si="12"/>
        <v>4519652</v>
      </c>
      <c r="AA51" s="12">
        <f t="shared" si="12"/>
        <v>2224004</v>
      </c>
      <c r="AB51" s="12">
        <v>5773921</v>
      </c>
      <c r="AC51" s="12">
        <v>1812307</v>
      </c>
      <c r="AD51" s="12">
        <v>1301189</v>
      </c>
      <c r="AE51" s="12">
        <v>3069938</v>
      </c>
      <c r="AF51" s="12">
        <v>5023896</v>
      </c>
      <c r="AG51" s="12">
        <v>6384022</v>
      </c>
      <c r="AH51" s="12">
        <v>4902058</v>
      </c>
      <c r="AI51" s="13">
        <v>-2.6913902135662138E-2</v>
      </c>
      <c r="AJ51" s="13">
        <v>-0.23213641807625349</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55508235.789999999</v>
      </c>
      <c r="S52" s="12">
        <f t="shared" si="13"/>
        <v>63525938.304999992</v>
      </c>
      <c r="T52" s="12">
        <f t="shared" si="13"/>
        <v>71543640.819999993</v>
      </c>
      <c r="U52" s="12">
        <f t="shared" si="13"/>
        <v>68494222.754999995</v>
      </c>
      <c r="V52" s="12">
        <f t="shared" si="13"/>
        <v>65444804.689999998</v>
      </c>
      <c r="W52" s="12">
        <f t="shared" si="13"/>
        <v>59046442.640000001</v>
      </c>
      <c r="X52" s="12">
        <f t="shared" si="13"/>
        <v>52648080.590000004</v>
      </c>
      <c r="Y52" s="12">
        <f t="shared" si="13"/>
        <v>48042242.180000007</v>
      </c>
      <c r="Z52" s="12">
        <f t="shared" si="13"/>
        <v>43436403.770000003</v>
      </c>
      <c r="AA52" s="12">
        <f t="shared" si="13"/>
        <v>46772121.885000005</v>
      </c>
      <c r="AB52" s="12">
        <v>50107840</v>
      </c>
      <c r="AC52" s="12">
        <v>53955894.053382829</v>
      </c>
      <c r="AD52" s="12">
        <v>44356109</v>
      </c>
      <c r="AE52" s="12">
        <v>41810355.609166563</v>
      </c>
      <c r="AF52" s="12">
        <v>45861469.359999999</v>
      </c>
      <c r="AG52" s="12">
        <v>46633200.909566991</v>
      </c>
      <c r="AH52" s="12">
        <v>51511225.859999999</v>
      </c>
      <c r="AI52" s="13">
        <v>4.6143265191214144E-3</v>
      </c>
      <c r="AJ52" s="13">
        <v>0.10460412013948332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292</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62899673</v>
      </c>
      <c r="H62" s="5">
        <v>76654585</v>
      </c>
      <c r="I62" s="5">
        <v>77996319</v>
      </c>
      <c r="J62" s="5">
        <v>76074673</v>
      </c>
      <c r="K62" s="5">
        <f>SUM(K64,K79,K91,K93)</f>
        <v>108744597</v>
      </c>
      <c r="L62" s="5">
        <f>SUM(L64,L79,L91,L93)</f>
        <v>85937225</v>
      </c>
      <c r="M62" s="5">
        <f>SUM(M64,M79,M91,M93)</f>
        <v>93073386</v>
      </c>
      <c r="N62" s="5">
        <f>SUM(N64,N79,N91,N93)</f>
        <v>97184113</v>
      </c>
      <c r="O62" s="39">
        <v>118379262</v>
      </c>
      <c r="P62" s="39">
        <v>118017308</v>
      </c>
      <c r="Q62" s="39">
        <v>141571731</v>
      </c>
      <c r="R62" s="39">
        <v>126441770</v>
      </c>
      <c r="S62" s="39">
        <v>120613807</v>
      </c>
      <c r="T62" s="39">
        <v>132471189</v>
      </c>
      <c r="U62" s="8">
        <v>497831353</v>
      </c>
      <c r="V62" s="8">
        <f>SUM(V64,V79,V91,V93)</f>
        <v>175538809</v>
      </c>
      <c r="W62" s="8">
        <f>W64+W79+W91+W93</f>
        <v>170653140</v>
      </c>
      <c r="X62" s="8">
        <f>SUM(X64,X79,X91,X93)</f>
        <v>170398862</v>
      </c>
      <c r="Y62" s="8">
        <f>SUM(Y64+Y79+Y91+Y93)</f>
        <v>166542582.29532415</v>
      </c>
      <c r="Z62" s="8">
        <f>SUM(Z64+Z79+Z91+Z93)</f>
        <v>155949419.00053155</v>
      </c>
      <c r="AA62" s="8">
        <f>SUM(AA64+AA79+AA91+AA93)</f>
        <v>160344774</v>
      </c>
      <c r="AB62" s="39">
        <v>161171612</v>
      </c>
      <c r="AC62" s="39">
        <v>463997158</v>
      </c>
      <c r="AD62" s="39">
        <v>170429914</v>
      </c>
      <c r="AE62" s="39">
        <v>175969048</v>
      </c>
      <c r="AF62" s="39">
        <v>186442604</v>
      </c>
      <c r="AG62" s="39">
        <v>192107896</v>
      </c>
      <c r="AH62" s="39">
        <v>202280366</v>
      </c>
      <c r="AI62" s="10">
        <v>3.8590143848537206E-2</v>
      </c>
      <c r="AJ62" s="10">
        <v>5.2951857845551543E-2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27371319</v>
      </c>
      <c r="H64" s="12">
        <v>39700750</v>
      </c>
      <c r="I64" s="12">
        <v>39285544</v>
      </c>
      <c r="J64" s="12">
        <v>27470270</v>
      </c>
      <c r="K64" s="12">
        <f>SUM(K65,K69:K73)</f>
        <v>57297961</v>
      </c>
      <c r="L64" s="12">
        <f>SUM(L65,L69:L73)</f>
        <v>32717851</v>
      </c>
      <c r="M64" s="12">
        <f>SUM(M65,M69:M73)</f>
        <v>36329326</v>
      </c>
      <c r="N64" s="12">
        <f>SUM(N65,N69:N73)</f>
        <v>36513909</v>
      </c>
      <c r="O64" s="41">
        <v>41722630</v>
      </c>
      <c r="P64" s="41">
        <v>49530325</v>
      </c>
      <c r="Q64" s="41">
        <v>69806312</v>
      </c>
      <c r="R64" s="41">
        <v>49919521</v>
      </c>
      <c r="S64" s="41">
        <v>45747794</v>
      </c>
      <c r="T64" s="41">
        <v>51853137</v>
      </c>
      <c r="U64" s="11">
        <v>415708313</v>
      </c>
      <c r="V64" s="11">
        <v>80702868</v>
      </c>
      <c r="W64" s="11">
        <v>77972178</v>
      </c>
      <c r="X64" s="11">
        <v>75776379</v>
      </c>
      <c r="Y64" s="11">
        <v>74028704</v>
      </c>
      <c r="Z64" s="11">
        <v>63621037</v>
      </c>
      <c r="AA64" s="11">
        <v>65110533</v>
      </c>
      <c r="AB64" s="41">
        <v>67276786</v>
      </c>
      <c r="AC64" s="41">
        <v>365856745</v>
      </c>
      <c r="AD64" s="41">
        <v>70605278</v>
      </c>
      <c r="AE64" s="41">
        <v>72650988</v>
      </c>
      <c r="AF64" s="41">
        <v>77708748</v>
      </c>
      <c r="AG64" s="39">
        <v>82191197</v>
      </c>
      <c r="AH64" s="41">
        <v>86818428</v>
      </c>
      <c r="AI64" s="13">
        <v>4.341669273038451E-2</v>
      </c>
      <c r="AJ64" s="13">
        <v>5.6298377063422014E-2</v>
      </c>
    </row>
    <row r="65" spans="1:36" ht="10.5" customHeight="1" x14ac:dyDescent="0.2">
      <c r="A65" s="11"/>
      <c r="B65" s="11"/>
      <c r="C65" s="11" t="s">
        <v>36</v>
      </c>
      <c r="D65" s="11"/>
      <c r="E65" s="11"/>
      <c r="F65" s="2"/>
      <c r="G65" s="12">
        <v>22113043</v>
      </c>
      <c r="H65" s="12">
        <v>22128061</v>
      </c>
      <c r="I65" s="12">
        <v>24908422</v>
      </c>
      <c r="J65" s="12">
        <v>20886289</v>
      </c>
      <c r="K65" s="12">
        <f>SUM(K66:K68)</f>
        <v>23116369</v>
      </c>
      <c r="L65" s="12">
        <f>SUM(L66:L68)</f>
        <v>25180635</v>
      </c>
      <c r="M65" s="12">
        <f>SUM(M66:M68)</f>
        <v>25393216</v>
      </c>
      <c r="N65" s="12">
        <f>SUM(N66:N68)</f>
        <v>28686784</v>
      </c>
      <c r="O65" s="41">
        <v>30222001</v>
      </c>
      <c r="P65" s="41">
        <v>31698861</v>
      </c>
      <c r="Q65" s="41">
        <v>34501126</v>
      </c>
      <c r="R65" s="41">
        <v>34210513</v>
      </c>
      <c r="S65" s="41">
        <v>36332622</v>
      </c>
      <c r="T65" s="41">
        <v>42457729</v>
      </c>
      <c r="U65" s="11">
        <v>42494296</v>
      </c>
      <c r="V65" s="11">
        <v>49358194</v>
      </c>
      <c r="W65" s="11">
        <v>50686628</v>
      </c>
      <c r="X65" s="11">
        <v>49512783</v>
      </c>
      <c r="Y65" s="11">
        <v>50541252</v>
      </c>
      <c r="Z65" s="11">
        <v>52694480</v>
      </c>
      <c r="AA65" s="11">
        <v>53165077</v>
      </c>
      <c r="AB65" s="41">
        <v>53963918</v>
      </c>
      <c r="AC65" s="41">
        <v>55209557</v>
      </c>
      <c r="AD65" s="41">
        <v>56341245</v>
      </c>
      <c r="AE65" s="41">
        <v>58318353</v>
      </c>
      <c r="AF65" s="41">
        <v>61818274</v>
      </c>
      <c r="AG65" s="41">
        <v>65102875</v>
      </c>
      <c r="AH65" s="41">
        <v>69548437</v>
      </c>
      <c r="AI65" s="13">
        <v>4.3191364754846528E-2</v>
      </c>
      <c r="AJ65" s="13">
        <v>6.828518709811203E-2</v>
      </c>
    </row>
    <row r="66" spans="1:36" ht="10.5" customHeight="1" x14ac:dyDescent="0.2">
      <c r="A66" s="11"/>
      <c r="B66" s="11"/>
      <c r="C66" s="11"/>
      <c r="D66" s="11" t="s">
        <v>37</v>
      </c>
      <c r="E66" s="11"/>
      <c r="F66" s="2"/>
      <c r="G66" s="12">
        <v>22113043</v>
      </c>
      <c r="H66" s="12">
        <v>22128061</v>
      </c>
      <c r="I66" s="12">
        <v>24908422</v>
      </c>
      <c r="J66" s="12">
        <v>20886289</v>
      </c>
      <c r="K66" s="12">
        <v>23116369</v>
      </c>
      <c r="L66" s="12">
        <v>25118732</v>
      </c>
      <c r="M66" s="12">
        <v>25285985</v>
      </c>
      <c r="N66" s="12">
        <v>28500944</v>
      </c>
      <c r="O66" s="41">
        <v>29999983</v>
      </c>
      <c r="P66" s="41">
        <v>31354247</v>
      </c>
      <c r="Q66" s="41">
        <v>34197363</v>
      </c>
      <c r="R66" s="41">
        <v>33919366</v>
      </c>
      <c r="S66" s="41">
        <v>36072506</v>
      </c>
      <c r="T66" s="41">
        <v>42182393</v>
      </c>
      <c r="U66" s="11">
        <v>42191578</v>
      </c>
      <c r="V66" s="11">
        <v>49029994</v>
      </c>
      <c r="W66" s="11">
        <v>50325528</v>
      </c>
      <c r="X66" s="11">
        <v>49186719</v>
      </c>
      <c r="Y66" s="11">
        <v>50268064</v>
      </c>
      <c r="Z66" s="11">
        <v>52432224</v>
      </c>
      <c r="AA66" s="11">
        <v>52877371</v>
      </c>
      <c r="AB66" s="41">
        <v>53659775</v>
      </c>
      <c r="AC66" s="41">
        <v>54877354</v>
      </c>
      <c r="AD66" s="41">
        <v>55889966</v>
      </c>
      <c r="AE66" s="41">
        <v>57794179</v>
      </c>
      <c r="AF66" s="41">
        <v>61257781</v>
      </c>
      <c r="AG66" s="41">
        <v>64406161</v>
      </c>
      <c r="AH66" s="41">
        <v>69123399</v>
      </c>
      <c r="AI66" s="13">
        <v>4.3108232614746278E-2</v>
      </c>
      <c r="AJ66" s="13">
        <v>7.3242030370355413E-2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61903</v>
      </c>
      <c r="M68" s="12">
        <v>107231</v>
      </c>
      <c r="N68" s="12">
        <v>185840</v>
      </c>
      <c r="O68" s="41">
        <v>222018</v>
      </c>
      <c r="P68" s="41">
        <v>344614</v>
      </c>
      <c r="Q68" s="41">
        <v>303763</v>
      </c>
      <c r="R68" s="41">
        <v>291147</v>
      </c>
      <c r="S68" s="41">
        <v>260116</v>
      </c>
      <c r="T68" s="41">
        <v>275336</v>
      </c>
      <c r="U68" s="11">
        <v>302718</v>
      </c>
      <c r="V68" s="11">
        <v>328200</v>
      </c>
      <c r="W68" s="11">
        <v>361100</v>
      </c>
      <c r="X68" s="11">
        <v>326064</v>
      </c>
      <c r="Y68" s="11">
        <v>273188</v>
      </c>
      <c r="Z68" s="11">
        <v>262256</v>
      </c>
      <c r="AA68" s="11">
        <v>287706</v>
      </c>
      <c r="AB68" s="41">
        <v>304143</v>
      </c>
      <c r="AC68" s="41">
        <v>332203</v>
      </c>
      <c r="AD68" s="41">
        <v>451279</v>
      </c>
      <c r="AE68" s="41">
        <v>524174</v>
      </c>
      <c r="AF68" s="41">
        <v>560493</v>
      </c>
      <c r="AG68" s="41">
        <v>696714</v>
      </c>
      <c r="AH68" s="41">
        <v>425038</v>
      </c>
      <c r="AI68" s="13">
        <v>5.7365142015069592E-2</v>
      </c>
      <c r="AJ68" s="13">
        <v>-0.38993905677221929</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5258276</v>
      </c>
      <c r="H73" s="12">
        <v>17572689</v>
      </c>
      <c r="I73" s="12">
        <v>14377122</v>
      </c>
      <c r="J73" s="12">
        <v>6583981</v>
      </c>
      <c r="K73" s="12">
        <f>SUM(K74:K77)</f>
        <v>34181592</v>
      </c>
      <c r="L73" s="12">
        <f>SUM(L74:L77)</f>
        <v>7537216</v>
      </c>
      <c r="M73" s="12">
        <f>SUM(M74:M77)</f>
        <v>10936110</v>
      </c>
      <c r="N73" s="12">
        <f>SUM(N74:N77)</f>
        <v>7827125</v>
      </c>
      <c r="O73" s="41">
        <v>11500629</v>
      </c>
      <c r="P73" s="41">
        <v>17831464</v>
      </c>
      <c r="Q73" s="41">
        <v>35305186</v>
      </c>
      <c r="R73" s="41">
        <v>15709008</v>
      </c>
      <c r="S73" s="41">
        <v>9415172</v>
      </c>
      <c r="T73" s="41">
        <v>9395408</v>
      </c>
      <c r="U73" s="11">
        <v>373214017</v>
      </c>
      <c r="V73" s="11">
        <v>31344674</v>
      </c>
      <c r="W73" s="11">
        <v>27285550</v>
      </c>
      <c r="X73" s="11">
        <v>26263596</v>
      </c>
      <c r="Y73" s="11">
        <v>23487452</v>
      </c>
      <c r="Z73" s="11">
        <v>10926557</v>
      </c>
      <c r="AA73" s="11">
        <v>11945456</v>
      </c>
      <c r="AB73" s="41">
        <v>13312868</v>
      </c>
      <c r="AC73" s="41">
        <v>310647188</v>
      </c>
      <c r="AD73" s="41">
        <v>14264033</v>
      </c>
      <c r="AE73" s="41">
        <v>14332635</v>
      </c>
      <c r="AF73" s="41">
        <v>15890474</v>
      </c>
      <c r="AG73" s="41">
        <v>17088322</v>
      </c>
      <c r="AH73" s="41">
        <v>17269991</v>
      </c>
      <c r="AI73" s="13">
        <v>4.4327579930921956E-2</v>
      </c>
      <c r="AJ73" s="13">
        <v>1.0631178415294375E-2</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4736895</v>
      </c>
      <c r="H75" s="12">
        <v>5089762</v>
      </c>
      <c r="I75" s="12">
        <v>5750141</v>
      </c>
      <c r="J75" s="12">
        <v>6215593</v>
      </c>
      <c r="K75" s="12">
        <v>6804911</v>
      </c>
      <c r="L75" s="12">
        <v>6953502</v>
      </c>
      <c r="M75" s="12">
        <v>6738439</v>
      </c>
      <c r="N75" s="12">
        <v>7080690</v>
      </c>
      <c r="O75" s="41">
        <v>7530629</v>
      </c>
      <c r="P75" s="41">
        <v>6399149</v>
      </c>
      <c r="Q75" s="41">
        <v>6702268</v>
      </c>
      <c r="R75" s="41">
        <v>6716744</v>
      </c>
      <c r="S75" s="41">
        <v>6976030</v>
      </c>
      <c r="T75" s="41">
        <v>7514819</v>
      </c>
      <c r="U75" s="11">
        <v>16274528</v>
      </c>
      <c r="V75" s="11">
        <v>25776073</v>
      </c>
      <c r="W75" s="11">
        <v>24455035</v>
      </c>
      <c r="X75" s="11">
        <v>23683787</v>
      </c>
      <c r="Y75" s="11">
        <v>10888947</v>
      </c>
      <c r="Z75" s="11">
        <v>8550915</v>
      </c>
      <c r="AA75" s="11">
        <v>8804649</v>
      </c>
      <c r="AB75" s="41">
        <v>8513004</v>
      </c>
      <c r="AC75" s="41">
        <v>10186003</v>
      </c>
      <c r="AD75" s="41">
        <v>7110823</v>
      </c>
      <c r="AE75" s="41">
        <v>7302411</v>
      </c>
      <c r="AF75" s="41">
        <v>7328185</v>
      </c>
      <c r="AG75" s="41">
        <v>7661902</v>
      </c>
      <c r="AH75" s="41">
        <v>5923452</v>
      </c>
      <c r="AI75" s="13">
        <v>-5.8655319685666507E-2</v>
      </c>
      <c r="AJ75" s="13">
        <v>-0.22689535835879915</v>
      </c>
    </row>
    <row r="76" spans="1:36" ht="10.5" customHeight="1" x14ac:dyDescent="0.2">
      <c r="A76" s="11"/>
      <c r="B76" s="14"/>
      <c r="C76" s="11"/>
      <c r="D76" s="15" t="s">
        <v>47</v>
      </c>
      <c r="E76" s="11"/>
      <c r="F76" s="2"/>
      <c r="G76" s="12">
        <v>0</v>
      </c>
      <c r="H76" s="12">
        <v>12000000</v>
      </c>
      <c r="I76" s="12">
        <v>8035000</v>
      </c>
      <c r="J76" s="12">
        <v>0</v>
      </c>
      <c r="K76" s="12">
        <v>26811163</v>
      </c>
      <c r="L76" s="12">
        <v>0</v>
      </c>
      <c r="M76" s="12">
        <v>3500000</v>
      </c>
      <c r="N76" s="12">
        <v>0</v>
      </c>
      <c r="O76" s="41">
        <v>2816647</v>
      </c>
      <c r="P76" s="41">
        <v>9721008</v>
      </c>
      <c r="Q76" s="41">
        <v>27240781</v>
      </c>
      <c r="R76" s="41">
        <v>7218935</v>
      </c>
      <c r="S76" s="41">
        <v>582000</v>
      </c>
      <c r="T76" s="41">
        <v>0</v>
      </c>
      <c r="U76" s="11">
        <v>354937977</v>
      </c>
      <c r="V76" s="11">
        <v>3371546</v>
      </c>
      <c r="W76" s="11">
        <v>119229</v>
      </c>
      <c r="X76" s="11">
        <v>0</v>
      </c>
      <c r="Y76" s="11">
        <v>10518234</v>
      </c>
      <c r="Z76" s="11">
        <v>0</v>
      </c>
      <c r="AA76" s="11">
        <v>0</v>
      </c>
      <c r="AB76" s="41">
        <v>0</v>
      </c>
      <c r="AC76" s="41">
        <v>296585354</v>
      </c>
      <c r="AD76" s="41">
        <v>3500000</v>
      </c>
      <c r="AE76" s="41">
        <v>4150000</v>
      </c>
      <c r="AF76" s="41">
        <v>6400000</v>
      </c>
      <c r="AG76" s="41">
        <v>7000000</v>
      </c>
      <c r="AH76" s="41">
        <v>9000000</v>
      </c>
      <c r="AI76" s="13" t="s">
        <v>246</v>
      </c>
      <c r="AJ76" s="13">
        <v>0.2857142857142857</v>
      </c>
    </row>
    <row r="77" spans="1:36" ht="10.5" customHeight="1" x14ac:dyDescent="0.2">
      <c r="A77" s="11"/>
      <c r="B77" s="11"/>
      <c r="C77" s="11"/>
      <c r="D77" s="11" t="s">
        <v>48</v>
      </c>
      <c r="E77" s="11"/>
      <c r="F77" s="2"/>
      <c r="G77" s="12">
        <v>521381</v>
      </c>
      <c r="H77" s="12">
        <v>482927</v>
      </c>
      <c r="I77" s="12">
        <v>591981</v>
      </c>
      <c r="J77" s="12">
        <v>368388</v>
      </c>
      <c r="K77" s="12">
        <v>565518</v>
      </c>
      <c r="L77" s="12">
        <v>583714</v>
      </c>
      <c r="M77" s="12">
        <v>697671</v>
      </c>
      <c r="N77" s="12">
        <v>746435</v>
      </c>
      <c r="O77" s="41">
        <v>1153353</v>
      </c>
      <c r="P77" s="41">
        <v>1711307</v>
      </c>
      <c r="Q77" s="41">
        <v>1362137</v>
      </c>
      <c r="R77" s="41">
        <v>1773329</v>
      </c>
      <c r="S77" s="41">
        <v>1857142</v>
      </c>
      <c r="T77" s="41">
        <v>1880589</v>
      </c>
      <c r="U77" s="11">
        <v>2001512</v>
      </c>
      <c r="V77" s="11">
        <v>2197055</v>
      </c>
      <c r="W77" s="11">
        <v>2711286</v>
      </c>
      <c r="X77" s="11">
        <v>2579809</v>
      </c>
      <c r="Y77" s="11">
        <v>2080271</v>
      </c>
      <c r="Z77" s="11">
        <v>2375642</v>
      </c>
      <c r="AA77" s="11">
        <v>3140807</v>
      </c>
      <c r="AB77" s="41">
        <v>4799864</v>
      </c>
      <c r="AC77" s="41">
        <v>3875831</v>
      </c>
      <c r="AD77" s="41">
        <v>3653210</v>
      </c>
      <c r="AE77" s="41">
        <v>2880224</v>
      </c>
      <c r="AF77" s="41">
        <v>2162289</v>
      </c>
      <c r="AG77" s="41">
        <v>2426420</v>
      </c>
      <c r="AH77" s="41">
        <v>2346539</v>
      </c>
      <c r="AI77" s="13">
        <v>-0.11243573701878051</v>
      </c>
      <c r="AJ77" s="13">
        <v>-3.2921340905531608E-2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31745315</v>
      </c>
      <c r="H79" s="12">
        <v>32761541</v>
      </c>
      <c r="I79" s="12">
        <v>34438639</v>
      </c>
      <c r="J79" s="12">
        <v>44123272</v>
      </c>
      <c r="K79" s="12">
        <f>SUM(K80:K89)</f>
        <v>47147682</v>
      </c>
      <c r="L79" s="12">
        <f>SUM(L80:L89)</f>
        <v>48378245</v>
      </c>
      <c r="M79" s="12">
        <f>SUM(M80:M89)</f>
        <v>51583306</v>
      </c>
      <c r="N79" s="12">
        <f>SUM(N80:N89)</f>
        <v>54852961</v>
      </c>
      <c r="O79" s="41">
        <v>70400383</v>
      </c>
      <c r="P79" s="41">
        <v>60421345</v>
      </c>
      <c r="Q79" s="41">
        <v>62130939</v>
      </c>
      <c r="R79" s="41">
        <v>66147871</v>
      </c>
      <c r="S79" s="41">
        <v>63966840</v>
      </c>
      <c r="T79" s="41">
        <v>68103305</v>
      </c>
      <c r="U79" s="11">
        <v>69763318</v>
      </c>
      <c r="V79" s="11">
        <f>SUM(V80:V89)</f>
        <v>82836682</v>
      </c>
      <c r="W79" s="11">
        <f>SUM(W80:W89)</f>
        <v>80016174</v>
      </c>
      <c r="X79" s="11">
        <f>SUM(X80:X89)</f>
        <v>71720032</v>
      </c>
      <c r="Y79" s="11">
        <f>SUM(Y80:Y89)</f>
        <v>71045809.295324147</v>
      </c>
      <c r="Z79" s="11">
        <f>SUM(Z80:Z89)</f>
        <v>75989289.000531554</v>
      </c>
      <c r="AA79" s="11">
        <v>79982810</v>
      </c>
      <c r="AB79" s="41">
        <v>80289716</v>
      </c>
      <c r="AC79" s="41">
        <v>84005966</v>
      </c>
      <c r="AD79" s="41">
        <v>85767795</v>
      </c>
      <c r="AE79" s="41">
        <v>88940537</v>
      </c>
      <c r="AF79" s="41">
        <v>93648758</v>
      </c>
      <c r="AG79" s="41">
        <v>95646517</v>
      </c>
      <c r="AH79" s="41">
        <v>100585458</v>
      </c>
      <c r="AI79" s="13">
        <v>3.8275356165260455E-2</v>
      </c>
      <c r="AJ79" s="13">
        <v>5.1637437043316484E-2</v>
      </c>
    </row>
    <row r="80" spans="1:36" ht="10.5" customHeight="1" x14ac:dyDescent="0.2">
      <c r="A80" s="11"/>
      <c r="B80" s="11"/>
      <c r="C80" s="11" t="s">
        <v>50</v>
      </c>
      <c r="D80" s="11"/>
      <c r="E80" s="11"/>
      <c r="F80" s="2"/>
      <c r="G80" s="12">
        <v>0</v>
      </c>
      <c r="H80" s="12">
        <v>0</v>
      </c>
      <c r="I80" s="12">
        <v>0</v>
      </c>
      <c r="J80" s="12">
        <v>4687151</v>
      </c>
      <c r="K80" s="12">
        <v>4868805</v>
      </c>
      <c r="L80" s="12">
        <v>5097706</v>
      </c>
      <c r="M80" s="12">
        <v>5391310</v>
      </c>
      <c r="N80" s="12">
        <v>6106366</v>
      </c>
      <c r="O80" s="41">
        <v>5564385</v>
      </c>
      <c r="P80" s="41">
        <v>5897452</v>
      </c>
      <c r="Q80" s="41">
        <v>5897452</v>
      </c>
      <c r="R80" s="41">
        <v>5897452</v>
      </c>
      <c r="S80" s="41">
        <v>5897452</v>
      </c>
      <c r="T80" s="41">
        <v>5897452</v>
      </c>
      <c r="U80" s="11">
        <v>5897452</v>
      </c>
      <c r="V80" s="11">
        <v>5897452</v>
      </c>
      <c r="W80" s="11">
        <v>5897452</v>
      </c>
      <c r="X80" s="11">
        <v>5897452</v>
      </c>
      <c r="Y80" s="11">
        <v>5897452</v>
      </c>
      <c r="Z80" s="11">
        <v>5897452</v>
      </c>
      <c r="AA80" s="11">
        <v>5897452</v>
      </c>
      <c r="AB80" s="41">
        <v>5897452</v>
      </c>
      <c r="AC80" s="41">
        <v>5897452</v>
      </c>
      <c r="AD80" s="41">
        <v>5897452</v>
      </c>
      <c r="AE80" s="41">
        <v>5897452</v>
      </c>
      <c r="AF80" s="41">
        <v>5897452</v>
      </c>
      <c r="AG80" s="41">
        <v>5897452</v>
      </c>
      <c r="AH80" s="41">
        <v>5897452</v>
      </c>
      <c r="AI80" s="13">
        <v>0</v>
      </c>
      <c r="AJ80" s="13">
        <v>0</v>
      </c>
    </row>
    <row r="81" spans="1:36" ht="10.5" customHeight="1" x14ac:dyDescent="0.2">
      <c r="A81" s="11"/>
      <c r="B81" s="11"/>
      <c r="C81" s="11" t="s">
        <v>51</v>
      </c>
      <c r="D81" s="11"/>
      <c r="E81" s="11"/>
      <c r="F81" s="2"/>
      <c r="G81" s="12">
        <v>0</v>
      </c>
      <c r="H81" s="12">
        <v>0</v>
      </c>
      <c r="I81" s="12">
        <v>0</v>
      </c>
      <c r="J81" s="12">
        <v>640640</v>
      </c>
      <c r="K81" s="12">
        <v>555308</v>
      </c>
      <c r="L81" s="12">
        <v>711159</v>
      </c>
      <c r="M81" s="12">
        <v>717108</v>
      </c>
      <c r="N81" s="12">
        <v>713920</v>
      </c>
      <c r="O81" s="41">
        <v>1710148</v>
      </c>
      <c r="P81" s="41">
        <v>1878367</v>
      </c>
      <c r="Q81" s="41">
        <v>1997504</v>
      </c>
      <c r="R81" s="41">
        <v>2023246</v>
      </c>
      <c r="S81" s="41">
        <v>2154458</v>
      </c>
      <c r="T81" s="41">
        <v>2214479</v>
      </c>
      <c r="U81" s="11">
        <v>2218752</v>
      </c>
      <c r="V81" s="12">
        <v>2875436</v>
      </c>
      <c r="W81" s="11">
        <v>2880242</v>
      </c>
      <c r="X81" s="11">
        <v>2801504</v>
      </c>
      <c r="Y81" s="11">
        <v>2854788</v>
      </c>
      <c r="Z81" s="11">
        <v>2886084</v>
      </c>
      <c r="AA81" s="11">
        <v>2875244</v>
      </c>
      <c r="AB81" s="41">
        <v>2891801</v>
      </c>
      <c r="AC81" s="41">
        <v>2912185</v>
      </c>
      <c r="AD81" s="41">
        <v>2906839</v>
      </c>
      <c r="AE81" s="41">
        <v>2925628</v>
      </c>
      <c r="AF81" s="41">
        <v>2958554</v>
      </c>
      <c r="AG81" s="41">
        <v>2971046</v>
      </c>
      <c r="AH81" s="41">
        <v>2969822</v>
      </c>
      <c r="AI81" s="13">
        <v>4.4469462732918963E-3</v>
      </c>
      <c r="AJ81" s="13">
        <v>-4.1197611884837866E-4</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8421239</v>
      </c>
      <c r="W82" s="12">
        <v>8961546</v>
      </c>
      <c r="X82" s="12">
        <v>9724864</v>
      </c>
      <c r="Y82" s="12">
        <v>9917513.2953241542</v>
      </c>
      <c r="Z82" s="12">
        <v>10342911.000531564</v>
      </c>
      <c r="AA82" s="12">
        <v>10979112</v>
      </c>
      <c r="AB82" s="41">
        <v>11452973</v>
      </c>
      <c r="AC82" s="41">
        <v>11849514</v>
      </c>
      <c r="AD82" s="41">
        <v>12297607</v>
      </c>
      <c r="AE82" s="41">
        <v>12483815</v>
      </c>
      <c r="AF82" s="41">
        <v>12863892</v>
      </c>
      <c r="AG82" s="41">
        <v>13416496</v>
      </c>
      <c r="AH82" s="41">
        <v>13980026</v>
      </c>
      <c r="AI82" s="13">
        <v>3.3788326219353015E-2</v>
      </c>
      <c r="AJ82" s="13">
        <v>4.2002770320954147E-2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345878</v>
      </c>
      <c r="K84" s="12">
        <v>472232</v>
      </c>
      <c r="L84" s="12">
        <v>345878</v>
      </c>
      <c r="M84" s="12">
        <v>345878</v>
      </c>
      <c r="N84" s="12">
        <v>345878</v>
      </c>
      <c r="O84" s="41">
        <v>345878</v>
      </c>
      <c r="P84" s="41">
        <v>345878</v>
      </c>
      <c r="Q84" s="41">
        <v>345878</v>
      </c>
      <c r="R84" s="41">
        <v>345878</v>
      </c>
      <c r="S84" s="41">
        <v>345878</v>
      </c>
      <c r="T84" s="41">
        <v>345878</v>
      </c>
      <c r="U84" s="11">
        <v>345878</v>
      </c>
      <c r="V84" s="11">
        <v>345878</v>
      </c>
      <c r="W84" s="11">
        <v>345878</v>
      </c>
      <c r="X84" s="11">
        <v>345878</v>
      </c>
      <c r="Y84" s="11">
        <v>345878</v>
      </c>
      <c r="Z84" s="11">
        <v>345878</v>
      </c>
      <c r="AA84" s="11">
        <v>345878</v>
      </c>
      <c r="AB84" s="41">
        <v>345878</v>
      </c>
      <c r="AC84" s="41">
        <v>345878</v>
      </c>
      <c r="AD84" s="41">
        <v>345878</v>
      </c>
      <c r="AE84" s="41">
        <v>345878</v>
      </c>
      <c r="AF84" s="41">
        <v>345878</v>
      </c>
      <c r="AG84" s="41">
        <v>345878</v>
      </c>
      <c r="AH84" s="41">
        <v>345878</v>
      </c>
      <c r="AI84" s="13">
        <v>0</v>
      </c>
      <c r="AJ84" s="13">
        <v>0</v>
      </c>
    </row>
    <row r="85" spans="1:36" ht="10.5" customHeight="1" x14ac:dyDescent="0.2">
      <c r="A85" s="11"/>
      <c r="B85" s="14"/>
      <c r="C85" s="11" t="s">
        <v>55</v>
      </c>
      <c r="E85" s="11"/>
      <c r="F85" s="2"/>
      <c r="G85" s="12">
        <v>0</v>
      </c>
      <c r="H85" s="12">
        <v>0</v>
      </c>
      <c r="I85" s="12">
        <v>0</v>
      </c>
      <c r="J85" s="12">
        <v>0</v>
      </c>
      <c r="K85" s="12">
        <v>0</v>
      </c>
      <c r="L85" s="12">
        <v>89434</v>
      </c>
      <c r="M85" s="12">
        <v>235057</v>
      </c>
      <c r="N85" s="12">
        <v>360437</v>
      </c>
      <c r="O85" s="41">
        <v>364904</v>
      </c>
      <c r="P85" s="41">
        <v>430126</v>
      </c>
      <c r="Q85" s="41">
        <v>446842</v>
      </c>
      <c r="R85" s="41">
        <v>478443</v>
      </c>
      <c r="S85" s="41">
        <v>296265</v>
      </c>
      <c r="T85" s="41">
        <v>309162</v>
      </c>
      <c r="U85" s="11">
        <v>299144</v>
      </c>
      <c r="V85" s="11">
        <v>369430</v>
      </c>
      <c r="W85" s="11">
        <v>385950</v>
      </c>
      <c r="X85" s="11">
        <v>355300</v>
      </c>
      <c r="Y85" s="11">
        <v>374913</v>
      </c>
      <c r="Z85" s="11">
        <v>375839</v>
      </c>
      <c r="AA85" s="11">
        <v>389148</v>
      </c>
      <c r="AB85" s="41">
        <v>412677</v>
      </c>
      <c r="AC85" s="41">
        <v>447033</v>
      </c>
      <c r="AD85" s="41">
        <v>471468</v>
      </c>
      <c r="AE85" s="41">
        <v>489176</v>
      </c>
      <c r="AF85" s="41">
        <v>504613</v>
      </c>
      <c r="AG85" s="41">
        <v>575662</v>
      </c>
      <c r="AH85" s="41">
        <v>580939</v>
      </c>
      <c r="AI85" s="13">
        <v>5.8652379526094478E-2</v>
      </c>
      <c r="AJ85" s="13">
        <v>9.1668374844961105E-3</v>
      </c>
    </row>
    <row r="86" spans="1:36" ht="10.5" customHeight="1" x14ac:dyDescent="0.2">
      <c r="A86" s="11"/>
      <c r="B86" s="11"/>
      <c r="C86" s="11" t="s">
        <v>56</v>
      </c>
      <c r="D86" s="11"/>
      <c r="E86" s="11"/>
      <c r="F86" s="2"/>
      <c r="G86" s="12">
        <v>7659636</v>
      </c>
      <c r="H86" s="12">
        <v>7427921</v>
      </c>
      <c r="I86" s="12">
        <v>7614825</v>
      </c>
      <c r="J86" s="12">
        <v>7956885</v>
      </c>
      <c r="K86" s="12">
        <v>10802639</v>
      </c>
      <c r="L86" s="12">
        <v>10164305</v>
      </c>
      <c r="M86" s="12">
        <v>10340430</v>
      </c>
      <c r="N86" s="12">
        <v>10867208</v>
      </c>
      <c r="O86" s="41">
        <v>23312559</v>
      </c>
      <c r="P86" s="41">
        <v>14385107</v>
      </c>
      <c r="Q86" s="41">
        <v>16452193</v>
      </c>
      <c r="R86" s="41">
        <v>20738146</v>
      </c>
      <c r="S86" s="41">
        <v>14791235</v>
      </c>
      <c r="T86" s="41">
        <v>13482715</v>
      </c>
      <c r="U86" s="11">
        <v>14066191</v>
      </c>
      <c r="V86" s="11">
        <v>15998206</v>
      </c>
      <c r="W86" s="11">
        <v>17095602</v>
      </c>
      <c r="X86" s="11">
        <v>16222558</v>
      </c>
      <c r="Y86" s="11">
        <v>17473041</v>
      </c>
      <c r="Z86" s="11">
        <v>16376315</v>
      </c>
      <c r="AA86" s="11">
        <v>18513241</v>
      </c>
      <c r="AB86" s="41">
        <v>18093857</v>
      </c>
      <c r="AC86" s="41">
        <v>19352536</v>
      </c>
      <c r="AD86" s="41">
        <v>20834080</v>
      </c>
      <c r="AE86" s="41">
        <v>21836566</v>
      </c>
      <c r="AF86" s="41">
        <v>24305625</v>
      </c>
      <c r="AG86" s="41">
        <v>25306223</v>
      </c>
      <c r="AH86" s="41">
        <v>29720367</v>
      </c>
      <c r="AI86" s="13">
        <v>8.6226771584231088E-2</v>
      </c>
      <c r="AJ86" s="13">
        <v>0.17442919079627173</v>
      </c>
    </row>
    <row r="87" spans="1:36" ht="10.5" customHeight="1" x14ac:dyDescent="0.2">
      <c r="A87" s="11"/>
      <c r="B87" s="11"/>
      <c r="C87" s="11" t="s">
        <v>57</v>
      </c>
      <c r="D87" s="11"/>
      <c r="E87" s="11"/>
      <c r="F87" s="2"/>
      <c r="G87" s="12">
        <v>18943583</v>
      </c>
      <c r="H87" s="12">
        <v>19890304</v>
      </c>
      <c r="I87" s="12">
        <v>20835147</v>
      </c>
      <c r="J87" s="12">
        <v>22537515</v>
      </c>
      <c r="K87" s="12">
        <v>23096093</v>
      </c>
      <c r="L87" s="12">
        <v>24283493</v>
      </c>
      <c r="M87" s="12">
        <v>26310716</v>
      </c>
      <c r="N87" s="12">
        <v>27149562</v>
      </c>
      <c r="O87" s="41">
        <v>28255703</v>
      </c>
      <c r="P87" s="41">
        <v>27214675</v>
      </c>
      <c r="Q87" s="41">
        <v>25828903</v>
      </c>
      <c r="R87" s="41">
        <v>25693291</v>
      </c>
      <c r="S87" s="41">
        <v>27274385</v>
      </c>
      <c r="T87" s="41">
        <v>33900022</v>
      </c>
      <c r="U87" s="11">
        <v>35160514</v>
      </c>
      <c r="V87" s="11">
        <v>37065966</v>
      </c>
      <c r="W87" s="11">
        <v>33533161</v>
      </c>
      <c r="X87" s="11">
        <v>27163476</v>
      </c>
      <c r="Y87" s="11">
        <v>24523230</v>
      </c>
      <c r="Z87" s="11">
        <v>28392054</v>
      </c>
      <c r="AA87" s="11">
        <v>29537269</v>
      </c>
      <c r="AB87" s="41">
        <v>30793942</v>
      </c>
      <c r="AC87" s="41">
        <v>32763128</v>
      </c>
      <c r="AD87" s="41">
        <v>33120659</v>
      </c>
      <c r="AE87" s="41">
        <v>35829577</v>
      </c>
      <c r="AF87" s="41">
        <v>37580076</v>
      </c>
      <c r="AG87" s="41">
        <v>37320957</v>
      </c>
      <c r="AH87" s="41">
        <v>37192513</v>
      </c>
      <c r="AI87" s="13">
        <v>3.1965169367219159E-2</v>
      </c>
      <c r="AJ87" s="13">
        <v>-3.4416052085695444E-3</v>
      </c>
    </row>
    <row r="88" spans="1:36" ht="10.5" customHeight="1" x14ac:dyDescent="0.2">
      <c r="A88" s="11"/>
      <c r="B88" s="11"/>
      <c r="C88" s="11" t="s">
        <v>58</v>
      </c>
      <c r="D88" s="11"/>
      <c r="E88" s="11"/>
      <c r="F88" s="2"/>
      <c r="G88" s="12">
        <v>5142096</v>
      </c>
      <c r="H88" s="12">
        <v>5443316</v>
      </c>
      <c r="I88" s="12">
        <v>5988667</v>
      </c>
      <c r="J88" s="12">
        <v>7955203</v>
      </c>
      <c r="K88" s="12">
        <v>7352605</v>
      </c>
      <c r="L88" s="12">
        <v>7686270</v>
      </c>
      <c r="M88" s="12">
        <v>8242807</v>
      </c>
      <c r="N88" s="12">
        <v>9309590</v>
      </c>
      <c r="O88" s="41">
        <v>10846806</v>
      </c>
      <c r="P88" s="41">
        <v>10269740</v>
      </c>
      <c r="Q88" s="41">
        <v>10492334</v>
      </c>
      <c r="R88" s="41">
        <v>10306658</v>
      </c>
      <c r="S88" s="41">
        <v>12115706</v>
      </c>
      <c r="T88" s="41">
        <v>10974197</v>
      </c>
      <c r="U88" s="11">
        <v>10727512</v>
      </c>
      <c r="V88" s="11">
        <v>10881862</v>
      </c>
      <c r="W88" s="11">
        <v>9937875</v>
      </c>
      <c r="X88" s="11">
        <v>8534181</v>
      </c>
      <c r="Y88" s="11">
        <v>8698813</v>
      </c>
      <c r="Z88" s="11">
        <v>10988475</v>
      </c>
      <c r="AA88" s="11">
        <v>10770844</v>
      </c>
      <c r="AB88" s="41">
        <v>9783979</v>
      </c>
      <c r="AC88" s="41">
        <v>9784579</v>
      </c>
      <c r="AD88" s="41">
        <v>8598474</v>
      </c>
      <c r="AE88" s="41">
        <v>8273349</v>
      </c>
      <c r="AF88" s="41">
        <v>9041963</v>
      </c>
      <c r="AG88" s="41">
        <v>9721937</v>
      </c>
      <c r="AH88" s="41">
        <v>9777866</v>
      </c>
      <c r="AI88" s="13">
        <v>-1.0415994041101939E-4</v>
      </c>
      <c r="AJ88" s="13">
        <v>5.7528659155063437E-3</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669833</v>
      </c>
      <c r="R89" s="41">
        <v>664757</v>
      </c>
      <c r="S89" s="41">
        <v>1091461</v>
      </c>
      <c r="T89" s="41">
        <v>979400</v>
      </c>
      <c r="U89" s="11">
        <v>1047875</v>
      </c>
      <c r="V89" s="11">
        <v>981213</v>
      </c>
      <c r="W89" s="11">
        <v>978468</v>
      </c>
      <c r="X89" s="11">
        <v>674819</v>
      </c>
      <c r="Y89" s="11">
        <v>960181</v>
      </c>
      <c r="Z89" s="11">
        <v>384281</v>
      </c>
      <c r="AA89" s="11">
        <v>674622</v>
      </c>
      <c r="AB89" s="41">
        <v>617157</v>
      </c>
      <c r="AC89" s="41">
        <v>653661</v>
      </c>
      <c r="AD89" s="41">
        <v>1295338</v>
      </c>
      <c r="AE89" s="41">
        <v>859096</v>
      </c>
      <c r="AF89" s="41">
        <v>150705</v>
      </c>
      <c r="AG89" s="41">
        <v>90866</v>
      </c>
      <c r="AH89" s="41">
        <v>120595</v>
      </c>
      <c r="AI89" s="13">
        <v>-0.23823279159702104</v>
      </c>
      <c r="AJ89" s="13">
        <v>0.32717408051416369</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3783039</v>
      </c>
      <c r="H91" s="12">
        <v>4192294</v>
      </c>
      <c r="I91" s="12">
        <v>4272136</v>
      </c>
      <c r="J91" s="12">
        <v>4481131</v>
      </c>
      <c r="K91" s="12">
        <v>4298954</v>
      </c>
      <c r="L91" s="12">
        <v>4841129</v>
      </c>
      <c r="M91" s="12">
        <v>5160754</v>
      </c>
      <c r="N91" s="12">
        <v>5817243</v>
      </c>
      <c r="O91" s="41">
        <v>6256249</v>
      </c>
      <c r="P91" s="41">
        <v>8065638</v>
      </c>
      <c r="Q91" s="41">
        <v>9634480</v>
      </c>
      <c r="R91" s="41">
        <v>10374378</v>
      </c>
      <c r="S91" s="41">
        <v>10899173</v>
      </c>
      <c r="T91" s="41">
        <v>12514747</v>
      </c>
      <c r="U91" s="11">
        <v>12359722</v>
      </c>
      <c r="V91" s="11">
        <v>11999259</v>
      </c>
      <c r="W91" s="11">
        <v>12664788</v>
      </c>
      <c r="X91" s="11">
        <v>22902451</v>
      </c>
      <c r="Y91" s="11">
        <v>21468069</v>
      </c>
      <c r="Z91" s="11">
        <v>16339093</v>
      </c>
      <c r="AA91" s="11">
        <v>15251431</v>
      </c>
      <c r="AB91" s="41">
        <v>13605110</v>
      </c>
      <c r="AC91" s="41">
        <v>14134447</v>
      </c>
      <c r="AD91" s="41">
        <v>14056841</v>
      </c>
      <c r="AE91" s="41">
        <v>14377523</v>
      </c>
      <c r="AF91" s="41">
        <v>15085098</v>
      </c>
      <c r="AG91" s="42">
        <v>14270182</v>
      </c>
      <c r="AH91" s="41">
        <v>14876480</v>
      </c>
      <c r="AI91" s="13">
        <v>1.500072908369976E-2</v>
      </c>
      <c r="AJ91" s="13">
        <v>4.2487054474848324E-2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63680819</v>
      </c>
      <c r="H96" s="5">
        <v>67484954</v>
      </c>
      <c r="I96" s="5">
        <v>71249383</v>
      </c>
      <c r="J96" s="5">
        <v>76736903</v>
      </c>
      <c r="K96" s="5">
        <v>89358378</v>
      </c>
      <c r="L96" s="5">
        <v>97562418</v>
      </c>
      <c r="M96" s="5">
        <v>93654109</v>
      </c>
      <c r="N96" s="5">
        <v>104272727</v>
      </c>
      <c r="O96" s="5">
        <v>121420960</v>
      </c>
      <c r="P96" s="5">
        <v>115814290</v>
      </c>
      <c r="Q96" s="5">
        <v>115246090</v>
      </c>
      <c r="R96" s="39">
        <v>124958049</v>
      </c>
      <c r="S96" s="39">
        <v>122101707</v>
      </c>
      <c r="T96" s="39">
        <v>126416384</v>
      </c>
      <c r="U96" s="39">
        <v>147515073</v>
      </c>
      <c r="V96" s="8">
        <v>168501218</v>
      </c>
      <c r="W96" s="39">
        <v>189146293</v>
      </c>
      <c r="X96" s="39">
        <f t="shared" ref="X96:AA96" si="14">SUM(X98:X107)</f>
        <v>205574433</v>
      </c>
      <c r="Y96" s="39">
        <f t="shared" si="14"/>
        <v>291689987</v>
      </c>
      <c r="Z96" s="39">
        <f t="shared" si="14"/>
        <v>246319255</v>
      </c>
      <c r="AA96" s="39">
        <f t="shared" si="14"/>
        <v>192616442</v>
      </c>
      <c r="AB96" s="39">
        <v>176601438</v>
      </c>
      <c r="AC96" s="39">
        <v>198184053</v>
      </c>
      <c r="AD96" s="39">
        <v>170864823</v>
      </c>
      <c r="AE96" s="39">
        <v>172093093</v>
      </c>
      <c r="AF96" s="39">
        <v>157150379</v>
      </c>
      <c r="AG96" s="96">
        <v>186673403</v>
      </c>
      <c r="AH96" s="96">
        <v>198566975</v>
      </c>
      <c r="AI96" s="10">
        <v>1.9730628781015946E-2</v>
      </c>
      <c r="AJ96" s="10">
        <v>6.3713265033262398E-2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19644560</v>
      </c>
      <c r="H98" s="50">
        <v>20799970</v>
      </c>
      <c r="I98" s="50">
        <v>21854834</v>
      </c>
      <c r="J98" s="50">
        <v>24071430</v>
      </c>
      <c r="K98" s="50">
        <v>26836219</v>
      </c>
      <c r="L98" s="50">
        <v>29137580</v>
      </c>
      <c r="M98" s="50">
        <v>30868832</v>
      </c>
      <c r="N98" s="50">
        <v>33395976</v>
      </c>
      <c r="O98" s="50">
        <v>38300328</v>
      </c>
      <c r="P98" s="50">
        <v>39185421</v>
      </c>
      <c r="Q98" s="50">
        <v>40545301</v>
      </c>
      <c r="R98" s="41">
        <v>40781884</v>
      </c>
      <c r="S98" s="41">
        <v>44830057</v>
      </c>
      <c r="T98" s="41">
        <v>47103259</v>
      </c>
      <c r="U98" s="41">
        <v>50362783</v>
      </c>
      <c r="V98" s="11">
        <v>54303630</v>
      </c>
      <c r="W98" s="41">
        <v>53268072</v>
      </c>
      <c r="X98" s="41">
        <v>51425770</v>
      </c>
      <c r="Y98" s="41">
        <v>51017089</v>
      </c>
      <c r="Z98" s="41">
        <v>52365309</v>
      </c>
      <c r="AA98" s="41">
        <v>54117216</v>
      </c>
      <c r="AB98" s="41">
        <v>54784020</v>
      </c>
      <c r="AC98" s="41">
        <v>57897403</v>
      </c>
      <c r="AD98" s="41">
        <v>59313007</v>
      </c>
      <c r="AE98" s="41">
        <v>60646023</v>
      </c>
      <c r="AF98" s="41">
        <v>62617330</v>
      </c>
      <c r="AG98" s="42">
        <v>66164624</v>
      </c>
      <c r="AH98" s="42">
        <v>66582697</v>
      </c>
      <c r="AI98" s="13">
        <v>3.3041846398732311E-2</v>
      </c>
      <c r="AJ98" s="13">
        <v>6.3186786945241312E-3</v>
      </c>
    </row>
    <row r="99" spans="1:44" ht="10.5" customHeight="1" x14ac:dyDescent="0.2">
      <c r="A99" s="14"/>
      <c r="B99" s="51" t="s">
        <v>65</v>
      </c>
      <c r="C99" s="44"/>
      <c r="D99" s="44"/>
      <c r="E99" s="34"/>
      <c r="F99" s="2"/>
      <c r="G99" s="50">
        <v>36583009</v>
      </c>
      <c r="H99" s="50">
        <v>38115795</v>
      </c>
      <c r="I99" s="50">
        <v>40889843</v>
      </c>
      <c r="J99" s="50">
        <v>42482062</v>
      </c>
      <c r="K99" s="50">
        <v>43113337</v>
      </c>
      <c r="L99" s="50">
        <v>47265222</v>
      </c>
      <c r="M99" s="50">
        <v>50828580</v>
      </c>
      <c r="N99" s="50">
        <v>54941574</v>
      </c>
      <c r="O99" s="50">
        <v>59869661</v>
      </c>
      <c r="P99" s="50">
        <v>63853066</v>
      </c>
      <c r="Q99" s="50">
        <v>64028105</v>
      </c>
      <c r="R99" s="41">
        <v>63507950</v>
      </c>
      <c r="S99" s="41">
        <v>65914919</v>
      </c>
      <c r="T99" s="41">
        <v>69662215</v>
      </c>
      <c r="U99" s="41">
        <v>74577649</v>
      </c>
      <c r="V99" s="11">
        <v>76868795</v>
      </c>
      <c r="W99" s="41">
        <v>77355868</v>
      </c>
      <c r="X99" s="41">
        <v>77997977</v>
      </c>
      <c r="Y99" s="41">
        <v>74209902</v>
      </c>
      <c r="Z99" s="41">
        <v>74662530</v>
      </c>
      <c r="AA99" s="41">
        <v>77000078</v>
      </c>
      <c r="AB99" s="41">
        <v>76642343</v>
      </c>
      <c r="AC99" s="41">
        <v>76902531</v>
      </c>
      <c r="AD99" s="41">
        <v>78457302</v>
      </c>
      <c r="AE99" s="41">
        <v>79871814</v>
      </c>
      <c r="AF99" s="41">
        <v>83308580</v>
      </c>
      <c r="AG99" s="42">
        <v>84514145</v>
      </c>
      <c r="AH99" s="42">
        <v>89200741</v>
      </c>
      <c r="AI99" s="13">
        <v>2.5612443837942811E-2</v>
      </c>
      <c r="AJ99" s="13">
        <v>5.545339185529239E-2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571772</v>
      </c>
      <c r="H102" s="50">
        <v>0</v>
      </c>
      <c r="I102" s="50">
        <v>677273</v>
      </c>
      <c r="J102" s="50">
        <v>127301</v>
      </c>
      <c r="K102" s="50">
        <v>4078</v>
      </c>
      <c r="L102" s="50">
        <v>114</v>
      </c>
      <c r="M102" s="50">
        <v>1500</v>
      </c>
      <c r="N102" s="50">
        <v>0</v>
      </c>
      <c r="O102" s="50">
        <v>0</v>
      </c>
      <c r="P102" s="50">
        <v>0</v>
      </c>
      <c r="Q102" s="50">
        <v>0</v>
      </c>
      <c r="R102" s="41">
        <v>0</v>
      </c>
      <c r="S102" s="41">
        <v>0</v>
      </c>
      <c r="T102" s="41">
        <v>0</v>
      </c>
      <c r="U102" s="41">
        <v>0</v>
      </c>
      <c r="V102" s="11">
        <v>0</v>
      </c>
      <c r="W102" s="41">
        <v>0</v>
      </c>
      <c r="X102" s="41">
        <v>0</v>
      </c>
      <c r="Y102" s="41">
        <v>0</v>
      </c>
      <c r="Z102" s="41">
        <v>0</v>
      </c>
      <c r="AA102" s="41">
        <v>0</v>
      </c>
      <c r="AB102" s="41">
        <v>0</v>
      </c>
      <c r="AC102" s="41">
        <v>0</v>
      </c>
      <c r="AD102" s="41">
        <v>0</v>
      </c>
      <c r="AE102" s="41">
        <v>0</v>
      </c>
      <c r="AF102" s="41">
        <v>0</v>
      </c>
      <c r="AG102" s="42">
        <v>0</v>
      </c>
      <c r="AH102" s="42">
        <v>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103894</v>
      </c>
      <c r="H104" s="50">
        <v>770384</v>
      </c>
      <c r="I104" s="50">
        <v>154287</v>
      </c>
      <c r="J104" s="50">
        <v>143159</v>
      </c>
      <c r="K104" s="50">
        <v>32258</v>
      </c>
      <c r="L104" s="50">
        <v>20000</v>
      </c>
      <c r="M104" s="50">
        <v>5843</v>
      </c>
      <c r="N104" s="50">
        <v>6500</v>
      </c>
      <c r="O104" s="50">
        <v>2500</v>
      </c>
      <c r="P104" s="50">
        <v>24558</v>
      </c>
      <c r="Q104" s="50">
        <v>33428</v>
      </c>
      <c r="R104" s="41">
        <v>14627</v>
      </c>
      <c r="S104" s="41">
        <v>36132</v>
      </c>
      <c r="T104" s="41">
        <v>30714</v>
      </c>
      <c r="U104" s="41">
        <v>36849</v>
      </c>
      <c r="V104" s="11">
        <v>36330</v>
      </c>
      <c r="W104" s="41">
        <v>46061</v>
      </c>
      <c r="X104" s="41">
        <v>48818</v>
      </c>
      <c r="Y104" s="41">
        <v>41114</v>
      </c>
      <c r="Z104" s="41">
        <v>47404</v>
      </c>
      <c r="AA104" s="41">
        <v>53515</v>
      </c>
      <c r="AB104" s="41">
        <v>31874</v>
      </c>
      <c r="AC104" s="41">
        <v>21994</v>
      </c>
      <c r="AD104" s="41">
        <v>16928</v>
      </c>
      <c r="AE104" s="41">
        <v>19484</v>
      </c>
      <c r="AF104" s="41">
        <v>34307</v>
      </c>
      <c r="AG104" s="42">
        <v>15492</v>
      </c>
      <c r="AH104" s="42">
        <v>7066</v>
      </c>
      <c r="AI104" s="13">
        <v>-0.22204195286607564</v>
      </c>
      <c r="AJ104" s="13">
        <v>-0.54389362251484641</v>
      </c>
    </row>
    <row r="105" spans="1:44" ht="10.5" customHeight="1" x14ac:dyDescent="0.2">
      <c r="A105" s="14"/>
      <c r="B105" s="51" t="s">
        <v>72</v>
      </c>
      <c r="C105" s="44"/>
      <c r="D105" s="44"/>
      <c r="E105" s="34"/>
      <c r="F105" s="2"/>
      <c r="G105" s="50">
        <v>4970630</v>
      </c>
      <c r="H105" s="50">
        <v>3974402</v>
      </c>
      <c r="I105" s="50">
        <v>3242033</v>
      </c>
      <c r="J105" s="50">
        <v>4088086</v>
      </c>
      <c r="K105" s="50">
        <v>5628352</v>
      </c>
      <c r="L105" s="50">
        <v>5402550</v>
      </c>
      <c r="M105" s="50">
        <v>5565801</v>
      </c>
      <c r="N105" s="50">
        <v>6118648</v>
      </c>
      <c r="O105" s="50">
        <v>5480853</v>
      </c>
      <c r="P105" s="50">
        <v>6024145</v>
      </c>
      <c r="Q105" s="50">
        <v>6997078</v>
      </c>
      <c r="R105" s="41">
        <v>7018938</v>
      </c>
      <c r="S105" s="41">
        <v>7300806</v>
      </c>
      <c r="T105" s="41">
        <v>7498185</v>
      </c>
      <c r="U105" s="41">
        <v>20437028</v>
      </c>
      <c r="V105" s="11">
        <v>24404857</v>
      </c>
      <c r="W105" s="41">
        <v>23761460</v>
      </c>
      <c r="X105" s="41">
        <v>23475922</v>
      </c>
      <c r="Y105" s="41">
        <v>24225040</v>
      </c>
      <c r="Z105" s="41">
        <v>33721194</v>
      </c>
      <c r="AA105" s="41">
        <v>25168190</v>
      </c>
      <c r="AB105" s="41">
        <v>28713789</v>
      </c>
      <c r="AC105" s="41">
        <v>52036473</v>
      </c>
      <c r="AD105" s="41">
        <v>25737809</v>
      </c>
      <c r="AE105" s="41">
        <v>25412709</v>
      </c>
      <c r="AF105" s="41">
        <v>3287835</v>
      </c>
      <c r="AG105" s="42">
        <v>28757569</v>
      </c>
      <c r="AH105" s="42">
        <v>29281390</v>
      </c>
      <c r="AI105" s="13">
        <v>3.2677776317835416E-3</v>
      </c>
      <c r="AJ105" s="13">
        <v>1.8215065397217685E-2</v>
      </c>
    </row>
    <row r="106" spans="1:44" ht="10.5" customHeight="1" x14ac:dyDescent="0.2">
      <c r="A106" s="14"/>
      <c r="B106" s="51" t="s">
        <v>73</v>
      </c>
      <c r="C106" s="44"/>
      <c r="D106" s="44"/>
      <c r="E106" s="34"/>
      <c r="F106" s="2"/>
      <c r="G106" s="50">
        <v>1796460</v>
      </c>
      <c r="H106" s="50">
        <v>3798350</v>
      </c>
      <c r="I106" s="50">
        <v>4378990</v>
      </c>
      <c r="J106" s="50">
        <v>5796635</v>
      </c>
      <c r="K106" s="50">
        <v>13744134</v>
      </c>
      <c r="L106" s="50">
        <v>15736952</v>
      </c>
      <c r="M106" s="50">
        <v>6294250</v>
      </c>
      <c r="N106" s="50">
        <v>9628777</v>
      </c>
      <c r="O106" s="50">
        <v>17591317</v>
      </c>
      <c r="P106" s="50">
        <v>6678869</v>
      </c>
      <c r="Q106" s="50">
        <v>3574521</v>
      </c>
      <c r="R106" s="41">
        <v>13524224</v>
      </c>
      <c r="S106" s="41">
        <v>3914604</v>
      </c>
      <c r="T106" s="41">
        <v>1594751</v>
      </c>
      <c r="U106" s="41">
        <v>1559141</v>
      </c>
      <c r="V106" s="11">
        <v>12311613</v>
      </c>
      <c r="W106" s="41">
        <v>34001726</v>
      </c>
      <c r="X106" s="41">
        <v>52114327</v>
      </c>
      <c r="Y106" s="41">
        <v>141751823</v>
      </c>
      <c r="Z106" s="41">
        <v>84929944</v>
      </c>
      <c r="AA106" s="41">
        <v>35546105</v>
      </c>
      <c r="AB106" s="41">
        <v>15690396</v>
      </c>
      <c r="AC106" s="41">
        <v>10699265</v>
      </c>
      <c r="AD106" s="41">
        <v>6797668</v>
      </c>
      <c r="AE106" s="41">
        <v>5821864</v>
      </c>
      <c r="AF106" s="41">
        <v>6569025</v>
      </c>
      <c r="AG106" s="42">
        <v>5832699</v>
      </c>
      <c r="AH106" s="42">
        <v>11885192</v>
      </c>
      <c r="AI106" s="13">
        <v>-4.5237434241630736E-2</v>
      </c>
      <c r="AJ106" s="13">
        <v>1.0376830691931813</v>
      </c>
    </row>
    <row r="107" spans="1:44" ht="10.5" customHeight="1" x14ac:dyDescent="0.2">
      <c r="A107" s="14"/>
      <c r="B107" s="51" t="s">
        <v>39</v>
      </c>
      <c r="C107" s="44"/>
      <c r="D107" s="44"/>
      <c r="E107" s="34"/>
      <c r="F107" s="2"/>
      <c r="G107" s="50">
        <v>10494</v>
      </c>
      <c r="H107" s="50">
        <v>26053</v>
      </c>
      <c r="I107" s="50">
        <v>52123</v>
      </c>
      <c r="J107" s="50">
        <v>28230</v>
      </c>
      <c r="K107" s="50">
        <v>0</v>
      </c>
      <c r="L107" s="50">
        <v>0</v>
      </c>
      <c r="M107" s="50">
        <v>89303</v>
      </c>
      <c r="N107" s="50">
        <v>181252</v>
      </c>
      <c r="O107" s="50">
        <v>176301</v>
      </c>
      <c r="P107" s="50">
        <v>48231</v>
      </c>
      <c r="Q107" s="50">
        <v>67657</v>
      </c>
      <c r="R107" s="41">
        <v>110426</v>
      </c>
      <c r="S107" s="41">
        <v>105189</v>
      </c>
      <c r="T107" s="41">
        <v>527260</v>
      </c>
      <c r="U107" s="41">
        <v>541623</v>
      </c>
      <c r="V107" s="11">
        <v>575993</v>
      </c>
      <c r="W107" s="41">
        <v>713106</v>
      </c>
      <c r="X107" s="41">
        <v>511619</v>
      </c>
      <c r="Y107" s="41">
        <v>445019</v>
      </c>
      <c r="Z107" s="41">
        <v>592874</v>
      </c>
      <c r="AA107" s="41">
        <v>731338</v>
      </c>
      <c r="AB107" s="41">
        <v>739016</v>
      </c>
      <c r="AC107" s="41">
        <v>626387</v>
      </c>
      <c r="AD107" s="41">
        <v>542109</v>
      </c>
      <c r="AE107" s="41">
        <v>321199</v>
      </c>
      <c r="AF107" s="41">
        <v>1333302</v>
      </c>
      <c r="AG107" s="42">
        <v>1388874</v>
      </c>
      <c r="AH107" s="42">
        <v>1609889</v>
      </c>
      <c r="AI107" s="13">
        <v>0.13856286605843815</v>
      </c>
      <c r="AJ107" s="13">
        <v>0.15913250590046324</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292</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18878959</v>
      </c>
      <c r="H119" s="5">
        <v>16917221</v>
      </c>
      <c r="I119" s="5">
        <v>20518290</v>
      </c>
      <c r="J119" s="5">
        <v>22085084</v>
      </c>
      <c r="K119" s="5">
        <f>SUM(K121,K136,K147,K149)</f>
        <v>26040303</v>
      </c>
      <c r="L119" s="5">
        <f>SUM(L121,L136,L147,L149)</f>
        <v>25359980</v>
      </c>
      <c r="M119" s="5">
        <f>SUM(M121,M136,M147,M149)</f>
        <v>26559350</v>
      </c>
      <c r="N119" s="5">
        <f>SUM(N121,N136,N147,N149)</f>
        <v>29545796</v>
      </c>
      <c r="O119" s="5">
        <v>30755203.299999997</v>
      </c>
      <c r="P119" s="5">
        <v>35690656</v>
      </c>
      <c r="Q119" s="5">
        <v>34975908.530000001</v>
      </c>
      <c r="R119" s="62">
        <v>40855255.090000004</v>
      </c>
      <c r="S119" s="62">
        <v>39776578.039999999</v>
      </c>
      <c r="T119" s="62">
        <v>46520691.280000001</v>
      </c>
      <c r="U119" s="39">
        <v>49316149.359999999</v>
      </c>
      <c r="V119" s="39">
        <v>52397439</v>
      </c>
      <c r="W119" s="62">
        <v>46056728.82</v>
      </c>
      <c r="X119" s="62">
        <v>49398404</v>
      </c>
      <c r="Y119" s="62">
        <v>50867665</v>
      </c>
      <c r="Z119" s="62">
        <v>53918175</v>
      </c>
      <c r="AA119" s="62">
        <v>56860479</v>
      </c>
      <c r="AB119" s="62">
        <v>62372139</v>
      </c>
      <c r="AC119" s="62">
        <v>57692459</v>
      </c>
      <c r="AD119" s="62">
        <v>65219740</v>
      </c>
      <c r="AE119" s="62">
        <v>66312203</v>
      </c>
      <c r="AF119" s="62">
        <v>98880127</v>
      </c>
      <c r="AG119" s="62">
        <v>69554284</v>
      </c>
      <c r="AH119" s="62">
        <v>73830660</v>
      </c>
      <c r="AI119" s="10">
        <v>2.8508026880227133E-2</v>
      </c>
      <c r="AJ119" s="10">
        <v>6.1482568061515808E-2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13234697</v>
      </c>
      <c r="H121" s="12">
        <v>12077591</v>
      </c>
      <c r="I121" s="12">
        <v>13825452</v>
      </c>
      <c r="J121" s="12">
        <v>16029559</v>
      </c>
      <c r="K121" s="12">
        <f>SUM(K122,K126:K130)</f>
        <v>18992186</v>
      </c>
      <c r="L121" s="12">
        <f>SUM(L122,L126:L130)</f>
        <v>18962630</v>
      </c>
      <c r="M121" s="12">
        <f>SUM(M122,M126:M130)</f>
        <v>19179740</v>
      </c>
      <c r="N121" s="12">
        <f>SUM(N122,N126:N130)</f>
        <v>21425143</v>
      </c>
      <c r="O121" s="63">
        <v>22373058.059999999</v>
      </c>
      <c r="P121" s="63">
        <v>27203011</v>
      </c>
      <c r="Q121" s="63">
        <v>26811331.370000001</v>
      </c>
      <c r="R121" s="63">
        <v>29635704.43</v>
      </c>
      <c r="S121" s="63">
        <v>29952294.27</v>
      </c>
      <c r="T121" s="63">
        <v>35364974.5</v>
      </c>
      <c r="U121" s="41">
        <v>37800767.079999998</v>
      </c>
      <c r="V121" s="41">
        <v>41357622</v>
      </c>
      <c r="W121" s="63">
        <v>36121046.82</v>
      </c>
      <c r="X121" s="63">
        <v>39047001</v>
      </c>
      <c r="Y121" s="63">
        <v>41250594</v>
      </c>
      <c r="Z121" s="63">
        <v>45826560</v>
      </c>
      <c r="AA121" s="63">
        <v>47723483</v>
      </c>
      <c r="AB121" s="63">
        <v>51897325</v>
      </c>
      <c r="AC121" s="63">
        <v>46936940</v>
      </c>
      <c r="AD121" s="63">
        <v>49825842</v>
      </c>
      <c r="AE121" s="63">
        <v>53220828</v>
      </c>
      <c r="AF121" s="63">
        <v>86310526</v>
      </c>
      <c r="AG121" s="63">
        <v>56480866</v>
      </c>
      <c r="AH121" s="63">
        <v>60624942</v>
      </c>
      <c r="AI121" s="13">
        <v>2.6245014905484254E-2</v>
      </c>
      <c r="AJ121" s="13">
        <v>7.3371325432581014E-2</v>
      </c>
    </row>
    <row r="122" spans="1:44" ht="10.5" customHeight="1" x14ac:dyDescent="0.2">
      <c r="A122" s="11"/>
      <c r="B122" s="11"/>
      <c r="C122" s="11" t="s">
        <v>36</v>
      </c>
      <c r="D122" s="11"/>
      <c r="E122" s="11"/>
      <c r="F122" s="2"/>
      <c r="G122" s="12">
        <v>8872470</v>
      </c>
      <c r="H122" s="12">
        <v>7897931</v>
      </c>
      <c r="I122" s="12">
        <v>9117081</v>
      </c>
      <c r="J122" s="12">
        <v>6965448</v>
      </c>
      <c r="K122" s="12">
        <f>SUM(K123:K125)</f>
        <v>9276010</v>
      </c>
      <c r="L122" s="12">
        <f>SUM(L123:L125)</f>
        <v>8598786</v>
      </c>
      <c r="M122" s="12">
        <f>SUM(M123:M125)</f>
        <v>9083052</v>
      </c>
      <c r="N122" s="12">
        <f>SUM(N123:N125)</f>
        <v>9698645</v>
      </c>
      <c r="O122" s="12">
        <v>10552111.1</v>
      </c>
      <c r="P122" s="12">
        <v>11921639</v>
      </c>
      <c r="Q122" s="12">
        <v>11802007.91</v>
      </c>
      <c r="R122" s="63">
        <v>13108317.52</v>
      </c>
      <c r="S122" s="63">
        <v>11921639.479999999</v>
      </c>
      <c r="T122" s="63">
        <v>15802625.220000003</v>
      </c>
      <c r="U122" s="41">
        <v>15549467.259999998</v>
      </c>
      <c r="V122" s="41">
        <v>16505000</v>
      </c>
      <c r="W122" s="63">
        <v>17439990</v>
      </c>
      <c r="X122" s="63">
        <v>18957733</v>
      </c>
      <c r="Y122" s="63">
        <v>18097739</v>
      </c>
      <c r="Z122" s="63">
        <v>17554220</v>
      </c>
      <c r="AA122" s="63">
        <v>17295691</v>
      </c>
      <c r="AB122" s="63">
        <v>17521987</v>
      </c>
      <c r="AC122" s="63">
        <v>16237648</v>
      </c>
      <c r="AD122" s="63">
        <v>15907975</v>
      </c>
      <c r="AE122" s="63">
        <v>15954408</v>
      </c>
      <c r="AF122" s="63">
        <v>16342985</v>
      </c>
      <c r="AG122" s="63">
        <v>18175560</v>
      </c>
      <c r="AH122" s="63">
        <v>18285605</v>
      </c>
      <c r="AI122" s="13">
        <v>7.1349409222225546E-3</v>
      </c>
      <c r="AJ122" s="13">
        <v>6.0545589792006405E-3</v>
      </c>
    </row>
    <row r="123" spans="1:44" ht="10.5" customHeight="1" x14ac:dyDescent="0.2">
      <c r="A123" s="11"/>
      <c r="B123" s="11"/>
      <c r="C123" s="11"/>
      <c r="D123" s="11" t="s">
        <v>37</v>
      </c>
      <c r="E123" s="11"/>
      <c r="F123" s="2"/>
      <c r="G123" s="12">
        <v>8329542</v>
      </c>
      <c r="H123" s="12">
        <v>7412133</v>
      </c>
      <c r="I123" s="12">
        <v>7704770</v>
      </c>
      <c r="J123" s="12">
        <v>5553937</v>
      </c>
      <c r="K123" s="12">
        <v>7818690</v>
      </c>
      <c r="L123" s="12">
        <v>8201149</v>
      </c>
      <c r="M123" s="12">
        <v>8713842</v>
      </c>
      <c r="N123" s="12">
        <v>9201485</v>
      </c>
      <c r="O123" s="12">
        <v>9997797.4399999995</v>
      </c>
      <c r="P123" s="12">
        <v>11079650</v>
      </c>
      <c r="Q123" s="12">
        <v>11086622.17</v>
      </c>
      <c r="R123" s="63">
        <v>11965699.85</v>
      </c>
      <c r="S123" s="63">
        <v>11079649.879999999</v>
      </c>
      <c r="T123" s="63">
        <v>14672974.780000001</v>
      </c>
      <c r="U123" s="41">
        <v>14455824.989999998</v>
      </c>
      <c r="V123" s="41">
        <v>15191497</v>
      </c>
      <c r="W123" s="63">
        <v>15800917</v>
      </c>
      <c r="X123" s="63">
        <v>16337870</v>
      </c>
      <c r="Y123" s="63">
        <v>16397152</v>
      </c>
      <c r="Z123" s="63">
        <v>15796016</v>
      </c>
      <c r="AA123" s="63">
        <v>15949189</v>
      </c>
      <c r="AB123" s="63">
        <v>16364463</v>
      </c>
      <c r="AC123" s="63">
        <v>15111788</v>
      </c>
      <c r="AD123" s="63">
        <v>14813716</v>
      </c>
      <c r="AE123" s="63">
        <v>14802413</v>
      </c>
      <c r="AF123" s="63">
        <v>15240689</v>
      </c>
      <c r="AG123" s="63">
        <v>17091124</v>
      </c>
      <c r="AH123" s="63">
        <v>17029717</v>
      </c>
      <c r="AI123" s="13">
        <v>6.6633995367304522E-3</v>
      </c>
      <c r="AJ123" s="13">
        <v>-3.5929175869299176E-3</v>
      </c>
    </row>
    <row r="124" spans="1:44" ht="10.5" customHeight="1" x14ac:dyDescent="0.2">
      <c r="A124" s="11"/>
      <c r="B124" s="11"/>
      <c r="C124" s="14"/>
      <c r="D124" s="11" t="s">
        <v>90</v>
      </c>
      <c r="E124" s="11"/>
      <c r="F124" s="2"/>
      <c r="G124" s="12">
        <v>0</v>
      </c>
      <c r="H124" s="12">
        <v>0</v>
      </c>
      <c r="I124" s="12">
        <v>0</v>
      </c>
      <c r="J124" s="12">
        <v>0</v>
      </c>
      <c r="K124" s="12">
        <v>0</v>
      </c>
      <c r="L124" s="12">
        <v>0</v>
      </c>
      <c r="M124" s="12">
        <v>0</v>
      </c>
      <c r="N124" s="12">
        <v>22584</v>
      </c>
      <c r="O124" s="12">
        <v>81680.66</v>
      </c>
      <c r="P124" s="12">
        <v>108919</v>
      </c>
      <c r="Q124" s="12">
        <v>116950.23</v>
      </c>
      <c r="R124" s="63">
        <v>135476.20000000001</v>
      </c>
      <c r="S124" s="63">
        <v>108919.37</v>
      </c>
      <c r="T124" s="63">
        <v>111441.97</v>
      </c>
      <c r="U124" s="41">
        <v>172559.68</v>
      </c>
      <c r="V124" s="41">
        <v>200328</v>
      </c>
      <c r="W124" s="63">
        <v>234836</v>
      </c>
      <c r="X124" s="63">
        <v>229641</v>
      </c>
      <c r="Y124" s="63">
        <v>262798</v>
      </c>
      <c r="Z124" s="63">
        <v>254480</v>
      </c>
      <c r="AA124" s="63">
        <v>247327</v>
      </c>
      <c r="AB124" s="63">
        <v>248224</v>
      </c>
      <c r="AC124" s="63">
        <v>222446</v>
      </c>
      <c r="AD124" s="63">
        <v>263891</v>
      </c>
      <c r="AE124" s="63">
        <v>313967</v>
      </c>
      <c r="AF124" s="63">
        <v>346451</v>
      </c>
      <c r="AG124" s="63">
        <v>375638</v>
      </c>
      <c r="AH124" s="63">
        <v>360419</v>
      </c>
      <c r="AI124" s="13">
        <v>6.4128278911947056E-2</v>
      </c>
      <c r="AJ124" s="13">
        <v>-4.0515070360293684E-2</v>
      </c>
    </row>
    <row r="125" spans="1:44" ht="10.5" customHeight="1" x14ac:dyDescent="0.2">
      <c r="A125" s="11"/>
      <c r="B125" s="11"/>
      <c r="C125" s="14"/>
      <c r="D125" s="11" t="s">
        <v>39</v>
      </c>
      <c r="E125" s="11"/>
      <c r="F125" s="2"/>
      <c r="G125" s="12">
        <v>0</v>
      </c>
      <c r="H125" s="12">
        <v>0</v>
      </c>
      <c r="I125" s="12">
        <v>1412311</v>
      </c>
      <c r="J125" s="12">
        <v>1411511</v>
      </c>
      <c r="K125" s="12">
        <v>1457320</v>
      </c>
      <c r="L125" s="12">
        <v>397637</v>
      </c>
      <c r="M125" s="12">
        <v>369210</v>
      </c>
      <c r="N125" s="12">
        <v>474576</v>
      </c>
      <c r="O125" s="12">
        <v>472633</v>
      </c>
      <c r="P125" s="12">
        <v>733070</v>
      </c>
      <c r="Q125" s="12">
        <v>598435.51</v>
      </c>
      <c r="R125" s="63">
        <v>1007141.47</v>
      </c>
      <c r="S125" s="63">
        <v>733070.23</v>
      </c>
      <c r="T125" s="63">
        <v>1018208.47</v>
      </c>
      <c r="U125" s="41">
        <v>921082.59000000008</v>
      </c>
      <c r="V125" s="41">
        <v>1113175</v>
      </c>
      <c r="W125" s="63">
        <v>1404237</v>
      </c>
      <c r="X125" s="63">
        <v>2390222</v>
      </c>
      <c r="Y125" s="63">
        <v>1437789</v>
      </c>
      <c r="Z125" s="63">
        <v>1503724</v>
      </c>
      <c r="AA125" s="63">
        <v>1099175</v>
      </c>
      <c r="AB125" s="63">
        <v>909300</v>
      </c>
      <c r="AC125" s="63">
        <v>903414</v>
      </c>
      <c r="AD125" s="63">
        <v>830368</v>
      </c>
      <c r="AE125" s="63">
        <v>838028</v>
      </c>
      <c r="AF125" s="63">
        <v>755845</v>
      </c>
      <c r="AG125" s="63">
        <v>708798</v>
      </c>
      <c r="AH125" s="63">
        <v>895469</v>
      </c>
      <c r="AI125" s="13">
        <v>-2.5513180688092607E-3</v>
      </c>
      <c r="AJ125" s="13">
        <v>0.26336276343894877</v>
      </c>
    </row>
    <row r="126" spans="1:44" ht="10.5" customHeight="1" x14ac:dyDescent="0.2">
      <c r="A126" s="11"/>
      <c r="B126" s="14"/>
      <c r="C126" s="11" t="s">
        <v>40</v>
      </c>
      <c r="D126" s="11"/>
      <c r="E126" s="11"/>
      <c r="F126" s="2"/>
      <c r="G126" s="12">
        <v>0</v>
      </c>
      <c r="H126" s="12">
        <v>0</v>
      </c>
      <c r="I126" s="12">
        <v>0</v>
      </c>
      <c r="J126" s="12">
        <v>3469535</v>
      </c>
      <c r="K126" s="12">
        <v>3790645</v>
      </c>
      <c r="L126" s="12">
        <v>4104381</v>
      </c>
      <c r="M126" s="12">
        <v>4532333</v>
      </c>
      <c r="N126" s="12">
        <v>4742288</v>
      </c>
      <c r="O126" s="12">
        <v>4455934.96</v>
      </c>
      <c r="P126" s="12">
        <v>5107078</v>
      </c>
      <c r="Q126" s="12">
        <v>4953040.46</v>
      </c>
      <c r="R126" s="63">
        <v>5221448.91</v>
      </c>
      <c r="S126" s="63">
        <v>5107077.79</v>
      </c>
      <c r="T126" s="63">
        <v>5620552.2800000003</v>
      </c>
      <c r="U126" s="41">
        <v>6383529.8200000003</v>
      </c>
      <c r="V126" s="41">
        <v>6718626</v>
      </c>
      <c r="W126" s="63">
        <v>6371307</v>
      </c>
      <c r="X126" s="63">
        <v>6264422</v>
      </c>
      <c r="Y126" s="63">
        <v>6927415</v>
      </c>
      <c r="Z126" s="63">
        <v>14347652</v>
      </c>
      <c r="AA126" s="63">
        <v>15129420</v>
      </c>
      <c r="AB126" s="63">
        <v>15947682</v>
      </c>
      <c r="AC126" s="63">
        <v>15558080</v>
      </c>
      <c r="AD126" s="63">
        <v>17578526</v>
      </c>
      <c r="AE126" s="63">
        <v>18820840</v>
      </c>
      <c r="AF126" s="63">
        <v>18822724</v>
      </c>
      <c r="AG126" s="63">
        <v>19658324</v>
      </c>
      <c r="AH126" s="63">
        <v>21255453</v>
      </c>
      <c r="AI126" s="13">
        <v>4.9048256546191382E-2</v>
      </c>
      <c r="AJ126" s="13">
        <v>8.1244413308072444E-2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88754</v>
      </c>
      <c r="L128" s="12">
        <v>97183</v>
      </c>
      <c r="M128" s="12">
        <v>114834</v>
      </c>
      <c r="N128" s="12">
        <v>130000</v>
      </c>
      <c r="O128" s="12">
        <v>122407</v>
      </c>
      <c r="P128" s="12">
        <v>0</v>
      </c>
      <c r="Q128" s="12">
        <v>118423</v>
      </c>
      <c r="R128" s="63">
        <v>120940</v>
      </c>
      <c r="S128" s="63">
        <v>125920</v>
      </c>
      <c r="T128" s="63">
        <v>190756</v>
      </c>
      <c r="U128" s="41">
        <v>226586</v>
      </c>
      <c r="V128" s="41">
        <v>235506</v>
      </c>
      <c r="W128" s="63">
        <v>213175</v>
      </c>
      <c r="X128" s="63">
        <v>224210</v>
      </c>
      <c r="Y128" s="63">
        <v>250655</v>
      </c>
      <c r="Z128" s="63">
        <v>265997</v>
      </c>
      <c r="AA128" s="63">
        <v>279537</v>
      </c>
      <c r="AB128" s="63">
        <v>293903</v>
      </c>
      <c r="AC128" s="63">
        <v>307543</v>
      </c>
      <c r="AD128" s="63">
        <v>355023</v>
      </c>
      <c r="AE128" s="63">
        <v>380281</v>
      </c>
      <c r="AF128" s="63">
        <v>408323</v>
      </c>
      <c r="AG128" s="63">
        <v>394788</v>
      </c>
      <c r="AH128" s="63">
        <v>352653</v>
      </c>
      <c r="AI128" s="13">
        <v>3.083841363811457E-2</v>
      </c>
      <c r="AJ128" s="13">
        <v>-0.10672816802942339</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182315</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4362227</v>
      </c>
      <c r="H130" s="12">
        <v>4179660</v>
      </c>
      <c r="I130" s="12">
        <v>4708371</v>
      </c>
      <c r="J130" s="12">
        <v>5594576</v>
      </c>
      <c r="K130" s="12">
        <v>5836777</v>
      </c>
      <c r="L130" s="12">
        <v>6162280</v>
      </c>
      <c r="M130" s="12">
        <v>5449521</v>
      </c>
      <c r="N130" s="12">
        <v>6854210</v>
      </c>
      <c r="O130" s="12">
        <v>7242605</v>
      </c>
      <c r="P130" s="12">
        <v>9991979</v>
      </c>
      <c r="Q130" s="12">
        <v>9937860</v>
      </c>
      <c r="R130" s="63">
        <v>11184998</v>
      </c>
      <c r="S130" s="63">
        <v>12797657</v>
      </c>
      <c r="T130" s="63">
        <v>13751041</v>
      </c>
      <c r="U130" s="41">
        <v>15641184</v>
      </c>
      <c r="V130" s="41">
        <v>17898490</v>
      </c>
      <c r="W130" s="63">
        <v>12096574.82</v>
      </c>
      <c r="X130" s="63">
        <v>13600636</v>
      </c>
      <c r="Y130" s="63">
        <v>15974785</v>
      </c>
      <c r="Z130" s="63">
        <v>13658691</v>
      </c>
      <c r="AA130" s="63">
        <v>15018835</v>
      </c>
      <c r="AB130" s="63">
        <v>18133753</v>
      </c>
      <c r="AC130" s="63">
        <v>14833669</v>
      </c>
      <c r="AD130" s="63">
        <v>15984318</v>
      </c>
      <c r="AE130" s="63">
        <v>18065299</v>
      </c>
      <c r="AF130" s="63">
        <v>50736494</v>
      </c>
      <c r="AG130" s="63">
        <v>18252194</v>
      </c>
      <c r="AH130" s="63">
        <v>20731231</v>
      </c>
      <c r="AI130" s="13">
        <v>2.2561802671702269E-2</v>
      </c>
      <c r="AJ130" s="13">
        <v>0.13582131550869994</v>
      </c>
    </row>
    <row r="131" spans="1:36" ht="10.5" customHeight="1" x14ac:dyDescent="0.2">
      <c r="A131" s="11"/>
      <c r="B131" s="14"/>
      <c r="C131" s="11"/>
      <c r="D131" s="15" t="s">
        <v>45</v>
      </c>
      <c r="E131" s="11"/>
      <c r="F131" s="2"/>
      <c r="G131" s="12">
        <v>249838</v>
      </c>
      <c r="H131" s="12">
        <v>276756</v>
      </c>
      <c r="I131" s="12">
        <v>298406</v>
      </c>
      <c r="J131" s="12">
        <v>302709</v>
      </c>
      <c r="K131" s="12">
        <v>405721</v>
      </c>
      <c r="L131" s="12">
        <v>395284</v>
      </c>
      <c r="M131" s="12">
        <v>501129</v>
      </c>
      <c r="N131" s="12">
        <v>1327730</v>
      </c>
      <c r="O131" s="12">
        <v>1323221</v>
      </c>
      <c r="P131" s="12">
        <v>1462959</v>
      </c>
      <c r="Q131" s="12">
        <v>1407713</v>
      </c>
      <c r="R131" s="63">
        <v>1578307</v>
      </c>
      <c r="S131" s="63">
        <v>1497543</v>
      </c>
      <c r="T131" s="63">
        <v>2286851</v>
      </c>
      <c r="U131" s="41">
        <v>1541286</v>
      </c>
      <c r="V131" s="41">
        <v>1542616</v>
      </c>
      <c r="W131" s="63">
        <v>934574.82</v>
      </c>
      <c r="X131" s="63">
        <v>805392</v>
      </c>
      <c r="Y131" s="63">
        <v>816317</v>
      </c>
      <c r="Z131" s="63">
        <v>742487</v>
      </c>
      <c r="AA131" s="63">
        <v>889564</v>
      </c>
      <c r="AB131" s="63">
        <v>995522</v>
      </c>
      <c r="AC131" s="63">
        <v>1031618</v>
      </c>
      <c r="AD131" s="63">
        <v>2106716</v>
      </c>
      <c r="AE131" s="63">
        <v>2211588</v>
      </c>
      <c r="AF131" s="63">
        <v>2310535</v>
      </c>
      <c r="AG131" s="63">
        <v>2414244</v>
      </c>
      <c r="AH131" s="63">
        <v>2590071</v>
      </c>
      <c r="AI131" s="13">
        <v>0.17276267268361067</v>
      </c>
      <c r="AJ131" s="13">
        <v>7.2829009826678656E-2</v>
      </c>
    </row>
    <row r="132" spans="1:36" ht="10.5" customHeight="1" x14ac:dyDescent="0.2">
      <c r="A132" s="11"/>
      <c r="B132" s="14"/>
      <c r="C132" s="11"/>
      <c r="D132" s="15" t="s">
        <v>46</v>
      </c>
      <c r="E132" s="11"/>
      <c r="F132" s="2"/>
      <c r="G132" s="12">
        <v>3502915</v>
      </c>
      <c r="H132" s="12">
        <v>2828167</v>
      </c>
      <c r="I132" s="12">
        <v>3741840</v>
      </c>
      <c r="J132" s="12">
        <v>4086673</v>
      </c>
      <c r="K132" s="12">
        <v>3985906</v>
      </c>
      <c r="L132" s="12">
        <v>4622824</v>
      </c>
      <c r="M132" s="12">
        <v>4001773</v>
      </c>
      <c r="N132" s="12">
        <v>4542562</v>
      </c>
      <c r="O132" s="12">
        <v>5416364</v>
      </c>
      <c r="P132" s="12">
        <v>7484910</v>
      </c>
      <c r="Q132" s="12">
        <v>7950291</v>
      </c>
      <c r="R132" s="63">
        <v>8824679</v>
      </c>
      <c r="S132" s="63">
        <v>9918171</v>
      </c>
      <c r="T132" s="63">
        <v>9558342</v>
      </c>
      <c r="U132" s="41">
        <v>10896487</v>
      </c>
      <c r="V132" s="41">
        <v>9301149</v>
      </c>
      <c r="W132" s="63">
        <v>9774425</v>
      </c>
      <c r="X132" s="63">
        <v>10298660</v>
      </c>
      <c r="Y132" s="63">
        <v>10911551</v>
      </c>
      <c r="Z132" s="63">
        <v>10749562</v>
      </c>
      <c r="AA132" s="63">
        <v>11913041</v>
      </c>
      <c r="AB132" s="63">
        <v>13294252</v>
      </c>
      <c r="AC132" s="63">
        <v>12270499</v>
      </c>
      <c r="AD132" s="63">
        <v>12839196</v>
      </c>
      <c r="AE132" s="63">
        <v>12606839</v>
      </c>
      <c r="AF132" s="63">
        <v>14688343</v>
      </c>
      <c r="AG132" s="63">
        <v>14413116</v>
      </c>
      <c r="AH132" s="63">
        <v>14540842</v>
      </c>
      <c r="AI132" s="13">
        <v>1.5050403330150175E-2</v>
      </c>
      <c r="AJ132" s="13">
        <v>8.8617894978434922E-3</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3000000</v>
      </c>
      <c r="AC133" s="63">
        <v>700000</v>
      </c>
      <c r="AD133" s="63">
        <v>0</v>
      </c>
      <c r="AE133" s="63">
        <v>2150000</v>
      </c>
      <c r="AF133" s="63">
        <v>31961827</v>
      </c>
      <c r="AG133" s="63">
        <v>0</v>
      </c>
      <c r="AH133" s="63">
        <v>1625000</v>
      </c>
      <c r="AI133" s="13">
        <v>-9.7136661641719968E-2</v>
      </c>
      <c r="AJ133" s="13" t="s">
        <v>246</v>
      </c>
    </row>
    <row r="134" spans="1:36" ht="10.5" customHeight="1" x14ac:dyDescent="0.2">
      <c r="A134" s="11"/>
      <c r="B134" s="11"/>
      <c r="C134" s="11"/>
      <c r="D134" s="11" t="s">
        <v>48</v>
      </c>
      <c r="E134" s="11"/>
      <c r="F134" s="2"/>
      <c r="G134" s="12">
        <v>609474</v>
      </c>
      <c r="H134" s="12">
        <v>1074737</v>
      </c>
      <c r="I134" s="12">
        <v>668125</v>
      </c>
      <c r="J134" s="12">
        <v>1205194</v>
      </c>
      <c r="K134" s="12">
        <v>1445150</v>
      </c>
      <c r="L134" s="12">
        <v>1144172</v>
      </c>
      <c r="M134" s="12">
        <v>946619</v>
      </c>
      <c r="N134" s="12">
        <v>983918</v>
      </c>
      <c r="O134" s="12">
        <v>503020</v>
      </c>
      <c r="P134" s="12">
        <v>1044110</v>
      </c>
      <c r="Q134" s="12">
        <v>579856</v>
      </c>
      <c r="R134" s="63">
        <v>782012</v>
      </c>
      <c r="S134" s="63">
        <v>1381943</v>
      </c>
      <c r="T134" s="63">
        <v>1905848</v>
      </c>
      <c r="U134" s="41">
        <v>3203411</v>
      </c>
      <c r="V134" s="41">
        <v>7054725</v>
      </c>
      <c r="W134" s="63">
        <v>1387575</v>
      </c>
      <c r="X134" s="63">
        <v>2496584</v>
      </c>
      <c r="Y134" s="63">
        <v>4246917</v>
      </c>
      <c r="Z134" s="63">
        <v>2166642</v>
      </c>
      <c r="AA134" s="63">
        <v>2216230</v>
      </c>
      <c r="AB134" s="63">
        <v>843979</v>
      </c>
      <c r="AC134" s="63">
        <v>831552</v>
      </c>
      <c r="AD134" s="63">
        <v>1038406</v>
      </c>
      <c r="AE134" s="63">
        <v>1096872</v>
      </c>
      <c r="AF134" s="63">
        <v>1775789</v>
      </c>
      <c r="AG134" s="63">
        <v>1424834</v>
      </c>
      <c r="AH134" s="63">
        <v>1975318</v>
      </c>
      <c r="AI134" s="13">
        <v>0.15226109018146694</v>
      </c>
      <c r="AJ134" s="13">
        <v>0.3863495677391191</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4553179</v>
      </c>
      <c r="H136" s="12">
        <v>4513909</v>
      </c>
      <c r="I136" s="12">
        <v>5622293</v>
      </c>
      <c r="J136" s="12">
        <v>5254506</v>
      </c>
      <c r="K136" s="12">
        <f>SUM(K137:K145)</f>
        <v>5673205</v>
      </c>
      <c r="L136" s="12">
        <f>SUM(L137:L145)</f>
        <v>5667175</v>
      </c>
      <c r="M136" s="12">
        <f>SUM(M137:M145)</f>
        <v>6795817</v>
      </c>
      <c r="N136" s="12">
        <f>SUM(N137:N145)</f>
        <v>6969079</v>
      </c>
      <c r="O136" s="12">
        <v>7055919.2399999993</v>
      </c>
      <c r="P136" s="12">
        <v>7121126</v>
      </c>
      <c r="Q136" s="12">
        <v>7593026.1600000001</v>
      </c>
      <c r="R136" s="63">
        <v>9904943.6600000001</v>
      </c>
      <c r="S136" s="63">
        <v>7712383.7699999996</v>
      </c>
      <c r="T136" s="63">
        <v>9535028.7799999993</v>
      </c>
      <c r="U136" s="41">
        <v>10013341.280000001</v>
      </c>
      <c r="V136" s="41">
        <v>9641882</v>
      </c>
      <c r="W136" s="63">
        <v>9143109</v>
      </c>
      <c r="X136" s="63">
        <v>8268331</v>
      </c>
      <c r="Y136" s="63">
        <v>7151000</v>
      </c>
      <c r="Z136" s="63">
        <v>6451300</v>
      </c>
      <c r="AA136" s="63">
        <v>7573205</v>
      </c>
      <c r="AB136" s="63">
        <v>9572083</v>
      </c>
      <c r="AC136" s="63">
        <v>9873696</v>
      </c>
      <c r="AD136" s="63">
        <v>14406126</v>
      </c>
      <c r="AE136" s="63">
        <v>11406001</v>
      </c>
      <c r="AF136" s="63">
        <v>10767471</v>
      </c>
      <c r="AG136" s="63">
        <v>10570088</v>
      </c>
      <c r="AH136" s="63">
        <v>11488057</v>
      </c>
      <c r="AI136" s="13">
        <v>3.0876614322612461E-2</v>
      </c>
      <c r="AJ136" s="13">
        <v>8.6845918406734168E-2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263381</v>
      </c>
      <c r="H138" s="12">
        <v>290340</v>
      </c>
      <c r="I138" s="12">
        <v>301617</v>
      </c>
      <c r="J138" s="12">
        <v>314388</v>
      </c>
      <c r="K138" s="12">
        <v>343271</v>
      </c>
      <c r="L138" s="12">
        <v>340602</v>
      </c>
      <c r="M138" s="12">
        <v>370139</v>
      </c>
      <c r="N138" s="12">
        <v>331655</v>
      </c>
      <c r="O138" s="12">
        <v>840250.64</v>
      </c>
      <c r="P138" s="12">
        <v>943806</v>
      </c>
      <c r="Q138" s="12">
        <v>899082.39</v>
      </c>
      <c r="R138" s="63">
        <v>942725.58</v>
      </c>
      <c r="S138" s="63">
        <v>943805.92</v>
      </c>
      <c r="T138" s="63">
        <v>1036522.84</v>
      </c>
      <c r="U138" s="41">
        <v>1044980.86</v>
      </c>
      <c r="V138" s="41">
        <v>1066817</v>
      </c>
      <c r="W138" s="64">
        <v>1092066</v>
      </c>
      <c r="X138" s="64">
        <v>1129119</v>
      </c>
      <c r="Y138" s="63">
        <v>1102220</v>
      </c>
      <c r="Z138" s="63">
        <v>1093996</v>
      </c>
      <c r="AA138" s="63">
        <v>1112408</v>
      </c>
      <c r="AB138" s="63">
        <v>1131304</v>
      </c>
      <c r="AC138" s="63">
        <v>1182600</v>
      </c>
      <c r="AD138" s="63">
        <v>1192468</v>
      </c>
      <c r="AE138" s="63">
        <v>1198690</v>
      </c>
      <c r="AF138" s="63">
        <v>1217910</v>
      </c>
      <c r="AG138" s="63">
        <v>1231482</v>
      </c>
      <c r="AH138" s="63">
        <v>1158902</v>
      </c>
      <c r="AI138" s="13">
        <v>4.0250882344232686E-3</v>
      </c>
      <c r="AJ138" s="13">
        <v>-5.8937118041514205E-2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3406824</v>
      </c>
      <c r="H141" s="12">
        <v>3530634</v>
      </c>
      <c r="I141" s="12">
        <v>3923342</v>
      </c>
      <c r="J141" s="12">
        <v>4193059</v>
      </c>
      <c r="K141" s="12">
        <v>4457321</v>
      </c>
      <c r="L141" s="12">
        <v>4596029</v>
      </c>
      <c r="M141" s="12">
        <v>4819984</v>
      </c>
      <c r="N141" s="12">
        <v>5233645</v>
      </c>
      <c r="O141" s="12">
        <v>5377902.0199999996</v>
      </c>
      <c r="P141" s="12">
        <v>5425881</v>
      </c>
      <c r="Q141" s="12">
        <v>5486941.5800000001</v>
      </c>
      <c r="R141" s="63">
        <v>5472903.6899999995</v>
      </c>
      <c r="S141" s="63">
        <v>5763380.9299999997</v>
      </c>
      <c r="T141" s="63">
        <v>6003207.3199999994</v>
      </c>
      <c r="U141" s="41">
        <v>6549764.0199999996</v>
      </c>
      <c r="V141" s="41">
        <v>6875255</v>
      </c>
      <c r="W141" s="63">
        <v>7100541</v>
      </c>
      <c r="X141" s="63">
        <v>6020232</v>
      </c>
      <c r="Y141" s="63">
        <v>5041721</v>
      </c>
      <c r="Z141" s="63">
        <v>4508680</v>
      </c>
      <c r="AA141" s="63">
        <v>5293024</v>
      </c>
      <c r="AB141" s="63">
        <v>5275525</v>
      </c>
      <c r="AC141" s="63">
        <v>5269465</v>
      </c>
      <c r="AD141" s="63">
        <v>5421100</v>
      </c>
      <c r="AE141" s="63">
        <v>5740471</v>
      </c>
      <c r="AF141" s="63">
        <v>5718842</v>
      </c>
      <c r="AG141" s="63">
        <v>5794526</v>
      </c>
      <c r="AH141" s="63">
        <v>6058504</v>
      </c>
      <c r="AI141" s="13">
        <v>2.3332150847889643E-2</v>
      </c>
      <c r="AJ141" s="13">
        <v>4.5556444133653035E-2</v>
      </c>
    </row>
    <row r="142" spans="1:36" ht="10.5" customHeight="1" x14ac:dyDescent="0.2">
      <c r="A142" s="11"/>
      <c r="B142" s="14"/>
      <c r="C142" s="11" t="s">
        <v>55</v>
      </c>
      <c r="E142" s="11"/>
      <c r="F142" s="2"/>
      <c r="G142" s="12">
        <v>0</v>
      </c>
      <c r="H142" s="12">
        <v>0</v>
      </c>
      <c r="I142" s="12">
        <v>0</v>
      </c>
      <c r="J142" s="12">
        <v>0</v>
      </c>
      <c r="K142" s="12">
        <v>0</v>
      </c>
      <c r="L142" s="12">
        <v>51487</v>
      </c>
      <c r="M142" s="12">
        <v>121037</v>
      </c>
      <c r="N142" s="12">
        <v>168037</v>
      </c>
      <c r="O142" s="12">
        <v>179276.58</v>
      </c>
      <c r="P142" s="12">
        <v>216231</v>
      </c>
      <c r="Q142" s="12">
        <v>206406.19</v>
      </c>
      <c r="R142" s="63">
        <v>226825.39</v>
      </c>
      <c r="S142" s="63">
        <v>216230.92</v>
      </c>
      <c r="T142" s="63">
        <v>144912.62</v>
      </c>
      <c r="U142" s="41">
        <v>136498.4</v>
      </c>
      <c r="V142" s="41">
        <v>129006</v>
      </c>
      <c r="W142" s="64">
        <v>136670</v>
      </c>
      <c r="X142" s="64">
        <v>129945</v>
      </c>
      <c r="Y142" s="63">
        <v>129092</v>
      </c>
      <c r="Z142" s="63">
        <v>135259</v>
      </c>
      <c r="AA142" s="63">
        <v>141690</v>
      </c>
      <c r="AB142" s="63">
        <v>150715</v>
      </c>
      <c r="AC142" s="63">
        <v>164660</v>
      </c>
      <c r="AD142" s="63">
        <v>173881</v>
      </c>
      <c r="AE142" s="63">
        <v>178870</v>
      </c>
      <c r="AF142" s="63">
        <v>182200</v>
      </c>
      <c r="AG142" s="63">
        <v>208658</v>
      </c>
      <c r="AH142" s="63">
        <v>160443</v>
      </c>
      <c r="AI142" s="13">
        <v>1.0479210179555665E-2</v>
      </c>
      <c r="AJ142" s="13">
        <v>-0.23107189755485052</v>
      </c>
    </row>
    <row r="143" spans="1:36" ht="10.5" customHeight="1" x14ac:dyDescent="0.2">
      <c r="A143" s="11"/>
      <c r="B143" s="11"/>
      <c r="C143" s="11" t="s">
        <v>56</v>
      </c>
      <c r="D143" s="11"/>
      <c r="E143" s="11"/>
      <c r="F143" s="2"/>
      <c r="G143" s="12">
        <v>882974</v>
      </c>
      <c r="H143" s="12">
        <v>692935</v>
      </c>
      <c r="I143" s="12">
        <v>1397334</v>
      </c>
      <c r="J143" s="12">
        <v>747059</v>
      </c>
      <c r="K143" s="12">
        <v>872613</v>
      </c>
      <c r="L143" s="12">
        <v>679057</v>
      </c>
      <c r="M143" s="12">
        <v>1484657</v>
      </c>
      <c r="N143" s="12">
        <v>1235742</v>
      </c>
      <c r="O143" s="12">
        <v>658490</v>
      </c>
      <c r="P143" s="12">
        <v>535208</v>
      </c>
      <c r="Q143" s="12">
        <v>1000596</v>
      </c>
      <c r="R143" s="63">
        <v>3262489</v>
      </c>
      <c r="S143" s="63">
        <v>788966</v>
      </c>
      <c r="T143" s="63">
        <v>2350386</v>
      </c>
      <c r="U143" s="41">
        <v>2282098</v>
      </c>
      <c r="V143" s="41">
        <v>1570804</v>
      </c>
      <c r="W143" s="63">
        <v>813832</v>
      </c>
      <c r="X143" s="63">
        <v>989035</v>
      </c>
      <c r="Y143" s="63">
        <v>877967</v>
      </c>
      <c r="Z143" s="63">
        <v>713365</v>
      </c>
      <c r="AA143" s="63">
        <v>1026083</v>
      </c>
      <c r="AB143" s="63">
        <v>3014539</v>
      </c>
      <c r="AC143" s="63">
        <v>3256971</v>
      </c>
      <c r="AD143" s="63">
        <v>7618677</v>
      </c>
      <c r="AE143" s="63">
        <v>4287970</v>
      </c>
      <c r="AF143" s="63">
        <v>3648519</v>
      </c>
      <c r="AG143" s="63">
        <v>3335422</v>
      </c>
      <c r="AH143" s="63">
        <v>4110208</v>
      </c>
      <c r="AI143" s="13">
        <v>5.3029365114466875E-2</v>
      </c>
      <c r="AJ143" s="13">
        <v>0.23229024693127287</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1022351</v>
      </c>
      <c r="H147" s="12">
        <v>247103</v>
      </c>
      <c r="I147" s="12">
        <v>655088</v>
      </c>
      <c r="J147" s="12">
        <v>151221</v>
      </c>
      <c r="K147" s="12">
        <v>694831</v>
      </c>
      <c r="L147" s="12">
        <v>209266</v>
      </c>
      <c r="M147" s="12">
        <v>475806</v>
      </c>
      <c r="N147" s="12">
        <v>949104</v>
      </c>
      <c r="O147" s="12">
        <v>1073675</v>
      </c>
      <c r="P147" s="12">
        <v>1128385</v>
      </c>
      <c r="Q147" s="12">
        <v>408479</v>
      </c>
      <c r="R147" s="63">
        <v>1140480</v>
      </c>
      <c r="S147" s="63">
        <v>1899259</v>
      </c>
      <c r="T147" s="63">
        <v>1237973</v>
      </c>
      <c r="U147" s="41">
        <v>1027399</v>
      </c>
      <c r="V147" s="41">
        <v>381758</v>
      </c>
      <c r="W147" s="63">
        <v>173708</v>
      </c>
      <c r="X147" s="63">
        <v>1282075</v>
      </c>
      <c r="Y147" s="63">
        <v>1700131</v>
      </c>
      <c r="Z147" s="63">
        <v>1153199</v>
      </c>
      <c r="AA147" s="63">
        <v>1233545</v>
      </c>
      <c r="AB147" s="63">
        <v>669399</v>
      </c>
      <c r="AC147" s="63">
        <v>599217</v>
      </c>
      <c r="AD147" s="63">
        <v>668761</v>
      </c>
      <c r="AE147" s="63">
        <v>1343073</v>
      </c>
      <c r="AF147" s="63">
        <v>957940</v>
      </c>
      <c r="AG147" s="63">
        <v>1583523</v>
      </c>
      <c r="AH147" s="63">
        <v>726622</v>
      </c>
      <c r="AI147" s="13">
        <v>1.3764892730481204E-2</v>
      </c>
      <c r="AJ147" s="13">
        <v>-0.54113580920517101</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68732</v>
      </c>
      <c r="H149" s="12">
        <v>78618</v>
      </c>
      <c r="I149" s="12">
        <v>415457</v>
      </c>
      <c r="J149" s="12">
        <v>649798</v>
      </c>
      <c r="K149" s="12">
        <v>680081</v>
      </c>
      <c r="L149" s="12">
        <v>520909</v>
      </c>
      <c r="M149" s="12">
        <v>107987</v>
      </c>
      <c r="N149" s="12">
        <v>202470</v>
      </c>
      <c r="O149" s="12">
        <v>252551</v>
      </c>
      <c r="P149" s="12">
        <v>238134</v>
      </c>
      <c r="Q149" s="12">
        <v>163072</v>
      </c>
      <c r="R149" s="63">
        <v>174127</v>
      </c>
      <c r="S149" s="63">
        <v>212641</v>
      </c>
      <c r="T149" s="63">
        <v>382715</v>
      </c>
      <c r="U149" s="41">
        <v>474642</v>
      </c>
      <c r="V149" s="41">
        <v>1016177</v>
      </c>
      <c r="W149" s="63">
        <v>618865</v>
      </c>
      <c r="X149" s="63">
        <v>800997</v>
      </c>
      <c r="Y149" s="63">
        <v>765940</v>
      </c>
      <c r="Z149" s="63">
        <v>487116</v>
      </c>
      <c r="AA149" s="63">
        <v>330246</v>
      </c>
      <c r="AB149" s="63">
        <v>233332</v>
      </c>
      <c r="AC149" s="63">
        <v>282606</v>
      </c>
      <c r="AD149" s="63">
        <v>319011</v>
      </c>
      <c r="AE149" s="63">
        <v>342301</v>
      </c>
      <c r="AF149" s="63">
        <v>844190</v>
      </c>
      <c r="AG149" s="63">
        <v>919807</v>
      </c>
      <c r="AH149" s="63">
        <v>991039</v>
      </c>
      <c r="AI149" s="13">
        <v>0.27258287193113917</v>
      </c>
      <c r="AJ149" s="13">
        <v>7.7442333011164294E-2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19854248</v>
      </c>
      <c r="H152" s="5">
        <v>20410161</v>
      </c>
      <c r="I152" s="5">
        <v>20882896</v>
      </c>
      <c r="J152" s="5">
        <v>22780528</v>
      </c>
      <c r="K152" s="5">
        <v>24898251</v>
      </c>
      <c r="L152" s="5">
        <v>22337362</v>
      </c>
      <c r="M152" s="5">
        <v>26979455</v>
      </c>
      <c r="N152" s="5">
        <v>38181960</v>
      </c>
      <c r="O152" s="5">
        <v>27486953</v>
      </c>
      <c r="P152" s="5">
        <v>33751388</v>
      </c>
      <c r="Q152" s="5">
        <v>32460672</v>
      </c>
      <c r="R152" s="62">
        <v>56046999</v>
      </c>
      <c r="S152" s="62">
        <v>44273977</v>
      </c>
      <c r="T152" s="62">
        <v>51682445</v>
      </c>
      <c r="U152" s="39">
        <v>48676079</v>
      </c>
      <c r="V152" s="39">
        <v>52186900.609999999</v>
      </c>
      <c r="W152" s="62">
        <v>79179751</v>
      </c>
      <c r="X152" s="62">
        <v>52953457</v>
      </c>
      <c r="Y152" s="62">
        <v>54314062</v>
      </c>
      <c r="Z152" s="62">
        <v>51886413</v>
      </c>
      <c r="AA152" s="62">
        <v>56018766</v>
      </c>
      <c r="AB152" s="62">
        <v>69461649</v>
      </c>
      <c r="AC152" s="62">
        <v>71722816</v>
      </c>
      <c r="AD152" s="62">
        <v>76447535</v>
      </c>
      <c r="AE152" s="62">
        <v>83883253</v>
      </c>
      <c r="AF152" s="62">
        <v>92122804</v>
      </c>
      <c r="AG152" s="62">
        <v>94698420</v>
      </c>
      <c r="AH152" s="62">
        <v>78797470</v>
      </c>
      <c r="AI152" s="10">
        <v>2.1240110821276303E-2</v>
      </c>
      <c r="AJ152" s="10">
        <v>-0.16791146040240165</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3463912</v>
      </c>
      <c r="H154" s="12">
        <v>4009921</v>
      </c>
      <c r="I154" s="12">
        <v>4095009</v>
      </c>
      <c r="J154" s="12">
        <v>4425535</v>
      </c>
      <c r="K154" s="12">
        <v>5021663</v>
      </c>
      <c r="L154" s="12">
        <v>5033823</v>
      </c>
      <c r="M154" s="12">
        <v>6309722</v>
      </c>
      <c r="N154" s="12">
        <v>16965154</v>
      </c>
      <c r="O154" s="12">
        <v>7878110</v>
      </c>
      <c r="P154" s="12">
        <v>9237288</v>
      </c>
      <c r="Q154" s="12">
        <v>8197253</v>
      </c>
      <c r="R154" s="63">
        <v>8645962</v>
      </c>
      <c r="S154" s="63">
        <v>9366340</v>
      </c>
      <c r="T154" s="63">
        <v>9586289</v>
      </c>
      <c r="U154" s="41">
        <v>10147820</v>
      </c>
      <c r="V154" s="41">
        <v>11684209.699999999</v>
      </c>
      <c r="W154" s="63">
        <v>46786651</v>
      </c>
      <c r="X154" s="63">
        <v>11456047</v>
      </c>
      <c r="Y154" s="63">
        <v>10041387</v>
      </c>
      <c r="Z154" s="63">
        <v>10635959</v>
      </c>
      <c r="AA154" s="63">
        <v>11305335</v>
      </c>
      <c r="AB154" s="63">
        <v>23413920</v>
      </c>
      <c r="AC154" s="63">
        <v>23108834</v>
      </c>
      <c r="AD154" s="63">
        <v>23765953</v>
      </c>
      <c r="AE154" s="63">
        <v>26401044</v>
      </c>
      <c r="AF154" s="63">
        <v>24296003</v>
      </c>
      <c r="AG154" s="63">
        <v>25916119</v>
      </c>
      <c r="AH154" s="63">
        <v>21578038</v>
      </c>
      <c r="AI154" s="13">
        <v>-1.3516927865124928E-2</v>
      </c>
      <c r="AJ154" s="13">
        <v>-0.16738929930056271</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4065941</v>
      </c>
      <c r="H156" s="12">
        <v>4478203</v>
      </c>
      <c r="I156" s="12">
        <v>4352068</v>
      </c>
      <c r="J156" s="12">
        <v>4972472</v>
      </c>
      <c r="K156" s="12">
        <v>5390934</v>
      </c>
      <c r="L156" s="12">
        <v>5436219</v>
      </c>
      <c r="M156" s="12">
        <v>5777381</v>
      </c>
      <c r="N156" s="12">
        <v>5644627</v>
      </c>
      <c r="O156" s="12">
        <v>7068749</v>
      </c>
      <c r="P156" s="12">
        <v>8704911</v>
      </c>
      <c r="Q156" s="12">
        <v>8822350</v>
      </c>
      <c r="R156" s="63">
        <v>10422302</v>
      </c>
      <c r="S156" s="63">
        <v>12817834</v>
      </c>
      <c r="T156" s="63">
        <v>15981412</v>
      </c>
      <c r="U156" s="41">
        <v>13496861</v>
      </c>
      <c r="V156" s="41">
        <v>13906000.24</v>
      </c>
      <c r="W156" s="63">
        <v>2917347</v>
      </c>
      <c r="X156" s="63">
        <v>15903051</v>
      </c>
      <c r="Y156" s="63">
        <v>16603411</v>
      </c>
      <c r="Z156" s="63">
        <v>15263040</v>
      </c>
      <c r="AA156" s="63">
        <v>16647824</v>
      </c>
      <c r="AB156" s="63">
        <v>18636127</v>
      </c>
      <c r="AC156" s="63">
        <v>19136514</v>
      </c>
      <c r="AD156" s="63">
        <v>21703859</v>
      </c>
      <c r="AE156" s="63">
        <v>22297195</v>
      </c>
      <c r="AF156" s="63">
        <v>23184733</v>
      </c>
      <c r="AG156" s="63">
        <v>24046519</v>
      </c>
      <c r="AH156" s="63">
        <v>25059354</v>
      </c>
      <c r="AI156" s="13">
        <v>5.0595900055225407E-2</v>
      </c>
      <c r="AJ156" s="13">
        <v>4.2119817841409814E-2</v>
      </c>
    </row>
    <row r="157" spans="1:36" ht="10.5" customHeight="1" x14ac:dyDescent="0.2">
      <c r="A157" s="11"/>
      <c r="B157" s="19" t="s">
        <v>67</v>
      </c>
      <c r="C157" s="14"/>
      <c r="D157" s="19"/>
      <c r="E157" s="19"/>
      <c r="F157" s="2"/>
      <c r="G157" s="12">
        <v>2450294</v>
      </c>
      <c r="H157" s="12">
        <v>2340782</v>
      </c>
      <c r="I157" s="12">
        <v>2417058</v>
      </c>
      <c r="J157" s="12">
        <v>2638168</v>
      </c>
      <c r="K157" s="12">
        <v>2490441</v>
      </c>
      <c r="L157" s="12">
        <v>2653534</v>
      </c>
      <c r="M157" s="12">
        <v>3026387</v>
      </c>
      <c r="N157" s="12">
        <v>2801527</v>
      </c>
      <c r="O157" s="12">
        <v>3127796</v>
      </c>
      <c r="P157" s="12">
        <v>3483754</v>
      </c>
      <c r="Q157" s="12">
        <v>3299944</v>
      </c>
      <c r="R157" s="63">
        <v>4029833</v>
      </c>
      <c r="S157" s="63">
        <v>5784524</v>
      </c>
      <c r="T157" s="63">
        <v>6288281</v>
      </c>
      <c r="U157" s="41">
        <v>5527013</v>
      </c>
      <c r="V157" s="41">
        <v>6783102.2000000002</v>
      </c>
      <c r="W157" s="63">
        <v>4616160</v>
      </c>
      <c r="X157" s="63">
        <v>470654</v>
      </c>
      <c r="Y157" s="63">
        <v>551176</v>
      </c>
      <c r="Z157" s="63">
        <v>602112</v>
      </c>
      <c r="AA157" s="63">
        <v>933310</v>
      </c>
      <c r="AB157" s="63">
        <v>7202346</v>
      </c>
      <c r="AC157" s="63">
        <v>7001167</v>
      </c>
      <c r="AD157" s="63">
        <v>10234460</v>
      </c>
      <c r="AE157" s="63">
        <v>12083179</v>
      </c>
      <c r="AF157" s="63">
        <v>6799649</v>
      </c>
      <c r="AG157" s="63">
        <v>6341334</v>
      </c>
      <c r="AH157" s="63">
        <v>6396668</v>
      </c>
      <c r="AI157" s="13">
        <v>-1.9577419905865923E-2</v>
      </c>
      <c r="AJ157" s="13">
        <v>8.7259242298229362E-3</v>
      </c>
    </row>
    <row r="158" spans="1:36" ht="10.5" customHeight="1" x14ac:dyDescent="0.2">
      <c r="A158" s="11"/>
      <c r="B158" s="19" t="s">
        <v>69</v>
      </c>
      <c r="C158" s="14"/>
      <c r="D158" s="19"/>
      <c r="E158" s="19"/>
      <c r="F158" s="2"/>
      <c r="G158" s="12">
        <v>1666052</v>
      </c>
      <c r="H158" s="12">
        <v>1784369</v>
      </c>
      <c r="I158" s="12">
        <v>1778884</v>
      </c>
      <c r="J158" s="12">
        <v>1791763</v>
      </c>
      <c r="K158" s="12">
        <v>1711967</v>
      </c>
      <c r="L158" s="12">
        <v>1829420</v>
      </c>
      <c r="M158" s="12">
        <v>2504482</v>
      </c>
      <c r="N158" s="12">
        <v>2714616</v>
      </c>
      <c r="O158" s="12">
        <v>2766878</v>
      </c>
      <c r="P158" s="12">
        <v>3380126</v>
      </c>
      <c r="Q158" s="12">
        <v>3331160</v>
      </c>
      <c r="R158" s="63">
        <v>3317573</v>
      </c>
      <c r="S158" s="63">
        <v>4476782</v>
      </c>
      <c r="T158" s="63">
        <v>4764654</v>
      </c>
      <c r="U158" s="41">
        <v>4354243</v>
      </c>
      <c r="V158" s="41">
        <v>5237738.1899999995</v>
      </c>
      <c r="W158" s="63">
        <v>215264</v>
      </c>
      <c r="X158" s="63">
        <v>5148170</v>
      </c>
      <c r="Y158" s="63">
        <v>5156142</v>
      </c>
      <c r="Z158" s="63">
        <v>4880384</v>
      </c>
      <c r="AA158" s="63">
        <v>5457310</v>
      </c>
      <c r="AB158" s="63">
        <v>5869860</v>
      </c>
      <c r="AC158" s="63">
        <v>6193590</v>
      </c>
      <c r="AD158" s="63">
        <v>6191207</v>
      </c>
      <c r="AE158" s="63">
        <v>6687360</v>
      </c>
      <c r="AF158" s="63">
        <v>7048278</v>
      </c>
      <c r="AG158" s="63">
        <v>6934834</v>
      </c>
      <c r="AH158" s="63">
        <v>6940778</v>
      </c>
      <c r="AI158" s="13">
        <v>2.8324228574765575E-2</v>
      </c>
      <c r="AJ158" s="13">
        <v>8.5712217480620303E-4</v>
      </c>
    </row>
    <row r="159" spans="1:36" ht="10.5" customHeight="1" x14ac:dyDescent="0.2">
      <c r="A159" s="11"/>
      <c r="B159" s="19" t="s">
        <v>70</v>
      </c>
      <c r="C159" s="14"/>
      <c r="D159" s="19"/>
      <c r="E159" s="19"/>
      <c r="F159" s="2"/>
      <c r="G159" s="12">
        <v>1517283</v>
      </c>
      <c r="H159" s="12">
        <v>1523270</v>
      </c>
      <c r="I159" s="12">
        <v>1657920</v>
      </c>
      <c r="J159" s="12">
        <v>1660242</v>
      </c>
      <c r="K159" s="12">
        <v>1849986</v>
      </c>
      <c r="L159" s="12">
        <v>2426443</v>
      </c>
      <c r="M159" s="12">
        <v>3397250</v>
      </c>
      <c r="N159" s="12">
        <v>3610817</v>
      </c>
      <c r="O159" s="12">
        <v>3871812</v>
      </c>
      <c r="P159" s="12">
        <v>4306072</v>
      </c>
      <c r="Q159" s="12">
        <v>3447068</v>
      </c>
      <c r="R159" s="63">
        <v>23561616</v>
      </c>
      <c r="S159" s="63">
        <v>5052067</v>
      </c>
      <c r="T159" s="63">
        <v>4416354</v>
      </c>
      <c r="U159" s="41">
        <v>4782113</v>
      </c>
      <c r="V159" s="41">
        <v>4882901.8499999996</v>
      </c>
      <c r="W159" s="63">
        <v>1041095</v>
      </c>
      <c r="X159" s="63">
        <v>10410659</v>
      </c>
      <c r="Y159" s="63">
        <v>8982637</v>
      </c>
      <c r="Z159" s="63">
        <v>10436254</v>
      </c>
      <c r="AA159" s="63">
        <v>11199557</v>
      </c>
      <c r="AB159" s="63">
        <v>4163448</v>
      </c>
      <c r="AC159" s="63">
        <v>3931520</v>
      </c>
      <c r="AD159" s="63">
        <v>4758229</v>
      </c>
      <c r="AE159" s="63">
        <v>5888558</v>
      </c>
      <c r="AF159" s="63">
        <v>5427535</v>
      </c>
      <c r="AG159" s="63">
        <v>5030573</v>
      </c>
      <c r="AH159" s="63">
        <v>5646654</v>
      </c>
      <c r="AI159" s="13">
        <v>5.2098348068503997E-2</v>
      </c>
      <c r="AJ159" s="13">
        <v>0.12246736107397706</v>
      </c>
    </row>
    <row r="160" spans="1:36" ht="10.5" customHeight="1" x14ac:dyDescent="0.2">
      <c r="A160" s="11"/>
      <c r="B160" s="19" t="s">
        <v>71</v>
      </c>
      <c r="C160" s="14"/>
      <c r="D160" s="19"/>
      <c r="E160" s="19"/>
      <c r="F160" s="2"/>
      <c r="G160" s="12">
        <v>762842</v>
      </c>
      <c r="H160" s="12">
        <v>804047</v>
      </c>
      <c r="I160" s="12">
        <v>1021214</v>
      </c>
      <c r="J160" s="12">
        <v>1139951</v>
      </c>
      <c r="K160" s="12">
        <v>1273179</v>
      </c>
      <c r="L160" s="12">
        <v>1370650</v>
      </c>
      <c r="M160" s="12">
        <v>1405458</v>
      </c>
      <c r="N160" s="12">
        <v>1957765</v>
      </c>
      <c r="O160" s="12">
        <v>1633420</v>
      </c>
      <c r="P160" s="12">
        <v>2004852</v>
      </c>
      <c r="Q160" s="12">
        <v>2047453</v>
      </c>
      <c r="R160" s="63">
        <v>2093200</v>
      </c>
      <c r="S160" s="63">
        <v>2910111</v>
      </c>
      <c r="T160" s="63">
        <v>3354861</v>
      </c>
      <c r="U160" s="41">
        <v>3883043</v>
      </c>
      <c r="V160" s="41">
        <v>3991714.06</v>
      </c>
      <c r="W160" s="63">
        <v>3101911</v>
      </c>
      <c r="X160" s="63">
        <v>4010278</v>
      </c>
      <c r="Y160" s="63">
        <v>4074535</v>
      </c>
      <c r="Z160" s="63">
        <v>4270305</v>
      </c>
      <c r="AA160" s="63">
        <v>4221286</v>
      </c>
      <c r="AB160" s="63">
        <v>3990237</v>
      </c>
      <c r="AC160" s="63">
        <v>4562442</v>
      </c>
      <c r="AD160" s="63">
        <v>4566661</v>
      </c>
      <c r="AE160" s="63">
        <v>4619462</v>
      </c>
      <c r="AF160" s="63">
        <v>5383410</v>
      </c>
      <c r="AG160" s="63">
        <v>5024086</v>
      </c>
      <c r="AH160" s="63">
        <v>5098080</v>
      </c>
      <c r="AI160" s="13">
        <v>4.1680799315259254E-2</v>
      </c>
      <c r="AJ160" s="13">
        <v>1.4727852986592984E-2</v>
      </c>
    </row>
    <row r="161" spans="1:36" ht="10.5" customHeight="1" x14ac:dyDescent="0.2">
      <c r="A161" s="11"/>
      <c r="B161" s="19" t="s">
        <v>72</v>
      </c>
      <c r="C161" s="14"/>
      <c r="D161" s="19"/>
      <c r="E161" s="19"/>
      <c r="F161" s="2"/>
      <c r="G161" s="12">
        <v>335690</v>
      </c>
      <c r="H161" s="12">
        <v>438105</v>
      </c>
      <c r="I161" s="12">
        <v>410401</v>
      </c>
      <c r="J161" s="12">
        <v>476669</v>
      </c>
      <c r="K161" s="12">
        <v>620916</v>
      </c>
      <c r="L161" s="12">
        <v>549892</v>
      </c>
      <c r="M161" s="12">
        <v>543139</v>
      </c>
      <c r="N161" s="12">
        <v>631696</v>
      </c>
      <c r="O161" s="12">
        <v>150287</v>
      </c>
      <c r="P161" s="12">
        <v>137529</v>
      </c>
      <c r="Q161" s="12">
        <v>645726</v>
      </c>
      <c r="R161" s="63">
        <v>718102</v>
      </c>
      <c r="S161" s="63">
        <v>928310</v>
      </c>
      <c r="T161" s="63">
        <v>4044423</v>
      </c>
      <c r="U161" s="41">
        <v>2862387</v>
      </c>
      <c r="V161" s="41">
        <v>2803054</v>
      </c>
      <c r="W161" s="63">
        <v>9654939</v>
      </c>
      <c r="X161" s="63">
        <v>2560959</v>
      </c>
      <c r="Y161" s="63">
        <v>3199493</v>
      </c>
      <c r="Z161" s="63">
        <v>3290504</v>
      </c>
      <c r="AA161" s="63">
        <v>3318770</v>
      </c>
      <c r="AB161" s="63">
        <v>3728528</v>
      </c>
      <c r="AC161" s="63">
        <v>3595102</v>
      </c>
      <c r="AD161" s="63">
        <v>3348814</v>
      </c>
      <c r="AE161" s="63">
        <v>1755493</v>
      </c>
      <c r="AF161" s="63">
        <v>5273422</v>
      </c>
      <c r="AG161" s="63">
        <v>3573700</v>
      </c>
      <c r="AH161" s="63">
        <v>2823163</v>
      </c>
      <c r="AI161" s="13">
        <v>-4.5301095713278672E-2</v>
      </c>
      <c r="AJ161" s="13">
        <v>-0.21001678932199122</v>
      </c>
    </row>
    <row r="162" spans="1:36" ht="10.5" customHeight="1" x14ac:dyDescent="0.2">
      <c r="A162" s="11"/>
      <c r="B162" s="19" t="s">
        <v>73</v>
      </c>
      <c r="C162" s="14"/>
      <c r="D162" s="19"/>
      <c r="E162" s="19"/>
      <c r="F162" s="2"/>
      <c r="G162" s="12">
        <v>3370392</v>
      </c>
      <c r="H162" s="12">
        <v>2998811</v>
      </c>
      <c r="I162" s="12">
        <v>3300525</v>
      </c>
      <c r="J162" s="12">
        <v>3701458</v>
      </c>
      <c r="K162" s="12">
        <v>4634338</v>
      </c>
      <c r="L162" s="12">
        <v>1012356</v>
      </c>
      <c r="M162" s="12">
        <v>1227364</v>
      </c>
      <c r="N162" s="12">
        <v>782752</v>
      </c>
      <c r="O162" s="12">
        <v>989901</v>
      </c>
      <c r="P162" s="12">
        <v>2075951</v>
      </c>
      <c r="Q162" s="12">
        <v>2224748</v>
      </c>
      <c r="R162" s="63">
        <v>3125343</v>
      </c>
      <c r="S162" s="63">
        <v>2823405</v>
      </c>
      <c r="T162" s="63">
        <v>2036346</v>
      </c>
      <c r="U162" s="41">
        <v>2363356</v>
      </c>
      <c r="V162" s="41">
        <v>1612190</v>
      </c>
      <c r="W162" s="63">
        <v>7221973</v>
      </c>
      <c r="X162" s="63">
        <v>1686774</v>
      </c>
      <c r="Y162" s="63">
        <v>4456873</v>
      </c>
      <c r="Z162" s="63">
        <v>1330824</v>
      </c>
      <c r="AA162" s="63">
        <v>1784342</v>
      </c>
      <c r="AB162" s="63">
        <v>1144441</v>
      </c>
      <c r="AC162" s="63">
        <v>3568831</v>
      </c>
      <c r="AD162" s="63">
        <v>1236404</v>
      </c>
      <c r="AE162" s="63">
        <v>2404992</v>
      </c>
      <c r="AF162" s="63">
        <v>12818221</v>
      </c>
      <c r="AG162" s="63">
        <v>15917692</v>
      </c>
      <c r="AH162" s="63">
        <v>3309064</v>
      </c>
      <c r="AI162" s="13">
        <v>0.19358117288950916</v>
      </c>
      <c r="AJ162" s="13">
        <v>-0.7921140828708082</v>
      </c>
    </row>
    <row r="163" spans="1:36" ht="10.5" customHeight="1" x14ac:dyDescent="0.2">
      <c r="A163" s="11"/>
      <c r="B163" s="19" t="s">
        <v>39</v>
      </c>
      <c r="C163" s="14"/>
      <c r="D163" s="19"/>
      <c r="E163" s="19"/>
      <c r="F163" s="2"/>
      <c r="G163" s="12">
        <v>2221842</v>
      </c>
      <c r="H163" s="12">
        <v>2032653</v>
      </c>
      <c r="I163" s="12">
        <v>1849817</v>
      </c>
      <c r="J163" s="12">
        <v>1974270</v>
      </c>
      <c r="K163" s="12">
        <v>1904827</v>
      </c>
      <c r="L163" s="12">
        <v>2025025</v>
      </c>
      <c r="M163" s="12">
        <v>2788272</v>
      </c>
      <c r="N163" s="12">
        <v>3073006</v>
      </c>
      <c r="O163" s="12">
        <v>0</v>
      </c>
      <c r="P163" s="12">
        <v>420905</v>
      </c>
      <c r="Q163" s="12">
        <v>444970</v>
      </c>
      <c r="R163" s="63">
        <v>133068</v>
      </c>
      <c r="S163" s="63">
        <v>114604</v>
      </c>
      <c r="T163" s="63">
        <v>1209825</v>
      </c>
      <c r="U163" s="41">
        <v>1259243</v>
      </c>
      <c r="V163" s="41">
        <v>1285990.3700000001</v>
      </c>
      <c r="W163" s="63">
        <v>3624411</v>
      </c>
      <c r="X163" s="63">
        <v>1306865</v>
      </c>
      <c r="Y163" s="63">
        <v>1248408</v>
      </c>
      <c r="Z163" s="63">
        <v>1177031</v>
      </c>
      <c r="AA163" s="63">
        <v>1151032</v>
      </c>
      <c r="AB163" s="63">
        <v>1312742</v>
      </c>
      <c r="AC163" s="63">
        <v>624816</v>
      </c>
      <c r="AD163" s="63">
        <v>641948</v>
      </c>
      <c r="AE163" s="63">
        <v>1745970</v>
      </c>
      <c r="AF163" s="63">
        <v>1891553</v>
      </c>
      <c r="AG163" s="63">
        <v>1913563</v>
      </c>
      <c r="AH163" s="63">
        <v>1945671</v>
      </c>
      <c r="AI163" s="13">
        <v>6.777972672434518E-2</v>
      </c>
      <c r="AJ163" s="13">
        <v>1.6779170583879392E-2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292</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11499134</v>
      </c>
      <c r="H176" s="5">
        <v>12456729</v>
      </c>
      <c r="I176" s="5">
        <v>13676585</v>
      </c>
      <c r="J176" s="5">
        <v>15558392</v>
      </c>
      <c r="K176" s="5">
        <f>SUM(K178,K193,K204,K206)</f>
        <v>15577460</v>
      </c>
      <c r="L176" s="5">
        <f>SUM(L178,L193,L204,L206)</f>
        <v>17830853</v>
      </c>
      <c r="M176" s="5">
        <f>SUM(M178,M193,M204,M206)</f>
        <v>19251159</v>
      </c>
      <c r="N176" s="5">
        <f>SUM(N178,N193,N204,N206)</f>
        <v>21627423</v>
      </c>
      <c r="O176" s="5">
        <v>23940547</v>
      </c>
      <c r="P176" s="5">
        <v>32820989</v>
      </c>
      <c r="Q176" s="5">
        <v>28090381</v>
      </c>
      <c r="R176" s="39">
        <v>29644524</v>
      </c>
      <c r="S176" s="39">
        <v>33871367</v>
      </c>
      <c r="T176" s="39">
        <v>34426409</v>
      </c>
      <c r="U176" s="39">
        <v>38498866.380000003</v>
      </c>
      <c r="V176" s="39">
        <v>41205027</v>
      </c>
      <c r="W176" s="39">
        <v>42417713</v>
      </c>
      <c r="X176" s="39">
        <v>40443265.279999994</v>
      </c>
      <c r="Y176" s="39">
        <v>42026179</v>
      </c>
      <c r="Z176" s="39">
        <v>42719189</v>
      </c>
      <c r="AA176" s="39">
        <v>45516097</v>
      </c>
      <c r="AB176" s="39">
        <v>41371976</v>
      </c>
      <c r="AC176" s="39">
        <v>44083326</v>
      </c>
      <c r="AD176" s="39">
        <v>54265006</v>
      </c>
      <c r="AE176" s="39">
        <v>50392240</v>
      </c>
      <c r="AF176" s="39">
        <v>50819804</v>
      </c>
      <c r="AG176" s="39">
        <v>79149877</v>
      </c>
      <c r="AH176" s="39">
        <v>62864334</v>
      </c>
      <c r="AI176" s="10">
        <v>7.2217791158279754E-2</v>
      </c>
      <c r="AJ176" s="10">
        <v>-0.20575575878658661</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9286792</v>
      </c>
      <c r="H178" s="12">
        <v>9860369</v>
      </c>
      <c r="I178" s="12">
        <v>11684703</v>
      </c>
      <c r="J178" s="12">
        <v>12446732</v>
      </c>
      <c r="K178" s="12">
        <f>SUM(K179,K183:K187)</f>
        <v>12605451</v>
      </c>
      <c r="L178" s="12">
        <f>SUM(L179,L183:L187)</f>
        <v>13382753</v>
      </c>
      <c r="M178" s="12">
        <f>SUM(M179,M183:M187)</f>
        <v>14209531</v>
      </c>
      <c r="N178" s="12">
        <f>SUM(N179,N183:N187)</f>
        <v>17149511</v>
      </c>
      <c r="O178" s="12">
        <v>19355940</v>
      </c>
      <c r="P178" s="12">
        <v>25912580</v>
      </c>
      <c r="Q178" s="12">
        <v>21600126</v>
      </c>
      <c r="R178" s="41">
        <v>22116989</v>
      </c>
      <c r="S178" s="41">
        <v>24702754</v>
      </c>
      <c r="T178" s="41">
        <v>27489617</v>
      </c>
      <c r="U178" s="41">
        <v>30223059.670000002</v>
      </c>
      <c r="V178" s="41">
        <v>32130113</v>
      </c>
      <c r="W178" s="41">
        <v>32566659</v>
      </c>
      <c r="X178" s="41">
        <v>31946447.699999999</v>
      </c>
      <c r="Y178" s="41">
        <v>32498973</v>
      </c>
      <c r="Z178" s="41">
        <v>34312715</v>
      </c>
      <c r="AA178" s="41">
        <v>36699684</v>
      </c>
      <c r="AB178" s="41">
        <v>34076099</v>
      </c>
      <c r="AC178" s="41">
        <v>36977529</v>
      </c>
      <c r="AD178" s="41">
        <v>43360842</v>
      </c>
      <c r="AE178" s="41">
        <v>40604024</v>
      </c>
      <c r="AF178" s="41">
        <v>42411008</v>
      </c>
      <c r="AG178" s="41">
        <v>61454111</v>
      </c>
      <c r="AH178" s="41">
        <v>52769454</v>
      </c>
      <c r="AI178" s="13">
        <v>7.5611544593944702E-2</v>
      </c>
      <c r="AJ178" s="13">
        <v>-0.14131938219723006</v>
      </c>
    </row>
    <row r="179" spans="1:36" ht="10.5" customHeight="1" x14ac:dyDescent="0.2">
      <c r="A179" s="11"/>
      <c r="B179" s="11"/>
      <c r="C179" s="11" t="s">
        <v>36</v>
      </c>
      <c r="D179" s="11"/>
      <c r="E179" s="11"/>
      <c r="F179" s="2"/>
      <c r="G179" s="12">
        <v>4385837</v>
      </c>
      <c r="H179" s="12">
        <v>4553685</v>
      </c>
      <c r="I179" s="12">
        <v>4723446</v>
      </c>
      <c r="J179" s="12">
        <v>3204953</v>
      </c>
      <c r="K179" s="12">
        <f>SUM(K180:K182)</f>
        <v>2934115</v>
      </c>
      <c r="L179" s="12">
        <f>SUM(L180:L182)</f>
        <v>3157675</v>
      </c>
      <c r="M179" s="12">
        <f>SUM(M180:M182)</f>
        <v>3111219</v>
      </c>
      <c r="N179" s="12">
        <f>SUM(N180:N182)</f>
        <v>4481653</v>
      </c>
      <c r="O179" s="12">
        <v>4514553</v>
      </c>
      <c r="P179" s="12">
        <v>4970982</v>
      </c>
      <c r="Q179" s="12">
        <v>5198488</v>
      </c>
      <c r="R179" s="41">
        <v>5271812</v>
      </c>
      <c r="S179" s="41">
        <v>5446382</v>
      </c>
      <c r="T179" s="41">
        <v>7072336</v>
      </c>
      <c r="U179" s="41">
        <v>7488991.2300000004</v>
      </c>
      <c r="V179" s="41">
        <v>8077279</v>
      </c>
      <c r="W179" s="41">
        <v>8415006</v>
      </c>
      <c r="X179" s="41">
        <v>9061506.7899999991</v>
      </c>
      <c r="Y179" s="41">
        <v>9055658</v>
      </c>
      <c r="Z179" s="41">
        <v>9972065</v>
      </c>
      <c r="AA179" s="41">
        <v>9563966</v>
      </c>
      <c r="AB179" s="41">
        <v>9020697</v>
      </c>
      <c r="AC179" s="41">
        <v>9685641</v>
      </c>
      <c r="AD179" s="41">
        <v>9080012</v>
      </c>
      <c r="AE179" s="41">
        <v>8433562</v>
      </c>
      <c r="AF179" s="41">
        <v>7602362</v>
      </c>
      <c r="AG179" s="41">
        <v>9586083</v>
      </c>
      <c r="AH179" s="41">
        <v>9846807</v>
      </c>
      <c r="AI179" s="13">
        <v>1.4711436166658931E-2</v>
      </c>
      <c r="AJ179" s="13">
        <v>2.7198178859915986E-2</v>
      </c>
    </row>
    <row r="180" spans="1:36" ht="10.5" customHeight="1" x14ac:dyDescent="0.2">
      <c r="A180" s="11"/>
      <c r="B180" s="11"/>
      <c r="C180" s="11"/>
      <c r="D180" s="11" t="s">
        <v>37</v>
      </c>
      <c r="E180" s="11"/>
      <c r="F180" s="2"/>
      <c r="G180" s="12">
        <v>4055023</v>
      </c>
      <c r="H180" s="12">
        <v>4160224</v>
      </c>
      <c r="I180" s="12">
        <v>4351269</v>
      </c>
      <c r="J180" s="12">
        <v>2893674</v>
      </c>
      <c r="K180" s="12">
        <v>2599417</v>
      </c>
      <c r="L180" s="12">
        <v>2895497</v>
      </c>
      <c r="M180" s="12">
        <v>2898499</v>
      </c>
      <c r="N180" s="12">
        <v>4247982</v>
      </c>
      <c r="O180" s="12">
        <v>4217737</v>
      </c>
      <c r="P180" s="12">
        <v>4717123</v>
      </c>
      <c r="Q180" s="12">
        <v>4910813</v>
      </c>
      <c r="R180" s="41">
        <v>5027120</v>
      </c>
      <c r="S180" s="41">
        <v>5200162</v>
      </c>
      <c r="T180" s="41">
        <v>5017935</v>
      </c>
      <c r="U180" s="41">
        <v>5137768.1800000006</v>
      </c>
      <c r="V180" s="41">
        <v>5307903</v>
      </c>
      <c r="W180" s="41">
        <v>5439879</v>
      </c>
      <c r="X180" s="41">
        <v>5941249.6200000001</v>
      </c>
      <c r="Y180" s="41">
        <v>5888598</v>
      </c>
      <c r="Z180" s="41">
        <v>6648335</v>
      </c>
      <c r="AA180" s="41">
        <v>6464601</v>
      </c>
      <c r="AB180" s="41">
        <v>6266473</v>
      </c>
      <c r="AC180" s="41">
        <v>7217521</v>
      </c>
      <c r="AD180" s="41">
        <v>6935848</v>
      </c>
      <c r="AE180" s="41">
        <v>6855466</v>
      </c>
      <c r="AF180" s="41">
        <v>7274382</v>
      </c>
      <c r="AG180" s="41">
        <v>9295654</v>
      </c>
      <c r="AH180" s="41">
        <v>9495490</v>
      </c>
      <c r="AI180" s="13">
        <v>7.1722548123840602E-2</v>
      </c>
      <c r="AJ180" s="13">
        <v>2.1497788106140784E-2</v>
      </c>
    </row>
    <row r="181" spans="1:36" ht="10.5" customHeight="1" x14ac:dyDescent="0.2">
      <c r="A181" s="11"/>
      <c r="B181" s="11"/>
      <c r="C181" s="14"/>
      <c r="D181" s="11" t="s">
        <v>90</v>
      </c>
      <c r="E181" s="11"/>
      <c r="F181" s="2"/>
      <c r="G181" s="12">
        <v>141316</v>
      </c>
      <c r="H181" s="12">
        <v>126729</v>
      </c>
      <c r="I181" s="12">
        <v>120818</v>
      </c>
      <c r="J181" s="12">
        <v>130510</v>
      </c>
      <c r="K181" s="12">
        <v>185052</v>
      </c>
      <c r="L181" s="12">
        <v>128681</v>
      </c>
      <c r="M181" s="12">
        <v>124700</v>
      </c>
      <c r="N181" s="12">
        <v>124700</v>
      </c>
      <c r="O181" s="12">
        <v>124700</v>
      </c>
      <c r="P181" s="12">
        <v>71700</v>
      </c>
      <c r="Q181" s="12">
        <v>71700</v>
      </c>
      <c r="R181" s="41">
        <v>81118</v>
      </c>
      <c r="S181" s="41">
        <v>84008</v>
      </c>
      <c r="T181" s="41">
        <v>286745</v>
      </c>
      <c r="U181" s="41">
        <v>363806</v>
      </c>
      <c r="V181" s="41">
        <v>353939</v>
      </c>
      <c r="W181" s="41">
        <v>401747</v>
      </c>
      <c r="X181" s="41">
        <v>433656</v>
      </c>
      <c r="Y181" s="41">
        <v>429801</v>
      </c>
      <c r="Z181" s="41">
        <v>428158</v>
      </c>
      <c r="AA181" s="41">
        <v>420924</v>
      </c>
      <c r="AB181" s="41">
        <v>465545</v>
      </c>
      <c r="AC181" s="41">
        <v>461952</v>
      </c>
      <c r="AD181" s="41">
        <v>87553</v>
      </c>
      <c r="AE181" s="41">
        <v>7147</v>
      </c>
      <c r="AF181" s="41">
        <v>9776</v>
      </c>
      <c r="AG181" s="41">
        <v>13057</v>
      </c>
      <c r="AH181" s="41">
        <v>11387</v>
      </c>
      <c r="AI181" s="13">
        <v>-0.46122437132934413</v>
      </c>
      <c r="AJ181" s="13">
        <v>-0.12790074289653058</v>
      </c>
    </row>
    <row r="182" spans="1:36" ht="10.5" customHeight="1" x14ac:dyDescent="0.2">
      <c r="A182" s="11"/>
      <c r="B182" s="14"/>
      <c r="C182" s="11"/>
      <c r="D182" s="11" t="s">
        <v>39</v>
      </c>
      <c r="E182" s="11"/>
      <c r="F182" s="2"/>
      <c r="G182" s="12">
        <v>189498</v>
      </c>
      <c r="H182" s="12">
        <v>266732</v>
      </c>
      <c r="I182" s="12">
        <v>251359</v>
      </c>
      <c r="J182" s="12">
        <v>180769</v>
      </c>
      <c r="K182" s="12">
        <v>149646</v>
      </c>
      <c r="L182" s="12">
        <v>133497</v>
      </c>
      <c r="M182" s="12">
        <v>88020</v>
      </c>
      <c r="N182" s="12">
        <v>108971</v>
      </c>
      <c r="O182" s="12">
        <v>172116</v>
      </c>
      <c r="P182" s="12">
        <v>182159</v>
      </c>
      <c r="Q182" s="12">
        <v>215975</v>
      </c>
      <c r="R182" s="41">
        <v>163574</v>
      </c>
      <c r="S182" s="41">
        <v>162212</v>
      </c>
      <c r="T182" s="41">
        <v>1767656</v>
      </c>
      <c r="U182" s="41">
        <v>1987417.05</v>
      </c>
      <c r="V182" s="41">
        <v>2415437</v>
      </c>
      <c r="W182" s="41">
        <v>2573380</v>
      </c>
      <c r="X182" s="41">
        <v>2686601.17</v>
      </c>
      <c r="Y182" s="41">
        <v>2737259</v>
      </c>
      <c r="Z182" s="41">
        <v>2895572</v>
      </c>
      <c r="AA182" s="41">
        <v>2678441</v>
      </c>
      <c r="AB182" s="41">
        <v>2288679</v>
      </c>
      <c r="AC182" s="41">
        <v>2006168</v>
      </c>
      <c r="AD182" s="41">
        <v>2056611</v>
      </c>
      <c r="AE182" s="41">
        <v>1570949</v>
      </c>
      <c r="AF182" s="41">
        <v>318204</v>
      </c>
      <c r="AG182" s="41">
        <v>277372</v>
      </c>
      <c r="AH182" s="41">
        <v>339930</v>
      </c>
      <c r="AI182" s="13">
        <v>-0.27227476515475324</v>
      </c>
      <c r="AJ182" s="13">
        <v>0.22553826629941018</v>
      </c>
    </row>
    <row r="183" spans="1:36" ht="10.5" customHeight="1" x14ac:dyDescent="0.2">
      <c r="A183" s="11"/>
      <c r="B183" s="14"/>
      <c r="C183" s="11" t="s">
        <v>40</v>
      </c>
      <c r="D183" s="11"/>
      <c r="E183" s="11"/>
      <c r="F183" s="2"/>
      <c r="G183" s="12">
        <v>0</v>
      </c>
      <c r="H183" s="12">
        <v>0</v>
      </c>
      <c r="I183" s="12">
        <v>19230</v>
      </c>
      <c r="J183" s="12">
        <v>1892960</v>
      </c>
      <c r="K183" s="12">
        <v>2309002</v>
      </c>
      <c r="L183" s="12">
        <v>2448358</v>
      </c>
      <c r="M183" s="12">
        <v>2560012</v>
      </c>
      <c r="N183" s="12">
        <v>2664015</v>
      </c>
      <c r="O183" s="12">
        <v>2622385</v>
      </c>
      <c r="P183" s="12">
        <v>2671484</v>
      </c>
      <c r="Q183" s="12">
        <v>2791332</v>
      </c>
      <c r="R183" s="41">
        <v>3169078</v>
      </c>
      <c r="S183" s="41">
        <v>3266016</v>
      </c>
      <c r="T183" s="41">
        <v>3706536</v>
      </c>
      <c r="U183" s="41">
        <v>3736160.44</v>
      </c>
      <c r="V183" s="41">
        <v>4040997</v>
      </c>
      <c r="W183" s="41">
        <v>3924457</v>
      </c>
      <c r="X183" s="41">
        <v>3830289.04</v>
      </c>
      <c r="Y183" s="41">
        <v>4026500</v>
      </c>
      <c r="Z183" s="41">
        <v>4265978</v>
      </c>
      <c r="AA183" s="41">
        <v>4689673</v>
      </c>
      <c r="AB183" s="41">
        <v>4788231</v>
      </c>
      <c r="AC183" s="41">
        <v>4909133</v>
      </c>
      <c r="AD183" s="41">
        <v>5567304</v>
      </c>
      <c r="AE183" s="41">
        <v>5936294</v>
      </c>
      <c r="AF183" s="41">
        <v>6041967</v>
      </c>
      <c r="AG183" s="41">
        <v>6523404</v>
      </c>
      <c r="AH183" s="41">
        <v>7084317</v>
      </c>
      <c r="AI183" s="13">
        <v>6.7465420459525971E-2</v>
      </c>
      <c r="AJ183" s="13">
        <v>8.5984709823276315E-2</v>
      </c>
    </row>
    <row r="184" spans="1:36" ht="10.5" customHeight="1" x14ac:dyDescent="0.2">
      <c r="A184" s="11"/>
      <c r="B184" s="14"/>
      <c r="C184" s="11" t="s">
        <v>41</v>
      </c>
      <c r="D184" s="11"/>
      <c r="E184" s="11"/>
      <c r="F184" s="2"/>
      <c r="G184" s="12">
        <v>0</v>
      </c>
      <c r="H184" s="12">
        <v>0</v>
      </c>
      <c r="I184" s="12">
        <v>0</v>
      </c>
      <c r="J184" s="12">
        <v>0</v>
      </c>
      <c r="K184" s="12">
        <v>127375</v>
      </c>
      <c r="L184" s="12">
        <v>262683</v>
      </c>
      <c r="M184" s="12">
        <v>244932</v>
      </c>
      <c r="N184" s="12">
        <v>332922</v>
      </c>
      <c r="O184" s="12">
        <v>672564</v>
      </c>
      <c r="P184" s="12">
        <v>748475</v>
      </c>
      <c r="Q184" s="12">
        <v>832106</v>
      </c>
      <c r="R184" s="41">
        <v>1136103</v>
      </c>
      <c r="S184" s="41">
        <v>1547789</v>
      </c>
      <c r="T184" s="41">
        <v>1180805</v>
      </c>
      <c r="U184" s="41">
        <v>2380999</v>
      </c>
      <c r="V184" s="41">
        <v>2549588</v>
      </c>
      <c r="W184" s="41">
        <v>2643510</v>
      </c>
      <c r="X184" s="41">
        <v>2586953</v>
      </c>
      <c r="Y184" s="41">
        <v>2639963</v>
      </c>
      <c r="Z184" s="41">
        <v>2977986</v>
      </c>
      <c r="AA184" s="41">
        <v>3092371</v>
      </c>
      <c r="AB184" s="41">
        <v>3282858</v>
      </c>
      <c r="AC184" s="41">
        <v>3596156</v>
      </c>
      <c r="AD184" s="41">
        <v>3787506</v>
      </c>
      <c r="AE184" s="41">
        <v>4187044</v>
      </c>
      <c r="AF184" s="41">
        <v>4273618</v>
      </c>
      <c r="AG184" s="41">
        <v>4592880</v>
      </c>
      <c r="AH184" s="41">
        <v>4293891</v>
      </c>
      <c r="AI184" s="13">
        <v>4.5762713325284476E-2</v>
      </c>
      <c r="AJ184" s="13">
        <v>-6.5098369650415419E-2</v>
      </c>
    </row>
    <row r="185" spans="1:36" ht="10.5" customHeight="1" x14ac:dyDescent="0.2">
      <c r="A185" s="11"/>
      <c r="B185" s="14"/>
      <c r="C185" s="11" t="s">
        <v>42</v>
      </c>
      <c r="D185" s="11"/>
      <c r="E185" s="11"/>
      <c r="F185" s="2"/>
      <c r="G185" s="12">
        <v>0</v>
      </c>
      <c r="H185" s="12">
        <v>0</v>
      </c>
      <c r="I185" s="12">
        <v>0</v>
      </c>
      <c r="J185" s="12">
        <v>0</v>
      </c>
      <c r="K185" s="12">
        <v>971</v>
      </c>
      <c r="L185" s="12">
        <v>2152</v>
      </c>
      <c r="M185" s="12">
        <v>1087</v>
      </c>
      <c r="N185" s="12">
        <v>918</v>
      </c>
      <c r="O185" s="12">
        <v>2160</v>
      </c>
      <c r="P185" s="12">
        <v>2157</v>
      </c>
      <c r="Q185" s="12">
        <v>2408</v>
      </c>
      <c r="R185" s="41">
        <v>1708</v>
      </c>
      <c r="S185" s="41">
        <v>1982</v>
      </c>
      <c r="T185" s="41">
        <v>128082</v>
      </c>
      <c r="U185" s="41">
        <v>210902</v>
      </c>
      <c r="V185" s="41">
        <v>180913</v>
      </c>
      <c r="W185" s="41">
        <v>195650</v>
      </c>
      <c r="X185" s="41">
        <v>222548</v>
      </c>
      <c r="Y185" s="41">
        <v>267062</v>
      </c>
      <c r="Z185" s="41">
        <v>287334</v>
      </c>
      <c r="AA185" s="41">
        <v>284324</v>
      </c>
      <c r="AB185" s="41">
        <v>322203</v>
      </c>
      <c r="AC185" s="41">
        <v>355664</v>
      </c>
      <c r="AD185" s="41">
        <v>352512</v>
      </c>
      <c r="AE185" s="41">
        <v>405550</v>
      </c>
      <c r="AF185" s="41">
        <v>442441</v>
      </c>
      <c r="AG185" s="41">
        <v>431613</v>
      </c>
      <c r="AH185" s="41">
        <v>360681</v>
      </c>
      <c r="AI185" s="13">
        <v>1.8979892617609018E-2</v>
      </c>
      <c r="AJ185" s="13">
        <v>-0.164341667187967</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1108045</v>
      </c>
      <c r="U186" s="41">
        <v>0</v>
      </c>
      <c r="V186" s="41">
        <v>0</v>
      </c>
      <c r="W186" s="41">
        <v>0</v>
      </c>
      <c r="X186" s="41">
        <v>0</v>
      </c>
      <c r="Y186" s="41">
        <v>0</v>
      </c>
      <c r="Z186" s="41">
        <v>0</v>
      </c>
      <c r="AA186" s="41">
        <v>0</v>
      </c>
      <c r="AB186" s="41">
        <v>0</v>
      </c>
      <c r="AC186" s="41">
        <v>0</v>
      </c>
      <c r="AD186" s="41">
        <v>0</v>
      </c>
      <c r="AE186" s="41">
        <v>18</v>
      </c>
      <c r="AF186" s="41">
        <v>0</v>
      </c>
      <c r="AG186" s="41">
        <v>0</v>
      </c>
      <c r="AH186" s="41">
        <v>0</v>
      </c>
      <c r="AI186" s="13" t="s">
        <v>246</v>
      </c>
      <c r="AJ186" s="13" t="s">
        <v>246</v>
      </c>
    </row>
    <row r="187" spans="1:36" ht="10.5" customHeight="1" x14ac:dyDescent="0.2">
      <c r="A187" s="11"/>
      <c r="B187" s="14"/>
      <c r="C187" s="11" t="s">
        <v>44</v>
      </c>
      <c r="D187" s="15"/>
      <c r="E187" s="11"/>
      <c r="F187" s="2"/>
      <c r="G187" s="12">
        <v>4900955</v>
      </c>
      <c r="H187" s="12">
        <v>5306684</v>
      </c>
      <c r="I187" s="12">
        <v>6942027</v>
      </c>
      <c r="J187" s="12">
        <v>7348819</v>
      </c>
      <c r="K187" s="12">
        <v>7233988</v>
      </c>
      <c r="L187" s="12">
        <v>7511885</v>
      </c>
      <c r="M187" s="12">
        <v>8292281</v>
      </c>
      <c r="N187" s="12">
        <v>9670003</v>
      </c>
      <c r="O187" s="12">
        <v>11544278</v>
      </c>
      <c r="P187" s="12">
        <v>17519482</v>
      </c>
      <c r="Q187" s="12">
        <v>12775792</v>
      </c>
      <c r="R187" s="41">
        <v>12538288</v>
      </c>
      <c r="S187" s="41">
        <v>14440585</v>
      </c>
      <c r="T187" s="41">
        <v>14293813</v>
      </c>
      <c r="U187" s="41">
        <v>16406007</v>
      </c>
      <c r="V187" s="41">
        <v>17281336</v>
      </c>
      <c r="W187" s="41">
        <v>17388036</v>
      </c>
      <c r="X187" s="41">
        <v>16245150.870000001</v>
      </c>
      <c r="Y187" s="41">
        <v>16509790</v>
      </c>
      <c r="Z187" s="41">
        <v>16809352</v>
      </c>
      <c r="AA187" s="41">
        <v>19069350</v>
      </c>
      <c r="AB187" s="41">
        <v>16662110</v>
      </c>
      <c r="AC187" s="41">
        <v>18430935</v>
      </c>
      <c r="AD187" s="41">
        <v>24573508</v>
      </c>
      <c r="AE187" s="41">
        <v>21641556</v>
      </c>
      <c r="AF187" s="41">
        <v>24050620</v>
      </c>
      <c r="AG187" s="41">
        <v>40320131</v>
      </c>
      <c r="AH187" s="41">
        <v>31183758</v>
      </c>
      <c r="AI187" s="13">
        <v>0.11011100758913517</v>
      </c>
      <c r="AJ187" s="13">
        <v>-0.22659581636775933</v>
      </c>
    </row>
    <row r="188" spans="1:36" ht="10.5" customHeight="1" x14ac:dyDescent="0.2">
      <c r="A188" s="11"/>
      <c r="B188" s="14"/>
      <c r="C188" s="11"/>
      <c r="D188" s="15" t="s">
        <v>45</v>
      </c>
      <c r="E188" s="11"/>
      <c r="F188" s="2"/>
      <c r="G188" s="12">
        <v>2220698</v>
      </c>
      <c r="H188" s="12">
        <v>2624535</v>
      </c>
      <c r="I188" s="12">
        <v>2925227</v>
      </c>
      <c r="J188" s="12">
        <v>3132464</v>
      </c>
      <c r="K188" s="12">
        <v>3419202</v>
      </c>
      <c r="L188" s="12">
        <v>3495335</v>
      </c>
      <c r="M188" s="12">
        <v>4171253</v>
      </c>
      <c r="N188" s="12">
        <v>4764409</v>
      </c>
      <c r="O188" s="12">
        <v>5803834</v>
      </c>
      <c r="P188" s="12">
        <v>6097419</v>
      </c>
      <c r="Q188" s="12">
        <v>6722144</v>
      </c>
      <c r="R188" s="41">
        <v>6654332</v>
      </c>
      <c r="S188" s="41">
        <v>7591326</v>
      </c>
      <c r="T188" s="41">
        <v>7927490</v>
      </c>
      <c r="U188" s="41">
        <v>7965551</v>
      </c>
      <c r="V188" s="41">
        <v>8809161</v>
      </c>
      <c r="W188" s="41">
        <v>9678320</v>
      </c>
      <c r="X188" s="41">
        <v>8723969.6500000004</v>
      </c>
      <c r="Y188" s="41">
        <v>8338951</v>
      </c>
      <c r="Z188" s="41">
        <v>8249718</v>
      </c>
      <c r="AA188" s="41">
        <v>9166609</v>
      </c>
      <c r="AB188" s="41">
        <v>10723455</v>
      </c>
      <c r="AC188" s="41">
        <v>10298092</v>
      </c>
      <c r="AD188" s="41">
        <v>14197940</v>
      </c>
      <c r="AE188" s="41">
        <v>11640427</v>
      </c>
      <c r="AF188" s="41">
        <v>11784823</v>
      </c>
      <c r="AG188" s="41">
        <v>13533390</v>
      </c>
      <c r="AH188" s="41">
        <v>12841631</v>
      </c>
      <c r="AI188" s="13">
        <v>3.0499001881149956E-2</v>
      </c>
      <c r="AJ188" s="13">
        <v>-5.1114983016080966E-2</v>
      </c>
    </row>
    <row r="189" spans="1:36" ht="10.5" customHeight="1" x14ac:dyDescent="0.2">
      <c r="A189" s="11"/>
      <c r="B189" s="14"/>
      <c r="C189" s="11"/>
      <c r="D189" s="15" t="s">
        <v>46</v>
      </c>
      <c r="E189" s="11"/>
      <c r="F189" s="2"/>
      <c r="G189" s="12">
        <v>1782418</v>
      </c>
      <c r="H189" s="12">
        <v>2041584</v>
      </c>
      <c r="I189" s="12">
        <v>2772226</v>
      </c>
      <c r="J189" s="12">
        <v>2729887</v>
      </c>
      <c r="K189" s="12">
        <v>2623371</v>
      </c>
      <c r="L189" s="12">
        <v>2355210</v>
      </c>
      <c r="M189" s="12">
        <v>2320072</v>
      </c>
      <c r="N189" s="12">
        <v>2531925</v>
      </c>
      <c r="O189" s="12">
        <v>2793419</v>
      </c>
      <c r="P189" s="12">
        <v>3353400</v>
      </c>
      <c r="Q189" s="12">
        <v>3491829</v>
      </c>
      <c r="R189" s="41">
        <v>3813838</v>
      </c>
      <c r="S189" s="41">
        <v>3963240</v>
      </c>
      <c r="T189" s="41">
        <v>4762226</v>
      </c>
      <c r="U189" s="41">
        <v>6111150</v>
      </c>
      <c r="V189" s="41">
        <v>5637865</v>
      </c>
      <c r="W189" s="41">
        <v>6037885</v>
      </c>
      <c r="X189" s="41">
        <v>6074980.4800000004</v>
      </c>
      <c r="Y189" s="41">
        <v>7317478</v>
      </c>
      <c r="Z189" s="41">
        <v>7346224</v>
      </c>
      <c r="AA189" s="41">
        <v>5617770</v>
      </c>
      <c r="AB189" s="41">
        <v>4467297</v>
      </c>
      <c r="AC189" s="41">
        <v>4796450</v>
      </c>
      <c r="AD189" s="41">
        <v>6397873</v>
      </c>
      <c r="AE189" s="41">
        <v>5837336</v>
      </c>
      <c r="AF189" s="41">
        <v>7670912</v>
      </c>
      <c r="AG189" s="41">
        <v>7158258</v>
      </c>
      <c r="AH189" s="41">
        <v>4735219</v>
      </c>
      <c r="AI189" s="13">
        <v>9.7546779107600123E-3</v>
      </c>
      <c r="AJ189" s="13">
        <v>-0.33849562281773021</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161400</v>
      </c>
      <c r="AA190" s="41">
        <v>2410000</v>
      </c>
      <c r="AB190" s="41">
        <v>538000</v>
      </c>
      <c r="AC190" s="41">
        <v>1087560</v>
      </c>
      <c r="AD190" s="41">
        <v>1589404</v>
      </c>
      <c r="AE190" s="41">
        <v>3167395</v>
      </c>
      <c r="AF190" s="41">
        <v>3121458</v>
      </c>
      <c r="AG190" s="41">
        <v>17684888</v>
      </c>
      <c r="AH190" s="41">
        <v>10343173</v>
      </c>
      <c r="AI190" s="13">
        <v>0.63673581416647251</v>
      </c>
      <c r="AJ190" s="13">
        <v>-0.41514059913752349</v>
      </c>
    </row>
    <row r="191" spans="1:36" ht="10.5" customHeight="1" x14ac:dyDescent="0.2">
      <c r="A191" s="11"/>
      <c r="B191" s="11"/>
      <c r="C191" s="11"/>
      <c r="D191" s="11" t="s">
        <v>48</v>
      </c>
      <c r="E191" s="11"/>
      <c r="F191" s="2"/>
      <c r="G191" s="12">
        <v>897839</v>
      </c>
      <c r="H191" s="12">
        <v>640565</v>
      </c>
      <c r="I191" s="12">
        <v>1244574</v>
      </c>
      <c r="J191" s="12">
        <v>1486468</v>
      </c>
      <c r="K191" s="12">
        <v>1191415</v>
      </c>
      <c r="L191" s="12">
        <v>1661340</v>
      </c>
      <c r="M191" s="12">
        <v>1800956</v>
      </c>
      <c r="N191" s="12">
        <v>2373669</v>
      </c>
      <c r="O191" s="12">
        <v>2947025</v>
      </c>
      <c r="P191" s="12">
        <v>8068663</v>
      </c>
      <c r="Q191" s="12">
        <v>2561819</v>
      </c>
      <c r="R191" s="41">
        <v>2070118</v>
      </c>
      <c r="S191" s="41">
        <v>2886019</v>
      </c>
      <c r="T191" s="41">
        <v>1604097</v>
      </c>
      <c r="U191" s="41">
        <v>2329306</v>
      </c>
      <c r="V191" s="41">
        <v>2834310</v>
      </c>
      <c r="W191" s="41">
        <v>1671831</v>
      </c>
      <c r="X191" s="41">
        <v>1446200.74</v>
      </c>
      <c r="Y191" s="41">
        <v>853361</v>
      </c>
      <c r="Z191" s="41">
        <v>1052010</v>
      </c>
      <c r="AA191" s="41">
        <v>1874971</v>
      </c>
      <c r="AB191" s="41">
        <v>933358</v>
      </c>
      <c r="AC191" s="41">
        <v>2248833</v>
      </c>
      <c r="AD191" s="41">
        <v>2388291</v>
      </c>
      <c r="AE191" s="41">
        <v>996398</v>
      </c>
      <c r="AF191" s="41">
        <v>1473427</v>
      </c>
      <c r="AG191" s="41">
        <v>1943595</v>
      </c>
      <c r="AH191" s="41">
        <v>3263735</v>
      </c>
      <c r="AI191" s="13">
        <v>0.23200112885689617</v>
      </c>
      <c r="AJ191" s="13">
        <v>0.67922586752898628</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1142118</v>
      </c>
      <c r="H193" s="12">
        <v>1404805</v>
      </c>
      <c r="I193" s="12">
        <v>1285054</v>
      </c>
      <c r="J193" s="12">
        <v>1463597</v>
      </c>
      <c r="K193" s="12">
        <f>SUM(K194:K202)</f>
        <v>1721953</v>
      </c>
      <c r="L193" s="12">
        <f>SUM(L194:L202)</f>
        <v>1675085</v>
      </c>
      <c r="M193" s="12">
        <f>SUM(M194:M202)</f>
        <v>1560147</v>
      </c>
      <c r="N193" s="12">
        <f>SUM(N194:N202)</f>
        <v>2463072</v>
      </c>
      <c r="O193" s="12">
        <v>2233420</v>
      </c>
      <c r="P193" s="12">
        <v>3229278</v>
      </c>
      <c r="Q193" s="12">
        <v>2843994</v>
      </c>
      <c r="R193" s="41">
        <v>2754293</v>
      </c>
      <c r="S193" s="41">
        <v>3936787</v>
      </c>
      <c r="T193" s="41">
        <v>2227917</v>
      </c>
      <c r="U193" s="41">
        <v>2606314.71</v>
      </c>
      <c r="V193" s="41">
        <v>3515206</v>
      </c>
      <c r="W193" s="41">
        <v>3283554</v>
      </c>
      <c r="X193" s="41">
        <v>3089640.0300000003</v>
      </c>
      <c r="Y193" s="41">
        <v>2486894</v>
      </c>
      <c r="Z193" s="41">
        <v>2590842</v>
      </c>
      <c r="AA193" s="41">
        <v>2379586</v>
      </c>
      <c r="AB193" s="41">
        <v>2087466</v>
      </c>
      <c r="AC193" s="41">
        <v>2144548</v>
      </c>
      <c r="AD193" s="41">
        <v>2590639</v>
      </c>
      <c r="AE193" s="41">
        <v>2568784</v>
      </c>
      <c r="AF193" s="41">
        <v>2335494</v>
      </c>
      <c r="AG193" s="41">
        <v>4758100</v>
      </c>
      <c r="AH193" s="41">
        <v>2967528</v>
      </c>
      <c r="AI193" s="13">
        <v>6.0382542465244882E-2</v>
      </c>
      <c r="AJ193" s="13">
        <v>-0.37632080031945525</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151104</v>
      </c>
      <c r="H195" s="12">
        <v>152071</v>
      </c>
      <c r="I195" s="12">
        <v>154008</v>
      </c>
      <c r="J195" s="12">
        <v>154952</v>
      </c>
      <c r="K195" s="12">
        <v>157262</v>
      </c>
      <c r="L195" s="12">
        <v>163937</v>
      </c>
      <c r="M195" s="12">
        <v>162885</v>
      </c>
      <c r="N195" s="12">
        <v>212102</v>
      </c>
      <c r="O195" s="12">
        <v>371903</v>
      </c>
      <c r="P195" s="12">
        <v>379751</v>
      </c>
      <c r="Q195" s="12">
        <v>387979</v>
      </c>
      <c r="R195" s="41">
        <v>391982</v>
      </c>
      <c r="S195" s="41">
        <v>400690</v>
      </c>
      <c r="T195" s="41">
        <v>406912</v>
      </c>
      <c r="U195" s="41">
        <v>419838.71</v>
      </c>
      <c r="V195" s="41">
        <v>423227</v>
      </c>
      <c r="W195" s="41">
        <v>435514</v>
      </c>
      <c r="X195" s="41">
        <v>468522.77</v>
      </c>
      <c r="Y195" s="41">
        <v>432664</v>
      </c>
      <c r="Z195" s="41">
        <v>455970</v>
      </c>
      <c r="AA195" s="41">
        <v>471809</v>
      </c>
      <c r="AB195" s="41">
        <v>485252</v>
      </c>
      <c r="AC195" s="41">
        <v>493406</v>
      </c>
      <c r="AD195" s="41">
        <v>464113</v>
      </c>
      <c r="AE195" s="41">
        <v>481523</v>
      </c>
      <c r="AF195" s="41">
        <v>499245</v>
      </c>
      <c r="AG195" s="41">
        <v>498421</v>
      </c>
      <c r="AH195" s="41">
        <v>493715</v>
      </c>
      <c r="AI195" s="13">
        <v>2.8858366994610751E-3</v>
      </c>
      <c r="AJ195" s="13">
        <v>-9.4418172589036172E-3</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947465</v>
      </c>
      <c r="H198" s="12">
        <v>977654</v>
      </c>
      <c r="I198" s="12">
        <v>1036107</v>
      </c>
      <c r="J198" s="12">
        <v>1153548</v>
      </c>
      <c r="K198" s="12">
        <v>1196732</v>
      </c>
      <c r="L198" s="12">
        <v>1234190</v>
      </c>
      <c r="M198" s="12">
        <v>1285785</v>
      </c>
      <c r="N198" s="12">
        <v>1322800</v>
      </c>
      <c r="O198" s="12">
        <v>1364972</v>
      </c>
      <c r="P198" s="12">
        <v>1391282</v>
      </c>
      <c r="Q198" s="12">
        <v>1380351</v>
      </c>
      <c r="R198" s="41">
        <v>1439874</v>
      </c>
      <c r="S198" s="41">
        <v>1440642</v>
      </c>
      <c r="T198" s="41">
        <v>1483573</v>
      </c>
      <c r="U198" s="41">
        <v>1488558</v>
      </c>
      <c r="V198" s="41">
        <v>1632210</v>
      </c>
      <c r="W198" s="41">
        <v>1583985</v>
      </c>
      <c r="X198" s="41">
        <v>1517034.26</v>
      </c>
      <c r="Y198" s="41">
        <v>1480637</v>
      </c>
      <c r="Z198" s="41">
        <v>1232006</v>
      </c>
      <c r="AA198" s="41">
        <v>1478121</v>
      </c>
      <c r="AB198" s="41">
        <v>1476366</v>
      </c>
      <c r="AC198" s="41">
        <v>1508125</v>
      </c>
      <c r="AD198" s="41">
        <v>1555649</v>
      </c>
      <c r="AE198" s="41">
        <v>1575271</v>
      </c>
      <c r="AF198" s="41">
        <v>1663739</v>
      </c>
      <c r="AG198" s="41">
        <v>1699255</v>
      </c>
      <c r="AH198" s="41">
        <v>1673212</v>
      </c>
      <c r="AI198" s="13">
        <v>2.1079340641771083E-2</v>
      </c>
      <c r="AJ198" s="13">
        <v>-1.5326128215011873E-2</v>
      </c>
    </row>
    <row r="199" spans="1:36" ht="10.5" customHeight="1" x14ac:dyDescent="0.2">
      <c r="A199" s="11"/>
      <c r="B199" s="14"/>
      <c r="C199" s="11" t="s">
        <v>55</v>
      </c>
      <c r="E199" s="11"/>
      <c r="F199" s="2"/>
      <c r="G199" s="12">
        <v>0</v>
      </c>
      <c r="H199" s="12">
        <v>0</v>
      </c>
      <c r="I199" s="12">
        <v>0</v>
      </c>
      <c r="J199" s="12">
        <v>0</v>
      </c>
      <c r="K199" s="12">
        <v>0</v>
      </c>
      <c r="L199" s="12">
        <v>4073</v>
      </c>
      <c r="M199" s="12">
        <v>17487</v>
      </c>
      <c r="N199" s="12">
        <v>16099</v>
      </c>
      <c r="O199" s="12">
        <v>16913</v>
      </c>
      <c r="P199" s="12">
        <v>17841</v>
      </c>
      <c r="Q199" s="12">
        <v>18744</v>
      </c>
      <c r="R199" s="41">
        <v>4600</v>
      </c>
      <c r="S199" s="41">
        <v>14131</v>
      </c>
      <c r="T199" s="41">
        <v>15961</v>
      </c>
      <c r="U199" s="41">
        <v>35013</v>
      </c>
      <c r="V199" s="41">
        <v>17359</v>
      </c>
      <c r="W199" s="41">
        <v>19299</v>
      </c>
      <c r="X199" s="41">
        <v>19801</v>
      </c>
      <c r="Y199" s="41">
        <v>20014</v>
      </c>
      <c r="Z199" s="41">
        <v>105136</v>
      </c>
      <c r="AA199" s="41">
        <v>22245</v>
      </c>
      <c r="AB199" s="41">
        <v>22523</v>
      </c>
      <c r="AC199" s="41">
        <v>23875</v>
      </c>
      <c r="AD199" s="41">
        <v>22916</v>
      </c>
      <c r="AE199" s="41">
        <v>20966</v>
      </c>
      <c r="AF199" s="41">
        <v>20708</v>
      </c>
      <c r="AG199" s="41">
        <v>20448</v>
      </c>
      <c r="AH199" s="41">
        <v>22703</v>
      </c>
      <c r="AI199" s="13">
        <v>1.3275579302789442E-3</v>
      </c>
      <c r="AJ199" s="13">
        <v>0.11027973395931143</v>
      </c>
    </row>
    <row r="200" spans="1:36" ht="10.5" customHeight="1" x14ac:dyDescent="0.2">
      <c r="A200" s="11"/>
      <c r="B200" s="11"/>
      <c r="C200" s="11" t="s">
        <v>56</v>
      </c>
      <c r="D200" s="11"/>
      <c r="E200" s="11"/>
      <c r="F200" s="2"/>
      <c r="G200" s="12">
        <v>43549</v>
      </c>
      <c r="H200" s="12">
        <v>275080</v>
      </c>
      <c r="I200" s="12">
        <v>94939</v>
      </c>
      <c r="J200" s="12">
        <v>155097</v>
      </c>
      <c r="K200" s="12">
        <v>367959</v>
      </c>
      <c r="L200" s="12">
        <v>272885</v>
      </c>
      <c r="M200" s="12">
        <v>93990</v>
      </c>
      <c r="N200" s="12">
        <v>912071</v>
      </c>
      <c r="O200" s="12">
        <v>479632</v>
      </c>
      <c r="P200" s="12">
        <v>1440404</v>
      </c>
      <c r="Q200" s="12">
        <v>1056920</v>
      </c>
      <c r="R200" s="41">
        <v>917837</v>
      </c>
      <c r="S200" s="41">
        <v>2081324</v>
      </c>
      <c r="T200" s="41">
        <v>321471</v>
      </c>
      <c r="U200" s="41">
        <v>662905</v>
      </c>
      <c r="V200" s="41">
        <v>1442410</v>
      </c>
      <c r="W200" s="41">
        <v>1244756</v>
      </c>
      <c r="X200" s="41">
        <v>1084282</v>
      </c>
      <c r="Y200" s="41">
        <v>553579</v>
      </c>
      <c r="Z200" s="41">
        <v>797730</v>
      </c>
      <c r="AA200" s="41">
        <v>407411</v>
      </c>
      <c r="AB200" s="41">
        <v>103325</v>
      </c>
      <c r="AC200" s="41">
        <v>119142</v>
      </c>
      <c r="AD200" s="41">
        <v>547961</v>
      </c>
      <c r="AE200" s="41">
        <v>491024</v>
      </c>
      <c r="AF200" s="41">
        <v>151802</v>
      </c>
      <c r="AG200" s="41">
        <v>2539976</v>
      </c>
      <c r="AH200" s="41">
        <v>777898</v>
      </c>
      <c r="AI200" s="13">
        <v>0.39997261394847827</v>
      </c>
      <c r="AJ200" s="13">
        <v>-0.69373805106819908</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684107</v>
      </c>
      <c r="H204" s="12">
        <v>812526</v>
      </c>
      <c r="I204" s="12">
        <v>318870</v>
      </c>
      <c r="J204" s="12">
        <v>935331</v>
      </c>
      <c r="K204" s="12">
        <v>364086</v>
      </c>
      <c r="L204" s="12">
        <v>1253722</v>
      </c>
      <c r="M204" s="12">
        <v>2222573</v>
      </c>
      <c r="N204" s="12">
        <v>1071772</v>
      </c>
      <c r="O204" s="12">
        <v>1712364</v>
      </c>
      <c r="P204" s="12">
        <v>1683113</v>
      </c>
      <c r="Q204" s="12">
        <v>1968708</v>
      </c>
      <c r="R204" s="41">
        <v>1934257</v>
      </c>
      <c r="S204" s="41">
        <v>2209097</v>
      </c>
      <c r="T204" s="41">
        <v>2113327</v>
      </c>
      <c r="U204" s="41">
        <v>1947415</v>
      </c>
      <c r="V204" s="41">
        <v>1255218</v>
      </c>
      <c r="W204" s="41">
        <v>2450544</v>
      </c>
      <c r="X204" s="41">
        <v>1759976</v>
      </c>
      <c r="Y204" s="41">
        <v>3765159</v>
      </c>
      <c r="Z204" s="41">
        <v>2740110</v>
      </c>
      <c r="AA204" s="41">
        <v>3077510</v>
      </c>
      <c r="AB204" s="41">
        <v>2314377</v>
      </c>
      <c r="AC204" s="41">
        <v>2140316</v>
      </c>
      <c r="AD204" s="41">
        <v>5734478</v>
      </c>
      <c r="AE204" s="41">
        <v>3753612</v>
      </c>
      <c r="AF204" s="41">
        <v>2226097</v>
      </c>
      <c r="AG204" s="41">
        <v>8788828</v>
      </c>
      <c r="AH204" s="41">
        <v>3616491</v>
      </c>
      <c r="AI204" s="13">
        <v>7.7231093849876586E-2</v>
      </c>
      <c r="AJ204" s="13">
        <v>-0.58851271182005149</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386117</v>
      </c>
      <c r="H206" s="12">
        <v>379029</v>
      </c>
      <c r="I206" s="12">
        <v>387958</v>
      </c>
      <c r="J206" s="12">
        <v>712732</v>
      </c>
      <c r="K206" s="12">
        <v>885970</v>
      </c>
      <c r="L206" s="12">
        <v>1519293</v>
      </c>
      <c r="M206" s="12">
        <v>1258908</v>
      </c>
      <c r="N206" s="12">
        <v>943068</v>
      </c>
      <c r="O206" s="12">
        <v>638823</v>
      </c>
      <c r="P206" s="12">
        <v>1996018</v>
      </c>
      <c r="Q206" s="12">
        <v>1677553</v>
      </c>
      <c r="R206" s="41">
        <v>2838985</v>
      </c>
      <c r="S206" s="41">
        <v>3022729</v>
      </c>
      <c r="T206" s="41">
        <v>2595548</v>
      </c>
      <c r="U206" s="41">
        <v>3722077</v>
      </c>
      <c r="V206" s="41">
        <v>4304490</v>
      </c>
      <c r="W206" s="41">
        <v>4116956</v>
      </c>
      <c r="X206" s="41">
        <v>3647201.55</v>
      </c>
      <c r="Y206" s="41">
        <v>3275153</v>
      </c>
      <c r="Z206" s="41">
        <v>3075522</v>
      </c>
      <c r="AA206" s="41">
        <v>3359317</v>
      </c>
      <c r="AB206" s="41">
        <v>2894034</v>
      </c>
      <c r="AC206" s="41">
        <v>2820933</v>
      </c>
      <c r="AD206" s="41">
        <v>2579047</v>
      </c>
      <c r="AE206" s="41">
        <v>3465820</v>
      </c>
      <c r="AF206" s="41">
        <v>3847205</v>
      </c>
      <c r="AG206" s="41">
        <v>4148838</v>
      </c>
      <c r="AH206" s="41">
        <v>3510861</v>
      </c>
      <c r="AI206" s="13">
        <v>3.2725738610156929E-2</v>
      </c>
      <c r="AJ206" s="13">
        <v>-0.15377245387744712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10608057</v>
      </c>
      <c r="H209" s="5">
        <v>10716104</v>
      </c>
      <c r="I209" s="5">
        <v>11607960</v>
      </c>
      <c r="J209" s="5">
        <v>13510735</v>
      </c>
      <c r="K209" s="5">
        <v>12609205</v>
      </c>
      <c r="L209" s="5">
        <v>17803977</v>
      </c>
      <c r="M209" s="5">
        <v>18972653</v>
      </c>
      <c r="N209" s="5">
        <v>17181156</v>
      </c>
      <c r="O209" s="5">
        <v>21406523</v>
      </c>
      <c r="P209" s="5">
        <v>25528385</v>
      </c>
      <c r="Q209" s="5">
        <v>24514154</v>
      </c>
      <c r="R209" s="39">
        <v>29257589</v>
      </c>
      <c r="S209" s="39">
        <v>28746492</v>
      </c>
      <c r="T209" s="39">
        <v>36351139</v>
      </c>
      <c r="U209" s="39">
        <v>36112121</v>
      </c>
      <c r="V209" s="39">
        <v>37157777</v>
      </c>
      <c r="W209" s="39">
        <v>41490300</v>
      </c>
      <c r="X209" s="39">
        <v>41078318.529999994</v>
      </c>
      <c r="Y209" s="39">
        <v>37141002</v>
      </c>
      <c r="Z209" s="39">
        <v>39000545</v>
      </c>
      <c r="AA209" s="39">
        <v>46485787</v>
      </c>
      <c r="AB209" s="39">
        <v>41605312</v>
      </c>
      <c r="AC209" s="39">
        <v>38649048</v>
      </c>
      <c r="AD209" s="39">
        <v>44601665</v>
      </c>
      <c r="AE209" s="39">
        <v>52683682</v>
      </c>
      <c r="AF209" s="39">
        <v>44646242</v>
      </c>
      <c r="AG209" s="39">
        <v>50143684</v>
      </c>
      <c r="AH209" s="39">
        <v>66511087</v>
      </c>
      <c r="AI209" s="10">
        <v>8.132823641516862E-2</v>
      </c>
      <c r="AJ209" s="10">
        <v>0.32641006193322375</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2191236</v>
      </c>
      <c r="H211" s="12">
        <v>2403689</v>
      </c>
      <c r="I211" s="12">
        <v>2466914</v>
      </c>
      <c r="J211" s="12">
        <v>2639252</v>
      </c>
      <c r="K211" s="12">
        <v>2537378</v>
      </c>
      <c r="L211" s="12">
        <v>2924893</v>
      </c>
      <c r="M211" s="12">
        <v>2876533</v>
      </c>
      <c r="N211" s="12">
        <v>3212782</v>
      </c>
      <c r="O211" s="12">
        <v>4568142</v>
      </c>
      <c r="P211" s="12">
        <v>4980609</v>
      </c>
      <c r="Q211" s="12">
        <v>5616073</v>
      </c>
      <c r="R211" s="41">
        <v>5121524</v>
      </c>
      <c r="S211" s="41">
        <v>5615820</v>
      </c>
      <c r="T211" s="41">
        <v>5027811</v>
      </c>
      <c r="U211" s="41">
        <v>4691382</v>
      </c>
      <c r="V211" s="41">
        <v>6167205</v>
      </c>
      <c r="W211" s="41">
        <v>6397236</v>
      </c>
      <c r="X211" s="41">
        <v>6661849.2599999998</v>
      </c>
      <c r="Y211" s="41">
        <v>6128964</v>
      </c>
      <c r="Z211" s="41">
        <v>4570783</v>
      </c>
      <c r="AA211" s="41">
        <v>13955835</v>
      </c>
      <c r="AB211" s="41">
        <v>6192846</v>
      </c>
      <c r="AC211" s="41">
        <v>5534179</v>
      </c>
      <c r="AD211" s="41">
        <v>5161134</v>
      </c>
      <c r="AE211" s="41">
        <v>5552976</v>
      </c>
      <c r="AF211" s="41">
        <v>5767113</v>
      </c>
      <c r="AG211" s="41">
        <v>7022904</v>
      </c>
      <c r="AH211" s="41">
        <v>8825370</v>
      </c>
      <c r="AI211" s="13">
        <v>6.0816925327672466E-2</v>
      </c>
      <c r="AJ211" s="13">
        <v>0.2566553664979615</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4190395</v>
      </c>
      <c r="H213" s="12">
        <v>4284361</v>
      </c>
      <c r="I213" s="12">
        <v>4647225</v>
      </c>
      <c r="J213" s="12">
        <v>4889713</v>
      </c>
      <c r="K213" s="12">
        <v>5221596</v>
      </c>
      <c r="L213" s="12">
        <v>5612710</v>
      </c>
      <c r="M213" s="12">
        <v>6349223</v>
      </c>
      <c r="N213" s="12">
        <v>7016176</v>
      </c>
      <c r="O213" s="12">
        <v>7163395</v>
      </c>
      <c r="P213" s="12">
        <v>7623216</v>
      </c>
      <c r="Q213" s="12">
        <v>8211676</v>
      </c>
      <c r="R213" s="41">
        <v>8727306</v>
      </c>
      <c r="S213" s="41">
        <v>10163124</v>
      </c>
      <c r="T213" s="41">
        <v>10750479</v>
      </c>
      <c r="U213" s="41">
        <v>12196130</v>
      </c>
      <c r="V213" s="41">
        <v>12241898</v>
      </c>
      <c r="W213" s="41">
        <v>12998294</v>
      </c>
      <c r="X213" s="41">
        <v>13873376.069999998</v>
      </c>
      <c r="Y213" s="41">
        <v>13273344</v>
      </c>
      <c r="Z213" s="41">
        <v>15117326</v>
      </c>
      <c r="AA213" s="41">
        <v>18276150</v>
      </c>
      <c r="AB213" s="41">
        <v>16838097</v>
      </c>
      <c r="AC213" s="41">
        <v>15096771</v>
      </c>
      <c r="AD213" s="41">
        <v>14625134</v>
      </c>
      <c r="AE213" s="41">
        <v>15791676</v>
      </c>
      <c r="AF213" s="41">
        <v>15797093</v>
      </c>
      <c r="AG213" s="41">
        <v>16181539</v>
      </c>
      <c r="AH213" s="41">
        <v>19297670</v>
      </c>
      <c r="AI213" s="13">
        <v>2.2983537290022227E-2</v>
      </c>
      <c r="AJ213" s="13">
        <v>0.19257321568733357</v>
      </c>
    </row>
    <row r="214" spans="1:44" ht="10.5" customHeight="1" x14ac:dyDescent="0.2">
      <c r="A214" s="11"/>
      <c r="B214" s="19" t="s">
        <v>67</v>
      </c>
      <c r="D214" s="19"/>
      <c r="E214" s="14"/>
      <c r="F214" s="2"/>
      <c r="G214" s="12">
        <v>1402451</v>
      </c>
      <c r="H214" s="12">
        <v>1352382</v>
      </c>
      <c r="I214" s="12">
        <v>1675825</v>
      </c>
      <c r="J214" s="12">
        <v>1638976</v>
      </c>
      <c r="K214" s="12">
        <v>1665919</v>
      </c>
      <c r="L214" s="12">
        <v>1573142</v>
      </c>
      <c r="M214" s="12">
        <v>2014837</v>
      </c>
      <c r="N214" s="12">
        <v>1852504</v>
      </c>
      <c r="O214" s="12">
        <v>1928558</v>
      </c>
      <c r="P214" s="12">
        <v>2384514</v>
      </c>
      <c r="Q214" s="12">
        <v>2015695</v>
      </c>
      <c r="R214" s="41">
        <v>3607249</v>
      </c>
      <c r="S214" s="41">
        <v>3311306</v>
      </c>
      <c r="T214" s="41">
        <v>1740384</v>
      </c>
      <c r="U214" s="41">
        <v>3440911</v>
      </c>
      <c r="V214" s="41">
        <v>1883607</v>
      </c>
      <c r="W214" s="41">
        <v>5395444</v>
      </c>
      <c r="X214" s="41">
        <v>3364707</v>
      </c>
      <c r="Y214" s="41">
        <v>3591773</v>
      </c>
      <c r="Z214" s="41">
        <v>5195549</v>
      </c>
      <c r="AA214" s="41">
        <v>4356878</v>
      </c>
      <c r="AB214" s="41">
        <v>2961016</v>
      </c>
      <c r="AC214" s="41">
        <v>3210044</v>
      </c>
      <c r="AD214" s="41">
        <v>2664607</v>
      </c>
      <c r="AE214" s="41">
        <v>3739823</v>
      </c>
      <c r="AF214" s="41">
        <v>3364182</v>
      </c>
      <c r="AG214" s="41">
        <v>2696425</v>
      </c>
      <c r="AH214" s="41">
        <v>3764259</v>
      </c>
      <c r="AI214" s="13">
        <v>4.0813996625239657E-2</v>
      </c>
      <c r="AJ214" s="13">
        <v>0.39601843181249247</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500</v>
      </c>
      <c r="S215" s="41">
        <v>500</v>
      </c>
      <c r="T215" s="41">
        <v>325142</v>
      </c>
      <c r="U215" s="41">
        <v>0</v>
      </c>
      <c r="V215" s="41">
        <v>0</v>
      </c>
      <c r="W215" s="41">
        <v>0</v>
      </c>
      <c r="X215" s="41">
        <v>40012</v>
      </c>
      <c r="Y215" s="41">
        <v>37969</v>
      </c>
      <c r="Z215" s="41">
        <v>46458</v>
      </c>
      <c r="AA215" s="41">
        <v>0</v>
      </c>
      <c r="AB215" s="41">
        <v>0</v>
      </c>
      <c r="AC215" s="41">
        <v>0</v>
      </c>
      <c r="AD215" s="41">
        <v>1982</v>
      </c>
      <c r="AE215" s="41">
        <v>0</v>
      </c>
      <c r="AF215" s="41">
        <v>0</v>
      </c>
      <c r="AG215" s="41">
        <v>0</v>
      </c>
      <c r="AH215" s="41">
        <v>0</v>
      </c>
      <c r="AI215" s="13" t="s">
        <v>246</v>
      </c>
      <c r="AJ215" s="13" t="s">
        <v>246</v>
      </c>
    </row>
    <row r="216" spans="1:44" ht="10.5" customHeight="1" x14ac:dyDescent="0.2">
      <c r="A216" s="11"/>
      <c r="B216" s="19" t="s">
        <v>70</v>
      </c>
      <c r="D216" s="19"/>
      <c r="E216" s="14"/>
      <c r="F216" s="2"/>
      <c r="G216" s="12">
        <v>1624984</v>
      </c>
      <c r="H216" s="12">
        <v>1512577</v>
      </c>
      <c r="I216" s="12">
        <v>1685555</v>
      </c>
      <c r="J216" s="12">
        <v>1720044</v>
      </c>
      <c r="K216" s="12">
        <v>1478100</v>
      </c>
      <c r="L216" s="12">
        <v>2741093</v>
      </c>
      <c r="M216" s="12">
        <v>2328990</v>
      </c>
      <c r="N216" s="12">
        <v>1878081</v>
      </c>
      <c r="O216" s="12">
        <v>2822088</v>
      </c>
      <c r="P216" s="12">
        <v>3132298</v>
      </c>
      <c r="Q216" s="12">
        <v>3057244</v>
      </c>
      <c r="R216" s="41">
        <v>3086407</v>
      </c>
      <c r="S216" s="41">
        <v>4403382</v>
      </c>
      <c r="T216" s="41">
        <v>4635909</v>
      </c>
      <c r="U216" s="41">
        <v>3392925</v>
      </c>
      <c r="V216" s="41">
        <v>5448967</v>
      </c>
      <c r="W216" s="41">
        <v>2786093</v>
      </c>
      <c r="X216" s="41">
        <v>3414690.06</v>
      </c>
      <c r="Y216" s="41">
        <v>3866201</v>
      </c>
      <c r="Z216" s="41">
        <v>4422671</v>
      </c>
      <c r="AA216" s="41">
        <v>2318161</v>
      </c>
      <c r="AB216" s="41">
        <v>3205869</v>
      </c>
      <c r="AC216" s="41">
        <v>4481303</v>
      </c>
      <c r="AD216" s="41">
        <v>6375991</v>
      </c>
      <c r="AE216" s="41">
        <v>5246818</v>
      </c>
      <c r="AF216" s="41">
        <v>5330317</v>
      </c>
      <c r="AG216" s="41">
        <v>5044382</v>
      </c>
      <c r="AH216" s="41">
        <v>6242303</v>
      </c>
      <c r="AI216" s="13">
        <v>0.11746306859567457</v>
      </c>
      <c r="AJ216" s="13">
        <v>0.23747626567535923</v>
      </c>
    </row>
    <row r="217" spans="1:44" ht="10.5" customHeight="1" x14ac:dyDescent="0.2">
      <c r="A217" s="11"/>
      <c r="B217" s="19" t="s">
        <v>71</v>
      </c>
      <c r="D217" s="19"/>
      <c r="E217" s="14"/>
      <c r="F217" s="2"/>
      <c r="G217" s="12">
        <v>565796</v>
      </c>
      <c r="H217" s="12">
        <v>693156</v>
      </c>
      <c r="I217" s="12">
        <v>814663</v>
      </c>
      <c r="J217" s="12">
        <v>769946</v>
      </c>
      <c r="K217" s="12">
        <v>937306</v>
      </c>
      <c r="L217" s="12">
        <v>2576319</v>
      </c>
      <c r="M217" s="12">
        <v>3202611</v>
      </c>
      <c r="N217" s="12">
        <v>1913060</v>
      </c>
      <c r="O217" s="12">
        <v>2176028</v>
      </c>
      <c r="P217" s="12">
        <v>2535792</v>
      </c>
      <c r="Q217" s="12">
        <v>2816620</v>
      </c>
      <c r="R217" s="41">
        <v>2933233</v>
      </c>
      <c r="S217" s="41">
        <v>3373135</v>
      </c>
      <c r="T217" s="41">
        <v>4209984</v>
      </c>
      <c r="U217" s="41">
        <v>4198808</v>
      </c>
      <c r="V217" s="41">
        <v>4358438</v>
      </c>
      <c r="W217" s="41">
        <v>4349982</v>
      </c>
      <c r="X217" s="41">
        <v>4098939.34</v>
      </c>
      <c r="Y217" s="41">
        <v>3823276</v>
      </c>
      <c r="Z217" s="41">
        <v>4114066</v>
      </c>
      <c r="AA217" s="41">
        <v>5121832</v>
      </c>
      <c r="AB217" s="41">
        <v>5233707</v>
      </c>
      <c r="AC217" s="41">
        <v>7778663</v>
      </c>
      <c r="AD217" s="41">
        <v>7526550</v>
      </c>
      <c r="AE217" s="41">
        <v>6774800</v>
      </c>
      <c r="AF217" s="41">
        <v>6340451</v>
      </c>
      <c r="AG217" s="41">
        <v>6902411</v>
      </c>
      <c r="AH217" s="41">
        <v>7937704</v>
      </c>
      <c r="AI217" s="13">
        <v>7.1883491790370346E-2</v>
      </c>
      <c r="AJ217" s="13">
        <v>0.14999005419990202</v>
      </c>
    </row>
    <row r="218" spans="1:44" ht="10.5" customHeight="1" x14ac:dyDescent="0.2">
      <c r="A218" s="11"/>
      <c r="B218" s="19" t="s">
        <v>72</v>
      </c>
      <c r="D218" s="19"/>
      <c r="E218" s="14"/>
      <c r="F218" s="2"/>
      <c r="G218" s="12">
        <v>45437</v>
      </c>
      <c r="H218" s="12">
        <v>42668</v>
      </c>
      <c r="I218" s="12">
        <v>36809</v>
      </c>
      <c r="J218" s="12">
        <v>84608</v>
      </c>
      <c r="K218" s="12">
        <v>86425</v>
      </c>
      <c r="L218" s="12">
        <v>126480</v>
      </c>
      <c r="M218" s="12">
        <v>152166</v>
      </c>
      <c r="N218" s="12">
        <v>149293</v>
      </c>
      <c r="O218" s="12">
        <v>341594</v>
      </c>
      <c r="P218" s="12">
        <v>536346</v>
      </c>
      <c r="Q218" s="12">
        <v>841438</v>
      </c>
      <c r="R218" s="41">
        <v>806714</v>
      </c>
      <c r="S218" s="41">
        <v>469448</v>
      </c>
      <c r="T218" s="41">
        <v>1006698</v>
      </c>
      <c r="U218" s="41">
        <v>2771172</v>
      </c>
      <c r="V218" s="41">
        <v>2574381</v>
      </c>
      <c r="W218" s="41">
        <v>3174091</v>
      </c>
      <c r="X218" s="41">
        <v>4101481.26</v>
      </c>
      <c r="Y218" s="41">
        <v>1896278</v>
      </c>
      <c r="Z218" s="41">
        <v>2191979</v>
      </c>
      <c r="AA218" s="41">
        <v>1849017</v>
      </c>
      <c r="AB218" s="41">
        <v>1810542</v>
      </c>
      <c r="AC218" s="41">
        <v>1969796</v>
      </c>
      <c r="AD218" s="41">
        <v>4116756</v>
      </c>
      <c r="AE218" s="41">
        <v>4590399</v>
      </c>
      <c r="AF218" s="41">
        <v>3025208</v>
      </c>
      <c r="AG218" s="41">
        <v>6163374</v>
      </c>
      <c r="AH218" s="41">
        <v>3728914</v>
      </c>
      <c r="AI218" s="13">
        <v>0.12796500848367187</v>
      </c>
      <c r="AJ218" s="13">
        <v>-0.39498819964519433</v>
      </c>
    </row>
    <row r="219" spans="1:44" ht="10.5" customHeight="1" x14ac:dyDescent="0.2">
      <c r="A219" s="11"/>
      <c r="B219" s="19" t="s">
        <v>73</v>
      </c>
      <c r="D219" s="19"/>
      <c r="E219" s="14"/>
      <c r="F219" s="2"/>
      <c r="G219" s="12">
        <v>563993</v>
      </c>
      <c r="H219" s="12">
        <v>395989</v>
      </c>
      <c r="I219" s="12">
        <v>240678</v>
      </c>
      <c r="J219" s="12">
        <v>1714768</v>
      </c>
      <c r="K219" s="12">
        <v>654158</v>
      </c>
      <c r="L219" s="12">
        <v>2212610</v>
      </c>
      <c r="M219" s="12">
        <v>1950855</v>
      </c>
      <c r="N219" s="12">
        <v>1003766</v>
      </c>
      <c r="O219" s="12">
        <v>2151939</v>
      </c>
      <c r="P219" s="12">
        <v>4285269</v>
      </c>
      <c r="Q219" s="12">
        <v>1904902</v>
      </c>
      <c r="R219" s="41">
        <v>4896292</v>
      </c>
      <c r="S219" s="41">
        <v>1333855</v>
      </c>
      <c r="T219" s="41">
        <v>8548065</v>
      </c>
      <c r="U219" s="41">
        <v>5275819</v>
      </c>
      <c r="V219" s="41">
        <v>4142418</v>
      </c>
      <c r="W219" s="41">
        <v>3103854</v>
      </c>
      <c r="X219" s="41">
        <v>4649804</v>
      </c>
      <c r="Y219" s="41">
        <v>3675455</v>
      </c>
      <c r="Z219" s="41">
        <v>591966</v>
      </c>
      <c r="AA219" s="41">
        <v>266280</v>
      </c>
      <c r="AB219" s="41">
        <v>1641072</v>
      </c>
      <c r="AC219" s="41">
        <v>17188</v>
      </c>
      <c r="AD219" s="41">
        <v>4012379</v>
      </c>
      <c r="AE219" s="41">
        <v>9984421</v>
      </c>
      <c r="AF219" s="41">
        <v>3222837</v>
      </c>
      <c r="AG219" s="41">
        <v>3051064</v>
      </c>
      <c r="AH219" s="41">
        <v>15368369</v>
      </c>
      <c r="AI219" s="13">
        <v>0.45183309030289065</v>
      </c>
      <c r="AJ219" s="13">
        <v>4.037052320108657</v>
      </c>
    </row>
    <row r="220" spans="1:44" ht="10.5" customHeight="1" x14ac:dyDescent="0.2">
      <c r="A220" s="11"/>
      <c r="B220" s="19" t="s">
        <v>74</v>
      </c>
      <c r="D220" s="19"/>
      <c r="E220" s="14"/>
      <c r="F220" s="2"/>
      <c r="G220" s="12">
        <v>23765</v>
      </c>
      <c r="H220" s="12">
        <v>31282</v>
      </c>
      <c r="I220" s="12">
        <v>40291</v>
      </c>
      <c r="J220" s="12">
        <v>53428</v>
      </c>
      <c r="K220" s="12">
        <v>28323</v>
      </c>
      <c r="L220" s="12">
        <v>36730</v>
      </c>
      <c r="M220" s="12">
        <v>97438</v>
      </c>
      <c r="N220" s="12">
        <v>155494</v>
      </c>
      <c r="O220" s="12">
        <v>254779</v>
      </c>
      <c r="P220" s="12">
        <v>50341</v>
      </c>
      <c r="Q220" s="12">
        <v>50506</v>
      </c>
      <c r="R220" s="41">
        <v>78364</v>
      </c>
      <c r="S220" s="41">
        <v>75922</v>
      </c>
      <c r="T220" s="41">
        <v>106667</v>
      </c>
      <c r="U220" s="41">
        <v>144974</v>
      </c>
      <c r="V220" s="41">
        <v>340863</v>
      </c>
      <c r="W220" s="41">
        <v>3285306</v>
      </c>
      <c r="X220" s="41">
        <v>873459.54</v>
      </c>
      <c r="Y220" s="41">
        <v>847742</v>
      </c>
      <c r="Z220" s="41">
        <v>2749747</v>
      </c>
      <c r="AA220" s="41">
        <v>341634</v>
      </c>
      <c r="AB220" s="41">
        <v>3722163</v>
      </c>
      <c r="AC220" s="41">
        <v>561104</v>
      </c>
      <c r="AD220" s="41">
        <v>117132</v>
      </c>
      <c r="AE220" s="41">
        <v>1002769</v>
      </c>
      <c r="AF220" s="41">
        <v>1799041</v>
      </c>
      <c r="AG220" s="41">
        <v>3081585</v>
      </c>
      <c r="AH220" s="41">
        <v>1346498</v>
      </c>
      <c r="AI220" s="13">
        <v>-0.15588479973655822</v>
      </c>
      <c r="AJ220" s="13">
        <v>-0.56305018359058734</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293</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292</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59768681.240000002</v>
      </c>
      <c r="S233" s="12">
        <v>66917628.185000002</v>
      </c>
      <c r="T233" s="12">
        <v>74066575.13000001</v>
      </c>
      <c r="U233" s="12">
        <v>71556938.664999992</v>
      </c>
      <c r="V233" s="12">
        <v>69047302.199999988</v>
      </c>
      <c r="W233" s="12">
        <v>62933187.74499999</v>
      </c>
      <c r="X233" s="12">
        <v>56819073.289999999</v>
      </c>
      <c r="Y233" s="12">
        <v>50614112.664999999</v>
      </c>
      <c r="Z233" s="12">
        <v>44409152.039999999</v>
      </c>
      <c r="AA233" s="12">
        <v>51493006.545000002</v>
      </c>
      <c r="AB233" s="12">
        <v>58576861.049999997</v>
      </c>
      <c r="AC233" s="12">
        <v>58458994.030297555</v>
      </c>
      <c r="AD233" s="12">
        <v>47775583</v>
      </c>
      <c r="AE233" s="12">
        <v>46717460.557050519</v>
      </c>
      <c r="AF233" s="12">
        <v>48803258.5</v>
      </c>
      <c r="AG233" s="12">
        <v>49325356.438742429</v>
      </c>
      <c r="AH233" s="12">
        <v>58090584.109999999</v>
      </c>
      <c r="AI233" s="71">
        <v>-1.3883967447368972E-3</v>
      </c>
      <c r="AJ233" s="13">
        <v>0.17770226723334842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55508235.789999999</v>
      </c>
      <c r="S234" s="11">
        <v>63525938.304999992</v>
      </c>
      <c r="T234" s="11">
        <v>71543640.819999993</v>
      </c>
      <c r="U234" s="12">
        <v>68494222.754999995</v>
      </c>
      <c r="V234" s="12">
        <v>65444804.689999998</v>
      </c>
      <c r="W234" s="12">
        <v>59046442.640000001</v>
      </c>
      <c r="X234" s="12">
        <v>52648080.590000004</v>
      </c>
      <c r="Y234" s="12">
        <v>48042242.180000007</v>
      </c>
      <c r="Z234" s="12">
        <v>43436403.770000003</v>
      </c>
      <c r="AA234" s="12">
        <v>46772121.885000005</v>
      </c>
      <c r="AB234" s="12">
        <v>50107840</v>
      </c>
      <c r="AC234" s="12">
        <v>53955894.053382829</v>
      </c>
      <c r="AD234" s="12">
        <v>44356109</v>
      </c>
      <c r="AE234" s="12">
        <v>41810355.609166563</v>
      </c>
      <c r="AF234" s="12">
        <v>45861469.359999999</v>
      </c>
      <c r="AG234" s="12">
        <v>46633200.909566991</v>
      </c>
      <c r="AH234" s="12">
        <v>51511225.859999999</v>
      </c>
      <c r="AI234" s="71">
        <v>4.6143265191214144E-3</v>
      </c>
      <c r="AJ234" s="13">
        <v>0.10460412013948332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112704</v>
      </c>
      <c r="S241" s="11">
        <v>113554</v>
      </c>
      <c r="T241" s="11">
        <v>114344</v>
      </c>
      <c r="U241" s="11">
        <v>115570</v>
      </c>
      <c r="V241" s="11">
        <v>116815</v>
      </c>
      <c r="W241" s="11">
        <v>118330</v>
      </c>
      <c r="X241" s="11">
        <v>119183</v>
      </c>
      <c r="Y241" s="11">
        <v>119337</v>
      </c>
      <c r="Z241" s="11">
        <v>119698</v>
      </c>
      <c r="AA241" s="11">
        <v>119807</v>
      </c>
      <c r="AB241" s="41">
        <v>119249</v>
      </c>
      <c r="AC241" s="41">
        <v>120543</v>
      </c>
      <c r="AD241" s="41">
        <v>121500</v>
      </c>
      <c r="AE241" s="41">
        <v>123020</v>
      </c>
      <c r="AF241" s="41">
        <v>123518</v>
      </c>
      <c r="AG241" s="41">
        <v>125225</v>
      </c>
      <c r="AH241" s="41">
        <v>126884</v>
      </c>
      <c r="AI241" s="13">
        <v>1.0396932923142588E-2</v>
      </c>
      <c r="AJ241" s="13">
        <v>1.324815332401677E-2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2642697</v>
      </c>
      <c r="S242" s="11">
        <v>2693657</v>
      </c>
      <c r="T242" s="11">
        <v>2848361</v>
      </c>
      <c r="U242" s="11">
        <v>3061896</v>
      </c>
      <c r="V242" s="11">
        <v>3312507</v>
      </c>
      <c r="W242" s="11">
        <v>3485750</v>
      </c>
      <c r="X242" s="11">
        <v>3323218</v>
      </c>
      <c r="Y242" s="11">
        <v>3414804</v>
      </c>
      <c r="Z242" s="11">
        <v>3583742</v>
      </c>
      <c r="AA242" s="11">
        <v>3749997</v>
      </c>
      <c r="AB242" s="41">
        <v>3822097</v>
      </c>
      <c r="AC242" s="41">
        <v>4006760</v>
      </c>
      <c r="AD242" s="41">
        <v>4209217</v>
      </c>
      <c r="AE242" s="41">
        <v>4400686</v>
      </c>
      <c r="AF242" s="41">
        <v>4581444</v>
      </c>
      <c r="AG242" s="41">
        <v>4816900</v>
      </c>
      <c r="AH242" s="41">
        <v>5018140</v>
      </c>
      <c r="AI242" s="13">
        <v>4.6421959268087676E-2</v>
      </c>
      <c r="AJ242" s="13">
        <v>4.1777906952604374E-2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26493.865189928183</v>
      </c>
      <c r="V243" s="11">
        <f t="shared" ref="V243:AA243" si="15">V242*1000/V241</f>
        <v>28356.86341651329</v>
      </c>
      <c r="W243" s="11">
        <f t="shared" si="15"/>
        <v>29457.872052733881</v>
      </c>
      <c r="X243" s="11">
        <f t="shared" si="15"/>
        <v>27883.32228589648</v>
      </c>
      <c r="Y243" s="11">
        <f t="shared" si="15"/>
        <v>28614.796752055103</v>
      </c>
      <c r="Z243" s="11">
        <f t="shared" si="15"/>
        <v>29939.865327741481</v>
      </c>
      <c r="AA243" s="11">
        <f t="shared" si="15"/>
        <v>31300.316342116905</v>
      </c>
      <c r="AB243" s="11">
        <v>32051.39665741432</v>
      </c>
      <c r="AC243" s="11">
        <v>33239.259019602963</v>
      </c>
      <c r="AD243" s="11">
        <v>34643.761316872427</v>
      </c>
      <c r="AE243" s="11">
        <v>35772.118354739068</v>
      </c>
      <c r="AF243" s="11">
        <v>37091.306530222319</v>
      </c>
      <c r="AG243" s="11">
        <v>38465.961269714513</v>
      </c>
      <c r="AH243" s="11">
        <v>39549.036915607954</v>
      </c>
      <c r="AI243" s="13">
        <v>3.5654330660646716E-2</v>
      </c>
      <c r="AJ243" s="13">
        <v>2.8156728966141329E-2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55661</v>
      </c>
      <c r="S245" s="11">
        <v>56545</v>
      </c>
      <c r="T245" s="11">
        <v>57238</v>
      </c>
      <c r="U245" s="11">
        <v>57789</v>
      </c>
      <c r="V245" s="11">
        <v>58130</v>
      </c>
      <c r="W245" s="11">
        <v>58155</v>
      </c>
      <c r="X245" s="11">
        <v>56986</v>
      </c>
      <c r="Y245" s="11">
        <v>54434</v>
      </c>
      <c r="Z245" s="11">
        <v>54987</v>
      </c>
      <c r="AA245" s="11">
        <v>54840</v>
      </c>
      <c r="AB245" s="41">
        <v>54825</v>
      </c>
      <c r="AC245" s="41">
        <v>54850</v>
      </c>
      <c r="AD245" s="41">
        <v>56030</v>
      </c>
      <c r="AE245" s="41">
        <v>56189</v>
      </c>
      <c r="AF245" s="41">
        <v>55926</v>
      </c>
      <c r="AG245" s="41">
        <v>56507</v>
      </c>
      <c r="AH245" s="41">
        <v>57436</v>
      </c>
      <c r="AI245" s="13">
        <v>7.7843064156994934E-3</v>
      </c>
      <c r="AJ245" s="13">
        <v>1.6440441007308831E-2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51905</v>
      </c>
      <c r="S246" s="11">
        <v>52724</v>
      </c>
      <c r="T246" s="11">
        <v>53508</v>
      </c>
      <c r="U246" s="11">
        <v>54196</v>
      </c>
      <c r="V246" s="11">
        <v>55185</v>
      </c>
      <c r="W246" s="11">
        <v>54637</v>
      </c>
      <c r="X246" s="11">
        <v>51007</v>
      </c>
      <c r="Y246" s="11">
        <v>48509</v>
      </c>
      <c r="Z246" s="11">
        <v>49620</v>
      </c>
      <c r="AA246" s="11">
        <v>50028</v>
      </c>
      <c r="AB246" s="41">
        <v>50883</v>
      </c>
      <c r="AC246" s="41">
        <v>51482</v>
      </c>
      <c r="AD246" s="41">
        <v>52833</v>
      </c>
      <c r="AE246" s="41">
        <v>53455</v>
      </c>
      <c r="AF246" s="41">
        <v>53657</v>
      </c>
      <c r="AG246" s="41">
        <v>54645</v>
      </c>
      <c r="AH246" s="41">
        <v>55873</v>
      </c>
      <c r="AI246" s="13">
        <v>1.5714253548787083E-2</v>
      </c>
      <c r="AJ246" s="13">
        <v>2.2472321346875285E-2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3756</v>
      </c>
      <c r="S247" s="11">
        <v>3821</v>
      </c>
      <c r="T247" s="11">
        <v>3730</v>
      </c>
      <c r="U247" s="11">
        <v>3593</v>
      </c>
      <c r="V247" s="11">
        <v>2945</v>
      </c>
      <c r="W247" s="11">
        <v>58155</v>
      </c>
      <c r="X247" s="11">
        <v>5979</v>
      </c>
      <c r="Y247" s="11">
        <v>5925</v>
      </c>
      <c r="Z247" s="11">
        <v>5367</v>
      </c>
      <c r="AA247" s="11">
        <v>4812</v>
      </c>
      <c r="AB247" s="41">
        <v>3942</v>
      </c>
      <c r="AC247" s="41">
        <v>3368</v>
      </c>
      <c r="AD247" s="41">
        <v>3197</v>
      </c>
      <c r="AE247" s="41">
        <v>2734</v>
      </c>
      <c r="AF247" s="41">
        <v>2269</v>
      </c>
      <c r="AG247" s="41">
        <v>1862</v>
      </c>
      <c r="AH247" s="41">
        <v>1563</v>
      </c>
      <c r="AI247" s="13">
        <v>-0.14288243938780054</v>
      </c>
      <c r="AJ247" s="13">
        <v>-0.16058002148227712</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6.7</v>
      </c>
      <c r="S248" s="81">
        <v>6.8</v>
      </c>
      <c r="T248" s="81">
        <v>6.5</v>
      </c>
      <c r="U248" s="81">
        <v>5.0999999999999996</v>
      </c>
      <c r="V248" s="81">
        <v>5.0999999999999996</v>
      </c>
      <c r="W248" s="81">
        <v>6</v>
      </c>
      <c r="X248" s="81">
        <v>10.5</v>
      </c>
      <c r="Y248" s="81">
        <v>10.9</v>
      </c>
      <c r="Z248" s="81">
        <v>9.8000000000000007</v>
      </c>
      <c r="AA248" s="81">
        <v>8.8000000000000007</v>
      </c>
      <c r="AB248" s="82">
        <v>7.2</v>
      </c>
      <c r="AC248" s="82">
        <v>6.1</v>
      </c>
      <c r="AD248" s="82">
        <v>5.7</v>
      </c>
      <c r="AE248" s="82">
        <v>4.9000000000000004</v>
      </c>
      <c r="AF248" s="82">
        <v>4.0999999999999996</v>
      </c>
      <c r="AG248" s="82">
        <v>3.3</v>
      </c>
      <c r="AH248" s="82">
        <v>2.7</v>
      </c>
      <c r="AI248" s="13">
        <v>-0.1508093352175236</v>
      </c>
      <c r="AJ248" s="13">
        <v>-0.18181818181818171</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35371350</v>
      </c>
      <c r="H257" s="86">
        <f>SUM(H258:H260)</f>
        <v>34579677</v>
      </c>
      <c r="I257" s="86">
        <f>SUM(I258:I260)</f>
        <v>38748949</v>
      </c>
      <c r="J257" s="86">
        <f>SUM(J258:J260)</f>
        <v>31056690</v>
      </c>
      <c r="K257" s="86">
        <f>SUM(K258:K260)</f>
        <v>35326494</v>
      </c>
      <c r="L257" s="86">
        <f t="shared" ref="L257:Q257" si="16">SUM(L258:L260)</f>
        <v>36937096</v>
      </c>
      <c r="M257" s="86">
        <f t="shared" si="16"/>
        <v>37587487</v>
      </c>
      <c r="N257" s="86">
        <f t="shared" si="16"/>
        <v>42867082</v>
      </c>
      <c r="O257" s="86">
        <f t="shared" si="16"/>
        <v>45288665.100000001</v>
      </c>
      <c r="P257" s="86">
        <f t="shared" si="16"/>
        <v>48591482</v>
      </c>
      <c r="Q257" s="86">
        <f t="shared" si="16"/>
        <v>51501621.909999996</v>
      </c>
      <c r="R257" s="86">
        <f>SUM(R258:R261)</f>
        <v>52739898.969999999</v>
      </c>
      <c r="S257" s="86">
        <f t="shared" ref="S257:AA257" si="17">SUM(S258:S261)</f>
        <v>54619209.769999996</v>
      </c>
      <c r="T257" s="86">
        <f t="shared" si="17"/>
        <v>66190971.019999996</v>
      </c>
      <c r="U257" s="86">
        <f t="shared" si="17"/>
        <v>66375133.529999994</v>
      </c>
      <c r="V257" s="86">
        <f t="shared" si="17"/>
        <v>74900194</v>
      </c>
      <c r="W257" s="86">
        <f t="shared" si="17"/>
        <v>77358578</v>
      </c>
      <c r="X257" s="86">
        <f t="shared" si="17"/>
        <v>79402934.789999992</v>
      </c>
      <c r="Y257" s="86">
        <f t="shared" si="17"/>
        <v>79363537</v>
      </c>
      <c r="Z257" s="86">
        <f t="shared" si="17"/>
        <v>82204285</v>
      </c>
      <c r="AA257" s="86">
        <f t="shared" si="17"/>
        <v>81976670</v>
      </c>
      <c r="AB257" s="86">
        <v>82506106</v>
      </c>
      <c r="AC257" s="86">
        <v>83170990.739999995</v>
      </c>
      <c r="AD257" s="86">
        <v>83016962</v>
      </c>
      <c r="AE257" s="86">
        <v>84681346</v>
      </c>
      <c r="AF257" s="86">
        <v>88055396</v>
      </c>
      <c r="AG257" s="86">
        <v>95195368</v>
      </c>
      <c r="AH257" s="86">
        <v>99843560</v>
      </c>
      <c r="AI257" s="13">
        <v>3.229936743723627E-2</v>
      </c>
      <c r="AJ257" s="13">
        <v>4.8827921963598059E-2</v>
      </c>
    </row>
    <row r="258" spans="1:36" ht="10.5" customHeight="1" x14ac:dyDescent="0.2">
      <c r="A258" s="14"/>
      <c r="B258" s="11"/>
      <c r="C258" s="11" t="s">
        <v>151</v>
      </c>
      <c r="D258" s="11"/>
      <c r="E258" s="11"/>
      <c r="F258" s="2"/>
      <c r="G258" s="86">
        <f t="shared" ref="G258:AA258" si="18">G65</f>
        <v>22113043</v>
      </c>
      <c r="H258" s="86">
        <f t="shared" si="18"/>
        <v>22128061</v>
      </c>
      <c r="I258" s="86">
        <f t="shared" si="18"/>
        <v>24908422</v>
      </c>
      <c r="J258" s="86">
        <f t="shared" si="18"/>
        <v>20886289</v>
      </c>
      <c r="K258" s="86">
        <f t="shared" si="18"/>
        <v>23116369</v>
      </c>
      <c r="L258" s="86">
        <f t="shared" si="18"/>
        <v>25180635</v>
      </c>
      <c r="M258" s="86">
        <f t="shared" si="18"/>
        <v>25393216</v>
      </c>
      <c r="N258" s="86">
        <f t="shared" si="18"/>
        <v>28686784</v>
      </c>
      <c r="O258" s="86">
        <f t="shared" si="18"/>
        <v>30222001</v>
      </c>
      <c r="P258" s="86">
        <f t="shared" si="18"/>
        <v>31698861</v>
      </c>
      <c r="Q258" s="86">
        <f t="shared" si="18"/>
        <v>34501126</v>
      </c>
      <c r="R258" s="86">
        <f t="shared" si="18"/>
        <v>34210513</v>
      </c>
      <c r="S258" s="86">
        <f t="shared" si="18"/>
        <v>36332622</v>
      </c>
      <c r="T258" s="86">
        <f t="shared" si="18"/>
        <v>42457729</v>
      </c>
      <c r="U258" s="86">
        <f t="shared" si="18"/>
        <v>42494296</v>
      </c>
      <c r="V258" s="86">
        <f t="shared" si="18"/>
        <v>49358194</v>
      </c>
      <c r="W258" s="86">
        <f t="shared" si="18"/>
        <v>50686628</v>
      </c>
      <c r="X258" s="86">
        <f t="shared" si="18"/>
        <v>49512783</v>
      </c>
      <c r="Y258" s="86">
        <f t="shared" si="18"/>
        <v>50541252</v>
      </c>
      <c r="Z258" s="86">
        <f t="shared" si="18"/>
        <v>52694480</v>
      </c>
      <c r="AA258" s="86">
        <f t="shared" si="18"/>
        <v>53165077</v>
      </c>
      <c r="AB258" s="86">
        <v>53963918</v>
      </c>
      <c r="AC258" s="86">
        <v>55209557</v>
      </c>
      <c r="AD258" s="86">
        <v>56341245</v>
      </c>
      <c r="AE258" s="86">
        <v>58318353</v>
      </c>
      <c r="AF258" s="86">
        <v>61818274</v>
      </c>
      <c r="AG258" s="86">
        <v>65102875</v>
      </c>
      <c r="AH258" s="86">
        <v>69548437</v>
      </c>
      <c r="AI258" s="13">
        <v>4.3191364754846528E-2</v>
      </c>
      <c r="AJ258" s="13">
        <v>6.828518709811203E-2</v>
      </c>
    </row>
    <row r="259" spans="1:36" ht="10.5" customHeight="1" x14ac:dyDescent="0.2">
      <c r="A259" s="14"/>
      <c r="B259" s="11"/>
      <c r="C259" s="11" t="s">
        <v>152</v>
      </c>
      <c r="D259" s="11"/>
      <c r="E259" s="11"/>
      <c r="F259" s="2"/>
      <c r="G259" s="86">
        <f t="shared" ref="G259:AA259" si="19">G122</f>
        <v>8872470</v>
      </c>
      <c r="H259" s="86">
        <f t="shared" si="19"/>
        <v>7897931</v>
      </c>
      <c r="I259" s="86">
        <f t="shared" si="19"/>
        <v>9117081</v>
      </c>
      <c r="J259" s="86">
        <f t="shared" si="19"/>
        <v>6965448</v>
      </c>
      <c r="K259" s="86">
        <f t="shared" si="19"/>
        <v>9276010</v>
      </c>
      <c r="L259" s="86">
        <f t="shared" si="19"/>
        <v>8598786</v>
      </c>
      <c r="M259" s="86">
        <f t="shared" si="19"/>
        <v>9083052</v>
      </c>
      <c r="N259" s="86">
        <f t="shared" si="19"/>
        <v>9698645</v>
      </c>
      <c r="O259" s="86">
        <f t="shared" si="19"/>
        <v>10552111.1</v>
      </c>
      <c r="P259" s="86">
        <f t="shared" si="19"/>
        <v>11921639</v>
      </c>
      <c r="Q259" s="86">
        <f t="shared" si="19"/>
        <v>11802007.91</v>
      </c>
      <c r="R259" s="86">
        <f t="shared" si="19"/>
        <v>13108317.52</v>
      </c>
      <c r="S259" s="86">
        <f t="shared" si="19"/>
        <v>11921639.479999999</v>
      </c>
      <c r="T259" s="86">
        <f t="shared" si="19"/>
        <v>15802625.220000003</v>
      </c>
      <c r="U259" s="86">
        <f t="shared" si="19"/>
        <v>15549467.259999998</v>
      </c>
      <c r="V259" s="86">
        <f t="shared" si="19"/>
        <v>16505000</v>
      </c>
      <c r="W259" s="86">
        <f t="shared" si="19"/>
        <v>17439990</v>
      </c>
      <c r="X259" s="86">
        <f t="shared" si="19"/>
        <v>18957733</v>
      </c>
      <c r="Y259" s="86">
        <f t="shared" si="19"/>
        <v>18097739</v>
      </c>
      <c r="Z259" s="86">
        <f t="shared" si="19"/>
        <v>17554220</v>
      </c>
      <c r="AA259" s="86">
        <f t="shared" si="19"/>
        <v>17295691</v>
      </c>
      <c r="AB259" s="86">
        <v>17521987</v>
      </c>
      <c r="AC259" s="86">
        <v>16237648</v>
      </c>
      <c r="AD259" s="86">
        <v>15907975</v>
      </c>
      <c r="AE259" s="86">
        <v>15954408</v>
      </c>
      <c r="AF259" s="86">
        <v>16342985</v>
      </c>
      <c r="AG259" s="86">
        <v>18175560</v>
      </c>
      <c r="AH259" s="86">
        <v>18285605</v>
      </c>
      <c r="AI259" s="13">
        <v>7.1349409222225546E-3</v>
      </c>
      <c r="AJ259" s="13">
        <v>6.0545589792006405E-3</v>
      </c>
    </row>
    <row r="260" spans="1:36" ht="10.5" customHeight="1" x14ac:dyDescent="0.2">
      <c r="A260" s="14"/>
      <c r="B260" s="11"/>
      <c r="C260" s="11" t="s">
        <v>153</v>
      </c>
      <c r="D260" s="11"/>
      <c r="E260" s="11"/>
      <c r="F260" s="2"/>
      <c r="G260" s="86">
        <f t="shared" ref="G260:AA260" si="20">G179</f>
        <v>4385837</v>
      </c>
      <c r="H260" s="86">
        <f t="shared" si="20"/>
        <v>4553685</v>
      </c>
      <c r="I260" s="86">
        <f t="shared" si="20"/>
        <v>4723446</v>
      </c>
      <c r="J260" s="86">
        <f t="shared" si="20"/>
        <v>3204953</v>
      </c>
      <c r="K260" s="86">
        <f t="shared" si="20"/>
        <v>2934115</v>
      </c>
      <c r="L260" s="86">
        <f t="shared" si="20"/>
        <v>3157675</v>
      </c>
      <c r="M260" s="86">
        <f t="shared" si="20"/>
        <v>3111219</v>
      </c>
      <c r="N260" s="86">
        <f t="shared" si="20"/>
        <v>4481653</v>
      </c>
      <c r="O260" s="86">
        <f t="shared" si="20"/>
        <v>4514553</v>
      </c>
      <c r="P260" s="86">
        <f t="shared" si="20"/>
        <v>4970982</v>
      </c>
      <c r="Q260" s="86">
        <f t="shared" si="20"/>
        <v>5198488</v>
      </c>
      <c r="R260" s="86">
        <f t="shared" si="20"/>
        <v>5271812</v>
      </c>
      <c r="S260" s="86">
        <f t="shared" si="20"/>
        <v>5446382</v>
      </c>
      <c r="T260" s="86">
        <f t="shared" si="20"/>
        <v>7072336</v>
      </c>
      <c r="U260" s="86">
        <f t="shared" si="20"/>
        <v>7488991.2300000004</v>
      </c>
      <c r="V260" s="86">
        <f t="shared" si="20"/>
        <v>8077279</v>
      </c>
      <c r="W260" s="86">
        <f t="shared" si="20"/>
        <v>8415006</v>
      </c>
      <c r="X260" s="86">
        <f t="shared" si="20"/>
        <v>9061506.7899999991</v>
      </c>
      <c r="Y260" s="86">
        <f t="shared" si="20"/>
        <v>9055658</v>
      </c>
      <c r="Z260" s="86">
        <f t="shared" si="20"/>
        <v>9972065</v>
      </c>
      <c r="AA260" s="86">
        <f t="shared" si="20"/>
        <v>9563966</v>
      </c>
      <c r="AB260" s="86">
        <v>9020697</v>
      </c>
      <c r="AC260" s="86">
        <v>9685641</v>
      </c>
      <c r="AD260" s="86">
        <v>9080012</v>
      </c>
      <c r="AE260" s="86">
        <v>8433562</v>
      </c>
      <c r="AF260" s="86">
        <v>7602362</v>
      </c>
      <c r="AG260" s="86">
        <v>9586083</v>
      </c>
      <c r="AH260" s="86">
        <v>9846807</v>
      </c>
      <c r="AI260" s="13">
        <v>1.4711436166658931E-2</v>
      </c>
      <c r="AJ260" s="13">
        <v>2.7198178859915986E-2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149256.44999999998</v>
      </c>
      <c r="S261" s="86">
        <v>918566.29</v>
      </c>
      <c r="T261" s="86">
        <v>858280.79999999993</v>
      </c>
      <c r="U261" s="86">
        <v>842379.03999999992</v>
      </c>
      <c r="V261" s="86">
        <v>959721</v>
      </c>
      <c r="W261" s="86">
        <v>816954</v>
      </c>
      <c r="X261" s="86">
        <v>1870912</v>
      </c>
      <c r="Y261" s="86">
        <v>1668888</v>
      </c>
      <c r="Z261" s="86">
        <v>1983520</v>
      </c>
      <c r="AA261" s="86">
        <v>1951936</v>
      </c>
      <c r="AB261" s="41">
        <v>1999504</v>
      </c>
      <c r="AC261" s="41">
        <v>2038144.74</v>
      </c>
      <c r="AD261" s="41">
        <v>1687730</v>
      </c>
      <c r="AE261" s="41">
        <v>1975023</v>
      </c>
      <c r="AF261" s="41">
        <v>2291775</v>
      </c>
      <c r="AG261" s="41">
        <v>2330850</v>
      </c>
      <c r="AH261" s="41">
        <v>2162711</v>
      </c>
      <c r="AI261" s="13">
        <v>1.3163110505919562E-2</v>
      </c>
      <c r="AJ261" s="13">
        <v>-7.2136345110152947E-2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190724191.17948717</v>
      </c>
      <c r="H265" s="11">
        <v>190048211.07692307</v>
      </c>
      <c r="I265" s="11">
        <v>210145756.26787981</v>
      </c>
      <c r="J265" s="11">
        <v>222789248.10046631</v>
      </c>
      <c r="K265" s="11">
        <v>231981253</v>
      </c>
      <c r="L265" s="11">
        <v>240735465</v>
      </c>
      <c r="M265" s="11">
        <v>248466274</v>
      </c>
      <c r="N265" s="11">
        <v>295250406</v>
      </c>
      <c r="O265" s="11">
        <v>314731642</v>
      </c>
      <c r="P265" s="11">
        <v>320933320</v>
      </c>
      <c r="Q265" s="11">
        <v>320476330</v>
      </c>
      <c r="R265" s="11">
        <v>324646419</v>
      </c>
      <c r="S265" s="11">
        <v>326968139</v>
      </c>
      <c r="T265" s="11">
        <v>393657885</v>
      </c>
      <c r="U265" s="11">
        <v>405139247</v>
      </c>
      <c r="V265" s="11">
        <v>410251939</v>
      </c>
      <c r="W265" s="11">
        <v>429217416</v>
      </c>
      <c r="X265" s="11">
        <v>430084907</v>
      </c>
      <c r="Y265" s="86">
        <v>448876475</v>
      </c>
      <c r="Z265" s="86">
        <v>450294847</v>
      </c>
      <c r="AA265" s="86">
        <v>458656961</v>
      </c>
      <c r="AB265" s="86">
        <v>467639191</v>
      </c>
      <c r="AC265" s="86">
        <v>464851475</v>
      </c>
      <c r="AD265" s="86">
        <v>475403892</v>
      </c>
      <c r="AE265" s="86">
        <v>486846031</v>
      </c>
      <c r="AF265" s="86">
        <v>509136978</v>
      </c>
      <c r="AG265" s="86">
        <v>533092900</v>
      </c>
      <c r="AH265" s="86">
        <v>579958733</v>
      </c>
      <c r="AI265" s="13">
        <v>3.6527984923009571E-2</v>
      </c>
      <c r="AJ265" s="13">
        <v>8.7913069185502193E-2</v>
      </c>
    </row>
    <row r="266" spans="1:36" ht="10.5" customHeight="1" x14ac:dyDescent="0.2">
      <c r="A266" s="14"/>
      <c r="B266" s="14"/>
      <c r="C266" s="14" t="s">
        <v>160</v>
      </c>
      <c r="D266" s="14"/>
      <c r="E266" s="14"/>
      <c r="F266" s="2"/>
      <c r="G266" s="11">
        <v>47493831</v>
      </c>
      <c r="H266" s="11">
        <v>54750294</v>
      </c>
      <c r="I266" s="11">
        <v>64707720</v>
      </c>
      <c r="J266" s="11">
        <v>58946870</v>
      </c>
      <c r="K266" s="11">
        <v>65186054</v>
      </c>
      <c r="L266" s="11">
        <v>60347405</v>
      </c>
      <c r="M266" s="11">
        <v>63460353</v>
      </c>
      <c r="N266" s="11">
        <v>89668209</v>
      </c>
      <c r="O266" s="11">
        <v>91180884</v>
      </c>
      <c r="P266" s="11">
        <v>95897673</v>
      </c>
      <c r="Q266" s="11">
        <v>102321625</v>
      </c>
      <c r="R266" s="11">
        <v>105200462</v>
      </c>
      <c r="S266" s="11">
        <v>108807944</v>
      </c>
      <c r="T266" s="11">
        <v>150208542</v>
      </c>
      <c r="U266" s="11">
        <v>141442483</v>
      </c>
      <c r="V266" s="11">
        <v>143239530</v>
      </c>
      <c r="W266" s="11">
        <v>153369980</v>
      </c>
      <c r="X266" s="11">
        <v>159016398</v>
      </c>
      <c r="Y266" s="86">
        <v>173815245</v>
      </c>
      <c r="Z266" s="86">
        <v>175009590</v>
      </c>
      <c r="AA266" s="86">
        <v>176427942</v>
      </c>
      <c r="AB266" s="86">
        <v>177136250</v>
      </c>
      <c r="AC266" s="86">
        <v>175287750</v>
      </c>
      <c r="AD266" s="86">
        <v>177757347</v>
      </c>
      <c r="AE266" s="86">
        <v>181012843</v>
      </c>
      <c r="AF266" s="86">
        <v>186088411</v>
      </c>
      <c r="AG266" s="86">
        <v>193489080</v>
      </c>
      <c r="AH266" s="86">
        <v>214016494</v>
      </c>
      <c r="AI266" s="13">
        <v>3.2024402616644965E-2</v>
      </c>
      <c r="AJ266" s="13">
        <v>0.10609081401389681</v>
      </c>
    </row>
    <row r="267" spans="1:36" ht="10.5" customHeight="1" x14ac:dyDescent="0.2">
      <c r="A267" s="14"/>
      <c r="B267" s="14"/>
      <c r="C267" s="14" t="s">
        <v>161</v>
      </c>
      <c r="D267" s="14"/>
      <c r="E267" s="14"/>
      <c r="F267" s="2"/>
      <c r="G267" s="11">
        <v>605873</v>
      </c>
      <c r="H267" s="11">
        <v>622058</v>
      </c>
      <c r="I267" s="11">
        <v>576486</v>
      </c>
      <c r="J267" s="11">
        <v>592285</v>
      </c>
      <c r="K267" s="11">
        <v>553390</v>
      </c>
      <c r="L267" s="11">
        <v>558440</v>
      </c>
      <c r="M267" s="11">
        <v>584673</v>
      </c>
      <c r="N267" s="11">
        <v>625405</v>
      </c>
      <c r="O267" s="11">
        <v>657444</v>
      </c>
      <c r="P267" s="11">
        <v>554562</v>
      </c>
      <c r="Q267" s="11">
        <v>638680</v>
      </c>
      <c r="R267" s="11">
        <v>657710</v>
      </c>
      <c r="S267" s="11">
        <v>634050</v>
      </c>
      <c r="T267" s="11">
        <v>646731</v>
      </c>
      <c r="U267" s="11">
        <v>697574</v>
      </c>
      <c r="V267" s="11">
        <v>685316</v>
      </c>
      <c r="W267" s="11">
        <v>707445</v>
      </c>
      <c r="X267" s="11">
        <v>606829</v>
      </c>
      <c r="Y267" s="86">
        <v>610075</v>
      </c>
      <c r="Z267" s="86">
        <v>611140</v>
      </c>
      <c r="AA267" s="86">
        <v>596316</v>
      </c>
      <c r="AB267" s="86">
        <v>598180</v>
      </c>
      <c r="AC267" s="86">
        <v>622500</v>
      </c>
      <c r="AD267" s="86">
        <v>620168</v>
      </c>
      <c r="AE267" s="86">
        <v>630036</v>
      </c>
      <c r="AF267" s="86">
        <v>608492</v>
      </c>
      <c r="AG267" s="86">
        <v>636564</v>
      </c>
      <c r="AH267" s="86">
        <v>626346</v>
      </c>
      <c r="AI267" s="13">
        <v>7.6980155443902021E-3</v>
      </c>
      <c r="AJ267" s="13">
        <v>-1.6051803117989708E-2</v>
      </c>
    </row>
    <row r="268" spans="1:36" ht="10.5" customHeight="1" x14ac:dyDescent="0.2">
      <c r="A268" s="14"/>
      <c r="B268" s="14"/>
      <c r="C268" s="14" t="s">
        <v>162</v>
      </c>
      <c r="D268" s="14"/>
      <c r="E268" s="14"/>
      <c r="F268" s="2"/>
      <c r="G268" s="11">
        <v>387822</v>
      </c>
      <c r="H268" s="11">
        <v>283585</v>
      </c>
      <c r="I268" s="11">
        <v>395824</v>
      </c>
      <c r="J268" s="11">
        <v>355390</v>
      </c>
      <c r="K268" s="11">
        <v>384280</v>
      </c>
      <c r="L268" s="11">
        <v>365913</v>
      </c>
      <c r="M268" s="11">
        <v>385884</v>
      </c>
      <c r="N268" s="11">
        <v>184152</v>
      </c>
      <c r="O268" s="11">
        <v>135797</v>
      </c>
      <c r="P268" s="11">
        <v>91932</v>
      </c>
      <c r="Q268" s="11">
        <v>341730</v>
      </c>
      <c r="R268" s="11">
        <v>351933</v>
      </c>
      <c r="S268" s="11">
        <v>54210</v>
      </c>
      <c r="T268" s="11">
        <v>55294</v>
      </c>
      <c r="U268" s="11">
        <v>62485</v>
      </c>
      <c r="V268" s="11">
        <v>64706</v>
      </c>
      <c r="W268" s="11">
        <v>67280</v>
      </c>
      <c r="X268" s="11">
        <v>72082</v>
      </c>
      <c r="Y268" s="86">
        <v>65144</v>
      </c>
      <c r="Z268" s="86">
        <v>116050</v>
      </c>
      <c r="AA268" s="86">
        <v>89468</v>
      </c>
      <c r="AB268" s="86">
        <v>84290</v>
      </c>
      <c r="AC268" s="86">
        <v>49480</v>
      </c>
      <c r="AD268" s="86">
        <v>41426</v>
      </c>
      <c r="AE268" s="86">
        <v>41443</v>
      </c>
      <c r="AF268" s="86">
        <v>38848</v>
      </c>
      <c r="AG268" s="86">
        <v>37150</v>
      </c>
      <c r="AH268" s="86">
        <v>36893</v>
      </c>
      <c r="AI268" s="13">
        <v>-0.12864595222169939</v>
      </c>
      <c r="AJ268" s="13">
        <v>-6.9179004037685059E-3</v>
      </c>
    </row>
    <row r="269" spans="1:36" ht="10.5" customHeight="1" x14ac:dyDescent="0.2">
      <c r="A269" s="14"/>
      <c r="B269" s="14"/>
      <c r="C269" s="14" t="s">
        <v>163</v>
      </c>
      <c r="D269" s="14"/>
      <c r="E269" s="14"/>
      <c r="F269" s="2"/>
      <c r="G269" s="11">
        <v>46233030</v>
      </c>
      <c r="H269" s="11">
        <v>35823250</v>
      </c>
      <c r="I269" s="11">
        <v>34841819</v>
      </c>
      <c r="J269" s="11">
        <v>43688018</v>
      </c>
      <c r="K269" s="11">
        <v>41459324</v>
      </c>
      <c r="L269" s="11">
        <v>50058934</v>
      </c>
      <c r="M269" s="11">
        <v>52503591</v>
      </c>
      <c r="N269" s="11">
        <v>63489794</v>
      </c>
      <c r="O269" s="11">
        <v>72656167</v>
      </c>
      <c r="P269" s="11">
        <v>75666607</v>
      </c>
      <c r="Q269" s="11">
        <v>83693271</v>
      </c>
      <c r="R269" s="11">
        <v>85716358</v>
      </c>
      <c r="S269" s="11">
        <v>93572172</v>
      </c>
      <c r="T269" s="11">
        <v>118469881</v>
      </c>
      <c r="U269" s="11">
        <v>140584932</v>
      </c>
      <c r="V269" s="11">
        <v>146469779</v>
      </c>
      <c r="W269" s="11">
        <v>156392139</v>
      </c>
      <c r="X269" s="11">
        <v>160116714</v>
      </c>
      <c r="Y269" s="86">
        <v>166714451</v>
      </c>
      <c r="Z269" s="86">
        <v>168380208</v>
      </c>
      <c r="AA269" s="86">
        <v>169445597</v>
      </c>
      <c r="AB269" s="86">
        <v>171305293</v>
      </c>
      <c r="AC269" s="86">
        <v>166304533</v>
      </c>
      <c r="AD269" s="86">
        <v>168677685</v>
      </c>
      <c r="AE269" s="86">
        <v>172958508</v>
      </c>
      <c r="AF269" s="86">
        <v>186915422</v>
      </c>
      <c r="AG269" s="86">
        <v>203756902</v>
      </c>
      <c r="AH269" s="86">
        <v>229603934</v>
      </c>
      <c r="AI269" s="13">
        <v>5.0029314583617257E-2</v>
      </c>
      <c r="AJ269" s="13">
        <v>0.12685230167074291</v>
      </c>
    </row>
    <row r="270" spans="1:36" ht="10.5" customHeight="1" x14ac:dyDescent="0.2">
      <c r="A270" s="14"/>
      <c r="B270" s="14"/>
      <c r="C270" s="14" t="s">
        <v>164</v>
      </c>
      <c r="D270" s="14"/>
      <c r="E270" s="14"/>
      <c r="F270" s="2"/>
      <c r="G270" s="11">
        <v>28669300</v>
      </c>
      <c r="H270" s="11">
        <v>32689282</v>
      </c>
      <c r="I270" s="11">
        <v>36188441</v>
      </c>
      <c r="J270" s="11">
        <v>41572759</v>
      </c>
      <c r="K270" s="11">
        <v>47116878</v>
      </c>
      <c r="L270" s="11">
        <v>49872890</v>
      </c>
      <c r="M270" s="11">
        <v>52602865</v>
      </c>
      <c r="N270" s="11">
        <v>54138276</v>
      </c>
      <c r="O270" s="11">
        <v>57424896</v>
      </c>
      <c r="P270" s="11">
        <v>59015421</v>
      </c>
      <c r="Q270" s="11">
        <v>55288395</v>
      </c>
      <c r="R270" s="11">
        <v>53295448</v>
      </c>
      <c r="S270" s="11">
        <v>51639296</v>
      </c>
      <c r="T270" s="11">
        <v>48095196</v>
      </c>
      <c r="U270" s="11">
        <v>46168115</v>
      </c>
      <c r="V270" s="11">
        <v>44538473</v>
      </c>
      <c r="W270" s="11">
        <v>42268437</v>
      </c>
      <c r="X270" s="11">
        <v>36827099</v>
      </c>
      <c r="Y270" s="86">
        <v>35373841</v>
      </c>
      <c r="Z270" s="86">
        <v>37656975</v>
      </c>
      <c r="AA270" s="86">
        <v>40280646</v>
      </c>
      <c r="AB270" s="86">
        <v>43545161</v>
      </c>
      <c r="AC270" s="86">
        <v>45693588</v>
      </c>
      <c r="AD270" s="86">
        <v>48033024</v>
      </c>
      <c r="AE270" s="86">
        <v>47891897</v>
      </c>
      <c r="AF270" s="86">
        <v>46884366</v>
      </c>
      <c r="AG270" s="86">
        <v>47439450</v>
      </c>
      <c r="AH270" s="86">
        <v>50574120</v>
      </c>
      <c r="AI270" s="13">
        <v>2.5253842609791466E-2</v>
      </c>
      <c r="AJ270" s="13">
        <v>6.6077283779639104E-2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3767670</v>
      </c>
      <c r="P271" s="11">
        <v>4115650</v>
      </c>
      <c r="Q271" s="11">
        <v>5525466</v>
      </c>
      <c r="R271" s="11">
        <v>4212410</v>
      </c>
      <c r="S271" s="11">
        <v>3665161</v>
      </c>
      <c r="T271" s="11">
        <v>4426378</v>
      </c>
      <c r="U271" s="11">
        <v>5157129</v>
      </c>
      <c r="V271" s="11">
        <v>5528111</v>
      </c>
      <c r="W271" s="11">
        <v>5565805</v>
      </c>
      <c r="X271" s="11">
        <v>5192385</v>
      </c>
      <c r="Y271" s="86">
        <v>4656515</v>
      </c>
      <c r="Z271" s="86">
        <v>4034670</v>
      </c>
      <c r="AA271" s="86">
        <v>3706600</v>
      </c>
      <c r="AB271" s="86">
        <v>3947790</v>
      </c>
      <c r="AC271" s="86">
        <v>4196800</v>
      </c>
      <c r="AD271" s="86">
        <v>3166310</v>
      </c>
      <c r="AE271" s="86">
        <v>4405668</v>
      </c>
      <c r="AF271" s="86">
        <v>5471510</v>
      </c>
      <c r="AG271" s="86">
        <v>3967435</v>
      </c>
      <c r="AH271" s="86">
        <v>6930843</v>
      </c>
      <c r="AI271" s="13">
        <v>9.8344727949091437E-2</v>
      </c>
      <c r="AJ271" s="13">
        <v>0.74693296802594122</v>
      </c>
    </row>
    <row r="272" spans="1:36" ht="10.5" customHeight="1" x14ac:dyDescent="0.2">
      <c r="A272" s="14"/>
      <c r="B272" s="14"/>
      <c r="C272" s="14" t="s">
        <v>166</v>
      </c>
      <c r="D272" s="14"/>
      <c r="E272" s="14"/>
      <c r="F272" s="2"/>
      <c r="G272" s="11">
        <v>36211075.179487176</v>
      </c>
      <c r="H272" s="11">
        <v>36085568.07692308</v>
      </c>
      <c r="I272" s="11">
        <v>43484482.267879814</v>
      </c>
      <c r="J272" s="11">
        <v>46403136.100466296</v>
      </c>
      <c r="K272" s="11">
        <v>44897007</v>
      </c>
      <c r="L272" s="11">
        <v>44904178</v>
      </c>
      <c r="M272" s="11">
        <v>43626005</v>
      </c>
      <c r="N272" s="11">
        <v>27481790</v>
      </c>
      <c r="O272" s="11">
        <v>24017590</v>
      </c>
      <c r="P272" s="11">
        <v>22022840</v>
      </c>
      <c r="Q272" s="11">
        <v>16827770</v>
      </c>
      <c r="R272" s="11">
        <v>15194070</v>
      </c>
      <c r="S272" s="11">
        <v>13449920</v>
      </c>
      <c r="T272" s="11">
        <v>13917370</v>
      </c>
      <c r="U272" s="11">
        <v>13597600</v>
      </c>
      <c r="V272" s="11">
        <v>11312620</v>
      </c>
      <c r="W272" s="11">
        <v>11331790</v>
      </c>
      <c r="X272" s="11">
        <v>9901620</v>
      </c>
      <c r="Y272" s="86">
        <v>10126210</v>
      </c>
      <c r="Z272" s="86">
        <v>9178740</v>
      </c>
      <c r="AA272" s="86">
        <v>9636610</v>
      </c>
      <c r="AB272" s="86">
        <v>8880710</v>
      </c>
      <c r="AC272" s="86">
        <v>9648450</v>
      </c>
      <c r="AD272" s="86">
        <v>9596640</v>
      </c>
      <c r="AE272" s="86">
        <v>9249480</v>
      </c>
      <c r="AF272" s="86">
        <v>8911760</v>
      </c>
      <c r="AG272" s="86">
        <v>10201340</v>
      </c>
      <c r="AH272" s="86">
        <v>10140730</v>
      </c>
      <c r="AI272" s="13">
        <v>2.2359386149461313E-2</v>
      </c>
      <c r="AJ272" s="13">
        <v>-5.941376328992074E-3</v>
      </c>
    </row>
    <row r="273" spans="1:43" ht="10.5" customHeight="1" x14ac:dyDescent="0.2">
      <c r="A273" s="14"/>
      <c r="B273" s="14"/>
      <c r="C273" s="14" t="s">
        <v>167</v>
      </c>
      <c r="D273" s="14"/>
      <c r="E273" s="14"/>
      <c r="F273" s="2"/>
      <c r="G273" s="11">
        <v>21116140</v>
      </c>
      <c r="H273" s="11">
        <v>21394844</v>
      </c>
      <c r="I273" s="11">
        <v>21858364</v>
      </c>
      <c r="J273" s="11">
        <v>23525230</v>
      </c>
      <c r="K273" s="11">
        <v>24296080</v>
      </c>
      <c r="L273" s="11">
        <v>24946350</v>
      </c>
      <c r="M273" s="11">
        <v>24692540</v>
      </c>
      <c r="N273" s="11">
        <v>25944410</v>
      </c>
      <c r="O273" s="11">
        <v>26453935</v>
      </c>
      <c r="P273" s="11">
        <v>27485990</v>
      </c>
      <c r="Q273" s="11">
        <v>26263180</v>
      </c>
      <c r="R273" s="11">
        <v>26782720</v>
      </c>
      <c r="S273" s="11">
        <v>27709910</v>
      </c>
      <c r="T273" s="11">
        <v>32591100</v>
      </c>
      <c r="U273" s="11">
        <v>30778400</v>
      </c>
      <c r="V273" s="11">
        <v>30598330</v>
      </c>
      <c r="W273" s="11">
        <v>31222200</v>
      </c>
      <c r="X273" s="11">
        <v>30620390</v>
      </c>
      <c r="Y273" s="86">
        <v>29762690</v>
      </c>
      <c r="Z273" s="86">
        <v>30108890</v>
      </c>
      <c r="AA273" s="86">
        <v>31868130</v>
      </c>
      <c r="AB273" s="86">
        <v>33042940</v>
      </c>
      <c r="AC273" s="86">
        <v>34460550</v>
      </c>
      <c r="AD273" s="86">
        <v>36222200</v>
      </c>
      <c r="AE273" s="86">
        <v>37663150</v>
      </c>
      <c r="AF273" s="86">
        <v>38322740</v>
      </c>
      <c r="AG273" s="86">
        <v>40154460</v>
      </c>
      <c r="AH273" s="86">
        <v>38208140</v>
      </c>
      <c r="AI273" s="13">
        <v>2.4502138132323381E-2</v>
      </c>
      <c r="AJ273" s="13">
        <v>-4.8470829890378306E-2</v>
      </c>
    </row>
    <row r="274" spans="1:43" ht="10.5" customHeight="1" x14ac:dyDescent="0.2">
      <c r="A274" s="14"/>
      <c r="B274" s="14"/>
      <c r="C274" s="14" t="s">
        <v>168</v>
      </c>
      <c r="D274" s="14"/>
      <c r="E274" s="14"/>
      <c r="F274" s="2"/>
      <c r="G274" s="11">
        <v>10007120</v>
      </c>
      <c r="H274" s="11">
        <v>8399330</v>
      </c>
      <c r="I274" s="11">
        <v>8092620</v>
      </c>
      <c r="J274" s="11">
        <v>7705560</v>
      </c>
      <c r="K274" s="11">
        <v>8088240</v>
      </c>
      <c r="L274" s="11">
        <v>9648280</v>
      </c>
      <c r="M274" s="11">
        <v>9785525</v>
      </c>
      <c r="N274" s="11">
        <v>10605570</v>
      </c>
      <c r="O274" s="11">
        <v>10679230</v>
      </c>
      <c r="P274" s="11">
        <v>10388800</v>
      </c>
      <c r="Q274" s="11">
        <v>10664650</v>
      </c>
      <c r="R274" s="11">
        <v>10531590</v>
      </c>
      <c r="S274" s="11">
        <v>11380946</v>
      </c>
      <c r="T274" s="11">
        <v>11078040</v>
      </c>
      <c r="U274" s="11">
        <v>11288471</v>
      </c>
      <c r="V274" s="11">
        <v>12336490</v>
      </c>
      <c r="W274" s="11">
        <v>11988572</v>
      </c>
      <c r="X274" s="11">
        <v>12723870</v>
      </c>
      <c r="Y274" s="86">
        <v>12024900</v>
      </c>
      <c r="Z274" s="86">
        <v>10249430</v>
      </c>
      <c r="AA274" s="86">
        <v>12382070</v>
      </c>
      <c r="AB274" s="86">
        <v>13973480</v>
      </c>
      <c r="AC274" s="86">
        <v>14587400</v>
      </c>
      <c r="AD274" s="86">
        <v>14827630</v>
      </c>
      <c r="AE274" s="86">
        <v>14608980</v>
      </c>
      <c r="AF274" s="86">
        <v>15133050</v>
      </c>
      <c r="AG274" s="86">
        <v>12552840</v>
      </c>
      <c r="AH274" s="86">
        <v>9438220</v>
      </c>
      <c r="AI274" s="13">
        <v>-6.33063276704251E-2</v>
      </c>
      <c r="AJ274" s="13">
        <v>-0.24812074399100123</v>
      </c>
    </row>
    <row r="275" spans="1:43" ht="10.5" customHeight="1" x14ac:dyDescent="0.2">
      <c r="A275" s="8"/>
      <c r="B275" s="8"/>
      <c r="C275" s="11" t="s">
        <v>169</v>
      </c>
      <c r="D275" s="80"/>
      <c r="E275" s="14"/>
      <c r="F275" s="2"/>
      <c r="G275" s="12">
        <v>0</v>
      </c>
      <c r="H275" s="12">
        <v>0</v>
      </c>
      <c r="I275" s="12">
        <v>0</v>
      </c>
      <c r="J275" s="12">
        <v>0</v>
      </c>
      <c r="K275" s="12">
        <v>0</v>
      </c>
      <c r="L275" s="12">
        <v>33075</v>
      </c>
      <c r="M275" s="12">
        <v>824838</v>
      </c>
      <c r="N275" s="12">
        <v>1509331</v>
      </c>
      <c r="O275" s="12">
        <v>1755989</v>
      </c>
      <c r="P275" s="12">
        <v>2478568</v>
      </c>
      <c r="Q275" s="12">
        <v>2170836</v>
      </c>
      <c r="R275" s="12">
        <v>2196101</v>
      </c>
      <c r="S275" s="12">
        <v>1866212</v>
      </c>
      <c r="T275" s="12">
        <v>1718515</v>
      </c>
      <c r="U275" s="12">
        <v>2334828</v>
      </c>
      <c r="V275" s="12">
        <v>1965273</v>
      </c>
      <c r="W275" s="12">
        <v>2188484</v>
      </c>
      <c r="X275" s="12">
        <v>2050718</v>
      </c>
      <c r="Y275" s="86">
        <v>1707429</v>
      </c>
      <c r="Z275" s="86">
        <v>1618852</v>
      </c>
      <c r="AA275" s="86">
        <v>1792560</v>
      </c>
      <c r="AB275" s="86">
        <v>1894967</v>
      </c>
      <c r="AC275" s="86">
        <v>2010915</v>
      </c>
      <c r="AD275" s="86">
        <v>2743335</v>
      </c>
      <c r="AE275" s="86">
        <v>3172963</v>
      </c>
      <c r="AF275" s="86">
        <v>3282377</v>
      </c>
      <c r="AG275" s="86">
        <v>4098847</v>
      </c>
      <c r="AH275" s="86">
        <v>2609196</v>
      </c>
      <c r="AI275" s="13">
        <v>5.4753176847282425E-2</v>
      </c>
      <c r="AJ275" s="13">
        <v>-0.36343171628509185</v>
      </c>
    </row>
    <row r="276" spans="1:43" ht="10.5" customHeight="1" x14ac:dyDescent="0.2">
      <c r="A276" s="8"/>
      <c r="B276" s="8"/>
      <c r="C276" s="11" t="s">
        <v>170</v>
      </c>
      <c r="D276" s="80"/>
      <c r="E276" s="14"/>
      <c r="F276" s="2"/>
      <c r="G276" s="12">
        <v>0</v>
      </c>
      <c r="H276" s="12">
        <v>0</v>
      </c>
      <c r="I276" s="12">
        <v>0</v>
      </c>
      <c r="J276" s="12">
        <v>0</v>
      </c>
      <c r="K276" s="12">
        <v>0</v>
      </c>
      <c r="L276" s="12">
        <v>0</v>
      </c>
      <c r="M276" s="12">
        <v>0</v>
      </c>
      <c r="N276" s="12">
        <v>21603469</v>
      </c>
      <c r="O276" s="12">
        <v>26002040</v>
      </c>
      <c r="P276" s="12">
        <v>23215277</v>
      </c>
      <c r="Q276" s="12">
        <v>16740727</v>
      </c>
      <c r="R276" s="12">
        <v>20507617</v>
      </c>
      <c r="S276" s="12">
        <v>14188318</v>
      </c>
      <c r="T276" s="12">
        <v>12450838</v>
      </c>
      <c r="U276" s="12">
        <v>13027230</v>
      </c>
      <c r="V276" s="12">
        <v>13513311</v>
      </c>
      <c r="W276" s="12">
        <v>14115284</v>
      </c>
      <c r="X276" s="12">
        <v>12956802</v>
      </c>
      <c r="Y276" s="86">
        <v>14019975</v>
      </c>
      <c r="Z276" s="86">
        <v>13330302</v>
      </c>
      <c r="AA276" s="86">
        <v>12431022</v>
      </c>
      <c r="AB276" s="86">
        <v>13230130</v>
      </c>
      <c r="AC276" s="86">
        <v>11989509</v>
      </c>
      <c r="AD276" s="86">
        <v>13718127</v>
      </c>
      <c r="AE276" s="86">
        <v>15211063</v>
      </c>
      <c r="AF276" s="86">
        <v>17480002</v>
      </c>
      <c r="AG276" s="86">
        <v>16758832</v>
      </c>
      <c r="AH276" s="86">
        <v>17773817</v>
      </c>
      <c r="AI276" s="13">
        <v>5.0435600594717966E-2</v>
      </c>
      <c r="AJ276" s="13">
        <v>6.0564184902623289E-2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229.41176470588235</v>
      </c>
      <c r="H279" s="93">
        <v>234</v>
      </c>
      <c r="I279" s="93">
        <v>236.3</v>
      </c>
      <c r="J279" s="93">
        <v>235.9</v>
      </c>
      <c r="K279" s="93">
        <v>244.7</v>
      </c>
      <c r="L279" s="93">
        <v>248</v>
      </c>
      <c r="M279" s="93">
        <v>220.16363636363639</v>
      </c>
      <c r="N279" s="93">
        <v>231.5</v>
      </c>
      <c r="O279" s="93">
        <v>244.09</v>
      </c>
      <c r="P279" s="93">
        <v>247.41818181818186</v>
      </c>
      <c r="Q279" s="93">
        <v>237.59090909090909</v>
      </c>
      <c r="R279" s="93">
        <v>258</v>
      </c>
      <c r="S279" s="93">
        <v>237.1357142857143</v>
      </c>
      <c r="T279" s="93">
        <v>239.00909090909099</v>
      </c>
      <c r="U279" s="93">
        <v>273.88571428571424</v>
      </c>
      <c r="V279" s="93">
        <v>275.19285714285712</v>
      </c>
      <c r="W279" s="93">
        <v>270.24285714285713</v>
      </c>
      <c r="X279" s="93">
        <v>261.60000000000002</v>
      </c>
      <c r="Y279" s="93">
        <v>264.72499999999997</v>
      </c>
      <c r="Z279" s="93">
        <v>263.60000000000002</v>
      </c>
      <c r="AA279" s="93">
        <v>263.71875</v>
      </c>
      <c r="AB279" s="93">
        <v>252.53613349150956</v>
      </c>
      <c r="AC279" s="93">
        <v>260.17602109702989</v>
      </c>
      <c r="AD279" s="93">
        <v>259.73601992295573</v>
      </c>
      <c r="AE279" s="93">
        <v>260.84222029788589</v>
      </c>
      <c r="AF279" s="93">
        <v>264.75548273592779</v>
      </c>
      <c r="AG279" s="93">
        <v>265.496133622446</v>
      </c>
      <c r="AH279" s="93">
        <v>258.27741358752945</v>
      </c>
      <c r="AI279" s="10">
        <v>3.753679525830389E-3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B1A95-F2CE-4826-876C-2E542604169E}">
  <sheetPr codeName="Sheet41"/>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5703125" hidden="1" customWidth="1"/>
    <col min="19" max="19" width="9.85546875" hidden="1" customWidth="1"/>
    <col min="20" max="22" width="10.5703125" hidden="1" customWidth="1"/>
    <col min="23" max="25" width="10.85546875" hidden="1" customWidth="1"/>
    <col min="26"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294</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379875023</v>
      </c>
      <c r="H5" s="5">
        <v>422142267</v>
      </c>
      <c r="I5" s="5">
        <v>412807346</v>
      </c>
      <c r="J5" s="5">
        <v>454431126</v>
      </c>
      <c r="K5" s="5">
        <f t="shared" ref="K5:Q5" si="0">SUM(K62,K119,K176)</f>
        <v>569901327</v>
      </c>
      <c r="L5" s="5">
        <f t="shared" si="0"/>
        <v>536330183</v>
      </c>
      <c r="M5" s="5">
        <f t="shared" si="0"/>
        <v>579345462</v>
      </c>
      <c r="N5" s="5">
        <f t="shared" si="0"/>
        <v>673898765</v>
      </c>
      <c r="O5" s="5">
        <f t="shared" si="0"/>
        <v>738988841</v>
      </c>
      <c r="P5" s="5">
        <f t="shared" si="0"/>
        <v>756950336</v>
      </c>
      <c r="Q5" s="5">
        <f t="shared" si="0"/>
        <v>809613356</v>
      </c>
      <c r="R5" s="5">
        <f t="shared" ref="R5:AA5" si="1">SUM(R62,R119,R176,R233)</f>
        <v>1046726170</v>
      </c>
      <c r="S5" s="5">
        <f t="shared" si="1"/>
        <v>974463022.56999993</v>
      </c>
      <c r="T5" s="5">
        <f t="shared" si="1"/>
        <v>1014109884.51</v>
      </c>
      <c r="U5" s="5">
        <f t="shared" si="1"/>
        <v>1109756021.52</v>
      </c>
      <c r="V5" s="5">
        <f t="shared" si="1"/>
        <v>1250305185.6900001</v>
      </c>
      <c r="W5" s="5">
        <f t="shared" si="1"/>
        <v>1225086508.47</v>
      </c>
      <c r="X5" s="5">
        <f t="shared" si="1"/>
        <v>1247298994.1800001</v>
      </c>
      <c r="Y5" s="5">
        <f t="shared" si="1"/>
        <v>1360613254.4771726</v>
      </c>
      <c r="Z5" s="5">
        <f t="shared" si="1"/>
        <v>1473310123.4016242</v>
      </c>
      <c r="AA5" s="5">
        <f t="shared" si="1"/>
        <v>1335377314.45</v>
      </c>
      <c r="AB5" s="5">
        <v>1499508441</v>
      </c>
      <c r="AC5" s="5">
        <v>1745530033.9299381</v>
      </c>
      <c r="AD5" s="5">
        <v>1460558119</v>
      </c>
      <c r="AE5" s="5">
        <v>1453071610.7545645</v>
      </c>
      <c r="AF5" s="5">
        <v>1712734328</v>
      </c>
      <c r="AG5" s="5">
        <v>1662324076.0751543</v>
      </c>
      <c r="AH5" s="5">
        <v>1992866054</v>
      </c>
      <c r="AI5" s="10">
        <v>4.8547717304331606E-2</v>
      </c>
      <c r="AJ5" s="10">
        <v>0.19884328373879714</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252688912</v>
      </c>
      <c r="H7" s="12">
        <v>287797887</v>
      </c>
      <c r="I7" s="12">
        <v>270043090</v>
      </c>
      <c r="J7" s="12">
        <v>269687582</v>
      </c>
      <c r="K7" s="12">
        <f t="shared" ref="K7:AA17" si="2">SUM(K64,K121,K178)</f>
        <v>380195820</v>
      </c>
      <c r="L7" s="12">
        <f t="shared" si="2"/>
        <v>325546045</v>
      </c>
      <c r="M7" s="12">
        <f t="shared" si="2"/>
        <v>368843020</v>
      </c>
      <c r="N7" s="12">
        <f t="shared" si="2"/>
        <v>439684561</v>
      </c>
      <c r="O7" s="12">
        <f t="shared" si="2"/>
        <v>458275912</v>
      </c>
      <c r="P7" s="12">
        <f t="shared" si="2"/>
        <v>493396180</v>
      </c>
      <c r="Q7" s="12">
        <f t="shared" si="2"/>
        <v>552148242</v>
      </c>
      <c r="R7" s="12">
        <f t="shared" si="2"/>
        <v>750725461</v>
      </c>
      <c r="S7" s="12">
        <f t="shared" si="2"/>
        <v>652033378</v>
      </c>
      <c r="T7" s="12">
        <f t="shared" si="2"/>
        <v>658320190.86000001</v>
      </c>
      <c r="U7" s="12">
        <f t="shared" si="2"/>
        <v>734518139.63999999</v>
      </c>
      <c r="V7" s="12">
        <f t="shared" si="2"/>
        <v>782875109.51999998</v>
      </c>
      <c r="W7" s="12">
        <f t="shared" si="2"/>
        <v>765825437.78999996</v>
      </c>
      <c r="X7" s="12">
        <f t="shared" si="2"/>
        <v>786810413.98000002</v>
      </c>
      <c r="Y7" s="12">
        <f t="shared" si="2"/>
        <v>900014706.76999998</v>
      </c>
      <c r="Z7" s="12">
        <f t="shared" si="2"/>
        <v>1003840212.46</v>
      </c>
      <c r="AA7" s="12">
        <f t="shared" si="2"/>
        <v>873968075.24000001</v>
      </c>
      <c r="AB7" s="12">
        <v>1006729403</v>
      </c>
      <c r="AC7" s="12">
        <v>1225394994</v>
      </c>
      <c r="AD7" s="12">
        <v>933977575</v>
      </c>
      <c r="AE7" s="12">
        <v>910124657</v>
      </c>
      <c r="AF7" s="12">
        <v>1172227042</v>
      </c>
      <c r="AG7" s="12">
        <v>1104807462</v>
      </c>
      <c r="AH7" s="12">
        <v>1414819882</v>
      </c>
      <c r="AI7" s="13">
        <v>5.8355083616183911E-2</v>
      </c>
      <c r="AJ7" s="13">
        <v>0.28060311924287129</v>
      </c>
    </row>
    <row r="8" spans="1:36" ht="10.5" customHeight="1" x14ac:dyDescent="0.2">
      <c r="A8" s="11"/>
      <c r="B8" s="11"/>
      <c r="C8" s="11" t="s">
        <v>36</v>
      </c>
      <c r="D8" s="11"/>
      <c r="E8" s="11"/>
      <c r="F8" s="2"/>
      <c r="G8" s="12">
        <v>167108648</v>
      </c>
      <c r="H8" s="12">
        <v>175509308</v>
      </c>
      <c r="I8" s="12">
        <v>184320336</v>
      </c>
      <c r="J8" s="12">
        <v>173941016</v>
      </c>
      <c r="K8" s="12">
        <f t="shared" si="2"/>
        <v>200774569</v>
      </c>
      <c r="L8" s="12">
        <f t="shared" si="2"/>
        <v>211778689</v>
      </c>
      <c r="M8" s="12">
        <f t="shared" si="2"/>
        <v>228457314</v>
      </c>
      <c r="N8" s="12">
        <f t="shared" si="2"/>
        <v>234962050</v>
      </c>
      <c r="O8" s="12">
        <f t="shared" si="2"/>
        <v>264224741</v>
      </c>
      <c r="P8" s="12">
        <f t="shared" si="2"/>
        <v>290910665</v>
      </c>
      <c r="Q8" s="12">
        <f t="shared" si="2"/>
        <v>299028727</v>
      </c>
      <c r="R8" s="12">
        <f t="shared" si="2"/>
        <v>326984018</v>
      </c>
      <c r="S8" s="12">
        <f t="shared" si="2"/>
        <v>349066366</v>
      </c>
      <c r="T8" s="12">
        <f t="shared" si="2"/>
        <v>330610106</v>
      </c>
      <c r="U8" s="12">
        <f t="shared" si="2"/>
        <v>355783516.34000003</v>
      </c>
      <c r="V8" s="12">
        <f t="shared" si="2"/>
        <v>368044510.17000002</v>
      </c>
      <c r="W8" s="12">
        <f t="shared" si="2"/>
        <v>398244885.71999997</v>
      </c>
      <c r="X8" s="12">
        <f t="shared" si="2"/>
        <v>433299630.29000002</v>
      </c>
      <c r="Y8" s="12">
        <f t="shared" si="2"/>
        <v>452393077.04999995</v>
      </c>
      <c r="Z8" s="12">
        <f t="shared" si="2"/>
        <v>439626416.73000002</v>
      </c>
      <c r="AA8" s="12">
        <f t="shared" si="2"/>
        <v>469704106.18000001</v>
      </c>
      <c r="AB8" s="12">
        <v>485126910</v>
      </c>
      <c r="AC8" s="12">
        <v>498340206</v>
      </c>
      <c r="AD8" s="12">
        <v>507215485</v>
      </c>
      <c r="AE8" s="12">
        <v>516092810</v>
      </c>
      <c r="AF8" s="12">
        <v>539999248</v>
      </c>
      <c r="AG8" s="12">
        <v>567889620</v>
      </c>
      <c r="AH8" s="12">
        <v>586608311</v>
      </c>
      <c r="AI8" s="13">
        <v>3.2164237869905632E-2</v>
      </c>
      <c r="AJ8" s="13">
        <v>3.2961847409713176E-2</v>
      </c>
    </row>
    <row r="9" spans="1:36" ht="10.5" customHeight="1" x14ac:dyDescent="0.2">
      <c r="A9" s="11"/>
      <c r="B9" s="11"/>
      <c r="C9" s="11"/>
      <c r="D9" s="11" t="s">
        <v>37</v>
      </c>
      <c r="E9" s="11"/>
      <c r="F9" s="2"/>
      <c r="G9" s="12">
        <v>161341531</v>
      </c>
      <c r="H9" s="12">
        <v>172080485</v>
      </c>
      <c r="I9" s="12">
        <v>177685304</v>
      </c>
      <c r="J9" s="12">
        <v>163142318</v>
      </c>
      <c r="K9" s="12">
        <f t="shared" si="2"/>
        <v>188780668</v>
      </c>
      <c r="L9" s="12">
        <f t="shared" si="2"/>
        <v>206270606</v>
      </c>
      <c r="M9" s="12">
        <f t="shared" si="2"/>
        <v>223332768</v>
      </c>
      <c r="N9" s="12">
        <f t="shared" si="2"/>
        <v>229924479</v>
      </c>
      <c r="O9" s="12">
        <f t="shared" si="2"/>
        <v>254338711</v>
      </c>
      <c r="P9" s="12">
        <f t="shared" si="2"/>
        <v>279253737</v>
      </c>
      <c r="Q9" s="12">
        <f t="shared" si="2"/>
        <v>289652096</v>
      </c>
      <c r="R9" s="12">
        <f t="shared" si="2"/>
        <v>316948390</v>
      </c>
      <c r="S9" s="12">
        <f t="shared" si="2"/>
        <v>336898472</v>
      </c>
      <c r="T9" s="12">
        <f t="shared" si="2"/>
        <v>317476117</v>
      </c>
      <c r="U9" s="12">
        <f t="shared" si="2"/>
        <v>343198777.00999999</v>
      </c>
      <c r="V9" s="12">
        <f t="shared" si="2"/>
        <v>357526507.58000004</v>
      </c>
      <c r="W9" s="12">
        <f t="shared" si="2"/>
        <v>389324146.69</v>
      </c>
      <c r="X9" s="12">
        <f t="shared" si="2"/>
        <v>424489680.71000004</v>
      </c>
      <c r="Y9" s="12">
        <f t="shared" si="2"/>
        <v>442537250.88</v>
      </c>
      <c r="Z9" s="12">
        <f t="shared" si="2"/>
        <v>429674120.26999998</v>
      </c>
      <c r="AA9" s="12">
        <f t="shared" si="2"/>
        <v>457420608.05000001</v>
      </c>
      <c r="AB9" s="12">
        <v>474851292</v>
      </c>
      <c r="AC9" s="12">
        <v>486524172</v>
      </c>
      <c r="AD9" s="12">
        <v>493623606</v>
      </c>
      <c r="AE9" s="12">
        <v>506411543</v>
      </c>
      <c r="AF9" s="12">
        <v>530610070</v>
      </c>
      <c r="AG9" s="12">
        <v>557321465</v>
      </c>
      <c r="AH9" s="12">
        <v>576330464</v>
      </c>
      <c r="AI9" s="13">
        <v>3.2806570273837155E-2</v>
      </c>
      <c r="AJ9" s="13">
        <v>3.4107781942330176E-2</v>
      </c>
    </row>
    <row r="10" spans="1:36" ht="10.5" customHeight="1" x14ac:dyDescent="0.2">
      <c r="A10" s="11"/>
      <c r="B10" s="11"/>
      <c r="C10" s="14"/>
      <c r="D10" s="11" t="s">
        <v>38</v>
      </c>
      <c r="E10" s="11"/>
      <c r="F10" s="2"/>
      <c r="G10" s="12">
        <v>122049</v>
      </c>
      <c r="H10" s="12">
        <v>121558</v>
      </c>
      <c r="I10" s="12">
        <v>145894</v>
      </c>
      <c r="J10" s="12">
        <v>146686</v>
      </c>
      <c r="K10" s="12">
        <f t="shared" si="2"/>
        <v>241134</v>
      </c>
      <c r="L10" s="12">
        <f t="shared" si="2"/>
        <v>746068</v>
      </c>
      <c r="M10" s="12">
        <f t="shared" si="2"/>
        <v>1229469</v>
      </c>
      <c r="N10" s="12">
        <f t="shared" si="2"/>
        <v>1235365</v>
      </c>
      <c r="O10" s="12">
        <f t="shared" si="2"/>
        <v>3497726</v>
      </c>
      <c r="P10" s="12">
        <f t="shared" si="2"/>
        <v>4280988</v>
      </c>
      <c r="Q10" s="12">
        <f t="shared" si="2"/>
        <v>2377682</v>
      </c>
      <c r="R10" s="12">
        <f t="shared" si="2"/>
        <v>3597769</v>
      </c>
      <c r="S10" s="12">
        <f t="shared" si="2"/>
        <v>4279658</v>
      </c>
      <c r="T10" s="12">
        <f t="shared" si="2"/>
        <v>2799784</v>
      </c>
      <c r="U10" s="12">
        <f t="shared" si="2"/>
        <v>2673042.54</v>
      </c>
      <c r="V10" s="12">
        <f t="shared" si="2"/>
        <v>4387326.72</v>
      </c>
      <c r="W10" s="12">
        <f t="shared" si="2"/>
        <v>3929288.05</v>
      </c>
      <c r="X10" s="12">
        <f t="shared" si="2"/>
        <v>3217498.08</v>
      </c>
      <c r="Y10" s="12">
        <f t="shared" si="2"/>
        <v>3172128.1</v>
      </c>
      <c r="Z10" s="12">
        <f t="shared" si="2"/>
        <v>3629069.55</v>
      </c>
      <c r="AA10" s="12">
        <f t="shared" si="2"/>
        <v>3781205.95</v>
      </c>
      <c r="AB10" s="12">
        <v>3994803</v>
      </c>
      <c r="AC10" s="12">
        <v>4616583</v>
      </c>
      <c r="AD10" s="12">
        <v>5367556</v>
      </c>
      <c r="AE10" s="12">
        <v>5146886</v>
      </c>
      <c r="AF10" s="12">
        <v>5149412</v>
      </c>
      <c r="AG10" s="12">
        <v>5220598</v>
      </c>
      <c r="AH10" s="12">
        <v>5024071</v>
      </c>
      <c r="AI10" s="13">
        <v>3.8947016189460282E-2</v>
      </c>
      <c r="AJ10" s="13">
        <v>-3.7644538039511947E-2</v>
      </c>
    </row>
    <row r="11" spans="1:36" ht="10.5" customHeight="1" x14ac:dyDescent="0.2">
      <c r="A11" s="11"/>
      <c r="B11" s="11"/>
      <c r="C11" s="14"/>
      <c r="D11" s="11" t="s">
        <v>39</v>
      </c>
      <c r="E11" s="11"/>
      <c r="F11" s="2"/>
      <c r="G11" s="12">
        <v>5645068</v>
      </c>
      <c r="H11" s="12">
        <v>3307265</v>
      </c>
      <c r="I11" s="12">
        <v>6489138</v>
      </c>
      <c r="J11" s="12">
        <v>10652012</v>
      </c>
      <c r="K11" s="12">
        <f t="shared" si="2"/>
        <v>11752767</v>
      </c>
      <c r="L11" s="12">
        <f t="shared" si="2"/>
        <v>4762015</v>
      </c>
      <c r="M11" s="12">
        <f t="shared" si="2"/>
        <v>3895077</v>
      </c>
      <c r="N11" s="12">
        <f t="shared" si="2"/>
        <v>3802206</v>
      </c>
      <c r="O11" s="12">
        <f t="shared" si="2"/>
        <v>6388304</v>
      </c>
      <c r="P11" s="12">
        <f t="shared" si="2"/>
        <v>7375940</v>
      </c>
      <c r="Q11" s="12">
        <f t="shared" si="2"/>
        <v>6998949</v>
      </c>
      <c r="R11" s="12">
        <f t="shared" si="2"/>
        <v>6437859</v>
      </c>
      <c r="S11" s="12">
        <f t="shared" si="2"/>
        <v>7888236</v>
      </c>
      <c r="T11" s="12">
        <f t="shared" si="2"/>
        <v>10334205</v>
      </c>
      <c r="U11" s="12">
        <f t="shared" si="2"/>
        <v>9911696.7899999991</v>
      </c>
      <c r="V11" s="12">
        <f t="shared" si="2"/>
        <v>6130675.8700000001</v>
      </c>
      <c r="W11" s="12">
        <f t="shared" si="2"/>
        <v>4991450.9799999995</v>
      </c>
      <c r="X11" s="12">
        <f t="shared" si="2"/>
        <v>5592451.5</v>
      </c>
      <c r="Y11" s="12">
        <f t="shared" si="2"/>
        <v>6683698.0699999994</v>
      </c>
      <c r="Z11" s="12">
        <f t="shared" si="2"/>
        <v>6323226.9100000001</v>
      </c>
      <c r="AA11" s="12">
        <f t="shared" si="2"/>
        <v>8502292.1799999997</v>
      </c>
      <c r="AB11" s="12">
        <v>6280815</v>
      </c>
      <c r="AC11" s="12">
        <v>7199451</v>
      </c>
      <c r="AD11" s="12">
        <v>8224323</v>
      </c>
      <c r="AE11" s="12">
        <v>4534381</v>
      </c>
      <c r="AF11" s="12">
        <v>4239766</v>
      </c>
      <c r="AG11" s="12">
        <v>5347557</v>
      </c>
      <c r="AH11" s="12">
        <v>5253776</v>
      </c>
      <c r="AI11" s="13">
        <v>-2.932034944040085E-2</v>
      </c>
      <c r="AJ11" s="13">
        <v>-1.7537166971759253E-2</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0</v>
      </c>
      <c r="P12" s="12">
        <f t="shared" si="2"/>
        <v>0</v>
      </c>
      <c r="Q12" s="12">
        <f t="shared" si="2"/>
        <v>0</v>
      </c>
      <c r="R12" s="12">
        <f t="shared" si="2"/>
        <v>0</v>
      </c>
      <c r="S12" s="12">
        <f t="shared" si="2"/>
        <v>572091</v>
      </c>
      <c r="T12" s="12">
        <f t="shared" si="2"/>
        <v>43991800</v>
      </c>
      <c r="U12" s="12">
        <f t="shared" si="2"/>
        <v>47785133.789999999</v>
      </c>
      <c r="V12" s="12">
        <f t="shared" si="2"/>
        <v>50824782.479999997</v>
      </c>
      <c r="W12" s="12">
        <f t="shared" si="2"/>
        <v>47740172.310000002</v>
      </c>
      <c r="X12" s="12">
        <f t="shared" si="2"/>
        <v>47957720.689999998</v>
      </c>
      <c r="Y12" s="12">
        <f t="shared" si="2"/>
        <v>32961500.719999999</v>
      </c>
      <c r="Z12" s="12">
        <f t="shared" si="2"/>
        <v>48124323.730000004</v>
      </c>
      <c r="AA12" s="12">
        <f t="shared" si="2"/>
        <v>51766035.060000002</v>
      </c>
      <c r="AB12" s="12">
        <v>52601141</v>
      </c>
      <c r="AC12" s="12">
        <v>47257749</v>
      </c>
      <c r="AD12" s="12">
        <v>68447337</v>
      </c>
      <c r="AE12" s="12">
        <v>72085077</v>
      </c>
      <c r="AF12" s="12">
        <v>72673921</v>
      </c>
      <c r="AG12" s="12">
        <v>54516850</v>
      </c>
      <c r="AH12" s="12">
        <v>77093997</v>
      </c>
      <c r="AI12" s="13">
        <v>6.5788180487241998E-2</v>
      </c>
      <c r="AJ12" s="13">
        <v>0.41413153914798817</v>
      </c>
    </row>
    <row r="13" spans="1:36" ht="10.5" customHeight="1" x14ac:dyDescent="0.2">
      <c r="A13" s="11"/>
      <c r="B13" s="14"/>
      <c r="C13" s="11" t="s">
        <v>41</v>
      </c>
      <c r="D13" s="11"/>
      <c r="E13" s="11"/>
      <c r="F13" s="2"/>
      <c r="G13" s="12">
        <v>0</v>
      </c>
      <c r="H13" s="12">
        <v>0</v>
      </c>
      <c r="I13" s="12">
        <v>0</v>
      </c>
      <c r="J13" s="12">
        <v>0</v>
      </c>
      <c r="K13" s="12">
        <f t="shared" si="2"/>
        <v>840121</v>
      </c>
      <c r="L13" s="12">
        <f t="shared" si="2"/>
        <v>1003105</v>
      </c>
      <c r="M13" s="12">
        <f t="shared" si="2"/>
        <v>1211825</v>
      </c>
      <c r="N13" s="12">
        <f t="shared" si="2"/>
        <v>1303988</v>
      </c>
      <c r="O13" s="12">
        <f t="shared" si="2"/>
        <v>1862522</v>
      </c>
      <c r="P13" s="12">
        <f t="shared" si="2"/>
        <v>1454579</v>
      </c>
      <c r="Q13" s="12">
        <f t="shared" si="2"/>
        <v>1500071</v>
      </c>
      <c r="R13" s="12">
        <f t="shared" si="2"/>
        <v>4318392</v>
      </c>
      <c r="S13" s="12">
        <f t="shared" si="2"/>
        <v>9583710</v>
      </c>
      <c r="T13" s="12">
        <f t="shared" si="2"/>
        <v>12821015</v>
      </c>
      <c r="U13" s="12">
        <f t="shared" si="2"/>
        <v>13353169</v>
      </c>
      <c r="V13" s="12">
        <f t="shared" si="2"/>
        <v>13997387.140000001</v>
      </c>
      <c r="W13" s="12">
        <f t="shared" si="2"/>
        <v>14253677.9</v>
      </c>
      <c r="X13" s="12">
        <f t="shared" si="2"/>
        <v>11686354</v>
      </c>
      <c r="Y13" s="12">
        <f t="shared" si="2"/>
        <v>12331561</v>
      </c>
      <c r="Z13" s="12">
        <f t="shared" si="2"/>
        <v>14691469</v>
      </c>
      <c r="AA13" s="12">
        <f t="shared" si="2"/>
        <v>16663225</v>
      </c>
      <c r="AB13" s="12">
        <v>17060804</v>
      </c>
      <c r="AC13" s="12">
        <v>18218488</v>
      </c>
      <c r="AD13" s="12">
        <v>18995328</v>
      </c>
      <c r="AE13" s="12">
        <v>19514821</v>
      </c>
      <c r="AF13" s="12">
        <v>9479851</v>
      </c>
      <c r="AG13" s="12">
        <v>9189822</v>
      </c>
      <c r="AH13" s="12">
        <v>8820956</v>
      </c>
      <c r="AI13" s="13">
        <v>-0.10411411603233811</v>
      </c>
      <c r="AJ13" s="13">
        <v>-4.0138535871532662E-2</v>
      </c>
    </row>
    <row r="14" spans="1:36" ht="10.5" customHeight="1" x14ac:dyDescent="0.2">
      <c r="A14" s="11"/>
      <c r="B14" s="14"/>
      <c r="C14" s="11" t="s">
        <v>42</v>
      </c>
      <c r="D14" s="11"/>
      <c r="E14" s="11"/>
      <c r="F14" s="2"/>
      <c r="G14" s="12">
        <v>0</v>
      </c>
      <c r="H14" s="12">
        <v>0</v>
      </c>
      <c r="I14" s="12">
        <v>0</v>
      </c>
      <c r="J14" s="12">
        <v>0</v>
      </c>
      <c r="K14" s="12">
        <f t="shared" si="2"/>
        <v>0</v>
      </c>
      <c r="L14" s="12">
        <f t="shared" si="2"/>
        <v>445414</v>
      </c>
      <c r="M14" s="12">
        <f t="shared" si="2"/>
        <v>513465</v>
      </c>
      <c r="N14" s="12">
        <f t="shared" si="2"/>
        <v>551460</v>
      </c>
      <c r="O14" s="12">
        <f t="shared" si="2"/>
        <v>69876</v>
      </c>
      <c r="P14" s="12">
        <f t="shared" si="2"/>
        <v>622686</v>
      </c>
      <c r="Q14" s="12">
        <f t="shared" si="2"/>
        <v>544712</v>
      </c>
      <c r="R14" s="12">
        <f t="shared" si="2"/>
        <v>100240</v>
      </c>
      <c r="S14" s="12">
        <f t="shared" si="2"/>
        <v>1054661</v>
      </c>
      <c r="T14" s="12">
        <f t="shared" si="2"/>
        <v>2351577.86</v>
      </c>
      <c r="U14" s="12">
        <f t="shared" si="2"/>
        <v>2317153</v>
      </c>
      <c r="V14" s="12">
        <f t="shared" si="2"/>
        <v>2481074.52</v>
      </c>
      <c r="W14" s="12">
        <f t="shared" si="2"/>
        <v>2377873.4</v>
      </c>
      <c r="X14" s="12">
        <f t="shared" si="2"/>
        <v>2414284</v>
      </c>
      <c r="Y14" s="12">
        <f t="shared" si="2"/>
        <v>2812211</v>
      </c>
      <c r="Z14" s="12">
        <f t="shared" si="2"/>
        <v>2788574</v>
      </c>
      <c r="AA14" s="12">
        <f t="shared" si="2"/>
        <v>3138023</v>
      </c>
      <c r="AB14" s="12">
        <v>3238513</v>
      </c>
      <c r="AC14" s="12">
        <v>3421220</v>
      </c>
      <c r="AD14" s="12">
        <v>7526057</v>
      </c>
      <c r="AE14" s="12">
        <v>3945311</v>
      </c>
      <c r="AF14" s="12">
        <v>1431864</v>
      </c>
      <c r="AG14" s="12">
        <v>1497505</v>
      </c>
      <c r="AH14" s="12">
        <v>1220325</v>
      </c>
      <c r="AI14" s="13">
        <v>-0.15012515047211883</v>
      </c>
      <c r="AJ14" s="13">
        <v>-0.18509454058584113</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52986591</v>
      </c>
      <c r="AC15" s="12">
        <v>58630301</v>
      </c>
      <c r="AD15" s="12">
        <v>61524339</v>
      </c>
      <c r="AE15" s="12">
        <v>64336728</v>
      </c>
      <c r="AF15" s="12">
        <v>65171626</v>
      </c>
      <c r="AG15" s="12">
        <v>68615974</v>
      </c>
      <c r="AH15" s="12">
        <v>69928285</v>
      </c>
      <c r="AI15" s="13">
        <v>4.7324226522689861E-2</v>
      </c>
      <c r="AJ15" s="13">
        <v>1.9125444462830186E-2</v>
      </c>
    </row>
    <row r="16" spans="1:36" ht="10.5" customHeight="1" x14ac:dyDescent="0.2">
      <c r="A16" s="11"/>
      <c r="B16" s="14"/>
      <c r="C16" s="11" t="s">
        <v>44</v>
      </c>
      <c r="D16" s="15"/>
      <c r="E16" s="11"/>
      <c r="F16" s="2"/>
      <c r="G16" s="12">
        <v>85580264</v>
      </c>
      <c r="H16" s="12">
        <v>112288579</v>
      </c>
      <c r="I16" s="12">
        <v>85722754</v>
      </c>
      <c r="J16" s="12">
        <v>95746566</v>
      </c>
      <c r="K16" s="12">
        <f t="shared" si="2"/>
        <v>178581130</v>
      </c>
      <c r="L16" s="12">
        <f t="shared" si="2"/>
        <v>112318837</v>
      </c>
      <c r="M16" s="12">
        <f t="shared" si="2"/>
        <v>138660416</v>
      </c>
      <c r="N16" s="12">
        <f t="shared" si="2"/>
        <v>202867063</v>
      </c>
      <c r="O16" s="12">
        <f t="shared" si="2"/>
        <v>192118773</v>
      </c>
      <c r="P16" s="12">
        <f t="shared" si="2"/>
        <v>200408250</v>
      </c>
      <c r="Q16" s="12">
        <f t="shared" si="2"/>
        <v>251074732</v>
      </c>
      <c r="R16" s="12">
        <f t="shared" si="2"/>
        <v>419322811</v>
      </c>
      <c r="S16" s="12">
        <f t="shared" si="2"/>
        <v>291756550</v>
      </c>
      <c r="T16" s="12">
        <f t="shared" si="2"/>
        <v>268545692</v>
      </c>
      <c r="U16" s="12">
        <f t="shared" si="2"/>
        <v>315279167.50999999</v>
      </c>
      <c r="V16" s="12">
        <f t="shared" si="2"/>
        <v>347527355.20999998</v>
      </c>
      <c r="W16" s="12">
        <f t="shared" si="2"/>
        <v>303208828.45999998</v>
      </c>
      <c r="X16" s="12">
        <f t="shared" si="2"/>
        <v>291452425</v>
      </c>
      <c r="Y16" s="12">
        <f t="shared" si="2"/>
        <v>399516357</v>
      </c>
      <c r="Z16" s="12">
        <f t="shared" si="2"/>
        <v>498609429</v>
      </c>
      <c r="AA16" s="12">
        <f t="shared" si="2"/>
        <v>332696686</v>
      </c>
      <c r="AB16" s="12">
        <v>395715444</v>
      </c>
      <c r="AC16" s="12">
        <v>599527030</v>
      </c>
      <c r="AD16" s="12">
        <v>270269029</v>
      </c>
      <c r="AE16" s="12">
        <v>234149910</v>
      </c>
      <c r="AF16" s="12">
        <v>483470532</v>
      </c>
      <c r="AG16" s="12">
        <v>403097691</v>
      </c>
      <c r="AH16" s="12">
        <v>671148008</v>
      </c>
      <c r="AI16" s="13">
        <v>9.204168785119915E-2</v>
      </c>
      <c r="AJ16" s="13">
        <v>0.66497606655851571</v>
      </c>
    </row>
    <row r="17" spans="1:36" ht="10.5" customHeight="1" x14ac:dyDescent="0.2">
      <c r="A17" s="11"/>
      <c r="B17" s="14"/>
      <c r="C17" s="11"/>
      <c r="D17" s="15" t="s">
        <v>45</v>
      </c>
      <c r="E17" s="11"/>
      <c r="F17" s="2"/>
      <c r="G17" s="12">
        <v>16839301</v>
      </c>
      <c r="H17" s="12">
        <v>20179730</v>
      </c>
      <c r="I17" s="12">
        <v>20850577</v>
      </c>
      <c r="J17" s="12">
        <v>23186070</v>
      </c>
      <c r="K17" s="12">
        <f t="shared" si="2"/>
        <v>25099654</v>
      </c>
      <c r="L17" s="12">
        <f t="shared" si="2"/>
        <v>26145459</v>
      </c>
      <c r="M17" s="12">
        <f t="shared" si="2"/>
        <v>28392955</v>
      </c>
      <c r="N17" s="12">
        <f t="shared" si="2"/>
        <v>28965330</v>
      </c>
      <c r="O17" s="12">
        <f t="shared" si="2"/>
        <v>31207040</v>
      </c>
      <c r="P17" s="12">
        <f t="shared" si="2"/>
        <v>34528302</v>
      </c>
      <c r="Q17" s="12">
        <f t="shared" si="2"/>
        <v>35926216</v>
      </c>
      <c r="R17" s="12">
        <f t="shared" si="2"/>
        <v>40299884</v>
      </c>
      <c r="S17" s="12">
        <f t="shared" si="2"/>
        <v>42367838</v>
      </c>
      <c r="T17" s="12">
        <f t="shared" si="2"/>
        <v>46071895</v>
      </c>
      <c r="U17" s="12">
        <f t="shared" si="2"/>
        <v>49523704</v>
      </c>
      <c r="V17" s="12">
        <f t="shared" si="2"/>
        <v>50212261.569999993</v>
      </c>
      <c r="W17" s="12">
        <f t="shared" si="2"/>
        <v>45456397.280000001</v>
      </c>
      <c r="X17" s="12">
        <f t="shared" si="2"/>
        <v>42274390</v>
      </c>
      <c r="Y17" s="12">
        <f t="shared" si="2"/>
        <v>47837019</v>
      </c>
      <c r="Z17" s="12">
        <f t="shared" ref="W17:AA20" si="3">SUM(Z74,Z131,Z188)</f>
        <v>41799839</v>
      </c>
      <c r="AA17" s="12">
        <f t="shared" si="3"/>
        <v>47675114</v>
      </c>
      <c r="AB17" s="12">
        <v>48973832</v>
      </c>
      <c r="AC17" s="12">
        <v>55731076</v>
      </c>
      <c r="AD17" s="12">
        <v>58862975</v>
      </c>
      <c r="AE17" s="12">
        <v>60325152</v>
      </c>
      <c r="AF17" s="12">
        <v>62509812</v>
      </c>
      <c r="AG17" s="12">
        <v>61098073</v>
      </c>
      <c r="AH17" s="12">
        <v>61074009</v>
      </c>
      <c r="AI17" s="13">
        <v>3.7485550782862642E-2</v>
      </c>
      <c r="AJ17" s="13">
        <v>-3.9385857553969009E-4</v>
      </c>
    </row>
    <row r="18" spans="1:36" ht="10.5" customHeight="1" x14ac:dyDescent="0.2">
      <c r="A18" s="11"/>
      <c r="B18" s="14"/>
      <c r="C18" s="11"/>
      <c r="D18" s="15" t="s">
        <v>46</v>
      </c>
      <c r="E18" s="11"/>
      <c r="F18" s="2"/>
      <c r="G18" s="12">
        <v>34980295</v>
      </c>
      <c r="H18" s="12">
        <v>40036462</v>
      </c>
      <c r="I18" s="12">
        <v>41855057</v>
      </c>
      <c r="J18" s="12">
        <v>47025147</v>
      </c>
      <c r="K18" s="12">
        <f t="shared" ref="K18:V20" si="4">SUM(K75,K132,K189)</f>
        <v>54146331</v>
      </c>
      <c r="L18" s="12">
        <f t="shared" si="4"/>
        <v>55791174</v>
      </c>
      <c r="M18" s="12">
        <f t="shared" si="4"/>
        <v>55346523</v>
      </c>
      <c r="N18" s="12">
        <f t="shared" si="4"/>
        <v>61022628</v>
      </c>
      <c r="O18" s="12">
        <f t="shared" si="4"/>
        <v>60648392</v>
      </c>
      <c r="P18" s="12">
        <f t="shared" si="4"/>
        <v>70042652</v>
      </c>
      <c r="Q18" s="12">
        <f t="shared" si="4"/>
        <v>70720099</v>
      </c>
      <c r="R18" s="12">
        <f t="shared" si="4"/>
        <v>87984076</v>
      </c>
      <c r="S18" s="12">
        <f t="shared" si="4"/>
        <v>86833040</v>
      </c>
      <c r="T18" s="12">
        <f t="shared" si="4"/>
        <v>112834118</v>
      </c>
      <c r="U18" s="12">
        <f t="shared" si="4"/>
        <v>106673386.33</v>
      </c>
      <c r="V18" s="12">
        <f t="shared" si="4"/>
        <v>113639502.5</v>
      </c>
      <c r="W18" s="12">
        <f t="shared" si="3"/>
        <v>100902222.38</v>
      </c>
      <c r="X18" s="12">
        <f t="shared" si="3"/>
        <v>105661708</v>
      </c>
      <c r="Y18" s="12">
        <f t="shared" si="3"/>
        <v>112165448</v>
      </c>
      <c r="Z18" s="12">
        <f t="shared" si="3"/>
        <v>97092149</v>
      </c>
      <c r="AA18" s="12">
        <f t="shared" si="3"/>
        <v>102085605</v>
      </c>
      <c r="AB18" s="12">
        <v>93405123</v>
      </c>
      <c r="AC18" s="12">
        <v>98463178</v>
      </c>
      <c r="AD18" s="12">
        <v>90840831</v>
      </c>
      <c r="AE18" s="12">
        <v>124063986</v>
      </c>
      <c r="AF18" s="12">
        <v>87535653</v>
      </c>
      <c r="AG18" s="12">
        <v>91055386</v>
      </c>
      <c r="AH18" s="12">
        <v>88066772</v>
      </c>
      <c r="AI18" s="13">
        <v>-9.7605361171357874E-3</v>
      </c>
      <c r="AJ18" s="13">
        <v>-3.2821935431694288E-2</v>
      </c>
    </row>
    <row r="19" spans="1:36" ht="10.5" customHeight="1" x14ac:dyDescent="0.2">
      <c r="A19" s="11"/>
      <c r="B19" s="14"/>
      <c r="C19" s="11"/>
      <c r="D19" s="15" t="s">
        <v>47</v>
      </c>
      <c r="E19" s="11"/>
      <c r="F19" s="2"/>
      <c r="G19" s="12">
        <v>24520000</v>
      </c>
      <c r="H19" s="12">
        <v>40626101</v>
      </c>
      <c r="I19" s="12">
        <v>9956640</v>
      </c>
      <c r="J19" s="12">
        <v>3400000</v>
      </c>
      <c r="K19" s="12">
        <f t="shared" si="4"/>
        <v>82915684</v>
      </c>
      <c r="L19" s="12">
        <f t="shared" si="4"/>
        <v>12094879</v>
      </c>
      <c r="M19" s="12">
        <f t="shared" si="4"/>
        <v>37198228</v>
      </c>
      <c r="N19" s="12">
        <f t="shared" si="4"/>
        <v>88916511</v>
      </c>
      <c r="O19" s="12">
        <f t="shared" si="4"/>
        <v>70558000</v>
      </c>
      <c r="P19" s="12">
        <f t="shared" si="4"/>
        <v>74778826</v>
      </c>
      <c r="Q19" s="12">
        <f t="shared" si="4"/>
        <v>115347184</v>
      </c>
      <c r="R19" s="12">
        <f t="shared" si="4"/>
        <v>268471463</v>
      </c>
      <c r="S19" s="12">
        <f t="shared" si="4"/>
        <v>141476740</v>
      </c>
      <c r="T19" s="12">
        <f t="shared" si="4"/>
        <v>74133950</v>
      </c>
      <c r="U19" s="12">
        <f t="shared" si="4"/>
        <v>125811158</v>
      </c>
      <c r="V19" s="12">
        <f t="shared" si="4"/>
        <v>147375095</v>
      </c>
      <c r="W19" s="12">
        <f t="shared" si="3"/>
        <v>123291588</v>
      </c>
      <c r="X19" s="12">
        <f t="shared" si="3"/>
        <v>100093090</v>
      </c>
      <c r="Y19" s="12">
        <f t="shared" si="3"/>
        <v>212558183</v>
      </c>
      <c r="Z19" s="12">
        <f t="shared" si="3"/>
        <v>337189484</v>
      </c>
      <c r="AA19" s="12">
        <f t="shared" si="3"/>
        <v>145072738</v>
      </c>
      <c r="AB19" s="12">
        <v>233586106</v>
      </c>
      <c r="AC19" s="12">
        <v>419620498</v>
      </c>
      <c r="AD19" s="12">
        <v>89626783</v>
      </c>
      <c r="AE19" s="12">
        <v>28382101</v>
      </c>
      <c r="AF19" s="12">
        <v>311634295</v>
      </c>
      <c r="AG19" s="12">
        <v>213604808</v>
      </c>
      <c r="AH19" s="12">
        <v>487558226</v>
      </c>
      <c r="AI19" s="13">
        <v>0.13048094622249584</v>
      </c>
      <c r="AJ19" s="13">
        <v>1.2825245862443322</v>
      </c>
    </row>
    <row r="20" spans="1:36" ht="10.5" customHeight="1" x14ac:dyDescent="0.2">
      <c r="A20" s="11"/>
      <c r="B20" s="11"/>
      <c r="C20" s="11"/>
      <c r="D20" s="11" t="s">
        <v>48</v>
      </c>
      <c r="E20" s="11"/>
      <c r="F20" s="2"/>
      <c r="G20" s="12">
        <v>9240668</v>
      </c>
      <c r="H20" s="12">
        <v>11446286</v>
      </c>
      <c r="I20" s="12">
        <v>13060480</v>
      </c>
      <c r="J20" s="12">
        <v>22135349</v>
      </c>
      <c r="K20" s="12">
        <f t="shared" si="4"/>
        <v>16419461</v>
      </c>
      <c r="L20" s="12">
        <f t="shared" si="4"/>
        <v>18287325</v>
      </c>
      <c r="M20" s="12">
        <f t="shared" si="4"/>
        <v>17722710</v>
      </c>
      <c r="N20" s="12">
        <f t="shared" si="4"/>
        <v>23962594</v>
      </c>
      <c r="O20" s="12">
        <f t="shared" si="4"/>
        <v>29705341</v>
      </c>
      <c r="P20" s="12">
        <f t="shared" si="4"/>
        <v>21058470</v>
      </c>
      <c r="Q20" s="12">
        <f t="shared" si="4"/>
        <v>29081233</v>
      </c>
      <c r="R20" s="12">
        <f t="shared" si="4"/>
        <v>22567388</v>
      </c>
      <c r="S20" s="12">
        <f t="shared" si="4"/>
        <v>21078932</v>
      </c>
      <c r="T20" s="12">
        <f t="shared" si="4"/>
        <v>35505729</v>
      </c>
      <c r="U20" s="12">
        <f t="shared" si="4"/>
        <v>33270919.18</v>
      </c>
      <c r="V20" s="12">
        <f t="shared" si="4"/>
        <v>36300496.140000001</v>
      </c>
      <c r="W20" s="12">
        <f t="shared" si="3"/>
        <v>33558620.799999997</v>
      </c>
      <c r="X20" s="12">
        <f t="shared" si="3"/>
        <v>43423237</v>
      </c>
      <c r="Y20" s="12">
        <f t="shared" si="3"/>
        <v>26955707</v>
      </c>
      <c r="Z20" s="12">
        <f t="shared" si="3"/>
        <v>22527957</v>
      </c>
      <c r="AA20" s="12">
        <f t="shared" si="3"/>
        <v>37863229</v>
      </c>
      <c r="AB20" s="12">
        <v>19750383</v>
      </c>
      <c r="AC20" s="12">
        <v>25712278</v>
      </c>
      <c r="AD20" s="12">
        <v>30938440</v>
      </c>
      <c r="AE20" s="12">
        <v>21378671</v>
      </c>
      <c r="AF20" s="12">
        <v>21790772</v>
      </c>
      <c r="AG20" s="12">
        <v>37339424</v>
      </c>
      <c r="AH20" s="12">
        <v>34449001</v>
      </c>
      <c r="AI20" s="13">
        <v>9.7152132848501438E-2</v>
      </c>
      <c r="AJ20" s="13">
        <v>-7.7409415849585689E-2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102874914</v>
      </c>
      <c r="H22" s="12">
        <v>107684437</v>
      </c>
      <c r="I22" s="12">
        <v>112422689</v>
      </c>
      <c r="J22" s="12">
        <v>147472090</v>
      </c>
      <c r="K22" s="12">
        <f t="shared" ref="K22:AA32" si="5">SUM(K79,K136,K193)</f>
        <v>155933721</v>
      </c>
      <c r="L22" s="12">
        <f t="shared" si="5"/>
        <v>174333233</v>
      </c>
      <c r="M22" s="12">
        <f t="shared" si="5"/>
        <v>175398807</v>
      </c>
      <c r="N22" s="12">
        <f t="shared" si="5"/>
        <v>199898302</v>
      </c>
      <c r="O22" s="12">
        <f t="shared" si="5"/>
        <v>232616285</v>
      </c>
      <c r="P22" s="12">
        <f t="shared" si="5"/>
        <v>211948100</v>
      </c>
      <c r="Q22" s="12">
        <f t="shared" si="5"/>
        <v>202442185</v>
      </c>
      <c r="R22" s="12">
        <f t="shared" si="5"/>
        <v>212531192</v>
      </c>
      <c r="S22" s="12">
        <f t="shared" si="5"/>
        <v>220161117.56999999</v>
      </c>
      <c r="T22" s="12">
        <f t="shared" si="5"/>
        <v>232995608.65000001</v>
      </c>
      <c r="U22" s="12">
        <f t="shared" si="5"/>
        <v>242374669.18000001</v>
      </c>
      <c r="V22" s="12">
        <f t="shared" si="5"/>
        <v>325834754.53000003</v>
      </c>
      <c r="W22" s="12">
        <f t="shared" si="5"/>
        <v>316079104.27999997</v>
      </c>
      <c r="X22" s="12">
        <f t="shared" si="5"/>
        <v>290611336.19999999</v>
      </c>
      <c r="Y22" s="12">
        <f t="shared" si="5"/>
        <v>285023453.20717275</v>
      </c>
      <c r="Z22" s="12">
        <f t="shared" si="5"/>
        <v>311168695.94162422</v>
      </c>
      <c r="AA22" s="12">
        <f t="shared" si="5"/>
        <v>298354590.70999998</v>
      </c>
      <c r="AB22" s="12">
        <v>315498335</v>
      </c>
      <c r="AC22" s="12">
        <v>328840561</v>
      </c>
      <c r="AD22" s="12">
        <v>327938794</v>
      </c>
      <c r="AE22" s="12">
        <v>344062264</v>
      </c>
      <c r="AF22" s="12">
        <v>365193281</v>
      </c>
      <c r="AG22" s="12">
        <v>371701024</v>
      </c>
      <c r="AH22" s="12">
        <v>382836962</v>
      </c>
      <c r="AI22" s="13">
        <v>3.2768060109852115E-2</v>
      </c>
      <c r="AJ22" s="13">
        <v>2.9959395538280788E-2</v>
      </c>
    </row>
    <row r="23" spans="1:36" ht="10.5" customHeight="1" x14ac:dyDescent="0.2">
      <c r="A23" s="11"/>
      <c r="B23" s="11"/>
      <c r="C23" s="11" t="s">
        <v>50</v>
      </c>
      <c r="D23" s="11"/>
      <c r="E23" s="11"/>
      <c r="F23" s="2"/>
      <c r="G23" s="12">
        <v>0</v>
      </c>
      <c r="H23" s="12">
        <v>0</v>
      </c>
      <c r="I23" s="12">
        <v>0</v>
      </c>
      <c r="J23" s="12">
        <v>21947008</v>
      </c>
      <c r="K23" s="12">
        <f t="shared" si="5"/>
        <v>20148741</v>
      </c>
      <c r="L23" s="12">
        <f t="shared" si="5"/>
        <v>21078865</v>
      </c>
      <c r="M23" s="12">
        <f t="shared" si="5"/>
        <v>21943749</v>
      </c>
      <c r="N23" s="12">
        <f t="shared" si="5"/>
        <v>22880434</v>
      </c>
      <c r="O23" s="12">
        <f t="shared" si="5"/>
        <v>22318035</v>
      </c>
      <c r="P23" s="12">
        <f t="shared" si="5"/>
        <v>21943749</v>
      </c>
      <c r="Q23" s="12">
        <f t="shared" si="5"/>
        <v>21943749</v>
      </c>
      <c r="R23" s="12">
        <f t="shared" si="5"/>
        <v>21944416</v>
      </c>
      <c r="S23" s="12">
        <f t="shared" si="5"/>
        <v>21944416</v>
      </c>
      <c r="T23" s="12">
        <f t="shared" si="5"/>
        <v>21943749</v>
      </c>
      <c r="U23" s="12">
        <f t="shared" si="5"/>
        <v>21943749</v>
      </c>
      <c r="V23" s="12">
        <f t="shared" si="5"/>
        <v>21943749</v>
      </c>
      <c r="W23" s="12">
        <f t="shared" si="5"/>
        <v>21943749</v>
      </c>
      <c r="X23" s="12">
        <f t="shared" si="5"/>
        <v>21943749</v>
      </c>
      <c r="Y23" s="12">
        <f t="shared" si="5"/>
        <v>21943749</v>
      </c>
      <c r="Z23" s="12">
        <f t="shared" si="5"/>
        <v>21943749</v>
      </c>
      <c r="AA23" s="12">
        <f t="shared" si="5"/>
        <v>21943749</v>
      </c>
      <c r="AB23" s="12">
        <v>21943749</v>
      </c>
      <c r="AC23" s="12">
        <v>21943750</v>
      </c>
      <c r="AD23" s="12">
        <v>21943750</v>
      </c>
      <c r="AE23" s="12">
        <v>21943750</v>
      </c>
      <c r="AF23" s="12">
        <v>21943750</v>
      </c>
      <c r="AG23" s="12">
        <v>21943749</v>
      </c>
      <c r="AH23" s="12">
        <v>21943750</v>
      </c>
      <c r="AI23" s="13">
        <v>7.5951773759186381E-9</v>
      </c>
      <c r="AJ23" s="13">
        <v>4.557106445211345E-8</v>
      </c>
    </row>
    <row r="24" spans="1:36" ht="10.5" customHeight="1" x14ac:dyDescent="0.2">
      <c r="A24" s="11"/>
      <c r="B24" s="11"/>
      <c r="C24" s="11" t="s">
        <v>51</v>
      </c>
      <c r="D24" s="11"/>
      <c r="E24" s="11"/>
      <c r="F24" s="2"/>
      <c r="G24" s="12">
        <v>1054544</v>
      </c>
      <c r="H24" s="12">
        <v>1185675</v>
      </c>
      <c r="I24" s="12">
        <v>1137879</v>
      </c>
      <c r="J24" s="12">
        <v>3374423</v>
      </c>
      <c r="K24" s="12">
        <f t="shared" si="5"/>
        <v>2343396</v>
      </c>
      <c r="L24" s="12">
        <f t="shared" si="5"/>
        <v>2622304</v>
      </c>
      <c r="M24" s="12">
        <f t="shared" si="5"/>
        <v>2911527</v>
      </c>
      <c r="N24" s="12">
        <f t="shared" si="5"/>
        <v>2794843</v>
      </c>
      <c r="O24" s="12">
        <f t="shared" si="5"/>
        <v>6692234</v>
      </c>
      <c r="P24" s="12">
        <f t="shared" si="5"/>
        <v>7120571</v>
      </c>
      <c r="Q24" s="12">
        <f t="shared" si="5"/>
        <v>6268383</v>
      </c>
      <c r="R24" s="12">
        <f t="shared" si="5"/>
        <v>8054707</v>
      </c>
      <c r="S24" s="12">
        <f t="shared" si="5"/>
        <v>8319395</v>
      </c>
      <c r="T24" s="12">
        <f t="shared" si="5"/>
        <v>8090785</v>
      </c>
      <c r="U24" s="12">
        <f t="shared" si="5"/>
        <v>26461955.59</v>
      </c>
      <c r="V24" s="12">
        <f t="shared" si="5"/>
        <v>10543130.52</v>
      </c>
      <c r="W24" s="12">
        <f t="shared" si="5"/>
        <v>10729887.310000001</v>
      </c>
      <c r="X24" s="12">
        <f t="shared" si="5"/>
        <v>10703202.65</v>
      </c>
      <c r="Y24" s="12">
        <f t="shared" si="5"/>
        <v>10857894.629999999</v>
      </c>
      <c r="Z24" s="12">
        <f t="shared" si="5"/>
        <v>10842754.109999999</v>
      </c>
      <c r="AA24" s="12">
        <f t="shared" si="5"/>
        <v>11192143.629999999</v>
      </c>
      <c r="AB24" s="12">
        <v>11398160</v>
      </c>
      <c r="AC24" s="12">
        <v>11697195</v>
      </c>
      <c r="AD24" s="12">
        <v>11828082</v>
      </c>
      <c r="AE24" s="12">
        <v>11989426</v>
      </c>
      <c r="AF24" s="12">
        <v>12124940</v>
      </c>
      <c r="AG24" s="12">
        <v>12426473</v>
      </c>
      <c r="AH24" s="12">
        <v>12459216</v>
      </c>
      <c r="AI24" s="13">
        <v>1.4945356612137584E-2</v>
      </c>
      <c r="AJ24" s="13">
        <v>2.6349391335739433E-3</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2702637.44</v>
      </c>
      <c r="V25" s="12">
        <f t="shared" si="5"/>
        <v>58706594</v>
      </c>
      <c r="W25" s="12">
        <f t="shared" si="5"/>
        <v>60335638</v>
      </c>
      <c r="X25" s="12">
        <f t="shared" si="5"/>
        <v>62632342</v>
      </c>
      <c r="Y25" s="12">
        <f t="shared" si="5"/>
        <v>63226565.987172723</v>
      </c>
      <c r="Z25" s="12">
        <f t="shared" si="5"/>
        <v>64537682.621624216</v>
      </c>
      <c r="AA25" s="12">
        <f t="shared" si="5"/>
        <v>35728752</v>
      </c>
      <c r="AB25" s="12">
        <v>36489487</v>
      </c>
      <c r="AC25" s="12">
        <v>37133332</v>
      </c>
      <c r="AD25" s="12">
        <v>37874008</v>
      </c>
      <c r="AE25" s="12">
        <v>38184245</v>
      </c>
      <c r="AF25" s="12">
        <v>38839525</v>
      </c>
      <c r="AG25" s="12">
        <v>41932107</v>
      </c>
      <c r="AH25" s="12">
        <v>36658146</v>
      </c>
      <c r="AI25" s="13">
        <v>7.6887486584853448E-4</v>
      </c>
      <c r="AJ25" s="13">
        <v>-0.12577381336931148</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897130.15</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15051139</v>
      </c>
      <c r="H27" s="12">
        <v>15350929</v>
      </c>
      <c r="I27" s="12">
        <v>16794336</v>
      </c>
      <c r="J27" s="12">
        <v>19189775</v>
      </c>
      <c r="K27" s="12">
        <f t="shared" si="5"/>
        <v>21933376</v>
      </c>
      <c r="L27" s="12">
        <f t="shared" si="5"/>
        <v>21944585</v>
      </c>
      <c r="M27" s="12">
        <f t="shared" si="5"/>
        <v>22550680</v>
      </c>
      <c r="N27" s="12">
        <f t="shared" si="5"/>
        <v>24711267</v>
      </c>
      <c r="O27" s="12">
        <f t="shared" si="5"/>
        <v>22945846</v>
      </c>
      <c r="P27" s="12">
        <f t="shared" si="5"/>
        <v>24018883</v>
      </c>
      <c r="Q27" s="12">
        <f t="shared" si="5"/>
        <v>23852187</v>
      </c>
      <c r="R27" s="12">
        <f t="shared" si="5"/>
        <v>26500213</v>
      </c>
      <c r="S27" s="12">
        <f t="shared" si="5"/>
        <v>25596034.57</v>
      </c>
      <c r="T27" s="12">
        <f t="shared" si="5"/>
        <v>25568659.650000002</v>
      </c>
      <c r="U27" s="12">
        <f t="shared" si="5"/>
        <v>8023010</v>
      </c>
      <c r="V27" s="12">
        <f t="shared" si="5"/>
        <v>29410482.420000002</v>
      </c>
      <c r="W27" s="12">
        <f t="shared" si="5"/>
        <v>28995873.300000001</v>
      </c>
      <c r="X27" s="12">
        <f t="shared" si="5"/>
        <v>25325886.039999999</v>
      </c>
      <c r="Y27" s="12">
        <f t="shared" si="5"/>
        <v>23191080.350000001</v>
      </c>
      <c r="Z27" s="12">
        <f t="shared" si="5"/>
        <v>20819104.710000001</v>
      </c>
      <c r="AA27" s="12">
        <f t="shared" si="5"/>
        <v>23663228.989999998</v>
      </c>
      <c r="AB27" s="12">
        <v>27025667</v>
      </c>
      <c r="AC27" s="12">
        <v>26888078</v>
      </c>
      <c r="AD27" s="12">
        <v>26620977</v>
      </c>
      <c r="AE27" s="12">
        <v>25626612</v>
      </c>
      <c r="AF27" s="12">
        <v>24259618</v>
      </c>
      <c r="AG27" s="12">
        <v>22882299</v>
      </c>
      <c r="AH27" s="12">
        <v>25359542</v>
      </c>
      <c r="AI27" s="13">
        <v>-1.0549290874022677E-2</v>
      </c>
      <c r="AJ27" s="13">
        <v>0.1082602320684648</v>
      </c>
    </row>
    <row r="28" spans="1:36" ht="10.5" customHeight="1" x14ac:dyDescent="0.2">
      <c r="A28" s="11"/>
      <c r="B28" s="14"/>
      <c r="C28" s="11" t="s">
        <v>55</v>
      </c>
      <c r="E28" s="11"/>
      <c r="F28" s="2"/>
      <c r="G28" s="12">
        <v>0</v>
      </c>
      <c r="H28" s="12">
        <v>0</v>
      </c>
      <c r="I28" s="12">
        <v>0</v>
      </c>
      <c r="J28" s="12">
        <v>0</v>
      </c>
      <c r="K28" s="12">
        <f t="shared" si="5"/>
        <v>0</v>
      </c>
      <c r="L28" s="12">
        <f t="shared" si="5"/>
        <v>192790</v>
      </c>
      <c r="M28" s="12">
        <f t="shared" si="5"/>
        <v>448193</v>
      </c>
      <c r="N28" s="12">
        <f t="shared" si="5"/>
        <v>616643</v>
      </c>
      <c r="O28" s="12">
        <f t="shared" si="5"/>
        <v>867207</v>
      </c>
      <c r="P28" s="12">
        <f t="shared" si="5"/>
        <v>941995</v>
      </c>
      <c r="Q28" s="12">
        <f t="shared" si="5"/>
        <v>765587</v>
      </c>
      <c r="R28" s="12">
        <f t="shared" si="5"/>
        <v>816242</v>
      </c>
      <c r="S28" s="12">
        <f t="shared" si="5"/>
        <v>941995</v>
      </c>
      <c r="T28" s="12">
        <f t="shared" si="5"/>
        <v>846038</v>
      </c>
      <c r="U28" s="12">
        <f t="shared" si="5"/>
        <v>0</v>
      </c>
      <c r="V28" s="12">
        <f t="shared" si="5"/>
        <v>971833.21</v>
      </c>
      <c r="W28" s="12">
        <f t="shared" si="5"/>
        <v>1013433.46</v>
      </c>
      <c r="X28" s="12">
        <f t="shared" si="5"/>
        <v>1144429.51</v>
      </c>
      <c r="Y28" s="12">
        <f t="shared" si="5"/>
        <v>1262839.24</v>
      </c>
      <c r="Z28" s="12">
        <f t="shared" si="5"/>
        <v>1335554.5</v>
      </c>
      <c r="AA28" s="12">
        <f t="shared" si="5"/>
        <v>1411132.09</v>
      </c>
      <c r="AB28" s="12">
        <v>1425405</v>
      </c>
      <c r="AC28" s="12">
        <v>1588378</v>
      </c>
      <c r="AD28" s="12">
        <v>1547686</v>
      </c>
      <c r="AE28" s="12">
        <v>1563467</v>
      </c>
      <c r="AF28" s="12">
        <v>1553322</v>
      </c>
      <c r="AG28" s="12">
        <v>2461156</v>
      </c>
      <c r="AH28" s="12">
        <v>2531042</v>
      </c>
      <c r="AI28" s="13">
        <v>0.10042431752785008</v>
      </c>
      <c r="AJ28" s="13">
        <v>2.8395599466267071E-2</v>
      </c>
    </row>
    <row r="29" spans="1:36" ht="10.5" customHeight="1" x14ac:dyDescent="0.2">
      <c r="A29" s="11"/>
      <c r="B29" s="11"/>
      <c r="C29" s="11" t="s">
        <v>56</v>
      </c>
      <c r="D29" s="11"/>
      <c r="E29" s="11"/>
      <c r="F29" s="2"/>
      <c r="G29" s="12">
        <v>22791937</v>
      </c>
      <c r="H29" s="12">
        <v>21648128</v>
      </c>
      <c r="I29" s="12">
        <v>22512480</v>
      </c>
      <c r="J29" s="12">
        <v>24287218</v>
      </c>
      <c r="K29" s="12">
        <f t="shared" si="5"/>
        <v>27943984</v>
      </c>
      <c r="L29" s="12">
        <f t="shared" si="5"/>
        <v>38457194</v>
      </c>
      <c r="M29" s="12">
        <f t="shared" si="5"/>
        <v>31861631</v>
      </c>
      <c r="N29" s="12">
        <f t="shared" si="5"/>
        <v>45422719</v>
      </c>
      <c r="O29" s="12">
        <f t="shared" si="5"/>
        <v>69588037</v>
      </c>
      <c r="P29" s="12">
        <f t="shared" si="5"/>
        <v>52180764</v>
      </c>
      <c r="Q29" s="12">
        <f t="shared" si="5"/>
        <v>46118417</v>
      </c>
      <c r="R29" s="12">
        <f t="shared" si="5"/>
        <v>48622844</v>
      </c>
      <c r="S29" s="12">
        <f t="shared" si="5"/>
        <v>44804057</v>
      </c>
      <c r="T29" s="12">
        <f t="shared" si="5"/>
        <v>38735522</v>
      </c>
      <c r="U29" s="12">
        <f t="shared" si="5"/>
        <v>40410459</v>
      </c>
      <c r="V29" s="12">
        <f t="shared" si="5"/>
        <v>47375464.380000003</v>
      </c>
      <c r="W29" s="12">
        <f t="shared" si="5"/>
        <v>54127327.210000001</v>
      </c>
      <c r="X29" s="12">
        <f t="shared" si="5"/>
        <v>60168537</v>
      </c>
      <c r="Y29" s="12">
        <f t="shared" si="5"/>
        <v>61974098</v>
      </c>
      <c r="Z29" s="12">
        <f t="shared" si="5"/>
        <v>59637113</v>
      </c>
      <c r="AA29" s="12">
        <f t="shared" si="5"/>
        <v>63121788</v>
      </c>
      <c r="AB29" s="12">
        <v>72010264</v>
      </c>
      <c r="AC29" s="12">
        <v>76882816</v>
      </c>
      <c r="AD29" s="12">
        <v>77165084</v>
      </c>
      <c r="AE29" s="12">
        <v>81270576</v>
      </c>
      <c r="AF29" s="12">
        <v>95419641</v>
      </c>
      <c r="AG29" s="12">
        <v>98668281</v>
      </c>
      <c r="AH29" s="12">
        <v>110179046</v>
      </c>
      <c r="AI29" s="13">
        <v>7.3455636564099924E-2</v>
      </c>
      <c r="AJ29" s="13">
        <v>0.11666125003231788</v>
      </c>
    </row>
    <row r="30" spans="1:36" ht="10.5" customHeight="1" x14ac:dyDescent="0.2">
      <c r="A30" s="11"/>
      <c r="B30" s="11"/>
      <c r="C30" s="11" t="s">
        <v>57</v>
      </c>
      <c r="D30" s="11"/>
      <c r="E30" s="11"/>
      <c r="F30" s="2"/>
      <c r="G30" s="12">
        <v>46657396</v>
      </c>
      <c r="H30" s="12">
        <v>51088379</v>
      </c>
      <c r="I30" s="12">
        <v>52325841</v>
      </c>
      <c r="J30" s="12">
        <v>55878310</v>
      </c>
      <c r="K30" s="12">
        <f t="shared" si="5"/>
        <v>59243239</v>
      </c>
      <c r="L30" s="12">
        <f t="shared" si="5"/>
        <v>64271194</v>
      </c>
      <c r="M30" s="12">
        <f t="shared" si="5"/>
        <v>69372707</v>
      </c>
      <c r="N30" s="12">
        <f t="shared" si="5"/>
        <v>72185682</v>
      </c>
      <c r="O30" s="12">
        <f t="shared" si="5"/>
        <v>74901989</v>
      </c>
      <c r="P30" s="12">
        <f t="shared" si="5"/>
        <v>71456110</v>
      </c>
      <c r="Q30" s="12">
        <f t="shared" si="5"/>
        <v>67516763</v>
      </c>
      <c r="R30" s="12">
        <f t="shared" si="5"/>
        <v>67661348</v>
      </c>
      <c r="S30" s="12">
        <f t="shared" si="5"/>
        <v>72359277</v>
      </c>
      <c r="T30" s="12">
        <f t="shared" si="5"/>
        <v>92634943</v>
      </c>
      <c r="U30" s="12">
        <f t="shared" si="5"/>
        <v>98542079</v>
      </c>
      <c r="V30" s="12">
        <f t="shared" si="5"/>
        <v>107672827</v>
      </c>
      <c r="W30" s="12">
        <f t="shared" si="5"/>
        <v>98329541</v>
      </c>
      <c r="X30" s="12">
        <f t="shared" si="5"/>
        <v>80986982</v>
      </c>
      <c r="Y30" s="12">
        <f t="shared" si="5"/>
        <v>75526282</v>
      </c>
      <c r="Z30" s="12">
        <f t="shared" si="5"/>
        <v>88362403</v>
      </c>
      <c r="AA30" s="12">
        <f t="shared" si="5"/>
        <v>96513671</v>
      </c>
      <c r="AB30" s="12">
        <v>101075505</v>
      </c>
      <c r="AC30" s="12">
        <v>110059589</v>
      </c>
      <c r="AD30" s="12">
        <v>114557135</v>
      </c>
      <c r="AE30" s="12">
        <v>123846948</v>
      </c>
      <c r="AF30" s="12">
        <v>128970761</v>
      </c>
      <c r="AG30" s="12">
        <v>131374754</v>
      </c>
      <c r="AH30" s="12">
        <v>128874318</v>
      </c>
      <c r="AI30" s="13">
        <v>4.1326075041989263E-2</v>
      </c>
      <c r="AJ30" s="13">
        <v>-1.9032850101473833E-2</v>
      </c>
    </row>
    <row r="31" spans="1:36" ht="10.5" customHeight="1" x14ac:dyDescent="0.2">
      <c r="A31" s="11"/>
      <c r="B31" s="11"/>
      <c r="C31" s="11" t="s">
        <v>58</v>
      </c>
      <c r="D31" s="11"/>
      <c r="E31" s="11"/>
      <c r="F31" s="2"/>
      <c r="G31" s="12">
        <v>17319898</v>
      </c>
      <c r="H31" s="12">
        <v>18411326</v>
      </c>
      <c r="I31" s="12">
        <v>19652153</v>
      </c>
      <c r="J31" s="12">
        <v>22795356</v>
      </c>
      <c r="K31" s="12">
        <f t="shared" si="5"/>
        <v>24320985</v>
      </c>
      <c r="L31" s="12">
        <f t="shared" si="5"/>
        <v>25766301</v>
      </c>
      <c r="M31" s="12">
        <f t="shared" si="5"/>
        <v>26310320</v>
      </c>
      <c r="N31" s="12">
        <f t="shared" si="5"/>
        <v>31286714</v>
      </c>
      <c r="O31" s="12">
        <f t="shared" si="5"/>
        <v>35302937</v>
      </c>
      <c r="P31" s="12">
        <f t="shared" si="5"/>
        <v>34286028</v>
      </c>
      <c r="Q31" s="12">
        <f t="shared" si="5"/>
        <v>34386299</v>
      </c>
      <c r="R31" s="12">
        <f t="shared" si="5"/>
        <v>33486675</v>
      </c>
      <c r="S31" s="12">
        <f t="shared" si="5"/>
        <v>40175129</v>
      </c>
      <c r="T31" s="12">
        <f t="shared" si="5"/>
        <v>41461808</v>
      </c>
      <c r="U31" s="12">
        <f t="shared" si="5"/>
        <v>43722635</v>
      </c>
      <c r="V31" s="12">
        <f t="shared" si="5"/>
        <v>45516012</v>
      </c>
      <c r="W31" s="12">
        <f t="shared" si="5"/>
        <v>37356770</v>
      </c>
      <c r="X31" s="12">
        <f t="shared" si="5"/>
        <v>26372848</v>
      </c>
      <c r="Y31" s="12">
        <f t="shared" si="5"/>
        <v>24984340</v>
      </c>
      <c r="Z31" s="12">
        <f t="shared" si="5"/>
        <v>40828162</v>
      </c>
      <c r="AA31" s="12">
        <f t="shared" si="5"/>
        <v>42249069</v>
      </c>
      <c r="AB31" s="12">
        <v>42301091</v>
      </c>
      <c r="AC31" s="12">
        <v>38904035</v>
      </c>
      <c r="AD31" s="12">
        <v>33429078</v>
      </c>
      <c r="AE31" s="12">
        <v>38266517</v>
      </c>
      <c r="AF31" s="12">
        <v>40504303</v>
      </c>
      <c r="AG31" s="12">
        <v>39932950</v>
      </c>
      <c r="AH31" s="12">
        <v>44720296</v>
      </c>
      <c r="AI31" s="13">
        <v>9.3121861144052076E-3</v>
      </c>
      <c r="AJ31" s="13">
        <v>0.11988460657176592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1590800</v>
      </c>
      <c r="R32" s="12">
        <f t="shared" si="5"/>
        <v>5444747</v>
      </c>
      <c r="S32" s="12">
        <f t="shared" si="5"/>
        <v>6020814</v>
      </c>
      <c r="T32" s="12">
        <f t="shared" si="5"/>
        <v>3714104</v>
      </c>
      <c r="U32" s="12">
        <f t="shared" si="5"/>
        <v>4542422</v>
      </c>
      <c r="V32" s="12">
        <f t="shared" si="5"/>
        <v>3694662</v>
      </c>
      <c r="W32" s="12">
        <f t="shared" si="5"/>
        <v>3246885</v>
      </c>
      <c r="X32" s="12">
        <f t="shared" si="5"/>
        <v>1333360</v>
      </c>
      <c r="Y32" s="12">
        <f t="shared" si="5"/>
        <v>2056604</v>
      </c>
      <c r="Z32" s="12">
        <f t="shared" ref="Z32:AA32" si="6">SUM(Z89,Z146,Z203)</f>
        <v>2862173</v>
      </c>
      <c r="AA32" s="12">
        <f t="shared" si="6"/>
        <v>2531057</v>
      </c>
      <c r="AB32" s="12">
        <v>1829007</v>
      </c>
      <c r="AC32" s="12">
        <v>3743388</v>
      </c>
      <c r="AD32" s="12">
        <v>2972994</v>
      </c>
      <c r="AE32" s="12">
        <v>1370723</v>
      </c>
      <c r="AF32" s="12">
        <v>1577421</v>
      </c>
      <c r="AG32" s="12">
        <v>79255</v>
      </c>
      <c r="AH32" s="12">
        <v>111606</v>
      </c>
      <c r="AI32" s="13">
        <v>-0.37255061794526578</v>
      </c>
      <c r="AJ32" s="13">
        <v>0.40818875780707842</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21162438</v>
      </c>
      <c r="H34" s="12">
        <v>23076726</v>
      </c>
      <c r="I34" s="12">
        <v>26570736</v>
      </c>
      <c r="J34" s="12">
        <v>33017351</v>
      </c>
      <c r="K34" s="12">
        <f t="shared" ref="K34:AA34" si="7">SUM(K91,K147,K204)</f>
        <v>29303528</v>
      </c>
      <c r="L34" s="12">
        <f t="shared" si="7"/>
        <v>30103106</v>
      </c>
      <c r="M34" s="12">
        <f t="shared" si="7"/>
        <v>29724343</v>
      </c>
      <c r="N34" s="12">
        <f t="shared" si="7"/>
        <v>28499884</v>
      </c>
      <c r="O34" s="12">
        <f t="shared" si="7"/>
        <v>41474080</v>
      </c>
      <c r="P34" s="12">
        <f t="shared" si="7"/>
        <v>44630466</v>
      </c>
      <c r="Q34" s="12">
        <f t="shared" si="7"/>
        <v>47613947</v>
      </c>
      <c r="R34" s="12">
        <f t="shared" si="7"/>
        <v>55499065</v>
      </c>
      <c r="S34" s="12">
        <f t="shared" si="7"/>
        <v>56309688</v>
      </c>
      <c r="T34" s="12">
        <f t="shared" si="7"/>
        <v>60083320</v>
      </c>
      <c r="U34" s="12">
        <f t="shared" si="7"/>
        <v>56440804.700000003</v>
      </c>
      <c r="V34" s="12">
        <f t="shared" si="7"/>
        <v>63518301.890000001</v>
      </c>
      <c r="W34" s="12">
        <f t="shared" si="7"/>
        <v>65157657.93</v>
      </c>
      <c r="X34" s="12">
        <f t="shared" si="7"/>
        <v>91085769</v>
      </c>
      <c r="Y34" s="12">
        <f t="shared" si="7"/>
        <v>93261091</v>
      </c>
      <c r="Z34" s="12">
        <f t="shared" si="7"/>
        <v>73380593</v>
      </c>
      <c r="AA34" s="12">
        <f t="shared" si="7"/>
        <v>71471294</v>
      </c>
      <c r="AB34" s="12">
        <v>65578871</v>
      </c>
      <c r="AC34" s="12">
        <v>71040408</v>
      </c>
      <c r="AD34" s="12">
        <v>73162893</v>
      </c>
      <c r="AE34" s="12">
        <v>81988612</v>
      </c>
      <c r="AF34" s="12">
        <v>76631214</v>
      </c>
      <c r="AG34" s="12">
        <v>86955892</v>
      </c>
      <c r="AH34" s="12">
        <v>96561510</v>
      </c>
      <c r="AI34" s="13">
        <v>6.6612540419204835E-2</v>
      </c>
      <c r="AJ34" s="13">
        <v>0.11046540699047742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3148759</v>
      </c>
      <c r="H36" s="12">
        <v>3583217</v>
      </c>
      <c r="I36" s="12">
        <v>3770831</v>
      </c>
      <c r="J36" s="12">
        <v>4254103</v>
      </c>
      <c r="K36" s="12">
        <f t="shared" ref="K36:AA36" si="8">SUM(K93,K149,K206)</f>
        <v>4468258</v>
      </c>
      <c r="L36" s="12">
        <f t="shared" si="8"/>
        <v>6347799</v>
      </c>
      <c r="M36" s="12">
        <f t="shared" si="8"/>
        <v>5379292</v>
      </c>
      <c r="N36" s="12">
        <f t="shared" si="8"/>
        <v>5816018</v>
      </c>
      <c r="O36" s="12">
        <f t="shared" si="8"/>
        <v>6622564</v>
      </c>
      <c r="P36" s="12">
        <f t="shared" si="8"/>
        <v>6975590</v>
      </c>
      <c r="Q36" s="12">
        <f t="shared" si="8"/>
        <v>7408982</v>
      </c>
      <c r="R36" s="12">
        <f t="shared" si="8"/>
        <v>8703033</v>
      </c>
      <c r="S36" s="12">
        <f t="shared" si="8"/>
        <v>11743611</v>
      </c>
      <c r="T36" s="12">
        <f t="shared" si="8"/>
        <v>13547728</v>
      </c>
      <c r="U36" s="12">
        <f t="shared" si="8"/>
        <v>16293378</v>
      </c>
      <c r="V36" s="12">
        <f t="shared" si="8"/>
        <v>16724812.75</v>
      </c>
      <c r="W36" s="12">
        <f t="shared" si="8"/>
        <v>17289585.969999999</v>
      </c>
      <c r="X36" s="12">
        <f t="shared" si="8"/>
        <v>18674237</v>
      </c>
      <c r="Y36" s="12">
        <f t="shared" si="8"/>
        <v>19742384</v>
      </c>
      <c r="Z36" s="12">
        <f t="shared" si="8"/>
        <v>19894621</v>
      </c>
      <c r="AA36" s="12">
        <f t="shared" si="8"/>
        <v>20990612</v>
      </c>
      <c r="AB36" s="12">
        <v>35542348</v>
      </c>
      <c r="AC36" s="12">
        <v>32873669</v>
      </c>
      <c r="AD36" s="12">
        <v>40698655</v>
      </c>
      <c r="AE36" s="12">
        <v>18576153</v>
      </c>
      <c r="AF36" s="12">
        <v>15978970</v>
      </c>
      <c r="AG36" s="12">
        <v>17174919</v>
      </c>
      <c r="AH36" s="12">
        <v>18438557</v>
      </c>
      <c r="AI36" s="13">
        <v>-0.10361041361936074</v>
      </c>
      <c r="AJ36" s="13">
        <v>7.3574611909377849E-2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19267419</v>
      </c>
      <c r="S38" s="12">
        <f t="shared" si="9"/>
        <v>34215228</v>
      </c>
      <c r="T38" s="12">
        <f t="shared" si="9"/>
        <v>49163037</v>
      </c>
      <c r="U38" s="12">
        <f t="shared" si="9"/>
        <v>55257622</v>
      </c>
      <c r="V38" s="12">
        <f t="shared" si="9"/>
        <v>61352207</v>
      </c>
      <c r="W38" s="12">
        <f t="shared" si="9"/>
        <v>60734722.5</v>
      </c>
      <c r="X38" s="12">
        <f t="shared" si="9"/>
        <v>60117238</v>
      </c>
      <c r="Y38" s="12">
        <f t="shared" si="9"/>
        <v>62571619.5</v>
      </c>
      <c r="Z38" s="12">
        <f t="shared" si="9"/>
        <v>65026001</v>
      </c>
      <c r="AA38" s="12">
        <f t="shared" si="9"/>
        <v>70592742.5</v>
      </c>
      <c r="AB38" s="12">
        <v>76159484</v>
      </c>
      <c r="AC38" s="12">
        <v>87380401.929938093</v>
      </c>
      <c r="AD38" s="12">
        <v>84780202</v>
      </c>
      <c r="AE38" s="12">
        <v>98319924.754564613</v>
      </c>
      <c r="AF38" s="12">
        <v>82703821</v>
      </c>
      <c r="AG38" s="12">
        <v>81684779.075154334</v>
      </c>
      <c r="AH38" s="12">
        <v>80209143</v>
      </c>
      <c r="AI38" s="13">
        <v>8.6720353815827877E-3</v>
      </c>
      <c r="AJ38" s="13">
        <v>-1.8065006625000123E-2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359053797</v>
      </c>
      <c r="H40" s="5">
        <v>396881988</v>
      </c>
      <c r="I40" s="5">
        <v>424349301</v>
      </c>
      <c r="J40" s="5">
        <v>461654017</v>
      </c>
      <c r="K40" s="5">
        <f t="shared" ref="K40:Q40" si="10">SUM(K96,K152,K209)</f>
        <v>478364448</v>
      </c>
      <c r="L40" s="5">
        <f t="shared" si="10"/>
        <v>509729723</v>
      </c>
      <c r="M40" s="5">
        <f t="shared" si="10"/>
        <v>561796912</v>
      </c>
      <c r="N40" s="5">
        <f t="shared" si="10"/>
        <v>610092025.38999999</v>
      </c>
      <c r="O40" s="5">
        <f t="shared" si="10"/>
        <v>668560913</v>
      </c>
      <c r="P40" s="5">
        <f t="shared" si="10"/>
        <v>818596620</v>
      </c>
      <c r="Q40" s="5">
        <f t="shared" si="10"/>
        <v>749957460</v>
      </c>
      <c r="R40" s="5">
        <f t="shared" ref="R40:AA40" si="11">SUM(R96,R152,R209,R234)</f>
        <v>798158199</v>
      </c>
      <c r="S40" s="5">
        <f t="shared" si="11"/>
        <v>883957298.5</v>
      </c>
      <c r="T40" s="5">
        <f t="shared" si="11"/>
        <v>1125732953</v>
      </c>
      <c r="U40" s="5">
        <f t="shared" si="11"/>
        <v>1165946868.97</v>
      </c>
      <c r="V40" s="5">
        <f t="shared" si="11"/>
        <v>1242761866.72</v>
      </c>
      <c r="W40" s="5">
        <f t="shared" si="11"/>
        <v>1279054191.27</v>
      </c>
      <c r="X40" s="5">
        <f t="shared" si="11"/>
        <v>1283099071</v>
      </c>
      <c r="Y40" s="5">
        <f t="shared" si="11"/>
        <v>1286264493</v>
      </c>
      <c r="Z40" s="5">
        <f t="shared" si="11"/>
        <v>1187572324</v>
      </c>
      <c r="AA40" s="5">
        <f t="shared" si="11"/>
        <v>1341246135.5</v>
      </c>
      <c r="AB40" s="5">
        <v>1304818975</v>
      </c>
      <c r="AC40" s="5">
        <v>1575199137.6503642</v>
      </c>
      <c r="AD40" s="5">
        <v>1689915193</v>
      </c>
      <c r="AE40" s="5">
        <v>1542025825.1623342</v>
      </c>
      <c r="AF40" s="5">
        <v>1316547062</v>
      </c>
      <c r="AG40" s="5">
        <v>1551054354.9317684</v>
      </c>
      <c r="AH40" s="5">
        <v>1597600427</v>
      </c>
      <c r="AI40" s="10">
        <v>3.4315383483791928E-2</v>
      </c>
      <c r="AJ40" s="10">
        <v>3.0009310711924836E-2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109468412</v>
      </c>
      <c r="H42" s="12">
        <v>117047585</v>
      </c>
      <c r="I42" s="12">
        <v>123459116</v>
      </c>
      <c r="J42" s="12">
        <v>150619666</v>
      </c>
      <c r="K42" s="12">
        <f t="shared" ref="K42:AA51" si="12">SUM(K98,K154,K211)</f>
        <v>152214114</v>
      </c>
      <c r="L42" s="12">
        <f t="shared" si="12"/>
        <v>163240302</v>
      </c>
      <c r="M42" s="12">
        <f t="shared" si="12"/>
        <v>175638712</v>
      </c>
      <c r="N42" s="12">
        <f t="shared" si="12"/>
        <v>186200046.22</v>
      </c>
      <c r="O42" s="12">
        <f t="shared" si="12"/>
        <v>199070262</v>
      </c>
      <c r="P42" s="12">
        <f t="shared" si="12"/>
        <v>292801709</v>
      </c>
      <c r="Q42" s="12">
        <f t="shared" si="12"/>
        <v>219855707</v>
      </c>
      <c r="R42" s="12">
        <f t="shared" si="12"/>
        <v>234980432</v>
      </c>
      <c r="S42" s="12">
        <f t="shared" si="12"/>
        <v>249827671</v>
      </c>
      <c r="T42" s="12">
        <f t="shared" si="12"/>
        <v>327845323</v>
      </c>
      <c r="U42" s="12">
        <f t="shared" si="12"/>
        <v>330898859.89999998</v>
      </c>
      <c r="V42" s="12">
        <f t="shared" si="12"/>
        <v>387579283.76999998</v>
      </c>
      <c r="W42" s="12">
        <f t="shared" si="12"/>
        <v>392667001.28000009</v>
      </c>
      <c r="X42" s="12">
        <f t="shared" si="12"/>
        <v>336358577</v>
      </c>
      <c r="Y42" s="12">
        <f t="shared" si="12"/>
        <v>322009327</v>
      </c>
      <c r="Z42" s="12">
        <f t="shared" si="12"/>
        <v>315603614</v>
      </c>
      <c r="AA42" s="12">
        <f t="shared" si="12"/>
        <v>341532265</v>
      </c>
      <c r="AB42" s="12">
        <v>361948510</v>
      </c>
      <c r="AC42" s="12">
        <v>373984287</v>
      </c>
      <c r="AD42" s="12">
        <v>391400727</v>
      </c>
      <c r="AE42" s="12">
        <v>374986034</v>
      </c>
      <c r="AF42" s="12">
        <v>414732757</v>
      </c>
      <c r="AG42" s="12">
        <v>401520758</v>
      </c>
      <c r="AH42" s="12">
        <v>424385145</v>
      </c>
      <c r="AI42" s="13">
        <v>2.6878111568534369E-2</v>
      </c>
      <c r="AJ42" s="13">
        <v>5.6944470601940834E-2</v>
      </c>
    </row>
    <row r="43" spans="1:36" ht="10.5" customHeight="1" x14ac:dyDescent="0.2">
      <c r="A43" s="11"/>
      <c r="B43" s="19" t="s">
        <v>65</v>
      </c>
      <c r="C43" s="14"/>
      <c r="D43" s="19"/>
      <c r="E43" s="14"/>
      <c r="F43" s="2"/>
      <c r="G43" s="12">
        <v>111769428</v>
      </c>
      <c r="H43" s="12">
        <v>119956097</v>
      </c>
      <c r="I43" s="12">
        <v>127587960</v>
      </c>
      <c r="J43" s="12">
        <v>133197960</v>
      </c>
      <c r="K43" s="12">
        <f t="shared" si="12"/>
        <v>144835464</v>
      </c>
      <c r="L43" s="12">
        <f t="shared" si="12"/>
        <v>156690387</v>
      </c>
      <c r="M43" s="12">
        <f t="shared" si="12"/>
        <v>168041814</v>
      </c>
      <c r="N43" s="12">
        <f t="shared" si="12"/>
        <v>184787700</v>
      </c>
      <c r="O43" s="12">
        <f t="shared" si="12"/>
        <v>206150763</v>
      </c>
      <c r="P43" s="12">
        <f t="shared" si="12"/>
        <v>215250303</v>
      </c>
      <c r="Q43" s="12">
        <f t="shared" si="12"/>
        <v>220917932</v>
      </c>
      <c r="R43" s="12">
        <f t="shared" si="12"/>
        <v>236755063</v>
      </c>
      <c r="S43" s="12">
        <f t="shared" si="12"/>
        <v>249207652</v>
      </c>
      <c r="T43" s="12">
        <f t="shared" si="12"/>
        <v>264637779</v>
      </c>
      <c r="U43" s="12">
        <f t="shared" si="12"/>
        <v>280294743</v>
      </c>
      <c r="V43" s="12">
        <f t="shared" si="12"/>
        <v>310398348</v>
      </c>
      <c r="W43" s="12">
        <f t="shared" si="12"/>
        <v>323068033</v>
      </c>
      <c r="X43" s="12">
        <f t="shared" si="12"/>
        <v>315224252</v>
      </c>
      <c r="Y43" s="12">
        <f t="shared" si="12"/>
        <v>304989869</v>
      </c>
      <c r="Z43" s="12">
        <f t="shared" si="12"/>
        <v>312662639</v>
      </c>
      <c r="AA43" s="12">
        <f t="shared" si="12"/>
        <v>331913068</v>
      </c>
      <c r="AB43" s="12">
        <v>337861568</v>
      </c>
      <c r="AC43" s="12">
        <v>350936774</v>
      </c>
      <c r="AD43" s="12">
        <v>352546817</v>
      </c>
      <c r="AE43" s="12">
        <v>360235289</v>
      </c>
      <c r="AF43" s="12">
        <v>365980029</v>
      </c>
      <c r="AG43" s="12">
        <v>364364363</v>
      </c>
      <c r="AH43" s="12">
        <v>379573166</v>
      </c>
      <c r="AI43" s="13">
        <v>1.9591293240904584E-2</v>
      </c>
      <c r="AJ43" s="13">
        <v>4.1740643554649716E-2</v>
      </c>
    </row>
    <row r="44" spans="1:36" ht="10.5" customHeight="1" x14ac:dyDescent="0.2">
      <c r="A44" s="11"/>
      <c r="B44" s="19" t="s">
        <v>66</v>
      </c>
      <c r="C44" s="14"/>
      <c r="D44" s="19"/>
      <c r="E44" s="14"/>
      <c r="F44" s="2"/>
      <c r="G44" s="12">
        <v>48560806</v>
      </c>
      <c r="H44" s="12">
        <v>54338046</v>
      </c>
      <c r="I44" s="12">
        <v>58266784</v>
      </c>
      <c r="J44" s="12">
        <v>64055401</v>
      </c>
      <c r="K44" s="12">
        <f t="shared" si="12"/>
        <v>66480846</v>
      </c>
      <c r="L44" s="12">
        <f t="shared" si="12"/>
        <v>75204073</v>
      </c>
      <c r="M44" s="12">
        <f t="shared" si="12"/>
        <v>84370616</v>
      </c>
      <c r="N44" s="12">
        <f t="shared" si="12"/>
        <v>80361686.079999998</v>
      </c>
      <c r="O44" s="12">
        <f t="shared" si="12"/>
        <v>93333228</v>
      </c>
      <c r="P44" s="12">
        <f t="shared" si="12"/>
        <v>89525333</v>
      </c>
      <c r="Q44" s="12">
        <f t="shared" si="12"/>
        <v>93524069</v>
      </c>
      <c r="R44" s="12">
        <f t="shared" si="12"/>
        <v>103946588</v>
      </c>
      <c r="S44" s="12">
        <f t="shared" si="12"/>
        <v>110284319</v>
      </c>
      <c r="T44" s="12">
        <f t="shared" si="12"/>
        <v>82239875</v>
      </c>
      <c r="U44" s="12">
        <f t="shared" si="12"/>
        <v>90591454</v>
      </c>
      <c r="V44" s="12">
        <f t="shared" si="12"/>
        <v>98480481.730000004</v>
      </c>
      <c r="W44" s="12">
        <f t="shared" si="12"/>
        <v>108431866.78999999</v>
      </c>
      <c r="X44" s="12">
        <f t="shared" si="12"/>
        <v>153370802</v>
      </c>
      <c r="Y44" s="12">
        <f t="shared" si="12"/>
        <v>149967181</v>
      </c>
      <c r="Z44" s="12">
        <f t="shared" si="12"/>
        <v>170355068</v>
      </c>
      <c r="AA44" s="12">
        <f t="shared" si="12"/>
        <v>173775608</v>
      </c>
      <c r="AB44" s="12">
        <v>187968673</v>
      </c>
      <c r="AC44" s="12">
        <v>187469894</v>
      </c>
      <c r="AD44" s="12">
        <v>204634930</v>
      </c>
      <c r="AE44" s="12">
        <v>191953966</v>
      </c>
      <c r="AF44" s="12">
        <v>113998744</v>
      </c>
      <c r="AG44" s="12">
        <v>126450868</v>
      </c>
      <c r="AH44" s="12">
        <v>119081696</v>
      </c>
      <c r="AI44" s="13">
        <v>-7.3255701917862237E-2</v>
      </c>
      <c r="AJ44" s="13">
        <v>-5.8276958604981659E-2</v>
      </c>
    </row>
    <row r="45" spans="1:36" ht="10.5" customHeight="1" x14ac:dyDescent="0.2">
      <c r="A45" s="11"/>
      <c r="B45" s="19" t="s">
        <v>67</v>
      </c>
      <c r="C45" s="14"/>
      <c r="D45" s="19"/>
      <c r="E45" s="14"/>
      <c r="F45" s="2"/>
      <c r="G45" s="12">
        <v>5390845</v>
      </c>
      <c r="H45" s="12">
        <v>5231202</v>
      </c>
      <c r="I45" s="12">
        <v>6724856</v>
      </c>
      <c r="J45" s="12">
        <v>8098747</v>
      </c>
      <c r="K45" s="12">
        <f t="shared" si="12"/>
        <v>7466493</v>
      </c>
      <c r="L45" s="12">
        <f t="shared" si="12"/>
        <v>6676529</v>
      </c>
      <c r="M45" s="12">
        <f t="shared" si="12"/>
        <v>6034697</v>
      </c>
      <c r="N45" s="12">
        <f t="shared" si="12"/>
        <v>6683401.7799999993</v>
      </c>
      <c r="O45" s="12">
        <f t="shared" si="12"/>
        <v>7425197</v>
      </c>
      <c r="P45" s="12">
        <f t="shared" si="12"/>
        <v>6707653</v>
      </c>
      <c r="Q45" s="12">
        <f t="shared" si="12"/>
        <v>5256270</v>
      </c>
      <c r="R45" s="12">
        <f t="shared" si="12"/>
        <v>10806792</v>
      </c>
      <c r="S45" s="12">
        <f t="shared" si="12"/>
        <v>9177857</v>
      </c>
      <c r="T45" s="12">
        <f t="shared" si="12"/>
        <v>16020032</v>
      </c>
      <c r="U45" s="12">
        <f t="shared" si="12"/>
        <v>17846717.449999999</v>
      </c>
      <c r="V45" s="12">
        <f t="shared" si="12"/>
        <v>18479904.199999999</v>
      </c>
      <c r="W45" s="12">
        <f t="shared" si="12"/>
        <v>19376590.950000007</v>
      </c>
      <c r="X45" s="12">
        <f t="shared" si="12"/>
        <v>18509858</v>
      </c>
      <c r="Y45" s="12">
        <f t="shared" si="12"/>
        <v>16407086</v>
      </c>
      <c r="Z45" s="12">
        <f t="shared" si="12"/>
        <v>16093858</v>
      </c>
      <c r="AA45" s="12">
        <f t="shared" si="12"/>
        <v>21731741</v>
      </c>
      <c r="AB45" s="12">
        <v>44657745</v>
      </c>
      <c r="AC45" s="12">
        <v>38011732</v>
      </c>
      <c r="AD45" s="12">
        <v>56189227</v>
      </c>
      <c r="AE45" s="12">
        <v>38070008</v>
      </c>
      <c r="AF45" s="12">
        <v>86935790</v>
      </c>
      <c r="AG45" s="12">
        <v>62498770</v>
      </c>
      <c r="AH45" s="12">
        <v>40374623</v>
      </c>
      <c r="AI45" s="13">
        <v>-1.6663978654158806E-2</v>
      </c>
      <c r="AJ45" s="13">
        <v>-0.3539933185885098</v>
      </c>
    </row>
    <row r="46" spans="1:36" ht="10.5" customHeight="1" x14ac:dyDescent="0.2">
      <c r="A46" s="11"/>
      <c r="B46" s="19" t="s">
        <v>69</v>
      </c>
      <c r="C46" s="14"/>
      <c r="D46" s="19"/>
      <c r="E46" s="14"/>
      <c r="F46" s="2"/>
      <c r="G46" s="12">
        <v>7405902</v>
      </c>
      <c r="H46" s="12">
        <v>8127853</v>
      </c>
      <c r="I46" s="12">
        <v>8147587</v>
      </c>
      <c r="J46" s="12">
        <v>7906771</v>
      </c>
      <c r="K46" s="12">
        <f t="shared" si="12"/>
        <v>8417649</v>
      </c>
      <c r="L46" s="12">
        <f t="shared" si="12"/>
        <v>2290015</v>
      </c>
      <c r="M46" s="12">
        <f t="shared" si="12"/>
        <v>1545388</v>
      </c>
      <c r="N46" s="12">
        <f t="shared" si="12"/>
        <v>5697634.1900000004</v>
      </c>
      <c r="O46" s="12">
        <f t="shared" si="12"/>
        <v>5917218</v>
      </c>
      <c r="P46" s="12">
        <f t="shared" si="12"/>
        <v>7475445</v>
      </c>
      <c r="Q46" s="12">
        <f t="shared" si="12"/>
        <v>9620284</v>
      </c>
      <c r="R46" s="12">
        <f t="shared" si="12"/>
        <v>8674492</v>
      </c>
      <c r="S46" s="12">
        <f t="shared" si="12"/>
        <v>9970520</v>
      </c>
      <c r="T46" s="12">
        <f t="shared" si="12"/>
        <v>13047838</v>
      </c>
      <c r="U46" s="12">
        <f t="shared" si="12"/>
        <v>13452785</v>
      </c>
      <c r="V46" s="12">
        <f t="shared" si="12"/>
        <v>13920149</v>
      </c>
      <c r="W46" s="12">
        <f t="shared" si="12"/>
        <v>18294565</v>
      </c>
      <c r="X46" s="12">
        <f t="shared" si="12"/>
        <v>15292089</v>
      </c>
      <c r="Y46" s="12">
        <f t="shared" si="12"/>
        <v>15915136</v>
      </c>
      <c r="Z46" s="12">
        <f t="shared" si="12"/>
        <v>7811366</v>
      </c>
      <c r="AA46" s="12">
        <f t="shared" si="12"/>
        <v>5639245</v>
      </c>
      <c r="AB46" s="12">
        <v>14276575</v>
      </c>
      <c r="AC46" s="12">
        <v>14050776</v>
      </c>
      <c r="AD46" s="12">
        <v>13591557</v>
      </c>
      <c r="AE46" s="12">
        <v>13511030</v>
      </c>
      <c r="AF46" s="12">
        <v>14501787</v>
      </c>
      <c r="AG46" s="12">
        <v>15758647</v>
      </c>
      <c r="AH46" s="12">
        <v>15941553</v>
      </c>
      <c r="AI46" s="13">
        <v>1.8554877266499403E-2</v>
      </c>
      <c r="AJ46" s="13">
        <v>1.160670709864876E-2</v>
      </c>
    </row>
    <row r="47" spans="1:36" ht="10.5" customHeight="1" x14ac:dyDescent="0.2">
      <c r="A47" s="11"/>
      <c r="B47" s="19" t="s">
        <v>70</v>
      </c>
      <c r="C47" s="14"/>
      <c r="D47" s="19"/>
      <c r="E47" s="14"/>
      <c r="F47" s="2"/>
      <c r="G47" s="12">
        <v>15406453</v>
      </c>
      <c r="H47" s="12">
        <v>20840400</v>
      </c>
      <c r="I47" s="12">
        <v>23118274</v>
      </c>
      <c r="J47" s="12">
        <v>21280592</v>
      </c>
      <c r="K47" s="12">
        <f t="shared" si="12"/>
        <v>24860726</v>
      </c>
      <c r="L47" s="12">
        <f t="shared" si="12"/>
        <v>11014158</v>
      </c>
      <c r="M47" s="12">
        <f t="shared" si="12"/>
        <v>11563600</v>
      </c>
      <c r="N47" s="12">
        <f t="shared" si="12"/>
        <v>13242917.120000001</v>
      </c>
      <c r="O47" s="12">
        <f t="shared" si="12"/>
        <v>14802676</v>
      </c>
      <c r="P47" s="12">
        <f t="shared" si="12"/>
        <v>15848097</v>
      </c>
      <c r="Q47" s="12">
        <f t="shared" si="12"/>
        <v>28595261</v>
      </c>
      <c r="R47" s="12">
        <f t="shared" si="12"/>
        <v>28845477</v>
      </c>
      <c r="S47" s="12">
        <f t="shared" si="12"/>
        <v>30600562</v>
      </c>
      <c r="T47" s="12">
        <f t="shared" si="12"/>
        <v>27203902</v>
      </c>
      <c r="U47" s="12">
        <f t="shared" si="12"/>
        <v>32971858.91</v>
      </c>
      <c r="V47" s="12">
        <f t="shared" si="12"/>
        <v>54411691.329999998</v>
      </c>
      <c r="W47" s="12">
        <f t="shared" si="12"/>
        <v>38493089.82</v>
      </c>
      <c r="X47" s="12">
        <f t="shared" si="12"/>
        <v>44073425</v>
      </c>
      <c r="Y47" s="12">
        <f t="shared" si="12"/>
        <v>39982635</v>
      </c>
      <c r="Z47" s="12">
        <f t="shared" si="12"/>
        <v>53402010</v>
      </c>
      <c r="AA47" s="12">
        <f t="shared" si="12"/>
        <v>56715616</v>
      </c>
      <c r="AB47" s="12">
        <v>54305046</v>
      </c>
      <c r="AC47" s="12">
        <v>57645194</v>
      </c>
      <c r="AD47" s="12">
        <v>60305612</v>
      </c>
      <c r="AE47" s="12">
        <v>65277110</v>
      </c>
      <c r="AF47" s="12">
        <v>38668746</v>
      </c>
      <c r="AG47" s="12">
        <v>50274961</v>
      </c>
      <c r="AH47" s="12">
        <v>51952100</v>
      </c>
      <c r="AI47" s="13">
        <v>-7.3553180340920621E-3</v>
      </c>
      <c r="AJ47" s="13">
        <v>3.3359329706889283E-2</v>
      </c>
    </row>
    <row r="48" spans="1:36" ht="10.5" customHeight="1" x14ac:dyDescent="0.2">
      <c r="A48" s="11"/>
      <c r="B48" s="19" t="s">
        <v>71</v>
      </c>
      <c r="C48" s="14"/>
      <c r="D48" s="19"/>
      <c r="E48" s="14"/>
      <c r="F48" s="2"/>
      <c r="G48" s="12">
        <v>6202098</v>
      </c>
      <c r="H48" s="12">
        <v>6705983</v>
      </c>
      <c r="I48" s="12">
        <v>7073169</v>
      </c>
      <c r="J48" s="12">
        <v>6256011</v>
      </c>
      <c r="K48" s="12">
        <f t="shared" si="12"/>
        <v>6270999</v>
      </c>
      <c r="L48" s="12">
        <f t="shared" si="12"/>
        <v>6440888</v>
      </c>
      <c r="M48" s="12">
        <f t="shared" si="12"/>
        <v>7227241</v>
      </c>
      <c r="N48" s="12">
        <f t="shared" si="12"/>
        <v>8193466</v>
      </c>
      <c r="O48" s="12">
        <f t="shared" si="12"/>
        <v>8607127</v>
      </c>
      <c r="P48" s="12">
        <f t="shared" si="12"/>
        <v>9421219</v>
      </c>
      <c r="Q48" s="12">
        <f t="shared" si="12"/>
        <v>17738883</v>
      </c>
      <c r="R48" s="12">
        <f t="shared" si="12"/>
        <v>7664791</v>
      </c>
      <c r="S48" s="12">
        <f t="shared" si="12"/>
        <v>9223071</v>
      </c>
      <c r="T48" s="12">
        <f t="shared" si="12"/>
        <v>11434785</v>
      </c>
      <c r="U48" s="12">
        <f t="shared" si="12"/>
        <v>12079919</v>
      </c>
      <c r="V48" s="12">
        <f t="shared" si="12"/>
        <v>12228663.479999999</v>
      </c>
      <c r="W48" s="12">
        <f t="shared" si="12"/>
        <v>13711082.390000002</v>
      </c>
      <c r="X48" s="12">
        <f t="shared" si="12"/>
        <v>18681851</v>
      </c>
      <c r="Y48" s="12">
        <f t="shared" si="12"/>
        <v>18783647</v>
      </c>
      <c r="Z48" s="12">
        <f t="shared" si="12"/>
        <v>18256211</v>
      </c>
      <c r="AA48" s="12">
        <f t="shared" si="12"/>
        <v>24353460</v>
      </c>
      <c r="AB48" s="12">
        <v>26351538</v>
      </c>
      <c r="AC48" s="12">
        <v>33954454</v>
      </c>
      <c r="AD48" s="12">
        <v>34541991</v>
      </c>
      <c r="AE48" s="12">
        <v>26172684</v>
      </c>
      <c r="AF48" s="12">
        <v>17668331</v>
      </c>
      <c r="AG48" s="12">
        <v>11715921</v>
      </c>
      <c r="AH48" s="12">
        <v>10374222</v>
      </c>
      <c r="AI48" s="13">
        <v>-0.14389914998503084</v>
      </c>
      <c r="AJ48" s="13">
        <v>-0.11451929387369546</v>
      </c>
    </row>
    <row r="49" spans="1:36" ht="10.5" customHeight="1" x14ac:dyDescent="0.2">
      <c r="A49" s="11"/>
      <c r="B49" s="19" t="s">
        <v>72</v>
      </c>
      <c r="C49" s="14"/>
      <c r="D49" s="19"/>
      <c r="E49" s="14"/>
      <c r="F49" s="2"/>
      <c r="G49" s="12">
        <v>23554478</v>
      </c>
      <c r="H49" s="12">
        <v>21563470</v>
      </c>
      <c r="I49" s="12">
        <v>24220933</v>
      </c>
      <c r="J49" s="12">
        <v>26345007</v>
      </c>
      <c r="K49" s="12">
        <f t="shared" si="12"/>
        <v>28270672</v>
      </c>
      <c r="L49" s="12">
        <f t="shared" si="12"/>
        <v>31179727</v>
      </c>
      <c r="M49" s="12">
        <f t="shared" si="12"/>
        <v>33883270</v>
      </c>
      <c r="N49" s="12">
        <f t="shared" si="12"/>
        <v>56225270</v>
      </c>
      <c r="O49" s="12">
        <f t="shared" si="12"/>
        <v>35729617</v>
      </c>
      <c r="P49" s="12">
        <f t="shared" si="12"/>
        <v>104835530</v>
      </c>
      <c r="Q49" s="12">
        <f t="shared" si="12"/>
        <v>44398729</v>
      </c>
      <c r="R49" s="12">
        <f t="shared" si="12"/>
        <v>59160074</v>
      </c>
      <c r="S49" s="12">
        <f t="shared" si="12"/>
        <v>60171577</v>
      </c>
      <c r="T49" s="12">
        <f t="shared" si="12"/>
        <v>210434480</v>
      </c>
      <c r="U49" s="12">
        <f t="shared" si="12"/>
        <v>90925029.370000005</v>
      </c>
      <c r="V49" s="12">
        <f t="shared" si="12"/>
        <v>115661375.07000001</v>
      </c>
      <c r="W49" s="12">
        <f t="shared" si="12"/>
        <v>105068610.94</v>
      </c>
      <c r="X49" s="12">
        <f t="shared" si="12"/>
        <v>128439712</v>
      </c>
      <c r="Y49" s="12">
        <f t="shared" si="12"/>
        <v>134421162</v>
      </c>
      <c r="Z49" s="12">
        <f t="shared" si="12"/>
        <v>115147585</v>
      </c>
      <c r="AA49" s="12">
        <f t="shared" si="12"/>
        <v>159158333</v>
      </c>
      <c r="AB49" s="12">
        <v>151220471</v>
      </c>
      <c r="AC49" s="12">
        <v>363424251</v>
      </c>
      <c r="AD49" s="12">
        <v>241687779</v>
      </c>
      <c r="AE49" s="12">
        <v>173326696</v>
      </c>
      <c r="AF49" s="12">
        <v>128716508</v>
      </c>
      <c r="AG49" s="12">
        <v>385929524</v>
      </c>
      <c r="AH49" s="12">
        <v>390581327</v>
      </c>
      <c r="AI49" s="13">
        <v>0.17134136870499184</v>
      </c>
      <c r="AJ49" s="13">
        <v>1.2053503841286835E-2</v>
      </c>
    </row>
    <row r="50" spans="1:36" ht="10.5" customHeight="1" x14ac:dyDescent="0.2">
      <c r="A50" s="11"/>
      <c r="B50" s="19" t="s">
        <v>73</v>
      </c>
      <c r="C50" s="14"/>
      <c r="D50" s="19"/>
      <c r="E50" s="14"/>
      <c r="F50" s="2"/>
      <c r="G50" s="12">
        <v>28782513</v>
      </c>
      <c r="H50" s="12">
        <v>36670697</v>
      </c>
      <c r="I50" s="12">
        <v>41133274</v>
      </c>
      <c r="J50" s="12">
        <v>39181331</v>
      </c>
      <c r="K50" s="12">
        <f t="shared" si="12"/>
        <v>34274321</v>
      </c>
      <c r="L50" s="12">
        <f t="shared" si="12"/>
        <v>55720647</v>
      </c>
      <c r="M50" s="12">
        <f t="shared" si="12"/>
        <v>72181258</v>
      </c>
      <c r="N50" s="12">
        <f t="shared" si="12"/>
        <v>67309197</v>
      </c>
      <c r="O50" s="12">
        <f t="shared" si="12"/>
        <v>95428633</v>
      </c>
      <c r="P50" s="12">
        <f t="shared" si="12"/>
        <v>73070164</v>
      </c>
      <c r="Q50" s="12">
        <f t="shared" si="12"/>
        <v>103637517</v>
      </c>
      <c r="R50" s="12">
        <f t="shared" si="12"/>
        <v>86433699</v>
      </c>
      <c r="S50" s="12">
        <f t="shared" si="12"/>
        <v>114287693</v>
      </c>
      <c r="T50" s="12">
        <f t="shared" si="12"/>
        <v>85261693</v>
      </c>
      <c r="U50" s="12">
        <f t="shared" si="12"/>
        <v>190288177.30000001</v>
      </c>
      <c r="V50" s="12">
        <f t="shared" si="12"/>
        <v>111466943.65000001</v>
      </c>
      <c r="W50" s="12">
        <f t="shared" si="12"/>
        <v>143498439.49000001</v>
      </c>
      <c r="X50" s="12">
        <f t="shared" si="12"/>
        <v>140289419</v>
      </c>
      <c r="Y50" s="12">
        <f t="shared" si="12"/>
        <v>168151407</v>
      </c>
      <c r="Z50" s="12">
        <f t="shared" si="12"/>
        <v>75044422</v>
      </c>
      <c r="AA50" s="12">
        <f t="shared" si="12"/>
        <v>116739327</v>
      </c>
      <c r="AB50" s="12">
        <v>47517026</v>
      </c>
      <c r="AC50" s="12">
        <v>68099193</v>
      </c>
      <c r="AD50" s="12">
        <v>232407119</v>
      </c>
      <c r="AE50" s="12">
        <v>167208079</v>
      </c>
      <c r="AF50" s="12">
        <v>51839192</v>
      </c>
      <c r="AG50" s="12">
        <v>50134364</v>
      </c>
      <c r="AH50" s="12">
        <v>76735712</v>
      </c>
      <c r="AI50" s="13">
        <v>8.3156921684692797E-2</v>
      </c>
      <c r="AJ50" s="13">
        <v>0.53060108631277336</v>
      </c>
    </row>
    <row r="51" spans="1:36" ht="10.5" customHeight="1" x14ac:dyDescent="0.2">
      <c r="A51" s="11"/>
      <c r="B51" s="19" t="s">
        <v>74</v>
      </c>
      <c r="C51" s="14"/>
      <c r="D51" s="19"/>
      <c r="E51" s="14"/>
      <c r="F51" s="2"/>
      <c r="G51" s="12">
        <v>2512862</v>
      </c>
      <c r="H51" s="12">
        <v>6400655</v>
      </c>
      <c r="I51" s="12">
        <v>4617348</v>
      </c>
      <c r="J51" s="12">
        <v>4712531</v>
      </c>
      <c r="K51" s="12">
        <f t="shared" si="12"/>
        <v>5273164</v>
      </c>
      <c r="L51" s="12">
        <f t="shared" si="12"/>
        <v>1272997</v>
      </c>
      <c r="M51" s="12">
        <f t="shared" si="12"/>
        <v>1310316</v>
      </c>
      <c r="N51" s="12">
        <f t="shared" si="12"/>
        <v>1390707</v>
      </c>
      <c r="O51" s="12">
        <f t="shared" si="12"/>
        <v>2096192</v>
      </c>
      <c r="P51" s="12">
        <f t="shared" si="12"/>
        <v>3661167</v>
      </c>
      <c r="Q51" s="12">
        <f t="shared" si="12"/>
        <v>6412808</v>
      </c>
      <c r="R51" s="12">
        <f t="shared" si="12"/>
        <v>951939</v>
      </c>
      <c r="S51" s="12">
        <f t="shared" si="12"/>
        <v>8360907</v>
      </c>
      <c r="T51" s="12">
        <f t="shared" si="12"/>
        <v>41855159</v>
      </c>
      <c r="U51" s="12">
        <f t="shared" si="12"/>
        <v>55925603.039999999</v>
      </c>
      <c r="V51" s="12">
        <f t="shared" si="12"/>
        <v>64543669.489999987</v>
      </c>
      <c r="W51" s="12">
        <f t="shared" si="12"/>
        <v>59076167.609999999</v>
      </c>
      <c r="X51" s="12">
        <f t="shared" si="12"/>
        <v>53712955</v>
      </c>
      <c r="Y51" s="12">
        <f t="shared" si="12"/>
        <v>55352283</v>
      </c>
      <c r="Z51" s="12">
        <f t="shared" si="12"/>
        <v>41772162</v>
      </c>
      <c r="AA51" s="12">
        <f t="shared" si="12"/>
        <v>44553484</v>
      </c>
      <c r="AB51" s="12">
        <v>9867235</v>
      </c>
      <c r="AC51" s="12">
        <v>14619079</v>
      </c>
      <c r="AD51" s="12">
        <v>18556205</v>
      </c>
      <c r="AE51" s="12">
        <v>37947489</v>
      </c>
      <c r="AF51" s="12">
        <v>9146211</v>
      </c>
      <c r="AG51" s="12">
        <v>12466631</v>
      </c>
      <c r="AH51" s="12">
        <v>11071170</v>
      </c>
      <c r="AI51" s="13">
        <v>1.9372722290545097E-2</v>
      </c>
      <c r="AJ51" s="13">
        <v>-0.11193569457538288</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19938852</v>
      </c>
      <c r="S52" s="12">
        <f t="shared" si="13"/>
        <v>32845469.5</v>
      </c>
      <c r="T52" s="12">
        <f t="shared" si="13"/>
        <v>45752087</v>
      </c>
      <c r="U52" s="12">
        <f t="shared" si="13"/>
        <v>50671722</v>
      </c>
      <c r="V52" s="12">
        <f t="shared" si="13"/>
        <v>55591357</v>
      </c>
      <c r="W52" s="12">
        <f t="shared" si="13"/>
        <v>57368744</v>
      </c>
      <c r="X52" s="12">
        <f t="shared" si="13"/>
        <v>59146131</v>
      </c>
      <c r="Y52" s="12">
        <f t="shared" si="13"/>
        <v>60284760</v>
      </c>
      <c r="Z52" s="12">
        <f t="shared" si="13"/>
        <v>61423389</v>
      </c>
      <c r="AA52" s="12">
        <f t="shared" si="13"/>
        <v>65133988.5</v>
      </c>
      <c r="AB52" s="12">
        <v>68844588</v>
      </c>
      <c r="AC52" s="12">
        <v>73003503.650364161</v>
      </c>
      <c r="AD52" s="12">
        <v>84053229</v>
      </c>
      <c r="AE52" s="12">
        <v>93337440.162334129</v>
      </c>
      <c r="AF52" s="12">
        <v>74358967</v>
      </c>
      <c r="AG52" s="12">
        <v>69939547.931768447</v>
      </c>
      <c r="AH52" s="12">
        <v>77529713</v>
      </c>
      <c r="AI52" s="13">
        <v>1.999895896022541E-2</v>
      </c>
      <c r="AJ52" s="13">
        <v>0.1085246515410188</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294</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240827304</v>
      </c>
      <c r="H62" s="5">
        <v>269701211</v>
      </c>
      <c r="I62" s="5">
        <v>251443704</v>
      </c>
      <c r="J62" s="5">
        <v>269559603</v>
      </c>
      <c r="K62" s="5">
        <f>SUM(K64,K79,K91,K93)</f>
        <v>367643519</v>
      </c>
      <c r="L62" s="5">
        <f>SUM(L64,L79,L91,L93)</f>
        <v>323298195</v>
      </c>
      <c r="M62" s="5">
        <f>SUM(M64,M79,M91,M93)</f>
        <v>360836433</v>
      </c>
      <c r="N62" s="5">
        <f>SUM(N64,N79,N91,N93)</f>
        <v>438669056</v>
      </c>
      <c r="O62" s="39">
        <v>483800215</v>
      </c>
      <c r="P62" s="39">
        <v>485735456</v>
      </c>
      <c r="Q62" s="39">
        <v>548113177</v>
      </c>
      <c r="R62" s="39">
        <v>734058554</v>
      </c>
      <c r="S62" s="39">
        <v>633410496</v>
      </c>
      <c r="T62" s="39">
        <v>601413205</v>
      </c>
      <c r="U62" s="8">
        <v>686891071</v>
      </c>
      <c r="V62" s="8">
        <f>SUM(V64,V79,V91,V93)</f>
        <v>797312238</v>
      </c>
      <c r="W62" s="8">
        <f>W64+W79+W91+W93</f>
        <v>774161546</v>
      </c>
      <c r="X62" s="8">
        <f>SUM(X64,X79,X91,X93)</f>
        <v>775119399</v>
      </c>
      <c r="Y62" s="8">
        <f>SUM(Y64+Y79+Y91+Y93)</f>
        <v>886533787.98717272</v>
      </c>
      <c r="Z62" s="8">
        <f>SUM(Z64+Z79+Z91+Z93)</f>
        <v>985030497.62162423</v>
      </c>
      <c r="AA62" s="8">
        <f>SUM(AA64+AA79+AA91+AA93)</f>
        <v>793843615</v>
      </c>
      <c r="AB62" s="39">
        <v>725405276</v>
      </c>
      <c r="AC62" s="39">
        <v>1067227158</v>
      </c>
      <c r="AD62" s="39">
        <v>762917749</v>
      </c>
      <c r="AE62" s="39">
        <v>808736122</v>
      </c>
      <c r="AF62" s="39">
        <v>878549341</v>
      </c>
      <c r="AG62" s="39">
        <v>878546545</v>
      </c>
      <c r="AH62" s="39">
        <v>1236813198</v>
      </c>
      <c r="AI62" s="10">
        <v>9.3001018976243355E-2</v>
      </c>
      <c r="AJ62" s="10">
        <v>0.40779473215047474</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137694793</v>
      </c>
      <c r="H64" s="12">
        <v>160697351</v>
      </c>
      <c r="I64" s="12">
        <v>139024840</v>
      </c>
      <c r="J64" s="12">
        <v>123056340</v>
      </c>
      <c r="K64" s="12">
        <f>SUM(K65,K69:K73)</f>
        <v>214255784</v>
      </c>
      <c r="L64" s="12">
        <f>SUM(L65,L69:L73)</f>
        <v>156132763</v>
      </c>
      <c r="M64" s="12">
        <f>SUM(M65,M69:M73)</f>
        <v>186861500</v>
      </c>
      <c r="N64" s="12">
        <f>SUM(N65,N69:N73)</f>
        <v>250472356</v>
      </c>
      <c r="O64" s="41">
        <v>251153701</v>
      </c>
      <c r="P64" s="41">
        <v>270421989</v>
      </c>
      <c r="Q64" s="41">
        <v>336934721</v>
      </c>
      <c r="R64" s="41">
        <v>512351712</v>
      </c>
      <c r="S64" s="41">
        <v>400544357</v>
      </c>
      <c r="T64" s="41">
        <v>352954488</v>
      </c>
      <c r="U64" s="11">
        <v>426507190</v>
      </c>
      <c r="V64" s="11">
        <v>453870386</v>
      </c>
      <c r="W64" s="11">
        <v>439956930</v>
      </c>
      <c r="X64" s="11">
        <v>447210359</v>
      </c>
      <c r="Y64" s="11">
        <v>555028479</v>
      </c>
      <c r="Z64" s="11">
        <v>643574612</v>
      </c>
      <c r="AA64" s="11">
        <v>466781088</v>
      </c>
      <c r="AB64" s="41">
        <v>391943939</v>
      </c>
      <c r="AC64" s="41">
        <v>713750724</v>
      </c>
      <c r="AD64" s="41">
        <v>416136686</v>
      </c>
      <c r="AE64" s="41">
        <v>437702418</v>
      </c>
      <c r="AF64" s="41">
        <v>489794557</v>
      </c>
      <c r="AG64" s="39">
        <v>480898860</v>
      </c>
      <c r="AH64" s="41">
        <v>824632484</v>
      </c>
      <c r="AI64" s="13">
        <v>0.13198172167721434</v>
      </c>
      <c r="AJ64" s="13">
        <v>0.71477321447590869</v>
      </c>
    </row>
    <row r="65" spans="1:36" ht="10.5" customHeight="1" x14ac:dyDescent="0.2">
      <c r="A65" s="11"/>
      <c r="B65" s="11"/>
      <c r="C65" s="11" t="s">
        <v>36</v>
      </c>
      <c r="D65" s="11"/>
      <c r="E65" s="11"/>
      <c r="F65" s="2"/>
      <c r="G65" s="12">
        <v>100331716</v>
      </c>
      <c r="H65" s="12">
        <v>106077979</v>
      </c>
      <c r="I65" s="12">
        <v>112664897</v>
      </c>
      <c r="J65" s="12">
        <v>97355333</v>
      </c>
      <c r="K65" s="12">
        <f>SUM(K66:K68)</f>
        <v>108484878</v>
      </c>
      <c r="L65" s="12">
        <f>SUM(L66:L68)</f>
        <v>119999864</v>
      </c>
      <c r="M65" s="12">
        <f>SUM(M66:M68)</f>
        <v>127442927</v>
      </c>
      <c r="N65" s="12">
        <f>SUM(N66:N68)</f>
        <v>135408536</v>
      </c>
      <c r="O65" s="41">
        <v>153858786</v>
      </c>
      <c r="P65" s="41">
        <v>173182529</v>
      </c>
      <c r="Q65" s="41">
        <v>194505489</v>
      </c>
      <c r="R65" s="41">
        <v>215113714</v>
      </c>
      <c r="S65" s="41">
        <v>224480999</v>
      </c>
      <c r="T65" s="41">
        <v>241229060</v>
      </c>
      <c r="U65" s="11">
        <v>264336122</v>
      </c>
      <c r="V65" s="11">
        <v>270944707</v>
      </c>
      <c r="W65" s="11">
        <v>287109407</v>
      </c>
      <c r="X65" s="11">
        <v>317120039</v>
      </c>
      <c r="Y65" s="11">
        <v>315643826</v>
      </c>
      <c r="Z65" s="11">
        <v>317328548</v>
      </c>
      <c r="AA65" s="11">
        <v>334749410</v>
      </c>
      <c r="AB65" s="41">
        <v>352636062</v>
      </c>
      <c r="AC65" s="41">
        <v>356689296</v>
      </c>
      <c r="AD65" s="41">
        <v>378018386</v>
      </c>
      <c r="AE65" s="41">
        <v>390502110</v>
      </c>
      <c r="AF65" s="41">
        <v>406582434</v>
      </c>
      <c r="AG65" s="41">
        <v>425954827</v>
      </c>
      <c r="AH65" s="41">
        <v>441736891</v>
      </c>
      <c r="AI65" s="13">
        <v>3.8260084080711687E-2</v>
      </c>
      <c r="AJ65" s="13">
        <v>3.7051027479024203E-2</v>
      </c>
    </row>
    <row r="66" spans="1:36" ht="10.5" customHeight="1" x14ac:dyDescent="0.2">
      <c r="A66" s="11"/>
      <c r="B66" s="11"/>
      <c r="C66" s="11"/>
      <c r="D66" s="11" t="s">
        <v>37</v>
      </c>
      <c r="E66" s="11"/>
      <c r="F66" s="2"/>
      <c r="G66" s="12">
        <v>100331716</v>
      </c>
      <c r="H66" s="12">
        <v>106077979</v>
      </c>
      <c r="I66" s="12">
        <v>112664897</v>
      </c>
      <c r="J66" s="12">
        <v>97355333</v>
      </c>
      <c r="K66" s="12">
        <v>108484878</v>
      </c>
      <c r="L66" s="12">
        <v>119999864</v>
      </c>
      <c r="M66" s="12">
        <v>127442927</v>
      </c>
      <c r="N66" s="12">
        <v>135408536</v>
      </c>
      <c r="O66" s="41">
        <v>153858786</v>
      </c>
      <c r="P66" s="41">
        <v>173182529</v>
      </c>
      <c r="Q66" s="41">
        <v>194505489</v>
      </c>
      <c r="R66" s="41">
        <v>215113714</v>
      </c>
      <c r="S66" s="41">
        <v>224480999</v>
      </c>
      <c r="T66" s="41">
        <v>241229060</v>
      </c>
      <c r="U66" s="11">
        <v>264336122</v>
      </c>
      <c r="V66" s="11">
        <v>270944707</v>
      </c>
      <c r="W66" s="11">
        <v>287109407</v>
      </c>
      <c r="X66" s="11">
        <v>317120039</v>
      </c>
      <c r="Y66" s="11">
        <v>315643826</v>
      </c>
      <c r="Z66" s="11">
        <v>317328548</v>
      </c>
      <c r="AA66" s="11">
        <v>334749410</v>
      </c>
      <c r="AB66" s="41">
        <v>352636062</v>
      </c>
      <c r="AC66" s="41">
        <v>356689296</v>
      </c>
      <c r="AD66" s="41">
        <v>378018386</v>
      </c>
      <c r="AE66" s="41">
        <v>390502110</v>
      </c>
      <c r="AF66" s="41">
        <v>406582434</v>
      </c>
      <c r="AG66" s="41">
        <v>425954827</v>
      </c>
      <c r="AH66" s="41">
        <v>441736891</v>
      </c>
      <c r="AI66" s="13">
        <v>3.8260084080711687E-2</v>
      </c>
      <c r="AJ66" s="13">
        <v>3.7051027479024203E-2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0</v>
      </c>
      <c r="P68" s="41">
        <v>0</v>
      </c>
      <c r="Q68" s="41">
        <v>0</v>
      </c>
      <c r="R68" s="41">
        <v>0</v>
      </c>
      <c r="S68" s="41">
        <v>0</v>
      </c>
      <c r="T68" s="41">
        <v>0</v>
      </c>
      <c r="U68" s="11">
        <v>0</v>
      </c>
      <c r="V68" s="11">
        <v>0</v>
      </c>
      <c r="W68" s="11">
        <v>0</v>
      </c>
      <c r="X68" s="11">
        <v>0</v>
      </c>
      <c r="Y68" s="11">
        <v>0</v>
      </c>
      <c r="Z68" s="11">
        <v>0</v>
      </c>
      <c r="AA68" s="11">
        <v>0</v>
      </c>
      <c r="AB68" s="41">
        <v>0</v>
      </c>
      <c r="AC68" s="41">
        <v>0</v>
      </c>
      <c r="AD68" s="41">
        <v>0</v>
      </c>
      <c r="AE68" s="41">
        <v>0</v>
      </c>
      <c r="AF68" s="41">
        <v>0</v>
      </c>
      <c r="AG68" s="41">
        <v>0</v>
      </c>
      <c r="AH68" s="41">
        <v>0</v>
      </c>
      <c r="AI68" s="13" t="s">
        <v>246</v>
      </c>
      <c r="AJ68" s="13" t="s">
        <v>246</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37363077</v>
      </c>
      <c r="H73" s="12">
        <v>54619372</v>
      </c>
      <c r="I73" s="12">
        <v>26359943</v>
      </c>
      <c r="J73" s="12">
        <v>25701007</v>
      </c>
      <c r="K73" s="12">
        <f>SUM(K74:K77)</f>
        <v>105770906</v>
      </c>
      <c r="L73" s="12">
        <f>SUM(L74:L77)</f>
        <v>36132899</v>
      </c>
      <c r="M73" s="12">
        <f>SUM(M74:M77)</f>
        <v>59418573</v>
      </c>
      <c r="N73" s="12">
        <f>SUM(N74:N77)</f>
        <v>115063820</v>
      </c>
      <c r="O73" s="41">
        <v>97294915</v>
      </c>
      <c r="P73" s="41">
        <v>97239460</v>
      </c>
      <c r="Q73" s="41">
        <v>142429232</v>
      </c>
      <c r="R73" s="41">
        <v>297237998</v>
      </c>
      <c r="S73" s="41">
        <v>176063358</v>
      </c>
      <c r="T73" s="41">
        <v>111725428</v>
      </c>
      <c r="U73" s="11">
        <v>162171068</v>
      </c>
      <c r="V73" s="11">
        <v>182925679</v>
      </c>
      <c r="W73" s="11">
        <v>152847523</v>
      </c>
      <c r="X73" s="11">
        <v>130090320</v>
      </c>
      <c r="Y73" s="11">
        <v>239384653</v>
      </c>
      <c r="Z73" s="11">
        <v>326246064</v>
      </c>
      <c r="AA73" s="11">
        <v>132031678</v>
      </c>
      <c r="AB73" s="41">
        <v>39307877</v>
      </c>
      <c r="AC73" s="41">
        <v>357061428</v>
      </c>
      <c r="AD73" s="41">
        <v>38118300</v>
      </c>
      <c r="AE73" s="41">
        <v>47200308</v>
      </c>
      <c r="AF73" s="41">
        <v>83212123</v>
      </c>
      <c r="AG73" s="41">
        <v>54944033</v>
      </c>
      <c r="AH73" s="41">
        <v>382895593</v>
      </c>
      <c r="AI73" s="13">
        <v>0.46139223883535463</v>
      </c>
      <c r="AJ73" s="13">
        <v>5.9688294086457034</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11150936</v>
      </c>
      <c r="H75" s="12">
        <v>11896195</v>
      </c>
      <c r="I75" s="12">
        <v>13492963</v>
      </c>
      <c r="J75" s="12">
        <v>14786216</v>
      </c>
      <c r="K75" s="12">
        <v>19741629</v>
      </c>
      <c r="L75" s="12">
        <v>20492040</v>
      </c>
      <c r="M75" s="12">
        <v>19617831</v>
      </c>
      <c r="N75" s="12">
        <v>21088554</v>
      </c>
      <c r="O75" s="41">
        <v>22375210</v>
      </c>
      <c r="P75" s="41">
        <v>18662430</v>
      </c>
      <c r="Q75" s="41">
        <v>19950396</v>
      </c>
      <c r="R75" s="41">
        <v>20897386</v>
      </c>
      <c r="S75" s="41">
        <v>25124928</v>
      </c>
      <c r="T75" s="41">
        <v>30792028</v>
      </c>
      <c r="U75" s="11">
        <v>29902433</v>
      </c>
      <c r="V75" s="11">
        <v>26818958</v>
      </c>
      <c r="W75" s="11">
        <v>20362487</v>
      </c>
      <c r="X75" s="11">
        <v>18220115</v>
      </c>
      <c r="Y75" s="11">
        <v>18940706</v>
      </c>
      <c r="Z75" s="11">
        <v>17314456</v>
      </c>
      <c r="AA75" s="11">
        <v>19683969</v>
      </c>
      <c r="AB75" s="41">
        <v>16864728</v>
      </c>
      <c r="AC75" s="41">
        <v>17462573</v>
      </c>
      <c r="AD75" s="41">
        <v>18394555</v>
      </c>
      <c r="AE75" s="41">
        <v>18032256</v>
      </c>
      <c r="AF75" s="41">
        <v>20170883</v>
      </c>
      <c r="AG75" s="41">
        <v>21554032</v>
      </c>
      <c r="AH75" s="41">
        <v>17645200</v>
      </c>
      <c r="AI75" s="13">
        <v>7.5684052548983249E-3</v>
      </c>
      <c r="AJ75" s="13">
        <v>-0.18135038493029981</v>
      </c>
    </row>
    <row r="76" spans="1:36" ht="10.5" customHeight="1" x14ac:dyDescent="0.2">
      <c r="A76" s="11"/>
      <c r="B76" s="14"/>
      <c r="C76" s="11"/>
      <c r="D76" s="15" t="s">
        <v>47</v>
      </c>
      <c r="E76" s="11"/>
      <c r="F76" s="2"/>
      <c r="G76" s="12">
        <v>24520000</v>
      </c>
      <c r="H76" s="12">
        <v>40626101</v>
      </c>
      <c r="I76" s="12">
        <v>9956640</v>
      </c>
      <c r="J76" s="12">
        <v>3400000</v>
      </c>
      <c r="K76" s="12">
        <v>82915684</v>
      </c>
      <c r="L76" s="12">
        <v>12094879</v>
      </c>
      <c r="M76" s="12">
        <v>37198228</v>
      </c>
      <c r="N76" s="12">
        <v>88916511</v>
      </c>
      <c r="O76" s="41">
        <v>70558000</v>
      </c>
      <c r="P76" s="41">
        <v>74778826</v>
      </c>
      <c r="Q76" s="41">
        <v>115347184</v>
      </c>
      <c r="R76" s="41">
        <v>268471463</v>
      </c>
      <c r="S76" s="41">
        <v>141476740</v>
      </c>
      <c r="T76" s="41">
        <v>74133950</v>
      </c>
      <c r="U76" s="11">
        <v>125811158</v>
      </c>
      <c r="V76" s="11">
        <v>147375095</v>
      </c>
      <c r="W76" s="11">
        <v>123291588</v>
      </c>
      <c r="X76" s="11">
        <v>100093090</v>
      </c>
      <c r="Y76" s="11">
        <v>212558183</v>
      </c>
      <c r="Z76" s="11">
        <v>301139888</v>
      </c>
      <c r="AA76" s="11">
        <v>106836546</v>
      </c>
      <c r="AB76" s="41">
        <v>11396124</v>
      </c>
      <c r="AC76" s="41">
        <v>330248450</v>
      </c>
      <c r="AD76" s="41">
        <v>11491294</v>
      </c>
      <c r="AE76" s="41">
        <v>22891590</v>
      </c>
      <c r="AF76" s="41">
        <v>57726795</v>
      </c>
      <c r="AG76" s="41">
        <v>26318866</v>
      </c>
      <c r="AH76" s="41">
        <v>360034476</v>
      </c>
      <c r="AI76" s="13">
        <v>0.7779975325507611</v>
      </c>
      <c r="AJ76" s="13">
        <v>12.679710820367413</v>
      </c>
    </row>
    <row r="77" spans="1:36" ht="10.5" customHeight="1" x14ac:dyDescent="0.2">
      <c r="A77" s="11"/>
      <c r="B77" s="11"/>
      <c r="C77" s="11"/>
      <c r="D77" s="11" t="s">
        <v>48</v>
      </c>
      <c r="E77" s="11"/>
      <c r="F77" s="2"/>
      <c r="G77" s="12">
        <v>1692141</v>
      </c>
      <c r="H77" s="12">
        <v>2097076</v>
      </c>
      <c r="I77" s="12">
        <v>2910340</v>
      </c>
      <c r="J77" s="12">
        <v>7514791</v>
      </c>
      <c r="K77" s="12">
        <v>3113593</v>
      </c>
      <c r="L77" s="12">
        <v>3545980</v>
      </c>
      <c r="M77" s="12">
        <v>2602514</v>
      </c>
      <c r="N77" s="12">
        <v>5058755</v>
      </c>
      <c r="O77" s="41">
        <v>4361705</v>
      </c>
      <c r="P77" s="41">
        <v>3798204</v>
      </c>
      <c r="Q77" s="41">
        <v>7131652</v>
      </c>
      <c r="R77" s="41">
        <v>7869149</v>
      </c>
      <c r="S77" s="41">
        <v>9461690</v>
      </c>
      <c r="T77" s="41">
        <v>6799450</v>
      </c>
      <c r="U77" s="11">
        <v>6457477</v>
      </c>
      <c r="V77" s="11">
        <v>8731626</v>
      </c>
      <c r="W77" s="11">
        <v>9193448</v>
      </c>
      <c r="X77" s="11">
        <v>11777115</v>
      </c>
      <c r="Y77" s="11">
        <v>7885764</v>
      </c>
      <c r="Z77" s="11">
        <v>7791720</v>
      </c>
      <c r="AA77" s="11">
        <v>5511163</v>
      </c>
      <c r="AB77" s="41">
        <v>11047025</v>
      </c>
      <c r="AC77" s="41">
        <v>9350405</v>
      </c>
      <c r="AD77" s="41">
        <v>8232451</v>
      </c>
      <c r="AE77" s="41">
        <v>6276462</v>
      </c>
      <c r="AF77" s="41">
        <v>5314445</v>
      </c>
      <c r="AG77" s="41">
        <v>7071135</v>
      </c>
      <c r="AH77" s="41">
        <v>5215917</v>
      </c>
      <c r="AI77" s="13">
        <v>-0.11756873053827821</v>
      </c>
      <c r="AJ77" s="13">
        <v>-0.26236495272682531</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84234209</v>
      </c>
      <c r="H79" s="12">
        <v>89451309</v>
      </c>
      <c r="I79" s="12">
        <v>92533937</v>
      </c>
      <c r="J79" s="12">
        <v>126061742</v>
      </c>
      <c r="K79" s="12">
        <f>SUM(K80:K89)</f>
        <v>133434562</v>
      </c>
      <c r="L79" s="12">
        <f>SUM(L80:L89)</f>
        <v>146308146</v>
      </c>
      <c r="M79" s="12">
        <f>SUM(M80:M89)</f>
        <v>150128203</v>
      </c>
      <c r="N79" s="12">
        <f>SUM(N80:N89)</f>
        <v>163566603</v>
      </c>
      <c r="O79" s="41">
        <v>204508962</v>
      </c>
      <c r="P79" s="41">
        <v>182598910</v>
      </c>
      <c r="Q79" s="41">
        <v>176194115</v>
      </c>
      <c r="R79" s="41">
        <v>182464520</v>
      </c>
      <c r="S79" s="41">
        <v>189527736</v>
      </c>
      <c r="T79" s="41">
        <v>203493952</v>
      </c>
      <c r="U79" s="11">
        <v>211252091</v>
      </c>
      <c r="V79" s="11">
        <f>SUM(V80:V89)</f>
        <v>292641708</v>
      </c>
      <c r="W79" s="11">
        <f>SUM(W80:W89)</f>
        <v>282613001</v>
      </c>
      <c r="X79" s="11">
        <f>SUM(X80:X89)</f>
        <v>259466019</v>
      </c>
      <c r="Y79" s="11">
        <f>SUM(Y80:Y89)</f>
        <v>256821773.98717272</v>
      </c>
      <c r="Z79" s="11">
        <f>SUM(Z80:Z89)</f>
        <v>280534620.62162423</v>
      </c>
      <c r="AA79" s="11">
        <v>265729835</v>
      </c>
      <c r="AB79" s="41">
        <v>276183463</v>
      </c>
      <c r="AC79" s="41">
        <v>287416683</v>
      </c>
      <c r="AD79" s="41">
        <v>289382391</v>
      </c>
      <c r="AE79" s="41">
        <v>304216562</v>
      </c>
      <c r="AF79" s="41">
        <v>324311364</v>
      </c>
      <c r="AG79" s="41">
        <v>331516308</v>
      </c>
      <c r="AH79" s="41">
        <v>344150780</v>
      </c>
      <c r="AI79" s="13">
        <v>3.73496893570886E-2</v>
      </c>
      <c r="AJ79" s="13">
        <v>3.8111162845117112E-2</v>
      </c>
    </row>
    <row r="80" spans="1:36" ht="10.5" customHeight="1" x14ac:dyDescent="0.2">
      <c r="A80" s="11"/>
      <c r="B80" s="11"/>
      <c r="C80" s="11" t="s">
        <v>50</v>
      </c>
      <c r="D80" s="11"/>
      <c r="E80" s="11"/>
      <c r="F80" s="2"/>
      <c r="G80" s="12">
        <v>0</v>
      </c>
      <c r="H80" s="12">
        <v>0</v>
      </c>
      <c r="I80" s="12">
        <v>0</v>
      </c>
      <c r="J80" s="12">
        <v>21947008</v>
      </c>
      <c r="K80" s="12">
        <v>20148741</v>
      </c>
      <c r="L80" s="12">
        <v>21078865</v>
      </c>
      <c r="M80" s="12">
        <v>21943749</v>
      </c>
      <c r="N80" s="12">
        <v>22880434</v>
      </c>
      <c r="O80" s="41">
        <v>22318035</v>
      </c>
      <c r="P80" s="41">
        <v>21943749</v>
      </c>
      <c r="Q80" s="41">
        <v>21943749</v>
      </c>
      <c r="R80" s="41">
        <v>21944416</v>
      </c>
      <c r="S80" s="41">
        <v>21944416</v>
      </c>
      <c r="T80" s="41">
        <v>21943749</v>
      </c>
      <c r="U80" s="11">
        <v>21943749</v>
      </c>
      <c r="V80" s="11">
        <v>21943749</v>
      </c>
      <c r="W80" s="11">
        <v>21943749</v>
      </c>
      <c r="X80" s="11">
        <v>21943749</v>
      </c>
      <c r="Y80" s="11">
        <v>21943749</v>
      </c>
      <c r="Z80" s="11">
        <v>21943749</v>
      </c>
      <c r="AA80" s="11">
        <v>21943749</v>
      </c>
      <c r="AB80" s="41">
        <v>21943749</v>
      </c>
      <c r="AC80" s="41">
        <v>21943750</v>
      </c>
      <c r="AD80" s="41">
        <v>21943750</v>
      </c>
      <c r="AE80" s="41">
        <v>21943750</v>
      </c>
      <c r="AF80" s="41">
        <v>21943750</v>
      </c>
      <c r="AG80" s="41">
        <v>21943749</v>
      </c>
      <c r="AH80" s="41">
        <v>21943750</v>
      </c>
      <c r="AI80" s="13">
        <v>7.5951773759186381E-9</v>
      </c>
      <c r="AJ80" s="13">
        <v>4.557106445211345E-8</v>
      </c>
    </row>
    <row r="81" spans="1:36" ht="10.5" customHeight="1" x14ac:dyDescent="0.2">
      <c r="A81" s="11"/>
      <c r="B81" s="11"/>
      <c r="C81" s="11" t="s">
        <v>51</v>
      </c>
      <c r="D81" s="11"/>
      <c r="E81" s="11"/>
      <c r="F81" s="2"/>
      <c r="G81" s="12">
        <v>0</v>
      </c>
      <c r="H81" s="12">
        <v>0</v>
      </c>
      <c r="I81" s="12">
        <v>0</v>
      </c>
      <c r="J81" s="12">
        <v>2183396</v>
      </c>
      <c r="K81" s="12">
        <v>1201164</v>
      </c>
      <c r="L81" s="12">
        <v>1303417</v>
      </c>
      <c r="M81" s="12">
        <v>1382059</v>
      </c>
      <c r="N81" s="12">
        <v>1392290</v>
      </c>
      <c r="O81" s="41">
        <v>3353674</v>
      </c>
      <c r="P81" s="41">
        <v>3592106</v>
      </c>
      <c r="Q81" s="41">
        <v>4024464</v>
      </c>
      <c r="R81" s="41">
        <v>4559860</v>
      </c>
      <c r="S81" s="41">
        <v>4768485</v>
      </c>
      <c r="T81" s="41">
        <v>4413818</v>
      </c>
      <c r="U81" s="11">
        <v>4777289</v>
      </c>
      <c r="V81" s="12">
        <v>6595899</v>
      </c>
      <c r="W81" s="11">
        <v>6595899</v>
      </c>
      <c r="X81" s="11">
        <v>6605069</v>
      </c>
      <c r="Y81" s="11">
        <v>6595899</v>
      </c>
      <c r="Z81" s="11">
        <v>6595899</v>
      </c>
      <c r="AA81" s="11">
        <v>6595899</v>
      </c>
      <c r="AB81" s="41">
        <v>6595899</v>
      </c>
      <c r="AC81" s="41">
        <v>6595899</v>
      </c>
      <c r="AD81" s="41">
        <v>6595900</v>
      </c>
      <c r="AE81" s="41">
        <v>6595900</v>
      </c>
      <c r="AF81" s="41">
        <v>6595900</v>
      </c>
      <c r="AG81" s="41">
        <v>6595899</v>
      </c>
      <c r="AH81" s="41">
        <v>6595899</v>
      </c>
      <c r="AI81" s="13">
        <v>0</v>
      </c>
      <c r="AJ81" s="13">
        <v>0</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58706594</v>
      </c>
      <c r="W82" s="12">
        <v>60335638</v>
      </c>
      <c r="X82" s="12">
        <v>62632342</v>
      </c>
      <c r="Y82" s="12">
        <v>63226565.987172723</v>
      </c>
      <c r="Z82" s="12">
        <v>64537682.621624216</v>
      </c>
      <c r="AA82" s="12">
        <v>35728752</v>
      </c>
      <c r="AB82" s="41">
        <v>36489487</v>
      </c>
      <c r="AC82" s="41">
        <v>37133332</v>
      </c>
      <c r="AD82" s="41">
        <v>37874008</v>
      </c>
      <c r="AE82" s="41">
        <v>38184245</v>
      </c>
      <c r="AF82" s="41">
        <v>38839525</v>
      </c>
      <c r="AG82" s="41">
        <v>41932107</v>
      </c>
      <c r="AH82" s="41">
        <v>36658146</v>
      </c>
      <c r="AI82" s="13">
        <v>7.6887486584853448E-4</v>
      </c>
      <c r="AJ82" s="13">
        <v>-0.12577381336931148</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1144269</v>
      </c>
      <c r="K84" s="12">
        <v>2183396</v>
      </c>
      <c r="L84" s="12">
        <v>2186865</v>
      </c>
      <c r="M84" s="12">
        <v>2186865</v>
      </c>
      <c r="N84" s="12">
        <v>2186865</v>
      </c>
      <c r="O84" s="41">
        <v>2186865</v>
      </c>
      <c r="P84" s="41">
        <v>2186865</v>
      </c>
      <c r="Q84" s="41">
        <v>2186865</v>
      </c>
      <c r="R84" s="41">
        <v>2186865</v>
      </c>
      <c r="S84" s="41">
        <v>2186865</v>
      </c>
      <c r="T84" s="41">
        <v>2186865</v>
      </c>
      <c r="U84" s="11">
        <v>2186865</v>
      </c>
      <c r="V84" s="11">
        <v>2186865</v>
      </c>
      <c r="W84" s="11">
        <v>2186865</v>
      </c>
      <c r="X84" s="11">
        <v>2186865</v>
      </c>
      <c r="Y84" s="11">
        <v>2186865</v>
      </c>
      <c r="Z84" s="11">
        <v>2186865</v>
      </c>
      <c r="AA84" s="11">
        <v>2186865</v>
      </c>
      <c r="AB84" s="41">
        <v>2186865</v>
      </c>
      <c r="AC84" s="41">
        <v>2186865</v>
      </c>
      <c r="AD84" s="41">
        <v>2186865</v>
      </c>
      <c r="AE84" s="41">
        <v>2186865</v>
      </c>
      <c r="AF84" s="41">
        <v>2186865</v>
      </c>
      <c r="AG84" s="41">
        <v>378141</v>
      </c>
      <c r="AH84" s="41">
        <v>2565006</v>
      </c>
      <c r="AI84" s="13">
        <v>2.6938419627652088E-2</v>
      </c>
      <c r="AJ84" s="13">
        <v>5.7831999174910944</v>
      </c>
    </row>
    <row r="85" spans="1:36" ht="10.5" customHeight="1" x14ac:dyDescent="0.2">
      <c r="A85" s="11"/>
      <c r="B85" s="14"/>
      <c r="C85" s="11" t="s">
        <v>55</v>
      </c>
      <c r="E85" s="11"/>
      <c r="F85" s="2"/>
      <c r="G85" s="12">
        <v>0</v>
      </c>
      <c r="H85" s="12">
        <v>0</v>
      </c>
      <c r="I85" s="12">
        <v>0</v>
      </c>
      <c r="J85" s="12">
        <v>0</v>
      </c>
      <c r="K85" s="12">
        <v>0</v>
      </c>
      <c r="L85" s="12">
        <v>0</v>
      </c>
      <c r="M85" s="12">
        <v>0</v>
      </c>
      <c r="N85" s="12">
        <v>0</v>
      </c>
      <c r="O85" s="41">
        <v>0</v>
      </c>
      <c r="P85" s="41">
        <v>0</v>
      </c>
      <c r="Q85" s="41">
        <v>0</v>
      </c>
      <c r="R85" s="41">
        <v>0</v>
      </c>
      <c r="S85" s="41">
        <v>0</v>
      </c>
      <c r="T85" s="41">
        <v>0</v>
      </c>
      <c r="U85" s="11">
        <v>0</v>
      </c>
      <c r="V85" s="11">
        <v>0</v>
      </c>
      <c r="W85" s="11">
        <v>0</v>
      </c>
      <c r="X85" s="11">
        <v>0</v>
      </c>
      <c r="Y85" s="11">
        <v>0</v>
      </c>
      <c r="Z85" s="11">
        <v>0</v>
      </c>
      <c r="AA85" s="11">
        <v>0</v>
      </c>
      <c r="AB85" s="41">
        <v>0</v>
      </c>
      <c r="AC85" s="41">
        <v>0</v>
      </c>
      <c r="AD85" s="41">
        <v>0</v>
      </c>
      <c r="AE85" s="41">
        <v>0</v>
      </c>
      <c r="AF85" s="41">
        <v>0</v>
      </c>
      <c r="AG85" s="41">
        <v>891928</v>
      </c>
      <c r="AH85" s="41">
        <v>967023</v>
      </c>
      <c r="AI85" s="13" t="s">
        <v>246</v>
      </c>
      <c r="AJ85" s="13">
        <v>8.4194015660456895E-2</v>
      </c>
    </row>
    <row r="86" spans="1:36" ht="10.5" customHeight="1" x14ac:dyDescent="0.2">
      <c r="A86" s="11"/>
      <c r="B86" s="11"/>
      <c r="C86" s="11" t="s">
        <v>56</v>
      </c>
      <c r="D86" s="11"/>
      <c r="E86" s="11"/>
      <c r="F86" s="2"/>
      <c r="G86" s="12">
        <v>20256915</v>
      </c>
      <c r="H86" s="12">
        <v>19951604</v>
      </c>
      <c r="I86" s="12">
        <v>20555943</v>
      </c>
      <c r="J86" s="12">
        <v>22113403</v>
      </c>
      <c r="K86" s="12">
        <v>26337037</v>
      </c>
      <c r="L86" s="12">
        <v>31701504</v>
      </c>
      <c r="M86" s="12">
        <v>28932503</v>
      </c>
      <c r="N86" s="12">
        <v>33634618</v>
      </c>
      <c r="O86" s="41">
        <v>66445462</v>
      </c>
      <c r="P86" s="41">
        <v>49134052</v>
      </c>
      <c r="Q86" s="41">
        <v>44545175</v>
      </c>
      <c r="R86" s="41">
        <v>47180609</v>
      </c>
      <c r="S86" s="41">
        <v>42072750</v>
      </c>
      <c r="T86" s="41">
        <v>37138665</v>
      </c>
      <c r="U86" s="11">
        <v>40408460</v>
      </c>
      <c r="V86" s="11">
        <v>46325100</v>
      </c>
      <c r="W86" s="11">
        <v>52617654</v>
      </c>
      <c r="X86" s="11">
        <v>57404804</v>
      </c>
      <c r="Y86" s="11">
        <v>60301469</v>
      </c>
      <c r="Z86" s="11">
        <v>53217687</v>
      </c>
      <c r="AA86" s="11">
        <v>57980773</v>
      </c>
      <c r="AB86" s="41">
        <v>63761860</v>
      </c>
      <c r="AC86" s="41">
        <v>66849825</v>
      </c>
      <c r="AD86" s="41">
        <v>69822661</v>
      </c>
      <c r="AE86" s="41">
        <v>71821614</v>
      </c>
      <c r="AF86" s="41">
        <v>83692839</v>
      </c>
      <c r="AG86" s="41">
        <v>88387525</v>
      </c>
      <c r="AH86" s="41">
        <v>101714736</v>
      </c>
      <c r="AI86" s="13">
        <v>8.0945546252333411E-2</v>
      </c>
      <c r="AJ86" s="13">
        <v>0.15078158371331249</v>
      </c>
    </row>
    <row r="87" spans="1:36" ht="10.5" customHeight="1" x14ac:dyDescent="0.2">
      <c r="A87" s="11"/>
      <c r="B87" s="11"/>
      <c r="C87" s="11" t="s">
        <v>57</v>
      </c>
      <c r="D87" s="11"/>
      <c r="E87" s="11"/>
      <c r="F87" s="2"/>
      <c r="G87" s="12">
        <v>46657396</v>
      </c>
      <c r="H87" s="12">
        <v>51088379</v>
      </c>
      <c r="I87" s="12">
        <v>52325841</v>
      </c>
      <c r="J87" s="12">
        <v>55878310</v>
      </c>
      <c r="K87" s="12">
        <v>59243239</v>
      </c>
      <c r="L87" s="12">
        <v>64271194</v>
      </c>
      <c r="M87" s="12">
        <v>69372707</v>
      </c>
      <c r="N87" s="12">
        <v>72185682</v>
      </c>
      <c r="O87" s="41">
        <v>74901989</v>
      </c>
      <c r="P87" s="41">
        <v>71456110</v>
      </c>
      <c r="Q87" s="41">
        <v>67516763</v>
      </c>
      <c r="R87" s="41">
        <v>67661348</v>
      </c>
      <c r="S87" s="41">
        <v>72359277</v>
      </c>
      <c r="T87" s="41">
        <v>92634943</v>
      </c>
      <c r="U87" s="11">
        <v>98542079</v>
      </c>
      <c r="V87" s="11">
        <v>107672827</v>
      </c>
      <c r="W87" s="11">
        <v>98329541</v>
      </c>
      <c r="X87" s="11">
        <v>80986982</v>
      </c>
      <c r="Y87" s="11">
        <v>75526282</v>
      </c>
      <c r="Z87" s="11">
        <v>88362403</v>
      </c>
      <c r="AA87" s="11">
        <v>96513671</v>
      </c>
      <c r="AB87" s="41">
        <v>101075505</v>
      </c>
      <c r="AC87" s="41">
        <v>110059589</v>
      </c>
      <c r="AD87" s="41">
        <v>114557135</v>
      </c>
      <c r="AE87" s="41">
        <v>123846948</v>
      </c>
      <c r="AF87" s="41">
        <v>128970761</v>
      </c>
      <c r="AG87" s="41">
        <v>131374754</v>
      </c>
      <c r="AH87" s="41">
        <v>128874318</v>
      </c>
      <c r="AI87" s="13">
        <v>4.1326075041989263E-2</v>
      </c>
      <c r="AJ87" s="13">
        <v>-1.9032850101473833E-2</v>
      </c>
    </row>
    <row r="88" spans="1:36" ht="10.5" customHeight="1" x14ac:dyDescent="0.2">
      <c r="A88" s="11"/>
      <c r="B88" s="11"/>
      <c r="C88" s="11" t="s">
        <v>58</v>
      </c>
      <c r="D88" s="11"/>
      <c r="E88" s="11"/>
      <c r="F88" s="2"/>
      <c r="G88" s="12">
        <v>17319898</v>
      </c>
      <c r="H88" s="12">
        <v>18411326</v>
      </c>
      <c r="I88" s="12">
        <v>19652153</v>
      </c>
      <c r="J88" s="12">
        <v>22795356</v>
      </c>
      <c r="K88" s="12">
        <v>24320985</v>
      </c>
      <c r="L88" s="12">
        <v>25766301</v>
      </c>
      <c r="M88" s="12">
        <v>26310320</v>
      </c>
      <c r="N88" s="12">
        <v>31286714</v>
      </c>
      <c r="O88" s="41">
        <v>35302937</v>
      </c>
      <c r="P88" s="41">
        <v>34286028</v>
      </c>
      <c r="Q88" s="41">
        <v>34386299</v>
      </c>
      <c r="R88" s="41">
        <v>33486675</v>
      </c>
      <c r="S88" s="41">
        <v>40175129</v>
      </c>
      <c r="T88" s="41">
        <v>41461808</v>
      </c>
      <c r="U88" s="11">
        <v>38851227</v>
      </c>
      <c r="V88" s="11">
        <v>45516012</v>
      </c>
      <c r="W88" s="11">
        <v>37356770</v>
      </c>
      <c r="X88" s="11">
        <v>26372848</v>
      </c>
      <c r="Y88" s="11">
        <v>24984340</v>
      </c>
      <c r="Z88" s="11">
        <v>40828162</v>
      </c>
      <c r="AA88" s="11">
        <v>42249069</v>
      </c>
      <c r="AB88" s="41">
        <v>42301091</v>
      </c>
      <c r="AC88" s="41">
        <v>38904035</v>
      </c>
      <c r="AD88" s="41">
        <v>33429078</v>
      </c>
      <c r="AE88" s="41">
        <v>38266517</v>
      </c>
      <c r="AF88" s="41">
        <v>40504303</v>
      </c>
      <c r="AG88" s="41">
        <v>39932950</v>
      </c>
      <c r="AH88" s="41">
        <v>44720296</v>
      </c>
      <c r="AI88" s="13">
        <v>9.3121861144052076E-3</v>
      </c>
      <c r="AJ88" s="13">
        <v>0.11988460657176592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1590800</v>
      </c>
      <c r="R89" s="41">
        <v>5444747</v>
      </c>
      <c r="S89" s="41">
        <v>6020814</v>
      </c>
      <c r="T89" s="41">
        <v>3714104</v>
      </c>
      <c r="U89" s="11">
        <v>4542422</v>
      </c>
      <c r="V89" s="11">
        <v>3694662</v>
      </c>
      <c r="W89" s="11">
        <v>3246885</v>
      </c>
      <c r="X89" s="11">
        <v>1333360</v>
      </c>
      <c r="Y89" s="11">
        <v>2056604</v>
      </c>
      <c r="Z89" s="11">
        <v>2862173</v>
      </c>
      <c r="AA89" s="11">
        <v>2531057</v>
      </c>
      <c r="AB89" s="41">
        <v>1829007</v>
      </c>
      <c r="AC89" s="41">
        <v>3743388</v>
      </c>
      <c r="AD89" s="41">
        <v>2972994</v>
      </c>
      <c r="AE89" s="41">
        <v>1370723</v>
      </c>
      <c r="AF89" s="41">
        <v>1577421</v>
      </c>
      <c r="AG89" s="41">
        <v>79255</v>
      </c>
      <c r="AH89" s="41">
        <v>111606</v>
      </c>
      <c r="AI89" s="13">
        <v>-0.37255061794526578</v>
      </c>
      <c r="AJ89" s="13">
        <v>0.40818875780707842</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18898302</v>
      </c>
      <c r="H91" s="12">
        <v>19552551</v>
      </c>
      <c r="I91" s="12">
        <v>19884927</v>
      </c>
      <c r="J91" s="12">
        <v>20441521</v>
      </c>
      <c r="K91" s="12">
        <v>19953173</v>
      </c>
      <c r="L91" s="12">
        <v>20857286</v>
      </c>
      <c r="M91" s="12">
        <v>23846730</v>
      </c>
      <c r="N91" s="12">
        <v>24630097</v>
      </c>
      <c r="O91" s="41">
        <v>28137552</v>
      </c>
      <c r="P91" s="41">
        <v>32714557</v>
      </c>
      <c r="Q91" s="41">
        <v>34984341</v>
      </c>
      <c r="R91" s="41">
        <v>39242322</v>
      </c>
      <c r="S91" s="41">
        <v>43338403</v>
      </c>
      <c r="T91" s="41">
        <v>44964765</v>
      </c>
      <c r="U91" s="11">
        <v>49131790</v>
      </c>
      <c r="V91" s="11">
        <v>50800144</v>
      </c>
      <c r="W91" s="11">
        <v>51591615</v>
      </c>
      <c r="X91" s="11">
        <v>68443021</v>
      </c>
      <c r="Y91" s="11">
        <v>74683535</v>
      </c>
      <c r="Z91" s="11">
        <v>60921265</v>
      </c>
      <c r="AA91" s="11">
        <v>61332692</v>
      </c>
      <c r="AB91" s="41">
        <v>57277874</v>
      </c>
      <c r="AC91" s="41">
        <v>66059751</v>
      </c>
      <c r="AD91" s="41">
        <v>57398672</v>
      </c>
      <c r="AE91" s="41">
        <v>66817142</v>
      </c>
      <c r="AF91" s="41">
        <v>64443420</v>
      </c>
      <c r="AG91" s="42">
        <v>66131377</v>
      </c>
      <c r="AH91" s="41">
        <v>68029934</v>
      </c>
      <c r="AI91" s="13">
        <v>2.9087240095837519E-2</v>
      </c>
      <c r="AJ91" s="13">
        <v>2.8708868409015587E-2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221877346</v>
      </c>
      <c r="H96" s="5">
        <v>240797127</v>
      </c>
      <c r="I96" s="5">
        <v>257575770</v>
      </c>
      <c r="J96" s="5">
        <v>282980232</v>
      </c>
      <c r="K96" s="5">
        <v>296912841</v>
      </c>
      <c r="L96" s="5">
        <v>336901061</v>
      </c>
      <c r="M96" s="5">
        <v>378100937</v>
      </c>
      <c r="N96" s="5">
        <v>430816958</v>
      </c>
      <c r="O96" s="5">
        <v>459929222</v>
      </c>
      <c r="P96" s="5">
        <v>516920753</v>
      </c>
      <c r="Q96" s="5">
        <v>489317005</v>
      </c>
      <c r="R96" s="39">
        <v>529025821</v>
      </c>
      <c r="S96" s="39">
        <v>586077362</v>
      </c>
      <c r="T96" s="39">
        <v>699796663</v>
      </c>
      <c r="U96" s="39">
        <v>715652944</v>
      </c>
      <c r="V96" s="8">
        <v>715450076</v>
      </c>
      <c r="W96" s="39">
        <v>712734329</v>
      </c>
      <c r="X96" s="39">
        <f t="shared" ref="X96:AA96" si="14">SUM(X98:X107)</f>
        <v>752824235</v>
      </c>
      <c r="Y96" s="39">
        <f t="shared" si="14"/>
        <v>734278362</v>
      </c>
      <c r="Z96" s="39">
        <f t="shared" si="14"/>
        <v>704483251</v>
      </c>
      <c r="AA96" s="39">
        <f t="shared" si="14"/>
        <v>757088544</v>
      </c>
      <c r="AB96" s="39">
        <v>733590588</v>
      </c>
      <c r="AC96" s="39">
        <v>882092457</v>
      </c>
      <c r="AD96" s="39">
        <v>836248302</v>
      </c>
      <c r="AE96" s="39">
        <v>825819426</v>
      </c>
      <c r="AF96" s="39">
        <v>842882614</v>
      </c>
      <c r="AG96" s="96">
        <v>843962748</v>
      </c>
      <c r="AH96" s="96">
        <v>993744730</v>
      </c>
      <c r="AI96" s="10">
        <v>5.1889648522419396E-2</v>
      </c>
      <c r="AJ96" s="10">
        <v>0.17747463659379431</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80526086</v>
      </c>
      <c r="H98" s="50">
        <v>86222987</v>
      </c>
      <c r="I98" s="50">
        <v>89046387</v>
      </c>
      <c r="J98" s="50">
        <v>102697416</v>
      </c>
      <c r="K98" s="50">
        <v>107139031</v>
      </c>
      <c r="L98" s="50">
        <v>114519302</v>
      </c>
      <c r="M98" s="50">
        <v>121039683</v>
      </c>
      <c r="N98" s="50">
        <v>128924163</v>
      </c>
      <c r="O98" s="50">
        <v>140070601</v>
      </c>
      <c r="P98" s="50">
        <v>145443357</v>
      </c>
      <c r="Q98" s="50">
        <v>152308774</v>
      </c>
      <c r="R98" s="41">
        <v>156407667</v>
      </c>
      <c r="S98" s="41">
        <v>167378827</v>
      </c>
      <c r="T98" s="41">
        <v>182338694</v>
      </c>
      <c r="U98" s="41">
        <v>195511104</v>
      </c>
      <c r="V98" s="11">
        <v>219060149</v>
      </c>
      <c r="W98" s="41">
        <v>228893607</v>
      </c>
      <c r="X98" s="41">
        <v>228707238</v>
      </c>
      <c r="Y98" s="41">
        <v>227799931</v>
      </c>
      <c r="Z98" s="41">
        <v>233036764</v>
      </c>
      <c r="AA98" s="41">
        <v>255059390</v>
      </c>
      <c r="AB98" s="41">
        <v>261429134</v>
      </c>
      <c r="AC98" s="41">
        <v>282491631</v>
      </c>
      <c r="AD98" s="41">
        <v>293296557</v>
      </c>
      <c r="AE98" s="41">
        <v>306676116</v>
      </c>
      <c r="AF98" s="41">
        <v>320842805</v>
      </c>
      <c r="AG98" s="42">
        <v>320566594</v>
      </c>
      <c r="AH98" s="42">
        <v>337636670</v>
      </c>
      <c r="AI98" s="13">
        <v>4.3556427499429562E-2</v>
      </c>
      <c r="AJ98" s="13">
        <v>5.3249703242627955E-2</v>
      </c>
    </row>
    <row r="99" spans="1:44" ht="10.5" customHeight="1" x14ac:dyDescent="0.2">
      <c r="A99" s="14"/>
      <c r="B99" s="51" t="s">
        <v>65</v>
      </c>
      <c r="C99" s="44"/>
      <c r="D99" s="44"/>
      <c r="E99" s="34"/>
      <c r="F99" s="2"/>
      <c r="G99" s="50">
        <v>111769428</v>
      </c>
      <c r="H99" s="50">
        <v>119956097</v>
      </c>
      <c r="I99" s="50">
        <v>127587960</v>
      </c>
      <c r="J99" s="50">
        <v>133197960</v>
      </c>
      <c r="K99" s="50">
        <v>144835464</v>
      </c>
      <c r="L99" s="50">
        <v>156690387</v>
      </c>
      <c r="M99" s="50">
        <v>168041814</v>
      </c>
      <c r="N99" s="50">
        <v>184787700</v>
      </c>
      <c r="O99" s="50">
        <v>206150763</v>
      </c>
      <c r="P99" s="50">
        <v>215250303</v>
      </c>
      <c r="Q99" s="50">
        <v>220917932</v>
      </c>
      <c r="R99" s="41">
        <v>236755063</v>
      </c>
      <c r="S99" s="41">
        <v>249207652</v>
      </c>
      <c r="T99" s="41">
        <v>264637779</v>
      </c>
      <c r="U99" s="41">
        <v>280294743</v>
      </c>
      <c r="V99" s="11">
        <v>310398348</v>
      </c>
      <c r="W99" s="41">
        <v>323068033</v>
      </c>
      <c r="X99" s="41">
        <v>315224252</v>
      </c>
      <c r="Y99" s="41">
        <v>304989869</v>
      </c>
      <c r="Z99" s="41">
        <v>312662639</v>
      </c>
      <c r="AA99" s="41">
        <v>331913068</v>
      </c>
      <c r="AB99" s="41">
        <v>337861568</v>
      </c>
      <c r="AC99" s="41">
        <v>350936774</v>
      </c>
      <c r="AD99" s="41">
        <v>352546817</v>
      </c>
      <c r="AE99" s="41">
        <v>360235289</v>
      </c>
      <c r="AF99" s="41">
        <v>365980029</v>
      </c>
      <c r="AG99" s="42">
        <v>364364363</v>
      </c>
      <c r="AH99" s="42">
        <v>379573166</v>
      </c>
      <c r="AI99" s="13">
        <v>1.9591293240904584E-2</v>
      </c>
      <c r="AJ99" s="13">
        <v>4.1740643554649716E-2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1161398</v>
      </c>
      <c r="H102" s="50">
        <v>1387384</v>
      </c>
      <c r="I102" s="50">
        <v>1453713</v>
      </c>
      <c r="J102" s="50">
        <v>215677</v>
      </c>
      <c r="K102" s="50">
        <v>519081</v>
      </c>
      <c r="L102" s="50">
        <v>543881</v>
      </c>
      <c r="M102" s="50">
        <v>699779</v>
      </c>
      <c r="N102" s="50">
        <v>843160</v>
      </c>
      <c r="O102" s="50">
        <v>729317</v>
      </c>
      <c r="P102" s="50">
        <v>833300</v>
      </c>
      <c r="Q102" s="50">
        <v>823796</v>
      </c>
      <c r="R102" s="41">
        <v>834910</v>
      </c>
      <c r="S102" s="41">
        <v>962238</v>
      </c>
      <c r="T102" s="41">
        <v>1122326</v>
      </c>
      <c r="U102" s="41">
        <v>1098962</v>
      </c>
      <c r="V102" s="11">
        <v>1293754</v>
      </c>
      <c r="W102" s="41">
        <v>1286058</v>
      </c>
      <c r="X102" s="41">
        <v>1252485</v>
      </c>
      <c r="Y102" s="41">
        <v>1211108</v>
      </c>
      <c r="Z102" s="41">
        <v>1003326</v>
      </c>
      <c r="AA102" s="41">
        <v>1087010</v>
      </c>
      <c r="AB102" s="41">
        <v>40370</v>
      </c>
      <c r="AC102" s="41">
        <v>1090538</v>
      </c>
      <c r="AD102" s="41">
        <v>82823</v>
      </c>
      <c r="AE102" s="41">
        <v>94623</v>
      </c>
      <c r="AF102" s="41">
        <v>86926</v>
      </c>
      <c r="AG102" s="42">
        <v>107691</v>
      </c>
      <c r="AH102" s="42">
        <v>76848</v>
      </c>
      <c r="AI102" s="13">
        <v>0.11325751793985606</v>
      </c>
      <c r="AJ102" s="13">
        <v>-0.28640276346212773</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407541</v>
      </c>
      <c r="H104" s="50">
        <v>631818</v>
      </c>
      <c r="I104" s="50">
        <v>704884</v>
      </c>
      <c r="J104" s="50">
        <v>762346</v>
      </c>
      <c r="K104" s="50">
        <v>290129</v>
      </c>
      <c r="L104" s="50">
        <v>301733</v>
      </c>
      <c r="M104" s="50">
        <v>520707</v>
      </c>
      <c r="N104" s="50">
        <v>494427</v>
      </c>
      <c r="O104" s="50">
        <v>707166</v>
      </c>
      <c r="P104" s="50">
        <v>770159</v>
      </c>
      <c r="Q104" s="50">
        <v>615742</v>
      </c>
      <c r="R104" s="41">
        <v>399630</v>
      </c>
      <c r="S104" s="41">
        <v>541445</v>
      </c>
      <c r="T104" s="41">
        <v>547603</v>
      </c>
      <c r="U104" s="41">
        <v>595632</v>
      </c>
      <c r="V104" s="11">
        <v>813501</v>
      </c>
      <c r="W104" s="41">
        <v>842600</v>
      </c>
      <c r="X104" s="41">
        <v>961339</v>
      </c>
      <c r="Y104" s="41">
        <v>901649</v>
      </c>
      <c r="Z104" s="41">
        <v>821841</v>
      </c>
      <c r="AA104" s="41">
        <v>975518</v>
      </c>
      <c r="AB104" s="41">
        <v>1616877</v>
      </c>
      <c r="AC104" s="41">
        <v>426801</v>
      </c>
      <c r="AD104" s="41">
        <v>539868</v>
      </c>
      <c r="AE104" s="41">
        <v>589827</v>
      </c>
      <c r="AF104" s="41">
        <v>780558</v>
      </c>
      <c r="AG104" s="42">
        <v>784631</v>
      </c>
      <c r="AH104" s="42">
        <v>953397</v>
      </c>
      <c r="AI104" s="13">
        <v>-8.4272760656159407E-2</v>
      </c>
      <c r="AJ104" s="13">
        <v>0.2150896408630299</v>
      </c>
    </row>
    <row r="105" spans="1:44" ht="10.5" customHeight="1" x14ac:dyDescent="0.2">
      <c r="A105" s="14"/>
      <c r="B105" s="51" t="s">
        <v>72</v>
      </c>
      <c r="C105" s="44"/>
      <c r="D105" s="44"/>
      <c r="E105" s="34"/>
      <c r="F105" s="2"/>
      <c r="G105" s="50">
        <v>16984143</v>
      </c>
      <c r="H105" s="50">
        <v>16641941</v>
      </c>
      <c r="I105" s="50">
        <v>19128209</v>
      </c>
      <c r="J105" s="50">
        <v>20290592</v>
      </c>
      <c r="K105" s="50">
        <v>22338411</v>
      </c>
      <c r="L105" s="50">
        <v>26842539</v>
      </c>
      <c r="M105" s="50">
        <v>28116424</v>
      </c>
      <c r="N105" s="50">
        <v>54904442</v>
      </c>
      <c r="O105" s="50">
        <v>34452050</v>
      </c>
      <c r="P105" s="50">
        <v>102894109</v>
      </c>
      <c r="Q105" s="50">
        <v>37983525</v>
      </c>
      <c r="R105" s="41">
        <v>55335703</v>
      </c>
      <c r="S105" s="41">
        <v>55936965</v>
      </c>
      <c r="T105" s="41">
        <v>178123127</v>
      </c>
      <c r="U105" s="41">
        <v>59360465</v>
      </c>
      <c r="V105" s="11">
        <v>72984198</v>
      </c>
      <c r="W105" s="41">
        <v>66124420</v>
      </c>
      <c r="X105" s="41">
        <v>91101409</v>
      </c>
      <c r="Y105" s="41">
        <v>96742652</v>
      </c>
      <c r="Z105" s="41">
        <v>106090350</v>
      </c>
      <c r="AA105" s="41">
        <v>120421221</v>
      </c>
      <c r="AB105" s="41">
        <v>87570625</v>
      </c>
      <c r="AC105" s="41">
        <v>197840268</v>
      </c>
      <c r="AD105" s="41">
        <v>107453836</v>
      </c>
      <c r="AE105" s="41">
        <v>102914387</v>
      </c>
      <c r="AF105" s="41">
        <v>105849584</v>
      </c>
      <c r="AG105" s="42">
        <v>106293312</v>
      </c>
      <c r="AH105" s="42">
        <v>193163735</v>
      </c>
      <c r="AI105" s="13">
        <v>0.14093575612721643</v>
      </c>
      <c r="AJ105" s="13">
        <v>0.81727082697357289</v>
      </c>
    </row>
    <row r="106" spans="1:44" ht="10.5" customHeight="1" x14ac:dyDescent="0.2">
      <c r="A106" s="14"/>
      <c r="B106" s="51" t="s">
        <v>73</v>
      </c>
      <c r="C106" s="44"/>
      <c r="D106" s="44"/>
      <c r="E106" s="34"/>
      <c r="F106" s="2"/>
      <c r="G106" s="50">
        <v>10943332</v>
      </c>
      <c r="H106" s="50">
        <v>15917718</v>
      </c>
      <c r="I106" s="50">
        <v>19424057</v>
      </c>
      <c r="J106" s="50">
        <v>25675819</v>
      </c>
      <c r="K106" s="50">
        <v>21625432</v>
      </c>
      <c r="L106" s="50">
        <v>37850076</v>
      </c>
      <c r="M106" s="50">
        <v>59464094</v>
      </c>
      <c r="N106" s="50">
        <v>60455381</v>
      </c>
      <c r="O106" s="50">
        <v>76970007</v>
      </c>
      <c r="P106" s="50">
        <v>49272739</v>
      </c>
      <c r="Q106" s="50">
        <v>75070735</v>
      </c>
      <c r="R106" s="41">
        <v>78340909</v>
      </c>
      <c r="S106" s="41">
        <v>110438197</v>
      </c>
      <c r="T106" s="41">
        <v>71729318</v>
      </c>
      <c r="U106" s="41">
        <v>176310446</v>
      </c>
      <c r="V106" s="11">
        <v>107772609</v>
      </c>
      <c r="W106" s="41">
        <v>89404786</v>
      </c>
      <c r="X106" s="41">
        <v>112716126</v>
      </c>
      <c r="Y106" s="41">
        <v>99379274</v>
      </c>
      <c r="Z106" s="41">
        <v>47514017</v>
      </c>
      <c r="AA106" s="41">
        <v>43012850</v>
      </c>
      <c r="AB106" s="41">
        <v>40592628</v>
      </c>
      <c r="AC106" s="41">
        <v>44623924</v>
      </c>
      <c r="AD106" s="41">
        <v>77463880</v>
      </c>
      <c r="AE106" s="41">
        <v>49612330</v>
      </c>
      <c r="AF106" s="41">
        <v>42390171</v>
      </c>
      <c r="AG106" s="42">
        <v>43531154</v>
      </c>
      <c r="AH106" s="42">
        <v>73382555</v>
      </c>
      <c r="AI106" s="13">
        <v>0.10371669037443643</v>
      </c>
      <c r="AJ106" s="13">
        <v>0.68574798177875096</v>
      </c>
    </row>
    <row r="107" spans="1:44" ht="10.5" customHeight="1" x14ac:dyDescent="0.2">
      <c r="A107" s="14"/>
      <c r="B107" s="51" t="s">
        <v>39</v>
      </c>
      <c r="C107" s="44"/>
      <c r="D107" s="44"/>
      <c r="E107" s="34"/>
      <c r="F107" s="2"/>
      <c r="G107" s="50">
        <v>85418</v>
      </c>
      <c r="H107" s="50">
        <v>39182</v>
      </c>
      <c r="I107" s="50">
        <v>230560</v>
      </c>
      <c r="J107" s="50">
        <v>140422</v>
      </c>
      <c r="K107" s="50">
        <v>165293</v>
      </c>
      <c r="L107" s="50">
        <v>153143</v>
      </c>
      <c r="M107" s="50">
        <v>218436</v>
      </c>
      <c r="N107" s="50">
        <v>407685</v>
      </c>
      <c r="O107" s="50">
        <v>849318</v>
      </c>
      <c r="P107" s="50">
        <v>2456786</v>
      </c>
      <c r="Q107" s="50">
        <v>1596501</v>
      </c>
      <c r="R107" s="41">
        <v>951939</v>
      </c>
      <c r="S107" s="41">
        <v>1612038</v>
      </c>
      <c r="T107" s="41">
        <v>1297816</v>
      </c>
      <c r="U107" s="41">
        <v>2481592</v>
      </c>
      <c r="V107" s="11">
        <v>3127517</v>
      </c>
      <c r="W107" s="41">
        <v>3114825</v>
      </c>
      <c r="X107" s="41">
        <v>2861386</v>
      </c>
      <c r="Y107" s="41">
        <v>3253879</v>
      </c>
      <c r="Z107" s="41">
        <v>3354314</v>
      </c>
      <c r="AA107" s="41">
        <v>4619487</v>
      </c>
      <c r="AB107" s="41">
        <v>4479386</v>
      </c>
      <c r="AC107" s="41">
        <v>4682521</v>
      </c>
      <c r="AD107" s="41">
        <v>4864521</v>
      </c>
      <c r="AE107" s="41">
        <v>5696854</v>
      </c>
      <c r="AF107" s="41">
        <v>6952541</v>
      </c>
      <c r="AG107" s="42">
        <v>8315003</v>
      </c>
      <c r="AH107" s="42">
        <v>8958359</v>
      </c>
      <c r="AI107" s="13">
        <v>0.12245342388088454</v>
      </c>
      <c r="AJ107" s="13">
        <v>7.7372912553368894E-2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294</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77035377</v>
      </c>
      <c r="H119" s="5">
        <v>83352185</v>
      </c>
      <c r="I119" s="5">
        <v>93148914</v>
      </c>
      <c r="J119" s="5">
        <v>101891494</v>
      </c>
      <c r="K119" s="5">
        <f>SUM(K121,K136,K147,K149)</f>
        <v>114946448</v>
      </c>
      <c r="L119" s="5">
        <f>SUM(L121,L136,L147,L149)</f>
        <v>127291187</v>
      </c>
      <c r="M119" s="5">
        <f>SUM(M121,M136,M147,M149)</f>
        <v>129808946</v>
      </c>
      <c r="N119" s="5">
        <f>SUM(N121,N136,N147,N149)</f>
        <v>139807225</v>
      </c>
      <c r="O119" s="5">
        <v>139772064</v>
      </c>
      <c r="P119" s="5">
        <v>155664922</v>
      </c>
      <c r="Q119" s="5">
        <v>141424859</v>
      </c>
      <c r="R119" s="62">
        <v>171832514</v>
      </c>
      <c r="S119" s="62">
        <v>169048941.56999999</v>
      </c>
      <c r="T119" s="62">
        <v>200441695.51000002</v>
      </c>
      <c r="U119" s="39">
        <v>207251551.31</v>
      </c>
      <c r="V119" s="39">
        <v>230112010.37</v>
      </c>
      <c r="W119" s="62">
        <v>219210333.86000001</v>
      </c>
      <c r="X119" s="62">
        <v>234209711.18000001</v>
      </c>
      <c r="Y119" s="62">
        <v>232975877.98999998</v>
      </c>
      <c r="Z119" s="62">
        <v>237238389.77999997</v>
      </c>
      <c r="AA119" s="62">
        <v>240860352.95000002</v>
      </c>
      <c r="AB119" s="62">
        <v>409314721</v>
      </c>
      <c r="AC119" s="62">
        <v>365057396</v>
      </c>
      <c r="AD119" s="62">
        <v>384751552</v>
      </c>
      <c r="AE119" s="62">
        <v>341846191</v>
      </c>
      <c r="AF119" s="62">
        <v>613405881</v>
      </c>
      <c r="AG119" s="62">
        <v>572632653</v>
      </c>
      <c r="AH119" s="62">
        <v>516772180</v>
      </c>
      <c r="AI119" s="10">
        <v>3.9617608877193788E-2</v>
      </c>
      <c r="AJ119" s="10">
        <v>-9.7550275394442096E-2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61618546</v>
      </c>
      <c r="H121" s="12">
        <v>68088353</v>
      </c>
      <c r="I121" s="12">
        <v>74516496</v>
      </c>
      <c r="J121" s="12">
        <v>81534602</v>
      </c>
      <c r="K121" s="12">
        <f>SUM(K122,K126:K130)</f>
        <v>95231056</v>
      </c>
      <c r="L121" s="12">
        <f>SUM(L122,L126:L130)</f>
        <v>100130272</v>
      </c>
      <c r="M121" s="12">
        <f>SUM(M122,M126:M130)</f>
        <v>108019055</v>
      </c>
      <c r="N121" s="12">
        <f>SUM(N122,N126:N130)</f>
        <v>111199810</v>
      </c>
      <c r="O121" s="63">
        <v>109594097</v>
      </c>
      <c r="P121" s="63">
        <v>129526065</v>
      </c>
      <c r="Q121" s="63">
        <v>118574911</v>
      </c>
      <c r="R121" s="63">
        <v>146487072</v>
      </c>
      <c r="S121" s="63">
        <v>142284528</v>
      </c>
      <c r="T121" s="63">
        <v>170646799.86000001</v>
      </c>
      <c r="U121" s="41">
        <v>177210655.13</v>
      </c>
      <c r="V121" s="41">
        <v>198223635.44999999</v>
      </c>
      <c r="W121" s="63">
        <v>189165243.97</v>
      </c>
      <c r="X121" s="63">
        <v>202822813.98000002</v>
      </c>
      <c r="Y121" s="63">
        <v>203558882.76999998</v>
      </c>
      <c r="Z121" s="63">
        <v>207469123.45999998</v>
      </c>
      <c r="AA121" s="63">
        <v>211286898.24000001</v>
      </c>
      <c r="AB121" s="63">
        <v>374429410</v>
      </c>
      <c r="AC121" s="63">
        <v>330964642</v>
      </c>
      <c r="AD121" s="63">
        <v>347991794</v>
      </c>
      <c r="AE121" s="63">
        <v>302915482</v>
      </c>
      <c r="AF121" s="63">
        <v>562638717</v>
      </c>
      <c r="AG121" s="63">
        <v>514072424</v>
      </c>
      <c r="AH121" s="63">
        <v>462627214</v>
      </c>
      <c r="AI121" s="13">
        <v>3.5881802516303685E-2</v>
      </c>
      <c r="AJ121" s="13">
        <v>-0.10007385651948528</v>
      </c>
    </row>
    <row r="122" spans="1:44" ht="10.5" customHeight="1" x14ac:dyDescent="0.2">
      <c r="A122" s="11"/>
      <c r="B122" s="11"/>
      <c r="C122" s="11" t="s">
        <v>36</v>
      </c>
      <c r="D122" s="11"/>
      <c r="E122" s="11"/>
      <c r="F122" s="2"/>
      <c r="G122" s="12">
        <v>44179444</v>
      </c>
      <c r="H122" s="12">
        <v>45121289</v>
      </c>
      <c r="I122" s="12">
        <v>48875269</v>
      </c>
      <c r="J122" s="12">
        <v>52326524</v>
      </c>
      <c r="K122" s="12">
        <f>SUM(K123:K125)</f>
        <v>65831272</v>
      </c>
      <c r="L122" s="12">
        <f>SUM(L123:L125)</f>
        <v>67099889</v>
      </c>
      <c r="M122" s="12">
        <f>SUM(M123:M125)</f>
        <v>75159588</v>
      </c>
      <c r="N122" s="12">
        <f>SUM(N123:N125)</f>
        <v>72771258</v>
      </c>
      <c r="O122" s="12">
        <v>77615640</v>
      </c>
      <c r="P122" s="12">
        <v>83435949</v>
      </c>
      <c r="Q122" s="12">
        <v>67620823</v>
      </c>
      <c r="R122" s="63">
        <v>76128768</v>
      </c>
      <c r="S122" s="63">
        <v>83435949</v>
      </c>
      <c r="T122" s="63">
        <v>61491074</v>
      </c>
      <c r="U122" s="41">
        <v>60239409.340000004</v>
      </c>
      <c r="V122" s="41">
        <v>67270933.549999997</v>
      </c>
      <c r="W122" s="63">
        <v>77171462.289999992</v>
      </c>
      <c r="X122" s="63">
        <v>83674642.290000007</v>
      </c>
      <c r="Y122" s="63">
        <v>87930154.049999982</v>
      </c>
      <c r="Z122" s="63">
        <v>86262271.729999989</v>
      </c>
      <c r="AA122" s="63">
        <v>90829234.180000007</v>
      </c>
      <c r="AB122" s="63">
        <v>95897818</v>
      </c>
      <c r="AC122" s="63">
        <v>91040808</v>
      </c>
      <c r="AD122" s="63">
        <v>93686017</v>
      </c>
      <c r="AE122" s="63">
        <v>95097584</v>
      </c>
      <c r="AF122" s="63">
        <v>98767138</v>
      </c>
      <c r="AG122" s="63">
        <v>105901689</v>
      </c>
      <c r="AH122" s="63">
        <v>108258865</v>
      </c>
      <c r="AI122" s="13">
        <v>2.0412548415176479E-2</v>
      </c>
      <c r="AJ122" s="13">
        <v>2.2258153030968186E-2</v>
      </c>
    </row>
    <row r="123" spans="1:44" ht="10.5" customHeight="1" x14ac:dyDescent="0.2">
      <c r="A123" s="11"/>
      <c r="B123" s="11"/>
      <c r="C123" s="11"/>
      <c r="D123" s="11" t="s">
        <v>37</v>
      </c>
      <c r="E123" s="11"/>
      <c r="F123" s="2"/>
      <c r="G123" s="12">
        <v>39712536</v>
      </c>
      <c r="H123" s="12">
        <v>42637444</v>
      </c>
      <c r="I123" s="12">
        <v>42624757</v>
      </c>
      <c r="J123" s="12">
        <v>43107339</v>
      </c>
      <c r="K123" s="12">
        <v>56880648</v>
      </c>
      <c r="L123" s="12">
        <v>62699448</v>
      </c>
      <c r="M123" s="12">
        <v>70898473</v>
      </c>
      <c r="N123" s="12">
        <v>68750922</v>
      </c>
      <c r="O123" s="12">
        <v>69254643</v>
      </c>
      <c r="P123" s="12">
        <v>73361470</v>
      </c>
      <c r="Q123" s="12">
        <v>61128267</v>
      </c>
      <c r="R123" s="63">
        <v>68023053</v>
      </c>
      <c r="S123" s="63">
        <v>73361470</v>
      </c>
      <c r="T123" s="63">
        <v>54622456</v>
      </c>
      <c r="U123" s="41">
        <v>54326986.010000005</v>
      </c>
      <c r="V123" s="41">
        <v>58088216.299999997</v>
      </c>
      <c r="W123" s="63">
        <v>68341039.489999995</v>
      </c>
      <c r="X123" s="63">
        <v>74945982.710000008</v>
      </c>
      <c r="Y123" s="63">
        <v>78154752.879999995</v>
      </c>
      <c r="Z123" s="63">
        <v>76407009.269999996</v>
      </c>
      <c r="AA123" s="63">
        <v>80850957.049999997</v>
      </c>
      <c r="AB123" s="63">
        <v>86945719</v>
      </c>
      <c r="AC123" s="63">
        <v>81351511</v>
      </c>
      <c r="AD123" s="63">
        <v>83036846</v>
      </c>
      <c r="AE123" s="63">
        <v>85499218</v>
      </c>
      <c r="AF123" s="63">
        <v>89394503</v>
      </c>
      <c r="AG123" s="63">
        <v>95401051</v>
      </c>
      <c r="AH123" s="63">
        <v>97997030</v>
      </c>
      <c r="AI123" s="13">
        <v>2.0142368600532423E-2</v>
      </c>
      <c r="AJ123" s="13">
        <v>2.7211220136348392E-2</v>
      </c>
    </row>
    <row r="124" spans="1:44" ht="10.5" customHeight="1" x14ac:dyDescent="0.2">
      <c r="A124" s="11"/>
      <c r="B124" s="11"/>
      <c r="C124" s="14"/>
      <c r="D124" s="11" t="s">
        <v>90</v>
      </c>
      <c r="E124" s="11"/>
      <c r="F124" s="2"/>
      <c r="G124" s="12">
        <v>82548</v>
      </c>
      <c r="H124" s="12">
        <v>0</v>
      </c>
      <c r="I124" s="12">
        <v>2116</v>
      </c>
      <c r="J124" s="12">
        <v>1959</v>
      </c>
      <c r="K124" s="12">
        <v>103411</v>
      </c>
      <c r="L124" s="12">
        <v>716543</v>
      </c>
      <c r="M124" s="12">
        <v>1160130</v>
      </c>
      <c r="N124" s="12">
        <v>1235365</v>
      </c>
      <c r="O124" s="12">
        <v>3497726</v>
      </c>
      <c r="P124" s="12">
        <v>4241333</v>
      </c>
      <c r="Q124" s="12">
        <v>2184451</v>
      </c>
      <c r="R124" s="63">
        <v>3533631</v>
      </c>
      <c r="S124" s="63">
        <v>4241333</v>
      </c>
      <c r="T124" s="63">
        <v>2799784</v>
      </c>
      <c r="U124" s="41">
        <v>2469753.54</v>
      </c>
      <c r="V124" s="41">
        <v>4344499.3099999996</v>
      </c>
      <c r="W124" s="63">
        <v>3867412.53</v>
      </c>
      <c r="X124" s="63">
        <v>3157381.08</v>
      </c>
      <c r="Y124" s="63">
        <v>3113504.1</v>
      </c>
      <c r="Z124" s="63">
        <v>3572802.55</v>
      </c>
      <c r="AA124" s="63">
        <v>3725227.95</v>
      </c>
      <c r="AB124" s="63">
        <v>3457151</v>
      </c>
      <c r="AC124" s="63">
        <v>3981218</v>
      </c>
      <c r="AD124" s="63">
        <v>4704214</v>
      </c>
      <c r="AE124" s="63">
        <v>5088785</v>
      </c>
      <c r="AF124" s="63">
        <v>5149412</v>
      </c>
      <c r="AG124" s="63">
        <v>5198086</v>
      </c>
      <c r="AH124" s="63">
        <v>5024071</v>
      </c>
      <c r="AI124" s="13">
        <v>6.428082243862443E-2</v>
      </c>
      <c r="AJ124" s="13">
        <v>-3.3476745094251997E-2</v>
      </c>
    </row>
    <row r="125" spans="1:44" ht="10.5" customHeight="1" x14ac:dyDescent="0.2">
      <c r="A125" s="11"/>
      <c r="B125" s="11"/>
      <c r="C125" s="14"/>
      <c r="D125" s="11" t="s">
        <v>39</v>
      </c>
      <c r="E125" s="11"/>
      <c r="F125" s="2"/>
      <c r="G125" s="12">
        <v>4384360</v>
      </c>
      <c r="H125" s="12">
        <v>2483845</v>
      </c>
      <c r="I125" s="12">
        <v>6248396</v>
      </c>
      <c r="J125" s="12">
        <v>9217226</v>
      </c>
      <c r="K125" s="12">
        <v>8847213</v>
      </c>
      <c r="L125" s="12">
        <v>3683898</v>
      </c>
      <c r="M125" s="12">
        <v>3100985</v>
      </c>
      <c r="N125" s="12">
        <v>2784971</v>
      </c>
      <c r="O125" s="12">
        <v>4863271</v>
      </c>
      <c r="P125" s="12">
        <v>5833146</v>
      </c>
      <c r="Q125" s="12">
        <v>4308105</v>
      </c>
      <c r="R125" s="63">
        <v>4572084</v>
      </c>
      <c r="S125" s="63">
        <v>5833146</v>
      </c>
      <c r="T125" s="63">
        <v>4068834</v>
      </c>
      <c r="U125" s="41">
        <v>3442669.79</v>
      </c>
      <c r="V125" s="41">
        <v>4838217.9400000004</v>
      </c>
      <c r="W125" s="63">
        <v>4963010.2699999996</v>
      </c>
      <c r="X125" s="63">
        <v>5571278.5</v>
      </c>
      <c r="Y125" s="63">
        <v>6661897.0699999994</v>
      </c>
      <c r="Z125" s="63">
        <v>6282459.9100000001</v>
      </c>
      <c r="AA125" s="63">
        <v>6253049.1799999997</v>
      </c>
      <c r="AB125" s="63">
        <v>5494948</v>
      </c>
      <c r="AC125" s="63">
        <v>5708079</v>
      </c>
      <c r="AD125" s="63">
        <v>5944957</v>
      </c>
      <c r="AE125" s="63">
        <v>4509581</v>
      </c>
      <c r="AF125" s="63">
        <v>4223223</v>
      </c>
      <c r="AG125" s="63">
        <v>5302552</v>
      </c>
      <c r="AH125" s="63">
        <v>5237764</v>
      </c>
      <c r="AI125" s="13">
        <v>-7.9572446677909081E-3</v>
      </c>
      <c r="AJ125" s="13">
        <v>-1.2218267732216487E-2</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28510755</v>
      </c>
      <c r="U126" s="41">
        <v>32244227.789999999</v>
      </c>
      <c r="V126" s="41">
        <v>33472613.899999999</v>
      </c>
      <c r="W126" s="63">
        <v>32491988.68</v>
      </c>
      <c r="X126" s="63">
        <v>30579883.690000001</v>
      </c>
      <c r="Y126" s="63">
        <v>31404522.719999999</v>
      </c>
      <c r="Z126" s="63">
        <v>32786128.73</v>
      </c>
      <c r="AA126" s="63">
        <v>34324155.060000002</v>
      </c>
      <c r="AB126" s="63">
        <v>34350892</v>
      </c>
      <c r="AC126" s="63">
        <v>45371415</v>
      </c>
      <c r="AD126" s="63">
        <v>48308402</v>
      </c>
      <c r="AE126" s="63">
        <v>49048429</v>
      </c>
      <c r="AF126" s="63">
        <v>49760524</v>
      </c>
      <c r="AG126" s="63">
        <v>52362084</v>
      </c>
      <c r="AH126" s="63">
        <v>53771829</v>
      </c>
      <c r="AI126" s="13">
        <v>7.7546775507684851E-2</v>
      </c>
      <c r="AJ126" s="13">
        <v>2.6923011696784262E-2</v>
      </c>
    </row>
    <row r="127" spans="1:44" ht="10.5" customHeight="1" x14ac:dyDescent="0.2">
      <c r="A127" s="11"/>
      <c r="B127" s="14"/>
      <c r="C127" s="11" t="s">
        <v>210</v>
      </c>
      <c r="D127" s="11"/>
      <c r="E127" s="11"/>
      <c r="F127" s="2"/>
      <c r="G127" s="12">
        <v>0</v>
      </c>
      <c r="H127" s="12">
        <v>0</v>
      </c>
      <c r="I127" s="12">
        <v>0</v>
      </c>
      <c r="J127" s="12">
        <v>0</v>
      </c>
      <c r="K127" s="12">
        <v>0</v>
      </c>
      <c r="L127" s="12">
        <v>0</v>
      </c>
      <c r="M127" s="12">
        <v>0</v>
      </c>
      <c r="N127" s="12">
        <v>0</v>
      </c>
      <c r="O127" s="12">
        <v>0</v>
      </c>
      <c r="P127" s="12">
        <v>0</v>
      </c>
      <c r="Q127" s="12">
        <v>0</v>
      </c>
      <c r="R127" s="63">
        <v>3601403</v>
      </c>
      <c r="S127" s="63">
        <v>2984411</v>
      </c>
      <c r="T127" s="63">
        <v>4930203</v>
      </c>
      <c r="U127" s="41">
        <v>4829173</v>
      </c>
      <c r="V127" s="41">
        <v>4961467</v>
      </c>
      <c r="W127" s="63">
        <v>5145850</v>
      </c>
      <c r="X127" s="63">
        <v>2679608</v>
      </c>
      <c r="Y127" s="63">
        <v>2859989</v>
      </c>
      <c r="Z127" s="63">
        <v>5615194</v>
      </c>
      <c r="AA127" s="63">
        <v>5944398</v>
      </c>
      <c r="AB127" s="63">
        <v>6059355</v>
      </c>
      <c r="AC127" s="63">
        <v>6511111</v>
      </c>
      <c r="AD127" s="63">
        <v>6782382</v>
      </c>
      <c r="AE127" s="63">
        <v>6579458</v>
      </c>
      <c r="AF127" s="63">
        <v>8077822</v>
      </c>
      <c r="AG127" s="63">
        <v>7691576</v>
      </c>
      <c r="AH127" s="63">
        <v>7416180</v>
      </c>
      <c r="AI127" s="13">
        <v>3.4250272849729368E-2</v>
      </c>
      <c r="AJ127" s="13">
        <v>-3.5804885760733561E-2</v>
      </c>
    </row>
    <row r="128" spans="1:44" ht="10.5" customHeight="1" x14ac:dyDescent="0.2">
      <c r="A128" s="11"/>
      <c r="B128" s="14"/>
      <c r="C128" s="11" t="s">
        <v>42</v>
      </c>
      <c r="D128" s="11"/>
      <c r="E128" s="11"/>
      <c r="F128" s="2"/>
      <c r="G128" s="12">
        <v>0</v>
      </c>
      <c r="H128" s="12">
        <v>0</v>
      </c>
      <c r="I128" s="12">
        <v>0</v>
      </c>
      <c r="J128" s="12">
        <v>0</v>
      </c>
      <c r="K128" s="12">
        <v>0</v>
      </c>
      <c r="L128" s="12">
        <v>445414</v>
      </c>
      <c r="M128" s="12">
        <v>506015</v>
      </c>
      <c r="N128" s="12">
        <v>551460</v>
      </c>
      <c r="O128" s="12">
        <v>0</v>
      </c>
      <c r="P128" s="12">
        <v>539701</v>
      </c>
      <c r="Q128" s="12">
        <v>544712</v>
      </c>
      <c r="R128" s="63">
        <v>0</v>
      </c>
      <c r="S128" s="63">
        <v>0</v>
      </c>
      <c r="T128" s="63">
        <v>1009651.86</v>
      </c>
      <c r="U128" s="41">
        <v>896235</v>
      </c>
      <c r="V128" s="41">
        <v>959444</v>
      </c>
      <c r="W128" s="63">
        <v>906145</v>
      </c>
      <c r="X128" s="63">
        <v>956810</v>
      </c>
      <c r="Y128" s="63">
        <v>1280647</v>
      </c>
      <c r="Z128" s="63">
        <v>1100348</v>
      </c>
      <c r="AA128" s="63">
        <v>1090161</v>
      </c>
      <c r="AB128" s="63">
        <v>1081398</v>
      </c>
      <c r="AC128" s="63">
        <v>1202095</v>
      </c>
      <c r="AD128" s="63">
        <v>1393478</v>
      </c>
      <c r="AE128" s="63">
        <v>1314501</v>
      </c>
      <c r="AF128" s="63">
        <v>1287580</v>
      </c>
      <c r="AG128" s="63">
        <v>1354729</v>
      </c>
      <c r="AH128" s="63">
        <v>1113464</v>
      </c>
      <c r="AI128" s="13">
        <v>4.8820834219382991E-3</v>
      </c>
      <c r="AJ128" s="13">
        <v>-0.178090968747255</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52986591</v>
      </c>
      <c r="AC129" s="63">
        <v>58630301</v>
      </c>
      <c r="AD129" s="63">
        <v>61524339</v>
      </c>
      <c r="AE129" s="63">
        <v>64336728</v>
      </c>
      <c r="AF129" s="63">
        <v>65171286</v>
      </c>
      <c r="AG129" s="63">
        <v>68615438</v>
      </c>
      <c r="AH129" s="63">
        <v>69927428</v>
      </c>
      <c r="AI129" s="13">
        <v>4.7322087279975111E-2</v>
      </c>
      <c r="AJ129" s="13">
        <v>1.9120915616686728E-2</v>
      </c>
    </row>
    <row r="130" spans="1:36" ht="10.5" customHeight="1" x14ac:dyDescent="0.2">
      <c r="A130" s="11"/>
      <c r="B130" s="14"/>
      <c r="C130" s="11" t="s">
        <v>44</v>
      </c>
      <c r="D130" s="15"/>
      <c r="E130" s="11"/>
      <c r="F130" s="2"/>
      <c r="G130" s="12">
        <v>17439102</v>
      </c>
      <c r="H130" s="12">
        <v>22967064</v>
      </c>
      <c r="I130" s="12">
        <v>25641227</v>
      </c>
      <c r="J130" s="12">
        <v>29208078</v>
      </c>
      <c r="K130" s="12">
        <v>29399784</v>
      </c>
      <c r="L130" s="12">
        <v>32584969</v>
      </c>
      <c r="M130" s="12">
        <v>32353452</v>
      </c>
      <c r="N130" s="12">
        <v>37877092</v>
      </c>
      <c r="O130" s="12">
        <v>31978457</v>
      </c>
      <c r="P130" s="12">
        <v>45550415</v>
      </c>
      <c r="Q130" s="12">
        <v>50409376</v>
      </c>
      <c r="R130" s="63">
        <v>66756901</v>
      </c>
      <c r="S130" s="63">
        <v>55864168</v>
      </c>
      <c r="T130" s="63">
        <v>74705116</v>
      </c>
      <c r="U130" s="41">
        <v>79001610</v>
      </c>
      <c r="V130" s="41">
        <v>91559177</v>
      </c>
      <c r="W130" s="63">
        <v>73449798</v>
      </c>
      <c r="X130" s="63">
        <v>84931870</v>
      </c>
      <c r="Y130" s="63">
        <v>80083570</v>
      </c>
      <c r="Z130" s="63">
        <v>81705181</v>
      </c>
      <c r="AA130" s="63">
        <v>79098950</v>
      </c>
      <c r="AB130" s="63">
        <v>184053356</v>
      </c>
      <c r="AC130" s="63">
        <v>128208912</v>
      </c>
      <c r="AD130" s="63">
        <v>136297176</v>
      </c>
      <c r="AE130" s="63">
        <v>86538782</v>
      </c>
      <c r="AF130" s="63">
        <v>339574367</v>
      </c>
      <c r="AG130" s="63">
        <v>278146908</v>
      </c>
      <c r="AH130" s="63">
        <v>222139448</v>
      </c>
      <c r="AI130" s="13">
        <v>3.1843084742330108E-2</v>
      </c>
      <c r="AJ130" s="13">
        <v>-0.20135927594061193</v>
      </c>
    </row>
    <row r="131" spans="1:36" ht="10.5" customHeight="1" x14ac:dyDescent="0.2">
      <c r="A131" s="11"/>
      <c r="B131" s="14"/>
      <c r="C131" s="11"/>
      <c r="D131" s="15" t="s">
        <v>45</v>
      </c>
      <c r="E131" s="11"/>
      <c r="F131" s="2"/>
      <c r="G131" s="12">
        <v>4137589</v>
      </c>
      <c r="H131" s="12">
        <v>5170687</v>
      </c>
      <c r="I131" s="12">
        <v>5654264</v>
      </c>
      <c r="J131" s="12">
        <v>6246191</v>
      </c>
      <c r="K131" s="12">
        <v>6856970</v>
      </c>
      <c r="L131" s="12">
        <v>7316758</v>
      </c>
      <c r="M131" s="12">
        <v>8058870</v>
      </c>
      <c r="N131" s="12">
        <v>7785237</v>
      </c>
      <c r="O131" s="12">
        <v>7898779</v>
      </c>
      <c r="P131" s="12">
        <v>9822538</v>
      </c>
      <c r="Q131" s="12">
        <v>10163183</v>
      </c>
      <c r="R131" s="63">
        <v>11059382</v>
      </c>
      <c r="S131" s="63">
        <v>13573093</v>
      </c>
      <c r="T131" s="63">
        <v>15187010</v>
      </c>
      <c r="U131" s="41">
        <v>15651222</v>
      </c>
      <c r="V131" s="41">
        <v>17530323</v>
      </c>
      <c r="W131" s="63">
        <v>12881892</v>
      </c>
      <c r="X131" s="63">
        <v>12025549</v>
      </c>
      <c r="Y131" s="63">
        <v>12105697</v>
      </c>
      <c r="Z131" s="63">
        <v>12822583</v>
      </c>
      <c r="AA131" s="63">
        <v>13776458</v>
      </c>
      <c r="AB131" s="63">
        <v>13974904</v>
      </c>
      <c r="AC131" s="63">
        <v>14093775</v>
      </c>
      <c r="AD131" s="63">
        <v>15554450</v>
      </c>
      <c r="AE131" s="63">
        <v>16477549</v>
      </c>
      <c r="AF131" s="63">
        <v>17011146</v>
      </c>
      <c r="AG131" s="63">
        <v>16535075</v>
      </c>
      <c r="AH131" s="63">
        <v>16139892</v>
      </c>
      <c r="AI131" s="13">
        <v>2.4295579642816589E-2</v>
      </c>
      <c r="AJ131" s="13">
        <v>-2.3899679922830711E-2</v>
      </c>
    </row>
    <row r="132" spans="1:36" ht="10.5" customHeight="1" x14ac:dyDescent="0.2">
      <c r="A132" s="11"/>
      <c r="B132" s="14"/>
      <c r="C132" s="11"/>
      <c r="D132" s="15" t="s">
        <v>46</v>
      </c>
      <c r="E132" s="11"/>
      <c r="F132" s="2"/>
      <c r="G132" s="12">
        <v>12232294</v>
      </c>
      <c r="H132" s="12">
        <v>16071874</v>
      </c>
      <c r="I132" s="12">
        <v>17195386</v>
      </c>
      <c r="J132" s="12">
        <v>19743506</v>
      </c>
      <c r="K132" s="12">
        <v>19539857</v>
      </c>
      <c r="L132" s="12">
        <v>20305000</v>
      </c>
      <c r="M132" s="12">
        <v>19600047</v>
      </c>
      <c r="N132" s="12">
        <v>23121358</v>
      </c>
      <c r="O132" s="12">
        <v>20949250</v>
      </c>
      <c r="P132" s="12">
        <v>33889597</v>
      </c>
      <c r="Q132" s="12">
        <v>32819507</v>
      </c>
      <c r="R132" s="63">
        <v>45152100</v>
      </c>
      <c r="S132" s="63">
        <v>40116153</v>
      </c>
      <c r="T132" s="63">
        <v>49135056</v>
      </c>
      <c r="U132" s="41">
        <v>49038119</v>
      </c>
      <c r="V132" s="41">
        <v>55892791</v>
      </c>
      <c r="W132" s="63">
        <v>52619759</v>
      </c>
      <c r="X132" s="63">
        <v>58660884</v>
      </c>
      <c r="Y132" s="63">
        <v>61566763</v>
      </c>
      <c r="Z132" s="63">
        <v>49022171</v>
      </c>
      <c r="AA132" s="63">
        <v>56121791</v>
      </c>
      <c r="AB132" s="63">
        <v>56114813</v>
      </c>
      <c r="AC132" s="63">
        <v>53662227</v>
      </c>
      <c r="AD132" s="63">
        <v>55038629</v>
      </c>
      <c r="AE132" s="63">
        <v>58917628</v>
      </c>
      <c r="AF132" s="63">
        <v>57324936</v>
      </c>
      <c r="AG132" s="63">
        <v>58383258</v>
      </c>
      <c r="AH132" s="63">
        <v>62054204</v>
      </c>
      <c r="AI132" s="13">
        <v>1.6909446071789125E-2</v>
      </c>
      <c r="AJ132" s="13">
        <v>6.2876689752394424E-2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13989768</v>
      </c>
      <c r="AA133" s="63">
        <v>5639336</v>
      </c>
      <c r="AB133" s="63">
        <v>109411730</v>
      </c>
      <c r="AC133" s="63">
        <v>52449209</v>
      </c>
      <c r="AD133" s="63">
        <v>58607574</v>
      </c>
      <c r="AE133" s="63">
        <v>5490511</v>
      </c>
      <c r="AF133" s="63">
        <v>253907500</v>
      </c>
      <c r="AG133" s="63">
        <v>187285942</v>
      </c>
      <c r="AH133" s="63">
        <v>127523750</v>
      </c>
      <c r="AI133" s="13">
        <v>2.5859453752984818E-2</v>
      </c>
      <c r="AJ133" s="13">
        <v>-0.31909598425705654</v>
      </c>
    </row>
    <row r="134" spans="1:36" ht="10.5" customHeight="1" x14ac:dyDescent="0.2">
      <c r="A134" s="11"/>
      <c r="B134" s="11"/>
      <c r="C134" s="11"/>
      <c r="D134" s="11" t="s">
        <v>48</v>
      </c>
      <c r="E134" s="11"/>
      <c r="F134" s="2"/>
      <c r="G134" s="12">
        <v>1069219</v>
      </c>
      <c r="H134" s="12">
        <v>1724503</v>
      </c>
      <c r="I134" s="12">
        <v>2791577</v>
      </c>
      <c r="J134" s="12">
        <v>3218381</v>
      </c>
      <c r="K134" s="12">
        <v>3002957</v>
      </c>
      <c r="L134" s="12">
        <v>4963211</v>
      </c>
      <c r="M134" s="12">
        <v>4694535</v>
      </c>
      <c r="N134" s="12">
        <v>6970497</v>
      </c>
      <c r="O134" s="12">
        <v>3130428</v>
      </c>
      <c r="P134" s="12">
        <v>1838280</v>
      </c>
      <c r="Q134" s="12">
        <v>7426686</v>
      </c>
      <c r="R134" s="63">
        <v>10545419</v>
      </c>
      <c r="S134" s="63">
        <v>2174922</v>
      </c>
      <c r="T134" s="63">
        <v>10383050</v>
      </c>
      <c r="U134" s="41">
        <v>14312269</v>
      </c>
      <c r="V134" s="41">
        <v>18136063</v>
      </c>
      <c r="W134" s="63">
        <v>7948147</v>
      </c>
      <c r="X134" s="63">
        <v>14245437</v>
      </c>
      <c r="Y134" s="63">
        <v>6411110</v>
      </c>
      <c r="Z134" s="63">
        <v>5870659</v>
      </c>
      <c r="AA134" s="63">
        <v>3561365</v>
      </c>
      <c r="AB134" s="63">
        <v>4551909</v>
      </c>
      <c r="AC134" s="63">
        <v>8003701</v>
      </c>
      <c r="AD134" s="63">
        <v>7096523</v>
      </c>
      <c r="AE134" s="63">
        <v>5653094</v>
      </c>
      <c r="AF134" s="63">
        <v>11330785</v>
      </c>
      <c r="AG134" s="63">
        <v>15942633</v>
      </c>
      <c r="AH134" s="63">
        <v>16421602</v>
      </c>
      <c r="AI134" s="13">
        <v>0.23842675275894121</v>
      </c>
      <c r="AJ134" s="13">
        <v>3.0043280805623514E-2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14697039</v>
      </c>
      <c r="H136" s="12">
        <v>14134444</v>
      </c>
      <c r="I136" s="12">
        <v>15724540</v>
      </c>
      <c r="J136" s="12">
        <v>16913910</v>
      </c>
      <c r="K136" s="12">
        <f>SUM(K137:K145)</f>
        <v>17568038</v>
      </c>
      <c r="L136" s="12">
        <f>SUM(L137:L145)</f>
        <v>22808139</v>
      </c>
      <c r="M136" s="12">
        <f>SUM(M137:M145)</f>
        <v>19463602</v>
      </c>
      <c r="N136" s="12">
        <f>SUM(N137:N145)</f>
        <v>27810857</v>
      </c>
      <c r="O136" s="12">
        <v>21879043</v>
      </c>
      <c r="P136" s="12">
        <v>22931053</v>
      </c>
      <c r="Q136" s="12">
        <v>20222108</v>
      </c>
      <c r="R136" s="63">
        <v>22275474</v>
      </c>
      <c r="S136" s="63">
        <v>23324052.57</v>
      </c>
      <c r="T136" s="63">
        <v>22571688.650000002</v>
      </c>
      <c r="U136" s="41">
        <v>25169488.18</v>
      </c>
      <c r="V136" s="41">
        <v>26237051.920000002</v>
      </c>
      <c r="W136" s="63">
        <v>25844880.890000001</v>
      </c>
      <c r="X136" s="63">
        <v>24026962.199999999</v>
      </c>
      <c r="Y136" s="63">
        <v>21052926.219999999</v>
      </c>
      <c r="Z136" s="63">
        <v>24119497.32</v>
      </c>
      <c r="AA136" s="63">
        <v>26446746.709999997</v>
      </c>
      <c r="AB136" s="63">
        <v>28040779</v>
      </c>
      <c r="AC136" s="63">
        <v>29336265</v>
      </c>
      <c r="AD136" s="63">
        <v>29947778</v>
      </c>
      <c r="AE136" s="63">
        <v>32826930</v>
      </c>
      <c r="AF136" s="63">
        <v>34907068</v>
      </c>
      <c r="AG136" s="63">
        <v>33456661</v>
      </c>
      <c r="AH136" s="63">
        <v>31597775</v>
      </c>
      <c r="AI136" s="13">
        <v>2.0103892192615103E-2</v>
      </c>
      <c r="AJ136" s="13">
        <v>-5.5561013694701934E-2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636140</v>
      </c>
      <c r="H138" s="12">
        <v>735635</v>
      </c>
      <c r="I138" s="12">
        <v>690363</v>
      </c>
      <c r="J138" s="12">
        <v>741083</v>
      </c>
      <c r="K138" s="12">
        <v>698504</v>
      </c>
      <c r="L138" s="12">
        <v>865785</v>
      </c>
      <c r="M138" s="12">
        <v>1077877</v>
      </c>
      <c r="N138" s="12">
        <v>991553</v>
      </c>
      <c r="O138" s="12">
        <v>2338500</v>
      </c>
      <c r="P138" s="12">
        <v>2490920</v>
      </c>
      <c r="Q138" s="12">
        <v>2152071</v>
      </c>
      <c r="R138" s="63">
        <v>2449448</v>
      </c>
      <c r="S138" s="63">
        <v>2490920</v>
      </c>
      <c r="T138" s="63">
        <v>2653164</v>
      </c>
      <c r="U138" s="41">
        <v>20509079.59</v>
      </c>
      <c r="V138" s="41">
        <v>2760135.34</v>
      </c>
      <c r="W138" s="64">
        <v>2909791.99</v>
      </c>
      <c r="X138" s="64">
        <v>2942270.65</v>
      </c>
      <c r="Y138" s="63">
        <v>3088196.63</v>
      </c>
      <c r="Z138" s="63">
        <v>3202325.11</v>
      </c>
      <c r="AA138" s="63">
        <v>3412798.63</v>
      </c>
      <c r="AB138" s="63">
        <v>3608621</v>
      </c>
      <c r="AC138" s="63">
        <v>3920422</v>
      </c>
      <c r="AD138" s="63">
        <v>4062942</v>
      </c>
      <c r="AE138" s="63">
        <v>4213170</v>
      </c>
      <c r="AF138" s="63">
        <v>4314301</v>
      </c>
      <c r="AG138" s="63">
        <v>4597955</v>
      </c>
      <c r="AH138" s="63">
        <v>4649251</v>
      </c>
      <c r="AI138" s="13">
        <v>4.3134446208318744E-2</v>
      </c>
      <c r="AJ138" s="13">
        <v>1.115626403477198E-2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2702637.44</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897130.15</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11649214</v>
      </c>
      <c r="H141" s="12">
        <v>12037243</v>
      </c>
      <c r="I141" s="12">
        <v>13200768</v>
      </c>
      <c r="J141" s="12">
        <v>14119370</v>
      </c>
      <c r="K141" s="12">
        <v>15352940</v>
      </c>
      <c r="L141" s="12">
        <v>15085906</v>
      </c>
      <c r="M141" s="12">
        <v>15413671</v>
      </c>
      <c r="N141" s="12">
        <v>17322244</v>
      </c>
      <c r="O141" s="12">
        <v>15682623</v>
      </c>
      <c r="P141" s="12">
        <v>16568313</v>
      </c>
      <c r="Q141" s="12">
        <v>16100169</v>
      </c>
      <c r="R141" s="63">
        <v>18848143</v>
      </c>
      <c r="S141" s="63">
        <v>17509617.57</v>
      </c>
      <c r="T141" s="63">
        <v>18828840.650000002</v>
      </c>
      <c r="U141" s="41">
        <v>1060641</v>
      </c>
      <c r="V141" s="41">
        <v>22266472.370000001</v>
      </c>
      <c r="W141" s="63">
        <v>21360928.440000001</v>
      </c>
      <c r="X141" s="63">
        <v>18521422.039999999</v>
      </c>
      <c r="Y141" s="63">
        <v>16666918.35</v>
      </c>
      <c r="Z141" s="63">
        <v>14847103.709999999</v>
      </c>
      <c r="AA141" s="63">
        <v>17126761.989999998</v>
      </c>
      <c r="AB141" s="63">
        <v>17151195</v>
      </c>
      <c r="AC141" s="63">
        <v>17887620</v>
      </c>
      <c r="AD141" s="63">
        <v>17566843</v>
      </c>
      <c r="AE141" s="63">
        <v>18288380</v>
      </c>
      <c r="AF141" s="63">
        <v>17929203</v>
      </c>
      <c r="AG141" s="63">
        <v>18252055</v>
      </c>
      <c r="AH141" s="63">
        <v>18517386</v>
      </c>
      <c r="AI141" s="13">
        <v>1.2855636255321823E-2</v>
      </c>
      <c r="AJ141" s="13">
        <v>1.453704802007226E-2</v>
      </c>
    </row>
    <row r="142" spans="1:36" ht="10.5" customHeight="1" x14ac:dyDescent="0.2">
      <c r="A142" s="11"/>
      <c r="B142" s="14"/>
      <c r="C142" s="11" t="s">
        <v>55</v>
      </c>
      <c r="E142" s="11"/>
      <c r="F142" s="2"/>
      <c r="G142" s="12">
        <v>0</v>
      </c>
      <c r="H142" s="12">
        <v>0</v>
      </c>
      <c r="I142" s="12">
        <v>0</v>
      </c>
      <c r="J142" s="12">
        <v>0</v>
      </c>
      <c r="K142" s="12">
        <v>0</v>
      </c>
      <c r="L142" s="12">
        <v>192790</v>
      </c>
      <c r="M142" s="12">
        <v>448193</v>
      </c>
      <c r="N142" s="12">
        <v>616643</v>
      </c>
      <c r="O142" s="12">
        <v>867207</v>
      </c>
      <c r="P142" s="12">
        <v>941995</v>
      </c>
      <c r="Q142" s="12">
        <v>765587</v>
      </c>
      <c r="R142" s="63">
        <v>816242</v>
      </c>
      <c r="S142" s="63">
        <v>941995</v>
      </c>
      <c r="T142" s="63">
        <v>846038</v>
      </c>
      <c r="U142" s="41">
        <v>0</v>
      </c>
      <c r="V142" s="41">
        <v>971833.21</v>
      </c>
      <c r="W142" s="64">
        <v>1013433.46</v>
      </c>
      <c r="X142" s="64">
        <v>1144429.51</v>
      </c>
      <c r="Y142" s="63">
        <v>1262839.24</v>
      </c>
      <c r="Z142" s="63">
        <v>1280823.5</v>
      </c>
      <c r="AA142" s="63">
        <v>1358934.09</v>
      </c>
      <c r="AB142" s="63">
        <v>1369199</v>
      </c>
      <c r="AC142" s="63">
        <v>1529661</v>
      </c>
      <c r="AD142" s="63">
        <v>1534487</v>
      </c>
      <c r="AE142" s="63">
        <v>1548369</v>
      </c>
      <c r="AF142" s="63">
        <v>1537487</v>
      </c>
      <c r="AG142" s="63">
        <v>1544836</v>
      </c>
      <c r="AH142" s="63">
        <v>1533907</v>
      </c>
      <c r="AI142" s="13">
        <v>1.9112376850549451E-2</v>
      </c>
      <c r="AJ142" s="13">
        <v>-7.0745373618947257E-3</v>
      </c>
    </row>
    <row r="143" spans="1:36" ht="10.5" customHeight="1" x14ac:dyDescent="0.2">
      <c r="A143" s="11"/>
      <c r="B143" s="11"/>
      <c r="C143" s="11" t="s">
        <v>56</v>
      </c>
      <c r="D143" s="11"/>
      <c r="E143" s="11"/>
      <c r="F143" s="2"/>
      <c r="G143" s="12">
        <v>2411685</v>
      </c>
      <c r="H143" s="12">
        <v>1361566</v>
      </c>
      <c r="I143" s="12">
        <v>1833409</v>
      </c>
      <c r="J143" s="12">
        <v>2053457</v>
      </c>
      <c r="K143" s="12">
        <v>1516594</v>
      </c>
      <c r="L143" s="12">
        <v>6663658</v>
      </c>
      <c r="M143" s="12">
        <v>2523861</v>
      </c>
      <c r="N143" s="12">
        <v>8880417</v>
      </c>
      <c r="O143" s="12">
        <v>2990713</v>
      </c>
      <c r="P143" s="12">
        <v>2929825</v>
      </c>
      <c r="Q143" s="12">
        <v>1204281</v>
      </c>
      <c r="R143" s="63">
        <v>161641</v>
      </c>
      <c r="S143" s="63">
        <v>2381520</v>
      </c>
      <c r="T143" s="63">
        <v>243646</v>
      </c>
      <c r="U143" s="41">
        <v>0</v>
      </c>
      <c r="V143" s="41">
        <v>238611</v>
      </c>
      <c r="W143" s="63">
        <v>560727</v>
      </c>
      <c r="X143" s="63">
        <v>1418840</v>
      </c>
      <c r="Y143" s="63">
        <v>34972</v>
      </c>
      <c r="Z143" s="63">
        <v>4789245</v>
      </c>
      <c r="AA143" s="63">
        <v>4548252</v>
      </c>
      <c r="AB143" s="63">
        <v>5911764</v>
      </c>
      <c r="AC143" s="63">
        <v>5998562</v>
      </c>
      <c r="AD143" s="63">
        <v>6783506</v>
      </c>
      <c r="AE143" s="63">
        <v>8777011</v>
      </c>
      <c r="AF143" s="63">
        <v>11126077</v>
      </c>
      <c r="AG143" s="63">
        <v>9061815</v>
      </c>
      <c r="AH143" s="63">
        <v>6897231</v>
      </c>
      <c r="AI143" s="13">
        <v>2.602894766111441E-2</v>
      </c>
      <c r="AJ143" s="13">
        <v>-0.23886870345510253</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4871408</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502807</v>
      </c>
      <c r="H147" s="12">
        <v>952747</v>
      </c>
      <c r="I147" s="12">
        <v>2832275</v>
      </c>
      <c r="J147" s="12">
        <v>3235094</v>
      </c>
      <c r="K147" s="12">
        <v>2147354</v>
      </c>
      <c r="L147" s="12">
        <v>4352776</v>
      </c>
      <c r="M147" s="12">
        <v>2326289</v>
      </c>
      <c r="N147" s="12">
        <v>796558</v>
      </c>
      <c r="O147" s="12">
        <v>8298924</v>
      </c>
      <c r="P147" s="12">
        <v>3207804</v>
      </c>
      <c r="Q147" s="12">
        <v>2477331</v>
      </c>
      <c r="R147" s="63">
        <v>3069968</v>
      </c>
      <c r="S147" s="63">
        <v>3440361</v>
      </c>
      <c r="T147" s="63">
        <v>7223207</v>
      </c>
      <c r="U147" s="41">
        <v>0</v>
      </c>
      <c r="V147" s="41">
        <v>5651323</v>
      </c>
      <c r="W147" s="63">
        <v>4200209</v>
      </c>
      <c r="X147" s="63">
        <v>7359935</v>
      </c>
      <c r="Y147" s="63">
        <v>8364069</v>
      </c>
      <c r="Z147" s="63">
        <v>5619255</v>
      </c>
      <c r="AA147" s="63">
        <v>3102260</v>
      </c>
      <c r="AB147" s="63">
        <v>4990213</v>
      </c>
      <c r="AC147" s="63">
        <v>1601960</v>
      </c>
      <c r="AD147" s="63">
        <v>3628522</v>
      </c>
      <c r="AE147" s="63">
        <v>2756996</v>
      </c>
      <c r="AF147" s="63">
        <v>12187794</v>
      </c>
      <c r="AG147" s="63">
        <v>20729788</v>
      </c>
      <c r="AH147" s="63">
        <v>18039200</v>
      </c>
      <c r="AI147" s="13">
        <v>0.23884326766838559</v>
      </c>
      <c r="AJ147" s="13">
        <v>-0.12979331964224622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216985</v>
      </c>
      <c r="H149" s="12">
        <v>176641</v>
      </c>
      <c r="I149" s="12">
        <v>75603</v>
      </c>
      <c r="J149" s="12">
        <v>207888</v>
      </c>
      <c r="K149" s="12">
        <v>0</v>
      </c>
      <c r="L149" s="12">
        <v>0</v>
      </c>
      <c r="M149" s="12">
        <v>0</v>
      </c>
      <c r="N149" s="12">
        <v>0</v>
      </c>
      <c r="O149" s="12">
        <v>0</v>
      </c>
      <c r="P149" s="12">
        <v>0</v>
      </c>
      <c r="Q149" s="12">
        <v>150509</v>
      </c>
      <c r="R149" s="63">
        <v>0</v>
      </c>
      <c r="S149" s="63">
        <v>0</v>
      </c>
      <c r="T149" s="63">
        <v>0</v>
      </c>
      <c r="U149" s="41">
        <v>0</v>
      </c>
      <c r="V149" s="41">
        <v>0</v>
      </c>
      <c r="W149" s="63">
        <v>0</v>
      </c>
      <c r="X149" s="63">
        <v>0</v>
      </c>
      <c r="Y149" s="63">
        <v>0</v>
      </c>
      <c r="Z149" s="63">
        <v>30514</v>
      </c>
      <c r="AA149" s="63">
        <v>24448</v>
      </c>
      <c r="AB149" s="63">
        <v>1854319</v>
      </c>
      <c r="AC149" s="63">
        <v>3154529</v>
      </c>
      <c r="AD149" s="63">
        <v>3183458</v>
      </c>
      <c r="AE149" s="63">
        <v>3346783</v>
      </c>
      <c r="AF149" s="63">
        <v>3672302</v>
      </c>
      <c r="AG149" s="63">
        <v>4373780</v>
      </c>
      <c r="AH149" s="63">
        <v>4507991</v>
      </c>
      <c r="AI149" s="13">
        <v>0.15957746118588156</v>
      </c>
      <c r="AJ149" s="13">
        <v>3.0685356830933427E-2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74879313</v>
      </c>
      <c r="H152" s="5">
        <v>85004131</v>
      </c>
      <c r="I152" s="5">
        <v>87103195</v>
      </c>
      <c r="J152" s="5">
        <v>92645237</v>
      </c>
      <c r="K152" s="5">
        <v>93619876</v>
      </c>
      <c r="L152" s="5">
        <v>82272818</v>
      </c>
      <c r="M152" s="5">
        <v>90573937</v>
      </c>
      <c r="N152" s="5">
        <v>82453088.390000001</v>
      </c>
      <c r="O152" s="5">
        <v>95168555</v>
      </c>
      <c r="P152" s="5">
        <v>170560042</v>
      </c>
      <c r="Q152" s="5">
        <v>122488151</v>
      </c>
      <c r="R152" s="62">
        <v>131543275</v>
      </c>
      <c r="S152" s="62">
        <v>149986420</v>
      </c>
      <c r="T152" s="62">
        <v>179115533</v>
      </c>
      <c r="U152" s="39">
        <v>194614661</v>
      </c>
      <c r="V152" s="39">
        <v>217696345</v>
      </c>
      <c r="W152" s="62">
        <v>224330733</v>
      </c>
      <c r="X152" s="62">
        <v>236615016</v>
      </c>
      <c r="Y152" s="62">
        <v>214149194</v>
      </c>
      <c r="Z152" s="62">
        <v>214102166</v>
      </c>
      <c r="AA152" s="62">
        <v>203241094</v>
      </c>
      <c r="AB152" s="62">
        <v>282241692</v>
      </c>
      <c r="AC152" s="62">
        <v>338598243</v>
      </c>
      <c r="AD152" s="62">
        <v>376416824</v>
      </c>
      <c r="AE152" s="62">
        <v>271830279</v>
      </c>
      <c r="AF152" s="62">
        <v>388720109</v>
      </c>
      <c r="AG152" s="62">
        <v>627598243</v>
      </c>
      <c r="AH152" s="62">
        <v>516626480</v>
      </c>
      <c r="AI152" s="10">
        <v>0.10601049806830587</v>
      </c>
      <c r="AJ152" s="10">
        <v>-0.17681974772513823</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16644056</v>
      </c>
      <c r="H154" s="12">
        <v>16908807</v>
      </c>
      <c r="I154" s="12">
        <v>19135294</v>
      </c>
      <c r="J154" s="12">
        <v>26825738</v>
      </c>
      <c r="K154" s="12">
        <v>25959643</v>
      </c>
      <c r="L154" s="12">
        <v>32847714</v>
      </c>
      <c r="M154" s="12">
        <v>34529505</v>
      </c>
      <c r="N154" s="12">
        <v>35756807.219999999</v>
      </c>
      <c r="O154" s="12">
        <v>35909959</v>
      </c>
      <c r="P154" s="12">
        <v>115147053</v>
      </c>
      <c r="Q154" s="12">
        <v>40216254</v>
      </c>
      <c r="R154" s="63">
        <v>47350952</v>
      </c>
      <c r="S154" s="63">
        <v>55371007</v>
      </c>
      <c r="T154" s="63">
        <v>58039210</v>
      </c>
      <c r="U154" s="41">
        <v>46166244</v>
      </c>
      <c r="V154" s="41">
        <v>61117392</v>
      </c>
      <c r="W154" s="63">
        <v>51607054</v>
      </c>
      <c r="X154" s="63">
        <v>47552955</v>
      </c>
      <c r="Y154" s="63">
        <v>39642370</v>
      </c>
      <c r="Z154" s="63">
        <v>57258754</v>
      </c>
      <c r="AA154" s="63">
        <v>56610943</v>
      </c>
      <c r="AB154" s="63">
        <v>68237672</v>
      </c>
      <c r="AC154" s="63">
        <v>68907537</v>
      </c>
      <c r="AD154" s="63">
        <v>68524568</v>
      </c>
      <c r="AE154" s="63">
        <v>53882585</v>
      </c>
      <c r="AF154" s="63">
        <v>90652600</v>
      </c>
      <c r="AG154" s="63">
        <v>78702381</v>
      </c>
      <c r="AH154" s="63">
        <v>84334770</v>
      </c>
      <c r="AI154" s="13">
        <v>3.5930000665233441E-2</v>
      </c>
      <c r="AJ154" s="13">
        <v>7.1565674741149193E-2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20347869</v>
      </c>
      <c r="H156" s="12">
        <v>23092040</v>
      </c>
      <c r="I156" s="12">
        <v>26642659</v>
      </c>
      <c r="J156" s="12">
        <v>29957049</v>
      </c>
      <c r="K156" s="12">
        <v>30333597</v>
      </c>
      <c r="L156" s="12">
        <v>37978344</v>
      </c>
      <c r="M156" s="12">
        <v>45946326</v>
      </c>
      <c r="N156" s="12">
        <v>38133820.079999998</v>
      </c>
      <c r="O156" s="12">
        <v>49203202</v>
      </c>
      <c r="P156" s="12">
        <v>44066422</v>
      </c>
      <c r="Q156" s="12">
        <v>43827738</v>
      </c>
      <c r="R156" s="63">
        <v>51361564</v>
      </c>
      <c r="S156" s="63">
        <v>56653539</v>
      </c>
      <c r="T156" s="63">
        <v>66122170</v>
      </c>
      <c r="U156" s="41">
        <v>72608740</v>
      </c>
      <c r="V156" s="41">
        <v>79159301</v>
      </c>
      <c r="W156" s="63">
        <v>85057878</v>
      </c>
      <c r="X156" s="63">
        <v>89914449</v>
      </c>
      <c r="Y156" s="63">
        <v>82346395</v>
      </c>
      <c r="Z156" s="63">
        <v>93183408</v>
      </c>
      <c r="AA156" s="63">
        <v>96535242</v>
      </c>
      <c r="AB156" s="63">
        <v>102731957</v>
      </c>
      <c r="AC156" s="63">
        <v>99415213</v>
      </c>
      <c r="AD156" s="63">
        <v>107728053</v>
      </c>
      <c r="AE156" s="63">
        <v>101598063</v>
      </c>
      <c r="AF156" s="63">
        <v>110775210</v>
      </c>
      <c r="AG156" s="63">
        <v>123194284</v>
      </c>
      <c r="AH156" s="63">
        <v>115690426</v>
      </c>
      <c r="AI156" s="13">
        <v>1.999640986604212E-2</v>
      </c>
      <c r="AJ156" s="13">
        <v>-6.0910764333838734E-2</v>
      </c>
    </row>
    <row r="157" spans="1:36" ht="10.5" customHeight="1" x14ac:dyDescent="0.2">
      <c r="A157" s="11"/>
      <c r="B157" s="19" t="s">
        <v>67</v>
      </c>
      <c r="C157" s="14"/>
      <c r="D157" s="19"/>
      <c r="E157" s="19"/>
      <c r="F157" s="2"/>
      <c r="G157" s="12">
        <v>2011058</v>
      </c>
      <c r="H157" s="12">
        <v>1977746</v>
      </c>
      <c r="I157" s="12">
        <v>2355663</v>
      </c>
      <c r="J157" s="12">
        <v>3851710</v>
      </c>
      <c r="K157" s="12">
        <v>3474019</v>
      </c>
      <c r="L157" s="12">
        <v>2257639</v>
      </c>
      <c r="M157" s="12">
        <v>2254057</v>
      </c>
      <c r="N157" s="12">
        <v>2192044.7799999998</v>
      </c>
      <c r="O157" s="12">
        <v>2588622</v>
      </c>
      <c r="P157" s="12">
        <v>2317159</v>
      </c>
      <c r="Q157" s="12">
        <v>175845</v>
      </c>
      <c r="R157" s="63">
        <v>5287426</v>
      </c>
      <c r="S157" s="63">
        <v>4883</v>
      </c>
      <c r="T157" s="63">
        <v>6465661</v>
      </c>
      <c r="U157" s="41">
        <v>5258414</v>
      </c>
      <c r="V157" s="41">
        <v>5772170</v>
      </c>
      <c r="W157" s="63">
        <v>5240493</v>
      </c>
      <c r="X157" s="63">
        <v>7160540</v>
      </c>
      <c r="Y157" s="63">
        <v>6454121</v>
      </c>
      <c r="Z157" s="63">
        <v>10157119</v>
      </c>
      <c r="AA157" s="63">
        <v>7070623</v>
      </c>
      <c r="AB157" s="63">
        <v>30382352</v>
      </c>
      <c r="AC157" s="63">
        <v>24270106</v>
      </c>
      <c r="AD157" s="63">
        <v>43862410</v>
      </c>
      <c r="AE157" s="63">
        <v>29503031</v>
      </c>
      <c r="AF157" s="63">
        <v>86901277</v>
      </c>
      <c r="AG157" s="63">
        <v>62465785</v>
      </c>
      <c r="AH157" s="63">
        <v>40244969</v>
      </c>
      <c r="AI157" s="13">
        <v>4.7968835274232235E-2</v>
      </c>
      <c r="AJ157" s="13">
        <v>-0.35572779562443663</v>
      </c>
    </row>
    <row r="158" spans="1:36" ht="10.5" customHeight="1" x14ac:dyDescent="0.2">
      <c r="A158" s="11"/>
      <c r="B158" s="19" t="s">
        <v>69</v>
      </c>
      <c r="C158" s="14"/>
      <c r="D158" s="19"/>
      <c r="E158" s="19"/>
      <c r="F158" s="2"/>
      <c r="G158" s="12">
        <v>6096213</v>
      </c>
      <c r="H158" s="12">
        <v>6580394</v>
      </c>
      <c r="I158" s="12">
        <v>6521688</v>
      </c>
      <c r="J158" s="12">
        <v>7514386</v>
      </c>
      <c r="K158" s="12">
        <v>7690475</v>
      </c>
      <c r="L158" s="12">
        <v>1236025</v>
      </c>
      <c r="M158" s="12">
        <v>581693</v>
      </c>
      <c r="N158" s="12">
        <v>4854474.1900000004</v>
      </c>
      <c r="O158" s="12">
        <v>5187901</v>
      </c>
      <c r="P158" s="12">
        <v>6642145</v>
      </c>
      <c r="Q158" s="12">
        <v>8796488</v>
      </c>
      <c r="R158" s="63">
        <v>7839582</v>
      </c>
      <c r="S158" s="63">
        <v>9008282</v>
      </c>
      <c r="T158" s="63">
        <v>11913700</v>
      </c>
      <c r="U158" s="41">
        <v>12353823</v>
      </c>
      <c r="V158" s="41">
        <v>12626395</v>
      </c>
      <c r="W158" s="63">
        <v>17008507</v>
      </c>
      <c r="X158" s="63">
        <v>13313793</v>
      </c>
      <c r="Y158" s="63">
        <v>14378584</v>
      </c>
      <c r="Z158" s="63">
        <v>4408725</v>
      </c>
      <c r="AA158" s="63">
        <v>4445309</v>
      </c>
      <c r="AB158" s="63">
        <v>14236205</v>
      </c>
      <c r="AC158" s="63">
        <v>12960238</v>
      </c>
      <c r="AD158" s="63">
        <v>13508734</v>
      </c>
      <c r="AE158" s="63">
        <v>13416407</v>
      </c>
      <c r="AF158" s="63">
        <v>14414861</v>
      </c>
      <c r="AG158" s="63">
        <v>15650956</v>
      </c>
      <c r="AH158" s="63">
        <v>15864705</v>
      </c>
      <c r="AI158" s="13">
        <v>1.82153219717196E-2</v>
      </c>
      <c r="AJ158" s="13">
        <v>1.3657248796814712E-2</v>
      </c>
    </row>
    <row r="159" spans="1:36" ht="10.5" customHeight="1" x14ac:dyDescent="0.2">
      <c r="A159" s="11"/>
      <c r="B159" s="19" t="s">
        <v>70</v>
      </c>
      <c r="C159" s="14"/>
      <c r="D159" s="19"/>
      <c r="E159" s="19"/>
      <c r="F159" s="2"/>
      <c r="G159" s="12">
        <v>7154228</v>
      </c>
      <c r="H159" s="12">
        <v>10350949</v>
      </c>
      <c r="I159" s="12">
        <v>15105948</v>
      </c>
      <c r="J159" s="12">
        <v>10012490</v>
      </c>
      <c r="K159" s="12">
        <v>11165319</v>
      </c>
      <c r="L159" s="12">
        <v>83472</v>
      </c>
      <c r="M159" s="12">
        <v>63869</v>
      </c>
      <c r="N159" s="12">
        <v>1515942.12</v>
      </c>
      <c r="O159" s="12">
        <v>2278871</v>
      </c>
      <c r="P159" s="12">
        <v>2387263</v>
      </c>
      <c r="Q159" s="12">
        <v>14478154</v>
      </c>
      <c r="R159" s="63">
        <v>15259833</v>
      </c>
      <c r="S159" s="63">
        <v>16075311</v>
      </c>
      <c r="T159" s="63">
        <v>19008955</v>
      </c>
      <c r="U159" s="41">
        <v>20817694</v>
      </c>
      <c r="V159" s="41">
        <v>27257159</v>
      </c>
      <c r="W159" s="63">
        <v>27395338</v>
      </c>
      <c r="X159" s="63">
        <v>27249608</v>
      </c>
      <c r="Y159" s="63">
        <v>29794161</v>
      </c>
      <c r="Z159" s="63">
        <v>29515729</v>
      </c>
      <c r="AA159" s="63">
        <v>31077774</v>
      </c>
      <c r="AB159" s="63">
        <v>34232423</v>
      </c>
      <c r="AC159" s="63">
        <v>34981313</v>
      </c>
      <c r="AD159" s="63">
        <v>32993270</v>
      </c>
      <c r="AE159" s="63">
        <v>35710167</v>
      </c>
      <c r="AF159" s="63">
        <v>36692541</v>
      </c>
      <c r="AG159" s="63">
        <v>47986966</v>
      </c>
      <c r="AH159" s="63">
        <v>49500899</v>
      </c>
      <c r="AI159" s="13">
        <v>6.3398167869723743E-2</v>
      </c>
      <c r="AJ159" s="13">
        <v>3.1548837657292189E-2</v>
      </c>
    </row>
    <row r="160" spans="1:36" ht="10.5" customHeight="1" x14ac:dyDescent="0.2">
      <c r="A160" s="11"/>
      <c r="B160" s="19" t="s">
        <v>71</v>
      </c>
      <c r="C160" s="14"/>
      <c r="D160" s="19"/>
      <c r="E160" s="19"/>
      <c r="F160" s="2"/>
      <c r="G160" s="12">
        <v>685000</v>
      </c>
      <c r="H160" s="12">
        <v>766226</v>
      </c>
      <c r="I160" s="12">
        <v>655000</v>
      </c>
      <c r="J160" s="12">
        <v>340000</v>
      </c>
      <c r="K160" s="12">
        <v>516396</v>
      </c>
      <c r="L160" s="12">
        <v>0</v>
      </c>
      <c r="M160" s="12">
        <v>0</v>
      </c>
      <c r="N160" s="12">
        <v>0</v>
      </c>
      <c r="O160" s="12">
        <v>0</v>
      </c>
      <c r="P160" s="12">
        <v>0</v>
      </c>
      <c r="Q160" s="12">
        <v>511500</v>
      </c>
      <c r="R160" s="63">
        <v>612564</v>
      </c>
      <c r="S160" s="63">
        <v>1889917</v>
      </c>
      <c r="T160" s="63">
        <v>0</v>
      </c>
      <c r="U160" s="41">
        <v>941278</v>
      </c>
      <c r="V160" s="41">
        <v>1160847</v>
      </c>
      <c r="W160" s="63">
        <v>3548075</v>
      </c>
      <c r="X160" s="63">
        <v>3862618</v>
      </c>
      <c r="Y160" s="63">
        <v>3101482</v>
      </c>
      <c r="Z160" s="63">
        <v>6279254</v>
      </c>
      <c r="AA160" s="63">
        <v>5530953</v>
      </c>
      <c r="AB160" s="63">
        <v>5609444</v>
      </c>
      <c r="AC160" s="63">
        <v>7493420</v>
      </c>
      <c r="AD160" s="63">
        <v>4703298</v>
      </c>
      <c r="AE160" s="63">
        <v>6192619</v>
      </c>
      <c r="AF160" s="63">
        <v>15923761</v>
      </c>
      <c r="AG160" s="63">
        <v>9892139</v>
      </c>
      <c r="AH160" s="63">
        <v>8460586</v>
      </c>
      <c r="AI160" s="13">
        <v>7.089470511260032E-2</v>
      </c>
      <c r="AJ160" s="13">
        <v>-0.14471622366001932</v>
      </c>
    </row>
    <row r="161" spans="1:36" ht="10.5" customHeight="1" x14ac:dyDescent="0.2">
      <c r="A161" s="11"/>
      <c r="B161" s="19" t="s">
        <v>72</v>
      </c>
      <c r="C161" s="14"/>
      <c r="D161" s="19"/>
      <c r="E161" s="19"/>
      <c r="F161" s="2"/>
      <c r="G161" s="12">
        <v>5226866</v>
      </c>
      <c r="H161" s="12">
        <v>3610920</v>
      </c>
      <c r="I161" s="12">
        <v>3862813</v>
      </c>
      <c r="J161" s="12">
        <v>4762853</v>
      </c>
      <c r="K161" s="12">
        <v>4757588</v>
      </c>
      <c r="L161" s="12">
        <v>2559225</v>
      </c>
      <c r="M161" s="12">
        <v>4391583</v>
      </c>
      <c r="N161" s="12">
        <v>0</v>
      </c>
      <c r="O161" s="12">
        <v>0</v>
      </c>
      <c r="P161" s="12">
        <v>0</v>
      </c>
      <c r="Q161" s="12">
        <v>4062934</v>
      </c>
      <c r="R161" s="63">
        <v>3817074</v>
      </c>
      <c r="S161" s="63">
        <v>4234612</v>
      </c>
      <c r="T161" s="63">
        <v>14295632</v>
      </c>
      <c r="U161" s="41">
        <v>14019394</v>
      </c>
      <c r="V161" s="41">
        <v>14420267</v>
      </c>
      <c r="W161" s="63">
        <v>17622573</v>
      </c>
      <c r="X161" s="63">
        <v>19996458</v>
      </c>
      <c r="Y161" s="63">
        <v>15909042</v>
      </c>
      <c r="Z161" s="63">
        <v>8995093</v>
      </c>
      <c r="AA161" s="63">
        <v>0</v>
      </c>
      <c r="AB161" s="63">
        <v>23079547</v>
      </c>
      <c r="AC161" s="63">
        <v>75555284</v>
      </c>
      <c r="AD161" s="63">
        <v>82966394</v>
      </c>
      <c r="AE161" s="63">
        <v>24274610</v>
      </c>
      <c r="AF161" s="63">
        <v>21889488</v>
      </c>
      <c r="AG161" s="63">
        <v>279003787</v>
      </c>
      <c r="AH161" s="63">
        <v>197097490</v>
      </c>
      <c r="AI161" s="13">
        <v>0.42969139157417335</v>
      </c>
      <c r="AJ161" s="13">
        <v>-0.29356697226478867</v>
      </c>
    </row>
    <row r="162" spans="1:36" ht="10.5" customHeight="1" x14ac:dyDescent="0.2">
      <c r="A162" s="11"/>
      <c r="B162" s="19" t="s">
        <v>73</v>
      </c>
      <c r="C162" s="14"/>
      <c r="D162" s="19"/>
      <c r="E162" s="19"/>
      <c r="F162" s="2"/>
      <c r="G162" s="12">
        <v>15282355</v>
      </c>
      <c r="H162" s="12">
        <v>16524280</v>
      </c>
      <c r="I162" s="12">
        <v>9238006</v>
      </c>
      <c r="J162" s="12">
        <v>5980519</v>
      </c>
      <c r="K162" s="12">
        <v>5804314</v>
      </c>
      <c r="L162" s="12">
        <v>5310399</v>
      </c>
      <c r="M162" s="12">
        <v>2806904</v>
      </c>
      <c r="N162" s="12">
        <v>0</v>
      </c>
      <c r="O162" s="12">
        <v>0</v>
      </c>
      <c r="P162" s="12">
        <v>0</v>
      </c>
      <c r="Q162" s="12">
        <v>6509987</v>
      </c>
      <c r="R162" s="63">
        <v>14280</v>
      </c>
      <c r="S162" s="63">
        <v>0</v>
      </c>
      <c r="T162" s="63">
        <v>0</v>
      </c>
      <c r="U162" s="41">
        <v>8245477</v>
      </c>
      <c r="V162" s="41">
        <v>862678</v>
      </c>
      <c r="W162" s="63">
        <v>5373721</v>
      </c>
      <c r="X162" s="63">
        <v>10909939</v>
      </c>
      <c r="Y162" s="63">
        <v>7234098</v>
      </c>
      <c r="Z162" s="63">
        <v>4304084</v>
      </c>
      <c r="AA162" s="63">
        <v>1970250</v>
      </c>
      <c r="AB162" s="63">
        <v>3732092</v>
      </c>
      <c r="AC162" s="63">
        <v>15015132</v>
      </c>
      <c r="AD162" s="63">
        <v>22130097</v>
      </c>
      <c r="AE162" s="63">
        <v>7252797</v>
      </c>
      <c r="AF162" s="63">
        <v>9344925</v>
      </c>
      <c r="AG162" s="63">
        <v>6603210</v>
      </c>
      <c r="AH162" s="63">
        <v>3353157</v>
      </c>
      <c r="AI162" s="13">
        <v>-1.7686171477305557E-2</v>
      </c>
      <c r="AJ162" s="13">
        <v>-0.49219288800447053</v>
      </c>
    </row>
    <row r="163" spans="1:36" ht="10.5" customHeight="1" x14ac:dyDescent="0.2">
      <c r="A163" s="11"/>
      <c r="B163" s="19" t="s">
        <v>39</v>
      </c>
      <c r="C163" s="14"/>
      <c r="D163" s="19"/>
      <c r="E163" s="19"/>
      <c r="F163" s="2"/>
      <c r="G163" s="12">
        <v>1431668</v>
      </c>
      <c r="H163" s="12">
        <v>5192769</v>
      </c>
      <c r="I163" s="12">
        <v>3586124</v>
      </c>
      <c r="J163" s="12">
        <v>3400492</v>
      </c>
      <c r="K163" s="12">
        <v>3918525</v>
      </c>
      <c r="L163" s="12">
        <v>0</v>
      </c>
      <c r="M163" s="12">
        <v>0</v>
      </c>
      <c r="N163" s="12">
        <v>0</v>
      </c>
      <c r="O163" s="12">
        <v>0</v>
      </c>
      <c r="P163" s="12">
        <v>0</v>
      </c>
      <c r="Q163" s="12">
        <v>3909251</v>
      </c>
      <c r="R163" s="63">
        <v>0</v>
      </c>
      <c r="S163" s="63">
        <v>6748869</v>
      </c>
      <c r="T163" s="63">
        <v>3270205</v>
      </c>
      <c r="U163" s="41">
        <v>14203597</v>
      </c>
      <c r="V163" s="41">
        <v>15320136</v>
      </c>
      <c r="W163" s="63">
        <v>11477094</v>
      </c>
      <c r="X163" s="63">
        <v>16654656</v>
      </c>
      <c r="Y163" s="63">
        <v>15288941</v>
      </c>
      <c r="Z163" s="63">
        <v>0</v>
      </c>
      <c r="AA163" s="63">
        <v>0</v>
      </c>
      <c r="AB163" s="63">
        <v>0</v>
      </c>
      <c r="AC163" s="63">
        <v>0</v>
      </c>
      <c r="AD163" s="63">
        <v>0</v>
      </c>
      <c r="AE163" s="63">
        <v>0</v>
      </c>
      <c r="AF163" s="63">
        <v>2125446</v>
      </c>
      <c r="AG163" s="63">
        <v>4098735</v>
      </c>
      <c r="AH163" s="63">
        <v>2079478</v>
      </c>
      <c r="AI163" s="13" t="s">
        <v>246</v>
      </c>
      <c r="AJ163" s="13">
        <v>-0.49265370901021899</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294</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62012342</v>
      </c>
      <c r="H176" s="5">
        <v>69088871</v>
      </c>
      <c r="I176" s="5">
        <v>68214728</v>
      </c>
      <c r="J176" s="5">
        <v>82980029</v>
      </c>
      <c r="K176" s="5">
        <f>SUM(K178,K193,K204,K206)</f>
        <v>87311360</v>
      </c>
      <c r="L176" s="5">
        <f>SUM(L178,L193,L204,L206)</f>
        <v>85740801</v>
      </c>
      <c r="M176" s="5">
        <f>SUM(M178,M193,M204,M206)</f>
        <v>88700083</v>
      </c>
      <c r="N176" s="5">
        <f>SUM(N178,N193,N204,N206)</f>
        <v>95422484</v>
      </c>
      <c r="O176" s="5">
        <v>115416562</v>
      </c>
      <c r="P176" s="5">
        <v>115549958</v>
      </c>
      <c r="Q176" s="5">
        <v>120075320</v>
      </c>
      <c r="R176" s="39">
        <v>121567683</v>
      </c>
      <c r="S176" s="39">
        <v>137788357</v>
      </c>
      <c r="T176" s="39">
        <v>163091947</v>
      </c>
      <c r="U176" s="39">
        <v>160355777.20999998</v>
      </c>
      <c r="V176" s="39">
        <v>161528730.31999999</v>
      </c>
      <c r="W176" s="39">
        <v>170979906.10999998</v>
      </c>
      <c r="X176" s="39">
        <v>177852646</v>
      </c>
      <c r="Y176" s="39">
        <v>178531969</v>
      </c>
      <c r="Z176" s="39">
        <v>186015235</v>
      </c>
      <c r="AA176" s="39">
        <v>230080604</v>
      </c>
      <c r="AB176" s="39">
        <v>288628960</v>
      </c>
      <c r="AC176" s="39">
        <v>225865078</v>
      </c>
      <c r="AD176" s="39">
        <v>228108616</v>
      </c>
      <c r="AE176" s="39">
        <v>204169373</v>
      </c>
      <c r="AF176" s="39">
        <v>138075285</v>
      </c>
      <c r="AG176" s="39">
        <v>129460099</v>
      </c>
      <c r="AH176" s="39">
        <v>159071533</v>
      </c>
      <c r="AI176" s="10">
        <v>-9.4527162136175402E-2</v>
      </c>
      <c r="AJ176" s="10">
        <v>0.22873019740236719</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53375573</v>
      </c>
      <c r="H178" s="12">
        <v>59012183</v>
      </c>
      <c r="I178" s="12">
        <v>56501754</v>
      </c>
      <c r="J178" s="12">
        <v>65096640</v>
      </c>
      <c r="K178" s="12">
        <f>SUM(K179,K183:K187)</f>
        <v>70708980</v>
      </c>
      <c r="L178" s="12">
        <f>SUM(L179,L183:L187)</f>
        <v>69283010</v>
      </c>
      <c r="M178" s="12">
        <f>SUM(M179,M183:M187)</f>
        <v>73962465</v>
      </c>
      <c r="N178" s="12">
        <f>SUM(N179,N183:N187)</f>
        <v>78012395</v>
      </c>
      <c r="O178" s="12">
        <v>97528114</v>
      </c>
      <c r="P178" s="12">
        <v>93448126</v>
      </c>
      <c r="Q178" s="12">
        <v>96638610</v>
      </c>
      <c r="R178" s="41">
        <v>91886677</v>
      </c>
      <c r="S178" s="41">
        <v>109204493</v>
      </c>
      <c r="T178" s="41">
        <v>134718903</v>
      </c>
      <c r="U178" s="41">
        <v>130800294.50999999</v>
      </c>
      <c r="V178" s="41">
        <v>130781088.06999999</v>
      </c>
      <c r="W178" s="41">
        <v>136703263.81999999</v>
      </c>
      <c r="X178" s="41">
        <v>136777241</v>
      </c>
      <c r="Y178" s="41">
        <v>141427345</v>
      </c>
      <c r="Z178" s="41">
        <v>152796477</v>
      </c>
      <c r="AA178" s="41">
        <v>195900089</v>
      </c>
      <c r="AB178" s="41">
        <v>240356054</v>
      </c>
      <c r="AC178" s="41">
        <v>180679628</v>
      </c>
      <c r="AD178" s="41">
        <v>169849095</v>
      </c>
      <c r="AE178" s="41">
        <v>169506757</v>
      </c>
      <c r="AF178" s="41">
        <v>119793768</v>
      </c>
      <c r="AG178" s="41">
        <v>109836178</v>
      </c>
      <c r="AH178" s="41">
        <v>127560184</v>
      </c>
      <c r="AI178" s="13">
        <v>-0.10020547710195271</v>
      </c>
      <c r="AJ178" s="13">
        <v>0.16136765064785849</v>
      </c>
    </row>
    <row r="179" spans="1:36" ht="10.5" customHeight="1" x14ac:dyDescent="0.2">
      <c r="A179" s="11"/>
      <c r="B179" s="11"/>
      <c r="C179" s="11" t="s">
        <v>36</v>
      </c>
      <c r="D179" s="11"/>
      <c r="E179" s="11"/>
      <c r="F179" s="2"/>
      <c r="G179" s="12">
        <v>22597488</v>
      </c>
      <c r="H179" s="12">
        <v>24310040</v>
      </c>
      <c r="I179" s="12">
        <v>22780170</v>
      </c>
      <c r="J179" s="12">
        <v>24259159</v>
      </c>
      <c r="K179" s="12">
        <f>SUM(K180:K182)</f>
        <v>26458419</v>
      </c>
      <c r="L179" s="12">
        <f>SUM(L180:L182)</f>
        <v>24678936</v>
      </c>
      <c r="M179" s="12">
        <f>SUM(M180:M182)</f>
        <v>25854799</v>
      </c>
      <c r="N179" s="12">
        <f>SUM(N180:N182)</f>
        <v>26782256</v>
      </c>
      <c r="O179" s="12">
        <v>32750315</v>
      </c>
      <c r="P179" s="12">
        <v>34292187</v>
      </c>
      <c r="Q179" s="12">
        <v>36902415</v>
      </c>
      <c r="R179" s="41">
        <v>35741536</v>
      </c>
      <c r="S179" s="41">
        <v>41149418</v>
      </c>
      <c r="T179" s="41">
        <v>27889972</v>
      </c>
      <c r="U179" s="41">
        <v>31207985</v>
      </c>
      <c r="V179" s="41">
        <v>29828869.620000001</v>
      </c>
      <c r="W179" s="41">
        <v>33964016.430000007</v>
      </c>
      <c r="X179" s="41">
        <v>32504949</v>
      </c>
      <c r="Y179" s="41">
        <v>48819097</v>
      </c>
      <c r="Z179" s="41">
        <v>36035597</v>
      </c>
      <c r="AA179" s="41">
        <v>44125462</v>
      </c>
      <c r="AB179" s="41">
        <v>36593030</v>
      </c>
      <c r="AC179" s="41">
        <v>50610102</v>
      </c>
      <c r="AD179" s="41">
        <v>35511082</v>
      </c>
      <c r="AE179" s="41">
        <v>30493116</v>
      </c>
      <c r="AF179" s="41">
        <v>34649676</v>
      </c>
      <c r="AG179" s="41">
        <v>36033104</v>
      </c>
      <c r="AH179" s="41">
        <v>36612555</v>
      </c>
      <c r="AI179" s="13">
        <v>8.8908828575373633E-5</v>
      </c>
      <c r="AJ179" s="13">
        <v>1.6081073670478126E-2</v>
      </c>
    </row>
    <row r="180" spans="1:36" ht="10.5" customHeight="1" x14ac:dyDescent="0.2">
      <c r="A180" s="11"/>
      <c r="B180" s="11"/>
      <c r="C180" s="11"/>
      <c r="D180" s="11" t="s">
        <v>37</v>
      </c>
      <c r="E180" s="11"/>
      <c r="F180" s="2"/>
      <c r="G180" s="12">
        <v>21297279</v>
      </c>
      <c r="H180" s="12">
        <v>23365062</v>
      </c>
      <c r="I180" s="12">
        <v>22395650</v>
      </c>
      <c r="J180" s="12">
        <v>22679646</v>
      </c>
      <c r="K180" s="12">
        <v>23415142</v>
      </c>
      <c r="L180" s="12">
        <v>23571294</v>
      </c>
      <c r="M180" s="12">
        <v>24991368</v>
      </c>
      <c r="N180" s="12">
        <v>25765021</v>
      </c>
      <c r="O180" s="12">
        <v>31225282</v>
      </c>
      <c r="P180" s="12">
        <v>32709738</v>
      </c>
      <c r="Q180" s="12">
        <v>34018340</v>
      </c>
      <c r="R180" s="41">
        <v>33811623</v>
      </c>
      <c r="S180" s="41">
        <v>39056003</v>
      </c>
      <c r="T180" s="41">
        <v>21624601</v>
      </c>
      <c r="U180" s="41">
        <v>24535669</v>
      </c>
      <c r="V180" s="41">
        <v>28493584.280000001</v>
      </c>
      <c r="W180" s="41">
        <v>33873700.200000003</v>
      </c>
      <c r="X180" s="41">
        <v>32423659</v>
      </c>
      <c r="Y180" s="41">
        <v>48738672</v>
      </c>
      <c r="Z180" s="41">
        <v>35938563</v>
      </c>
      <c r="AA180" s="41">
        <v>41820241</v>
      </c>
      <c r="AB180" s="41">
        <v>35269511</v>
      </c>
      <c r="AC180" s="41">
        <v>48483365</v>
      </c>
      <c r="AD180" s="41">
        <v>32568374</v>
      </c>
      <c r="AE180" s="41">
        <v>30410215</v>
      </c>
      <c r="AF180" s="41">
        <v>34633133</v>
      </c>
      <c r="AG180" s="41">
        <v>35965587</v>
      </c>
      <c r="AH180" s="41">
        <v>36596543</v>
      </c>
      <c r="AI180" s="13">
        <v>6.1748030997184067E-3</v>
      </c>
      <c r="AJ180" s="13">
        <v>1.7543325512802001E-2</v>
      </c>
    </row>
    <row r="181" spans="1:36" ht="10.5" customHeight="1" x14ac:dyDescent="0.2">
      <c r="A181" s="11"/>
      <c r="B181" s="11"/>
      <c r="C181" s="14"/>
      <c r="D181" s="11" t="s">
        <v>90</v>
      </c>
      <c r="E181" s="11"/>
      <c r="F181" s="2"/>
      <c r="G181" s="12">
        <v>39501</v>
      </c>
      <c r="H181" s="12">
        <v>121558</v>
      </c>
      <c r="I181" s="12">
        <v>143778</v>
      </c>
      <c r="J181" s="12">
        <v>144727</v>
      </c>
      <c r="K181" s="12">
        <v>137723</v>
      </c>
      <c r="L181" s="12">
        <v>29525</v>
      </c>
      <c r="M181" s="12">
        <v>69339</v>
      </c>
      <c r="N181" s="12">
        <v>0</v>
      </c>
      <c r="O181" s="12">
        <v>0</v>
      </c>
      <c r="P181" s="12">
        <v>39655</v>
      </c>
      <c r="Q181" s="12">
        <v>193231</v>
      </c>
      <c r="R181" s="41">
        <v>64138</v>
      </c>
      <c r="S181" s="41">
        <v>38325</v>
      </c>
      <c r="T181" s="41">
        <v>0</v>
      </c>
      <c r="U181" s="41">
        <v>203289</v>
      </c>
      <c r="V181" s="41">
        <v>42827.41</v>
      </c>
      <c r="W181" s="41">
        <v>61875.519999999997</v>
      </c>
      <c r="X181" s="41">
        <v>60117</v>
      </c>
      <c r="Y181" s="41">
        <v>58624</v>
      </c>
      <c r="Z181" s="41">
        <v>56267</v>
      </c>
      <c r="AA181" s="41">
        <v>55978</v>
      </c>
      <c r="AB181" s="41">
        <v>537652</v>
      </c>
      <c r="AC181" s="41">
        <v>635365</v>
      </c>
      <c r="AD181" s="41">
        <v>663342</v>
      </c>
      <c r="AE181" s="41">
        <v>58101</v>
      </c>
      <c r="AF181" s="41">
        <v>0</v>
      </c>
      <c r="AG181" s="41">
        <v>22512</v>
      </c>
      <c r="AH181" s="41">
        <v>0</v>
      </c>
      <c r="AI181" s="13">
        <v>-1</v>
      </c>
      <c r="AJ181" s="13" t="s">
        <v>246</v>
      </c>
    </row>
    <row r="182" spans="1:36" ht="10.5" customHeight="1" x14ac:dyDescent="0.2">
      <c r="A182" s="11"/>
      <c r="B182" s="14"/>
      <c r="C182" s="11"/>
      <c r="D182" s="11" t="s">
        <v>39</v>
      </c>
      <c r="E182" s="11"/>
      <c r="F182" s="2"/>
      <c r="G182" s="12">
        <v>1260708</v>
      </c>
      <c r="H182" s="12">
        <v>823420</v>
      </c>
      <c r="I182" s="12">
        <v>240742</v>
      </c>
      <c r="J182" s="12">
        <v>1434786</v>
      </c>
      <c r="K182" s="12">
        <v>2905554</v>
      </c>
      <c r="L182" s="12">
        <v>1078117</v>
      </c>
      <c r="M182" s="12">
        <v>794092</v>
      </c>
      <c r="N182" s="12">
        <v>1017235</v>
      </c>
      <c r="O182" s="12">
        <v>1525033</v>
      </c>
      <c r="P182" s="12">
        <v>1542794</v>
      </c>
      <c r="Q182" s="12">
        <v>2690844</v>
      </c>
      <c r="R182" s="41">
        <v>1865775</v>
      </c>
      <c r="S182" s="41">
        <v>2055090</v>
      </c>
      <c r="T182" s="41">
        <v>6265371</v>
      </c>
      <c r="U182" s="41">
        <v>6469027</v>
      </c>
      <c r="V182" s="41">
        <v>1292457.93</v>
      </c>
      <c r="W182" s="41">
        <v>28440.71</v>
      </c>
      <c r="X182" s="41">
        <v>21173</v>
      </c>
      <c r="Y182" s="41">
        <v>21801</v>
      </c>
      <c r="Z182" s="41">
        <v>40767</v>
      </c>
      <c r="AA182" s="41">
        <v>2249243</v>
      </c>
      <c r="AB182" s="41">
        <v>785867</v>
      </c>
      <c r="AC182" s="41">
        <v>1491372</v>
      </c>
      <c r="AD182" s="41">
        <v>2279366</v>
      </c>
      <c r="AE182" s="41">
        <v>24800</v>
      </c>
      <c r="AF182" s="41">
        <v>16543</v>
      </c>
      <c r="AG182" s="41">
        <v>45005</v>
      </c>
      <c r="AH182" s="41">
        <v>16012</v>
      </c>
      <c r="AI182" s="13">
        <v>-0.47738393593594097</v>
      </c>
      <c r="AJ182" s="13">
        <v>-0.64421730918786801</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0</v>
      </c>
      <c r="Q183" s="12">
        <v>0</v>
      </c>
      <c r="R183" s="41">
        <v>0</v>
      </c>
      <c r="S183" s="41">
        <v>572091</v>
      </c>
      <c r="T183" s="41">
        <v>15481045</v>
      </c>
      <c r="U183" s="41">
        <v>15540906</v>
      </c>
      <c r="V183" s="41">
        <v>17352168.579999998</v>
      </c>
      <c r="W183" s="41">
        <v>15248183.629999999</v>
      </c>
      <c r="X183" s="41">
        <v>17377837</v>
      </c>
      <c r="Y183" s="41">
        <v>1556978</v>
      </c>
      <c r="Z183" s="41">
        <v>15338195</v>
      </c>
      <c r="AA183" s="41">
        <v>17441880</v>
      </c>
      <c r="AB183" s="41">
        <v>18250249</v>
      </c>
      <c r="AC183" s="41">
        <v>1886334</v>
      </c>
      <c r="AD183" s="41">
        <v>20138935</v>
      </c>
      <c r="AE183" s="41">
        <v>23036648</v>
      </c>
      <c r="AF183" s="41">
        <v>22913397</v>
      </c>
      <c r="AG183" s="41">
        <v>2154766</v>
      </c>
      <c r="AH183" s="41">
        <v>23322168</v>
      </c>
      <c r="AI183" s="13">
        <v>4.1717645983271767E-2</v>
      </c>
      <c r="AJ183" s="13">
        <v>9.8235270094293305</v>
      </c>
    </row>
    <row r="184" spans="1:36" ht="10.5" customHeight="1" x14ac:dyDescent="0.2">
      <c r="A184" s="11"/>
      <c r="B184" s="14"/>
      <c r="C184" s="11" t="s">
        <v>41</v>
      </c>
      <c r="D184" s="11"/>
      <c r="E184" s="11"/>
      <c r="F184" s="2"/>
      <c r="G184" s="12">
        <v>0</v>
      </c>
      <c r="H184" s="12">
        <v>0</v>
      </c>
      <c r="I184" s="12">
        <v>0</v>
      </c>
      <c r="J184" s="12">
        <v>0</v>
      </c>
      <c r="K184" s="12">
        <v>840121</v>
      </c>
      <c r="L184" s="12">
        <v>1003105</v>
      </c>
      <c r="M184" s="12">
        <v>1211825</v>
      </c>
      <c r="N184" s="12">
        <v>1303988</v>
      </c>
      <c r="O184" s="12">
        <v>1862522</v>
      </c>
      <c r="P184" s="12">
        <v>1454579</v>
      </c>
      <c r="Q184" s="12">
        <v>1500071</v>
      </c>
      <c r="R184" s="41">
        <v>716989</v>
      </c>
      <c r="S184" s="41">
        <v>6599299</v>
      </c>
      <c r="T184" s="41">
        <v>7890812</v>
      </c>
      <c r="U184" s="41">
        <v>8523996</v>
      </c>
      <c r="V184" s="41">
        <v>9035920.1400000006</v>
      </c>
      <c r="W184" s="41">
        <v>9107827.9000000004</v>
      </c>
      <c r="X184" s="41">
        <v>9006746</v>
      </c>
      <c r="Y184" s="41">
        <v>9471572</v>
      </c>
      <c r="Z184" s="41">
        <v>9076275</v>
      </c>
      <c r="AA184" s="41">
        <v>10718827</v>
      </c>
      <c r="AB184" s="41">
        <v>11001449</v>
      </c>
      <c r="AC184" s="41">
        <v>11707377</v>
      </c>
      <c r="AD184" s="41">
        <v>12212946</v>
      </c>
      <c r="AE184" s="41">
        <v>12935363</v>
      </c>
      <c r="AF184" s="41">
        <v>1402029</v>
      </c>
      <c r="AG184" s="41">
        <v>1498246</v>
      </c>
      <c r="AH184" s="41">
        <v>1404776</v>
      </c>
      <c r="AI184" s="13">
        <v>-0.29037942650607418</v>
      </c>
      <c r="AJ184" s="13">
        <v>-6.2386283694399983E-2</v>
      </c>
    </row>
    <row r="185" spans="1:36" ht="10.5" customHeight="1" x14ac:dyDescent="0.2">
      <c r="A185" s="11"/>
      <c r="B185" s="14"/>
      <c r="C185" s="11" t="s">
        <v>42</v>
      </c>
      <c r="D185" s="11"/>
      <c r="E185" s="11"/>
      <c r="F185" s="2"/>
      <c r="G185" s="12">
        <v>0</v>
      </c>
      <c r="H185" s="12">
        <v>0</v>
      </c>
      <c r="I185" s="12">
        <v>0</v>
      </c>
      <c r="J185" s="12">
        <v>0</v>
      </c>
      <c r="K185" s="12">
        <v>0</v>
      </c>
      <c r="L185" s="12">
        <v>0</v>
      </c>
      <c r="M185" s="12">
        <v>7450</v>
      </c>
      <c r="N185" s="12">
        <v>0</v>
      </c>
      <c r="O185" s="12">
        <v>69876</v>
      </c>
      <c r="P185" s="12">
        <v>82985</v>
      </c>
      <c r="Q185" s="12">
        <v>0</v>
      </c>
      <c r="R185" s="41">
        <v>100240</v>
      </c>
      <c r="S185" s="41">
        <v>1054661</v>
      </c>
      <c r="T185" s="41">
        <v>1341926</v>
      </c>
      <c r="U185" s="41">
        <v>1420918</v>
      </c>
      <c r="V185" s="41">
        <v>1521630.52</v>
      </c>
      <c r="W185" s="41">
        <v>1471728.4</v>
      </c>
      <c r="X185" s="41">
        <v>1457474</v>
      </c>
      <c r="Y185" s="41">
        <v>1531564</v>
      </c>
      <c r="Z185" s="41">
        <v>1688226</v>
      </c>
      <c r="AA185" s="41">
        <v>2047862</v>
      </c>
      <c r="AB185" s="41">
        <v>2157115</v>
      </c>
      <c r="AC185" s="41">
        <v>2219125</v>
      </c>
      <c r="AD185" s="41">
        <v>6132579</v>
      </c>
      <c r="AE185" s="41">
        <v>2630810</v>
      </c>
      <c r="AF185" s="41">
        <v>144284</v>
      </c>
      <c r="AG185" s="41">
        <v>142776</v>
      </c>
      <c r="AH185" s="41">
        <v>106861</v>
      </c>
      <c r="AI185" s="13">
        <v>-0.39397437351149556</v>
      </c>
      <c r="AJ185" s="13">
        <v>-0.25154787919538296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340</v>
      </c>
      <c r="AG186" s="41">
        <v>536</v>
      </c>
      <c r="AH186" s="41">
        <v>857</v>
      </c>
      <c r="AI186" s="13" t="s">
        <v>246</v>
      </c>
      <c r="AJ186" s="13">
        <v>0.59888059701492535</v>
      </c>
    </row>
    <row r="187" spans="1:36" ht="10.5" customHeight="1" x14ac:dyDescent="0.2">
      <c r="A187" s="11"/>
      <c r="B187" s="14"/>
      <c r="C187" s="11" t="s">
        <v>44</v>
      </c>
      <c r="D187" s="15"/>
      <c r="E187" s="11"/>
      <c r="F187" s="2"/>
      <c r="G187" s="12">
        <v>30778085</v>
      </c>
      <c r="H187" s="12">
        <v>34702143</v>
      </c>
      <c r="I187" s="12">
        <v>33721584</v>
      </c>
      <c r="J187" s="12">
        <v>40837481</v>
      </c>
      <c r="K187" s="12">
        <v>43410440</v>
      </c>
      <c r="L187" s="12">
        <v>43600969</v>
      </c>
      <c r="M187" s="12">
        <v>46888391</v>
      </c>
      <c r="N187" s="12">
        <v>49926151</v>
      </c>
      <c r="O187" s="12">
        <v>62845401</v>
      </c>
      <c r="P187" s="12">
        <v>57618375</v>
      </c>
      <c r="Q187" s="12">
        <v>58236124</v>
      </c>
      <c r="R187" s="41">
        <v>55327912</v>
      </c>
      <c r="S187" s="41">
        <v>59829024</v>
      </c>
      <c r="T187" s="41">
        <v>82115148</v>
      </c>
      <c r="U187" s="41">
        <v>74106489.50999999</v>
      </c>
      <c r="V187" s="41">
        <v>73042499.209999993</v>
      </c>
      <c r="W187" s="41">
        <v>76911507.459999993</v>
      </c>
      <c r="X187" s="41">
        <v>76430235</v>
      </c>
      <c r="Y187" s="41">
        <v>80048134</v>
      </c>
      <c r="Z187" s="41">
        <v>90658184</v>
      </c>
      <c r="AA187" s="41">
        <v>121566058</v>
      </c>
      <c r="AB187" s="41">
        <v>172354211</v>
      </c>
      <c r="AC187" s="41">
        <v>114256690</v>
      </c>
      <c r="AD187" s="41">
        <v>95853553</v>
      </c>
      <c r="AE187" s="41">
        <v>100410820</v>
      </c>
      <c r="AF187" s="41">
        <v>60684042</v>
      </c>
      <c r="AG187" s="41">
        <v>70006750</v>
      </c>
      <c r="AH187" s="41">
        <v>66112967</v>
      </c>
      <c r="AI187" s="13">
        <v>-0.14759865787727122</v>
      </c>
      <c r="AJ187" s="13">
        <v>-5.5620108061008401E-2</v>
      </c>
    </row>
    <row r="188" spans="1:36" ht="10.5" customHeight="1" x14ac:dyDescent="0.2">
      <c r="A188" s="11"/>
      <c r="B188" s="14"/>
      <c r="C188" s="11"/>
      <c r="D188" s="15" t="s">
        <v>45</v>
      </c>
      <c r="E188" s="11"/>
      <c r="F188" s="2"/>
      <c r="G188" s="12">
        <v>12701712</v>
      </c>
      <c r="H188" s="12">
        <v>15009043</v>
      </c>
      <c r="I188" s="12">
        <v>15196313</v>
      </c>
      <c r="J188" s="12">
        <v>16939879</v>
      </c>
      <c r="K188" s="12">
        <v>18242684</v>
      </c>
      <c r="L188" s="12">
        <v>18828701</v>
      </c>
      <c r="M188" s="12">
        <v>20334085</v>
      </c>
      <c r="N188" s="12">
        <v>21180093</v>
      </c>
      <c r="O188" s="12">
        <v>23308261</v>
      </c>
      <c r="P188" s="12">
        <v>24705764</v>
      </c>
      <c r="Q188" s="12">
        <v>25763033</v>
      </c>
      <c r="R188" s="41">
        <v>29240502</v>
      </c>
      <c r="S188" s="41">
        <v>28794745</v>
      </c>
      <c r="T188" s="41">
        <v>30884885</v>
      </c>
      <c r="U188" s="41">
        <v>33872482</v>
      </c>
      <c r="V188" s="41">
        <v>32681938.569999997</v>
      </c>
      <c r="W188" s="41">
        <v>32574505.280000005</v>
      </c>
      <c r="X188" s="41">
        <v>30248841</v>
      </c>
      <c r="Y188" s="41">
        <v>35731322</v>
      </c>
      <c r="Z188" s="41">
        <v>28977256</v>
      </c>
      <c r="AA188" s="41">
        <v>33898656</v>
      </c>
      <c r="AB188" s="41">
        <v>34998928</v>
      </c>
      <c r="AC188" s="41">
        <v>41637301</v>
      </c>
      <c r="AD188" s="41">
        <v>43308525</v>
      </c>
      <c r="AE188" s="41">
        <v>43847603</v>
      </c>
      <c r="AF188" s="41">
        <v>45498666</v>
      </c>
      <c r="AG188" s="41">
        <v>44562998</v>
      </c>
      <c r="AH188" s="41">
        <v>44934117</v>
      </c>
      <c r="AI188" s="13">
        <v>4.2526040188545666E-2</v>
      </c>
      <c r="AJ188" s="13">
        <v>8.3279630333668309E-3</v>
      </c>
    </row>
    <row r="189" spans="1:36" ht="10.5" customHeight="1" x14ac:dyDescent="0.2">
      <c r="A189" s="11"/>
      <c r="B189" s="14"/>
      <c r="C189" s="11"/>
      <c r="D189" s="15" t="s">
        <v>46</v>
      </c>
      <c r="E189" s="11"/>
      <c r="F189" s="2"/>
      <c r="G189" s="12">
        <v>11597065</v>
      </c>
      <c r="H189" s="12">
        <v>12068393</v>
      </c>
      <c r="I189" s="12">
        <v>11166708</v>
      </c>
      <c r="J189" s="12">
        <v>12495425</v>
      </c>
      <c r="K189" s="12">
        <v>14864845</v>
      </c>
      <c r="L189" s="12">
        <v>14994134</v>
      </c>
      <c r="M189" s="12">
        <v>16128645</v>
      </c>
      <c r="N189" s="12">
        <v>16812716</v>
      </c>
      <c r="O189" s="12">
        <v>17323932</v>
      </c>
      <c r="P189" s="12">
        <v>17490625</v>
      </c>
      <c r="Q189" s="12">
        <v>17950196</v>
      </c>
      <c r="R189" s="41">
        <v>21934590</v>
      </c>
      <c r="S189" s="41">
        <v>21591959</v>
      </c>
      <c r="T189" s="41">
        <v>32907034</v>
      </c>
      <c r="U189" s="41">
        <v>27732834.329999998</v>
      </c>
      <c r="V189" s="41">
        <v>30927753.499999996</v>
      </c>
      <c r="W189" s="41">
        <v>27919976.379999995</v>
      </c>
      <c r="X189" s="41">
        <v>28780709</v>
      </c>
      <c r="Y189" s="41">
        <v>31657979</v>
      </c>
      <c r="Z189" s="41">
        <v>30755522</v>
      </c>
      <c r="AA189" s="41">
        <v>26279845</v>
      </c>
      <c r="AB189" s="41">
        <v>20425582</v>
      </c>
      <c r="AC189" s="41">
        <v>27338378</v>
      </c>
      <c r="AD189" s="41">
        <v>17407647</v>
      </c>
      <c r="AE189" s="41">
        <v>47114102</v>
      </c>
      <c r="AF189" s="41">
        <v>10039834</v>
      </c>
      <c r="AG189" s="41">
        <v>11118096</v>
      </c>
      <c r="AH189" s="41">
        <v>8367368</v>
      </c>
      <c r="AI189" s="13">
        <v>-0.1382081056752158</v>
      </c>
      <c r="AJ189" s="13">
        <v>-0.24740998818502735</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22059828</v>
      </c>
      <c r="AA190" s="41">
        <v>32596856</v>
      </c>
      <c r="AB190" s="41">
        <v>112778252</v>
      </c>
      <c r="AC190" s="41">
        <v>36922839</v>
      </c>
      <c r="AD190" s="41">
        <v>19527915</v>
      </c>
      <c r="AE190" s="41">
        <v>0</v>
      </c>
      <c r="AF190" s="41">
        <v>0</v>
      </c>
      <c r="AG190" s="41">
        <v>0</v>
      </c>
      <c r="AH190" s="41">
        <v>0</v>
      </c>
      <c r="AI190" s="13">
        <v>-1</v>
      </c>
      <c r="AJ190" s="13" t="s">
        <v>246</v>
      </c>
    </row>
    <row r="191" spans="1:36" ht="10.5" customHeight="1" x14ac:dyDescent="0.2">
      <c r="A191" s="11"/>
      <c r="B191" s="11"/>
      <c r="C191" s="11"/>
      <c r="D191" s="11" t="s">
        <v>48</v>
      </c>
      <c r="E191" s="11"/>
      <c r="F191" s="2"/>
      <c r="G191" s="12">
        <v>6479308</v>
      </c>
      <c r="H191" s="12">
        <v>7624707</v>
      </c>
      <c r="I191" s="12">
        <v>7358563</v>
      </c>
      <c r="J191" s="12">
        <v>11402177</v>
      </c>
      <c r="K191" s="12">
        <v>10302911</v>
      </c>
      <c r="L191" s="12">
        <v>9778134</v>
      </c>
      <c r="M191" s="12">
        <v>10425661</v>
      </c>
      <c r="N191" s="12">
        <v>11933342</v>
      </c>
      <c r="O191" s="12">
        <v>22213208</v>
      </c>
      <c r="P191" s="12">
        <v>15421986</v>
      </c>
      <c r="Q191" s="12">
        <v>14522895</v>
      </c>
      <c r="R191" s="41">
        <v>4152820</v>
      </c>
      <c r="S191" s="41">
        <v>9442320</v>
      </c>
      <c r="T191" s="41">
        <v>18323229</v>
      </c>
      <c r="U191" s="41">
        <v>12501173.18</v>
      </c>
      <c r="V191" s="41">
        <v>9432807.1399999987</v>
      </c>
      <c r="W191" s="41">
        <v>16417025.799999997</v>
      </c>
      <c r="X191" s="41">
        <v>17400685</v>
      </c>
      <c r="Y191" s="41">
        <v>12658833</v>
      </c>
      <c r="Z191" s="41">
        <v>8865578</v>
      </c>
      <c r="AA191" s="41">
        <v>28790701</v>
      </c>
      <c r="AB191" s="41">
        <v>4151449</v>
      </c>
      <c r="AC191" s="41">
        <v>8358172</v>
      </c>
      <c r="AD191" s="41">
        <v>15609466</v>
      </c>
      <c r="AE191" s="41">
        <v>9449115</v>
      </c>
      <c r="AF191" s="41">
        <v>5145542</v>
      </c>
      <c r="AG191" s="41">
        <v>14325656</v>
      </c>
      <c r="AH191" s="41">
        <v>12811482</v>
      </c>
      <c r="AI191" s="13">
        <v>0.20660913962906635</v>
      </c>
      <c r="AJ191" s="13">
        <v>-0.10569666059271561</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3943666</v>
      </c>
      <c r="H193" s="12">
        <v>4098684</v>
      </c>
      <c r="I193" s="12">
        <v>4164212</v>
      </c>
      <c r="J193" s="12">
        <v>4496438</v>
      </c>
      <c r="K193" s="12">
        <f>SUM(K194:K202)</f>
        <v>4931121</v>
      </c>
      <c r="L193" s="12">
        <f>SUM(L194:L202)</f>
        <v>5216948</v>
      </c>
      <c r="M193" s="12">
        <f>SUM(M194:M202)</f>
        <v>5807002</v>
      </c>
      <c r="N193" s="12">
        <f>SUM(N194:N202)</f>
        <v>8520842</v>
      </c>
      <c r="O193" s="12">
        <v>6228280</v>
      </c>
      <c r="P193" s="12">
        <v>6418137</v>
      </c>
      <c r="Q193" s="12">
        <v>6025962</v>
      </c>
      <c r="R193" s="41">
        <v>7791198</v>
      </c>
      <c r="S193" s="41">
        <v>7309329</v>
      </c>
      <c r="T193" s="41">
        <v>6929968</v>
      </c>
      <c r="U193" s="41">
        <v>5953090</v>
      </c>
      <c r="V193" s="41">
        <v>6955994.6100000003</v>
      </c>
      <c r="W193" s="41">
        <v>7621222.3899999997</v>
      </c>
      <c r="X193" s="41">
        <v>7118355</v>
      </c>
      <c r="Y193" s="41">
        <v>7148753</v>
      </c>
      <c r="Z193" s="41">
        <v>6514578</v>
      </c>
      <c r="AA193" s="41">
        <v>6178009</v>
      </c>
      <c r="AB193" s="41">
        <v>11274093</v>
      </c>
      <c r="AC193" s="41">
        <v>12087613</v>
      </c>
      <c r="AD193" s="41">
        <v>8608625</v>
      </c>
      <c r="AE193" s="41">
        <v>7018772</v>
      </c>
      <c r="AF193" s="41">
        <v>5974849</v>
      </c>
      <c r="AG193" s="41">
        <v>6728055</v>
      </c>
      <c r="AH193" s="41">
        <v>7088407</v>
      </c>
      <c r="AI193" s="13">
        <v>-7.4425945350637623E-2</v>
      </c>
      <c r="AJ193" s="13">
        <v>5.3559609723761177E-2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418404</v>
      </c>
      <c r="H195" s="12">
        <v>450040</v>
      </c>
      <c r="I195" s="12">
        <v>447516</v>
      </c>
      <c r="J195" s="12">
        <v>449944</v>
      </c>
      <c r="K195" s="12">
        <v>443728</v>
      </c>
      <c r="L195" s="12">
        <v>453102</v>
      </c>
      <c r="M195" s="12">
        <v>451591</v>
      </c>
      <c r="N195" s="12">
        <v>411000</v>
      </c>
      <c r="O195" s="12">
        <v>1000060</v>
      </c>
      <c r="P195" s="12">
        <v>1037545</v>
      </c>
      <c r="Q195" s="12">
        <v>91848</v>
      </c>
      <c r="R195" s="41">
        <v>1045399</v>
      </c>
      <c r="S195" s="41">
        <v>1059990</v>
      </c>
      <c r="T195" s="41">
        <v>1023803</v>
      </c>
      <c r="U195" s="41">
        <v>1175587</v>
      </c>
      <c r="V195" s="41">
        <v>1187096.18</v>
      </c>
      <c r="W195" s="41">
        <v>1224196.32</v>
      </c>
      <c r="X195" s="41">
        <v>1155863</v>
      </c>
      <c r="Y195" s="41">
        <v>1173799</v>
      </c>
      <c r="Z195" s="41">
        <v>1044530</v>
      </c>
      <c r="AA195" s="41">
        <v>1183446</v>
      </c>
      <c r="AB195" s="41">
        <v>1193640</v>
      </c>
      <c r="AC195" s="41">
        <v>1180874</v>
      </c>
      <c r="AD195" s="41">
        <v>1169240</v>
      </c>
      <c r="AE195" s="41">
        <v>1180356</v>
      </c>
      <c r="AF195" s="41">
        <v>1214739</v>
      </c>
      <c r="AG195" s="41">
        <v>1232619</v>
      </c>
      <c r="AH195" s="41">
        <v>1214066</v>
      </c>
      <c r="AI195" s="13">
        <v>2.8319348600784888E-3</v>
      </c>
      <c r="AJ195" s="13">
        <v>-1.5051690749534122E-2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3401925</v>
      </c>
      <c r="H198" s="12">
        <v>3313686</v>
      </c>
      <c r="I198" s="12">
        <v>3593568</v>
      </c>
      <c r="J198" s="12">
        <v>3926136</v>
      </c>
      <c r="K198" s="12">
        <v>4397040</v>
      </c>
      <c r="L198" s="12">
        <v>4671814</v>
      </c>
      <c r="M198" s="12">
        <v>4950144</v>
      </c>
      <c r="N198" s="12">
        <v>5202158</v>
      </c>
      <c r="O198" s="12">
        <v>5076358</v>
      </c>
      <c r="P198" s="12">
        <v>5263705</v>
      </c>
      <c r="Q198" s="12">
        <v>5565153</v>
      </c>
      <c r="R198" s="41">
        <v>5465205</v>
      </c>
      <c r="S198" s="41">
        <v>5899552</v>
      </c>
      <c r="T198" s="41">
        <v>4552954</v>
      </c>
      <c r="U198" s="41">
        <v>4775504</v>
      </c>
      <c r="V198" s="41">
        <v>4957145.0500000007</v>
      </c>
      <c r="W198" s="41">
        <v>5448079.8599999994</v>
      </c>
      <c r="X198" s="41">
        <v>4617599</v>
      </c>
      <c r="Y198" s="41">
        <v>4337297</v>
      </c>
      <c r="Z198" s="41">
        <v>3785136</v>
      </c>
      <c r="AA198" s="41">
        <v>4349602</v>
      </c>
      <c r="AB198" s="41">
        <v>7687607</v>
      </c>
      <c r="AC198" s="41">
        <v>6813593</v>
      </c>
      <c r="AD198" s="41">
        <v>6867269</v>
      </c>
      <c r="AE198" s="41">
        <v>5151367</v>
      </c>
      <c r="AF198" s="41">
        <v>4143550</v>
      </c>
      <c r="AG198" s="41">
        <v>4252103</v>
      </c>
      <c r="AH198" s="41">
        <v>4277150</v>
      </c>
      <c r="AI198" s="13">
        <v>-9.3097599828811162E-2</v>
      </c>
      <c r="AJ198" s="13">
        <v>5.8904970081863021E-3</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0</v>
      </c>
      <c r="Q199" s="12">
        <v>0</v>
      </c>
      <c r="R199" s="41">
        <v>0</v>
      </c>
      <c r="S199" s="41">
        <v>0</v>
      </c>
      <c r="T199" s="41">
        <v>0</v>
      </c>
      <c r="U199" s="41">
        <v>0</v>
      </c>
      <c r="V199" s="41">
        <v>0</v>
      </c>
      <c r="W199" s="41">
        <v>0</v>
      </c>
      <c r="X199" s="41">
        <v>0</v>
      </c>
      <c r="Y199" s="41">
        <v>0</v>
      </c>
      <c r="Z199" s="41">
        <v>54731</v>
      </c>
      <c r="AA199" s="41">
        <v>52198</v>
      </c>
      <c r="AB199" s="41">
        <v>56206</v>
      </c>
      <c r="AC199" s="41">
        <v>58717</v>
      </c>
      <c r="AD199" s="41">
        <v>13199</v>
      </c>
      <c r="AE199" s="41">
        <v>15098</v>
      </c>
      <c r="AF199" s="41">
        <v>15835</v>
      </c>
      <c r="AG199" s="41">
        <v>24392</v>
      </c>
      <c r="AH199" s="41">
        <v>30112</v>
      </c>
      <c r="AI199" s="13">
        <v>-9.8789685229277446E-2</v>
      </c>
      <c r="AJ199" s="13">
        <v>0.23450311577566416</v>
      </c>
    </row>
    <row r="200" spans="1:36" ht="10.5" customHeight="1" x14ac:dyDescent="0.2">
      <c r="A200" s="11"/>
      <c r="B200" s="11"/>
      <c r="C200" s="11" t="s">
        <v>56</v>
      </c>
      <c r="D200" s="11"/>
      <c r="E200" s="11"/>
      <c r="F200" s="2"/>
      <c r="G200" s="12">
        <v>123337</v>
      </c>
      <c r="H200" s="12">
        <v>334958</v>
      </c>
      <c r="I200" s="12">
        <v>123128</v>
      </c>
      <c r="J200" s="12">
        <v>120358</v>
      </c>
      <c r="K200" s="12">
        <v>90353</v>
      </c>
      <c r="L200" s="12">
        <v>92032</v>
      </c>
      <c r="M200" s="12">
        <v>405267</v>
      </c>
      <c r="N200" s="12">
        <v>2907684</v>
      </c>
      <c r="O200" s="12">
        <v>151862</v>
      </c>
      <c r="P200" s="12">
        <v>116887</v>
      </c>
      <c r="Q200" s="12">
        <v>368961</v>
      </c>
      <c r="R200" s="41">
        <v>1280594</v>
      </c>
      <c r="S200" s="41">
        <v>349787</v>
      </c>
      <c r="T200" s="41">
        <v>1353211</v>
      </c>
      <c r="U200" s="41">
        <v>1999</v>
      </c>
      <c r="V200" s="41">
        <v>811753.38</v>
      </c>
      <c r="W200" s="41">
        <v>948946.21</v>
      </c>
      <c r="X200" s="41">
        <v>1344893</v>
      </c>
      <c r="Y200" s="41">
        <v>1637657</v>
      </c>
      <c r="Z200" s="41">
        <v>1630181</v>
      </c>
      <c r="AA200" s="41">
        <v>592763</v>
      </c>
      <c r="AB200" s="41">
        <v>2336640</v>
      </c>
      <c r="AC200" s="41">
        <v>4034429</v>
      </c>
      <c r="AD200" s="41">
        <v>558917</v>
      </c>
      <c r="AE200" s="41">
        <v>671951</v>
      </c>
      <c r="AF200" s="41">
        <v>600725</v>
      </c>
      <c r="AG200" s="41">
        <v>1218941</v>
      </c>
      <c r="AH200" s="41">
        <v>1567079</v>
      </c>
      <c r="AI200" s="13">
        <v>-6.4415149970786456E-2</v>
      </c>
      <c r="AJ200" s="13">
        <v>0.28560693257507952</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1761329</v>
      </c>
      <c r="H204" s="12">
        <v>2571428</v>
      </c>
      <c r="I204" s="12">
        <v>3853534</v>
      </c>
      <c r="J204" s="12">
        <v>9340736</v>
      </c>
      <c r="K204" s="12">
        <v>7203001</v>
      </c>
      <c r="L204" s="12">
        <v>4893044</v>
      </c>
      <c r="M204" s="12">
        <v>3551324</v>
      </c>
      <c r="N204" s="12">
        <v>3073229</v>
      </c>
      <c r="O204" s="12">
        <v>5037604</v>
      </c>
      <c r="P204" s="12">
        <v>8708105</v>
      </c>
      <c r="Q204" s="12">
        <v>10152275</v>
      </c>
      <c r="R204" s="41">
        <v>13186775</v>
      </c>
      <c r="S204" s="41">
        <v>9530924</v>
      </c>
      <c r="T204" s="41">
        <v>7895348</v>
      </c>
      <c r="U204" s="41">
        <v>7309014.7000000002</v>
      </c>
      <c r="V204" s="41">
        <v>7066834.8899999997</v>
      </c>
      <c r="W204" s="41">
        <v>9365833.9299999997</v>
      </c>
      <c r="X204" s="41">
        <v>15282813</v>
      </c>
      <c r="Y204" s="41">
        <v>10213487</v>
      </c>
      <c r="Z204" s="41">
        <v>6840073</v>
      </c>
      <c r="AA204" s="41">
        <v>7036342</v>
      </c>
      <c r="AB204" s="41">
        <v>3310784</v>
      </c>
      <c r="AC204" s="41">
        <v>3378697</v>
      </c>
      <c r="AD204" s="41">
        <v>12135699</v>
      </c>
      <c r="AE204" s="41">
        <v>12414474</v>
      </c>
      <c r="AF204" s="41">
        <v>0</v>
      </c>
      <c r="AG204" s="41">
        <v>94727</v>
      </c>
      <c r="AH204" s="41">
        <v>10492376</v>
      </c>
      <c r="AI204" s="13">
        <v>0.211966176169744</v>
      </c>
      <c r="AJ204" s="13">
        <v>109.76436496458243</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2931774</v>
      </c>
      <c r="H206" s="12">
        <v>3406576</v>
      </c>
      <c r="I206" s="12">
        <v>3695228</v>
      </c>
      <c r="J206" s="12">
        <v>4046215</v>
      </c>
      <c r="K206" s="12">
        <v>4468258</v>
      </c>
      <c r="L206" s="12">
        <v>6347799</v>
      </c>
      <c r="M206" s="12">
        <v>5379292</v>
      </c>
      <c r="N206" s="12">
        <v>5816018</v>
      </c>
      <c r="O206" s="12">
        <v>6622564</v>
      </c>
      <c r="P206" s="12">
        <v>6975590</v>
      </c>
      <c r="Q206" s="12">
        <v>7258473</v>
      </c>
      <c r="R206" s="41">
        <v>8703033</v>
      </c>
      <c r="S206" s="41">
        <v>11743611</v>
      </c>
      <c r="T206" s="41">
        <v>13547728</v>
      </c>
      <c r="U206" s="41">
        <v>16293378</v>
      </c>
      <c r="V206" s="41">
        <v>16724812.75</v>
      </c>
      <c r="W206" s="41">
        <v>17289585.969999999</v>
      </c>
      <c r="X206" s="41">
        <v>18674237</v>
      </c>
      <c r="Y206" s="41">
        <v>19742384</v>
      </c>
      <c r="Z206" s="41">
        <v>19864107</v>
      </c>
      <c r="AA206" s="41">
        <v>20966164</v>
      </c>
      <c r="AB206" s="41">
        <v>33688029</v>
      </c>
      <c r="AC206" s="41">
        <v>29719140</v>
      </c>
      <c r="AD206" s="41">
        <v>37515197</v>
      </c>
      <c r="AE206" s="41">
        <v>15229370</v>
      </c>
      <c r="AF206" s="41">
        <v>12306668</v>
      </c>
      <c r="AG206" s="41">
        <v>12801139</v>
      </c>
      <c r="AH206" s="41">
        <v>13930566</v>
      </c>
      <c r="AI206" s="13">
        <v>-0.13685811194428121</v>
      </c>
      <c r="AJ206" s="13">
        <v>8.8228633405199333E-2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62297138</v>
      </c>
      <c r="H209" s="5">
        <v>71080730</v>
      </c>
      <c r="I209" s="5">
        <v>79670336</v>
      </c>
      <c r="J209" s="5">
        <v>86028548</v>
      </c>
      <c r="K209" s="5">
        <v>87831731</v>
      </c>
      <c r="L209" s="5">
        <v>90555844</v>
      </c>
      <c r="M209" s="5">
        <v>93122038</v>
      </c>
      <c r="N209" s="5">
        <v>96821979</v>
      </c>
      <c r="O209" s="5">
        <v>113463136</v>
      </c>
      <c r="P209" s="5">
        <v>131115825</v>
      </c>
      <c r="Q209" s="5">
        <v>138152304</v>
      </c>
      <c r="R209" s="39">
        <v>117650251</v>
      </c>
      <c r="S209" s="39">
        <v>115048047</v>
      </c>
      <c r="T209" s="39">
        <v>201068670</v>
      </c>
      <c r="U209" s="39">
        <v>205007541.97</v>
      </c>
      <c r="V209" s="39">
        <v>254024088.72000003</v>
      </c>
      <c r="W209" s="39">
        <v>284620385.2700001</v>
      </c>
      <c r="X209" s="39">
        <v>234513689</v>
      </c>
      <c r="Y209" s="39">
        <v>277552177</v>
      </c>
      <c r="Z209" s="39">
        <v>207563518</v>
      </c>
      <c r="AA209" s="39">
        <v>315782509</v>
      </c>
      <c r="AB209" s="39">
        <v>220142107</v>
      </c>
      <c r="AC209" s="39">
        <v>281504934</v>
      </c>
      <c r="AD209" s="39">
        <v>393196838</v>
      </c>
      <c r="AE209" s="39">
        <v>351038680</v>
      </c>
      <c r="AF209" s="39">
        <v>10585372</v>
      </c>
      <c r="AG209" s="39">
        <v>9553816</v>
      </c>
      <c r="AH209" s="39">
        <v>9699504</v>
      </c>
      <c r="AI209" s="10">
        <v>-0.40569725718951788</v>
      </c>
      <c r="AJ209" s="10">
        <v>1.5249194667345489E-2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12298270</v>
      </c>
      <c r="H211" s="12">
        <v>13915791</v>
      </c>
      <c r="I211" s="12">
        <v>15277435</v>
      </c>
      <c r="J211" s="12">
        <v>21096512</v>
      </c>
      <c r="K211" s="12">
        <v>19115440</v>
      </c>
      <c r="L211" s="12">
        <v>15873286</v>
      </c>
      <c r="M211" s="12">
        <v>20069524</v>
      </c>
      <c r="N211" s="12">
        <v>21519076</v>
      </c>
      <c r="O211" s="12">
        <v>23089702</v>
      </c>
      <c r="P211" s="12">
        <v>32211299</v>
      </c>
      <c r="Q211" s="12">
        <v>27330679</v>
      </c>
      <c r="R211" s="41">
        <v>31221813</v>
      </c>
      <c r="S211" s="41">
        <v>27077837</v>
      </c>
      <c r="T211" s="41">
        <v>87467419</v>
      </c>
      <c r="U211" s="41">
        <v>89221511.900000006</v>
      </c>
      <c r="V211" s="41">
        <v>107401742.77000001</v>
      </c>
      <c r="W211" s="41">
        <v>112166340.28000006</v>
      </c>
      <c r="X211" s="41">
        <v>60098384</v>
      </c>
      <c r="Y211" s="41">
        <v>54567026</v>
      </c>
      <c r="Z211" s="41">
        <v>25308096</v>
      </c>
      <c r="AA211" s="41">
        <v>29861932</v>
      </c>
      <c r="AB211" s="41">
        <v>32281704</v>
      </c>
      <c r="AC211" s="41">
        <v>22585119</v>
      </c>
      <c r="AD211" s="41">
        <v>29579602</v>
      </c>
      <c r="AE211" s="41">
        <v>14427333</v>
      </c>
      <c r="AF211" s="41">
        <v>3237352</v>
      </c>
      <c r="AG211" s="41">
        <v>2251783</v>
      </c>
      <c r="AH211" s="41">
        <v>2413705</v>
      </c>
      <c r="AI211" s="13">
        <v>-0.35093535043618773</v>
      </c>
      <c r="AJ211" s="13">
        <v>7.190834996089765E-2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28212937</v>
      </c>
      <c r="H213" s="12">
        <v>31246006</v>
      </c>
      <c r="I213" s="12">
        <v>31624125</v>
      </c>
      <c r="J213" s="12">
        <v>34098352</v>
      </c>
      <c r="K213" s="12">
        <v>36147249</v>
      </c>
      <c r="L213" s="12">
        <v>37225729</v>
      </c>
      <c r="M213" s="12">
        <v>38424290</v>
      </c>
      <c r="N213" s="12">
        <v>42227866</v>
      </c>
      <c r="O213" s="12">
        <v>44130026</v>
      </c>
      <c r="P213" s="12">
        <v>45458911</v>
      </c>
      <c r="Q213" s="12">
        <v>49696331</v>
      </c>
      <c r="R213" s="41">
        <v>52585024</v>
      </c>
      <c r="S213" s="41">
        <v>53630780</v>
      </c>
      <c r="T213" s="41">
        <v>16117705</v>
      </c>
      <c r="U213" s="41">
        <v>17982714</v>
      </c>
      <c r="V213" s="41">
        <v>19321180.73</v>
      </c>
      <c r="W213" s="41">
        <v>23373988.789999999</v>
      </c>
      <c r="X213" s="41">
        <v>63456353</v>
      </c>
      <c r="Y213" s="41">
        <v>67620786</v>
      </c>
      <c r="Z213" s="41">
        <v>77171660</v>
      </c>
      <c r="AA213" s="41">
        <v>77240366</v>
      </c>
      <c r="AB213" s="41">
        <v>85236716</v>
      </c>
      <c r="AC213" s="41">
        <v>88054681</v>
      </c>
      <c r="AD213" s="41">
        <v>96906877</v>
      </c>
      <c r="AE213" s="41">
        <v>90355903</v>
      </c>
      <c r="AF213" s="41">
        <v>3223534</v>
      </c>
      <c r="AG213" s="41">
        <v>3256584</v>
      </c>
      <c r="AH213" s="41">
        <v>3391270</v>
      </c>
      <c r="AI213" s="13">
        <v>-0.41571786186955584</v>
      </c>
      <c r="AJ213" s="13">
        <v>4.1358061084866844E-2</v>
      </c>
    </row>
    <row r="214" spans="1:44" ht="10.5" customHeight="1" x14ac:dyDescent="0.2">
      <c r="A214" s="11"/>
      <c r="B214" s="19" t="s">
        <v>67</v>
      </c>
      <c r="D214" s="19"/>
      <c r="E214" s="14"/>
      <c r="F214" s="2"/>
      <c r="G214" s="12">
        <v>3379787</v>
      </c>
      <c r="H214" s="12">
        <v>3253456</v>
      </c>
      <c r="I214" s="12">
        <v>4369193</v>
      </c>
      <c r="J214" s="12">
        <v>4247037</v>
      </c>
      <c r="K214" s="12">
        <v>3992474</v>
      </c>
      <c r="L214" s="12">
        <v>4418890</v>
      </c>
      <c r="M214" s="12">
        <v>3780640</v>
      </c>
      <c r="N214" s="12">
        <v>4491357</v>
      </c>
      <c r="O214" s="12">
        <v>4836575</v>
      </c>
      <c r="P214" s="12">
        <v>4390494</v>
      </c>
      <c r="Q214" s="12">
        <v>5080425</v>
      </c>
      <c r="R214" s="41">
        <v>5519366</v>
      </c>
      <c r="S214" s="41">
        <v>9172974</v>
      </c>
      <c r="T214" s="41">
        <v>9554371</v>
      </c>
      <c r="U214" s="41">
        <v>12588303.449999999</v>
      </c>
      <c r="V214" s="41">
        <v>12707734.199999999</v>
      </c>
      <c r="W214" s="41">
        <v>14136097.950000007</v>
      </c>
      <c r="X214" s="41">
        <v>11349318</v>
      </c>
      <c r="Y214" s="41">
        <v>9952965</v>
      </c>
      <c r="Z214" s="41">
        <v>5936739</v>
      </c>
      <c r="AA214" s="41">
        <v>14661118</v>
      </c>
      <c r="AB214" s="41">
        <v>14275393</v>
      </c>
      <c r="AC214" s="41">
        <v>13741626</v>
      </c>
      <c r="AD214" s="41">
        <v>12326817</v>
      </c>
      <c r="AE214" s="41">
        <v>8566977</v>
      </c>
      <c r="AF214" s="41">
        <v>34513</v>
      </c>
      <c r="AG214" s="41">
        <v>32985</v>
      </c>
      <c r="AH214" s="41">
        <v>129654</v>
      </c>
      <c r="AI214" s="13">
        <v>-0.54322782414608839</v>
      </c>
      <c r="AJ214" s="13">
        <v>2.9306957708049115</v>
      </c>
    </row>
    <row r="215" spans="1:44" ht="10.5" customHeight="1" x14ac:dyDescent="0.2">
      <c r="A215" s="11"/>
      <c r="B215" s="19" t="s">
        <v>69</v>
      </c>
      <c r="D215" s="19"/>
      <c r="E215" s="14"/>
      <c r="F215" s="2"/>
      <c r="G215" s="12">
        <v>148291</v>
      </c>
      <c r="H215" s="12">
        <v>160075</v>
      </c>
      <c r="I215" s="12">
        <v>172186</v>
      </c>
      <c r="J215" s="12">
        <v>176708</v>
      </c>
      <c r="K215" s="12">
        <v>208093</v>
      </c>
      <c r="L215" s="12">
        <v>510109</v>
      </c>
      <c r="M215" s="12">
        <v>263916</v>
      </c>
      <c r="N215" s="12">
        <v>0</v>
      </c>
      <c r="O215" s="12">
        <v>0</v>
      </c>
      <c r="P215" s="12">
        <v>0</v>
      </c>
      <c r="Q215" s="12">
        <v>0</v>
      </c>
      <c r="R215" s="41">
        <v>0</v>
      </c>
      <c r="S215" s="41">
        <v>0</v>
      </c>
      <c r="T215" s="41">
        <v>11812</v>
      </c>
      <c r="U215" s="41">
        <v>0</v>
      </c>
      <c r="V215" s="41">
        <v>0</v>
      </c>
      <c r="W215" s="41">
        <v>0</v>
      </c>
      <c r="X215" s="41">
        <v>725811</v>
      </c>
      <c r="Y215" s="41">
        <v>325444</v>
      </c>
      <c r="Z215" s="41">
        <v>2399315</v>
      </c>
      <c r="AA215" s="41">
        <v>106926</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8252225</v>
      </c>
      <c r="H216" s="12">
        <v>10489451</v>
      </c>
      <c r="I216" s="12">
        <v>8012326</v>
      </c>
      <c r="J216" s="12">
        <v>11268102</v>
      </c>
      <c r="K216" s="12">
        <v>13695407</v>
      </c>
      <c r="L216" s="12">
        <v>10930686</v>
      </c>
      <c r="M216" s="12">
        <v>11499731</v>
      </c>
      <c r="N216" s="12">
        <v>11726975</v>
      </c>
      <c r="O216" s="12">
        <v>12523805</v>
      </c>
      <c r="P216" s="12">
        <v>13460834</v>
      </c>
      <c r="Q216" s="12">
        <v>14117107</v>
      </c>
      <c r="R216" s="41">
        <v>13585644</v>
      </c>
      <c r="S216" s="41">
        <v>14525251</v>
      </c>
      <c r="T216" s="41">
        <v>8194947</v>
      </c>
      <c r="U216" s="41">
        <v>12154164.91</v>
      </c>
      <c r="V216" s="41">
        <v>27154532.330000002</v>
      </c>
      <c r="W216" s="41">
        <v>11097751.82</v>
      </c>
      <c r="X216" s="41">
        <v>16823817</v>
      </c>
      <c r="Y216" s="41">
        <v>10188474</v>
      </c>
      <c r="Z216" s="41">
        <v>23886281</v>
      </c>
      <c r="AA216" s="41">
        <v>25637842</v>
      </c>
      <c r="AB216" s="41">
        <v>20072623</v>
      </c>
      <c r="AC216" s="41">
        <v>22663881</v>
      </c>
      <c r="AD216" s="41">
        <v>27312342</v>
      </c>
      <c r="AE216" s="41">
        <v>29566943</v>
      </c>
      <c r="AF216" s="41">
        <v>1976205</v>
      </c>
      <c r="AG216" s="41">
        <v>2287995</v>
      </c>
      <c r="AH216" s="41">
        <v>2451201</v>
      </c>
      <c r="AI216" s="13">
        <v>-0.29563819202058672</v>
      </c>
      <c r="AJ216" s="13">
        <v>7.1331449587958021E-2</v>
      </c>
    </row>
    <row r="217" spans="1:44" ht="10.5" customHeight="1" x14ac:dyDescent="0.2">
      <c r="A217" s="11"/>
      <c r="B217" s="19" t="s">
        <v>71</v>
      </c>
      <c r="D217" s="19"/>
      <c r="E217" s="14"/>
      <c r="F217" s="2"/>
      <c r="G217" s="12">
        <v>5109557</v>
      </c>
      <c r="H217" s="12">
        <v>5307939</v>
      </c>
      <c r="I217" s="12">
        <v>5713285</v>
      </c>
      <c r="J217" s="12">
        <v>5153665</v>
      </c>
      <c r="K217" s="12">
        <v>5464474</v>
      </c>
      <c r="L217" s="12">
        <v>6139155</v>
      </c>
      <c r="M217" s="12">
        <v>6706534</v>
      </c>
      <c r="N217" s="12">
        <v>7699039</v>
      </c>
      <c r="O217" s="12">
        <v>7899961</v>
      </c>
      <c r="P217" s="12">
        <v>8651060</v>
      </c>
      <c r="Q217" s="12">
        <v>16611641</v>
      </c>
      <c r="R217" s="41">
        <v>6652597</v>
      </c>
      <c r="S217" s="41">
        <v>6791709</v>
      </c>
      <c r="T217" s="41">
        <v>10887182</v>
      </c>
      <c r="U217" s="41">
        <v>10543009</v>
      </c>
      <c r="V217" s="41">
        <v>10254315.479999999</v>
      </c>
      <c r="W217" s="41">
        <v>9320407.3900000025</v>
      </c>
      <c r="X217" s="41">
        <v>13857894</v>
      </c>
      <c r="Y217" s="41">
        <v>14780516</v>
      </c>
      <c r="Z217" s="41">
        <v>11155116</v>
      </c>
      <c r="AA217" s="41">
        <v>17846989</v>
      </c>
      <c r="AB217" s="41">
        <v>19125217</v>
      </c>
      <c r="AC217" s="41">
        <v>26034233</v>
      </c>
      <c r="AD217" s="41">
        <v>29298825</v>
      </c>
      <c r="AE217" s="41">
        <v>19390238</v>
      </c>
      <c r="AF217" s="41">
        <v>964012</v>
      </c>
      <c r="AG217" s="41">
        <v>1039151</v>
      </c>
      <c r="AH217" s="41">
        <v>960239</v>
      </c>
      <c r="AI217" s="13">
        <v>-0.39261765838005824</v>
      </c>
      <c r="AJ217" s="13">
        <v>-7.5938915518533878E-2</v>
      </c>
    </row>
    <row r="218" spans="1:44" ht="10.5" customHeight="1" x14ac:dyDescent="0.2">
      <c r="A218" s="11"/>
      <c r="B218" s="19" t="s">
        <v>72</v>
      </c>
      <c r="D218" s="19"/>
      <c r="E218" s="14"/>
      <c r="F218" s="2"/>
      <c r="G218" s="12">
        <v>1343469</v>
      </c>
      <c r="H218" s="12">
        <v>1310609</v>
      </c>
      <c r="I218" s="12">
        <v>1229911</v>
      </c>
      <c r="J218" s="12">
        <v>1291562</v>
      </c>
      <c r="K218" s="12">
        <v>1174673</v>
      </c>
      <c r="L218" s="12">
        <v>1777963</v>
      </c>
      <c r="M218" s="12">
        <v>1375263</v>
      </c>
      <c r="N218" s="12">
        <v>1320828</v>
      </c>
      <c r="O218" s="12">
        <v>1277567</v>
      </c>
      <c r="P218" s="12">
        <v>1941421</v>
      </c>
      <c r="Q218" s="12">
        <v>2352270</v>
      </c>
      <c r="R218" s="41">
        <v>7297</v>
      </c>
      <c r="S218" s="41">
        <v>0</v>
      </c>
      <c r="T218" s="41">
        <v>18015721</v>
      </c>
      <c r="U218" s="41">
        <v>17545170.370000001</v>
      </c>
      <c r="V218" s="41">
        <v>28256910.070000008</v>
      </c>
      <c r="W218" s="41">
        <v>21321617.940000005</v>
      </c>
      <c r="X218" s="41">
        <v>17341845</v>
      </c>
      <c r="Y218" s="41">
        <v>21769468</v>
      </c>
      <c r="Z218" s="41">
        <v>62142</v>
      </c>
      <c r="AA218" s="41">
        <v>38737112</v>
      </c>
      <c r="AB218" s="41">
        <v>40570299</v>
      </c>
      <c r="AC218" s="41">
        <v>90028699</v>
      </c>
      <c r="AD218" s="41">
        <v>51267549</v>
      </c>
      <c r="AE218" s="41">
        <v>46137699</v>
      </c>
      <c r="AF218" s="41">
        <v>977436</v>
      </c>
      <c r="AG218" s="41">
        <v>632425</v>
      </c>
      <c r="AH218" s="41">
        <v>320102</v>
      </c>
      <c r="AI218" s="13">
        <v>-0.55381664661166718</v>
      </c>
      <c r="AJ218" s="13">
        <v>-0.49384986362019212</v>
      </c>
    </row>
    <row r="219" spans="1:44" ht="10.5" customHeight="1" x14ac:dyDescent="0.2">
      <c r="A219" s="11"/>
      <c r="B219" s="19" t="s">
        <v>73</v>
      </c>
      <c r="D219" s="19"/>
      <c r="E219" s="14"/>
      <c r="F219" s="2"/>
      <c r="G219" s="12">
        <v>2556826</v>
      </c>
      <c r="H219" s="12">
        <v>4228699</v>
      </c>
      <c r="I219" s="12">
        <v>12471211</v>
      </c>
      <c r="J219" s="12">
        <v>7524993</v>
      </c>
      <c r="K219" s="12">
        <v>6844575</v>
      </c>
      <c r="L219" s="12">
        <v>12560172</v>
      </c>
      <c r="M219" s="12">
        <v>9910260</v>
      </c>
      <c r="N219" s="12">
        <v>6853816</v>
      </c>
      <c r="O219" s="12">
        <v>18458626</v>
      </c>
      <c r="P219" s="12">
        <v>23797425</v>
      </c>
      <c r="Q219" s="12">
        <v>22056795</v>
      </c>
      <c r="R219" s="41">
        <v>8078510</v>
      </c>
      <c r="S219" s="41">
        <v>3849496</v>
      </c>
      <c r="T219" s="41">
        <v>13532375</v>
      </c>
      <c r="U219" s="41">
        <v>5732254.2999999998</v>
      </c>
      <c r="V219" s="41">
        <v>2831656.65</v>
      </c>
      <c r="W219" s="41">
        <v>48719932.489999995</v>
      </c>
      <c r="X219" s="41">
        <v>16663354</v>
      </c>
      <c r="Y219" s="41">
        <v>61538035</v>
      </c>
      <c r="Z219" s="41">
        <v>23226321</v>
      </c>
      <c r="AA219" s="41">
        <v>71756227</v>
      </c>
      <c r="AB219" s="41">
        <v>3192306</v>
      </c>
      <c r="AC219" s="41">
        <v>8460137</v>
      </c>
      <c r="AD219" s="41">
        <v>132813142</v>
      </c>
      <c r="AE219" s="41">
        <v>110342952</v>
      </c>
      <c r="AF219" s="41">
        <v>104096</v>
      </c>
      <c r="AG219" s="41">
        <v>0</v>
      </c>
      <c r="AH219" s="41">
        <v>0</v>
      </c>
      <c r="AI219" s="13">
        <v>-1</v>
      </c>
      <c r="AJ219" s="13" t="s">
        <v>246</v>
      </c>
    </row>
    <row r="220" spans="1:44" ht="10.5" customHeight="1" x14ac:dyDescent="0.2">
      <c r="A220" s="11"/>
      <c r="B220" s="19" t="s">
        <v>74</v>
      </c>
      <c r="D220" s="19"/>
      <c r="E220" s="14"/>
      <c r="F220" s="2"/>
      <c r="G220" s="12">
        <v>995776</v>
      </c>
      <c r="H220" s="12">
        <v>1168704</v>
      </c>
      <c r="I220" s="12">
        <v>800664</v>
      </c>
      <c r="J220" s="12">
        <v>1171617</v>
      </c>
      <c r="K220" s="12">
        <v>1189346</v>
      </c>
      <c r="L220" s="12">
        <v>1119854</v>
      </c>
      <c r="M220" s="12">
        <v>1091880</v>
      </c>
      <c r="N220" s="12">
        <v>983022</v>
      </c>
      <c r="O220" s="12">
        <v>1246874</v>
      </c>
      <c r="P220" s="12">
        <v>1204381</v>
      </c>
      <c r="Q220" s="12">
        <v>907056</v>
      </c>
      <c r="R220" s="41">
        <v>0</v>
      </c>
      <c r="S220" s="41">
        <v>0</v>
      </c>
      <c r="T220" s="41">
        <v>37287138</v>
      </c>
      <c r="U220" s="41">
        <v>39240414.039999999</v>
      </c>
      <c r="V220" s="41">
        <v>46096016.489999987</v>
      </c>
      <c r="W220" s="41">
        <v>44484248.609999999</v>
      </c>
      <c r="X220" s="41">
        <v>34196913</v>
      </c>
      <c r="Y220" s="41">
        <v>36809463</v>
      </c>
      <c r="Z220" s="41">
        <v>38417848</v>
      </c>
      <c r="AA220" s="41">
        <v>39933997</v>
      </c>
      <c r="AB220" s="41">
        <v>5387849</v>
      </c>
      <c r="AC220" s="41">
        <v>9936558</v>
      </c>
      <c r="AD220" s="41">
        <v>13691684</v>
      </c>
      <c r="AE220" s="41">
        <v>32250635</v>
      </c>
      <c r="AF220" s="41">
        <v>68224</v>
      </c>
      <c r="AG220" s="41">
        <v>52893</v>
      </c>
      <c r="AH220" s="41">
        <v>33333</v>
      </c>
      <c r="AI220" s="13">
        <v>-0.57154044627427036</v>
      </c>
      <c r="AJ220" s="13">
        <v>-0.36980318756735298</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295</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294</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19267419</v>
      </c>
      <c r="S233" s="12">
        <v>34215228</v>
      </c>
      <c r="T233" s="12">
        <v>49163037</v>
      </c>
      <c r="U233" s="12">
        <v>55257622</v>
      </c>
      <c r="V233" s="12">
        <v>61352207</v>
      </c>
      <c r="W233" s="12">
        <v>60734722.5</v>
      </c>
      <c r="X233" s="12">
        <v>60117238</v>
      </c>
      <c r="Y233" s="12">
        <v>62571619.5</v>
      </c>
      <c r="Z233" s="12">
        <v>65026001</v>
      </c>
      <c r="AA233" s="12">
        <v>70592742.5</v>
      </c>
      <c r="AB233" s="12">
        <v>76159484</v>
      </c>
      <c r="AC233" s="12">
        <v>87380401.929938093</v>
      </c>
      <c r="AD233" s="12">
        <v>84780202</v>
      </c>
      <c r="AE233" s="12">
        <v>98319924.754564613</v>
      </c>
      <c r="AF233" s="12">
        <v>82703821</v>
      </c>
      <c r="AG233" s="12">
        <v>81684779.075154334</v>
      </c>
      <c r="AH233" s="12">
        <v>80209143</v>
      </c>
      <c r="AI233" s="71">
        <v>8.6720353815827877E-3</v>
      </c>
      <c r="AJ233" s="13">
        <v>-1.8065006625000123E-2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19938852</v>
      </c>
      <c r="S234" s="11">
        <v>32845469.5</v>
      </c>
      <c r="T234" s="11">
        <v>45752087</v>
      </c>
      <c r="U234" s="12">
        <v>50671722</v>
      </c>
      <c r="V234" s="12">
        <v>55591357</v>
      </c>
      <c r="W234" s="12">
        <v>57368744</v>
      </c>
      <c r="X234" s="12">
        <v>59146131</v>
      </c>
      <c r="Y234" s="12">
        <v>60284760</v>
      </c>
      <c r="Z234" s="12">
        <v>61423389</v>
      </c>
      <c r="AA234" s="12">
        <v>65133988.5</v>
      </c>
      <c r="AB234" s="12">
        <v>68844588</v>
      </c>
      <c r="AC234" s="12">
        <v>73003503.650364161</v>
      </c>
      <c r="AD234" s="12">
        <v>84053229</v>
      </c>
      <c r="AE234" s="12">
        <v>93337440.162334129</v>
      </c>
      <c r="AF234" s="12">
        <v>74358967</v>
      </c>
      <c r="AG234" s="12">
        <v>69939547.931768447</v>
      </c>
      <c r="AH234" s="12">
        <v>77529713</v>
      </c>
      <c r="AI234" s="71">
        <v>1.999895896022541E-2</v>
      </c>
      <c r="AJ234" s="13">
        <v>0.1085246515410188</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336273</v>
      </c>
      <c r="S241" s="11">
        <v>345750</v>
      </c>
      <c r="T241" s="11">
        <v>349003</v>
      </c>
      <c r="U241" s="11">
        <v>357096</v>
      </c>
      <c r="V241" s="11">
        <v>366111</v>
      </c>
      <c r="W241" s="11">
        <v>373789</v>
      </c>
      <c r="X241" s="11">
        <v>380245</v>
      </c>
      <c r="Y241" s="11">
        <v>385735</v>
      </c>
      <c r="Z241" s="11">
        <v>389233</v>
      </c>
      <c r="AA241" s="11">
        <v>393029</v>
      </c>
      <c r="AB241" s="41">
        <v>396757</v>
      </c>
      <c r="AC241" s="41">
        <v>400335</v>
      </c>
      <c r="AD241" s="41">
        <v>406008</v>
      </c>
      <c r="AE241" s="41">
        <v>409014</v>
      </c>
      <c r="AF241" s="41">
        <v>411800</v>
      </c>
      <c r="AG241" s="41">
        <v>414202</v>
      </c>
      <c r="AH241" s="41">
        <v>415759</v>
      </c>
      <c r="AI241" s="13">
        <v>7.827435926873072E-3</v>
      </c>
      <c r="AJ241" s="13">
        <v>3.7590354464729771E-3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9977430</v>
      </c>
      <c r="S242" s="11">
        <v>10649736</v>
      </c>
      <c r="T242" s="11">
        <v>11140602</v>
      </c>
      <c r="U242" s="11">
        <v>12189337</v>
      </c>
      <c r="V242" s="11">
        <v>12942936</v>
      </c>
      <c r="W242" s="11">
        <v>13680095</v>
      </c>
      <c r="X242" s="11">
        <v>13353104</v>
      </c>
      <c r="Y242" s="11">
        <v>13700194</v>
      </c>
      <c r="Z242" s="11">
        <v>14319729</v>
      </c>
      <c r="AA242" s="11">
        <v>14872990</v>
      </c>
      <c r="AB242" s="41">
        <v>15221237</v>
      </c>
      <c r="AC242" s="41">
        <v>16088625</v>
      </c>
      <c r="AD242" s="41">
        <v>17003891</v>
      </c>
      <c r="AE242" s="41">
        <v>17407645</v>
      </c>
      <c r="AF242" s="41">
        <v>18218346</v>
      </c>
      <c r="AG242" s="41">
        <v>18868466</v>
      </c>
      <c r="AH242" s="41">
        <v>19664968</v>
      </c>
      <c r="AI242" s="13">
        <v>4.3615568745076772E-2</v>
      </c>
      <c r="AJ242" s="13">
        <v>4.221339456000292E-2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34134.622062414586</v>
      </c>
      <c r="V243" s="11">
        <f t="shared" ref="V243:AA243" si="15">V242*1000/V241</f>
        <v>35352.49145750879</v>
      </c>
      <c r="W243" s="11">
        <f t="shared" si="15"/>
        <v>36598.441901714607</v>
      </c>
      <c r="X243" s="11">
        <f t="shared" si="15"/>
        <v>35117.106076345517</v>
      </c>
      <c r="Y243" s="11">
        <f t="shared" si="15"/>
        <v>35517.114080910469</v>
      </c>
      <c r="Z243" s="11">
        <f t="shared" si="15"/>
        <v>36789.606739408016</v>
      </c>
      <c r="AA243" s="11">
        <f t="shared" si="15"/>
        <v>37841.965860025593</v>
      </c>
      <c r="AB243" s="11">
        <v>38364.129681391882</v>
      </c>
      <c r="AC243" s="11">
        <v>40187.905129454084</v>
      </c>
      <c r="AD243" s="11">
        <v>41880.679691040568</v>
      </c>
      <c r="AE243" s="11">
        <v>42560.02239532143</v>
      </c>
      <c r="AF243" s="11">
        <v>44240.762506070911</v>
      </c>
      <c r="AG243" s="11">
        <v>45553.778108266015</v>
      </c>
      <c r="AH243" s="11">
        <v>47298.959252836379</v>
      </c>
      <c r="AI243" s="13">
        <v>3.5510179166029721E-2</v>
      </c>
      <c r="AJ243" s="13">
        <v>3.8310349153096709E-2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163261</v>
      </c>
      <c r="S245" s="11">
        <v>167156</v>
      </c>
      <c r="T245" s="11">
        <v>171046</v>
      </c>
      <c r="U245" s="11">
        <v>175827</v>
      </c>
      <c r="V245" s="11">
        <v>179489</v>
      </c>
      <c r="W245" s="11">
        <v>180447</v>
      </c>
      <c r="X245" s="11">
        <v>179853</v>
      </c>
      <c r="Y245" s="11">
        <v>184934</v>
      </c>
      <c r="Z245" s="11">
        <v>187224</v>
      </c>
      <c r="AA245" s="11">
        <v>189636</v>
      </c>
      <c r="AB245" s="41">
        <v>191182</v>
      </c>
      <c r="AC245" s="41">
        <v>193943</v>
      </c>
      <c r="AD245" s="41">
        <v>198564</v>
      </c>
      <c r="AE245" s="41">
        <v>199813</v>
      </c>
      <c r="AF245" s="41">
        <v>197899</v>
      </c>
      <c r="AG245" s="41">
        <v>195532</v>
      </c>
      <c r="AH245" s="41">
        <v>196983</v>
      </c>
      <c r="AI245" s="13">
        <v>4.9943598897823627E-3</v>
      </c>
      <c r="AJ245" s="13">
        <v>7.4207802303459282E-3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154065</v>
      </c>
      <c r="S246" s="11">
        <v>157105</v>
      </c>
      <c r="T246" s="11">
        <v>160878</v>
      </c>
      <c r="U246" s="11">
        <v>165594</v>
      </c>
      <c r="V246" s="11">
        <v>170088</v>
      </c>
      <c r="W246" s="11">
        <v>169429</v>
      </c>
      <c r="X246" s="11">
        <v>163237</v>
      </c>
      <c r="Y246" s="11">
        <v>167558</v>
      </c>
      <c r="Z246" s="11">
        <v>170293</v>
      </c>
      <c r="AA246" s="11">
        <v>174505</v>
      </c>
      <c r="AB246" s="41">
        <v>178448</v>
      </c>
      <c r="AC246" s="41">
        <v>182681</v>
      </c>
      <c r="AD246" s="41">
        <v>187463</v>
      </c>
      <c r="AE246" s="41">
        <v>190406</v>
      </c>
      <c r="AF246" s="41">
        <v>189618</v>
      </c>
      <c r="AG246" s="41">
        <v>188870</v>
      </c>
      <c r="AH246" s="41">
        <v>191692</v>
      </c>
      <c r="AI246" s="13">
        <v>1.2003584150118485E-2</v>
      </c>
      <c r="AJ246" s="13">
        <v>1.4941494149414942E-2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9196</v>
      </c>
      <c r="S247" s="11">
        <v>10051</v>
      </c>
      <c r="T247" s="11">
        <v>10168</v>
      </c>
      <c r="U247" s="11">
        <v>10233</v>
      </c>
      <c r="V247" s="11">
        <v>9401</v>
      </c>
      <c r="W247" s="11">
        <v>180447</v>
      </c>
      <c r="X247" s="11">
        <v>16616</v>
      </c>
      <c r="Y247" s="11">
        <v>17376</v>
      </c>
      <c r="Z247" s="11">
        <v>16931</v>
      </c>
      <c r="AA247" s="11">
        <v>15131</v>
      </c>
      <c r="AB247" s="41">
        <v>12734</v>
      </c>
      <c r="AC247" s="41">
        <v>11262</v>
      </c>
      <c r="AD247" s="41">
        <v>11101</v>
      </c>
      <c r="AE247" s="41">
        <v>9407</v>
      </c>
      <c r="AF247" s="41">
        <v>8281</v>
      </c>
      <c r="AG247" s="41">
        <v>6662</v>
      </c>
      <c r="AH247" s="41">
        <v>5291</v>
      </c>
      <c r="AI247" s="13">
        <v>-0.13616893243373041</v>
      </c>
      <c r="AJ247" s="13">
        <v>-0.20579405583908736</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5.6</v>
      </c>
      <c r="S248" s="81">
        <v>6</v>
      </c>
      <c r="T248" s="81">
        <v>5.9</v>
      </c>
      <c r="U248" s="81">
        <v>5.2</v>
      </c>
      <c r="V248" s="81">
        <v>5.2</v>
      </c>
      <c r="W248" s="81">
        <v>6.1</v>
      </c>
      <c r="X248" s="81">
        <v>9.1999999999999993</v>
      </c>
      <c r="Y248" s="81">
        <v>9.4</v>
      </c>
      <c r="Z248" s="81">
        <v>9</v>
      </c>
      <c r="AA248" s="81">
        <v>8</v>
      </c>
      <c r="AB248" s="82">
        <v>6.7</v>
      </c>
      <c r="AC248" s="82">
        <v>5.8</v>
      </c>
      <c r="AD248" s="82">
        <v>5.6</v>
      </c>
      <c r="AE248" s="82">
        <v>4.7</v>
      </c>
      <c r="AF248" s="82">
        <v>4.2</v>
      </c>
      <c r="AG248" s="82">
        <v>3.4</v>
      </c>
      <c r="AH248" s="82">
        <v>2.7</v>
      </c>
      <c r="AI248" s="13">
        <v>-0.1405614561255466</v>
      </c>
      <c r="AJ248" s="13">
        <v>-0.20588235294117641</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167108648</v>
      </c>
      <c r="H257" s="86">
        <f>SUM(H258:H260)</f>
        <v>175509308</v>
      </c>
      <c r="I257" s="86">
        <f>SUM(I258:I260)</f>
        <v>184320336</v>
      </c>
      <c r="J257" s="86">
        <f>SUM(J258:J260)</f>
        <v>173941016</v>
      </c>
      <c r="K257" s="86">
        <f>SUM(K258:K260)</f>
        <v>200774569</v>
      </c>
      <c r="L257" s="86">
        <f t="shared" ref="L257:Q257" si="16">SUM(L258:L260)</f>
        <v>211778689</v>
      </c>
      <c r="M257" s="86">
        <f t="shared" si="16"/>
        <v>228457314</v>
      </c>
      <c r="N257" s="86">
        <f t="shared" si="16"/>
        <v>234962050</v>
      </c>
      <c r="O257" s="86">
        <f t="shared" si="16"/>
        <v>264224741</v>
      </c>
      <c r="P257" s="86">
        <f t="shared" si="16"/>
        <v>290910665</v>
      </c>
      <c r="Q257" s="86">
        <f t="shared" si="16"/>
        <v>299028727</v>
      </c>
      <c r="R257" s="86">
        <f>SUM(R258:R261)</f>
        <v>357389879</v>
      </c>
      <c r="S257" s="86">
        <f t="shared" ref="S257:AA257" si="17">SUM(S258:S261)</f>
        <v>382811844</v>
      </c>
      <c r="T257" s="86">
        <f t="shared" si="17"/>
        <v>366842292</v>
      </c>
      <c r="U257" s="86">
        <f t="shared" si="17"/>
        <v>397099379.22000003</v>
      </c>
      <c r="V257" s="86">
        <f t="shared" si="17"/>
        <v>410103218.57000005</v>
      </c>
      <c r="W257" s="86">
        <f t="shared" si="17"/>
        <v>445331497.94</v>
      </c>
      <c r="X257" s="86">
        <f t="shared" si="17"/>
        <v>482378277.78000003</v>
      </c>
      <c r="Y257" s="86">
        <f t="shared" si="17"/>
        <v>503292881.43999994</v>
      </c>
      <c r="Z257" s="86">
        <f t="shared" si="17"/>
        <v>492274115.49000001</v>
      </c>
      <c r="AA257" s="86">
        <f t="shared" si="17"/>
        <v>523919392.19999999</v>
      </c>
      <c r="AB257" s="86">
        <v>541366114.36000001</v>
      </c>
      <c r="AC257" s="86">
        <v>556391111.78999996</v>
      </c>
      <c r="AD257" s="86">
        <v>567621346.88</v>
      </c>
      <c r="AE257" s="86">
        <v>578191502.79999995</v>
      </c>
      <c r="AF257" s="86">
        <v>604117292.88</v>
      </c>
      <c r="AG257" s="86">
        <v>635493047.46000004</v>
      </c>
      <c r="AH257" s="86">
        <v>658120166.13999999</v>
      </c>
      <c r="AI257" s="13">
        <v>3.3084125924280894E-2</v>
      </c>
      <c r="AJ257" s="13">
        <v>3.5605611690699368E-2</v>
      </c>
    </row>
    <row r="258" spans="1:36" ht="10.5" customHeight="1" x14ac:dyDescent="0.2">
      <c r="A258" s="14"/>
      <c r="B258" s="11"/>
      <c r="C258" s="11" t="s">
        <v>151</v>
      </c>
      <c r="D258" s="11"/>
      <c r="E258" s="11"/>
      <c r="F258" s="2"/>
      <c r="G258" s="86">
        <f t="shared" ref="G258:AA258" si="18">G65</f>
        <v>100331716</v>
      </c>
      <c r="H258" s="86">
        <f t="shared" si="18"/>
        <v>106077979</v>
      </c>
      <c r="I258" s="86">
        <f t="shared" si="18"/>
        <v>112664897</v>
      </c>
      <c r="J258" s="86">
        <f t="shared" si="18"/>
        <v>97355333</v>
      </c>
      <c r="K258" s="86">
        <f t="shared" si="18"/>
        <v>108484878</v>
      </c>
      <c r="L258" s="86">
        <f t="shared" si="18"/>
        <v>119999864</v>
      </c>
      <c r="M258" s="86">
        <f t="shared" si="18"/>
        <v>127442927</v>
      </c>
      <c r="N258" s="86">
        <f t="shared" si="18"/>
        <v>135408536</v>
      </c>
      <c r="O258" s="86">
        <f t="shared" si="18"/>
        <v>153858786</v>
      </c>
      <c r="P258" s="86">
        <f t="shared" si="18"/>
        <v>173182529</v>
      </c>
      <c r="Q258" s="86">
        <f t="shared" si="18"/>
        <v>194505489</v>
      </c>
      <c r="R258" s="86">
        <f t="shared" si="18"/>
        <v>215113714</v>
      </c>
      <c r="S258" s="86">
        <f t="shared" si="18"/>
        <v>224480999</v>
      </c>
      <c r="T258" s="86">
        <f t="shared" si="18"/>
        <v>241229060</v>
      </c>
      <c r="U258" s="86">
        <f t="shared" si="18"/>
        <v>264336122</v>
      </c>
      <c r="V258" s="86">
        <f t="shared" si="18"/>
        <v>270944707</v>
      </c>
      <c r="W258" s="86">
        <f t="shared" si="18"/>
        <v>287109407</v>
      </c>
      <c r="X258" s="86">
        <f t="shared" si="18"/>
        <v>317120039</v>
      </c>
      <c r="Y258" s="86">
        <f t="shared" si="18"/>
        <v>315643826</v>
      </c>
      <c r="Z258" s="86">
        <f t="shared" si="18"/>
        <v>317328548</v>
      </c>
      <c r="AA258" s="86">
        <f t="shared" si="18"/>
        <v>334749410</v>
      </c>
      <c r="AB258" s="86">
        <v>352636062</v>
      </c>
      <c r="AC258" s="86">
        <v>356689296</v>
      </c>
      <c r="AD258" s="86">
        <v>378018386</v>
      </c>
      <c r="AE258" s="86">
        <v>390502110</v>
      </c>
      <c r="AF258" s="86">
        <v>406582434</v>
      </c>
      <c r="AG258" s="86">
        <v>425954827</v>
      </c>
      <c r="AH258" s="86">
        <v>441736891</v>
      </c>
      <c r="AI258" s="13">
        <v>3.8260084080711687E-2</v>
      </c>
      <c r="AJ258" s="13">
        <v>3.7051027479024203E-2</v>
      </c>
    </row>
    <row r="259" spans="1:36" ht="10.5" customHeight="1" x14ac:dyDescent="0.2">
      <c r="A259" s="14"/>
      <c r="B259" s="11"/>
      <c r="C259" s="11" t="s">
        <v>152</v>
      </c>
      <c r="D259" s="11"/>
      <c r="E259" s="11"/>
      <c r="F259" s="2"/>
      <c r="G259" s="86">
        <f t="shared" ref="G259:AA259" si="19">G122</f>
        <v>44179444</v>
      </c>
      <c r="H259" s="86">
        <f t="shared" si="19"/>
        <v>45121289</v>
      </c>
      <c r="I259" s="86">
        <f t="shared" si="19"/>
        <v>48875269</v>
      </c>
      <c r="J259" s="86">
        <f t="shared" si="19"/>
        <v>52326524</v>
      </c>
      <c r="K259" s="86">
        <f t="shared" si="19"/>
        <v>65831272</v>
      </c>
      <c r="L259" s="86">
        <f t="shared" si="19"/>
        <v>67099889</v>
      </c>
      <c r="M259" s="86">
        <f t="shared" si="19"/>
        <v>75159588</v>
      </c>
      <c r="N259" s="86">
        <f t="shared" si="19"/>
        <v>72771258</v>
      </c>
      <c r="O259" s="86">
        <f t="shared" si="19"/>
        <v>77615640</v>
      </c>
      <c r="P259" s="86">
        <f t="shared" si="19"/>
        <v>83435949</v>
      </c>
      <c r="Q259" s="86">
        <f t="shared" si="19"/>
        <v>67620823</v>
      </c>
      <c r="R259" s="86">
        <f t="shared" si="19"/>
        <v>76128768</v>
      </c>
      <c r="S259" s="86">
        <f t="shared" si="19"/>
        <v>83435949</v>
      </c>
      <c r="T259" s="86">
        <f t="shared" si="19"/>
        <v>61491074</v>
      </c>
      <c r="U259" s="86">
        <f t="shared" si="19"/>
        <v>60239409.340000004</v>
      </c>
      <c r="V259" s="86">
        <f t="shared" si="19"/>
        <v>67270933.549999997</v>
      </c>
      <c r="W259" s="86">
        <f t="shared" si="19"/>
        <v>77171462.289999992</v>
      </c>
      <c r="X259" s="86">
        <f t="shared" si="19"/>
        <v>83674642.290000007</v>
      </c>
      <c r="Y259" s="86">
        <f t="shared" si="19"/>
        <v>87930154.049999982</v>
      </c>
      <c r="Z259" s="86">
        <f t="shared" si="19"/>
        <v>86262271.729999989</v>
      </c>
      <c r="AA259" s="86">
        <f t="shared" si="19"/>
        <v>90829234.180000007</v>
      </c>
      <c r="AB259" s="86">
        <v>95897818</v>
      </c>
      <c r="AC259" s="86">
        <v>91040808</v>
      </c>
      <c r="AD259" s="86">
        <v>93686017</v>
      </c>
      <c r="AE259" s="86">
        <v>95097584</v>
      </c>
      <c r="AF259" s="86">
        <v>98767138</v>
      </c>
      <c r="AG259" s="86">
        <v>105901689</v>
      </c>
      <c r="AH259" s="86">
        <v>108258865</v>
      </c>
      <c r="AI259" s="13">
        <v>2.0412548415176479E-2</v>
      </c>
      <c r="AJ259" s="13">
        <v>2.2258153030968186E-2</v>
      </c>
    </row>
    <row r="260" spans="1:36" ht="10.5" customHeight="1" x14ac:dyDescent="0.2">
      <c r="A260" s="14"/>
      <c r="B260" s="11"/>
      <c r="C260" s="11" t="s">
        <v>153</v>
      </c>
      <c r="D260" s="11"/>
      <c r="E260" s="11"/>
      <c r="F260" s="2"/>
      <c r="G260" s="86">
        <f t="shared" ref="G260:AA260" si="20">G179</f>
        <v>22597488</v>
      </c>
      <c r="H260" s="86">
        <f t="shared" si="20"/>
        <v>24310040</v>
      </c>
      <c r="I260" s="86">
        <f t="shared" si="20"/>
        <v>22780170</v>
      </c>
      <c r="J260" s="86">
        <f t="shared" si="20"/>
        <v>24259159</v>
      </c>
      <c r="K260" s="86">
        <f t="shared" si="20"/>
        <v>26458419</v>
      </c>
      <c r="L260" s="86">
        <f t="shared" si="20"/>
        <v>24678936</v>
      </c>
      <c r="M260" s="86">
        <f t="shared" si="20"/>
        <v>25854799</v>
      </c>
      <c r="N260" s="86">
        <f t="shared" si="20"/>
        <v>26782256</v>
      </c>
      <c r="O260" s="86">
        <f t="shared" si="20"/>
        <v>32750315</v>
      </c>
      <c r="P260" s="86">
        <f t="shared" si="20"/>
        <v>34292187</v>
      </c>
      <c r="Q260" s="86">
        <f t="shared" si="20"/>
        <v>36902415</v>
      </c>
      <c r="R260" s="86">
        <f t="shared" si="20"/>
        <v>35741536</v>
      </c>
      <c r="S260" s="86">
        <f t="shared" si="20"/>
        <v>41149418</v>
      </c>
      <c r="T260" s="86">
        <f t="shared" si="20"/>
        <v>27889972</v>
      </c>
      <c r="U260" s="86">
        <f t="shared" si="20"/>
        <v>31207985</v>
      </c>
      <c r="V260" s="86">
        <f t="shared" si="20"/>
        <v>29828869.620000001</v>
      </c>
      <c r="W260" s="86">
        <f t="shared" si="20"/>
        <v>33964016.430000007</v>
      </c>
      <c r="X260" s="86">
        <f t="shared" si="20"/>
        <v>32504949</v>
      </c>
      <c r="Y260" s="86">
        <f t="shared" si="20"/>
        <v>48819097</v>
      </c>
      <c r="Z260" s="86">
        <f t="shared" si="20"/>
        <v>36035597</v>
      </c>
      <c r="AA260" s="86">
        <f t="shared" si="20"/>
        <v>44125462</v>
      </c>
      <c r="AB260" s="86">
        <v>36593030</v>
      </c>
      <c r="AC260" s="86">
        <v>50610102</v>
      </c>
      <c r="AD260" s="86">
        <v>35511082</v>
      </c>
      <c r="AE260" s="86">
        <v>30493116</v>
      </c>
      <c r="AF260" s="86">
        <v>34649676</v>
      </c>
      <c r="AG260" s="86">
        <v>36033104</v>
      </c>
      <c r="AH260" s="86">
        <v>36612555</v>
      </c>
      <c r="AI260" s="13">
        <v>8.8908828575373633E-5</v>
      </c>
      <c r="AJ260" s="13">
        <v>1.6081073670478126E-2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30405861</v>
      </c>
      <c r="S261" s="86">
        <v>33745478</v>
      </c>
      <c r="T261" s="86">
        <v>36232186</v>
      </c>
      <c r="U261" s="86">
        <v>41315862.880000003</v>
      </c>
      <c r="V261" s="86">
        <v>42058708.400000006</v>
      </c>
      <c r="W261" s="86">
        <v>47086612.220000006</v>
      </c>
      <c r="X261" s="86">
        <v>49078647.490000002</v>
      </c>
      <c r="Y261" s="86">
        <v>50899804.390000001</v>
      </c>
      <c r="Z261" s="86">
        <v>52647698.75999999</v>
      </c>
      <c r="AA261" s="86">
        <v>54215286.019999988</v>
      </c>
      <c r="AB261" s="41">
        <v>56239204.359999999</v>
      </c>
      <c r="AC261" s="41">
        <v>58050905.790000007</v>
      </c>
      <c r="AD261" s="41">
        <v>60405861.880000003</v>
      </c>
      <c r="AE261" s="41">
        <v>62098692.800000004</v>
      </c>
      <c r="AF261" s="41">
        <v>64118044.880000003</v>
      </c>
      <c r="AG261" s="41">
        <v>67603427.460000008</v>
      </c>
      <c r="AH261" s="41">
        <v>71511855.140000001</v>
      </c>
      <c r="AI261" s="13">
        <v>4.0853993357775398E-2</v>
      </c>
      <c r="AJ261" s="13">
        <v>5.7814046222916041E-2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670358984.52162254</v>
      </c>
      <c r="H265" s="11">
        <v>696853162.48575258</v>
      </c>
      <c r="I265" s="11">
        <v>710502369.47706425</v>
      </c>
      <c r="J265" s="11">
        <v>727657658.20694172</v>
      </c>
      <c r="K265" s="11">
        <v>749891259</v>
      </c>
      <c r="L265" s="11">
        <v>771844249</v>
      </c>
      <c r="M265" s="11">
        <v>778545215</v>
      </c>
      <c r="N265" s="11">
        <v>895240006</v>
      </c>
      <c r="O265" s="11">
        <v>942605947</v>
      </c>
      <c r="P265" s="11">
        <v>957909905</v>
      </c>
      <c r="Q265" s="11">
        <v>974203765</v>
      </c>
      <c r="R265" s="11">
        <v>959622292</v>
      </c>
      <c r="S265" s="11">
        <v>999644162</v>
      </c>
      <c r="T265" s="11">
        <v>1099222597</v>
      </c>
      <c r="U265" s="11">
        <v>1156966332</v>
      </c>
      <c r="V265" s="11">
        <v>1201061083</v>
      </c>
      <c r="W265" s="11">
        <v>1253012030</v>
      </c>
      <c r="X265" s="11">
        <v>1348236207</v>
      </c>
      <c r="Y265" s="86">
        <v>1343667761</v>
      </c>
      <c r="Z265" s="86">
        <v>1355628518</v>
      </c>
      <c r="AA265" s="86">
        <v>1379260394</v>
      </c>
      <c r="AB265" s="86">
        <v>1401482864</v>
      </c>
      <c r="AC265" s="86">
        <v>1354802647</v>
      </c>
      <c r="AD265" s="86">
        <v>1389046900</v>
      </c>
      <c r="AE265" s="86">
        <v>1412568668</v>
      </c>
      <c r="AF265" s="86">
        <v>1455451379</v>
      </c>
      <c r="AG265" s="86">
        <v>1481303265</v>
      </c>
      <c r="AH265" s="86">
        <v>1565404797</v>
      </c>
      <c r="AI265" s="13">
        <v>1.86065817591472E-2</v>
      </c>
      <c r="AJ265" s="13">
        <v>5.6775363956279405E-2</v>
      </c>
    </row>
    <row r="266" spans="1:36" ht="10.5" customHeight="1" x14ac:dyDescent="0.2">
      <c r="A266" s="14"/>
      <c r="B266" s="14"/>
      <c r="C266" s="14" t="s">
        <v>160</v>
      </c>
      <c r="D266" s="14"/>
      <c r="E266" s="14"/>
      <c r="F266" s="2"/>
      <c r="G266" s="11">
        <v>161697860</v>
      </c>
      <c r="H266" s="11">
        <v>160900743</v>
      </c>
      <c r="I266" s="11">
        <v>169449160</v>
      </c>
      <c r="J266" s="11">
        <v>179677410</v>
      </c>
      <c r="K266" s="11">
        <v>181575630</v>
      </c>
      <c r="L266" s="11">
        <v>188967750</v>
      </c>
      <c r="M266" s="11">
        <v>201360820</v>
      </c>
      <c r="N266" s="11">
        <v>233916255</v>
      </c>
      <c r="O266" s="11">
        <v>238273635</v>
      </c>
      <c r="P266" s="11">
        <v>255640820</v>
      </c>
      <c r="Q266" s="11">
        <v>264320340</v>
      </c>
      <c r="R266" s="11">
        <v>273325810</v>
      </c>
      <c r="S266" s="11">
        <v>290335310</v>
      </c>
      <c r="T266" s="11">
        <v>368019810</v>
      </c>
      <c r="U266" s="11">
        <v>378799440</v>
      </c>
      <c r="V266" s="11">
        <v>397913630</v>
      </c>
      <c r="W266" s="11">
        <v>421659810</v>
      </c>
      <c r="X266" s="11">
        <v>481040670</v>
      </c>
      <c r="Y266" s="86">
        <v>496100500</v>
      </c>
      <c r="Z266" s="86">
        <v>504840360</v>
      </c>
      <c r="AA266" s="86">
        <v>509754370</v>
      </c>
      <c r="AB266" s="86">
        <v>513466450</v>
      </c>
      <c r="AC266" s="86">
        <v>459437260</v>
      </c>
      <c r="AD266" s="86">
        <v>467884590</v>
      </c>
      <c r="AE266" s="86">
        <v>475763850</v>
      </c>
      <c r="AF266" s="86">
        <v>487300980</v>
      </c>
      <c r="AG266" s="86">
        <v>497820970</v>
      </c>
      <c r="AH266" s="86">
        <v>534617110</v>
      </c>
      <c r="AI266" s="13">
        <v>6.7503679050133769E-3</v>
      </c>
      <c r="AJ266" s="13">
        <v>7.3914403404902768E-2</v>
      </c>
    </row>
    <row r="267" spans="1:36" ht="10.5" customHeight="1" x14ac:dyDescent="0.2">
      <c r="A267" s="14"/>
      <c r="B267" s="14"/>
      <c r="C267" s="14" t="s">
        <v>161</v>
      </c>
      <c r="D267" s="14"/>
      <c r="E267" s="14"/>
      <c r="F267" s="2"/>
      <c r="G267" s="11">
        <v>1523388</v>
      </c>
      <c r="H267" s="11">
        <v>1537392</v>
      </c>
      <c r="I267" s="11">
        <v>1517720</v>
      </c>
      <c r="J267" s="11">
        <v>1494630</v>
      </c>
      <c r="K267" s="11">
        <v>1520520</v>
      </c>
      <c r="L267" s="11">
        <v>1547310</v>
      </c>
      <c r="M267" s="11">
        <v>1540480</v>
      </c>
      <c r="N267" s="11">
        <v>1527380</v>
      </c>
      <c r="O267" s="11">
        <v>1951204</v>
      </c>
      <c r="P267" s="11">
        <v>1601140</v>
      </c>
      <c r="Q267" s="11">
        <v>1556320</v>
      </c>
      <c r="R267" s="11">
        <v>1573290</v>
      </c>
      <c r="S267" s="11">
        <v>1658020</v>
      </c>
      <c r="T267" s="11">
        <v>1589530</v>
      </c>
      <c r="U267" s="11">
        <v>1582880</v>
      </c>
      <c r="V267" s="11">
        <v>1545550</v>
      </c>
      <c r="W267" s="11">
        <v>1553380</v>
      </c>
      <c r="X267" s="11">
        <v>1568650</v>
      </c>
      <c r="Y267" s="86">
        <v>1576100</v>
      </c>
      <c r="Z267" s="86">
        <v>1589410</v>
      </c>
      <c r="AA267" s="86">
        <v>1579400</v>
      </c>
      <c r="AB267" s="86">
        <v>1574190</v>
      </c>
      <c r="AC267" s="86">
        <v>1556900</v>
      </c>
      <c r="AD267" s="86">
        <v>1497470</v>
      </c>
      <c r="AE267" s="86">
        <v>1491810</v>
      </c>
      <c r="AF267" s="86">
        <v>1521660</v>
      </c>
      <c r="AG267" s="86">
        <v>1525290</v>
      </c>
      <c r="AH267" s="86">
        <v>1559510</v>
      </c>
      <c r="AI267" s="13">
        <v>-1.5603122644785028E-3</v>
      </c>
      <c r="AJ267" s="13">
        <v>2.2435077919608731E-2</v>
      </c>
    </row>
    <row r="268" spans="1:36" ht="10.5" customHeight="1" x14ac:dyDescent="0.2">
      <c r="A268" s="14"/>
      <c r="B268" s="14"/>
      <c r="C268" s="14" t="s">
        <v>162</v>
      </c>
      <c r="D268" s="14"/>
      <c r="E268" s="14"/>
      <c r="F268" s="2"/>
      <c r="G268" s="11">
        <v>296904</v>
      </c>
      <c r="H268" s="11">
        <v>2</v>
      </c>
      <c r="I268" s="11">
        <v>293590</v>
      </c>
      <c r="J268" s="11">
        <v>284280</v>
      </c>
      <c r="K268" s="11">
        <v>270170</v>
      </c>
      <c r="L268" s="11">
        <v>253010</v>
      </c>
      <c r="M268" s="11">
        <v>246840</v>
      </c>
      <c r="N268" s="11">
        <v>811930</v>
      </c>
      <c r="O268" s="11">
        <v>234250</v>
      </c>
      <c r="P268" s="11">
        <v>229990</v>
      </c>
      <c r="Q268" s="11">
        <v>229990</v>
      </c>
      <c r="R268" s="11">
        <v>227640</v>
      </c>
      <c r="S268" s="11">
        <v>218470</v>
      </c>
      <c r="T268" s="11">
        <v>247830</v>
      </c>
      <c r="U268" s="11">
        <v>245810</v>
      </c>
      <c r="V268" s="11">
        <v>242500</v>
      </c>
      <c r="W268" s="11">
        <v>238570</v>
      </c>
      <c r="X268" s="11">
        <v>220490</v>
      </c>
      <c r="Y268" s="86">
        <v>222690</v>
      </c>
      <c r="Z268" s="86">
        <v>222680</v>
      </c>
      <c r="AA268" s="86">
        <v>222680</v>
      </c>
      <c r="AB268" s="86">
        <v>222320</v>
      </c>
      <c r="AC268" s="86">
        <v>218060</v>
      </c>
      <c r="AD268" s="86">
        <v>218060</v>
      </c>
      <c r="AE268" s="86">
        <v>218060</v>
      </c>
      <c r="AF268" s="86">
        <v>199440</v>
      </c>
      <c r="AG268" s="86">
        <v>208730</v>
      </c>
      <c r="AH268" s="86">
        <v>170450</v>
      </c>
      <c r="AI268" s="13">
        <v>-4.3313280348798888E-2</v>
      </c>
      <c r="AJ268" s="13">
        <v>-0.18339481626982226</v>
      </c>
    </row>
    <row r="269" spans="1:36" ht="10.5" customHeight="1" x14ac:dyDescent="0.2">
      <c r="A269" s="14"/>
      <c r="B269" s="14"/>
      <c r="C269" s="14" t="s">
        <v>163</v>
      </c>
      <c r="D269" s="14"/>
      <c r="E269" s="14"/>
      <c r="F269" s="2"/>
      <c r="G269" s="11">
        <v>238013448</v>
      </c>
      <c r="H269" s="11">
        <v>223745187</v>
      </c>
      <c r="I269" s="11">
        <v>225664270</v>
      </c>
      <c r="J269" s="11">
        <v>214067960</v>
      </c>
      <c r="K269" s="11">
        <v>223491350</v>
      </c>
      <c r="L269" s="11">
        <v>224245810</v>
      </c>
      <c r="M269" s="11">
        <v>217729390</v>
      </c>
      <c r="N269" s="11">
        <v>259387165</v>
      </c>
      <c r="O269" s="11">
        <v>268317771</v>
      </c>
      <c r="P269" s="11">
        <v>270196670</v>
      </c>
      <c r="Q269" s="11">
        <v>274139040</v>
      </c>
      <c r="R269" s="11">
        <v>279173650</v>
      </c>
      <c r="S269" s="11">
        <v>291043410</v>
      </c>
      <c r="T269" s="11">
        <v>330944880</v>
      </c>
      <c r="U269" s="11">
        <v>372182170</v>
      </c>
      <c r="V269" s="11">
        <v>389067860</v>
      </c>
      <c r="W269" s="11">
        <v>413492050</v>
      </c>
      <c r="X269" s="11">
        <v>455052070</v>
      </c>
      <c r="Y269" s="86">
        <v>456526520</v>
      </c>
      <c r="Z269" s="86">
        <v>453330040</v>
      </c>
      <c r="AA269" s="86">
        <v>451841320</v>
      </c>
      <c r="AB269" s="86">
        <v>453846400</v>
      </c>
      <c r="AC269" s="86">
        <v>444384650</v>
      </c>
      <c r="AD269" s="86">
        <v>456684570</v>
      </c>
      <c r="AE269" s="86">
        <v>464605650</v>
      </c>
      <c r="AF269" s="86">
        <v>487751910</v>
      </c>
      <c r="AG269" s="86">
        <v>506272800</v>
      </c>
      <c r="AH269" s="86">
        <v>553880930</v>
      </c>
      <c r="AI269" s="13">
        <v>3.3755705783290901E-2</v>
      </c>
      <c r="AJ269" s="13">
        <v>9.4036515491252942E-2</v>
      </c>
    </row>
    <row r="270" spans="1:36" ht="10.5" customHeight="1" x14ac:dyDescent="0.2">
      <c r="A270" s="14"/>
      <c r="B270" s="14"/>
      <c r="C270" s="14" t="s">
        <v>164</v>
      </c>
      <c r="D270" s="14"/>
      <c r="E270" s="14"/>
      <c r="F270" s="2"/>
      <c r="G270" s="11">
        <v>95085441</v>
      </c>
      <c r="H270" s="11">
        <v>100911972</v>
      </c>
      <c r="I270" s="11">
        <v>103400760</v>
      </c>
      <c r="J270" s="11">
        <v>126620210</v>
      </c>
      <c r="K270" s="11">
        <v>135441033</v>
      </c>
      <c r="L270" s="11">
        <v>140117411</v>
      </c>
      <c r="M270" s="11">
        <v>142252837</v>
      </c>
      <c r="N270" s="11">
        <v>159672212</v>
      </c>
      <c r="O270" s="11">
        <v>153425924</v>
      </c>
      <c r="P270" s="11">
        <v>141848917</v>
      </c>
      <c r="Q270" s="11">
        <v>138523599</v>
      </c>
      <c r="R270" s="11">
        <v>127472480</v>
      </c>
      <c r="S270" s="11">
        <v>122349040</v>
      </c>
      <c r="T270" s="11">
        <v>117219654</v>
      </c>
      <c r="U270" s="11">
        <v>117318366</v>
      </c>
      <c r="V270" s="11">
        <v>115757190</v>
      </c>
      <c r="W270" s="11">
        <v>122696688</v>
      </c>
      <c r="X270" s="11">
        <v>112875944</v>
      </c>
      <c r="Y270" s="86">
        <v>95451666</v>
      </c>
      <c r="Z270" s="86">
        <v>103596916</v>
      </c>
      <c r="AA270" s="86">
        <v>122811956</v>
      </c>
      <c r="AB270" s="86">
        <v>134709398</v>
      </c>
      <c r="AC270" s="86">
        <v>142381700</v>
      </c>
      <c r="AD270" s="86">
        <v>152509111</v>
      </c>
      <c r="AE270" s="86">
        <v>149071030</v>
      </c>
      <c r="AF270" s="86">
        <v>148982503</v>
      </c>
      <c r="AG270" s="86">
        <v>144440440</v>
      </c>
      <c r="AH270" s="86">
        <v>143007518</v>
      </c>
      <c r="AI270" s="13">
        <v>1.001268674759892E-2</v>
      </c>
      <c r="AJ270" s="13">
        <v>-9.9205042576718822E-3</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21273910</v>
      </c>
      <c r="P271" s="11">
        <v>20231434</v>
      </c>
      <c r="Q271" s="11">
        <v>16062800</v>
      </c>
      <c r="R271" s="11">
        <v>15593947</v>
      </c>
      <c r="S271" s="11">
        <v>15570370</v>
      </c>
      <c r="T271" s="11">
        <v>18208669</v>
      </c>
      <c r="U271" s="11">
        <v>19469521</v>
      </c>
      <c r="V271" s="11">
        <v>20324296</v>
      </c>
      <c r="W271" s="11">
        <v>23412990</v>
      </c>
      <c r="X271" s="11">
        <v>22822340</v>
      </c>
      <c r="Y271" s="86">
        <v>21128820</v>
      </c>
      <c r="Z271" s="86">
        <v>21366610</v>
      </c>
      <c r="AA271" s="86">
        <v>20796459</v>
      </c>
      <c r="AB271" s="86">
        <v>21076735</v>
      </c>
      <c r="AC271" s="86">
        <v>22627123</v>
      </c>
      <c r="AD271" s="86">
        <v>22867960</v>
      </c>
      <c r="AE271" s="86">
        <v>25607190</v>
      </c>
      <c r="AF271" s="86">
        <v>28057885</v>
      </c>
      <c r="AG271" s="86">
        <v>26196900</v>
      </c>
      <c r="AH271" s="86">
        <v>24674664</v>
      </c>
      <c r="AI271" s="13">
        <v>2.6615898018549133E-2</v>
      </c>
      <c r="AJ271" s="13">
        <v>-5.8107486000251937E-2</v>
      </c>
    </row>
    <row r="272" spans="1:36" ht="10.5" customHeight="1" x14ac:dyDescent="0.2">
      <c r="A272" s="14"/>
      <c r="B272" s="14"/>
      <c r="C272" s="14" t="s">
        <v>166</v>
      </c>
      <c r="D272" s="14"/>
      <c r="E272" s="14"/>
      <c r="F272" s="2"/>
      <c r="G272" s="11">
        <v>61796923.521622531</v>
      </c>
      <c r="H272" s="11">
        <v>96102342.485752597</v>
      </c>
      <c r="I272" s="11">
        <v>93554869.477064222</v>
      </c>
      <c r="J272" s="11">
        <v>88378238.206941709</v>
      </c>
      <c r="K272" s="11">
        <v>86190526</v>
      </c>
      <c r="L272" s="11">
        <v>70297216</v>
      </c>
      <c r="M272" s="11">
        <v>52587468</v>
      </c>
      <c r="N272" s="11">
        <v>72873992</v>
      </c>
      <c r="O272" s="11">
        <v>80934883</v>
      </c>
      <c r="P272" s="11">
        <v>79283804</v>
      </c>
      <c r="Q272" s="11">
        <v>84199180</v>
      </c>
      <c r="R272" s="11">
        <v>79241348</v>
      </c>
      <c r="S272" s="11">
        <v>76592701</v>
      </c>
      <c r="T272" s="11">
        <v>70381678</v>
      </c>
      <c r="U272" s="11">
        <v>69601456</v>
      </c>
      <c r="V272" s="11">
        <v>67932300</v>
      </c>
      <c r="W272" s="11">
        <v>63372467</v>
      </c>
      <c r="X272" s="11">
        <v>64768508</v>
      </c>
      <c r="Y272" s="86">
        <v>68596633</v>
      </c>
      <c r="Z272" s="86">
        <v>63697777</v>
      </c>
      <c r="AA272" s="86">
        <v>65548749</v>
      </c>
      <c r="AB272" s="86">
        <v>67440430</v>
      </c>
      <c r="AC272" s="86">
        <v>66366519</v>
      </c>
      <c r="AD272" s="86">
        <v>65554660</v>
      </c>
      <c r="AE272" s="86">
        <v>63915390</v>
      </c>
      <c r="AF272" s="86">
        <v>63309611</v>
      </c>
      <c r="AG272" s="86">
        <v>59787720</v>
      </c>
      <c r="AH272" s="86">
        <v>64218191</v>
      </c>
      <c r="AI272" s="13">
        <v>-8.1264950905123312E-3</v>
      </c>
      <c r="AJ272" s="13">
        <v>7.4103361024638506E-2</v>
      </c>
    </row>
    <row r="273" spans="1:43" ht="10.5" customHeight="1" x14ac:dyDescent="0.2">
      <c r="A273" s="14"/>
      <c r="B273" s="14"/>
      <c r="C273" s="14" t="s">
        <v>167</v>
      </c>
      <c r="D273" s="14"/>
      <c r="E273" s="14"/>
      <c r="F273" s="2"/>
      <c r="G273" s="11">
        <v>58321910</v>
      </c>
      <c r="H273" s="11">
        <v>60351422</v>
      </c>
      <c r="I273" s="11">
        <v>63920470</v>
      </c>
      <c r="J273" s="11">
        <v>64690460</v>
      </c>
      <c r="K273" s="11">
        <v>70601590</v>
      </c>
      <c r="L273" s="11">
        <v>75286204</v>
      </c>
      <c r="M273" s="11">
        <v>83864700</v>
      </c>
      <c r="N273" s="11">
        <v>82171165</v>
      </c>
      <c r="O273" s="11">
        <v>90657277</v>
      </c>
      <c r="P273" s="11">
        <v>94208136</v>
      </c>
      <c r="Q273" s="11">
        <v>95840690</v>
      </c>
      <c r="R273" s="11">
        <v>91674481</v>
      </c>
      <c r="S273" s="11">
        <v>95238684</v>
      </c>
      <c r="T273" s="11">
        <v>90327810</v>
      </c>
      <c r="U273" s="11">
        <v>93117360</v>
      </c>
      <c r="V273" s="11">
        <v>93545610</v>
      </c>
      <c r="W273" s="11">
        <v>94805770</v>
      </c>
      <c r="X273" s="11">
        <v>100875100</v>
      </c>
      <c r="Y273" s="86">
        <v>100404840</v>
      </c>
      <c r="Z273" s="86">
        <v>100605560</v>
      </c>
      <c r="AA273" s="86">
        <v>102406390</v>
      </c>
      <c r="AB273" s="86">
        <v>104745240</v>
      </c>
      <c r="AC273" s="86">
        <v>110944550</v>
      </c>
      <c r="AD273" s="86">
        <v>113274450</v>
      </c>
      <c r="AE273" s="86">
        <v>120139250</v>
      </c>
      <c r="AF273" s="86">
        <v>127663100</v>
      </c>
      <c r="AG273" s="86">
        <v>133681280</v>
      </c>
      <c r="AH273" s="86">
        <v>132164710</v>
      </c>
      <c r="AI273" s="13">
        <v>3.9513662865384269E-2</v>
      </c>
      <c r="AJ273" s="13">
        <v>-1.1344669949300307E-2</v>
      </c>
    </row>
    <row r="274" spans="1:43" ht="10.5" customHeight="1" x14ac:dyDescent="0.2">
      <c r="A274" s="14"/>
      <c r="B274" s="14"/>
      <c r="C274" s="14" t="s">
        <v>168</v>
      </c>
      <c r="D274" s="14"/>
      <c r="E274" s="14"/>
      <c r="F274" s="2"/>
      <c r="G274" s="11">
        <v>53623110</v>
      </c>
      <c r="H274" s="11">
        <v>53304102</v>
      </c>
      <c r="I274" s="11">
        <v>52701530</v>
      </c>
      <c r="J274" s="11">
        <v>52444470</v>
      </c>
      <c r="K274" s="11">
        <v>50800440</v>
      </c>
      <c r="L274" s="11">
        <v>50800440</v>
      </c>
      <c r="M274" s="11">
        <v>56650038</v>
      </c>
      <c r="N274" s="11">
        <v>60614668</v>
      </c>
      <c r="O274" s="11">
        <v>61142138</v>
      </c>
      <c r="P274" s="11">
        <v>62539018</v>
      </c>
      <c r="Q274" s="11">
        <v>61438608</v>
      </c>
      <c r="R274" s="11">
        <v>57277538</v>
      </c>
      <c r="S274" s="11">
        <v>71629648</v>
      </c>
      <c r="T274" s="11">
        <v>60781230</v>
      </c>
      <c r="U274" s="11">
        <v>65292000</v>
      </c>
      <c r="V274" s="11">
        <v>69626120</v>
      </c>
      <c r="W274" s="11">
        <v>69183150</v>
      </c>
      <c r="X274" s="11">
        <v>69022140</v>
      </c>
      <c r="Y274" s="86">
        <v>64643196</v>
      </c>
      <c r="Z274" s="86">
        <v>64342423</v>
      </c>
      <c r="AA274" s="86">
        <v>63427135</v>
      </c>
      <c r="AB274" s="86">
        <v>64810320</v>
      </c>
      <c r="AC274" s="86">
        <v>64797100</v>
      </c>
      <c r="AD274" s="86">
        <v>64944720</v>
      </c>
      <c r="AE274" s="86">
        <v>65523720</v>
      </c>
      <c r="AF274" s="86">
        <v>64613050</v>
      </c>
      <c r="AG274" s="86">
        <v>65040320</v>
      </c>
      <c r="AH274" s="86">
        <v>65477860</v>
      </c>
      <c r="AI274" s="13">
        <v>1.7093292901517732E-3</v>
      </c>
      <c r="AJ274" s="13">
        <v>6.727211674235305E-3</v>
      </c>
    </row>
    <row r="275" spans="1:43" ht="10.5" customHeight="1" x14ac:dyDescent="0.2">
      <c r="A275" s="8"/>
      <c r="B275" s="8"/>
      <c r="C275" s="11" t="s">
        <v>169</v>
      </c>
      <c r="D275" s="80"/>
      <c r="E275" s="14"/>
      <c r="F275" s="2"/>
      <c r="G275" s="12">
        <v>0</v>
      </c>
      <c r="H275" s="12">
        <v>0</v>
      </c>
      <c r="I275" s="12">
        <v>0</v>
      </c>
      <c r="J275" s="12">
        <v>0</v>
      </c>
      <c r="K275" s="12">
        <v>0</v>
      </c>
      <c r="L275" s="12">
        <v>127452</v>
      </c>
      <c r="M275" s="12">
        <v>648805</v>
      </c>
      <c r="N275" s="12">
        <v>1732045</v>
      </c>
      <c r="O275" s="12">
        <v>1422001</v>
      </c>
      <c r="P275" s="12">
        <v>1293350</v>
      </c>
      <c r="Q275" s="12">
        <v>1774092</v>
      </c>
      <c r="R275" s="12">
        <v>1427314</v>
      </c>
      <c r="S275" s="12">
        <v>1409746</v>
      </c>
      <c r="T275" s="12">
        <v>1656151</v>
      </c>
      <c r="U275" s="12">
        <v>1768992</v>
      </c>
      <c r="V275" s="12">
        <v>1911930</v>
      </c>
      <c r="W275" s="12">
        <v>1916231</v>
      </c>
      <c r="X275" s="12">
        <v>1586627</v>
      </c>
      <c r="Y275" s="86">
        <v>1375373</v>
      </c>
      <c r="Z275" s="86">
        <v>1235215</v>
      </c>
      <c r="AA275" s="86">
        <v>1275744</v>
      </c>
      <c r="AB275" s="86">
        <v>1342199</v>
      </c>
      <c r="AC275" s="86">
        <v>1302581</v>
      </c>
      <c r="AD275" s="86">
        <v>1426894</v>
      </c>
      <c r="AE275" s="86">
        <v>1578744</v>
      </c>
      <c r="AF275" s="86">
        <v>1740989</v>
      </c>
      <c r="AG275" s="86">
        <v>2492498</v>
      </c>
      <c r="AH275" s="86">
        <v>1349681</v>
      </c>
      <c r="AI275" s="13">
        <v>9.2692174924979831E-4</v>
      </c>
      <c r="AJ275" s="13">
        <v>-0.45850267482661972</v>
      </c>
    </row>
    <row r="276" spans="1:43" ht="10.5" customHeight="1" x14ac:dyDescent="0.2">
      <c r="A276" s="8"/>
      <c r="B276" s="8"/>
      <c r="C276" s="11" t="s">
        <v>170</v>
      </c>
      <c r="D276" s="80"/>
      <c r="E276" s="14"/>
      <c r="F276" s="2"/>
      <c r="G276" s="12">
        <v>0</v>
      </c>
      <c r="H276" s="12">
        <v>0</v>
      </c>
      <c r="I276" s="12">
        <v>0</v>
      </c>
      <c r="J276" s="12">
        <v>0</v>
      </c>
      <c r="K276" s="12">
        <v>0</v>
      </c>
      <c r="L276" s="12">
        <v>20201646</v>
      </c>
      <c r="M276" s="12">
        <v>21663837</v>
      </c>
      <c r="N276" s="12">
        <v>22533194</v>
      </c>
      <c r="O276" s="12">
        <v>24972954</v>
      </c>
      <c r="P276" s="12">
        <v>30836626</v>
      </c>
      <c r="Q276" s="12">
        <v>36119106</v>
      </c>
      <c r="R276" s="12">
        <v>32634794</v>
      </c>
      <c r="S276" s="12">
        <v>33598763</v>
      </c>
      <c r="T276" s="12">
        <v>39845355</v>
      </c>
      <c r="U276" s="12">
        <v>37588337</v>
      </c>
      <c r="V276" s="12">
        <v>43194097</v>
      </c>
      <c r="W276" s="12">
        <v>40680924</v>
      </c>
      <c r="X276" s="12">
        <v>38403668</v>
      </c>
      <c r="Y276" s="86">
        <v>37641423</v>
      </c>
      <c r="Z276" s="86">
        <v>40801527</v>
      </c>
      <c r="AA276" s="86">
        <v>39596191</v>
      </c>
      <c r="AB276" s="86">
        <v>38249182</v>
      </c>
      <c r="AC276" s="86">
        <v>40786204</v>
      </c>
      <c r="AD276" s="86">
        <v>42184415</v>
      </c>
      <c r="AE276" s="86">
        <v>44653974</v>
      </c>
      <c r="AF276" s="86">
        <v>44310251</v>
      </c>
      <c r="AG276" s="86">
        <v>43836317</v>
      </c>
      <c r="AH276" s="86">
        <v>44284173</v>
      </c>
      <c r="AI276" s="13">
        <v>2.4718077443489639E-2</v>
      </c>
      <c r="AJ276" s="13">
        <v>1.0216551723540095E-2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292.45098039215685</v>
      </c>
      <c r="H279" s="93">
        <v>298.3</v>
      </c>
      <c r="I279" s="93">
        <v>305.2</v>
      </c>
      <c r="J279" s="93">
        <v>305.39999999999998</v>
      </c>
      <c r="K279" s="93">
        <v>311.10000000000002</v>
      </c>
      <c r="L279" s="93">
        <v>319</v>
      </c>
      <c r="M279" s="93">
        <v>302.83333333333331</v>
      </c>
      <c r="N279" s="93">
        <v>311.89999999999998</v>
      </c>
      <c r="O279" s="93">
        <v>278.50909090909084</v>
      </c>
      <c r="P279" s="93">
        <v>317.76</v>
      </c>
      <c r="Q279" s="93">
        <v>353.68400000000003</v>
      </c>
      <c r="R279" s="93">
        <v>367.435</v>
      </c>
      <c r="S279" s="93">
        <v>379.19</v>
      </c>
      <c r="T279" s="93">
        <v>400.79500000000002</v>
      </c>
      <c r="U279" s="93">
        <v>417.38499999999999</v>
      </c>
      <c r="V279" s="93">
        <v>432.05714285714288</v>
      </c>
      <c r="W279" s="93">
        <v>437.02380952380963</v>
      </c>
      <c r="X279" s="93">
        <v>447.63333333333338</v>
      </c>
      <c r="Y279" s="93">
        <v>454.41428571428565</v>
      </c>
      <c r="Z279" s="93">
        <v>474</v>
      </c>
      <c r="AA279" s="93">
        <v>488.12222222222215</v>
      </c>
      <c r="AB279" s="93">
        <v>485.10486835682354</v>
      </c>
      <c r="AC279" s="93">
        <v>502.79186940072054</v>
      </c>
      <c r="AD279" s="93">
        <v>511.91356163375639</v>
      </c>
      <c r="AE279" s="93">
        <v>523.01083365675822</v>
      </c>
      <c r="AF279" s="93">
        <v>530.23922273068672</v>
      </c>
      <c r="AG279" s="93">
        <v>544.11014656273869</v>
      </c>
      <c r="AH279" s="93">
        <v>541.18605056368824</v>
      </c>
      <c r="AI279" s="10">
        <v>1.8400241090227754E-2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6775F-FC20-4E59-9E6F-B344190BBE26}">
  <sheetPr codeName="Sheet42"/>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296</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16061827</v>
      </c>
      <c r="H5" s="5">
        <v>15981245</v>
      </c>
      <c r="I5" s="5">
        <v>17751273</v>
      </c>
      <c r="J5" s="5">
        <v>19134074</v>
      </c>
      <c r="K5" s="5">
        <f t="shared" ref="K5:Q5" si="0">SUM(K62,K119,K176)</f>
        <v>19150256</v>
      </c>
      <c r="L5" s="5">
        <f t="shared" si="0"/>
        <v>20023786</v>
      </c>
      <c r="M5" s="5">
        <f t="shared" si="0"/>
        <v>41711778</v>
      </c>
      <c r="N5" s="5">
        <f t="shared" si="0"/>
        <v>28685792</v>
      </c>
      <c r="O5" s="5">
        <f t="shared" si="0"/>
        <v>27015707.57</v>
      </c>
      <c r="P5" s="5">
        <f t="shared" si="0"/>
        <v>29084484</v>
      </c>
      <c r="Q5" s="5">
        <f t="shared" si="0"/>
        <v>29346588.969999999</v>
      </c>
      <c r="R5" s="5">
        <f t="shared" ref="R5:AA5" si="1">SUM(R62,R119,R176,R233)</f>
        <v>28673060.079999998</v>
      </c>
      <c r="S5" s="5">
        <f t="shared" si="1"/>
        <v>30296213.18</v>
      </c>
      <c r="T5" s="5">
        <f t="shared" si="1"/>
        <v>34470716.740000002</v>
      </c>
      <c r="U5" s="5">
        <f t="shared" si="1"/>
        <v>35904630.850000001</v>
      </c>
      <c r="V5" s="5">
        <f t="shared" si="1"/>
        <v>37419003.579999998</v>
      </c>
      <c r="W5" s="5">
        <f t="shared" si="1"/>
        <v>50183377.57</v>
      </c>
      <c r="X5" s="5">
        <f t="shared" si="1"/>
        <v>38724161.25</v>
      </c>
      <c r="Y5" s="5">
        <f t="shared" si="1"/>
        <v>38199899.75</v>
      </c>
      <c r="Z5" s="5">
        <f t="shared" si="1"/>
        <v>40620431.200000003</v>
      </c>
      <c r="AA5" s="5">
        <f t="shared" si="1"/>
        <v>40093311.170000002</v>
      </c>
      <c r="AB5" s="5">
        <v>41289623</v>
      </c>
      <c r="AC5" s="5">
        <v>40926530.240058362</v>
      </c>
      <c r="AD5" s="5">
        <v>49388040</v>
      </c>
      <c r="AE5" s="5">
        <v>57266858.640239887</v>
      </c>
      <c r="AF5" s="5">
        <v>63423979</v>
      </c>
      <c r="AG5" s="5">
        <v>51286781.309442803</v>
      </c>
      <c r="AH5" s="5">
        <v>51899739</v>
      </c>
      <c r="AI5" s="10">
        <v>3.8852867106901723E-2</v>
      </c>
      <c r="AJ5" s="10">
        <v>1.1951572606182256E-2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7270271</v>
      </c>
      <c r="H7" s="12">
        <v>7023336</v>
      </c>
      <c r="I7" s="12">
        <v>7724737</v>
      </c>
      <c r="J7" s="12">
        <v>7876811</v>
      </c>
      <c r="K7" s="12">
        <f t="shared" ref="K7:AA17" si="2">SUM(K64,K121,K178)</f>
        <v>9090222</v>
      </c>
      <c r="L7" s="12">
        <f t="shared" si="2"/>
        <v>9074906</v>
      </c>
      <c r="M7" s="12">
        <f t="shared" si="2"/>
        <v>29811294</v>
      </c>
      <c r="N7" s="12">
        <f t="shared" si="2"/>
        <v>13754172</v>
      </c>
      <c r="O7" s="12">
        <f t="shared" si="2"/>
        <v>12674110.550000001</v>
      </c>
      <c r="P7" s="12">
        <f t="shared" si="2"/>
        <v>12976896</v>
      </c>
      <c r="Q7" s="12">
        <f t="shared" si="2"/>
        <v>13852515.77</v>
      </c>
      <c r="R7" s="12">
        <f t="shared" si="2"/>
        <v>13495455.1</v>
      </c>
      <c r="S7" s="12">
        <f t="shared" si="2"/>
        <v>13611726.32</v>
      </c>
      <c r="T7" s="12">
        <f t="shared" si="2"/>
        <v>15530668.58</v>
      </c>
      <c r="U7" s="12">
        <f t="shared" si="2"/>
        <v>17068577.050000001</v>
      </c>
      <c r="V7" s="12">
        <f t="shared" si="2"/>
        <v>15566983.41</v>
      </c>
      <c r="W7" s="12">
        <f t="shared" si="2"/>
        <v>28352196.77</v>
      </c>
      <c r="X7" s="12">
        <f t="shared" si="2"/>
        <v>15775073.879999999</v>
      </c>
      <c r="Y7" s="12">
        <f t="shared" si="2"/>
        <v>15698382.710000001</v>
      </c>
      <c r="Z7" s="12">
        <f t="shared" si="2"/>
        <v>17923927.380000003</v>
      </c>
      <c r="AA7" s="12">
        <f t="shared" si="2"/>
        <v>16525948.32</v>
      </c>
      <c r="AB7" s="12">
        <v>17036070</v>
      </c>
      <c r="AC7" s="12">
        <v>16531971</v>
      </c>
      <c r="AD7" s="12">
        <v>19460010</v>
      </c>
      <c r="AE7" s="12">
        <v>26241671</v>
      </c>
      <c r="AF7" s="12">
        <v>32065471</v>
      </c>
      <c r="AG7" s="12">
        <v>21146139</v>
      </c>
      <c r="AH7" s="12">
        <v>20341249</v>
      </c>
      <c r="AI7" s="13">
        <v>2.9994012349981114E-2</v>
      </c>
      <c r="AJ7" s="13">
        <v>-3.8063213336486629E-2</v>
      </c>
    </row>
    <row r="8" spans="1:36" ht="10.5" customHeight="1" x14ac:dyDescent="0.2">
      <c r="A8" s="11"/>
      <c r="B8" s="11"/>
      <c r="C8" s="11" t="s">
        <v>36</v>
      </c>
      <c r="D8" s="11"/>
      <c r="E8" s="11"/>
      <c r="F8" s="2"/>
      <c r="G8" s="12">
        <v>4444737</v>
      </c>
      <c r="H8" s="12">
        <v>4510144</v>
      </c>
      <c r="I8" s="12">
        <v>5586079</v>
      </c>
      <c r="J8" s="12">
        <v>4578564</v>
      </c>
      <c r="K8" s="12">
        <f t="shared" si="2"/>
        <v>6447366</v>
      </c>
      <c r="L8" s="12">
        <f t="shared" si="2"/>
        <v>6234731</v>
      </c>
      <c r="M8" s="12">
        <f t="shared" si="2"/>
        <v>7596333</v>
      </c>
      <c r="N8" s="12">
        <f t="shared" si="2"/>
        <v>9607754</v>
      </c>
      <c r="O8" s="12">
        <f t="shared" si="2"/>
        <v>9095675.3399999999</v>
      </c>
      <c r="P8" s="12">
        <f t="shared" si="2"/>
        <v>9601781</v>
      </c>
      <c r="Q8" s="12">
        <f t="shared" si="2"/>
        <v>9924436</v>
      </c>
      <c r="R8" s="12">
        <f t="shared" si="2"/>
        <v>9929061.7100000009</v>
      </c>
      <c r="S8" s="12">
        <f t="shared" si="2"/>
        <v>9802369.0800000001</v>
      </c>
      <c r="T8" s="12">
        <f t="shared" si="2"/>
        <v>10969679.390000001</v>
      </c>
      <c r="U8" s="12">
        <f t="shared" si="2"/>
        <v>12215901.370000001</v>
      </c>
      <c r="V8" s="12">
        <f t="shared" si="2"/>
        <v>10733912.780000001</v>
      </c>
      <c r="W8" s="12">
        <f t="shared" si="2"/>
        <v>11219465.77</v>
      </c>
      <c r="X8" s="12">
        <f t="shared" si="2"/>
        <v>11212813.879999999</v>
      </c>
      <c r="Y8" s="12">
        <f t="shared" si="2"/>
        <v>11151779.710000001</v>
      </c>
      <c r="Z8" s="12">
        <f t="shared" si="2"/>
        <v>11110074.199999999</v>
      </c>
      <c r="AA8" s="12">
        <f t="shared" si="2"/>
        <v>11560506.699999999</v>
      </c>
      <c r="AB8" s="12">
        <v>12111318</v>
      </c>
      <c r="AC8" s="12">
        <v>11558664</v>
      </c>
      <c r="AD8" s="12">
        <v>11825587</v>
      </c>
      <c r="AE8" s="12">
        <v>13633897</v>
      </c>
      <c r="AF8" s="12">
        <v>14553356</v>
      </c>
      <c r="AG8" s="12">
        <v>14134420</v>
      </c>
      <c r="AH8" s="12">
        <v>14035444</v>
      </c>
      <c r="AI8" s="13">
        <v>2.4878678212964411E-2</v>
      </c>
      <c r="AJ8" s="13">
        <v>-7.0024804696620022E-3</v>
      </c>
    </row>
    <row r="9" spans="1:36" ht="10.5" customHeight="1" x14ac:dyDescent="0.2">
      <c r="A9" s="11"/>
      <c r="B9" s="11"/>
      <c r="C9" s="11"/>
      <c r="D9" s="11" t="s">
        <v>37</v>
      </c>
      <c r="E9" s="11"/>
      <c r="F9" s="2"/>
      <c r="G9" s="12">
        <v>4254667</v>
      </c>
      <c r="H9" s="12">
        <v>4359019</v>
      </c>
      <c r="I9" s="12">
        <v>5371580</v>
      </c>
      <c r="J9" s="12">
        <v>4401828</v>
      </c>
      <c r="K9" s="12">
        <f t="shared" si="2"/>
        <v>6273500</v>
      </c>
      <c r="L9" s="12">
        <f t="shared" si="2"/>
        <v>5891529</v>
      </c>
      <c r="M9" s="12">
        <f t="shared" si="2"/>
        <v>7267465</v>
      </c>
      <c r="N9" s="12">
        <f t="shared" si="2"/>
        <v>9090063</v>
      </c>
      <c r="O9" s="12">
        <f t="shared" si="2"/>
        <v>8531219.7899999991</v>
      </c>
      <c r="P9" s="12">
        <f t="shared" si="2"/>
        <v>9035894</v>
      </c>
      <c r="Q9" s="12">
        <f t="shared" si="2"/>
        <v>9342087.5600000005</v>
      </c>
      <c r="R9" s="12">
        <f t="shared" si="2"/>
        <v>9378512.7899999991</v>
      </c>
      <c r="S9" s="12">
        <f t="shared" si="2"/>
        <v>9264377.5299999993</v>
      </c>
      <c r="T9" s="12">
        <f t="shared" si="2"/>
        <v>10383904.809999999</v>
      </c>
      <c r="U9" s="12">
        <f t="shared" si="2"/>
        <v>11551124.75</v>
      </c>
      <c r="V9" s="12">
        <f t="shared" si="2"/>
        <v>10215388.459999999</v>
      </c>
      <c r="W9" s="12">
        <f t="shared" si="2"/>
        <v>10524521.219999999</v>
      </c>
      <c r="X9" s="12">
        <f t="shared" si="2"/>
        <v>10557212.1</v>
      </c>
      <c r="Y9" s="12">
        <f t="shared" si="2"/>
        <v>10475812.810000001</v>
      </c>
      <c r="Z9" s="12">
        <f t="shared" si="2"/>
        <v>10494137.949999999</v>
      </c>
      <c r="AA9" s="12">
        <f t="shared" si="2"/>
        <v>11056202.09</v>
      </c>
      <c r="AB9" s="12">
        <v>11488769</v>
      </c>
      <c r="AC9" s="12">
        <v>10935350</v>
      </c>
      <c r="AD9" s="12">
        <v>11219679</v>
      </c>
      <c r="AE9" s="12">
        <v>12953465</v>
      </c>
      <c r="AF9" s="12">
        <v>13746477</v>
      </c>
      <c r="AG9" s="12">
        <v>13305375</v>
      </c>
      <c r="AH9" s="12">
        <v>13383640</v>
      </c>
      <c r="AI9" s="13">
        <v>2.5770310395188956E-2</v>
      </c>
      <c r="AJ9" s="13">
        <v>5.8822092575368974E-3</v>
      </c>
    </row>
    <row r="10" spans="1:36" ht="10.5" customHeight="1" x14ac:dyDescent="0.2">
      <c r="A10" s="11"/>
      <c r="B10" s="11"/>
      <c r="C10" s="14"/>
      <c r="D10" s="11" t="s">
        <v>38</v>
      </c>
      <c r="E10" s="11"/>
      <c r="F10" s="2"/>
      <c r="G10" s="12">
        <v>0</v>
      </c>
      <c r="H10" s="12">
        <v>6587</v>
      </c>
      <c r="I10" s="12">
        <v>0</v>
      </c>
      <c r="J10" s="12">
        <v>0</v>
      </c>
      <c r="K10" s="12">
        <f t="shared" si="2"/>
        <v>0</v>
      </c>
      <c r="L10" s="12">
        <f t="shared" si="2"/>
        <v>0</v>
      </c>
      <c r="M10" s="12">
        <f t="shared" si="2"/>
        <v>0</v>
      </c>
      <c r="N10" s="12">
        <f t="shared" si="2"/>
        <v>43221</v>
      </c>
      <c r="O10" s="12">
        <f t="shared" si="2"/>
        <v>42707.65</v>
      </c>
      <c r="P10" s="12">
        <f t="shared" si="2"/>
        <v>49733</v>
      </c>
      <c r="Q10" s="12">
        <f t="shared" si="2"/>
        <v>28919.65</v>
      </c>
      <c r="R10" s="12">
        <f t="shared" si="2"/>
        <v>13778.6</v>
      </c>
      <c r="S10" s="12">
        <f t="shared" si="2"/>
        <v>32426.05</v>
      </c>
      <c r="T10" s="12">
        <f t="shared" si="2"/>
        <v>3071.25</v>
      </c>
      <c r="U10" s="12">
        <f t="shared" si="2"/>
        <v>1072</v>
      </c>
      <c r="V10" s="12">
        <f t="shared" si="2"/>
        <v>620</v>
      </c>
      <c r="W10" s="12">
        <f t="shared" si="2"/>
        <v>1542</v>
      </c>
      <c r="X10" s="12">
        <f t="shared" si="2"/>
        <v>1203</v>
      </c>
      <c r="Y10" s="12">
        <f t="shared" si="2"/>
        <v>2138</v>
      </c>
      <c r="Z10" s="12">
        <f t="shared" si="2"/>
        <v>2175</v>
      </c>
      <c r="AA10" s="12">
        <f t="shared" si="2"/>
        <v>3112</v>
      </c>
      <c r="AB10" s="12">
        <v>3695</v>
      </c>
      <c r="AC10" s="12">
        <v>3053</v>
      </c>
      <c r="AD10" s="12">
        <v>0</v>
      </c>
      <c r="AE10" s="12">
        <v>19593</v>
      </c>
      <c r="AF10" s="12">
        <v>85204</v>
      </c>
      <c r="AG10" s="12">
        <v>87974</v>
      </c>
      <c r="AH10" s="12">
        <v>44063</v>
      </c>
      <c r="AI10" s="13">
        <v>0.51150621283234177</v>
      </c>
      <c r="AJ10" s="13">
        <v>-0.49913610839566236</v>
      </c>
    </row>
    <row r="11" spans="1:36" ht="10.5" customHeight="1" x14ac:dyDescent="0.2">
      <c r="A11" s="11"/>
      <c r="B11" s="11"/>
      <c r="C11" s="14"/>
      <c r="D11" s="11" t="s">
        <v>39</v>
      </c>
      <c r="E11" s="11"/>
      <c r="F11" s="2"/>
      <c r="G11" s="12">
        <v>190070</v>
      </c>
      <c r="H11" s="12">
        <v>144538</v>
      </c>
      <c r="I11" s="12">
        <v>214499</v>
      </c>
      <c r="J11" s="12">
        <v>176736</v>
      </c>
      <c r="K11" s="12">
        <f t="shared" si="2"/>
        <v>173866</v>
      </c>
      <c r="L11" s="12">
        <f t="shared" si="2"/>
        <v>343202</v>
      </c>
      <c r="M11" s="12">
        <f t="shared" si="2"/>
        <v>328868</v>
      </c>
      <c r="N11" s="12">
        <f t="shared" si="2"/>
        <v>474470</v>
      </c>
      <c r="O11" s="12">
        <f t="shared" si="2"/>
        <v>521747.9</v>
      </c>
      <c r="P11" s="12">
        <f t="shared" si="2"/>
        <v>516154</v>
      </c>
      <c r="Q11" s="12">
        <f t="shared" si="2"/>
        <v>553428.79</v>
      </c>
      <c r="R11" s="12">
        <f t="shared" si="2"/>
        <v>536770.32000000007</v>
      </c>
      <c r="S11" s="12">
        <f t="shared" si="2"/>
        <v>505565.5</v>
      </c>
      <c r="T11" s="12">
        <f t="shared" si="2"/>
        <v>582703.32999999996</v>
      </c>
      <c r="U11" s="12">
        <f t="shared" si="2"/>
        <v>663704.62</v>
      </c>
      <c r="V11" s="12">
        <f t="shared" si="2"/>
        <v>517904.32</v>
      </c>
      <c r="W11" s="12">
        <f t="shared" si="2"/>
        <v>693402.55</v>
      </c>
      <c r="X11" s="12">
        <f t="shared" si="2"/>
        <v>654398.78</v>
      </c>
      <c r="Y11" s="12">
        <f t="shared" si="2"/>
        <v>673828.9</v>
      </c>
      <c r="Z11" s="12">
        <f t="shared" si="2"/>
        <v>613761.25</v>
      </c>
      <c r="AA11" s="12">
        <f t="shared" si="2"/>
        <v>501192.61</v>
      </c>
      <c r="AB11" s="12">
        <v>618854</v>
      </c>
      <c r="AC11" s="12">
        <v>620261</v>
      </c>
      <c r="AD11" s="12">
        <v>605908</v>
      </c>
      <c r="AE11" s="12">
        <v>660839</v>
      </c>
      <c r="AF11" s="12">
        <v>721675</v>
      </c>
      <c r="AG11" s="12">
        <v>741071</v>
      </c>
      <c r="AH11" s="12">
        <v>607741</v>
      </c>
      <c r="AI11" s="13">
        <v>-3.0155401310646424E-3</v>
      </c>
      <c r="AJ11" s="13">
        <v>-0.17991528477028518</v>
      </c>
    </row>
    <row r="12" spans="1:36" ht="10.5" customHeight="1" x14ac:dyDescent="0.2">
      <c r="A12" s="11"/>
      <c r="B12" s="14"/>
      <c r="C12" s="11" t="s">
        <v>40</v>
      </c>
      <c r="D12" s="11"/>
      <c r="E12" s="11"/>
      <c r="F12" s="2"/>
      <c r="G12" s="12">
        <v>502871</v>
      </c>
      <c r="H12" s="12">
        <v>586132</v>
      </c>
      <c r="I12" s="12">
        <v>646758</v>
      </c>
      <c r="J12" s="12">
        <v>734563</v>
      </c>
      <c r="K12" s="12">
        <f t="shared" si="2"/>
        <v>701873</v>
      </c>
      <c r="L12" s="12">
        <f t="shared" si="2"/>
        <v>706159</v>
      </c>
      <c r="M12" s="12">
        <f t="shared" si="2"/>
        <v>767152</v>
      </c>
      <c r="N12" s="12">
        <f t="shared" si="2"/>
        <v>596819</v>
      </c>
      <c r="O12" s="12">
        <f t="shared" si="2"/>
        <v>584557.21</v>
      </c>
      <c r="P12" s="12">
        <f t="shared" si="2"/>
        <v>714380</v>
      </c>
      <c r="Q12" s="12">
        <f t="shared" si="2"/>
        <v>650130.77</v>
      </c>
      <c r="R12" s="12">
        <f t="shared" si="2"/>
        <v>682717.39</v>
      </c>
      <c r="S12" s="12">
        <f t="shared" si="2"/>
        <v>706202.24</v>
      </c>
      <c r="T12" s="12">
        <f t="shared" si="2"/>
        <v>904710.19</v>
      </c>
      <c r="U12" s="12">
        <f t="shared" si="2"/>
        <v>904982.68</v>
      </c>
      <c r="V12" s="12">
        <f t="shared" si="2"/>
        <v>851588.63</v>
      </c>
      <c r="W12" s="12">
        <f t="shared" si="2"/>
        <v>919855</v>
      </c>
      <c r="X12" s="12">
        <f t="shared" si="2"/>
        <v>1020105</v>
      </c>
      <c r="Y12" s="12">
        <f t="shared" si="2"/>
        <v>1038406</v>
      </c>
      <c r="Z12" s="12">
        <f t="shared" si="2"/>
        <v>1840063.1800000002</v>
      </c>
      <c r="AA12" s="12">
        <f t="shared" si="2"/>
        <v>1967770.62</v>
      </c>
      <c r="AB12" s="12">
        <v>1989457</v>
      </c>
      <c r="AC12" s="12">
        <v>2118446</v>
      </c>
      <c r="AD12" s="12">
        <v>2084472</v>
      </c>
      <c r="AE12" s="12">
        <v>3911757</v>
      </c>
      <c r="AF12" s="12">
        <v>3189459</v>
      </c>
      <c r="AG12" s="12">
        <v>2155079</v>
      </c>
      <c r="AH12" s="12">
        <v>1800468</v>
      </c>
      <c r="AI12" s="13">
        <v>-1.6498239394821868E-2</v>
      </c>
      <c r="AJ12" s="13">
        <v>-0.16454663610939552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0</v>
      </c>
      <c r="T13" s="12">
        <f t="shared" si="2"/>
        <v>0</v>
      </c>
      <c r="U13" s="12">
        <f t="shared" si="2"/>
        <v>0</v>
      </c>
      <c r="V13" s="12">
        <f t="shared" si="2"/>
        <v>0</v>
      </c>
      <c r="W13" s="12">
        <f t="shared" si="2"/>
        <v>0</v>
      </c>
      <c r="X13" s="12">
        <f t="shared" si="2"/>
        <v>0</v>
      </c>
      <c r="Y13" s="12">
        <f t="shared" si="2"/>
        <v>0</v>
      </c>
      <c r="Z13" s="12">
        <f t="shared" si="2"/>
        <v>0</v>
      </c>
      <c r="AA13" s="12">
        <f t="shared" si="2"/>
        <v>0</v>
      </c>
      <c r="AB13" s="12">
        <v>0</v>
      </c>
      <c r="AC13" s="12">
        <v>0</v>
      </c>
      <c r="AD13" s="12">
        <v>0</v>
      </c>
      <c r="AE13" s="12">
        <v>457514</v>
      </c>
      <c r="AF13" s="12">
        <v>483786</v>
      </c>
      <c r="AG13" s="12">
        <v>18392</v>
      </c>
      <c r="AH13" s="12">
        <v>11511</v>
      </c>
      <c r="AI13" s="13" t="s">
        <v>246</v>
      </c>
      <c r="AJ13" s="13">
        <v>-0.37413005654632447</v>
      </c>
    </row>
    <row r="14" spans="1:36" ht="10.5" customHeight="1" x14ac:dyDescent="0.2">
      <c r="A14" s="11"/>
      <c r="B14" s="14"/>
      <c r="C14" s="11" t="s">
        <v>42</v>
      </c>
      <c r="D14" s="11"/>
      <c r="E14" s="11"/>
      <c r="F14" s="2"/>
      <c r="G14" s="12">
        <v>0</v>
      </c>
      <c r="H14" s="12">
        <v>0</v>
      </c>
      <c r="I14" s="12">
        <v>0</v>
      </c>
      <c r="J14" s="12">
        <v>0</v>
      </c>
      <c r="K14" s="12">
        <f t="shared" si="2"/>
        <v>0</v>
      </c>
      <c r="L14" s="12">
        <f t="shared" si="2"/>
        <v>5615</v>
      </c>
      <c r="M14" s="12">
        <f t="shared" si="2"/>
        <v>0</v>
      </c>
      <c r="N14" s="12">
        <f t="shared" si="2"/>
        <v>0</v>
      </c>
      <c r="O14" s="12">
        <f t="shared" si="2"/>
        <v>88100</v>
      </c>
      <c r="P14" s="12">
        <f t="shared" si="2"/>
        <v>92028</v>
      </c>
      <c r="Q14" s="12">
        <f t="shared" si="2"/>
        <v>92067</v>
      </c>
      <c r="R14" s="12">
        <f t="shared" si="2"/>
        <v>0</v>
      </c>
      <c r="S14" s="12">
        <f t="shared" si="2"/>
        <v>0</v>
      </c>
      <c r="T14" s="12">
        <f t="shared" si="2"/>
        <v>0</v>
      </c>
      <c r="U14" s="12">
        <f t="shared" si="2"/>
        <v>118893</v>
      </c>
      <c r="V14" s="12">
        <f t="shared" si="2"/>
        <v>3000</v>
      </c>
      <c r="W14" s="12">
        <f t="shared" si="2"/>
        <v>1300</v>
      </c>
      <c r="X14" s="12">
        <f t="shared" si="2"/>
        <v>1225</v>
      </c>
      <c r="Y14" s="12">
        <f t="shared" si="2"/>
        <v>0</v>
      </c>
      <c r="Z14" s="12">
        <f t="shared" si="2"/>
        <v>0</v>
      </c>
      <c r="AA14" s="12">
        <f t="shared" si="2"/>
        <v>0</v>
      </c>
      <c r="AB14" s="12">
        <v>0</v>
      </c>
      <c r="AC14" s="12">
        <v>0</v>
      </c>
      <c r="AD14" s="12">
        <v>0</v>
      </c>
      <c r="AE14" s="12">
        <v>249459</v>
      </c>
      <c r="AF14" s="12">
        <v>281224</v>
      </c>
      <c r="AG14" s="12">
        <v>0</v>
      </c>
      <c r="AH14" s="12">
        <v>0</v>
      </c>
      <c r="AI14" s="13" t="s">
        <v>246</v>
      </c>
      <c r="AJ14" s="13" t="s">
        <v>246</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2998</v>
      </c>
      <c r="V15" s="12">
        <f t="shared" si="2"/>
        <v>0</v>
      </c>
      <c r="W15" s="12">
        <f t="shared" si="2"/>
        <v>0</v>
      </c>
      <c r="X15" s="12">
        <f t="shared" si="2"/>
        <v>0</v>
      </c>
      <c r="Y15" s="12">
        <f t="shared" si="2"/>
        <v>0</v>
      </c>
      <c r="Z15" s="12">
        <f t="shared" si="2"/>
        <v>0</v>
      </c>
      <c r="AA15" s="12">
        <f t="shared" si="2"/>
        <v>0</v>
      </c>
      <c r="AB15" s="12">
        <v>0</v>
      </c>
      <c r="AC15" s="12">
        <v>0</v>
      </c>
      <c r="AD15" s="12">
        <v>0</v>
      </c>
      <c r="AE15" s="12">
        <v>379551</v>
      </c>
      <c r="AF15" s="12">
        <v>22972</v>
      </c>
      <c r="AG15" s="12">
        <v>0</v>
      </c>
      <c r="AH15" s="12">
        <v>175000</v>
      </c>
      <c r="AI15" s="13" t="s">
        <v>246</v>
      </c>
      <c r="AJ15" s="13" t="s">
        <v>246</v>
      </c>
    </row>
    <row r="16" spans="1:36" ht="10.5" customHeight="1" x14ac:dyDescent="0.2">
      <c r="A16" s="11"/>
      <c r="B16" s="14"/>
      <c r="C16" s="11" t="s">
        <v>44</v>
      </c>
      <c r="D16" s="15"/>
      <c r="E16" s="11"/>
      <c r="F16" s="2"/>
      <c r="G16" s="12">
        <v>2322663</v>
      </c>
      <c r="H16" s="12">
        <v>1927060</v>
      </c>
      <c r="I16" s="12">
        <v>1491900</v>
      </c>
      <c r="J16" s="12">
        <v>2563684</v>
      </c>
      <c r="K16" s="12">
        <f t="shared" si="2"/>
        <v>1940983</v>
      </c>
      <c r="L16" s="12">
        <f t="shared" si="2"/>
        <v>2128401</v>
      </c>
      <c r="M16" s="12">
        <f t="shared" si="2"/>
        <v>21447809</v>
      </c>
      <c r="N16" s="12">
        <f t="shared" si="2"/>
        <v>3549599</v>
      </c>
      <c r="O16" s="12">
        <f t="shared" si="2"/>
        <v>2905778</v>
      </c>
      <c r="P16" s="12">
        <f t="shared" si="2"/>
        <v>2568707</v>
      </c>
      <c r="Q16" s="12">
        <f t="shared" si="2"/>
        <v>3185882</v>
      </c>
      <c r="R16" s="12">
        <f t="shared" si="2"/>
        <v>2883676</v>
      </c>
      <c r="S16" s="12">
        <f t="shared" si="2"/>
        <v>3103155</v>
      </c>
      <c r="T16" s="12">
        <f t="shared" si="2"/>
        <v>3656279</v>
      </c>
      <c r="U16" s="12">
        <f t="shared" si="2"/>
        <v>3825802</v>
      </c>
      <c r="V16" s="12">
        <f t="shared" si="2"/>
        <v>3978482</v>
      </c>
      <c r="W16" s="12">
        <f t="shared" si="2"/>
        <v>16211576</v>
      </c>
      <c r="X16" s="12">
        <f t="shared" si="2"/>
        <v>3540930</v>
      </c>
      <c r="Y16" s="12">
        <f t="shared" si="2"/>
        <v>3508197</v>
      </c>
      <c r="Z16" s="12">
        <f t="shared" si="2"/>
        <v>4973790</v>
      </c>
      <c r="AA16" s="12">
        <f t="shared" si="2"/>
        <v>2997671</v>
      </c>
      <c r="AB16" s="12">
        <v>2935295</v>
      </c>
      <c r="AC16" s="12">
        <v>2854861</v>
      </c>
      <c r="AD16" s="12">
        <v>5549951</v>
      </c>
      <c r="AE16" s="12">
        <v>7609493</v>
      </c>
      <c r="AF16" s="12">
        <v>13534674</v>
      </c>
      <c r="AG16" s="12">
        <v>4838248</v>
      </c>
      <c r="AH16" s="12">
        <v>4318826</v>
      </c>
      <c r="AI16" s="13">
        <v>6.6479042269644406E-2</v>
      </c>
      <c r="AJ16" s="13">
        <v>-0.10735745666613204</v>
      </c>
    </row>
    <row r="17" spans="1:36" ht="10.5" customHeight="1" x14ac:dyDescent="0.2">
      <c r="A17" s="11"/>
      <c r="B17" s="14"/>
      <c r="C17" s="11"/>
      <c r="D17" s="15" t="s">
        <v>45</v>
      </c>
      <c r="E17" s="11"/>
      <c r="F17" s="2"/>
      <c r="G17" s="12">
        <v>202534</v>
      </c>
      <c r="H17" s="12">
        <v>327574</v>
      </c>
      <c r="I17" s="12">
        <v>335122</v>
      </c>
      <c r="J17" s="12">
        <v>341838</v>
      </c>
      <c r="K17" s="12">
        <f t="shared" si="2"/>
        <v>349290</v>
      </c>
      <c r="L17" s="12">
        <f t="shared" si="2"/>
        <v>326081</v>
      </c>
      <c r="M17" s="12">
        <f t="shared" si="2"/>
        <v>356301</v>
      </c>
      <c r="N17" s="12">
        <f t="shared" si="2"/>
        <v>460989</v>
      </c>
      <c r="O17" s="12">
        <f t="shared" si="2"/>
        <v>346691</v>
      </c>
      <c r="P17" s="12">
        <f t="shared" si="2"/>
        <v>461895</v>
      </c>
      <c r="Q17" s="12">
        <f t="shared" si="2"/>
        <v>485481</v>
      </c>
      <c r="R17" s="12">
        <f t="shared" si="2"/>
        <v>483911</v>
      </c>
      <c r="S17" s="12">
        <f t="shared" si="2"/>
        <v>651697</v>
      </c>
      <c r="T17" s="12">
        <f t="shared" si="2"/>
        <v>702899</v>
      </c>
      <c r="U17" s="12">
        <f t="shared" si="2"/>
        <v>731735</v>
      </c>
      <c r="V17" s="12">
        <f t="shared" si="2"/>
        <v>761315</v>
      </c>
      <c r="W17" s="12">
        <f t="shared" si="2"/>
        <v>715060</v>
      </c>
      <c r="X17" s="12">
        <f t="shared" si="2"/>
        <v>851010</v>
      </c>
      <c r="Y17" s="12">
        <f t="shared" si="2"/>
        <v>716020</v>
      </c>
      <c r="Z17" s="12">
        <f t="shared" ref="W17:AA20" si="3">SUM(Z74,Z131,Z188)</f>
        <v>911753</v>
      </c>
      <c r="AA17" s="12">
        <f t="shared" si="3"/>
        <v>807345</v>
      </c>
      <c r="AB17" s="12">
        <v>844662</v>
      </c>
      <c r="AC17" s="12">
        <v>833622</v>
      </c>
      <c r="AD17" s="12">
        <v>878650</v>
      </c>
      <c r="AE17" s="12">
        <v>3311321</v>
      </c>
      <c r="AF17" s="12">
        <v>3465414</v>
      </c>
      <c r="AG17" s="12">
        <v>1039783</v>
      </c>
      <c r="AH17" s="12">
        <v>491564</v>
      </c>
      <c r="AI17" s="13">
        <v>-8.6273573697400185E-2</v>
      </c>
      <c r="AJ17" s="13">
        <v>-0.52724366526477162</v>
      </c>
    </row>
    <row r="18" spans="1:36" ht="10.5" customHeight="1" x14ac:dyDescent="0.2">
      <c r="A18" s="11"/>
      <c r="B18" s="14"/>
      <c r="C18" s="11"/>
      <c r="D18" s="15" t="s">
        <v>46</v>
      </c>
      <c r="E18" s="11"/>
      <c r="F18" s="2"/>
      <c r="G18" s="12">
        <v>1238525</v>
      </c>
      <c r="H18" s="12">
        <v>1301134</v>
      </c>
      <c r="I18" s="12">
        <v>884734</v>
      </c>
      <c r="J18" s="12">
        <v>1341127</v>
      </c>
      <c r="K18" s="12">
        <f t="shared" ref="K18:V20" si="4">SUM(K75,K132,K189)</f>
        <v>1240702</v>
      </c>
      <c r="L18" s="12">
        <f t="shared" si="4"/>
        <v>1380711</v>
      </c>
      <c r="M18" s="12">
        <f t="shared" si="4"/>
        <v>2146882</v>
      </c>
      <c r="N18" s="12">
        <f t="shared" si="4"/>
        <v>2399593</v>
      </c>
      <c r="O18" s="12">
        <f t="shared" si="4"/>
        <v>1944698</v>
      </c>
      <c r="P18" s="12">
        <f t="shared" si="4"/>
        <v>1912273</v>
      </c>
      <c r="Q18" s="12">
        <f t="shared" si="4"/>
        <v>2039627</v>
      </c>
      <c r="R18" s="12">
        <f t="shared" si="4"/>
        <v>1983476</v>
      </c>
      <c r="S18" s="12">
        <f t="shared" si="4"/>
        <v>2086009</v>
      </c>
      <c r="T18" s="12">
        <f t="shared" si="4"/>
        <v>2155738</v>
      </c>
      <c r="U18" s="12">
        <f t="shared" si="4"/>
        <v>2340948</v>
      </c>
      <c r="V18" s="12">
        <f t="shared" si="4"/>
        <v>2211503</v>
      </c>
      <c r="W18" s="12">
        <f t="shared" si="3"/>
        <v>2195533</v>
      </c>
      <c r="X18" s="12">
        <f t="shared" si="3"/>
        <v>2143383</v>
      </c>
      <c r="Y18" s="12">
        <f t="shared" si="3"/>
        <v>2235266</v>
      </c>
      <c r="Z18" s="12">
        <f t="shared" si="3"/>
        <v>2057261</v>
      </c>
      <c r="AA18" s="12">
        <f t="shared" si="3"/>
        <v>1329176</v>
      </c>
      <c r="AB18" s="12">
        <v>1647181</v>
      </c>
      <c r="AC18" s="12">
        <v>1532382</v>
      </c>
      <c r="AD18" s="12">
        <v>1542807</v>
      </c>
      <c r="AE18" s="12">
        <v>3480890</v>
      </c>
      <c r="AF18" s="12">
        <v>3482141</v>
      </c>
      <c r="AG18" s="12">
        <v>2935714</v>
      </c>
      <c r="AH18" s="12">
        <v>2452106</v>
      </c>
      <c r="AI18" s="13">
        <v>6.8561819954471526E-2</v>
      </c>
      <c r="AJ18" s="13">
        <v>-0.16473266810050297</v>
      </c>
    </row>
    <row r="19" spans="1:36" ht="10.5" customHeight="1" x14ac:dyDescent="0.2">
      <c r="A19" s="11"/>
      <c r="B19" s="14"/>
      <c r="C19" s="11"/>
      <c r="D19" s="15" t="s">
        <v>47</v>
      </c>
      <c r="E19" s="11"/>
      <c r="F19" s="2"/>
      <c r="G19" s="12">
        <v>615000</v>
      </c>
      <c r="H19" s="12">
        <v>0</v>
      </c>
      <c r="I19" s="12">
        <v>0</v>
      </c>
      <c r="J19" s="12">
        <v>400000</v>
      </c>
      <c r="K19" s="12">
        <f t="shared" si="4"/>
        <v>0</v>
      </c>
      <c r="L19" s="12">
        <f t="shared" si="4"/>
        <v>0</v>
      </c>
      <c r="M19" s="12">
        <f t="shared" si="4"/>
        <v>18500000</v>
      </c>
      <c r="N19" s="12">
        <f t="shared" si="4"/>
        <v>0</v>
      </c>
      <c r="O19" s="12">
        <f t="shared" si="4"/>
        <v>0</v>
      </c>
      <c r="P19" s="12">
        <f t="shared" si="4"/>
        <v>0</v>
      </c>
      <c r="Q19" s="12">
        <f t="shared" si="4"/>
        <v>0</v>
      </c>
      <c r="R19" s="12">
        <f t="shared" si="4"/>
        <v>0</v>
      </c>
      <c r="S19" s="12">
        <f t="shared" si="4"/>
        <v>0</v>
      </c>
      <c r="T19" s="12">
        <f t="shared" si="4"/>
        <v>0</v>
      </c>
      <c r="U19" s="12">
        <f t="shared" si="4"/>
        <v>0</v>
      </c>
      <c r="V19" s="12">
        <f t="shared" si="4"/>
        <v>0</v>
      </c>
      <c r="W19" s="12">
        <f t="shared" si="3"/>
        <v>12832252</v>
      </c>
      <c r="X19" s="12">
        <f t="shared" si="3"/>
        <v>0</v>
      </c>
      <c r="Y19" s="12">
        <f t="shared" si="3"/>
        <v>0</v>
      </c>
      <c r="Z19" s="12">
        <f t="shared" si="3"/>
        <v>1350000</v>
      </c>
      <c r="AA19" s="12">
        <f t="shared" si="3"/>
        <v>421056</v>
      </c>
      <c r="AB19" s="12">
        <v>0</v>
      </c>
      <c r="AC19" s="12">
        <v>0</v>
      </c>
      <c r="AD19" s="12">
        <v>2500000</v>
      </c>
      <c r="AE19" s="12">
        <v>8548</v>
      </c>
      <c r="AF19" s="12">
        <v>5707020</v>
      </c>
      <c r="AG19" s="12">
        <v>0</v>
      </c>
      <c r="AH19" s="12">
        <v>230000</v>
      </c>
      <c r="AI19" s="13" t="s">
        <v>246</v>
      </c>
      <c r="AJ19" s="13" t="s">
        <v>246</v>
      </c>
    </row>
    <row r="20" spans="1:36" ht="10.5" customHeight="1" x14ac:dyDescent="0.2">
      <c r="A20" s="11"/>
      <c r="B20" s="11"/>
      <c r="C20" s="11"/>
      <c r="D20" s="11" t="s">
        <v>48</v>
      </c>
      <c r="E20" s="11"/>
      <c r="F20" s="2"/>
      <c r="G20" s="12">
        <v>266604</v>
      </c>
      <c r="H20" s="12">
        <v>298352</v>
      </c>
      <c r="I20" s="12">
        <v>272044</v>
      </c>
      <c r="J20" s="12">
        <v>480719</v>
      </c>
      <c r="K20" s="12">
        <f t="shared" si="4"/>
        <v>350991</v>
      </c>
      <c r="L20" s="12">
        <f t="shared" si="4"/>
        <v>421609</v>
      </c>
      <c r="M20" s="12">
        <f t="shared" si="4"/>
        <v>444626</v>
      </c>
      <c r="N20" s="12">
        <f t="shared" si="4"/>
        <v>689017</v>
      </c>
      <c r="O20" s="12">
        <f t="shared" si="4"/>
        <v>614389</v>
      </c>
      <c r="P20" s="12">
        <f t="shared" si="4"/>
        <v>194539</v>
      </c>
      <c r="Q20" s="12">
        <f t="shared" si="4"/>
        <v>660774</v>
      </c>
      <c r="R20" s="12">
        <f t="shared" si="4"/>
        <v>416289</v>
      </c>
      <c r="S20" s="12">
        <f t="shared" si="4"/>
        <v>365449</v>
      </c>
      <c r="T20" s="12">
        <f t="shared" si="4"/>
        <v>797642</v>
      </c>
      <c r="U20" s="12">
        <f t="shared" si="4"/>
        <v>753119</v>
      </c>
      <c r="V20" s="12">
        <f t="shared" si="4"/>
        <v>1005664</v>
      </c>
      <c r="W20" s="12">
        <f t="shared" si="3"/>
        <v>468731</v>
      </c>
      <c r="X20" s="12">
        <f t="shared" si="3"/>
        <v>546537</v>
      </c>
      <c r="Y20" s="12">
        <f t="shared" si="3"/>
        <v>556911</v>
      </c>
      <c r="Z20" s="12">
        <f t="shared" si="3"/>
        <v>654776</v>
      </c>
      <c r="AA20" s="12">
        <f t="shared" si="3"/>
        <v>440094</v>
      </c>
      <c r="AB20" s="12">
        <v>443452</v>
      </c>
      <c r="AC20" s="12">
        <v>488857</v>
      </c>
      <c r="AD20" s="12">
        <v>628494</v>
      </c>
      <c r="AE20" s="12">
        <v>808734</v>
      </c>
      <c r="AF20" s="12">
        <v>880099</v>
      </c>
      <c r="AG20" s="12">
        <v>862751</v>
      </c>
      <c r="AH20" s="12">
        <v>1145156</v>
      </c>
      <c r="AI20" s="13">
        <v>0.17130412430753461</v>
      </c>
      <c r="AJ20" s="13">
        <v>0.32733082894137472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7238975</v>
      </c>
      <c r="H22" s="12">
        <v>7484969</v>
      </c>
      <c r="I22" s="12">
        <v>8508905</v>
      </c>
      <c r="J22" s="12">
        <v>9831893</v>
      </c>
      <c r="K22" s="12">
        <f t="shared" ref="K22:AA32" si="5">SUM(K79,K136,K193)</f>
        <v>8504310</v>
      </c>
      <c r="L22" s="12">
        <f t="shared" si="5"/>
        <v>9319255</v>
      </c>
      <c r="M22" s="12">
        <f t="shared" si="5"/>
        <v>10166112</v>
      </c>
      <c r="N22" s="12">
        <f t="shared" si="5"/>
        <v>12901925</v>
      </c>
      <c r="O22" s="12">
        <f t="shared" si="5"/>
        <v>12389740.02</v>
      </c>
      <c r="P22" s="12">
        <f t="shared" si="5"/>
        <v>13596128</v>
      </c>
      <c r="Q22" s="12">
        <f t="shared" si="5"/>
        <v>13002797.199999999</v>
      </c>
      <c r="R22" s="12">
        <f t="shared" si="5"/>
        <v>12411433.98</v>
      </c>
      <c r="S22" s="12">
        <f t="shared" si="5"/>
        <v>12680486.859999999</v>
      </c>
      <c r="T22" s="12">
        <f t="shared" si="5"/>
        <v>13407273.16</v>
      </c>
      <c r="U22" s="12">
        <f t="shared" si="5"/>
        <v>13195234.800000001</v>
      </c>
      <c r="V22" s="12">
        <f t="shared" si="5"/>
        <v>16161302.17</v>
      </c>
      <c r="W22" s="12">
        <f t="shared" si="5"/>
        <v>15731229.300000001</v>
      </c>
      <c r="X22" s="12">
        <f t="shared" si="5"/>
        <v>15084144.370000001</v>
      </c>
      <c r="Y22" s="12">
        <f t="shared" si="5"/>
        <v>14632762.039999999</v>
      </c>
      <c r="Z22" s="12">
        <f t="shared" si="5"/>
        <v>15049553.82</v>
      </c>
      <c r="AA22" s="12">
        <f t="shared" si="5"/>
        <v>15470622.35</v>
      </c>
      <c r="AB22" s="12">
        <v>15537082</v>
      </c>
      <c r="AC22" s="12">
        <v>15937934</v>
      </c>
      <c r="AD22" s="12">
        <v>20067298</v>
      </c>
      <c r="AE22" s="12">
        <v>19040503</v>
      </c>
      <c r="AF22" s="12">
        <v>19937710</v>
      </c>
      <c r="AG22" s="12">
        <v>20503106</v>
      </c>
      <c r="AH22" s="12">
        <v>20425527</v>
      </c>
      <c r="AI22" s="13">
        <v>4.6647970016681528E-2</v>
      </c>
      <c r="AJ22" s="13">
        <v>-3.7837681763923962E-3</v>
      </c>
    </row>
    <row r="23" spans="1:36" ht="10.5" customHeight="1" x14ac:dyDescent="0.2">
      <c r="A23" s="11"/>
      <c r="B23" s="11"/>
      <c r="C23" s="11" t="s">
        <v>50</v>
      </c>
      <c r="D23" s="11"/>
      <c r="E23" s="11"/>
      <c r="F23" s="2"/>
      <c r="G23" s="12">
        <v>0</v>
      </c>
      <c r="H23" s="12">
        <v>0</v>
      </c>
      <c r="I23" s="12">
        <v>0</v>
      </c>
      <c r="J23" s="12">
        <v>731760</v>
      </c>
      <c r="K23" s="12">
        <f t="shared" si="5"/>
        <v>747209</v>
      </c>
      <c r="L23" s="12">
        <f t="shared" si="5"/>
        <v>757635</v>
      </c>
      <c r="M23" s="12">
        <f t="shared" si="5"/>
        <v>767579</v>
      </c>
      <c r="N23" s="12">
        <f t="shared" si="5"/>
        <v>832395</v>
      </c>
      <c r="O23" s="12">
        <f t="shared" si="5"/>
        <v>749155</v>
      </c>
      <c r="P23" s="12">
        <f t="shared" si="5"/>
        <v>873199</v>
      </c>
      <c r="Q23" s="12">
        <f t="shared" si="5"/>
        <v>832712</v>
      </c>
      <c r="R23" s="12">
        <f t="shared" si="5"/>
        <v>832712</v>
      </c>
      <c r="S23" s="12">
        <f t="shared" si="5"/>
        <v>832712</v>
      </c>
      <c r="T23" s="12">
        <f t="shared" si="5"/>
        <v>832712</v>
      </c>
      <c r="U23" s="12">
        <f t="shared" si="5"/>
        <v>832712</v>
      </c>
      <c r="V23" s="12">
        <f t="shared" si="5"/>
        <v>832712</v>
      </c>
      <c r="W23" s="12">
        <f t="shared" si="5"/>
        <v>832712</v>
      </c>
      <c r="X23" s="12">
        <f t="shared" si="5"/>
        <v>832712</v>
      </c>
      <c r="Y23" s="12">
        <f t="shared" si="5"/>
        <v>832712</v>
      </c>
      <c r="Z23" s="12">
        <f t="shared" si="5"/>
        <v>832712</v>
      </c>
      <c r="AA23" s="12">
        <f t="shared" si="5"/>
        <v>832712</v>
      </c>
      <c r="AB23" s="12">
        <v>832712</v>
      </c>
      <c r="AC23" s="12">
        <v>832712</v>
      </c>
      <c r="AD23" s="12">
        <v>832712</v>
      </c>
      <c r="AE23" s="12">
        <v>832712</v>
      </c>
      <c r="AF23" s="12">
        <v>832712</v>
      </c>
      <c r="AG23" s="12">
        <v>832712</v>
      </c>
      <c r="AH23" s="12">
        <v>832712</v>
      </c>
      <c r="AI23" s="13">
        <v>0</v>
      </c>
      <c r="AJ23" s="13">
        <v>0</v>
      </c>
    </row>
    <row r="24" spans="1:36" ht="10.5" customHeight="1" x14ac:dyDescent="0.2">
      <c r="A24" s="11"/>
      <c r="B24" s="11"/>
      <c r="C24" s="11" t="s">
        <v>51</v>
      </c>
      <c r="D24" s="11"/>
      <c r="E24" s="11"/>
      <c r="F24" s="2"/>
      <c r="G24" s="12">
        <v>92879</v>
      </c>
      <c r="H24" s="12">
        <v>97839</v>
      </c>
      <c r="I24" s="12">
        <v>173261</v>
      </c>
      <c r="J24" s="12">
        <v>98942</v>
      </c>
      <c r="K24" s="12">
        <f t="shared" si="5"/>
        <v>98006</v>
      </c>
      <c r="L24" s="12">
        <f t="shared" si="5"/>
        <v>257325</v>
      </c>
      <c r="M24" s="12">
        <f t="shared" si="5"/>
        <v>297768</v>
      </c>
      <c r="N24" s="12">
        <f t="shared" si="5"/>
        <v>358787</v>
      </c>
      <c r="O24" s="12">
        <f t="shared" si="5"/>
        <v>715595.85</v>
      </c>
      <c r="P24" s="12">
        <f t="shared" si="5"/>
        <v>807135</v>
      </c>
      <c r="Q24" s="12">
        <f t="shared" si="5"/>
        <v>790875.62</v>
      </c>
      <c r="R24" s="12">
        <f t="shared" si="5"/>
        <v>840334.64</v>
      </c>
      <c r="S24" s="12">
        <f t="shared" si="5"/>
        <v>910578.95</v>
      </c>
      <c r="T24" s="12">
        <f t="shared" si="5"/>
        <v>960977.07000000007</v>
      </c>
      <c r="U24" s="12">
        <f t="shared" si="5"/>
        <v>979657.76</v>
      </c>
      <c r="V24" s="12">
        <f t="shared" si="5"/>
        <v>874946.71</v>
      </c>
      <c r="W24" s="12">
        <f t="shared" si="5"/>
        <v>898301.71</v>
      </c>
      <c r="X24" s="12">
        <f t="shared" si="5"/>
        <v>903308.28</v>
      </c>
      <c r="Y24" s="12">
        <f t="shared" si="5"/>
        <v>932547.57000000007</v>
      </c>
      <c r="Z24" s="12">
        <f t="shared" si="5"/>
        <v>910710.35</v>
      </c>
      <c r="AA24" s="12">
        <f t="shared" si="5"/>
        <v>969532.37</v>
      </c>
      <c r="AB24" s="12">
        <v>980423</v>
      </c>
      <c r="AC24" s="12">
        <v>1003237</v>
      </c>
      <c r="AD24" s="12">
        <v>1017534</v>
      </c>
      <c r="AE24" s="12">
        <v>1119135</v>
      </c>
      <c r="AF24" s="12">
        <v>1106016</v>
      </c>
      <c r="AG24" s="12">
        <v>1137320</v>
      </c>
      <c r="AH24" s="12">
        <v>1065062</v>
      </c>
      <c r="AI24" s="13">
        <v>1.3896366081100675E-2</v>
      </c>
      <c r="AJ24" s="13">
        <v>-6.353357014736398E-2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486379</v>
      </c>
      <c r="W25" s="12">
        <f t="shared" si="5"/>
        <v>1015487</v>
      </c>
      <c r="X25" s="12">
        <f t="shared" si="5"/>
        <v>1116555</v>
      </c>
      <c r="Y25" s="12">
        <f t="shared" si="5"/>
        <v>1142242.5239065024</v>
      </c>
      <c r="Z25" s="12">
        <f t="shared" si="5"/>
        <v>1199156.0662847382</v>
      </c>
      <c r="AA25" s="12">
        <f t="shared" si="5"/>
        <v>829940</v>
      </c>
      <c r="AB25" s="12">
        <v>893135</v>
      </c>
      <c r="AC25" s="12">
        <v>853263</v>
      </c>
      <c r="AD25" s="12">
        <v>948275</v>
      </c>
      <c r="AE25" s="12">
        <v>1038685</v>
      </c>
      <c r="AF25" s="12">
        <v>1299564</v>
      </c>
      <c r="AG25" s="12">
        <v>1175961</v>
      </c>
      <c r="AH25" s="12">
        <v>1263636</v>
      </c>
      <c r="AI25" s="13">
        <v>5.9540300779154176E-2</v>
      </c>
      <c r="AJ25" s="13">
        <v>7.4556043950437134E-2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1538944</v>
      </c>
      <c r="W26" s="12">
        <f t="shared" si="5"/>
        <v>1484513</v>
      </c>
      <c r="X26" s="12">
        <f t="shared" si="5"/>
        <v>1383445</v>
      </c>
      <c r="Y26" s="12">
        <f t="shared" si="5"/>
        <v>1357757.4760934976</v>
      </c>
      <c r="Z26" s="12">
        <f t="shared" si="5"/>
        <v>1300843.9337152618</v>
      </c>
      <c r="AA26" s="12">
        <f t="shared" si="5"/>
        <v>953755</v>
      </c>
      <c r="AB26" s="12">
        <v>930454</v>
      </c>
      <c r="AC26" s="12">
        <v>896273</v>
      </c>
      <c r="AD26" s="12">
        <v>816293</v>
      </c>
      <c r="AE26" s="12">
        <v>794574</v>
      </c>
      <c r="AF26" s="12">
        <v>764691</v>
      </c>
      <c r="AG26" s="12">
        <v>577511</v>
      </c>
      <c r="AH26" s="12">
        <v>580812</v>
      </c>
      <c r="AI26" s="13">
        <v>-7.5535769089634552E-2</v>
      </c>
      <c r="AJ26" s="13">
        <v>5.7159084415708099E-3</v>
      </c>
    </row>
    <row r="27" spans="1:36" ht="10.5" customHeight="1" x14ac:dyDescent="0.2">
      <c r="A27" s="11"/>
      <c r="B27" s="11"/>
      <c r="C27" s="11" t="s">
        <v>54</v>
      </c>
      <c r="D27" s="11"/>
      <c r="E27" s="11"/>
      <c r="F27" s="2"/>
      <c r="G27" s="12">
        <v>725103</v>
      </c>
      <c r="H27" s="12">
        <v>750301</v>
      </c>
      <c r="I27" s="12">
        <v>883799</v>
      </c>
      <c r="J27" s="12">
        <v>1001344</v>
      </c>
      <c r="K27" s="12">
        <f t="shared" si="5"/>
        <v>987405</v>
      </c>
      <c r="L27" s="12">
        <f t="shared" si="5"/>
        <v>1010585</v>
      </c>
      <c r="M27" s="12">
        <f t="shared" si="5"/>
        <v>1078571</v>
      </c>
      <c r="N27" s="12">
        <f t="shared" si="5"/>
        <v>1190114</v>
      </c>
      <c r="O27" s="12">
        <f t="shared" si="5"/>
        <v>1289914.57</v>
      </c>
      <c r="P27" s="12">
        <f t="shared" si="5"/>
        <v>1212153</v>
      </c>
      <c r="Q27" s="12">
        <f t="shared" si="5"/>
        <v>1197877.44</v>
      </c>
      <c r="R27" s="12">
        <f t="shared" si="5"/>
        <v>1271394.6100000001</v>
      </c>
      <c r="S27" s="12">
        <f t="shared" si="5"/>
        <v>1295260.1199999999</v>
      </c>
      <c r="T27" s="12">
        <f t="shared" si="5"/>
        <v>1291017.5900000001</v>
      </c>
      <c r="U27" s="12">
        <f t="shared" si="5"/>
        <v>1458488.72</v>
      </c>
      <c r="V27" s="12">
        <f t="shared" si="5"/>
        <v>1596352.7300000002</v>
      </c>
      <c r="W27" s="12">
        <f t="shared" si="5"/>
        <v>1623012.6700000002</v>
      </c>
      <c r="X27" s="12">
        <f t="shared" si="5"/>
        <v>1393632.8599999999</v>
      </c>
      <c r="Y27" s="12">
        <f t="shared" si="5"/>
        <v>1197145.05</v>
      </c>
      <c r="Z27" s="12">
        <f t="shared" si="5"/>
        <v>1094038.3599999999</v>
      </c>
      <c r="AA27" s="12">
        <f t="shared" si="5"/>
        <v>1223716</v>
      </c>
      <c r="AB27" s="12">
        <v>1198463</v>
      </c>
      <c r="AC27" s="12">
        <v>1253927</v>
      </c>
      <c r="AD27" s="12">
        <v>1265468</v>
      </c>
      <c r="AE27" s="12">
        <v>1825582</v>
      </c>
      <c r="AF27" s="12">
        <v>1852285</v>
      </c>
      <c r="AG27" s="12">
        <v>1433077</v>
      </c>
      <c r="AH27" s="12">
        <v>1315150</v>
      </c>
      <c r="AI27" s="13">
        <v>1.5605653519465079E-2</v>
      </c>
      <c r="AJ27" s="13">
        <v>-8.2289367563641039E-2</v>
      </c>
    </row>
    <row r="28" spans="1:36" ht="10.5" customHeight="1" x14ac:dyDescent="0.2">
      <c r="A28" s="11"/>
      <c r="B28" s="14"/>
      <c r="C28" s="11" t="s">
        <v>55</v>
      </c>
      <c r="E28" s="11"/>
      <c r="F28" s="2"/>
      <c r="G28" s="12">
        <v>0</v>
      </c>
      <c r="H28" s="12">
        <v>0</v>
      </c>
      <c r="I28" s="12">
        <v>0</v>
      </c>
      <c r="J28" s="12">
        <v>0</v>
      </c>
      <c r="K28" s="12">
        <f t="shared" si="5"/>
        <v>0</v>
      </c>
      <c r="L28" s="12">
        <f t="shared" si="5"/>
        <v>17568</v>
      </c>
      <c r="M28" s="12">
        <f t="shared" si="5"/>
        <v>40000</v>
      </c>
      <c r="N28" s="12">
        <f t="shared" si="5"/>
        <v>65174</v>
      </c>
      <c r="O28" s="12">
        <f t="shared" si="5"/>
        <v>75600.600000000006</v>
      </c>
      <c r="P28" s="12">
        <f t="shared" si="5"/>
        <v>83547</v>
      </c>
      <c r="Q28" s="12">
        <f t="shared" si="5"/>
        <v>83176.14</v>
      </c>
      <c r="R28" s="12">
        <f t="shared" si="5"/>
        <v>98058.73000000001</v>
      </c>
      <c r="S28" s="12">
        <f t="shared" si="5"/>
        <v>101065.79000000001</v>
      </c>
      <c r="T28" s="12">
        <f t="shared" si="5"/>
        <v>60463.5</v>
      </c>
      <c r="U28" s="12">
        <f t="shared" si="5"/>
        <v>54923.32</v>
      </c>
      <c r="V28" s="12">
        <f t="shared" si="5"/>
        <v>29057.73</v>
      </c>
      <c r="W28" s="12">
        <f t="shared" si="5"/>
        <v>21061.919999999998</v>
      </c>
      <c r="X28" s="12">
        <f t="shared" si="5"/>
        <v>11741.23</v>
      </c>
      <c r="Y28" s="12">
        <f t="shared" si="5"/>
        <v>13351.42</v>
      </c>
      <c r="Z28" s="12">
        <f t="shared" si="5"/>
        <v>12515.11</v>
      </c>
      <c r="AA28" s="12">
        <f t="shared" si="5"/>
        <v>91585.98</v>
      </c>
      <c r="AB28" s="12">
        <v>8917</v>
      </c>
      <c r="AC28" s="12">
        <v>49993</v>
      </c>
      <c r="AD28" s="12">
        <v>83535</v>
      </c>
      <c r="AE28" s="12">
        <v>99478</v>
      </c>
      <c r="AF28" s="12">
        <v>109062</v>
      </c>
      <c r="AG28" s="12">
        <v>119243</v>
      </c>
      <c r="AH28" s="12">
        <v>162170</v>
      </c>
      <c r="AI28" s="13">
        <v>0.62165559579136898</v>
      </c>
      <c r="AJ28" s="13">
        <v>0.35999597460647587</v>
      </c>
    </row>
    <row r="29" spans="1:36" ht="10.5" customHeight="1" x14ac:dyDescent="0.2">
      <c r="A29" s="11"/>
      <c r="B29" s="11"/>
      <c r="C29" s="11" t="s">
        <v>56</v>
      </c>
      <c r="D29" s="11"/>
      <c r="E29" s="11"/>
      <c r="F29" s="2"/>
      <c r="G29" s="12">
        <v>1700786</v>
      </c>
      <c r="H29" s="12">
        <v>1700178</v>
      </c>
      <c r="I29" s="12">
        <v>2415044</v>
      </c>
      <c r="J29" s="12">
        <v>2877759</v>
      </c>
      <c r="K29" s="12">
        <f t="shared" si="5"/>
        <v>1659623</v>
      </c>
      <c r="L29" s="12">
        <f t="shared" si="5"/>
        <v>2247102</v>
      </c>
      <c r="M29" s="12">
        <f t="shared" si="5"/>
        <v>2707143</v>
      </c>
      <c r="N29" s="12">
        <f t="shared" si="5"/>
        <v>4613780</v>
      </c>
      <c r="O29" s="12">
        <f t="shared" si="5"/>
        <v>3548612</v>
      </c>
      <c r="P29" s="12">
        <f t="shared" si="5"/>
        <v>4811117</v>
      </c>
      <c r="Q29" s="12">
        <f t="shared" si="5"/>
        <v>4243881</v>
      </c>
      <c r="R29" s="12">
        <f t="shared" si="5"/>
        <v>3741675</v>
      </c>
      <c r="S29" s="12">
        <f t="shared" si="5"/>
        <v>3596697</v>
      </c>
      <c r="T29" s="12">
        <f t="shared" si="5"/>
        <v>3340729</v>
      </c>
      <c r="U29" s="12">
        <f t="shared" si="5"/>
        <v>2511706</v>
      </c>
      <c r="V29" s="12">
        <f t="shared" si="5"/>
        <v>3427848</v>
      </c>
      <c r="W29" s="12">
        <f t="shared" si="5"/>
        <v>3764996</v>
      </c>
      <c r="X29" s="12">
        <f t="shared" si="5"/>
        <v>4421957</v>
      </c>
      <c r="Y29" s="12">
        <f t="shared" si="5"/>
        <v>4295655</v>
      </c>
      <c r="Z29" s="12">
        <f t="shared" si="5"/>
        <v>4212594</v>
      </c>
      <c r="AA29" s="12">
        <f t="shared" si="5"/>
        <v>4373524</v>
      </c>
      <c r="AB29" s="12">
        <v>4484088</v>
      </c>
      <c r="AC29" s="12">
        <v>4541345</v>
      </c>
      <c r="AD29" s="12">
        <v>7518369</v>
      </c>
      <c r="AE29" s="12">
        <v>5432681</v>
      </c>
      <c r="AF29" s="12">
        <v>5828221</v>
      </c>
      <c r="AG29" s="12">
        <v>5877444</v>
      </c>
      <c r="AH29" s="12">
        <v>6687224</v>
      </c>
      <c r="AI29" s="13">
        <v>6.8879195169211149E-2</v>
      </c>
      <c r="AJ29" s="13">
        <v>0.13777757814451316</v>
      </c>
    </row>
    <row r="30" spans="1:36" ht="10.5" customHeight="1" x14ac:dyDescent="0.2">
      <c r="A30" s="11"/>
      <c r="B30" s="11"/>
      <c r="C30" s="11" t="s">
        <v>57</v>
      </c>
      <c r="D30" s="11"/>
      <c r="E30" s="11"/>
      <c r="F30" s="2"/>
      <c r="G30" s="12">
        <v>3619577</v>
      </c>
      <c r="H30" s="12">
        <v>3717377</v>
      </c>
      <c r="I30" s="12">
        <v>3735676</v>
      </c>
      <c r="J30" s="12">
        <v>3802908</v>
      </c>
      <c r="K30" s="12">
        <f t="shared" si="5"/>
        <v>3690778</v>
      </c>
      <c r="L30" s="12">
        <f t="shared" si="5"/>
        <v>3825503</v>
      </c>
      <c r="M30" s="12">
        <f t="shared" si="5"/>
        <v>4008134</v>
      </c>
      <c r="N30" s="12">
        <f t="shared" si="5"/>
        <v>4139676</v>
      </c>
      <c r="O30" s="12">
        <f t="shared" si="5"/>
        <v>4294519</v>
      </c>
      <c r="P30" s="12">
        <f t="shared" si="5"/>
        <v>3999368</v>
      </c>
      <c r="Q30" s="12">
        <f t="shared" si="5"/>
        <v>3697433</v>
      </c>
      <c r="R30" s="12">
        <f t="shared" si="5"/>
        <v>3688269</v>
      </c>
      <c r="S30" s="12">
        <f t="shared" si="5"/>
        <v>3858963</v>
      </c>
      <c r="T30" s="12">
        <f t="shared" si="5"/>
        <v>4805616</v>
      </c>
      <c r="U30" s="12">
        <f t="shared" si="5"/>
        <v>5062636</v>
      </c>
      <c r="V30" s="12">
        <f t="shared" si="5"/>
        <v>5127388</v>
      </c>
      <c r="W30" s="12">
        <f t="shared" si="5"/>
        <v>4533279</v>
      </c>
      <c r="X30" s="12">
        <f t="shared" si="5"/>
        <v>3752698</v>
      </c>
      <c r="Y30" s="12">
        <f t="shared" si="5"/>
        <v>3372664</v>
      </c>
      <c r="Z30" s="12">
        <f t="shared" si="5"/>
        <v>3945402</v>
      </c>
      <c r="AA30" s="12">
        <f t="shared" si="5"/>
        <v>4240705</v>
      </c>
      <c r="AB30" s="12">
        <v>4362211</v>
      </c>
      <c r="AC30" s="12">
        <v>4925912</v>
      </c>
      <c r="AD30" s="12">
        <v>5570821</v>
      </c>
      <c r="AE30" s="12">
        <v>5744652</v>
      </c>
      <c r="AF30" s="12">
        <v>6404275</v>
      </c>
      <c r="AG30" s="12">
        <v>6579169</v>
      </c>
      <c r="AH30" s="12">
        <v>6524687</v>
      </c>
      <c r="AI30" s="13">
        <v>6.9404898326402176E-2</v>
      </c>
      <c r="AJ30" s="13">
        <v>-8.2809850301763036E-3</v>
      </c>
    </row>
    <row r="31" spans="1:36" ht="10.5" customHeight="1" x14ac:dyDescent="0.2">
      <c r="A31" s="11"/>
      <c r="B31" s="11"/>
      <c r="C31" s="11" t="s">
        <v>58</v>
      </c>
      <c r="D31" s="11"/>
      <c r="E31" s="11"/>
      <c r="F31" s="2"/>
      <c r="G31" s="12">
        <v>1100630</v>
      </c>
      <c r="H31" s="12">
        <v>1219274</v>
      </c>
      <c r="I31" s="12">
        <v>1301125</v>
      </c>
      <c r="J31" s="12">
        <v>1319180</v>
      </c>
      <c r="K31" s="12">
        <f t="shared" si="5"/>
        <v>1321289</v>
      </c>
      <c r="L31" s="12">
        <f t="shared" si="5"/>
        <v>1203537</v>
      </c>
      <c r="M31" s="12">
        <f t="shared" si="5"/>
        <v>1266917</v>
      </c>
      <c r="N31" s="12">
        <f t="shared" si="5"/>
        <v>1701999</v>
      </c>
      <c r="O31" s="12">
        <f t="shared" si="5"/>
        <v>1716343</v>
      </c>
      <c r="P31" s="12">
        <f t="shared" si="5"/>
        <v>1809609</v>
      </c>
      <c r="Q31" s="12">
        <f t="shared" si="5"/>
        <v>2006924</v>
      </c>
      <c r="R31" s="12">
        <f t="shared" si="5"/>
        <v>1623384</v>
      </c>
      <c r="S31" s="12">
        <f t="shared" si="5"/>
        <v>1696037</v>
      </c>
      <c r="T31" s="12">
        <f t="shared" si="5"/>
        <v>1871341</v>
      </c>
      <c r="U31" s="12">
        <f t="shared" si="5"/>
        <v>2074957</v>
      </c>
      <c r="V31" s="12">
        <f t="shared" si="5"/>
        <v>2086922</v>
      </c>
      <c r="W31" s="12">
        <f t="shared" si="5"/>
        <v>1397883</v>
      </c>
      <c r="X31" s="12">
        <f t="shared" si="5"/>
        <v>1074694</v>
      </c>
      <c r="Y31" s="12">
        <f t="shared" si="5"/>
        <v>1295410</v>
      </c>
      <c r="Z31" s="12">
        <f t="shared" si="5"/>
        <v>1395999</v>
      </c>
      <c r="AA31" s="12">
        <f t="shared" si="5"/>
        <v>1846082</v>
      </c>
      <c r="AB31" s="12">
        <v>1686827</v>
      </c>
      <c r="AC31" s="12">
        <v>1458225</v>
      </c>
      <c r="AD31" s="12">
        <v>1810406</v>
      </c>
      <c r="AE31" s="12">
        <v>1975782</v>
      </c>
      <c r="AF31" s="12">
        <v>1613409</v>
      </c>
      <c r="AG31" s="12">
        <v>2750669</v>
      </c>
      <c r="AH31" s="12">
        <v>1691577</v>
      </c>
      <c r="AI31" s="13">
        <v>4.687732610044737E-4</v>
      </c>
      <c r="AJ31" s="13">
        <v>-0.38503069616882291</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149918</v>
      </c>
      <c r="R32" s="12">
        <f t="shared" si="5"/>
        <v>315606</v>
      </c>
      <c r="S32" s="12">
        <f t="shared" si="5"/>
        <v>389173</v>
      </c>
      <c r="T32" s="12">
        <f t="shared" si="5"/>
        <v>244417</v>
      </c>
      <c r="U32" s="12">
        <f t="shared" si="5"/>
        <v>220154</v>
      </c>
      <c r="V32" s="12">
        <f t="shared" si="5"/>
        <v>160752</v>
      </c>
      <c r="W32" s="12">
        <f t="shared" si="5"/>
        <v>159983</v>
      </c>
      <c r="X32" s="12">
        <f t="shared" si="5"/>
        <v>193401</v>
      </c>
      <c r="Y32" s="12">
        <f t="shared" si="5"/>
        <v>193277</v>
      </c>
      <c r="Z32" s="12">
        <f t="shared" ref="Z32:AA32" si="6">SUM(Z89,Z146,Z203)</f>
        <v>145583</v>
      </c>
      <c r="AA32" s="12">
        <f t="shared" si="6"/>
        <v>109070</v>
      </c>
      <c r="AB32" s="12">
        <v>159852</v>
      </c>
      <c r="AC32" s="12">
        <v>123047</v>
      </c>
      <c r="AD32" s="12">
        <v>203885</v>
      </c>
      <c r="AE32" s="12">
        <v>177222</v>
      </c>
      <c r="AF32" s="12">
        <v>127475</v>
      </c>
      <c r="AG32" s="12">
        <v>20000</v>
      </c>
      <c r="AH32" s="12">
        <v>302497</v>
      </c>
      <c r="AI32" s="13">
        <v>0.11215973135570634</v>
      </c>
      <c r="AJ32" s="13">
        <v>14.12485</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1520961</v>
      </c>
      <c r="H34" s="12">
        <v>1435033</v>
      </c>
      <c r="I34" s="12">
        <v>1464008</v>
      </c>
      <c r="J34" s="12">
        <v>1373414</v>
      </c>
      <c r="K34" s="12">
        <f t="shared" ref="K34:AA34" si="7">SUM(K91,K147,K204)</f>
        <v>1523079</v>
      </c>
      <c r="L34" s="12">
        <f t="shared" si="7"/>
        <v>1592537</v>
      </c>
      <c r="M34" s="12">
        <f t="shared" si="7"/>
        <v>1664460</v>
      </c>
      <c r="N34" s="12">
        <f t="shared" si="7"/>
        <v>1844502</v>
      </c>
      <c r="O34" s="12">
        <f t="shared" si="7"/>
        <v>1946587</v>
      </c>
      <c r="P34" s="12">
        <f t="shared" si="7"/>
        <v>2290403</v>
      </c>
      <c r="Q34" s="12">
        <f t="shared" si="7"/>
        <v>2475310</v>
      </c>
      <c r="R34" s="12">
        <f t="shared" si="7"/>
        <v>2749151</v>
      </c>
      <c r="S34" s="12">
        <f t="shared" si="7"/>
        <v>2593245</v>
      </c>
      <c r="T34" s="12">
        <f t="shared" si="7"/>
        <v>2686370</v>
      </c>
      <c r="U34" s="12">
        <f t="shared" si="7"/>
        <v>2607879</v>
      </c>
      <c r="V34" s="12">
        <f t="shared" si="7"/>
        <v>2464996</v>
      </c>
      <c r="W34" s="12">
        <f t="shared" si="7"/>
        <v>2654601</v>
      </c>
      <c r="X34" s="12">
        <f t="shared" si="7"/>
        <v>4279571</v>
      </c>
      <c r="Y34" s="12">
        <f t="shared" si="7"/>
        <v>4058981</v>
      </c>
      <c r="Z34" s="12">
        <f t="shared" si="7"/>
        <v>3634329</v>
      </c>
      <c r="AA34" s="12">
        <f t="shared" si="7"/>
        <v>3869839</v>
      </c>
      <c r="AB34" s="12">
        <v>4284509</v>
      </c>
      <c r="AC34" s="12">
        <v>3772309</v>
      </c>
      <c r="AD34" s="12">
        <v>4631798</v>
      </c>
      <c r="AE34" s="12">
        <v>6318479</v>
      </c>
      <c r="AF34" s="12">
        <v>5674914</v>
      </c>
      <c r="AG34" s="12">
        <v>3473582</v>
      </c>
      <c r="AH34" s="12">
        <v>4023290</v>
      </c>
      <c r="AI34" s="13">
        <v>-1.0429561618478855E-2</v>
      </c>
      <c r="AJ34" s="13">
        <v>0.15825392922925097</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31620</v>
      </c>
      <c r="H36" s="12">
        <v>37907</v>
      </c>
      <c r="I36" s="12">
        <v>53623</v>
      </c>
      <c r="J36" s="12">
        <v>51956</v>
      </c>
      <c r="K36" s="12">
        <f t="shared" ref="K36:AA36" si="8">SUM(K93,K149,K206)</f>
        <v>32645</v>
      </c>
      <c r="L36" s="12">
        <f t="shared" si="8"/>
        <v>37088</v>
      </c>
      <c r="M36" s="12">
        <f t="shared" si="8"/>
        <v>69912</v>
      </c>
      <c r="N36" s="12">
        <f t="shared" si="8"/>
        <v>185193</v>
      </c>
      <c r="O36" s="12">
        <f t="shared" si="8"/>
        <v>5270</v>
      </c>
      <c r="P36" s="12">
        <f t="shared" si="8"/>
        <v>221057</v>
      </c>
      <c r="Q36" s="12">
        <f t="shared" si="8"/>
        <v>15966</v>
      </c>
      <c r="R36" s="12">
        <f t="shared" si="8"/>
        <v>17020</v>
      </c>
      <c r="S36" s="12">
        <f t="shared" si="8"/>
        <v>17966</v>
      </c>
      <c r="T36" s="12">
        <f t="shared" si="8"/>
        <v>60827</v>
      </c>
      <c r="U36" s="12">
        <f t="shared" si="8"/>
        <v>57117</v>
      </c>
      <c r="V36" s="12">
        <f t="shared" si="8"/>
        <v>59654</v>
      </c>
      <c r="W36" s="12">
        <f t="shared" si="8"/>
        <v>91844</v>
      </c>
      <c r="X36" s="12">
        <f t="shared" si="8"/>
        <v>44427</v>
      </c>
      <c r="Y36" s="12">
        <f t="shared" si="8"/>
        <v>60163</v>
      </c>
      <c r="Z36" s="12">
        <f t="shared" si="8"/>
        <v>54344</v>
      </c>
      <c r="AA36" s="12">
        <f t="shared" si="8"/>
        <v>59772</v>
      </c>
      <c r="AB36" s="12">
        <v>55980</v>
      </c>
      <c r="AC36" s="12">
        <v>54161</v>
      </c>
      <c r="AD36" s="12">
        <v>48322</v>
      </c>
      <c r="AE36" s="12">
        <v>67801</v>
      </c>
      <c r="AF36" s="12">
        <v>52527</v>
      </c>
      <c r="AG36" s="12">
        <v>195497</v>
      </c>
      <c r="AH36" s="12">
        <v>125582</v>
      </c>
      <c r="AI36" s="13">
        <v>0.14414855610541566</v>
      </c>
      <c r="AJ36" s="13">
        <v>-0.35762697125787096</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0</v>
      </c>
      <c r="S38" s="12">
        <f t="shared" si="9"/>
        <v>1392789</v>
      </c>
      <c r="T38" s="12">
        <f t="shared" si="9"/>
        <v>2785578</v>
      </c>
      <c r="U38" s="12">
        <f t="shared" si="9"/>
        <v>2975823</v>
      </c>
      <c r="V38" s="12">
        <f t="shared" si="9"/>
        <v>3166068</v>
      </c>
      <c r="W38" s="12">
        <f t="shared" si="9"/>
        <v>3353506.5</v>
      </c>
      <c r="X38" s="12">
        <f t="shared" si="9"/>
        <v>3540945</v>
      </c>
      <c r="Y38" s="12">
        <f t="shared" si="9"/>
        <v>3749611</v>
      </c>
      <c r="Z38" s="12">
        <f t="shared" si="9"/>
        <v>3958277</v>
      </c>
      <c r="AA38" s="12">
        <f t="shared" si="9"/>
        <v>4167129.5</v>
      </c>
      <c r="AB38" s="12">
        <v>4375982</v>
      </c>
      <c r="AC38" s="12">
        <v>4630155.2400583625</v>
      </c>
      <c r="AD38" s="12">
        <v>5180612</v>
      </c>
      <c r="AE38" s="12">
        <v>5598404.6402398897</v>
      </c>
      <c r="AF38" s="12">
        <v>5693357</v>
      </c>
      <c r="AG38" s="12">
        <v>5968457.3094427995</v>
      </c>
      <c r="AH38" s="12">
        <v>6984091</v>
      </c>
      <c r="AI38" s="13">
        <v>8.1033270904211196E-2</v>
      </c>
      <c r="AJ38" s="13">
        <v>0.17016686857261237</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15374810</v>
      </c>
      <c r="H40" s="5">
        <v>15300385</v>
      </c>
      <c r="I40" s="5">
        <v>15884765</v>
      </c>
      <c r="J40" s="5">
        <v>16504644</v>
      </c>
      <c r="K40" s="5">
        <f t="shared" ref="K40:Q40" si="10">SUM(K96,K152,K209)</f>
        <v>17277073</v>
      </c>
      <c r="L40" s="5">
        <f t="shared" si="10"/>
        <v>17268346</v>
      </c>
      <c r="M40" s="5">
        <f t="shared" si="10"/>
        <v>17472935</v>
      </c>
      <c r="N40" s="5">
        <f t="shared" si="10"/>
        <v>30491977</v>
      </c>
      <c r="O40" s="5">
        <f t="shared" si="10"/>
        <v>33714001</v>
      </c>
      <c r="P40" s="5">
        <f t="shared" si="10"/>
        <v>30561731</v>
      </c>
      <c r="Q40" s="5">
        <f t="shared" si="10"/>
        <v>28606668</v>
      </c>
      <c r="R40" s="5">
        <f t="shared" ref="R40:AA40" si="11">SUM(R96,R152,R209,R234)</f>
        <v>29107006</v>
      </c>
      <c r="S40" s="5">
        <f t="shared" si="11"/>
        <v>27895468</v>
      </c>
      <c r="T40" s="5">
        <f t="shared" si="11"/>
        <v>31293787</v>
      </c>
      <c r="U40" s="5">
        <f t="shared" si="11"/>
        <v>31018031</v>
      </c>
      <c r="V40" s="5">
        <f t="shared" si="11"/>
        <v>37880475</v>
      </c>
      <c r="W40" s="5">
        <f t="shared" si="11"/>
        <v>35720934.480000004</v>
      </c>
      <c r="X40" s="5">
        <f t="shared" si="11"/>
        <v>36401869</v>
      </c>
      <c r="Y40" s="5">
        <f t="shared" si="11"/>
        <v>35212519</v>
      </c>
      <c r="Z40" s="5">
        <f t="shared" si="11"/>
        <v>35420936</v>
      </c>
      <c r="AA40" s="5">
        <f t="shared" si="11"/>
        <v>38026906.5</v>
      </c>
      <c r="AB40" s="5">
        <v>37597594</v>
      </c>
      <c r="AC40" s="5">
        <v>39024754.712060392</v>
      </c>
      <c r="AD40" s="5">
        <v>45627114</v>
      </c>
      <c r="AE40" s="5">
        <v>55316041.573621653</v>
      </c>
      <c r="AF40" s="5">
        <v>59263699</v>
      </c>
      <c r="AG40" s="5">
        <v>48038733.306663103</v>
      </c>
      <c r="AH40" s="5">
        <v>46979408</v>
      </c>
      <c r="AI40" s="10">
        <v>3.7826082204704292E-2</v>
      </c>
      <c r="AJ40" s="10">
        <v>-2.2051482912772227E-2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5474918</v>
      </c>
      <c r="H42" s="12">
        <v>5841454</v>
      </c>
      <c r="I42" s="12">
        <v>6107860</v>
      </c>
      <c r="J42" s="12">
        <v>5612915</v>
      </c>
      <c r="K42" s="12">
        <f t="shared" ref="K42:AA51" si="12">SUM(K98,K154,K211)</f>
        <v>6055632</v>
      </c>
      <c r="L42" s="12">
        <f t="shared" si="12"/>
        <v>6241076</v>
      </c>
      <c r="M42" s="12">
        <f t="shared" si="12"/>
        <v>6489847</v>
      </c>
      <c r="N42" s="12">
        <f t="shared" si="12"/>
        <v>8065796</v>
      </c>
      <c r="O42" s="12">
        <f t="shared" si="12"/>
        <v>8583831</v>
      </c>
      <c r="P42" s="12">
        <f t="shared" si="12"/>
        <v>10130121</v>
      </c>
      <c r="Q42" s="12">
        <f t="shared" si="12"/>
        <v>9880860</v>
      </c>
      <c r="R42" s="12">
        <f t="shared" si="12"/>
        <v>10699873</v>
      </c>
      <c r="S42" s="12">
        <f t="shared" si="12"/>
        <v>10318312</v>
      </c>
      <c r="T42" s="12">
        <f t="shared" si="12"/>
        <v>11170788</v>
      </c>
      <c r="U42" s="12">
        <f t="shared" si="12"/>
        <v>11316449</v>
      </c>
      <c r="V42" s="12">
        <f t="shared" si="12"/>
        <v>11998333.065751709</v>
      </c>
      <c r="W42" s="12">
        <f t="shared" si="12"/>
        <v>12250144.98</v>
      </c>
      <c r="X42" s="12">
        <f t="shared" si="12"/>
        <v>13175743</v>
      </c>
      <c r="Y42" s="12">
        <f t="shared" si="12"/>
        <v>12427530</v>
      </c>
      <c r="Z42" s="12">
        <f t="shared" si="12"/>
        <v>12904877</v>
      </c>
      <c r="AA42" s="12">
        <f t="shared" si="12"/>
        <v>13569786</v>
      </c>
      <c r="AB42" s="12">
        <v>13690421</v>
      </c>
      <c r="AC42" s="12">
        <v>14254910</v>
      </c>
      <c r="AD42" s="12">
        <v>15180918</v>
      </c>
      <c r="AE42" s="12">
        <v>16796540</v>
      </c>
      <c r="AF42" s="12">
        <v>16298748</v>
      </c>
      <c r="AG42" s="12">
        <v>14924267</v>
      </c>
      <c r="AH42" s="12">
        <v>15369642</v>
      </c>
      <c r="AI42" s="13">
        <v>1.9470096423104266E-2</v>
      </c>
      <c r="AJ42" s="13">
        <v>2.9842336645411128E-2</v>
      </c>
    </row>
    <row r="43" spans="1:36" ht="10.5" customHeight="1" x14ac:dyDescent="0.2">
      <c r="A43" s="11"/>
      <c r="B43" s="19" t="s">
        <v>65</v>
      </c>
      <c r="C43" s="14"/>
      <c r="D43" s="19"/>
      <c r="E43" s="14"/>
      <c r="F43" s="2"/>
      <c r="G43" s="12">
        <v>6326708</v>
      </c>
      <c r="H43" s="12">
        <v>6453277</v>
      </c>
      <c r="I43" s="12">
        <v>6592354</v>
      </c>
      <c r="J43" s="12">
        <v>6966224</v>
      </c>
      <c r="K43" s="12">
        <f t="shared" si="12"/>
        <v>7340103</v>
      </c>
      <c r="L43" s="12">
        <f t="shared" si="12"/>
        <v>7044929</v>
      </c>
      <c r="M43" s="12">
        <f t="shared" si="12"/>
        <v>7195453</v>
      </c>
      <c r="N43" s="12">
        <f t="shared" si="12"/>
        <v>8354073</v>
      </c>
      <c r="O43" s="12">
        <f t="shared" si="12"/>
        <v>8556526</v>
      </c>
      <c r="P43" s="12">
        <f t="shared" si="12"/>
        <v>9658559</v>
      </c>
      <c r="Q43" s="12">
        <f t="shared" si="12"/>
        <v>9057205</v>
      </c>
      <c r="R43" s="12">
        <f t="shared" si="12"/>
        <v>8482768</v>
      </c>
      <c r="S43" s="12">
        <f t="shared" si="12"/>
        <v>8389081</v>
      </c>
      <c r="T43" s="12">
        <f t="shared" si="12"/>
        <v>8690923</v>
      </c>
      <c r="U43" s="12">
        <f t="shared" si="12"/>
        <v>8828598</v>
      </c>
      <c r="V43" s="12">
        <f t="shared" si="12"/>
        <v>9630368</v>
      </c>
      <c r="W43" s="12">
        <f t="shared" si="12"/>
        <v>9983059</v>
      </c>
      <c r="X43" s="12">
        <f t="shared" si="12"/>
        <v>10426135</v>
      </c>
      <c r="Y43" s="12">
        <f t="shared" si="12"/>
        <v>10090247</v>
      </c>
      <c r="Z43" s="12">
        <f t="shared" si="12"/>
        <v>9771228</v>
      </c>
      <c r="AA43" s="12">
        <f t="shared" si="12"/>
        <v>10743984</v>
      </c>
      <c r="AB43" s="12">
        <v>10641245</v>
      </c>
      <c r="AC43" s="12">
        <v>11030744</v>
      </c>
      <c r="AD43" s="12">
        <v>12087240</v>
      </c>
      <c r="AE43" s="12">
        <v>12750064</v>
      </c>
      <c r="AF43" s="12">
        <v>12987139</v>
      </c>
      <c r="AG43" s="12">
        <v>12756563</v>
      </c>
      <c r="AH43" s="12">
        <v>12987962</v>
      </c>
      <c r="AI43" s="13">
        <v>3.3771990849223332E-2</v>
      </c>
      <c r="AJ43" s="13">
        <v>1.8139603904280488E-2</v>
      </c>
    </row>
    <row r="44" spans="1:36" ht="10.5" customHeight="1" x14ac:dyDescent="0.2">
      <c r="A44" s="11"/>
      <c r="B44" s="19" t="s">
        <v>66</v>
      </c>
      <c r="C44" s="14"/>
      <c r="D44" s="19"/>
      <c r="E44" s="14"/>
      <c r="F44" s="2"/>
      <c r="G44" s="12">
        <v>1022529</v>
      </c>
      <c r="H44" s="12">
        <v>1128945</v>
      </c>
      <c r="I44" s="12">
        <v>764570</v>
      </c>
      <c r="J44" s="12">
        <v>1254323</v>
      </c>
      <c r="K44" s="12">
        <f t="shared" si="12"/>
        <v>1454603</v>
      </c>
      <c r="L44" s="12">
        <f t="shared" si="12"/>
        <v>1319666</v>
      </c>
      <c r="M44" s="12">
        <f t="shared" si="12"/>
        <v>1672268</v>
      </c>
      <c r="N44" s="12">
        <f t="shared" si="12"/>
        <v>2466688</v>
      </c>
      <c r="O44" s="12">
        <f t="shared" si="12"/>
        <v>2911480</v>
      </c>
      <c r="P44" s="12">
        <f t="shared" si="12"/>
        <v>3092846</v>
      </c>
      <c r="Q44" s="12">
        <f t="shared" si="12"/>
        <v>3983113</v>
      </c>
      <c r="R44" s="12">
        <f t="shared" si="12"/>
        <v>3120903</v>
      </c>
      <c r="S44" s="12">
        <f t="shared" si="12"/>
        <v>3304023</v>
      </c>
      <c r="T44" s="12">
        <f t="shared" si="12"/>
        <v>4044969</v>
      </c>
      <c r="U44" s="12">
        <f t="shared" si="12"/>
        <v>3024207</v>
      </c>
      <c r="V44" s="12">
        <f t="shared" si="12"/>
        <v>4071554.2955519436</v>
      </c>
      <c r="W44" s="12">
        <f t="shared" si="12"/>
        <v>4060993</v>
      </c>
      <c r="X44" s="12">
        <f t="shared" si="12"/>
        <v>3818990</v>
      </c>
      <c r="Y44" s="12">
        <f t="shared" si="12"/>
        <v>4167922</v>
      </c>
      <c r="Z44" s="12">
        <f t="shared" si="12"/>
        <v>4118011</v>
      </c>
      <c r="AA44" s="12">
        <f t="shared" si="12"/>
        <v>4113367</v>
      </c>
      <c r="AB44" s="12">
        <v>4183795</v>
      </c>
      <c r="AC44" s="12">
        <v>4319433</v>
      </c>
      <c r="AD44" s="12">
        <v>5219835</v>
      </c>
      <c r="AE44" s="12">
        <v>8744258</v>
      </c>
      <c r="AF44" s="12">
        <v>9004057</v>
      </c>
      <c r="AG44" s="12">
        <v>5346411</v>
      </c>
      <c r="AH44" s="12">
        <v>4223581</v>
      </c>
      <c r="AI44" s="13">
        <v>1.578680977164737E-3</v>
      </c>
      <c r="AJ44" s="13">
        <v>-0.2100156534916601</v>
      </c>
    </row>
    <row r="45" spans="1:36" ht="10.5" customHeight="1" x14ac:dyDescent="0.2">
      <c r="A45" s="11"/>
      <c r="B45" s="19" t="s">
        <v>67</v>
      </c>
      <c r="C45" s="14"/>
      <c r="D45" s="19"/>
      <c r="E45" s="14"/>
      <c r="F45" s="2"/>
      <c r="G45" s="12">
        <v>396179</v>
      </c>
      <c r="H45" s="12">
        <v>428850</v>
      </c>
      <c r="I45" s="12">
        <v>473414</v>
      </c>
      <c r="J45" s="12">
        <v>447142</v>
      </c>
      <c r="K45" s="12">
        <f t="shared" si="12"/>
        <v>469418</v>
      </c>
      <c r="L45" s="12">
        <f t="shared" si="12"/>
        <v>627377</v>
      </c>
      <c r="M45" s="12">
        <f t="shared" si="12"/>
        <v>420680</v>
      </c>
      <c r="N45" s="12">
        <f t="shared" si="12"/>
        <v>790659</v>
      </c>
      <c r="O45" s="12">
        <f t="shared" si="12"/>
        <v>985225</v>
      </c>
      <c r="P45" s="12">
        <f t="shared" si="12"/>
        <v>815003</v>
      </c>
      <c r="Q45" s="12">
        <f t="shared" si="12"/>
        <v>926486</v>
      </c>
      <c r="R45" s="12">
        <f t="shared" si="12"/>
        <v>1019285</v>
      </c>
      <c r="S45" s="12">
        <f t="shared" si="12"/>
        <v>1006804</v>
      </c>
      <c r="T45" s="12">
        <f t="shared" si="12"/>
        <v>673635</v>
      </c>
      <c r="U45" s="12">
        <f t="shared" si="12"/>
        <v>965443</v>
      </c>
      <c r="V45" s="12">
        <f t="shared" si="12"/>
        <v>765230</v>
      </c>
      <c r="W45" s="12">
        <f t="shared" si="12"/>
        <v>767505</v>
      </c>
      <c r="X45" s="12">
        <f t="shared" si="12"/>
        <v>797032</v>
      </c>
      <c r="Y45" s="12">
        <f t="shared" si="12"/>
        <v>780484</v>
      </c>
      <c r="Z45" s="12">
        <f t="shared" si="12"/>
        <v>814727</v>
      </c>
      <c r="AA45" s="12">
        <f t="shared" si="12"/>
        <v>803702</v>
      </c>
      <c r="AB45" s="12">
        <v>770420</v>
      </c>
      <c r="AC45" s="12">
        <v>781918</v>
      </c>
      <c r="AD45" s="12">
        <v>948076</v>
      </c>
      <c r="AE45" s="12">
        <v>801060</v>
      </c>
      <c r="AF45" s="12">
        <v>819013</v>
      </c>
      <c r="AG45" s="12">
        <v>792532</v>
      </c>
      <c r="AH45" s="12">
        <v>961456</v>
      </c>
      <c r="AI45" s="13">
        <v>3.7608794967252779E-2</v>
      </c>
      <c r="AJ45" s="13">
        <v>0.2131447058289129</v>
      </c>
    </row>
    <row r="46" spans="1:36" ht="10.5" customHeight="1" x14ac:dyDescent="0.2">
      <c r="A46" s="11"/>
      <c r="B46" s="19" t="s">
        <v>69</v>
      </c>
      <c r="C46" s="14"/>
      <c r="D46" s="19"/>
      <c r="E46" s="14"/>
      <c r="F46" s="2"/>
      <c r="G46" s="12">
        <v>452329</v>
      </c>
      <c r="H46" s="12">
        <v>272023</v>
      </c>
      <c r="I46" s="12">
        <v>233548</v>
      </c>
      <c r="J46" s="12">
        <v>240777</v>
      </c>
      <c r="K46" s="12">
        <f t="shared" si="12"/>
        <v>208952</v>
      </c>
      <c r="L46" s="12">
        <f t="shared" si="12"/>
        <v>195457</v>
      </c>
      <c r="M46" s="12">
        <f t="shared" si="12"/>
        <v>297924</v>
      </c>
      <c r="N46" s="12">
        <f t="shared" si="12"/>
        <v>459811</v>
      </c>
      <c r="O46" s="12">
        <f t="shared" si="12"/>
        <v>511489</v>
      </c>
      <c r="P46" s="12">
        <f t="shared" si="12"/>
        <v>635404</v>
      </c>
      <c r="Q46" s="12">
        <f t="shared" si="12"/>
        <v>668829</v>
      </c>
      <c r="R46" s="12">
        <f t="shared" si="12"/>
        <v>661469</v>
      </c>
      <c r="S46" s="12">
        <f t="shared" si="12"/>
        <v>647313</v>
      </c>
      <c r="T46" s="12">
        <f t="shared" si="12"/>
        <v>151350</v>
      </c>
      <c r="U46" s="12">
        <f t="shared" si="12"/>
        <v>153489</v>
      </c>
      <c r="V46" s="12">
        <f t="shared" si="12"/>
        <v>957484</v>
      </c>
      <c r="W46" s="12">
        <f t="shared" si="12"/>
        <v>998228</v>
      </c>
      <c r="X46" s="12">
        <f t="shared" si="12"/>
        <v>993053</v>
      </c>
      <c r="Y46" s="12">
        <f t="shared" si="12"/>
        <v>923620</v>
      </c>
      <c r="Z46" s="12">
        <f t="shared" si="12"/>
        <v>885651</v>
      </c>
      <c r="AA46" s="12">
        <f t="shared" si="12"/>
        <v>822297</v>
      </c>
      <c r="AB46" s="12">
        <v>828256</v>
      </c>
      <c r="AC46" s="12">
        <v>831622</v>
      </c>
      <c r="AD46" s="12">
        <v>1677968</v>
      </c>
      <c r="AE46" s="12">
        <v>2049495</v>
      </c>
      <c r="AF46" s="12">
        <v>2092720</v>
      </c>
      <c r="AG46" s="12">
        <v>2105263</v>
      </c>
      <c r="AH46" s="12">
        <v>2172652</v>
      </c>
      <c r="AI46" s="13">
        <v>0.1743681470941898</v>
      </c>
      <c r="AJ46" s="13">
        <v>3.2009777400733304E-2</v>
      </c>
    </row>
    <row r="47" spans="1:36" ht="10.5" customHeight="1" x14ac:dyDescent="0.2">
      <c r="A47" s="11"/>
      <c r="B47" s="19" t="s">
        <v>70</v>
      </c>
      <c r="C47" s="14"/>
      <c r="D47" s="19"/>
      <c r="E47" s="14"/>
      <c r="F47" s="2"/>
      <c r="G47" s="12">
        <v>637061</v>
      </c>
      <c r="H47" s="12">
        <v>567965</v>
      </c>
      <c r="I47" s="12">
        <v>610564</v>
      </c>
      <c r="J47" s="12">
        <v>490193</v>
      </c>
      <c r="K47" s="12">
        <f t="shared" si="12"/>
        <v>643660</v>
      </c>
      <c r="L47" s="12">
        <f t="shared" si="12"/>
        <v>795602</v>
      </c>
      <c r="M47" s="12">
        <f t="shared" si="12"/>
        <v>376127</v>
      </c>
      <c r="N47" s="12">
        <f t="shared" si="12"/>
        <v>449981</v>
      </c>
      <c r="O47" s="12">
        <f t="shared" si="12"/>
        <v>425555</v>
      </c>
      <c r="P47" s="12">
        <f t="shared" si="12"/>
        <v>555284</v>
      </c>
      <c r="Q47" s="12">
        <f t="shared" si="12"/>
        <v>604423</v>
      </c>
      <c r="R47" s="12">
        <f t="shared" si="12"/>
        <v>581071</v>
      </c>
      <c r="S47" s="12">
        <f t="shared" si="12"/>
        <v>648391</v>
      </c>
      <c r="T47" s="12">
        <f t="shared" si="12"/>
        <v>1157784</v>
      </c>
      <c r="U47" s="12">
        <f t="shared" si="12"/>
        <v>911403</v>
      </c>
      <c r="V47" s="12">
        <f t="shared" si="12"/>
        <v>1043895.6386963464</v>
      </c>
      <c r="W47" s="12">
        <f t="shared" si="12"/>
        <v>1046054</v>
      </c>
      <c r="X47" s="12">
        <f t="shared" si="12"/>
        <v>1018771</v>
      </c>
      <c r="Y47" s="12">
        <f t="shared" si="12"/>
        <v>1069929</v>
      </c>
      <c r="Z47" s="12">
        <f t="shared" si="12"/>
        <v>1020889</v>
      </c>
      <c r="AA47" s="12">
        <f t="shared" si="12"/>
        <v>1162395</v>
      </c>
      <c r="AB47" s="12">
        <v>1020695</v>
      </c>
      <c r="AC47" s="12">
        <v>1021349</v>
      </c>
      <c r="AD47" s="12">
        <v>1164162</v>
      </c>
      <c r="AE47" s="12">
        <v>2199086</v>
      </c>
      <c r="AF47" s="12">
        <v>2647367</v>
      </c>
      <c r="AG47" s="12">
        <v>1372210</v>
      </c>
      <c r="AH47" s="12">
        <v>819197</v>
      </c>
      <c r="AI47" s="13">
        <v>-3.5988841378310044E-2</v>
      </c>
      <c r="AJ47" s="13">
        <v>-0.40300901465519123</v>
      </c>
    </row>
    <row r="48" spans="1:36" ht="10.5" customHeight="1" x14ac:dyDescent="0.2">
      <c r="A48" s="11"/>
      <c r="B48" s="19" t="s">
        <v>71</v>
      </c>
      <c r="C48" s="14"/>
      <c r="D48" s="19"/>
      <c r="E48" s="14"/>
      <c r="F48" s="2"/>
      <c r="G48" s="12">
        <v>108102</v>
      </c>
      <c r="H48" s="12">
        <v>60119</v>
      </c>
      <c r="I48" s="12">
        <v>174990</v>
      </c>
      <c r="J48" s="12">
        <v>131527</v>
      </c>
      <c r="K48" s="12">
        <f t="shared" si="12"/>
        <v>50045</v>
      </c>
      <c r="L48" s="12">
        <f t="shared" si="12"/>
        <v>52391</v>
      </c>
      <c r="M48" s="12">
        <f t="shared" si="12"/>
        <v>148419</v>
      </c>
      <c r="N48" s="12">
        <f t="shared" si="12"/>
        <v>143334</v>
      </c>
      <c r="O48" s="12">
        <f t="shared" si="12"/>
        <v>160861</v>
      </c>
      <c r="P48" s="12">
        <f t="shared" si="12"/>
        <v>231067</v>
      </c>
      <c r="Q48" s="12">
        <f t="shared" si="12"/>
        <v>247820</v>
      </c>
      <c r="R48" s="12">
        <f t="shared" si="12"/>
        <v>201403</v>
      </c>
      <c r="S48" s="12">
        <f t="shared" si="12"/>
        <v>213338</v>
      </c>
      <c r="T48" s="12">
        <f t="shared" si="12"/>
        <v>246002</v>
      </c>
      <c r="U48" s="12">
        <f t="shared" si="12"/>
        <v>267658</v>
      </c>
      <c r="V48" s="12">
        <f t="shared" si="12"/>
        <v>266965</v>
      </c>
      <c r="W48" s="12">
        <f t="shared" si="12"/>
        <v>279160</v>
      </c>
      <c r="X48" s="12">
        <f t="shared" si="12"/>
        <v>433060</v>
      </c>
      <c r="Y48" s="12">
        <f t="shared" si="12"/>
        <v>289497</v>
      </c>
      <c r="Z48" s="12">
        <f t="shared" si="12"/>
        <v>312696</v>
      </c>
      <c r="AA48" s="12">
        <f t="shared" si="12"/>
        <v>312430</v>
      </c>
      <c r="AB48" s="12">
        <v>327129</v>
      </c>
      <c r="AC48" s="12">
        <v>321009</v>
      </c>
      <c r="AD48" s="12">
        <v>344355</v>
      </c>
      <c r="AE48" s="12">
        <v>904978</v>
      </c>
      <c r="AF48" s="12">
        <v>1182525</v>
      </c>
      <c r="AG48" s="12">
        <v>323026</v>
      </c>
      <c r="AH48" s="12">
        <v>418704</v>
      </c>
      <c r="AI48" s="13">
        <v>4.1992702179652008E-2</v>
      </c>
      <c r="AJ48" s="13">
        <v>0.29619287611523532</v>
      </c>
    </row>
    <row r="49" spans="1:36" ht="10.5" customHeight="1" x14ac:dyDescent="0.2">
      <c r="A49" s="11"/>
      <c r="B49" s="19" t="s">
        <v>72</v>
      </c>
      <c r="C49" s="14"/>
      <c r="D49" s="19"/>
      <c r="E49" s="14"/>
      <c r="F49" s="2"/>
      <c r="G49" s="12">
        <v>302144</v>
      </c>
      <c r="H49" s="12">
        <v>367571</v>
      </c>
      <c r="I49" s="12">
        <v>362434</v>
      </c>
      <c r="J49" s="12">
        <v>443833</v>
      </c>
      <c r="K49" s="12">
        <f t="shared" si="12"/>
        <v>439182</v>
      </c>
      <c r="L49" s="12">
        <f t="shared" si="12"/>
        <v>175491</v>
      </c>
      <c r="M49" s="12">
        <f t="shared" si="12"/>
        <v>623535</v>
      </c>
      <c r="N49" s="12">
        <f t="shared" si="12"/>
        <v>1617754</v>
      </c>
      <c r="O49" s="12">
        <f t="shared" si="12"/>
        <v>1542334</v>
      </c>
      <c r="P49" s="12">
        <f t="shared" si="12"/>
        <v>1444012</v>
      </c>
      <c r="Q49" s="12">
        <f t="shared" si="12"/>
        <v>1416293</v>
      </c>
      <c r="R49" s="12">
        <f t="shared" si="12"/>
        <v>1405208</v>
      </c>
      <c r="S49" s="12">
        <f t="shared" si="12"/>
        <v>1364374</v>
      </c>
      <c r="T49" s="12">
        <f t="shared" si="12"/>
        <v>1463790</v>
      </c>
      <c r="U49" s="12">
        <f t="shared" si="12"/>
        <v>1394252</v>
      </c>
      <c r="V49" s="12">
        <f t="shared" si="12"/>
        <v>1413764</v>
      </c>
      <c r="W49" s="12">
        <f t="shared" si="12"/>
        <v>1707609</v>
      </c>
      <c r="X49" s="12">
        <f t="shared" si="12"/>
        <v>1272233</v>
      </c>
      <c r="Y49" s="12">
        <f t="shared" si="12"/>
        <v>1525394</v>
      </c>
      <c r="Z49" s="12">
        <f t="shared" si="12"/>
        <v>1324285</v>
      </c>
      <c r="AA49" s="12">
        <f t="shared" si="12"/>
        <v>1597744</v>
      </c>
      <c r="AB49" s="12">
        <v>1512808</v>
      </c>
      <c r="AC49" s="12">
        <v>1438270</v>
      </c>
      <c r="AD49" s="12">
        <v>1807388</v>
      </c>
      <c r="AE49" s="12">
        <v>2640883</v>
      </c>
      <c r="AF49" s="12">
        <v>3236594</v>
      </c>
      <c r="AG49" s="12">
        <v>2154152</v>
      </c>
      <c r="AH49" s="12">
        <v>2073814</v>
      </c>
      <c r="AI49" s="13">
        <v>5.3976671152328848E-2</v>
      </c>
      <c r="AJ49" s="13">
        <v>-3.7294489896720379E-2</v>
      </c>
    </row>
    <row r="50" spans="1:36" ht="10.5" customHeight="1" x14ac:dyDescent="0.2">
      <c r="A50" s="11"/>
      <c r="B50" s="19" t="s">
        <v>73</v>
      </c>
      <c r="C50" s="14"/>
      <c r="D50" s="19"/>
      <c r="E50" s="14"/>
      <c r="F50" s="2"/>
      <c r="G50" s="12">
        <v>610950</v>
      </c>
      <c r="H50" s="12">
        <v>137212</v>
      </c>
      <c r="I50" s="12">
        <v>488153</v>
      </c>
      <c r="J50" s="12">
        <v>849917</v>
      </c>
      <c r="K50" s="12">
        <f t="shared" si="12"/>
        <v>548358</v>
      </c>
      <c r="L50" s="12">
        <f t="shared" si="12"/>
        <v>496223</v>
      </c>
      <c r="M50" s="12">
        <f t="shared" si="12"/>
        <v>165634</v>
      </c>
      <c r="N50" s="12">
        <f t="shared" si="12"/>
        <v>8063459</v>
      </c>
      <c r="O50" s="12">
        <f t="shared" si="12"/>
        <v>9999664</v>
      </c>
      <c r="P50" s="12">
        <f t="shared" si="12"/>
        <v>3926753</v>
      </c>
      <c r="Q50" s="12">
        <f t="shared" si="12"/>
        <v>1577344</v>
      </c>
      <c r="R50" s="12">
        <f t="shared" si="12"/>
        <v>2672874</v>
      </c>
      <c r="S50" s="12">
        <f t="shared" si="12"/>
        <v>249315</v>
      </c>
      <c r="T50" s="12">
        <f t="shared" si="12"/>
        <v>497902</v>
      </c>
      <c r="U50" s="12">
        <f t="shared" si="12"/>
        <v>659849</v>
      </c>
      <c r="V50" s="12">
        <f t="shared" si="12"/>
        <v>4334521</v>
      </c>
      <c r="W50" s="12">
        <f t="shared" si="12"/>
        <v>792405</v>
      </c>
      <c r="X50" s="12">
        <f t="shared" si="12"/>
        <v>797992</v>
      </c>
      <c r="Y50" s="12">
        <f t="shared" si="12"/>
        <v>90807</v>
      </c>
      <c r="Z50" s="12">
        <f t="shared" si="12"/>
        <v>42660</v>
      </c>
      <c r="AA50" s="12">
        <f t="shared" si="12"/>
        <v>378247</v>
      </c>
      <c r="AB50" s="12">
        <v>25000</v>
      </c>
      <c r="AC50" s="12">
        <v>10318</v>
      </c>
      <c r="AD50" s="12">
        <v>2186958</v>
      </c>
      <c r="AE50" s="12">
        <v>3150041</v>
      </c>
      <c r="AF50" s="12">
        <v>4833866</v>
      </c>
      <c r="AG50" s="12">
        <v>1328371</v>
      </c>
      <c r="AH50" s="12">
        <v>1013717</v>
      </c>
      <c r="AI50" s="13">
        <v>0.85351506468373883</v>
      </c>
      <c r="AJ50" s="13">
        <v>-0.23687207865874821</v>
      </c>
    </row>
    <row r="51" spans="1:36" ht="10.5" customHeight="1" x14ac:dyDescent="0.2">
      <c r="A51" s="11"/>
      <c r="B51" s="19" t="s">
        <v>74</v>
      </c>
      <c r="C51" s="14"/>
      <c r="D51" s="19"/>
      <c r="E51" s="14"/>
      <c r="F51" s="2"/>
      <c r="G51" s="12">
        <v>43890</v>
      </c>
      <c r="H51" s="12">
        <v>42969</v>
      </c>
      <c r="I51" s="12">
        <v>76878</v>
      </c>
      <c r="J51" s="12">
        <v>67793</v>
      </c>
      <c r="K51" s="12">
        <f t="shared" si="12"/>
        <v>67120</v>
      </c>
      <c r="L51" s="12">
        <f t="shared" si="12"/>
        <v>320134</v>
      </c>
      <c r="M51" s="12">
        <f t="shared" si="12"/>
        <v>83048</v>
      </c>
      <c r="N51" s="12">
        <f t="shared" si="12"/>
        <v>80422</v>
      </c>
      <c r="O51" s="12">
        <f t="shared" si="12"/>
        <v>37036</v>
      </c>
      <c r="P51" s="12">
        <f t="shared" si="12"/>
        <v>72682</v>
      </c>
      <c r="Q51" s="12">
        <f t="shared" si="12"/>
        <v>244295</v>
      </c>
      <c r="R51" s="12">
        <f t="shared" si="12"/>
        <v>262152</v>
      </c>
      <c r="S51" s="12">
        <f t="shared" si="12"/>
        <v>333928</v>
      </c>
      <c r="T51" s="12">
        <f t="shared" si="12"/>
        <v>355466</v>
      </c>
      <c r="U51" s="12">
        <f t="shared" si="12"/>
        <v>405323</v>
      </c>
      <c r="V51" s="12">
        <f t="shared" si="12"/>
        <v>56818</v>
      </c>
      <c r="W51" s="12">
        <f t="shared" si="12"/>
        <v>335159</v>
      </c>
      <c r="X51" s="12">
        <f t="shared" si="12"/>
        <v>9167</v>
      </c>
      <c r="Y51" s="12">
        <f t="shared" si="12"/>
        <v>32717</v>
      </c>
      <c r="Z51" s="12">
        <f t="shared" si="12"/>
        <v>256861</v>
      </c>
      <c r="AA51" s="12">
        <f t="shared" si="12"/>
        <v>278547</v>
      </c>
      <c r="AB51" s="12">
        <v>78061</v>
      </c>
      <c r="AC51" s="12">
        <v>181855</v>
      </c>
      <c r="AD51" s="12">
        <v>103195</v>
      </c>
      <c r="AE51" s="12">
        <v>162400</v>
      </c>
      <c r="AF51" s="12">
        <v>246195</v>
      </c>
      <c r="AG51" s="12">
        <v>440992</v>
      </c>
      <c r="AH51" s="12">
        <v>196347</v>
      </c>
      <c r="AI51" s="13">
        <v>0.16617848981510264</v>
      </c>
      <c r="AJ51" s="13">
        <v>-0.55476063057833247</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0</v>
      </c>
      <c r="S52" s="12">
        <f t="shared" si="13"/>
        <v>1420589</v>
      </c>
      <c r="T52" s="12">
        <f t="shared" si="13"/>
        <v>2841178</v>
      </c>
      <c r="U52" s="12">
        <f t="shared" si="13"/>
        <v>3091360</v>
      </c>
      <c r="V52" s="12">
        <f t="shared" si="13"/>
        <v>3341542</v>
      </c>
      <c r="W52" s="12">
        <f t="shared" si="13"/>
        <v>3500617.5</v>
      </c>
      <c r="X52" s="12">
        <f t="shared" si="13"/>
        <v>3659693</v>
      </c>
      <c r="Y52" s="12">
        <f t="shared" si="13"/>
        <v>3814372</v>
      </c>
      <c r="Z52" s="12">
        <f t="shared" si="13"/>
        <v>3969051</v>
      </c>
      <c r="AA52" s="12">
        <f t="shared" si="13"/>
        <v>4244407.5</v>
      </c>
      <c r="AB52" s="12">
        <v>4519764</v>
      </c>
      <c r="AC52" s="12">
        <v>4833326.7120603891</v>
      </c>
      <c r="AD52" s="12">
        <v>4907019</v>
      </c>
      <c r="AE52" s="12">
        <v>5117236.573621654</v>
      </c>
      <c r="AF52" s="12">
        <v>5915475</v>
      </c>
      <c r="AG52" s="12">
        <v>6494946.3066631025</v>
      </c>
      <c r="AH52" s="12">
        <v>6742336</v>
      </c>
      <c r="AI52" s="13">
        <v>6.8929605116075043E-2</v>
      </c>
      <c r="AJ52" s="13">
        <v>3.8089567127460755E-2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296</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11520693</v>
      </c>
      <c r="H62" s="5">
        <v>11270925</v>
      </c>
      <c r="I62" s="5">
        <v>11573342</v>
      </c>
      <c r="J62" s="5">
        <v>12694485</v>
      </c>
      <c r="K62" s="5">
        <f>SUM(K64,K79,K91,K93)</f>
        <v>12755299</v>
      </c>
      <c r="L62" s="5">
        <f>SUM(L64,L79,L91,L93)</f>
        <v>12832288</v>
      </c>
      <c r="M62" s="5">
        <f>SUM(M64,M79,M91,M93)</f>
        <v>33477259</v>
      </c>
      <c r="N62" s="5">
        <f>SUM(N64,N79,N91,N93)</f>
        <v>19216561</v>
      </c>
      <c r="O62" s="39">
        <v>16967419</v>
      </c>
      <c r="P62" s="39">
        <v>18593700</v>
      </c>
      <c r="Q62" s="39">
        <v>19092822</v>
      </c>
      <c r="R62" s="39">
        <v>18197040</v>
      </c>
      <c r="S62" s="39">
        <v>18464279</v>
      </c>
      <c r="T62" s="39">
        <v>19463123</v>
      </c>
      <c r="U62" s="8">
        <v>20043261</v>
      </c>
      <c r="V62" s="8">
        <f>SUM(V64,V79,V91,V93)</f>
        <v>21593206</v>
      </c>
      <c r="W62" s="8">
        <f>W64+W79+W91+W93</f>
        <v>33182237</v>
      </c>
      <c r="X62" s="8">
        <f>SUM(X64,X79,X91,X93)</f>
        <v>21392823</v>
      </c>
      <c r="Y62" s="8">
        <f>SUM(Y64+Y79+Y91+Y93)</f>
        <v>21285512</v>
      </c>
      <c r="Z62" s="8">
        <f>SUM(Z64+Z79+Z91+Z93)</f>
        <v>22805492</v>
      </c>
      <c r="AA62" s="8">
        <f>SUM(AA64+AA79+AA91+AA93)</f>
        <v>22040356</v>
      </c>
      <c r="AB62" s="39">
        <v>21934652</v>
      </c>
      <c r="AC62" s="39">
        <v>22549919</v>
      </c>
      <c r="AD62" s="39">
        <v>27738265</v>
      </c>
      <c r="AE62" s="39">
        <v>26343595</v>
      </c>
      <c r="AF62" s="39">
        <v>33235269</v>
      </c>
      <c r="AG62" s="39">
        <v>28959441</v>
      </c>
      <c r="AH62" s="39">
        <v>28589902</v>
      </c>
      <c r="AI62" s="10">
        <v>4.5154078602361647E-2</v>
      </c>
      <c r="AJ62" s="10">
        <v>-1.2760570896378836E-2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3905609</v>
      </c>
      <c r="H64" s="12">
        <v>3553133</v>
      </c>
      <c r="I64" s="12">
        <v>3782195</v>
      </c>
      <c r="J64" s="12">
        <v>4105930</v>
      </c>
      <c r="K64" s="12">
        <f>SUM(K65,K69:K73)</f>
        <v>3966179</v>
      </c>
      <c r="L64" s="12">
        <f>SUM(L65,L69:L73)</f>
        <v>3442230</v>
      </c>
      <c r="M64" s="12">
        <f>SUM(M65,M69:M73)</f>
        <v>23921599</v>
      </c>
      <c r="N64" s="12">
        <f>SUM(N65,N69:N73)</f>
        <v>6740196</v>
      </c>
      <c r="O64" s="41">
        <v>5676627</v>
      </c>
      <c r="P64" s="41">
        <v>5833202</v>
      </c>
      <c r="Q64" s="41">
        <v>6438529</v>
      </c>
      <c r="R64" s="41">
        <v>6345026</v>
      </c>
      <c r="S64" s="41">
        <v>6319631</v>
      </c>
      <c r="T64" s="41">
        <v>6840714</v>
      </c>
      <c r="U64" s="11">
        <v>6954083</v>
      </c>
      <c r="V64" s="11">
        <v>6217515</v>
      </c>
      <c r="W64" s="11">
        <v>18713589</v>
      </c>
      <c r="X64" s="11">
        <v>6056445</v>
      </c>
      <c r="Y64" s="11">
        <v>5956075</v>
      </c>
      <c r="Z64" s="11">
        <v>7508920</v>
      </c>
      <c r="AA64" s="11">
        <v>6560227</v>
      </c>
      <c r="AB64" s="41">
        <v>6591557</v>
      </c>
      <c r="AC64" s="41">
        <v>6558182</v>
      </c>
      <c r="AD64" s="41">
        <v>9325013</v>
      </c>
      <c r="AE64" s="41">
        <v>6927874</v>
      </c>
      <c r="AF64" s="41">
        <v>13440789</v>
      </c>
      <c r="AG64" s="39">
        <v>8606693</v>
      </c>
      <c r="AH64" s="41">
        <v>8234643</v>
      </c>
      <c r="AI64" s="13">
        <v>3.7789949950834734E-2</v>
      </c>
      <c r="AJ64" s="13">
        <v>-4.3227985475954585E-2</v>
      </c>
    </row>
    <row r="65" spans="1:36" ht="10.5" customHeight="1" x14ac:dyDescent="0.2">
      <c r="A65" s="11"/>
      <c r="B65" s="11"/>
      <c r="C65" s="11" t="s">
        <v>36</v>
      </c>
      <c r="D65" s="11"/>
      <c r="E65" s="11"/>
      <c r="F65" s="2"/>
      <c r="G65" s="12">
        <v>2520279</v>
      </c>
      <c r="H65" s="12">
        <v>2706284</v>
      </c>
      <c r="I65" s="12">
        <v>2907034</v>
      </c>
      <c r="J65" s="12">
        <v>2795839</v>
      </c>
      <c r="K65" s="12">
        <f>SUM(K66:K68)</f>
        <v>3017273</v>
      </c>
      <c r="L65" s="12">
        <f>SUM(L66:L68)</f>
        <v>2374853</v>
      </c>
      <c r="M65" s="12">
        <f>SUM(M66:M68)</f>
        <v>3574840</v>
      </c>
      <c r="N65" s="12">
        <f>SUM(N66:N68)</f>
        <v>4659379</v>
      </c>
      <c r="O65" s="41">
        <v>4222581</v>
      </c>
      <c r="P65" s="41">
        <v>4946854</v>
      </c>
      <c r="Q65" s="41">
        <v>5076030</v>
      </c>
      <c r="R65" s="41">
        <v>5138612</v>
      </c>
      <c r="S65" s="41">
        <v>5193874</v>
      </c>
      <c r="T65" s="41">
        <v>5216582</v>
      </c>
      <c r="U65" s="11">
        <v>5542215</v>
      </c>
      <c r="V65" s="11">
        <v>4706310</v>
      </c>
      <c r="W65" s="11">
        <v>4664300</v>
      </c>
      <c r="X65" s="11">
        <v>4732861</v>
      </c>
      <c r="Y65" s="11">
        <v>4706804</v>
      </c>
      <c r="Z65" s="11">
        <v>4801695</v>
      </c>
      <c r="AA65" s="11">
        <v>5002169</v>
      </c>
      <c r="AB65" s="41">
        <v>5288695</v>
      </c>
      <c r="AC65" s="41">
        <v>5327950</v>
      </c>
      <c r="AD65" s="41">
        <v>5499421</v>
      </c>
      <c r="AE65" s="41">
        <v>5576506</v>
      </c>
      <c r="AF65" s="41">
        <v>6128077</v>
      </c>
      <c r="AG65" s="41">
        <v>7103033</v>
      </c>
      <c r="AH65" s="41">
        <v>6738449</v>
      </c>
      <c r="AI65" s="13">
        <v>4.1202584149423904E-2</v>
      </c>
      <c r="AJ65" s="13">
        <v>-5.1327932729581853E-2</v>
      </c>
    </row>
    <row r="66" spans="1:36" ht="10.5" customHeight="1" x14ac:dyDescent="0.2">
      <c r="A66" s="11"/>
      <c r="B66" s="11"/>
      <c r="C66" s="11"/>
      <c r="D66" s="11" t="s">
        <v>37</v>
      </c>
      <c r="E66" s="11"/>
      <c r="F66" s="2"/>
      <c r="G66" s="12">
        <v>2520279</v>
      </c>
      <c r="H66" s="12">
        <v>2706284</v>
      </c>
      <c r="I66" s="12">
        <v>2907034</v>
      </c>
      <c r="J66" s="12">
        <v>2795839</v>
      </c>
      <c r="K66" s="12">
        <v>3017273</v>
      </c>
      <c r="L66" s="12">
        <v>2367603</v>
      </c>
      <c r="M66" s="12">
        <v>3536447</v>
      </c>
      <c r="N66" s="12">
        <v>4580100</v>
      </c>
      <c r="O66" s="41">
        <v>4125717</v>
      </c>
      <c r="P66" s="41">
        <v>4835948</v>
      </c>
      <c r="Q66" s="41">
        <v>4958195</v>
      </c>
      <c r="R66" s="41">
        <v>5038895</v>
      </c>
      <c r="S66" s="41">
        <v>5094256</v>
      </c>
      <c r="T66" s="41">
        <v>5100918</v>
      </c>
      <c r="U66" s="11">
        <v>5417651</v>
      </c>
      <c r="V66" s="11">
        <v>4567106</v>
      </c>
      <c r="W66" s="11">
        <v>4533603</v>
      </c>
      <c r="X66" s="11">
        <v>4619629</v>
      </c>
      <c r="Y66" s="11">
        <v>4610297</v>
      </c>
      <c r="Z66" s="11">
        <v>4713181</v>
      </c>
      <c r="AA66" s="11">
        <v>4984988</v>
      </c>
      <c r="AB66" s="41">
        <v>5182655</v>
      </c>
      <c r="AC66" s="41">
        <v>5208693</v>
      </c>
      <c r="AD66" s="41">
        <v>5394556</v>
      </c>
      <c r="AE66" s="41">
        <v>5465901</v>
      </c>
      <c r="AF66" s="41">
        <v>5953085</v>
      </c>
      <c r="AG66" s="41">
        <v>6903345</v>
      </c>
      <c r="AH66" s="41">
        <v>6649775</v>
      </c>
      <c r="AI66" s="13">
        <v>4.2419295925456124E-2</v>
      </c>
      <c r="AJ66" s="13">
        <v>-3.6731468585156905E-2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7250</v>
      </c>
      <c r="M68" s="12">
        <v>38393</v>
      </c>
      <c r="N68" s="12">
        <v>79279</v>
      </c>
      <c r="O68" s="41">
        <v>96864</v>
      </c>
      <c r="P68" s="41">
        <v>110906</v>
      </c>
      <c r="Q68" s="41">
        <v>117835</v>
      </c>
      <c r="R68" s="41">
        <v>99717</v>
      </c>
      <c r="S68" s="41">
        <v>99618</v>
      </c>
      <c r="T68" s="41">
        <v>115664</v>
      </c>
      <c r="U68" s="11">
        <v>124564</v>
      </c>
      <c r="V68" s="11">
        <v>139204</v>
      </c>
      <c r="W68" s="11">
        <v>130697</v>
      </c>
      <c r="X68" s="11">
        <v>113232</v>
      </c>
      <c r="Y68" s="11">
        <v>96507</v>
      </c>
      <c r="Z68" s="11">
        <v>88514</v>
      </c>
      <c r="AA68" s="11">
        <v>17181</v>
      </c>
      <c r="AB68" s="41">
        <v>106040</v>
      </c>
      <c r="AC68" s="41">
        <v>119257</v>
      </c>
      <c r="AD68" s="41">
        <v>104865</v>
      </c>
      <c r="AE68" s="41">
        <v>110605</v>
      </c>
      <c r="AF68" s="41">
        <v>174992</v>
      </c>
      <c r="AG68" s="41">
        <v>199688</v>
      </c>
      <c r="AH68" s="41">
        <v>88674</v>
      </c>
      <c r="AI68" s="13">
        <v>-2.9368391232141744E-2</v>
      </c>
      <c r="AJ68" s="13">
        <v>-0.55593726212892114</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1385330</v>
      </c>
      <c r="H73" s="12">
        <v>846849</v>
      </c>
      <c r="I73" s="12">
        <v>875161</v>
      </c>
      <c r="J73" s="12">
        <v>1310091</v>
      </c>
      <c r="K73" s="12">
        <f>SUM(K74:K77)</f>
        <v>948906</v>
      </c>
      <c r="L73" s="12">
        <f>SUM(L74:L77)</f>
        <v>1067377</v>
      </c>
      <c r="M73" s="12">
        <f>SUM(M74:M77)</f>
        <v>20346759</v>
      </c>
      <c r="N73" s="12">
        <f>SUM(N74:N77)</f>
        <v>2080817</v>
      </c>
      <c r="O73" s="41">
        <v>1454046</v>
      </c>
      <c r="P73" s="41">
        <v>886348</v>
      </c>
      <c r="Q73" s="41">
        <v>1362499</v>
      </c>
      <c r="R73" s="41">
        <v>1206414</v>
      </c>
      <c r="S73" s="41">
        <v>1125757</v>
      </c>
      <c r="T73" s="41">
        <v>1624132</v>
      </c>
      <c r="U73" s="11">
        <v>1411868</v>
      </c>
      <c r="V73" s="11">
        <v>1511205</v>
      </c>
      <c r="W73" s="11">
        <v>14049289</v>
      </c>
      <c r="X73" s="11">
        <v>1323584</v>
      </c>
      <c r="Y73" s="11">
        <v>1249271</v>
      </c>
      <c r="Z73" s="11">
        <v>2707225</v>
      </c>
      <c r="AA73" s="11">
        <v>1558058</v>
      </c>
      <c r="AB73" s="41">
        <v>1302862</v>
      </c>
      <c r="AC73" s="41">
        <v>1230232</v>
      </c>
      <c r="AD73" s="41">
        <v>3825592</v>
      </c>
      <c r="AE73" s="41">
        <v>1351368</v>
      </c>
      <c r="AF73" s="41">
        <v>7312712</v>
      </c>
      <c r="AG73" s="41">
        <v>1503660</v>
      </c>
      <c r="AH73" s="41">
        <v>1496194</v>
      </c>
      <c r="AI73" s="13">
        <v>2.3328136452051895E-2</v>
      </c>
      <c r="AJ73" s="13">
        <v>-4.9652182009230807E-3</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616563</v>
      </c>
      <c r="H75" s="12">
        <v>682667</v>
      </c>
      <c r="I75" s="12">
        <v>765697</v>
      </c>
      <c r="J75" s="12">
        <v>767579</v>
      </c>
      <c r="K75" s="12">
        <v>852547</v>
      </c>
      <c r="L75" s="12">
        <v>825564</v>
      </c>
      <c r="M75" s="12">
        <v>1611092</v>
      </c>
      <c r="N75" s="12">
        <v>1869194</v>
      </c>
      <c r="O75" s="41">
        <v>1333239</v>
      </c>
      <c r="P75" s="41">
        <v>875718</v>
      </c>
      <c r="Q75" s="41">
        <v>814997</v>
      </c>
      <c r="R75" s="41">
        <v>902342</v>
      </c>
      <c r="S75" s="41">
        <v>949128</v>
      </c>
      <c r="T75" s="41">
        <v>1089871</v>
      </c>
      <c r="U75" s="11">
        <v>1203604</v>
      </c>
      <c r="V75" s="11">
        <v>1139957</v>
      </c>
      <c r="W75" s="11">
        <v>1057515</v>
      </c>
      <c r="X75" s="11">
        <v>1047866</v>
      </c>
      <c r="Y75" s="11">
        <v>968640</v>
      </c>
      <c r="Z75" s="11">
        <v>1026412</v>
      </c>
      <c r="AA75" s="11">
        <v>880951</v>
      </c>
      <c r="AB75" s="41">
        <v>1022283</v>
      </c>
      <c r="AC75" s="41">
        <v>915164</v>
      </c>
      <c r="AD75" s="41">
        <v>948161</v>
      </c>
      <c r="AE75" s="41">
        <v>1017329</v>
      </c>
      <c r="AF75" s="41">
        <v>1036171</v>
      </c>
      <c r="AG75" s="41">
        <v>953790</v>
      </c>
      <c r="AH75" s="41">
        <v>797261</v>
      </c>
      <c r="AI75" s="13">
        <v>-4.0588550731348927E-2</v>
      </c>
      <c r="AJ75" s="13">
        <v>-0.16411264534121767</v>
      </c>
    </row>
    <row r="76" spans="1:36" ht="10.5" customHeight="1" x14ac:dyDescent="0.2">
      <c r="A76" s="11"/>
      <c r="B76" s="14"/>
      <c r="C76" s="11"/>
      <c r="D76" s="15" t="s">
        <v>47</v>
      </c>
      <c r="E76" s="11"/>
      <c r="F76" s="2"/>
      <c r="G76" s="12">
        <v>615000</v>
      </c>
      <c r="H76" s="12">
        <v>0</v>
      </c>
      <c r="I76" s="12">
        <v>0</v>
      </c>
      <c r="J76" s="12">
        <v>400000</v>
      </c>
      <c r="K76" s="12">
        <v>0</v>
      </c>
      <c r="L76" s="12">
        <v>0</v>
      </c>
      <c r="M76" s="12">
        <v>18500000</v>
      </c>
      <c r="N76" s="12">
        <v>0</v>
      </c>
      <c r="O76" s="41">
        <v>0</v>
      </c>
      <c r="P76" s="41">
        <v>0</v>
      </c>
      <c r="Q76" s="41">
        <v>0</v>
      </c>
      <c r="R76" s="41">
        <v>0</v>
      </c>
      <c r="S76" s="41">
        <v>0</v>
      </c>
      <c r="T76" s="41">
        <v>0</v>
      </c>
      <c r="U76" s="11">
        <v>0</v>
      </c>
      <c r="V76" s="11">
        <v>0</v>
      </c>
      <c r="W76" s="11">
        <v>12832252</v>
      </c>
      <c r="X76" s="11">
        <v>0</v>
      </c>
      <c r="Y76" s="11">
        <v>0</v>
      </c>
      <c r="Z76" s="11">
        <v>1350000</v>
      </c>
      <c r="AA76" s="11">
        <v>421056</v>
      </c>
      <c r="AB76" s="41">
        <v>0</v>
      </c>
      <c r="AC76" s="41">
        <v>0</v>
      </c>
      <c r="AD76" s="41">
        <v>2500000</v>
      </c>
      <c r="AE76" s="41">
        <v>8548</v>
      </c>
      <c r="AF76" s="41">
        <v>5707020</v>
      </c>
      <c r="AG76" s="41">
        <v>0</v>
      </c>
      <c r="AH76" s="41">
        <v>230000</v>
      </c>
      <c r="AI76" s="13" t="s">
        <v>246</v>
      </c>
      <c r="AJ76" s="13" t="s">
        <v>246</v>
      </c>
    </row>
    <row r="77" spans="1:36" ht="10.5" customHeight="1" x14ac:dyDescent="0.2">
      <c r="A77" s="11"/>
      <c r="B77" s="11"/>
      <c r="C77" s="11"/>
      <c r="D77" s="11" t="s">
        <v>48</v>
      </c>
      <c r="E77" s="11"/>
      <c r="F77" s="2"/>
      <c r="G77" s="12">
        <v>153767</v>
      </c>
      <c r="H77" s="12">
        <v>164182</v>
      </c>
      <c r="I77" s="12">
        <v>109464</v>
      </c>
      <c r="J77" s="12">
        <v>142512</v>
      </c>
      <c r="K77" s="12">
        <v>96359</v>
      </c>
      <c r="L77" s="12">
        <v>241813</v>
      </c>
      <c r="M77" s="12">
        <v>235667</v>
      </c>
      <c r="N77" s="12">
        <v>211623</v>
      </c>
      <c r="O77" s="41">
        <v>120807</v>
      </c>
      <c r="P77" s="41">
        <v>10630</v>
      </c>
      <c r="Q77" s="41">
        <v>547502</v>
      </c>
      <c r="R77" s="41">
        <v>304072</v>
      </c>
      <c r="S77" s="41">
        <v>176629</v>
      </c>
      <c r="T77" s="41">
        <v>534261</v>
      </c>
      <c r="U77" s="11">
        <v>208264</v>
      </c>
      <c r="V77" s="11">
        <v>371248</v>
      </c>
      <c r="W77" s="11">
        <v>159522</v>
      </c>
      <c r="X77" s="11">
        <v>275718</v>
      </c>
      <c r="Y77" s="11">
        <v>280631</v>
      </c>
      <c r="Z77" s="11">
        <v>330813</v>
      </c>
      <c r="AA77" s="11">
        <v>256051</v>
      </c>
      <c r="AB77" s="41">
        <v>280579</v>
      </c>
      <c r="AC77" s="41">
        <v>315068</v>
      </c>
      <c r="AD77" s="41">
        <v>377431</v>
      </c>
      <c r="AE77" s="41">
        <v>325491</v>
      </c>
      <c r="AF77" s="41">
        <v>569521</v>
      </c>
      <c r="AG77" s="41">
        <v>549870</v>
      </c>
      <c r="AH77" s="41">
        <v>468933</v>
      </c>
      <c r="AI77" s="13">
        <v>8.9371323748149933E-2</v>
      </c>
      <c r="AJ77" s="13">
        <v>-0.14719297288449998</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6182817</v>
      </c>
      <c r="H79" s="12">
        <v>6300447</v>
      </c>
      <c r="I79" s="12">
        <v>6449075</v>
      </c>
      <c r="J79" s="12">
        <v>7246901</v>
      </c>
      <c r="K79" s="12">
        <f>SUM(K80:K89)</f>
        <v>7291508</v>
      </c>
      <c r="L79" s="12">
        <f>SUM(L80:L89)</f>
        <v>7824375</v>
      </c>
      <c r="M79" s="12">
        <f>SUM(M80:M89)</f>
        <v>7897475</v>
      </c>
      <c r="N79" s="12">
        <f>SUM(N80:N89)</f>
        <v>10678436</v>
      </c>
      <c r="O79" s="41">
        <v>9406966</v>
      </c>
      <c r="P79" s="41">
        <v>10730917</v>
      </c>
      <c r="Q79" s="41">
        <v>10296745</v>
      </c>
      <c r="R79" s="41">
        <v>9520324</v>
      </c>
      <c r="S79" s="41">
        <v>9736640</v>
      </c>
      <c r="T79" s="41">
        <v>10227270</v>
      </c>
      <c r="U79" s="11">
        <v>10830458</v>
      </c>
      <c r="V79" s="11">
        <f>SUM(V80:V89)</f>
        <v>13081867</v>
      </c>
      <c r="W79" s="11">
        <f>SUM(W80:W89)</f>
        <v>12177372</v>
      </c>
      <c r="X79" s="11">
        <f>SUM(X80:X89)</f>
        <v>11245642</v>
      </c>
      <c r="Y79" s="11">
        <f>SUM(Y80:Y89)</f>
        <v>11305936</v>
      </c>
      <c r="Z79" s="11">
        <f>SUM(Z80:Z89)</f>
        <v>11933964</v>
      </c>
      <c r="AA79" s="11">
        <v>12130932</v>
      </c>
      <c r="AB79" s="41">
        <v>12048891</v>
      </c>
      <c r="AC79" s="41">
        <v>12491445</v>
      </c>
      <c r="AD79" s="41">
        <v>13967978</v>
      </c>
      <c r="AE79" s="41">
        <v>14700525</v>
      </c>
      <c r="AF79" s="41">
        <v>15915218</v>
      </c>
      <c r="AG79" s="41">
        <v>17013977</v>
      </c>
      <c r="AH79" s="41">
        <v>16747279</v>
      </c>
      <c r="AI79" s="13">
        <v>5.6410875018310103E-2</v>
      </c>
      <c r="AJ79" s="13">
        <v>-1.5675229841911741E-2</v>
      </c>
    </row>
    <row r="80" spans="1:36" ht="10.5" customHeight="1" x14ac:dyDescent="0.2">
      <c r="A80" s="11"/>
      <c r="B80" s="11"/>
      <c r="C80" s="11" t="s">
        <v>50</v>
      </c>
      <c r="D80" s="11"/>
      <c r="E80" s="11"/>
      <c r="F80" s="2"/>
      <c r="G80" s="12">
        <v>0</v>
      </c>
      <c r="H80" s="12">
        <v>0</v>
      </c>
      <c r="I80" s="12">
        <v>0</v>
      </c>
      <c r="J80" s="12">
        <v>731760</v>
      </c>
      <c r="K80" s="12">
        <v>747209</v>
      </c>
      <c r="L80" s="12">
        <v>757635</v>
      </c>
      <c r="M80" s="12">
        <v>767579</v>
      </c>
      <c r="N80" s="12">
        <v>832395</v>
      </c>
      <c r="O80" s="41">
        <v>749155</v>
      </c>
      <c r="P80" s="41">
        <v>873199</v>
      </c>
      <c r="Q80" s="41">
        <v>832712</v>
      </c>
      <c r="R80" s="41">
        <v>832712</v>
      </c>
      <c r="S80" s="41">
        <v>832712</v>
      </c>
      <c r="T80" s="41">
        <v>832712</v>
      </c>
      <c r="U80" s="11">
        <v>832712</v>
      </c>
      <c r="V80" s="11">
        <v>832712</v>
      </c>
      <c r="W80" s="11">
        <v>832712</v>
      </c>
      <c r="X80" s="11">
        <v>832712</v>
      </c>
      <c r="Y80" s="11">
        <v>832712</v>
      </c>
      <c r="Z80" s="11">
        <v>832712</v>
      </c>
      <c r="AA80" s="11">
        <v>832712</v>
      </c>
      <c r="AB80" s="41">
        <v>832712</v>
      </c>
      <c r="AC80" s="41">
        <v>832712</v>
      </c>
      <c r="AD80" s="41">
        <v>832712</v>
      </c>
      <c r="AE80" s="41">
        <v>832712</v>
      </c>
      <c r="AF80" s="41">
        <v>832712</v>
      </c>
      <c r="AG80" s="41">
        <v>832712</v>
      </c>
      <c r="AH80" s="41">
        <v>832712</v>
      </c>
      <c r="AI80" s="13">
        <v>0</v>
      </c>
      <c r="AJ80" s="13">
        <v>0</v>
      </c>
    </row>
    <row r="81" spans="1:36" ht="10.5" customHeight="1" x14ac:dyDescent="0.2">
      <c r="A81" s="11"/>
      <c r="B81" s="11"/>
      <c r="C81" s="11" t="s">
        <v>51</v>
      </c>
      <c r="D81" s="11"/>
      <c r="E81" s="11"/>
      <c r="F81" s="2"/>
      <c r="G81" s="12">
        <v>0</v>
      </c>
      <c r="H81" s="12">
        <v>0</v>
      </c>
      <c r="I81" s="12">
        <v>0</v>
      </c>
      <c r="J81" s="12">
        <v>0</v>
      </c>
      <c r="K81" s="12">
        <v>0</v>
      </c>
      <c r="L81" s="12">
        <v>104023</v>
      </c>
      <c r="M81" s="12">
        <v>138406</v>
      </c>
      <c r="N81" s="12">
        <v>168965</v>
      </c>
      <c r="O81" s="41">
        <v>338090</v>
      </c>
      <c r="P81" s="41">
        <v>354618</v>
      </c>
      <c r="Q81" s="41">
        <v>369137</v>
      </c>
      <c r="R81" s="41">
        <v>426899</v>
      </c>
      <c r="S81" s="41">
        <v>455388</v>
      </c>
      <c r="T81" s="41">
        <v>445982</v>
      </c>
      <c r="U81" s="11">
        <v>445048</v>
      </c>
      <c r="V81" s="12">
        <v>366822</v>
      </c>
      <c r="W81" s="11">
        <v>378524</v>
      </c>
      <c r="X81" s="11">
        <v>371053</v>
      </c>
      <c r="Y81" s="11">
        <v>380625</v>
      </c>
      <c r="Z81" s="11">
        <v>379661</v>
      </c>
      <c r="AA81" s="11">
        <v>397231</v>
      </c>
      <c r="AB81" s="41">
        <v>396922</v>
      </c>
      <c r="AC81" s="41">
        <v>396183</v>
      </c>
      <c r="AD81" s="41">
        <v>415575</v>
      </c>
      <c r="AE81" s="41">
        <v>411955</v>
      </c>
      <c r="AF81" s="41">
        <v>430014</v>
      </c>
      <c r="AG81" s="41">
        <v>449833</v>
      </c>
      <c r="AH81" s="41">
        <v>414756</v>
      </c>
      <c r="AI81" s="13">
        <v>7.3519954617999872E-3</v>
      </c>
      <c r="AJ81" s="13">
        <v>-7.797782732703025E-2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486379</v>
      </c>
      <c r="W82" s="12">
        <f>2500000-1484513</f>
        <v>1015487</v>
      </c>
      <c r="X82" s="12">
        <v>1116555</v>
      </c>
      <c r="Y82" s="12">
        <v>1142242.5239065024</v>
      </c>
      <c r="Z82" s="12">
        <v>1199156.0662847382</v>
      </c>
      <c r="AA82" s="12">
        <v>829940</v>
      </c>
      <c r="AB82" s="41">
        <v>893135</v>
      </c>
      <c r="AC82" s="41">
        <v>853263</v>
      </c>
      <c r="AD82" s="41">
        <v>948275</v>
      </c>
      <c r="AE82" s="41">
        <v>1038685</v>
      </c>
      <c r="AF82" s="41">
        <v>1299564</v>
      </c>
      <c r="AG82" s="41">
        <v>1175961</v>
      </c>
      <c r="AH82" s="41">
        <v>1263636</v>
      </c>
      <c r="AI82" s="13">
        <v>5.9540300779154176E-2</v>
      </c>
      <c r="AJ82" s="13">
        <v>7.4556043950437134E-2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1538944</v>
      </c>
      <c r="W83" s="12">
        <v>1484513</v>
      </c>
      <c r="X83" s="12">
        <v>1383445</v>
      </c>
      <c r="Y83" s="12">
        <v>1357757.4760934976</v>
      </c>
      <c r="Z83" s="12">
        <v>1300843.9337152618</v>
      </c>
      <c r="AA83" s="12">
        <v>953755</v>
      </c>
      <c r="AB83" s="41">
        <v>930454</v>
      </c>
      <c r="AC83" s="41">
        <v>896273</v>
      </c>
      <c r="AD83" s="41">
        <v>816293</v>
      </c>
      <c r="AE83" s="41">
        <v>794574</v>
      </c>
      <c r="AF83" s="41">
        <v>764691</v>
      </c>
      <c r="AG83" s="41">
        <v>577511</v>
      </c>
      <c r="AH83" s="41">
        <v>580812</v>
      </c>
      <c r="AI83" s="13">
        <v>-7.5535769089634552E-2</v>
      </c>
      <c r="AJ83" s="13">
        <v>5.7159084415708099E-3</v>
      </c>
    </row>
    <row r="84" spans="1:36" ht="10.5" customHeight="1" x14ac:dyDescent="0.2">
      <c r="A84" s="11"/>
      <c r="B84" s="11"/>
      <c r="C84" s="11" t="s">
        <v>106</v>
      </c>
      <c r="D84" s="11"/>
      <c r="E84" s="11"/>
      <c r="F84" s="2"/>
      <c r="G84" s="12">
        <v>0</v>
      </c>
      <c r="H84" s="12">
        <v>0</v>
      </c>
      <c r="I84" s="12">
        <v>0</v>
      </c>
      <c r="J84" s="12">
        <v>31286</v>
      </c>
      <c r="K84" s="12">
        <v>25888</v>
      </c>
      <c r="L84" s="12">
        <v>25888</v>
      </c>
      <c r="M84" s="12">
        <v>25888</v>
      </c>
      <c r="N84" s="12">
        <v>25888</v>
      </c>
      <c r="O84" s="41">
        <v>25888</v>
      </c>
      <c r="P84" s="41">
        <v>25888</v>
      </c>
      <c r="Q84" s="41">
        <v>25888</v>
      </c>
      <c r="R84" s="41">
        <v>25888</v>
      </c>
      <c r="S84" s="41">
        <v>25888</v>
      </c>
      <c r="T84" s="41">
        <v>25888</v>
      </c>
      <c r="U84" s="11">
        <v>25888</v>
      </c>
      <c r="V84" s="11">
        <v>25888</v>
      </c>
      <c r="W84" s="11">
        <v>25888</v>
      </c>
      <c r="X84" s="11">
        <v>25888</v>
      </c>
      <c r="Y84" s="11">
        <v>25888</v>
      </c>
      <c r="Z84" s="11">
        <v>25888</v>
      </c>
      <c r="AA84" s="11">
        <v>25888</v>
      </c>
      <c r="AB84" s="41">
        <v>25888</v>
      </c>
      <c r="AC84" s="41">
        <v>25888</v>
      </c>
      <c r="AD84" s="41">
        <v>25888</v>
      </c>
      <c r="AE84" s="41">
        <v>25888</v>
      </c>
      <c r="AF84" s="41">
        <v>25888</v>
      </c>
      <c r="AG84" s="41">
        <v>25888</v>
      </c>
      <c r="AH84" s="41">
        <v>25888</v>
      </c>
      <c r="AI84" s="13">
        <v>0</v>
      </c>
      <c r="AJ84" s="13">
        <v>0</v>
      </c>
    </row>
    <row r="85" spans="1:36" ht="10.5" customHeight="1" x14ac:dyDescent="0.2">
      <c r="A85" s="11"/>
      <c r="B85" s="14"/>
      <c r="C85" s="11" t="s">
        <v>55</v>
      </c>
      <c r="E85" s="11"/>
      <c r="F85" s="2"/>
      <c r="G85" s="12">
        <v>0</v>
      </c>
      <c r="H85" s="12">
        <v>0</v>
      </c>
      <c r="I85" s="12">
        <v>0</v>
      </c>
      <c r="J85" s="12">
        <v>0</v>
      </c>
      <c r="K85" s="12">
        <v>0</v>
      </c>
      <c r="L85" s="12">
        <v>8872</v>
      </c>
      <c r="M85" s="12">
        <v>22796</v>
      </c>
      <c r="N85" s="12">
        <v>37186</v>
      </c>
      <c r="O85" s="41">
        <v>39813</v>
      </c>
      <c r="P85" s="41">
        <v>46205</v>
      </c>
      <c r="Q85" s="41">
        <v>45125</v>
      </c>
      <c r="R85" s="41">
        <v>57158</v>
      </c>
      <c r="S85" s="41">
        <v>62851</v>
      </c>
      <c r="T85" s="41">
        <v>28346</v>
      </c>
      <c r="U85" s="11">
        <v>24552</v>
      </c>
      <c r="V85" s="11">
        <v>9251</v>
      </c>
      <c r="W85" s="11">
        <v>3654</v>
      </c>
      <c r="X85" s="11">
        <v>0</v>
      </c>
      <c r="Y85" s="11">
        <v>87</v>
      </c>
      <c r="Z85" s="11">
        <v>0</v>
      </c>
      <c r="AA85" s="11">
        <v>81373</v>
      </c>
      <c r="AB85" s="41">
        <v>0</v>
      </c>
      <c r="AC85" s="41">
        <v>20911</v>
      </c>
      <c r="AD85" s="41">
        <v>35275</v>
      </c>
      <c r="AE85" s="41">
        <v>42552</v>
      </c>
      <c r="AF85" s="41">
        <v>47637</v>
      </c>
      <c r="AG85" s="41">
        <v>52761</v>
      </c>
      <c r="AH85" s="41">
        <v>94009</v>
      </c>
      <c r="AI85" s="13" t="s">
        <v>246</v>
      </c>
      <c r="AJ85" s="13">
        <v>0.78178957942419591</v>
      </c>
    </row>
    <row r="86" spans="1:36" ht="10.5" customHeight="1" x14ac:dyDescent="0.2">
      <c r="A86" s="11"/>
      <c r="B86" s="11"/>
      <c r="C86" s="11" t="s">
        <v>56</v>
      </c>
      <c r="D86" s="11"/>
      <c r="E86" s="11"/>
      <c r="F86" s="2"/>
      <c r="G86" s="12">
        <v>1462610</v>
      </c>
      <c r="H86" s="12">
        <v>1363796</v>
      </c>
      <c r="I86" s="12">
        <v>1412274</v>
      </c>
      <c r="J86" s="12">
        <v>1361767</v>
      </c>
      <c r="K86" s="12">
        <v>1506344</v>
      </c>
      <c r="L86" s="12">
        <v>1898917</v>
      </c>
      <c r="M86" s="12">
        <v>1667755</v>
      </c>
      <c r="N86" s="12">
        <v>3772327</v>
      </c>
      <c r="O86" s="41">
        <v>2243158</v>
      </c>
      <c r="P86" s="41">
        <v>3622030</v>
      </c>
      <c r="Q86" s="41">
        <v>3169608</v>
      </c>
      <c r="R86" s="41">
        <v>2550408</v>
      </c>
      <c r="S86" s="41">
        <v>2415628</v>
      </c>
      <c r="T86" s="41">
        <v>1972968</v>
      </c>
      <c r="U86" s="11">
        <v>2144511</v>
      </c>
      <c r="V86" s="11">
        <v>2446809</v>
      </c>
      <c r="W86" s="11">
        <v>2345449</v>
      </c>
      <c r="X86" s="11">
        <v>2495196</v>
      </c>
      <c r="Y86" s="11">
        <v>2705273</v>
      </c>
      <c r="Z86" s="11">
        <v>2708719</v>
      </c>
      <c r="AA86" s="11">
        <v>2814176</v>
      </c>
      <c r="AB86" s="41">
        <v>2760890</v>
      </c>
      <c r="AC86" s="41">
        <v>2959031</v>
      </c>
      <c r="AD86" s="41">
        <v>3308848</v>
      </c>
      <c r="AE86" s="41">
        <v>3656503</v>
      </c>
      <c r="AF86" s="41">
        <v>4369553</v>
      </c>
      <c r="AG86" s="41">
        <v>4549473</v>
      </c>
      <c r="AH86" s="41">
        <v>5016705</v>
      </c>
      <c r="AI86" s="13">
        <v>0.10465902058797938</v>
      </c>
      <c r="AJ86" s="13">
        <v>0.10270024681979649</v>
      </c>
    </row>
    <row r="87" spans="1:36" ht="10.5" customHeight="1" x14ac:dyDescent="0.2">
      <c r="A87" s="11"/>
      <c r="B87" s="11"/>
      <c r="C87" s="11" t="s">
        <v>57</v>
      </c>
      <c r="D87" s="11"/>
      <c r="E87" s="11"/>
      <c r="F87" s="2"/>
      <c r="G87" s="12">
        <v>3619577</v>
      </c>
      <c r="H87" s="12">
        <v>3717377</v>
      </c>
      <c r="I87" s="12">
        <v>3735676</v>
      </c>
      <c r="J87" s="12">
        <v>3802908</v>
      </c>
      <c r="K87" s="12">
        <v>3690778</v>
      </c>
      <c r="L87" s="12">
        <v>3825503</v>
      </c>
      <c r="M87" s="12">
        <v>4008134</v>
      </c>
      <c r="N87" s="12">
        <v>4139676</v>
      </c>
      <c r="O87" s="41">
        <v>4294519</v>
      </c>
      <c r="P87" s="41">
        <v>3999368</v>
      </c>
      <c r="Q87" s="41">
        <v>3697433</v>
      </c>
      <c r="R87" s="41">
        <v>3688269</v>
      </c>
      <c r="S87" s="41">
        <v>3858963</v>
      </c>
      <c r="T87" s="41">
        <v>4805616</v>
      </c>
      <c r="U87" s="11">
        <v>5062636</v>
      </c>
      <c r="V87" s="11">
        <v>5127388</v>
      </c>
      <c r="W87" s="11">
        <v>4533279</v>
      </c>
      <c r="X87" s="11">
        <v>3752698</v>
      </c>
      <c r="Y87" s="11">
        <v>3372664</v>
      </c>
      <c r="Z87" s="11">
        <v>3945402</v>
      </c>
      <c r="AA87" s="11">
        <v>4240705</v>
      </c>
      <c r="AB87" s="41">
        <v>4362211</v>
      </c>
      <c r="AC87" s="41">
        <v>4925912</v>
      </c>
      <c r="AD87" s="41">
        <v>5570821</v>
      </c>
      <c r="AE87" s="41">
        <v>5744652</v>
      </c>
      <c r="AF87" s="41">
        <v>6404275</v>
      </c>
      <c r="AG87" s="41">
        <v>6579169</v>
      </c>
      <c r="AH87" s="41">
        <v>6524687</v>
      </c>
      <c r="AI87" s="13">
        <v>6.9404898326402176E-2</v>
      </c>
      <c r="AJ87" s="13">
        <v>-8.2809850301763036E-3</v>
      </c>
    </row>
    <row r="88" spans="1:36" ht="10.5" customHeight="1" x14ac:dyDescent="0.2">
      <c r="A88" s="11"/>
      <c r="B88" s="11"/>
      <c r="C88" s="11" t="s">
        <v>58</v>
      </c>
      <c r="D88" s="11"/>
      <c r="E88" s="11"/>
      <c r="F88" s="2"/>
      <c r="G88" s="12">
        <v>1100630</v>
      </c>
      <c r="H88" s="12">
        <v>1219274</v>
      </c>
      <c r="I88" s="12">
        <v>1301125</v>
      </c>
      <c r="J88" s="12">
        <v>1319180</v>
      </c>
      <c r="K88" s="12">
        <v>1321289</v>
      </c>
      <c r="L88" s="12">
        <v>1203537</v>
      </c>
      <c r="M88" s="12">
        <v>1266917</v>
      </c>
      <c r="N88" s="12">
        <v>1701999</v>
      </c>
      <c r="O88" s="41">
        <v>1716343</v>
      </c>
      <c r="P88" s="41">
        <v>1809609</v>
      </c>
      <c r="Q88" s="41">
        <v>2006924</v>
      </c>
      <c r="R88" s="41">
        <v>1623384</v>
      </c>
      <c r="S88" s="41">
        <v>1696037</v>
      </c>
      <c r="T88" s="41">
        <v>1871341</v>
      </c>
      <c r="U88" s="11">
        <v>2074957</v>
      </c>
      <c r="V88" s="11">
        <v>2086922</v>
      </c>
      <c r="W88" s="11">
        <v>1397883</v>
      </c>
      <c r="X88" s="11">
        <v>1074694</v>
      </c>
      <c r="Y88" s="11">
        <v>1295410</v>
      </c>
      <c r="Z88" s="11">
        <v>1395999</v>
      </c>
      <c r="AA88" s="11">
        <v>1846082</v>
      </c>
      <c r="AB88" s="41">
        <v>1686827</v>
      </c>
      <c r="AC88" s="41">
        <v>1458225</v>
      </c>
      <c r="AD88" s="41">
        <v>1810406</v>
      </c>
      <c r="AE88" s="41">
        <v>1975782</v>
      </c>
      <c r="AF88" s="41">
        <v>1613409</v>
      </c>
      <c r="AG88" s="41">
        <v>2750669</v>
      </c>
      <c r="AH88" s="41">
        <v>1691577</v>
      </c>
      <c r="AI88" s="13">
        <v>4.687732610044737E-4</v>
      </c>
      <c r="AJ88" s="13">
        <v>-0.38503069616882291</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149918</v>
      </c>
      <c r="R89" s="41">
        <v>315606</v>
      </c>
      <c r="S89" s="41">
        <v>389173</v>
      </c>
      <c r="T89" s="41">
        <v>244417</v>
      </c>
      <c r="U89" s="11">
        <v>220154</v>
      </c>
      <c r="V89" s="11">
        <v>160752</v>
      </c>
      <c r="W89" s="11">
        <v>159983</v>
      </c>
      <c r="X89" s="11">
        <v>193401</v>
      </c>
      <c r="Y89" s="11">
        <v>193277</v>
      </c>
      <c r="Z89" s="11">
        <v>145583</v>
      </c>
      <c r="AA89" s="11">
        <v>109070</v>
      </c>
      <c r="AB89" s="41">
        <v>159852</v>
      </c>
      <c r="AC89" s="41">
        <v>123047</v>
      </c>
      <c r="AD89" s="41">
        <v>203885</v>
      </c>
      <c r="AE89" s="41">
        <v>177222</v>
      </c>
      <c r="AF89" s="41">
        <v>127475</v>
      </c>
      <c r="AG89" s="41">
        <v>20000</v>
      </c>
      <c r="AH89" s="41">
        <v>302497</v>
      </c>
      <c r="AI89" s="13">
        <v>0.11215973135570634</v>
      </c>
      <c r="AJ89" s="13">
        <v>14.12485</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1432267</v>
      </c>
      <c r="H91" s="12">
        <v>1417345</v>
      </c>
      <c r="I91" s="12">
        <v>1342072</v>
      </c>
      <c r="J91" s="12">
        <v>1341654</v>
      </c>
      <c r="K91" s="12">
        <v>1497612</v>
      </c>
      <c r="L91" s="12">
        <v>1565683</v>
      </c>
      <c r="M91" s="12">
        <v>1658185</v>
      </c>
      <c r="N91" s="12">
        <v>1797929</v>
      </c>
      <c r="O91" s="41">
        <v>1883826</v>
      </c>
      <c r="P91" s="41">
        <v>2029581</v>
      </c>
      <c r="Q91" s="41">
        <v>2357548</v>
      </c>
      <c r="R91" s="41">
        <v>2331690</v>
      </c>
      <c r="S91" s="41">
        <v>2408008</v>
      </c>
      <c r="T91" s="41">
        <v>2395139</v>
      </c>
      <c r="U91" s="11">
        <v>2258720</v>
      </c>
      <c r="V91" s="11">
        <v>2293824</v>
      </c>
      <c r="W91" s="11">
        <v>2291276</v>
      </c>
      <c r="X91" s="11">
        <v>4090736</v>
      </c>
      <c r="Y91" s="11">
        <v>4023501</v>
      </c>
      <c r="Z91" s="11">
        <v>3362608</v>
      </c>
      <c r="AA91" s="11">
        <v>3349197</v>
      </c>
      <c r="AB91" s="41">
        <v>3294204</v>
      </c>
      <c r="AC91" s="41">
        <v>3500292</v>
      </c>
      <c r="AD91" s="41">
        <v>4445274</v>
      </c>
      <c r="AE91" s="41">
        <v>4715196</v>
      </c>
      <c r="AF91" s="41">
        <v>3879262</v>
      </c>
      <c r="AG91" s="42">
        <v>3338771</v>
      </c>
      <c r="AH91" s="41">
        <v>3607980</v>
      </c>
      <c r="AI91" s="13">
        <v>1.5279471920532695E-2</v>
      </c>
      <c r="AJ91" s="13">
        <v>8.06311663782871E-2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11189810</v>
      </c>
      <c r="H96" s="5">
        <v>11347464</v>
      </c>
      <c r="I96" s="5">
        <v>11565160</v>
      </c>
      <c r="J96" s="5">
        <v>11954949</v>
      </c>
      <c r="K96" s="5">
        <v>12696836</v>
      </c>
      <c r="L96" s="5">
        <v>12575479</v>
      </c>
      <c r="M96" s="5">
        <v>13404978</v>
      </c>
      <c r="N96" s="5">
        <v>24143558</v>
      </c>
      <c r="O96" s="5">
        <v>26363778</v>
      </c>
      <c r="P96" s="5">
        <v>22319013</v>
      </c>
      <c r="Q96" s="5">
        <v>18998926</v>
      </c>
      <c r="R96" s="39">
        <v>19608020</v>
      </c>
      <c r="S96" s="39">
        <v>17710873</v>
      </c>
      <c r="T96" s="39">
        <v>18833305</v>
      </c>
      <c r="U96" s="39">
        <v>19100357</v>
      </c>
      <c r="V96" s="8">
        <v>23849099</v>
      </c>
      <c r="W96" s="39">
        <v>20552735</v>
      </c>
      <c r="X96" s="39">
        <f t="shared" ref="X96:AA96" si="14">SUM(X98:X107)</f>
        <v>21159453</v>
      </c>
      <c r="Y96" s="39">
        <f t="shared" si="14"/>
        <v>20408604</v>
      </c>
      <c r="Z96" s="39">
        <f t="shared" si="14"/>
        <v>20202062</v>
      </c>
      <c r="AA96" s="39">
        <f t="shared" si="14"/>
        <v>22521399</v>
      </c>
      <c r="AB96" s="39">
        <v>22106915</v>
      </c>
      <c r="AC96" s="39">
        <v>22493202</v>
      </c>
      <c r="AD96" s="39">
        <v>26334662</v>
      </c>
      <c r="AE96" s="39">
        <v>26980644</v>
      </c>
      <c r="AF96" s="39">
        <v>27065994</v>
      </c>
      <c r="AG96" s="96">
        <v>27476270</v>
      </c>
      <c r="AH96" s="96">
        <v>27280605</v>
      </c>
      <c r="AI96" s="10">
        <v>3.5668997641203015E-2</v>
      </c>
      <c r="AJ96" s="10">
        <v>-7.1212358882774118E-3</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3971622</v>
      </c>
      <c r="H98" s="50">
        <v>4370484</v>
      </c>
      <c r="I98" s="50">
        <v>4444814</v>
      </c>
      <c r="J98" s="50">
        <v>4331983</v>
      </c>
      <c r="K98" s="50">
        <v>4385358</v>
      </c>
      <c r="L98" s="50">
        <v>4789724</v>
      </c>
      <c r="M98" s="50">
        <v>5250191</v>
      </c>
      <c r="N98" s="50">
        <v>6207012</v>
      </c>
      <c r="O98" s="50">
        <v>6397404</v>
      </c>
      <c r="P98" s="50">
        <v>7489294</v>
      </c>
      <c r="Q98" s="50">
        <v>7542570</v>
      </c>
      <c r="R98" s="41">
        <v>7816287</v>
      </c>
      <c r="S98" s="41">
        <v>7852589</v>
      </c>
      <c r="T98" s="41">
        <v>8357961</v>
      </c>
      <c r="U98" s="41">
        <v>8287539</v>
      </c>
      <c r="V98" s="11">
        <v>8732139</v>
      </c>
      <c r="W98" s="41">
        <v>8816450</v>
      </c>
      <c r="X98" s="41">
        <v>9376472</v>
      </c>
      <c r="Y98" s="41">
        <v>9082839</v>
      </c>
      <c r="Z98" s="41">
        <v>9165519</v>
      </c>
      <c r="AA98" s="41">
        <v>9877070</v>
      </c>
      <c r="AB98" s="41">
        <v>10013438</v>
      </c>
      <c r="AC98" s="41">
        <v>9986245</v>
      </c>
      <c r="AD98" s="41">
        <v>11133740</v>
      </c>
      <c r="AE98" s="41">
        <v>11415945</v>
      </c>
      <c r="AF98" s="41">
        <v>10918393</v>
      </c>
      <c r="AG98" s="42">
        <v>11095746</v>
      </c>
      <c r="AH98" s="42">
        <v>11806661</v>
      </c>
      <c r="AI98" s="13">
        <v>2.7836367525955863E-2</v>
      </c>
      <c r="AJ98" s="13">
        <v>6.4070951155514921E-2</v>
      </c>
    </row>
    <row r="99" spans="1:44" ht="10.5" customHeight="1" x14ac:dyDescent="0.2">
      <c r="A99" s="14"/>
      <c r="B99" s="51" t="s">
        <v>65</v>
      </c>
      <c r="C99" s="44"/>
      <c r="D99" s="44"/>
      <c r="E99" s="34"/>
      <c r="F99" s="2"/>
      <c r="G99" s="50">
        <v>6326708</v>
      </c>
      <c r="H99" s="50">
        <v>6453277</v>
      </c>
      <c r="I99" s="50">
        <v>6592354</v>
      </c>
      <c r="J99" s="50">
        <v>6966224</v>
      </c>
      <c r="K99" s="50">
        <v>7340103</v>
      </c>
      <c r="L99" s="50">
        <v>7044929</v>
      </c>
      <c r="M99" s="50">
        <v>7195453</v>
      </c>
      <c r="N99" s="50">
        <v>8354073</v>
      </c>
      <c r="O99" s="50">
        <v>8556526</v>
      </c>
      <c r="P99" s="50">
        <v>9658559</v>
      </c>
      <c r="Q99" s="50">
        <v>9057205</v>
      </c>
      <c r="R99" s="41">
        <v>8482768</v>
      </c>
      <c r="S99" s="41">
        <v>8389081</v>
      </c>
      <c r="T99" s="41">
        <v>8690923</v>
      </c>
      <c r="U99" s="41">
        <v>8828598</v>
      </c>
      <c r="V99" s="11">
        <v>9630368</v>
      </c>
      <c r="W99" s="41">
        <v>9983059</v>
      </c>
      <c r="X99" s="41">
        <v>10426135</v>
      </c>
      <c r="Y99" s="41">
        <v>10090247</v>
      </c>
      <c r="Z99" s="41">
        <v>9771228</v>
      </c>
      <c r="AA99" s="41">
        <v>10743984</v>
      </c>
      <c r="AB99" s="41">
        <v>10641245</v>
      </c>
      <c r="AC99" s="41">
        <v>11030744</v>
      </c>
      <c r="AD99" s="41">
        <v>12087240</v>
      </c>
      <c r="AE99" s="41">
        <v>12750064</v>
      </c>
      <c r="AF99" s="41">
        <v>12987139</v>
      </c>
      <c r="AG99" s="42">
        <v>12756563</v>
      </c>
      <c r="AH99" s="42">
        <v>12987962</v>
      </c>
      <c r="AI99" s="13">
        <v>3.3771990849223332E-2</v>
      </c>
      <c r="AJ99" s="13">
        <v>1.8139603904280488E-2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91686</v>
      </c>
      <c r="H102" s="50">
        <v>101953</v>
      </c>
      <c r="I102" s="50">
        <v>88005</v>
      </c>
      <c r="J102" s="50">
        <v>99780</v>
      </c>
      <c r="K102" s="50">
        <v>384</v>
      </c>
      <c r="L102" s="50">
        <v>56877</v>
      </c>
      <c r="M102" s="50">
        <v>131910</v>
      </c>
      <c r="N102" s="50">
        <v>55</v>
      </c>
      <c r="O102" s="50">
        <v>0</v>
      </c>
      <c r="P102" s="50">
        <v>0</v>
      </c>
      <c r="Q102" s="50">
        <v>0</v>
      </c>
      <c r="R102" s="41">
        <v>0</v>
      </c>
      <c r="S102" s="41">
        <v>0</v>
      </c>
      <c r="T102" s="41">
        <v>0</v>
      </c>
      <c r="U102" s="41">
        <v>0</v>
      </c>
      <c r="V102" s="11">
        <v>0</v>
      </c>
      <c r="W102" s="41">
        <v>0</v>
      </c>
      <c r="X102" s="41">
        <v>0</v>
      </c>
      <c r="Y102" s="41">
        <v>0</v>
      </c>
      <c r="Z102" s="41">
        <v>0</v>
      </c>
      <c r="AA102" s="41">
        <v>0</v>
      </c>
      <c r="AB102" s="41">
        <v>0</v>
      </c>
      <c r="AC102" s="41">
        <v>0</v>
      </c>
      <c r="AD102" s="41">
        <v>0</v>
      </c>
      <c r="AE102" s="41">
        <v>0</v>
      </c>
      <c r="AF102" s="41">
        <v>0</v>
      </c>
      <c r="AG102" s="42">
        <v>0</v>
      </c>
      <c r="AH102" s="42">
        <v>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960</v>
      </c>
      <c r="H104" s="50">
        <v>3442</v>
      </c>
      <c r="I104" s="50">
        <v>97989</v>
      </c>
      <c r="J104" s="50">
        <v>57790</v>
      </c>
      <c r="K104" s="50">
        <v>0</v>
      </c>
      <c r="L104" s="50">
        <v>0</v>
      </c>
      <c r="M104" s="50">
        <v>27678</v>
      </c>
      <c r="N104" s="50">
        <v>86</v>
      </c>
      <c r="O104" s="50">
        <v>0</v>
      </c>
      <c r="P104" s="50">
        <v>0</v>
      </c>
      <c r="Q104" s="50">
        <v>0</v>
      </c>
      <c r="R104" s="41">
        <v>1100</v>
      </c>
      <c r="S104" s="41">
        <v>0</v>
      </c>
      <c r="T104" s="41">
        <v>0</v>
      </c>
      <c r="U104" s="41">
        <v>0</v>
      </c>
      <c r="V104" s="11">
        <v>0</v>
      </c>
      <c r="W104" s="41">
        <v>0</v>
      </c>
      <c r="X104" s="41">
        <v>800</v>
      </c>
      <c r="Y104" s="41">
        <v>0</v>
      </c>
      <c r="Z104" s="41">
        <v>0</v>
      </c>
      <c r="AA104" s="41">
        <v>0</v>
      </c>
      <c r="AB104" s="41">
        <v>0</v>
      </c>
      <c r="AC104" s="41">
        <v>0</v>
      </c>
      <c r="AD104" s="41">
        <v>0</v>
      </c>
      <c r="AE104" s="41">
        <v>0</v>
      </c>
      <c r="AF104" s="41">
        <v>0</v>
      </c>
      <c r="AG104" s="42">
        <v>0</v>
      </c>
      <c r="AH104" s="42">
        <v>0</v>
      </c>
      <c r="AI104" s="13" t="s">
        <v>246</v>
      </c>
      <c r="AJ104" s="13" t="s">
        <v>246</v>
      </c>
    </row>
    <row r="105" spans="1:44" ht="10.5" customHeight="1" x14ac:dyDescent="0.2">
      <c r="A105" s="14"/>
      <c r="B105" s="51" t="s">
        <v>72</v>
      </c>
      <c r="C105" s="44"/>
      <c r="D105" s="44"/>
      <c r="E105" s="34"/>
      <c r="F105" s="2"/>
      <c r="G105" s="50">
        <v>235959</v>
      </c>
      <c r="H105" s="50">
        <v>309424</v>
      </c>
      <c r="I105" s="50">
        <v>304421</v>
      </c>
      <c r="J105" s="50">
        <v>417830</v>
      </c>
      <c r="K105" s="50">
        <v>422145</v>
      </c>
      <c r="L105" s="50">
        <v>158948</v>
      </c>
      <c r="M105" s="50">
        <v>621772</v>
      </c>
      <c r="N105" s="50">
        <v>1616531</v>
      </c>
      <c r="O105" s="50">
        <v>1542334</v>
      </c>
      <c r="P105" s="50">
        <v>1444012</v>
      </c>
      <c r="Q105" s="50">
        <v>1406638</v>
      </c>
      <c r="R105" s="41">
        <v>1394263</v>
      </c>
      <c r="S105" s="41">
        <v>1355263</v>
      </c>
      <c r="T105" s="41">
        <v>1316262</v>
      </c>
      <c r="U105" s="41">
        <v>1302262</v>
      </c>
      <c r="V105" s="11">
        <v>1280228</v>
      </c>
      <c r="W105" s="41">
        <v>1475480</v>
      </c>
      <c r="X105" s="41">
        <v>1162996</v>
      </c>
      <c r="Y105" s="41">
        <v>1197500</v>
      </c>
      <c r="Z105" s="41">
        <v>1248461</v>
      </c>
      <c r="AA105" s="41">
        <v>1526910</v>
      </c>
      <c r="AB105" s="41">
        <v>1436661</v>
      </c>
      <c r="AC105" s="41">
        <v>1437270</v>
      </c>
      <c r="AD105" s="41">
        <v>1737119</v>
      </c>
      <c r="AE105" s="41">
        <v>1739996</v>
      </c>
      <c r="AF105" s="41">
        <v>2275426</v>
      </c>
      <c r="AG105" s="42">
        <v>2123417</v>
      </c>
      <c r="AH105" s="42">
        <v>2044718</v>
      </c>
      <c r="AI105" s="13">
        <v>6.0587537532863056E-2</v>
      </c>
      <c r="AJ105" s="13">
        <v>-3.7062432861750656E-2</v>
      </c>
    </row>
    <row r="106" spans="1:44" ht="10.5" customHeight="1" x14ac:dyDescent="0.2">
      <c r="A106" s="14"/>
      <c r="B106" s="51" t="s">
        <v>73</v>
      </c>
      <c r="C106" s="44"/>
      <c r="D106" s="44"/>
      <c r="E106" s="34"/>
      <c r="F106" s="2"/>
      <c r="G106" s="50">
        <v>555150</v>
      </c>
      <c r="H106" s="50">
        <v>103563</v>
      </c>
      <c r="I106" s="50">
        <v>0</v>
      </c>
      <c r="J106" s="50">
        <v>49559</v>
      </c>
      <c r="K106" s="50">
        <v>524570</v>
      </c>
      <c r="L106" s="50">
        <v>496223</v>
      </c>
      <c r="M106" s="50">
        <v>165634</v>
      </c>
      <c r="N106" s="50">
        <v>7924057</v>
      </c>
      <c r="O106" s="50">
        <v>9840973</v>
      </c>
      <c r="P106" s="50">
        <v>3713578</v>
      </c>
      <c r="Q106" s="50">
        <v>992513</v>
      </c>
      <c r="R106" s="41">
        <v>1905054</v>
      </c>
      <c r="S106" s="41">
        <v>113940</v>
      </c>
      <c r="T106" s="41">
        <v>468159</v>
      </c>
      <c r="U106" s="41">
        <v>659849</v>
      </c>
      <c r="V106" s="11">
        <v>4188787</v>
      </c>
      <c r="W106" s="41">
        <v>274970</v>
      </c>
      <c r="X106" s="41">
        <v>183883</v>
      </c>
      <c r="Y106" s="41">
        <v>27101</v>
      </c>
      <c r="Z106" s="41">
        <v>1250</v>
      </c>
      <c r="AA106" s="41">
        <v>353207</v>
      </c>
      <c r="AB106" s="41">
        <v>0</v>
      </c>
      <c r="AC106" s="41">
        <v>0</v>
      </c>
      <c r="AD106" s="41">
        <v>1350433</v>
      </c>
      <c r="AE106" s="41">
        <v>1035825</v>
      </c>
      <c r="AF106" s="41">
        <v>823450</v>
      </c>
      <c r="AG106" s="42">
        <v>1291636</v>
      </c>
      <c r="AH106" s="42">
        <v>244917</v>
      </c>
      <c r="AI106" s="13" t="s">
        <v>246</v>
      </c>
      <c r="AJ106" s="13">
        <v>-0.81038233681935157</v>
      </c>
    </row>
    <row r="107" spans="1:44" ht="10.5" customHeight="1" x14ac:dyDescent="0.2">
      <c r="A107" s="14"/>
      <c r="B107" s="51" t="s">
        <v>39</v>
      </c>
      <c r="C107" s="44"/>
      <c r="D107" s="44"/>
      <c r="E107" s="34"/>
      <c r="F107" s="2"/>
      <c r="G107" s="50">
        <v>7725</v>
      </c>
      <c r="H107" s="50">
        <v>5321</v>
      </c>
      <c r="I107" s="50">
        <v>37577</v>
      </c>
      <c r="J107" s="50">
        <v>31783</v>
      </c>
      <c r="K107" s="50">
        <v>24276</v>
      </c>
      <c r="L107" s="50">
        <v>28778</v>
      </c>
      <c r="M107" s="50">
        <v>12340</v>
      </c>
      <c r="N107" s="50">
        <v>41744</v>
      </c>
      <c r="O107" s="50">
        <v>26541</v>
      </c>
      <c r="P107" s="50">
        <v>13570</v>
      </c>
      <c r="Q107" s="50">
        <v>0</v>
      </c>
      <c r="R107" s="41">
        <v>8548</v>
      </c>
      <c r="S107" s="41">
        <v>0</v>
      </c>
      <c r="T107" s="41">
        <v>0</v>
      </c>
      <c r="U107" s="41">
        <v>22109</v>
      </c>
      <c r="V107" s="11">
        <v>17577</v>
      </c>
      <c r="W107" s="41">
        <v>2776</v>
      </c>
      <c r="X107" s="41">
        <v>9167</v>
      </c>
      <c r="Y107" s="41">
        <v>10917</v>
      </c>
      <c r="Z107" s="41">
        <v>15604</v>
      </c>
      <c r="AA107" s="41">
        <v>20228</v>
      </c>
      <c r="AB107" s="41">
        <v>15571</v>
      </c>
      <c r="AC107" s="41">
        <v>38943</v>
      </c>
      <c r="AD107" s="41">
        <v>26130</v>
      </c>
      <c r="AE107" s="41">
        <v>38814</v>
      </c>
      <c r="AF107" s="41">
        <v>61586</v>
      </c>
      <c r="AG107" s="42">
        <v>208908</v>
      </c>
      <c r="AH107" s="42">
        <v>196347</v>
      </c>
      <c r="AI107" s="13">
        <v>0.5256372862174703</v>
      </c>
      <c r="AJ107" s="13">
        <v>-6.0126945832615311E-2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296</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3572567</v>
      </c>
      <c r="H119" s="5">
        <v>3739337</v>
      </c>
      <c r="I119" s="5">
        <v>5047939</v>
      </c>
      <c r="J119" s="5">
        <v>5131258</v>
      </c>
      <c r="K119" s="5">
        <f>SUM(K121,K136,K147,K149)</f>
        <v>5274936</v>
      </c>
      <c r="L119" s="5">
        <f>SUM(L121,L136,L147,L149)</f>
        <v>5858962</v>
      </c>
      <c r="M119" s="5">
        <f>SUM(M121,M136,M147,M149)</f>
        <v>6741889</v>
      </c>
      <c r="N119" s="5">
        <f>SUM(N121,N136,N147,N149)</f>
        <v>7890473</v>
      </c>
      <c r="O119" s="5">
        <v>8583970.5700000003</v>
      </c>
      <c r="P119" s="5">
        <v>8461298</v>
      </c>
      <c r="Q119" s="5">
        <v>8743694.9699999988</v>
      </c>
      <c r="R119" s="62">
        <v>8714986.0800000001</v>
      </c>
      <c r="S119" s="62">
        <v>8634197.1799999997</v>
      </c>
      <c r="T119" s="62">
        <v>10010596.74</v>
      </c>
      <c r="U119" s="39">
        <v>10750460.850000001</v>
      </c>
      <c r="V119" s="39">
        <v>10611774.76</v>
      </c>
      <c r="W119" s="62">
        <v>11215424.07</v>
      </c>
      <c r="X119" s="62">
        <v>11015561.25</v>
      </c>
      <c r="Y119" s="62">
        <v>11022289.75</v>
      </c>
      <c r="Z119" s="62">
        <v>11403606.200000001</v>
      </c>
      <c r="AA119" s="62">
        <v>11559299.67</v>
      </c>
      <c r="AB119" s="62">
        <v>12078149</v>
      </c>
      <c r="AC119" s="62">
        <v>11501793</v>
      </c>
      <c r="AD119" s="62">
        <v>14442673</v>
      </c>
      <c r="AE119" s="62">
        <v>13782163</v>
      </c>
      <c r="AF119" s="62">
        <v>12920604</v>
      </c>
      <c r="AG119" s="62">
        <v>13829062</v>
      </c>
      <c r="AH119" s="62">
        <v>14739262</v>
      </c>
      <c r="AI119" s="10">
        <v>3.3742946617112635E-2</v>
      </c>
      <c r="AJ119" s="10">
        <v>6.5817913029820818E-2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2598918</v>
      </c>
      <c r="H121" s="12">
        <v>2642495</v>
      </c>
      <c r="I121" s="12">
        <v>3055513</v>
      </c>
      <c r="J121" s="12">
        <v>2642716</v>
      </c>
      <c r="K121" s="12">
        <f>SUM(K122,K126:K130)</f>
        <v>4216995</v>
      </c>
      <c r="L121" s="12">
        <f>SUM(L122,L126:L130)</f>
        <v>4660087</v>
      </c>
      <c r="M121" s="12">
        <f>SUM(M122,M126:M130)</f>
        <v>4808070</v>
      </c>
      <c r="N121" s="12">
        <f>SUM(N122,N126:N130)</f>
        <v>5674048</v>
      </c>
      <c r="O121" s="63">
        <v>5726164.5499999998</v>
      </c>
      <c r="P121" s="63">
        <v>5795157</v>
      </c>
      <c r="Q121" s="63">
        <v>6248656.7699999996</v>
      </c>
      <c r="R121" s="63">
        <v>6020177.0999999996</v>
      </c>
      <c r="S121" s="63">
        <v>5949286.3200000003</v>
      </c>
      <c r="T121" s="63">
        <v>7145050.5800000001</v>
      </c>
      <c r="U121" s="41">
        <v>8565026.0500000007</v>
      </c>
      <c r="V121" s="41">
        <v>7704046.4100000001</v>
      </c>
      <c r="W121" s="63">
        <v>7865167.7699999996</v>
      </c>
      <c r="X121" s="63">
        <v>7850323.8799999999</v>
      </c>
      <c r="Y121" s="63">
        <v>7914868.7100000009</v>
      </c>
      <c r="Z121" s="63">
        <v>8417191.3800000008</v>
      </c>
      <c r="AA121" s="63">
        <v>8356988.3200000003</v>
      </c>
      <c r="AB121" s="63">
        <v>8663506</v>
      </c>
      <c r="AC121" s="63">
        <v>8194252</v>
      </c>
      <c r="AD121" s="63">
        <v>8380355</v>
      </c>
      <c r="AE121" s="63">
        <v>10095180</v>
      </c>
      <c r="AF121" s="63">
        <v>9787119</v>
      </c>
      <c r="AG121" s="63">
        <v>10484305</v>
      </c>
      <c r="AH121" s="63">
        <v>10970012</v>
      </c>
      <c r="AI121" s="13">
        <v>4.012508463479536E-2</v>
      </c>
      <c r="AJ121" s="13">
        <v>4.6327057444437186E-2</v>
      </c>
    </row>
    <row r="122" spans="1:44" ht="10.5" customHeight="1" x14ac:dyDescent="0.2">
      <c r="A122" s="11"/>
      <c r="B122" s="11"/>
      <c r="C122" s="11" t="s">
        <v>36</v>
      </c>
      <c r="D122" s="11"/>
      <c r="E122" s="11"/>
      <c r="F122" s="2"/>
      <c r="G122" s="12">
        <v>1599731</v>
      </c>
      <c r="H122" s="12">
        <v>1524026</v>
      </c>
      <c r="I122" s="12">
        <v>2406739</v>
      </c>
      <c r="J122" s="12">
        <v>1433885</v>
      </c>
      <c r="K122" s="12">
        <f>SUM(K123:K125)</f>
        <v>3198708</v>
      </c>
      <c r="L122" s="12">
        <f>SUM(L123:L125)</f>
        <v>3630866</v>
      </c>
      <c r="M122" s="12">
        <f>SUM(M123:M125)</f>
        <v>3720277</v>
      </c>
      <c r="N122" s="12">
        <f>SUM(N123:N125)</f>
        <v>4594211</v>
      </c>
      <c r="O122" s="12">
        <v>4568471.34</v>
      </c>
      <c r="P122" s="12">
        <v>4290800</v>
      </c>
      <c r="Q122" s="12">
        <v>4557979</v>
      </c>
      <c r="R122" s="63">
        <v>4454155.71</v>
      </c>
      <c r="S122" s="63">
        <v>4290800.08</v>
      </c>
      <c r="T122" s="63">
        <v>5412936.3899999997</v>
      </c>
      <c r="U122" s="41">
        <v>6349464.3700000001</v>
      </c>
      <c r="V122" s="41">
        <v>5654159.7800000003</v>
      </c>
      <c r="W122" s="63">
        <v>6216841.7699999996</v>
      </c>
      <c r="X122" s="63">
        <v>6136592.8799999999</v>
      </c>
      <c r="Y122" s="63">
        <v>6122043.7100000009</v>
      </c>
      <c r="Z122" s="63">
        <v>5941175.2000000002</v>
      </c>
      <c r="AA122" s="63">
        <v>6182995.7000000002</v>
      </c>
      <c r="AB122" s="63">
        <v>6446082</v>
      </c>
      <c r="AC122" s="63">
        <v>5863535</v>
      </c>
      <c r="AD122" s="63">
        <v>5999401</v>
      </c>
      <c r="AE122" s="63">
        <v>6126420</v>
      </c>
      <c r="AF122" s="63">
        <v>6454706</v>
      </c>
      <c r="AG122" s="63">
        <v>6674229</v>
      </c>
      <c r="AH122" s="63">
        <v>7182582</v>
      </c>
      <c r="AI122" s="13">
        <v>1.8194611894594814E-2</v>
      </c>
      <c r="AJ122" s="13">
        <v>7.6166550473470415E-2</v>
      </c>
    </row>
    <row r="123" spans="1:44" ht="10.5" customHeight="1" x14ac:dyDescent="0.2">
      <c r="A123" s="11"/>
      <c r="B123" s="11"/>
      <c r="C123" s="11"/>
      <c r="D123" s="11" t="s">
        <v>37</v>
      </c>
      <c r="E123" s="11"/>
      <c r="F123" s="2"/>
      <c r="G123" s="12">
        <v>1444808</v>
      </c>
      <c r="H123" s="12">
        <v>1401669</v>
      </c>
      <c r="I123" s="12">
        <v>2212605</v>
      </c>
      <c r="J123" s="12">
        <v>1276410</v>
      </c>
      <c r="K123" s="12">
        <v>3046372</v>
      </c>
      <c r="L123" s="12">
        <v>3311658</v>
      </c>
      <c r="M123" s="12">
        <v>3452818</v>
      </c>
      <c r="N123" s="12">
        <v>4176819</v>
      </c>
      <c r="O123" s="12">
        <v>4118897.79</v>
      </c>
      <c r="P123" s="12">
        <v>3878379</v>
      </c>
      <c r="Q123" s="12">
        <v>4129661.56</v>
      </c>
      <c r="R123" s="63">
        <v>4037902.79</v>
      </c>
      <c r="S123" s="63">
        <v>3878378.53</v>
      </c>
      <c r="T123" s="63">
        <v>4992492.8099999996</v>
      </c>
      <c r="U123" s="41">
        <v>5816641.75</v>
      </c>
      <c r="V123" s="41">
        <v>5308860.79</v>
      </c>
      <c r="W123" s="63">
        <v>5685607.2199999997</v>
      </c>
      <c r="X123" s="63">
        <v>5623596.0999999996</v>
      </c>
      <c r="Y123" s="63">
        <v>5567744.8100000005</v>
      </c>
      <c r="Z123" s="63">
        <v>5443056.9500000002</v>
      </c>
      <c r="AA123" s="63">
        <v>5731106.0899999999</v>
      </c>
      <c r="AB123" s="63">
        <v>5953898</v>
      </c>
      <c r="AC123" s="63">
        <v>5390440</v>
      </c>
      <c r="AD123" s="63">
        <v>5523978</v>
      </c>
      <c r="AE123" s="63">
        <v>5689794</v>
      </c>
      <c r="AF123" s="63">
        <v>5947612</v>
      </c>
      <c r="AG123" s="63">
        <v>6069678</v>
      </c>
      <c r="AH123" s="63">
        <v>6629133</v>
      </c>
      <c r="AI123" s="13">
        <v>1.8065898382333634E-2</v>
      </c>
      <c r="AJ123" s="13">
        <v>9.2172105340678698E-2</v>
      </c>
    </row>
    <row r="124" spans="1:44" ht="10.5" customHeight="1" x14ac:dyDescent="0.2">
      <c r="A124" s="11"/>
      <c r="B124" s="11"/>
      <c r="C124" s="14"/>
      <c r="D124" s="11" t="s">
        <v>90</v>
      </c>
      <c r="E124" s="11"/>
      <c r="F124" s="2"/>
      <c r="G124" s="12">
        <v>0</v>
      </c>
      <c r="H124" s="12">
        <v>0</v>
      </c>
      <c r="I124" s="12">
        <v>0</v>
      </c>
      <c r="J124" s="12">
        <v>0</v>
      </c>
      <c r="K124" s="12">
        <v>0</v>
      </c>
      <c r="L124" s="12">
        <v>0</v>
      </c>
      <c r="M124" s="12">
        <v>0</v>
      </c>
      <c r="N124" s="12">
        <v>40563</v>
      </c>
      <c r="O124" s="12">
        <v>40049.65</v>
      </c>
      <c r="P124" s="12">
        <v>31216</v>
      </c>
      <c r="Q124" s="12">
        <v>22769.65</v>
      </c>
      <c r="R124" s="63">
        <v>11798.6</v>
      </c>
      <c r="S124" s="63">
        <v>31216.05</v>
      </c>
      <c r="T124" s="63">
        <v>1771.25</v>
      </c>
      <c r="U124" s="41">
        <v>0</v>
      </c>
      <c r="V124" s="41">
        <v>0</v>
      </c>
      <c r="W124" s="63">
        <v>0</v>
      </c>
      <c r="X124" s="63">
        <v>0</v>
      </c>
      <c r="Y124" s="63">
        <v>0</v>
      </c>
      <c r="Z124" s="63">
        <v>0</v>
      </c>
      <c r="AA124" s="63">
        <v>0</v>
      </c>
      <c r="AB124" s="63">
        <v>0</v>
      </c>
      <c r="AC124" s="63">
        <v>0</v>
      </c>
      <c r="AD124" s="63">
        <v>0</v>
      </c>
      <c r="AE124" s="63">
        <v>3333</v>
      </c>
      <c r="AF124" s="63">
        <v>68944</v>
      </c>
      <c r="AG124" s="63">
        <v>87974</v>
      </c>
      <c r="AH124" s="63">
        <v>44063</v>
      </c>
      <c r="AI124" s="13" t="s">
        <v>246</v>
      </c>
      <c r="AJ124" s="13">
        <v>-0.49913610839566236</v>
      </c>
    </row>
    <row r="125" spans="1:44" ht="10.5" customHeight="1" x14ac:dyDescent="0.2">
      <c r="A125" s="11"/>
      <c r="B125" s="11"/>
      <c r="C125" s="14"/>
      <c r="D125" s="11" t="s">
        <v>39</v>
      </c>
      <c r="E125" s="11"/>
      <c r="F125" s="2"/>
      <c r="G125" s="12">
        <v>154923</v>
      </c>
      <c r="H125" s="12">
        <v>122357</v>
      </c>
      <c r="I125" s="12">
        <v>194134</v>
      </c>
      <c r="J125" s="12">
        <v>157475</v>
      </c>
      <c r="K125" s="12">
        <v>152336</v>
      </c>
      <c r="L125" s="12">
        <v>319208</v>
      </c>
      <c r="M125" s="12">
        <v>267459</v>
      </c>
      <c r="N125" s="12">
        <v>376829</v>
      </c>
      <c r="O125" s="12">
        <v>409523.9</v>
      </c>
      <c r="P125" s="12">
        <v>381205</v>
      </c>
      <c r="Q125" s="12">
        <v>405547.79</v>
      </c>
      <c r="R125" s="63">
        <v>404454.32</v>
      </c>
      <c r="S125" s="63">
        <v>381205.5</v>
      </c>
      <c r="T125" s="63">
        <v>418672.32999999996</v>
      </c>
      <c r="U125" s="41">
        <v>532822.62</v>
      </c>
      <c r="V125" s="41">
        <v>345298.99</v>
      </c>
      <c r="W125" s="63">
        <v>531234.55000000005</v>
      </c>
      <c r="X125" s="63">
        <v>512996.78</v>
      </c>
      <c r="Y125" s="63">
        <v>554298.9</v>
      </c>
      <c r="Z125" s="63">
        <v>498118.25</v>
      </c>
      <c r="AA125" s="63">
        <v>451889.61</v>
      </c>
      <c r="AB125" s="63">
        <v>492184</v>
      </c>
      <c r="AC125" s="63">
        <v>473095</v>
      </c>
      <c r="AD125" s="63">
        <v>475423</v>
      </c>
      <c r="AE125" s="63">
        <v>433293</v>
      </c>
      <c r="AF125" s="63">
        <v>438150</v>
      </c>
      <c r="AG125" s="63">
        <v>516577</v>
      </c>
      <c r="AH125" s="63">
        <v>509386</v>
      </c>
      <c r="AI125" s="13">
        <v>5.7419971868557518E-3</v>
      </c>
      <c r="AJ125" s="13">
        <v>-1.3920480393048858E-2</v>
      </c>
    </row>
    <row r="126" spans="1:44" ht="10.5" customHeight="1" x14ac:dyDescent="0.2">
      <c r="A126" s="11"/>
      <c r="B126" s="14"/>
      <c r="C126" s="11" t="s">
        <v>40</v>
      </c>
      <c r="D126" s="11"/>
      <c r="E126" s="11"/>
      <c r="F126" s="2"/>
      <c r="G126" s="12">
        <v>356058</v>
      </c>
      <c r="H126" s="12">
        <v>428874</v>
      </c>
      <c r="I126" s="12">
        <v>457558</v>
      </c>
      <c r="J126" s="12">
        <v>514319</v>
      </c>
      <c r="K126" s="12">
        <v>527870</v>
      </c>
      <c r="L126" s="12">
        <v>527870</v>
      </c>
      <c r="M126" s="12">
        <v>549272</v>
      </c>
      <c r="N126" s="12">
        <v>361608</v>
      </c>
      <c r="O126" s="12">
        <v>390479.21</v>
      </c>
      <c r="P126" s="12">
        <v>457217</v>
      </c>
      <c r="Q126" s="12">
        <v>428454.77</v>
      </c>
      <c r="R126" s="63">
        <v>480855.39</v>
      </c>
      <c r="S126" s="63">
        <v>457217.24</v>
      </c>
      <c r="T126" s="63">
        <v>628070.18999999994</v>
      </c>
      <c r="U126" s="41">
        <v>585260.68000000005</v>
      </c>
      <c r="V126" s="41">
        <v>546699.63</v>
      </c>
      <c r="W126" s="63">
        <v>561023</v>
      </c>
      <c r="X126" s="63">
        <v>662092</v>
      </c>
      <c r="Y126" s="63">
        <v>687779</v>
      </c>
      <c r="Z126" s="63">
        <v>1461395.1800000002</v>
      </c>
      <c r="AA126" s="63">
        <v>1580601.62</v>
      </c>
      <c r="AB126" s="63">
        <v>1597649</v>
      </c>
      <c r="AC126" s="63">
        <v>1697971</v>
      </c>
      <c r="AD126" s="63">
        <v>1672285</v>
      </c>
      <c r="AE126" s="63">
        <v>2015679</v>
      </c>
      <c r="AF126" s="63">
        <v>1267535</v>
      </c>
      <c r="AG126" s="63">
        <v>1681947</v>
      </c>
      <c r="AH126" s="63">
        <v>1711904</v>
      </c>
      <c r="AI126" s="13">
        <v>1.1578691349805492E-2</v>
      </c>
      <c r="AJ126" s="13">
        <v>1.7810906051141922E-2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87407</v>
      </c>
      <c r="P128" s="12">
        <v>92028</v>
      </c>
      <c r="Q128" s="12">
        <v>92067</v>
      </c>
      <c r="R128" s="63">
        <v>0</v>
      </c>
      <c r="S128" s="63">
        <v>0</v>
      </c>
      <c r="T128" s="63">
        <v>0</v>
      </c>
      <c r="U128" s="41">
        <v>112721</v>
      </c>
      <c r="V128" s="41">
        <v>0</v>
      </c>
      <c r="W128" s="63">
        <v>0</v>
      </c>
      <c r="X128" s="63">
        <v>0</v>
      </c>
      <c r="Y128" s="63">
        <v>0</v>
      </c>
      <c r="Z128" s="63">
        <v>0</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643129</v>
      </c>
      <c r="H130" s="12">
        <v>689595</v>
      </c>
      <c r="I130" s="12">
        <v>191216</v>
      </c>
      <c r="J130" s="12">
        <v>694512</v>
      </c>
      <c r="K130" s="12">
        <v>490417</v>
      </c>
      <c r="L130" s="12">
        <v>501351</v>
      </c>
      <c r="M130" s="12">
        <v>538521</v>
      </c>
      <c r="N130" s="12">
        <v>718229</v>
      </c>
      <c r="O130" s="12">
        <v>679807</v>
      </c>
      <c r="P130" s="12">
        <v>955112</v>
      </c>
      <c r="Q130" s="12">
        <v>1170156</v>
      </c>
      <c r="R130" s="63">
        <v>1085166</v>
      </c>
      <c r="S130" s="63">
        <v>1201269</v>
      </c>
      <c r="T130" s="63">
        <v>1104044</v>
      </c>
      <c r="U130" s="41">
        <v>1517580</v>
      </c>
      <c r="V130" s="41">
        <v>1503187</v>
      </c>
      <c r="W130" s="63">
        <v>1087303</v>
      </c>
      <c r="X130" s="63">
        <v>1051639</v>
      </c>
      <c r="Y130" s="63">
        <v>1105046</v>
      </c>
      <c r="Z130" s="63">
        <v>1014621</v>
      </c>
      <c r="AA130" s="63">
        <v>593391</v>
      </c>
      <c r="AB130" s="63">
        <v>619775</v>
      </c>
      <c r="AC130" s="63">
        <v>632746</v>
      </c>
      <c r="AD130" s="63">
        <v>708669</v>
      </c>
      <c r="AE130" s="63">
        <v>1953081</v>
      </c>
      <c r="AF130" s="63">
        <v>2064878</v>
      </c>
      <c r="AG130" s="63">
        <v>2128129</v>
      </c>
      <c r="AH130" s="63">
        <v>2075526</v>
      </c>
      <c r="AI130" s="13">
        <v>0.22315741947177758</v>
      </c>
      <c r="AJ130" s="13">
        <v>-2.4717956477262423E-2</v>
      </c>
    </row>
    <row r="131" spans="1:36" ht="10.5" customHeight="1" x14ac:dyDescent="0.2">
      <c r="A131" s="11"/>
      <c r="B131" s="14"/>
      <c r="C131" s="11"/>
      <c r="D131" s="15" t="s">
        <v>45</v>
      </c>
      <c r="E131" s="11"/>
      <c r="F131" s="2"/>
      <c r="G131" s="12">
        <v>7941</v>
      </c>
      <c r="H131" s="12">
        <v>29389</v>
      </c>
      <c r="I131" s="12">
        <v>27104</v>
      </c>
      <c r="J131" s="12">
        <v>29254</v>
      </c>
      <c r="K131" s="12">
        <v>31133</v>
      </c>
      <c r="L131" s="12">
        <v>38783</v>
      </c>
      <c r="M131" s="12">
        <v>62954</v>
      </c>
      <c r="N131" s="12">
        <v>155514</v>
      </c>
      <c r="O131" s="12">
        <v>74425</v>
      </c>
      <c r="P131" s="12">
        <v>88866</v>
      </c>
      <c r="Q131" s="12">
        <v>92917</v>
      </c>
      <c r="R131" s="63">
        <v>86449</v>
      </c>
      <c r="S131" s="63">
        <v>169318</v>
      </c>
      <c r="T131" s="63">
        <v>173967</v>
      </c>
      <c r="U131" s="41">
        <v>187317</v>
      </c>
      <c r="V131" s="41">
        <v>170287</v>
      </c>
      <c r="W131" s="63">
        <v>120875</v>
      </c>
      <c r="X131" s="63">
        <v>133028</v>
      </c>
      <c r="Y131" s="63">
        <v>112865</v>
      </c>
      <c r="Z131" s="63">
        <v>112033</v>
      </c>
      <c r="AA131" s="63">
        <v>132727</v>
      </c>
      <c r="AB131" s="63">
        <v>158896</v>
      </c>
      <c r="AC131" s="63">
        <v>130471</v>
      </c>
      <c r="AD131" s="63">
        <v>171339</v>
      </c>
      <c r="AE131" s="63">
        <v>205079</v>
      </c>
      <c r="AF131" s="63">
        <v>238584</v>
      </c>
      <c r="AG131" s="63">
        <v>227836</v>
      </c>
      <c r="AH131" s="63">
        <v>274875</v>
      </c>
      <c r="AI131" s="13">
        <v>9.5646308023316751E-2</v>
      </c>
      <c r="AJ131" s="13">
        <v>0.20645990975965167</v>
      </c>
    </row>
    <row r="132" spans="1:36" ht="10.5" customHeight="1" x14ac:dyDescent="0.2">
      <c r="A132" s="11"/>
      <c r="B132" s="14"/>
      <c r="C132" s="11"/>
      <c r="D132" s="15" t="s">
        <v>46</v>
      </c>
      <c r="E132" s="11"/>
      <c r="F132" s="2"/>
      <c r="G132" s="12">
        <v>561174</v>
      </c>
      <c r="H132" s="12">
        <v>568724</v>
      </c>
      <c r="I132" s="12">
        <v>39747</v>
      </c>
      <c r="J132" s="12">
        <v>488211</v>
      </c>
      <c r="K132" s="12">
        <v>284133</v>
      </c>
      <c r="L132" s="12">
        <v>377713</v>
      </c>
      <c r="M132" s="12">
        <v>378152</v>
      </c>
      <c r="N132" s="12">
        <v>455714</v>
      </c>
      <c r="O132" s="12">
        <v>482059</v>
      </c>
      <c r="P132" s="12">
        <v>816711</v>
      </c>
      <c r="Q132" s="12">
        <v>1031484</v>
      </c>
      <c r="R132" s="63">
        <v>904687</v>
      </c>
      <c r="S132" s="63">
        <v>880089</v>
      </c>
      <c r="T132" s="63">
        <v>795403</v>
      </c>
      <c r="U132" s="41">
        <v>915535</v>
      </c>
      <c r="V132" s="41">
        <v>854497</v>
      </c>
      <c r="W132" s="63">
        <v>773901</v>
      </c>
      <c r="X132" s="63">
        <v>749840</v>
      </c>
      <c r="Y132" s="63">
        <v>787527</v>
      </c>
      <c r="Z132" s="63">
        <v>677207</v>
      </c>
      <c r="AA132" s="63">
        <v>319134</v>
      </c>
      <c r="AB132" s="63">
        <v>350399</v>
      </c>
      <c r="AC132" s="63">
        <v>386420</v>
      </c>
      <c r="AD132" s="63">
        <v>348118</v>
      </c>
      <c r="AE132" s="63">
        <v>1600683</v>
      </c>
      <c r="AF132" s="63">
        <v>1626343</v>
      </c>
      <c r="AG132" s="63">
        <v>1699032</v>
      </c>
      <c r="AH132" s="63">
        <v>1596924</v>
      </c>
      <c r="AI132" s="13">
        <v>0.28761758230251133</v>
      </c>
      <c r="AJ132" s="13">
        <v>-6.0097749777520373E-2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0</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74014</v>
      </c>
      <c r="H134" s="12">
        <v>91482</v>
      </c>
      <c r="I134" s="12">
        <v>124365</v>
      </c>
      <c r="J134" s="12">
        <v>177047</v>
      </c>
      <c r="K134" s="12">
        <v>175151</v>
      </c>
      <c r="L134" s="12">
        <v>84855</v>
      </c>
      <c r="M134" s="12">
        <v>97415</v>
      </c>
      <c r="N134" s="12">
        <v>107001</v>
      </c>
      <c r="O134" s="12">
        <v>123323</v>
      </c>
      <c r="P134" s="12">
        <v>49535</v>
      </c>
      <c r="Q134" s="12">
        <v>45755</v>
      </c>
      <c r="R134" s="63">
        <v>94030</v>
      </c>
      <c r="S134" s="63">
        <v>151862</v>
      </c>
      <c r="T134" s="63">
        <v>134674</v>
      </c>
      <c r="U134" s="41">
        <v>414728</v>
      </c>
      <c r="V134" s="41">
        <v>478403</v>
      </c>
      <c r="W134" s="63">
        <v>192527</v>
      </c>
      <c r="X134" s="63">
        <v>168771</v>
      </c>
      <c r="Y134" s="63">
        <v>204654</v>
      </c>
      <c r="Z134" s="63">
        <v>225381</v>
      </c>
      <c r="AA134" s="63">
        <v>141530</v>
      </c>
      <c r="AB134" s="63">
        <v>110480</v>
      </c>
      <c r="AC134" s="63">
        <v>115855</v>
      </c>
      <c r="AD134" s="63">
        <v>189212</v>
      </c>
      <c r="AE134" s="63">
        <v>147319</v>
      </c>
      <c r="AF134" s="63">
        <v>199951</v>
      </c>
      <c r="AG134" s="63">
        <v>201261</v>
      </c>
      <c r="AH134" s="63">
        <v>203727</v>
      </c>
      <c r="AI134" s="13">
        <v>0.10737357051123975</v>
      </c>
      <c r="AJ134" s="13">
        <v>1.22527464337353E-2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926456</v>
      </c>
      <c r="H136" s="12">
        <v>1043790</v>
      </c>
      <c r="I136" s="12">
        <v>1929277</v>
      </c>
      <c r="J136" s="12">
        <v>2432316</v>
      </c>
      <c r="K136" s="12">
        <f>SUM(K137:K145)</f>
        <v>1026083</v>
      </c>
      <c r="L136" s="12">
        <f>SUM(L137:L145)</f>
        <v>1161390</v>
      </c>
      <c r="M136" s="12">
        <f>SUM(M137:M145)</f>
        <v>1876795</v>
      </c>
      <c r="N136" s="12">
        <f>SUM(N137:N145)</f>
        <v>1995481</v>
      </c>
      <c r="O136" s="12">
        <v>2800597.02</v>
      </c>
      <c r="P136" s="12">
        <v>2512600</v>
      </c>
      <c r="Q136" s="12">
        <v>2444918.2000000002</v>
      </c>
      <c r="R136" s="63">
        <v>2652625.98</v>
      </c>
      <c r="S136" s="63">
        <v>2641306.86</v>
      </c>
      <c r="T136" s="63">
        <v>2770374.16</v>
      </c>
      <c r="U136" s="41">
        <v>2073989.8</v>
      </c>
      <c r="V136" s="41">
        <v>2820076.35</v>
      </c>
      <c r="W136" s="63">
        <v>3232711.3</v>
      </c>
      <c r="X136" s="63">
        <v>3105239.37</v>
      </c>
      <c r="Y136" s="63">
        <v>3032624.04</v>
      </c>
      <c r="Z136" s="63">
        <v>2918618.8200000003</v>
      </c>
      <c r="AA136" s="63">
        <v>3130133.35</v>
      </c>
      <c r="AB136" s="63">
        <v>3289429</v>
      </c>
      <c r="AC136" s="63">
        <v>3223060</v>
      </c>
      <c r="AD136" s="63">
        <v>5885601</v>
      </c>
      <c r="AE136" s="63">
        <v>3539212</v>
      </c>
      <c r="AF136" s="63">
        <v>3065004</v>
      </c>
      <c r="AG136" s="63">
        <v>3239692</v>
      </c>
      <c r="AH136" s="63">
        <v>3628205</v>
      </c>
      <c r="AI136" s="13">
        <v>1.6471524441754148E-2</v>
      </c>
      <c r="AJ136" s="13">
        <v>0.11992281982361286</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72631</v>
      </c>
      <c r="H138" s="12">
        <v>76745</v>
      </c>
      <c r="I138" s="12">
        <v>152167</v>
      </c>
      <c r="J138" s="12">
        <v>78015</v>
      </c>
      <c r="K138" s="12">
        <v>78910</v>
      </c>
      <c r="L138" s="12">
        <v>134352</v>
      </c>
      <c r="M138" s="12">
        <v>138122</v>
      </c>
      <c r="N138" s="12">
        <v>169104</v>
      </c>
      <c r="O138" s="12">
        <v>361974.85</v>
      </c>
      <c r="P138" s="12">
        <v>405252</v>
      </c>
      <c r="Q138" s="12">
        <v>371214.62</v>
      </c>
      <c r="R138" s="63">
        <v>364366.64</v>
      </c>
      <c r="S138" s="63">
        <v>405251.95</v>
      </c>
      <c r="T138" s="63">
        <v>463974.07</v>
      </c>
      <c r="U138" s="41">
        <v>483549.76</v>
      </c>
      <c r="V138" s="41">
        <v>456273.71</v>
      </c>
      <c r="W138" s="64">
        <v>468709.71</v>
      </c>
      <c r="X138" s="64">
        <v>480966.28</v>
      </c>
      <c r="Y138" s="63">
        <v>500595.57</v>
      </c>
      <c r="Z138" s="63">
        <v>477654.35</v>
      </c>
      <c r="AA138" s="63">
        <v>518611.37</v>
      </c>
      <c r="AB138" s="63">
        <v>528844</v>
      </c>
      <c r="AC138" s="63">
        <v>551844</v>
      </c>
      <c r="AD138" s="63">
        <v>547623</v>
      </c>
      <c r="AE138" s="63">
        <v>559916</v>
      </c>
      <c r="AF138" s="63">
        <v>529655</v>
      </c>
      <c r="AG138" s="63">
        <v>631657</v>
      </c>
      <c r="AH138" s="63">
        <v>631557</v>
      </c>
      <c r="AI138" s="13">
        <v>3.0024358622918301E-2</v>
      </c>
      <c r="AJ138" s="13">
        <v>-1.5831376839012311E-4</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615649</v>
      </c>
      <c r="H141" s="12">
        <v>630663</v>
      </c>
      <c r="I141" s="12">
        <v>774340</v>
      </c>
      <c r="J141" s="12">
        <v>841059</v>
      </c>
      <c r="K141" s="12">
        <v>828024</v>
      </c>
      <c r="L141" s="12">
        <v>876127</v>
      </c>
      <c r="M141" s="12">
        <v>909803</v>
      </c>
      <c r="N141" s="12">
        <v>1011790</v>
      </c>
      <c r="O141" s="12">
        <v>1145124.57</v>
      </c>
      <c r="P141" s="12">
        <v>1066074</v>
      </c>
      <c r="Q141" s="12">
        <v>1022303.44</v>
      </c>
      <c r="R141" s="63">
        <v>1083629.6100000001</v>
      </c>
      <c r="S141" s="63">
        <v>1108379.1199999999</v>
      </c>
      <c r="T141" s="63">
        <v>1126376.5900000001</v>
      </c>
      <c r="U141" s="41">
        <v>1274718.72</v>
      </c>
      <c r="V141" s="41">
        <v>1393570.9100000001</v>
      </c>
      <c r="W141" s="63">
        <v>1398575.6700000002</v>
      </c>
      <c r="X141" s="63">
        <v>1194028.8599999999</v>
      </c>
      <c r="Y141" s="63">
        <v>1018217.05</v>
      </c>
      <c r="Z141" s="63">
        <v>924574.36</v>
      </c>
      <c r="AA141" s="63">
        <v>1041961</v>
      </c>
      <c r="AB141" s="63">
        <v>1028470</v>
      </c>
      <c r="AC141" s="63">
        <v>1059820</v>
      </c>
      <c r="AD141" s="63">
        <v>1080197</v>
      </c>
      <c r="AE141" s="63">
        <v>1165676</v>
      </c>
      <c r="AF141" s="63">
        <v>1137842</v>
      </c>
      <c r="AG141" s="63">
        <v>1231138</v>
      </c>
      <c r="AH141" s="63">
        <v>1257968</v>
      </c>
      <c r="AI141" s="13">
        <v>3.4140772007106968E-2</v>
      </c>
      <c r="AJ141" s="13">
        <v>2.1792845318721377E-2</v>
      </c>
    </row>
    <row r="142" spans="1:36" ht="10.5" customHeight="1" x14ac:dyDescent="0.2">
      <c r="A142" s="11"/>
      <c r="B142" s="14"/>
      <c r="C142" s="11" t="s">
        <v>55</v>
      </c>
      <c r="E142" s="11"/>
      <c r="F142" s="2"/>
      <c r="G142" s="12">
        <v>0</v>
      </c>
      <c r="H142" s="12">
        <v>0</v>
      </c>
      <c r="I142" s="12">
        <v>0</v>
      </c>
      <c r="J142" s="12">
        <v>0</v>
      </c>
      <c r="K142" s="12">
        <v>0</v>
      </c>
      <c r="L142" s="12">
        <v>8696</v>
      </c>
      <c r="M142" s="12">
        <v>17204</v>
      </c>
      <c r="N142" s="12">
        <v>25966</v>
      </c>
      <c r="O142" s="12">
        <v>33765.599999999999</v>
      </c>
      <c r="P142" s="12">
        <v>35079</v>
      </c>
      <c r="Q142" s="12">
        <v>35850.14</v>
      </c>
      <c r="R142" s="63">
        <v>38362.730000000003</v>
      </c>
      <c r="S142" s="63">
        <v>35078.79</v>
      </c>
      <c r="T142" s="63">
        <v>28845.5</v>
      </c>
      <c r="U142" s="41">
        <v>27701.32</v>
      </c>
      <c r="V142" s="41">
        <v>19334.73</v>
      </c>
      <c r="W142" s="64">
        <v>17407.919999999998</v>
      </c>
      <c r="X142" s="64">
        <v>11698.23</v>
      </c>
      <c r="Y142" s="63">
        <v>13264.42</v>
      </c>
      <c r="Z142" s="63">
        <v>12515.11</v>
      </c>
      <c r="AA142" s="63">
        <v>10212.98</v>
      </c>
      <c r="AB142" s="63">
        <v>8917</v>
      </c>
      <c r="AC142" s="63">
        <v>29082</v>
      </c>
      <c r="AD142" s="63">
        <v>48260</v>
      </c>
      <c r="AE142" s="63">
        <v>56921</v>
      </c>
      <c r="AF142" s="63">
        <v>61425</v>
      </c>
      <c r="AG142" s="63">
        <v>66482</v>
      </c>
      <c r="AH142" s="63">
        <v>68161</v>
      </c>
      <c r="AI142" s="13">
        <v>0.40352299085242493</v>
      </c>
      <c r="AJ142" s="13">
        <v>2.5254956228753647E-2</v>
      </c>
    </row>
    <row r="143" spans="1:36" ht="10.5" customHeight="1" x14ac:dyDescent="0.2">
      <c r="A143" s="11"/>
      <c r="B143" s="11"/>
      <c r="C143" s="11" t="s">
        <v>56</v>
      </c>
      <c r="D143" s="11"/>
      <c r="E143" s="11"/>
      <c r="F143" s="2"/>
      <c r="G143" s="12">
        <v>238176</v>
      </c>
      <c r="H143" s="12">
        <v>336382</v>
      </c>
      <c r="I143" s="12">
        <v>1002770</v>
      </c>
      <c r="J143" s="12">
        <v>1513242</v>
      </c>
      <c r="K143" s="12">
        <v>119149</v>
      </c>
      <c r="L143" s="12">
        <v>142215</v>
      </c>
      <c r="M143" s="12">
        <v>811666</v>
      </c>
      <c r="N143" s="12">
        <v>788621</v>
      </c>
      <c r="O143" s="12">
        <v>1259732</v>
      </c>
      <c r="P143" s="12">
        <v>1006195</v>
      </c>
      <c r="Q143" s="12">
        <v>1015550</v>
      </c>
      <c r="R143" s="63">
        <v>1166267</v>
      </c>
      <c r="S143" s="63">
        <v>1092597</v>
      </c>
      <c r="T143" s="63">
        <v>1151178</v>
      </c>
      <c r="U143" s="41">
        <v>288020</v>
      </c>
      <c r="V143" s="41">
        <v>950897</v>
      </c>
      <c r="W143" s="63">
        <v>1348018</v>
      </c>
      <c r="X143" s="63">
        <v>1418546</v>
      </c>
      <c r="Y143" s="63">
        <v>1500547</v>
      </c>
      <c r="Z143" s="63">
        <v>1503875</v>
      </c>
      <c r="AA143" s="63">
        <v>1559348</v>
      </c>
      <c r="AB143" s="63">
        <v>1723198</v>
      </c>
      <c r="AC143" s="63">
        <v>1582314</v>
      </c>
      <c r="AD143" s="63">
        <v>4209521</v>
      </c>
      <c r="AE143" s="63">
        <v>1756699</v>
      </c>
      <c r="AF143" s="63">
        <v>1336082</v>
      </c>
      <c r="AG143" s="63">
        <v>1310415</v>
      </c>
      <c r="AH143" s="63">
        <v>1670519</v>
      </c>
      <c r="AI143" s="13">
        <v>-5.1612199307200513E-3</v>
      </c>
      <c r="AJ143" s="13">
        <v>0.27480149418314048</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21573</v>
      </c>
      <c r="H147" s="12">
        <v>17688</v>
      </c>
      <c r="I147" s="12">
        <v>18069</v>
      </c>
      <c r="J147" s="12">
        <v>15994</v>
      </c>
      <c r="K147" s="12">
        <v>10937</v>
      </c>
      <c r="L147" s="12">
        <v>12674</v>
      </c>
      <c r="M147" s="12">
        <v>6275</v>
      </c>
      <c r="N147" s="12">
        <v>35751</v>
      </c>
      <c r="O147" s="12">
        <v>51939</v>
      </c>
      <c r="P147" s="12">
        <v>148271</v>
      </c>
      <c r="Q147" s="12">
        <v>44654</v>
      </c>
      <c r="R147" s="63">
        <v>36713</v>
      </c>
      <c r="S147" s="63">
        <v>38138</v>
      </c>
      <c r="T147" s="63">
        <v>41845</v>
      </c>
      <c r="U147" s="41">
        <v>54328</v>
      </c>
      <c r="V147" s="41">
        <v>28498</v>
      </c>
      <c r="W147" s="63">
        <v>25701</v>
      </c>
      <c r="X147" s="63">
        <v>23136</v>
      </c>
      <c r="Y147" s="63">
        <v>23358</v>
      </c>
      <c r="Z147" s="63">
        <v>13452</v>
      </c>
      <c r="AA147" s="63">
        <v>12406</v>
      </c>
      <c r="AB147" s="63">
        <v>69234</v>
      </c>
      <c r="AC147" s="63">
        <v>30320</v>
      </c>
      <c r="AD147" s="63">
        <v>128395</v>
      </c>
      <c r="AE147" s="63">
        <v>79970</v>
      </c>
      <c r="AF147" s="63">
        <v>15954</v>
      </c>
      <c r="AG147" s="63">
        <v>16078</v>
      </c>
      <c r="AH147" s="63">
        <v>15463</v>
      </c>
      <c r="AI147" s="13">
        <v>-0.22107485820939488</v>
      </c>
      <c r="AJ147" s="13">
        <v>-3.8251026247045655E-2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25620</v>
      </c>
      <c r="H149" s="12">
        <v>35364</v>
      </c>
      <c r="I149" s="12">
        <v>45080</v>
      </c>
      <c r="J149" s="12">
        <v>40232</v>
      </c>
      <c r="K149" s="12">
        <v>20921</v>
      </c>
      <c r="L149" s="12">
        <v>24811</v>
      </c>
      <c r="M149" s="12">
        <v>50749</v>
      </c>
      <c r="N149" s="12">
        <v>185193</v>
      </c>
      <c r="O149" s="12">
        <v>5270</v>
      </c>
      <c r="P149" s="12">
        <v>5270</v>
      </c>
      <c r="Q149" s="12">
        <v>5466</v>
      </c>
      <c r="R149" s="63">
        <v>5470</v>
      </c>
      <c r="S149" s="63">
        <v>5466</v>
      </c>
      <c r="T149" s="63">
        <v>53327</v>
      </c>
      <c r="U149" s="41">
        <v>57117</v>
      </c>
      <c r="V149" s="41">
        <v>59154</v>
      </c>
      <c r="W149" s="63">
        <v>91844</v>
      </c>
      <c r="X149" s="63">
        <v>36862</v>
      </c>
      <c r="Y149" s="63">
        <v>51439</v>
      </c>
      <c r="Z149" s="63">
        <v>54344</v>
      </c>
      <c r="AA149" s="63">
        <v>59772</v>
      </c>
      <c r="AB149" s="63">
        <v>55980</v>
      </c>
      <c r="AC149" s="63">
        <v>54161</v>
      </c>
      <c r="AD149" s="63">
        <v>48322</v>
      </c>
      <c r="AE149" s="63">
        <v>67801</v>
      </c>
      <c r="AF149" s="63">
        <v>52527</v>
      </c>
      <c r="AG149" s="63">
        <v>88987</v>
      </c>
      <c r="AH149" s="63">
        <v>125582</v>
      </c>
      <c r="AI149" s="13">
        <v>0.14414855610541566</v>
      </c>
      <c r="AJ149" s="13">
        <v>0.41123984402216052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3316163</v>
      </c>
      <c r="H152" s="5">
        <v>3206108</v>
      </c>
      <c r="I152" s="5">
        <v>3551462</v>
      </c>
      <c r="J152" s="5">
        <v>3587678</v>
      </c>
      <c r="K152" s="5">
        <v>3644825</v>
      </c>
      <c r="L152" s="5">
        <v>3551605</v>
      </c>
      <c r="M152" s="5">
        <v>2827265</v>
      </c>
      <c r="N152" s="5">
        <v>4787910</v>
      </c>
      <c r="O152" s="5">
        <v>6026813</v>
      </c>
      <c r="P152" s="5">
        <v>6595036</v>
      </c>
      <c r="Q152" s="5">
        <v>7846341</v>
      </c>
      <c r="R152" s="62">
        <v>7720831</v>
      </c>
      <c r="S152" s="62">
        <v>6955976</v>
      </c>
      <c r="T152" s="62">
        <v>7742658</v>
      </c>
      <c r="U152" s="39">
        <v>6904190</v>
      </c>
      <c r="V152" s="39">
        <v>8695893</v>
      </c>
      <c r="W152" s="62">
        <v>9166677.9800000004</v>
      </c>
      <c r="X152" s="62">
        <v>9055973</v>
      </c>
      <c r="Y152" s="62">
        <v>9004026</v>
      </c>
      <c r="Z152" s="62">
        <v>9244978</v>
      </c>
      <c r="AA152" s="62">
        <v>9104277</v>
      </c>
      <c r="AB152" s="62">
        <v>9113702</v>
      </c>
      <c r="AC152" s="62">
        <v>9775115</v>
      </c>
      <c r="AD152" s="62">
        <v>10872098</v>
      </c>
      <c r="AE152" s="62">
        <v>11350265</v>
      </c>
      <c r="AF152" s="62">
        <v>11203925</v>
      </c>
      <c r="AG152" s="62">
        <v>11584972</v>
      </c>
      <c r="AH152" s="62">
        <v>11756527</v>
      </c>
      <c r="AI152" s="10">
        <v>4.3351641396701002E-2</v>
      </c>
      <c r="AJ152" s="10">
        <v>1.4808408686702048E-2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1257512</v>
      </c>
      <c r="H154" s="12">
        <v>1223728</v>
      </c>
      <c r="I154" s="12">
        <v>1387537</v>
      </c>
      <c r="J154" s="12">
        <v>917447</v>
      </c>
      <c r="K154" s="12">
        <v>1352769</v>
      </c>
      <c r="L154" s="12">
        <v>1181973</v>
      </c>
      <c r="M154" s="12">
        <v>839728</v>
      </c>
      <c r="N154" s="12">
        <v>1508688</v>
      </c>
      <c r="O154" s="12">
        <v>1892433</v>
      </c>
      <c r="P154" s="12">
        <v>1921402</v>
      </c>
      <c r="Q154" s="12">
        <v>2010018</v>
      </c>
      <c r="R154" s="63">
        <v>2282966</v>
      </c>
      <c r="S154" s="63">
        <v>1800084</v>
      </c>
      <c r="T154" s="63">
        <v>2494726</v>
      </c>
      <c r="U154" s="41">
        <v>2575364</v>
      </c>
      <c r="V154" s="41">
        <v>2835260</v>
      </c>
      <c r="W154" s="63">
        <v>3080400.98</v>
      </c>
      <c r="X154" s="63">
        <v>3023558</v>
      </c>
      <c r="Y154" s="63">
        <v>2892596</v>
      </c>
      <c r="Z154" s="63">
        <v>3365181</v>
      </c>
      <c r="AA154" s="63">
        <v>3268155</v>
      </c>
      <c r="AB154" s="63">
        <v>3206775</v>
      </c>
      <c r="AC154" s="63">
        <v>3670132</v>
      </c>
      <c r="AD154" s="63">
        <v>3441805</v>
      </c>
      <c r="AE154" s="63">
        <v>3542329</v>
      </c>
      <c r="AF154" s="63">
        <v>3248859</v>
      </c>
      <c r="AG154" s="63">
        <v>3213600</v>
      </c>
      <c r="AH154" s="63">
        <v>3340994</v>
      </c>
      <c r="AI154" s="13">
        <v>6.8571715206018347E-3</v>
      </c>
      <c r="AJ154" s="13">
        <v>3.9642145880009957E-2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674513</v>
      </c>
      <c r="H156" s="12">
        <v>789523</v>
      </c>
      <c r="I156" s="12">
        <v>422713</v>
      </c>
      <c r="J156" s="12">
        <v>854405</v>
      </c>
      <c r="K156" s="12">
        <v>1046786</v>
      </c>
      <c r="L156" s="12">
        <v>892359</v>
      </c>
      <c r="M156" s="12">
        <v>1148123</v>
      </c>
      <c r="N156" s="12">
        <v>1648096</v>
      </c>
      <c r="O156" s="12">
        <v>2176825</v>
      </c>
      <c r="P156" s="12">
        <v>2458713</v>
      </c>
      <c r="Q156" s="12">
        <v>3437513</v>
      </c>
      <c r="R156" s="63">
        <v>2469299</v>
      </c>
      <c r="S156" s="63">
        <v>2692531</v>
      </c>
      <c r="T156" s="63">
        <v>3358368</v>
      </c>
      <c r="U156" s="41">
        <v>2454255</v>
      </c>
      <c r="V156" s="41">
        <v>3176715</v>
      </c>
      <c r="W156" s="63">
        <v>3232559</v>
      </c>
      <c r="X156" s="63">
        <v>3110099</v>
      </c>
      <c r="Y156" s="63">
        <v>3187257</v>
      </c>
      <c r="Z156" s="63">
        <v>3252080</v>
      </c>
      <c r="AA156" s="63">
        <v>3284461</v>
      </c>
      <c r="AB156" s="63">
        <v>3355705</v>
      </c>
      <c r="AC156" s="63">
        <v>3535866</v>
      </c>
      <c r="AD156" s="63">
        <v>3804340</v>
      </c>
      <c r="AE156" s="63">
        <v>3955678</v>
      </c>
      <c r="AF156" s="63">
        <v>4007745</v>
      </c>
      <c r="AG156" s="63">
        <v>4317808</v>
      </c>
      <c r="AH156" s="63">
        <v>4106192</v>
      </c>
      <c r="AI156" s="13">
        <v>3.4211222851914691E-2</v>
      </c>
      <c r="AJ156" s="13">
        <v>-4.9010053249241278E-2</v>
      </c>
    </row>
    <row r="157" spans="1:36" ht="10.5" customHeight="1" x14ac:dyDescent="0.2">
      <c r="A157" s="11"/>
      <c r="B157" s="19" t="s">
        <v>67</v>
      </c>
      <c r="C157" s="14"/>
      <c r="D157" s="19"/>
      <c r="E157" s="19"/>
      <c r="F157" s="2"/>
      <c r="G157" s="12">
        <v>374107</v>
      </c>
      <c r="H157" s="12">
        <v>403048</v>
      </c>
      <c r="I157" s="12">
        <v>449663</v>
      </c>
      <c r="J157" s="12">
        <v>405586</v>
      </c>
      <c r="K157" s="12">
        <v>432465</v>
      </c>
      <c r="L157" s="12">
        <v>601003</v>
      </c>
      <c r="M157" s="12">
        <v>412993</v>
      </c>
      <c r="N157" s="12">
        <v>521128</v>
      </c>
      <c r="O157" s="12">
        <v>768151</v>
      </c>
      <c r="P157" s="12">
        <v>640886</v>
      </c>
      <c r="Q157" s="12">
        <v>739676</v>
      </c>
      <c r="R157" s="63">
        <v>843962</v>
      </c>
      <c r="S157" s="63">
        <v>820722</v>
      </c>
      <c r="T157" s="63">
        <v>673635</v>
      </c>
      <c r="U157" s="41">
        <v>702657</v>
      </c>
      <c r="V157" s="41">
        <v>765230</v>
      </c>
      <c r="W157" s="63">
        <v>767505</v>
      </c>
      <c r="X157" s="63">
        <v>797032</v>
      </c>
      <c r="Y157" s="63">
        <v>780484</v>
      </c>
      <c r="Z157" s="63">
        <v>814727</v>
      </c>
      <c r="AA157" s="63">
        <v>803702</v>
      </c>
      <c r="AB157" s="63">
        <v>770420</v>
      </c>
      <c r="AC157" s="63">
        <v>781918</v>
      </c>
      <c r="AD157" s="63">
        <v>948076</v>
      </c>
      <c r="AE157" s="63">
        <v>801060</v>
      </c>
      <c r="AF157" s="63">
        <v>819013</v>
      </c>
      <c r="AG157" s="63">
        <v>792532</v>
      </c>
      <c r="AH157" s="63">
        <v>961456</v>
      </c>
      <c r="AI157" s="13">
        <v>3.7608794967252779E-2</v>
      </c>
      <c r="AJ157" s="13">
        <v>0.2131447058289129</v>
      </c>
    </row>
    <row r="158" spans="1:36" ht="10.5" customHeight="1" x14ac:dyDescent="0.2">
      <c r="A158" s="11"/>
      <c r="B158" s="19" t="s">
        <v>69</v>
      </c>
      <c r="C158" s="14"/>
      <c r="D158" s="19"/>
      <c r="E158" s="19"/>
      <c r="F158" s="2"/>
      <c r="G158" s="12">
        <v>360643</v>
      </c>
      <c r="H158" s="12">
        <v>170070</v>
      </c>
      <c r="I158" s="12">
        <v>145543</v>
      </c>
      <c r="J158" s="12">
        <v>140997</v>
      </c>
      <c r="K158" s="12">
        <v>208568</v>
      </c>
      <c r="L158" s="12">
        <v>138580</v>
      </c>
      <c r="M158" s="12">
        <v>166014</v>
      </c>
      <c r="N158" s="12">
        <v>459756</v>
      </c>
      <c r="O158" s="12">
        <v>511489</v>
      </c>
      <c r="P158" s="12">
        <v>635404</v>
      </c>
      <c r="Q158" s="12">
        <v>668829</v>
      </c>
      <c r="R158" s="63">
        <v>661469</v>
      </c>
      <c r="S158" s="63">
        <v>647313</v>
      </c>
      <c r="T158" s="63">
        <v>151350</v>
      </c>
      <c r="U158" s="41">
        <v>153489</v>
      </c>
      <c r="V158" s="41">
        <v>957484</v>
      </c>
      <c r="W158" s="63">
        <v>998228</v>
      </c>
      <c r="X158" s="63">
        <v>993053</v>
      </c>
      <c r="Y158" s="63">
        <v>923620</v>
      </c>
      <c r="Z158" s="63">
        <v>885651</v>
      </c>
      <c r="AA158" s="63">
        <v>822297</v>
      </c>
      <c r="AB158" s="63">
        <v>828256</v>
      </c>
      <c r="AC158" s="63">
        <v>831622</v>
      </c>
      <c r="AD158" s="63">
        <v>1677968</v>
      </c>
      <c r="AE158" s="63">
        <v>2049495</v>
      </c>
      <c r="AF158" s="63">
        <v>2092720</v>
      </c>
      <c r="AG158" s="63">
        <v>2105263</v>
      </c>
      <c r="AH158" s="63">
        <v>2172652</v>
      </c>
      <c r="AI158" s="13">
        <v>0.1743681470941898</v>
      </c>
      <c r="AJ158" s="13">
        <v>3.2009777400733304E-2</v>
      </c>
    </row>
    <row r="159" spans="1:36" ht="10.5" customHeight="1" x14ac:dyDescent="0.2">
      <c r="A159" s="11"/>
      <c r="B159" s="19" t="s">
        <v>70</v>
      </c>
      <c r="C159" s="14"/>
      <c r="D159" s="19"/>
      <c r="E159" s="19"/>
      <c r="F159" s="2"/>
      <c r="G159" s="12">
        <v>449876</v>
      </c>
      <c r="H159" s="12">
        <v>452780</v>
      </c>
      <c r="I159" s="12">
        <v>495379</v>
      </c>
      <c r="J159" s="12">
        <v>362476</v>
      </c>
      <c r="K159" s="12">
        <v>493072</v>
      </c>
      <c r="L159" s="12">
        <v>615862</v>
      </c>
      <c r="M159" s="12">
        <v>122321</v>
      </c>
      <c r="N159" s="12">
        <v>406601</v>
      </c>
      <c r="O159" s="12">
        <v>425555</v>
      </c>
      <c r="P159" s="12">
        <v>555284</v>
      </c>
      <c r="Q159" s="12">
        <v>604423</v>
      </c>
      <c r="R159" s="63">
        <v>581071</v>
      </c>
      <c r="S159" s="63">
        <v>648391</v>
      </c>
      <c r="T159" s="63">
        <v>650149</v>
      </c>
      <c r="U159" s="41">
        <v>633463</v>
      </c>
      <c r="V159" s="41">
        <v>631033</v>
      </c>
      <c r="W159" s="63">
        <v>655323</v>
      </c>
      <c r="X159" s="63">
        <v>636765</v>
      </c>
      <c r="Y159" s="63">
        <v>624495</v>
      </c>
      <c r="Z159" s="63">
        <v>614643</v>
      </c>
      <c r="AA159" s="63">
        <v>613232</v>
      </c>
      <c r="AB159" s="63">
        <v>625417</v>
      </c>
      <c r="AC159" s="63">
        <v>634568</v>
      </c>
      <c r="AD159" s="63">
        <v>655554</v>
      </c>
      <c r="AE159" s="63">
        <v>677170</v>
      </c>
      <c r="AF159" s="63">
        <v>707350</v>
      </c>
      <c r="AG159" s="63">
        <v>843637</v>
      </c>
      <c r="AH159" s="63">
        <v>765037</v>
      </c>
      <c r="AI159" s="13">
        <v>3.4154579887060166E-2</v>
      </c>
      <c r="AJ159" s="13">
        <v>-9.3168033170664633E-2</v>
      </c>
    </row>
    <row r="160" spans="1:36" ht="10.5" customHeight="1" x14ac:dyDescent="0.2">
      <c r="A160" s="11"/>
      <c r="B160" s="19" t="s">
        <v>71</v>
      </c>
      <c r="C160" s="14"/>
      <c r="D160" s="19"/>
      <c r="E160" s="19"/>
      <c r="F160" s="2"/>
      <c r="G160" s="12">
        <v>106680</v>
      </c>
      <c r="H160" s="12">
        <v>56136</v>
      </c>
      <c r="I160" s="12">
        <v>76460</v>
      </c>
      <c r="J160" s="12">
        <v>61103</v>
      </c>
      <c r="K160" s="12">
        <v>49428</v>
      </c>
      <c r="L160" s="12">
        <v>52078</v>
      </c>
      <c r="M160" s="12">
        <v>100808</v>
      </c>
      <c r="N160" s="12">
        <v>143248</v>
      </c>
      <c r="O160" s="12">
        <v>160861</v>
      </c>
      <c r="P160" s="12">
        <v>231067</v>
      </c>
      <c r="Q160" s="12">
        <v>247820</v>
      </c>
      <c r="R160" s="63">
        <v>200303</v>
      </c>
      <c r="S160" s="63">
        <v>213338</v>
      </c>
      <c r="T160" s="63">
        <v>246002</v>
      </c>
      <c r="U160" s="41">
        <v>267658</v>
      </c>
      <c r="V160" s="41">
        <v>266965</v>
      </c>
      <c r="W160" s="63">
        <v>276359</v>
      </c>
      <c r="X160" s="63">
        <v>432260</v>
      </c>
      <c r="Y160" s="63">
        <v>289497</v>
      </c>
      <c r="Z160" s="63">
        <v>312696</v>
      </c>
      <c r="AA160" s="63">
        <v>312430</v>
      </c>
      <c r="AB160" s="63">
        <v>327129</v>
      </c>
      <c r="AC160" s="63">
        <v>321009</v>
      </c>
      <c r="AD160" s="63">
        <v>344355</v>
      </c>
      <c r="AE160" s="63">
        <v>324533</v>
      </c>
      <c r="AF160" s="63">
        <v>328238</v>
      </c>
      <c r="AG160" s="63">
        <v>312132</v>
      </c>
      <c r="AH160" s="63">
        <v>410196</v>
      </c>
      <c r="AI160" s="13">
        <v>3.8433593462938065E-2</v>
      </c>
      <c r="AJ160" s="13">
        <v>0.31417477221175655</v>
      </c>
    </row>
    <row r="161" spans="1:36" ht="10.5" customHeight="1" x14ac:dyDescent="0.2">
      <c r="A161" s="11"/>
      <c r="B161" s="19" t="s">
        <v>72</v>
      </c>
      <c r="C161" s="14"/>
      <c r="D161" s="19"/>
      <c r="E161" s="19"/>
      <c r="F161" s="2"/>
      <c r="G161" s="12">
        <v>66185</v>
      </c>
      <c r="H161" s="12">
        <v>58147</v>
      </c>
      <c r="I161" s="12">
        <v>58013</v>
      </c>
      <c r="J161" s="12">
        <v>26003</v>
      </c>
      <c r="K161" s="12">
        <v>14230</v>
      </c>
      <c r="L161" s="12">
        <v>14250</v>
      </c>
      <c r="M161" s="12">
        <v>0</v>
      </c>
      <c r="N161" s="12">
        <v>0</v>
      </c>
      <c r="O161" s="12">
        <v>0</v>
      </c>
      <c r="P161" s="12">
        <v>0</v>
      </c>
      <c r="Q161" s="12">
        <v>0</v>
      </c>
      <c r="R161" s="63">
        <v>0</v>
      </c>
      <c r="S161" s="63">
        <v>0</v>
      </c>
      <c r="T161" s="63">
        <v>63206</v>
      </c>
      <c r="U161" s="41">
        <v>63206</v>
      </c>
      <c r="V161" s="41">
        <v>63206</v>
      </c>
      <c r="W161" s="63">
        <v>156303</v>
      </c>
      <c r="X161" s="63">
        <v>63206</v>
      </c>
      <c r="Y161" s="63">
        <v>284277</v>
      </c>
      <c r="Z161" s="63">
        <v>0</v>
      </c>
      <c r="AA161" s="63">
        <v>0</v>
      </c>
      <c r="AB161" s="63">
        <v>0</v>
      </c>
      <c r="AC161" s="63">
        <v>0</v>
      </c>
      <c r="AD161" s="63">
        <v>0</v>
      </c>
      <c r="AE161" s="63">
        <v>0</v>
      </c>
      <c r="AF161" s="63">
        <v>0</v>
      </c>
      <c r="AG161" s="63">
        <v>0</v>
      </c>
      <c r="AH161" s="63">
        <v>0</v>
      </c>
      <c r="AI161" s="13" t="s">
        <v>246</v>
      </c>
      <c r="AJ161" s="13" t="s">
        <v>246</v>
      </c>
    </row>
    <row r="162" spans="1:36" ht="10.5" customHeight="1" x14ac:dyDescent="0.2">
      <c r="A162" s="11"/>
      <c r="B162" s="19" t="s">
        <v>73</v>
      </c>
      <c r="C162" s="14"/>
      <c r="D162" s="19"/>
      <c r="E162" s="19"/>
      <c r="F162" s="2"/>
      <c r="G162" s="12">
        <v>0</v>
      </c>
      <c r="H162" s="12">
        <v>33649</v>
      </c>
      <c r="I162" s="12">
        <v>488153</v>
      </c>
      <c r="J162" s="12">
        <v>800358</v>
      </c>
      <c r="K162" s="12">
        <v>23788</v>
      </c>
      <c r="L162" s="12">
        <v>0</v>
      </c>
      <c r="M162" s="12">
        <v>0</v>
      </c>
      <c r="N162" s="12">
        <v>61715</v>
      </c>
      <c r="O162" s="12">
        <v>81004</v>
      </c>
      <c r="P162" s="12">
        <v>93168</v>
      </c>
      <c r="Q162" s="12">
        <v>81196</v>
      </c>
      <c r="R162" s="63">
        <v>625726</v>
      </c>
      <c r="S162" s="63">
        <v>76562</v>
      </c>
      <c r="T162" s="63">
        <v>0</v>
      </c>
      <c r="U162" s="41">
        <v>0</v>
      </c>
      <c r="V162" s="41">
        <v>0</v>
      </c>
      <c r="W162" s="63">
        <v>0</v>
      </c>
      <c r="X162" s="63">
        <v>0</v>
      </c>
      <c r="Y162" s="63">
        <v>0</v>
      </c>
      <c r="Z162" s="63">
        <v>0</v>
      </c>
      <c r="AA162" s="63">
        <v>0</v>
      </c>
      <c r="AB162" s="63">
        <v>0</v>
      </c>
      <c r="AC162" s="63">
        <v>0</v>
      </c>
      <c r="AD162" s="63">
        <v>0</v>
      </c>
      <c r="AE162" s="63">
        <v>0</v>
      </c>
      <c r="AF162" s="63">
        <v>0</v>
      </c>
      <c r="AG162" s="63">
        <v>0</v>
      </c>
      <c r="AH162" s="63">
        <v>0</v>
      </c>
      <c r="AI162" s="13" t="s">
        <v>246</v>
      </c>
      <c r="AJ162" s="13" t="s">
        <v>246</v>
      </c>
    </row>
    <row r="163" spans="1:36" ht="10.5" customHeight="1" x14ac:dyDescent="0.2">
      <c r="A163" s="11"/>
      <c r="B163" s="19" t="s">
        <v>39</v>
      </c>
      <c r="C163" s="14"/>
      <c r="D163" s="19"/>
      <c r="E163" s="19"/>
      <c r="F163" s="2"/>
      <c r="G163" s="12">
        <v>26647</v>
      </c>
      <c r="H163" s="12">
        <v>19027</v>
      </c>
      <c r="I163" s="12">
        <v>28001</v>
      </c>
      <c r="J163" s="12">
        <v>19303</v>
      </c>
      <c r="K163" s="12">
        <v>23719</v>
      </c>
      <c r="L163" s="12">
        <v>55500</v>
      </c>
      <c r="M163" s="12">
        <v>37278</v>
      </c>
      <c r="N163" s="12">
        <v>38678</v>
      </c>
      <c r="O163" s="12">
        <v>10495</v>
      </c>
      <c r="P163" s="12">
        <v>59112</v>
      </c>
      <c r="Q163" s="12">
        <v>56866</v>
      </c>
      <c r="R163" s="63">
        <v>56035</v>
      </c>
      <c r="S163" s="63">
        <v>57035</v>
      </c>
      <c r="T163" s="63">
        <v>105222</v>
      </c>
      <c r="U163" s="41">
        <v>54098</v>
      </c>
      <c r="V163" s="41">
        <v>0</v>
      </c>
      <c r="W163" s="63">
        <v>0</v>
      </c>
      <c r="X163" s="63">
        <v>0</v>
      </c>
      <c r="Y163" s="63">
        <v>21800</v>
      </c>
      <c r="Z163" s="63">
        <v>0</v>
      </c>
      <c r="AA163" s="63">
        <v>0</v>
      </c>
      <c r="AB163" s="63">
        <v>0</v>
      </c>
      <c r="AC163" s="63">
        <v>0</v>
      </c>
      <c r="AD163" s="63">
        <v>0</v>
      </c>
      <c r="AE163" s="63">
        <v>0</v>
      </c>
      <c r="AF163" s="63">
        <v>0</v>
      </c>
      <c r="AG163" s="63">
        <v>0</v>
      </c>
      <c r="AH163" s="63">
        <v>0</v>
      </c>
      <c r="AI163" s="13" t="s">
        <v>246</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296</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968567</v>
      </c>
      <c r="H176" s="5">
        <v>970983</v>
      </c>
      <c r="I176" s="5">
        <v>1129992</v>
      </c>
      <c r="J176" s="5">
        <v>1308331</v>
      </c>
      <c r="K176" s="5">
        <f>SUM(K178,K193,K204,K206)</f>
        <v>1120021</v>
      </c>
      <c r="L176" s="5">
        <f>SUM(L178,L193,L204,L206)</f>
        <v>1332536</v>
      </c>
      <c r="M176" s="5">
        <f>SUM(M178,M193,M204,M206)</f>
        <v>1492630</v>
      </c>
      <c r="N176" s="5">
        <f>SUM(N178,N193,N204,N206)</f>
        <v>1578758</v>
      </c>
      <c r="O176" s="5">
        <v>1464318</v>
      </c>
      <c r="P176" s="5">
        <v>2029486</v>
      </c>
      <c r="Q176" s="5">
        <v>1510072</v>
      </c>
      <c r="R176" s="39">
        <v>1761034</v>
      </c>
      <c r="S176" s="39">
        <v>1804948</v>
      </c>
      <c r="T176" s="39">
        <v>2211419</v>
      </c>
      <c r="U176" s="39">
        <v>2135086</v>
      </c>
      <c r="V176" s="39">
        <v>2047954.82</v>
      </c>
      <c r="W176" s="39">
        <v>2432210</v>
      </c>
      <c r="X176" s="39">
        <v>2774832</v>
      </c>
      <c r="Y176" s="39">
        <v>2142487</v>
      </c>
      <c r="Z176" s="39">
        <v>2453056</v>
      </c>
      <c r="AA176" s="39">
        <v>2326526</v>
      </c>
      <c r="AB176" s="39">
        <v>2900840</v>
      </c>
      <c r="AC176" s="39">
        <v>2244663</v>
      </c>
      <c r="AD176" s="39">
        <v>2026490</v>
      </c>
      <c r="AE176" s="39">
        <v>11542696</v>
      </c>
      <c r="AF176" s="39">
        <v>11574749</v>
      </c>
      <c r="AG176" s="39">
        <v>2529821</v>
      </c>
      <c r="AH176" s="39">
        <v>1586484</v>
      </c>
      <c r="AI176" s="10">
        <v>-9.5687251075376345E-2</v>
      </c>
      <c r="AJ176" s="10">
        <v>-0.37288685642185754</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765744</v>
      </c>
      <c r="H178" s="12">
        <v>827708</v>
      </c>
      <c r="I178" s="12">
        <v>887029</v>
      </c>
      <c r="J178" s="12">
        <v>1128165</v>
      </c>
      <c r="K178" s="12">
        <f>SUM(K179,K183:K187)</f>
        <v>907048</v>
      </c>
      <c r="L178" s="12">
        <f>SUM(L179,L183:L187)</f>
        <v>972589</v>
      </c>
      <c r="M178" s="12">
        <f>SUM(M179,M183:M187)</f>
        <v>1081625</v>
      </c>
      <c r="N178" s="12">
        <f>SUM(N179,N183:N187)</f>
        <v>1339928</v>
      </c>
      <c r="O178" s="12">
        <v>1271319</v>
      </c>
      <c r="P178" s="12">
        <v>1348537</v>
      </c>
      <c r="Q178" s="12">
        <v>1165330</v>
      </c>
      <c r="R178" s="41">
        <v>1130252</v>
      </c>
      <c r="S178" s="41">
        <v>1342809</v>
      </c>
      <c r="T178" s="41">
        <v>1544904</v>
      </c>
      <c r="U178" s="41">
        <v>1549468</v>
      </c>
      <c r="V178" s="41">
        <v>1645422</v>
      </c>
      <c r="W178" s="41">
        <v>1773440</v>
      </c>
      <c r="X178" s="41">
        <v>1868305</v>
      </c>
      <c r="Y178" s="41">
        <v>1827439</v>
      </c>
      <c r="Z178" s="41">
        <v>1997816</v>
      </c>
      <c r="AA178" s="41">
        <v>1608733</v>
      </c>
      <c r="AB178" s="41">
        <v>1781007</v>
      </c>
      <c r="AC178" s="41">
        <v>1779537</v>
      </c>
      <c r="AD178" s="41">
        <v>1754642</v>
      </c>
      <c r="AE178" s="41">
        <v>9218617</v>
      </c>
      <c r="AF178" s="41">
        <v>8837563</v>
      </c>
      <c r="AG178" s="41">
        <v>2055141</v>
      </c>
      <c r="AH178" s="41">
        <v>1136594</v>
      </c>
      <c r="AI178" s="13">
        <v>-7.2123970436206775E-2</v>
      </c>
      <c r="AJ178" s="13">
        <v>-0.4469508418157197</v>
      </c>
    </row>
    <row r="179" spans="1:36" ht="10.5" customHeight="1" x14ac:dyDescent="0.2">
      <c r="A179" s="11"/>
      <c r="B179" s="11"/>
      <c r="C179" s="11" t="s">
        <v>36</v>
      </c>
      <c r="D179" s="11"/>
      <c r="E179" s="11"/>
      <c r="F179" s="2"/>
      <c r="G179" s="12">
        <v>324727</v>
      </c>
      <c r="H179" s="12">
        <v>279834</v>
      </c>
      <c r="I179" s="12">
        <v>272306</v>
      </c>
      <c r="J179" s="12">
        <v>348840</v>
      </c>
      <c r="K179" s="12">
        <f>SUM(K180:K182)</f>
        <v>231385</v>
      </c>
      <c r="L179" s="12">
        <f>SUM(L180:L182)</f>
        <v>229012</v>
      </c>
      <c r="M179" s="12">
        <f>SUM(M180:M182)</f>
        <v>301216</v>
      </c>
      <c r="N179" s="12">
        <f>SUM(N180:N182)</f>
        <v>354164</v>
      </c>
      <c r="O179" s="12">
        <v>304623</v>
      </c>
      <c r="P179" s="12">
        <v>364127</v>
      </c>
      <c r="Q179" s="12">
        <v>290427</v>
      </c>
      <c r="R179" s="41">
        <v>336294</v>
      </c>
      <c r="S179" s="41">
        <v>317695</v>
      </c>
      <c r="T179" s="41">
        <v>340161</v>
      </c>
      <c r="U179" s="41">
        <v>324222</v>
      </c>
      <c r="V179" s="41">
        <v>373443</v>
      </c>
      <c r="W179" s="41">
        <v>338324</v>
      </c>
      <c r="X179" s="41">
        <v>343360</v>
      </c>
      <c r="Y179" s="41">
        <v>322932</v>
      </c>
      <c r="Z179" s="41">
        <v>367204</v>
      </c>
      <c r="AA179" s="41">
        <v>375342</v>
      </c>
      <c r="AB179" s="41">
        <v>376541</v>
      </c>
      <c r="AC179" s="41">
        <v>367179</v>
      </c>
      <c r="AD179" s="41">
        <v>326765</v>
      </c>
      <c r="AE179" s="41">
        <v>1930971</v>
      </c>
      <c r="AF179" s="41">
        <v>1970573</v>
      </c>
      <c r="AG179" s="41">
        <v>357158</v>
      </c>
      <c r="AH179" s="41">
        <v>114413</v>
      </c>
      <c r="AI179" s="13">
        <v>-0.1800692321176981</v>
      </c>
      <c r="AJ179" s="13">
        <v>-0.67965718253546048</v>
      </c>
    </row>
    <row r="180" spans="1:36" ht="10.5" customHeight="1" x14ac:dyDescent="0.2">
      <c r="A180" s="11"/>
      <c r="B180" s="11"/>
      <c r="C180" s="11"/>
      <c r="D180" s="11" t="s">
        <v>37</v>
      </c>
      <c r="E180" s="11"/>
      <c r="F180" s="2"/>
      <c r="G180" s="12">
        <v>289580</v>
      </c>
      <c r="H180" s="12">
        <v>251066</v>
      </c>
      <c r="I180" s="12">
        <v>251941</v>
      </c>
      <c r="J180" s="12">
        <v>329579</v>
      </c>
      <c r="K180" s="12">
        <v>209855</v>
      </c>
      <c r="L180" s="12">
        <v>212268</v>
      </c>
      <c r="M180" s="12">
        <v>278200</v>
      </c>
      <c r="N180" s="12">
        <v>333144</v>
      </c>
      <c r="O180" s="12">
        <v>286605</v>
      </c>
      <c r="P180" s="12">
        <v>321567</v>
      </c>
      <c r="Q180" s="12">
        <v>254231</v>
      </c>
      <c r="R180" s="41">
        <v>301715</v>
      </c>
      <c r="S180" s="41">
        <v>291743</v>
      </c>
      <c r="T180" s="41">
        <v>290494</v>
      </c>
      <c r="U180" s="41">
        <v>316832</v>
      </c>
      <c r="V180" s="41">
        <v>339421.67</v>
      </c>
      <c r="W180" s="41">
        <v>305311</v>
      </c>
      <c r="X180" s="41">
        <v>313987</v>
      </c>
      <c r="Y180" s="41">
        <v>297771</v>
      </c>
      <c r="Z180" s="41">
        <v>337900</v>
      </c>
      <c r="AA180" s="41">
        <v>340108</v>
      </c>
      <c r="AB180" s="41">
        <v>352216</v>
      </c>
      <c r="AC180" s="41">
        <v>336217</v>
      </c>
      <c r="AD180" s="41">
        <v>301145</v>
      </c>
      <c r="AE180" s="41">
        <v>1797770</v>
      </c>
      <c r="AF180" s="41">
        <v>1845780</v>
      </c>
      <c r="AG180" s="41">
        <v>332352</v>
      </c>
      <c r="AH180" s="41">
        <v>104732</v>
      </c>
      <c r="AI180" s="13">
        <v>-0.18301944609836251</v>
      </c>
      <c r="AJ180" s="13">
        <v>-0.6848762757558251</v>
      </c>
    </row>
    <row r="181" spans="1:36" ht="10.5" customHeight="1" x14ac:dyDescent="0.2">
      <c r="A181" s="11"/>
      <c r="B181" s="11"/>
      <c r="C181" s="14"/>
      <c r="D181" s="11" t="s">
        <v>90</v>
      </c>
      <c r="E181" s="11"/>
      <c r="F181" s="2"/>
      <c r="G181" s="12">
        <v>0</v>
      </c>
      <c r="H181" s="12">
        <v>6587</v>
      </c>
      <c r="I181" s="12">
        <v>0</v>
      </c>
      <c r="J181" s="12">
        <v>0</v>
      </c>
      <c r="K181" s="12">
        <v>0</v>
      </c>
      <c r="L181" s="12">
        <v>0</v>
      </c>
      <c r="M181" s="12">
        <v>0</v>
      </c>
      <c r="N181" s="12">
        <v>2658</v>
      </c>
      <c r="O181" s="12">
        <v>2658</v>
      </c>
      <c r="P181" s="12">
        <v>18517</v>
      </c>
      <c r="Q181" s="12">
        <v>6150</v>
      </c>
      <c r="R181" s="41">
        <v>1980</v>
      </c>
      <c r="S181" s="41">
        <v>1210</v>
      </c>
      <c r="T181" s="41">
        <v>1300</v>
      </c>
      <c r="U181" s="41">
        <v>1072</v>
      </c>
      <c r="V181" s="41">
        <v>620</v>
      </c>
      <c r="W181" s="41">
        <v>1542</v>
      </c>
      <c r="X181" s="41">
        <v>1203</v>
      </c>
      <c r="Y181" s="41">
        <v>2138</v>
      </c>
      <c r="Z181" s="41">
        <v>2175</v>
      </c>
      <c r="AA181" s="41">
        <v>3112</v>
      </c>
      <c r="AB181" s="41">
        <v>3695</v>
      </c>
      <c r="AC181" s="41">
        <v>3053</v>
      </c>
      <c r="AD181" s="41">
        <v>0</v>
      </c>
      <c r="AE181" s="41">
        <v>16260</v>
      </c>
      <c r="AF181" s="41">
        <v>16260</v>
      </c>
      <c r="AG181" s="41">
        <v>0</v>
      </c>
      <c r="AH181" s="41">
        <v>0</v>
      </c>
      <c r="AI181" s="13">
        <v>-1</v>
      </c>
      <c r="AJ181" s="13" t="s">
        <v>246</v>
      </c>
    </row>
    <row r="182" spans="1:36" ht="10.5" customHeight="1" x14ac:dyDescent="0.2">
      <c r="A182" s="11"/>
      <c r="B182" s="14"/>
      <c r="C182" s="11"/>
      <c r="D182" s="11" t="s">
        <v>39</v>
      </c>
      <c r="E182" s="11"/>
      <c r="F182" s="2"/>
      <c r="G182" s="12">
        <v>35147</v>
      </c>
      <c r="H182" s="12">
        <v>22181</v>
      </c>
      <c r="I182" s="12">
        <v>20365</v>
      </c>
      <c r="J182" s="12">
        <v>19261</v>
      </c>
      <c r="K182" s="12">
        <v>21530</v>
      </c>
      <c r="L182" s="12">
        <v>16744</v>
      </c>
      <c r="M182" s="12">
        <v>23016</v>
      </c>
      <c r="N182" s="12">
        <v>18362</v>
      </c>
      <c r="O182" s="12">
        <v>15360</v>
      </c>
      <c r="P182" s="12">
        <v>24043</v>
      </c>
      <c r="Q182" s="12">
        <v>30046</v>
      </c>
      <c r="R182" s="41">
        <v>32599</v>
      </c>
      <c r="S182" s="41">
        <v>24742</v>
      </c>
      <c r="T182" s="41">
        <v>48367</v>
      </c>
      <c r="U182" s="41">
        <v>6318</v>
      </c>
      <c r="V182" s="41">
        <v>33401.33</v>
      </c>
      <c r="W182" s="41">
        <v>31471</v>
      </c>
      <c r="X182" s="41">
        <v>28170</v>
      </c>
      <c r="Y182" s="41">
        <v>23023</v>
      </c>
      <c r="Z182" s="41">
        <v>27129</v>
      </c>
      <c r="AA182" s="41">
        <v>32122</v>
      </c>
      <c r="AB182" s="41">
        <v>20630</v>
      </c>
      <c r="AC182" s="41">
        <v>27909</v>
      </c>
      <c r="AD182" s="41">
        <v>25620</v>
      </c>
      <c r="AE182" s="41">
        <v>116941</v>
      </c>
      <c r="AF182" s="41">
        <v>108533</v>
      </c>
      <c r="AG182" s="41">
        <v>24806</v>
      </c>
      <c r="AH182" s="41">
        <v>9681</v>
      </c>
      <c r="AI182" s="13">
        <v>-0.11847053720364953</v>
      </c>
      <c r="AJ182" s="13">
        <v>-0.60973151656857216</v>
      </c>
    </row>
    <row r="183" spans="1:36" ht="10.5" customHeight="1" x14ac:dyDescent="0.2">
      <c r="A183" s="11"/>
      <c r="B183" s="14"/>
      <c r="C183" s="11" t="s">
        <v>40</v>
      </c>
      <c r="D183" s="11"/>
      <c r="E183" s="11"/>
      <c r="F183" s="2"/>
      <c r="G183" s="12">
        <v>146813</v>
      </c>
      <c r="H183" s="12">
        <v>157258</v>
      </c>
      <c r="I183" s="12">
        <v>189200</v>
      </c>
      <c r="J183" s="12">
        <v>220244</v>
      </c>
      <c r="K183" s="12">
        <v>174003</v>
      </c>
      <c r="L183" s="12">
        <v>178289</v>
      </c>
      <c r="M183" s="12">
        <v>217880</v>
      </c>
      <c r="N183" s="12">
        <v>235211</v>
      </c>
      <c r="O183" s="12">
        <v>194078</v>
      </c>
      <c r="P183" s="12">
        <v>257163</v>
      </c>
      <c r="Q183" s="12">
        <v>221676</v>
      </c>
      <c r="R183" s="41">
        <v>201862</v>
      </c>
      <c r="S183" s="41">
        <v>248985</v>
      </c>
      <c r="T183" s="41">
        <v>276640</v>
      </c>
      <c r="U183" s="41">
        <v>319722</v>
      </c>
      <c r="V183" s="41">
        <v>304889</v>
      </c>
      <c r="W183" s="41">
        <v>358832</v>
      </c>
      <c r="X183" s="41">
        <v>358013</v>
      </c>
      <c r="Y183" s="41">
        <v>350627</v>
      </c>
      <c r="Z183" s="41">
        <v>378668</v>
      </c>
      <c r="AA183" s="41">
        <v>387169</v>
      </c>
      <c r="AB183" s="41">
        <v>391808</v>
      </c>
      <c r="AC183" s="41">
        <v>420475</v>
      </c>
      <c r="AD183" s="41">
        <v>412187</v>
      </c>
      <c r="AE183" s="41">
        <v>1896078</v>
      </c>
      <c r="AF183" s="41">
        <v>1921924</v>
      </c>
      <c r="AG183" s="41">
        <v>473132</v>
      </c>
      <c r="AH183" s="41">
        <v>88564</v>
      </c>
      <c r="AI183" s="13">
        <v>-0.2195160306841285</v>
      </c>
      <c r="AJ183" s="13">
        <v>-0.81281333750412144</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0</v>
      </c>
      <c r="W184" s="41">
        <v>0</v>
      </c>
      <c r="X184" s="41">
        <v>0</v>
      </c>
      <c r="Y184" s="41">
        <v>0</v>
      </c>
      <c r="Z184" s="41">
        <v>0</v>
      </c>
      <c r="AA184" s="41">
        <v>0</v>
      </c>
      <c r="AB184" s="41">
        <v>0</v>
      </c>
      <c r="AC184" s="41">
        <v>0</v>
      </c>
      <c r="AD184" s="41">
        <v>0</v>
      </c>
      <c r="AE184" s="41">
        <v>457514</v>
      </c>
      <c r="AF184" s="41">
        <v>483786</v>
      </c>
      <c r="AG184" s="41">
        <v>18392</v>
      </c>
      <c r="AH184" s="41">
        <v>11511</v>
      </c>
      <c r="AI184" s="13" t="s">
        <v>246</v>
      </c>
      <c r="AJ184" s="13">
        <v>-0.37413005654632447</v>
      </c>
    </row>
    <row r="185" spans="1:36" ht="10.5" customHeight="1" x14ac:dyDescent="0.2">
      <c r="A185" s="11"/>
      <c r="B185" s="14"/>
      <c r="C185" s="11" t="s">
        <v>42</v>
      </c>
      <c r="D185" s="11"/>
      <c r="E185" s="11"/>
      <c r="F185" s="2"/>
      <c r="G185" s="12">
        <v>0</v>
      </c>
      <c r="H185" s="12">
        <v>0</v>
      </c>
      <c r="I185" s="12">
        <v>0</v>
      </c>
      <c r="J185" s="12">
        <v>0</v>
      </c>
      <c r="K185" s="12">
        <v>0</v>
      </c>
      <c r="L185" s="12">
        <v>5615</v>
      </c>
      <c r="M185" s="12">
        <v>0</v>
      </c>
      <c r="N185" s="12">
        <v>0</v>
      </c>
      <c r="O185" s="12">
        <v>693</v>
      </c>
      <c r="P185" s="12">
        <v>0</v>
      </c>
      <c r="Q185" s="12">
        <v>0</v>
      </c>
      <c r="R185" s="41">
        <v>0</v>
      </c>
      <c r="S185" s="41">
        <v>0</v>
      </c>
      <c r="T185" s="41">
        <v>0</v>
      </c>
      <c r="U185" s="41">
        <v>6172</v>
      </c>
      <c r="V185" s="41">
        <v>3000</v>
      </c>
      <c r="W185" s="41">
        <v>1300</v>
      </c>
      <c r="X185" s="41">
        <v>1225</v>
      </c>
      <c r="Y185" s="41">
        <v>0</v>
      </c>
      <c r="Z185" s="41">
        <v>0</v>
      </c>
      <c r="AA185" s="41">
        <v>0</v>
      </c>
      <c r="AB185" s="41">
        <v>0</v>
      </c>
      <c r="AC185" s="41">
        <v>0</v>
      </c>
      <c r="AD185" s="41">
        <v>0</v>
      </c>
      <c r="AE185" s="41">
        <v>249459</v>
      </c>
      <c r="AF185" s="41">
        <v>281224</v>
      </c>
      <c r="AG185" s="41">
        <v>0</v>
      </c>
      <c r="AH185" s="41">
        <v>0</v>
      </c>
      <c r="AI185" s="13" t="s">
        <v>246</v>
      </c>
      <c r="AJ185" s="13" t="s">
        <v>246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2998</v>
      </c>
      <c r="V186" s="41">
        <v>0</v>
      </c>
      <c r="W186" s="41">
        <v>0</v>
      </c>
      <c r="X186" s="41">
        <v>0</v>
      </c>
      <c r="Y186" s="41">
        <v>0</v>
      </c>
      <c r="Z186" s="41">
        <v>0</v>
      </c>
      <c r="AA186" s="41">
        <v>0</v>
      </c>
      <c r="AB186" s="41">
        <v>0</v>
      </c>
      <c r="AC186" s="41">
        <v>0</v>
      </c>
      <c r="AD186" s="41">
        <v>0</v>
      </c>
      <c r="AE186" s="41">
        <v>379551</v>
      </c>
      <c r="AF186" s="41">
        <v>22972</v>
      </c>
      <c r="AG186" s="41">
        <v>0</v>
      </c>
      <c r="AH186" s="41">
        <v>175000</v>
      </c>
      <c r="AI186" s="13" t="s">
        <v>246</v>
      </c>
      <c r="AJ186" s="13" t="s">
        <v>246</v>
      </c>
    </row>
    <row r="187" spans="1:36" ht="10.5" customHeight="1" x14ac:dyDescent="0.2">
      <c r="A187" s="11"/>
      <c r="B187" s="14"/>
      <c r="C187" s="11" t="s">
        <v>44</v>
      </c>
      <c r="D187" s="15"/>
      <c r="E187" s="11"/>
      <c r="F187" s="2"/>
      <c r="G187" s="12">
        <v>294204</v>
      </c>
      <c r="H187" s="12">
        <v>390616</v>
      </c>
      <c r="I187" s="12">
        <v>425523</v>
      </c>
      <c r="J187" s="12">
        <v>559081</v>
      </c>
      <c r="K187" s="12">
        <v>501660</v>
      </c>
      <c r="L187" s="12">
        <v>559673</v>
      </c>
      <c r="M187" s="12">
        <v>562529</v>
      </c>
      <c r="N187" s="12">
        <v>750553</v>
      </c>
      <c r="O187" s="12">
        <v>771925</v>
      </c>
      <c r="P187" s="12">
        <v>727247</v>
      </c>
      <c r="Q187" s="12">
        <v>653227</v>
      </c>
      <c r="R187" s="41">
        <v>592096</v>
      </c>
      <c r="S187" s="41">
        <v>776129</v>
      </c>
      <c r="T187" s="41">
        <v>928103</v>
      </c>
      <c r="U187" s="41">
        <v>896354</v>
      </c>
      <c r="V187" s="41">
        <v>964090</v>
      </c>
      <c r="W187" s="41">
        <v>1074984</v>
      </c>
      <c r="X187" s="41">
        <v>1165707</v>
      </c>
      <c r="Y187" s="41">
        <v>1153880</v>
      </c>
      <c r="Z187" s="41">
        <v>1251944</v>
      </c>
      <c r="AA187" s="41">
        <v>846222</v>
      </c>
      <c r="AB187" s="41">
        <v>1012658</v>
      </c>
      <c r="AC187" s="41">
        <v>991883</v>
      </c>
      <c r="AD187" s="41">
        <v>1015690</v>
      </c>
      <c r="AE187" s="41">
        <v>4305044</v>
      </c>
      <c r="AF187" s="41">
        <v>4157084</v>
      </c>
      <c r="AG187" s="41">
        <v>1206459</v>
      </c>
      <c r="AH187" s="41">
        <v>747106</v>
      </c>
      <c r="AI187" s="13">
        <v>-4.9424599842840977E-2</v>
      </c>
      <c r="AJ187" s="13">
        <v>-0.38074480773901143</v>
      </c>
    </row>
    <row r="188" spans="1:36" ht="10.5" customHeight="1" x14ac:dyDescent="0.2">
      <c r="A188" s="11"/>
      <c r="B188" s="14"/>
      <c r="C188" s="11"/>
      <c r="D188" s="15" t="s">
        <v>45</v>
      </c>
      <c r="E188" s="11"/>
      <c r="F188" s="2"/>
      <c r="G188" s="12">
        <v>194593</v>
      </c>
      <c r="H188" s="12">
        <v>298185</v>
      </c>
      <c r="I188" s="12">
        <v>308018</v>
      </c>
      <c r="J188" s="12">
        <v>312584</v>
      </c>
      <c r="K188" s="12">
        <v>318157</v>
      </c>
      <c r="L188" s="12">
        <v>287298</v>
      </c>
      <c r="M188" s="12">
        <v>293347</v>
      </c>
      <c r="N188" s="12">
        <v>305475</v>
      </c>
      <c r="O188" s="12">
        <v>272266</v>
      </c>
      <c r="P188" s="12">
        <v>373029</v>
      </c>
      <c r="Q188" s="12">
        <v>392564</v>
      </c>
      <c r="R188" s="41">
        <v>397462</v>
      </c>
      <c r="S188" s="41">
        <v>482379</v>
      </c>
      <c r="T188" s="41">
        <v>528932</v>
      </c>
      <c r="U188" s="41">
        <v>544418</v>
      </c>
      <c r="V188" s="41">
        <v>591028</v>
      </c>
      <c r="W188" s="41">
        <v>594185</v>
      </c>
      <c r="X188" s="41">
        <v>717982</v>
      </c>
      <c r="Y188" s="41">
        <v>603155</v>
      </c>
      <c r="Z188" s="41">
        <v>799720</v>
      </c>
      <c r="AA188" s="41">
        <v>674618</v>
      </c>
      <c r="AB188" s="41">
        <v>685766</v>
      </c>
      <c r="AC188" s="41">
        <v>703151</v>
      </c>
      <c r="AD188" s="41">
        <v>707311</v>
      </c>
      <c r="AE188" s="41">
        <v>3106242</v>
      </c>
      <c r="AF188" s="41">
        <v>3226830</v>
      </c>
      <c r="AG188" s="41">
        <v>811947</v>
      </c>
      <c r="AH188" s="41">
        <v>216689</v>
      </c>
      <c r="AI188" s="13">
        <v>-0.17470321612319351</v>
      </c>
      <c r="AJ188" s="13">
        <v>-0.73312420638292897</v>
      </c>
    </row>
    <row r="189" spans="1:36" ht="10.5" customHeight="1" x14ac:dyDescent="0.2">
      <c r="A189" s="11"/>
      <c r="B189" s="14"/>
      <c r="C189" s="11"/>
      <c r="D189" s="15" t="s">
        <v>46</v>
      </c>
      <c r="E189" s="11"/>
      <c r="F189" s="2"/>
      <c r="G189" s="12">
        <v>60788</v>
      </c>
      <c r="H189" s="12">
        <v>49743</v>
      </c>
      <c r="I189" s="12">
        <v>79290</v>
      </c>
      <c r="J189" s="12">
        <v>85337</v>
      </c>
      <c r="K189" s="12">
        <v>104022</v>
      </c>
      <c r="L189" s="12">
        <v>177434</v>
      </c>
      <c r="M189" s="12">
        <v>157638</v>
      </c>
      <c r="N189" s="12">
        <v>74685</v>
      </c>
      <c r="O189" s="12">
        <v>129400</v>
      </c>
      <c r="P189" s="12">
        <v>219844</v>
      </c>
      <c r="Q189" s="12">
        <v>193146</v>
      </c>
      <c r="R189" s="41">
        <v>176447</v>
      </c>
      <c r="S189" s="41">
        <v>256792</v>
      </c>
      <c r="T189" s="41">
        <v>270464</v>
      </c>
      <c r="U189" s="41">
        <v>221809</v>
      </c>
      <c r="V189" s="41">
        <v>217049</v>
      </c>
      <c r="W189" s="41">
        <v>364117</v>
      </c>
      <c r="X189" s="41">
        <v>345677</v>
      </c>
      <c r="Y189" s="41">
        <v>479099</v>
      </c>
      <c r="Z189" s="41">
        <v>353642</v>
      </c>
      <c r="AA189" s="41">
        <v>129091</v>
      </c>
      <c r="AB189" s="41">
        <v>274499</v>
      </c>
      <c r="AC189" s="41">
        <v>230798</v>
      </c>
      <c r="AD189" s="41">
        <v>246528</v>
      </c>
      <c r="AE189" s="41">
        <v>862878</v>
      </c>
      <c r="AF189" s="41">
        <v>819627</v>
      </c>
      <c r="AG189" s="41">
        <v>282892</v>
      </c>
      <c r="AH189" s="41">
        <v>57921</v>
      </c>
      <c r="AI189" s="13">
        <v>-0.22841718297165747</v>
      </c>
      <c r="AJ189" s="13">
        <v>-0.79525401920167416</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0</v>
      </c>
      <c r="AC190" s="41">
        <v>0</v>
      </c>
      <c r="AD190" s="41">
        <v>0</v>
      </c>
      <c r="AE190" s="41">
        <v>0</v>
      </c>
      <c r="AF190" s="41">
        <v>0</v>
      </c>
      <c r="AG190" s="41">
        <v>0</v>
      </c>
      <c r="AH190" s="41">
        <v>0</v>
      </c>
      <c r="AI190" s="13" t="s">
        <v>246</v>
      </c>
      <c r="AJ190" s="13" t="s">
        <v>246</v>
      </c>
    </row>
    <row r="191" spans="1:36" ht="10.5" customHeight="1" x14ac:dyDescent="0.2">
      <c r="A191" s="11"/>
      <c r="B191" s="11"/>
      <c r="C191" s="11"/>
      <c r="D191" s="11" t="s">
        <v>48</v>
      </c>
      <c r="E191" s="11"/>
      <c r="F191" s="2"/>
      <c r="G191" s="12">
        <v>38823</v>
      </c>
      <c r="H191" s="12">
        <v>42688</v>
      </c>
      <c r="I191" s="12">
        <v>38215</v>
      </c>
      <c r="J191" s="12">
        <v>161160</v>
      </c>
      <c r="K191" s="12">
        <v>79481</v>
      </c>
      <c r="L191" s="12">
        <v>94941</v>
      </c>
      <c r="M191" s="12">
        <v>111544</v>
      </c>
      <c r="N191" s="12">
        <v>370393</v>
      </c>
      <c r="O191" s="12">
        <v>370259</v>
      </c>
      <c r="P191" s="12">
        <v>134374</v>
      </c>
      <c r="Q191" s="12">
        <v>67517</v>
      </c>
      <c r="R191" s="41">
        <v>18187</v>
      </c>
      <c r="S191" s="41">
        <v>36958</v>
      </c>
      <c r="T191" s="41">
        <v>128707</v>
      </c>
      <c r="U191" s="41">
        <v>130127</v>
      </c>
      <c r="V191" s="41">
        <v>156013</v>
      </c>
      <c r="W191" s="41">
        <v>116682</v>
      </c>
      <c r="X191" s="41">
        <v>102048</v>
      </c>
      <c r="Y191" s="41">
        <v>71626</v>
      </c>
      <c r="Z191" s="41">
        <v>98582</v>
      </c>
      <c r="AA191" s="41">
        <v>42513</v>
      </c>
      <c r="AB191" s="41">
        <v>52393</v>
      </c>
      <c r="AC191" s="41">
        <v>57934</v>
      </c>
      <c r="AD191" s="41">
        <v>61851</v>
      </c>
      <c r="AE191" s="41">
        <v>335924</v>
      </c>
      <c r="AF191" s="41">
        <v>110627</v>
      </c>
      <c r="AG191" s="41">
        <v>111620</v>
      </c>
      <c r="AH191" s="41">
        <v>472496</v>
      </c>
      <c r="AI191" s="13">
        <v>0.44273802498875292</v>
      </c>
      <c r="AJ191" s="13">
        <v>3.2330765095860956</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129702</v>
      </c>
      <c r="H193" s="12">
        <v>140732</v>
      </c>
      <c r="I193" s="12">
        <v>130553</v>
      </c>
      <c r="J193" s="12">
        <v>152676</v>
      </c>
      <c r="K193" s="12">
        <f>SUM(K194:K202)</f>
        <v>186719</v>
      </c>
      <c r="L193" s="12">
        <f>SUM(L194:L202)</f>
        <v>333490</v>
      </c>
      <c r="M193" s="12">
        <f>SUM(M194:M202)</f>
        <v>391842</v>
      </c>
      <c r="N193" s="12">
        <f>SUM(N194:N202)</f>
        <v>228008</v>
      </c>
      <c r="O193" s="12">
        <v>182177</v>
      </c>
      <c r="P193" s="12">
        <v>352611</v>
      </c>
      <c r="Q193" s="12">
        <v>261134</v>
      </c>
      <c r="R193" s="41">
        <v>238484</v>
      </c>
      <c r="S193" s="41">
        <v>302540</v>
      </c>
      <c r="T193" s="41">
        <v>409629</v>
      </c>
      <c r="U193" s="41">
        <v>290787</v>
      </c>
      <c r="V193" s="41">
        <v>259358.82</v>
      </c>
      <c r="W193" s="41">
        <v>321146</v>
      </c>
      <c r="X193" s="41">
        <v>733263</v>
      </c>
      <c r="Y193" s="41">
        <v>294202</v>
      </c>
      <c r="Z193" s="41">
        <v>196971</v>
      </c>
      <c r="AA193" s="41">
        <v>209557</v>
      </c>
      <c r="AB193" s="41">
        <v>198762</v>
      </c>
      <c r="AC193" s="41">
        <v>223429</v>
      </c>
      <c r="AD193" s="41">
        <v>213719</v>
      </c>
      <c r="AE193" s="41">
        <v>800766</v>
      </c>
      <c r="AF193" s="41">
        <v>957488</v>
      </c>
      <c r="AG193" s="41">
        <v>249437</v>
      </c>
      <c r="AH193" s="41">
        <v>50043</v>
      </c>
      <c r="AI193" s="13">
        <v>-0.20536382893448435</v>
      </c>
      <c r="AJ193" s="13">
        <v>-0.79937619519157144</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20248</v>
      </c>
      <c r="H195" s="12">
        <v>21094</v>
      </c>
      <c r="I195" s="12">
        <v>21094</v>
      </c>
      <c r="J195" s="12">
        <v>20927</v>
      </c>
      <c r="K195" s="12">
        <v>19096</v>
      </c>
      <c r="L195" s="12">
        <v>18950</v>
      </c>
      <c r="M195" s="12">
        <v>21240</v>
      </c>
      <c r="N195" s="12">
        <v>20718</v>
      </c>
      <c r="O195" s="12">
        <v>15531</v>
      </c>
      <c r="P195" s="12">
        <v>47265</v>
      </c>
      <c r="Q195" s="12">
        <v>50524</v>
      </c>
      <c r="R195" s="41">
        <v>49069</v>
      </c>
      <c r="S195" s="41">
        <v>49939</v>
      </c>
      <c r="T195" s="41">
        <v>51021</v>
      </c>
      <c r="U195" s="41">
        <v>51060</v>
      </c>
      <c r="V195" s="41">
        <v>51851</v>
      </c>
      <c r="W195" s="41">
        <v>51068</v>
      </c>
      <c r="X195" s="41">
        <v>51289</v>
      </c>
      <c r="Y195" s="41">
        <v>51327</v>
      </c>
      <c r="Z195" s="41">
        <v>53395</v>
      </c>
      <c r="AA195" s="41">
        <v>53690</v>
      </c>
      <c r="AB195" s="41">
        <v>54657</v>
      </c>
      <c r="AC195" s="41">
        <v>55210</v>
      </c>
      <c r="AD195" s="41">
        <v>54336</v>
      </c>
      <c r="AE195" s="41">
        <v>147264</v>
      </c>
      <c r="AF195" s="41">
        <v>146347</v>
      </c>
      <c r="AG195" s="41">
        <v>55830</v>
      </c>
      <c r="AH195" s="41">
        <v>18749</v>
      </c>
      <c r="AI195" s="13">
        <v>-0.16332770860583179</v>
      </c>
      <c r="AJ195" s="13">
        <v>-0.66417696578900232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109454</v>
      </c>
      <c r="H198" s="12">
        <v>119638</v>
      </c>
      <c r="I198" s="12">
        <v>109459</v>
      </c>
      <c r="J198" s="12">
        <v>128999</v>
      </c>
      <c r="K198" s="12">
        <v>133493</v>
      </c>
      <c r="L198" s="12">
        <v>108570</v>
      </c>
      <c r="M198" s="12">
        <v>142880</v>
      </c>
      <c r="N198" s="12">
        <v>152436</v>
      </c>
      <c r="O198" s="12">
        <v>118902</v>
      </c>
      <c r="P198" s="12">
        <v>120191</v>
      </c>
      <c r="Q198" s="12">
        <v>149686</v>
      </c>
      <c r="R198" s="41">
        <v>161877</v>
      </c>
      <c r="S198" s="41">
        <v>160993</v>
      </c>
      <c r="T198" s="41">
        <v>138753</v>
      </c>
      <c r="U198" s="41">
        <v>157882</v>
      </c>
      <c r="V198" s="41">
        <v>176893.82</v>
      </c>
      <c r="W198" s="41">
        <v>198549</v>
      </c>
      <c r="X198" s="41">
        <v>173716</v>
      </c>
      <c r="Y198" s="41">
        <v>153040</v>
      </c>
      <c r="Z198" s="41">
        <v>143576</v>
      </c>
      <c r="AA198" s="41">
        <v>155867</v>
      </c>
      <c r="AB198" s="41">
        <v>144105</v>
      </c>
      <c r="AC198" s="41">
        <v>168219</v>
      </c>
      <c r="AD198" s="41">
        <v>159383</v>
      </c>
      <c r="AE198" s="41">
        <v>634018</v>
      </c>
      <c r="AF198" s="41">
        <v>688555</v>
      </c>
      <c r="AG198" s="41">
        <v>176051</v>
      </c>
      <c r="AH198" s="41">
        <v>31294</v>
      </c>
      <c r="AI198" s="13">
        <v>-0.22471091202604976</v>
      </c>
      <c r="AJ198" s="13">
        <v>-0.82224469045901472</v>
      </c>
    </row>
    <row r="199" spans="1:36" ht="10.5" customHeight="1" x14ac:dyDescent="0.2">
      <c r="A199" s="11"/>
      <c r="B199" s="14"/>
      <c r="C199" s="11" t="s">
        <v>55</v>
      </c>
      <c r="E199" s="11"/>
      <c r="F199" s="2"/>
      <c r="G199" s="12">
        <v>0</v>
      </c>
      <c r="H199" s="12">
        <v>0</v>
      </c>
      <c r="I199" s="12">
        <v>0</v>
      </c>
      <c r="J199" s="12">
        <v>0</v>
      </c>
      <c r="K199" s="12">
        <v>0</v>
      </c>
      <c r="L199" s="12">
        <v>0</v>
      </c>
      <c r="M199" s="12">
        <v>0</v>
      </c>
      <c r="N199" s="12">
        <v>2022</v>
      </c>
      <c r="O199" s="12">
        <v>2022</v>
      </c>
      <c r="P199" s="12">
        <v>2263</v>
      </c>
      <c r="Q199" s="12">
        <v>2201</v>
      </c>
      <c r="R199" s="41">
        <v>2538</v>
      </c>
      <c r="S199" s="41">
        <v>3136</v>
      </c>
      <c r="T199" s="41">
        <v>3272</v>
      </c>
      <c r="U199" s="41">
        <v>2670</v>
      </c>
      <c r="V199" s="41">
        <v>472</v>
      </c>
      <c r="W199" s="41">
        <v>0</v>
      </c>
      <c r="X199" s="41">
        <v>43</v>
      </c>
      <c r="Y199" s="41">
        <v>0</v>
      </c>
      <c r="Z199" s="41">
        <v>0</v>
      </c>
      <c r="AA199" s="41">
        <v>0</v>
      </c>
      <c r="AB199" s="41">
        <v>0</v>
      </c>
      <c r="AC199" s="41">
        <v>0</v>
      </c>
      <c r="AD199" s="41">
        <v>0</v>
      </c>
      <c r="AE199" s="41">
        <v>5</v>
      </c>
      <c r="AF199" s="41">
        <v>0</v>
      </c>
      <c r="AG199" s="41">
        <v>0</v>
      </c>
      <c r="AH199" s="41">
        <v>0</v>
      </c>
      <c r="AI199" s="13" t="s">
        <v>246</v>
      </c>
      <c r="AJ199" s="13" t="s">
        <v>246</v>
      </c>
    </row>
    <row r="200" spans="1:36" ht="10.5" customHeight="1" x14ac:dyDescent="0.2">
      <c r="A200" s="11"/>
      <c r="B200" s="11"/>
      <c r="C200" s="11" t="s">
        <v>56</v>
      </c>
      <c r="D200" s="11"/>
      <c r="E200" s="11"/>
      <c r="F200" s="2"/>
      <c r="G200" s="12">
        <v>0</v>
      </c>
      <c r="H200" s="12">
        <v>0</v>
      </c>
      <c r="I200" s="12">
        <v>0</v>
      </c>
      <c r="J200" s="12">
        <v>2750</v>
      </c>
      <c r="K200" s="12">
        <v>34130</v>
      </c>
      <c r="L200" s="12">
        <v>205970</v>
      </c>
      <c r="M200" s="12">
        <v>227722</v>
      </c>
      <c r="N200" s="12">
        <v>52832</v>
      </c>
      <c r="O200" s="12">
        <v>45722</v>
      </c>
      <c r="P200" s="12">
        <v>182892</v>
      </c>
      <c r="Q200" s="12">
        <v>58723</v>
      </c>
      <c r="R200" s="41">
        <v>25000</v>
      </c>
      <c r="S200" s="41">
        <v>88472</v>
      </c>
      <c r="T200" s="41">
        <v>216583</v>
      </c>
      <c r="U200" s="41">
        <v>79175</v>
      </c>
      <c r="V200" s="41">
        <v>30142</v>
      </c>
      <c r="W200" s="41">
        <v>71529</v>
      </c>
      <c r="X200" s="41">
        <v>508215</v>
      </c>
      <c r="Y200" s="41">
        <v>89835</v>
      </c>
      <c r="Z200" s="41">
        <v>0</v>
      </c>
      <c r="AA200" s="41">
        <v>0</v>
      </c>
      <c r="AB200" s="41">
        <v>0</v>
      </c>
      <c r="AC200" s="41">
        <v>0</v>
      </c>
      <c r="AD200" s="41">
        <v>0</v>
      </c>
      <c r="AE200" s="41">
        <v>19479</v>
      </c>
      <c r="AF200" s="41">
        <v>122586</v>
      </c>
      <c r="AG200" s="41">
        <v>17556</v>
      </c>
      <c r="AH200" s="41">
        <v>0</v>
      </c>
      <c r="AI200" s="13" t="s">
        <v>246</v>
      </c>
      <c r="AJ200" s="13" t="s">
        <v>246</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67121</v>
      </c>
      <c r="H204" s="12">
        <v>0</v>
      </c>
      <c r="I204" s="12">
        <v>103867</v>
      </c>
      <c r="J204" s="12">
        <v>15766</v>
      </c>
      <c r="K204" s="12">
        <v>14530</v>
      </c>
      <c r="L204" s="12">
        <v>14180</v>
      </c>
      <c r="M204" s="12">
        <v>0</v>
      </c>
      <c r="N204" s="12">
        <v>10822</v>
      </c>
      <c r="O204" s="12">
        <v>10822</v>
      </c>
      <c r="P204" s="12">
        <v>112551</v>
      </c>
      <c r="Q204" s="12">
        <v>73108</v>
      </c>
      <c r="R204" s="41">
        <v>380748</v>
      </c>
      <c r="S204" s="41">
        <v>147099</v>
      </c>
      <c r="T204" s="41">
        <v>249386</v>
      </c>
      <c r="U204" s="41">
        <v>294831</v>
      </c>
      <c r="V204" s="41">
        <v>142674</v>
      </c>
      <c r="W204" s="41">
        <v>337624</v>
      </c>
      <c r="X204" s="41">
        <v>165699</v>
      </c>
      <c r="Y204" s="41">
        <v>12122</v>
      </c>
      <c r="Z204" s="41">
        <v>258269</v>
      </c>
      <c r="AA204" s="41">
        <v>508236</v>
      </c>
      <c r="AB204" s="41">
        <v>921071</v>
      </c>
      <c r="AC204" s="41">
        <v>241697</v>
      </c>
      <c r="AD204" s="41">
        <v>58129</v>
      </c>
      <c r="AE204" s="41">
        <v>1523313</v>
      </c>
      <c r="AF204" s="41">
        <v>1779698</v>
      </c>
      <c r="AG204" s="41">
        <v>118733</v>
      </c>
      <c r="AH204" s="41">
        <v>399847</v>
      </c>
      <c r="AI204" s="13">
        <v>-0.1298379830085501</v>
      </c>
      <c r="AJ204" s="13">
        <v>2.367614732214296</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6000</v>
      </c>
      <c r="H206" s="12">
        <v>2543</v>
      </c>
      <c r="I206" s="12">
        <v>8543</v>
      </c>
      <c r="J206" s="12">
        <v>11724</v>
      </c>
      <c r="K206" s="12">
        <v>11724</v>
      </c>
      <c r="L206" s="12">
        <v>12277</v>
      </c>
      <c r="M206" s="12">
        <v>19163</v>
      </c>
      <c r="N206" s="12">
        <v>0</v>
      </c>
      <c r="O206" s="12">
        <v>0</v>
      </c>
      <c r="P206" s="12">
        <v>215787</v>
      </c>
      <c r="Q206" s="12">
        <v>10500</v>
      </c>
      <c r="R206" s="41">
        <v>11550</v>
      </c>
      <c r="S206" s="41">
        <v>12500</v>
      </c>
      <c r="T206" s="41">
        <v>7500</v>
      </c>
      <c r="U206" s="41">
        <v>0</v>
      </c>
      <c r="V206" s="41">
        <v>500</v>
      </c>
      <c r="W206" s="41">
        <v>0</v>
      </c>
      <c r="X206" s="41">
        <v>7565</v>
      </c>
      <c r="Y206" s="41">
        <v>8724</v>
      </c>
      <c r="Z206" s="41">
        <v>0</v>
      </c>
      <c r="AA206" s="41">
        <v>0</v>
      </c>
      <c r="AB206" s="41">
        <v>0</v>
      </c>
      <c r="AC206" s="41">
        <v>0</v>
      </c>
      <c r="AD206" s="41">
        <v>0</v>
      </c>
      <c r="AE206" s="41">
        <v>0</v>
      </c>
      <c r="AF206" s="41">
        <v>0</v>
      </c>
      <c r="AG206" s="41">
        <v>106510</v>
      </c>
      <c r="AH206" s="41">
        <v>0</v>
      </c>
      <c r="AI206" s="13" t="s">
        <v>246</v>
      </c>
      <c r="AJ206" s="13" t="s">
        <v>246</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868837</v>
      </c>
      <c r="H209" s="5">
        <v>746813</v>
      </c>
      <c r="I209" s="5">
        <v>768143</v>
      </c>
      <c r="J209" s="5">
        <v>962017</v>
      </c>
      <c r="K209" s="5">
        <v>935412</v>
      </c>
      <c r="L209" s="5">
        <v>1141262</v>
      </c>
      <c r="M209" s="5">
        <v>1240692</v>
      </c>
      <c r="N209" s="5">
        <v>1560509</v>
      </c>
      <c r="O209" s="5">
        <v>1323410</v>
      </c>
      <c r="P209" s="5">
        <v>1647682</v>
      </c>
      <c r="Q209" s="5">
        <v>1761401</v>
      </c>
      <c r="R209" s="39">
        <v>1778155</v>
      </c>
      <c r="S209" s="39">
        <v>1808030</v>
      </c>
      <c r="T209" s="39">
        <v>1876646</v>
      </c>
      <c r="U209" s="39">
        <v>1922124</v>
      </c>
      <c r="V209" s="39">
        <v>1993941</v>
      </c>
      <c r="W209" s="39">
        <v>2500904</v>
      </c>
      <c r="X209" s="39">
        <v>2526750</v>
      </c>
      <c r="Y209" s="39">
        <v>1985517</v>
      </c>
      <c r="Z209" s="39">
        <v>2004845</v>
      </c>
      <c r="AA209" s="39">
        <v>2156823</v>
      </c>
      <c r="AB209" s="39">
        <v>1857213</v>
      </c>
      <c r="AC209" s="39">
        <v>1923111</v>
      </c>
      <c r="AD209" s="39">
        <v>3513335</v>
      </c>
      <c r="AE209" s="39">
        <v>11867896</v>
      </c>
      <c r="AF209" s="39">
        <v>15078305</v>
      </c>
      <c r="AG209" s="39">
        <v>2482545</v>
      </c>
      <c r="AH209" s="39">
        <v>1199940</v>
      </c>
      <c r="AI209" s="10">
        <v>-7.0214071335773731E-2</v>
      </c>
      <c r="AJ209" s="10">
        <v>-0.51664924502879106</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245784</v>
      </c>
      <c r="H211" s="12">
        <v>247242</v>
      </c>
      <c r="I211" s="12">
        <v>275509</v>
      </c>
      <c r="J211" s="12">
        <v>363485</v>
      </c>
      <c r="K211" s="12">
        <v>317505</v>
      </c>
      <c r="L211" s="12">
        <v>269379</v>
      </c>
      <c r="M211" s="12">
        <v>399928</v>
      </c>
      <c r="N211" s="12">
        <v>350096</v>
      </c>
      <c r="O211" s="12">
        <v>293994</v>
      </c>
      <c r="P211" s="12">
        <v>719425</v>
      </c>
      <c r="Q211" s="12">
        <v>328272</v>
      </c>
      <c r="R211" s="41">
        <v>600620</v>
      </c>
      <c r="S211" s="41">
        <v>665639</v>
      </c>
      <c r="T211" s="41">
        <v>318101</v>
      </c>
      <c r="U211" s="41">
        <v>453546</v>
      </c>
      <c r="V211" s="41">
        <v>430934.06575170974</v>
      </c>
      <c r="W211" s="41">
        <v>353294</v>
      </c>
      <c r="X211" s="41">
        <v>775713</v>
      </c>
      <c r="Y211" s="41">
        <v>452095</v>
      </c>
      <c r="Z211" s="41">
        <v>374177</v>
      </c>
      <c r="AA211" s="41">
        <v>424561</v>
      </c>
      <c r="AB211" s="41">
        <v>470208</v>
      </c>
      <c r="AC211" s="41">
        <v>598533</v>
      </c>
      <c r="AD211" s="41">
        <v>605373</v>
      </c>
      <c r="AE211" s="41">
        <v>1838266</v>
      </c>
      <c r="AF211" s="41">
        <v>2131496</v>
      </c>
      <c r="AG211" s="41">
        <v>614921</v>
      </c>
      <c r="AH211" s="41">
        <v>221987</v>
      </c>
      <c r="AI211" s="13">
        <v>-0.11758491997010878</v>
      </c>
      <c r="AJ211" s="13">
        <v>-0.63899915598914336</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348016</v>
      </c>
      <c r="H213" s="12">
        <v>339422</v>
      </c>
      <c r="I213" s="12">
        <v>341857</v>
      </c>
      <c r="J213" s="12">
        <v>399918</v>
      </c>
      <c r="K213" s="12">
        <v>407817</v>
      </c>
      <c r="L213" s="12">
        <v>427307</v>
      </c>
      <c r="M213" s="12">
        <v>524145</v>
      </c>
      <c r="N213" s="12">
        <v>818592</v>
      </c>
      <c r="O213" s="12">
        <v>734655</v>
      </c>
      <c r="P213" s="12">
        <v>634133</v>
      </c>
      <c r="Q213" s="12">
        <v>545600</v>
      </c>
      <c r="R213" s="41">
        <v>651604</v>
      </c>
      <c r="S213" s="41">
        <v>611492</v>
      </c>
      <c r="T213" s="41">
        <v>686601</v>
      </c>
      <c r="U213" s="41">
        <v>569952</v>
      </c>
      <c r="V213" s="41">
        <v>894839.29555194383</v>
      </c>
      <c r="W213" s="41">
        <v>828434</v>
      </c>
      <c r="X213" s="41">
        <v>708891</v>
      </c>
      <c r="Y213" s="41">
        <v>980665</v>
      </c>
      <c r="Z213" s="41">
        <v>865931</v>
      </c>
      <c r="AA213" s="41">
        <v>828906</v>
      </c>
      <c r="AB213" s="41">
        <v>828090</v>
      </c>
      <c r="AC213" s="41">
        <v>783567</v>
      </c>
      <c r="AD213" s="41">
        <v>1415495</v>
      </c>
      <c r="AE213" s="41">
        <v>4788580</v>
      </c>
      <c r="AF213" s="41">
        <v>4996312</v>
      </c>
      <c r="AG213" s="41">
        <v>1028603</v>
      </c>
      <c r="AH213" s="41">
        <v>117389</v>
      </c>
      <c r="AI213" s="13">
        <v>-0.27790947927417997</v>
      </c>
      <c r="AJ213" s="13">
        <v>-0.88587530854955698</v>
      </c>
    </row>
    <row r="214" spans="1:44" ht="10.5" customHeight="1" x14ac:dyDescent="0.2">
      <c r="A214" s="11"/>
      <c r="B214" s="19" t="s">
        <v>67</v>
      </c>
      <c r="D214" s="19"/>
      <c r="E214" s="14"/>
      <c r="F214" s="2"/>
      <c r="G214" s="12">
        <v>22072</v>
      </c>
      <c r="H214" s="12">
        <v>25802</v>
      </c>
      <c r="I214" s="12">
        <v>23751</v>
      </c>
      <c r="J214" s="12">
        <v>41556</v>
      </c>
      <c r="K214" s="12">
        <v>36953</v>
      </c>
      <c r="L214" s="12">
        <v>26374</v>
      </c>
      <c r="M214" s="12">
        <v>7687</v>
      </c>
      <c r="N214" s="12">
        <v>269531</v>
      </c>
      <c r="O214" s="12">
        <v>217074</v>
      </c>
      <c r="P214" s="12">
        <v>174117</v>
      </c>
      <c r="Q214" s="12">
        <v>186810</v>
      </c>
      <c r="R214" s="41">
        <v>175323</v>
      </c>
      <c r="S214" s="41">
        <v>186082</v>
      </c>
      <c r="T214" s="41">
        <v>0</v>
      </c>
      <c r="U214" s="41">
        <v>262786</v>
      </c>
      <c r="V214" s="41">
        <v>0</v>
      </c>
      <c r="W214" s="41">
        <v>0</v>
      </c>
      <c r="X214" s="41">
        <v>0</v>
      </c>
      <c r="Y214" s="41">
        <v>0</v>
      </c>
      <c r="Z214" s="41">
        <v>0</v>
      </c>
      <c r="AA214" s="41">
        <v>0</v>
      </c>
      <c r="AB214" s="41">
        <v>0</v>
      </c>
      <c r="AC214" s="41">
        <v>0</v>
      </c>
      <c r="AD214" s="41">
        <v>0</v>
      </c>
      <c r="AE214" s="41">
        <v>0</v>
      </c>
      <c r="AF214" s="41">
        <v>0</v>
      </c>
      <c r="AG214" s="41">
        <v>0</v>
      </c>
      <c r="AH214" s="41">
        <v>0</v>
      </c>
      <c r="AI214" s="13" t="s">
        <v>246</v>
      </c>
      <c r="AJ214" s="13" t="s">
        <v>246</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187185</v>
      </c>
      <c r="H216" s="12">
        <v>115185</v>
      </c>
      <c r="I216" s="12">
        <v>115185</v>
      </c>
      <c r="J216" s="12">
        <v>127717</v>
      </c>
      <c r="K216" s="12">
        <v>150588</v>
      </c>
      <c r="L216" s="12">
        <v>179740</v>
      </c>
      <c r="M216" s="12">
        <v>253806</v>
      </c>
      <c r="N216" s="12">
        <v>43380</v>
      </c>
      <c r="O216" s="12">
        <v>0</v>
      </c>
      <c r="P216" s="12">
        <v>0</v>
      </c>
      <c r="Q216" s="12">
        <v>0</v>
      </c>
      <c r="R216" s="41">
        <v>0</v>
      </c>
      <c r="S216" s="41">
        <v>0</v>
      </c>
      <c r="T216" s="41">
        <v>507635</v>
      </c>
      <c r="U216" s="41">
        <v>277940</v>
      </c>
      <c r="V216" s="41">
        <v>412862.63869634643</v>
      </c>
      <c r="W216" s="41">
        <v>390731</v>
      </c>
      <c r="X216" s="41">
        <v>382006</v>
      </c>
      <c r="Y216" s="41">
        <v>445434</v>
      </c>
      <c r="Z216" s="41">
        <v>406246</v>
      </c>
      <c r="AA216" s="41">
        <v>549163</v>
      </c>
      <c r="AB216" s="41">
        <v>395278</v>
      </c>
      <c r="AC216" s="41">
        <v>386781</v>
      </c>
      <c r="AD216" s="41">
        <v>508608</v>
      </c>
      <c r="AE216" s="41">
        <v>1521916</v>
      </c>
      <c r="AF216" s="41">
        <v>1940017</v>
      </c>
      <c r="AG216" s="41">
        <v>528573</v>
      </c>
      <c r="AH216" s="41">
        <v>54160</v>
      </c>
      <c r="AI216" s="13">
        <v>-0.28199191367244958</v>
      </c>
      <c r="AJ216" s="13">
        <v>-0.89753543975950345</v>
      </c>
    </row>
    <row r="217" spans="1:44" ht="10.5" customHeight="1" x14ac:dyDescent="0.2">
      <c r="A217" s="11"/>
      <c r="B217" s="19" t="s">
        <v>71</v>
      </c>
      <c r="D217" s="19"/>
      <c r="E217" s="14"/>
      <c r="F217" s="2"/>
      <c r="G217" s="12">
        <v>462</v>
      </c>
      <c r="H217" s="12">
        <v>541</v>
      </c>
      <c r="I217" s="12">
        <v>541</v>
      </c>
      <c r="J217" s="12">
        <v>12634</v>
      </c>
      <c r="K217" s="12">
        <v>617</v>
      </c>
      <c r="L217" s="12">
        <v>313</v>
      </c>
      <c r="M217" s="12">
        <v>19933</v>
      </c>
      <c r="N217" s="12">
        <v>0</v>
      </c>
      <c r="O217" s="12">
        <v>0</v>
      </c>
      <c r="P217" s="12">
        <v>0</v>
      </c>
      <c r="Q217" s="12">
        <v>0</v>
      </c>
      <c r="R217" s="41">
        <v>0</v>
      </c>
      <c r="S217" s="41">
        <v>0</v>
      </c>
      <c r="T217" s="41">
        <v>0</v>
      </c>
      <c r="U217" s="41">
        <v>0</v>
      </c>
      <c r="V217" s="41">
        <v>0</v>
      </c>
      <c r="W217" s="41">
        <v>2801</v>
      </c>
      <c r="X217" s="41">
        <v>0</v>
      </c>
      <c r="Y217" s="41">
        <v>0</v>
      </c>
      <c r="Z217" s="41">
        <v>0</v>
      </c>
      <c r="AA217" s="41">
        <v>0</v>
      </c>
      <c r="AB217" s="41">
        <v>0</v>
      </c>
      <c r="AC217" s="41">
        <v>0</v>
      </c>
      <c r="AD217" s="41">
        <v>0</v>
      </c>
      <c r="AE217" s="41">
        <v>580445</v>
      </c>
      <c r="AF217" s="41">
        <v>854287</v>
      </c>
      <c r="AG217" s="41">
        <v>10894</v>
      </c>
      <c r="AH217" s="41">
        <v>8508</v>
      </c>
      <c r="AI217" s="13" t="s">
        <v>246</v>
      </c>
      <c r="AJ217" s="13">
        <v>-0.21901964384064623</v>
      </c>
    </row>
    <row r="218" spans="1:44" ht="10.5" customHeight="1" x14ac:dyDescent="0.2">
      <c r="A218" s="11"/>
      <c r="B218" s="19" t="s">
        <v>72</v>
      </c>
      <c r="D218" s="19"/>
      <c r="E218" s="14"/>
      <c r="F218" s="2"/>
      <c r="G218" s="12">
        <v>0</v>
      </c>
      <c r="H218" s="12">
        <v>0</v>
      </c>
      <c r="I218" s="12">
        <v>0</v>
      </c>
      <c r="J218" s="12">
        <v>0</v>
      </c>
      <c r="K218" s="12">
        <v>2807</v>
      </c>
      <c r="L218" s="12">
        <v>2293</v>
      </c>
      <c r="M218" s="12">
        <v>1763</v>
      </c>
      <c r="N218" s="12">
        <v>1223</v>
      </c>
      <c r="O218" s="12">
        <v>0</v>
      </c>
      <c r="P218" s="12">
        <v>0</v>
      </c>
      <c r="Q218" s="12">
        <v>9655</v>
      </c>
      <c r="R218" s="41">
        <v>10945</v>
      </c>
      <c r="S218" s="41">
        <v>9111</v>
      </c>
      <c r="T218" s="41">
        <v>84322</v>
      </c>
      <c r="U218" s="41">
        <v>28784</v>
      </c>
      <c r="V218" s="41">
        <v>70330</v>
      </c>
      <c r="W218" s="41">
        <v>75826</v>
      </c>
      <c r="X218" s="41">
        <v>46031</v>
      </c>
      <c r="Y218" s="41">
        <v>43617</v>
      </c>
      <c r="Z218" s="41">
        <v>75824</v>
      </c>
      <c r="AA218" s="41">
        <v>70834</v>
      </c>
      <c r="AB218" s="41">
        <v>76147</v>
      </c>
      <c r="AC218" s="41">
        <v>1000</v>
      </c>
      <c r="AD218" s="41">
        <v>70269</v>
      </c>
      <c r="AE218" s="41">
        <v>900887</v>
      </c>
      <c r="AF218" s="41">
        <v>961168</v>
      </c>
      <c r="AG218" s="41">
        <v>30735</v>
      </c>
      <c r="AH218" s="41">
        <v>29096</v>
      </c>
      <c r="AI218" s="13">
        <v>-0.14814943650215184</v>
      </c>
      <c r="AJ218" s="13">
        <v>-5.3326826094029611E-2</v>
      </c>
    </row>
    <row r="219" spans="1:44" ht="10.5" customHeight="1" x14ac:dyDescent="0.2">
      <c r="A219" s="11"/>
      <c r="B219" s="19" t="s">
        <v>73</v>
      </c>
      <c r="D219" s="19"/>
      <c r="E219" s="14"/>
      <c r="F219" s="2"/>
      <c r="G219" s="12">
        <v>55800</v>
      </c>
      <c r="H219" s="12">
        <v>0</v>
      </c>
      <c r="I219" s="12">
        <v>0</v>
      </c>
      <c r="J219" s="12">
        <v>0</v>
      </c>
      <c r="K219" s="12">
        <v>0</v>
      </c>
      <c r="L219" s="12">
        <v>0</v>
      </c>
      <c r="M219" s="12">
        <v>0</v>
      </c>
      <c r="N219" s="12">
        <v>77687</v>
      </c>
      <c r="O219" s="12">
        <v>77687</v>
      </c>
      <c r="P219" s="12">
        <v>120007</v>
      </c>
      <c r="Q219" s="12">
        <v>503635</v>
      </c>
      <c r="R219" s="41">
        <v>142094</v>
      </c>
      <c r="S219" s="41">
        <v>58813</v>
      </c>
      <c r="T219" s="41">
        <v>29743</v>
      </c>
      <c r="U219" s="41">
        <v>0</v>
      </c>
      <c r="V219" s="41">
        <v>145734</v>
      </c>
      <c r="W219" s="41">
        <v>517435</v>
      </c>
      <c r="X219" s="41">
        <v>614109</v>
      </c>
      <c r="Y219" s="41">
        <v>63706</v>
      </c>
      <c r="Z219" s="41">
        <v>41410</v>
      </c>
      <c r="AA219" s="41">
        <v>25040</v>
      </c>
      <c r="AB219" s="41">
        <v>25000</v>
      </c>
      <c r="AC219" s="41">
        <v>10318</v>
      </c>
      <c r="AD219" s="41">
        <v>836525</v>
      </c>
      <c r="AE219" s="41">
        <v>2114216</v>
      </c>
      <c r="AF219" s="41">
        <v>4010416</v>
      </c>
      <c r="AG219" s="41">
        <v>36735</v>
      </c>
      <c r="AH219" s="41">
        <v>768800</v>
      </c>
      <c r="AI219" s="13">
        <v>0.77002293736429017</v>
      </c>
      <c r="AJ219" s="13">
        <v>19.928270042194093</v>
      </c>
    </row>
    <row r="220" spans="1:44" ht="10.5" customHeight="1" x14ac:dyDescent="0.2">
      <c r="A220" s="11"/>
      <c r="B220" s="19" t="s">
        <v>74</v>
      </c>
      <c r="D220" s="19"/>
      <c r="E220" s="14"/>
      <c r="F220" s="2"/>
      <c r="G220" s="12">
        <v>9518</v>
      </c>
      <c r="H220" s="12">
        <v>18621</v>
      </c>
      <c r="I220" s="12">
        <v>11300</v>
      </c>
      <c r="J220" s="12">
        <v>16707</v>
      </c>
      <c r="K220" s="12">
        <v>19125</v>
      </c>
      <c r="L220" s="12">
        <v>235856</v>
      </c>
      <c r="M220" s="12">
        <v>33430</v>
      </c>
      <c r="N220" s="12">
        <v>0</v>
      </c>
      <c r="O220" s="12">
        <v>0</v>
      </c>
      <c r="P220" s="12">
        <v>0</v>
      </c>
      <c r="Q220" s="12">
        <v>187429</v>
      </c>
      <c r="R220" s="41">
        <v>197569</v>
      </c>
      <c r="S220" s="41">
        <v>276893</v>
      </c>
      <c r="T220" s="41">
        <v>250244</v>
      </c>
      <c r="U220" s="41">
        <v>329116</v>
      </c>
      <c r="V220" s="41">
        <v>39241</v>
      </c>
      <c r="W220" s="41">
        <v>332383</v>
      </c>
      <c r="X220" s="41">
        <v>0</v>
      </c>
      <c r="Y220" s="41">
        <v>0</v>
      </c>
      <c r="Z220" s="41">
        <v>241257</v>
      </c>
      <c r="AA220" s="41">
        <v>258319</v>
      </c>
      <c r="AB220" s="41">
        <v>62490</v>
      </c>
      <c r="AC220" s="41">
        <v>142912</v>
      </c>
      <c r="AD220" s="41">
        <v>77065</v>
      </c>
      <c r="AE220" s="41">
        <v>123586</v>
      </c>
      <c r="AF220" s="41">
        <v>184609</v>
      </c>
      <c r="AG220" s="41">
        <v>232084</v>
      </c>
      <c r="AH220" s="41">
        <v>0</v>
      </c>
      <c r="AI220" s="13">
        <v>-1</v>
      </c>
      <c r="AJ220" s="13" t="s">
        <v>246</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297</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296</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1392789</v>
      </c>
      <c r="T233" s="12">
        <v>2785578</v>
      </c>
      <c r="U233" s="12">
        <v>2975823</v>
      </c>
      <c r="V233" s="12">
        <v>3166068</v>
      </c>
      <c r="W233" s="12">
        <v>3353506.5</v>
      </c>
      <c r="X233" s="12">
        <v>3540945</v>
      </c>
      <c r="Y233" s="12">
        <v>3749611</v>
      </c>
      <c r="Z233" s="12">
        <v>3958277</v>
      </c>
      <c r="AA233" s="12">
        <v>4167129.5</v>
      </c>
      <c r="AB233" s="12">
        <v>4375982</v>
      </c>
      <c r="AC233" s="12">
        <v>4630155.2400583625</v>
      </c>
      <c r="AD233" s="12">
        <v>5180612</v>
      </c>
      <c r="AE233" s="12">
        <v>5598404.6402398897</v>
      </c>
      <c r="AF233" s="12">
        <v>5693357</v>
      </c>
      <c r="AG233" s="12">
        <v>5968457.3094427995</v>
      </c>
      <c r="AH233" s="12">
        <v>6984091</v>
      </c>
      <c r="AI233" s="71">
        <v>8.1033270904211196E-2</v>
      </c>
      <c r="AJ233" s="13">
        <v>0.17016686857261237</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11">
        <v>1420589</v>
      </c>
      <c r="T234" s="11">
        <v>2841178</v>
      </c>
      <c r="U234" s="12">
        <v>3091360</v>
      </c>
      <c r="V234" s="12">
        <v>3341542</v>
      </c>
      <c r="W234" s="12">
        <v>3500617.5</v>
      </c>
      <c r="X234" s="12">
        <v>3659693</v>
      </c>
      <c r="Y234" s="12">
        <v>3814372</v>
      </c>
      <c r="Z234" s="12">
        <v>3969051</v>
      </c>
      <c r="AA234" s="12">
        <v>4244407.5</v>
      </c>
      <c r="AB234" s="12">
        <v>4519764</v>
      </c>
      <c r="AC234" s="12">
        <v>4833326.7120603891</v>
      </c>
      <c r="AD234" s="12">
        <v>4907019</v>
      </c>
      <c r="AE234" s="12">
        <v>5117236.573621654</v>
      </c>
      <c r="AF234" s="12">
        <v>5915475</v>
      </c>
      <c r="AG234" s="12">
        <v>6494946.3066631025</v>
      </c>
      <c r="AH234" s="12">
        <v>6742336</v>
      </c>
      <c r="AI234" s="71">
        <v>6.8929605116075043E-2</v>
      </c>
      <c r="AJ234" s="13">
        <v>3.8089567127460755E-2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19096</v>
      </c>
      <c r="S241" s="11">
        <v>18904</v>
      </c>
      <c r="T241" s="11">
        <v>19131</v>
      </c>
      <c r="U241" s="11">
        <v>19310</v>
      </c>
      <c r="V241" s="11">
        <v>19417</v>
      </c>
      <c r="W241" s="11">
        <v>19503</v>
      </c>
      <c r="X241" s="11">
        <v>19677</v>
      </c>
      <c r="Y241" s="11">
        <v>19907</v>
      </c>
      <c r="Z241" s="11">
        <v>19803</v>
      </c>
      <c r="AA241" s="11">
        <v>19866</v>
      </c>
      <c r="AB241" s="41">
        <v>20062</v>
      </c>
      <c r="AC241" s="41">
        <v>20071</v>
      </c>
      <c r="AD241" s="41">
        <v>20159</v>
      </c>
      <c r="AE241" s="41">
        <v>20187</v>
      </c>
      <c r="AF241" s="41">
        <v>20299</v>
      </c>
      <c r="AG241" s="41">
        <v>20397</v>
      </c>
      <c r="AH241" s="41">
        <v>20473</v>
      </c>
      <c r="AI241" s="13">
        <v>3.3856294082845739E-3</v>
      </c>
      <c r="AJ241" s="13">
        <v>3.7260381428641468E-3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458683</v>
      </c>
      <c r="S242" s="11">
        <v>498026</v>
      </c>
      <c r="T242" s="11">
        <v>519494</v>
      </c>
      <c r="U242" s="11">
        <v>530104</v>
      </c>
      <c r="V242" s="11">
        <v>529312</v>
      </c>
      <c r="W242" s="11">
        <v>560215</v>
      </c>
      <c r="X242" s="11">
        <v>584379</v>
      </c>
      <c r="Y242" s="11">
        <v>577586</v>
      </c>
      <c r="Z242" s="11">
        <v>575203</v>
      </c>
      <c r="AA242" s="11">
        <v>586956</v>
      </c>
      <c r="AB242" s="41">
        <v>613180</v>
      </c>
      <c r="AC242" s="41">
        <v>615938</v>
      </c>
      <c r="AD242" s="41">
        <v>662370</v>
      </c>
      <c r="AE242" s="41">
        <v>653744</v>
      </c>
      <c r="AF242" s="41">
        <v>680997</v>
      </c>
      <c r="AG242" s="41">
        <v>682855</v>
      </c>
      <c r="AH242" s="41">
        <v>703313</v>
      </c>
      <c r="AI242" s="13">
        <v>2.312047812015372E-2</v>
      </c>
      <c r="AJ242" s="13">
        <v>2.9959508241134646E-2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27452.304505437598</v>
      </c>
      <c r="V243" s="11">
        <f t="shared" ref="V243:AA243" si="15">V242*1000/V241</f>
        <v>27260.235875778955</v>
      </c>
      <c r="W243" s="11">
        <f t="shared" si="15"/>
        <v>28724.555196636415</v>
      </c>
      <c r="X243" s="11">
        <f t="shared" si="15"/>
        <v>29698.58210093002</v>
      </c>
      <c r="Y243" s="11">
        <f t="shared" si="15"/>
        <v>29014.216104887728</v>
      </c>
      <c r="Z243" s="11">
        <f t="shared" si="15"/>
        <v>29046.255617835683</v>
      </c>
      <c r="AA243" s="11">
        <f t="shared" si="15"/>
        <v>29545.756569012385</v>
      </c>
      <c r="AB243" s="11">
        <v>30564.250822450405</v>
      </c>
      <c r="AC243" s="11">
        <v>30687.957749987545</v>
      </c>
      <c r="AD243" s="11">
        <v>32857.284587529146</v>
      </c>
      <c r="AE243" s="11">
        <v>32384.405805716549</v>
      </c>
      <c r="AF243" s="11">
        <v>33548.302872062661</v>
      </c>
      <c r="AG243" s="11">
        <v>33478.207579546011</v>
      </c>
      <c r="AH243" s="11">
        <v>34353.196893469445</v>
      </c>
      <c r="AI243" s="13">
        <v>1.9668259274858491E-2</v>
      </c>
      <c r="AJ243" s="13">
        <v>2.6136086044762471E-2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9130</v>
      </c>
      <c r="S245" s="11">
        <v>9213</v>
      </c>
      <c r="T245" s="11">
        <v>9270</v>
      </c>
      <c r="U245" s="11">
        <v>9361</v>
      </c>
      <c r="V245" s="11">
        <v>9116</v>
      </c>
      <c r="W245" s="11">
        <v>8929</v>
      </c>
      <c r="X245" s="11">
        <v>8964</v>
      </c>
      <c r="Y245" s="11">
        <v>8684</v>
      </c>
      <c r="Z245" s="11">
        <v>8712</v>
      </c>
      <c r="AA245" s="11">
        <v>8609</v>
      </c>
      <c r="AB245" s="41">
        <v>8596</v>
      </c>
      <c r="AC245" s="41">
        <v>8656</v>
      </c>
      <c r="AD245" s="41">
        <v>8825</v>
      </c>
      <c r="AE245" s="41">
        <v>8870</v>
      </c>
      <c r="AF245" s="41">
        <v>8827</v>
      </c>
      <c r="AG245" s="41">
        <v>8723</v>
      </c>
      <c r="AH245" s="41">
        <v>8784</v>
      </c>
      <c r="AI245" s="13">
        <v>3.6123264458081117E-3</v>
      </c>
      <c r="AJ245" s="13">
        <v>6.993006993006993E-3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8559</v>
      </c>
      <c r="S246" s="11">
        <v>8529</v>
      </c>
      <c r="T246" s="11">
        <v>8655</v>
      </c>
      <c r="U246" s="11">
        <v>8776</v>
      </c>
      <c r="V246" s="11">
        <v>8632</v>
      </c>
      <c r="W246" s="11">
        <v>8395</v>
      </c>
      <c r="X246" s="11">
        <v>8113</v>
      </c>
      <c r="Y246" s="11">
        <v>7813</v>
      </c>
      <c r="Z246" s="11">
        <v>7872</v>
      </c>
      <c r="AA246" s="11">
        <v>7895</v>
      </c>
      <c r="AB246" s="41">
        <v>8018</v>
      </c>
      <c r="AC246" s="41">
        <v>8177</v>
      </c>
      <c r="AD246" s="41">
        <v>8367</v>
      </c>
      <c r="AE246" s="41">
        <v>8476</v>
      </c>
      <c r="AF246" s="41">
        <v>8487</v>
      </c>
      <c r="AG246" s="41">
        <v>8455</v>
      </c>
      <c r="AH246" s="41">
        <v>8559</v>
      </c>
      <c r="AI246" s="13">
        <v>1.0941819710804657E-2</v>
      </c>
      <c r="AJ246" s="13">
        <v>1.2300413956238912E-2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571</v>
      </c>
      <c r="S247" s="11">
        <v>684</v>
      </c>
      <c r="T247" s="11">
        <v>615</v>
      </c>
      <c r="U247" s="11">
        <v>585</v>
      </c>
      <c r="V247" s="11">
        <v>484</v>
      </c>
      <c r="W247" s="11">
        <v>8929</v>
      </c>
      <c r="X247" s="11">
        <v>851</v>
      </c>
      <c r="Y247" s="11">
        <v>871</v>
      </c>
      <c r="Z247" s="11">
        <v>840</v>
      </c>
      <c r="AA247" s="11">
        <v>714</v>
      </c>
      <c r="AB247" s="41">
        <v>578</v>
      </c>
      <c r="AC247" s="41">
        <v>479</v>
      </c>
      <c r="AD247" s="41">
        <v>458</v>
      </c>
      <c r="AE247" s="41">
        <v>394</v>
      </c>
      <c r="AF247" s="41">
        <v>340</v>
      </c>
      <c r="AG247" s="41">
        <v>268</v>
      </c>
      <c r="AH247" s="41">
        <v>225</v>
      </c>
      <c r="AI247" s="13">
        <v>-0.14550581170661092</v>
      </c>
      <c r="AJ247" s="13">
        <v>-0.16044776119402984</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6.3</v>
      </c>
      <c r="S248" s="81">
        <v>7.4</v>
      </c>
      <c r="T248" s="81">
        <v>6.6</v>
      </c>
      <c r="U248" s="81">
        <v>5.3</v>
      </c>
      <c r="V248" s="81">
        <v>5.3</v>
      </c>
      <c r="W248" s="81">
        <v>6</v>
      </c>
      <c r="X248" s="81">
        <v>9.5</v>
      </c>
      <c r="Y248" s="81">
        <v>10</v>
      </c>
      <c r="Z248" s="81">
        <v>9.6</v>
      </c>
      <c r="AA248" s="81">
        <v>8.3000000000000007</v>
      </c>
      <c r="AB248" s="82">
        <v>6.7</v>
      </c>
      <c r="AC248" s="82">
        <v>5.5</v>
      </c>
      <c r="AD248" s="82">
        <v>5.2</v>
      </c>
      <c r="AE248" s="82">
        <v>4.4000000000000004</v>
      </c>
      <c r="AF248" s="82">
        <v>3.9</v>
      </c>
      <c r="AG248" s="82">
        <v>3.1</v>
      </c>
      <c r="AH248" s="82">
        <v>2.6</v>
      </c>
      <c r="AI248" s="13">
        <v>-0.14595040538627735</v>
      </c>
      <c r="AJ248" s="13">
        <v>-0.16129032258064516</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4444737</v>
      </c>
      <c r="H257" s="86">
        <f>SUM(H258:H260)</f>
        <v>4510144</v>
      </c>
      <c r="I257" s="86">
        <f>SUM(I258:I260)</f>
        <v>5586079</v>
      </c>
      <c r="J257" s="86">
        <f>SUM(J258:J260)</f>
        <v>4578564</v>
      </c>
      <c r="K257" s="86">
        <f>SUM(K258:K260)</f>
        <v>6447366</v>
      </c>
      <c r="L257" s="86">
        <f t="shared" ref="L257:Q257" si="16">SUM(L258:L260)</f>
        <v>6234731</v>
      </c>
      <c r="M257" s="86">
        <f t="shared" si="16"/>
        <v>7596333</v>
      </c>
      <c r="N257" s="86">
        <f t="shared" si="16"/>
        <v>9607754</v>
      </c>
      <c r="O257" s="86">
        <f t="shared" si="16"/>
        <v>9095675.3399999999</v>
      </c>
      <c r="P257" s="86">
        <f t="shared" si="16"/>
        <v>9601781</v>
      </c>
      <c r="Q257" s="86">
        <f t="shared" si="16"/>
        <v>9924436</v>
      </c>
      <c r="R257" s="86">
        <f>SUM(R258:R261)</f>
        <v>9929061.7100000009</v>
      </c>
      <c r="S257" s="86">
        <f t="shared" ref="S257:AA257" si="17">SUM(S258:S261)</f>
        <v>9802369.0800000001</v>
      </c>
      <c r="T257" s="86">
        <f t="shared" si="17"/>
        <v>10969679.390000001</v>
      </c>
      <c r="U257" s="86">
        <f t="shared" si="17"/>
        <v>12215901.370000001</v>
      </c>
      <c r="V257" s="86">
        <f t="shared" si="17"/>
        <v>10733912.780000001</v>
      </c>
      <c r="W257" s="86">
        <f t="shared" si="17"/>
        <v>11219465.77</v>
      </c>
      <c r="X257" s="86">
        <f t="shared" si="17"/>
        <v>11212813.879999999</v>
      </c>
      <c r="Y257" s="86">
        <f t="shared" si="17"/>
        <v>11151779.710000001</v>
      </c>
      <c r="Z257" s="86">
        <f t="shared" si="17"/>
        <v>11110074.199999999</v>
      </c>
      <c r="AA257" s="86">
        <f t="shared" si="17"/>
        <v>11560506.699999999</v>
      </c>
      <c r="AB257" s="86">
        <v>12111318</v>
      </c>
      <c r="AC257" s="86">
        <v>11558664</v>
      </c>
      <c r="AD257" s="86">
        <v>11825587</v>
      </c>
      <c r="AE257" s="86">
        <v>13633897</v>
      </c>
      <c r="AF257" s="86">
        <v>14553356</v>
      </c>
      <c r="AG257" s="86">
        <v>14134420</v>
      </c>
      <c r="AH257" s="86">
        <v>14035444</v>
      </c>
      <c r="AI257" s="13">
        <v>2.4878678212964411E-2</v>
      </c>
      <c r="AJ257" s="13">
        <v>-7.0024804696620022E-3</v>
      </c>
    </row>
    <row r="258" spans="1:36" ht="10.5" customHeight="1" x14ac:dyDescent="0.2">
      <c r="A258" s="14"/>
      <c r="B258" s="11"/>
      <c r="C258" s="11" t="s">
        <v>151</v>
      </c>
      <c r="D258" s="11"/>
      <c r="E258" s="11"/>
      <c r="F258" s="2"/>
      <c r="G258" s="86">
        <f t="shared" ref="G258:AA258" si="18">G65</f>
        <v>2520279</v>
      </c>
      <c r="H258" s="86">
        <f t="shared" si="18"/>
        <v>2706284</v>
      </c>
      <c r="I258" s="86">
        <f t="shared" si="18"/>
        <v>2907034</v>
      </c>
      <c r="J258" s="86">
        <f t="shared" si="18"/>
        <v>2795839</v>
      </c>
      <c r="K258" s="86">
        <f t="shared" si="18"/>
        <v>3017273</v>
      </c>
      <c r="L258" s="86">
        <f t="shared" si="18"/>
        <v>2374853</v>
      </c>
      <c r="M258" s="86">
        <f t="shared" si="18"/>
        <v>3574840</v>
      </c>
      <c r="N258" s="86">
        <f t="shared" si="18"/>
        <v>4659379</v>
      </c>
      <c r="O258" s="86">
        <f t="shared" si="18"/>
        <v>4222581</v>
      </c>
      <c r="P258" s="86">
        <f t="shared" si="18"/>
        <v>4946854</v>
      </c>
      <c r="Q258" s="86">
        <f t="shared" si="18"/>
        <v>5076030</v>
      </c>
      <c r="R258" s="86">
        <f t="shared" si="18"/>
        <v>5138612</v>
      </c>
      <c r="S258" s="86">
        <f t="shared" si="18"/>
        <v>5193874</v>
      </c>
      <c r="T258" s="86">
        <f t="shared" si="18"/>
        <v>5216582</v>
      </c>
      <c r="U258" s="86">
        <f t="shared" si="18"/>
        <v>5542215</v>
      </c>
      <c r="V258" s="86">
        <f t="shared" si="18"/>
        <v>4706310</v>
      </c>
      <c r="W258" s="86">
        <f t="shared" si="18"/>
        <v>4664300</v>
      </c>
      <c r="X258" s="86">
        <f t="shared" si="18"/>
        <v>4732861</v>
      </c>
      <c r="Y258" s="86">
        <f t="shared" si="18"/>
        <v>4706804</v>
      </c>
      <c r="Z258" s="86">
        <f t="shared" si="18"/>
        <v>4801695</v>
      </c>
      <c r="AA258" s="86">
        <f t="shared" si="18"/>
        <v>5002169</v>
      </c>
      <c r="AB258" s="86">
        <v>5288695</v>
      </c>
      <c r="AC258" s="86">
        <v>5327950</v>
      </c>
      <c r="AD258" s="86">
        <v>5499421</v>
      </c>
      <c r="AE258" s="86">
        <v>5576506</v>
      </c>
      <c r="AF258" s="86">
        <v>6128077</v>
      </c>
      <c r="AG258" s="86">
        <v>7103033</v>
      </c>
      <c r="AH258" s="86">
        <v>6738449</v>
      </c>
      <c r="AI258" s="13">
        <v>4.1202584149423904E-2</v>
      </c>
      <c r="AJ258" s="13">
        <v>-5.1327932729581853E-2</v>
      </c>
    </row>
    <row r="259" spans="1:36" ht="10.5" customHeight="1" x14ac:dyDescent="0.2">
      <c r="A259" s="14"/>
      <c r="B259" s="11"/>
      <c r="C259" s="11" t="s">
        <v>152</v>
      </c>
      <c r="D259" s="11"/>
      <c r="E259" s="11"/>
      <c r="F259" s="2"/>
      <c r="G259" s="86">
        <f t="shared" ref="G259:AA259" si="19">G122</f>
        <v>1599731</v>
      </c>
      <c r="H259" s="86">
        <f t="shared" si="19"/>
        <v>1524026</v>
      </c>
      <c r="I259" s="86">
        <f t="shared" si="19"/>
        <v>2406739</v>
      </c>
      <c r="J259" s="86">
        <f t="shared" si="19"/>
        <v>1433885</v>
      </c>
      <c r="K259" s="86">
        <f t="shared" si="19"/>
        <v>3198708</v>
      </c>
      <c r="L259" s="86">
        <f t="shared" si="19"/>
        <v>3630866</v>
      </c>
      <c r="M259" s="86">
        <f t="shared" si="19"/>
        <v>3720277</v>
      </c>
      <c r="N259" s="86">
        <f t="shared" si="19"/>
        <v>4594211</v>
      </c>
      <c r="O259" s="86">
        <f t="shared" si="19"/>
        <v>4568471.34</v>
      </c>
      <c r="P259" s="86">
        <f t="shared" si="19"/>
        <v>4290800</v>
      </c>
      <c r="Q259" s="86">
        <f t="shared" si="19"/>
        <v>4557979</v>
      </c>
      <c r="R259" s="86">
        <f t="shared" si="19"/>
        <v>4454155.71</v>
      </c>
      <c r="S259" s="86">
        <f t="shared" si="19"/>
        <v>4290800.08</v>
      </c>
      <c r="T259" s="86">
        <f t="shared" si="19"/>
        <v>5412936.3899999997</v>
      </c>
      <c r="U259" s="86">
        <f t="shared" si="19"/>
        <v>6349464.3700000001</v>
      </c>
      <c r="V259" s="86">
        <f t="shared" si="19"/>
        <v>5654159.7800000003</v>
      </c>
      <c r="W259" s="86">
        <f t="shared" si="19"/>
        <v>6216841.7699999996</v>
      </c>
      <c r="X259" s="86">
        <f t="shared" si="19"/>
        <v>6136592.8799999999</v>
      </c>
      <c r="Y259" s="86">
        <f t="shared" si="19"/>
        <v>6122043.7100000009</v>
      </c>
      <c r="Z259" s="86">
        <f t="shared" si="19"/>
        <v>5941175.2000000002</v>
      </c>
      <c r="AA259" s="86">
        <f t="shared" si="19"/>
        <v>6182995.7000000002</v>
      </c>
      <c r="AB259" s="86">
        <v>6446082</v>
      </c>
      <c r="AC259" s="86">
        <v>5863535</v>
      </c>
      <c r="AD259" s="86">
        <v>5999401</v>
      </c>
      <c r="AE259" s="86">
        <v>6126420</v>
      </c>
      <c r="AF259" s="86">
        <v>6454706</v>
      </c>
      <c r="AG259" s="86">
        <v>6674229</v>
      </c>
      <c r="AH259" s="86">
        <v>7182582</v>
      </c>
      <c r="AI259" s="13">
        <v>1.8194611894594814E-2</v>
      </c>
      <c r="AJ259" s="13">
        <v>7.6166550473470415E-2</v>
      </c>
    </row>
    <row r="260" spans="1:36" ht="10.5" customHeight="1" x14ac:dyDescent="0.2">
      <c r="A260" s="14"/>
      <c r="B260" s="11"/>
      <c r="C260" s="11" t="s">
        <v>153</v>
      </c>
      <c r="D260" s="11"/>
      <c r="E260" s="11"/>
      <c r="F260" s="2"/>
      <c r="G260" s="86">
        <f t="shared" ref="G260:AA260" si="20">G179</f>
        <v>324727</v>
      </c>
      <c r="H260" s="86">
        <f t="shared" si="20"/>
        <v>279834</v>
      </c>
      <c r="I260" s="86">
        <f t="shared" si="20"/>
        <v>272306</v>
      </c>
      <c r="J260" s="86">
        <f t="shared" si="20"/>
        <v>348840</v>
      </c>
      <c r="K260" s="86">
        <f t="shared" si="20"/>
        <v>231385</v>
      </c>
      <c r="L260" s="86">
        <f t="shared" si="20"/>
        <v>229012</v>
      </c>
      <c r="M260" s="86">
        <f t="shared" si="20"/>
        <v>301216</v>
      </c>
      <c r="N260" s="86">
        <f t="shared" si="20"/>
        <v>354164</v>
      </c>
      <c r="O260" s="86">
        <f t="shared" si="20"/>
        <v>304623</v>
      </c>
      <c r="P260" s="86">
        <f t="shared" si="20"/>
        <v>364127</v>
      </c>
      <c r="Q260" s="86">
        <f t="shared" si="20"/>
        <v>290427</v>
      </c>
      <c r="R260" s="86">
        <f t="shared" si="20"/>
        <v>336294</v>
      </c>
      <c r="S260" s="86">
        <f t="shared" si="20"/>
        <v>317695</v>
      </c>
      <c r="T260" s="86">
        <f t="shared" si="20"/>
        <v>340161</v>
      </c>
      <c r="U260" s="86">
        <f t="shared" si="20"/>
        <v>324222</v>
      </c>
      <c r="V260" s="86">
        <f t="shared" si="20"/>
        <v>373443</v>
      </c>
      <c r="W260" s="86">
        <f t="shared" si="20"/>
        <v>338324</v>
      </c>
      <c r="X260" s="86">
        <f t="shared" si="20"/>
        <v>343360</v>
      </c>
      <c r="Y260" s="86">
        <f t="shared" si="20"/>
        <v>322932</v>
      </c>
      <c r="Z260" s="86">
        <f t="shared" si="20"/>
        <v>367204</v>
      </c>
      <c r="AA260" s="86">
        <f t="shared" si="20"/>
        <v>375342</v>
      </c>
      <c r="AB260" s="86">
        <v>376541</v>
      </c>
      <c r="AC260" s="86">
        <v>367179</v>
      </c>
      <c r="AD260" s="86">
        <v>326765</v>
      </c>
      <c r="AE260" s="86">
        <v>1930971</v>
      </c>
      <c r="AF260" s="86">
        <v>1970573</v>
      </c>
      <c r="AG260" s="86">
        <v>357158</v>
      </c>
      <c r="AH260" s="86">
        <v>114413</v>
      </c>
      <c r="AI260" s="13">
        <v>-0.1800692321176981</v>
      </c>
      <c r="AJ260" s="13">
        <v>-0.67965718253546048</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0</v>
      </c>
      <c r="T261" s="86">
        <v>0</v>
      </c>
      <c r="U261" s="86">
        <v>0</v>
      </c>
      <c r="V261" s="86">
        <v>0</v>
      </c>
      <c r="W261" s="86">
        <v>0</v>
      </c>
      <c r="X261" s="86">
        <v>0</v>
      </c>
      <c r="Y261" s="86">
        <v>0</v>
      </c>
      <c r="Z261" s="86">
        <v>0</v>
      </c>
      <c r="AA261" s="86">
        <v>0</v>
      </c>
      <c r="AB261" s="41">
        <v>0</v>
      </c>
      <c r="AC261" s="41">
        <v>0</v>
      </c>
      <c r="AD261" s="41">
        <v>0</v>
      </c>
      <c r="AE261" s="41">
        <v>0</v>
      </c>
      <c r="AF261" s="41">
        <v>0</v>
      </c>
      <c r="AG261" s="41">
        <v>0</v>
      </c>
      <c r="AH261" s="41">
        <v>0</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19711644</v>
      </c>
      <c r="H265" s="11">
        <v>20552048.249619484</v>
      </c>
      <c r="I265" s="11">
        <v>21888538</v>
      </c>
      <c r="J265" s="11">
        <v>25569720</v>
      </c>
      <c r="K265" s="11">
        <v>26878288</v>
      </c>
      <c r="L265" s="11">
        <v>27651484</v>
      </c>
      <c r="M265" s="11">
        <v>28575120</v>
      </c>
      <c r="N265" s="11">
        <v>29642520</v>
      </c>
      <c r="O265" s="11">
        <v>30863508</v>
      </c>
      <c r="P265" s="11">
        <v>32315660</v>
      </c>
      <c r="Q265" s="11">
        <v>32529170</v>
      </c>
      <c r="R265" s="11">
        <v>33098240</v>
      </c>
      <c r="S265" s="11">
        <v>32800760</v>
      </c>
      <c r="T265" s="11">
        <v>33819280</v>
      </c>
      <c r="U265" s="11">
        <v>40256180</v>
      </c>
      <c r="V265" s="11">
        <v>40518880</v>
      </c>
      <c r="W265" s="11">
        <v>41265350</v>
      </c>
      <c r="X265" s="11">
        <v>41388340</v>
      </c>
      <c r="Y265" s="86">
        <v>41512670</v>
      </c>
      <c r="Z265" s="86">
        <v>43461150</v>
      </c>
      <c r="AA265" s="86">
        <v>43909350</v>
      </c>
      <c r="AB265" s="86">
        <v>44641560</v>
      </c>
      <c r="AC265" s="86">
        <v>45386800</v>
      </c>
      <c r="AD265" s="86">
        <v>46518291</v>
      </c>
      <c r="AE265" s="86">
        <v>48681803</v>
      </c>
      <c r="AF265" s="86">
        <v>49283956</v>
      </c>
      <c r="AG265" s="86">
        <v>51134699</v>
      </c>
      <c r="AH265" s="86">
        <v>52514362</v>
      </c>
      <c r="AI265" s="13">
        <v>2.7439965967097857E-2</v>
      </c>
      <c r="AJ265" s="13">
        <v>2.6980954752466618E-2</v>
      </c>
    </row>
    <row r="266" spans="1:36" ht="10.5" customHeight="1" x14ac:dyDescent="0.2">
      <c r="A266" s="14"/>
      <c r="B266" s="14"/>
      <c r="C266" s="14" t="s">
        <v>160</v>
      </c>
      <c r="D266" s="14"/>
      <c r="E266" s="14"/>
      <c r="F266" s="2"/>
      <c r="G266" s="11">
        <v>5213995</v>
      </c>
      <c r="H266" s="11">
        <v>5361880</v>
      </c>
      <c r="I266" s="11">
        <v>5463470</v>
      </c>
      <c r="J266" s="11">
        <v>7188570</v>
      </c>
      <c r="K266" s="11">
        <v>7330700</v>
      </c>
      <c r="L266" s="11">
        <v>7412470</v>
      </c>
      <c r="M266" s="11">
        <v>7547740</v>
      </c>
      <c r="N266" s="11">
        <v>7824240</v>
      </c>
      <c r="O266" s="11">
        <v>8095940</v>
      </c>
      <c r="P266" s="11">
        <v>8936200</v>
      </c>
      <c r="Q266" s="11">
        <v>9175370</v>
      </c>
      <c r="R266" s="11">
        <v>9447140</v>
      </c>
      <c r="S266" s="11">
        <v>9660010</v>
      </c>
      <c r="T266" s="11">
        <v>9867290</v>
      </c>
      <c r="U266" s="11">
        <v>12699630</v>
      </c>
      <c r="V266" s="11">
        <v>12755650</v>
      </c>
      <c r="W266" s="11">
        <v>12884060</v>
      </c>
      <c r="X266" s="11">
        <v>13250870</v>
      </c>
      <c r="Y266" s="86">
        <v>13588510</v>
      </c>
      <c r="Z266" s="86">
        <v>14642040</v>
      </c>
      <c r="AA266" s="86">
        <v>14808930</v>
      </c>
      <c r="AB266" s="86">
        <v>15058410</v>
      </c>
      <c r="AC266" s="86">
        <v>15382950</v>
      </c>
      <c r="AD266" s="86">
        <v>15697200</v>
      </c>
      <c r="AE266" s="86">
        <v>16124940</v>
      </c>
      <c r="AF266" s="86">
        <v>16330980</v>
      </c>
      <c r="AG266" s="86">
        <v>16848520</v>
      </c>
      <c r="AH266" s="86">
        <v>17223490</v>
      </c>
      <c r="AI266" s="13">
        <v>2.264211301544683E-2</v>
      </c>
      <c r="AJ266" s="13">
        <v>2.2255367237003606E-2</v>
      </c>
    </row>
    <row r="267" spans="1:36" ht="10.5" customHeight="1" x14ac:dyDescent="0.2">
      <c r="A267" s="14"/>
      <c r="B267" s="14"/>
      <c r="C267" s="14" t="s">
        <v>161</v>
      </c>
      <c r="D267" s="14"/>
      <c r="E267" s="14"/>
      <c r="F267" s="2"/>
      <c r="G267" s="11">
        <v>1212570</v>
      </c>
      <c r="H267" s="11">
        <v>1219420</v>
      </c>
      <c r="I267" s="11">
        <v>1225140</v>
      </c>
      <c r="J267" s="11">
        <v>1218480</v>
      </c>
      <c r="K267" s="11">
        <v>1233310</v>
      </c>
      <c r="L267" s="11">
        <v>1231990</v>
      </c>
      <c r="M267" s="11">
        <v>1231650</v>
      </c>
      <c r="N267" s="11">
        <v>1229780</v>
      </c>
      <c r="O267" s="11">
        <v>1235200</v>
      </c>
      <c r="P267" s="11">
        <v>1210190</v>
      </c>
      <c r="Q267" s="11">
        <v>1221110</v>
      </c>
      <c r="R267" s="11">
        <v>1273050</v>
      </c>
      <c r="S267" s="11">
        <v>1299770</v>
      </c>
      <c r="T267" s="11">
        <v>1306070</v>
      </c>
      <c r="U267" s="11">
        <v>1302930</v>
      </c>
      <c r="V267" s="11">
        <v>1381160</v>
      </c>
      <c r="W267" s="11">
        <v>1400530</v>
      </c>
      <c r="X267" s="11">
        <v>1494460</v>
      </c>
      <c r="Y267" s="86">
        <v>1534680</v>
      </c>
      <c r="Z267" s="86">
        <v>1562270</v>
      </c>
      <c r="AA267" s="86">
        <v>1573700</v>
      </c>
      <c r="AB267" s="86">
        <v>1579600</v>
      </c>
      <c r="AC267" s="86">
        <v>1583730</v>
      </c>
      <c r="AD267" s="86">
        <v>1620490</v>
      </c>
      <c r="AE267" s="86">
        <v>1598800</v>
      </c>
      <c r="AF267" s="86">
        <v>1658420</v>
      </c>
      <c r="AG267" s="86">
        <v>1729920</v>
      </c>
      <c r="AH267" s="86">
        <v>1701640</v>
      </c>
      <c r="AI267" s="13">
        <v>1.2480715685619481E-2</v>
      </c>
      <c r="AJ267" s="13">
        <v>-1.6347576766555679E-2</v>
      </c>
    </row>
    <row r="268" spans="1:36" ht="10.5" customHeight="1" x14ac:dyDescent="0.2">
      <c r="A268" s="14"/>
      <c r="B268" s="14"/>
      <c r="C268" s="14" t="s">
        <v>162</v>
      </c>
      <c r="D268" s="14"/>
      <c r="E268" s="14"/>
      <c r="F268" s="2"/>
      <c r="G268" s="11">
        <v>216042</v>
      </c>
      <c r="H268" s="11">
        <v>211020</v>
      </c>
      <c r="I268" s="11">
        <v>205420</v>
      </c>
      <c r="J268" s="11">
        <v>204990</v>
      </c>
      <c r="K268" s="11">
        <v>200580</v>
      </c>
      <c r="L268" s="11">
        <v>200010</v>
      </c>
      <c r="M268" s="11">
        <v>200010</v>
      </c>
      <c r="N268" s="11">
        <v>199180</v>
      </c>
      <c r="O268" s="11">
        <v>194800</v>
      </c>
      <c r="P268" s="11">
        <v>195120</v>
      </c>
      <c r="Q268" s="11">
        <v>192720</v>
      </c>
      <c r="R268" s="11">
        <v>147270</v>
      </c>
      <c r="S268" s="11">
        <v>144730</v>
      </c>
      <c r="T268" s="11">
        <v>144420</v>
      </c>
      <c r="U268" s="11">
        <v>143370</v>
      </c>
      <c r="V268" s="11">
        <v>85900</v>
      </c>
      <c r="W268" s="11">
        <v>87970</v>
      </c>
      <c r="X268" s="11">
        <v>88100</v>
      </c>
      <c r="Y268" s="86">
        <v>85490</v>
      </c>
      <c r="Z268" s="86">
        <v>85520</v>
      </c>
      <c r="AA268" s="86">
        <v>85520</v>
      </c>
      <c r="AB268" s="86">
        <v>84280</v>
      </c>
      <c r="AC268" s="86">
        <v>83610</v>
      </c>
      <c r="AD268" s="86">
        <v>83610</v>
      </c>
      <c r="AE268" s="86">
        <v>83960</v>
      </c>
      <c r="AF268" s="86">
        <v>83860</v>
      </c>
      <c r="AG268" s="86">
        <v>31250</v>
      </c>
      <c r="AH268" s="86">
        <v>83860</v>
      </c>
      <c r="AI268" s="13">
        <v>-8.3229464940270947E-4</v>
      </c>
      <c r="AJ268" s="13">
        <v>1.6835199999999999</v>
      </c>
    </row>
    <row r="269" spans="1:36" ht="10.5" customHeight="1" x14ac:dyDescent="0.2">
      <c r="A269" s="14"/>
      <c r="B269" s="14"/>
      <c r="C269" s="14" t="s">
        <v>163</v>
      </c>
      <c r="D269" s="14"/>
      <c r="E269" s="14"/>
      <c r="F269" s="2"/>
      <c r="G269" s="11">
        <v>4574057</v>
      </c>
      <c r="H269" s="11">
        <v>4680040</v>
      </c>
      <c r="I269" s="11">
        <v>5080520</v>
      </c>
      <c r="J269" s="11">
        <v>6737510</v>
      </c>
      <c r="K269" s="11">
        <v>6677410</v>
      </c>
      <c r="L269" s="11">
        <v>7092380</v>
      </c>
      <c r="M269" s="11">
        <v>7295050</v>
      </c>
      <c r="N269" s="11">
        <v>7294770</v>
      </c>
      <c r="O269" s="11">
        <v>7335640</v>
      </c>
      <c r="P269" s="11">
        <v>8045720</v>
      </c>
      <c r="Q269" s="11">
        <v>8468430</v>
      </c>
      <c r="R269" s="11">
        <v>8273040</v>
      </c>
      <c r="S269" s="11">
        <v>8549800</v>
      </c>
      <c r="T269" s="11">
        <v>8880000</v>
      </c>
      <c r="U269" s="11">
        <v>12563010</v>
      </c>
      <c r="V269" s="11">
        <v>12778470</v>
      </c>
      <c r="W269" s="11">
        <v>13462980</v>
      </c>
      <c r="X269" s="11">
        <v>13826770</v>
      </c>
      <c r="Y269" s="86">
        <v>13872200</v>
      </c>
      <c r="Z269" s="86">
        <v>14444570</v>
      </c>
      <c r="AA269" s="86">
        <v>14501370</v>
      </c>
      <c r="AB269" s="86">
        <v>14437600</v>
      </c>
      <c r="AC269" s="86">
        <v>14337490</v>
      </c>
      <c r="AD269" s="86">
        <v>14269140</v>
      </c>
      <c r="AE269" s="86">
        <v>14150790</v>
      </c>
      <c r="AF269" s="86">
        <v>13991170</v>
      </c>
      <c r="AG269" s="86">
        <v>13908810</v>
      </c>
      <c r="AH269" s="86">
        <v>14850770</v>
      </c>
      <c r="AI269" s="13">
        <v>4.7137082495476434E-3</v>
      </c>
      <c r="AJ269" s="13">
        <v>6.7723982137939912E-2</v>
      </c>
    </row>
    <row r="270" spans="1:36" ht="10.5" customHeight="1" x14ac:dyDescent="0.2">
      <c r="A270" s="14"/>
      <c r="B270" s="14"/>
      <c r="C270" s="14" t="s">
        <v>164</v>
      </c>
      <c r="D270" s="14"/>
      <c r="E270" s="14"/>
      <c r="F270" s="2"/>
      <c r="G270" s="11">
        <v>4010050</v>
      </c>
      <c r="H270" s="11">
        <v>4618750</v>
      </c>
      <c r="I270" s="11">
        <v>5187508</v>
      </c>
      <c r="J270" s="11">
        <v>5495380</v>
      </c>
      <c r="K270" s="11">
        <v>5719028</v>
      </c>
      <c r="L270" s="11">
        <v>5693664</v>
      </c>
      <c r="M270" s="11">
        <v>6189640</v>
      </c>
      <c r="N270" s="11">
        <v>6494280</v>
      </c>
      <c r="O270" s="11">
        <v>6663400</v>
      </c>
      <c r="P270" s="11">
        <v>6465140</v>
      </c>
      <c r="Q270" s="11">
        <v>6323140</v>
      </c>
      <c r="R270" s="11">
        <v>6634990</v>
      </c>
      <c r="S270" s="11">
        <v>5858940</v>
      </c>
      <c r="T270" s="11">
        <v>6094470</v>
      </c>
      <c r="U270" s="11">
        <v>5395970</v>
      </c>
      <c r="V270" s="11">
        <v>5220470</v>
      </c>
      <c r="W270" s="11">
        <v>5117280</v>
      </c>
      <c r="X270" s="11">
        <v>4588190</v>
      </c>
      <c r="Y270" s="86">
        <v>4287520</v>
      </c>
      <c r="Z270" s="86">
        <v>4535730</v>
      </c>
      <c r="AA270" s="86">
        <v>4895400</v>
      </c>
      <c r="AB270" s="86">
        <v>5240470</v>
      </c>
      <c r="AC270" s="86">
        <v>5563870</v>
      </c>
      <c r="AD270" s="86">
        <v>5820505</v>
      </c>
      <c r="AE270" s="86">
        <v>6118506</v>
      </c>
      <c r="AF270" s="86">
        <v>5781173</v>
      </c>
      <c r="AG270" s="86">
        <v>5890050</v>
      </c>
      <c r="AH270" s="86">
        <v>6136224</v>
      </c>
      <c r="AI270" s="13">
        <v>2.6648619803862239E-2</v>
      </c>
      <c r="AJ270" s="13">
        <v>4.1794891384623223E-2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396620</v>
      </c>
      <c r="P271" s="11">
        <v>446220</v>
      </c>
      <c r="Q271" s="11">
        <v>521010</v>
      </c>
      <c r="R271" s="11">
        <v>516180</v>
      </c>
      <c r="S271" s="11">
        <v>535510</v>
      </c>
      <c r="T271" s="11">
        <v>590010</v>
      </c>
      <c r="U271" s="11">
        <v>556930</v>
      </c>
      <c r="V271" s="11">
        <v>558220</v>
      </c>
      <c r="W271" s="11">
        <v>576930</v>
      </c>
      <c r="X271" s="11">
        <v>618760</v>
      </c>
      <c r="Y271" s="86">
        <v>555090</v>
      </c>
      <c r="Z271" s="86">
        <v>624260</v>
      </c>
      <c r="AA271" s="86">
        <v>625900</v>
      </c>
      <c r="AB271" s="86">
        <v>630720</v>
      </c>
      <c r="AC271" s="86">
        <v>657850</v>
      </c>
      <c r="AD271" s="86">
        <v>689888</v>
      </c>
      <c r="AE271" s="86">
        <v>740870</v>
      </c>
      <c r="AF271" s="86">
        <v>792705</v>
      </c>
      <c r="AG271" s="86">
        <v>836324</v>
      </c>
      <c r="AH271" s="86">
        <v>920547</v>
      </c>
      <c r="AI271" s="13">
        <v>6.5045661015607825E-2</v>
      </c>
      <c r="AJ271" s="13">
        <v>0.10070618564097168</v>
      </c>
    </row>
    <row r="272" spans="1:36" ht="10.5" customHeight="1" x14ac:dyDescent="0.2">
      <c r="A272" s="14"/>
      <c r="B272" s="14"/>
      <c r="C272" s="14" t="s">
        <v>166</v>
      </c>
      <c r="D272" s="14"/>
      <c r="E272" s="14"/>
      <c r="F272" s="2"/>
      <c r="G272" s="11">
        <v>2145230</v>
      </c>
      <c r="H272" s="11">
        <v>2135068.2496194826</v>
      </c>
      <c r="I272" s="11">
        <v>2165740</v>
      </c>
      <c r="J272" s="11">
        <v>1992210</v>
      </c>
      <c r="K272" s="11">
        <v>2744740</v>
      </c>
      <c r="L272" s="11">
        <v>2640960</v>
      </c>
      <c r="M272" s="11">
        <v>2560900</v>
      </c>
      <c r="N272" s="11">
        <v>2549620</v>
      </c>
      <c r="O272" s="11">
        <v>2467860</v>
      </c>
      <c r="P272" s="11">
        <v>2435400</v>
      </c>
      <c r="Q272" s="11">
        <v>2279780</v>
      </c>
      <c r="R272" s="11">
        <v>2590970</v>
      </c>
      <c r="S272" s="11">
        <v>2520930</v>
      </c>
      <c r="T272" s="11">
        <v>2620270</v>
      </c>
      <c r="U272" s="11">
        <v>3008560</v>
      </c>
      <c r="V272" s="11">
        <v>2643060</v>
      </c>
      <c r="W272" s="11">
        <v>2631450</v>
      </c>
      <c r="X272" s="11">
        <v>2547360</v>
      </c>
      <c r="Y272" s="86">
        <v>2396600</v>
      </c>
      <c r="Z272" s="86">
        <v>2473510</v>
      </c>
      <c r="AA272" s="86">
        <v>2268220</v>
      </c>
      <c r="AB272" s="86">
        <v>2161310</v>
      </c>
      <c r="AC272" s="86">
        <v>2086880</v>
      </c>
      <c r="AD272" s="86">
        <v>2435720</v>
      </c>
      <c r="AE272" s="86">
        <v>3635900</v>
      </c>
      <c r="AF272" s="86">
        <v>3724850</v>
      </c>
      <c r="AG272" s="86">
        <v>4438200</v>
      </c>
      <c r="AH272" s="86">
        <v>4896645</v>
      </c>
      <c r="AI272" s="13">
        <v>0.14603247955793774</v>
      </c>
      <c r="AJ272" s="13">
        <v>0.10329525483304042</v>
      </c>
    </row>
    <row r="273" spans="1:43" ht="10.5" customHeight="1" x14ac:dyDescent="0.2">
      <c r="A273" s="14"/>
      <c r="B273" s="14"/>
      <c r="C273" s="14" t="s">
        <v>167</v>
      </c>
      <c r="D273" s="14"/>
      <c r="E273" s="14"/>
      <c r="F273" s="2"/>
      <c r="G273" s="11">
        <v>1693910</v>
      </c>
      <c r="H273" s="11">
        <v>1678610</v>
      </c>
      <c r="I273" s="11">
        <v>1962010</v>
      </c>
      <c r="J273" s="11">
        <v>2122840</v>
      </c>
      <c r="K273" s="11">
        <v>2330920</v>
      </c>
      <c r="L273" s="11">
        <v>2475630</v>
      </c>
      <c r="M273" s="11">
        <v>2441470</v>
      </c>
      <c r="N273" s="11">
        <v>2485290</v>
      </c>
      <c r="O273" s="11">
        <v>2614510</v>
      </c>
      <c r="P273" s="11">
        <v>2711200</v>
      </c>
      <c r="Q273" s="11">
        <v>2692170</v>
      </c>
      <c r="R273" s="11">
        <v>2806920</v>
      </c>
      <c r="S273" s="11">
        <v>2820660</v>
      </c>
      <c r="T273" s="11">
        <v>2877180</v>
      </c>
      <c r="U273" s="11">
        <v>3020360</v>
      </c>
      <c r="V273" s="11">
        <v>3210270</v>
      </c>
      <c r="W273" s="11">
        <v>3310310</v>
      </c>
      <c r="X273" s="11">
        <v>3383000</v>
      </c>
      <c r="Y273" s="86">
        <v>3581300</v>
      </c>
      <c r="Z273" s="86">
        <v>3615100</v>
      </c>
      <c r="AA273" s="86">
        <v>3728060</v>
      </c>
      <c r="AB273" s="86">
        <v>4058590</v>
      </c>
      <c r="AC273" s="86">
        <v>4249170</v>
      </c>
      <c r="AD273" s="86">
        <v>4338160</v>
      </c>
      <c r="AE273" s="86">
        <v>4539440</v>
      </c>
      <c r="AF273" s="86">
        <v>4954650</v>
      </c>
      <c r="AG273" s="86">
        <v>4955950</v>
      </c>
      <c r="AH273" s="86">
        <v>5009520</v>
      </c>
      <c r="AI273" s="13">
        <v>3.5706787273937834E-2</v>
      </c>
      <c r="AJ273" s="13">
        <v>1.0809229310223066E-2</v>
      </c>
    </row>
    <row r="274" spans="1:43" ht="10.5" customHeight="1" x14ac:dyDescent="0.2">
      <c r="A274" s="14"/>
      <c r="B274" s="14"/>
      <c r="C274" s="14" t="s">
        <v>168</v>
      </c>
      <c r="D274" s="14"/>
      <c r="E274" s="14"/>
      <c r="F274" s="2"/>
      <c r="G274" s="11">
        <v>645790</v>
      </c>
      <c r="H274" s="11">
        <v>647260</v>
      </c>
      <c r="I274" s="11">
        <v>598730</v>
      </c>
      <c r="J274" s="11">
        <v>609740</v>
      </c>
      <c r="K274" s="11">
        <v>641600</v>
      </c>
      <c r="L274" s="11">
        <v>846470</v>
      </c>
      <c r="M274" s="11">
        <v>802010</v>
      </c>
      <c r="N274" s="11">
        <v>809990</v>
      </c>
      <c r="O274" s="11">
        <v>834090</v>
      </c>
      <c r="P274" s="11">
        <v>959820</v>
      </c>
      <c r="Q274" s="11">
        <v>836430</v>
      </c>
      <c r="R274" s="11">
        <v>747830</v>
      </c>
      <c r="S274" s="11">
        <v>805770</v>
      </c>
      <c r="T274" s="11">
        <v>867830</v>
      </c>
      <c r="U274" s="11">
        <v>936550</v>
      </c>
      <c r="V274" s="11">
        <v>1034470</v>
      </c>
      <c r="W274" s="11">
        <v>917260</v>
      </c>
      <c r="X274" s="11">
        <v>835450</v>
      </c>
      <c r="Y274" s="86">
        <v>969770</v>
      </c>
      <c r="Z274" s="86">
        <v>895820</v>
      </c>
      <c r="AA274" s="86">
        <v>783530</v>
      </c>
      <c r="AB274" s="86">
        <v>740020</v>
      </c>
      <c r="AC274" s="86">
        <v>727090</v>
      </c>
      <c r="AD274" s="86">
        <v>854678</v>
      </c>
      <c r="AE274" s="86">
        <v>918240</v>
      </c>
      <c r="AF274" s="86">
        <v>897120</v>
      </c>
      <c r="AG274" s="86">
        <v>918280</v>
      </c>
      <c r="AH274" s="86">
        <v>972428</v>
      </c>
      <c r="AI274" s="13">
        <v>4.6571730698190761E-2</v>
      </c>
      <c r="AJ274" s="13">
        <v>5.8966763949993464E-2</v>
      </c>
    </row>
    <row r="275" spans="1:43" ht="10.5" customHeight="1" x14ac:dyDescent="0.2">
      <c r="A275" s="8"/>
      <c r="B275" s="8"/>
      <c r="C275" s="11" t="s">
        <v>169</v>
      </c>
      <c r="D275" s="80"/>
      <c r="E275" s="14"/>
      <c r="F275" s="2"/>
      <c r="G275" s="12">
        <v>0</v>
      </c>
      <c r="H275" s="12">
        <v>0</v>
      </c>
      <c r="I275" s="12">
        <v>0</v>
      </c>
      <c r="J275" s="12">
        <v>0</v>
      </c>
      <c r="K275" s="12">
        <v>0</v>
      </c>
      <c r="L275" s="12">
        <v>57910</v>
      </c>
      <c r="M275" s="12">
        <v>306650</v>
      </c>
      <c r="N275" s="12">
        <v>473090</v>
      </c>
      <c r="O275" s="12">
        <v>521550</v>
      </c>
      <c r="P275" s="12">
        <v>665430</v>
      </c>
      <c r="Q275" s="12">
        <v>650470</v>
      </c>
      <c r="R275" s="12">
        <v>569810</v>
      </c>
      <c r="S275" s="12">
        <v>542070</v>
      </c>
      <c r="T275" s="12">
        <v>560660</v>
      </c>
      <c r="U275" s="12">
        <v>628870</v>
      </c>
      <c r="V275" s="12">
        <v>851210</v>
      </c>
      <c r="W275" s="12">
        <v>876580</v>
      </c>
      <c r="X275" s="12">
        <v>755380</v>
      </c>
      <c r="Y275" s="86">
        <v>641510</v>
      </c>
      <c r="Z275" s="86">
        <v>582330</v>
      </c>
      <c r="AA275" s="86">
        <v>638720</v>
      </c>
      <c r="AB275" s="86">
        <v>650560</v>
      </c>
      <c r="AC275" s="86">
        <v>714160</v>
      </c>
      <c r="AD275" s="86">
        <v>708900</v>
      </c>
      <c r="AE275" s="86">
        <v>747415</v>
      </c>
      <c r="AF275" s="86">
        <v>792184</v>
      </c>
      <c r="AG275" s="86">
        <v>1094181</v>
      </c>
      <c r="AH275" s="86">
        <v>418807</v>
      </c>
      <c r="AI275" s="13">
        <v>-7.0774550202435504E-2</v>
      </c>
      <c r="AJ275" s="13">
        <v>-0.61724157154986237</v>
      </c>
    </row>
    <row r="276" spans="1:43" ht="10.5" customHeight="1" x14ac:dyDescent="0.2">
      <c r="A276" s="8"/>
      <c r="B276" s="8"/>
      <c r="C276" s="11" t="s">
        <v>170</v>
      </c>
      <c r="D276" s="80"/>
      <c r="E276" s="14"/>
      <c r="F276" s="2"/>
      <c r="G276" s="12">
        <v>0</v>
      </c>
      <c r="H276" s="12">
        <v>0</v>
      </c>
      <c r="I276" s="12">
        <v>0</v>
      </c>
      <c r="J276" s="12">
        <v>0</v>
      </c>
      <c r="K276" s="12">
        <v>0</v>
      </c>
      <c r="L276" s="12">
        <v>0</v>
      </c>
      <c r="M276" s="12">
        <v>0</v>
      </c>
      <c r="N276" s="12">
        <v>282280</v>
      </c>
      <c r="O276" s="12">
        <v>503898</v>
      </c>
      <c r="P276" s="12">
        <v>245220</v>
      </c>
      <c r="Q276" s="12">
        <v>168540</v>
      </c>
      <c r="R276" s="12">
        <v>91040</v>
      </c>
      <c r="S276" s="12">
        <v>62570</v>
      </c>
      <c r="T276" s="12">
        <v>11080</v>
      </c>
      <c r="U276" s="12">
        <v>0</v>
      </c>
      <c r="V276" s="12">
        <v>0</v>
      </c>
      <c r="W276" s="12">
        <v>0</v>
      </c>
      <c r="X276" s="12">
        <v>0</v>
      </c>
      <c r="Y276" s="86">
        <v>0</v>
      </c>
      <c r="Z276" s="86">
        <v>0</v>
      </c>
      <c r="AA276" s="86">
        <v>0</v>
      </c>
      <c r="AB276" s="86">
        <v>0</v>
      </c>
      <c r="AC276" s="86">
        <v>0</v>
      </c>
      <c r="AD276" s="86">
        <v>0</v>
      </c>
      <c r="AE276" s="86">
        <v>22942</v>
      </c>
      <c r="AF276" s="86">
        <v>276844</v>
      </c>
      <c r="AG276" s="86">
        <v>483214</v>
      </c>
      <c r="AH276" s="86">
        <v>300431</v>
      </c>
      <c r="AI276" s="13" t="s">
        <v>246</v>
      </c>
      <c r="AJ276" s="13">
        <v>-0.37826511649083017</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322.05882352941177</v>
      </c>
      <c r="H279" s="93">
        <v>328.5</v>
      </c>
      <c r="I279" s="93">
        <v>295.2</v>
      </c>
      <c r="J279" s="93">
        <v>297.10000000000002</v>
      </c>
      <c r="K279" s="93">
        <v>303.39999999999998</v>
      </c>
      <c r="L279" s="93">
        <v>321</v>
      </c>
      <c r="M279" s="93">
        <v>354.64285714285717</v>
      </c>
      <c r="N279" s="93">
        <v>354.6</v>
      </c>
      <c r="O279" s="93">
        <v>354.71428571428572</v>
      </c>
      <c r="P279" s="93">
        <v>336.15714285714284</v>
      </c>
      <c r="Q279" s="93">
        <v>357.37142857142851</v>
      </c>
      <c r="R279" s="93">
        <v>379.88571428571424</v>
      </c>
      <c r="S279" s="93">
        <v>389.55714285714288</v>
      </c>
      <c r="T279" s="93">
        <v>391.01428571428568</v>
      </c>
      <c r="U279" s="93">
        <v>371.85714285714283</v>
      </c>
      <c r="V279" s="93">
        <v>378.5</v>
      </c>
      <c r="W279" s="93">
        <v>383</v>
      </c>
      <c r="X279" s="93">
        <v>378.81</v>
      </c>
      <c r="Y279" s="93">
        <v>373.84285714285716</v>
      </c>
      <c r="Z279" s="93">
        <v>378.9</v>
      </c>
      <c r="AA279" s="93">
        <v>386.56428571428569</v>
      </c>
      <c r="AB279" s="93">
        <v>323.8911667078101</v>
      </c>
      <c r="AC279" s="93">
        <v>330.65378064155647</v>
      </c>
      <c r="AD279" s="93">
        <v>336.44807746343599</v>
      </c>
      <c r="AE279" s="93">
        <v>335.82036232612734</v>
      </c>
      <c r="AF279" s="93">
        <v>347.4546973003479</v>
      </c>
      <c r="AG279" s="93">
        <v>362.24217308413137</v>
      </c>
      <c r="AH279" s="93">
        <v>358.12077242522554</v>
      </c>
      <c r="AI279" s="10">
        <v>1.6884750956932093E-2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467B1-937C-4EDE-8DD0-B90031B8C6B6}">
  <sheetPr codeName="Sheet43"/>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7109375" hidden="1" customWidth="1"/>
    <col min="19" max="19" width="10.5703125" hidden="1" customWidth="1"/>
    <col min="20" max="21" width="10.71093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298</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293948944</v>
      </c>
      <c r="H5" s="5">
        <v>309199036</v>
      </c>
      <c r="I5" s="5">
        <v>321209094</v>
      </c>
      <c r="J5" s="5">
        <v>365828473</v>
      </c>
      <c r="K5" s="5">
        <f t="shared" ref="K5:Q5" si="0">SUM(K62,K119,K176)</f>
        <v>376349035</v>
      </c>
      <c r="L5" s="5">
        <f t="shared" si="0"/>
        <v>402603558</v>
      </c>
      <c r="M5" s="5">
        <f t="shared" si="0"/>
        <v>459730921</v>
      </c>
      <c r="N5" s="5">
        <f t="shared" si="0"/>
        <v>568281092</v>
      </c>
      <c r="O5" s="5">
        <f t="shared" si="0"/>
        <v>564739859.95000005</v>
      </c>
      <c r="P5" s="5">
        <f t="shared" si="0"/>
        <v>690014943</v>
      </c>
      <c r="Q5" s="5">
        <f t="shared" si="0"/>
        <v>537943304.72000003</v>
      </c>
      <c r="R5" s="5">
        <f t="shared" ref="R5:AA5" si="1">SUM(R62,R119,R176,R233)</f>
        <v>581054701.5</v>
      </c>
      <c r="S5" s="5">
        <f t="shared" si="1"/>
        <v>664795886.82000005</v>
      </c>
      <c r="T5" s="5">
        <f t="shared" si="1"/>
        <v>822080550.48000002</v>
      </c>
      <c r="U5" s="5">
        <f t="shared" si="1"/>
        <v>735637080.04999995</v>
      </c>
      <c r="V5" s="5">
        <f t="shared" si="1"/>
        <v>761055120.80999994</v>
      </c>
      <c r="W5" s="5">
        <f t="shared" si="1"/>
        <v>777228591.62</v>
      </c>
      <c r="X5" s="5">
        <f t="shared" si="1"/>
        <v>788289383.52999997</v>
      </c>
      <c r="Y5" s="5">
        <f t="shared" si="1"/>
        <v>788496869.0591079</v>
      </c>
      <c r="Z5" s="5">
        <f t="shared" si="1"/>
        <v>778974122.74146688</v>
      </c>
      <c r="AA5" s="5">
        <f t="shared" si="1"/>
        <v>808755555.375</v>
      </c>
      <c r="AB5" s="5">
        <v>919087718.37</v>
      </c>
      <c r="AC5" s="5">
        <v>956092651.34972429</v>
      </c>
      <c r="AD5" s="5">
        <v>962373983.36000001</v>
      </c>
      <c r="AE5" s="5">
        <v>1054009725.1737689</v>
      </c>
      <c r="AF5" s="5">
        <v>1291003691.3699999</v>
      </c>
      <c r="AG5" s="5">
        <v>1343936846.4690006</v>
      </c>
      <c r="AH5" s="5">
        <v>1347641273.76</v>
      </c>
      <c r="AI5" s="10">
        <v>6.5866690219128277E-2</v>
      </c>
      <c r="AJ5" s="10">
        <v>2.7563998269206315E-3</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179000789</v>
      </c>
      <c r="H7" s="12">
        <v>185185753</v>
      </c>
      <c r="I7" s="12">
        <v>191691660</v>
      </c>
      <c r="J7" s="12">
        <v>211887705</v>
      </c>
      <c r="K7" s="12">
        <f t="shared" ref="K7:AA17" si="2">SUM(K64,K121,K178)</f>
        <v>211702737</v>
      </c>
      <c r="L7" s="12">
        <f t="shared" si="2"/>
        <v>224589636</v>
      </c>
      <c r="M7" s="12">
        <f t="shared" si="2"/>
        <v>266310327</v>
      </c>
      <c r="N7" s="12">
        <f t="shared" si="2"/>
        <v>339182204</v>
      </c>
      <c r="O7" s="12">
        <f t="shared" si="2"/>
        <v>323032296.31</v>
      </c>
      <c r="P7" s="12">
        <f t="shared" si="2"/>
        <v>455686415</v>
      </c>
      <c r="Q7" s="12">
        <f t="shared" si="2"/>
        <v>292954296.38</v>
      </c>
      <c r="R7" s="12">
        <f t="shared" si="2"/>
        <v>292465993.00999999</v>
      </c>
      <c r="S7" s="12">
        <f t="shared" si="2"/>
        <v>356744683.76999998</v>
      </c>
      <c r="T7" s="12">
        <f t="shared" si="2"/>
        <v>494141085.99000001</v>
      </c>
      <c r="U7" s="12">
        <f t="shared" si="2"/>
        <v>385370417</v>
      </c>
      <c r="V7" s="12">
        <f t="shared" si="2"/>
        <v>347045176.48000002</v>
      </c>
      <c r="W7" s="12">
        <f t="shared" si="2"/>
        <v>369553154.56999999</v>
      </c>
      <c r="X7" s="12">
        <f t="shared" si="2"/>
        <v>378266808.66000003</v>
      </c>
      <c r="Y7" s="12">
        <f t="shared" si="2"/>
        <v>387779528</v>
      </c>
      <c r="Z7" s="12">
        <f t="shared" si="2"/>
        <v>377186794</v>
      </c>
      <c r="AA7" s="12">
        <f t="shared" si="2"/>
        <v>390696734</v>
      </c>
      <c r="AB7" s="12">
        <v>502755352</v>
      </c>
      <c r="AC7" s="12">
        <v>506819014</v>
      </c>
      <c r="AD7" s="12">
        <v>509576941</v>
      </c>
      <c r="AE7" s="12">
        <v>537175898</v>
      </c>
      <c r="AF7" s="12">
        <v>779753416</v>
      </c>
      <c r="AG7" s="12">
        <v>808339736</v>
      </c>
      <c r="AH7" s="12">
        <v>809187250</v>
      </c>
      <c r="AI7" s="13">
        <v>8.2551887174124206E-2</v>
      </c>
      <c r="AJ7" s="13">
        <v>1.0484626231463648E-3</v>
      </c>
    </row>
    <row r="8" spans="1:36" ht="10.5" customHeight="1" x14ac:dyDescent="0.2">
      <c r="A8" s="11"/>
      <c r="B8" s="11"/>
      <c r="C8" s="11" t="s">
        <v>36</v>
      </c>
      <c r="D8" s="11"/>
      <c r="E8" s="11"/>
      <c r="F8" s="2"/>
      <c r="G8" s="12">
        <v>128835528</v>
      </c>
      <c r="H8" s="12">
        <v>138831755</v>
      </c>
      <c r="I8" s="12">
        <v>143430193</v>
      </c>
      <c r="J8" s="12">
        <v>131755760</v>
      </c>
      <c r="K8" s="12">
        <f t="shared" si="2"/>
        <v>139946525</v>
      </c>
      <c r="L8" s="12">
        <f t="shared" si="2"/>
        <v>146325941</v>
      </c>
      <c r="M8" s="12">
        <f t="shared" si="2"/>
        <v>167402360</v>
      </c>
      <c r="N8" s="12">
        <f t="shared" si="2"/>
        <v>180805635</v>
      </c>
      <c r="O8" s="12">
        <f t="shared" si="2"/>
        <v>184494288.31</v>
      </c>
      <c r="P8" s="12">
        <f t="shared" si="2"/>
        <v>233076349</v>
      </c>
      <c r="Q8" s="12">
        <f t="shared" si="2"/>
        <v>210300694.38</v>
      </c>
      <c r="R8" s="12">
        <f t="shared" si="2"/>
        <v>208400240.00999999</v>
      </c>
      <c r="S8" s="12">
        <f t="shared" si="2"/>
        <v>252168031.76999998</v>
      </c>
      <c r="T8" s="12">
        <f t="shared" si="2"/>
        <v>219218324.99000001</v>
      </c>
      <c r="U8" s="12">
        <f t="shared" si="2"/>
        <v>242864140</v>
      </c>
      <c r="V8" s="12">
        <f t="shared" si="2"/>
        <v>236185066.47999999</v>
      </c>
      <c r="W8" s="12">
        <f t="shared" si="2"/>
        <v>242859849.63</v>
      </c>
      <c r="X8" s="12">
        <f t="shared" si="2"/>
        <v>260541027.85999998</v>
      </c>
      <c r="Y8" s="12">
        <f t="shared" si="2"/>
        <v>265152245</v>
      </c>
      <c r="Z8" s="12">
        <f t="shared" si="2"/>
        <v>258330806</v>
      </c>
      <c r="AA8" s="12">
        <f t="shared" si="2"/>
        <v>264363806</v>
      </c>
      <c r="AB8" s="12">
        <v>289967643</v>
      </c>
      <c r="AC8" s="12">
        <v>289262208</v>
      </c>
      <c r="AD8" s="12">
        <v>310927592</v>
      </c>
      <c r="AE8" s="12">
        <v>315090888</v>
      </c>
      <c r="AF8" s="12">
        <v>325560541</v>
      </c>
      <c r="AG8" s="12">
        <v>357119991</v>
      </c>
      <c r="AH8" s="12">
        <v>377336687</v>
      </c>
      <c r="AI8" s="13">
        <v>4.4872379238792615E-2</v>
      </c>
      <c r="AJ8" s="13">
        <v>5.6610373290471999E-2</v>
      </c>
    </row>
    <row r="9" spans="1:36" ht="10.5" customHeight="1" x14ac:dyDescent="0.2">
      <c r="A9" s="11"/>
      <c r="B9" s="11"/>
      <c r="C9" s="11"/>
      <c r="D9" s="11" t="s">
        <v>37</v>
      </c>
      <c r="E9" s="11"/>
      <c r="F9" s="2"/>
      <c r="G9" s="12">
        <v>126016054</v>
      </c>
      <c r="H9" s="12">
        <v>136191136</v>
      </c>
      <c r="I9" s="12">
        <v>140212934</v>
      </c>
      <c r="J9" s="12">
        <v>127090028</v>
      </c>
      <c r="K9" s="12">
        <f t="shared" si="2"/>
        <v>135011555</v>
      </c>
      <c r="L9" s="12">
        <f t="shared" si="2"/>
        <v>141298605</v>
      </c>
      <c r="M9" s="12">
        <f t="shared" si="2"/>
        <v>160833580</v>
      </c>
      <c r="N9" s="12">
        <f t="shared" si="2"/>
        <v>173225499</v>
      </c>
      <c r="O9" s="12">
        <f t="shared" si="2"/>
        <v>176883675.84</v>
      </c>
      <c r="P9" s="12">
        <f t="shared" si="2"/>
        <v>222723842</v>
      </c>
      <c r="Q9" s="12">
        <f t="shared" si="2"/>
        <v>199589308.69</v>
      </c>
      <c r="R9" s="12">
        <f t="shared" si="2"/>
        <v>199317065.25</v>
      </c>
      <c r="S9" s="12">
        <f t="shared" si="2"/>
        <v>241543838.63999999</v>
      </c>
      <c r="T9" s="12">
        <f t="shared" si="2"/>
        <v>206959277</v>
      </c>
      <c r="U9" s="12">
        <f t="shared" si="2"/>
        <v>231271776</v>
      </c>
      <c r="V9" s="12">
        <f t="shared" si="2"/>
        <v>222491760.22</v>
      </c>
      <c r="W9" s="12">
        <f t="shared" si="2"/>
        <v>228968021.81</v>
      </c>
      <c r="X9" s="12">
        <f t="shared" si="2"/>
        <v>241570818.59</v>
      </c>
      <c r="Y9" s="12">
        <f t="shared" si="2"/>
        <v>249123386</v>
      </c>
      <c r="Z9" s="12">
        <f t="shared" si="2"/>
        <v>245953388</v>
      </c>
      <c r="AA9" s="12">
        <f t="shared" si="2"/>
        <v>250629183</v>
      </c>
      <c r="AB9" s="12">
        <v>273975830</v>
      </c>
      <c r="AC9" s="12">
        <v>274275193</v>
      </c>
      <c r="AD9" s="12">
        <v>292897647</v>
      </c>
      <c r="AE9" s="12">
        <v>293983331</v>
      </c>
      <c r="AF9" s="12">
        <v>303630540</v>
      </c>
      <c r="AG9" s="12">
        <v>334064633</v>
      </c>
      <c r="AH9" s="12">
        <v>354735020</v>
      </c>
      <c r="AI9" s="13">
        <v>4.3995521362212742E-2</v>
      </c>
      <c r="AJ9" s="13">
        <v>6.1875412594185032E-2</v>
      </c>
    </row>
    <row r="10" spans="1:36" ht="10.5" customHeight="1" x14ac:dyDescent="0.2">
      <c r="A10" s="11"/>
      <c r="B10" s="11"/>
      <c r="C10" s="14"/>
      <c r="D10" s="11" t="s">
        <v>38</v>
      </c>
      <c r="E10" s="11"/>
      <c r="F10" s="2"/>
      <c r="G10" s="12">
        <v>402256</v>
      </c>
      <c r="H10" s="12">
        <v>435304</v>
      </c>
      <c r="I10" s="12">
        <v>609182</v>
      </c>
      <c r="J10" s="12">
        <v>2274373</v>
      </c>
      <c r="K10" s="12">
        <f t="shared" si="2"/>
        <v>2678026</v>
      </c>
      <c r="L10" s="12">
        <f t="shared" si="2"/>
        <v>2912069</v>
      </c>
      <c r="M10" s="12">
        <f t="shared" si="2"/>
        <v>3524904</v>
      </c>
      <c r="N10" s="12">
        <f t="shared" si="2"/>
        <v>3855411</v>
      </c>
      <c r="O10" s="12">
        <f t="shared" si="2"/>
        <v>3077788.8</v>
      </c>
      <c r="P10" s="12">
        <f t="shared" si="2"/>
        <v>5732329</v>
      </c>
      <c r="Q10" s="12">
        <f t="shared" si="2"/>
        <v>3483492.64</v>
      </c>
      <c r="R10" s="12">
        <f t="shared" si="2"/>
        <v>3565637.4</v>
      </c>
      <c r="S10" s="12">
        <f t="shared" si="2"/>
        <v>5734435.7699999996</v>
      </c>
      <c r="T10" s="12">
        <f t="shared" si="2"/>
        <v>3142906</v>
      </c>
      <c r="U10" s="12">
        <f t="shared" si="2"/>
        <v>3835497</v>
      </c>
      <c r="V10" s="12">
        <f t="shared" si="2"/>
        <v>4408228.55</v>
      </c>
      <c r="W10" s="12">
        <f t="shared" si="2"/>
        <v>4579196</v>
      </c>
      <c r="X10" s="12">
        <f t="shared" si="2"/>
        <v>4567421.84</v>
      </c>
      <c r="Y10" s="12">
        <f t="shared" si="2"/>
        <v>4873325</v>
      </c>
      <c r="Z10" s="12">
        <f t="shared" si="2"/>
        <v>3994720</v>
      </c>
      <c r="AA10" s="12">
        <f t="shared" si="2"/>
        <v>5262734</v>
      </c>
      <c r="AB10" s="12">
        <v>5843538</v>
      </c>
      <c r="AC10" s="12">
        <v>5888033</v>
      </c>
      <c r="AD10" s="12">
        <v>8721424</v>
      </c>
      <c r="AE10" s="12">
        <v>8823221</v>
      </c>
      <c r="AF10" s="12">
        <v>10362806</v>
      </c>
      <c r="AG10" s="12">
        <v>12109516</v>
      </c>
      <c r="AH10" s="12">
        <v>12168799</v>
      </c>
      <c r="AI10" s="13">
        <v>0.13004387972573417</v>
      </c>
      <c r="AJ10" s="13">
        <v>4.8955713836952687E-3</v>
      </c>
    </row>
    <row r="11" spans="1:36" ht="10.5" customHeight="1" x14ac:dyDescent="0.2">
      <c r="A11" s="11"/>
      <c r="B11" s="11"/>
      <c r="C11" s="14"/>
      <c r="D11" s="11" t="s">
        <v>39</v>
      </c>
      <c r="E11" s="11"/>
      <c r="F11" s="2"/>
      <c r="G11" s="12">
        <v>2417218</v>
      </c>
      <c r="H11" s="12">
        <v>2205315</v>
      </c>
      <c r="I11" s="12">
        <v>2608077</v>
      </c>
      <c r="J11" s="12">
        <v>2391359</v>
      </c>
      <c r="K11" s="12">
        <f t="shared" si="2"/>
        <v>2256944</v>
      </c>
      <c r="L11" s="12">
        <f t="shared" si="2"/>
        <v>2115267</v>
      </c>
      <c r="M11" s="12">
        <f t="shared" si="2"/>
        <v>3043876</v>
      </c>
      <c r="N11" s="12">
        <f t="shared" si="2"/>
        <v>3724725</v>
      </c>
      <c r="O11" s="12">
        <f t="shared" si="2"/>
        <v>4532823.67</v>
      </c>
      <c r="P11" s="12">
        <f t="shared" si="2"/>
        <v>4620178</v>
      </c>
      <c r="Q11" s="12">
        <f t="shared" si="2"/>
        <v>7227893.0500000007</v>
      </c>
      <c r="R11" s="12">
        <f t="shared" si="2"/>
        <v>5517537.3600000003</v>
      </c>
      <c r="S11" s="12">
        <f t="shared" si="2"/>
        <v>4889757.3600000003</v>
      </c>
      <c r="T11" s="12">
        <f t="shared" si="2"/>
        <v>9116141.9900000002</v>
      </c>
      <c r="U11" s="12">
        <f t="shared" si="2"/>
        <v>7756867</v>
      </c>
      <c r="V11" s="12">
        <f t="shared" si="2"/>
        <v>9285077.7100000009</v>
      </c>
      <c r="W11" s="12">
        <f t="shared" si="2"/>
        <v>9312631.8200000003</v>
      </c>
      <c r="X11" s="12">
        <f t="shared" si="2"/>
        <v>14402787.43</v>
      </c>
      <c r="Y11" s="12">
        <f t="shared" si="2"/>
        <v>11155534</v>
      </c>
      <c r="Z11" s="12">
        <f t="shared" si="2"/>
        <v>8382698</v>
      </c>
      <c r="AA11" s="12">
        <f t="shared" si="2"/>
        <v>8471889</v>
      </c>
      <c r="AB11" s="12">
        <v>10148275</v>
      </c>
      <c r="AC11" s="12">
        <v>9098982</v>
      </c>
      <c r="AD11" s="12">
        <v>9308521</v>
      </c>
      <c r="AE11" s="12">
        <v>12284336</v>
      </c>
      <c r="AF11" s="12">
        <v>11567195</v>
      </c>
      <c r="AG11" s="12">
        <v>10945842</v>
      </c>
      <c r="AH11" s="12">
        <v>10432868</v>
      </c>
      <c r="AI11" s="13">
        <v>4.620218270021681E-3</v>
      </c>
      <c r="AJ11" s="13">
        <v>-4.6864736399447389E-2</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0</v>
      </c>
      <c r="P12" s="12">
        <f t="shared" si="2"/>
        <v>0</v>
      </c>
      <c r="Q12" s="12">
        <f t="shared" si="2"/>
        <v>0</v>
      </c>
      <c r="R12" s="12">
        <f t="shared" si="2"/>
        <v>0</v>
      </c>
      <c r="S12" s="12">
        <f t="shared" si="2"/>
        <v>0</v>
      </c>
      <c r="T12" s="12">
        <f t="shared" si="2"/>
        <v>0</v>
      </c>
      <c r="U12" s="12">
        <f t="shared" si="2"/>
        <v>0</v>
      </c>
      <c r="V12" s="12">
        <f t="shared" si="2"/>
        <v>0</v>
      </c>
      <c r="W12" s="12">
        <f t="shared" si="2"/>
        <v>89123</v>
      </c>
      <c r="X12" s="12">
        <f t="shared" si="2"/>
        <v>0</v>
      </c>
      <c r="Y12" s="12">
        <f t="shared" si="2"/>
        <v>0</v>
      </c>
      <c r="Z12" s="12">
        <f t="shared" si="2"/>
        <v>0</v>
      </c>
      <c r="AA12" s="12">
        <f t="shared" si="2"/>
        <v>0</v>
      </c>
      <c r="AB12" s="12">
        <v>0</v>
      </c>
      <c r="AC12" s="12">
        <v>0</v>
      </c>
      <c r="AD12" s="12">
        <v>7265</v>
      </c>
      <c r="AE12" s="12">
        <v>35493</v>
      </c>
      <c r="AF12" s="12">
        <v>54716</v>
      </c>
      <c r="AG12" s="12">
        <v>5345753</v>
      </c>
      <c r="AH12" s="12">
        <v>1523</v>
      </c>
      <c r="AI12" s="13" t="s">
        <v>246</v>
      </c>
      <c r="AJ12" s="13">
        <v>-0.99971510094087779</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1344296</v>
      </c>
      <c r="Q13" s="12">
        <f t="shared" si="2"/>
        <v>2423027</v>
      </c>
      <c r="R13" s="12">
        <f t="shared" si="2"/>
        <v>2554822</v>
      </c>
      <c r="S13" s="12">
        <f t="shared" si="2"/>
        <v>2885187</v>
      </c>
      <c r="T13" s="12">
        <f t="shared" si="2"/>
        <v>3064495</v>
      </c>
      <c r="U13" s="12">
        <f t="shared" si="2"/>
        <v>3305584</v>
      </c>
      <c r="V13" s="12">
        <f t="shared" si="2"/>
        <v>5557517</v>
      </c>
      <c r="W13" s="12">
        <f t="shared" si="2"/>
        <v>7076174.4199999999</v>
      </c>
      <c r="X13" s="12">
        <f t="shared" si="2"/>
        <v>7340967.7599999998</v>
      </c>
      <c r="Y13" s="12">
        <f t="shared" si="2"/>
        <v>7687328</v>
      </c>
      <c r="Z13" s="12">
        <f t="shared" si="2"/>
        <v>8469223</v>
      </c>
      <c r="AA13" s="12">
        <f t="shared" si="2"/>
        <v>8365351</v>
      </c>
      <c r="AB13" s="12">
        <v>8899214</v>
      </c>
      <c r="AC13" s="12">
        <v>9459372</v>
      </c>
      <c r="AD13" s="12">
        <v>10112027</v>
      </c>
      <c r="AE13" s="12">
        <v>10399958</v>
      </c>
      <c r="AF13" s="12">
        <v>10946936</v>
      </c>
      <c r="AG13" s="12">
        <v>6234813</v>
      </c>
      <c r="AH13" s="12">
        <v>11752507</v>
      </c>
      <c r="AI13" s="13">
        <v>4.7441583325182224E-2</v>
      </c>
      <c r="AJ13" s="13">
        <v>0.88498147418374862</v>
      </c>
    </row>
    <row r="14" spans="1:36" ht="10.5" customHeight="1" x14ac:dyDescent="0.2">
      <c r="A14" s="11"/>
      <c r="B14" s="14"/>
      <c r="C14" s="11" t="s">
        <v>42</v>
      </c>
      <c r="D14" s="11"/>
      <c r="E14" s="11"/>
      <c r="F14" s="2"/>
      <c r="G14" s="12">
        <v>0</v>
      </c>
      <c r="H14" s="12">
        <v>0</v>
      </c>
      <c r="I14" s="12">
        <v>0</v>
      </c>
      <c r="J14" s="12">
        <v>0</v>
      </c>
      <c r="K14" s="12">
        <f t="shared" si="2"/>
        <v>234087</v>
      </c>
      <c r="L14" s="12">
        <f t="shared" si="2"/>
        <v>431260</v>
      </c>
      <c r="M14" s="12">
        <f t="shared" si="2"/>
        <v>700649</v>
      </c>
      <c r="N14" s="12">
        <f t="shared" si="2"/>
        <v>779918</v>
      </c>
      <c r="O14" s="12">
        <f t="shared" si="2"/>
        <v>776600</v>
      </c>
      <c r="P14" s="12">
        <f t="shared" si="2"/>
        <v>792421</v>
      </c>
      <c r="Q14" s="12">
        <f t="shared" si="2"/>
        <v>648047</v>
      </c>
      <c r="R14" s="12">
        <f t="shared" si="2"/>
        <v>648869</v>
      </c>
      <c r="S14" s="12">
        <f t="shared" si="2"/>
        <v>876882</v>
      </c>
      <c r="T14" s="12">
        <f t="shared" si="2"/>
        <v>949016</v>
      </c>
      <c r="U14" s="12">
        <f t="shared" si="2"/>
        <v>969148</v>
      </c>
      <c r="V14" s="12">
        <f t="shared" si="2"/>
        <v>1111585</v>
      </c>
      <c r="W14" s="12">
        <f t="shared" si="2"/>
        <v>1058542</v>
      </c>
      <c r="X14" s="12">
        <f t="shared" si="2"/>
        <v>905369</v>
      </c>
      <c r="Y14" s="12">
        <f t="shared" si="2"/>
        <v>949180</v>
      </c>
      <c r="Z14" s="12">
        <f t="shared" si="2"/>
        <v>1045233</v>
      </c>
      <c r="AA14" s="12">
        <f t="shared" si="2"/>
        <v>1081065</v>
      </c>
      <c r="AB14" s="12">
        <v>1271804</v>
      </c>
      <c r="AC14" s="12">
        <v>1412227</v>
      </c>
      <c r="AD14" s="12">
        <v>1679771</v>
      </c>
      <c r="AE14" s="12">
        <v>1802777</v>
      </c>
      <c r="AF14" s="12">
        <v>1935125</v>
      </c>
      <c r="AG14" s="12">
        <v>1388839</v>
      </c>
      <c r="AH14" s="12">
        <v>625883</v>
      </c>
      <c r="AI14" s="13">
        <v>-0.11145622592951232</v>
      </c>
      <c r="AJ14" s="13">
        <v>-0.54934805258204877</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99383.54</v>
      </c>
      <c r="X15" s="12">
        <f t="shared" si="2"/>
        <v>0</v>
      </c>
      <c r="Y15" s="12">
        <f t="shared" si="2"/>
        <v>0</v>
      </c>
      <c r="Z15" s="12">
        <f t="shared" si="2"/>
        <v>0</v>
      </c>
      <c r="AA15" s="12">
        <f t="shared" si="2"/>
        <v>0</v>
      </c>
      <c r="AB15" s="12">
        <v>0</v>
      </c>
      <c r="AC15" s="12">
        <v>0</v>
      </c>
      <c r="AD15" s="12">
        <v>0</v>
      </c>
      <c r="AE15" s="12">
        <v>0</v>
      </c>
      <c r="AF15" s="12">
        <v>103</v>
      </c>
      <c r="AG15" s="12">
        <v>44524677</v>
      </c>
      <c r="AH15" s="12">
        <v>47539600</v>
      </c>
      <c r="AI15" s="13" t="s">
        <v>246</v>
      </c>
      <c r="AJ15" s="13">
        <v>6.7713528837053658E-2</v>
      </c>
    </row>
    <row r="16" spans="1:36" ht="10.5" customHeight="1" x14ac:dyDescent="0.2">
      <c r="A16" s="11"/>
      <c r="B16" s="14"/>
      <c r="C16" s="11" t="s">
        <v>44</v>
      </c>
      <c r="D16" s="15"/>
      <c r="E16" s="11"/>
      <c r="F16" s="2"/>
      <c r="G16" s="12">
        <v>50165261</v>
      </c>
      <c r="H16" s="12">
        <v>46353998</v>
      </c>
      <c r="I16" s="12">
        <v>48261467</v>
      </c>
      <c r="J16" s="12">
        <v>80131945</v>
      </c>
      <c r="K16" s="12">
        <f t="shared" si="2"/>
        <v>71522125</v>
      </c>
      <c r="L16" s="12">
        <f t="shared" si="2"/>
        <v>77832435</v>
      </c>
      <c r="M16" s="12">
        <f t="shared" si="2"/>
        <v>98207318</v>
      </c>
      <c r="N16" s="12">
        <f t="shared" si="2"/>
        <v>157596651</v>
      </c>
      <c r="O16" s="12">
        <f t="shared" si="2"/>
        <v>137761408</v>
      </c>
      <c r="P16" s="12">
        <f t="shared" si="2"/>
        <v>220473349</v>
      </c>
      <c r="Q16" s="12">
        <f t="shared" si="2"/>
        <v>79582528</v>
      </c>
      <c r="R16" s="12">
        <f t="shared" si="2"/>
        <v>80862062</v>
      </c>
      <c r="S16" s="12">
        <f t="shared" si="2"/>
        <v>100814583</v>
      </c>
      <c r="T16" s="12">
        <f t="shared" si="2"/>
        <v>270909250</v>
      </c>
      <c r="U16" s="12">
        <f t="shared" si="2"/>
        <v>138231545</v>
      </c>
      <c r="V16" s="12">
        <f t="shared" si="2"/>
        <v>104191008</v>
      </c>
      <c r="W16" s="12">
        <f t="shared" si="2"/>
        <v>118370081.98</v>
      </c>
      <c r="X16" s="12">
        <f t="shared" si="2"/>
        <v>109479444.03999999</v>
      </c>
      <c r="Y16" s="12">
        <f t="shared" si="2"/>
        <v>113990775</v>
      </c>
      <c r="Z16" s="12">
        <f t="shared" si="2"/>
        <v>109341532</v>
      </c>
      <c r="AA16" s="12">
        <f t="shared" si="2"/>
        <v>116886512</v>
      </c>
      <c r="AB16" s="12">
        <v>202616691</v>
      </c>
      <c r="AC16" s="12">
        <v>206685207</v>
      </c>
      <c r="AD16" s="12">
        <v>186850286</v>
      </c>
      <c r="AE16" s="12">
        <v>209846782</v>
      </c>
      <c r="AF16" s="12">
        <v>441255995</v>
      </c>
      <c r="AG16" s="12">
        <v>393725663</v>
      </c>
      <c r="AH16" s="12">
        <v>371931050</v>
      </c>
      <c r="AI16" s="13">
        <v>0.10653342273349664</v>
      </c>
      <c r="AJ16" s="13">
        <v>-5.5354819479978883E-2</v>
      </c>
    </row>
    <row r="17" spans="1:36" ht="10.5" customHeight="1" x14ac:dyDescent="0.2">
      <c r="A17" s="11"/>
      <c r="B17" s="14"/>
      <c r="C17" s="11"/>
      <c r="D17" s="15" t="s">
        <v>45</v>
      </c>
      <c r="E17" s="11"/>
      <c r="F17" s="2"/>
      <c r="G17" s="12">
        <v>7215000</v>
      </c>
      <c r="H17" s="12">
        <v>8437982</v>
      </c>
      <c r="I17" s="12">
        <v>9081204</v>
      </c>
      <c r="J17" s="12">
        <v>11308107</v>
      </c>
      <c r="K17" s="12">
        <f t="shared" si="2"/>
        <v>12288820</v>
      </c>
      <c r="L17" s="12">
        <f t="shared" si="2"/>
        <v>13110195</v>
      </c>
      <c r="M17" s="12">
        <f t="shared" si="2"/>
        <v>14643477</v>
      </c>
      <c r="N17" s="12">
        <f t="shared" si="2"/>
        <v>15763223</v>
      </c>
      <c r="O17" s="12">
        <f t="shared" si="2"/>
        <v>15184578</v>
      </c>
      <c r="P17" s="12">
        <f t="shared" si="2"/>
        <v>17084045</v>
      </c>
      <c r="Q17" s="12">
        <f t="shared" si="2"/>
        <v>16627476</v>
      </c>
      <c r="R17" s="12">
        <f t="shared" si="2"/>
        <v>18192003</v>
      </c>
      <c r="S17" s="12">
        <f t="shared" si="2"/>
        <v>18259588</v>
      </c>
      <c r="T17" s="12">
        <f t="shared" si="2"/>
        <v>19392198</v>
      </c>
      <c r="U17" s="12">
        <f t="shared" si="2"/>
        <v>20835323</v>
      </c>
      <c r="V17" s="12">
        <f t="shared" si="2"/>
        <v>20996317</v>
      </c>
      <c r="W17" s="12">
        <f t="shared" si="2"/>
        <v>19948522.450000003</v>
      </c>
      <c r="X17" s="12">
        <f t="shared" si="2"/>
        <v>19390375.039999999</v>
      </c>
      <c r="Y17" s="12">
        <f t="shared" si="2"/>
        <v>20115438</v>
      </c>
      <c r="Z17" s="12">
        <f t="shared" ref="W17:AA20" si="3">SUM(Z74,Z131,Z188)</f>
        <v>20278482</v>
      </c>
      <c r="AA17" s="12">
        <f t="shared" si="3"/>
        <v>21459169</v>
      </c>
      <c r="AB17" s="12">
        <v>22544947</v>
      </c>
      <c r="AC17" s="12">
        <v>25135875</v>
      </c>
      <c r="AD17" s="12">
        <v>27823073</v>
      </c>
      <c r="AE17" s="12">
        <v>27850000</v>
      </c>
      <c r="AF17" s="12">
        <v>30335366</v>
      </c>
      <c r="AG17" s="12">
        <v>31845876</v>
      </c>
      <c r="AH17" s="12">
        <v>32509505</v>
      </c>
      <c r="AI17" s="13">
        <v>6.2902731258769107E-2</v>
      </c>
      <c r="AJ17" s="13">
        <v>2.0838773598188979E-2</v>
      </c>
    </row>
    <row r="18" spans="1:36" ht="10.5" customHeight="1" x14ac:dyDescent="0.2">
      <c r="A18" s="11"/>
      <c r="B18" s="14"/>
      <c r="C18" s="11"/>
      <c r="D18" s="15" t="s">
        <v>46</v>
      </c>
      <c r="E18" s="11"/>
      <c r="F18" s="2"/>
      <c r="G18" s="12">
        <v>20814877</v>
      </c>
      <c r="H18" s="12">
        <v>23837878</v>
      </c>
      <c r="I18" s="12">
        <v>26003828</v>
      </c>
      <c r="J18" s="12">
        <v>28026934</v>
      </c>
      <c r="K18" s="12">
        <f t="shared" ref="K18:V20" si="4">SUM(K75,K132,K189)</f>
        <v>31188898</v>
      </c>
      <c r="L18" s="12">
        <f t="shared" si="4"/>
        <v>32697908</v>
      </c>
      <c r="M18" s="12">
        <f t="shared" si="4"/>
        <v>35655995</v>
      </c>
      <c r="N18" s="12">
        <f t="shared" si="4"/>
        <v>40547237</v>
      </c>
      <c r="O18" s="12">
        <f t="shared" si="4"/>
        <v>40387375</v>
      </c>
      <c r="P18" s="12">
        <f t="shared" si="4"/>
        <v>38325885</v>
      </c>
      <c r="Q18" s="12">
        <f t="shared" si="4"/>
        <v>39569561</v>
      </c>
      <c r="R18" s="12">
        <f t="shared" si="4"/>
        <v>41991989</v>
      </c>
      <c r="S18" s="12">
        <f t="shared" si="4"/>
        <v>45074113</v>
      </c>
      <c r="T18" s="12">
        <f t="shared" si="4"/>
        <v>57410971</v>
      </c>
      <c r="U18" s="12">
        <f t="shared" si="4"/>
        <v>59412764</v>
      </c>
      <c r="V18" s="12">
        <f t="shared" si="4"/>
        <v>55658631</v>
      </c>
      <c r="W18" s="12">
        <f t="shared" si="3"/>
        <v>51120876</v>
      </c>
      <c r="X18" s="12">
        <f t="shared" si="3"/>
        <v>49182372</v>
      </c>
      <c r="Y18" s="12">
        <f t="shared" si="3"/>
        <v>48623719</v>
      </c>
      <c r="Z18" s="12">
        <f t="shared" si="3"/>
        <v>48815133</v>
      </c>
      <c r="AA18" s="12">
        <f t="shared" si="3"/>
        <v>50261210</v>
      </c>
      <c r="AB18" s="12">
        <v>51766008</v>
      </c>
      <c r="AC18" s="12">
        <v>52314868</v>
      </c>
      <c r="AD18" s="12">
        <v>56114116</v>
      </c>
      <c r="AE18" s="12">
        <v>61683408</v>
      </c>
      <c r="AF18" s="12">
        <v>55938916</v>
      </c>
      <c r="AG18" s="12">
        <v>58957515</v>
      </c>
      <c r="AH18" s="12">
        <v>55037453</v>
      </c>
      <c r="AI18" s="13">
        <v>1.0265701025851337E-2</v>
      </c>
      <c r="AJ18" s="13">
        <v>-6.6489606965286788E-2</v>
      </c>
    </row>
    <row r="19" spans="1:36" ht="10.5" customHeight="1" x14ac:dyDescent="0.2">
      <c r="A19" s="11"/>
      <c r="B19" s="14"/>
      <c r="C19" s="11"/>
      <c r="D19" s="15" t="s">
        <v>47</v>
      </c>
      <c r="E19" s="11"/>
      <c r="F19" s="2"/>
      <c r="G19" s="12">
        <v>15819811</v>
      </c>
      <c r="H19" s="12">
        <v>9808027</v>
      </c>
      <c r="I19" s="12">
        <v>6462997</v>
      </c>
      <c r="J19" s="12">
        <v>33452579</v>
      </c>
      <c r="K19" s="12">
        <f t="shared" si="4"/>
        <v>19483745</v>
      </c>
      <c r="L19" s="12">
        <f t="shared" si="4"/>
        <v>23419803</v>
      </c>
      <c r="M19" s="12">
        <f t="shared" si="4"/>
        <v>9315132</v>
      </c>
      <c r="N19" s="12">
        <f t="shared" si="4"/>
        <v>37768421</v>
      </c>
      <c r="O19" s="12">
        <f t="shared" si="4"/>
        <v>13127867</v>
      </c>
      <c r="P19" s="12">
        <f t="shared" si="4"/>
        <v>82559709</v>
      </c>
      <c r="Q19" s="12">
        <f t="shared" si="4"/>
        <v>15459148</v>
      </c>
      <c r="R19" s="12">
        <f t="shared" si="4"/>
        <v>14570926</v>
      </c>
      <c r="S19" s="12">
        <f t="shared" si="4"/>
        <v>26769806</v>
      </c>
      <c r="T19" s="12">
        <f t="shared" si="4"/>
        <v>179326212</v>
      </c>
      <c r="U19" s="12">
        <f t="shared" si="4"/>
        <v>39418934</v>
      </c>
      <c r="V19" s="12">
        <f t="shared" si="4"/>
        <v>14810667</v>
      </c>
      <c r="W19" s="12">
        <f t="shared" si="3"/>
        <v>32256520</v>
      </c>
      <c r="X19" s="12">
        <f t="shared" si="3"/>
        <v>30772566</v>
      </c>
      <c r="Y19" s="12">
        <f t="shared" si="3"/>
        <v>28091802</v>
      </c>
      <c r="Z19" s="12">
        <f t="shared" si="3"/>
        <v>27285157</v>
      </c>
      <c r="AA19" s="12">
        <f t="shared" si="3"/>
        <v>30373914</v>
      </c>
      <c r="AB19" s="12">
        <v>116009266</v>
      </c>
      <c r="AC19" s="12">
        <v>115299749</v>
      </c>
      <c r="AD19" s="12">
        <v>80122383</v>
      </c>
      <c r="AE19" s="12">
        <v>87890643</v>
      </c>
      <c r="AF19" s="12">
        <v>322194850</v>
      </c>
      <c r="AG19" s="12">
        <v>264865965</v>
      </c>
      <c r="AH19" s="12">
        <v>243808365</v>
      </c>
      <c r="AI19" s="13">
        <v>0.13177297780248032</v>
      </c>
      <c r="AJ19" s="13">
        <v>-7.9502853452688801E-2</v>
      </c>
    </row>
    <row r="20" spans="1:36" ht="10.5" customHeight="1" x14ac:dyDescent="0.2">
      <c r="A20" s="11"/>
      <c r="B20" s="11"/>
      <c r="C20" s="11"/>
      <c r="D20" s="11" t="s">
        <v>48</v>
      </c>
      <c r="E20" s="11"/>
      <c r="F20" s="2"/>
      <c r="G20" s="12">
        <v>6315573</v>
      </c>
      <c r="H20" s="12">
        <v>4270111</v>
      </c>
      <c r="I20" s="12">
        <v>6713438</v>
      </c>
      <c r="J20" s="12">
        <v>7344325</v>
      </c>
      <c r="K20" s="12">
        <f t="shared" si="4"/>
        <v>8560662</v>
      </c>
      <c r="L20" s="12">
        <f t="shared" si="4"/>
        <v>8604529</v>
      </c>
      <c r="M20" s="12">
        <f t="shared" si="4"/>
        <v>38592714</v>
      </c>
      <c r="N20" s="12">
        <f t="shared" si="4"/>
        <v>63517770</v>
      </c>
      <c r="O20" s="12">
        <f t="shared" si="4"/>
        <v>69061588</v>
      </c>
      <c r="P20" s="12">
        <f t="shared" si="4"/>
        <v>82503710</v>
      </c>
      <c r="Q20" s="12">
        <f t="shared" si="4"/>
        <v>7926343</v>
      </c>
      <c r="R20" s="12">
        <f t="shared" si="4"/>
        <v>6107144</v>
      </c>
      <c r="S20" s="12">
        <f t="shared" si="4"/>
        <v>10711076</v>
      </c>
      <c r="T20" s="12">
        <f t="shared" si="4"/>
        <v>14779869</v>
      </c>
      <c r="U20" s="12">
        <f t="shared" si="4"/>
        <v>18564524</v>
      </c>
      <c r="V20" s="12">
        <f t="shared" si="4"/>
        <v>12725393</v>
      </c>
      <c r="W20" s="12">
        <f t="shared" si="3"/>
        <v>15044163.529999999</v>
      </c>
      <c r="X20" s="12">
        <f t="shared" si="3"/>
        <v>10134131</v>
      </c>
      <c r="Y20" s="12">
        <f t="shared" si="3"/>
        <v>17159816</v>
      </c>
      <c r="Z20" s="12">
        <f t="shared" si="3"/>
        <v>12962760</v>
      </c>
      <c r="AA20" s="12">
        <f t="shared" si="3"/>
        <v>14792219</v>
      </c>
      <c r="AB20" s="12">
        <v>12296470</v>
      </c>
      <c r="AC20" s="12">
        <v>13934715</v>
      </c>
      <c r="AD20" s="12">
        <v>22790714</v>
      </c>
      <c r="AE20" s="12">
        <v>32422731</v>
      </c>
      <c r="AF20" s="12">
        <v>32786863</v>
      </c>
      <c r="AG20" s="12">
        <v>38056307</v>
      </c>
      <c r="AH20" s="12">
        <v>40575727</v>
      </c>
      <c r="AI20" s="13">
        <v>0.22015304820623904</v>
      </c>
      <c r="AJ20" s="13">
        <v>6.6202429994061174E-2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96825610</v>
      </c>
      <c r="H22" s="12">
        <v>103283298</v>
      </c>
      <c r="I22" s="12">
        <v>108073479</v>
      </c>
      <c r="J22" s="12">
        <v>132865919</v>
      </c>
      <c r="K22" s="12">
        <f t="shared" ref="K22:AA32" si="5">SUM(K79,K136,K193)</f>
        <v>143432856</v>
      </c>
      <c r="L22" s="12">
        <f t="shared" si="5"/>
        <v>151984105</v>
      </c>
      <c r="M22" s="12">
        <f t="shared" si="5"/>
        <v>167538102</v>
      </c>
      <c r="N22" s="12">
        <f t="shared" si="5"/>
        <v>198632540</v>
      </c>
      <c r="O22" s="12">
        <f t="shared" si="5"/>
        <v>207072864.63999999</v>
      </c>
      <c r="P22" s="12">
        <f t="shared" si="5"/>
        <v>198752789</v>
      </c>
      <c r="Q22" s="12">
        <f t="shared" si="5"/>
        <v>208306226.34</v>
      </c>
      <c r="R22" s="12">
        <f t="shared" si="5"/>
        <v>207790952.84</v>
      </c>
      <c r="S22" s="12">
        <f t="shared" si="5"/>
        <v>214970133.16999999</v>
      </c>
      <c r="T22" s="12">
        <f t="shared" si="5"/>
        <v>221779526.59999999</v>
      </c>
      <c r="U22" s="12">
        <f t="shared" si="5"/>
        <v>237678071</v>
      </c>
      <c r="V22" s="12">
        <f t="shared" si="5"/>
        <v>294047637.34000003</v>
      </c>
      <c r="W22" s="12">
        <f t="shared" si="5"/>
        <v>280859877.55000001</v>
      </c>
      <c r="X22" s="12">
        <f t="shared" si="5"/>
        <v>259795695.85999998</v>
      </c>
      <c r="Y22" s="12">
        <f t="shared" si="5"/>
        <v>254805642.36410785</v>
      </c>
      <c r="Z22" s="12">
        <f t="shared" si="5"/>
        <v>270894170.36146683</v>
      </c>
      <c r="AA22" s="12">
        <f t="shared" si="5"/>
        <v>293153018</v>
      </c>
      <c r="AB22" s="12">
        <v>288401462</v>
      </c>
      <c r="AC22" s="12">
        <v>319412754</v>
      </c>
      <c r="AD22" s="12">
        <v>311372239</v>
      </c>
      <c r="AE22" s="12">
        <v>357306526</v>
      </c>
      <c r="AF22" s="12">
        <v>352199205</v>
      </c>
      <c r="AG22" s="12">
        <v>361803584</v>
      </c>
      <c r="AH22" s="12">
        <v>374726316</v>
      </c>
      <c r="AI22" s="13">
        <v>4.4606657370664049E-2</v>
      </c>
      <c r="AJ22" s="13">
        <v>3.5717534517292121E-2</v>
      </c>
    </row>
    <row r="23" spans="1:36" ht="10.5" customHeight="1" x14ac:dyDescent="0.2">
      <c r="A23" s="11"/>
      <c r="B23" s="11"/>
      <c r="C23" s="11" t="s">
        <v>50</v>
      </c>
      <c r="D23" s="11"/>
      <c r="E23" s="11"/>
      <c r="F23" s="2"/>
      <c r="G23" s="12">
        <v>0</v>
      </c>
      <c r="H23" s="12">
        <v>0</v>
      </c>
      <c r="I23" s="12">
        <v>0</v>
      </c>
      <c r="J23" s="12">
        <v>13795786</v>
      </c>
      <c r="K23" s="12">
        <f t="shared" si="5"/>
        <v>14312091</v>
      </c>
      <c r="L23" s="12">
        <f t="shared" si="5"/>
        <v>15021515</v>
      </c>
      <c r="M23" s="12">
        <f t="shared" si="5"/>
        <v>16094199</v>
      </c>
      <c r="N23" s="12">
        <f t="shared" si="5"/>
        <v>16565923</v>
      </c>
      <c r="O23" s="12">
        <f t="shared" si="5"/>
        <v>16483361</v>
      </c>
      <c r="P23" s="12">
        <f t="shared" si="5"/>
        <v>16723093</v>
      </c>
      <c r="Q23" s="12">
        <f t="shared" si="5"/>
        <v>16915223</v>
      </c>
      <c r="R23" s="12">
        <f t="shared" si="5"/>
        <v>17021621</v>
      </c>
      <c r="S23" s="12">
        <f t="shared" si="5"/>
        <v>17017650</v>
      </c>
      <c r="T23" s="12">
        <f t="shared" si="5"/>
        <v>17017650</v>
      </c>
      <c r="U23" s="12">
        <f t="shared" si="5"/>
        <v>17018097</v>
      </c>
      <c r="V23" s="12">
        <f t="shared" si="5"/>
        <v>17230745</v>
      </c>
      <c r="W23" s="12">
        <f t="shared" si="5"/>
        <v>17230745</v>
      </c>
      <c r="X23" s="12">
        <f t="shared" si="5"/>
        <v>17230745</v>
      </c>
      <c r="Y23" s="12">
        <f t="shared" si="5"/>
        <v>17230745</v>
      </c>
      <c r="Z23" s="12">
        <f t="shared" si="5"/>
        <v>17230745</v>
      </c>
      <c r="AA23" s="12">
        <f t="shared" si="5"/>
        <v>17189150</v>
      </c>
      <c r="AB23" s="12">
        <v>17189150</v>
      </c>
      <c r="AC23" s="12">
        <v>16871577</v>
      </c>
      <c r="AD23" s="12">
        <v>17189150</v>
      </c>
      <c r="AE23" s="12">
        <v>17189150</v>
      </c>
      <c r="AF23" s="12">
        <v>17189150</v>
      </c>
      <c r="AG23" s="12">
        <v>16871577</v>
      </c>
      <c r="AH23" s="12">
        <v>17189150</v>
      </c>
      <c r="AI23" s="13">
        <v>0</v>
      </c>
      <c r="AJ23" s="13">
        <v>1.8822958873376212E-2</v>
      </c>
    </row>
    <row r="24" spans="1:36" ht="10.5" customHeight="1" x14ac:dyDescent="0.2">
      <c r="A24" s="11"/>
      <c r="B24" s="11"/>
      <c r="C24" s="11" t="s">
        <v>51</v>
      </c>
      <c r="D24" s="11"/>
      <c r="E24" s="11"/>
      <c r="F24" s="2"/>
      <c r="G24" s="12">
        <v>1073483</v>
      </c>
      <c r="H24" s="12">
        <v>1047236</v>
      </c>
      <c r="I24" s="12">
        <v>1083373</v>
      </c>
      <c r="J24" s="12">
        <v>2351265</v>
      </c>
      <c r="K24" s="12">
        <f t="shared" si="5"/>
        <v>2775546</v>
      </c>
      <c r="L24" s="12">
        <f t="shared" si="5"/>
        <v>3094483</v>
      </c>
      <c r="M24" s="12">
        <f t="shared" si="5"/>
        <v>3175221</v>
      </c>
      <c r="N24" s="12">
        <f t="shared" si="5"/>
        <v>3382829</v>
      </c>
      <c r="O24" s="12">
        <f t="shared" si="5"/>
        <v>6875542.9199999999</v>
      </c>
      <c r="P24" s="12">
        <f t="shared" si="5"/>
        <v>7851260</v>
      </c>
      <c r="Q24" s="12">
        <f t="shared" si="5"/>
        <v>8191362.4100000001</v>
      </c>
      <c r="R24" s="12">
        <f t="shared" si="5"/>
        <v>8229583.71</v>
      </c>
      <c r="S24" s="12">
        <f t="shared" si="5"/>
        <v>8828478.5999999996</v>
      </c>
      <c r="T24" s="12">
        <f t="shared" si="5"/>
        <v>8610580</v>
      </c>
      <c r="U24" s="12">
        <f t="shared" si="5"/>
        <v>9690770</v>
      </c>
      <c r="V24" s="12">
        <f t="shared" si="5"/>
        <v>11643484.800000001</v>
      </c>
      <c r="W24" s="12">
        <f t="shared" si="5"/>
        <v>12211273.369999999</v>
      </c>
      <c r="X24" s="12">
        <f t="shared" si="5"/>
        <v>12277816.120000001</v>
      </c>
      <c r="Y24" s="12">
        <f t="shared" si="5"/>
        <v>12757394</v>
      </c>
      <c r="Z24" s="12">
        <f t="shared" si="5"/>
        <v>12852250</v>
      </c>
      <c r="AA24" s="12">
        <f t="shared" si="5"/>
        <v>13113112</v>
      </c>
      <c r="AB24" s="12">
        <v>13437451</v>
      </c>
      <c r="AC24" s="12">
        <v>13994334</v>
      </c>
      <c r="AD24" s="12">
        <v>14039707</v>
      </c>
      <c r="AE24" s="12">
        <v>14140337</v>
      </c>
      <c r="AF24" s="12">
        <v>14503691</v>
      </c>
      <c r="AG24" s="12">
        <v>14805356</v>
      </c>
      <c r="AH24" s="12">
        <v>15211576</v>
      </c>
      <c r="AI24" s="13">
        <v>2.0883582429787717E-2</v>
      </c>
      <c r="AJ24" s="13">
        <v>2.7437367936306294E-2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35776186</v>
      </c>
      <c r="W25" s="12">
        <f t="shared" si="5"/>
        <v>37231660</v>
      </c>
      <c r="X25" s="12">
        <f t="shared" si="5"/>
        <v>41067338</v>
      </c>
      <c r="Y25" s="12">
        <f t="shared" si="5"/>
        <v>41614142.364107847</v>
      </c>
      <c r="Z25" s="12">
        <f t="shared" si="5"/>
        <v>42818681.36146684</v>
      </c>
      <c r="AA25" s="12">
        <f t="shared" si="5"/>
        <v>44281994</v>
      </c>
      <c r="AB25" s="12">
        <v>45614041</v>
      </c>
      <c r="AC25" s="12">
        <v>47072910</v>
      </c>
      <c r="AD25" s="12">
        <v>48051367</v>
      </c>
      <c r="AE25" s="12">
        <v>48598533</v>
      </c>
      <c r="AF25" s="12">
        <v>49739617</v>
      </c>
      <c r="AG25" s="12">
        <v>51330582</v>
      </c>
      <c r="AH25" s="12">
        <v>53006456</v>
      </c>
      <c r="AI25" s="13">
        <v>2.5348978981967862E-2</v>
      </c>
      <c r="AJ25" s="13">
        <v>3.2648645986519301E-2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11485900</v>
      </c>
      <c r="H27" s="12">
        <v>11901011</v>
      </c>
      <c r="I27" s="12">
        <v>12773060</v>
      </c>
      <c r="J27" s="12">
        <v>15480431</v>
      </c>
      <c r="K27" s="12">
        <f t="shared" si="5"/>
        <v>16575845</v>
      </c>
      <c r="L27" s="12">
        <f t="shared" si="5"/>
        <v>17003341</v>
      </c>
      <c r="M27" s="12">
        <f t="shared" si="5"/>
        <v>18042584</v>
      </c>
      <c r="N27" s="12">
        <f t="shared" si="5"/>
        <v>18383604</v>
      </c>
      <c r="O27" s="12">
        <f t="shared" si="5"/>
        <v>19163917.07</v>
      </c>
      <c r="P27" s="12">
        <f t="shared" si="5"/>
        <v>18905150</v>
      </c>
      <c r="Q27" s="12">
        <f t="shared" si="5"/>
        <v>18697342.960000001</v>
      </c>
      <c r="R27" s="12">
        <f t="shared" si="5"/>
        <v>19094712.009999998</v>
      </c>
      <c r="S27" s="12">
        <f t="shared" si="5"/>
        <v>19601327.759999998</v>
      </c>
      <c r="T27" s="12">
        <f t="shared" si="5"/>
        <v>20142975</v>
      </c>
      <c r="U27" s="12">
        <f t="shared" si="5"/>
        <v>22008401</v>
      </c>
      <c r="V27" s="12">
        <f t="shared" si="5"/>
        <v>23942280.32</v>
      </c>
      <c r="W27" s="12">
        <f t="shared" si="5"/>
        <v>23428583.18</v>
      </c>
      <c r="X27" s="12">
        <f t="shared" si="5"/>
        <v>20286996.829999998</v>
      </c>
      <c r="Y27" s="12">
        <f t="shared" si="5"/>
        <v>17875804</v>
      </c>
      <c r="Z27" s="12">
        <f t="shared" si="5"/>
        <v>16593502</v>
      </c>
      <c r="AA27" s="12">
        <f t="shared" si="5"/>
        <v>18591974</v>
      </c>
      <c r="AB27" s="12">
        <v>19115144</v>
      </c>
      <c r="AC27" s="12">
        <v>19428616</v>
      </c>
      <c r="AD27" s="12">
        <v>19888767</v>
      </c>
      <c r="AE27" s="12">
        <v>18826391</v>
      </c>
      <c r="AF27" s="12">
        <v>19956420</v>
      </c>
      <c r="AG27" s="12">
        <v>20504004</v>
      </c>
      <c r="AH27" s="12">
        <v>20476737</v>
      </c>
      <c r="AI27" s="13">
        <v>1.153410415398004E-2</v>
      </c>
      <c r="AJ27" s="13">
        <v>-1.329837820944631E-3</v>
      </c>
    </row>
    <row r="28" spans="1:36" ht="10.5" customHeight="1" x14ac:dyDescent="0.2">
      <c r="A28" s="11"/>
      <c r="B28" s="14"/>
      <c r="C28" s="11" t="s">
        <v>55</v>
      </c>
      <c r="E28" s="11"/>
      <c r="F28" s="2"/>
      <c r="G28" s="12">
        <v>0</v>
      </c>
      <c r="H28" s="12">
        <v>0</v>
      </c>
      <c r="I28" s="12">
        <v>0</v>
      </c>
      <c r="J28" s="12">
        <v>0</v>
      </c>
      <c r="K28" s="12">
        <f t="shared" si="5"/>
        <v>0</v>
      </c>
      <c r="L28" s="12">
        <f t="shared" si="5"/>
        <v>368377</v>
      </c>
      <c r="M28" s="12">
        <f t="shared" si="5"/>
        <v>1785539</v>
      </c>
      <c r="N28" s="12">
        <f t="shared" si="5"/>
        <v>2565038</v>
      </c>
      <c r="O28" s="12">
        <f t="shared" si="5"/>
        <v>2395714.65</v>
      </c>
      <c r="P28" s="12">
        <f t="shared" si="5"/>
        <v>2780458</v>
      </c>
      <c r="Q28" s="12">
        <f t="shared" si="5"/>
        <v>2805726.9699999997</v>
      </c>
      <c r="R28" s="12">
        <f t="shared" si="5"/>
        <v>2691958.12</v>
      </c>
      <c r="S28" s="12">
        <f t="shared" si="5"/>
        <v>2374028.81</v>
      </c>
      <c r="T28" s="12">
        <f t="shared" si="5"/>
        <v>2600892</v>
      </c>
      <c r="U28" s="12">
        <f t="shared" si="5"/>
        <v>3049800</v>
      </c>
      <c r="V28" s="12">
        <f t="shared" si="5"/>
        <v>3095938.2199999997</v>
      </c>
      <c r="W28" s="12">
        <f t="shared" si="5"/>
        <v>3150353</v>
      </c>
      <c r="X28" s="12">
        <f t="shared" si="5"/>
        <v>3464892.91</v>
      </c>
      <c r="Y28" s="12">
        <f t="shared" si="5"/>
        <v>3437206</v>
      </c>
      <c r="Z28" s="12">
        <f t="shared" si="5"/>
        <v>3456851</v>
      </c>
      <c r="AA28" s="12">
        <f t="shared" si="5"/>
        <v>2970680</v>
      </c>
      <c r="AB28" s="12">
        <v>3161449</v>
      </c>
      <c r="AC28" s="12">
        <v>3359877</v>
      </c>
      <c r="AD28" s="12">
        <v>3427975</v>
      </c>
      <c r="AE28" s="12">
        <v>3671952</v>
      </c>
      <c r="AF28" s="12">
        <v>3711906</v>
      </c>
      <c r="AG28" s="12">
        <v>4862578</v>
      </c>
      <c r="AH28" s="12">
        <v>4509491</v>
      </c>
      <c r="AI28" s="13">
        <v>6.0979250975763399E-2</v>
      </c>
      <c r="AJ28" s="13">
        <v>-7.2613128262415533E-2</v>
      </c>
    </row>
    <row r="29" spans="1:36" ht="10.5" customHeight="1" x14ac:dyDescent="0.2">
      <c r="A29" s="11"/>
      <c r="B29" s="11"/>
      <c r="C29" s="11" t="s">
        <v>56</v>
      </c>
      <c r="D29" s="11"/>
      <c r="E29" s="11"/>
      <c r="F29" s="2"/>
      <c r="G29" s="12">
        <v>21852827</v>
      </c>
      <c r="H29" s="12">
        <v>25814439</v>
      </c>
      <c r="I29" s="12">
        <v>24916738</v>
      </c>
      <c r="J29" s="12">
        <v>26404626</v>
      </c>
      <c r="K29" s="12">
        <f t="shared" si="5"/>
        <v>32228410</v>
      </c>
      <c r="L29" s="12">
        <f t="shared" si="5"/>
        <v>32606082</v>
      </c>
      <c r="M29" s="12">
        <f t="shared" si="5"/>
        <v>39623016</v>
      </c>
      <c r="N29" s="12">
        <f t="shared" si="5"/>
        <v>62032793</v>
      </c>
      <c r="O29" s="12">
        <f t="shared" si="5"/>
        <v>59289572</v>
      </c>
      <c r="P29" s="12">
        <f t="shared" si="5"/>
        <v>54319421</v>
      </c>
      <c r="Q29" s="12">
        <f t="shared" si="5"/>
        <v>61049967</v>
      </c>
      <c r="R29" s="12">
        <f t="shared" si="5"/>
        <v>59652753</v>
      </c>
      <c r="S29" s="12">
        <f t="shared" si="5"/>
        <v>55950093</v>
      </c>
      <c r="T29" s="12">
        <f t="shared" si="5"/>
        <v>45432041.600000001</v>
      </c>
      <c r="U29" s="12">
        <f t="shared" si="5"/>
        <v>51555734</v>
      </c>
      <c r="V29" s="12">
        <f t="shared" si="5"/>
        <v>59731703</v>
      </c>
      <c r="W29" s="12">
        <f t="shared" si="5"/>
        <v>58226202</v>
      </c>
      <c r="X29" s="12">
        <f t="shared" si="5"/>
        <v>58388361</v>
      </c>
      <c r="Y29" s="12">
        <f t="shared" si="5"/>
        <v>62246403</v>
      </c>
      <c r="Z29" s="12">
        <f t="shared" si="5"/>
        <v>59667144</v>
      </c>
      <c r="AA29" s="12">
        <f t="shared" si="5"/>
        <v>72681477</v>
      </c>
      <c r="AB29" s="12">
        <v>64574160</v>
      </c>
      <c r="AC29" s="12">
        <v>89103691</v>
      </c>
      <c r="AD29" s="12">
        <v>75033306</v>
      </c>
      <c r="AE29" s="12">
        <v>110406102</v>
      </c>
      <c r="AF29" s="12">
        <v>94680362</v>
      </c>
      <c r="AG29" s="12">
        <v>99107430</v>
      </c>
      <c r="AH29" s="12">
        <v>109014296</v>
      </c>
      <c r="AI29" s="13">
        <v>9.1199390780059231E-2</v>
      </c>
      <c r="AJ29" s="13">
        <v>9.9960880834060573E-2</v>
      </c>
    </row>
    <row r="30" spans="1:36" ht="10.5" customHeight="1" x14ac:dyDescent="0.2">
      <c r="A30" s="11"/>
      <c r="B30" s="11"/>
      <c r="C30" s="11" t="s">
        <v>57</v>
      </c>
      <c r="D30" s="11"/>
      <c r="E30" s="11"/>
      <c r="F30" s="2"/>
      <c r="G30" s="12">
        <v>48073315</v>
      </c>
      <c r="H30" s="12">
        <v>49792524</v>
      </c>
      <c r="I30" s="12">
        <v>51498068</v>
      </c>
      <c r="J30" s="12">
        <v>55151642</v>
      </c>
      <c r="K30" s="12">
        <f t="shared" si="5"/>
        <v>57798285</v>
      </c>
      <c r="L30" s="12">
        <f t="shared" si="5"/>
        <v>61967109</v>
      </c>
      <c r="M30" s="12">
        <f t="shared" si="5"/>
        <v>66445954</v>
      </c>
      <c r="N30" s="12">
        <f t="shared" si="5"/>
        <v>69281796</v>
      </c>
      <c r="O30" s="12">
        <f t="shared" si="5"/>
        <v>73652882</v>
      </c>
      <c r="P30" s="12">
        <f t="shared" si="5"/>
        <v>70316871</v>
      </c>
      <c r="Q30" s="12">
        <f t="shared" si="5"/>
        <v>68626164</v>
      </c>
      <c r="R30" s="12">
        <f t="shared" si="5"/>
        <v>68317617</v>
      </c>
      <c r="S30" s="12">
        <f t="shared" si="5"/>
        <v>72739550</v>
      </c>
      <c r="T30" s="12">
        <f t="shared" si="5"/>
        <v>93177451</v>
      </c>
      <c r="U30" s="12">
        <f t="shared" si="5"/>
        <v>97965533</v>
      </c>
      <c r="V30" s="12">
        <f t="shared" si="5"/>
        <v>106425068</v>
      </c>
      <c r="W30" s="12">
        <f t="shared" si="5"/>
        <v>97911330</v>
      </c>
      <c r="X30" s="12">
        <f t="shared" si="5"/>
        <v>79443066</v>
      </c>
      <c r="Y30" s="12">
        <f t="shared" si="5"/>
        <v>71112445</v>
      </c>
      <c r="Z30" s="12">
        <f t="shared" si="5"/>
        <v>81511451</v>
      </c>
      <c r="AA30" s="12">
        <f t="shared" si="5"/>
        <v>87216207</v>
      </c>
      <c r="AB30" s="12">
        <v>90935890</v>
      </c>
      <c r="AC30" s="12">
        <v>99968706</v>
      </c>
      <c r="AD30" s="12">
        <v>102752529</v>
      </c>
      <c r="AE30" s="12">
        <v>112111535</v>
      </c>
      <c r="AF30" s="12">
        <v>120022149</v>
      </c>
      <c r="AG30" s="12">
        <v>121531986</v>
      </c>
      <c r="AH30" s="12">
        <v>123683011</v>
      </c>
      <c r="AI30" s="13">
        <v>5.259779186854141E-2</v>
      </c>
      <c r="AJ30" s="13">
        <v>1.7699249973583086E-2</v>
      </c>
    </row>
    <row r="31" spans="1:36" ht="10.5" customHeight="1" x14ac:dyDescent="0.2">
      <c r="A31" s="11"/>
      <c r="B31" s="11"/>
      <c r="C31" s="11" t="s">
        <v>58</v>
      </c>
      <c r="D31" s="11"/>
      <c r="E31" s="11"/>
      <c r="F31" s="2"/>
      <c r="G31" s="12">
        <v>14340085</v>
      </c>
      <c r="H31" s="12">
        <v>14728088</v>
      </c>
      <c r="I31" s="12">
        <v>17802240</v>
      </c>
      <c r="J31" s="12">
        <v>19682169</v>
      </c>
      <c r="K31" s="12">
        <f t="shared" si="5"/>
        <v>19742679</v>
      </c>
      <c r="L31" s="12">
        <f t="shared" si="5"/>
        <v>21923198</v>
      </c>
      <c r="M31" s="12">
        <f t="shared" si="5"/>
        <v>22371589</v>
      </c>
      <c r="N31" s="12">
        <f t="shared" si="5"/>
        <v>26420557</v>
      </c>
      <c r="O31" s="12">
        <f t="shared" si="5"/>
        <v>29211875</v>
      </c>
      <c r="P31" s="12">
        <f t="shared" si="5"/>
        <v>27856536</v>
      </c>
      <c r="Q31" s="12">
        <f t="shared" si="5"/>
        <v>30192750</v>
      </c>
      <c r="R31" s="12">
        <f t="shared" si="5"/>
        <v>29230648</v>
      </c>
      <c r="S31" s="12">
        <f t="shared" si="5"/>
        <v>33745641</v>
      </c>
      <c r="T31" s="12">
        <f t="shared" si="5"/>
        <v>31214838</v>
      </c>
      <c r="U31" s="12">
        <f t="shared" si="5"/>
        <v>32739824</v>
      </c>
      <c r="V31" s="12">
        <f t="shared" si="5"/>
        <v>32735992</v>
      </c>
      <c r="W31" s="12">
        <f t="shared" si="5"/>
        <v>28334428</v>
      </c>
      <c r="X31" s="12">
        <f t="shared" si="5"/>
        <v>24775341</v>
      </c>
      <c r="Y31" s="12">
        <f t="shared" si="5"/>
        <v>25872755</v>
      </c>
      <c r="Z31" s="12">
        <f t="shared" si="5"/>
        <v>34105575</v>
      </c>
      <c r="AA31" s="12">
        <f t="shared" si="5"/>
        <v>34699256</v>
      </c>
      <c r="AB31" s="12">
        <v>32218747</v>
      </c>
      <c r="AC31" s="12">
        <v>26307745</v>
      </c>
      <c r="AD31" s="12">
        <v>28371384</v>
      </c>
      <c r="AE31" s="12">
        <v>30997218</v>
      </c>
      <c r="AF31" s="12">
        <v>32020398</v>
      </c>
      <c r="AG31" s="12">
        <v>32276829</v>
      </c>
      <c r="AH31" s="12">
        <v>31389174</v>
      </c>
      <c r="AI31" s="13">
        <v>-4.3381349415235748E-3</v>
      </c>
      <c r="AJ31" s="13">
        <v>-2.7501307516918715E-2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1827690</v>
      </c>
      <c r="R32" s="12">
        <f t="shared" si="5"/>
        <v>3552060</v>
      </c>
      <c r="S32" s="12">
        <f t="shared" si="5"/>
        <v>4713364</v>
      </c>
      <c r="T32" s="12">
        <f t="shared" si="5"/>
        <v>3583099</v>
      </c>
      <c r="U32" s="12">
        <f t="shared" si="5"/>
        <v>3649912</v>
      </c>
      <c r="V32" s="12">
        <f t="shared" si="5"/>
        <v>3466240</v>
      </c>
      <c r="W32" s="12">
        <f t="shared" si="5"/>
        <v>3135303</v>
      </c>
      <c r="X32" s="12">
        <f t="shared" si="5"/>
        <v>2861139</v>
      </c>
      <c r="Y32" s="12">
        <f t="shared" si="5"/>
        <v>2658748</v>
      </c>
      <c r="Z32" s="12">
        <f t="shared" ref="Z32:AA32" si="6">SUM(Z89,Z146,Z203)</f>
        <v>2657971</v>
      </c>
      <c r="AA32" s="12">
        <f t="shared" si="6"/>
        <v>2409168</v>
      </c>
      <c r="AB32" s="12">
        <v>2155430</v>
      </c>
      <c r="AC32" s="12">
        <v>3305298</v>
      </c>
      <c r="AD32" s="12">
        <v>2618054</v>
      </c>
      <c r="AE32" s="12">
        <v>1365308</v>
      </c>
      <c r="AF32" s="12">
        <v>375512</v>
      </c>
      <c r="AG32" s="12">
        <v>513242</v>
      </c>
      <c r="AH32" s="12">
        <v>246425</v>
      </c>
      <c r="AI32" s="13">
        <v>-0.30333315857404031</v>
      </c>
      <c r="AJ32" s="13">
        <v>-0.51986587223960623</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15779651</v>
      </c>
      <c r="H34" s="12">
        <v>18632271</v>
      </c>
      <c r="I34" s="12">
        <v>18145551</v>
      </c>
      <c r="J34" s="12">
        <v>19152206</v>
      </c>
      <c r="K34" s="12">
        <f t="shared" ref="K34:AA34" si="7">SUM(K91,K147,K204)</f>
        <v>18890047</v>
      </c>
      <c r="L34" s="12">
        <f t="shared" si="7"/>
        <v>23933237</v>
      </c>
      <c r="M34" s="12">
        <f t="shared" si="7"/>
        <v>23902664</v>
      </c>
      <c r="N34" s="12">
        <f t="shared" si="7"/>
        <v>28734845</v>
      </c>
      <c r="O34" s="12">
        <f t="shared" si="7"/>
        <v>30498367</v>
      </c>
      <c r="P34" s="12">
        <f t="shared" si="7"/>
        <v>32691557</v>
      </c>
      <c r="Q34" s="12">
        <f t="shared" si="7"/>
        <v>34715574</v>
      </c>
      <c r="R34" s="12">
        <f t="shared" si="7"/>
        <v>37639119</v>
      </c>
      <c r="S34" s="12">
        <f t="shared" si="7"/>
        <v>42148618</v>
      </c>
      <c r="T34" s="12">
        <f t="shared" si="7"/>
        <v>46946112.780000001</v>
      </c>
      <c r="U34" s="12">
        <f t="shared" si="7"/>
        <v>49078709</v>
      </c>
      <c r="V34" s="12">
        <f t="shared" si="7"/>
        <v>52450259</v>
      </c>
      <c r="W34" s="12">
        <f t="shared" si="7"/>
        <v>57944269</v>
      </c>
      <c r="X34" s="12">
        <f t="shared" si="7"/>
        <v>83855290</v>
      </c>
      <c r="Y34" s="12">
        <f t="shared" si="7"/>
        <v>78087924</v>
      </c>
      <c r="Z34" s="12">
        <f t="shared" si="7"/>
        <v>61236047</v>
      </c>
      <c r="AA34" s="12">
        <f t="shared" si="7"/>
        <v>54862927</v>
      </c>
      <c r="AB34" s="12">
        <v>56739534</v>
      </c>
      <c r="AC34" s="12">
        <v>56052196</v>
      </c>
      <c r="AD34" s="12">
        <v>59787735</v>
      </c>
      <c r="AE34" s="12">
        <v>71153132</v>
      </c>
      <c r="AF34" s="12">
        <v>65826235</v>
      </c>
      <c r="AG34" s="12">
        <v>74812703</v>
      </c>
      <c r="AH34" s="12">
        <v>65805403</v>
      </c>
      <c r="AI34" s="13">
        <v>2.5012822050167971E-2</v>
      </c>
      <c r="AJ34" s="13">
        <v>-0.12039800246222891</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2342894</v>
      </c>
      <c r="H36" s="12">
        <v>2097714</v>
      </c>
      <c r="I36" s="12">
        <v>3298404</v>
      </c>
      <c r="J36" s="12">
        <v>1922643</v>
      </c>
      <c r="K36" s="12">
        <f t="shared" ref="K36:AA36" si="8">SUM(K93,K149,K206)</f>
        <v>2323395</v>
      </c>
      <c r="L36" s="12">
        <f t="shared" si="8"/>
        <v>2096580</v>
      </c>
      <c r="M36" s="12">
        <f t="shared" si="8"/>
        <v>1979828</v>
      </c>
      <c r="N36" s="12">
        <f t="shared" si="8"/>
        <v>1731503</v>
      </c>
      <c r="O36" s="12">
        <f t="shared" si="8"/>
        <v>4136332</v>
      </c>
      <c r="P36" s="12">
        <f t="shared" si="8"/>
        <v>2884182</v>
      </c>
      <c r="Q36" s="12">
        <f t="shared" si="8"/>
        <v>1967208</v>
      </c>
      <c r="R36" s="12">
        <f t="shared" si="8"/>
        <v>2180212</v>
      </c>
      <c r="S36" s="12">
        <f t="shared" si="8"/>
        <v>2067937</v>
      </c>
      <c r="T36" s="12">
        <f t="shared" si="8"/>
        <v>2463220</v>
      </c>
      <c r="U36" s="12">
        <f t="shared" si="8"/>
        <v>2522101</v>
      </c>
      <c r="V36" s="12">
        <f t="shared" si="8"/>
        <v>2287089</v>
      </c>
      <c r="W36" s="12">
        <f t="shared" si="8"/>
        <v>5682005</v>
      </c>
      <c r="X36" s="12">
        <f t="shared" si="8"/>
        <v>5217977</v>
      </c>
      <c r="Y36" s="12">
        <f t="shared" si="8"/>
        <v>4464266</v>
      </c>
      <c r="Z36" s="12">
        <f t="shared" si="8"/>
        <v>4091706</v>
      </c>
      <c r="AA36" s="12">
        <f t="shared" si="8"/>
        <v>3820346</v>
      </c>
      <c r="AB36" s="12">
        <v>4311715</v>
      </c>
      <c r="AC36" s="12">
        <v>6258735</v>
      </c>
      <c r="AD36" s="12">
        <v>4533258</v>
      </c>
      <c r="AE36" s="12">
        <v>5376778</v>
      </c>
      <c r="AF36" s="12">
        <v>6025763</v>
      </c>
      <c r="AG36" s="12">
        <v>6248770</v>
      </c>
      <c r="AH36" s="12">
        <v>6073180</v>
      </c>
      <c r="AI36" s="13">
        <v>5.8752261696437991E-2</v>
      </c>
      <c r="AJ36" s="13">
        <v>-2.8099930066237035E-2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40978424.649999999</v>
      </c>
      <c r="S38" s="12">
        <f t="shared" si="9"/>
        <v>48864514.879999995</v>
      </c>
      <c r="T38" s="12">
        <f t="shared" si="9"/>
        <v>56750605.109999999</v>
      </c>
      <c r="U38" s="12">
        <f t="shared" si="9"/>
        <v>60987782.049999997</v>
      </c>
      <c r="V38" s="12">
        <f t="shared" si="9"/>
        <v>65224958.990000002</v>
      </c>
      <c r="W38" s="12">
        <f t="shared" si="9"/>
        <v>63189285.5</v>
      </c>
      <c r="X38" s="12">
        <f t="shared" si="9"/>
        <v>61153612.009999998</v>
      </c>
      <c r="Y38" s="12">
        <f t="shared" si="9"/>
        <v>63359508.695</v>
      </c>
      <c r="Z38" s="12">
        <f t="shared" si="9"/>
        <v>65565405.380000003</v>
      </c>
      <c r="AA38" s="12">
        <f t="shared" si="9"/>
        <v>66222530.375</v>
      </c>
      <c r="AB38" s="12">
        <v>66879655.370000005</v>
      </c>
      <c r="AC38" s="12">
        <v>67549952.349724293</v>
      </c>
      <c r="AD38" s="12">
        <v>77103810.359999999</v>
      </c>
      <c r="AE38" s="12">
        <v>82997391.173768833</v>
      </c>
      <c r="AF38" s="12">
        <v>87199072.370000005</v>
      </c>
      <c r="AG38" s="12">
        <v>92732053.469000608</v>
      </c>
      <c r="AH38" s="12">
        <v>91849124.760000005</v>
      </c>
      <c r="AI38" s="13">
        <v>5.4298283107900192E-2</v>
      </c>
      <c r="AJ38" s="13">
        <v>-9.521289305814376E-3</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284725130</v>
      </c>
      <c r="H40" s="5">
        <v>292612728</v>
      </c>
      <c r="I40" s="5">
        <v>319730985</v>
      </c>
      <c r="J40" s="5">
        <v>338668206</v>
      </c>
      <c r="K40" s="5">
        <f t="shared" ref="K40:Q40" si="10">SUM(K96,K152,K209)</f>
        <v>374493854</v>
      </c>
      <c r="L40" s="5">
        <f t="shared" si="10"/>
        <v>413316135</v>
      </c>
      <c r="M40" s="5">
        <f t="shared" si="10"/>
        <v>433695299</v>
      </c>
      <c r="N40" s="5">
        <f t="shared" si="10"/>
        <v>535338989</v>
      </c>
      <c r="O40" s="5">
        <f t="shared" si="10"/>
        <v>594481303</v>
      </c>
      <c r="P40" s="5">
        <f t="shared" si="10"/>
        <v>655056334</v>
      </c>
      <c r="Q40" s="5">
        <f t="shared" si="10"/>
        <v>510657114</v>
      </c>
      <c r="R40" s="5">
        <f t="shared" ref="R40:AA40" si="11">SUM(R96,R152,R209,R234)</f>
        <v>578899306.53999996</v>
      </c>
      <c r="S40" s="5">
        <f t="shared" si="11"/>
        <v>627050280.41499996</v>
      </c>
      <c r="T40" s="5">
        <f t="shared" si="11"/>
        <v>675768778.28999996</v>
      </c>
      <c r="U40" s="5">
        <f t="shared" si="11"/>
        <v>764540997.05499995</v>
      </c>
      <c r="V40" s="5">
        <f t="shared" si="11"/>
        <v>830092361.82000005</v>
      </c>
      <c r="W40" s="5">
        <f t="shared" si="11"/>
        <v>784398783.76000011</v>
      </c>
      <c r="X40" s="5">
        <f t="shared" si="11"/>
        <v>734393317.67000008</v>
      </c>
      <c r="Y40" s="5">
        <f t="shared" si="11"/>
        <v>736016148.88999999</v>
      </c>
      <c r="Z40" s="5">
        <f t="shared" si="11"/>
        <v>791825129.94000006</v>
      </c>
      <c r="AA40" s="5">
        <f t="shared" si="11"/>
        <v>799139772.745</v>
      </c>
      <c r="AB40" s="5">
        <v>815197492.54999995</v>
      </c>
      <c r="AC40" s="5">
        <v>861127266.25912738</v>
      </c>
      <c r="AD40" s="5">
        <v>973154716</v>
      </c>
      <c r="AE40" s="5">
        <v>969570236.46114159</v>
      </c>
      <c r="AF40" s="5">
        <v>1145794164.6900001</v>
      </c>
      <c r="AG40" s="5">
        <v>1336974987.0475466</v>
      </c>
      <c r="AH40" s="5">
        <v>1293876268.1199999</v>
      </c>
      <c r="AI40" s="10">
        <v>8.0036216237947544E-2</v>
      </c>
      <c r="AJ40" s="10">
        <v>-3.2235994947610806E-2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87623155</v>
      </c>
      <c r="H42" s="12">
        <v>93951051</v>
      </c>
      <c r="I42" s="12">
        <v>96882244</v>
      </c>
      <c r="J42" s="12">
        <v>99468560</v>
      </c>
      <c r="K42" s="12">
        <f t="shared" ref="K42:AA51" si="12">SUM(K98,K154,K211)</f>
        <v>106981102</v>
      </c>
      <c r="L42" s="12">
        <f t="shared" si="12"/>
        <v>115752184</v>
      </c>
      <c r="M42" s="12">
        <f t="shared" si="12"/>
        <v>122003957</v>
      </c>
      <c r="N42" s="12">
        <f t="shared" si="12"/>
        <v>132751680</v>
      </c>
      <c r="O42" s="12">
        <f t="shared" si="12"/>
        <v>144086711</v>
      </c>
      <c r="P42" s="12">
        <f t="shared" si="12"/>
        <v>148332820</v>
      </c>
      <c r="Q42" s="12">
        <f t="shared" si="12"/>
        <v>150544438</v>
      </c>
      <c r="R42" s="12">
        <f t="shared" si="12"/>
        <v>157220907</v>
      </c>
      <c r="S42" s="12">
        <f t="shared" si="12"/>
        <v>165509915</v>
      </c>
      <c r="T42" s="12">
        <f t="shared" si="12"/>
        <v>181003467</v>
      </c>
      <c r="U42" s="12">
        <f t="shared" si="12"/>
        <v>193376160.5</v>
      </c>
      <c r="V42" s="12">
        <f t="shared" si="12"/>
        <v>226282721</v>
      </c>
      <c r="W42" s="12">
        <f t="shared" si="12"/>
        <v>223667641.78</v>
      </c>
      <c r="X42" s="12">
        <f t="shared" si="12"/>
        <v>222519191.03</v>
      </c>
      <c r="Y42" s="12">
        <f t="shared" si="12"/>
        <v>215265938</v>
      </c>
      <c r="Z42" s="12">
        <f t="shared" si="12"/>
        <v>227639672</v>
      </c>
      <c r="AA42" s="12">
        <f t="shared" si="12"/>
        <v>230754809</v>
      </c>
      <c r="AB42" s="12">
        <v>231208458</v>
      </c>
      <c r="AC42" s="12">
        <v>254880844</v>
      </c>
      <c r="AD42" s="12">
        <v>255891416</v>
      </c>
      <c r="AE42" s="12">
        <v>290565072</v>
      </c>
      <c r="AF42" s="12">
        <v>298524748</v>
      </c>
      <c r="AG42" s="12">
        <v>309410388</v>
      </c>
      <c r="AH42" s="12">
        <v>323201181</v>
      </c>
      <c r="AI42" s="13">
        <v>5.7413547607509496E-2</v>
      </c>
      <c r="AJ42" s="13">
        <v>4.4571202308824873E-2</v>
      </c>
    </row>
    <row r="43" spans="1:36" ht="10.5" customHeight="1" x14ac:dyDescent="0.2">
      <c r="A43" s="11"/>
      <c r="B43" s="19" t="s">
        <v>65</v>
      </c>
      <c r="C43" s="14"/>
      <c r="D43" s="19"/>
      <c r="E43" s="14"/>
      <c r="F43" s="2"/>
      <c r="G43" s="12">
        <v>106423814</v>
      </c>
      <c r="H43" s="12">
        <v>109198442</v>
      </c>
      <c r="I43" s="12">
        <v>112841756</v>
      </c>
      <c r="J43" s="12">
        <v>120080825</v>
      </c>
      <c r="K43" s="12">
        <f t="shared" si="12"/>
        <v>129797055</v>
      </c>
      <c r="L43" s="12">
        <f t="shared" si="12"/>
        <v>146763927</v>
      </c>
      <c r="M43" s="12">
        <f t="shared" si="12"/>
        <v>153074329</v>
      </c>
      <c r="N43" s="12">
        <f t="shared" si="12"/>
        <v>162949755</v>
      </c>
      <c r="O43" s="12">
        <f t="shared" si="12"/>
        <v>177266038</v>
      </c>
      <c r="P43" s="12">
        <f t="shared" si="12"/>
        <v>187107009</v>
      </c>
      <c r="Q43" s="12">
        <f t="shared" si="12"/>
        <v>191791112</v>
      </c>
      <c r="R43" s="12">
        <f t="shared" si="12"/>
        <v>197342724</v>
      </c>
      <c r="S43" s="12">
        <f t="shared" si="12"/>
        <v>208266782</v>
      </c>
      <c r="T43" s="12">
        <f t="shared" si="12"/>
        <v>214760588</v>
      </c>
      <c r="U43" s="12">
        <f t="shared" si="12"/>
        <v>223923442</v>
      </c>
      <c r="V43" s="12">
        <f t="shared" si="12"/>
        <v>239589850</v>
      </c>
      <c r="W43" s="12">
        <f t="shared" si="12"/>
        <v>250711084</v>
      </c>
      <c r="X43" s="12">
        <f t="shared" si="12"/>
        <v>252610750</v>
      </c>
      <c r="Y43" s="12">
        <f t="shared" si="12"/>
        <v>240260521</v>
      </c>
      <c r="Z43" s="12">
        <f t="shared" si="12"/>
        <v>250481222</v>
      </c>
      <c r="AA43" s="12">
        <f t="shared" si="12"/>
        <v>264378596</v>
      </c>
      <c r="AB43" s="12">
        <v>266012856</v>
      </c>
      <c r="AC43" s="12">
        <v>273807070</v>
      </c>
      <c r="AD43" s="12">
        <v>283908974</v>
      </c>
      <c r="AE43" s="12">
        <v>294182067</v>
      </c>
      <c r="AF43" s="12">
        <v>304041648</v>
      </c>
      <c r="AG43" s="12">
        <v>316963764</v>
      </c>
      <c r="AH43" s="12">
        <v>329765052</v>
      </c>
      <c r="AI43" s="13">
        <v>3.6454720010356434E-2</v>
      </c>
      <c r="AJ43" s="13">
        <v>4.0387228617085706E-2</v>
      </c>
    </row>
    <row r="44" spans="1:36" ht="10.5" customHeight="1" x14ac:dyDescent="0.2">
      <c r="A44" s="11"/>
      <c r="B44" s="19" t="s">
        <v>66</v>
      </c>
      <c r="C44" s="14"/>
      <c r="D44" s="19"/>
      <c r="E44" s="14"/>
      <c r="F44" s="2"/>
      <c r="G44" s="12">
        <v>25832315</v>
      </c>
      <c r="H44" s="12">
        <v>28127919</v>
      </c>
      <c r="I44" s="12">
        <v>32694567</v>
      </c>
      <c r="J44" s="12">
        <v>31886830</v>
      </c>
      <c r="K44" s="12">
        <f t="shared" si="12"/>
        <v>36923656</v>
      </c>
      <c r="L44" s="12">
        <f t="shared" si="12"/>
        <v>41061896</v>
      </c>
      <c r="M44" s="12">
        <f t="shared" si="12"/>
        <v>43298748</v>
      </c>
      <c r="N44" s="12">
        <f t="shared" si="12"/>
        <v>46959392</v>
      </c>
      <c r="O44" s="12">
        <f t="shared" si="12"/>
        <v>46915736</v>
      </c>
      <c r="P44" s="12">
        <f t="shared" si="12"/>
        <v>50516365</v>
      </c>
      <c r="Q44" s="12">
        <f t="shared" si="12"/>
        <v>49122236</v>
      </c>
      <c r="R44" s="12">
        <f t="shared" si="12"/>
        <v>54014526</v>
      </c>
      <c r="S44" s="12">
        <f t="shared" si="12"/>
        <v>56919271</v>
      </c>
      <c r="T44" s="12">
        <f t="shared" si="12"/>
        <v>60495518</v>
      </c>
      <c r="U44" s="12">
        <f t="shared" si="12"/>
        <v>66092238</v>
      </c>
      <c r="V44" s="12">
        <f t="shared" si="12"/>
        <v>82658360</v>
      </c>
      <c r="W44" s="12">
        <f t="shared" si="12"/>
        <v>81273208.549999997</v>
      </c>
      <c r="X44" s="12">
        <f t="shared" si="12"/>
        <v>69308848</v>
      </c>
      <c r="Y44" s="12">
        <f t="shared" si="12"/>
        <v>70092534</v>
      </c>
      <c r="Z44" s="12">
        <f t="shared" si="12"/>
        <v>67181473</v>
      </c>
      <c r="AA44" s="12">
        <f t="shared" si="12"/>
        <v>67873784</v>
      </c>
      <c r="AB44" s="12">
        <v>53872445</v>
      </c>
      <c r="AC44" s="12">
        <v>73922658</v>
      </c>
      <c r="AD44" s="12">
        <v>87361324</v>
      </c>
      <c r="AE44" s="12">
        <v>91857669</v>
      </c>
      <c r="AF44" s="12">
        <v>102940238</v>
      </c>
      <c r="AG44" s="12">
        <v>105982394</v>
      </c>
      <c r="AH44" s="12">
        <v>110736773</v>
      </c>
      <c r="AI44" s="13">
        <v>0.12759773848568767</v>
      </c>
      <c r="AJ44" s="13">
        <v>4.4860083081346508E-2</v>
      </c>
    </row>
    <row r="45" spans="1:36" ht="10.5" customHeight="1" x14ac:dyDescent="0.2">
      <c r="A45" s="11"/>
      <c r="B45" s="19" t="s">
        <v>67</v>
      </c>
      <c r="C45" s="14"/>
      <c r="D45" s="19"/>
      <c r="E45" s="14"/>
      <c r="F45" s="2"/>
      <c r="G45" s="12">
        <v>4748040</v>
      </c>
      <c r="H45" s="12">
        <v>4375595</v>
      </c>
      <c r="I45" s="12">
        <v>7420921</v>
      </c>
      <c r="J45" s="12">
        <v>8088439</v>
      </c>
      <c r="K45" s="12">
        <f t="shared" si="12"/>
        <v>10557218</v>
      </c>
      <c r="L45" s="12">
        <f t="shared" si="12"/>
        <v>11737787</v>
      </c>
      <c r="M45" s="12">
        <f t="shared" si="12"/>
        <v>15947623</v>
      </c>
      <c r="N45" s="12">
        <f t="shared" si="12"/>
        <v>18782824</v>
      </c>
      <c r="O45" s="12">
        <f t="shared" si="12"/>
        <v>16826903</v>
      </c>
      <c r="P45" s="12">
        <f t="shared" si="12"/>
        <v>14391228</v>
      </c>
      <c r="Q45" s="12">
        <f t="shared" si="12"/>
        <v>17759781</v>
      </c>
      <c r="R45" s="12">
        <f t="shared" si="12"/>
        <v>18810368</v>
      </c>
      <c r="S45" s="12">
        <f t="shared" si="12"/>
        <v>16357392</v>
      </c>
      <c r="T45" s="12">
        <f t="shared" si="12"/>
        <v>18053392</v>
      </c>
      <c r="U45" s="12">
        <f t="shared" si="12"/>
        <v>20567545</v>
      </c>
      <c r="V45" s="12">
        <f t="shared" si="12"/>
        <v>28472104</v>
      </c>
      <c r="W45" s="12">
        <f t="shared" si="12"/>
        <v>22734273</v>
      </c>
      <c r="X45" s="12">
        <f t="shared" si="12"/>
        <v>21555556.800000001</v>
      </c>
      <c r="Y45" s="12">
        <f t="shared" si="12"/>
        <v>22159983</v>
      </c>
      <c r="Z45" s="12">
        <f t="shared" si="12"/>
        <v>22995770</v>
      </c>
      <c r="AA45" s="12">
        <f t="shared" si="12"/>
        <v>25064793</v>
      </c>
      <c r="AB45" s="12">
        <v>17175956</v>
      </c>
      <c r="AC45" s="12">
        <v>33646509</v>
      </c>
      <c r="AD45" s="12">
        <v>19280281</v>
      </c>
      <c r="AE45" s="12">
        <v>26562194</v>
      </c>
      <c r="AF45" s="12">
        <v>22179440</v>
      </c>
      <c r="AG45" s="12">
        <v>22956003</v>
      </c>
      <c r="AH45" s="12">
        <v>26975681</v>
      </c>
      <c r="AI45" s="13">
        <v>7.8140225054281975E-2</v>
      </c>
      <c r="AJ45" s="13">
        <v>0.17510356659214585</v>
      </c>
    </row>
    <row r="46" spans="1:36" ht="10.5" customHeight="1" x14ac:dyDescent="0.2">
      <c r="A46" s="11"/>
      <c r="B46" s="19" t="s">
        <v>69</v>
      </c>
      <c r="C46" s="14"/>
      <c r="D46" s="19"/>
      <c r="E46" s="14"/>
      <c r="F46" s="2"/>
      <c r="G46" s="12">
        <v>8474073</v>
      </c>
      <c r="H46" s="12">
        <v>8956504</v>
      </c>
      <c r="I46" s="12">
        <v>11300183</v>
      </c>
      <c r="J46" s="12">
        <v>9170069</v>
      </c>
      <c r="K46" s="12">
        <f t="shared" si="12"/>
        <v>8677426</v>
      </c>
      <c r="L46" s="12">
        <f t="shared" si="12"/>
        <v>8992188</v>
      </c>
      <c r="M46" s="12">
        <f t="shared" si="12"/>
        <v>9466681</v>
      </c>
      <c r="N46" s="12">
        <f t="shared" si="12"/>
        <v>9556949</v>
      </c>
      <c r="O46" s="12">
        <f t="shared" si="12"/>
        <v>10075980</v>
      </c>
      <c r="P46" s="12">
        <f t="shared" si="12"/>
        <v>8926075</v>
      </c>
      <c r="Q46" s="12">
        <f t="shared" si="12"/>
        <v>9739129</v>
      </c>
      <c r="R46" s="12">
        <f t="shared" si="12"/>
        <v>13184206</v>
      </c>
      <c r="S46" s="12">
        <f t="shared" si="12"/>
        <v>13415254</v>
      </c>
      <c r="T46" s="12">
        <f t="shared" si="12"/>
        <v>13411159</v>
      </c>
      <c r="U46" s="12">
        <f t="shared" si="12"/>
        <v>13905294</v>
      </c>
      <c r="V46" s="12">
        <f t="shared" si="12"/>
        <v>16426186</v>
      </c>
      <c r="W46" s="12">
        <f t="shared" si="12"/>
        <v>17544444</v>
      </c>
      <c r="X46" s="12">
        <f t="shared" si="12"/>
        <v>18928575</v>
      </c>
      <c r="Y46" s="12">
        <f t="shared" si="12"/>
        <v>15383426</v>
      </c>
      <c r="Z46" s="12">
        <f t="shared" si="12"/>
        <v>25378297</v>
      </c>
      <c r="AA46" s="12">
        <f t="shared" si="12"/>
        <v>17560372</v>
      </c>
      <c r="AB46" s="12">
        <v>9911689</v>
      </c>
      <c r="AC46" s="12">
        <v>12361986</v>
      </c>
      <c r="AD46" s="12">
        <v>21377311</v>
      </c>
      <c r="AE46" s="12">
        <v>23688486</v>
      </c>
      <c r="AF46" s="12">
        <v>12177833</v>
      </c>
      <c r="AG46" s="12">
        <v>16252690</v>
      </c>
      <c r="AH46" s="12">
        <v>10863455</v>
      </c>
      <c r="AI46" s="13">
        <v>1.5398966824492044E-2</v>
      </c>
      <c r="AJ46" s="13">
        <v>-0.33159033981451685</v>
      </c>
    </row>
    <row r="47" spans="1:36" ht="10.5" customHeight="1" x14ac:dyDescent="0.2">
      <c r="A47" s="11"/>
      <c r="B47" s="19" t="s">
        <v>70</v>
      </c>
      <c r="C47" s="14"/>
      <c r="D47" s="19"/>
      <c r="E47" s="14"/>
      <c r="F47" s="2"/>
      <c r="G47" s="12">
        <v>8329837</v>
      </c>
      <c r="H47" s="12">
        <v>9209717</v>
      </c>
      <c r="I47" s="12">
        <v>12557526</v>
      </c>
      <c r="J47" s="12">
        <v>10229372</v>
      </c>
      <c r="K47" s="12">
        <f t="shared" si="12"/>
        <v>17917087</v>
      </c>
      <c r="L47" s="12">
        <f t="shared" si="12"/>
        <v>14676882</v>
      </c>
      <c r="M47" s="12">
        <f t="shared" si="12"/>
        <v>11290915</v>
      </c>
      <c r="N47" s="12">
        <f t="shared" si="12"/>
        <v>10516559</v>
      </c>
      <c r="O47" s="12">
        <f t="shared" si="12"/>
        <v>12496442</v>
      </c>
      <c r="P47" s="12">
        <f t="shared" si="12"/>
        <v>14766514</v>
      </c>
      <c r="Q47" s="12">
        <f t="shared" si="12"/>
        <v>15071421</v>
      </c>
      <c r="R47" s="12">
        <f t="shared" si="12"/>
        <v>13462435</v>
      </c>
      <c r="S47" s="12">
        <f t="shared" si="12"/>
        <v>18378105</v>
      </c>
      <c r="T47" s="12">
        <f t="shared" si="12"/>
        <v>17529105</v>
      </c>
      <c r="U47" s="12">
        <f t="shared" si="12"/>
        <v>20127892</v>
      </c>
      <c r="V47" s="12">
        <f t="shared" si="12"/>
        <v>25504861</v>
      </c>
      <c r="W47" s="12">
        <f t="shared" si="12"/>
        <v>20359609.600000001</v>
      </c>
      <c r="X47" s="12">
        <f t="shared" si="12"/>
        <v>18408521</v>
      </c>
      <c r="Y47" s="12">
        <f t="shared" si="12"/>
        <v>23592438</v>
      </c>
      <c r="Z47" s="12">
        <f t="shared" si="12"/>
        <v>22027457</v>
      </c>
      <c r="AA47" s="12">
        <f t="shared" si="12"/>
        <v>16855477</v>
      </c>
      <c r="AB47" s="12">
        <v>19663488</v>
      </c>
      <c r="AC47" s="12">
        <v>16119312</v>
      </c>
      <c r="AD47" s="12">
        <v>14100584</v>
      </c>
      <c r="AE47" s="12">
        <v>13777751</v>
      </c>
      <c r="AF47" s="12">
        <v>13874555</v>
      </c>
      <c r="AG47" s="12">
        <v>19733099</v>
      </c>
      <c r="AH47" s="12">
        <v>19581333</v>
      </c>
      <c r="AI47" s="13">
        <v>-6.9755669374849116E-4</v>
      </c>
      <c r="AJ47" s="13">
        <v>-7.6909359244586974E-3</v>
      </c>
    </row>
    <row r="48" spans="1:36" ht="10.5" customHeight="1" x14ac:dyDescent="0.2">
      <c r="A48" s="11"/>
      <c r="B48" s="19" t="s">
        <v>71</v>
      </c>
      <c r="C48" s="14"/>
      <c r="D48" s="19"/>
      <c r="E48" s="14"/>
      <c r="F48" s="2"/>
      <c r="G48" s="12">
        <v>9680693</v>
      </c>
      <c r="H48" s="12">
        <v>8618658</v>
      </c>
      <c r="I48" s="12">
        <v>8874895</v>
      </c>
      <c r="J48" s="12">
        <v>9486750</v>
      </c>
      <c r="K48" s="12">
        <f t="shared" si="12"/>
        <v>13052581</v>
      </c>
      <c r="L48" s="12">
        <f t="shared" si="12"/>
        <v>10890621</v>
      </c>
      <c r="M48" s="12">
        <f t="shared" si="12"/>
        <v>12031523</v>
      </c>
      <c r="N48" s="12">
        <f t="shared" si="12"/>
        <v>13324918</v>
      </c>
      <c r="O48" s="12">
        <f t="shared" si="12"/>
        <v>12799865</v>
      </c>
      <c r="P48" s="12">
        <f t="shared" si="12"/>
        <v>14026499</v>
      </c>
      <c r="Q48" s="12">
        <f t="shared" si="12"/>
        <v>13636889</v>
      </c>
      <c r="R48" s="12">
        <f t="shared" si="12"/>
        <v>12875341</v>
      </c>
      <c r="S48" s="12">
        <f t="shared" si="12"/>
        <v>13925322</v>
      </c>
      <c r="T48" s="12">
        <f t="shared" si="12"/>
        <v>15631244</v>
      </c>
      <c r="U48" s="12">
        <f t="shared" si="12"/>
        <v>15965879</v>
      </c>
      <c r="V48" s="12">
        <f t="shared" si="12"/>
        <v>20049591</v>
      </c>
      <c r="W48" s="12">
        <f t="shared" si="12"/>
        <v>22010412</v>
      </c>
      <c r="X48" s="12">
        <f t="shared" si="12"/>
        <v>11000824</v>
      </c>
      <c r="Y48" s="12">
        <f t="shared" si="12"/>
        <v>21607182</v>
      </c>
      <c r="Z48" s="12">
        <f t="shared" si="12"/>
        <v>14945733</v>
      </c>
      <c r="AA48" s="12">
        <f t="shared" si="12"/>
        <v>11088674</v>
      </c>
      <c r="AB48" s="12">
        <v>13478828</v>
      </c>
      <c r="AC48" s="12">
        <v>18352284</v>
      </c>
      <c r="AD48" s="12">
        <v>11434856</v>
      </c>
      <c r="AE48" s="12">
        <v>13239075</v>
      </c>
      <c r="AF48" s="12">
        <v>12461753</v>
      </c>
      <c r="AG48" s="12">
        <v>12801851</v>
      </c>
      <c r="AH48" s="12">
        <v>12929254</v>
      </c>
      <c r="AI48" s="13">
        <v>-6.9139317397267641E-3</v>
      </c>
      <c r="AJ48" s="13">
        <v>9.9519202340349056E-3</v>
      </c>
    </row>
    <row r="49" spans="1:36" ht="10.5" customHeight="1" x14ac:dyDescent="0.2">
      <c r="A49" s="11"/>
      <c r="B49" s="19" t="s">
        <v>72</v>
      </c>
      <c r="C49" s="14"/>
      <c r="D49" s="19"/>
      <c r="E49" s="14"/>
      <c r="F49" s="2"/>
      <c r="G49" s="12">
        <v>12246369</v>
      </c>
      <c r="H49" s="12">
        <v>13655194</v>
      </c>
      <c r="I49" s="12">
        <v>12130523</v>
      </c>
      <c r="J49" s="12">
        <v>17413500</v>
      </c>
      <c r="K49" s="12">
        <f t="shared" si="12"/>
        <v>14466114</v>
      </c>
      <c r="L49" s="12">
        <f t="shared" si="12"/>
        <v>18072397</v>
      </c>
      <c r="M49" s="12">
        <f t="shared" si="12"/>
        <v>20014725</v>
      </c>
      <c r="N49" s="12">
        <f t="shared" si="12"/>
        <v>53701396</v>
      </c>
      <c r="O49" s="12">
        <f t="shared" si="12"/>
        <v>85125795</v>
      </c>
      <c r="P49" s="12">
        <f t="shared" si="12"/>
        <v>139651463</v>
      </c>
      <c r="Q49" s="12">
        <f t="shared" si="12"/>
        <v>29174106</v>
      </c>
      <c r="R49" s="12">
        <f t="shared" si="12"/>
        <v>32072696</v>
      </c>
      <c r="S49" s="12">
        <f t="shared" si="12"/>
        <v>29988312</v>
      </c>
      <c r="T49" s="12">
        <f t="shared" si="12"/>
        <v>35259405</v>
      </c>
      <c r="U49" s="12">
        <f t="shared" si="12"/>
        <v>76248569</v>
      </c>
      <c r="V49" s="12">
        <f t="shared" si="12"/>
        <v>46037670</v>
      </c>
      <c r="W49" s="12">
        <f t="shared" si="12"/>
        <v>44221495</v>
      </c>
      <c r="X49" s="12">
        <f t="shared" si="12"/>
        <v>49864934</v>
      </c>
      <c r="Y49" s="12">
        <f t="shared" si="12"/>
        <v>56215009</v>
      </c>
      <c r="Z49" s="12">
        <f t="shared" si="12"/>
        <v>47827893</v>
      </c>
      <c r="AA49" s="12">
        <f t="shared" si="12"/>
        <v>50447264</v>
      </c>
      <c r="AB49" s="12">
        <v>59900596</v>
      </c>
      <c r="AC49" s="12">
        <v>58815365</v>
      </c>
      <c r="AD49" s="12">
        <v>105563169</v>
      </c>
      <c r="AE49" s="12">
        <v>77411177</v>
      </c>
      <c r="AF49" s="12">
        <v>112814770</v>
      </c>
      <c r="AG49" s="12">
        <v>238649507</v>
      </c>
      <c r="AH49" s="12">
        <v>247067979</v>
      </c>
      <c r="AI49" s="13">
        <v>0.26638051550720276</v>
      </c>
      <c r="AJ49" s="13">
        <v>3.5275463611160948E-2</v>
      </c>
    </row>
    <row r="50" spans="1:36" ht="10.5" customHeight="1" x14ac:dyDescent="0.2">
      <c r="A50" s="11"/>
      <c r="B50" s="19" t="s">
        <v>73</v>
      </c>
      <c r="C50" s="14"/>
      <c r="D50" s="19"/>
      <c r="E50" s="14"/>
      <c r="F50" s="2"/>
      <c r="G50" s="12">
        <v>21198827</v>
      </c>
      <c r="H50" s="12">
        <v>16211696</v>
      </c>
      <c r="I50" s="12">
        <v>24590396</v>
      </c>
      <c r="J50" s="12">
        <v>32521928</v>
      </c>
      <c r="K50" s="12">
        <f t="shared" si="12"/>
        <v>35219227</v>
      </c>
      <c r="L50" s="12">
        <f t="shared" si="12"/>
        <v>44480348</v>
      </c>
      <c r="M50" s="12">
        <f t="shared" si="12"/>
        <v>45686398</v>
      </c>
      <c r="N50" s="12">
        <f t="shared" si="12"/>
        <v>85576884</v>
      </c>
      <c r="O50" s="12">
        <f t="shared" si="12"/>
        <v>87622575</v>
      </c>
      <c r="P50" s="12">
        <f t="shared" si="12"/>
        <v>75559459</v>
      </c>
      <c r="Q50" s="12">
        <f t="shared" si="12"/>
        <v>32356399</v>
      </c>
      <c r="R50" s="12">
        <f t="shared" si="12"/>
        <v>41435847</v>
      </c>
      <c r="S50" s="12">
        <f t="shared" si="12"/>
        <v>58007039</v>
      </c>
      <c r="T50" s="12">
        <f t="shared" si="12"/>
        <v>61867308</v>
      </c>
      <c r="U50" s="12">
        <f t="shared" si="12"/>
        <v>73658239</v>
      </c>
      <c r="V50" s="12">
        <f t="shared" si="12"/>
        <v>77831985</v>
      </c>
      <c r="W50" s="12">
        <f t="shared" si="12"/>
        <v>50323310</v>
      </c>
      <c r="X50" s="12">
        <f t="shared" si="12"/>
        <v>55556046</v>
      </c>
      <c r="Y50" s="12">
        <f t="shared" si="12"/>
        <v>22614735</v>
      </c>
      <c r="Z50" s="12">
        <f t="shared" si="12"/>
        <v>28799852</v>
      </c>
      <c r="AA50" s="12">
        <f t="shared" si="12"/>
        <v>34674237</v>
      </c>
      <c r="AB50" s="12">
        <v>60850501</v>
      </c>
      <c r="AC50" s="12">
        <v>33366701</v>
      </c>
      <c r="AD50" s="12">
        <v>66633595</v>
      </c>
      <c r="AE50" s="12">
        <v>51206268</v>
      </c>
      <c r="AF50" s="12">
        <v>165174539</v>
      </c>
      <c r="AG50" s="12">
        <v>189903339</v>
      </c>
      <c r="AH50" s="12">
        <v>104604814</v>
      </c>
      <c r="AI50" s="13">
        <v>9.4497025311982341E-2</v>
      </c>
      <c r="AJ50" s="13">
        <v>-0.44916811599610684</v>
      </c>
    </row>
    <row r="51" spans="1:36" ht="10.5" customHeight="1" x14ac:dyDescent="0.2">
      <c r="A51" s="11"/>
      <c r="B51" s="19" t="s">
        <v>74</v>
      </c>
      <c r="C51" s="14"/>
      <c r="D51" s="19"/>
      <c r="E51" s="14"/>
      <c r="F51" s="2"/>
      <c r="G51" s="12">
        <v>168007</v>
      </c>
      <c r="H51" s="12">
        <v>307952</v>
      </c>
      <c r="I51" s="12">
        <v>437974</v>
      </c>
      <c r="J51" s="12">
        <v>321933</v>
      </c>
      <c r="K51" s="12">
        <f t="shared" si="12"/>
        <v>902388</v>
      </c>
      <c r="L51" s="12">
        <f t="shared" si="12"/>
        <v>887905</v>
      </c>
      <c r="M51" s="12">
        <f t="shared" si="12"/>
        <v>880400</v>
      </c>
      <c r="N51" s="12">
        <f t="shared" si="12"/>
        <v>1218632</v>
      </c>
      <c r="O51" s="12">
        <f t="shared" si="12"/>
        <v>1265258</v>
      </c>
      <c r="P51" s="12">
        <f t="shared" si="12"/>
        <v>1778902</v>
      </c>
      <c r="Q51" s="12">
        <f t="shared" si="12"/>
        <v>1461603</v>
      </c>
      <c r="R51" s="12">
        <f t="shared" si="12"/>
        <v>389354</v>
      </c>
      <c r="S51" s="12">
        <f t="shared" si="12"/>
        <v>1218845</v>
      </c>
      <c r="T51" s="12">
        <f t="shared" si="12"/>
        <v>5720408</v>
      </c>
      <c r="U51" s="12">
        <f t="shared" si="12"/>
        <v>5862754</v>
      </c>
      <c r="V51" s="12">
        <f t="shared" si="12"/>
        <v>9650249</v>
      </c>
      <c r="W51" s="12">
        <f t="shared" si="12"/>
        <v>21300377</v>
      </c>
      <c r="X51" s="12">
        <f t="shared" si="12"/>
        <v>11722999</v>
      </c>
      <c r="Y51" s="12">
        <f t="shared" si="12"/>
        <v>15771301</v>
      </c>
      <c r="Z51" s="12">
        <f t="shared" si="12"/>
        <v>21358670</v>
      </c>
      <c r="AA51" s="12">
        <f t="shared" si="12"/>
        <v>14363434</v>
      </c>
      <c r="AB51" s="12">
        <v>14155101</v>
      </c>
      <c r="AC51" s="12">
        <v>13733507</v>
      </c>
      <c r="AD51" s="12">
        <v>36260532</v>
      </c>
      <c r="AE51" s="12">
        <v>14509357</v>
      </c>
      <c r="AF51" s="12">
        <v>21661582</v>
      </c>
      <c r="AG51" s="12">
        <v>19697387</v>
      </c>
      <c r="AH51" s="12">
        <v>21073518</v>
      </c>
      <c r="AI51" s="13">
        <v>6.8572545178915645E-2</v>
      </c>
      <c r="AJ51" s="13">
        <v>6.9863632166032988E-2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38090902.539999999</v>
      </c>
      <c r="S52" s="12">
        <f t="shared" si="13"/>
        <v>45064043.414999999</v>
      </c>
      <c r="T52" s="12">
        <f t="shared" si="13"/>
        <v>52037184.289999999</v>
      </c>
      <c r="U52" s="12">
        <f t="shared" si="13"/>
        <v>54812984.555</v>
      </c>
      <c r="V52" s="12">
        <f t="shared" si="13"/>
        <v>57588784.82</v>
      </c>
      <c r="W52" s="12">
        <f t="shared" si="13"/>
        <v>30252928.829999998</v>
      </c>
      <c r="X52" s="12">
        <f t="shared" si="13"/>
        <v>2917072.84</v>
      </c>
      <c r="Y52" s="12">
        <f t="shared" si="13"/>
        <v>33053081.890000001</v>
      </c>
      <c r="Z52" s="12">
        <f t="shared" si="13"/>
        <v>63189090.939999998</v>
      </c>
      <c r="AA52" s="12">
        <f t="shared" si="13"/>
        <v>66078332.744999997</v>
      </c>
      <c r="AB52" s="12">
        <v>68967574.549999997</v>
      </c>
      <c r="AC52" s="12">
        <v>72121030.259127408</v>
      </c>
      <c r="AD52" s="12">
        <v>71342674</v>
      </c>
      <c r="AE52" s="12">
        <v>72571120.461141571</v>
      </c>
      <c r="AF52" s="12">
        <v>79943058.689999998</v>
      </c>
      <c r="AG52" s="12">
        <v>84624565.047546625</v>
      </c>
      <c r="AH52" s="12">
        <v>87077228.120000005</v>
      </c>
      <c r="AI52" s="13">
        <v>3.962474305920316E-2</v>
      </c>
      <c r="AJ52" s="13">
        <v>2.898287360266303E-2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298</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208115448</v>
      </c>
      <c r="H62" s="5">
        <v>212778328</v>
      </c>
      <c r="I62" s="5">
        <v>218872890</v>
      </c>
      <c r="J62" s="5">
        <v>258189642</v>
      </c>
      <c r="K62" s="5">
        <f>SUM(K64,K79,K91,K93)</f>
        <v>258927535</v>
      </c>
      <c r="L62" s="5">
        <f>SUM(L64,L79,L91,L93)</f>
        <v>282517266</v>
      </c>
      <c r="M62" s="5">
        <f>SUM(M64,M79,M91,M93)</f>
        <v>321168040</v>
      </c>
      <c r="N62" s="5">
        <f>SUM(N64,N79,N91,N93)</f>
        <v>418514130</v>
      </c>
      <c r="O62" s="39">
        <v>415341621</v>
      </c>
      <c r="P62" s="39">
        <v>500350026</v>
      </c>
      <c r="Q62" s="39">
        <v>379679175</v>
      </c>
      <c r="R62" s="39">
        <v>371771978</v>
      </c>
      <c r="S62" s="39">
        <v>407511740</v>
      </c>
      <c r="T62" s="39">
        <v>584861595</v>
      </c>
      <c r="U62" s="8">
        <v>478841156</v>
      </c>
      <c r="V62" s="8">
        <f>SUM(V64,V79,V91,V93)</f>
        <v>484269205</v>
      </c>
      <c r="W62" s="8">
        <f>W64+W79+W91+W93</f>
        <v>502032846</v>
      </c>
      <c r="X62" s="8">
        <f>SUM(X64,X79,X91,X93)</f>
        <v>511610315</v>
      </c>
      <c r="Y62" s="8">
        <f>SUM(Y64+Y79+Y91+Y93)</f>
        <v>506329947.36410785</v>
      </c>
      <c r="Z62" s="8">
        <f>SUM(Z64+Z79+Z91+Z93)</f>
        <v>505146982.36146683</v>
      </c>
      <c r="AA62" s="8">
        <f>SUM(AA64+AA79+AA91+AA93)</f>
        <v>527112552</v>
      </c>
      <c r="AB62" s="39">
        <v>624442677</v>
      </c>
      <c r="AC62" s="39">
        <v>650139094</v>
      </c>
      <c r="AD62" s="39">
        <v>633615061</v>
      </c>
      <c r="AE62" s="39">
        <v>667404429</v>
      </c>
      <c r="AF62" s="39">
        <v>932435837</v>
      </c>
      <c r="AG62" s="39">
        <v>894799793</v>
      </c>
      <c r="AH62" s="39">
        <v>886837893</v>
      </c>
      <c r="AI62" s="10">
        <v>6.0210116886608711E-2</v>
      </c>
      <c r="AJ62" s="10">
        <v>-8.8979680843533672E-3</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114283855</v>
      </c>
      <c r="H64" s="12">
        <v>115052134</v>
      </c>
      <c r="I64" s="12">
        <v>116050787</v>
      </c>
      <c r="J64" s="12">
        <v>132965971</v>
      </c>
      <c r="K64" s="12">
        <f>SUM(K65,K69:K73)</f>
        <v>124128645</v>
      </c>
      <c r="L64" s="12">
        <f>SUM(L65,L69:L73)</f>
        <v>138664387</v>
      </c>
      <c r="M64" s="12">
        <f>SUM(M65,M69:M73)</f>
        <v>164570048</v>
      </c>
      <c r="N64" s="12">
        <f>SUM(N65,N69:N73)</f>
        <v>231768481</v>
      </c>
      <c r="O64" s="41">
        <v>217159772</v>
      </c>
      <c r="P64" s="41">
        <v>306375007</v>
      </c>
      <c r="Q64" s="41">
        <v>179368758</v>
      </c>
      <c r="R64" s="41">
        <v>173226703</v>
      </c>
      <c r="S64" s="41">
        <v>196321622</v>
      </c>
      <c r="T64" s="41">
        <v>357487612</v>
      </c>
      <c r="U64" s="11">
        <v>240987632</v>
      </c>
      <c r="V64" s="11">
        <v>193101933</v>
      </c>
      <c r="W64" s="11">
        <v>215344406</v>
      </c>
      <c r="X64" s="11">
        <v>223167520</v>
      </c>
      <c r="Y64" s="11">
        <v>224097872</v>
      </c>
      <c r="Z64" s="11">
        <v>217659244</v>
      </c>
      <c r="AA64" s="11">
        <v>229613949</v>
      </c>
      <c r="AB64" s="41">
        <v>323965576</v>
      </c>
      <c r="AC64" s="41">
        <v>336971234</v>
      </c>
      <c r="AD64" s="41">
        <v>313188885</v>
      </c>
      <c r="AE64" s="41">
        <v>326931576</v>
      </c>
      <c r="AF64" s="41">
        <v>570338947</v>
      </c>
      <c r="AG64" s="39">
        <v>523764086</v>
      </c>
      <c r="AH64" s="41">
        <v>496017298</v>
      </c>
      <c r="AI64" s="13">
        <v>7.357649100673691E-2</v>
      </c>
      <c r="AJ64" s="13">
        <v>-5.2975736102684981E-2</v>
      </c>
    </row>
    <row r="65" spans="1:36" ht="10.5" customHeight="1" x14ac:dyDescent="0.2">
      <c r="A65" s="11"/>
      <c r="B65" s="11"/>
      <c r="C65" s="11" t="s">
        <v>36</v>
      </c>
      <c r="D65" s="11"/>
      <c r="E65" s="11"/>
      <c r="F65" s="2"/>
      <c r="G65" s="12">
        <v>84788772</v>
      </c>
      <c r="H65" s="12">
        <v>91829974</v>
      </c>
      <c r="I65" s="12">
        <v>94063061</v>
      </c>
      <c r="J65" s="12">
        <v>82929966</v>
      </c>
      <c r="K65" s="12">
        <f>SUM(K66:K68)</f>
        <v>87264214</v>
      </c>
      <c r="L65" s="12">
        <f>SUM(L66:L68)</f>
        <v>95765235</v>
      </c>
      <c r="M65" s="12">
        <f>SUM(M66:M68)</f>
        <v>106231779</v>
      </c>
      <c r="N65" s="12">
        <f>SUM(N66:N68)</f>
        <v>116772012</v>
      </c>
      <c r="O65" s="41">
        <v>119630975</v>
      </c>
      <c r="P65" s="41">
        <v>127882326</v>
      </c>
      <c r="Q65" s="41">
        <v>142284240</v>
      </c>
      <c r="R65" s="41">
        <v>138394768</v>
      </c>
      <c r="S65" s="41">
        <v>144291993</v>
      </c>
      <c r="T65" s="41">
        <v>145614455</v>
      </c>
      <c r="U65" s="11">
        <v>161770538</v>
      </c>
      <c r="V65" s="11">
        <v>143379596</v>
      </c>
      <c r="W65" s="11">
        <v>149778141</v>
      </c>
      <c r="X65" s="11">
        <v>165290316</v>
      </c>
      <c r="Y65" s="11">
        <v>167359088</v>
      </c>
      <c r="Z65" s="11">
        <v>165095603</v>
      </c>
      <c r="AA65" s="11">
        <v>170742458</v>
      </c>
      <c r="AB65" s="41">
        <v>179841138</v>
      </c>
      <c r="AC65" s="41">
        <v>191340760</v>
      </c>
      <c r="AD65" s="41">
        <v>202275738</v>
      </c>
      <c r="AE65" s="41">
        <v>208191059</v>
      </c>
      <c r="AF65" s="41">
        <v>214984345</v>
      </c>
      <c r="AG65" s="41">
        <v>236615604</v>
      </c>
      <c r="AH65" s="41">
        <v>254758779</v>
      </c>
      <c r="AI65" s="13">
        <v>5.9757957111460813E-2</v>
      </c>
      <c r="AJ65" s="13">
        <v>7.6677846656300827E-2</v>
      </c>
    </row>
    <row r="66" spans="1:36" ht="10.5" customHeight="1" x14ac:dyDescent="0.2">
      <c r="A66" s="11"/>
      <c r="B66" s="11"/>
      <c r="C66" s="11"/>
      <c r="D66" s="11" t="s">
        <v>37</v>
      </c>
      <c r="E66" s="11"/>
      <c r="F66" s="2"/>
      <c r="G66" s="12">
        <v>84788772</v>
      </c>
      <c r="H66" s="12">
        <v>91829974</v>
      </c>
      <c r="I66" s="12">
        <v>94063061</v>
      </c>
      <c r="J66" s="12">
        <v>82929966</v>
      </c>
      <c r="K66" s="12">
        <v>87264214</v>
      </c>
      <c r="L66" s="12">
        <v>95612348</v>
      </c>
      <c r="M66" s="12">
        <v>106098582</v>
      </c>
      <c r="N66" s="12">
        <v>116578379</v>
      </c>
      <c r="O66" s="41">
        <v>119380782</v>
      </c>
      <c r="P66" s="41">
        <v>127573470</v>
      </c>
      <c r="Q66" s="41">
        <v>141992048</v>
      </c>
      <c r="R66" s="41">
        <v>138163087</v>
      </c>
      <c r="S66" s="41">
        <v>144099162</v>
      </c>
      <c r="T66" s="41">
        <v>145313747</v>
      </c>
      <c r="U66" s="11">
        <v>161413185</v>
      </c>
      <c r="V66" s="11">
        <v>142951786</v>
      </c>
      <c r="W66" s="11">
        <v>149296132</v>
      </c>
      <c r="X66" s="11">
        <v>164844839</v>
      </c>
      <c r="Y66" s="11">
        <v>166977300</v>
      </c>
      <c r="Z66" s="11">
        <v>164741138</v>
      </c>
      <c r="AA66" s="11">
        <v>170404534</v>
      </c>
      <c r="AB66" s="41">
        <v>179467104</v>
      </c>
      <c r="AC66" s="41">
        <v>190931410</v>
      </c>
      <c r="AD66" s="41">
        <v>201778335</v>
      </c>
      <c r="AE66" s="41">
        <v>207636420</v>
      </c>
      <c r="AF66" s="41">
        <v>214483719</v>
      </c>
      <c r="AG66" s="41">
        <v>236007037</v>
      </c>
      <c r="AH66" s="41">
        <v>254391739</v>
      </c>
      <c r="AI66" s="13">
        <v>5.987103821106543E-2</v>
      </c>
      <c r="AJ66" s="13">
        <v>7.7898956885764384E-2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152887</v>
      </c>
      <c r="M68" s="12">
        <v>133197</v>
      </c>
      <c r="N68" s="12">
        <v>193633</v>
      </c>
      <c r="O68" s="41">
        <v>250193</v>
      </c>
      <c r="P68" s="41">
        <v>308856</v>
      </c>
      <c r="Q68" s="41">
        <v>292192</v>
      </c>
      <c r="R68" s="41">
        <v>231681</v>
      </c>
      <c r="S68" s="41">
        <v>192831</v>
      </c>
      <c r="T68" s="41">
        <v>300708</v>
      </c>
      <c r="U68" s="11">
        <v>357353</v>
      </c>
      <c r="V68" s="11">
        <v>427810</v>
      </c>
      <c r="W68" s="11">
        <v>482009</v>
      </c>
      <c r="X68" s="11">
        <v>445477</v>
      </c>
      <c r="Y68" s="11">
        <v>381788</v>
      </c>
      <c r="Z68" s="11">
        <v>354465</v>
      </c>
      <c r="AA68" s="11">
        <v>337924</v>
      </c>
      <c r="AB68" s="41">
        <v>374034</v>
      </c>
      <c r="AC68" s="41">
        <v>409350</v>
      </c>
      <c r="AD68" s="41">
        <v>497403</v>
      </c>
      <c r="AE68" s="41">
        <v>554639</v>
      </c>
      <c r="AF68" s="41">
        <v>500626</v>
      </c>
      <c r="AG68" s="41">
        <v>608567</v>
      </c>
      <c r="AH68" s="41">
        <v>367040</v>
      </c>
      <c r="AI68" s="13">
        <v>-3.1410346683660162E-3</v>
      </c>
      <c r="AJ68" s="13">
        <v>-0.39687824019376666</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29495083</v>
      </c>
      <c r="H73" s="12">
        <v>23222160</v>
      </c>
      <c r="I73" s="12">
        <v>21987726</v>
      </c>
      <c r="J73" s="12">
        <v>50036005</v>
      </c>
      <c r="K73" s="12">
        <f>SUM(K74:K77)</f>
        <v>36864431</v>
      </c>
      <c r="L73" s="12">
        <f>SUM(L74:L77)</f>
        <v>42899152</v>
      </c>
      <c r="M73" s="12">
        <f>SUM(M74:M77)</f>
        <v>58338269</v>
      </c>
      <c r="N73" s="12">
        <f>SUM(N74:N77)</f>
        <v>114996469</v>
      </c>
      <c r="O73" s="41">
        <v>97528797</v>
      </c>
      <c r="P73" s="41">
        <v>178492681</v>
      </c>
      <c r="Q73" s="41">
        <v>37084518</v>
      </c>
      <c r="R73" s="41">
        <v>34831935</v>
      </c>
      <c r="S73" s="41">
        <v>52029629</v>
      </c>
      <c r="T73" s="41">
        <v>211873157</v>
      </c>
      <c r="U73" s="11">
        <v>79217094</v>
      </c>
      <c r="V73" s="11">
        <v>49722337</v>
      </c>
      <c r="W73" s="11">
        <v>65566265</v>
      </c>
      <c r="X73" s="11">
        <v>57877204</v>
      </c>
      <c r="Y73" s="11">
        <v>56738784</v>
      </c>
      <c r="Z73" s="11">
        <v>52563641</v>
      </c>
      <c r="AA73" s="11">
        <v>58871491</v>
      </c>
      <c r="AB73" s="41">
        <v>144124438</v>
      </c>
      <c r="AC73" s="41">
        <v>145630474</v>
      </c>
      <c r="AD73" s="41">
        <v>110913147</v>
      </c>
      <c r="AE73" s="41">
        <v>118740517</v>
      </c>
      <c r="AF73" s="41">
        <v>355354602</v>
      </c>
      <c r="AG73" s="41">
        <v>287148482</v>
      </c>
      <c r="AH73" s="41">
        <v>241258519</v>
      </c>
      <c r="AI73" s="13">
        <v>8.9659572574784852E-2</v>
      </c>
      <c r="AJ73" s="13">
        <v>-0.15981266096332697</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9982632</v>
      </c>
      <c r="H75" s="12">
        <v>11332599</v>
      </c>
      <c r="I75" s="12">
        <v>13159357</v>
      </c>
      <c r="J75" s="12">
        <v>13807127</v>
      </c>
      <c r="K75" s="12">
        <v>14368680</v>
      </c>
      <c r="L75" s="12">
        <v>15624369</v>
      </c>
      <c r="M75" s="12">
        <v>15497344</v>
      </c>
      <c r="N75" s="12">
        <v>18523973</v>
      </c>
      <c r="O75" s="41">
        <v>19361869</v>
      </c>
      <c r="P75" s="41">
        <v>16275923</v>
      </c>
      <c r="Q75" s="41">
        <v>15856418</v>
      </c>
      <c r="R75" s="41">
        <v>16069218</v>
      </c>
      <c r="S75" s="41">
        <v>18179494</v>
      </c>
      <c r="T75" s="41">
        <v>22389736</v>
      </c>
      <c r="U75" s="11">
        <v>26835504</v>
      </c>
      <c r="V75" s="11">
        <v>25537649</v>
      </c>
      <c r="W75" s="11">
        <v>21464244</v>
      </c>
      <c r="X75" s="11">
        <v>19164238</v>
      </c>
      <c r="Y75" s="11">
        <v>18606630</v>
      </c>
      <c r="Z75" s="11">
        <v>18545355</v>
      </c>
      <c r="AA75" s="11">
        <v>18158272</v>
      </c>
      <c r="AB75" s="41">
        <v>18566207</v>
      </c>
      <c r="AC75" s="41">
        <v>19077282</v>
      </c>
      <c r="AD75" s="41">
        <v>20467277</v>
      </c>
      <c r="AE75" s="41">
        <v>20948094</v>
      </c>
      <c r="AF75" s="41">
        <v>23506577</v>
      </c>
      <c r="AG75" s="41">
        <v>25945986</v>
      </c>
      <c r="AH75" s="41">
        <v>20562071</v>
      </c>
      <c r="AI75" s="13">
        <v>1.7163133502302141E-2</v>
      </c>
      <c r="AJ75" s="13">
        <v>-0.20750473695622898</v>
      </c>
    </row>
    <row r="76" spans="1:36" ht="10.5" customHeight="1" x14ac:dyDescent="0.2">
      <c r="A76" s="11"/>
      <c r="B76" s="14"/>
      <c r="C76" s="11"/>
      <c r="D76" s="15" t="s">
        <v>47</v>
      </c>
      <c r="E76" s="11"/>
      <c r="F76" s="2"/>
      <c r="G76" s="12">
        <v>15819811</v>
      </c>
      <c r="H76" s="12">
        <v>9808027</v>
      </c>
      <c r="I76" s="12">
        <v>6462997</v>
      </c>
      <c r="J76" s="12">
        <v>33452579</v>
      </c>
      <c r="K76" s="12">
        <v>19483745</v>
      </c>
      <c r="L76" s="12">
        <v>23419803</v>
      </c>
      <c r="M76" s="12">
        <v>9315132</v>
      </c>
      <c r="N76" s="12">
        <v>37768421</v>
      </c>
      <c r="O76" s="41">
        <v>13127867</v>
      </c>
      <c r="P76" s="41">
        <v>82559709</v>
      </c>
      <c r="Q76" s="41">
        <v>15459148</v>
      </c>
      <c r="R76" s="41">
        <v>14570926</v>
      </c>
      <c r="S76" s="41">
        <v>26769806</v>
      </c>
      <c r="T76" s="41">
        <v>179326212</v>
      </c>
      <c r="U76" s="11">
        <v>39418934</v>
      </c>
      <c r="V76" s="11">
        <v>14810667</v>
      </c>
      <c r="W76" s="11">
        <v>32256520</v>
      </c>
      <c r="X76" s="11">
        <v>30772566</v>
      </c>
      <c r="Y76" s="11">
        <v>28091802</v>
      </c>
      <c r="Z76" s="11">
        <v>25166924</v>
      </c>
      <c r="AA76" s="11">
        <v>30023273</v>
      </c>
      <c r="AB76" s="41">
        <v>115998316</v>
      </c>
      <c r="AC76" s="41">
        <v>115288799</v>
      </c>
      <c r="AD76" s="41">
        <v>79980358</v>
      </c>
      <c r="AE76" s="41">
        <v>86024758</v>
      </c>
      <c r="AF76" s="41">
        <v>320400850</v>
      </c>
      <c r="AG76" s="41">
        <v>249654162</v>
      </c>
      <c r="AH76" s="41">
        <v>209267468</v>
      </c>
      <c r="AI76" s="13">
        <v>0.10333739855274215</v>
      </c>
      <c r="AJ76" s="13">
        <v>-0.16177056162997194</v>
      </c>
    </row>
    <row r="77" spans="1:36" ht="10.5" customHeight="1" x14ac:dyDescent="0.2">
      <c r="A77" s="11"/>
      <c r="B77" s="11"/>
      <c r="C77" s="11"/>
      <c r="D77" s="11" t="s">
        <v>48</v>
      </c>
      <c r="E77" s="11"/>
      <c r="F77" s="2"/>
      <c r="G77" s="12">
        <v>3692640</v>
      </c>
      <c r="H77" s="12">
        <v>2081534</v>
      </c>
      <c r="I77" s="12">
        <v>2365372</v>
      </c>
      <c r="J77" s="12">
        <v>2776299</v>
      </c>
      <c r="K77" s="12">
        <v>3012006</v>
      </c>
      <c r="L77" s="12">
        <v>3854980</v>
      </c>
      <c r="M77" s="12">
        <v>33525793</v>
      </c>
      <c r="N77" s="12">
        <v>58704075</v>
      </c>
      <c r="O77" s="41">
        <v>65039061</v>
      </c>
      <c r="P77" s="41">
        <v>79657049</v>
      </c>
      <c r="Q77" s="41">
        <v>5768952</v>
      </c>
      <c r="R77" s="41">
        <v>4191791</v>
      </c>
      <c r="S77" s="41">
        <v>7080329</v>
      </c>
      <c r="T77" s="41">
        <v>10157209</v>
      </c>
      <c r="U77" s="11">
        <v>12962656</v>
      </c>
      <c r="V77" s="11">
        <v>9374021</v>
      </c>
      <c r="W77" s="11">
        <v>11845501</v>
      </c>
      <c r="X77" s="11">
        <v>7940400</v>
      </c>
      <c r="Y77" s="11">
        <v>10040352</v>
      </c>
      <c r="Z77" s="11">
        <v>8851362</v>
      </c>
      <c r="AA77" s="11">
        <v>10689946</v>
      </c>
      <c r="AB77" s="41">
        <v>9559915</v>
      </c>
      <c r="AC77" s="41">
        <v>11264393</v>
      </c>
      <c r="AD77" s="41">
        <v>10465512</v>
      </c>
      <c r="AE77" s="41">
        <v>11767665</v>
      </c>
      <c r="AF77" s="41">
        <v>11447175</v>
      </c>
      <c r="AG77" s="41">
        <v>11548334</v>
      </c>
      <c r="AH77" s="41">
        <v>11428980</v>
      </c>
      <c r="AI77" s="13">
        <v>3.0209555196198723E-2</v>
      </c>
      <c r="AJ77" s="13">
        <v>-1.0335170423716528E-2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80693154</v>
      </c>
      <c r="H79" s="12">
        <v>83719471</v>
      </c>
      <c r="I79" s="12">
        <v>88970671</v>
      </c>
      <c r="J79" s="12">
        <v>111788152</v>
      </c>
      <c r="K79" s="12">
        <f>SUM(K80:K89)</f>
        <v>120618128</v>
      </c>
      <c r="L79" s="12">
        <f>SUM(L80:L89)</f>
        <v>127317788</v>
      </c>
      <c r="M79" s="12">
        <f>SUM(M80:M89)</f>
        <v>138610854</v>
      </c>
      <c r="N79" s="12">
        <f>SUM(N80:N89)</f>
        <v>165608317</v>
      </c>
      <c r="O79" s="41">
        <v>174882131</v>
      </c>
      <c r="P79" s="41">
        <v>168312749</v>
      </c>
      <c r="Q79" s="41">
        <v>172602322</v>
      </c>
      <c r="R79" s="41">
        <v>167911922</v>
      </c>
      <c r="S79" s="41">
        <v>178605565</v>
      </c>
      <c r="T79" s="41">
        <v>192384320</v>
      </c>
      <c r="U79" s="11">
        <v>201881789</v>
      </c>
      <c r="V79" s="11">
        <f>SUM(V80:V89)</f>
        <v>252621797</v>
      </c>
      <c r="W79" s="11">
        <f>SUM(W80:W89)</f>
        <v>243255312</v>
      </c>
      <c r="X79" s="11">
        <f>SUM(X80:X89)</f>
        <v>225752164</v>
      </c>
      <c r="Y79" s="11">
        <f>SUM(Y80:Y89)</f>
        <v>222656232.36410785</v>
      </c>
      <c r="Z79" s="11">
        <f>SUM(Z80:Z89)</f>
        <v>242113208.36146683</v>
      </c>
      <c r="AA79" s="11">
        <v>253276624</v>
      </c>
      <c r="AB79" s="41">
        <v>256046673</v>
      </c>
      <c r="AC79" s="41">
        <v>268720045</v>
      </c>
      <c r="AD79" s="41">
        <v>274140807</v>
      </c>
      <c r="AE79" s="41">
        <v>291029016</v>
      </c>
      <c r="AF79" s="41">
        <v>312032020</v>
      </c>
      <c r="AG79" s="41">
        <v>320122730</v>
      </c>
      <c r="AH79" s="41">
        <v>339338389</v>
      </c>
      <c r="AI79" s="13">
        <v>4.8058785277133254E-2</v>
      </c>
      <c r="AJ79" s="13">
        <v>6.0025912561722815E-2</v>
      </c>
    </row>
    <row r="80" spans="1:36" ht="10.5" customHeight="1" x14ac:dyDescent="0.2">
      <c r="A80" s="11"/>
      <c r="B80" s="11"/>
      <c r="C80" s="11" t="s">
        <v>50</v>
      </c>
      <c r="D80" s="11"/>
      <c r="E80" s="11"/>
      <c r="F80" s="2"/>
      <c r="G80" s="12">
        <v>0</v>
      </c>
      <c r="H80" s="12">
        <v>0</v>
      </c>
      <c r="I80" s="12">
        <v>0</v>
      </c>
      <c r="J80" s="12">
        <v>13795786</v>
      </c>
      <c r="K80" s="12">
        <v>14312091</v>
      </c>
      <c r="L80" s="12">
        <v>15021515</v>
      </c>
      <c r="M80" s="12">
        <v>16094199</v>
      </c>
      <c r="N80" s="12">
        <v>16565923</v>
      </c>
      <c r="O80" s="41">
        <v>16483361</v>
      </c>
      <c r="P80" s="41">
        <v>16723093</v>
      </c>
      <c r="Q80" s="41">
        <v>16915223</v>
      </c>
      <c r="R80" s="41">
        <v>17021621</v>
      </c>
      <c r="S80" s="41">
        <v>17017650</v>
      </c>
      <c r="T80" s="41">
        <v>17017650</v>
      </c>
      <c r="U80" s="11">
        <v>17018097</v>
      </c>
      <c r="V80" s="11">
        <v>17230745</v>
      </c>
      <c r="W80" s="11">
        <v>17230745</v>
      </c>
      <c r="X80" s="11">
        <v>17230745</v>
      </c>
      <c r="Y80" s="11">
        <v>17230745</v>
      </c>
      <c r="Z80" s="11">
        <v>17230745</v>
      </c>
      <c r="AA80" s="11">
        <v>17189150</v>
      </c>
      <c r="AB80" s="41">
        <v>17189150</v>
      </c>
      <c r="AC80" s="41">
        <v>16871577</v>
      </c>
      <c r="AD80" s="41">
        <v>17189150</v>
      </c>
      <c r="AE80" s="41">
        <v>17189150</v>
      </c>
      <c r="AF80" s="41">
        <v>17189150</v>
      </c>
      <c r="AG80" s="41">
        <v>16871577</v>
      </c>
      <c r="AH80" s="41">
        <v>17189150</v>
      </c>
      <c r="AI80" s="13">
        <v>0</v>
      </c>
      <c r="AJ80" s="13">
        <v>1.8822958873376212E-2</v>
      </c>
    </row>
    <row r="81" spans="1:36" ht="10.5" customHeight="1" x14ac:dyDescent="0.2">
      <c r="A81" s="11"/>
      <c r="B81" s="11"/>
      <c r="C81" s="11" t="s">
        <v>51</v>
      </c>
      <c r="D81" s="11"/>
      <c r="E81" s="11"/>
      <c r="F81" s="2"/>
      <c r="G81" s="12">
        <v>0</v>
      </c>
      <c r="H81" s="12">
        <v>0</v>
      </c>
      <c r="I81" s="12">
        <v>0</v>
      </c>
      <c r="J81" s="12">
        <v>1217579</v>
      </c>
      <c r="K81" s="12">
        <v>1606568</v>
      </c>
      <c r="L81" s="12">
        <v>1991915</v>
      </c>
      <c r="M81" s="12">
        <v>1939430</v>
      </c>
      <c r="N81" s="12">
        <v>2112021</v>
      </c>
      <c r="O81" s="41">
        <v>4675977</v>
      </c>
      <c r="P81" s="41">
        <v>4982860</v>
      </c>
      <c r="Q81" s="41">
        <v>5337809</v>
      </c>
      <c r="R81" s="41">
        <v>5617702</v>
      </c>
      <c r="S81" s="41">
        <v>5931851</v>
      </c>
      <c r="T81" s="41">
        <v>6079775</v>
      </c>
      <c r="U81" s="11">
        <v>6742467</v>
      </c>
      <c r="V81" s="12">
        <v>8022852</v>
      </c>
      <c r="W81" s="11">
        <v>8425151</v>
      </c>
      <c r="X81" s="11">
        <v>8593037</v>
      </c>
      <c r="Y81" s="11">
        <v>8618307</v>
      </c>
      <c r="Z81" s="11">
        <v>8673538</v>
      </c>
      <c r="AA81" s="11">
        <v>8742920</v>
      </c>
      <c r="AB81" s="41">
        <v>8831849</v>
      </c>
      <c r="AC81" s="41">
        <v>9096697</v>
      </c>
      <c r="AD81" s="41">
        <v>9157612</v>
      </c>
      <c r="AE81" s="41">
        <v>9301581</v>
      </c>
      <c r="AF81" s="41">
        <v>9408622</v>
      </c>
      <c r="AG81" s="41">
        <v>9608294</v>
      </c>
      <c r="AH81" s="41">
        <v>9851130</v>
      </c>
      <c r="AI81" s="13">
        <v>1.8370325509244223E-2</v>
      </c>
      <c r="AJ81" s="13">
        <v>2.5273581345450088E-2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35776186</v>
      </c>
      <c r="W82" s="12">
        <v>37231660</v>
      </c>
      <c r="X82" s="12">
        <v>41067338</v>
      </c>
      <c r="Y82" s="12">
        <v>41614142.364107847</v>
      </c>
      <c r="Z82" s="12">
        <v>42818681.36146684</v>
      </c>
      <c r="AA82" s="12">
        <v>44281994</v>
      </c>
      <c r="AB82" s="41">
        <v>45614041</v>
      </c>
      <c r="AC82" s="41">
        <v>47072910</v>
      </c>
      <c r="AD82" s="41">
        <v>48051367</v>
      </c>
      <c r="AE82" s="41">
        <v>48598533</v>
      </c>
      <c r="AF82" s="41">
        <v>49739617</v>
      </c>
      <c r="AG82" s="41">
        <v>51330582</v>
      </c>
      <c r="AH82" s="41">
        <v>53006456</v>
      </c>
      <c r="AI82" s="13">
        <v>2.5348978981967862E-2</v>
      </c>
      <c r="AJ82" s="13">
        <v>3.2648645986519301E-2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1847210</v>
      </c>
      <c r="K84" s="12">
        <v>2005800</v>
      </c>
      <c r="L84" s="12">
        <v>2008396</v>
      </c>
      <c r="M84" s="12">
        <v>2164123</v>
      </c>
      <c r="N84" s="12">
        <v>2164226</v>
      </c>
      <c r="O84" s="41">
        <v>2164356</v>
      </c>
      <c r="P84" s="41">
        <v>2164618</v>
      </c>
      <c r="Q84" s="41">
        <v>2164618</v>
      </c>
      <c r="R84" s="41">
        <v>2164618</v>
      </c>
      <c r="S84" s="41">
        <v>2164618</v>
      </c>
      <c r="T84" s="41">
        <v>2162999</v>
      </c>
      <c r="U84" s="11">
        <v>2164618</v>
      </c>
      <c r="V84" s="11">
        <v>2164356</v>
      </c>
      <c r="W84" s="11">
        <v>2164207</v>
      </c>
      <c r="X84" s="11">
        <v>2162802</v>
      </c>
      <c r="Y84" s="11">
        <v>2157553</v>
      </c>
      <c r="Z84" s="11">
        <v>2157554</v>
      </c>
      <c r="AA84" s="11">
        <v>2157554</v>
      </c>
      <c r="AB84" s="41">
        <v>2157554</v>
      </c>
      <c r="AC84" s="41">
        <v>2157554</v>
      </c>
      <c r="AD84" s="41">
        <v>2157554</v>
      </c>
      <c r="AE84" s="41">
        <v>2158045</v>
      </c>
      <c r="AF84" s="41">
        <v>2157062</v>
      </c>
      <c r="AG84" s="41">
        <v>2157554</v>
      </c>
      <c r="AH84" s="41">
        <v>2157553</v>
      </c>
      <c r="AI84" s="13">
        <v>-7.7247984897610422E-8</v>
      </c>
      <c r="AJ84" s="13">
        <v>-4.6348782000357814E-7</v>
      </c>
    </row>
    <row r="85" spans="1:36" ht="10.5" customHeight="1" x14ac:dyDescent="0.2">
      <c r="A85" s="11"/>
      <c r="B85" s="14"/>
      <c r="C85" s="11" t="s">
        <v>55</v>
      </c>
      <c r="E85" s="11"/>
      <c r="F85" s="2"/>
      <c r="G85" s="12">
        <v>0</v>
      </c>
      <c r="H85" s="12">
        <v>0</v>
      </c>
      <c r="I85" s="12">
        <v>0</v>
      </c>
      <c r="J85" s="12">
        <v>0</v>
      </c>
      <c r="K85" s="12">
        <v>0</v>
      </c>
      <c r="L85" s="12">
        <v>123202</v>
      </c>
      <c r="M85" s="12">
        <v>1200256</v>
      </c>
      <c r="N85" s="12">
        <v>1760836</v>
      </c>
      <c r="O85" s="41">
        <v>1675249</v>
      </c>
      <c r="P85" s="41">
        <v>2018898</v>
      </c>
      <c r="Q85" s="41">
        <v>2119413</v>
      </c>
      <c r="R85" s="41">
        <v>2072671</v>
      </c>
      <c r="S85" s="41">
        <v>1628984</v>
      </c>
      <c r="T85" s="41">
        <v>2069294</v>
      </c>
      <c r="U85" s="11">
        <v>2325443</v>
      </c>
      <c r="V85" s="11">
        <v>2249195</v>
      </c>
      <c r="W85" s="11">
        <v>2312060</v>
      </c>
      <c r="X85" s="11">
        <v>2579627</v>
      </c>
      <c r="Y85" s="11">
        <v>2559349</v>
      </c>
      <c r="Z85" s="11">
        <v>2572300</v>
      </c>
      <c r="AA85" s="11">
        <v>2205236</v>
      </c>
      <c r="AB85" s="41">
        <v>2338551</v>
      </c>
      <c r="AC85" s="41">
        <v>2487287</v>
      </c>
      <c r="AD85" s="41">
        <v>2550050</v>
      </c>
      <c r="AE85" s="41">
        <v>2732138</v>
      </c>
      <c r="AF85" s="41">
        <v>2762995</v>
      </c>
      <c r="AG85" s="41">
        <v>3771906</v>
      </c>
      <c r="AH85" s="41">
        <v>4506340</v>
      </c>
      <c r="AI85" s="13">
        <v>0.11552554114700819</v>
      </c>
      <c r="AJ85" s="13">
        <v>0.19471163915537662</v>
      </c>
    </row>
    <row r="86" spans="1:36" ht="10.5" customHeight="1" x14ac:dyDescent="0.2">
      <c r="A86" s="11"/>
      <c r="B86" s="11"/>
      <c r="C86" s="11" t="s">
        <v>56</v>
      </c>
      <c r="D86" s="11"/>
      <c r="E86" s="11"/>
      <c r="F86" s="2"/>
      <c r="G86" s="12">
        <v>18279754</v>
      </c>
      <c r="H86" s="12">
        <v>19198859</v>
      </c>
      <c r="I86" s="12">
        <v>19670363</v>
      </c>
      <c r="J86" s="12">
        <v>20093766</v>
      </c>
      <c r="K86" s="12">
        <v>25152705</v>
      </c>
      <c r="L86" s="12">
        <v>24282453</v>
      </c>
      <c r="M86" s="12">
        <v>28395303</v>
      </c>
      <c r="N86" s="12">
        <v>47302958</v>
      </c>
      <c r="O86" s="41">
        <v>47018431</v>
      </c>
      <c r="P86" s="41">
        <v>44249873</v>
      </c>
      <c r="Q86" s="41">
        <v>45418655</v>
      </c>
      <c r="R86" s="41">
        <v>39934985</v>
      </c>
      <c r="S86" s="41">
        <v>40663907</v>
      </c>
      <c r="T86" s="41">
        <v>37079214</v>
      </c>
      <c r="U86" s="11">
        <v>39275895</v>
      </c>
      <c r="V86" s="11">
        <v>44551163</v>
      </c>
      <c r="W86" s="11">
        <v>46510428</v>
      </c>
      <c r="X86" s="11">
        <v>47039069</v>
      </c>
      <c r="Y86" s="11">
        <v>50832188</v>
      </c>
      <c r="Z86" s="11">
        <v>50385393</v>
      </c>
      <c r="AA86" s="11">
        <v>54375139</v>
      </c>
      <c r="AB86" s="41">
        <v>54605461</v>
      </c>
      <c r="AC86" s="41">
        <v>61452271</v>
      </c>
      <c r="AD86" s="41">
        <v>61293107</v>
      </c>
      <c r="AE86" s="41">
        <v>66575508</v>
      </c>
      <c r="AF86" s="41">
        <v>78356515</v>
      </c>
      <c r="AG86" s="41">
        <v>82060760</v>
      </c>
      <c r="AH86" s="41">
        <v>97309150</v>
      </c>
      <c r="AI86" s="13">
        <v>0.10108184061332026</v>
      </c>
      <c r="AJ86" s="13">
        <v>0.18581828878991616</v>
      </c>
    </row>
    <row r="87" spans="1:36" ht="10.5" customHeight="1" x14ac:dyDescent="0.2">
      <c r="A87" s="11"/>
      <c r="B87" s="11"/>
      <c r="C87" s="11" t="s">
        <v>57</v>
      </c>
      <c r="D87" s="11"/>
      <c r="E87" s="11"/>
      <c r="F87" s="2"/>
      <c r="G87" s="12">
        <v>48073315</v>
      </c>
      <c r="H87" s="12">
        <v>49792524</v>
      </c>
      <c r="I87" s="12">
        <v>51498068</v>
      </c>
      <c r="J87" s="12">
        <v>55151642</v>
      </c>
      <c r="K87" s="12">
        <v>57798285</v>
      </c>
      <c r="L87" s="12">
        <v>61967109</v>
      </c>
      <c r="M87" s="12">
        <v>66445954</v>
      </c>
      <c r="N87" s="12">
        <v>69281796</v>
      </c>
      <c r="O87" s="41">
        <v>73652882</v>
      </c>
      <c r="P87" s="41">
        <v>70316871</v>
      </c>
      <c r="Q87" s="41">
        <v>68626164</v>
      </c>
      <c r="R87" s="41">
        <v>68317617</v>
      </c>
      <c r="S87" s="41">
        <v>72739550</v>
      </c>
      <c r="T87" s="41">
        <v>93177451</v>
      </c>
      <c r="U87" s="11">
        <v>97965533</v>
      </c>
      <c r="V87" s="11">
        <v>106425068</v>
      </c>
      <c r="W87" s="11">
        <v>97911330</v>
      </c>
      <c r="X87" s="11">
        <v>79443066</v>
      </c>
      <c r="Y87" s="11">
        <v>71112445</v>
      </c>
      <c r="Z87" s="11">
        <v>81511451</v>
      </c>
      <c r="AA87" s="11">
        <v>87216207</v>
      </c>
      <c r="AB87" s="41">
        <v>90935890</v>
      </c>
      <c r="AC87" s="41">
        <v>99968706</v>
      </c>
      <c r="AD87" s="41">
        <v>102752529</v>
      </c>
      <c r="AE87" s="41">
        <v>112111535</v>
      </c>
      <c r="AF87" s="41">
        <v>120022149</v>
      </c>
      <c r="AG87" s="41">
        <v>121531986</v>
      </c>
      <c r="AH87" s="41">
        <v>123683011</v>
      </c>
      <c r="AI87" s="13">
        <v>5.259779186854141E-2</v>
      </c>
      <c r="AJ87" s="13">
        <v>1.7699249973583086E-2</v>
      </c>
    </row>
    <row r="88" spans="1:36" ht="10.5" customHeight="1" x14ac:dyDescent="0.2">
      <c r="A88" s="11"/>
      <c r="B88" s="11"/>
      <c r="C88" s="11" t="s">
        <v>58</v>
      </c>
      <c r="D88" s="11"/>
      <c r="E88" s="11"/>
      <c r="F88" s="2"/>
      <c r="G88" s="12">
        <v>14340085</v>
      </c>
      <c r="H88" s="12">
        <v>14728088</v>
      </c>
      <c r="I88" s="12">
        <v>17802240</v>
      </c>
      <c r="J88" s="12">
        <v>19682169</v>
      </c>
      <c r="K88" s="12">
        <v>19742679</v>
      </c>
      <c r="L88" s="12">
        <v>21923198</v>
      </c>
      <c r="M88" s="12">
        <v>22371589</v>
      </c>
      <c r="N88" s="12">
        <v>26420557</v>
      </c>
      <c r="O88" s="41">
        <v>29211875</v>
      </c>
      <c r="P88" s="41">
        <v>27856536</v>
      </c>
      <c r="Q88" s="41">
        <v>30192750</v>
      </c>
      <c r="R88" s="41">
        <v>29230648</v>
      </c>
      <c r="S88" s="41">
        <v>33745641</v>
      </c>
      <c r="T88" s="41">
        <v>31214838</v>
      </c>
      <c r="U88" s="11">
        <v>32739824</v>
      </c>
      <c r="V88" s="11">
        <v>32735992</v>
      </c>
      <c r="W88" s="11">
        <v>28334428</v>
      </c>
      <c r="X88" s="11">
        <v>24775341</v>
      </c>
      <c r="Y88" s="11">
        <v>25872755</v>
      </c>
      <c r="Z88" s="11">
        <v>34105575</v>
      </c>
      <c r="AA88" s="11">
        <v>34699256</v>
      </c>
      <c r="AB88" s="41">
        <v>32218747</v>
      </c>
      <c r="AC88" s="41">
        <v>26307745</v>
      </c>
      <c r="AD88" s="41">
        <v>28371384</v>
      </c>
      <c r="AE88" s="41">
        <v>30997218</v>
      </c>
      <c r="AF88" s="41">
        <v>32020398</v>
      </c>
      <c r="AG88" s="41">
        <v>32276829</v>
      </c>
      <c r="AH88" s="41">
        <v>31389174</v>
      </c>
      <c r="AI88" s="13">
        <v>-4.3381349415235748E-3</v>
      </c>
      <c r="AJ88" s="13">
        <v>-2.7501307516918715E-2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1827690</v>
      </c>
      <c r="R89" s="41">
        <v>3552060</v>
      </c>
      <c r="S89" s="41">
        <v>4713364</v>
      </c>
      <c r="T89" s="41">
        <v>3583099</v>
      </c>
      <c r="U89" s="11">
        <v>3649912</v>
      </c>
      <c r="V89" s="11">
        <v>3466240</v>
      </c>
      <c r="W89" s="11">
        <v>3135303</v>
      </c>
      <c r="X89" s="11">
        <v>2861139</v>
      </c>
      <c r="Y89" s="11">
        <v>2658748</v>
      </c>
      <c r="Z89" s="11">
        <v>2657971</v>
      </c>
      <c r="AA89" s="11">
        <v>2409168</v>
      </c>
      <c r="AB89" s="41">
        <v>2155430</v>
      </c>
      <c r="AC89" s="41">
        <v>3305298</v>
      </c>
      <c r="AD89" s="41">
        <v>2618054</v>
      </c>
      <c r="AE89" s="41">
        <v>1365308</v>
      </c>
      <c r="AF89" s="41">
        <v>375512</v>
      </c>
      <c r="AG89" s="41">
        <v>513242</v>
      </c>
      <c r="AH89" s="41">
        <v>246425</v>
      </c>
      <c r="AI89" s="13">
        <v>-0.30333315857404031</v>
      </c>
      <c r="AJ89" s="13">
        <v>-0.51986587223960623</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13138439</v>
      </c>
      <c r="H91" s="12">
        <v>14006723</v>
      </c>
      <c r="I91" s="12">
        <v>13851432</v>
      </c>
      <c r="J91" s="12">
        <v>13435519</v>
      </c>
      <c r="K91" s="12">
        <v>14180762</v>
      </c>
      <c r="L91" s="12">
        <v>16535091</v>
      </c>
      <c r="M91" s="12">
        <v>17987138</v>
      </c>
      <c r="N91" s="12">
        <v>21137332</v>
      </c>
      <c r="O91" s="41">
        <v>23299718</v>
      </c>
      <c r="P91" s="41">
        <v>25662270</v>
      </c>
      <c r="Q91" s="41">
        <v>27708095</v>
      </c>
      <c r="R91" s="41">
        <v>30633353</v>
      </c>
      <c r="S91" s="41">
        <v>32584553</v>
      </c>
      <c r="T91" s="41">
        <v>34989663</v>
      </c>
      <c r="U91" s="11">
        <v>35971735</v>
      </c>
      <c r="V91" s="11">
        <v>38545475</v>
      </c>
      <c r="W91" s="11">
        <v>43433128</v>
      </c>
      <c r="X91" s="11">
        <v>62690631</v>
      </c>
      <c r="Y91" s="11">
        <v>59575843</v>
      </c>
      <c r="Z91" s="11">
        <v>45374530</v>
      </c>
      <c r="AA91" s="11">
        <v>44221979</v>
      </c>
      <c r="AB91" s="41">
        <v>44430428</v>
      </c>
      <c r="AC91" s="41">
        <v>44447815</v>
      </c>
      <c r="AD91" s="41">
        <v>46285369</v>
      </c>
      <c r="AE91" s="41">
        <v>49443837</v>
      </c>
      <c r="AF91" s="41">
        <v>50064870</v>
      </c>
      <c r="AG91" s="42">
        <v>50912977</v>
      </c>
      <c r="AH91" s="41">
        <v>51482206</v>
      </c>
      <c r="AI91" s="13">
        <v>2.4855828144225045E-2</v>
      </c>
      <c r="AJ91" s="13">
        <v>1.1180430482389588E-2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189436622</v>
      </c>
      <c r="H96" s="5">
        <v>204757089</v>
      </c>
      <c r="I96" s="5">
        <v>220862190</v>
      </c>
      <c r="J96" s="5">
        <v>235765193</v>
      </c>
      <c r="K96" s="5">
        <v>255527501</v>
      </c>
      <c r="L96" s="5">
        <v>294652871</v>
      </c>
      <c r="M96" s="5">
        <v>306592498</v>
      </c>
      <c r="N96" s="5">
        <v>389722822</v>
      </c>
      <c r="O96" s="5">
        <v>448769052</v>
      </c>
      <c r="P96" s="5">
        <v>506919919</v>
      </c>
      <c r="Q96" s="5">
        <v>364618275</v>
      </c>
      <c r="R96" s="39">
        <v>383070421</v>
      </c>
      <c r="S96" s="39">
        <v>420665154</v>
      </c>
      <c r="T96" s="39">
        <v>452983234</v>
      </c>
      <c r="U96" s="39">
        <v>484070338</v>
      </c>
      <c r="V96" s="8">
        <v>519945658</v>
      </c>
      <c r="W96" s="39">
        <v>519890698</v>
      </c>
      <c r="X96" s="39">
        <f t="shared" ref="X96:AA96" si="14">SUM(X98:X107)</f>
        <v>529692907</v>
      </c>
      <c r="Y96" s="39">
        <f t="shared" si="14"/>
        <v>486200358</v>
      </c>
      <c r="Z96" s="39">
        <f t="shared" si="14"/>
        <v>508756036</v>
      </c>
      <c r="AA96" s="39">
        <f t="shared" si="14"/>
        <v>531002698</v>
      </c>
      <c r="AB96" s="39">
        <v>569251067</v>
      </c>
      <c r="AC96" s="39">
        <v>553154509</v>
      </c>
      <c r="AD96" s="39">
        <v>617409875</v>
      </c>
      <c r="AE96" s="39">
        <v>628560671</v>
      </c>
      <c r="AF96" s="39">
        <v>801182100</v>
      </c>
      <c r="AG96" s="96">
        <v>978305565</v>
      </c>
      <c r="AH96" s="96">
        <v>917186555</v>
      </c>
      <c r="AI96" s="10">
        <v>8.2743630943697077E-2</v>
      </c>
      <c r="AJ96" s="10">
        <v>-6.2474355852202478E-2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64647388</v>
      </c>
      <c r="H98" s="50">
        <v>68497591</v>
      </c>
      <c r="I98" s="50">
        <v>72470057</v>
      </c>
      <c r="J98" s="50">
        <v>74159219</v>
      </c>
      <c r="K98" s="50">
        <v>79293718</v>
      </c>
      <c r="L98" s="50">
        <v>87293602</v>
      </c>
      <c r="M98" s="50">
        <v>93154952</v>
      </c>
      <c r="N98" s="50">
        <v>102208738</v>
      </c>
      <c r="O98" s="50">
        <v>114892392</v>
      </c>
      <c r="P98" s="50">
        <v>116280357</v>
      </c>
      <c r="Q98" s="50">
        <v>119387233</v>
      </c>
      <c r="R98" s="41">
        <v>123656823</v>
      </c>
      <c r="S98" s="41">
        <v>130685515</v>
      </c>
      <c r="T98" s="41">
        <v>140834671</v>
      </c>
      <c r="U98" s="41">
        <v>150599708</v>
      </c>
      <c r="V98" s="11">
        <v>163894116</v>
      </c>
      <c r="W98" s="41">
        <v>172471232</v>
      </c>
      <c r="X98" s="41">
        <v>171696789</v>
      </c>
      <c r="Y98" s="41">
        <v>164747732</v>
      </c>
      <c r="Z98" s="41">
        <v>172745976</v>
      </c>
      <c r="AA98" s="41">
        <v>178313897</v>
      </c>
      <c r="AB98" s="41">
        <v>183707888</v>
      </c>
      <c r="AC98" s="41">
        <v>191935077</v>
      </c>
      <c r="AD98" s="41">
        <v>202994575</v>
      </c>
      <c r="AE98" s="41">
        <v>210966913</v>
      </c>
      <c r="AF98" s="41">
        <v>222999091</v>
      </c>
      <c r="AG98" s="42">
        <v>231918360</v>
      </c>
      <c r="AH98" s="42">
        <v>237369528</v>
      </c>
      <c r="AI98" s="13">
        <v>4.3637142415702268E-2</v>
      </c>
      <c r="AJ98" s="13">
        <v>2.3504685010708078E-2</v>
      </c>
    </row>
    <row r="99" spans="1:44" ht="10.5" customHeight="1" x14ac:dyDescent="0.2">
      <c r="A99" s="14"/>
      <c r="B99" s="51" t="s">
        <v>65</v>
      </c>
      <c r="C99" s="44"/>
      <c r="D99" s="44"/>
      <c r="E99" s="34"/>
      <c r="F99" s="2"/>
      <c r="G99" s="50">
        <v>106423814</v>
      </c>
      <c r="H99" s="50">
        <v>109198442</v>
      </c>
      <c r="I99" s="50">
        <v>112841756</v>
      </c>
      <c r="J99" s="50">
        <v>120080825</v>
      </c>
      <c r="K99" s="50">
        <v>129797055</v>
      </c>
      <c r="L99" s="50">
        <v>146763927</v>
      </c>
      <c r="M99" s="50">
        <v>153074329</v>
      </c>
      <c r="N99" s="50">
        <v>162949755</v>
      </c>
      <c r="O99" s="50">
        <v>177266038</v>
      </c>
      <c r="P99" s="50">
        <v>187107009</v>
      </c>
      <c r="Q99" s="50">
        <v>191791112</v>
      </c>
      <c r="R99" s="41">
        <v>197342724</v>
      </c>
      <c r="S99" s="41">
        <v>208266782</v>
      </c>
      <c r="T99" s="41">
        <v>214760588</v>
      </c>
      <c r="U99" s="41">
        <v>223923442</v>
      </c>
      <c r="V99" s="11">
        <v>239589850</v>
      </c>
      <c r="W99" s="41">
        <v>250711084</v>
      </c>
      <c r="X99" s="41">
        <v>252610750</v>
      </c>
      <c r="Y99" s="41">
        <v>240260521</v>
      </c>
      <c r="Z99" s="41">
        <v>250481222</v>
      </c>
      <c r="AA99" s="41">
        <v>264378596</v>
      </c>
      <c r="AB99" s="41">
        <v>266012856</v>
      </c>
      <c r="AC99" s="41">
        <v>273807070</v>
      </c>
      <c r="AD99" s="41">
        <v>283908974</v>
      </c>
      <c r="AE99" s="41">
        <v>294182067</v>
      </c>
      <c r="AF99" s="41">
        <v>304041648</v>
      </c>
      <c r="AG99" s="42">
        <v>316963764</v>
      </c>
      <c r="AH99" s="42">
        <v>329765052</v>
      </c>
      <c r="AI99" s="13">
        <v>3.6454720010356434E-2</v>
      </c>
      <c r="AJ99" s="13">
        <v>4.0387228617085706E-2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614285</v>
      </c>
      <c r="H102" s="50">
        <v>1238515</v>
      </c>
      <c r="I102" s="50">
        <v>1507186</v>
      </c>
      <c r="J102" s="50">
        <v>908110</v>
      </c>
      <c r="K102" s="50">
        <v>450920</v>
      </c>
      <c r="L102" s="50">
        <v>413647</v>
      </c>
      <c r="M102" s="50">
        <v>334982</v>
      </c>
      <c r="N102" s="50">
        <v>368556</v>
      </c>
      <c r="O102" s="50">
        <v>342551</v>
      </c>
      <c r="P102" s="50">
        <v>367845</v>
      </c>
      <c r="Q102" s="50">
        <v>372813</v>
      </c>
      <c r="R102" s="41">
        <v>461014</v>
      </c>
      <c r="S102" s="41">
        <v>476988</v>
      </c>
      <c r="T102" s="41">
        <v>726268</v>
      </c>
      <c r="U102" s="41">
        <v>740636</v>
      </c>
      <c r="V102" s="11">
        <v>904460</v>
      </c>
      <c r="W102" s="41">
        <v>1088870</v>
      </c>
      <c r="X102" s="41">
        <v>1042478</v>
      </c>
      <c r="Y102" s="41">
        <v>985769</v>
      </c>
      <c r="Z102" s="41">
        <v>1253514</v>
      </c>
      <c r="AA102" s="41">
        <v>1365333</v>
      </c>
      <c r="AB102" s="41">
        <v>449350</v>
      </c>
      <c r="AC102" s="41">
        <v>423877</v>
      </c>
      <c r="AD102" s="41">
        <v>474609</v>
      </c>
      <c r="AE102" s="41">
        <v>514640</v>
      </c>
      <c r="AF102" s="41">
        <v>477442</v>
      </c>
      <c r="AG102" s="42">
        <v>562251</v>
      </c>
      <c r="AH102" s="42">
        <v>418540</v>
      </c>
      <c r="AI102" s="13">
        <v>-1.1768474907374871E-2</v>
      </c>
      <c r="AJ102" s="13">
        <v>-0.25559936754225426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1302883</v>
      </c>
      <c r="H104" s="50">
        <v>607302</v>
      </c>
      <c r="I104" s="50">
        <v>1155719</v>
      </c>
      <c r="J104" s="50">
        <v>1038225</v>
      </c>
      <c r="K104" s="50">
        <v>330942</v>
      </c>
      <c r="L104" s="50">
        <v>222389</v>
      </c>
      <c r="M104" s="50">
        <v>149677</v>
      </c>
      <c r="N104" s="50">
        <v>111766</v>
      </c>
      <c r="O104" s="50">
        <v>79137</v>
      </c>
      <c r="P104" s="50">
        <v>113770</v>
      </c>
      <c r="Q104" s="50">
        <v>49341</v>
      </c>
      <c r="R104" s="41">
        <v>141961</v>
      </c>
      <c r="S104" s="41">
        <v>303137</v>
      </c>
      <c r="T104" s="41">
        <v>432382</v>
      </c>
      <c r="U104" s="41">
        <v>453377</v>
      </c>
      <c r="V104" s="11">
        <v>275871</v>
      </c>
      <c r="W104" s="41">
        <v>520602</v>
      </c>
      <c r="X104" s="41">
        <v>624044</v>
      </c>
      <c r="Y104" s="41">
        <v>527956</v>
      </c>
      <c r="Z104" s="41">
        <v>543970</v>
      </c>
      <c r="AA104" s="41">
        <v>454034</v>
      </c>
      <c r="AB104" s="41">
        <v>435734</v>
      </c>
      <c r="AC104" s="41">
        <v>345869</v>
      </c>
      <c r="AD104" s="41">
        <v>82842</v>
      </c>
      <c r="AE104" s="41">
        <v>117098</v>
      </c>
      <c r="AF104" s="41">
        <v>94996</v>
      </c>
      <c r="AG104" s="42">
        <v>139420</v>
      </c>
      <c r="AH104" s="42">
        <v>65786</v>
      </c>
      <c r="AI104" s="13">
        <v>-0.27028713119223469</v>
      </c>
      <c r="AJ104" s="13">
        <v>-0.52814517285898721</v>
      </c>
    </row>
    <row r="105" spans="1:44" ht="10.5" customHeight="1" x14ac:dyDescent="0.2">
      <c r="A105" s="14"/>
      <c r="B105" s="51" t="s">
        <v>72</v>
      </c>
      <c r="C105" s="44"/>
      <c r="D105" s="44"/>
      <c r="E105" s="34"/>
      <c r="F105" s="2"/>
      <c r="G105" s="50">
        <v>10086852</v>
      </c>
      <c r="H105" s="50">
        <v>10925587</v>
      </c>
      <c r="I105" s="50">
        <v>9450469</v>
      </c>
      <c r="J105" s="50">
        <v>15442860</v>
      </c>
      <c r="K105" s="50">
        <v>12072887</v>
      </c>
      <c r="L105" s="50">
        <v>15245602</v>
      </c>
      <c r="M105" s="50">
        <v>17352738</v>
      </c>
      <c r="N105" s="50">
        <v>50832511</v>
      </c>
      <c r="O105" s="50">
        <v>81786504</v>
      </c>
      <c r="P105" s="50">
        <v>136509326</v>
      </c>
      <c r="Q105" s="50">
        <v>25071676</v>
      </c>
      <c r="R105" s="41">
        <v>29740046</v>
      </c>
      <c r="S105" s="41">
        <v>27796500</v>
      </c>
      <c r="T105" s="41">
        <v>32821871</v>
      </c>
      <c r="U105" s="41">
        <v>34862901</v>
      </c>
      <c r="V105" s="11">
        <v>39015345</v>
      </c>
      <c r="W105" s="41">
        <v>41826916</v>
      </c>
      <c r="X105" s="41">
        <v>46525506</v>
      </c>
      <c r="Y105" s="41">
        <v>52481511</v>
      </c>
      <c r="Z105" s="41">
        <v>44260535</v>
      </c>
      <c r="AA105" s="41">
        <v>46994992</v>
      </c>
      <c r="AB105" s="41">
        <v>54012358</v>
      </c>
      <c r="AC105" s="41">
        <v>47242625</v>
      </c>
      <c r="AD105" s="41">
        <v>57140588</v>
      </c>
      <c r="AE105" s="41">
        <v>66478784</v>
      </c>
      <c r="AF105" s="41">
        <v>103274879</v>
      </c>
      <c r="AG105" s="42">
        <v>228716035</v>
      </c>
      <c r="AH105" s="42">
        <v>234017347</v>
      </c>
      <c r="AI105" s="13">
        <v>0.27680865813244737</v>
      </c>
      <c r="AJ105" s="13">
        <v>2.3178576001459627E-2</v>
      </c>
    </row>
    <row r="106" spans="1:44" ht="10.5" customHeight="1" x14ac:dyDescent="0.2">
      <c r="A106" s="14"/>
      <c r="B106" s="51" t="s">
        <v>73</v>
      </c>
      <c r="C106" s="44"/>
      <c r="D106" s="44"/>
      <c r="E106" s="34"/>
      <c r="F106" s="2"/>
      <c r="G106" s="50">
        <v>6248865</v>
      </c>
      <c r="H106" s="50">
        <v>14004377</v>
      </c>
      <c r="I106" s="50">
        <v>23023092</v>
      </c>
      <c r="J106" s="50">
        <v>23814021</v>
      </c>
      <c r="K106" s="50">
        <v>32684260</v>
      </c>
      <c r="L106" s="50">
        <v>44044524</v>
      </c>
      <c r="M106" s="50">
        <v>41906217</v>
      </c>
      <c r="N106" s="50">
        <v>72582443</v>
      </c>
      <c r="O106" s="50">
        <v>73712912</v>
      </c>
      <c r="P106" s="50">
        <v>65321691</v>
      </c>
      <c r="Q106" s="50">
        <v>26811300</v>
      </c>
      <c r="R106" s="41">
        <v>31408414</v>
      </c>
      <c r="S106" s="41">
        <v>51917387</v>
      </c>
      <c r="T106" s="41">
        <v>61614736</v>
      </c>
      <c r="U106" s="41">
        <v>71495749</v>
      </c>
      <c r="V106" s="11">
        <v>73433393</v>
      </c>
      <c r="W106" s="41">
        <v>49257740</v>
      </c>
      <c r="X106" s="41">
        <v>51534762</v>
      </c>
      <c r="Y106" s="41">
        <v>18265308</v>
      </c>
      <c r="Z106" s="41">
        <v>27542234</v>
      </c>
      <c r="AA106" s="41">
        <v>32920787</v>
      </c>
      <c r="AB106" s="41">
        <v>58809198</v>
      </c>
      <c r="AC106" s="41">
        <v>33068364</v>
      </c>
      <c r="AD106" s="41">
        <v>66179980</v>
      </c>
      <c r="AE106" s="41">
        <v>50026826</v>
      </c>
      <c r="AF106" s="41">
        <v>157991967</v>
      </c>
      <c r="AG106" s="42">
        <v>189701688</v>
      </c>
      <c r="AH106" s="42">
        <v>104453199</v>
      </c>
      <c r="AI106" s="13">
        <v>0.10047305852693955</v>
      </c>
      <c r="AJ106" s="13">
        <v>-0.44938181572743835</v>
      </c>
    </row>
    <row r="107" spans="1:44" ht="10.5" customHeight="1" x14ac:dyDescent="0.2">
      <c r="A107" s="14"/>
      <c r="B107" s="51" t="s">
        <v>39</v>
      </c>
      <c r="C107" s="44"/>
      <c r="D107" s="44"/>
      <c r="E107" s="34"/>
      <c r="F107" s="2"/>
      <c r="G107" s="50">
        <v>112535</v>
      </c>
      <c r="H107" s="50">
        <v>285275</v>
      </c>
      <c r="I107" s="50">
        <v>413911</v>
      </c>
      <c r="J107" s="50">
        <v>321933</v>
      </c>
      <c r="K107" s="50">
        <v>897719</v>
      </c>
      <c r="L107" s="50">
        <v>669180</v>
      </c>
      <c r="M107" s="50">
        <v>619603</v>
      </c>
      <c r="N107" s="50">
        <v>669053</v>
      </c>
      <c r="O107" s="50">
        <v>689518</v>
      </c>
      <c r="P107" s="50">
        <v>1219921</v>
      </c>
      <c r="Q107" s="50">
        <v>1134800</v>
      </c>
      <c r="R107" s="41">
        <v>319439</v>
      </c>
      <c r="S107" s="41">
        <v>1218845</v>
      </c>
      <c r="T107" s="41">
        <v>1792718</v>
      </c>
      <c r="U107" s="41">
        <v>1994525</v>
      </c>
      <c r="V107" s="11">
        <v>2832623</v>
      </c>
      <c r="W107" s="41">
        <v>4014254</v>
      </c>
      <c r="X107" s="41">
        <v>5658578</v>
      </c>
      <c r="Y107" s="41">
        <v>8931561</v>
      </c>
      <c r="Z107" s="41">
        <v>11928585</v>
      </c>
      <c r="AA107" s="41">
        <v>6575059</v>
      </c>
      <c r="AB107" s="41">
        <v>5823683</v>
      </c>
      <c r="AC107" s="41">
        <v>6331627</v>
      </c>
      <c r="AD107" s="41">
        <v>6628307</v>
      </c>
      <c r="AE107" s="41">
        <v>6274343</v>
      </c>
      <c r="AF107" s="41">
        <v>12302077</v>
      </c>
      <c r="AG107" s="42">
        <v>10304047</v>
      </c>
      <c r="AH107" s="42">
        <v>11097103</v>
      </c>
      <c r="AI107" s="13">
        <v>0.11344468965378018</v>
      </c>
      <c r="AJ107" s="13">
        <v>7.696548744391403E-2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298</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209</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60912724</v>
      </c>
      <c r="H119" s="5">
        <v>67599623</v>
      </c>
      <c r="I119" s="5">
        <v>74091918</v>
      </c>
      <c r="J119" s="5">
        <v>78471669</v>
      </c>
      <c r="K119" s="5">
        <f>SUM(K121,K136,K147,K149)</f>
        <v>83479513</v>
      </c>
      <c r="L119" s="5">
        <f>SUM(L121,L136,L147,L149)</f>
        <v>85354136</v>
      </c>
      <c r="M119" s="5">
        <f>SUM(M121,M136,M147,M149)</f>
        <v>103721767</v>
      </c>
      <c r="N119" s="5">
        <f>SUM(N121,N136,N147,N149)</f>
        <v>110649846</v>
      </c>
      <c r="O119" s="5">
        <v>113913523.95</v>
      </c>
      <c r="P119" s="5">
        <v>152519865</v>
      </c>
      <c r="Q119" s="5">
        <v>119846409.72</v>
      </c>
      <c r="R119" s="62">
        <v>125812457.84999999</v>
      </c>
      <c r="S119" s="62">
        <v>163913786.94</v>
      </c>
      <c r="T119" s="62">
        <v>129387039</v>
      </c>
      <c r="U119" s="39">
        <v>140812661</v>
      </c>
      <c r="V119" s="39">
        <v>156029862.81999999</v>
      </c>
      <c r="W119" s="62">
        <v>151663448</v>
      </c>
      <c r="X119" s="62">
        <v>155230391.73999998</v>
      </c>
      <c r="Y119" s="62">
        <v>153388756</v>
      </c>
      <c r="Z119" s="62">
        <v>138946632</v>
      </c>
      <c r="AA119" s="62">
        <v>152851015</v>
      </c>
      <c r="AB119" s="62">
        <v>161712264</v>
      </c>
      <c r="AC119" s="62">
        <v>170151275</v>
      </c>
      <c r="AD119" s="62">
        <v>184644576</v>
      </c>
      <c r="AE119" s="62">
        <v>228593038</v>
      </c>
      <c r="AF119" s="62">
        <v>199277266</v>
      </c>
      <c r="AG119" s="62">
        <v>271368028</v>
      </c>
      <c r="AH119" s="62">
        <v>277600941</v>
      </c>
      <c r="AI119" s="10">
        <v>9.4241032293295612E-2</v>
      </c>
      <c r="AJ119" s="10">
        <v>2.2968486914014794E-2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44955432</v>
      </c>
      <c r="H121" s="12">
        <v>48626052</v>
      </c>
      <c r="I121" s="12">
        <v>53628942</v>
      </c>
      <c r="J121" s="12">
        <v>57277016</v>
      </c>
      <c r="K121" s="12">
        <f>SUM(K122,K126:K130)</f>
        <v>62160500</v>
      </c>
      <c r="L121" s="12">
        <f>SUM(L122,L126:L130)</f>
        <v>59542818</v>
      </c>
      <c r="M121" s="12">
        <f>SUM(M122,M126:M130)</f>
        <v>75017146</v>
      </c>
      <c r="N121" s="12">
        <f>SUM(N122,N126:N130)</f>
        <v>78155458</v>
      </c>
      <c r="O121" s="63">
        <v>78228813.310000002</v>
      </c>
      <c r="P121" s="63">
        <v>119409792</v>
      </c>
      <c r="Q121" s="63">
        <v>81828763.379999995</v>
      </c>
      <c r="R121" s="63">
        <v>84254194.00999999</v>
      </c>
      <c r="S121" s="63">
        <v>123149119.77</v>
      </c>
      <c r="T121" s="63">
        <v>94073430</v>
      </c>
      <c r="U121" s="41">
        <v>99482957</v>
      </c>
      <c r="V121" s="41">
        <v>107412793.47999999</v>
      </c>
      <c r="W121" s="63">
        <v>106045378</v>
      </c>
      <c r="X121" s="63">
        <v>106385956.85999998</v>
      </c>
      <c r="Y121" s="63">
        <v>110335852</v>
      </c>
      <c r="Z121" s="63">
        <v>104092183</v>
      </c>
      <c r="AA121" s="63">
        <v>109047988</v>
      </c>
      <c r="AB121" s="63">
        <v>123618088</v>
      </c>
      <c r="AC121" s="63">
        <v>114025852</v>
      </c>
      <c r="AD121" s="63">
        <v>138426820</v>
      </c>
      <c r="AE121" s="63">
        <v>154881043</v>
      </c>
      <c r="AF121" s="63">
        <v>152638629</v>
      </c>
      <c r="AG121" s="63">
        <v>224241885</v>
      </c>
      <c r="AH121" s="63">
        <v>236020041</v>
      </c>
      <c r="AI121" s="13">
        <v>0.11381007817440492</v>
      </c>
      <c r="AJ121" s="13">
        <v>5.2524335496020293E-2</v>
      </c>
    </row>
    <row r="122" spans="1:44" ht="10.5" customHeight="1" x14ac:dyDescent="0.2">
      <c r="A122" s="11"/>
      <c r="B122" s="11"/>
      <c r="C122" s="11" t="s">
        <v>36</v>
      </c>
      <c r="D122" s="11"/>
      <c r="E122" s="11"/>
      <c r="F122" s="2"/>
      <c r="G122" s="12">
        <v>34382801</v>
      </c>
      <c r="H122" s="12">
        <v>36842037</v>
      </c>
      <c r="I122" s="12">
        <v>38595253</v>
      </c>
      <c r="J122" s="12">
        <v>39880793</v>
      </c>
      <c r="K122" s="12">
        <f>SUM(K123:K125)</f>
        <v>41791768</v>
      </c>
      <c r="L122" s="12">
        <f>SUM(L123:L125)</f>
        <v>39079226</v>
      </c>
      <c r="M122" s="12">
        <f>SUM(M123:M125)</f>
        <v>50084468</v>
      </c>
      <c r="N122" s="12">
        <f>SUM(N123:N125)</f>
        <v>51512846</v>
      </c>
      <c r="O122" s="12">
        <v>52335586.309999995</v>
      </c>
      <c r="P122" s="12">
        <v>93581570</v>
      </c>
      <c r="Q122" s="12">
        <v>55930169.379999995</v>
      </c>
      <c r="R122" s="63">
        <v>56575280.009999998</v>
      </c>
      <c r="S122" s="63">
        <v>93581569.769999996</v>
      </c>
      <c r="T122" s="63">
        <v>55403908</v>
      </c>
      <c r="U122" s="41">
        <v>62715271</v>
      </c>
      <c r="V122" s="41">
        <v>72881709.479999989</v>
      </c>
      <c r="W122" s="63">
        <v>73375549</v>
      </c>
      <c r="X122" s="63">
        <v>75295218.859999985</v>
      </c>
      <c r="Y122" s="63">
        <v>75460191</v>
      </c>
      <c r="Z122" s="63">
        <v>72072726</v>
      </c>
      <c r="AA122" s="63">
        <v>72341582</v>
      </c>
      <c r="AB122" s="63">
        <v>86285755</v>
      </c>
      <c r="AC122" s="63">
        <v>75151902</v>
      </c>
      <c r="AD122" s="63">
        <v>85881631</v>
      </c>
      <c r="AE122" s="63">
        <v>84883083</v>
      </c>
      <c r="AF122" s="63">
        <v>88457794</v>
      </c>
      <c r="AG122" s="63">
        <v>95860721</v>
      </c>
      <c r="AH122" s="63">
        <v>99414014</v>
      </c>
      <c r="AI122" s="13">
        <v>2.3885558899334525E-2</v>
      </c>
      <c r="AJ122" s="13">
        <v>3.7067246761058679E-2</v>
      </c>
    </row>
    <row r="123" spans="1:44" ht="10.5" customHeight="1" x14ac:dyDescent="0.2">
      <c r="A123" s="11"/>
      <c r="B123" s="11"/>
      <c r="C123" s="11"/>
      <c r="D123" s="11" t="s">
        <v>37</v>
      </c>
      <c r="E123" s="11"/>
      <c r="F123" s="2"/>
      <c r="G123" s="12">
        <v>32110441</v>
      </c>
      <c r="H123" s="12">
        <v>34722352</v>
      </c>
      <c r="I123" s="12">
        <v>36065106</v>
      </c>
      <c r="J123" s="12">
        <v>35957286</v>
      </c>
      <c r="K123" s="12">
        <v>37195074</v>
      </c>
      <c r="L123" s="12">
        <v>34689800</v>
      </c>
      <c r="M123" s="12">
        <v>44046852</v>
      </c>
      <c r="N123" s="12">
        <v>44635943</v>
      </c>
      <c r="O123" s="12">
        <v>45794013.839999996</v>
      </c>
      <c r="P123" s="12">
        <v>84228387</v>
      </c>
      <c r="Q123" s="12">
        <v>46625042.689999998</v>
      </c>
      <c r="R123" s="63">
        <v>48574489.25</v>
      </c>
      <c r="S123" s="63">
        <v>84228386.640000001</v>
      </c>
      <c r="T123" s="63">
        <v>46933328</v>
      </c>
      <c r="U123" s="41">
        <v>54352894</v>
      </c>
      <c r="V123" s="41">
        <v>64138612.219999999</v>
      </c>
      <c r="W123" s="63">
        <v>63506154</v>
      </c>
      <c r="X123" s="63">
        <v>60478012.589999996</v>
      </c>
      <c r="Y123" s="63">
        <v>65901628</v>
      </c>
      <c r="Z123" s="63">
        <v>64824916</v>
      </c>
      <c r="AA123" s="63">
        <v>63508339</v>
      </c>
      <c r="AB123" s="63">
        <v>75549409</v>
      </c>
      <c r="AC123" s="63">
        <v>65434296</v>
      </c>
      <c r="AD123" s="63">
        <v>72937188</v>
      </c>
      <c r="AE123" s="63">
        <v>68789658</v>
      </c>
      <c r="AF123" s="63">
        <v>71547221</v>
      </c>
      <c r="AG123" s="63">
        <v>78055887</v>
      </c>
      <c r="AH123" s="63">
        <v>80098484</v>
      </c>
      <c r="AI123" s="13">
        <v>9.7926474782330519E-3</v>
      </c>
      <c r="AJ123" s="13">
        <v>2.6168391373222112E-2</v>
      </c>
    </row>
    <row r="124" spans="1:44" ht="10.5" customHeight="1" x14ac:dyDescent="0.2">
      <c r="A124" s="11"/>
      <c r="B124" s="11"/>
      <c r="C124" s="14"/>
      <c r="D124" s="11" t="s">
        <v>90</v>
      </c>
      <c r="E124" s="11"/>
      <c r="F124" s="2"/>
      <c r="G124" s="12">
        <v>324932</v>
      </c>
      <c r="H124" s="12">
        <v>365487</v>
      </c>
      <c r="I124" s="12">
        <v>577611</v>
      </c>
      <c r="J124" s="12">
        <v>2244254</v>
      </c>
      <c r="K124" s="12">
        <v>2643113</v>
      </c>
      <c r="L124" s="12">
        <v>2812374</v>
      </c>
      <c r="M124" s="12">
        <v>3476604</v>
      </c>
      <c r="N124" s="12">
        <v>3808022</v>
      </c>
      <c r="O124" s="12">
        <v>3025299.8</v>
      </c>
      <c r="P124" s="12">
        <v>5671348</v>
      </c>
      <c r="Q124" s="12">
        <v>3433821.64</v>
      </c>
      <c r="R124" s="63">
        <v>3439347.4</v>
      </c>
      <c r="S124" s="63">
        <v>5671347.7699999996</v>
      </c>
      <c r="T124" s="63">
        <v>3079479</v>
      </c>
      <c r="U124" s="41">
        <v>3797636</v>
      </c>
      <c r="V124" s="41">
        <v>4383890.55</v>
      </c>
      <c r="W124" s="63">
        <v>4576288</v>
      </c>
      <c r="X124" s="63">
        <v>4564869.84</v>
      </c>
      <c r="Y124" s="63">
        <v>4869896</v>
      </c>
      <c r="Z124" s="63">
        <v>3986464</v>
      </c>
      <c r="AA124" s="63">
        <v>5255226</v>
      </c>
      <c r="AB124" s="63">
        <v>5832787</v>
      </c>
      <c r="AC124" s="63">
        <v>5843451</v>
      </c>
      <c r="AD124" s="63">
        <v>8711549</v>
      </c>
      <c r="AE124" s="63">
        <v>8472335</v>
      </c>
      <c r="AF124" s="63">
        <v>10115540</v>
      </c>
      <c r="AG124" s="63">
        <v>11844466</v>
      </c>
      <c r="AH124" s="63">
        <v>11909117</v>
      </c>
      <c r="AI124" s="13">
        <v>0.1263341210392217</v>
      </c>
      <c r="AJ124" s="13">
        <v>5.4583296536965028E-3</v>
      </c>
    </row>
    <row r="125" spans="1:44" ht="10.5" customHeight="1" x14ac:dyDescent="0.2">
      <c r="A125" s="11"/>
      <c r="B125" s="11"/>
      <c r="C125" s="14"/>
      <c r="D125" s="11" t="s">
        <v>39</v>
      </c>
      <c r="E125" s="11"/>
      <c r="F125" s="2"/>
      <c r="G125" s="12">
        <v>1947428</v>
      </c>
      <c r="H125" s="12">
        <v>1754198</v>
      </c>
      <c r="I125" s="12">
        <v>1952536</v>
      </c>
      <c r="J125" s="12">
        <v>1679253</v>
      </c>
      <c r="K125" s="12">
        <v>1953581</v>
      </c>
      <c r="L125" s="12">
        <v>1577052</v>
      </c>
      <c r="M125" s="12">
        <v>2561012</v>
      </c>
      <c r="N125" s="12">
        <v>3068881</v>
      </c>
      <c r="O125" s="12">
        <v>3516272.67</v>
      </c>
      <c r="P125" s="12">
        <v>3681835</v>
      </c>
      <c r="Q125" s="12">
        <v>5871305.0500000007</v>
      </c>
      <c r="R125" s="63">
        <v>4561443.3600000003</v>
      </c>
      <c r="S125" s="63">
        <v>3681835.3600000003</v>
      </c>
      <c r="T125" s="63">
        <v>5391101</v>
      </c>
      <c r="U125" s="41">
        <v>4564741</v>
      </c>
      <c r="V125" s="41">
        <v>4359206.71</v>
      </c>
      <c r="W125" s="63">
        <v>5293107</v>
      </c>
      <c r="X125" s="63">
        <v>10252336.43</v>
      </c>
      <c r="Y125" s="63">
        <v>4688667</v>
      </c>
      <c r="Z125" s="63">
        <v>3261346</v>
      </c>
      <c r="AA125" s="63">
        <v>3578017</v>
      </c>
      <c r="AB125" s="63">
        <v>4903559</v>
      </c>
      <c r="AC125" s="63">
        <v>3874155</v>
      </c>
      <c r="AD125" s="63">
        <v>4232894</v>
      </c>
      <c r="AE125" s="63">
        <v>7621090</v>
      </c>
      <c r="AF125" s="63">
        <v>6795033</v>
      </c>
      <c r="AG125" s="63">
        <v>5960368</v>
      </c>
      <c r="AH125" s="63">
        <v>7406413</v>
      </c>
      <c r="AI125" s="13">
        <v>7.1147849212538139E-2</v>
      </c>
      <c r="AJ125" s="13">
        <v>0.24261002005245313</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0</v>
      </c>
      <c r="Y126" s="63">
        <v>0</v>
      </c>
      <c r="Z126" s="63">
        <v>0</v>
      </c>
      <c r="AA126" s="63">
        <v>0</v>
      </c>
      <c r="AB126" s="63">
        <v>0</v>
      </c>
      <c r="AC126" s="63">
        <v>0</v>
      </c>
      <c r="AD126" s="63">
        <v>0</v>
      </c>
      <c r="AE126" s="63">
        <v>0</v>
      </c>
      <c r="AF126" s="63">
        <v>0</v>
      </c>
      <c r="AG126" s="63">
        <v>0</v>
      </c>
      <c r="AH126" s="63">
        <v>0</v>
      </c>
      <c r="AI126" s="13" t="s">
        <v>246</v>
      </c>
      <c r="AJ126" s="13" t="s">
        <v>246</v>
      </c>
    </row>
    <row r="127" spans="1:44" ht="10.5" customHeight="1" x14ac:dyDescent="0.2">
      <c r="A127" s="11"/>
      <c r="B127" s="14"/>
      <c r="C127" s="11" t="s">
        <v>210</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1852059</v>
      </c>
      <c r="W127" s="63">
        <v>2900223</v>
      </c>
      <c r="X127" s="63">
        <v>3158485</v>
      </c>
      <c r="Y127" s="63">
        <v>3250244</v>
      </c>
      <c r="Z127" s="63">
        <v>3750068</v>
      </c>
      <c r="AA127" s="63">
        <v>3344638</v>
      </c>
      <c r="AB127" s="63">
        <v>3678378</v>
      </c>
      <c r="AC127" s="63">
        <v>3967568</v>
      </c>
      <c r="AD127" s="63">
        <v>4226382</v>
      </c>
      <c r="AE127" s="63">
        <v>4328022</v>
      </c>
      <c r="AF127" s="63">
        <v>4673749</v>
      </c>
      <c r="AG127" s="63">
        <v>4915809</v>
      </c>
      <c r="AH127" s="63">
        <v>4841293</v>
      </c>
      <c r="AI127" s="13">
        <v>4.6849303630123407E-2</v>
      </c>
      <c r="AJ127" s="13">
        <v>-1.5158440858869821E-2</v>
      </c>
    </row>
    <row r="128" spans="1:44" ht="10.5" customHeight="1" x14ac:dyDescent="0.2">
      <c r="A128" s="11"/>
      <c r="B128" s="14"/>
      <c r="C128" s="11" t="s">
        <v>42</v>
      </c>
      <c r="D128" s="11"/>
      <c r="E128" s="11"/>
      <c r="F128" s="2"/>
      <c r="G128" s="12">
        <v>0</v>
      </c>
      <c r="H128" s="12">
        <v>0</v>
      </c>
      <c r="I128" s="12">
        <v>0</v>
      </c>
      <c r="J128" s="12">
        <v>0</v>
      </c>
      <c r="K128" s="12">
        <v>234087</v>
      </c>
      <c r="L128" s="12">
        <v>431260</v>
      </c>
      <c r="M128" s="12">
        <v>700649</v>
      </c>
      <c r="N128" s="12">
        <v>718500</v>
      </c>
      <c r="O128" s="12">
        <v>718466</v>
      </c>
      <c r="P128" s="12">
        <v>700719</v>
      </c>
      <c r="Q128" s="12">
        <v>648047</v>
      </c>
      <c r="R128" s="63">
        <v>648869</v>
      </c>
      <c r="S128" s="63">
        <v>876882</v>
      </c>
      <c r="T128" s="63">
        <v>948466</v>
      </c>
      <c r="U128" s="41">
        <v>968226</v>
      </c>
      <c r="V128" s="41">
        <v>1110942</v>
      </c>
      <c r="W128" s="63">
        <v>959158</v>
      </c>
      <c r="X128" s="63">
        <v>874851</v>
      </c>
      <c r="Y128" s="63">
        <v>915675</v>
      </c>
      <c r="Z128" s="63">
        <v>1002658</v>
      </c>
      <c r="AA128" s="63">
        <v>1038025</v>
      </c>
      <c r="AB128" s="63">
        <v>1237652</v>
      </c>
      <c r="AC128" s="63">
        <v>1353978</v>
      </c>
      <c r="AD128" s="63">
        <v>1604153</v>
      </c>
      <c r="AE128" s="63">
        <v>1717243</v>
      </c>
      <c r="AF128" s="63">
        <v>1825521</v>
      </c>
      <c r="AG128" s="63">
        <v>1388147</v>
      </c>
      <c r="AH128" s="63">
        <v>550520</v>
      </c>
      <c r="AI128" s="13">
        <v>-0.12629981929014023</v>
      </c>
      <c r="AJ128" s="13">
        <v>-0.60341375949377118</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103</v>
      </c>
      <c r="AG129" s="63">
        <v>44524677</v>
      </c>
      <c r="AH129" s="63">
        <v>47539600</v>
      </c>
      <c r="AI129" s="13" t="s">
        <v>246</v>
      </c>
      <c r="AJ129" s="13">
        <v>6.7713528837053658E-2</v>
      </c>
    </row>
    <row r="130" spans="1:36" ht="10.5" customHeight="1" x14ac:dyDescent="0.2">
      <c r="A130" s="11"/>
      <c r="B130" s="14"/>
      <c r="C130" s="11" t="s">
        <v>44</v>
      </c>
      <c r="D130" s="15"/>
      <c r="E130" s="11"/>
      <c r="F130" s="2"/>
      <c r="G130" s="12">
        <v>10572631</v>
      </c>
      <c r="H130" s="12">
        <v>11784015</v>
      </c>
      <c r="I130" s="12">
        <v>15033689</v>
      </c>
      <c r="J130" s="12">
        <v>17396223</v>
      </c>
      <c r="K130" s="12">
        <v>20134645</v>
      </c>
      <c r="L130" s="12">
        <v>20032332</v>
      </c>
      <c r="M130" s="12">
        <v>24232029</v>
      </c>
      <c r="N130" s="12">
        <v>25924112</v>
      </c>
      <c r="O130" s="12">
        <v>25174761</v>
      </c>
      <c r="P130" s="12">
        <v>25127503</v>
      </c>
      <c r="Q130" s="12">
        <v>25250547</v>
      </c>
      <c r="R130" s="63">
        <v>27030045</v>
      </c>
      <c r="S130" s="63">
        <v>28690668</v>
      </c>
      <c r="T130" s="63">
        <v>37721056</v>
      </c>
      <c r="U130" s="41">
        <v>35799460</v>
      </c>
      <c r="V130" s="41">
        <v>31568083</v>
      </c>
      <c r="W130" s="63">
        <v>28810448</v>
      </c>
      <c r="X130" s="63">
        <v>27057402</v>
      </c>
      <c r="Y130" s="63">
        <v>30709742</v>
      </c>
      <c r="Z130" s="63">
        <v>27266731</v>
      </c>
      <c r="AA130" s="63">
        <v>32323743</v>
      </c>
      <c r="AB130" s="63">
        <v>32416303</v>
      </c>
      <c r="AC130" s="63">
        <v>33552404</v>
      </c>
      <c r="AD130" s="63">
        <v>46714654</v>
      </c>
      <c r="AE130" s="63">
        <v>63952695</v>
      </c>
      <c r="AF130" s="63">
        <v>57681462</v>
      </c>
      <c r="AG130" s="63">
        <v>77552531</v>
      </c>
      <c r="AH130" s="63">
        <v>83674614</v>
      </c>
      <c r="AI130" s="13">
        <v>0.17121971017205073</v>
      </c>
      <c r="AJ130" s="13">
        <v>7.8941111541543374E-2</v>
      </c>
    </row>
    <row r="131" spans="1:36" ht="10.5" customHeight="1" x14ac:dyDescent="0.2">
      <c r="A131" s="11"/>
      <c r="B131" s="14"/>
      <c r="C131" s="11"/>
      <c r="D131" s="15" t="s">
        <v>45</v>
      </c>
      <c r="E131" s="11"/>
      <c r="F131" s="2"/>
      <c r="G131" s="12">
        <v>1013469</v>
      </c>
      <c r="H131" s="12">
        <v>1378857</v>
      </c>
      <c r="I131" s="12">
        <v>1926506</v>
      </c>
      <c r="J131" s="12">
        <v>3359661</v>
      </c>
      <c r="K131" s="12">
        <v>3736937</v>
      </c>
      <c r="L131" s="12">
        <v>4056332</v>
      </c>
      <c r="M131" s="12">
        <v>4863758</v>
      </c>
      <c r="N131" s="12">
        <v>4919375</v>
      </c>
      <c r="O131" s="12">
        <v>4325088</v>
      </c>
      <c r="P131" s="12">
        <v>4961054</v>
      </c>
      <c r="Q131" s="12">
        <v>4822554</v>
      </c>
      <c r="R131" s="63">
        <v>5243281</v>
      </c>
      <c r="S131" s="63">
        <v>5084174</v>
      </c>
      <c r="T131" s="63">
        <v>5449239</v>
      </c>
      <c r="U131" s="41">
        <v>5469307</v>
      </c>
      <c r="V131" s="41">
        <v>5072365</v>
      </c>
      <c r="W131" s="63">
        <v>3877803</v>
      </c>
      <c r="X131" s="63">
        <v>3482920</v>
      </c>
      <c r="Y131" s="63">
        <v>3448877</v>
      </c>
      <c r="Z131" s="63">
        <v>3573392</v>
      </c>
      <c r="AA131" s="63">
        <v>4253363</v>
      </c>
      <c r="AB131" s="63">
        <v>5277768</v>
      </c>
      <c r="AC131" s="63">
        <v>7012232</v>
      </c>
      <c r="AD131" s="63">
        <v>8609546</v>
      </c>
      <c r="AE131" s="63">
        <v>8618306</v>
      </c>
      <c r="AF131" s="63">
        <v>10001517</v>
      </c>
      <c r="AG131" s="63">
        <v>10781681</v>
      </c>
      <c r="AH131" s="63">
        <v>10475818</v>
      </c>
      <c r="AI131" s="13">
        <v>0.12104473025720042</v>
      </c>
      <c r="AJ131" s="13">
        <v>-2.8368767356407594E-2</v>
      </c>
    </row>
    <row r="132" spans="1:36" ht="10.5" customHeight="1" x14ac:dyDescent="0.2">
      <c r="A132" s="11"/>
      <c r="B132" s="14"/>
      <c r="C132" s="11"/>
      <c r="D132" s="15" t="s">
        <v>46</v>
      </c>
      <c r="E132" s="11"/>
      <c r="F132" s="2"/>
      <c r="G132" s="12">
        <v>7654273</v>
      </c>
      <c r="H132" s="12">
        <v>9208453</v>
      </c>
      <c r="I132" s="12">
        <v>10199715</v>
      </c>
      <c r="J132" s="12">
        <v>10770984</v>
      </c>
      <c r="K132" s="12">
        <v>13071464</v>
      </c>
      <c r="L132" s="12">
        <v>12707504</v>
      </c>
      <c r="M132" s="12">
        <v>15566767</v>
      </c>
      <c r="N132" s="12">
        <v>17514267</v>
      </c>
      <c r="O132" s="12">
        <v>17413361</v>
      </c>
      <c r="P132" s="12">
        <v>18220192</v>
      </c>
      <c r="Q132" s="12">
        <v>19078113</v>
      </c>
      <c r="R132" s="63">
        <v>21107706</v>
      </c>
      <c r="S132" s="63">
        <v>21477744</v>
      </c>
      <c r="T132" s="63">
        <v>29355648</v>
      </c>
      <c r="U132" s="41">
        <v>26569182</v>
      </c>
      <c r="V132" s="41">
        <v>23880859</v>
      </c>
      <c r="W132" s="63">
        <v>22576003</v>
      </c>
      <c r="X132" s="63">
        <v>22365766</v>
      </c>
      <c r="Y132" s="63">
        <v>21303958</v>
      </c>
      <c r="Z132" s="63">
        <v>20475289</v>
      </c>
      <c r="AA132" s="63">
        <v>25207530</v>
      </c>
      <c r="AB132" s="63">
        <v>25256752</v>
      </c>
      <c r="AC132" s="63">
        <v>24463548</v>
      </c>
      <c r="AD132" s="63">
        <v>26995660</v>
      </c>
      <c r="AE132" s="63">
        <v>34078993</v>
      </c>
      <c r="AF132" s="63">
        <v>25740593</v>
      </c>
      <c r="AG132" s="63">
        <v>26190128</v>
      </c>
      <c r="AH132" s="63">
        <v>25529702</v>
      </c>
      <c r="AI132" s="13">
        <v>1.7931111592623949E-3</v>
      </c>
      <c r="AJ132" s="13">
        <v>-2.5216600697789641E-2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0</v>
      </c>
      <c r="AD133" s="63">
        <v>0</v>
      </c>
      <c r="AE133" s="63">
        <v>1488505</v>
      </c>
      <c r="AF133" s="63">
        <v>1497413</v>
      </c>
      <c r="AG133" s="63">
        <v>15199110</v>
      </c>
      <c r="AH133" s="63">
        <v>20802323</v>
      </c>
      <c r="AI133" s="13" t="s">
        <v>246</v>
      </c>
      <c r="AJ133" s="13">
        <v>0.36865401987353208</v>
      </c>
    </row>
    <row r="134" spans="1:36" ht="10.5" customHeight="1" x14ac:dyDescent="0.2">
      <c r="A134" s="11"/>
      <c r="B134" s="11"/>
      <c r="C134" s="11"/>
      <c r="D134" s="11" t="s">
        <v>48</v>
      </c>
      <c r="E134" s="11"/>
      <c r="F134" s="2"/>
      <c r="G134" s="12">
        <v>1904889</v>
      </c>
      <c r="H134" s="12">
        <v>1196705</v>
      </c>
      <c r="I134" s="12">
        <v>2907468</v>
      </c>
      <c r="J134" s="12">
        <v>3265578</v>
      </c>
      <c r="K134" s="12">
        <v>3326244</v>
      </c>
      <c r="L134" s="12">
        <v>3268496</v>
      </c>
      <c r="M134" s="12">
        <v>3801504</v>
      </c>
      <c r="N134" s="12">
        <v>3490470</v>
      </c>
      <c r="O134" s="12">
        <v>3436312</v>
      </c>
      <c r="P134" s="12">
        <v>1946257</v>
      </c>
      <c r="Q134" s="12">
        <v>1349880</v>
      </c>
      <c r="R134" s="63">
        <v>679058</v>
      </c>
      <c r="S134" s="63">
        <v>2128750</v>
      </c>
      <c r="T134" s="63">
        <v>2916169</v>
      </c>
      <c r="U134" s="41">
        <v>3760971</v>
      </c>
      <c r="V134" s="41">
        <v>2614859</v>
      </c>
      <c r="W134" s="63">
        <v>2356642</v>
      </c>
      <c r="X134" s="63">
        <v>1208716</v>
      </c>
      <c r="Y134" s="63">
        <v>5956907</v>
      </c>
      <c r="Z134" s="63">
        <v>3218050</v>
      </c>
      <c r="AA134" s="63">
        <v>2862850</v>
      </c>
      <c r="AB134" s="63">
        <v>1881783</v>
      </c>
      <c r="AC134" s="63">
        <v>2076624</v>
      </c>
      <c r="AD134" s="63">
        <v>11109448</v>
      </c>
      <c r="AE134" s="63">
        <v>19766891</v>
      </c>
      <c r="AF134" s="63">
        <v>20441939</v>
      </c>
      <c r="AG134" s="63">
        <v>25381612</v>
      </c>
      <c r="AH134" s="63">
        <v>26866771</v>
      </c>
      <c r="AI134" s="13">
        <v>0.55754638368670584</v>
      </c>
      <c r="AJ134" s="13">
        <v>5.8513186632905743E-2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13355887</v>
      </c>
      <c r="H136" s="12">
        <v>16768621</v>
      </c>
      <c r="I136" s="12">
        <v>16385748</v>
      </c>
      <c r="J136" s="12">
        <v>18070822</v>
      </c>
      <c r="K136" s="12">
        <f>SUM(K137:K145)</f>
        <v>18550118</v>
      </c>
      <c r="L136" s="12">
        <f>SUM(L137:L145)</f>
        <v>21349142</v>
      </c>
      <c r="M136" s="12">
        <f>SUM(M137:M145)</f>
        <v>24990102</v>
      </c>
      <c r="N136" s="12">
        <f>SUM(N137:N145)</f>
        <v>28396529</v>
      </c>
      <c r="O136" s="12">
        <v>28967875.640000001</v>
      </c>
      <c r="P136" s="12">
        <v>27031616</v>
      </c>
      <c r="Q136" s="12">
        <v>31424722.34</v>
      </c>
      <c r="R136" s="63">
        <v>35465493.840000004</v>
      </c>
      <c r="S136" s="63">
        <v>32207401.169999998</v>
      </c>
      <c r="T136" s="63">
        <v>25083226</v>
      </c>
      <c r="U136" s="41">
        <v>30727007</v>
      </c>
      <c r="V136" s="41">
        <v>35902045.340000004</v>
      </c>
      <c r="W136" s="63">
        <v>32820280</v>
      </c>
      <c r="X136" s="63">
        <v>29675909.879999999</v>
      </c>
      <c r="Y136" s="63">
        <v>28196595</v>
      </c>
      <c r="Z136" s="63">
        <v>25256116</v>
      </c>
      <c r="AA136" s="63">
        <v>36120263</v>
      </c>
      <c r="AB136" s="63">
        <v>28279149</v>
      </c>
      <c r="AC136" s="63">
        <v>46784610</v>
      </c>
      <c r="AD136" s="63">
        <v>33290496</v>
      </c>
      <c r="AE136" s="63">
        <v>61481795</v>
      </c>
      <c r="AF136" s="63">
        <v>36028737</v>
      </c>
      <c r="AG136" s="63">
        <v>35947298</v>
      </c>
      <c r="AH136" s="63">
        <v>30547158</v>
      </c>
      <c r="AI136" s="13">
        <v>1.2940834631523179E-2</v>
      </c>
      <c r="AJ136" s="13">
        <v>-0.15022380819832412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735525</v>
      </c>
      <c r="H138" s="12">
        <v>710035</v>
      </c>
      <c r="I138" s="12">
        <v>733814</v>
      </c>
      <c r="J138" s="12">
        <v>804266</v>
      </c>
      <c r="K138" s="12">
        <v>828642</v>
      </c>
      <c r="L138" s="12">
        <v>758265</v>
      </c>
      <c r="M138" s="12">
        <v>917609</v>
      </c>
      <c r="N138" s="12">
        <v>957680</v>
      </c>
      <c r="O138" s="12">
        <v>2081786.92</v>
      </c>
      <c r="P138" s="12">
        <v>2145332</v>
      </c>
      <c r="Q138" s="12">
        <v>2198141.41</v>
      </c>
      <c r="R138" s="63">
        <v>1930495.71</v>
      </c>
      <c r="S138" s="63">
        <v>2145331.6</v>
      </c>
      <c r="T138" s="63">
        <v>1757856</v>
      </c>
      <c r="U138" s="41">
        <v>2178824</v>
      </c>
      <c r="V138" s="41">
        <v>2806012.8</v>
      </c>
      <c r="W138" s="64">
        <v>3003380</v>
      </c>
      <c r="X138" s="64">
        <v>2802547.12</v>
      </c>
      <c r="Y138" s="63">
        <v>3250049</v>
      </c>
      <c r="Z138" s="63">
        <v>3330868</v>
      </c>
      <c r="AA138" s="63">
        <v>3486841</v>
      </c>
      <c r="AB138" s="63">
        <v>3696988</v>
      </c>
      <c r="AC138" s="63">
        <v>3919345</v>
      </c>
      <c r="AD138" s="63">
        <v>3957085</v>
      </c>
      <c r="AE138" s="63">
        <v>4056725</v>
      </c>
      <c r="AF138" s="63">
        <v>4189389</v>
      </c>
      <c r="AG138" s="63">
        <v>4228211</v>
      </c>
      <c r="AH138" s="63">
        <v>4390117</v>
      </c>
      <c r="AI138" s="13">
        <v>2.9053629966623085E-2</v>
      </c>
      <c r="AJ138" s="13">
        <v>3.8291844943405144E-2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9488935</v>
      </c>
      <c r="H141" s="12">
        <v>9838729</v>
      </c>
      <c r="I141" s="12">
        <v>10761794</v>
      </c>
      <c r="J141" s="12">
        <v>11588655</v>
      </c>
      <c r="K141" s="12">
        <v>12300400</v>
      </c>
      <c r="L141" s="12">
        <v>12467364</v>
      </c>
      <c r="M141" s="12">
        <v>13392509</v>
      </c>
      <c r="N141" s="12">
        <v>13775182</v>
      </c>
      <c r="O141" s="12">
        <v>14723036.07</v>
      </c>
      <c r="P141" s="12">
        <v>14315100</v>
      </c>
      <c r="Q141" s="12">
        <v>14228794.960000001</v>
      </c>
      <c r="R141" s="63">
        <v>14481097.01</v>
      </c>
      <c r="S141" s="63">
        <v>14722974.76</v>
      </c>
      <c r="T141" s="63">
        <v>15485767</v>
      </c>
      <c r="U141" s="41">
        <v>16976066</v>
      </c>
      <c r="V141" s="41">
        <v>18853368.32</v>
      </c>
      <c r="W141" s="63">
        <v>18296692</v>
      </c>
      <c r="X141" s="63">
        <v>15422881.52</v>
      </c>
      <c r="Y141" s="63">
        <v>13287567</v>
      </c>
      <c r="Z141" s="63">
        <v>12061059</v>
      </c>
      <c r="AA141" s="63">
        <v>14023931</v>
      </c>
      <c r="AB141" s="63">
        <v>14460714</v>
      </c>
      <c r="AC141" s="63">
        <v>14836244</v>
      </c>
      <c r="AD141" s="63">
        <v>15128167</v>
      </c>
      <c r="AE141" s="63">
        <v>14290252</v>
      </c>
      <c r="AF141" s="63">
        <v>15277094</v>
      </c>
      <c r="AG141" s="63">
        <v>15388927</v>
      </c>
      <c r="AH141" s="63">
        <v>15664399</v>
      </c>
      <c r="AI141" s="13">
        <v>1.3415012014396765E-2</v>
      </c>
      <c r="AJ141" s="13">
        <v>1.7900663249620977E-2</v>
      </c>
    </row>
    <row r="142" spans="1:36" ht="10.5" customHeight="1" x14ac:dyDescent="0.2">
      <c r="A142" s="11"/>
      <c r="B142" s="14"/>
      <c r="C142" s="11" t="s">
        <v>55</v>
      </c>
      <c r="E142" s="11"/>
      <c r="F142" s="2"/>
      <c r="G142" s="12">
        <v>0</v>
      </c>
      <c r="H142" s="12">
        <v>0</v>
      </c>
      <c r="I142" s="12">
        <v>0</v>
      </c>
      <c r="J142" s="12">
        <v>0</v>
      </c>
      <c r="K142" s="12">
        <v>0</v>
      </c>
      <c r="L142" s="12">
        <v>245175</v>
      </c>
      <c r="M142" s="12">
        <v>547581</v>
      </c>
      <c r="N142" s="12">
        <v>753658</v>
      </c>
      <c r="O142" s="12">
        <v>679409.65</v>
      </c>
      <c r="P142" s="12">
        <v>729107</v>
      </c>
      <c r="Q142" s="12">
        <v>677608.97</v>
      </c>
      <c r="R142" s="63">
        <v>611439.12</v>
      </c>
      <c r="S142" s="63">
        <v>729106.81</v>
      </c>
      <c r="T142" s="63">
        <v>503426</v>
      </c>
      <c r="U142" s="41">
        <v>675130</v>
      </c>
      <c r="V142" s="41">
        <v>838369.22</v>
      </c>
      <c r="W142" s="64">
        <v>830107</v>
      </c>
      <c r="X142" s="64">
        <v>876850.24</v>
      </c>
      <c r="Y142" s="63">
        <v>869759</v>
      </c>
      <c r="Z142" s="63">
        <v>875959</v>
      </c>
      <c r="AA142" s="63">
        <v>756939</v>
      </c>
      <c r="AB142" s="63">
        <v>814043</v>
      </c>
      <c r="AC142" s="63">
        <v>862182</v>
      </c>
      <c r="AD142" s="63">
        <v>873716</v>
      </c>
      <c r="AE142" s="63">
        <v>922977</v>
      </c>
      <c r="AF142" s="63">
        <v>930588</v>
      </c>
      <c r="AG142" s="63">
        <v>1071493</v>
      </c>
      <c r="AH142" s="63">
        <v>0</v>
      </c>
      <c r="AI142" s="13">
        <v>-1</v>
      </c>
      <c r="AJ142" s="13" t="s">
        <v>246</v>
      </c>
    </row>
    <row r="143" spans="1:36" ht="10.5" customHeight="1" x14ac:dyDescent="0.2">
      <c r="A143" s="11"/>
      <c r="B143" s="11"/>
      <c r="C143" s="11" t="s">
        <v>56</v>
      </c>
      <c r="D143" s="11"/>
      <c r="E143" s="11"/>
      <c r="F143" s="2"/>
      <c r="G143" s="12">
        <v>3131427</v>
      </c>
      <c r="H143" s="12">
        <v>6219857</v>
      </c>
      <c r="I143" s="12">
        <v>4890140</v>
      </c>
      <c r="J143" s="12">
        <v>5677901</v>
      </c>
      <c r="K143" s="12">
        <v>5421076</v>
      </c>
      <c r="L143" s="12">
        <v>7878338</v>
      </c>
      <c r="M143" s="12">
        <v>10132403</v>
      </c>
      <c r="N143" s="12">
        <v>12910009</v>
      </c>
      <c r="O143" s="12">
        <v>11483643</v>
      </c>
      <c r="P143" s="12">
        <v>9842077</v>
      </c>
      <c r="Q143" s="12">
        <v>14320177</v>
      </c>
      <c r="R143" s="63">
        <v>18442462</v>
      </c>
      <c r="S143" s="63">
        <v>14609988</v>
      </c>
      <c r="T143" s="63">
        <v>7336177</v>
      </c>
      <c r="U143" s="41">
        <v>10896987</v>
      </c>
      <c r="V143" s="41">
        <v>13404295</v>
      </c>
      <c r="W143" s="63">
        <v>10690101</v>
      </c>
      <c r="X143" s="63">
        <v>10573631</v>
      </c>
      <c r="Y143" s="63">
        <v>10789220</v>
      </c>
      <c r="Z143" s="63">
        <v>8988230</v>
      </c>
      <c r="AA143" s="63">
        <v>17852552</v>
      </c>
      <c r="AB143" s="63">
        <v>9307404</v>
      </c>
      <c r="AC143" s="63">
        <v>27166839</v>
      </c>
      <c r="AD143" s="63">
        <v>13331528</v>
      </c>
      <c r="AE143" s="63">
        <v>42211841</v>
      </c>
      <c r="AF143" s="63">
        <v>15631666</v>
      </c>
      <c r="AG143" s="63">
        <v>15258667</v>
      </c>
      <c r="AH143" s="63">
        <v>10492642</v>
      </c>
      <c r="AI143" s="13">
        <v>2.017822204367925E-2</v>
      </c>
      <c r="AJ143" s="13">
        <v>-0.31234871302978168</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884026</v>
      </c>
      <c r="H147" s="12">
        <v>940798</v>
      </c>
      <c r="I147" s="12">
        <v>1857044</v>
      </c>
      <c r="J147" s="12">
        <v>2203334</v>
      </c>
      <c r="K147" s="12">
        <v>1624980</v>
      </c>
      <c r="L147" s="12">
        <v>3031951</v>
      </c>
      <c r="M147" s="12">
        <v>2477262</v>
      </c>
      <c r="N147" s="12">
        <v>3030154</v>
      </c>
      <c r="O147" s="12">
        <v>3495243</v>
      </c>
      <c r="P147" s="12">
        <v>4172177</v>
      </c>
      <c r="Q147" s="12">
        <v>4755158</v>
      </c>
      <c r="R147" s="63">
        <v>4171819</v>
      </c>
      <c r="S147" s="63">
        <v>6803189</v>
      </c>
      <c r="T147" s="63">
        <v>8658289</v>
      </c>
      <c r="U147" s="41">
        <v>8922349</v>
      </c>
      <c r="V147" s="41">
        <v>10893668</v>
      </c>
      <c r="W147" s="63">
        <v>10499368</v>
      </c>
      <c r="X147" s="63">
        <v>16876470</v>
      </c>
      <c r="Y147" s="63">
        <v>13111642</v>
      </c>
      <c r="Z147" s="63">
        <v>7946699</v>
      </c>
      <c r="AA147" s="63">
        <v>5854643</v>
      </c>
      <c r="AB147" s="63">
        <v>7699690</v>
      </c>
      <c r="AC147" s="63">
        <v>6911370</v>
      </c>
      <c r="AD147" s="63">
        <v>10138801</v>
      </c>
      <c r="AE147" s="63">
        <v>9753564</v>
      </c>
      <c r="AF147" s="63">
        <v>7587738</v>
      </c>
      <c r="AG147" s="63">
        <v>8101298</v>
      </c>
      <c r="AH147" s="63">
        <v>7765402</v>
      </c>
      <c r="AI147" s="13">
        <v>1.4173631306604317E-3</v>
      </c>
      <c r="AJ147" s="13">
        <v>-4.1461997818127413E-2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1717379</v>
      </c>
      <c r="H149" s="12">
        <v>1264152</v>
      </c>
      <c r="I149" s="12">
        <v>2220184</v>
      </c>
      <c r="J149" s="12">
        <v>920497</v>
      </c>
      <c r="K149" s="12">
        <v>1143915</v>
      </c>
      <c r="L149" s="12">
        <v>1430225</v>
      </c>
      <c r="M149" s="12">
        <v>1237257</v>
      </c>
      <c r="N149" s="12">
        <v>1067705</v>
      </c>
      <c r="O149" s="12">
        <v>3221592</v>
      </c>
      <c r="P149" s="12">
        <v>1906280</v>
      </c>
      <c r="Q149" s="12">
        <v>1837766</v>
      </c>
      <c r="R149" s="63">
        <v>1920951</v>
      </c>
      <c r="S149" s="63">
        <v>1754077</v>
      </c>
      <c r="T149" s="63">
        <v>1572094</v>
      </c>
      <c r="U149" s="41">
        <v>1680348</v>
      </c>
      <c r="V149" s="41">
        <v>1821356</v>
      </c>
      <c r="W149" s="63">
        <v>2298422</v>
      </c>
      <c r="X149" s="63">
        <v>2292055</v>
      </c>
      <c r="Y149" s="63">
        <v>1744667</v>
      </c>
      <c r="Z149" s="63">
        <v>1651634</v>
      </c>
      <c r="AA149" s="63">
        <v>1828121</v>
      </c>
      <c r="AB149" s="63">
        <v>2115337</v>
      </c>
      <c r="AC149" s="63">
        <v>2429443</v>
      </c>
      <c r="AD149" s="63">
        <v>2788459</v>
      </c>
      <c r="AE149" s="63">
        <v>2476636</v>
      </c>
      <c r="AF149" s="63">
        <v>3022162</v>
      </c>
      <c r="AG149" s="63">
        <v>3077547</v>
      </c>
      <c r="AH149" s="63">
        <v>3268340</v>
      </c>
      <c r="AI149" s="13">
        <v>7.5205004739086201E-2</v>
      </c>
      <c r="AJ149" s="13">
        <v>6.1995153932661307E-2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71676936</v>
      </c>
      <c r="H152" s="5">
        <v>64129854</v>
      </c>
      <c r="I152" s="5">
        <v>70549391</v>
      </c>
      <c r="J152" s="5">
        <v>78343303</v>
      </c>
      <c r="K152" s="5">
        <v>88414794</v>
      </c>
      <c r="L152" s="5">
        <v>89624376</v>
      </c>
      <c r="M152" s="5">
        <v>96430319</v>
      </c>
      <c r="N152" s="5">
        <v>112035315</v>
      </c>
      <c r="O152" s="5">
        <v>116316361</v>
      </c>
      <c r="P152" s="5">
        <v>110390676</v>
      </c>
      <c r="Q152" s="5">
        <v>109805594</v>
      </c>
      <c r="R152" s="62">
        <v>121198373</v>
      </c>
      <c r="S152" s="62">
        <v>119987931</v>
      </c>
      <c r="T152" s="62">
        <v>128053461</v>
      </c>
      <c r="U152" s="39">
        <v>136883614</v>
      </c>
      <c r="V152" s="39">
        <v>158232628</v>
      </c>
      <c r="W152" s="62">
        <v>157003837</v>
      </c>
      <c r="X152" s="62">
        <v>149696862</v>
      </c>
      <c r="Y152" s="62">
        <v>159269562</v>
      </c>
      <c r="Z152" s="62">
        <v>167546414</v>
      </c>
      <c r="AA152" s="62">
        <v>147917721</v>
      </c>
      <c r="AB152" s="62">
        <v>117410711</v>
      </c>
      <c r="AC152" s="62">
        <v>179973755</v>
      </c>
      <c r="AD152" s="62">
        <v>228638568</v>
      </c>
      <c r="AE152" s="62">
        <v>213978906</v>
      </c>
      <c r="AF152" s="62">
        <v>202635027</v>
      </c>
      <c r="AG152" s="62">
        <v>220553401</v>
      </c>
      <c r="AH152" s="62">
        <v>222381491</v>
      </c>
      <c r="AI152" s="10">
        <v>0.11232531159606185</v>
      </c>
      <c r="AJ152" s="10">
        <v>8.2886502394039253E-3</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18024720</v>
      </c>
      <c r="H154" s="12">
        <v>20163684</v>
      </c>
      <c r="I154" s="12">
        <v>18571994</v>
      </c>
      <c r="J154" s="12">
        <v>19419768</v>
      </c>
      <c r="K154" s="12">
        <v>21468461</v>
      </c>
      <c r="L154" s="12">
        <v>21508952</v>
      </c>
      <c r="M154" s="12">
        <v>21116060</v>
      </c>
      <c r="N154" s="12">
        <v>22186030</v>
      </c>
      <c r="O154" s="12">
        <v>22878222</v>
      </c>
      <c r="P154" s="12">
        <v>23688770</v>
      </c>
      <c r="Q154" s="12">
        <v>23072262</v>
      </c>
      <c r="R154" s="63">
        <v>24157346</v>
      </c>
      <c r="S154" s="63">
        <v>24615711</v>
      </c>
      <c r="T154" s="63">
        <v>27526969</v>
      </c>
      <c r="U154" s="41">
        <v>30037019</v>
      </c>
      <c r="V154" s="41">
        <v>35926509</v>
      </c>
      <c r="W154" s="63">
        <v>35507597</v>
      </c>
      <c r="X154" s="63">
        <v>38444350</v>
      </c>
      <c r="Y154" s="63">
        <v>36815242</v>
      </c>
      <c r="Z154" s="63">
        <v>42035362</v>
      </c>
      <c r="AA154" s="63">
        <v>39388666</v>
      </c>
      <c r="AB154" s="63">
        <v>33468341</v>
      </c>
      <c r="AC154" s="63">
        <v>43924220</v>
      </c>
      <c r="AD154" s="63">
        <v>36020270</v>
      </c>
      <c r="AE154" s="63">
        <v>62357759</v>
      </c>
      <c r="AF154" s="63">
        <v>59306928</v>
      </c>
      <c r="AG154" s="63">
        <v>65991743</v>
      </c>
      <c r="AH154" s="63">
        <v>68372474</v>
      </c>
      <c r="AI154" s="13">
        <v>0.12643944928086959</v>
      </c>
      <c r="AJ154" s="13">
        <v>3.6076195168841051E-2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14737950</v>
      </c>
      <c r="H156" s="12">
        <v>15654073</v>
      </c>
      <c r="I156" s="12">
        <v>19439402</v>
      </c>
      <c r="J156" s="12">
        <v>20517404</v>
      </c>
      <c r="K156" s="12">
        <v>23704190</v>
      </c>
      <c r="L156" s="12">
        <v>27075848</v>
      </c>
      <c r="M156" s="12">
        <v>28714974</v>
      </c>
      <c r="N156" s="12">
        <v>30768683</v>
      </c>
      <c r="O156" s="12">
        <v>32703970</v>
      </c>
      <c r="P156" s="12">
        <v>32641988</v>
      </c>
      <c r="Q156" s="12">
        <v>33446021</v>
      </c>
      <c r="R156" s="63">
        <v>36805728</v>
      </c>
      <c r="S156" s="63">
        <v>38270810</v>
      </c>
      <c r="T156" s="63">
        <v>41890332</v>
      </c>
      <c r="U156" s="41">
        <v>46839688</v>
      </c>
      <c r="V156" s="41">
        <v>48806761</v>
      </c>
      <c r="W156" s="63">
        <v>49250730</v>
      </c>
      <c r="X156" s="63">
        <v>47491189</v>
      </c>
      <c r="Y156" s="63">
        <v>46736932</v>
      </c>
      <c r="Z156" s="63">
        <v>46799203</v>
      </c>
      <c r="AA156" s="63">
        <v>44233379</v>
      </c>
      <c r="AB156" s="63">
        <v>28119736</v>
      </c>
      <c r="AC156" s="63">
        <v>49378238</v>
      </c>
      <c r="AD156" s="63">
        <v>62772832</v>
      </c>
      <c r="AE156" s="63">
        <v>68899605</v>
      </c>
      <c r="AF156" s="63">
        <v>79090638</v>
      </c>
      <c r="AG156" s="63">
        <v>80344149</v>
      </c>
      <c r="AH156" s="63">
        <v>82356206</v>
      </c>
      <c r="AI156" s="13">
        <v>0.19613679101592019</v>
      </c>
      <c r="AJ156" s="13">
        <v>2.50429810389802E-2</v>
      </c>
    </row>
    <row r="157" spans="1:36" ht="10.5" customHeight="1" x14ac:dyDescent="0.2">
      <c r="A157" s="11"/>
      <c r="B157" s="19" t="s">
        <v>67</v>
      </c>
      <c r="C157" s="14"/>
      <c r="D157" s="19"/>
      <c r="E157" s="19"/>
      <c r="F157" s="2"/>
      <c r="G157" s="12">
        <v>2383470</v>
      </c>
      <c r="H157" s="12">
        <v>2399476</v>
      </c>
      <c r="I157" s="12">
        <v>4926770</v>
      </c>
      <c r="J157" s="12">
        <v>5298594</v>
      </c>
      <c r="K157" s="12">
        <v>5958110</v>
      </c>
      <c r="L157" s="12">
        <v>8261317</v>
      </c>
      <c r="M157" s="12">
        <v>12600604</v>
      </c>
      <c r="N157" s="12">
        <v>14711711</v>
      </c>
      <c r="O157" s="12">
        <v>13632727</v>
      </c>
      <c r="P157" s="12">
        <v>9994146</v>
      </c>
      <c r="Q157" s="12">
        <v>13235531</v>
      </c>
      <c r="R157" s="63">
        <v>13451485</v>
      </c>
      <c r="S157" s="63">
        <v>9680178</v>
      </c>
      <c r="T157" s="63">
        <v>13958555</v>
      </c>
      <c r="U157" s="41">
        <v>15116148</v>
      </c>
      <c r="V157" s="41">
        <v>20399319</v>
      </c>
      <c r="W157" s="63">
        <v>17906820</v>
      </c>
      <c r="X157" s="63">
        <v>16394128</v>
      </c>
      <c r="Y157" s="63">
        <v>15327180</v>
      </c>
      <c r="Z157" s="63">
        <v>16546919</v>
      </c>
      <c r="AA157" s="63">
        <v>20058884</v>
      </c>
      <c r="AB157" s="63">
        <v>12073718</v>
      </c>
      <c r="AC157" s="63">
        <v>30179362</v>
      </c>
      <c r="AD157" s="63">
        <v>13457702</v>
      </c>
      <c r="AE157" s="63">
        <v>21384387</v>
      </c>
      <c r="AF157" s="63">
        <v>16496908</v>
      </c>
      <c r="AG157" s="63">
        <v>17833621</v>
      </c>
      <c r="AH157" s="63">
        <v>19451483</v>
      </c>
      <c r="AI157" s="13">
        <v>8.2726122583054229E-2</v>
      </c>
      <c r="AJ157" s="13">
        <v>9.0719770258659196E-2</v>
      </c>
    </row>
    <row r="158" spans="1:36" ht="10.5" customHeight="1" x14ac:dyDescent="0.2">
      <c r="A158" s="11"/>
      <c r="B158" s="19" t="s">
        <v>69</v>
      </c>
      <c r="C158" s="14"/>
      <c r="D158" s="19"/>
      <c r="E158" s="19"/>
      <c r="F158" s="2"/>
      <c r="G158" s="12">
        <v>7770395</v>
      </c>
      <c r="H158" s="12">
        <v>7702503</v>
      </c>
      <c r="I158" s="12">
        <v>9660948</v>
      </c>
      <c r="J158" s="12">
        <v>8089370</v>
      </c>
      <c r="K158" s="12">
        <v>7918819</v>
      </c>
      <c r="L158" s="12">
        <v>8527040</v>
      </c>
      <c r="M158" s="12">
        <v>8682612</v>
      </c>
      <c r="N158" s="12">
        <v>9089802</v>
      </c>
      <c r="O158" s="12">
        <v>9620572</v>
      </c>
      <c r="P158" s="12">
        <v>8511796</v>
      </c>
      <c r="Q158" s="12">
        <v>9366316</v>
      </c>
      <c r="R158" s="63">
        <v>12723192</v>
      </c>
      <c r="S158" s="63">
        <v>12938266</v>
      </c>
      <c r="T158" s="63">
        <v>12684891</v>
      </c>
      <c r="U158" s="41">
        <v>12974509</v>
      </c>
      <c r="V158" s="41">
        <v>15127183</v>
      </c>
      <c r="W158" s="63">
        <v>16452974</v>
      </c>
      <c r="X158" s="63">
        <v>17883497</v>
      </c>
      <c r="Y158" s="63">
        <v>14394857</v>
      </c>
      <c r="Z158" s="63">
        <v>24008712</v>
      </c>
      <c r="AA158" s="63">
        <v>16195039</v>
      </c>
      <c r="AB158" s="63">
        <v>9462339</v>
      </c>
      <c r="AC158" s="63">
        <v>11938109</v>
      </c>
      <c r="AD158" s="63">
        <v>20902702</v>
      </c>
      <c r="AE158" s="63">
        <v>23173846</v>
      </c>
      <c r="AF158" s="63">
        <v>11569689</v>
      </c>
      <c r="AG158" s="63">
        <v>15686439</v>
      </c>
      <c r="AH158" s="63">
        <v>10444915</v>
      </c>
      <c r="AI158" s="13">
        <v>1.6602252930190575E-2</v>
      </c>
      <c r="AJ158" s="13">
        <v>-0.3341436510861388</v>
      </c>
    </row>
    <row r="159" spans="1:36" ht="10.5" customHeight="1" x14ac:dyDescent="0.2">
      <c r="A159" s="11"/>
      <c r="B159" s="19" t="s">
        <v>70</v>
      </c>
      <c r="C159" s="14"/>
      <c r="D159" s="19"/>
      <c r="E159" s="19"/>
      <c r="F159" s="2"/>
      <c r="G159" s="12">
        <v>5211451</v>
      </c>
      <c r="H159" s="12">
        <v>6081226</v>
      </c>
      <c r="I159" s="12">
        <v>6677224</v>
      </c>
      <c r="J159" s="12">
        <v>6594522</v>
      </c>
      <c r="K159" s="12">
        <v>12378740</v>
      </c>
      <c r="L159" s="12">
        <v>10982777</v>
      </c>
      <c r="M159" s="12">
        <v>7173371</v>
      </c>
      <c r="N159" s="12">
        <v>6615217</v>
      </c>
      <c r="O159" s="12">
        <v>8432325</v>
      </c>
      <c r="P159" s="12">
        <v>9199093</v>
      </c>
      <c r="Q159" s="12">
        <v>10028686</v>
      </c>
      <c r="R159" s="63">
        <v>10141186</v>
      </c>
      <c r="S159" s="63">
        <v>13725756</v>
      </c>
      <c r="T159" s="63">
        <v>13156655</v>
      </c>
      <c r="U159" s="41">
        <v>13179721</v>
      </c>
      <c r="V159" s="41">
        <v>15982664</v>
      </c>
      <c r="W159" s="63">
        <v>13931692</v>
      </c>
      <c r="X159" s="63">
        <v>14276405</v>
      </c>
      <c r="Y159" s="63">
        <v>17824796</v>
      </c>
      <c r="Z159" s="63">
        <v>17152204</v>
      </c>
      <c r="AA159" s="63">
        <v>10710664</v>
      </c>
      <c r="AB159" s="63">
        <v>14478975</v>
      </c>
      <c r="AC159" s="63">
        <v>12722736</v>
      </c>
      <c r="AD159" s="63">
        <v>10502766</v>
      </c>
      <c r="AE159" s="63">
        <v>11015906</v>
      </c>
      <c r="AF159" s="63">
        <v>9600945</v>
      </c>
      <c r="AG159" s="63">
        <v>13313138</v>
      </c>
      <c r="AH159" s="63">
        <v>10927507</v>
      </c>
      <c r="AI159" s="13">
        <v>-4.5819480337664587E-2</v>
      </c>
      <c r="AJ159" s="13">
        <v>-0.17919374079950195</v>
      </c>
    </row>
    <row r="160" spans="1:36" ht="10.5" customHeight="1" x14ac:dyDescent="0.2">
      <c r="A160" s="11"/>
      <c r="B160" s="19" t="s">
        <v>71</v>
      </c>
      <c r="C160" s="14"/>
      <c r="D160" s="19"/>
      <c r="E160" s="19"/>
      <c r="F160" s="2"/>
      <c r="G160" s="12">
        <v>6771152</v>
      </c>
      <c r="H160" s="12">
        <v>7662010</v>
      </c>
      <c r="I160" s="12">
        <v>7296754</v>
      </c>
      <c r="J160" s="12">
        <v>8083435</v>
      </c>
      <c r="K160" s="12">
        <v>12324882</v>
      </c>
      <c r="L160" s="12">
        <v>10244270</v>
      </c>
      <c r="M160" s="12">
        <v>11836396</v>
      </c>
      <c r="N160" s="12">
        <v>13177920</v>
      </c>
      <c r="O160" s="12">
        <v>12059727</v>
      </c>
      <c r="P160" s="12">
        <v>13514679</v>
      </c>
      <c r="Q160" s="12">
        <v>13189807</v>
      </c>
      <c r="R160" s="63">
        <v>12507799</v>
      </c>
      <c r="S160" s="63">
        <v>12690120</v>
      </c>
      <c r="T160" s="63">
        <v>13490154</v>
      </c>
      <c r="U160" s="41">
        <v>13607054</v>
      </c>
      <c r="V160" s="41">
        <v>15766054</v>
      </c>
      <c r="W160" s="63">
        <v>17346276</v>
      </c>
      <c r="X160" s="63">
        <v>7673425</v>
      </c>
      <c r="Y160" s="63">
        <v>18804799</v>
      </c>
      <c r="Z160" s="63">
        <v>11728560</v>
      </c>
      <c r="AA160" s="63">
        <v>8276960</v>
      </c>
      <c r="AB160" s="63">
        <v>10679424</v>
      </c>
      <c r="AC160" s="63">
        <v>15518086</v>
      </c>
      <c r="AD160" s="63">
        <v>9144199</v>
      </c>
      <c r="AE160" s="63">
        <v>10953200</v>
      </c>
      <c r="AF160" s="63">
        <v>10052319</v>
      </c>
      <c r="AG160" s="63">
        <v>9722095</v>
      </c>
      <c r="AH160" s="63">
        <v>9676090</v>
      </c>
      <c r="AI160" s="13">
        <v>-1.6309044529719263E-2</v>
      </c>
      <c r="AJ160" s="13">
        <v>-4.7320047788053914E-3</v>
      </c>
    </row>
    <row r="161" spans="1:36" ht="10.5" customHeight="1" x14ac:dyDescent="0.2">
      <c r="A161" s="11"/>
      <c r="B161" s="19" t="s">
        <v>72</v>
      </c>
      <c r="C161" s="14"/>
      <c r="D161" s="19"/>
      <c r="E161" s="19"/>
      <c r="F161" s="2"/>
      <c r="G161" s="12">
        <v>2077844</v>
      </c>
      <c r="H161" s="12">
        <v>2605910</v>
      </c>
      <c r="I161" s="12">
        <v>2591105</v>
      </c>
      <c r="J161" s="12">
        <v>1910351</v>
      </c>
      <c r="K161" s="12">
        <v>2292461</v>
      </c>
      <c r="L161" s="12">
        <v>2760661</v>
      </c>
      <c r="M161" s="12">
        <v>2588412</v>
      </c>
      <c r="N161" s="12">
        <v>2776774</v>
      </c>
      <c r="O161" s="12">
        <v>3259940</v>
      </c>
      <c r="P161" s="12">
        <v>2991229</v>
      </c>
      <c r="Q161" s="12">
        <v>2700611</v>
      </c>
      <c r="R161" s="63">
        <v>2279907</v>
      </c>
      <c r="S161" s="63">
        <v>2060379</v>
      </c>
      <c r="T161" s="63">
        <v>1792305</v>
      </c>
      <c r="U161" s="41">
        <v>1575875</v>
      </c>
      <c r="V161" s="41">
        <v>1609885</v>
      </c>
      <c r="W161" s="63">
        <v>1449578</v>
      </c>
      <c r="X161" s="63">
        <v>2043868</v>
      </c>
      <c r="Y161" s="63">
        <v>2573756</v>
      </c>
      <c r="Z161" s="63">
        <v>2500954</v>
      </c>
      <c r="AA161" s="63">
        <v>2454129</v>
      </c>
      <c r="AB161" s="63">
        <v>2288178</v>
      </c>
      <c r="AC161" s="63">
        <v>9908185</v>
      </c>
      <c r="AD161" s="63">
        <v>47680080</v>
      </c>
      <c r="AE161" s="63">
        <v>8465203</v>
      </c>
      <c r="AF161" s="63">
        <v>8500600</v>
      </c>
      <c r="AG161" s="63">
        <v>9393216</v>
      </c>
      <c r="AH161" s="63">
        <v>12399816</v>
      </c>
      <c r="AI161" s="13">
        <v>0.32532047000632902</v>
      </c>
      <c r="AJ161" s="13">
        <v>0.3200820677391002</v>
      </c>
    </row>
    <row r="162" spans="1:36" ht="10.5" customHeight="1" x14ac:dyDescent="0.2">
      <c r="A162" s="11"/>
      <c r="B162" s="19" t="s">
        <v>73</v>
      </c>
      <c r="C162" s="14"/>
      <c r="D162" s="19"/>
      <c r="E162" s="19"/>
      <c r="F162" s="2"/>
      <c r="G162" s="12">
        <v>14661958</v>
      </c>
      <c r="H162" s="12">
        <v>1838295</v>
      </c>
      <c r="I162" s="12">
        <v>1361131</v>
      </c>
      <c r="J162" s="12">
        <v>8429859</v>
      </c>
      <c r="K162" s="12">
        <v>2369131</v>
      </c>
      <c r="L162" s="12">
        <v>263511</v>
      </c>
      <c r="M162" s="12">
        <v>3717890</v>
      </c>
      <c r="N162" s="12">
        <v>12709178</v>
      </c>
      <c r="O162" s="12">
        <v>13728878</v>
      </c>
      <c r="P162" s="12">
        <v>9848975</v>
      </c>
      <c r="Q162" s="12">
        <v>4766360</v>
      </c>
      <c r="R162" s="63">
        <v>9131730</v>
      </c>
      <c r="S162" s="63">
        <v>6006711</v>
      </c>
      <c r="T162" s="63">
        <v>0</v>
      </c>
      <c r="U162" s="41">
        <v>0</v>
      </c>
      <c r="V162" s="41">
        <v>0</v>
      </c>
      <c r="W162" s="63">
        <v>0</v>
      </c>
      <c r="X162" s="63">
        <v>0</v>
      </c>
      <c r="Y162" s="63">
        <v>0</v>
      </c>
      <c r="Z162" s="63">
        <v>0</v>
      </c>
      <c r="AA162" s="63">
        <v>0</v>
      </c>
      <c r="AB162" s="63">
        <v>0</v>
      </c>
      <c r="AC162" s="63">
        <v>0</v>
      </c>
      <c r="AD162" s="63">
        <v>0</v>
      </c>
      <c r="AE162" s="63">
        <v>0</v>
      </c>
      <c r="AF162" s="63">
        <v>0</v>
      </c>
      <c r="AG162" s="63">
        <v>0</v>
      </c>
      <c r="AH162" s="63">
        <v>0</v>
      </c>
      <c r="AI162" s="13" t="s">
        <v>246</v>
      </c>
      <c r="AJ162" s="13" t="s">
        <v>246</v>
      </c>
    </row>
    <row r="163" spans="1:36" ht="10.5" customHeight="1" x14ac:dyDescent="0.2">
      <c r="A163" s="11"/>
      <c r="B163" s="19" t="s">
        <v>39</v>
      </c>
      <c r="C163" s="14"/>
      <c r="D163" s="19"/>
      <c r="E163" s="19"/>
      <c r="F163" s="2"/>
      <c r="G163" s="12">
        <v>37996</v>
      </c>
      <c r="H163" s="12">
        <v>22677</v>
      </c>
      <c r="I163" s="12">
        <v>24063</v>
      </c>
      <c r="J163" s="12">
        <v>0</v>
      </c>
      <c r="K163" s="12">
        <v>0</v>
      </c>
      <c r="L163" s="12">
        <v>0</v>
      </c>
      <c r="M163" s="12">
        <v>0</v>
      </c>
      <c r="N163" s="12">
        <v>0</v>
      </c>
      <c r="O163" s="12">
        <v>0</v>
      </c>
      <c r="P163" s="12">
        <v>0</v>
      </c>
      <c r="Q163" s="12">
        <v>0</v>
      </c>
      <c r="R163" s="63">
        <v>0</v>
      </c>
      <c r="S163" s="63">
        <v>0</v>
      </c>
      <c r="T163" s="63">
        <v>3553600</v>
      </c>
      <c r="U163" s="41">
        <v>3553600</v>
      </c>
      <c r="V163" s="41">
        <v>4614253</v>
      </c>
      <c r="W163" s="63">
        <v>5158170</v>
      </c>
      <c r="X163" s="63">
        <v>5490000</v>
      </c>
      <c r="Y163" s="63">
        <v>6792000</v>
      </c>
      <c r="Z163" s="63">
        <v>6774500</v>
      </c>
      <c r="AA163" s="63">
        <v>6600000</v>
      </c>
      <c r="AB163" s="63">
        <v>6840000</v>
      </c>
      <c r="AC163" s="63">
        <v>6404819</v>
      </c>
      <c r="AD163" s="63">
        <v>28158017</v>
      </c>
      <c r="AE163" s="63">
        <v>7729000</v>
      </c>
      <c r="AF163" s="63">
        <v>8017000</v>
      </c>
      <c r="AG163" s="63">
        <v>8269000</v>
      </c>
      <c r="AH163" s="63">
        <v>8753000</v>
      </c>
      <c r="AI163" s="13">
        <v>4.1957818458505436E-2</v>
      </c>
      <c r="AJ163" s="13">
        <v>5.8531866005562948E-2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26" t="s">
        <v>299</v>
      </c>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298</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t="s">
        <v>8</v>
      </c>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24920772</v>
      </c>
      <c r="H176" s="5">
        <v>28821085</v>
      </c>
      <c r="I176" s="5">
        <v>28244286</v>
      </c>
      <c r="J176" s="5">
        <v>29167162</v>
      </c>
      <c r="K176" s="5">
        <f>SUM(K178,K193,K204,K206)</f>
        <v>33941987</v>
      </c>
      <c r="L176" s="5">
        <f>SUM(L178,L193,L204,L206)</f>
        <v>34732156</v>
      </c>
      <c r="M176" s="5">
        <f>SUM(M178,M193,M204,M206)</f>
        <v>34841114</v>
      </c>
      <c r="N176" s="5">
        <f>SUM(N178,N193,N204,N206)</f>
        <v>39117116</v>
      </c>
      <c r="O176" s="5">
        <v>35484715</v>
      </c>
      <c r="P176" s="5">
        <v>37145052</v>
      </c>
      <c r="Q176" s="5">
        <v>38417720</v>
      </c>
      <c r="R176" s="39">
        <v>42491841</v>
      </c>
      <c r="S176" s="39">
        <v>44505845</v>
      </c>
      <c r="T176" s="39">
        <v>51081311.370000005</v>
      </c>
      <c r="U176" s="39">
        <v>54995481</v>
      </c>
      <c r="V176" s="39">
        <v>55531094</v>
      </c>
      <c r="W176" s="39">
        <v>60343012.120000005</v>
      </c>
      <c r="X176" s="39">
        <v>60295064.780000001</v>
      </c>
      <c r="Y176" s="39">
        <v>65418657</v>
      </c>
      <c r="Z176" s="39">
        <v>69315103</v>
      </c>
      <c r="AA176" s="39">
        <v>62569458</v>
      </c>
      <c r="AB176" s="39">
        <v>66053122</v>
      </c>
      <c r="AC176" s="39">
        <v>68252330</v>
      </c>
      <c r="AD176" s="39">
        <v>67010536</v>
      </c>
      <c r="AE176" s="39">
        <v>75014867</v>
      </c>
      <c r="AF176" s="39">
        <v>72091516</v>
      </c>
      <c r="AG176" s="39">
        <v>85036972</v>
      </c>
      <c r="AH176" s="39">
        <v>91353315</v>
      </c>
      <c r="AI176" s="10">
        <v>5.5533027859980599E-2</v>
      </c>
      <c r="AJ176" s="10">
        <v>7.4277609508485318E-2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19761502</v>
      </c>
      <c r="H178" s="12">
        <v>21507567</v>
      </c>
      <c r="I178" s="12">
        <v>22011931</v>
      </c>
      <c r="J178" s="12">
        <v>21644718</v>
      </c>
      <c r="K178" s="12">
        <f>SUM(K179,K183:K187)</f>
        <v>25413592</v>
      </c>
      <c r="L178" s="12">
        <f>SUM(L179,L183:L187)</f>
        <v>26382431</v>
      </c>
      <c r="M178" s="12">
        <f>SUM(M179,M183:M187)</f>
        <v>26723133</v>
      </c>
      <c r="N178" s="12">
        <f>SUM(N179,N183:N187)</f>
        <v>29258265</v>
      </c>
      <c r="O178" s="12">
        <v>27643711</v>
      </c>
      <c r="P178" s="12">
        <v>29901616</v>
      </c>
      <c r="Q178" s="12">
        <v>31756775</v>
      </c>
      <c r="R178" s="41">
        <v>34985096</v>
      </c>
      <c r="S178" s="41">
        <v>37273942</v>
      </c>
      <c r="T178" s="41">
        <v>42580043.990000002</v>
      </c>
      <c r="U178" s="41">
        <v>44899828</v>
      </c>
      <c r="V178" s="41">
        <v>46530450</v>
      </c>
      <c r="W178" s="41">
        <v>48163370.570000008</v>
      </c>
      <c r="X178" s="41">
        <v>48713331.799999997</v>
      </c>
      <c r="Y178" s="41">
        <v>53345804</v>
      </c>
      <c r="Z178" s="41">
        <v>55435367</v>
      </c>
      <c r="AA178" s="41">
        <v>52034797</v>
      </c>
      <c r="AB178" s="41">
        <v>55171688</v>
      </c>
      <c r="AC178" s="41">
        <v>55821928</v>
      </c>
      <c r="AD178" s="41">
        <v>57961236</v>
      </c>
      <c r="AE178" s="41">
        <v>55363279</v>
      </c>
      <c r="AF178" s="41">
        <v>56775840</v>
      </c>
      <c r="AG178" s="41">
        <v>60333765</v>
      </c>
      <c r="AH178" s="41">
        <v>77149911</v>
      </c>
      <c r="AI178" s="13">
        <v>5.7474393022790116E-2</v>
      </c>
      <c r="AJ178" s="13">
        <v>0.2787186577863987</v>
      </c>
    </row>
    <row r="179" spans="1:36" ht="10.5" customHeight="1" x14ac:dyDescent="0.2">
      <c r="A179" s="11"/>
      <c r="B179" s="11"/>
      <c r="C179" s="11" t="s">
        <v>36</v>
      </c>
      <c r="D179" s="11"/>
      <c r="E179" s="11"/>
      <c r="F179" s="2"/>
      <c r="G179" s="12">
        <v>9663955</v>
      </c>
      <c r="H179" s="12">
        <v>10159744</v>
      </c>
      <c r="I179" s="12">
        <v>10771879</v>
      </c>
      <c r="J179" s="12">
        <v>8945001</v>
      </c>
      <c r="K179" s="12">
        <f>SUM(K180:K182)</f>
        <v>10890543</v>
      </c>
      <c r="L179" s="12">
        <f>SUM(L180:L182)</f>
        <v>11481480</v>
      </c>
      <c r="M179" s="12">
        <f>SUM(M180:M182)</f>
        <v>11086113</v>
      </c>
      <c r="N179" s="12">
        <f>SUM(N180:N182)</f>
        <v>12520777</v>
      </c>
      <c r="O179" s="12">
        <v>12527727</v>
      </c>
      <c r="P179" s="12">
        <v>11612453</v>
      </c>
      <c r="Q179" s="12">
        <v>12086285</v>
      </c>
      <c r="R179" s="41">
        <v>13430192</v>
      </c>
      <c r="S179" s="41">
        <v>14294469</v>
      </c>
      <c r="T179" s="41">
        <v>18199961.990000002</v>
      </c>
      <c r="U179" s="41">
        <v>18378331</v>
      </c>
      <c r="V179" s="41">
        <v>19923761</v>
      </c>
      <c r="W179" s="41">
        <v>19706159.630000003</v>
      </c>
      <c r="X179" s="41">
        <v>19955493</v>
      </c>
      <c r="Y179" s="41">
        <v>22332966</v>
      </c>
      <c r="Z179" s="41">
        <v>21162477</v>
      </c>
      <c r="AA179" s="41">
        <v>21279766</v>
      </c>
      <c r="AB179" s="41">
        <v>23840750</v>
      </c>
      <c r="AC179" s="41">
        <v>22769546</v>
      </c>
      <c r="AD179" s="41">
        <v>22770223</v>
      </c>
      <c r="AE179" s="41">
        <v>22016746</v>
      </c>
      <c r="AF179" s="41">
        <v>22118402</v>
      </c>
      <c r="AG179" s="41">
        <v>24643666</v>
      </c>
      <c r="AH179" s="41">
        <v>23163894</v>
      </c>
      <c r="AI179" s="13">
        <v>-4.7887518814626606E-3</v>
      </c>
      <c r="AJ179" s="13">
        <v>-6.0046747914859748E-2</v>
      </c>
    </row>
    <row r="180" spans="1:36" ht="10.5" customHeight="1" x14ac:dyDescent="0.2">
      <c r="A180" s="11"/>
      <c r="B180" s="11"/>
      <c r="C180" s="11"/>
      <c r="D180" s="11" t="s">
        <v>37</v>
      </c>
      <c r="E180" s="11"/>
      <c r="F180" s="2"/>
      <c r="G180" s="12">
        <v>9116841</v>
      </c>
      <c r="H180" s="12">
        <v>9638810</v>
      </c>
      <c r="I180" s="12">
        <v>10084767</v>
      </c>
      <c r="J180" s="12">
        <v>8202776</v>
      </c>
      <c r="K180" s="12">
        <v>10552267</v>
      </c>
      <c r="L180" s="12">
        <v>10996457</v>
      </c>
      <c r="M180" s="12">
        <v>10688146</v>
      </c>
      <c r="N180" s="12">
        <v>12011177</v>
      </c>
      <c r="O180" s="12">
        <v>11708880</v>
      </c>
      <c r="P180" s="12">
        <v>10921985</v>
      </c>
      <c r="Q180" s="12">
        <v>10972218</v>
      </c>
      <c r="R180" s="41">
        <v>12579489</v>
      </c>
      <c r="S180" s="41">
        <v>13216290</v>
      </c>
      <c r="T180" s="41">
        <v>14712202</v>
      </c>
      <c r="U180" s="41">
        <v>15505697</v>
      </c>
      <c r="V180" s="41">
        <v>15401362</v>
      </c>
      <c r="W180" s="41">
        <v>16165735.810000001</v>
      </c>
      <c r="X180" s="41">
        <v>16247967</v>
      </c>
      <c r="Y180" s="41">
        <v>16244458</v>
      </c>
      <c r="Z180" s="41">
        <v>16387334</v>
      </c>
      <c r="AA180" s="41">
        <v>16716310</v>
      </c>
      <c r="AB180" s="41">
        <v>18959317</v>
      </c>
      <c r="AC180" s="41">
        <v>17909487</v>
      </c>
      <c r="AD180" s="41">
        <v>18182124</v>
      </c>
      <c r="AE180" s="41">
        <v>17557253</v>
      </c>
      <c r="AF180" s="41">
        <v>17599600</v>
      </c>
      <c r="AG180" s="41">
        <v>20001709</v>
      </c>
      <c r="AH180" s="41">
        <v>20244797</v>
      </c>
      <c r="AI180" s="13">
        <v>1.0993716497041506E-2</v>
      </c>
      <c r="AJ180" s="13">
        <v>1.215336149526023E-2</v>
      </c>
    </row>
    <row r="181" spans="1:36" ht="10.5" customHeight="1" x14ac:dyDescent="0.2">
      <c r="A181" s="11"/>
      <c r="B181" s="11"/>
      <c r="C181" s="14"/>
      <c r="D181" s="11" t="s">
        <v>90</v>
      </c>
      <c r="E181" s="11"/>
      <c r="F181" s="2"/>
      <c r="G181" s="12">
        <v>77324</v>
      </c>
      <c r="H181" s="12">
        <v>69817</v>
      </c>
      <c r="I181" s="12">
        <v>31571</v>
      </c>
      <c r="J181" s="12">
        <v>30119</v>
      </c>
      <c r="K181" s="12">
        <v>34913</v>
      </c>
      <c r="L181" s="12">
        <v>99695</v>
      </c>
      <c r="M181" s="12">
        <v>48300</v>
      </c>
      <c r="N181" s="12">
        <v>47389</v>
      </c>
      <c r="O181" s="12">
        <v>52489</v>
      </c>
      <c r="P181" s="12">
        <v>60981</v>
      </c>
      <c r="Q181" s="12">
        <v>49671</v>
      </c>
      <c r="R181" s="41">
        <v>126290</v>
      </c>
      <c r="S181" s="41">
        <v>63088</v>
      </c>
      <c r="T181" s="41">
        <v>63427</v>
      </c>
      <c r="U181" s="41">
        <v>37861</v>
      </c>
      <c r="V181" s="41">
        <v>24338</v>
      </c>
      <c r="W181" s="41">
        <v>2908</v>
      </c>
      <c r="X181" s="41">
        <v>2552</v>
      </c>
      <c r="Y181" s="41">
        <v>3429</v>
      </c>
      <c r="Z181" s="41">
        <v>8256</v>
      </c>
      <c r="AA181" s="41">
        <v>7508</v>
      </c>
      <c r="AB181" s="41">
        <v>10751</v>
      </c>
      <c r="AC181" s="41">
        <v>44582</v>
      </c>
      <c r="AD181" s="41">
        <v>9875</v>
      </c>
      <c r="AE181" s="41">
        <v>350886</v>
      </c>
      <c r="AF181" s="41">
        <v>247266</v>
      </c>
      <c r="AG181" s="41">
        <v>265050</v>
      </c>
      <c r="AH181" s="41">
        <v>259682</v>
      </c>
      <c r="AI181" s="13">
        <v>0.70019537682630428</v>
      </c>
      <c r="AJ181" s="13">
        <v>-2.0252782493869081E-2</v>
      </c>
    </row>
    <row r="182" spans="1:36" ht="10.5" customHeight="1" x14ac:dyDescent="0.2">
      <c r="A182" s="11"/>
      <c r="B182" s="14"/>
      <c r="C182" s="11"/>
      <c r="D182" s="11" t="s">
        <v>39</v>
      </c>
      <c r="E182" s="11"/>
      <c r="F182" s="2"/>
      <c r="G182" s="12">
        <v>469790</v>
      </c>
      <c r="H182" s="12">
        <v>451117</v>
      </c>
      <c r="I182" s="12">
        <v>655541</v>
      </c>
      <c r="J182" s="12">
        <v>712106</v>
      </c>
      <c r="K182" s="12">
        <v>303363</v>
      </c>
      <c r="L182" s="12">
        <v>385328</v>
      </c>
      <c r="M182" s="12">
        <v>349667</v>
      </c>
      <c r="N182" s="12">
        <v>462211</v>
      </c>
      <c r="O182" s="12">
        <v>766358</v>
      </c>
      <c r="P182" s="12">
        <v>629487</v>
      </c>
      <c r="Q182" s="12">
        <v>1064396</v>
      </c>
      <c r="R182" s="41">
        <v>724413</v>
      </c>
      <c r="S182" s="41">
        <v>1015091</v>
      </c>
      <c r="T182" s="41">
        <v>3424332.99</v>
      </c>
      <c r="U182" s="41">
        <v>2834773</v>
      </c>
      <c r="V182" s="41">
        <v>4498061</v>
      </c>
      <c r="W182" s="41">
        <v>3537515.8200000003</v>
      </c>
      <c r="X182" s="41">
        <v>3704974</v>
      </c>
      <c r="Y182" s="41">
        <v>6085079</v>
      </c>
      <c r="Z182" s="41">
        <v>4766887</v>
      </c>
      <c r="AA182" s="41">
        <v>4555948</v>
      </c>
      <c r="AB182" s="41">
        <v>4870682</v>
      </c>
      <c r="AC182" s="41">
        <v>4815477</v>
      </c>
      <c r="AD182" s="41">
        <v>4578224</v>
      </c>
      <c r="AE182" s="41">
        <v>4108607</v>
      </c>
      <c r="AF182" s="41">
        <v>4271536</v>
      </c>
      <c r="AG182" s="41">
        <v>4376907</v>
      </c>
      <c r="AH182" s="41">
        <v>2659415</v>
      </c>
      <c r="AI182" s="13">
        <v>-9.5935555011821827E-2</v>
      </c>
      <c r="AJ182" s="13">
        <v>-0.39239855907379345</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0</v>
      </c>
      <c r="Q183" s="12">
        <v>0</v>
      </c>
      <c r="R183" s="41">
        <v>0</v>
      </c>
      <c r="S183" s="41">
        <v>0</v>
      </c>
      <c r="T183" s="41">
        <v>0</v>
      </c>
      <c r="U183" s="41">
        <v>0</v>
      </c>
      <c r="V183" s="41">
        <v>0</v>
      </c>
      <c r="W183" s="41">
        <v>89123</v>
      </c>
      <c r="X183" s="41">
        <v>0</v>
      </c>
      <c r="Y183" s="41">
        <v>0</v>
      </c>
      <c r="Z183" s="41">
        <v>0</v>
      </c>
      <c r="AA183" s="41">
        <v>0</v>
      </c>
      <c r="AB183" s="41">
        <v>0</v>
      </c>
      <c r="AC183" s="41">
        <v>0</v>
      </c>
      <c r="AD183" s="41">
        <v>7265</v>
      </c>
      <c r="AE183" s="41">
        <v>35493</v>
      </c>
      <c r="AF183" s="41">
        <v>54716</v>
      </c>
      <c r="AG183" s="41">
        <v>5345753</v>
      </c>
      <c r="AH183" s="41">
        <v>1523</v>
      </c>
      <c r="AI183" s="13" t="s">
        <v>246</v>
      </c>
      <c r="AJ183" s="13">
        <v>-0.99971510094087779</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1344296</v>
      </c>
      <c r="Q184" s="12">
        <v>2423027</v>
      </c>
      <c r="R184" s="41">
        <v>2554822</v>
      </c>
      <c r="S184" s="41">
        <v>2885187</v>
      </c>
      <c r="T184" s="41">
        <v>3064495</v>
      </c>
      <c r="U184" s="41">
        <v>3305584</v>
      </c>
      <c r="V184" s="41">
        <v>3705458</v>
      </c>
      <c r="W184" s="41">
        <v>4175951.42</v>
      </c>
      <c r="X184" s="41">
        <v>4182482.76</v>
      </c>
      <c r="Y184" s="41">
        <v>4437084</v>
      </c>
      <c r="Z184" s="41">
        <v>4719155</v>
      </c>
      <c r="AA184" s="41">
        <v>5020713</v>
      </c>
      <c r="AB184" s="41">
        <v>5220836</v>
      </c>
      <c r="AC184" s="41">
        <v>5491804</v>
      </c>
      <c r="AD184" s="41">
        <v>5885645</v>
      </c>
      <c r="AE184" s="41">
        <v>6071936</v>
      </c>
      <c r="AF184" s="41">
        <v>6273187</v>
      </c>
      <c r="AG184" s="41">
        <v>1319004</v>
      </c>
      <c r="AH184" s="41">
        <v>6911214</v>
      </c>
      <c r="AI184" s="13">
        <v>4.7857874993791683E-2</v>
      </c>
      <c r="AJ184" s="13">
        <v>4.2397217900779678</v>
      </c>
    </row>
    <row r="185" spans="1:36" ht="10.5" customHeight="1" x14ac:dyDescent="0.2">
      <c r="A185" s="11"/>
      <c r="B185" s="14"/>
      <c r="C185" s="11" t="s">
        <v>42</v>
      </c>
      <c r="D185" s="11"/>
      <c r="E185" s="11"/>
      <c r="F185" s="2"/>
      <c r="G185" s="12">
        <v>0</v>
      </c>
      <c r="H185" s="12">
        <v>0</v>
      </c>
      <c r="I185" s="12">
        <v>0</v>
      </c>
      <c r="J185" s="12">
        <v>0</v>
      </c>
      <c r="K185" s="12">
        <v>0</v>
      </c>
      <c r="L185" s="12">
        <v>0</v>
      </c>
      <c r="M185" s="12">
        <v>0</v>
      </c>
      <c r="N185" s="12">
        <v>61418</v>
      </c>
      <c r="O185" s="12">
        <v>58134</v>
      </c>
      <c r="P185" s="12">
        <v>91702</v>
      </c>
      <c r="Q185" s="12">
        <v>0</v>
      </c>
      <c r="R185" s="41">
        <v>0</v>
      </c>
      <c r="S185" s="41">
        <v>0</v>
      </c>
      <c r="T185" s="41">
        <v>550</v>
      </c>
      <c r="U185" s="41">
        <v>922</v>
      </c>
      <c r="V185" s="41">
        <v>643</v>
      </c>
      <c r="W185" s="41">
        <v>99384</v>
      </c>
      <c r="X185" s="41">
        <v>30518</v>
      </c>
      <c r="Y185" s="41">
        <v>33505</v>
      </c>
      <c r="Z185" s="41">
        <v>42575</v>
      </c>
      <c r="AA185" s="41">
        <v>43040</v>
      </c>
      <c r="AB185" s="41">
        <v>34152</v>
      </c>
      <c r="AC185" s="41">
        <v>58249</v>
      </c>
      <c r="AD185" s="41">
        <v>75618</v>
      </c>
      <c r="AE185" s="41">
        <v>85534</v>
      </c>
      <c r="AF185" s="41">
        <v>109604</v>
      </c>
      <c r="AG185" s="41">
        <v>692</v>
      </c>
      <c r="AH185" s="41">
        <v>75363</v>
      </c>
      <c r="AI185" s="13">
        <v>0.14101233497223897</v>
      </c>
      <c r="AJ185" s="13">
        <v>107.90606936416185</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99383.54</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10097547</v>
      </c>
      <c r="H187" s="12">
        <v>11347823</v>
      </c>
      <c r="I187" s="12">
        <v>11240052</v>
      </c>
      <c r="J187" s="12">
        <v>12699717</v>
      </c>
      <c r="K187" s="12">
        <v>14523049</v>
      </c>
      <c r="L187" s="12">
        <v>14900951</v>
      </c>
      <c r="M187" s="12">
        <v>15637020</v>
      </c>
      <c r="N187" s="12">
        <v>16676070</v>
      </c>
      <c r="O187" s="12">
        <v>15057850</v>
      </c>
      <c r="P187" s="12">
        <v>16853165</v>
      </c>
      <c r="Q187" s="12">
        <v>17247463</v>
      </c>
      <c r="R187" s="41">
        <v>19000082</v>
      </c>
      <c r="S187" s="41">
        <v>20094286</v>
      </c>
      <c r="T187" s="41">
        <v>21315037</v>
      </c>
      <c r="U187" s="41">
        <v>23214991</v>
      </c>
      <c r="V187" s="41">
        <v>22900588</v>
      </c>
      <c r="W187" s="41">
        <v>23993368.980000004</v>
      </c>
      <c r="X187" s="41">
        <v>24544838.039999999</v>
      </c>
      <c r="Y187" s="41">
        <v>26542249</v>
      </c>
      <c r="Z187" s="41">
        <v>29511160</v>
      </c>
      <c r="AA187" s="41">
        <v>25691278</v>
      </c>
      <c r="AB187" s="41">
        <v>26075950</v>
      </c>
      <c r="AC187" s="41">
        <v>27502329</v>
      </c>
      <c r="AD187" s="41">
        <v>29222485</v>
      </c>
      <c r="AE187" s="41">
        <v>27153570</v>
      </c>
      <c r="AF187" s="41">
        <v>28219931</v>
      </c>
      <c r="AG187" s="41">
        <v>29024650</v>
      </c>
      <c r="AH187" s="41">
        <v>46997917</v>
      </c>
      <c r="AI187" s="13">
        <v>0.10316314693411832</v>
      </c>
      <c r="AJ187" s="13">
        <v>0.61924147233472238</v>
      </c>
    </row>
    <row r="188" spans="1:36" ht="10.5" customHeight="1" x14ac:dyDescent="0.2">
      <c r="A188" s="11"/>
      <c r="B188" s="14"/>
      <c r="C188" s="11"/>
      <c r="D188" s="15" t="s">
        <v>45</v>
      </c>
      <c r="E188" s="11"/>
      <c r="F188" s="2"/>
      <c r="G188" s="12">
        <v>6201531</v>
      </c>
      <c r="H188" s="12">
        <v>7059125</v>
      </c>
      <c r="I188" s="12">
        <v>7154698</v>
      </c>
      <c r="J188" s="12">
        <v>7948446</v>
      </c>
      <c r="K188" s="12">
        <v>8551883</v>
      </c>
      <c r="L188" s="12">
        <v>9053863</v>
      </c>
      <c r="M188" s="12">
        <v>9779719</v>
      </c>
      <c r="N188" s="12">
        <v>10843848</v>
      </c>
      <c r="O188" s="12">
        <v>10859490</v>
      </c>
      <c r="P188" s="12">
        <v>12122991</v>
      </c>
      <c r="Q188" s="12">
        <v>11804922</v>
      </c>
      <c r="R188" s="41">
        <v>12948722</v>
      </c>
      <c r="S188" s="41">
        <v>13175414</v>
      </c>
      <c r="T188" s="41">
        <v>13942959</v>
      </c>
      <c r="U188" s="41">
        <v>15366016</v>
      </c>
      <c r="V188" s="41">
        <v>15923952</v>
      </c>
      <c r="W188" s="41">
        <v>16070719.450000001</v>
      </c>
      <c r="X188" s="41">
        <v>15907455.039999999</v>
      </c>
      <c r="Y188" s="41">
        <v>16666561</v>
      </c>
      <c r="Z188" s="41">
        <v>16705090</v>
      </c>
      <c r="AA188" s="41">
        <v>17205806</v>
      </c>
      <c r="AB188" s="41">
        <v>17267179</v>
      </c>
      <c r="AC188" s="41">
        <v>18123643</v>
      </c>
      <c r="AD188" s="41">
        <v>19213527</v>
      </c>
      <c r="AE188" s="41">
        <v>19231694</v>
      </c>
      <c r="AF188" s="41">
        <v>20333849</v>
      </c>
      <c r="AG188" s="41">
        <v>21064195</v>
      </c>
      <c r="AH188" s="41">
        <v>22033687</v>
      </c>
      <c r="AI188" s="13">
        <v>4.1464084007979629E-2</v>
      </c>
      <c r="AJ188" s="13">
        <v>4.6025589869444335E-2</v>
      </c>
    </row>
    <row r="189" spans="1:36" ht="10.5" customHeight="1" x14ac:dyDescent="0.2">
      <c r="A189" s="11"/>
      <c r="B189" s="14"/>
      <c r="C189" s="11"/>
      <c r="D189" s="15" t="s">
        <v>46</v>
      </c>
      <c r="E189" s="11"/>
      <c r="F189" s="2"/>
      <c r="G189" s="12">
        <v>3177972</v>
      </c>
      <c r="H189" s="12">
        <v>3296826</v>
      </c>
      <c r="I189" s="12">
        <v>2644756</v>
      </c>
      <c r="J189" s="12">
        <v>3448823</v>
      </c>
      <c r="K189" s="12">
        <v>3748754</v>
      </c>
      <c r="L189" s="12">
        <v>4366035</v>
      </c>
      <c r="M189" s="12">
        <v>4591884</v>
      </c>
      <c r="N189" s="12">
        <v>4508997</v>
      </c>
      <c r="O189" s="12">
        <v>3612145</v>
      </c>
      <c r="P189" s="12">
        <v>3829770</v>
      </c>
      <c r="Q189" s="12">
        <v>4635030</v>
      </c>
      <c r="R189" s="41">
        <v>4815065</v>
      </c>
      <c r="S189" s="41">
        <v>5416875</v>
      </c>
      <c r="T189" s="41">
        <v>5665587</v>
      </c>
      <c r="U189" s="41">
        <v>6008078</v>
      </c>
      <c r="V189" s="41">
        <v>6240123</v>
      </c>
      <c r="W189" s="41">
        <v>7080629</v>
      </c>
      <c r="X189" s="41">
        <v>7652368</v>
      </c>
      <c r="Y189" s="41">
        <v>8713131</v>
      </c>
      <c r="Z189" s="41">
        <v>9794489</v>
      </c>
      <c r="AA189" s="41">
        <v>6895408</v>
      </c>
      <c r="AB189" s="41">
        <v>7943049</v>
      </c>
      <c r="AC189" s="41">
        <v>8774038</v>
      </c>
      <c r="AD189" s="41">
        <v>8651179</v>
      </c>
      <c r="AE189" s="41">
        <v>6656321</v>
      </c>
      <c r="AF189" s="41">
        <v>6691746</v>
      </c>
      <c r="AG189" s="41">
        <v>6821401</v>
      </c>
      <c r="AH189" s="41">
        <v>8945680</v>
      </c>
      <c r="AI189" s="13">
        <v>2.0009819898612946E-2</v>
      </c>
      <c r="AJ189" s="13">
        <v>0.31141388697131278</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2118233</v>
      </c>
      <c r="AA190" s="41">
        <v>350641</v>
      </c>
      <c r="AB190" s="41">
        <v>10950</v>
      </c>
      <c r="AC190" s="41">
        <v>10950</v>
      </c>
      <c r="AD190" s="41">
        <v>142025</v>
      </c>
      <c r="AE190" s="41">
        <v>377380</v>
      </c>
      <c r="AF190" s="41">
        <v>296587</v>
      </c>
      <c r="AG190" s="41">
        <v>12693</v>
      </c>
      <c r="AH190" s="41">
        <v>13738574</v>
      </c>
      <c r="AI190" s="13">
        <v>2.2841369292434526</v>
      </c>
      <c r="AJ190" s="13">
        <v>1081.3740644449697</v>
      </c>
    </row>
    <row r="191" spans="1:36" ht="10.5" customHeight="1" x14ac:dyDescent="0.2">
      <c r="A191" s="11"/>
      <c r="B191" s="11"/>
      <c r="C191" s="11"/>
      <c r="D191" s="11" t="s">
        <v>48</v>
      </c>
      <c r="E191" s="11"/>
      <c r="F191" s="2"/>
      <c r="G191" s="12">
        <v>718044</v>
      </c>
      <c r="H191" s="12">
        <v>991872</v>
      </c>
      <c r="I191" s="12">
        <v>1440598</v>
      </c>
      <c r="J191" s="12">
        <v>1302448</v>
      </c>
      <c r="K191" s="12">
        <v>2222412</v>
      </c>
      <c r="L191" s="12">
        <v>1481053</v>
      </c>
      <c r="M191" s="12">
        <v>1265417</v>
      </c>
      <c r="N191" s="12">
        <v>1323225</v>
      </c>
      <c r="O191" s="12">
        <v>586215</v>
      </c>
      <c r="P191" s="12">
        <v>900404</v>
      </c>
      <c r="Q191" s="12">
        <v>807511</v>
      </c>
      <c r="R191" s="41">
        <v>1236295</v>
      </c>
      <c r="S191" s="41">
        <v>1501997</v>
      </c>
      <c r="T191" s="41">
        <v>1706491</v>
      </c>
      <c r="U191" s="41">
        <v>1840897</v>
      </c>
      <c r="V191" s="41">
        <v>736513</v>
      </c>
      <c r="W191" s="41">
        <v>842020.53</v>
      </c>
      <c r="X191" s="41">
        <v>985015</v>
      </c>
      <c r="Y191" s="41">
        <v>1162557</v>
      </c>
      <c r="Z191" s="41">
        <v>893348</v>
      </c>
      <c r="AA191" s="41">
        <v>1239423</v>
      </c>
      <c r="AB191" s="41">
        <v>854772</v>
      </c>
      <c r="AC191" s="41">
        <v>593698</v>
      </c>
      <c r="AD191" s="41">
        <v>1215754</v>
      </c>
      <c r="AE191" s="41">
        <v>888175</v>
      </c>
      <c r="AF191" s="41">
        <v>897749</v>
      </c>
      <c r="AG191" s="41">
        <v>1126361</v>
      </c>
      <c r="AH191" s="41">
        <v>2279976</v>
      </c>
      <c r="AI191" s="13">
        <v>0.1776421225071716</v>
      </c>
      <c r="AJ191" s="13">
        <v>1.0241965053832651</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2776569</v>
      </c>
      <c r="H193" s="12">
        <v>2795206</v>
      </c>
      <c r="I193" s="12">
        <v>2717060</v>
      </c>
      <c r="J193" s="12">
        <v>3006945</v>
      </c>
      <c r="K193" s="12">
        <f>SUM(K194:K202)</f>
        <v>4264610</v>
      </c>
      <c r="L193" s="12">
        <f>SUM(L194:L202)</f>
        <v>3317175</v>
      </c>
      <c r="M193" s="12">
        <f>SUM(M194:M202)</f>
        <v>3937146</v>
      </c>
      <c r="N193" s="12">
        <f>SUM(N194:N202)</f>
        <v>4627694</v>
      </c>
      <c r="O193" s="12">
        <v>3222858</v>
      </c>
      <c r="P193" s="12">
        <v>3408424</v>
      </c>
      <c r="Q193" s="12">
        <v>4279182</v>
      </c>
      <c r="R193" s="41">
        <v>4413537</v>
      </c>
      <c r="S193" s="41">
        <v>4157167</v>
      </c>
      <c r="T193" s="41">
        <v>4311980.5999999996</v>
      </c>
      <c r="U193" s="41">
        <v>5069275</v>
      </c>
      <c r="V193" s="41">
        <v>5523795</v>
      </c>
      <c r="W193" s="41">
        <v>4784285.55</v>
      </c>
      <c r="X193" s="41">
        <v>4367621.9800000004</v>
      </c>
      <c r="Y193" s="41">
        <v>3952815</v>
      </c>
      <c r="Z193" s="41">
        <v>3524846</v>
      </c>
      <c r="AA193" s="41">
        <v>3756131</v>
      </c>
      <c r="AB193" s="41">
        <v>4075640</v>
      </c>
      <c r="AC193" s="41">
        <v>3908099</v>
      </c>
      <c r="AD193" s="41">
        <v>3940936</v>
      </c>
      <c r="AE193" s="41">
        <v>4795715</v>
      </c>
      <c r="AF193" s="41">
        <v>4138448</v>
      </c>
      <c r="AG193" s="41">
        <v>5733556</v>
      </c>
      <c r="AH193" s="41">
        <v>4840769</v>
      </c>
      <c r="AI193" s="13">
        <v>2.9089365965037084E-2</v>
      </c>
      <c r="AJ193" s="13">
        <v>-0.15571261534726441</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337958</v>
      </c>
      <c r="H195" s="12">
        <v>337201</v>
      </c>
      <c r="I195" s="12">
        <v>349559</v>
      </c>
      <c r="J195" s="12">
        <v>329420</v>
      </c>
      <c r="K195" s="12">
        <v>340336</v>
      </c>
      <c r="L195" s="12">
        <v>344303</v>
      </c>
      <c r="M195" s="12">
        <v>318182</v>
      </c>
      <c r="N195" s="12">
        <v>313128</v>
      </c>
      <c r="O195" s="12">
        <v>117779</v>
      </c>
      <c r="P195" s="12">
        <v>723068</v>
      </c>
      <c r="Q195" s="12">
        <v>655412</v>
      </c>
      <c r="R195" s="41">
        <v>681386</v>
      </c>
      <c r="S195" s="41">
        <v>751296</v>
      </c>
      <c r="T195" s="41">
        <v>772949</v>
      </c>
      <c r="U195" s="41">
        <v>769479</v>
      </c>
      <c r="V195" s="41">
        <v>814620</v>
      </c>
      <c r="W195" s="41">
        <v>782742.37</v>
      </c>
      <c r="X195" s="41">
        <v>882232</v>
      </c>
      <c r="Y195" s="41">
        <v>889038</v>
      </c>
      <c r="Z195" s="41">
        <v>847844</v>
      </c>
      <c r="AA195" s="41">
        <v>883351</v>
      </c>
      <c r="AB195" s="41">
        <v>908614</v>
      </c>
      <c r="AC195" s="41">
        <v>978292</v>
      </c>
      <c r="AD195" s="41">
        <v>925010</v>
      </c>
      <c r="AE195" s="41">
        <v>782031</v>
      </c>
      <c r="AF195" s="41">
        <v>905680</v>
      </c>
      <c r="AG195" s="41">
        <v>968851</v>
      </c>
      <c r="AH195" s="41">
        <v>970329</v>
      </c>
      <c r="AI195" s="13">
        <v>1.1012669171637235E-2</v>
      </c>
      <c r="AJ195" s="13">
        <v>1.5255183717620151E-3</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1996965</v>
      </c>
      <c r="H198" s="12">
        <v>2062282</v>
      </c>
      <c r="I198" s="12">
        <v>2011266</v>
      </c>
      <c r="J198" s="12">
        <v>2044566</v>
      </c>
      <c r="K198" s="12">
        <v>2269645</v>
      </c>
      <c r="L198" s="12">
        <v>2527581</v>
      </c>
      <c r="M198" s="12">
        <v>2485952</v>
      </c>
      <c r="N198" s="12">
        <v>2444196</v>
      </c>
      <c r="O198" s="12">
        <v>2276525</v>
      </c>
      <c r="P198" s="12">
        <v>2425432</v>
      </c>
      <c r="Q198" s="12">
        <v>2303930</v>
      </c>
      <c r="R198" s="41">
        <v>2448997</v>
      </c>
      <c r="S198" s="41">
        <v>2713735</v>
      </c>
      <c r="T198" s="41">
        <v>2494209</v>
      </c>
      <c r="U198" s="41">
        <v>2867717</v>
      </c>
      <c r="V198" s="41">
        <v>2924556</v>
      </c>
      <c r="W198" s="41">
        <v>2967684.1799999997</v>
      </c>
      <c r="X198" s="41">
        <v>2701313.31</v>
      </c>
      <c r="Y198" s="41">
        <v>2430684</v>
      </c>
      <c r="Z198" s="41">
        <v>2374889</v>
      </c>
      <c r="AA198" s="41">
        <v>2410489</v>
      </c>
      <c r="AB198" s="41">
        <v>2496876</v>
      </c>
      <c r="AC198" s="41">
        <v>2434818</v>
      </c>
      <c r="AD198" s="41">
        <v>2603046</v>
      </c>
      <c r="AE198" s="41">
        <v>2378094</v>
      </c>
      <c r="AF198" s="41">
        <v>2522264</v>
      </c>
      <c r="AG198" s="41">
        <v>2957523</v>
      </c>
      <c r="AH198" s="41">
        <v>2654785</v>
      </c>
      <c r="AI198" s="13">
        <v>1.027296186256943E-2</v>
      </c>
      <c r="AJ198" s="13">
        <v>-0.10236201037151697</v>
      </c>
    </row>
    <row r="199" spans="1:36" ht="10.5" customHeight="1" x14ac:dyDescent="0.2">
      <c r="A199" s="11"/>
      <c r="B199" s="14"/>
      <c r="C199" s="11" t="s">
        <v>55</v>
      </c>
      <c r="E199" s="11"/>
      <c r="F199" s="2"/>
      <c r="G199" s="12">
        <v>0</v>
      </c>
      <c r="H199" s="12">
        <v>0</v>
      </c>
      <c r="I199" s="12">
        <v>0</v>
      </c>
      <c r="J199" s="12">
        <v>0</v>
      </c>
      <c r="K199" s="12">
        <v>0</v>
      </c>
      <c r="L199" s="12">
        <v>0</v>
      </c>
      <c r="M199" s="12">
        <v>37702</v>
      </c>
      <c r="N199" s="12">
        <v>50544</v>
      </c>
      <c r="O199" s="12">
        <v>41056</v>
      </c>
      <c r="P199" s="12">
        <v>32453</v>
      </c>
      <c r="Q199" s="12">
        <v>8705</v>
      </c>
      <c r="R199" s="41">
        <v>7848</v>
      </c>
      <c r="S199" s="41">
        <v>15938</v>
      </c>
      <c r="T199" s="41">
        <v>28172</v>
      </c>
      <c r="U199" s="41">
        <v>49227</v>
      </c>
      <c r="V199" s="41">
        <v>8374</v>
      </c>
      <c r="W199" s="41">
        <v>8186</v>
      </c>
      <c r="X199" s="41">
        <v>8415.67</v>
      </c>
      <c r="Y199" s="41">
        <v>8098</v>
      </c>
      <c r="Z199" s="41">
        <v>8592</v>
      </c>
      <c r="AA199" s="41">
        <v>8505</v>
      </c>
      <c r="AB199" s="41">
        <v>8855</v>
      </c>
      <c r="AC199" s="41">
        <v>10408</v>
      </c>
      <c r="AD199" s="41">
        <v>4209</v>
      </c>
      <c r="AE199" s="41">
        <v>16837</v>
      </c>
      <c r="AF199" s="41">
        <v>18323</v>
      </c>
      <c r="AG199" s="41">
        <v>19179</v>
      </c>
      <c r="AH199" s="41">
        <v>3151</v>
      </c>
      <c r="AI199" s="13">
        <v>-0.15819796180130041</v>
      </c>
      <c r="AJ199" s="13">
        <v>-0.83570571979769537</v>
      </c>
    </row>
    <row r="200" spans="1:36" ht="10.5" customHeight="1" x14ac:dyDescent="0.2">
      <c r="A200" s="11"/>
      <c r="B200" s="11"/>
      <c r="C200" s="11" t="s">
        <v>56</v>
      </c>
      <c r="D200" s="11"/>
      <c r="E200" s="11"/>
      <c r="F200" s="2"/>
      <c r="G200" s="12">
        <v>441646</v>
      </c>
      <c r="H200" s="12">
        <v>395723</v>
      </c>
      <c r="I200" s="12">
        <v>356235</v>
      </c>
      <c r="J200" s="12">
        <v>632959</v>
      </c>
      <c r="K200" s="12">
        <v>1654629</v>
      </c>
      <c r="L200" s="12">
        <v>445291</v>
      </c>
      <c r="M200" s="12">
        <v>1095310</v>
      </c>
      <c r="N200" s="12">
        <v>1819826</v>
      </c>
      <c r="O200" s="12">
        <v>787498</v>
      </c>
      <c r="P200" s="12">
        <v>227471</v>
      </c>
      <c r="Q200" s="12">
        <v>1311135</v>
      </c>
      <c r="R200" s="41">
        <v>1275306</v>
      </c>
      <c r="S200" s="41">
        <v>676198</v>
      </c>
      <c r="T200" s="41">
        <v>1016650.6000000001</v>
      </c>
      <c r="U200" s="41">
        <v>1382852</v>
      </c>
      <c r="V200" s="41">
        <v>1776245</v>
      </c>
      <c r="W200" s="41">
        <v>1025673</v>
      </c>
      <c r="X200" s="41">
        <v>775661</v>
      </c>
      <c r="Y200" s="41">
        <v>624995</v>
      </c>
      <c r="Z200" s="41">
        <v>293521</v>
      </c>
      <c r="AA200" s="41">
        <v>453786</v>
      </c>
      <c r="AB200" s="41">
        <v>661295</v>
      </c>
      <c r="AC200" s="41">
        <v>484581</v>
      </c>
      <c r="AD200" s="41">
        <v>408671</v>
      </c>
      <c r="AE200" s="41">
        <v>1618753</v>
      </c>
      <c r="AF200" s="41">
        <v>692181</v>
      </c>
      <c r="AG200" s="41">
        <v>1788003</v>
      </c>
      <c r="AH200" s="41">
        <v>1212504</v>
      </c>
      <c r="AI200" s="13">
        <v>0.10632142622120289</v>
      </c>
      <c r="AJ200" s="13">
        <v>-0.32186690961927916</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1757186</v>
      </c>
      <c r="H204" s="12">
        <v>3684750</v>
      </c>
      <c r="I204" s="12">
        <v>2437075</v>
      </c>
      <c r="J204" s="12">
        <v>3513353</v>
      </c>
      <c r="K204" s="12">
        <v>3084305</v>
      </c>
      <c r="L204" s="12">
        <v>4366195</v>
      </c>
      <c r="M204" s="12">
        <v>3438264</v>
      </c>
      <c r="N204" s="12">
        <v>4567359</v>
      </c>
      <c r="O204" s="12">
        <v>3703406</v>
      </c>
      <c r="P204" s="12">
        <v>2857110</v>
      </c>
      <c r="Q204" s="12">
        <v>2252321</v>
      </c>
      <c r="R204" s="41">
        <v>2833947</v>
      </c>
      <c r="S204" s="41">
        <v>2760876</v>
      </c>
      <c r="T204" s="41">
        <v>3298160.78</v>
      </c>
      <c r="U204" s="41">
        <v>4184625</v>
      </c>
      <c r="V204" s="41">
        <v>3011116</v>
      </c>
      <c r="W204" s="41">
        <v>4011773</v>
      </c>
      <c r="X204" s="41">
        <v>4288189</v>
      </c>
      <c r="Y204" s="41">
        <v>5400439</v>
      </c>
      <c r="Z204" s="41">
        <v>7914818</v>
      </c>
      <c r="AA204" s="41">
        <v>4786305</v>
      </c>
      <c r="AB204" s="41">
        <v>4609416</v>
      </c>
      <c r="AC204" s="41">
        <v>4693011</v>
      </c>
      <c r="AD204" s="41">
        <v>3363565</v>
      </c>
      <c r="AE204" s="41">
        <v>11955731</v>
      </c>
      <c r="AF204" s="41">
        <v>8173627</v>
      </c>
      <c r="AG204" s="41">
        <v>15798428</v>
      </c>
      <c r="AH204" s="41">
        <v>6557795</v>
      </c>
      <c r="AI204" s="13">
        <v>6.0519492241968953E-2</v>
      </c>
      <c r="AJ204" s="13">
        <v>-0.58490838455572924</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625515</v>
      </c>
      <c r="H206" s="12">
        <v>833562</v>
      </c>
      <c r="I206" s="12">
        <v>1078220</v>
      </c>
      <c r="J206" s="12">
        <v>1002146</v>
      </c>
      <c r="K206" s="12">
        <v>1179480</v>
      </c>
      <c r="L206" s="12">
        <v>666355</v>
      </c>
      <c r="M206" s="12">
        <v>742571</v>
      </c>
      <c r="N206" s="12">
        <v>663798</v>
      </c>
      <c r="O206" s="12">
        <v>914740</v>
      </c>
      <c r="P206" s="12">
        <v>977902</v>
      </c>
      <c r="Q206" s="12">
        <v>129442</v>
      </c>
      <c r="R206" s="41">
        <v>259261</v>
      </c>
      <c r="S206" s="41">
        <v>313860</v>
      </c>
      <c r="T206" s="41">
        <v>891126</v>
      </c>
      <c r="U206" s="41">
        <v>841753</v>
      </c>
      <c r="V206" s="41">
        <v>465733</v>
      </c>
      <c r="W206" s="41">
        <v>3383583</v>
      </c>
      <c r="X206" s="41">
        <v>2925922</v>
      </c>
      <c r="Y206" s="41">
        <v>2719599</v>
      </c>
      <c r="Z206" s="41">
        <v>2440072</v>
      </c>
      <c r="AA206" s="41">
        <v>1992225</v>
      </c>
      <c r="AB206" s="41">
        <v>2196378</v>
      </c>
      <c r="AC206" s="41">
        <v>3829292</v>
      </c>
      <c r="AD206" s="41">
        <v>1744799</v>
      </c>
      <c r="AE206" s="41">
        <v>2900142</v>
      </c>
      <c r="AF206" s="41">
        <v>3003601</v>
      </c>
      <c r="AG206" s="41">
        <v>3171223</v>
      </c>
      <c r="AH206" s="41">
        <v>2804840</v>
      </c>
      <c r="AI206" s="13">
        <v>4.1598073308184436E-2</v>
      </c>
      <c r="AJ206" s="13">
        <v>-0.11553366004219823</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23611572</v>
      </c>
      <c r="H209" s="5">
        <v>23725785</v>
      </c>
      <c r="I209" s="5">
        <v>28319404</v>
      </c>
      <c r="J209" s="5">
        <v>24559710</v>
      </c>
      <c r="K209" s="5">
        <v>30551559</v>
      </c>
      <c r="L209" s="5">
        <v>29038888</v>
      </c>
      <c r="M209" s="5">
        <v>30672482</v>
      </c>
      <c r="N209" s="5">
        <v>33580852</v>
      </c>
      <c r="O209" s="5">
        <v>29395890</v>
      </c>
      <c r="P209" s="5">
        <v>37745739</v>
      </c>
      <c r="Q209" s="5">
        <v>36233245</v>
      </c>
      <c r="R209" s="39">
        <v>36539610</v>
      </c>
      <c r="S209" s="39">
        <v>41333152</v>
      </c>
      <c r="T209" s="39">
        <v>42694899</v>
      </c>
      <c r="U209" s="39">
        <v>88774060.5</v>
      </c>
      <c r="V209" s="39">
        <v>94325291</v>
      </c>
      <c r="W209" s="39">
        <v>77251319.930000007</v>
      </c>
      <c r="X209" s="39">
        <v>52086475.829999998</v>
      </c>
      <c r="Y209" s="39">
        <v>57493147</v>
      </c>
      <c r="Z209" s="39">
        <v>52333589</v>
      </c>
      <c r="AA209" s="39">
        <v>54141021</v>
      </c>
      <c r="AB209" s="39">
        <v>59568140</v>
      </c>
      <c r="AC209" s="39">
        <v>55877972</v>
      </c>
      <c r="AD209" s="39">
        <v>55763599</v>
      </c>
      <c r="AE209" s="39">
        <v>54459539</v>
      </c>
      <c r="AF209" s="39">
        <v>62033979</v>
      </c>
      <c r="AG209" s="39">
        <v>53491456</v>
      </c>
      <c r="AH209" s="39">
        <v>67230994</v>
      </c>
      <c r="AI209" s="10">
        <v>2.0373682580873798E-2</v>
      </c>
      <c r="AJ209" s="10">
        <v>0.25685481434642571</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4951047</v>
      </c>
      <c r="H211" s="12">
        <v>5289776</v>
      </c>
      <c r="I211" s="12">
        <v>5840193</v>
      </c>
      <c r="J211" s="12">
        <v>5889573</v>
      </c>
      <c r="K211" s="12">
        <v>6218923</v>
      </c>
      <c r="L211" s="12">
        <v>6949630</v>
      </c>
      <c r="M211" s="12">
        <v>7732945</v>
      </c>
      <c r="N211" s="12">
        <v>8356912</v>
      </c>
      <c r="O211" s="12">
        <v>6316097</v>
      </c>
      <c r="P211" s="12">
        <v>8363693</v>
      </c>
      <c r="Q211" s="12">
        <v>8084943</v>
      </c>
      <c r="R211" s="41">
        <v>9406738</v>
      </c>
      <c r="S211" s="41">
        <v>10208689</v>
      </c>
      <c r="T211" s="41">
        <v>12641827</v>
      </c>
      <c r="U211" s="41">
        <v>12739433.5</v>
      </c>
      <c r="V211" s="41">
        <v>26462096</v>
      </c>
      <c r="W211" s="41">
        <v>15688812.780000001</v>
      </c>
      <c r="X211" s="41">
        <v>12378052.030000001</v>
      </c>
      <c r="Y211" s="41">
        <v>13702964</v>
      </c>
      <c r="Z211" s="41">
        <v>12858334</v>
      </c>
      <c r="AA211" s="41">
        <v>13052246</v>
      </c>
      <c r="AB211" s="41">
        <v>14032229</v>
      </c>
      <c r="AC211" s="41">
        <v>19021547</v>
      </c>
      <c r="AD211" s="41">
        <v>16876571</v>
      </c>
      <c r="AE211" s="41">
        <v>17240400</v>
      </c>
      <c r="AF211" s="41">
        <v>16218729</v>
      </c>
      <c r="AG211" s="41">
        <v>11500285</v>
      </c>
      <c r="AH211" s="41">
        <v>17459179</v>
      </c>
      <c r="AI211" s="13">
        <v>3.7089392685937916E-2</v>
      </c>
      <c r="AJ211" s="13">
        <v>0.51815185449751899</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11094365</v>
      </c>
      <c r="H213" s="12">
        <v>12473846</v>
      </c>
      <c r="I213" s="12">
        <v>13255165</v>
      </c>
      <c r="J213" s="12">
        <v>11369426</v>
      </c>
      <c r="K213" s="12">
        <v>13219466</v>
      </c>
      <c r="L213" s="12">
        <v>13986048</v>
      </c>
      <c r="M213" s="12">
        <v>14583774</v>
      </c>
      <c r="N213" s="12">
        <v>16190709</v>
      </c>
      <c r="O213" s="12">
        <v>14211766</v>
      </c>
      <c r="P213" s="12">
        <v>17874377</v>
      </c>
      <c r="Q213" s="12">
        <v>15676215</v>
      </c>
      <c r="R213" s="41">
        <v>17208798</v>
      </c>
      <c r="S213" s="41">
        <v>18648461</v>
      </c>
      <c r="T213" s="41">
        <v>18605186</v>
      </c>
      <c r="U213" s="41">
        <v>19252550</v>
      </c>
      <c r="V213" s="41">
        <v>33851599</v>
      </c>
      <c r="W213" s="41">
        <v>32022478.550000001</v>
      </c>
      <c r="X213" s="41">
        <v>21817659</v>
      </c>
      <c r="Y213" s="41">
        <v>23355602</v>
      </c>
      <c r="Z213" s="41">
        <v>20382270</v>
      </c>
      <c r="AA213" s="41">
        <v>23640405</v>
      </c>
      <c r="AB213" s="41">
        <v>25752709</v>
      </c>
      <c r="AC213" s="41">
        <v>24544420</v>
      </c>
      <c r="AD213" s="41">
        <v>24588492</v>
      </c>
      <c r="AE213" s="41">
        <v>22958064</v>
      </c>
      <c r="AF213" s="41">
        <v>23849600</v>
      </c>
      <c r="AG213" s="41">
        <v>25638245</v>
      </c>
      <c r="AH213" s="41">
        <v>28380567</v>
      </c>
      <c r="AI213" s="13">
        <v>1.6325973226929191E-2</v>
      </c>
      <c r="AJ213" s="13">
        <v>0.1069621575111713</v>
      </c>
    </row>
    <row r="214" spans="1:44" ht="10.5" customHeight="1" x14ac:dyDescent="0.2">
      <c r="A214" s="11"/>
      <c r="B214" s="19" t="s">
        <v>67</v>
      </c>
      <c r="D214" s="19"/>
      <c r="E214" s="14"/>
      <c r="F214" s="2"/>
      <c r="G214" s="12">
        <v>2364570</v>
      </c>
      <c r="H214" s="12">
        <v>1976119</v>
      </c>
      <c r="I214" s="12">
        <v>2494151</v>
      </c>
      <c r="J214" s="12">
        <v>2789845</v>
      </c>
      <c r="K214" s="12">
        <v>4599108</v>
      </c>
      <c r="L214" s="12">
        <v>3476470</v>
      </c>
      <c r="M214" s="12">
        <v>3347019</v>
      </c>
      <c r="N214" s="12">
        <v>4071113</v>
      </c>
      <c r="O214" s="12">
        <v>3194176</v>
      </c>
      <c r="P214" s="12">
        <v>4397082</v>
      </c>
      <c r="Q214" s="12">
        <v>4524250</v>
      </c>
      <c r="R214" s="41">
        <v>5358883</v>
      </c>
      <c r="S214" s="41">
        <v>6677214</v>
      </c>
      <c r="T214" s="41">
        <v>4094837</v>
      </c>
      <c r="U214" s="41">
        <v>5451397</v>
      </c>
      <c r="V214" s="41">
        <v>8072785</v>
      </c>
      <c r="W214" s="41">
        <v>4827453</v>
      </c>
      <c r="X214" s="41">
        <v>5161428.8</v>
      </c>
      <c r="Y214" s="41">
        <v>6832803</v>
      </c>
      <c r="Z214" s="41">
        <v>6448851</v>
      </c>
      <c r="AA214" s="41">
        <v>5005909</v>
      </c>
      <c r="AB214" s="41">
        <v>5102238</v>
      </c>
      <c r="AC214" s="41">
        <v>3467147</v>
      </c>
      <c r="AD214" s="41">
        <v>5822579</v>
      </c>
      <c r="AE214" s="41">
        <v>5177807</v>
      </c>
      <c r="AF214" s="41">
        <v>5682532</v>
      </c>
      <c r="AG214" s="41">
        <v>5122382</v>
      </c>
      <c r="AH214" s="41">
        <v>7524198</v>
      </c>
      <c r="AI214" s="13">
        <v>6.6882481038685881E-2</v>
      </c>
      <c r="AJ214" s="13">
        <v>0.46888654536112301</v>
      </c>
    </row>
    <row r="215" spans="1:44" ht="10.5" customHeight="1" x14ac:dyDescent="0.2">
      <c r="A215" s="11"/>
      <c r="B215" s="19" t="s">
        <v>69</v>
      </c>
      <c r="D215" s="19"/>
      <c r="E215" s="14"/>
      <c r="F215" s="2"/>
      <c r="G215" s="12">
        <v>89393</v>
      </c>
      <c r="H215" s="12">
        <v>15486</v>
      </c>
      <c r="I215" s="12">
        <v>132049</v>
      </c>
      <c r="J215" s="12">
        <v>172589</v>
      </c>
      <c r="K215" s="12">
        <v>307687</v>
      </c>
      <c r="L215" s="12">
        <v>51501</v>
      </c>
      <c r="M215" s="12">
        <v>449087</v>
      </c>
      <c r="N215" s="12">
        <v>98591</v>
      </c>
      <c r="O215" s="12">
        <v>112857</v>
      </c>
      <c r="P215" s="12">
        <v>46434</v>
      </c>
      <c r="Q215" s="12">
        <v>0</v>
      </c>
      <c r="R215" s="41">
        <v>0</v>
      </c>
      <c r="S215" s="41">
        <v>0</v>
      </c>
      <c r="T215" s="41">
        <v>0</v>
      </c>
      <c r="U215" s="41">
        <v>190149</v>
      </c>
      <c r="V215" s="41">
        <v>394543</v>
      </c>
      <c r="W215" s="41">
        <v>2600</v>
      </c>
      <c r="X215" s="41">
        <v>2600</v>
      </c>
      <c r="Y215" s="41">
        <v>2800</v>
      </c>
      <c r="Z215" s="41">
        <v>116071</v>
      </c>
      <c r="AA215" s="41">
        <v>0</v>
      </c>
      <c r="AB215" s="41">
        <v>0</v>
      </c>
      <c r="AC215" s="41">
        <v>0</v>
      </c>
      <c r="AD215" s="41">
        <v>0</v>
      </c>
      <c r="AE215" s="41">
        <v>0</v>
      </c>
      <c r="AF215" s="41">
        <v>130702</v>
      </c>
      <c r="AG215" s="41">
        <v>4000</v>
      </c>
      <c r="AH215" s="41">
        <v>0</v>
      </c>
      <c r="AI215" s="13" t="s">
        <v>246</v>
      </c>
      <c r="AJ215" s="13" t="s">
        <v>246</v>
      </c>
    </row>
    <row r="216" spans="1:44" ht="10.5" customHeight="1" x14ac:dyDescent="0.2">
      <c r="A216" s="11"/>
      <c r="B216" s="19" t="s">
        <v>70</v>
      </c>
      <c r="D216" s="19"/>
      <c r="E216" s="14"/>
      <c r="F216" s="2"/>
      <c r="G216" s="12">
        <v>3118386</v>
      </c>
      <c r="H216" s="12">
        <v>3128491</v>
      </c>
      <c r="I216" s="12">
        <v>5880302</v>
      </c>
      <c r="J216" s="12">
        <v>3634850</v>
      </c>
      <c r="K216" s="12">
        <v>5538347</v>
      </c>
      <c r="L216" s="12">
        <v>3694105</v>
      </c>
      <c r="M216" s="12">
        <v>4117544</v>
      </c>
      <c r="N216" s="12">
        <v>3901342</v>
      </c>
      <c r="O216" s="12">
        <v>4064117</v>
      </c>
      <c r="P216" s="12">
        <v>5567421</v>
      </c>
      <c r="Q216" s="12">
        <v>5042735</v>
      </c>
      <c r="R216" s="41">
        <v>3321249</v>
      </c>
      <c r="S216" s="41">
        <v>4652349</v>
      </c>
      <c r="T216" s="41">
        <v>4372450</v>
      </c>
      <c r="U216" s="41">
        <v>6948171</v>
      </c>
      <c r="V216" s="41">
        <v>9522197</v>
      </c>
      <c r="W216" s="41">
        <v>6427917.5999999996</v>
      </c>
      <c r="X216" s="41">
        <v>4132116</v>
      </c>
      <c r="Y216" s="41">
        <v>5767642</v>
      </c>
      <c r="Z216" s="41">
        <v>4875253</v>
      </c>
      <c r="AA216" s="41">
        <v>6144813</v>
      </c>
      <c r="AB216" s="41">
        <v>5184513</v>
      </c>
      <c r="AC216" s="41">
        <v>3396576</v>
      </c>
      <c r="AD216" s="41">
        <v>3597818</v>
      </c>
      <c r="AE216" s="41">
        <v>2761845</v>
      </c>
      <c r="AF216" s="41">
        <v>4273610</v>
      </c>
      <c r="AG216" s="41">
        <v>6419961</v>
      </c>
      <c r="AH216" s="41">
        <v>8653826</v>
      </c>
      <c r="AI216" s="13">
        <v>8.9139139364517339E-2</v>
      </c>
      <c r="AJ216" s="13">
        <v>0.34795616359663245</v>
      </c>
    </row>
    <row r="217" spans="1:44" ht="10.5" customHeight="1" x14ac:dyDescent="0.2">
      <c r="A217" s="11"/>
      <c r="B217" s="19" t="s">
        <v>71</v>
      </c>
      <c r="D217" s="19"/>
      <c r="E217" s="14"/>
      <c r="F217" s="2"/>
      <c r="G217" s="12">
        <v>1606658</v>
      </c>
      <c r="H217" s="12">
        <v>349346</v>
      </c>
      <c r="I217" s="12">
        <v>422422</v>
      </c>
      <c r="J217" s="12">
        <v>365090</v>
      </c>
      <c r="K217" s="12">
        <v>396757</v>
      </c>
      <c r="L217" s="12">
        <v>423962</v>
      </c>
      <c r="M217" s="12">
        <v>45450</v>
      </c>
      <c r="N217" s="12">
        <v>35232</v>
      </c>
      <c r="O217" s="12">
        <v>661001</v>
      </c>
      <c r="P217" s="12">
        <v>398050</v>
      </c>
      <c r="Q217" s="12">
        <v>397741</v>
      </c>
      <c r="R217" s="41">
        <v>225581</v>
      </c>
      <c r="S217" s="41">
        <v>932065</v>
      </c>
      <c r="T217" s="41">
        <v>1708708</v>
      </c>
      <c r="U217" s="41">
        <v>1905448</v>
      </c>
      <c r="V217" s="41">
        <v>4007666</v>
      </c>
      <c r="W217" s="41">
        <v>4143534</v>
      </c>
      <c r="X217" s="41">
        <v>2703355</v>
      </c>
      <c r="Y217" s="41">
        <v>2274427</v>
      </c>
      <c r="Z217" s="41">
        <v>2673203</v>
      </c>
      <c r="AA217" s="41">
        <v>2357680</v>
      </c>
      <c r="AB217" s="41">
        <v>2363670</v>
      </c>
      <c r="AC217" s="41">
        <v>2488329</v>
      </c>
      <c r="AD217" s="41">
        <v>2207815</v>
      </c>
      <c r="AE217" s="41">
        <v>2168777</v>
      </c>
      <c r="AF217" s="41">
        <v>2314438</v>
      </c>
      <c r="AG217" s="41">
        <v>2940336</v>
      </c>
      <c r="AH217" s="41">
        <v>3187378</v>
      </c>
      <c r="AI217" s="13">
        <v>5.109294543781373E-2</v>
      </c>
      <c r="AJ217" s="13">
        <v>8.4018289066283586E-2</v>
      </c>
    </row>
    <row r="218" spans="1:44" ht="10.5" customHeight="1" x14ac:dyDescent="0.2">
      <c r="A218" s="11"/>
      <c r="B218" s="19" t="s">
        <v>72</v>
      </c>
      <c r="D218" s="19"/>
      <c r="E218" s="14"/>
      <c r="F218" s="2"/>
      <c r="G218" s="12">
        <v>81673</v>
      </c>
      <c r="H218" s="12">
        <v>123697</v>
      </c>
      <c r="I218" s="12">
        <v>88949</v>
      </c>
      <c r="J218" s="12">
        <v>60289</v>
      </c>
      <c r="K218" s="12">
        <v>100766</v>
      </c>
      <c r="L218" s="12">
        <v>66134</v>
      </c>
      <c r="M218" s="12">
        <v>73575</v>
      </c>
      <c r="N218" s="12">
        <v>92111</v>
      </c>
      <c r="O218" s="12">
        <v>79351</v>
      </c>
      <c r="P218" s="12">
        <v>150908</v>
      </c>
      <c r="Q218" s="12">
        <v>1401819</v>
      </c>
      <c r="R218" s="41">
        <v>52743</v>
      </c>
      <c r="S218" s="41">
        <v>131433</v>
      </c>
      <c r="T218" s="41">
        <v>645229</v>
      </c>
      <c r="U218" s="41">
        <v>39809793</v>
      </c>
      <c r="V218" s="41">
        <v>5412440</v>
      </c>
      <c r="W218" s="41">
        <v>945001</v>
      </c>
      <c r="X218" s="41">
        <v>1295560</v>
      </c>
      <c r="Y218" s="41">
        <v>1159742</v>
      </c>
      <c r="Z218" s="41">
        <v>1066404</v>
      </c>
      <c r="AA218" s="41">
        <v>998143</v>
      </c>
      <c r="AB218" s="41">
        <v>3600060</v>
      </c>
      <c r="AC218" s="41">
        <v>1664555</v>
      </c>
      <c r="AD218" s="41">
        <v>742501</v>
      </c>
      <c r="AE218" s="41">
        <v>2467190</v>
      </c>
      <c r="AF218" s="41">
        <v>1039291</v>
      </c>
      <c r="AG218" s="41">
        <v>540256</v>
      </c>
      <c r="AH218" s="41">
        <v>650816</v>
      </c>
      <c r="AI218" s="13">
        <v>-0.2480457578841937</v>
      </c>
      <c r="AJ218" s="13">
        <v>0.20464372445655393</v>
      </c>
    </row>
    <row r="219" spans="1:44" ht="10.5" customHeight="1" x14ac:dyDescent="0.2">
      <c r="A219" s="11"/>
      <c r="B219" s="19" t="s">
        <v>73</v>
      </c>
      <c r="D219" s="19"/>
      <c r="E219" s="14"/>
      <c r="F219" s="2"/>
      <c r="G219" s="12">
        <v>288004</v>
      </c>
      <c r="H219" s="12">
        <v>369024</v>
      </c>
      <c r="I219" s="12">
        <v>206173</v>
      </c>
      <c r="J219" s="12">
        <v>278048</v>
      </c>
      <c r="K219" s="12">
        <v>165836</v>
      </c>
      <c r="L219" s="12">
        <v>172313</v>
      </c>
      <c r="M219" s="12">
        <v>62291</v>
      </c>
      <c r="N219" s="12">
        <v>285263</v>
      </c>
      <c r="O219" s="12">
        <v>180785</v>
      </c>
      <c r="P219" s="12">
        <v>388793</v>
      </c>
      <c r="Q219" s="12">
        <v>778739</v>
      </c>
      <c r="R219" s="41">
        <v>895703</v>
      </c>
      <c r="S219" s="41">
        <v>82941</v>
      </c>
      <c r="T219" s="41">
        <v>252572</v>
      </c>
      <c r="U219" s="41">
        <v>2162490</v>
      </c>
      <c r="V219" s="41">
        <v>4398592</v>
      </c>
      <c r="W219" s="41">
        <v>1065570</v>
      </c>
      <c r="X219" s="41">
        <v>4021284</v>
      </c>
      <c r="Y219" s="41">
        <v>4349427</v>
      </c>
      <c r="Z219" s="41">
        <v>1257618</v>
      </c>
      <c r="AA219" s="41">
        <v>1753450</v>
      </c>
      <c r="AB219" s="41">
        <v>2041303</v>
      </c>
      <c r="AC219" s="41">
        <v>298337</v>
      </c>
      <c r="AD219" s="41">
        <v>453615</v>
      </c>
      <c r="AE219" s="41">
        <v>1179442</v>
      </c>
      <c r="AF219" s="41">
        <v>7182572</v>
      </c>
      <c r="AG219" s="41">
        <v>201651</v>
      </c>
      <c r="AH219" s="41">
        <v>151615</v>
      </c>
      <c r="AI219" s="13">
        <v>-0.35165557206907427</v>
      </c>
      <c r="AJ219" s="13">
        <v>-0.24813167303906253</v>
      </c>
    </row>
    <row r="220" spans="1:44" ht="10.5" customHeight="1" x14ac:dyDescent="0.2">
      <c r="A220" s="11"/>
      <c r="B220" s="19" t="s">
        <v>74</v>
      </c>
      <c r="D220" s="19"/>
      <c r="E220" s="14"/>
      <c r="F220" s="2"/>
      <c r="G220" s="12">
        <v>17476</v>
      </c>
      <c r="H220" s="12">
        <v>0</v>
      </c>
      <c r="I220" s="12">
        <v>0</v>
      </c>
      <c r="J220" s="12">
        <v>0</v>
      </c>
      <c r="K220" s="12">
        <v>4669</v>
      </c>
      <c r="L220" s="12">
        <v>218725</v>
      </c>
      <c r="M220" s="12">
        <v>260797</v>
      </c>
      <c r="N220" s="12">
        <v>549579</v>
      </c>
      <c r="O220" s="12">
        <v>575740</v>
      </c>
      <c r="P220" s="12">
        <v>558981</v>
      </c>
      <c r="Q220" s="12">
        <v>326803</v>
      </c>
      <c r="R220" s="41">
        <v>69915</v>
      </c>
      <c r="S220" s="41">
        <v>0</v>
      </c>
      <c r="T220" s="41">
        <v>374090</v>
      </c>
      <c r="U220" s="41">
        <v>314629</v>
      </c>
      <c r="V220" s="41">
        <v>2203373</v>
      </c>
      <c r="W220" s="41">
        <v>12127953</v>
      </c>
      <c r="X220" s="41">
        <v>574421</v>
      </c>
      <c r="Y220" s="41">
        <v>47740</v>
      </c>
      <c r="Z220" s="41">
        <v>2655585</v>
      </c>
      <c r="AA220" s="41">
        <v>1188375</v>
      </c>
      <c r="AB220" s="41">
        <v>1491418</v>
      </c>
      <c r="AC220" s="41">
        <v>997061</v>
      </c>
      <c r="AD220" s="41">
        <v>1474208</v>
      </c>
      <c r="AE220" s="41">
        <v>506014</v>
      </c>
      <c r="AF220" s="41">
        <v>1342505</v>
      </c>
      <c r="AG220" s="41">
        <v>1124340</v>
      </c>
      <c r="AH220" s="41">
        <v>1223415</v>
      </c>
      <c r="AI220" s="13">
        <v>-3.24745370191033E-2</v>
      </c>
      <c r="AJ220" s="13">
        <v>8.8118362772826725E-2</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300</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298</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40978424.649999999</v>
      </c>
      <c r="S233" s="12">
        <v>48864514.879999995</v>
      </c>
      <c r="T233" s="12">
        <v>56750605.109999999</v>
      </c>
      <c r="U233" s="12">
        <v>60987782.049999997</v>
      </c>
      <c r="V233" s="12">
        <v>65224958.990000002</v>
      </c>
      <c r="W233" s="12">
        <v>63189285.5</v>
      </c>
      <c r="X233" s="12">
        <v>61153612.009999998</v>
      </c>
      <c r="Y233" s="12">
        <v>63359508.695</v>
      </c>
      <c r="Z233" s="12">
        <v>65565405.380000003</v>
      </c>
      <c r="AA233" s="12">
        <v>66222530.375</v>
      </c>
      <c r="AB233" s="12">
        <v>66879655.370000005</v>
      </c>
      <c r="AC233" s="12">
        <v>67549952.349724293</v>
      </c>
      <c r="AD233" s="12">
        <v>77103810.359999999</v>
      </c>
      <c r="AE233" s="12">
        <v>82997391.173768833</v>
      </c>
      <c r="AF233" s="12">
        <v>87199072.370000005</v>
      </c>
      <c r="AG233" s="12">
        <v>92732053.469000608</v>
      </c>
      <c r="AH233" s="12">
        <v>91849124.760000005</v>
      </c>
      <c r="AI233" s="71">
        <v>5.4298283107900192E-2</v>
      </c>
      <c r="AJ233" s="13">
        <v>-9.521289305814376E-3</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38090902.539999999</v>
      </c>
      <c r="S234" s="11">
        <v>45064043.414999999</v>
      </c>
      <c r="T234" s="11">
        <v>52037184.289999999</v>
      </c>
      <c r="U234" s="12">
        <v>54812984.555</v>
      </c>
      <c r="V234" s="12">
        <v>57588784.82</v>
      </c>
      <c r="W234" s="12">
        <v>30252928.829999998</v>
      </c>
      <c r="X234" s="12">
        <v>2917072.84</v>
      </c>
      <c r="Y234" s="12">
        <v>33053081.890000001</v>
      </c>
      <c r="Z234" s="12">
        <v>63189090.939999998</v>
      </c>
      <c r="AA234" s="12">
        <v>66078332.744999997</v>
      </c>
      <c r="AB234" s="12">
        <v>68967574.549999997</v>
      </c>
      <c r="AC234" s="12">
        <v>72121030.259127408</v>
      </c>
      <c r="AD234" s="12">
        <v>71342674</v>
      </c>
      <c r="AE234" s="12">
        <v>72571120.461141571</v>
      </c>
      <c r="AF234" s="12">
        <v>79943058.689999998</v>
      </c>
      <c r="AG234" s="12">
        <v>84624565.047546625</v>
      </c>
      <c r="AH234" s="12">
        <v>87077228.120000005</v>
      </c>
      <c r="AI234" s="71">
        <v>3.962474305920316E-2</v>
      </c>
      <c r="AJ234" s="13">
        <v>2.898287360266303E-2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260223</v>
      </c>
      <c r="S241" s="11">
        <v>261828</v>
      </c>
      <c r="T241" s="11">
        <v>264481</v>
      </c>
      <c r="U241" s="11">
        <v>268898</v>
      </c>
      <c r="V241" s="11">
        <v>274215</v>
      </c>
      <c r="W241" s="11">
        <v>279673</v>
      </c>
      <c r="X241" s="11">
        <v>283335</v>
      </c>
      <c r="Y241" s="11">
        <v>284731</v>
      </c>
      <c r="Z241" s="11">
        <v>286102</v>
      </c>
      <c r="AA241" s="11">
        <v>288176</v>
      </c>
      <c r="AB241" s="41">
        <v>290414</v>
      </c>
      <c r="AC241" s="41">
        <v>292981</v>
      </c>
      <c r="AD241" s="41">
        <v>296558</v>
      </c>
      <c r="AE241" s="41">
        <v>300867</v>
      </c>
      <c r="AF241" s="41">
        <v>306740</v>
      </c>
      <c r="AG241" s="41">
        <v>314137</v>
      </c>
      <c r="AH241" s="41">
        <v>319785</v>
      </c>
      <c r="AI241" s="13">
        <v>1.6186505421840636E-2</v>
      </c>
      <c r="AJ241" s="13">
        <v>1.7979416623957065E-2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6793158</v>
      </c>
      <c r="S242" s="11">
        <v>7108133</v>
      </c>
      <c r="T242" s="11">
        <v>7652120</v>
      </c>
      <c r="U242" s="11">
        <v>8283069</v>
      </c>
      <c r="V242" s="11">
        <v>8883823</v>
      </c>
      <c r="W242" s="11">
        <v>9383480</v>
      </c>
      <c r="X242" s="11">
        <v>8828224</v>
      </c>
      <c r="Y242" s="11">
        <v>9117819</v>
      </c>
      <c r="Z242" s="11">
        <v>9675160</v>
      </c>
      <c r="AA242" s="11">
        <v>10414088</v>
      </c>
      <c r="AB242" s="41">
        <v>10217192</v>
      </c>
      <c r="AC242" s="41">
        <v>11183423</v>
      </c>
      <c r="AD242" s="41">
        <v>11765741</v>
      </c>
      <c r="AE242" s="41">
        <v>12324966</v>
      </c>
      <c r="AF242" s="41">
        <v>12822583</v>
      </c>
      <c r="AG242" s="41">
        <v>13525267</v>
      </c>
      <c r="AH242" s="41">
        <v>14124521</v>
      </c>
      <c r="AI242" s="13">
        <v>5.5456557125158401E-2</v>
      </c>
      <c r="AJ242" s="13">
        <v>4.4306260275675149E-2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30803.758302404629</v>
      </c>
      <c r="V243" s="11">
        <f t="shared" ref="V243:AA243" si="15">V242*1000/V241</f>
        <v>32397.290447276773</v>
      </c>
      <c r="W243" s="11">
        <f t="shared" si="15"/>
        <v>33551.612061228647</v>
      </c>
      <c r="X243" s="11">
        <f t="shared" si="15"/>
        <v>31158.254363209628</v>
      </c>
      <c r="Y243" s="11">
        <f t="shared" si="15"/>
        <v>32022.57218216492</v>
      </c>
      <c r="Z243" s="11">
        <f t="shared" si="15"/>
        <v>33817.170100174066</v>
      </c>
      <c r="AA243" s="11">
        <f t="shared" si="15"/>
        <v>36137.943478985064</v>
      </c>
      <c r="AB243" s="11">
        <v>35181.47196760487</v>
      </c>
      <c r="AC243" s="11">
        <v>38171.154443462205</v>
      </c>
      <c r="AD243" s="11">
        <v>39674.333519918531</v>
      </c>
      <c r="AE243" s="11">
        <v>40964.831636570314</v>
      </c>
      <c r="AF243" s="11">
        <v>41802.774336571689</v>
      </c>
      <c r="AG243" s="11">
        <v>43055.313446044245</v>
      </c>
      <c r="AH243" s="11">
        <v>44168.80404021452</v>
      </c>
      <c r="AI243" s="13">
        <v>3.864453178013405E-2</v>
      </c>
      <c r="AJ243" s="13">
        <v>2.5861862452021652E-2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129147</v>
      </c>
      <c r="S245" s="11">
        <v>131004</v>
      </c>
      <c r="T245" s="11">
        <v>131691</v>
      </c>
      <c r="U245" s="11">
        <v>133837</v>
      </c>
      <c r="V245" s="11">
        <v>134253</v>
      </c>
      <c r="W245" s="11">
        <v>135710</v>
      </c>
      <c r="X245" s="11">
        <v>135629</v>
      </c>
      <c r="Y245" s="11">
        <v>131818</v>
      </c>
      <c r="Z245" s="11">
        <v>133878</v>
      </c>
      <c r="AA245" s="11">
        <v>134988</v>
      </c>
      <c r="AB245" s="41">
        <v>135982</v>
      </c>
      <c r="AC245" s="41">
        <v>136871</v>
      </c>
      <c r="AD245" s="41">
        <v>139790</v>
      </c>
      <c r="AE245" s="41">
        <v>141957</v>
      </c>
      <c r="AF245" s="41">
        <v>145765</v>
      </c>
      <c r="AG245" s="41">
        <v>148927</v>
      </c>
      <c r="AH245" s="41">
        <v>154621</v>
      </c>
      <c r="AI245" s="13">
        <v>2.1639891345118123E-2</v>
      </c>
      <c r="AJ245" s="13">
        <v>3.8233496948169236E-2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119840</v>
      </c>
      <c r="S246" s="11">
        <v>121099</v>
      </c>
      <c r="T246" s="11">
        <v>121861</v>
      </c>
      <c r="U246" s="11">
        <v>124936</v>
      </c>
      <c r="V246" s="11">
        <v>126674</v>
      </c>
      <c r="W246" s="11">
        <v>126430</v>
      </c>
      <c r="X246" s="11">
        <v>119499</v>
      </c>
      <c r="Y246" s="11">
        <v>116205</v>
      </c>
      <c r="Z246" s="11">
        <v>119426</v>
      </c>
      <c r="AA246" s="11">
        <v>122526</v>
      </c>
      <c r="AB246" s="41">
        <v>125746</v>
      </c>
      <c r="AC246" s="41">
        <v>128416</v>
      </c>
      <c r="AD246" s="41">
        <v>131890</v>
      </c>
      <c r="AE246" s="41">
        <v>135410</v>
      </c>
      <c r="AF246" s="41">
        <v>140007</v>
      </c>
      <c r="AG246" s="41">
        <v>144350</v>
      </c>
      <c r="AH246" s="41">
        <v>150828</v>
      </c>
      <c r="AI246" s="13">
        <v>3.0776792937496689E-2</v>
      </c>
      <c r="AJ246" s="13">
        <v>4.4877034984412888E-2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9307</v>
      </c>
      <c r="S247" s="11">
        <v>9905</v>
      </c>
      <c r="T247" s="11">
        <v>9830</v>
      </c>
      <c r="U247" s="11">
        <v>8901</v>
      </c>
      <c r="V247" s="11">
        <v>7579</v>
      </c>
      <c r="W247" s="11">
        <v>135710</v>
      </c>
      <c r="X247" s="11">
        <v>16130</v>
      </c>
      <c r="Y247" s="11">
        <v>15613</v>
      </c>
      <c r="Z247" s="11">
        <v>14452</v>
      </c>
      <c r="AA247" s="11">
        <v>12462</v>
      </c>
      <c r="AB247" s="41">
        <v>10236</v>
      </c>
      <c r="AC247" s="41">
        <v>8455</v>
      </c>
      <c r="AD247" s="41">
        <v>7900</v>
      </c>
      <c r="AE247" s="41">
        <v>6547</v>
      </c>
      <c r="AF247" s="41">
        <v>5758</v>
      </c>
      <c r="AG247" s="41">
        <v>4577</v>
      </c>
      <c r="AH247" s="41">
        <v>3793</v>
      </c>
      <c r="AI247" s="13">
        <v>-0.1524953411703095</v>
      </c>
      <c r="AJ247" s="13">
        <v>-0.17129123880270919</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7.2</v>
      </c>
      <c r="S248" s="81">
        <v>7.6</v>
      </c>
      <c r="T248" s="81">
        <v>7.5</v>
      </c>
      <c r="U248" s="81">
        <v>5.6</v>
      </c>
      <c r="V248" s="81">
        <v>5.6</v>
      </c>
      <c r="W248" s="81">
        <v>6.8</v>
      </c>
      <c r="X248" s="81">
        <v>11.9</v>
      </c>
      <c r="Y248" s="81">
        <v>11.8</v>
      </c>
      <c r="Z248" s="81">
        <v>10.8</v>
      </c>
      <c r="AA248" s="81">
        <v>9.1999999999999993</v>
      </c>
      <c r="AB248" s="82">
        <v>7.5</v>
      </c>
      <c r="AC248" s="82">
        <v>6.2</v>
      </c>
      <c r="AD248" s="82">
        <v>5.7</v>
      </c>
      <c r="AE248" s="82">
        <v>4.5999999999999996</v>
      </c>
      <c r="AF248" s="82">
        <v>4</v>
      </c>
      <c r="AG248" s="82">
        <v>3.1</v>
      </c>
      <c r="AH248" s="82">
        <v>2.5</v>
      </c>
      <c r="AI248" s="13">
        <v>-0.16731682234439571</v>
      </c>
      <c r="AJ248" s="13">
        <v>-0.19354838709677422</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128835528</v>
      </c>
      <c r="H257" s="86">
        <f>SUM(H258:H260)</f>
        <v>138831755</v>
      </c>
      <c r="I257" s="86">
        <f>SUM(I258:I260)</f>
        <v>143430193</v>
      </c>
      <c r="J257" s="86">
        <f>SUM(J258:J260)</f>
        <v>131755760</v>
      </c>
      <c r="K257" s="86">
        <f>SUM(K258:K260)</f>
        <v>139946525</v>
      </c>
      <c r="L257" s="86">
        <f t="shared" ref="L257:Q257" si="16">SUM(L258:L260)</f>
        <v>146325941</v>
      </c>
      <c r="M257" s="86">
        <f t="shared" si="16"/>
        <v>167402360</v>
      </c>
      <c r="N257" s="86">
        <f t="shared" si="16"/>
        <v>180805635</v>
      </c>
      <c r="O257" s="86">
        <f t="shared" si="16"/>
        <v>184494288.31</v>
      </c>
      <c r="P257" s="86">
        <f t="shared" si="16"/>
        <v>233076349</v>
      </c>
      <c r="Q257" s="86">
        <f t="shared" si="16"/>
        <v>210300694.38</v>
      </c>
      <c r="R257" s="86">
        <f>SUM(R258:R261)</f>
        <v>227171883.76999998</v>
      </c>
      <c r="S257" s="86">
        <f t="shared" ref="S257:AA257" si="17">SUM(S258:S261)</f>
        <v>283649592.44</v>
      </c>
      <c r="T257" s="86">
        <f t="shared" si="17"/>
        <v>270828331.99000001</v>
      </c>
      <c r="U257" s="86">
        <f t="shared" si="17"/>
        <v>267353874</v>
      </c>
      <c r="V257" s="86">
        <f t="shared" si="17"/>
        <v>263631098.56999999</v>
      </c>
      <c r="W257" s="86">
        <f t="shared" si="17"/>
        <v>271913028.63</v>
      </c>
      <c r="X257" s="86">
        <f t="shared" si="17"/>
        <v>285311193.72999996</v>
      </c>
      <c r="Y257" s="86">
        <f t="shared" si="17"/>
        <v>290743990</v>
      </c>
      <c r="Z257" s="86">
        <f t="shared" si="17"/>
        <v>284494820</v>
      </c>
      <c r="AA257" s="86">
        <f t="shared" si="17"/>
        <v>285509659</v>
      </c>
      <c r="AB257" s="86">
        <v>317720200</v>
      </c>
      <c r="AC257" s="86">
        <v>318799368</v>
      </c>
      <c r="AD257" s="86">
        <v>335687475</v>
      </c>
      <c r="AE257" s="86">
        <v>348401223</v>
      </c>
      <c r="AF257" s="86">
        <v>360099952</v>
      </c>
      <c r="AG257" s="86">
        <v>394653913</v>
      </c>
      <c r="AH257" s="86">
        <v>418020556</v>
      </c>
      <c r="AI257" s="13">
        <v>4.6788160245355259E-2</v>
      </c>
      <c r="AJ257" s="13">
        <v>5.9207934421265956E-2</v>
      </c>
    </row>
    <row r="258" spans="1:36" ht="10.5" customHeight="1" x14ac:dyDescent="0.2">
      <c r="A258" s="14"/>
      <c r="B258" s="11"/>
      <c r="C258" s="11" t="s">
        <v>151</v>
      </c>
      <c r="D258" s="11"/>
      <c r="E258" s="11"/>
      <c r="F258" s="2"/>
      <c r="G258" s="86">
        <f t="shared" ref="G258:AA258" si="18">G65</f>
        <v>84788772</v>
      </c>
      <c r="H258" s="86">
        <f t="shared" si="18"/>
        <v>91829974</v>
      </c>
      <c r="I258" s="86">
        <f t="shared" si="18"/>
        <v>94063061</v>
      </c>
      <c r="J258" s="86">
        <f t="shared" si="18"/>
        <v>82929966</v>
      </c>
      <c r="K258" s="86">
        <f t="shared" si="18"/>
        <v>87264214</v>
      </c>
      <c r="L258" s="86">
        <f t="shared" si="18"/>
        <v>95765235</v>
      </c>
      <c r="M258" s="86">
        <f t="shared" si="18"/>
        <v>106231779</v>
      </c>
      <c r="N258" s="86">
        <f t="shared" si="18"/>
        <v>116772012</v>
      </c>
      <c r="O258" s="86">
        <f t="shared" si="18"/>
        <v>119630975</v>
      </c>
      <c r="P258" s="86">
        <f t="shared" si="18"/>
        <v>127882326</v>
      </c>
      <c r="Q258" s="86">
        <f t="shared" si="18"/>
        <v>142284240</v>
      </c>
      <c r="R258" s="86">
        <f t="shared" si="18"/>
        <v>138394768</v>
      </c>
      <c r="S258" s="86">
        <f t="shared" si="18"/>
        <v>144291993</v>
      </c>
      <c r="T258" s="86">
        <f t="shared" si="18"/>
        <v>145614455</v>
      </c>
      <c r="U258" s="86">
        <f t="shared" si="18"/>
        <v>161770538</v>
      </c>
      <c r="V258" s="86">
        <f t="shared" si="18"/>
        <v>143379596</v>
      </c>
      <c r="W258" s="86">
        <f t="shared" si="18"/>
        <v>149778141</v>
      </c>
      <c r="X258" s="86">
        <f t="shared" si="18"/>
        <v>165290316</v>
      </c>
      <c r="Y258" s="86">
        <f t="shared" si="18"/>
        <v>167359088</v>
      </c>
      <c r="Z258" s="86">
        <f t="shared" si="18"/>
        <v>165095603</v>
      </c>
      <c r="AA258" s="86">
        <f t="shared" si="18"/>
        <v>170742458</v>
      </c>
      <c r="AB258" s="86">
        <v>179841138</v>
      </c>
      <c r="AC258" s="86">
        <v>191340760</v>
      </c>
      <c r="AD258" s="86">
        <v>202275738</v>
      </c>
      <c r="AE258" s="86">
        <v>208191059</v>
      </c>
      <c r="AF258" s="86">
        <v>214984345</v>
      </c>
      <c r="AG258" s="86">
        <v>236615604</v>
      </c>
      <c r="AH258" s="86">
        <v>254758779</v>
      </c>
      <c r="AI258" s="13">
        <v>5.9757957111460813E-2</v>
      </c>
      <c r="AJ258" s="13">
        <v>7.6677846656300827E-2</v>
      </c>
    </row>
    <row r="259" spans="1:36" ht="10.5" customHeight="1" x14ac:dyDescent="0.2">
      <c r="A259" s="14"/>
      <c r="B259" s="11"/>
      <c r="C259" s="11" t="s">
        <v>152</v>
      </c>
      <c r="D259" s="11"/>
      <c r="E259" s="11"/>
      <c r="F259" s="2"/>
      <c r="G259" s="86">
        <f t="shared" ref="G259:AA259" si="19">G122</f>
        <v>34382801</v>
      </c>
      <c r="H259" s="86">
        <f t="shared" si="19"/>
        <v>36842037</v>
      </c>
      <c r="I259" s="86">
        <f t="shared" si="19"/>
        <v>38595253</v>
      </c>
      <c r="J259" s="86">
        <f t="shared" si="19"/>
        <v>39880793</v>
      </c>
      <c r="K259" s="86">
        <f t="shared" si="19"/>
        <v>41791768</v>
      </c>
      <c r="L259" s="86">
        <f t="shared" si="19"/>
        <v>39079226</v>
      </c>
      <c r="M259" s="86">
        <f t="shared" si="19"/>
        <v>50084468</v>
      </c>
      <c r="N259" s="86">
        <f t="shared" si="19"/>
        <v>51512846</v>
      </c>
      <c r="O259" s="86">
        <f t="shared" si="19"/>
        <v>52335586.309999995</v>
      </c>
      <c r="P259" s="86">
        <f t="shared" si="19"/>
        <v>93581570</v>
      </c>
      <c r="Q259" s="86">
        <f t="shared" si="19"/>
        <v>55930169.379999995</v>
      </c>
      <c r="R259" s="86">
        <f t="shared" si="19"/>
        <v>56575280.009999998</v>
      </c>
      <c r="S259" s="86">
        <f t="shared" si="19"/>
        <v>93581569.769999996</v>
      </c>
      <c r="T259" s="86">
        <f t="shared" si="19"/>
        <v>55403908</v>
      </c>
      <c r="U259" s="86">
        <f t="shared" si="19"/>
        <v>62715271</v>
      </c>
      <c r="V259" s="86">
        <f t="shared" si="19"/>
        <v>72881709.479999989</v>
      </c>
      <c r="W259" s="86">
        <f t="shared" si="19"/>
        <v>73375549</v>
      </c>
      <c r="X259" s="86">
        <f t="shared" si="19"/>
        <v>75295218.859999985</v>
      </c>
      <c r="Y259" s="86">
        <f t="shared" si="19"/>
        <v>75460191</v>
      </c>
      <c r="Z259" s="86">
        <f t="shared" si="19"/>
        <v>72072726</v>
      </c>
      <c r="AA259" s="86">
        <f t="shared" si="19"/>
        <v>72341582</v>
      </c>
      <c r="AB259" s="86">
        <v>86285755</v>
      </c>
      <c r="AC259" s="86">
        <v>75151902</v>
      </c>
      <c r="AD259" s="86">
        <v>85881631</v>
      </c>
      <c r="AE259" s="86">
        <v>84883083</v>
      </c>
      <c r="AF259" s="86">
        <v>88457794</v>
      </c>
      <c r="AG259" s="86">
        <v>95860721</v>
      </c>
      <c r="AH259" s="86">
        <v>99414014</v>
      </c>
      <c r="AI259" s="13">
        <v>2.3885558899334525E-2</v>
      </c>
      <c r="AJ259" s="13">
        <v>3.7067246761058679E-2</v>
      </c>
    </row>
    <row r="260" spans="1:36" ht="10.5" customHeight="1" x14ac:dyDescent="0.2">
      <c r="A260" s="14"/>
      <c r="B260" s="11"/>
      <c r="C260" s="11" t="s">
        <v>153</v>
      </c>
      <c r="D260" s="11"/>
      <c r="E260" s="11"/>
      <c r="F260" s="2"/>
      <c r="G260" s="86">
        <f t="shared" ref="G260:AA260" si="20">G179</f>
        <v>9663955</v>
      </c>
      <c r="H260" s="86">
        <f t="shared" si="20"/>
        <v>10159744</v>
      </c>
      <c r="I260" s="86">
        <f t="shared" si="20"/>
        <v>10771879</v>
      </c>
      <c r="J260" s="86">
        <f t="shared" si="20"/>
        <v>8945001</v>
      </c>
      <c r="K260" s="86">
        <f t="shared" si="20"/>
        <v>10890543</v>
      </c>
      <c r="L260" s="86">
        <f t="shared" si="20"/>
        <v>11481480</v>
      </c>
      <c r="M260" s="86">
        <f t="shared" si="20"/>
        <v>11086113</v>
      </c>
      <c r="N260" s="86">
        <f t="shared" si="20"/>
        <v>12520777</v>
      </c>
      <c r="O260" s="86">
        <f t="shared" si="20"/>
        <v>12527727</v>
      </c>
      <c r="P260" s="86">
        <f t="shared" si="20"/>
        <v>11612453</v>
      </c>
      <c r="Q260" s="86">
        <f t="shared" si="20"/>
        <v>12086285</v>
      </c>
      <c r="R260" s="86">
        <f t="shared" si="20"/>
        <v>13430192</v>
      </c>
      <c r="S260" s="86">
        <f t="shared" si="20"/>
        <v>14294469</v>
      </c>
      <c r="T260" s="86">
        <f t="shared" si="20"/>
        <v>18199961.990000002</v>
      </c>
      <c r="U260" s="86">
        <f t="shared" si="20"/>
        <v>18378331</v>
      </c>
      <c r="V260" s="86">
        <f t="shared" si="20"/>
        <v>19923761</v>
      </c>
      <c r="W260" s="86">
        <f t="shared" si="20"/>
        <v>19706159.630000003</v>
      </c>
      <c r="X260" s="86">
        <f t="shared" si="20"/>
        <v>19955493</v>
      </c>
      <c r="Y260" s="86">
        <f t="shared" si="20"/>
        <v>22332966</v>
      </c>
      <c r="Z260" s="86">
        <f t="shared" si="20"/>
        <v>21162477</v>
      </c>
      <c r="AA260" s="86">
        <f t="shared" si="20"/>
        <v>21279766</v>
      </c>
      <c r="AB260" s="86">
        <v>23840750</v>
      </c>
      <c r="AC260" s="86">
        <v>22769546</v>
      </c>
      <c r="AD260" s="86">
        <v>22770223</v>
      </c>
      <c r="AE260" s="86">
        <v>22016746</v>
      </c>
      <c r="AF260" s="86">
        <v>22118402</v>
      </c>
      <c r="AG260" s="86">
        <v>24643666</v>
      </c>
      <c r="AH260" s="86">
        <v>23163894</v>
      </c>
      <c r="AI260" s="13">
        <v>-4.7887518814626606E-3</v>
      </c>
      <c r="AJ260" s="13">
        <v>-6.0046747914859748E-2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18771643.759999998</v>
      </c>
      <c r="S261" s="86">
        <v>31481560.669999998</v>
      </c>
      <c r="T261" s="86">
        <v>51610007</v>
      </c>
      <c r="U261" s="86">
        <v>24489734</v>
      </c>
      <c r="V261" s="86">
        <v>27446032.09</v>
      </c>
      <c r="W261" s="86">
        <v>29053179</v>
      </c>
      <c r="X261" s="86">
        <v>24770165.869999997</v>
      </c>
      <c r="Y261" s="86">
        <v>25591745</v>
      </c>
      <c r="Z261" s="86">
        <v>26164014</v>
      </c>
      <c r="AA261" s="86">
        <v>21145853</v>
      </c>
      <c r="AB261" s="41">
        <v>27752557</v>
      </c>
      <c r="AC261" s="41">
        <v>29537160</v>
      </c>
      <c r="AD261" s="41">
        <v>24759883</v>
      </c>
      <c r="AE261" s="41">
        <v>33310335</v>
      </c>
      <c r="AF261" s="41">
        <v>34539411</v>
      </c>
      <c r="AG261" s="41">
        <v>37533922</v>
      </c>
      <c r="AH261" s="41">
        <v>40683869</v>
      </c>
      <c r="AI261" s="13">
        <v>6.5826565297352646E-2</v>
      </c>
      <c r="AJ261" s="13">
        <v>8.3922671337144039E-2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25">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521727699.84634405</v>
      </c>
      <c r="H265" s="11">
        <v>533016268.65489227</v>
      </c>
      <c r="I265" s="11">
        <v>574032467.72727275</v>
      </c>
      <c r="J265" s="11">
        <v>606190811.56005788</v>
      </c>
      <c r="K265" s="11">
        <v>633213246</v>
      </c>
      <c r="L265" s="11">
        <v>671562914</v>
      </c>
      <c r="M265" s="11">
        <v>776308287</v>
      </c>
      <c r="N265" s="11">
        <v>821945897</v>
      </c>
      <c r="O265" s="11">
        <v>814188940</v>
      </c>
      <c r="P265" s="11">
        <v>841296085</v>
      </c>
      <c r="Q265" s="11">
        <v>867812906</v>
      </c>
      <c r="R265" s="11">
        <v>918537064</v>
      </c>
      <c r="S265" s="11">
        <v>929593039</v>
      </c>
      <c r="T265" s="11">
        <v>930558204</v>
      </c>
      <c r="U265" s="11">
        <v>951404542</v>
      </c>
      <c r="V265" s="11">
        <v>971647164</v>
      </c>
      <c r="W265" s="11">
        <v>1042824532</v>
      </c>
      <c r="X265" s="11">
        <v>1047879601</v>
      </c>
      <c r="Y265" s="86">
        <v>1037658492</v>
      </c>
      <c r="Z265" s="86">
        <v>1057400512</v>
      </c>
      <c r="AA265" s="86">
        <v>1056073112</v>
      </c>
      <c r="AB265" s="86">
        <v>1096059122</v>
      </c>
      <c r="AC265" s="86">
        <v>1142044881</v>
      </c>
      <c r="AD265" s="86">
        <v>1185548041</v>
      </c>
      <c r="AE265" s="86">
        <v>1223878864</v>
      </c>
      <c r="AF265" s="86">
        <v>1247630901</v>
      </c>
      <c r="AG265" s="86">
        <v>1384533696</v>
      </c>
      <c r="AH265" s="86">
        <v>1452980902</v>
      </c>
      <c r="AI265" s="13">
        <v>4.810386103210873E-2</v>
      </c>
      <c r="AJ265" s="13">
        <v>4.9437009873972759E-2</v>
      </c>
    </row>
    <row r="266" spans="1:36" ht="10.5" customHeight="1" x14ac:dyDescent="0.2">
      <c r="A266" s="14"/>
      <c r="B266" s="14"/>
      <c r="C266" s="14" t="s">
        <v>160</v>
      </c>
      <c r="D266" s="14"/>
      <c r="E266" s="14"/>
      <c r="F266" s="2"/>
      <c r="G266" s="11">
        <v>107882825</v>
      </c>
      <c r="H266" s="11">
        <v>112572793</v>
      </c>
      <c r="I266" s="11">
        <v>118627510</v>
      </c>
      <c r="J266" s="11">
        <v>124240162</v>
      </c>
      <c r="K266" s="11">
        <v>130421945</v>
      </c>
      <c r="L266" s="11">
        <v>137148343</v>
      </c>
      <c r="M266" s="11">
        <v>191149256</v>
      </c>
      <c r="N266" s="11">
        <v>199423155</v>
      </c>
      <c r="O266" s="11">
        <v>208766041</v>
      </c>
      <c r="P266" s="11">
        <v>218654907</v>
      </c>
      <c r="Q266" s="11">
        <v>227541298</v>
      </c>
      <c r="R266" s="11">
        <v>264324606</v>
      </c>
      <c r="S266" s="11">
        <v>272748904</v>
      </c>
      <c r="T266" s="11">
        <v>281940740</v>
      </c>
      <c r="U266" s="11">
        <v>292325538</v>
      </c>
      <c r="V266" s="11">
        <v>304933352</v>
      </c>
      <c r="W266" s="11">
        <v>360465462</v>
      </c>
      <c r="X266" s="11">
        <v>372262560</v>
      </c>
      <c r="Y266" s="86">
        <v>374662320</v>
      </c>
      <c r="Z266" s="86">
        <v>376691058</v>
      </c>
      <c r="AA266" s="86">
        <v>380815661</v>
      </c>
      <c r="AB266" s="86">
        <v>385066990</v>
      </c>
      <c r="AC266" s="86">
        <v>388246420</v>
      </c>
      <c r="AD266" s="86">
        <v>395507372</v>
      </c>
      <c r="AE266" s="86">
        <v>416780204</v>
      </c>
      <c r="AF266" s="86">
        <v>427160494</v>
      </c>
      <c r="AG266" s="86">
        <v>492662864</v>
      </c>
      <c r="AH266" s="86">
        <v>513756722</v>
      </c>
      <c r="AI266" s="13">
        <v>4.9228803854723502E-2</v>
      </c>
      <c r="AJ266" s="13">
        <v>4.2816009773369079E-2</v>
      </c>
    </row>
    <row r="267" spans="1:36" ht="10.5" customHeight="1" x14ac:dyDescent="0.2">
      <c r="A267" s="14"/>
      <c r="B267" s="14"/>
      <c r="C267" s="14" t="s">
        <v>161</v>
      </c>
      <c r="D267" s="14"/>
      <c r="E267" s="14"/>
      <c r="F267" s="2"/>
      <c r="G267" s="11">
        <v>1567830</v>
      </c>
      <c r="H267" s="11">
        <v>1568169</v>
      </c>
      <c r="I267" s="11">
        <v>1598568</v>
      </c>
      <c r="J267" s="11">
        <v>1504949</v>
      </c>
      <c r="K267" s="11">
        <v>1551178</v>
      </c>
      <c r="L267" s="11">
        <v>1563614</v>
      </c>
      <c r="M267" s="11">
        <v>1684517</v>
      </c>
      <c r="N267" s="11">
        <v>1671945</v>
      </c>
      <c r="O267" s="11">
        <v>1709909</v>
      </c>
      <c r="P267" s="11">
        <v>1723911</v>
      </c>
      <c r="Q267" s="11">
        <v>1765454</v>
      </c>
      <c r="R267" s="11">
        <v>1841900</v>
      </c>
      <c r="S267" s="11">
        <v>1902090</v>
      </c>
      <c r="T267" s="11">
        <v>1946980</v>
      </c>
      <c r="U267" s="11">
        <v>1944563</v>
      </c>
      <c r="V267" s="11">
        <v>2019057</v>
      </c>
      <c r="W267" s="11">
        <v>2344824</v>
      </c>
      <c r="X267" s="11">
        <v>2388470</v>
      </c>
      <c r="Y267" s="86">
        <v>2330360</v>
      </c>
      <c r="Z267" s="86">
        <v>2346993</v>
      </c>
      <c r="AA267" s="86">
        <v>2377015</v>
      </c>
      <c r="AB267" s="86">
        <v>2455870</v>
      </c>
      <c r="AC267" s="86">
        <v>2413417</v>
      </c>
      <c r="AD267" s="86">
        <v>2286167</v>
      </c>
      <c r="AE267" s="86">
        <v>2503013</v>
      </c>
      <c r="AF267" s="86">
        <v>2591729</v>
      </c>
      <c r="AG267" s="86">
        <v>2640156</v>
      </c>
      <c r="AH267" s="86">
        <v>2942359</v>
      </c>
      <c r="AI267" s="13">
        <v>3.0580010299694704E-2</v>
      </c>
      <c r="AJ267" s="13">
        <v>0.11446406954740553</v>
      </c>
    </row>
    <row r="268" spans="1:36" ht="10.5" customHeight="1" x14ac:dyDescent="0.2">
      <c r="A268" s="14"/>
      <c r="B268" s="14"/>
      <c r="C268" s="14" t="s">
        <v>162</v>
      </c>
      <c r="D268" s="14"/>
      <c r="E268" s="14"/>
      <c r="F268" s="2"/>
      <c r="G268" s="11">
        <v>154873</v>
      </c>
      <c r="H268" s="11">
        <v>160350</v>
      </c>
      <c r="I268" s="11">
        <v>151566</v>
      </c>
      <c r="J268" s="11">
        <v>154709</v>
      </c>
      <c r="K268" s="11">
        <v>153334</v>
      </c>
      <c r="L268" s="11">
        <v>154610</v>
      </c>
      <c r="M268" s="11">
        <v>150270</v>
      </c>
      <c r="N268" s="11">
        <v>143870</v>
      </c>
      <c r="O268" s="11">
        <v>137440</v>
      </c>
      <c r="P268" s="11">
        <v>136820</v>
      </c>
      <c r="Q268" s="11">
        <v>97220</v>
      </c>
      <c r="R268" s="11">
        <v>92560</v>
      </c>
      <c r="S268" s="11">
        <v>67150</v>
      </c>
      <c r="T268" s="11">
        <v>49330</v>
      </c>
      <c r="U268" s="11">
        <v>46500</v>
      </c>
      <c r="V268" s="11">
        <v>48319</v>
      </c>
      <c r="W268" s="11">
        <v>80300</v>
      </c>
      <c r="X268" s="11">
        <v>79240</v>
      </c>
      <c r="Y268" s="86">
        <v>174480</v>
      </c>
      <c r="Z268" s="86">
        <v>141301</v>
      </c>
      <c r="AA268" s="86">
        <v>75921</v>
      </c>
      <c r="AB268" s="86">
        <v>79510</v>
      </c>
      <c r="AC268" s="86">
        <v>76082</v>
      </c>
      <c r="AD268" s="86">
        <v>71031</v>
      </c>
      <c r="AE268" s="86">
        <v>84496</v>
      </c>
      <c r="AF268" s="86">
        <v>82370</v>
      </c>
      <c r="AG268" s="86">
        <v>135927</v>
      </c>
      <c r="AH268" s="86">
        <v>637416</v>
      </c>
      <c r="AI268" s="13">
        <v>0.41470819039047013</v>
      </c>
      <c r="AJ268" s="13">
        <v>3.6893994570615112</v>
      </c>
    </row>
    <row r="269" spans="1:36" ht="10.5" customHeight="1" x14ac:dyDescent="0.2">
      <c r="A269" s="14"/>
      <c r="B269" s="14"/>
      <c r="C269" s="14" t="s">
        <v>163</v>
      </c>
      <c r="D269" s="14"/>
      <c r="E269" s="14"/>
      <c r="F269" s="2"/>
      <c r="G269" s="11">
        <v>107005509</v>
      </c>
      <c r="H269" s="11">
        <v>107258772</v>
      </c>
      <c r="I269" s="11">
        <v>106714410</v>
      </c>
      <c r="J269" s="11">
        <v>110566171</v>
      </c>
      <c r="K269" s="11">
        <v>112322170</v>
      </c>
      <c r="L269" s="11">
        <v>117226700</v>
      </c>
      <c r="M269" s="11">
        <v>161267174</v>
      </c>
      <c r="N269" s="11">
        <v>169891829</v>
      </c>
      <c r="O269" s="11">
        <v>177468551</v>
      </c>
      <c r="P269" s="11">
        <v>182153359</v>
      </c>
      <c r="Q269" s="11">
        <v>186988671</v>
      </c>
      <c r="R269" s="11">
        <v>216142038</v>
      </c>
      <c r="S269" s="11">
        <v>227508298</v>
      </c>
      <c r="T269" s="11">
        <v>237900820</v>
      </c>
      <c r="U269" s="11">
        <v>246052357</v>
      </c>
      <c r="V269" s="11">
        <v>254443851</v>
      </c>
      <c r="W269" s="11">
        <v>278093196</v>
      </c>
      <c r="X269" s="11">
        <v>285718177</v>
      </c>
      <c r="Y269" s="86">
        <v>282508430</v>
      </c>
      <c r="Z269" s="86">
        <v>304117570</v>
      </c>
      <c r="AA269" s="86">
        <v>278222227</v>
      </c>
      <c r="AB269" s="86">
        <v>289941617</v>
      </c>
      <c r="AC269" s="86">
        <v>317498795</v>
      </c>
      <c r="AD269" s="86">
        <v>319822505</v>
      </c>
      <c r="AE269" s="86">
        <v>338895818</v>
      </c>
      <c r="AF269" s="86">
        <v>332213769</v>
      </c>
      <c r="AG269" s="86">
        <v>368864563</v>
      </c>
      <c r="AH269" s="86">
        <v>375997954</v>
      </c>
      <c r="AI269" s="13">
        <v>4.4269244572113786E-2</v>
      </c>
      <c r="AJ269" s="13">
        <v>1.9338780993174452E-2</v>
      </c>
    </row>
    <row r="270" spans="1:36" ht="10.5" customHeight="1" x14ac:dyDescent="0.2">
      <c r="A270" s="14"/>
      <c r="B270" s="14"/>
      <c r="C270" s="14" t="s">
        <v>164</v>
      </c>
      <c r="D270" s="14"/>
      <c r="E270" s="14"/>
      <c r="F270" s="2"/>
      <c r="G270" s="11">
        <v>90432713</v>
      </c>
      <c r="H270" s="11">
        <v>89719793</v>
      </c>
      <c r="I270" s="11">
        <v>111176205</v>
      </c>
      <c r="J270" s="11">
        <v>121033385</v>
      </c>
      <c r="K270" s="11">
        <v>127700518</v>
      </c>
      <c r="L270" s="11">
        <v>134119029</v>
      </c>
      <c r="M270" s="11">
        <v>134041289</v>
      </c>
      <c r="N270" s="11">
        <v>141448955</v>
      </c>
      <c r="O270" s="11">
        <v>116664220</v>
      </c>
      <c r="P270" s="11">
        <v>122545099</v>
      </c>
      <c r="Q270" s="11">
        <v>129636373</v>
      </c>
      <c r="R270" s="11">
        <v>124811790</v>
      </c>
      <c r="S270" s="11">
        <v>118519322</v>
      </c>
      <c r="T270" s="11">
        <v>111752205</v>
      </c>
      <c r="U270" s="11">
        <v>109455041</v>
      </c>
      <c r="V270" s="11">
        <v>104791104</v>
      </c>
      <c r="W270" s="11">
        <v>102140180</v>
      </c>
      <c r="X270" s="11">
        <v>89330824</v>
      </c>
      <c r="Y270" s="86">
        <v>86854069</v>
      </c>
      <c r="Z270" s="86">
        <v>90608204</v>
      </c>
      <c r="AA270" s="86">
        <v>98056087</v>
      </c>
      <c r="AB270" s="86">
        <v>108824015</v>
      </c>
      <c r="AC270" s="86">
        <v>117695438</v>
      </c>
      <c r="AD270" s="86">
        <v>123183891</v>
      </c>
      <c r="AE270" s="86">
        <v>128014760</v>
      </c>
      <c r="AF270" s="86">
        <v>124954368</v>
      </c>
      <c r="AG270" s="86">
        <v>124926345</v>
      </c>
      <c r="AH270" s="86">
        <v>127966821</v>
      </c>
      <c r="AI270" s="13">
        <v>2.7374477801452857E-2</v>
      </c>
      <c r="AJ270" s="13">
        <v>2.4338149010923196E-2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10467977</v>
      </c>
      <c r="P271" s="11">
        <v>9541604</v>
      </c>
      <c r="Q271" s="11">
        <v>10098150</v>
      </c>
      <c r="R271" s="11">
        <v>9225266</v>
      </c>
      <c r="S271" s="11">
        <v>8788550</v>
      </c>
      <c r="T271" s="11">
        <v>9712210</v>
      </c>
      <c r="U271" s="11">
        <v>11695530</v>
      </c>
      <c r="V271" s="11">
        <v>14297195</v>
      </c>
      <c r="W271" s="11">
        <v>11464804</v>
      </c>
      <c r="X271" s="11">
        <v>12525942</v>
      </c>
      <c r="Y271" s="86">
        <v>12065503</v>
      </c>
      <c r="Z271" s="86">
        <v>10493320</v>
      </c>
      <c r="AA271" s="86">
        <v>9676390</v>
      </c>
      <c r="AB271" s="86">
        <v>10510756</v>
      </c>
      <c r="AC271" s="86">
        <v>9674910</v>
      </c>
      <c r="AD271" s="86">
        <v>10134991</v>
      </c>
      <c r="AE271" s="86">
        <v>10156164</v>
      </c>
      <c r="AF271" s="86">
        <v>10127446</v>
      </c>
      <c r="AG271" s="86">
        <v>11365112</v>
      </c>
      <c r="AH271" s="86">
        <v>13978355</v>
      </c>
      <c r="AI271" s="13">
        <v>4.8665592165137328E-2</v>
      </c>
      <c r="AJ271" s="13">
        <v>0.22993552549240165</v>
      </c>
    </row>
    <row r="272" spans="1:36" ht="10.5" customHeight="1" x14ac:dyDescent="0.2">
      <c r="A272" s="14"/>
      <c r="B272" s="14"/>
      <c r="C272" s="14" t="s">
        <v>166</v>
      </c>
      <c r="D272" s="14"/>
      <c r="E272" s="14"/>
      <c r="F272" s="2"/>
      <c r="G272" s="11">
        <v>134152965.84634405</v>
      </c>
      <c r="H272" s="11">
        <v>144952210.65489227</v>
      </c>
      <c r="I272" s="11">
        <v>159640555.72727272</v>
      </c>
      <c r="J272" s="11">
        <v>167027723.56005788</v>
      </c>
      <c r="K272" s="11">
        <v>173920956</v>
      </c>
      <c r="L272" s="11">
        <v>144026436</v>
      </c>
      <c r="M272" s="11">
        <v>136097491</v>
      </c>
      <c r="N272" s="11">
        <v>145201500</v>
      </c>
      <c r="O272" s="11">
        <v>152419501</v>
      </c>
      <c r="P272" s="11">
        <v>151403900</v>
      </c>
      <c r="Q272" s="11">
        <v>146169150</v>
      </c>
      <c r="R272" s="11">
        <v>135745140</v>
      </c>
      <c r="S272" s="11">
        <v>130586690</v>
      </c>
      <c r="T272" s="11">
        <v>122300930</v>
      </c>
      <c r="U272" s="11">
        <v>123668280</v>
      </c>
      <c r="V272" s="11">
        <v>118984330</v>
      </c>
      <c r="W272" s="11">
        <v>112856440</v>
      </c>
      <c r="X272" s="11">
        <v>110446230</v>
      </c>
      <c r="Y272" s="86">
        <v>102846540</v>
      </c>
      <c r="Z272" s="86">
        <v>100550070</v>
      </c>
      <c r="AA272" s="86">
        <v>95978166</v>
      </c>
      <c r="AB272" s="86">
        <v>96618630</v>
      </c>
      <c r="AC272" s="86">
        <v>93578310</v>
      </c>
      <c r="AD272" s="86">
        <v>95008827</v>
      </c>
      <c r="AE272" s="86">
        <v>91307120</v>
      </c>
      <c r="AF272" s="86">
        <v>95509380</v>
      </c>
      <c r="AG272" s="86">
        <v>103476332</v>
      </c>
      <c r="AH272" s="86">
        <v>112705830</v>
      </c>
      <c r="AI272" s="13">
        <v>2.6000528340005546E-2</v>
      </c>
      <c r="AJ272" s="13">
        <v>8.9194290342645699E-2</v>
      </c>
    </row>
    <row r="273" spans="1:43" ht="10.5" customHeight="1" x14ac:dyDescent="0.2">
      <c r="A273" s="14"/>
      <c r="B273" s="14"/>
      <c r="C273" s="14" t="s">
        <v>167</v>
      </c>
      <c r="D273" s="14"/>
      <c r="E273" s="14"/>
      <c r="F273" s="2"/>
      <c r="G273" s="11">
        <v>39564629</v>
      </c>
      <c r="H273" s="11">
        <v>40835435</v>
      </c>
      <c r="I273" s="11">
        <v>42703685</v>
      </c>
      <c r="J273" s="11">
        <v>46540539</v>
      </c>
      <c r="K273" s="11">
        <v>49278157</v>
      </c>
      <c r="L273" s="11">
        <v>48770450</v>
      </c>
      <c r="M273" s="11">
        <v>52150311</v>
      </c>
      <c r="N273" s="11">
        <v>54703579</v>
      </c>
      <c r="O273" s="11">
        <v>57836768</v>
      </c>
      <c r="P273" s="11">
        <v>60652866</v>
      </c>
      <c r="Q273" s="11">
        <v>62867816</v>
      </c>
      <c r="R273" s="11">
        <v>61003450</v>
      </c>
      <c r="S273" s="11">
        <v>60985440</v>
      </c>
      <c r="T273" s="11">
        <v>60080690</v>
      </c>
      <c r="U273" s="11">
        <v>60720795</v>
      </c>
      <c r="V273" s="11">
        <v>60267002</v>
      </c>
      <c r="W273" s="11">
        <v>59968228</v>
      </c>
      <c r="X273" s="11">
        <v>60732962</v>
      </c>
      <c r="Y273" s="86">
        <v>58799848</v>
      </c>
      <c r="Z273" s="86">
        <v>55975360</v>
      </c>
      <c r="AA273" s="86">
        <v>61580878</v>
      </c>
      <c r="AB273" s="86">
        <v>63114141</v>
      </c>
      <c r="AC273" s="86">
        <v>64958409</v>
      </c>
      <c r="AD273" s="86">
        <v>68650949</v>
      </c>
      <c r="AE273" s="86">
        <v>66499866</v>
      </c>
      <c r="AF273" s="86">
        <v>74402998</v>
      </c>
      <c r="AG273" s="86">
        <v>75236950</v>
      </c>
      <c r="AH273" s="86">
        <v>71433115</v>
      </c>
      <c r="AI273" s="13">
        <v>2.0850514969283029E-2</v>
      </c>
      <c r="AJ273" s="13">
        <v>-5.0558070203536962E-2</v>
      </c>
    </row>
    <row r="274" spans="1:43" ht="10.5" customHeight="1" x14ac:dyDescent="0.2">
      <c r="A274" s="14"/>
      <c r="B274" s="14"/>
      <c r="C274" s="14" t="s">
        <v>168</v>
      </c>
      <c r="D274" s="14"/>
      <c r="E274" s="14"/>
      <c r="F274" s="2"/>
      <c r="G274" s="11">
        <v>40966355</v>
      </c>
      <c r="H274" s="11">
        <v>35948746</v>
      </c>
      <c r="I274" s="11">
        <v>33419968</v>
      </c>
      <c r="J274" s="11">
        <v>35123173</v>
      </c>
      <c r="K274" s="11">
        <v>37864988</v>
      </c>
      <c r="L274" s="11">
        <v>41739158</v>
      </c>
      <c r="M274" s="11">
        <v>43610319</v>
      </c>
      <c r="N274" s="11">
        <v>44841130</v>
      </c>
      <c r="O274" s="11">
        <v>48572340</v>
      </c>
      <c r="P274" s="11">
        <v>49056380</v>
      </c>
      <c r="Q274" s="11">
        <v>49682430</v>
      </c>
      <c r="R274" s="11">
        <v>50182600</v>
      </c>
      <c r="S274" s="11">
        <v>46867000</v>
      </c>
      <c r="T274" s="11">
        <v>47102260</v>
      </c>
      <c r="U274" s="11">
        <v>49785630</v>
      </c>
      <c r="V274" s="11">
        <v>51292920</v>
      </c>
      <c r="W274" s="11">
        <v>53420990</v>
      </c>
      <c r="X274" s="11">
        <v>54149570</v>
      </c>
      <c r="Y274" s="86">
        <v>53081330</v>
      </c>
      <c r="Z274" s="86">
        <v>51559300</v>
      </c>
      <c r="AA274" s="86">
        <v>49838880</v>
      </c>
      <c r="AB274" s="86">
        <v>52047390</v>
      </c>
      <c r="AC274" s="86">
        <v>55634470</v>
      </c>
      <c r="AD274" s="86">
        <v>55161760</v>
      </c>
      <c r="AE274" s="86">
        <v>58708080</v>
      </c>
      <c r="AF274" s="86">
        <v>60296278</v>
      </c>
      <c r="AG274" s="86">
        <v>60119720</v>
      </c>
      <c r="AH274" s="86">
        <v>64660418</v>
      </c>
      <c r="AI274" s="13">
        <v>3.6827701498048482E-2</v>
      </c>
      <c r="AJ274" s="13">
        <v>7.5527597267585414E-2</v>
      </c>
    </row>
    <row r="275" spans="1:43" ht="10.5" customHeight="1" x14ac:dyDescent="0.2">
      <c r="A275" s="8"/>
      <c r="B275" s="8"/>
      <c r="C275" s="11" t="s">
        <v>169</v>
      </c>
      <c r="D275" s="80"/>
      <c r="E275" s="14"/>
      <c r="F275" s="2"/>
      <c r="G275" s="12">
        <v>0</v>
      </c>
      <c r="H275" s="12">
        <v>0</v>
      </c>
      <c r="I275" s="12">
        <v>0</v>
      </c>
      <c r="J275" s="12">
        <v>0</v>
      </c>
      <c r="K275" s="12">
        <v>0</v>
      </c>
      <c r="L275" s="12">
        <v>493038</v>
      </c>
      <c r="M275" s="12">
        <v>2267204</v>
      </c>
      <c r="N275" s="12">
        <v>2146893</v>
      </c>
      <c r="O275" s="12">
        <v>3323288</v>
      </c>
      <c r="P275" s="12">
        <v>2975641</v>
      </c>
      <c r="Q275" s="12">
        <v>6843869</v>
      </c>
      <c r="R275" s="12">
        <v>6119883</v>
      </c>
      <c r="S275" s="12">
        <v>4518836</v>
      </c>
      <c r="T275" s="12">
        <v>5189841</v>
      </c>
      <c r="U275" s="12">
        <v>5018407</v>
      </c>
      <c r="V275" s="12">
        <v>4784349</v>
      </c>
      <c r="W275" s="12">
        <v>4967591</v>
      </c>
      <c r="X275" s="12">
        <v>4292486</v>
      </c>
      <c r="Y275" s="86">
        <v>3796737</v>
      </c>
      <c r="Z275" s="86">
        <v>4298581</v>
      </c>
      <c r="AA275" s="86">
        <v>4650499</v>
      </c>
      <c r="AB275" s="86">
        <v>5556807</v>
      </c>
      <c r="AC275" s="86">
        <v>4080915</v>
      </c>
      <c r="AD275" s="86">
        <v>6704803</v>
      </c>
      <c r="AE275" s="86">
        <v>7622146</v>
      </c>
      <c r="AF275" s="86">
        <v>8348385</v>
      </c>
      <c r="AG275" s="86">
        <v>9696489</v>
      </c>
      <c r="AH275" s="86">
        <v>7208483</v>
      </c>
      <c r="AI275" s="13">
        <v>4.4326810517969051E-2</v>
      </c>
      <c r="AJ275" s="13">
        <v>-0.25658833831503342</v>
      </c>
    </row>
    <row r="276" spans="1:43" ht="10.5" customHeight="1" x14ac:dyDescent="0.2">
      <c r="A276" s="8"/>
      <c r="B276" s="8"/>
      <c r="C276" s="11" t="s">
        <v>170</v>
      </c>
      <c r="D276" s="80"/>
      <c r="E276" s="14"/>
      <c r="F276" s="2"/>
      <c r="G276" s="12">
        <v>0</v>
      </c>
      <c r="H276" s="12">
        <v>0</v>
      </c>
      <c r="I276" s="12">
        <v>0</v>
      </c>
      <c r="J276" s="12">
        <v>0</v>
      </c>
      <c r="K276" s="12">
        <v>0</v>
      </c>
      <c r="L276" s="12">
        <v>46321536</v>
      </c>
      <c r="M276" s="12">
        <v>53890456</v>
      </c>
      <c r="N276" s="12">
        <v>62473041</v>
      </c>
      <c r="O276" s="12">
        <v>36822905</v>
      </c>
      <c r="P276" s="12">
        <v>42451598</v>
      </c>
      <c r="Q276" s="12">
        <v>46122475</v>
      </c>
      <c r="R276" s="12">
        <v>49047831</v>
      </c>
      <c r="S276" s="12">
        <v>57100759</v>
      </c>
      <c r="T276" s="12">
        <v>52582198</v>
      </c>
      <c r="U276" s="12">
        <v>50691901</v>
      </c>
      <c r="V276" s="12">
        <v>55785685</v>
      </c>
      <c r="W276" s="12">
        <v>57022517</v>
      </c>
      <c r="X276" s="12">
        <v>55953140</v>
      </c>
      <c r="Y276" s="86">
        <v>60538875</v>
      </c>
      <c r="Z276" s="86">
        <v>60618755</v>
      </c>
      <c r="AA276" s="86">
        <v>74801388</v>
      </c>
      <c r="AB276" s="86">
        <v>81843396</v>
      </c>
      <c r="AC276" s="86">
        <v>88187715</v>
      </c>
      <c r="AD276" s="86">
        <v>109015745</v>
      </c>
      <c r="AE276" s="86">
        <v>103307197</v>
      </c>
      <c r="AF276" s="86">
        <v>111943684</v>
      </c>
      <c r="AG276" s="86">
        <v>135409238</v>
      </c>
      <c r="AH276" s="86">
        <v>161693429</v>
      </c>
      <c r="AI276" s="13">
        <v>0.1201721946716332</v>
      </c>
      <c r="AJ276" s="13">
        <v>0.19410928964831778</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277.54901960784315</v>
      </c>
      <c r="H279" s="93">
        <v>283.10000000000002</v>
      </c>
      <c r="I279" s="93">
        <v>275</v>
      </c>
      <c r="J279" s="93">
        <v>276.39999999999998</v>
      </c>
      <c r="K279" s="93">
        <v>280.10000000000002</v>
      </c>
      <c r="L279" s="93">
        <v>264</v>
      </c>
      <c r="M279" s="93">
        <v>270.45616438356166</v>
      </c>
      <c r="N279" s="93">
        <v>277.2</v>
      </c>
      <c r="O279" s="93">
        <v>289.96282894736834</v>
      </c>
      <c r="P279" s="93">
        <v>294.97203947368399</v>
      </c>
      <c r="Q279" s="93">
        <v>285.51793442622971</v>
      </c>
      <c r="R279" s="93">
        <v>295.30951768488734</v>
      </c>
      <c r="S279" s="93">
        <v>298.97784810126592</v>
      </c>
      <c r="T279" s="93">
        <v>317.79596273291924</v>
      </c>
      <c r="U279" s="93">
        <v>340.82932098765428</v>
      </c>
      <c r="V279" s="93">
        <v>337.07376543209898</v>
      </c>
      <c r="W279" s="93">
        <v>355.41834862385326</v>
      </c>
      <c r="X279" s="93">
        <v>362.04061538461451</v>
      </c>
      <c r="Y279" s="93">
        <v>361.60712074303405</v>
      </c>
      <c r="Z279" s="93">
        <v>365</v>
      </c>
      <c r="AA279" s="93">
        <v>374.16334519572973</v>
      </c>
      <c r="AB279" s="93">
        <v>345.50374238290613</v>
      </c>
      <c r="AC279" s="93">
        <v>351.93566766764059</v>
      </c>
      <c r="AD279" s="93">
        <v>354.32637191223512</v>
      </c>
      <c r="AE279" s="93">
        <v>360.97191809154396</v>
      </c>
      <c r="AF279" s="93">
        <v>362.03795686485313</v>
      </c>
      <c r="AG279" s="93">
        <v>363.0963555220207</v>
      </c>
      <c r="AH279" s="93">
        <v>367.52738445622924</v>
      </c>
      <c r="AI279" s="10">
        <v>1.0352277264478627E-2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14035-3467-4CB3-9903-3085A2C5854D}">
  <sheetPr codeName="Sheet44"/>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9" width="9.85546875" hidden="1" customWidth="1"/>
    <col min="20" max="20" width="9.5703125" hidden="1" customWidth="1"/>
    <col min="21" max="21" width="9.855468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301</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119820522</v>
      </c>
      <c r="H5" s="5">
        <v>145341545</v>
      </c>
      <c r="I5" s="5">
        <v>134775517</v>
      </c>
      <c r="J5" s="5">
        <v>156195175</v>
      </c>
      <c r="K5" s="5">
        <f t="shared" ref="K5:Q5" si="0">SUM(K62,K119,K176)</f>
        <v>152440291</v>
      </c>
      <c r="L5" s="5">
        <f t="shared" si="0"/>
        <v>194942988</v>
      </c>
      <c r="M5" s="5">
        <f t="shared" si="0"/>
        <v>176764373</v>
      </c>
      <c r="N5" s="5">
        <f t="shared" si="0"/>
        <v>196422287</v>
      </c>
      <c r="O5" s="5">
        <f t="shared" si="0"/>
        <v>203539095.59999999</v>
      </c>
      <c r="P5" s="5">
        <f t="shared" si="0"/>
        <v>221582129</v>
      </c>
      <c r="Q5" s="5">
        <f t="shared" si="0"/>
        <v>237403893.87</v>
      </c>
      <c r="R5" s="5">
        <f t="shared" ref="R5:AA5" si="1">SUM(R62,R119,R176,R233)</f>
        <v>239203976.84999999</v>
      </c>
      <c r="S5" s="5">
        <f t="shared" si="1"/>
        <v>223516562.02000001</v>
      </c>
      <c r="T5" s="5">
        <f t="shared" si="1"/>
        <v>249929750.62</v>
      </c>
      <c r="U5" s="5">
        <f t="shared" si="1"/>
        <v>437847154.89999998</v>
      </c>
      <c r="V5" s="5">
        <f t="shared" si="1"/>
        <v>284319350.73000002</v>
      </c>
      <c r="W5" s="5">
        <f t="shared" si="1"/>
        <v>278641998.52999997</v>
      </c>
      <c r="X5" s="5">
        <f t="shared" si="1"/>
        <v>367699087.31999999</v>
      </c>
      <c r="Y5" s="5">
        <f t="shared" si="1"/>
        <v>315503068.21750194</v>
      </c>
      <c r="Z5" s="5">
        <f t="shared" si="1"/>
        <v>299362022.27549005</v>
      </c>
      <c r="AA5" s="5">
        <f t="shared" si="1"/>
        <v>324721094.39499998</v>
      </c>
      <c r="AB5" s="5">
        <v>320817594.20999998</v>
      </c>
      <c r="AC5" s="5">
        <v>306767102.75023448</v>
      </c>
      <c r="AD5" s="5">
        <v>387819000</v>
      </c>
      <c r="AE5" s="5">
        <v>370206015.50734794</v>
      </c>
      <c r="AF5" s="5">
        <v>333248126</v>
      </c>
      <c r="AG5" s="5">
        <v>321636694.19597381</v>
      </c>
      <c r="AH5" s="5">
        <v>345456738</v>
      </c>
      <c r="AI5" s="10">
        <v>1.2408808310180097E-2</v>
      </c>
      <c r="AJ5" s="10">
        <v>7.4058850354656952E-2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47231390</v>
      </c>
      <c r="H7" s="12">
        <v>73012087</v>
      </c>
      <c r="I7" s="12">
        <v>59416589</v>
      </c>
      <c r="J7" s="12">
        <v>71170207</v>
      </c>
      <c r="K7" s="12">
        <f t="shared" ref="K7:AA17" si="2">SUM(K64,K121,K178)</f>
        <v>64624590</v>
      </c>
      <c r="L7" s="12">
        <f t="shared" si="2"/>
        <v>98581034</v>
      </c>
      <c r="M7" s="12">
        <f t="shared" si="2"/>
        <v>80606627</v>
      </c>
      <c r="N7" s="12">
        <f t="shared" si="2"/>
        <v>87461648</v>
      </c>
      <c r="O7" s="12">
        <f t="shared" si="2"/>
        <v>83763971.700000003</v>
      </c>
      <c r="P7" s="12">
        <f t="shared" si="2"/>
        <v>100998396</v>
      </c>
      <c r="Q7" s="12">
        <f t="shared" si="2"/>
        <v>118865485.63</v>
      </c>
      <c r="R7" s="12">
        <f t="shared" si="2"/>
        <v>122148078.34</v>
      </c>
      <c r="S7" s="12">
        <f t="shared" si="2"/>
        <v>103705860.78</v>
      </c>
      <c r="T7" s="12">
        <f t="shared" si="2"/>
        <v>124550657.62</v>
      </c>
      <c r="U7" s="12">
        <f t="shared" si="2"/>
        <v>303050120.63999999</v>
      </c>
      <c r="V7" s="12">
        <f t="shared" si="2"/>
        <v>138619728.59999999</v>
      </c>
      <c r="W7" s="12">
        <f t="shared" si="2"/>
        <v>137438184.69999999</v>
      </c>
      <c r="X7" s="12">
        <f t="shared" si="2"/>
        <v>225223274.78</v>
      </c>
      <c r="Y7" s="12">
        <f t="shared" si="2"/>
        <v>182619539</v>
      </c>
      <c r="Z7" s="12">
        <f t="shared" si="2"/>
        <v>156183376</v>
      </c>
      <c r="AA7" s="12">
        <f t="shared" si="2"/>
        <v>166302622</v>
      </c>
      <c r="AB7" s="12">
        <v>175202651</v>
      </c>
      <c r="AC7" s="12">
        <v>160070639</v>
      </c>
      <c r="AD7" s="12">
        <v>241490683</v>
      </c>
      <c r="AE7" s="12">
        <v>204966110</v>
      </c>
      <c r="AF7" s="12">
        <v>163026199</v>
      </c>
      <c r="AG7" s="12">
        <v>159812455</v>
      </c>
      <c r="AH7" s="12">
        <v>169238573</v>
      </c>
      <c r="AI7" s="13">
        <v>-5.7556914513126056E-3</v>
      </c>
      <c r="AJ7" s="13">
        <v>5.8982374058392385E-2</v>
      </c>
    </row>
    <row r="8" spans="1:36" ht="10.5" customHeight="1" x14ac:dyDescent="0.2">
      <c r="A8" s="11"/>
      <c r="B8" s="11"/>
      <c r="C8" s="11" t="s">
        <v>36</v>
      </c>
      <c r="D8" s="11"/>
      <c r="E8" s="11"/>
      <c r="F8" s="2"/>
      <c r="G8" s="12">
        <v>31883060</v>
      </c>
      <c r="H8" s="12">
        <v>34753927</v>
      </c>
      <c r="I8" s="12">
        <v>41346121</v>
      </c>
      <c r="J8" s="12">
        <v>39123162</v>
      </c>
      <c r="K8" s="12">
        <f t="shared" si="2"/>
        <v>38983728</v>
      </c>
      <c r="L8" s="12">
        <f t="shared" si="2"/>
        <v>39508765</v>
      </c>
      <c r="M8" s="12">
        <f t="shared" si="2"/>
        <v>39431439</v>
      </c>
      <c r="N8" s="12">
        <f t="shared" si="2"/>
        <v>52513178</v>
      </c>
      <c r="O8" s="12">
        <f t="shared" si="2"/>
        <v>47057632.630000003</v>
      </c>
      <c r="P8" s="12">
        <f t="shared" si="2"/>
        <v>51723617</v>
      </c>
      <c r="Q8" s="12">
        <f t="shared" si="2"/>
        <v>59736010.530000001</v>
      </c>
      <c r="R8" s="12">
        <f t="shared" si="2"/>
        <v>63120228.140000001</v>
      </c>
      <c r="S8" s="12">
        <f t="shared" si="2"/>
        <v>57537120.290000007</v>
      </c>
      <c r="T8" s="12">
        <f t="shared" si="2"/>
        <v>68510700.050000012</v>
      </c>
      <c r="U8" s="12">
        <f t="shared" si="2"/>
        <v>71981662.370000005</v>
      </c>
      <c r="V8" s="12">
        <f t="shared" si="2"/>
        <v>71251509.150000006</v>
      </c>
      <c r="W8" s="12">
        <f t="shared" si="2"/>
        <v>73550360</v>
      </c>
      <c r="X8" s="12">
        <f t="shared" si="2"/>
        <v>68879083</v>
      </c>
      <c r="Y8" s="12">
        <f t="shared" si="2"/>
        <v>71474154</v>
      </c>
      <c r="Z8" s="12">
        <f t="shared" si="2"/>
        <v>75735679</v>
      </c>
      <c r="AA8" s="12">
        <f t="shared" si="2"/>
        <v>75282783</v>
      </c>
      <c r="AB8" s="12">
        <v>82129955</v>
      </c>
      <c r="AC8" s="12">
        <v>78891794</v>
      </c>
      <c r="AD8" s="12">
        <v>80232806</v>
      </c>
      <c r="AE8" s="12">
        <v>81470836</v>
      </c>
      <c r="AF8" s="12">
        <v>83777752</v>
      </c>
      <c r="AG8" s="12">
        <v>80256714</v>
      </c>
      <c r="AH8" s="12">
        <v>86709586</v>
      </c>
      <c r="AI8" s="13">
        <v>9.0846224543250642E-3</v>
      </c>
      <c r="AJ8" s="13">
        <v>8.0402893146111112E-2</v>
      </c>
    </row>
    <row r="9" spans="1:36" ht="10.5" customHeight="1" x14ac:dyDescent="0.2">
      <c r="A9" s="11"/>
      <c r="B9" s="11"/>
      <c r="C9" s="11"/>
      <c r="D9" s="11" t="s">
        <v>37</v>
      </c>
      <c r="E9" s="11"/>
      <c r="F9" s="2"/>
      <c r="G9" s="12">
        <v>30551716</v>
      </c>
      <c r="H9" s="12">
        <v>33196023</v>
      </c>
      <c r="I9" s="12">
        <v>39753920</v>
      </c>
      <c r="J9" s="12">
        <v>37906114</v>
      </c>
      <c r="K9" s="12">
        <f t="shared" si="2"/>
        <v>37873769</v>
      </c>
      <c r="L9" s="12">
        <f t="shared" si="2"/>
        <v>38199563</v>
      </c>
      <c r="M9" s="12">
        <f t="shared" si="2"/>
        <v>38425141</v>
      </c>
      <c r="N9" s="12">
        <f t="shared" si="2"/>
        <v>51102728</v>
      </c>
      <c r="O9" s="12">
        <f t="shared" si="2"/>
        <v>44560463.649999999</v>
      </c>
      <c r="P9" s="12">
        <f t="shared" si="2"/>
        <v>49596890</v>
      </c>
      <c r="Q9" s="12">
        <f t="shared" si="2"/>
        <v>56986675.82</v>
      </c>
      <c r="R9" s="12">
        <f t="shared" si="2"/>
        <v>61078812.299999997</v>
      </c>
      <c r="S9" s="12">
        <f t="shared" si="2"/>
        <v>55142764.609999999</v>
      </c>
      <c r="T9" s="12">
        <f t="shared" si="2"/>
        <v>66020221.439999998</v>
      </c>
      <c r="U9" s="12">
        <f t="shared" si="2"/>
        <v>69103749.530000001</v>
      </c>
      <c r="V9" s="12">
        <f t="shared" si="2"/>
        <v>68306081.129999995</v>
      </c>
      <c r="W9" s="12">
        <f t="shared" si="2"/>
        <v>68398951</v>
      </c>
      <c r="X9" s="12">
        <f t="shared" si="2"/>
        <v>66192964</v>
      </c>
      <c r="Y9" s="12">
        <f t="shared" si="2"/>
        <v>66202326</v>
      </c>
      <c r="Z9" s="12">
        <f t="shared" si="2"/>
        <v>71360256</v>
      </c>
      <c r="AA9" s="12">
        <f t="shared" si="2"/>
        <v>70545839</v>
      </c>
      <c r="AB9" s="12">
        <v>76434166</v>
      </c>
      <c r="AC9" s="12">
        <v>73379371</v>
      </c>
      <c r="AD9" s="12">
        <v>74251676</v>
      </c>
      <c r="AE9" s="12">
        <v>74456578</v>
      </c>
      <c r="AF9" s="12">
        <v>75856331</v>
      </c>
      <c r="AG9" s="12">
        <v>74156908</v>
      </c>
      <c r="AH9" s="12">
        <v>78657011</v>
      </c>
      <c r="AI9" s="13">
        <v>4.789260712493304E-3</v>
      </c>
      <c r="AJ9" s="13">
        <v>6.0683530656375266E-2</v>
      </c>
    </row>
    <row r="10" spans="1:36" ht="10.5" customHeight="1" x14ac:dyDescent="0.2">
      <c r="A10" s="11"/>
      <c r="B10" s="11"/>
      <c r="C10" s="14"/>
      <c r="D10" s="11" t="s">
        <v>38</v>
      </c>
      <c r="E10" s="11"/>
      <c r="F10" s="2"/>
      <c r="G10" s="12">
        <v>92071</v>
      </c>
      <c r="H10" s="12">
        <v>209202</v>
      </c>
      <c r="I10" s="12">
        <v>97967</v>
      </c>
      <c r="J10" s="12">
        <v>70263</v>
      </c>
      <c r="K10" s="12">
        <f t="shared" si="2"/>
        <v>94445</v>
      </c>
      <c r="L10" s="12">
        <f t="shared" si="2"/>
        <v>57936</v>
      </c>
      <c r="M10" s="12">
        <f t="shared" si="2"/>
        <v>74804</v>
      </c>
      <c r="N10" s="12">
        <f t="shared" si="2"/>
        <v>44718</v>
      </c>
      <c r="O10" s="12">
        <f t="shared" si="2"/>
        <v>246707.84</v>
      </c>
      <c r="P10" s="12">
        <f t="shared" si="2"/>
        <v>279414</v>
      </c>
      <c r="Q10" s="12">
        <f t="shared" si="2"/>
        <v>720652.2</v>
      </c>
      <c r="R10" s="12">
        <f t="shared" si="2"/>
        <v>265165.15000000002</v>
      </c>
      <c r="S10" s="12">
        <f t="shared" si="2"/>
        <v>260135.3</v>
      </c>
      <c r="T10" s="12">
        <f t="shared" si="2"/>
        <v>173252.6</v>
      </c>
      <c r="U10" s="12">
        <f t="shared" si="2"/>
        <v>170465.1</v>
      </c>
      <c r="V10" s="12">
        <f t="shared" si="2"/>
        <v>253276.67</v>
      </c>
      <c r="W10" s="12">
        <f t="shared" si="2"/>
        <v>138744</v>
      </c>
      <c r="X10" s="12">
        <f t="shared" si="2"/>
        <v>235705</v>
      </c>
      <c r="Y10" s="12">
        <f t="shared" si="2"/>
        <v>282523</v>
      </c>
      <c r="Z10" s="12">
        <f t="shared" si="2"/>
        <v>279501</v>
      </c>
      <c r="AA10" s="12">
        <f t="shared" si="2"/>
        <v>1491591</v>
      </c>
      <c r="AB10" s="12">
        <v>2251517</v>
      </c>
      <c r="AC10" s="12">
        <v>2172707</v>
      </c>
      <c r="AD10" s="12">
        <v>2181728</v>
      </c>
      <c r="AE10" s="12">
        <v>3517455</v>
      </c>
      <c r="AF10" s="12">
        <v>2961932</v>
      </c>
      <c r="AG10" s="12">
        <v>2653616</v>
      </c>
      <c r="AH10" s="12">
        <v>3534911</v>
      </c>
      <c r="AI10" s="13">
        <v>7.8078890217658792E-2</v>
      </c>
      <c r="AJ10" s="13">
        <v>0.33211097611711715</v>
      </c>
    </row>
    <row r="11" spans="1:36" ht="10.5" customHeight="1" x14ac:dyDescent="0.2">
      <c r="A11" s="11"/>
      <c r="B11" s="11"/>
      <c r="C11" s="14"/>
      <c r="D11" s="11" t="s">
        <v>39</v>
      </c>
      <c r="E11" s="11"/>
      <c r="F11" s="2"/>
      <c r="G11" s="12">
        <v>1239273</v>
      </c>
      <c r="H11" s="12">
        <v>1348702</v>
      </c>
      <c r="I11" s="12">
        <v>1494234</v>
      </c>
      <c r="J11" s="12">
        <v>1146785</v>
      </c>
      <c r="K11" s="12">
        <f t="shared" si="2"/>
        <v>1015514</v>
      </c>
      <c r="L11" s="12">
        <f t="shared" si="2"/>
        <v>1251266</v>
      </c>
      <c r="M11" s="12">
        <f t="shared" si="2"/>
        <v>931494</v>
      </c>
      <c r="N11" s="12">
        <f t="shared" si="2"/>
        <v>1365732</v>
      </c>
      <c r="O11" s="12">
        <f t="shared" si="2"/>
        <v>2250461.14</v>
      </c>
      <c r="P11" s="12">
        <f t="shared" si="2"/>
        <v>1847313</v>
      </c>
      <c r="Q11" s="12">
        <f t="shared" si="2"/>
        <v>2028682.51</v>
      </c>
      <c r="R11" s="12">
        <f t="shared" si="2"/>
        <v>1776250.69</v>
      </c>
      <c r="S11" s="12">
        <f t="shared" si="2"/>
        <v>2134220.38</v>
      </c>
      <c r="T11" s="12">
        <f t="shared" si="2"/>
        <v>2317226.0099999998</v>
      </c>
      <c r="U11" s="12">
        <f t="shared" si="2"/>
        <v>2707447.74</v>
      </c>
      <c r="V11" s="12">
        <f t="shared" si="2"/>
        <v>2692151.35</v>
      </c>
      <c r="W11" s="12">
        <f t="shared" si="2"/>
        <v>5012665</v>
      </c>
      <c r="X11" s="12">
        <f t="shared" si="2"/>
        <v>2450414</v>
      </c>
      <c r="Y11" s="12">
        <f t="shared" si="2"/>
        <v>4989305</v>
      </c>
      <c r="Z11" s="12">
        <f t="shared" si="2"/>
        <v>4095922</v>
      </c>
      <c r="AA11" s="12">
        <f t="shared" si="2"/>
        <v>3245353</v>
      </c>
      <c r="AB11" s="12">
        <v>3444272</v>
      </c>
      <c r="AC11" s="12">
        <v>3339716</v>
      </c>
      <c r="AD11" s="12">
        <v>3799402</v>
      </c>
      <c r="AE11" s="12">
        <v>3496803</v>
      </c>
      <c r="AF11" s="12">
        <v>4959489</v>
      </c>
      <c r="AG11" s="12">
        <v>3446190</v>
      </c>
      <c r="AH11" s="12">
        <v>4517664</v>
      </c>
      <c r="AI11" s="13">
        <v>4.625146959544213E-2</v>
      </c>
      <c r="AJ11" s="13">
        <v>0.3109155328057942</v>
      </c>
    </row>
    <row r="12" spans="1:36" ht="10.5" customHeight="1" x14ac:dyDescent="0.2">
      <c r="A12" s="11"/>
      <c r="B12" s="14"/>
      <c r="C12" s="11" t="s">
        <v>40</v>
      </c>
      <c r="D12" s="11"/>
      <c r="E12" s="11"/>
      <c r="F12" s="2"/>
      <c r="G12" s="12">
        <v>0</v>
      </c>
      <c r="H12" s="12">
        <v>0</v>
      </c>
      <c r="I12" s="12">
        <v>0</v>
      </c>
      <c r="J12" s="12">
        <v>0</v>
      </c>
      <c r="K12" s="12">
        <f t="shared" si="2"/>
        <v>5729947</v>
      </c>
      <c r="L12" s="12">
        <f t="shared" si="2"/>
        <v>6599914</v>
      </c>
      <c r="M12" s="12">
        <f t="shared" si="2"/>
        <v>8717395</v>
      </c>
      <c r="N12" s="12">
        <f t="shared" si="2"/>
        <v>8006426</v>
      </c>
      <c r="O12" s="12">
        <f t="shared" si="2"/>
        <v>8089346.0700000003</v>
      </c>
      <c r="P12" s="12">
        <f t="shared" si="2"/>
        <v>7980492</v>
      </c>
      <c r="Q12" s="12">
        <f t="shared" si="2"/>
        <v>8008018.0999999996</v>
      </c>
      <c r="R12" s="12">
        <f t="shared" si="2"/>
        <v>8891037.1999999993</v>
      </c>
      <c r="S12" s="12">
        <f t="shared" si="2"/>
        <v>8665109.4900000002</v>
      </c>
      <c r="T12" s="12">
        <f t="shared" si="2"/>
        <v>10200184.140000001</v>
      </c>
      <c r="U12" s="12">
        <f t="shared" si="2"/>
        <v>10114991.27</v>
      </c>
      <c r="V12" s="12">
        <f t="shared" si="2"/>
        <v>9995398.879999999</v>
      </c>
      <c r="W12" s="12">
        <f t="shared" si="2"/>
        <v>9403027</v>
      </c>
      <c r="X12" s="12">
        <f t="shared" si="2"/>
        <v>9433756</v>
      </c>
      <c r="Y12" s="12">
        <f t="shared" si="2"/>
        <v>9309022</v>
      </c>
      <c r="Z12" s="12">
        <f t="shared" si="2"/>
        <v>17107867</v>
      </c>
      <c r="AA12" s="12">
        <f t="shared" si="2"/>
        <v>14712393</v>
      </c>
      <c r="AB12" s="12">
        <v>18675613</v>
      </c>
      <c r="AC12" s="12">
        <v>17094254</v>
      </c>
      <c r="AD12" s="12">
        <v>11812026</v>
      </c>
      <c r="AE12" s="12">
        <v>20672648</v>
      </c>
      <c r="AF12" s="12">
        <v>12216608</v>
      </c>
      <c r="AG12" s="12">
        <v>14116062</v>
      </c>
      <c r="AH12" s="12">
        <v>21390173</v>
      </c>
      <c r="AI12" s="13">
        <v>2.2876588295734246E-2</v>
      </c>
      <c r="AJ12" s="13">
        <v>0.51530738530335163</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1384218</v>
      </c>
      <c r="Q13" s="12">
        <f t="shared" si="2"/>
        <v>1482262</v>
      </c>
      <c r="R13" s="12">
        <f t="shared" si="2"/>
        <v>1558579</v>
      </c>
      <c r="S13" s="12">
        <f t="shared" si="2"/>
        <v>1916803</v>
      </c>
      <c r="T13" s="12">
        <f t="shared" si="2"/>
        <v>2079653</v>
      </c>
      <c r="U13" s="12">
        <f t="shared" si="2"/>
        <v>2196589</v>
      </c>
      <c r="V13" s="12">
        <f t="shared" si="2"/>
        <v>2295073.81</v>
      </c>
      <c r="W13" s="12">
        <f t="shared" si="2"/>
        <v>2295824</v>
      </c>
      <c r="X13" s="12">
        <f t="shared" si="2"/>
        <v>2263080</v>
      </c>
      <c r="Y13" s="12">
        <f t="shared" si="2"/>
        <v>2414885</v>
      </c>
      <c r="Z13" s="12">
        <f t="shared" si="2"/>
        <v>2589073</v>
      </c>
      <c r="AA13" s="12">
        <f t="shared" si="2"/>
        <v>2657125</v>
      </c>
      <c r="AB13" s="12">
        <v>2694069</v>
      </c>
      <c r="AC13" s="12">
        <v>2783162</v>
      </c>
      <c r="AD13" s="12">
        <v>3002232</v>
      </c>
      <c r="AE13" s="12">
        <v>3082929</v>
      </c>
      <c r="AF13" s="12">
        <v>3192286</v>
      </c>
      <c r="AG13" s="12">
        <v>3317546</v>
      </c>
      <c r="AH13" s="12">
        <v>3247937</v>
      </c>
      <c r="AI13" s="13">
        <v>3.1651816037900016E-2</v>
      </c>
      <c r="AJ13" s="13">
        <v>-2.0982075305059824E-2</v>
      </c>
    </row>
    <row r="14" spans="1:36" ht="10.5" customHeight="1" x14ac:dyDescent="0.2">
      <c r="A14" s="11"/>
      <c r="B14" s="14"/>
      <c r="C14" s="11" t="s">
        <v>42</v>
      </c>
      <c r="D14" s="11"/>
      <c r="E14" s="11"/>
      <c r="F14" s="2"/>
      <c r="G14" s="12">
        <v>0</v>
      </c>
      <c r="H14" s="12">
        <v>0</v>
      </c>
      <c r="I14" s="12">
        <v>0</v>
      </c>
      <c r="J14" s="12">
        <v>0</v>
      </c>
      <c r="K14" s="12">
        <f t="shared" si="2"/>
        <v>0</v>
      </c>
      <c r="L14" s="12">
        <f t="shared" si="2"/>
        <v>0</v>
      </c>
      <c r="M14" s="12">
        <f t="shared" si="2"/>
        <v>0</v>
      </c>
      <c r="N14" s="12">
        <f t="shared" si="2"/>
        <v>0</v>
      </c>
      <c r="O14" s="12">
        <f t="shared" si="2"/>
        <v>0</v>
      </c>
      <c r="P14" s="12">
        <f t="shared" si="2"/>
        <v>297794</v>
      </c>
      <c r="Q14" s="12">
        <f t="shared" si="2"/>
        <v>365804</v>
      </c>
      <c r="R14" s="12">
        <f t="shared" si="2"/>
        <v>344180</v>
      </c>
      <c r="S14" s="12">
        <f t="shared" si="2"/>
        <v>337292</v>
      </c>
      <c r="T14" s="12">
        <f t="shared" si="2"/>
        <v>350772</v>
      </c>
      <c r="U14" s="12">
        <f t="shared" si="2"/>
        <v>355902</v>
      </c>
      <c r="V14" s="12">
        <f t="shared" si="2"/>
        <v>366235.62</v>
      </c>
      <c r="W14" s="12">
        <f t="shared" si="2"/>
        <v>377558</v>
      </c>
      <c r="X14" s="12">
        <f t="shared" si="2"/>
        <v>391656</v>
      </c>
      <c r="Y14" s="12">
        <f t="shared" si="2"/>
        <v>434939</v>
      </c>
      <c r="Z14" s="12">
        <f t="shared" si="2"/>
        <v>440863</v>
      </c>
      <c r="AA14" s="12">
        <f t="shared" si="2"/>
        <v>481310</v>
      </c>
      <c r="AB14" s="12">
        <v>489372</v>
      </c>
      <c r="AC14" s="12">
        <v>467813</v>
      </c>
      <c r="AD14" s="12">
        <v>603153</v>
      </c>
      <c r="AE14" s="12">
        <v>585171</v>
      </c>
      <c r="AF14" s="12">
        <v>608067</v>
      </c>
      <c r="AG14" s="12">
        <v>675124</v>
      </c>
      <c r="AH14" s="12">
        <v>579037</v>
      </c>
      <c r="AI14" s="13">
        <v>2.843741111242104E-2</v>
      </c>
      <c r="AJ14" s="13">
        <v>-0.1423249654878215</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6017171</v>
      </c>
      <c r="U15" s="12">
        <f t="shared" si="2"/>
        <v>7324652</v>
      </c>
      <c r="V15" s="12">
        <f t="shared" si="2"/>
        <v>6006708.5599999996</v>
      </c>
      <c r="W15" s="12">
        <f t="shared" si="2"/>
        <v>5927500</v>
      </c>
      <c r="X15" s="12">
        <f t="shared" si="2"/>
        <v>19707047</v>
      </c>
      <c r="Y15" s="12">
        <f t="shared" si="2"/>
        <v>12691188</v>
      </c>
      <c r="Z15" s="12">
        <f t="shared" si="2"/>
        <v>10409627</v>
      </c>
      <c r="AA15" s="12">
        <f t="shared" si="2"/>
        <v>10475936</v>
      </c>
      <c r="AB15" s="12">
        <v>10840037</v>
      </c>
      <c r="AC15" s="12">
        <v>11253187</v>
      </c>
      <c r="AD15" s="12">
        <v>11894722</v>
      </c>
      <c r="AE15" s="12">
        <v>10612563</v>
      </c>
      <c r="AF15" s="12">
        <v>11138022</v>
      </c>
      <c r="AG15" s="12">
        <v>11500877</v>
      </c>
      <c r="AH15" s="12">
        <v>14247184</v>
      </c>
      <c r="AI15" s="13">
        <v>4.6605577368189932E-2</v>
      </c>
      <c r="AJ15" s="13">
        <v>0.23879109393135844</v>
      </c>
    </row>
    <row r="16" spans="1:36" ht="10.5" customHeight="1" x14ac:dyDescent="0.2">
      <c r="A16" s="11"/>
      <c r="B16" s="14"/>
      <c r="C16" s="11" t="s">
        <v>44</v>
      </c>
      <c r="D16" s="15"/>
      <c r="E16" s="11"/>
      <c r="F16" s="2"/>
      <c r="G16" s="12">
        <v>15348330</v>
      </c>
      <c r="H16" s="12">
        <v>38258160</v>
      </c>
      <c r="I16" s="12">
        <v>18070468</v>
      </c>
      <c r="J16" s="12">
        <v>32047045</v>
      </c>
      <c r="K16" s="12">
        <f t="shared" si="2"/>
        <v>19910915</v>
      </c>
      <c r="L16" s="12">
        <f t="shared" si="2"/>
        <v>52472355</v>
      </c>
      <c r="M16" s="12">
        <f t="shared" si="2"/>
        <v>32457793</v>
      </c>
      <c r="N16" s="12">
        <f t="shared" si="2"/>
        <v>26942044</v>
      </c>
      <c r="O16" s="12">
        <f t="shared" si="2"/>
        <v>28616993</v>
      </c>
      <c r="P16" s="12">
        <f t="shared" si="2"/>
        <v>39612275</v>
      </c>
      <c r="Q16" s="12">
        <f t="shared" si="2"/>
        <v>49273391</v>
      </c>
      <c r="R16" s="12">
        <f t="shared" si="2"/>
        <v>48234054</v>
      </c>
      <c r="S16" s="12">
        <f t="shared" si="2"/>
        <v>35249536</v>
      </c>
      <c r="T16" s="12">
        <f t="shared" si="2"/>
        <v>37392177.43</v>
      </c>
      <c r="U16" s="12">
        <f t="shared" si="2"/>
        <v>211076324</v>
      </c>
      <c r="V16" s="12">
        <f t="shared" si="2"/>
        <v>48704802.579999998</v>
      </c>
      <c r="W16" s="12">
        <f t="shared" si="2"/>
        <v>45883915.700000003</v>
      </c>
      <c r="X16" s="12">
        <f t="shared" si="2"/>
        <v>124548652.78</v>
      </c>
      <c r="Y16" s="12">
        <f t="shared" si="2"/>
        <v>86295351</v>
      </c>
      <c r="Z16" s="12">
        <f t="shared" si="2"/>
        <v>49900267</v>
      </c>
      <c r="AA16" s="12">
        <f t="shared" si="2"/>
        <v>62693075</v>
      </c>
      <c r="AB16" s="12">
        <v>60373605</v>
      </c>
      <c r="AC16" s="12">
        <v>49580429</v>
      </c>
      <c r="AD16" s="12">
        <v>133945744</v>
      </c>
      <c r="AE16" s="12">
        <v>88541963</v>
      </c>
      <c r="AF16" s="12">
        <v>52093464</v>
      </c>
      <c r="AG16" s="12">
        <v>49946132</v>
      </c>
      <c r="AH16" s="12">
        <v>43064656</v>
      </c>
      <c r="AI16" s="13">
        <v>-5.475226459024074E-2</v>
      </c>
      <c r="AJ16" s="13">
        <v>-0.13777795645917085</v>
      </c>
    </row>
    <row r="17" spans="1:36" ht="10.5" customHeight="1" x14ac:dyDescent="0.2">
      <c r="A17" s="11"/>
      <c r="B17" s="14"/>
      <c r="C17" s="11"/>
      <c r="D17" s="15" t="s">
        <v>45</v>
      </c>
      <c r="E17" s="11"/>
      <c r="F17" s="2"/>
      <c r="G17" s="12">
        <v>3845982</v>
      </c>
      <c r="H17" s="12">
        <v>5411450</v>
      </c>
      <c r="I17" s="12">
        <v>4018151</v>
      </c>
      <c r="J17" s="12">
        <v>4876650</v>
      </c>
      <c r="K17" s="12">
        <f t="shared" si="2"/>
        <v>4942588</v>
      </c>
      <c r="L17" s="12">
        <f t="shared" si="2"/>
        <v>5469388</v>
      </c>
      <c r="M17" s="12">
        <f t="shared" si="2"/>
        <v>5899049</v>
      </c>
      <c r="N17" s="12">
        <f t="shared" si="2"/>
        <v>6336616</v>
      </c>
      <c r="O17" s="12">
        <f t="shared" si="2"/>
        <v>6785222</v>
      </c>
      <c r="P17" s="12">
        <f t="shared" si="2"/>
        <v>6970733</v>
      </c>
      <c r="Q17" s="12">
        <f t="shared" si="2"/>
        <v>7177238</v>
      </c>
      <c r="R17" s="12">
        <f t="shared" si="2"/>
        <v>7636199</v>
      </c>
      <c r="S17" s="12">
        <f t="shared" si="2"/>
        <v>8906356</v>
      </c>
      <c r="T17" s="12">
        <f t="shared" si="2"/>
        <v>10274292.43</v>
      </c>
      <c r="U17" s="12">
        <f t="shared" si="2"/>
        <v>10751723</v>
      </c>
      <c r="V17" s="12">
        <f t="shared" si="2"/>
        <v>10652961.9</v>
      </c>
      <c r="W17" s="12">
        <f t="shared" si="2"/>
        <v>10405823</v>
      </c>
      <c r="X17" s="12">
        <f t="shared" si="2"/>
        <v>9982961</v>
      </c>
      <c r="Y17" s="12">
        <f t="shared" si="2"/>
        <v>10536321</v>
      </c>
      <c r="Z17" s="12">
        <f t="shared" ref="W17:AA20" si="3">SUM(Z74,Z131,Z188)</f>
        <v>10602214</v>
      </c>
      <c r="AA17" s="12">
        <f t="shared" si="3"/>
        <v>10852675</v>
      </c>
      <c r="AB17" s="12">
        <v>11098627</v>
      </c>
      <c r="AC17" s="12">
        <v>11530096</v>
      </c>
      <c r="AD17" s="12">
        <v>11652832</v>
      </c>
      <c r="AE17" s="12">
        <v>12483992</v>
      </c>
      <c r="AF17" s="12">
        <v>14073267</v>
      </c>
      <c r="AG17" s="12">
        <v>15125347</v>
      </c>
      <c r="AH17" s="12">
        <v>14411377</v>
      </c>
      <c r="AI17" s="13">
        <v>4.4494210879150176E-2</v>
      </c>
      <c r="AJ17" s="13">
        <v>-4.7203545148418742E-2</v>
      </c>
    </row>
    <row r="18" spans="1:36" ht="10.5" customHeight="1" x14ac:dyDescent="0.2">
      <c r="A18" s="11"/>
      <c r="B18" s="14"/>
      <c r="C18" s="11"/>
      <c r="D18" s="15" t="s">
        <v>46</v>
      </c>
      <c r="E18" s="11"/>
      <c r="F18" s="2"/>
      <c r="G18" s="12">
        <v>7553771</v>
      </c>
      <c r="H18" s="12">
        <v>8499817</v>
      </c>
      <c r="I18" s="12">
        <v>10337386</v>
      </c>
      <c r="J18" s="12">
        <v>11435596</v>
      </c>
      <c r="K18" s="12">
        <f t="shared" ref="K18:V20" si="4">SUM(K75,K132,K189)</f>
        <v>11558797</v>
      </c>
      <c r="L18" s="12">
        <f t="shared" si="4"/>
        <v>12917261</v>
      </c>
      <c r="M18" s="12">
        <f t="shared" si="4"/>
        <v>14394932</v>
      </c>
      <c r="N18" s="12">
        <f t="shared" si="4"/>
        <v>14477371</v>
      </c>
      <c r="O18" s="12">
        <f t="shared" si="4"/>
        <v>15210193</v>
      </c>
      <c r="P18" s="12">
        <f t="shared" si="4"/>
        <v>14461317</v>
      </c>
      <c r="Q18" s="12">
        <f t="shared" si="4"/>
        <v>15677724</v>
      </c>
      <c r="R18" s="12">
        <f t="shared" si="4"/>
        <v>16537249</v>
      </c>
      <c r="S18" s="12">
        <f t="shared" si="4"/>
        <v>18090002</v>
      </c>
      <c r="T18" s="12">
        <f t="shared" si="4"/>
        <v>18515200</v>
      </c>
      <c r="U18" s="12">
        <f t="shared" si="4"/>
        <v>24273975</v>
      </c>
      <c r="V18" s="12">
        <f t="shared" si="4"/>
        <v>25949806.309999999</v>
      </c>
      <c r="W18" s="12">
        <f t="shared" si="3"/>
        <v>23200731</v>
      </c>
      <c r="X18" s="12">
        <f t="shared" si="3"/>
        <v>25839164.379999999</v>
      </c>
      <c r="Y18" s="12">
        <f t="shared" si="3"/>
        <v>23500845</v>
      </c>
      <c r="Z18" s="12">
        <f t="shared" si="3"/>
        <v>22384582</v>
      </c>
      <c r="AA18" s="12">
        <f t="shared" si="3"/>
        <v>23292875</v>
      </c>
      <c r="AB18" s="12">
        <v>22681756</v>
      </c>
      <c r="AC18" s="12">
        <v>21920960</v>
      </c>
      <c r="AD18" s="12">
        <v>22308408</v>
      </c>
      <c r="AE18" s="12">
        <v>19193139</v>
      </c>
      <c r="AF18" s="12">
        <v>22472641</v>
      </c>
      <c r="AG18" s="12">
        <v>23125915</v>
      </c>
      <c r="AH18" s="12">
        <v>17657442</v>
      </c>
      <c r="AI18" s="13">
        <v>-4.087505633712929E-2</v>
      </c>
      <c r="AJ18" s="13">
        <v>-0.23646515175723859</v>
      </c>
    </row>
    <row r="19" spans="1:36" ht="10.5" customHeight="1" x14ac:dyDescent="0.2">
      <c r="A19" s="11"/>
      <c r="B19" s="14"/>
      <c r="C19" s="11"/>
      <c r="D19" s="15" t="s">
        <v>47</v>
      </c>
      <c r="E19" s="11"/>
      <c r="F19" s="2"/>
      <c r="G19" s="12">
        <v>1800000</v>
      </c>
      <c r="H19" s="12">
        <v>21866366</v>
      </c>
      <c r="I19" s="12">
        <v>0</v>
      </c>
      <c r="J19" s="12">
        <v>12500000</v>
      </c>
      <c r="K19" s="12">
        <f t="shared" si="4"/>
        <v>1800000</v>
      </c>
      <c r="L19" s="12">
        <f t="shared" si="4"/>
        <v>31180000</v>
      </c>
      <c r="M19" s="12">
        <f t="shared" si="4"/>
        <v>8300000</v>
      </c>
      <c r="N19" s="12">
        <f t="shared" si="4"/>
        <v>2600000</v>
      </c>
      <c r="O19" s="12">
        <f t="shared" si="4"/>
        <v>2900925</v>
      </c>
      <c r="P19" s="12">
        <f t="shared" si="4"/>
        <v>15185000</v>
      </c>
      <c r="Q19" s="12">
        <f t="shared" si="4"/>
        <v>23251204</v>
      </c>
      <c r="R19" s="12">
        <f t="shared" si="4"/>
        <v>20869487</v>
      </c>
      <c r="S19" s="12">
        <f t="shared" si="4"/>
        <v>4011133</v>
      </c>
      <c r="T19" s="12">
        <f t="shared" si="4"/>
        <v>4540646</v>
      </c>
      <c r="U19" s="12">
        <f t="shared" si="4"/>
        <v>171145302</v>
      </c>
      <c r="V19" s="12">
        <f t="shared" si="4"/>
        <v>4033065</v>
      </c>
      <c r="W19" s="12">
        <f t="shared" si="3"/>
        <v>6000000</v>
      </c>
      <c r="X19" s="12">
        <f t="shared" si="3"/>
        <v>17912253</v>
      </c>
      <c r="Y19" s="12">
        <f t="shared" si="3"/>
        <v>13458033</v>
      </c>
      <c r="Z19" s="12">
        <f t="shared" si="3"/>
        <v>13263109</v>
      </c>
      <c r="AA19" s="12">
        <f t="shared" si="3"/>
        <v>13967135</v>
      </c>
      <c r="AB19" s="12">
        <v>7058327</v>
      </c>
      <c r="AC19" s="12">
        <v>7648885</v>
      </c>
      <c r="AD19" s="12">
        <v>94567712</v>
      </c>
      <c r="AE19" s="12">
        <v>51003130</v>
      </c>
      <c r="AF19" s="12">
        <v>9907000</v>
      </c>
      <c r="AG19" s="12">
        <v>6475784</v>
      </c>
      <c r="AH19" s="12">
        <v>4081061</v>
      </c>
      <c r="AI19" s="13">
        <v>-8.7263919373644971E-2</v>
      </c>
      <c r="AJ19" s="13">
        <v>-0.36979661458751556</v>
      </c>
    </row>
    <row r="20" spans="1:36" ht="10.5" customHeight="1" x14ac:dyDescent="0.2">
      <c r="A20" s="11"/>
      <c r="B20" s="11"/>
      <c r="C20" s="11"/>
      <c r="D20" s="11" t="s">
        <v>48</v>
      </c>
      <c r="E20" s="11"/>
      <c r="F20" s="2"/>
      <c r="G20" s="12">
        <v>2148577</v>
      </c>
      <c r="H20" s="12">
        <v>2480527</v>
      </c>
      <c r="I20" s="12">
        <v>3714931</v>
      </c>
      <c r="J20" s="12">
        <v>3234799</v>
      </c>
      <c r="K20" s="12">
        <f t="shared" si="4"/>
        <v>1609530</v>
      </c>
      <c r="L20" s="12">
        <f t="shared" si="4"/>
        <v>2905706</v>
      </c>
      <c r="M20" s="12">
        <f t="shared" si="4"/>
        <v>3863812</v>
      </c>
      <c r="N20" s="12">
        <f t="shared" si="4"/>
        <v>3528057</v>
      </c>
      <c r="O20" s="12">
        <f t="shared" si="4"/>
        <v>3720653</v>
      </c>
      <c r="P20" s="12">
        <f t="shared" si="4"/>
        <v>2995225</v>
      </c>
      <c r="Q20" s="12">
        <f t="shared" si="4"/>
        <v>3167225</v>
      </c>
      <c r="R20" s="12">
        <f t="shared" si="4"/>
        <v>3191119</v>
      </c>
      <c r="S20" s="12">
        <f t="shared" si="4"/>
        <v>4242045</v>
      </c>
      <c r="T20" s="12">
        <f t="shared" si="4"/>
        <v>4062039</v>
      </c>
      <c r="U20" s="12">
        <f t="shared" si="4"/>
        <v>4905324</v>
      </c>
      <c r="V20" s="12">
        <f t="shared" si="4"/>
        <v>8068969.3700000001</v>
      </c>
      <c r="W20" s="12">
        <f t="shared" si="3"/>
        <v>6277361.6999999993</v>
      </c>
      <c r="X20" s="12">
        <f t="shared" si="3"/>
        <v>70814274.400000006</v>
      </c>
      <c r="Y20" s="12">
        <f t="shared" si="3"/>
        <v>38800152</v>
      </c>
      <c r="Z20" s="12">
        <f t="shared" si="3"/>
        <v>3650362</v>
      </c>
      <c r="AA20" s="12">
        <f t="shared" si="3"/>
        <v>14580390</v>
      </c>
      <c r="AB20" s="12">
        <v>19534895</v>
      </c>
      <c r="AC20" s="12">
        <v>8480488</v>
      </c>
      <c r="AD20" s="12">
        <v>5416792</v>
      </c>
      <c r="AE20" s="12">
        <v>5861702</v>
      </c>
      <c r="AF20" s="12">
        <v>5640556</v>
      </c>
      <c r="AG20" s="12">
        <v>5219086</v>
      </c>
      <c r="AH20" s="12">
        <v>6914776</v>
      </c>
      <c r="AI20" s="13">
        <v>-0.15893833396885559</v>
      </c>
      <c r="AJ20" s="13">
        <v>0.32490171650744976</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56396916</v>
      </c>
      <c r="H22" s="12">
        <v>55558351</v>
      </c>
      <c r="I22" s="12">
        <v>59639096</v>
      </c>
      <c r="J22" s="12">
        <v>66293466</v>
      </c>
      <c r="K22" s="12">
        <f t="shared" ref="K22:AA32" si="5">SUM(K79,K136,K193)</f>
        <v>68302400</v>
      </c>
      <c r="L22" s="12">
        <f t="shared" si="5"/>
        <v>74897690</v>
      </c>
      <c r="M22" s="12">
        <f t="shared" si="5"/>
        <v>75871376</v>
      </c>
      <c r="N22" s="12">
        <f t="shared" si="5"/>
        <v>87493679</v>
      </c>
      <c r="O22" s="12">
        <f t="shared" si="5"/>
        <v>98914792.900000006</v>
      </c>
      <c r="P22" s="12">
        <f t="shared" si="5"/>
        <v>96929093</v>
      </c>
      <c r="Q22" s="12">
        <f t="shared" si="5"/>
        <v>88445016.239999995</v>
      </c>
      <c r="R22" s="12">
        <f t="shared" si="5"/>
        <v>85751232.510000005</v>
      </c>
      <c r="S22" s="12">
        <f t="shared" si="5"/>
        <v>87655506.239999995</v>
      </c>
      <c r="T22" s="12">
        <f t="shared" si="5"/>
        <v>93110860</v>
      </c>
      <c r="U22" s="12">
        <f t="shared" si="5"/>
        <v>95945629.760000005</v>
      </c>
      <c r="V22" s="12">
        <f t="shared" si="5"/>
        <v>108816921.73999999</v>
      </c>
      <c r="W22" s="12">
        <f t="shared" si="5"/>
        <v>103533998</v>
      </c>
      <c r="X22" s="12">
        <f t="shared" si="5"/>
        <v>91219348.540000007</v>
      </c>
      <c r="Y22" s="12">
        <f t="shared" si="5"/>
        <v>84742063.597501919</v>
      </c>
      <c r="Z22" s="12">
        <f t="shared" si="5"/>
        <v>101752148.69549008</v>
      </c>
      <c r="AA22" s="12">
        <f t="shared" si="5"/>
        <v>122325104</v>
      </c>
      <c r="AB22" s="12">
        <v>105661788</v>
      </c>
      <c r="AC22" s="12">
        <v>110407840</v>
      </c>
      <c r="AD22" s="12">
        <v>110956748</v>
      </c>
      <c r="AE22" s="12">
        <v>122470380</v>
      </c>
      <c r="AF22" s="12">
        <v>125124871</v>
      </c>
      <c r="AG22" s="12">
        <v>125029270</v>
      </c>
      <c r="AH22" s="12">
        <v>132941456</v>
      </c>
      <c r="AI22" s="13">
        <v>3.9019613797484753E-2</v>
      </c>
      <c r="AJ22" s="13">
        <v>6.3282669730056015E-2</v>
      </c>
    </row>
    <row r="23" spans="1:36" ht="10.5" customHeight="1" x14ac:dyDescent="0.2">
      <c r="A23" s="11"/>
      <c r="B23" s="11"/>
      <c r="C23" s="11" t="s">
        <v>50</v>
      </c>
      <c r="D23" s="11"/>
      <c r="E23" s="11"/>
      <c r="F23" s="2"/>
      <c r="G23" s="12">
        <v>0</v>
      </c>
      <c r="H23" s="12">
        <v>0</v>
      </c>
      <c r="I23" s="12">
        <v>0</v>
      </c>
      <c r="J23" s="12">
        <v>3783101</v>
      </c>
      <c r="K23" s="12">
        <f t="shared" si="5"/>
        <v>3565955</v>
      </c>
      <c r="L23" s="12">
        <f t="shared" si="5"/>
        <v>3751992</v>
      </c>
      <c r="M23" s="12">
        <f t="shared" si="5"/>
        <v>3785493</v>
      </c>
      <c r="N23" s="12">
        <f t="shared" si="5"/>
        <v>4563538</v>
      </c>
      <c r="O23" s="12">
        <f t="shared" si="5"/>
        <v>3971090</v>
      </c>
      <c r="P23" s="12">
        <f t="shared" si="5"/>
        <v>4396695</v>
      </c>
      <c r="Q23" s="12">
        <f t="shared" si="5"/>
        <v>4260602</v>
      </c>
      <c r="R23" s="12">
        <f t="shared" si="5"/>
        <v>4260602</v>
      </c>
      <c r="S23" s="12">
        <f t="shared" si="5"/>
        <v>4260602</v>
      </c>
      <c r="T23" s="12">
        <f t="shared" si="5"/>
        <v>4260602</v>
      </c>
      <c r="U23" s="12">
        <f t="shared" si="5"/>
        <v>4260602</v>
      </c>
      <c r="V23" s="12">
        <f t="shared" si="5"/>
        <v>4260602</v>
      </c>
      <c r="W23" s="12">
        <f t="shared" si="5"/>
        <v>4260602</v>
      </c>
      <c r="X23" s="12">
        <f t="shared" si="5"/>
        <v>4260224</v>
      </c>
      <c r="Y23" s="12">
        <f t="shared" si="5"/>
        <v>4260224</v>
      </c>
      <c r="Z23" s="12">
        <f t="shared" si="5"/>
        <v>4260224</v>
      </c>
      <c r="AA23" s="12">
        <f t="shared" si="5"/>
        <v>4260602</v>
      </c>
      <c r="AB23" s="12">
        <v>4260602</v>
      </c>
      <c r="AC23" s="12">
        <v>4260602</v>
      </c>
      <c r="AD23" s="12">
        <v>4260602</v>
      </c>
      <c r="AE23" s="12">
        <v>4260602</v>
      </c>
      <c r="AF23" s="12">
        <v>4260602</v>
      </c>
      <c r="AG23" s="12">
        <v>4260602</v>
      </c>
      <c r="AH23" s="12">
        <v>4260602</v>
      </c>
      <c r="AI23" s="13">
        <v>0</v>
      </c>
      <c r="AJ23" s="13">
        <v>0</v>
      </c>
    </row>
    <row r="24" spans="1:36" ht="10.5" customHeight="1" x14ac:dyDescent="0.2">
      <c r="A24" s="11"/>
      <c r="B24" s="11"/>
      <c r="C24" s="11" t="s">
        <v>51</v>
      </c>
      <c r="D24" s="11"/>
      <c r="E24" s="11"/>
      <c r="F24" s="2"/>
      <c r="G24" s="12">
        <v>899430</v>
      </c>
      <c r="H24" s="12">
        <v>319855</v>
      </c>
      <c r="I24" s="12">
        <v>1101448</v>
      </c>
      <c r="J24" s="12">
        <v>493949</v>
      </c>
      <c r="K24" s="12">
        <f t="shared" si="5"/>
        <v>640061</v>
      </c>
      <c r="L24" s="12">
        <f t="shared" si="5"/>
        <v>651894</v>
      </c>
      <c r="M24" s="12">
        <f t="shared" si="5"/>
        <v>1035068</v>
      </c>
      <c r="N24" s="12">
        <f t="shared" si="5"/>
        <v>1092804</v>
      </c>
      <c r="O24" s="12">
        <f t="shared" si="5"/>
        <v>2410342.88</v>
      </c>
      <c r="P24" s="12">
        <f t="shared" si="5"/>
        <v>2566261</v>
      </c>
      <c r="Q24" s="12">
        <f t="shared" si="5"/>
        <v>3109045.33</v>
      </c>
      <c r="R24" s="12">
        <f t="shared" si="5"/>
        <v>3196723.91</v>
      </c>
      <c r="S24" s="12">
        <f t="shared" si="5"/>
        <v>3449242.73</v>
      </c>
      <c r="T24" s="12">
        <f t="shared" si="5"/>
        <v>3849090.84</v>
      </c>
      <c r="U24" s="12">
        <f t="shared" si="5"/>
        <v>3318074.9299999997</v>
      </c>
      <c r="V24" s="12">
        <f t="shared" si="5"/>
        <v>4113004.37</v>
      </c>
      <c r="W24" s="12">
        <f t="shared" si="5"/>
        <v>4326051</v>
      </c>
      <c r="X24" s="12">
        <f t="shared" si="5"/>
        <v>3651770</v>
      </c>
      <c r="Y24" s="12">
        <f t="shared" si="5"/>
        <v>3600561</v>
      </c>
      <c r="Z24" s="12">
        <f t="shared" si="5"/>
        <v>3682828</v>
      </c>
      <c r="AA24" s="12">
        <f t="shared" si="5"/>
        <v>3700659</v>
      </c>
      <c r="AB24" s="12">
        <v>3752779</v>
      </c>
      <c r="AC24" s="12">
        <v>4656399</v>
      </c>
      <c r="AD24" s="12">
        <v>4819844</v>
      </c>
      <c r="AE24" s="12">
        <v>4697456</v>
      </c>
      <c r="AF24" s="12">
        <v>5407683</v>
      </c>
      <c r="AG24" s="12">
        <v>5490354</v>
      </c>
      <c r="AH24" s="12">
        <v>4811004</v>
      </c>
      <c r="AI24" s="13">
        <v>4.2270521284214269E-2</v>
      </c>
      <c r="AJ24" s="13">
        <v>-0.1237351908456176</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7500882</v>
      </c>
      <c r="W25" s="12">
        <f t="shared" si="5"/>
        <v>8126835</v>
      </c>
      <c r="X25" s="12">
        <f t="shared" si="5"/>
        <v>8946180</v>
      </c>
      <c r="Y25" s="12">
        <f t="shared" si="5"/>
        <v>9150501.5975019224</v>
      </c>
      <c r="Z25" s="12">
        <f t="shared" si="5"/>
        <v>9599862.6954900734</v>
      </c>
      <c r="AA25" s="12">
        <f t="shared" si="5"/>
        <v>10266184</v>
      </c>
      <c r="AB25" s="12">
        <v>10758939</v>
      </c>
      <c r="AC25" s="12">
        <v>11188865</v>
      </c>
      <c r="AD25" s="12">
        <v>11684674</v>
      </c>
      <c r="AE25" s="12">
        <v>11891369</v>
      </c>
      <c r="AF25" s="12">
        <v>12307559</v>
      </c>
      <c r="AG25" s="12">
        <v>12894833</v>
      </c>
      <c r="AH25" s="12">
        <v>13488925</v>
      </c>
      <c r="AI25" s="13">
        <v>3.8407897521725021E-2</v>
      </c>
      <c r="AJ25" s="13">
        <v>4.6072097250115608E-2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564000</v>
      </c>
      <c r="AH26" s="12">
        <v>0</v>
      </c>
      <c r="AI26" s="13" t="s">
        <v>246</v>
      </c>
      <c r="AJ26" s="13" t="s">
        <v>246</v>
      </c>
    </row>
    <row r="27" spans="1:36" ht="10.5" customHeight="1" x14ac:dyDescent="0.2">
      <c r="A27" s="11"/>
      <c r="B27" s="11"/>
      <c r="C27" s="11" t="s">
        <v>54</v>
      </c>
      <c r="D27" s="11"/>
      <c r="E27" s="11"/>
      <c r="F27" s="2"/>
      <c r="G27" s="12">
        <v>5067041</v>
      </c>
      <c r="H27" s="12">
        <v>5214257</v>
      </c>
      <c r="I27" s="12">
        <v>5517283</v>
      </c>
      <c r="J27" s="12">
        <v>5867947</v>
      </c>
      <c r="K27" s="12">
        <f t="shared" si="5"/>
        <v>6414161</v>
      </c>
      <c r="L27" s="12">
        <f t="shared" si="5"/>
        <v>6714722</v>
      </c>
      <c r="M27" s="12">
        <f t="shared" si="5"/>
        <v>7472527</v>
      </c>
      <c r="N27" s="12">
        <f t="shared" si="5"/>
        <v>6667995</v>
      </c>
      <c r="O27" s="12">
        <f t="shared" si="5"/>
        <v>7728067.1699999999</v>
      </c>
      <c r="P27" s="12">
        <f t="shared" si="5"/>
        <v>7356727</v>
      </c>
      <c r="Q27" s="12">
        <f t="shared" si="5"/>
        <v>7538863.9900000002</v>
      </c>
      <c r="R27" s="12">
        <f t="shared" si="5"/>
        <v>7590923.2000000002</v>
      </c>
      <c r="S27" s="12">
        <f t="shared" si="5"/>
        <v>7634611.7700000005</v>
      </c>
      <c r="T27" s="12">
        <f t="shared" si="5"/>
        <v>7903164.1600000001</v>
      </c>
      <c r="U27" s="12">
        <f t="shared" si="5"/>
        <v>8662491.8300000001</v>
      </c>
      <c r="V27" s="12">
        <f t="shared" si="5"/>
        <v>9361237.6699999999</v>
      </c>
      <c r="W27" s="12">
        <f t="shared" si="5"/>
        <v>9098697</v>
      </c>
      <c r="X27" s="12">
        <f t="shared" si="5"/>
        <v>7817326.54</v>
      </c>
      <c r="Y27" s="12">
        <f t="shared" si="5"/>
        <v>6404052</v>
      </c>
      <c r="Z27" s="12">
        <f t="shared" si="5"/>
        <v>5969141</v>
      </c>
      <c r="AA27" s="12">
        <f t="shared" si="5"/>
        <v>6796580</v>
      </c>
      <c r="AB27" s="12">
        <v>6679111</v>
      </c>
      <c r="AC27" s="12">
        <v>7013594</v>
      </c>
      <c r="AD27" s="12">
        <v>7239577</v>
      </c>
      <c r="AE27" s="12">
        <v>7641750</v>
      </c>
      <c r="AF27" s="12">
        <v>8606092</v>
      </c>
      <c r="AG27" s="12">
        <v>7189924</v>
      </c>
      <c r="AH27" s="12">
        <v>11579425</v>
      </c>
      <c r="AI27" s="13">
        <v>9.6044167921809143E-2</v>
      </c>
      <c r="AJ27" s="13">
        <v>0.61050728769872953</v>
      </c>
    </row>
    <row r="28" spans="1:36" ht="10.5" customHeight="1" x14ac:dyDescent="0.2">
      <c r="A28" s="11"/>
      <c r="B28" s="14"/>
      <c r="C28" s="11" t="s">
        <v>55</v>
      </c>
      <c r="E28" s="11"/>
      <c r="F28" s="2"/>
      <c r="G28" s="12">
        <v>0</v>
      </c>
      <c r="H28" s="12">
        <v>0</v>
      </c>
      <c r="I28" s="12">
        <v>0</v>
      </c>
      <c r="J28" s="12">
        <v>0</v>
      </c>
      <c r="K28" s="12">
        <f t="shared" si="5"/>
        <v>0</v>
      </c>
      <c r="L28" s="12">
        <f t="shared" si="5"/>
        <v>50573</v>
      </c>
      <c r="M28" s="12">
        <f t="shared" si="5"/>
        <v>107471</v>
      </c>
      <c r="N28" s="12">
        <f t="shared" si="5"/>
        <v>422652</v>
      </c>
      <c r="O28" s="12">
        <f t="shared" si="5"/>
        <v>539665.85</v>
      </c>
      <c r="P28" s="12">
        <f t="shared" si="5"/>
        <v>567109</v>
      </c>
      <c r="Q28" s="12">
        <f t="shared" si="5"/>
        <v>1186600.92</v>
      </c>
      <c r="R28" s="12">
        <f t="shared" si="5"/>
        <v>1001120.4</v>
      </c>
      <c r="S28" s="12">
        <f t="shared" si="5"/>
        <v>486209.74</v>
      </c>
      <c r="T28" s="12">
        <f t="shared" si="5"/>
        <v>1044656</v>
      </c>
      <c r="U28" s="12">
        <f t="shared" si="5"/>
        <v>855761</v>
      </c>
      <c r="V28" s="12">
        <f t="shared" si="5"/>
        <v>992325.69</v>
      </c>
      <c r="W28" s="12">
        <f t="shared" si="5"/>
        <v>1003951</v>
      </c>
      <c r="X28" s="12">
        <f t="shared" si="5"/>
        <v>986994</v>
      </c>
      <c r="Y28" s="12">
        <f t="shared" si="5"/>
        <v>1039813</v>
      </c>
      <c r="Z28" s="12">
        <f t="shared" si="5"/>
        <v>892154</v>
      </c>
      <c r="AA28" s="12">
        <f t="shared" si="5"/>
        <v>689447</v>
      </c>
      <c r="AB28" s="12">
        <v>1309722</v>
      </c>
      <c r="AC28" s="12">
        <v>1409632</v>
      </c>
      <c r="AD28" s="12">
        <v>1434438</v>
      </c>
      <c r="AE28" s="12">
        <v>2297353</v>
      </c>
      <c r="AF28" s="12">
        <v>1688203</v>
      </c>
      <c r="AG28" s="12">
        <v>1689126</v>
      </c>
      <c r="AH28" s="12">
        <v>1918509</v>
      </c>
      <c r="AI28" s="13">
        <v>6.5689744363214286E-2</v>
      </c>
      <c r="AJ28" s="13">
        <v>0.1357998159995169</v>
      </c>
    </row>
    <row r="29" spans="1:36" ht="10.5" customHeight="1" x14ac:dyDescent="0.2">
      <c r="A29" s="11"/>
      <c r="B29" s="11"/>
      <c r="C29" s="11" t="s">
        <v>56</v>
      </c>
      <c r="D29" s="11"/>
      <c r="E29" s="11"/>
      <c r="F29" s="2"/>
      <c r="G29" s="12">
        <v>12936968</v>
      </c>
      <c r="H29" s="12">
        <v>11856970</v>
      </c>
      <c r="I29" s="12">
        <v>12636919</v>
      </c>
      <c r="J29" s="12">
        <v>12908136</v>
      </c>
      <c r="K29" s="12">
        <f t="shared" si="5"/>
        <v>14467120</v>
      </c>
      <c r="L29" s="12">
        <f t="shared" si="5"/>
        <v>17127484</v>
      </c>
      <c r="M29" s="12">
        <f t="shared" si="5"/>
        <v>15399043</v>
      </c>
      <c r="N29" s="12">
        <f t="shared" si="5"/>
        <v>23744432</v>
      </c>
      <c r="O29" s="12">
        <f t="shared" si="5"/>
        <v>31600811</v>
      </c>
      <c r="P29" s="12">
        <f t="shared" si="5"/>
        <v>31385807</v>
      </c>
      <c r="Q29" s="12">
        <f t="shared" si="5"/>
        <v>23222035</v>
      </c>
      <c r="R29" s="12">
        <f t="shared" si="5"/>
        <v>23357005</v>
      </c>
      <c r="S29" s="12">
        <f t="shared" si="5"/>
        <v>21872754</v>
      </c>
      <c r="T29" s="12">
        <f t="shared" si="5"/>
        <v>18258525</v>
      </c>
      <c r="U29" s="12">
        <f t="shared" si="5"/>
        <v>19273044</v>
      </c>
      <c r="V29" s="12">
        <f t="shared" si="5"/>
        <v>20798616.010000002</v>
      </c>
      <c r="W29" s="12">
        <f t="shared" si="5"/>
        <v>22550829</v>
      </c>
      <c r="X29" s="12">
        <f t="shared" si="5"/>
        <v>19902358</v>
      </c>
      <c r="Y29" s="12">
        <f t="shared" si="5"/>
        <v>21278155</v>
      </c>
      <c r="Z29" s="12">
        <f t="shared" si="5"/>
        <v>35785409</v>
      </c>
      <c r="AA29" s="12">
        <f t="shared" si="5"/>
        <v>48735621</v>
      </c>
      <c r="AB29" s="12">
        <v>31603763</v>
      </c>
      <c r="AC29" s="12">
        <v>29003387</v>
      </c>
      <c r="AD29" s="12">
        <v>27628748</v>
      </c>
      <c r="AE29" s="12">
        <v>32984749</v>
      </c>
      <c r="AF29" s="12">
        <v>34215405</v>
      </c>
      <c r="AG29" s="12">
        <v>33933303</v>
      </c>
      <c r="AH29" s="12">
        <v>40196923</v>
      </c>
      <c r="AI29" s="13">
        <v>4.0899984974535508E-2</v>
      </c>
      <c r="AJ29" s="13">
        <v>0.18458621608394563</v>
      </c>
    </row>
    <row r="30" spans="1:36" ht="10.5" customHeight="1" x14ac:dyDescent="0.2">
      <c r="A30" s="11"/>
      <c r="B30" s="11"/>
      <c r="C30" s="11" t="s">
        <v>57</v>
      </c>
      <c r="D30" s="11"/>
      <c r="E30" s="11"/>
      <c r="F30" s="2"/>
      <c r="G30" s="12">
        <v>29772055</v>
      </c>
      <c r="H30" s="12">
        <v>30244817</v>
      </c>
      <c r="I30" s="12">
        <v>30939522</v>
      </c>
      <c r="J30" s="12">
        <v>32166017</v>
      </c>
      <c r="K30" s="12">
        <f t="shared" si="5"/>
        <v>32778217</v>
      </c>
      <c r="L30" s="12">
        <f t="shared" si="5"/>
        <v>34772046</v>
      </c>
      <c r="M30" s="12">
        <f t="shared" si="5"/>
        <v>36379200</v>
      </c>
      <c r="N30" s="12">
        <f t="shared" si="5"/>
        <v>37723083</v>
      </c>
      <c r="O30" s="12">
        <f t="shared" si="5"/>
        <v>37950863</v>
      </c>
      <c r="P30" s="12">
        <f t="shared" si="5"/>
        <v>35718007</v>
      </c>
      <c r="Q30" s="12">
        <f t="shared" si="5"/>
        <v>33859404</v>
      </c>
      <c r="R30" s="12">
        <f t="shared" si="5"/>
        <v>32494801</v>
      </c>
      <c r="S30" s="12">
        <f t="shared" si="5"/>
        <v>33990939</v>
      </c>
      <c r="T30" s="12">
        <f t="shared" si="5"/>
        <v>41587955</v>
      </c>
      <c r="U30" s="12">
        <f t="shared" si="5"/>
        <v>42701628</v>
      </c>
      <c r="V30" s="12">
        <f t="shared" si="5"/>
        <v>44295615</v>
      </c>
      <c r="W30" s="12">
        <f t="shared" si="5"/>
        <v>39782774</v>
      </c>
      <c r="X30" s="12">
        <f t="shared" si="5"/>
        <v>31372093</v>
      </c>
      <c r="Y30" s="12">
        <f t="shared" si="5"/>
        <v>27516730</v>
      </c>
      <c r="Z30" s="12">
        <f t="shared" si="5"/>
        <v>31565665</v>
      </c>
      <c r="AA30" s="12">
        <f t="shared" si="5"/>
        <v>34055413</v>
      </c>
      <c r="AB30" s="12">
        <v>35307703</v>
      </c>
      <c r="AC30" s="12">
        <v>39383983</v>
      </c>
      <c r="AD30" s="12">
        <v>42811356</v>
      </c>
      <c r="AE30" s="12">
        <v>46327343</v>
      </c>
      <c r="AF30" s="12">
        <v>46406255</v>
      </c>
      <c r="AG30" s="12">
        <v>45936565</v>
      </c>
      <c r="AH30" s="12">
        <v>44844426</v>
      </c>
      <c r="AI30" s="13">
        <v>4.0654342447409508E-2</v>
      </c>
      <c r="AJ30" s="13">
        <v>-2.3774938330717588E-2</v>
      </c>
    </row>
    <row r="31" spans="1:36" ht="10.5" customHeight="1" x14ac:dyDescent="0.2">
      <c r="A31" s="11"/>
      <c r="B31" s="11"/>
      <c r="C31" s="11" t="s">
        <v>58</v>
      </c>
      <c r="D31" s="11"/>
      <c r="E31" s="11"/>
      <c r="F31" s="2"/>
      <c r="G31" s="12">
        <v>7721422</v>
      </c>
      <c r="H31" s="12">
        <v>7922452</v>
      </c>
      <c r="I31" s="12">
        <v>9443924</v>
      </c>
      <c r="J31" s="12">
        <v>11074316</v>
      </c>
      <c r="K31" s="12">
        <f t="shared" si="5"/>
        <v>10436886</v>
      </c>
      <c r="L31" s="12">
        <f t="shared" si="5"/>
        <v>11828979</v>
      </c>
      <c r="M31" s="12">
        <f t="shared" si="5"/>
        <v>11692574</v>
      </c>
      <c r="N31" s="12">
        <f t="shared" si="5"/>
        <v>13279175</v>
      </c>
      <c r="O31" s="12">
        <f t="shared" si="5"/>
        <v>14713953</v>
      </c>
      <c r="P31" s="12">
        <f t="shared" si="5"/>
        <v>14938487</v>
      </c>
      <c r="Q31" s="12">
        <f t="shared" si="5"/>
        <v>14221545</v>
      </c>
      <c r="R31" s="12">
        <f t="shared" si="5"/>
        <v>12426783</v>
      </c>
      <c r="S31" s="12">
        <f t="shared" si="5"/>
        <v>14246370</v>
      </c>
      <c r="T31" s="12">
        <f t="shared" si="5"/>
        <v>14861868</v>
      </c>
      <c r="U31" s="12">
        <f t="shared" si="5"/>
        <v>15428152</v>
      </c>
      <c r="V31" s="12">
        <f t="shared" si="5"/>
        <v>16009999</v>
      </c>
      <c r="W31" s="12">
        <f t="shared" si="5"/>
        <v>13524082</v>
      </c>
      <c r="X31" s="12">
        <f t="shared" si="5"/>
        <v>12694825</v>
      </c>
      <c r="Y31" s="12">
        <f t="shared" si="5"/>
        <v>10179342</v>
      </c>
      <c r="Z31" s="12">
        <f t="shared" si="5"/>
        <v>9481745</v>
      </c>
      <c r="AA31" s="12">
        <f t="shared" si="5"/>
        <v>13097213</v>
      </c>
      <c r="AB31" s="12">
        <v>11395153</v>
      </c>
      <c r="AC31" s="12">
        <v>11969342</v>
      </c>
      <c r="AD31" s="12">
        <v>10745604</v>
      </c>
      <c r="AE31" s="12">
        <v>11763831</v>
      </c>
      <c r="AF31" s="12">
        <v>11460420</v>
      </c>
      <c r="AG31" s="12">
        <v>13070563</v>
      </c>
      <c r="AH31" s="12">
        <v>11646494</v>
      </c>
      <c r="AI31" s="13">
        <v>3.6428024292833872E-3</v>
      </c>
      <c r="AJ31" s="13">
        <v>-0.10895238407098455</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1046920</v>
      </c>
      <c r="R32" s="12">
        <f t="shared" si="5"/>
        <v>1423274</v>
      </c>
      <c r="S32" s="12">
        <f t="shared" si="5"/>
        <v>1714777</v>
      </c>
      <c r="T32" s="12">
        <f t="shared" si="5"/>
        <v>1344999</v>
      </c>
      <c r="U32" s="12">
        <f t="shared" si="5"/>
        <v>1445876</v>
      </c>
      <c r="V32" s="12">
        <f t="shared" si="5"/>
        <v>1484640</v>
      </c>
      <c r="W32" s="12">
        <f t="shared" si="5"/>
        <v>860177</v>
      </c>
      <c r="X32" s="12">
        <f t="shared" si="5"/>
        <v>1587578</v>
      </c>
      <c r="Y32" s="12">
        <f t="shared" si="5"/>
        <v>1312685</v>
      </c>
      <c r="Z32" s="12">
        <f t="shared" ref="Z32:AA32" si="6">SUM(Z89,Z146,Z203)</f>
        <v>515120</v>
      </c>
      <c r="AA32" s="12">
        <f t="shared" si="6"/>
        <v>723385</v>
      </c>
      <c r="AB32" s="12">
        <v>594016</v>
      </c>
      <c r="AC32" s="12">
        <v>1522036</v>
      </c>
      <c r="AD32" s="12">
        <v>331905</v>
      </c>
      <c r="AE32" s="12">
        <v>605927</v>
      </c>
      <c r="AF32" s="12">
        <v>772652</v>
      </c>
      <c r="AG32" s="12">
        <v>0</v>
      </c>
      <c r="AH32" s="12">
        <v>195148</v>
      </c>
      <c r="AI32" s="13">
        <v>-0.16933165587258281</v>
      </c>
      <c r="AJ32" s="13" t="s">
        <v>246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14567122</v>
      </c>
      <c r="H34" s="12">
        <v>14912638</v>
      </c>
      <c r="I34" s="12">
        <v>14108422</v>
      </c>
      <c r="J34" s="12">
        <v>16391150</v>
      </c>
      <c r="K34" s="12">
        <f t="shared" ref="K34:AA34" si="7">SUM(K91,K147,K204)</f>
        <v>17310524</v>
      </c>
      <c r="L34" s="12">
        <f t="shared" si="7"/>
        <v>19068721</v>
      </c>
      <c r="M34" s="12">
        <f t="shared" si="7"/>
        <v>17847429</v>
      </c>
      <c r="N34" s="12">
        <f t="shared" si="7"/>
        <v>19089998</v>
      </c>
      <c r="O34" s="12">
        <f t="shared" si="7"/>
        <v>18979931</v>
      </c>
      <c r="P34" s="12">
        <f t="shared" si="7"/>
        <v>21074422</v>
      </c>
      <c r="Q34" s="12">
        <f t="shared" si="7"/>
        <v>26212611</v>
      </c>
      <c r="R34" s="12">
        <f t="shared" si="7"/>
        <v>27961901</v>
      </c>
      <c r="S34" s="12">
        <f t="shared" si="7"/>
        <v>28345351</v>
      </c>
      <c r="T34" s="12">
        <f t="shared" si="7"/>
        <v>28309258</v>
      </c>
      <c r="U34" s="12">
        <f t="shared" si="7"/>
        <v>28782860</v>
      </c>
      <c r="V34" s="12">
        <f t="shared" si="7"/>
        <v>26486295.079999998</v>
      </c>
      <c r="W34" s="12">
        <f t="shared" si="7"/>
        <v>25459111</v>
      </c>
      <c r="X34" s="12">
        <f t="shared" si="7"/>
        <v>39597136</v>
      </c>
      <c r="Y34" s="12">
        <f t="shared" si="7"/>
        <v>36388803</v>
      </c>
      <c r="Z34" s="12">
        <f t="shared" si="7"/>
        <v>29715959</v>
      </c>
      <c r="AA34" s="12">
        <f t="shared" si="7"/>
        <v>24581487</v>
      </c>
      <c r="AB34" s="12">
        <v>31572472</v>
      </c>
      <c r="AC34" s="12">
        <v>28905568</v>
      </c>
      <c r="AD34" s="12">
        <v>28358734</v>
      </c>
      <c r="AE34" s="12">
        <v>28931163</v>
      </c>
      <c r="AF34" s="12">
        <v>28663832</v>
      </c>
      <c r="AG34" s="12">
        <v>29529057</v>
      </c>
      <c r="AH34" s="12">
        <v>25798511</v>
      </c>
      <c r="AI34" s="13">
        <v>-3.3101227261290278E-2</v>
      </c>
      <c r="AJ34" s="13">
        <v>-0.12633474885432339</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1625094</v>
      </c>
      <c r="H36" s="12">
        <v>1858469</v>
      </c>
      <c r="I36" s="12">
        <v>1611410</v>
      </c>
      <c r="J36" s="12">
        <v>2340352</v>
      </c>
      <c r="K36" s="12">
        <f t="shared" ref="K36:AA36" si="8">SUM(K93,K149,K206)</f>
        <v>2202777</v>
      </c>
      <c r="L36" s="12">
        <f t="shared" si="8"/>
        <v>2395543</v>
      </c>
      <c r="M36" s="12">
        <f t="shared" si="8"/>
        <v>2438941</v>
      </c>
      <c r="N36" s="12">
        <f t="shared" si="8"/>
        <v>2376962</v>
      </c>
      <c r="O36" s="12">
        <f t="shared" si="8"/>
        <v>1880400</v>
      </c>
      <c r="P36" s="12">
        <f t="shared" si="8"/>
        <v>2580218</v>
      </c>
      <c r="Q36" s="12">
        <f t="shared" si="8"/>
        <v>3880781</v>
      </c>
      <c r="R36" s="12">
        <f t="shared" si="8"/>
        <v>3342765</v>
      </c>
      <c r="S36" s="12">
        <f t="shared" si="8"/>
        <v>3587042</v>
      </c>
      <c r="T36" s="12">
        <f t="shared" si="8"/>
        <v>3513371</v>
      </c>
      <c r="U36" s="12">
        <f t="shared" si="8"/>
        <v>9610794</v>
      </c>
      <c r="V36" s="12">
        <f t="shared" si="8"/>
        <v>9926508.3100000005</v>
      </c>
      <c r="W36" s="12">
        <f t="shared" si="8"/>
        <v>11716189</v>
      </c>
      <c r="X36" s="12">
        <f t="shared" si="8"/>
        <v>11140193.34</v>
      </c>
      <c r="Y36" s="12">
        <f t="shared" si="8"/>
        <v>11260868</v>
      </c>
      <c r="Z36" s="12">
        <f t="shared" si="8"/>
        <v>11246084</v>
      </c>
      <c r="AA36" s="12">
        <f t="shared" si="8"/>
        <v>11013766</v>
      </c>
      <c r="AB36" s="12">
        <v>7848907</v>
      </c>
      <c r="AC36" s="12">
        <v>6839397</v>
      </c>
      <c r="AD36" s="12">
        <v>6478547</v>
      </c>
      <c r="AE36" s="12">
        <v>13291814</v>
      </c>
      <c r="AF36" s="12">
        <v>15890769</v>
      </c>
      <c r="AG36" s="12">
        <v>6719327</v>
      </c>
      <c r="AH36" s="12">
        <v>16868459</v>
      </c>
      <c r="AI36" s="13">
        <v>0.13599836010502742</v>
      </c>
      <c r="AJ36" s="13">
        <v>1.5104387686445384</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0</v>
      </c>
      <c r="S38" s="12">
        <f t="shared" si="9"/>
        <v>222802</v>
      </c>
      <c r="T38" s="12">
        <f t="shared" si="9"/>
        <v>445604</v>
      </c>
      <c r="U38" s="12">
        <f t="shared" si="9"/>
        <v>457750.5</v>
      </c>
      <c r="V38" s="12">
        <f t="shared" si="9"/>
        <v>469897</v>
      </c>
      <c r="W38" s="12">
        <f t="shared" si="9"/>
        <v>494515.82999999996</v>
      </c>
      <c r="X38" s="12">
        <f t="shared" si="9"/>
        <v>519134.66</v>
      </c>
      <c r="Y38" s="12">
        <f t="shared" si="9"/>
        <v>491794.62</v>
      </c>
      <c r="Z38" s="12">
        <f t="shared" si="9"/>
        <v>464454.58</v>
      </c>
      <c r="AA38" s="12">
        <f t="shared" si="9"/>
        <v>498115.39500000002</v>
      </c>
      <c r="AB38" s="12">
        <v>531776.21</v>
      </c>
      <c r="AC38" s="12">
        <v>543658.75023449212</v>
      </c>
      <c r="AD38" s="12">
        <v>534288</v>
      </c>
      <c r="AE38" s="12">
        <v>546548.50734793104</v>
      </c>
      <c r="AF38" s="12">
        <v>542455</v>
      </c>
      <c r="AG38" s="12">
        <v>546585.19597380946</v>
      </c>
      <c r="AH38" s="12">
        <v>609739</v>
      </c>
      <c r="AI38" s="13">
        <v>2.3063314063556106E-2</v>
      </c>
      <c r="AJ38" s="13">
        <v>0.115542470764643</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117327505</v>
      </c>
      <c r="H40" s="5">
        <v>123176459</v>
      </c>
      <c r="I40" s="5">
        <v>133660929</v>
      </c>
      <c r="J40" s="5">
        <v>154531391</v>
      </c>
      <c r="K40" s="5">
        <f t="shared" ref="K40:Q40" si="10">SUM(K96,K152,K209)</f>
        <v>153849268</v>
      </c>
      <c r="L40" s="5">
        <f t="shared" si="10"/>
        <v>165482354</v>
      </c>
      <c r="M40" s="5">
        <f t="shared" si="10"/>
        <v>178250873</v>
      </c>
      <c r="N40" s="5">
        <f t="shared" si="10"/>
        <v>188763753</v>
      </c>
      <c r="O40" s="5">
        <f t="shared" si="10"/>
        <v>205947455</v>
      </c>
      <c r="P40" s="5">
        <f t="shared" si="10"/>
        <v>206689377</v>
      </c>
      <c r="Q40" s="5">
        <f t="shared" si="10"/>
        <v>225436303</v>
      </c>
      <c r="R40" s="5">
        <f t="shared" ref="R40:AA40" si="11">SUM(R96,R152,R209,R234)</f>
        <v>220757319</v>
      </c>
      <c r="S40" s="5">
        <f t="shared" si="11"/>
        <v>221179461</v>
      </c>
      <c r="T40" s="5">
        <f t="shared" si="11"/>
        <v>245649868</v>
      </c>
      <c r="U40" s="5">
        <f t="shared" si="11"/>
        <v>329960920.5</v>
      </c>
      <c r="V40" s="5">
        <f t="shared" si="11"/>
        <v>311447513</v>
      </c>
      <c r="W40" s="5">
        <f t="shared" si="11"/>
        <v>382045693.99000001</v>
      </c>
      <c r="X40" s="5">
        <f t="shared" si="11"/>
        <v>408172103.98000002</v>
      </c>
      <c r="Y40" s="5">
        <f t="shared" si="11"/>
        <v>381317087.44999999</v>
      </c>
      <c r="Z40" s="5">
        <f t="shared" si="11"/>
        <v>364500680.92000002</v>
      </c>
      <c r="AA40" s="5">
        <f t="shared" si="11"/>
        <v>403525425.91500002</v>
      </c>
      <c r="AB40" s="5">
        <v>332728678.91000003</v>
      </c>
      <c r="AC40" s="5">
        <v>300753574.37134105</v>
      </c>
      <c r="AD40" s="5">
        <v>334322472.12</v>
      </c>
      <c r="AE40" s="5">
        <v>386325374.47885096</v>
      </c>
      <c r="AF40" s="5">
        <v>365308464</v>
      </c>
      <c r="AG40" s="5">
        <v>335266017.25868124</v>
      </c>
      <c r="AH40" s="5">
        <v>332491442</v>
      </c>
      <c r="AI40" s="10">
        <v>-1.1886933473803651E-4</v>
      </c>
      <c r="AJ40" s="10">
        <v>-8.2757425920100287E-3</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40075413</v>
      </c>
      <c r="H42" s="12">
        <v>41168667</v>
      </c>
      <c r="I42" s="12">
        <v>41668938</v>
      </c>
      <c r="J42" s="12">
        <v>44680982</v>
      </c>
      <c r="K42" s="12">
        <f t="shared" ref="K42:AA51" si="12">SUM(K98,K154,K211)</f>
        <v>49132633</v>
      </c>
      <c r="L42" s="12">
        <f t="shared" si="12"/>
        <v>51209328</v>
      </c>
      <c r="M42" s="12">
        <f t="shared" si="12"/>
        <v>52471551</v>
      </c>
      <c r="N42" s="12">
        <f t="shared" si="12"/>
        <v>56718223</v>
      </c>
      <c r="O42" s="12">
        <f t="shared" si="12"/>
        <v>62136291</v>
      </c>
      <c r="P42" s="12">
        <f t="shared" si="12"/>
        <v>63835179</v>
      </c>
      <c r="Q42" s="12">
        <f t="shared" si="12"/>
        <v>65574722</v>
      </c>
      <c r="R42" s="12">
        <f t="shared" si="12"/>
        <v>66508373</v>
      </c>
      <c r="S42" s="12">
        <f t="shared" si="12"/>
        <v>70197984</v>
      </c>
      <c r="T42" s="12">
        <f t="shared" si="12"/>
        <v>77761315</v>
      </c>
      <c r="U42" s="12">
        <f t="shared" si="12"/>
        <v>80476365</v>
      </c>
      <c r="V42" s="12">
        <f t="shared" si="12"/>
        <v>83023900</v>
      </c>
      <c r="W42" s="12">
        <f t="shared" si="12"/>
        <v>82711702</v>
      </c>
      <c r="X42" s="12">
        <f t="shared" si="12"/>
        <v>85315138</v>
      </c>
      <c r="Y42" s="12">
        <f t="shared" si="12"/>
        <v>86104058</v>
      </c>
      <c r="Z42" s="12">
        <f t="shared" si="12"/>
        <v>84489999</v>
      </c>
      <c r="AA42" s="12">
        <f t="shared" si="12"/>
        <v>91962106</v>
      </c>
      <c r="AB42" s="12">
        <v>91413092</v>
      </c>
      <c r="AC42" s="12">
        <v>99311744</v>
      </c>
      <c r="AD42" s="12">
        <v>117171461</v>
      </c>
      <c r="AE42" s="12">
        <v>112608508</v>
      </c>
      <c r="AF42" s="12">
        <v>114765570</v>
      </c>
      <c r="AG42" s="12">
        <v>115942889</v>
      </c>
      <c r="AH42" s="12">
        <v>114663128</v>
      </c>
      <c r="AI42" s="13">
        <v>3.8490586913420888E-2</v>
      </c>
      <c r="AJ42" s="13">
        <v>-1.1037856750317822E-2</v>
      </c>
    </row>
    <row r="43" spans="1:36" ht="10.5" customHeight="1" x14ac:dyDescent="0.2">
      <c r="A43" s="11"/>
      <c r="B43" s="19" t="s">
        <v>65</v>
      </c>
      <c r="C43" s="14"/>
      <c r="D43" s="19"/>
      <c r="E43" s="14"/>
      <c r="F43" s="2"/>
      <c r="G43" s="12">
        <v>44685908</v>
      </c>
      <c r="H43" s="12">
        <v>46085749</v>
      </c>
      <c r="I43" s="12">
        <v>47645718</v>
      </c>
      <c r="J43" s="12">
        <v>50323445</v>
      </c>
      <c r="K43" s="12">
        <f t="shared" si="12"/>
        <v>53410204</v>
      </c>
      <c r="L43" s="12">
        <f t="shared" si="12"/>
        <v>56528946</v>
      </c>
      <c r="M43" s="12">
        <f t="shared" si="12"/>
        <v>58230188</v>
      </c>
      <c r="N43" s="12">
        <f t="shared" si="12"/>
        <v>65182060</v>
      </c>
      <c r="O43" s="12">
        <f t="shared" si="12"/>
        <v>70306022</v>
      </c>
      <c r="P43" s="12">
        <f t="shared" si="12"/>
        <v>71451868</v>
      </c>
      <c r="Q43" s="12">
        <f t="shared" si="12"/>
        <v>68908060</v>
      </c>
      <c r="R43" s="12">
        <f t="shared" si="12"/>
        <v>68822739</v>
      </c>
      <c r="S43" s="12">
        <f t="shared" si="12"/>
        <v>72315928</v>
      </c>
      <c r="T43" s="12">
        <f t="shared" si="12"/>
        <v>78003658</v>
      </c>
      <c r="U43" s="12">
        <f t="shared" si="12"/>
        <v>81123345</v>
      </c>
      <c r="V43" s="12">
        <f t="shared" si="12"/>
        <v>83716529</v>
      </c>
      <c r="W43" s="12">
        <f t="shared" si="12"/>
        <v>83023010</v>
      </c>
      <c r="X43" s="12">
        <f t="shared" si="12"/>
        <v>82151242</v>
      </c>
      <c r="Y43" s="12">
        <f t="shared" si="12"/>
        <v>77631395</v>
      </c>
      <c r="Z43" s="12">
        <f t="shared" si="12"/>
        <v>73196872</v>
      </c>
      <c r="AA43" s="12">
        <f t="shared" si="12"/>
        <v>75280638</v>
      </c>
      <c r="AB43" s="12">
        <v>77094927</v>
      </c>
      <c r="AC43" s="12">
        <v>80618324</v>
      </c>
      <c r="AD43" s="12">
        <v>84980442</v>
      </c>
      <c r="AE43" s="12">
        <v>90327897</v>
      </c>
      <c r="AF43" s="12">
        <v>84415116</v>
      </c>
      <c r="AG43" s="12">
        <v>86006624</v>
      </c>
      <c r="AH43" s="12">
        <v>87057207</v>
      </c>
      <c r="AI43" s="13">
        <v>2.0461179887776737E-2</v>
      </c>
      <c r="AJ43" s="13">
        <v>1.2215140545453801E-2</v>
      </c>
    </row>
    <row r="44" spans="1:36" ht="10.5" customHeight="1" x14ac:dyDescent="0.2">
      <c r="A44" s="11"/>
      <c r="B44" s="19" t="s">
        <v>66</v>
      </c>
      <c r="C44" s="14"/>
      <c r="D44" s="19"/>
      <c r="E44" s="14"/>
      <c r="F44" s="2"/>
      <c r="G44" s="12">
        <v>11777243</v>
      </c>
      <c r="H44" s="12">
        <v>13388592</v>
      </c>
      <c r="I44" s="12">
        <v>14299056</v>
      </c>
      <c r="J44" s="12">
        <v>16648856</v>
      </c>
      <c r="K44" s="12">
        <f t="shared" si="12"/>
        <v>18238123</v>
      </c>
      <c r="L44" s="12">
        <f t="shared" si="12"/>
        <v>19518170</v>
      </c>
      <c r="M44" s="12">
        <f t="shared" si="12"/>
        <v>18673309</v>
      </c>
      <c r="N44" s="12">
        <f t="shared" si="12"/>
        <v>19589819</v>
      </c>
      <c r="O44" s="12">
        <f t="shared" si="12"/>
        <v>22069970</v>
      </c>
      <c r="P44" s="12">
        <f t="shared" si="12"/>
        <v>22298290</v>
      </c>
      <c r="Q44" s="12">
        <f t="shared" si="12"/>
        <v>24128125</v>
      </c>
      <c r="R44" s="12">
        <f t="shared" si="12"/>
        <v>27244875</v>
      </c>
      <c r="S44" s="12">
        <f t="shared" si="12"/>
        <v>26797207</v>
      </c>
      <c r="T44" s="12">
        <f t="shared" si="12"/>
        <v>29523606</v>
      </c>
      <c r="U44" s="12">
        <f t="shared" si="12"/>
        <v>33293400</v>
      </c>
      <c r="V44" s="12">
        <f t="shared" si="12"/>
        <v>35007429</v>
      </c>
      <c r="W44" s="12">
        <f t="shared" si="12"/>
        <v>36406375</v>
      </c>
      <c r="X44" s="12">
        <f t="shared" si="12"/>
        <v>36514157</v>
      </c>
      <c r="Y44" s="12">
        <f t="shared" si="12"/>
        <v>34155078</v>
      </c>
      <c r="Z44" s="12">
        <f t="shared" si="12"/>
        <v>34120034</v>
      </c>
      <c r="AA44" s="12">
        <f t="shared" si="12"/>
        <v>38488320</v>
      </c>
      <c r="AB44" s="12">
        <v>39423022</v>
      </c>
      <c r="AC44" s="12">
        <v>41648025</v>
      </c>
      <c r="AD44" s="12">
        <v>44045630</v>
      </c>
      <c r="AE44" s="12">
        <v>41993936</v>
      </c>
      <c r="AF44" s="12">
        <v>55596664</v>
      </c>
      <c r="AG44" s="12">
        <v>45584673</v>
      </c>
      <c r="AH44" s="12">
        <v>48194092</v>
      </c>
      <c r="AI44" s="13">
        <v>3.4047879450194163E-2</v>
      </c>
      <c r="AJ44" s="13">
        <v>5.7243341418726425E-2</v>
      </c>
    </row>
    <row r="45" spans="1:36" ht="10.5" customHeight="1" x14ac:dyDescent="0.2">
      <c r="A45" s="11"/>
      <c r="B45" s="19" t="s">
        <v>67</v>
      </c>
      <c r="C45" s="14"/>
      <c r="D45" s="19"/>
      <c r="E45" s="14"/>
      <c r="F45" s="2"/>
      <c r="G45" s="12">
        <v>2715809</v>
      </c>
      <c r="H45" s="12">
        <v>2569738</v>
      </c>
      <c r="I45" s="12">
        <v>2673226</v>
      </c>
      <c r="J45" s="12">
        <v>2778875</v>
      </c>
      <c r="K45" s="12">
        <f t="shared" si="12"/>
        <v>3459385</v>
      </c>
      <c r="L45" s="12">
        <f t="shared" si="12"/>
        <v>4244399</v>
      </c>
      <c r="M45" s="12">
        <f t="shared" si="12"/>
        <v>3600027</v>
      </c>
      <c r="N45" s="12">
        <f t="shared" si="12"/>
        <v>3132476</v>
      </c>
      <c r="O45" s="12">
        <f t="shared" si="12"/>
        <v>3583988</v>
      </c>
      <c r="P45" s="12">
        <f t="shared" si="12"/>
        <v>3578209</v>
      </c>
      <c r="Q45" s="12">
        <f t="shared" si="12"/>
        <v>3849974</v>
      </c>
      <c r="R45" s="12">
        <f t="shared" si="12"/>
        <v>3548061</v>
      </c>
      <c r="S45" s="12">
        <f t="shared" si="12"/>
        <v>3980187</v>
      </c>
      <c r="T45" s="12">
        <f t="shared" si="12"/>
        <v>3634830</v>
      </c>
      <c r="U45" s="12">
        <f t="shared" si="12"/>
        <v>6916999</v>
      </c>
      <c r="V45" s="12">
        <f t="shared" si="12"/>
        <v>5213329</v>
      </c>
      <c r="W45" s="12">
        <f t="shared" si="12"/>
        <v>5820938</v>
      </c>
      <c r="X45" s="12">
        <f t="shared" si="12"/>
        <v>7093403</v>
      </c>
      <c r="Y45" s="12">
        <f t="shared" si="12"/>
        <v>7896353</v>
      </c>
      <c r="Z45" s="12">
        <f t="shared" si="12"/>
        <v>5904490</v>
      </c>
      <c r="AA45" s="12">
        <f t="shared" si="12"/>
        <v>15446398</v>
      </c>
      <c r="AB45" s="12">
        <v>5181538</v>
      </c>
      <c r="AC45" s="12">
        <v>2096591</v>
      </c>
      <c r="AD45" s="12">
        <v>3619971</v>
      </c>
      <c r="AE45" s="12">
        <v>12496598</v>
      </c>
      <c r="AF45" s="12">
        <v>12524971</v>
      </c>
      <c r="AG45" s="12">
        <v>10833638</v>
      </c>
      <c r="AH45" s="12">
        <v>3720660</v>
      </c>
      <c r="AI45" s="13">
        <v>-5.3704264442173799E-2</v>
      </c>
      <c r="AJ45" s="13">
        <v>-0.6565641200121326</v>
      </c>
    </row>
    <row r="46" spans="1:36" ht="10.5" customHeight="1" x14ac:dyDescent="0.2">
      <c r="A46" s="11"/>
      <c r="B46" s="19" t="s">
        <v>69</v>
      </c>
      <c r="C46" s="14"/>
      <c r="D46" s="19"/>
      <c r="E46" s="14"/>
      <c r="F46" s="2"/>
      <c r="G46" s="12">
        <v>1690116</v>
      </c>
      <c r="H46" s="12">
        <v>2492221</v>
      </c>
      <c r="I46" s="12">
        <v>2342798</v>
      </c>
      <c r="J46" s="12">
        <v>1443769</v>
      </c>
      <c r="K46" s="12">
        <f t="shared" si="12"/>
        <v>1461308</v>
      </c>
      <c r="L46" s="12">
        <f t="shared" si="12"/>
        <v>2921523</v>
      </c>
      <c r="M46" s="12">
        <f t="shared" si="12"/>
        <v>3031966</v>
      </c>
      <c r="N46" s="12">
        <f t="shared" si="12"/>
        <v>3239179</v>
      </c>
      <c r="O46" s="12">
        <f t="shared" si="12"/>
        <v>3604754</v>
      </c>
      <c r="P46" s="12">
        <f t="shared" si="12"/>
        <v>3890513</v>
      </c>
      <c r="Q46" s="12">
        <f t="shared" si="12"/>
        <v>4804310</v>
      </c>
      <c r="R46" s="12">
        <f t="shared" si="12"/>
        <v>5130739</v>
      </c>
      <c r="S46" s="12">
        <f t="shared" si="12"/>
        <v>5031683</v>
      </c>
      <c r="T46" s="12">
        <f t="shared" si="12"/>
        <v>4657797</v>
      </c>
      <c r="U46" s="12">
        <f t="shared" si="12"/>
        <v>5846229</v>
      </c>
      <c r="V46" s="12">
        <f t="shared" si="12"/>
        <v>5497741</v>
      </c>
      <c r="W46" s="12">
        <f t="shared" si="12"/>
        <v>5714249</v>
      </c>
      <c r="X46" s="12">
        <f t="shared" si="12"/>
        <v>5892283</v>
      </c>
      <c r="Y46" s="12">
        <f t="shared" si="12"/>
        <v>5760792</v>
      </c>
      <c r="Z46" s="12">
        <f t="shared" si="12"/>
        <v>5116964</v>
      </c>
      <c r="AA46" s="12">
        <f t="shared" si="12"/>
        <v>5777749</v>
      </c>
      <c r="AB46" s="12">
        <v>6360087</v>
      </c>
      <c r="AC46" s="12">
        <v>4888641</v>
      </c>
      <c r="AD46" s="12">
        <v>6102444</v>
      </c>
      <c r="AE46" s="12">
        <v>5659366</v>
      </c>
      <c r="AF46" s="12">
        <v>6001497</v>
      </c>
      <c r="AG46" s="12">
        <v>6671154</v>
      </c>
      <c r="AH46" s="12">
        <v>6991148</v>
      </c>
      <c r="AI46" s="13">
        <v>1.5892077058229148E-2</v>
      </c>
      <c r="AJ46" s="13">
        <v>4.7966813537807698E-2</v>
      </c>
    </row>
    <row r="47" spans="1:36" ht="10.5" customHeight="1" x14ac:dyDescent="0.2">
      <c r="A47" s="11"/>
      <c r="B47" s="19" t="s">
        <v>70</v>
      </c>
      <c r="C47" s="14"/>
      <c r="D47" s="19"/>
      <c r="E47" s="14"/>
      <c r="F47" s="2"/>
      <c r="G47" s="12">
        <v>2755162</v>
      </c>
      <c r="H47" s="12">
        <v>2713833</v>
      </c>
      <c r="I47" s="12">
        <v>3066338</v>
      </c>
      <c r="J47" s="12">
        <v>3671295</v>
      </c>
      <c r="K47" s="12">
        <f t="shared" si="12"/>
        <v>3379512</v>
      </c>
      <c r="L47" s="12">
        <f t="shared" si="12"/>
        <v>3579782</v>
      </c>
      <c r="M47" s="12">
        <f t="shared" si="12"/>
        <v>4840055</v>
      </c>
      <c r="N47" s="12">
        <f t="shared" si="12"/>
        <v>5502560</v>
      </c>
      <c r="O47" s="12">
        <f t="shared" si="12"/>
        <v>5323758</v>
      </c>
      <c r="P47" s="12">
        <f t="shared" si="12"/>
        <v>5713393</v>
      </c>
      <c r="Q47" s="12">
        <f t="shared" si="12"/>
        <v>7008448</v>
      </c>
      <c r="R47" s="12">
        <f t="shared" si="12"/>
        <v>7752283</v>
      </c>
      <c r="S47" s="12">
        <f t="shared" si="12"/>
        <v>8660105</v>
      </c>
      <c r="T47" s="12">
        <f t="shared" si="12"/>
        <v>9592485</v>
      </c>
      <c r="U47" s="12">
        <f t="shared" si="12"/>
        <v>10633173</v>
      </c>
      <c r="V47" s="12">
        <f t="shared" si="12"/>
        <v>11028995</v>
      </c>
      <c r="W47" s="12">
        <f t="shared" si="12"/>
        <v>11201919</v>
      </c>
      <c r="X47" s="12">
        <f t="shared" si="12"/>
        <v>10432999</v>
      </c>
      <c r="Y47" s="12">
        <f t="shared" si="12"/>
        <v>13318025</v>
      </c>
      <c r="Z47" s="12">
        <f t="shared" si="12"/>
        <v>29428785</v>
      </c>
      <c r="AA47" s="12">
        <f t="shared" si="12"/>
        <v>38495659</v>
      </c>
      <c r="AB47" s="12">
        <v>18737545</v>
      </c>
      <c r="AC47" s="12">
        <v>10021447</v>
      </c>
      <c r="AD47" s="12">
        <v>11160565</v>
      </c>
      <c r="AE47" s="12">
        <v>10998644</v>
      </c>
      <c r="AF47" s="12">
        <v>11829136</v>
      </c>
      <c r="AG47" s="12">
        <v>11833118</v>
      </c>
      <c r="AH47" s="12">
        <v>12743234</v>
      </c>
      <c r="AI47" s="13">
        <v>-6.2233973843979329E-2</v>
      </c>
      <c r="AJ47" s="13">
        <v>7.691261086046805E-2</v>
      </c>
    </row>
    <row r="48" spans="1:36" ht="10.5" customHeight="1" x14ac:dyDescent="0.2">
      <c r="A48" s="11"/>
      <c r="B48" s="19" t="s">
        <v>71</v>
      </c>
      <c r="C48" s="14"/>
      <c r="D48" s="19"/>
      <c r="E48" s="14"/>
      <c r="F48" s="2"/>
      <c r="G48" s="12">
        <v>3078188</v>
      </c>
      <c r="H48" s="12">
        <v>3287765</v>
      </c>
      <c r="I48" s="12">
        <v>3624447</v>
      </c>
      <c r="J48" s="12">
        <v>3883013</v>
      </c>
      <c r="K48" s="12">
        <f t="shared" si="12"/>
        <v>3925151</v>
      </c>
      <c r="L48" s="12">
        <f t="shared" si="12"/>
        <v>5061830</v>
      </c>
      <c r="M48" s="12">
        <f t="shared" si="12"/>
        <v>4587682</v>
      </c>
      <c r="N48" s="12">
        <f t="shared" si="12"/>
        <v>5524500</v>
      </c>
      <c r="O48" s="12">
        <f t="shared" si="12"/>
        <v>5060085</v>
      </c>
      <c r="P48" s="12">
        <f t="shared" si="12"/>
        <v>5383719</v>
      </c>
      <c r="Q48" s="12">
        <f t="shared" si="12"/>
        <v>5529994</v>
      </c>
      <c r="R48" s="12">
        <f t="shared" si="12"/>
        <v>5414466</v>
      </c>
      <c r="S48" s="12">
        <f t="shared" si="12"/>
        <v>6037895</v>
      </c>
      <c r="T48" s="12">
        <f t="shared" si="12"/>
        <v>5894909</v>
      </c>
      <c r="U48" s="12">
        <f t="shared" si="12"/>
        <v>7265871</v>
      </c>
      <c r="V48" s="12">
        <f t="shared" si="12"/>
        <v>7287734</v>
      </c>
      <c r="W48" s="12">
        <f t="shared" si="12"/>
        <v>9789562</v>
      </c>
      <c r="X48" s="12">
        <f t="shared" si="12"/>
        <v>8194164</v>
      </c>
      <c r="Y48" s="12">
        <f t="shared" si="12"/>
        <v>8109896</v>
      </c>
      <c r="Z48" s="12">
        <f t="shared" si="12"/>
        <v>8238323</v>
      </c>
      <c r="AA48" s="12">
        <f t="shared" si="12"/>
        <v>6868943</v>
      </c>
      <c r="AB48" s="12">
        <v>7781349</v>
      </c>
      <c r="AC48" s="12">
        <v>7576339</v>
      </c>
      <c r="AD48" s="12">
        <v>9343540</v>
      </c>
      <c r="AE48" s="12">
        <v>9440633</v>
      </c>
      <c r="AF48" s="12">
        <v>9983452</v>
      </c>
      <c r="AG48" s="12">
        <v>12994795</v>
      </c>
      <c r="AH48" s="12">
        <v>9738078</v>
      </c>
      <c r="AI48" s="13">
        <v>3.8093310472060882E-2</v>
      </c>
      <c r="AJ48" s="13">
        <v>-0.25061703551306502</v>
      </c>
    </row>
    <row r="49" spans="1:36" ht="10.5" customHeight="1" x14ac:dyDescent="0.2">
      <c r="A49" s="11"/>
      <c r="B49" s="19" t="s">
        <v>72</v>
      </c>
      <c r="C49" s="14"/>
      <c r="D49" s="19"/>
      <c r="E49" s="14"/>
      <c r="F49" s="2"/>
      <c r="G49" s="12">
        <v>7878429</v>
      </c>
      <c r="H49" s="12">
        <v>6171698</v>
      </c>
      <c r="I49" s="12">
        <v>8395819</v>
      </c>
      <c r="J49" s="12">
        <v>8350825</v>
      </c>
      <c r="K49" s="12">
        <f t="shared" si="12"/>
        <v>9150559</v>
      </c>
      <c r="L49" s="12">
        <f t="shared" si="12"/>
        <v>10747471</v>
      </c>
      <c r="M49" s="12">
        <f t="shared" si="12"/>
        <v>11031124</v>
      </c>
      <c r="N49" s="12">
        <f t="shared" si="12"/>
        <v>11730749</v>
      </c>
      <c r="O49" s="12">
        <f t="shared" si="12"/>
        <v>10977713</v>
      </c>
      <c r="P49" s="12">
        <f t="shared" si="12"/>
        <v>16101924</v>
      </c>
      <c r="Q49" s="12">
        <f t="shared" si="12"/>
        <v>30451241</v>
      </c>
      <c r="R49" s="12">
        <f t="shared" si="12"/>
        <v>13859354</v>
      </c>
      <c r="S49" s="12">
        <f t="shared" si="12"/>
        <v>11351715</v>
      </c>
      <c r="T49" s="12">
        <f t="shared" si="12"/>
        <v>18387160</v>
      </c>
      <c r="U49" s="12">
        <f t="shared" si="12"/>
        <v>88832670</v>
      </c>
      <c r="V49" s="12">
        <f t="shared" si="12"/>
        <v>32066191</v>
      </c>
      <c r="W49" s="12">
        <f t="shared" si="12"/>
        <v>31255655</v>
      </c>
      <c r="X49" s="12">
        <f t="shared" si="12"/>
        <v>53380434</v>
      </c>
      <c r="Y49" s="12">
        <f t="shared" si="12"/>
        <v>54794674</v>
      </c>
      <c r="Z49" s="12">
        <f t="shared" si="12"/>
        <v>42065920</v>
      </c>
      <c r="AA49" s="12">
        <f t="shared" si="12"/>
        <v>38500485</v>
      </c>
      <c r="AB49" s="12">
        <v>67362710</v>
      </c>
      <c r="AC49" s="12">
        <v>26538912</v>
      </c>
      <c r="AD49" s="12">
        <v>27947467</v>
      </c>
      <c r="AE49" s="12">
        <v>59258033</v>
      </c>
      <c r="AF49" s="12">
        <v>27073390</v>
      </c>
      <c r="AG49" s="12">
        <v>25881823</v>
      </c>
      <c r="AH49" s="12">
        <v>23841317</v>
      </c>
      <c r="AI49" s="13">
        <v>-0.1589565195546726</v>
      </c>
      <c r="AJ49" s="13">
        <v>-7.8839346053792267E-2</v>
      </c>
    </row>
    <row r="50" spans="1:36" ht="10.5" customHeight="1" x14ac:dyDescent="0.2">
      <c r="A50" s="11"/>
      <c r="B50" s="19" t="s">
        <v>73</v>
      </c>
      <c r="C50" s="14"/>
      <c r="D50" s="19"/>
      <c r="E50" s="14"/>
      <c r="F50" s="2"/>
      <c r="G50" s="12">
        <v>1661576</v>
      </c>
      <c r="H50" s="12">
        <v>2907642</v>
      </c>
      <c r="I50" s="12">
        <v>7786056</v>
      </c>
      <c r="J50" s="12">
        <v>20435618</v>
      </c>
      <c r="K50" s="12">
        <f t="shared" si="12"/>
        <v>8555447</v>
      </c>
      <c r="L50" s="12">
        <f t="shared" si="12"/>
        <v>9758843</v>
      </c>
      <c r="M50" s="12">
        <f t="shared" si="12"/>
        <v>19669324</v>
      </c>
      <c r="N50" s="12">
        <f t="shared" si="12"/>
        <v>15024397</v>
      </c>
      <c r="O50" s="12">
        <f t="shared" si="12"/>
        <v>19035634</v>
      </c>
      <c r="P50" s="12">
        <f t="shared" si="12"/>
        <v>10493933</v>
      </c>
      <c r="Q50" s="12">
        <f t="shared" si="12"/>
        <v>11419950</v>
      </c>
      <c r="R50" s="12">
        <f t="shared" si="12"/>
        <v>19190092</v>
      </c>
      <c r="S50" s="12">
        <f t="shared" si="12"/>
        <v>13122626</v>
      </c>
      <c r="T50" s="12">
        <f t="shared" si="12"/>
        <v>15024975</v>
      </c>
      <c r="U50" s="12">
        <f t="shared" si="12"/>
        <v>12273094</v>
      </c>
      <c r="V50" s="12">
        <f t="shared" si="12"/>
        <v>43835181</v>
      </c>
      <c r="W50" s="12">
        <f t="shared" si="12"/>
        <v>57563281</v>
      </c>
      <c r="X50" s="12">
        <f t="shared" si="12"/>
        <v>53092730</v>
      </c>
      <c r="Y50" s="12">
        <f t="shared" si="12"/>
        <v>27189805</v>
      </c>
      <c r="Z50" s="12">
        <f t="shared" si="12"/>
        <v>20694749</v>
      </c>
      <c r="AA50" s="12">
        <f t="shared" si="12"/>
        <v>30384369</v>
      </c>
      <c r="AB50" s="12">
        <v>16657217</v>
      </c>
      <c r="AC50" s="12">
        <v>16490205</v>
      </c>
      <c r="AD50" s="12">
        <v>24490666.119999997</v>
      </c>
      <c r="AE50" s="12">
        <v>35369185</v>
      </c>
      <c r="AF50" s="12">
        <v>38146289</v>
      </c>
      <c r="AG50" s="12">
        <v>15231963</v>
      </c>
      <c r="AH50" s="12">
        <v>16830732</v>
      </c>
      <c r="AI50" s="13">
        <v>1.7286465651671357E-3</v>
      </c>
      <c r="AJ50" s="13">
        <v>0.10496145506655971</v>
      </c>
    </row>
    <row r="51" spans="1:36" ht="10.5" customHeight="1" x14ac:dyDescent="0.2">
      <c r="A51" s="11"/>
      <c r="B51" s="19" t="s">
        <v>74</v>
      </c>
      <c r="C51" s="14"/>
      <c r="D51" s="19"/>
      <c r="E51" s="14"/>
      <c r="F51" s="2"/>
      <c r="G51" s="12">
        <v>1009661</v>
      </c>
      <c r="H51" s="12">
        <v>2390554</v>
      </c>
      <c r="I51" s="12">
        <v>2158533</v>
      </c>
      <c r="J51" s="12">
        <v>2314713</v>
      </c>
      <c r="K51" s="12">
        <f t="shared" si="12"/>
        <v>3136946</v>
      </c>
      <c r="L51" s="12">
        <f t="shared" si="12"/>
        <v>1912062</v>
      </c>
      <c r="M51" s="12">
        <f t="shared" si="12"/>
        <v>2115647</v>
      </c>
      <c r="N51" s="12">
        <f t="shared" si="12"/>
        <v>3119790</v>
      </c>
      <c r="O51" s="12">
        <f t="shared" si="12"/>
        <v>3849240</v>
      </c>
      <c r="P51" s="12">
        <f t="shared" si="12"/>
        <v>3942349</v>
      </c>
      <c r="Q51" s="12">
        <f t="shared" si="12"/>
        <v>3761479</v>
      </c>
      <c r="R51" s="12">
        <f t="shared" si="12"/>
        <v>3286337</v>
      </c>
      <c r="S51" s="12">
        <f t="shared" si="12"/>
        <v>3557592</v>
      </c>
      <c r="T51" s="12">
        <f t="shared" si="12"/>
        <v>2916056</v>
      </c>
      <c r="U51" s="12">
        <f t="shared" si="12"/>
        <v>2989814</v>
      </c>
      <c r="V51" s="12">
        <f t="shared" si="12"/>
        <v>4403640</v>
      </c>
      <c r="W51" s="12">
        <f t="shared" si="12"/>
        <v>58167888</v>
      </c>
      <c r="X51" s="12">
        <f t="shared" si="12"/>
        <v>65690168</v>
      </c>
      <c r="Y51" s="12">
        <f t="shared" si="12"/>
        <v>65962416</v>
      </c>
      <c r="Z51" s="12">
        <f t="shared" si="12"/>
        <v>60870740</v>
      </c>
      <c r="AA51" s="12">
        <f t="shared" si="12"/>
        <v>61925297</v>
      </c>
      <c r="AB51" s="12">
        <v>2300073</v>
      </c>
      <c r="AC51" s="12">
        <v>11122061</v>
      </c>
      <c r="AD51" s="12">
        <v>4982506</v>
      </c>
      <c r="AE51" s="12">
        <v>7660053</v>
      </c>
      <c r="AF51" s="12">
        <v>4495582</v>
      </c>
      <c r="AG51" s="12">
        <v>3809034</v>
      </c>
      <c r="AH51" s="12">
        <v>7867395</v>
      </c>
      <c r="AI51" s="13">
        <v>0.22748131312054487</v>
      </c>
      <c r="AJ51" s="13">
        <v>1.0654567536020945</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0</v>
      </c>
      <c r="S52" s="12">
        <f t="shared" si="13"/>
        <v>126539</v>
      </c>
      <c r="T52" s="12">
        <f t="shared" si="13"/>
        <v>253077</v>
      </c>
      <c r="U52" s="12">
        <f t="shared" si="13"/>
        <v>309960.5</v>
      </c>
      <c r="V52" s="12">
        <f t="shared" si="13"/>
        <v>366844</v>
      </c>
      <c r="W52" s="12">
        <f t="shared" si="13"/>
        <v>391114.99</v>
      </c>
      <c r="X52" s="12">
        <f t="shared" si="13"/>
        <v>415385.98</v>
      </c>
      <c r="Y52" s="12">
        <f t="shared" si="13"/>
        <v>394595.44999999995</v>
      </c>
      <c r="Z52" s="12">
        <f t="shared" si="13"/>
        <v>373804.92</v>
      </c>
      <c r="AA52" s="12">
        <f t="shared" si="13"/>
        <v>395461.91499999998</v>
      </c>
      <c r="AB52" s="12">
        <v>417118.91</v>
      </c>
      <c r="AC52" s="12">
        <v>441285.37134105316</v>
      </c>
      <c r="AD52" s="12">
        <v>477780</v>
      </c>
      <c r="AE52" s="12">
        <v>512521.47885095887</v>
      </c>
      <c r="AF52" s="12">
        <v>476797</v>
      </c>
      <c r="AG52" s="12">
        <v>476306.25868124579</v>
      </c>
      <c r="AH52" s="12">
        <v>844451</v>
      </c>
      <c r="AI52" s="13">
        <v>0.1247407475832778</v>
      </c>
      <c r="AJ52" s="13">
        <v>0.77291602746946986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301</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87080544</v>
      </c>
      <c r="H62" s="5">
        <v>107772261</v>
      </c>
      <c r="I62" s="5">
        <v>94677701</v>
      </c>
      <c r="J62" s="5">
        <v>112999872</v>
      </c>
      <c r="K62" s="5">
        <f>SUM(K64,K79,K91,K93)</f>
        <v>103735468</v>
      </c>
      <c r="L62" s="5">
        <f>SUM(L64,L79,L91,L93)</f>
        <v>142598560</v>
      </c>
      <c r="M62" s="5">
        <f>SUM(M64,M79,M91,M93)</f>
        <v>123940615</v>
      </c>
      <c r="N62" s="5">
        <f>SUM(N64,N79,N91,N93)</f>
        <v>133598927</v>
      </c>
      <c r="O62" s="39">
        <v>144816883</v>
      </c>
      <c r="P62" s="39">
        <v>157793087</v>
      </c>
      <c r="Q62" s="39">
        <v>159151854</v>
      </c>
      <c r="R62" s="39">
        <v>158062199</v>
      </c>
      <c r="S62" s="39">
        <v>147047368</v>
      </c>
      <c r="T62" s="39">
        <v>155674826</v>
      </c>
      <c r="U62" s="8">
        <v>328774903</v>
      </c>
      <c r="V62" s="8">
        <f>SUM(V64,V79,V91,V93)</f>
        <v>171290420</v>
      </c>
      <c r="W62" s="8">
        <f>W64+W79+W91+W93</f>
        <v>168763561</v>
      </c>
      <c r="X62" s="8">
        <f>SUM(X64,X79,X91,X93)</f>
        <v>182307284</v>
      </c>
      <c r="Y62" s="8">
        <f>SUM(Y64+Y79+Y91+Y93)</f>
        <v>174031803.59750193</v>
      </c>
      <c r="Z62" s="8">
        <f>SUM(Z64+Z79+Z91+Z93)</f>
        <v>153211982.69549006</v>
      </c>
      <c r="AA62" s="8">
        <f>SUM(AA64+AA79+AA91+AA93)</f>
        <v>164470812</v>
      </c>
      <c r="AB62" s="39">
        <v>164153420</v>
      </c>
      <c r="AC62" s="39">
        <v>173610140</v>
      </c>
      <c r="AD62" s="39">
        <v>269898977</v>
      </c>
      <c r="AE62" s="39">
        <v>189164346</v>
      </c>
      <c r="AF62" s="39">
        <v>186746394</v>
      </c>
      <c r="AG62" s="39">
        <v>188643313</v>
      </c>
      <c r="AH62" s="39">
        <v>191194041</v>
      </c>
      <c r="AI62" s="10">
        <v>2.57402625056673E-2</v>
      </c>
      <c r="AJ62" s="10">
        <v>1.3521433436657253E-2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25747802</v>
      </c>
      <c r="H64" s="12">
        <v>46824318</v>
      </c>
      <c r="I64" s="12">
        <v>31087017</v>
      </c>
      <c r="J64" s="12">
        <v>42368761</v>
      </c>
      <c r="K64" s="12">
        <f>SUM(K65,K69:K73)</f>
        <v>31157946</v>
      </c>
      <c r="L64" s="12">
        <f>SUM(L65,L69:L73)</f>
        <v>61918643</v>
      </c>
      <c r="M64" s="12">
        <f>SUM(M65,M69:M73)</f>
        <v>41957428</v>
      </c>
      <c r="N64" s="12">
        <f>SUM(N65,N69:N73)</f>
        <v>38042480</v>
      </c>
      <c r="O64" s="41">
        <v>39480823</v>
      </c>
      <c r="P64" s="41">
        <v>52674865</v>
      </c>
      <c r="Q64" s="41">
        <v>62283937</v>
      </c>
      <c r="R64" s="41">
        <v>62105330</v>
      </c>
      <c r="S64" s="41">
        <v>47365993</v>
      </c>
      <c r="T64" s="41">
        <v>50058122</v>
      </c>
      <c r="U64" s="11">
        <v>220058221</v>
      </c>
      <c r="V64" s="11">
        <v>52425710</v>
      </c>
      <c r="W64" s="11">
        <v>56119935</v>
      </c>
      <c r="X64" s="11">
        <v>66059756</v>
      </c>
      <c r="Y64" s="11">
        <v>66882654</v>
      </c>
      <c r="Z64" s="11">
        <v>51398938</v>
      </c>
      <c r="AA64" s="11">
        <v>56682176</v>
      </c>
      <c r="AB64" s="41">
        <v>53623715</v>
      </c>
      <c r="AC64" s="41">
        <v>53821423</v>
      </c>
      <c r="AD64" s="41">
        <v>146872326</v>
      </c>
      <c r="AE64" s="41">
        <v>56206835</v>
      </c>
      <c r="AF64" s="41">
        <v>53599480</v>
      </c>
      <c r="AG64" s="39">
        <v>51971718</v>
      </c>
      <c r="AH64" s="41">
        <v>55492141</v>
      </c>
      <c r="AI64" s="13">
        <v>5.7246557174359669E-3</v>
      </c>
      <c r="AJ64" s="13">
        <v>6.7737283574116208E-2</v>
      </c>
    </row>
    <row r="65" spans="1:36" ht="10.5" customHeight="1" x14ac:dyDescent="0.2">
      <c r="A65" s="11"/>
      <c r="B65" s="11"/>
      <c r="C65" s="11" t="s">
        <v>36</v>
      </c>
      <c r="D65" s="11"/>
      <c r="E65" s="11"/>
      <c r="F65" s="2"/>
      <c r="G65" s="12">
        <v>18696934</v>
      </c>
      <c r="H65" s="12">
        <v>19002691</v>
      </c>
      <c r="I65" s="12">
        <v>23243239</v>
      </c>
      <c r="J65" s="12">
        <v>21885440</v>
      </c>
      <c r="K65" s="12">
        <f>SUM(K66:K68)</f>
        <v>23807652</v>
      </c>
      <c r="L65" s="12">
        <f>SUM(L66:L68)</f>
        <v>23080761</v>
      </c>
      <c r="M65" s="12">
        <f>SUM(M66:M68)</f>
        <v>25330367</v>
      </c>
      <c r="N65" s="12">
        <f>SUM(N66:N68)</f>
        <v>27779057</v>
      </c>
      <c r="O65" s="41">
        <v>28385062</v>
      </c>
      <c r="P65" s="41">
        <v>30784745</v>
      </c>
      <c r="Q65" s="41">
        <v>32248238</v>
      </c>
      <c r="R65" s="41">
        <v>34297223</v>
      </c>
      <c r="S65" s="41">
        <v>35877032</v>
      </c>
      <c r="T65" s="41">
        <v>37765944</v>
      </c>
      <c r="U65" s="11">
        <v>37343036</v>
      </c>
      <c r="V65" s="11">
        <v>35129097</v>
      </c>
      <c r="W65" s="11">
        <v>39499882</v>
      </c>
      <c r="X65" s="11">
        <v>37109223</v>
      </c>
      <c r="Y65" s="11">
        <v>37688257</v>
      </c>
      <c r="Z65" s="11">
        <v>42251412</v>
      </c>
      <c r="AA65" s="11">
        <v>42864315</v>
      </c>
      <c r="AB65" s="41">
        <v>45879741</v>
      </c>
      <c r="AC65" s="41">
        <v>45774127</v>
      </c>
      <c r="AD65" s="41">
        <v>46662505</v>
      </c>
      <c r="AE65" s="41">
        <v>47178831</v>
      </c>
      <c r="AF65" s="41">
        <v>46380978</v>
      </c>
      <c r="AG65" s="41">
        <v>46183010</v>
      </c>
      <c r="AH65" s="41">
        <v>51160618</v>
      </c>
      <c r="AI65" s="13">
        <v>1.8323588875452712E-2</v>
      </c>
      <c r="AJ65" s="13">
        <v>0.10778006890412729</v>
      </c>
    </row>
    <row r="66" spans="1:36" ht="10.5" customHeight="1" x14ac:dyDescent="0.2">
      <c r="A66" s="11"/>
      <c r="B66" s="11"/>
      <c r="C66" s="11"/>
      <c r="D66" s="11" t="s">
        <v>37</v>
      </c>
      <c r="E66" s="11"/>
      <c r="F66" s="2"/>
      <c r="G66" s="12">
        <v>18696934</v>
      </c>
      <c r="H66" s="12">
        <v>19002691</v>
      </c>
      <c r="I66" s="12">
        <v>23243239</v>
      </c>
      <c r="J66" s="12">
        <v>21885440</v>
      </c>
      <c r="K66" s="12">
        <v>23807652</v>
      </c>
      <c r="L66" s="12">
        <v>23080761</v>
      </c>
      <c r="M66" s="12">
        <v>25320712</v>
      </c>
      <c r="N66" s="12">
        <v>27760429</v>
      </c>
      <c r="O66" s="41">
        <v>28363361</v>
      </c>
      <c r="P66" s="41">
        <v>30759698</v>
      </c>
      <c r="Q66" s="41">
        <v>32220600</v>
      </c>
      <c r="R66" s="41">
        <v>34273844</v>
      </c>
      <c r="S66" s="41">
        <v>35853472</v>
      </c>
      <c r="T66" s="41">
        <v>37739873</v>
      </c>
      <c r="U66" s="11">
        <v>37313273</v>
      </c>
      <c r="V66" s="11">
        <v>35087674</v>
      </c>
      <c r="W66" s="11">
        <v>39465082</v>
      </c>
      <c r="X66" s="11">
        <v>37079016</v>
      </c>
      <c r="Y66" s="11">
        <v>37662545</v>
      </c>
      <c r="Z66" s="11">
        <v>42207933</v>
      </c>
      <c r="AA66" s="11">
        <v>42817443</v>
      </c>
      <c r="AB66" s="41">
        <v>45830016</v>
      </c>
      <c r="AC66" s="41">
        <v>45718328</v>
      </c>
      <c r="AD66" s="41">
        <v>46584346</v>
      </c>
      <c r="AE66" s="41">
        <v>47105404</v>
      </c>
      <c r="AF66" s="41">
        <v>46291576</v>
      </c>
      <c r="AG66" s="41">
        <v>46087976</v>
      </c>
      <c r="AH66" s="41">
        <v>50993447</v>
      </c>
      <c r="AI66" s="13">
        <v>1.7952219232518107E-2</v>
      </c>
      <c r="AJ66" s="13">
        <v>0.10643711062512271</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9655</v>
      </c>
      <c r="N68" s="12">
        <v>18628</v>
      </c>
      <c r="O68" s="41">
        <v>21701</v>
      </c>
      <c r="P68" s="41">
        <v>25047</v>
      </c>
      <c r="Q68" s="41">
        <v>27638</v>
      </c>
      <c r="R68" s="41">
        <v>23379</v>
      </c>
      <c r="S68" s="41">
        <v>23560</v>
      </c>
      <c r="T68" s="41">
        <v>26071</v>
      </c>
      <c r="U68" s="11">
        <v>29763</v>
      </c>
      <c r="V68" s="11">
        <v>41423</v>
      </c>
      <c r="W68" s="11">
        <v>34800</v>
      </c>
      <c r="X68" s="11">
        <v>30207</v>
      </c>
      <c r="Y68" s="11">
        <v>25712</v>
      </c>
      <c r="Z68" s="11">
        <v>43479</v>
      </c>
      <c r="AA68" s="11">
        <v>46872</v>
      </c>
      <c r="AB68" s="41">
        <v>49725</v>
      </c>
      <c r="AC68" s="41">
        <v>55799</v>
      </c>
      <c r="AD68" s="41">
        <v>78159</v>
      </c>
      <c r="AE68" s="41">
        <v>73427</v>
      </c>
      <c r="AF68" s="41">
        <v>89402</v>
      </c>
      <c r="AG68" s="41">
        <v>95034</v>
      </c>
      <c r="AH68" s="41">
        <v>167171</v>
      </c>
      <c r="AI68" s="13">
        <v>0.22395192045979706</v>
      </c>
      <c r="AJ68" s="13">
        <v>0.75906517667361151</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7050868</v>
      </c>
      <c r="H73" s="12">
        <v>27821627</v>
      </c>
      <c r="I73" s="12">
        <v>7843778</v>
      </c>
      <c r="J73" s="12">
        <v>20483321</v>
      </c>
      <c r="K73" s="12">
        <f>SUM(K74:K77)</f>
        <v>7350294</v>
      </c>
      <c r="L73" s="12">
        <f>SUM(L74:L77)</f>
        <v>38837882</v>
      </c>
      <c r="M73" s="12">
        <f>SUM(M74:M77)</f>
        <v>16627061</v>
      </c>
      <c r="N73" s="12">
        <f>SUM(N74:N77)</f>
        <v>10263423</v>
      </c>
      <c r="O73" s="41">
        <v>11095761</v>
      </c>
      <c r="P73" s="41">
        <v>21890120</v>
      </c>
      <c r="Q73" s="41">
        <v>30035699</v>
      </c>
      <c r="R73" s="41">
        <v>27808107</v>
      </c>
      <c r="S73" s="41">
        <v>11488961</v>
      </c>
      <c r="T73" s="41">
        <v>12292178</v>
      </c>
      <c r="U73" s="11">
        <v>182715185</v>
      </c>
      <c r="V73" s="11">
        <v>17296613</v>
      </c>
      <c r="W73" s="11">
        <v>16620053</v>
      </c>
      <c r="X73" s="11">
        <v>28950533</v>
      </c>
      <c r="Y73" s="11">
        <v>29194397</v>
      </c>
      <c r="Z73" s="11">
        <v>9147526</v>
      </c>
      <c r="AA73" s="11">
        <v>13817861</v>
      </c>
      <c r="AB73" s="41">
        <v>7743974</v>
      </c>
      <c r="AC73" s="41">
        <v>8047296</v>
      </c>
      <c r="AD73" s="41">
        <v>100209821</v>
      </c>
      <c r="AE73" s="41">
        <v>9028004</v>
      </c>
      <c r="AF73" s="41">
        <v>7218502</v>
      </c>
      <c r="AG73" s="41">
        <v>5788708</v>
      </c>
      <c r="AH73" s="41">
        <v>4331523</v>
      </c>
      <c r="AI73" s="13">
        <v>-9.2292083544724512E-2</v>
      </c>
      <c r="AJ73" s="13">
        <v>-0.25172888319811604</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3796333</v>
      </c>
      <c r="H75" s="12">
        <v>4119765</v>
      </c>
      <c r="I75" s="12">
        <v>5549232</v>
      </c>
      <c r="J75" s="12">
        <v>5948159</v>
      </c>
      <c r="K75" s="12">
        <v>5466847</v>
      </c>
      <c r="L75" s="12">
        <v>6071426</v>
      </c>
      <c r="M75" s="12">
        <v>6018541</v>
      </c>
      <c r="N75" s="12">
        <v>5977674</v>
      </c>
      <c r="O75" s="41">
        <v>6083412</v>
      </c>
      <c r="P75" s="41">
        <v>4938476</v>
      </c>
      <c r="Q75" s="41">
        <v>5050911</v>
      </c>
      <c r="R75" s="41">
        <v>5124140</v>
      </c>
      <c r="S75" s="41">
        <v>5226679</v>
      </c>
      <c r="T75" s="41">
        <v>5626029</v>
      </c>
      <c r="U75" s="11">
        <v>9172479</v>
      </c>
      <c r="V75" s="11">
        <v>10614308</v>
      </c>
      <c r="W75" s="11">
        <v>8307311</v>
      </c>
      <c r="X75" s="11">
        <v>8193519</v>
      </c>
      <c r="Y75" s="11">
        <v>5104368</v>
      </c>
      <c r="Z75" s="11">
        <v>4839868</v>
      </c>
      <c r="AA75" s="11">
        <v>4644749</v>
      </c>
      <c r="AB75" s="41">
        <v>3752175</v>
      </c>
      <c r="AC75" s="41">
        <v>3077542</v>
      </c>
      <c r="AD75" s="41">
        <v>3560430</v>
      </c>
      <c r="AE75" s="41">
        <v>3279458</v>
      </c>
      <c r="AF75" s="41">
        <v>3452856</v>
      </c>
      <c r="AG75" s="41">
        <v>3399586</v>
      </c>
      <c r="AH75" s="41">
        <v>2680184</v>
      </c>
      <c r="AI75" s="13">
        <v>-5.4531812019905312E-2</v>
      </c>
      <c r="AJ75" s="13">
        <v>-0.21161459071781094</v>
      </c>
    </row>
    <row r="76" spans="1:36" ht="10.5" customHeight="1" x14ac:dyDescent="0.2">
      <c r="A76" s="11"/>
      <c r="B76" s="14"/>
      <c r="C76" s="11"/>
      <c r="D76" s="15" t="s">
        <v>47</v>
      </c>
      <c r="E76" s="11"/>
      <c r="F76" s="2"/>
      <c r="G76" s="12">
        <v>1800000</v>
      </c>
      <c r="H76" s="12">
        <v>21866366</v>
      </c>
      <c r="I76" s="12">
        <v>0</v>
      </c>
      <c r="J76" s="12">
        <v>12500000</v>
      </c>
      <c r="K76" s="12">
        <v>1800000</v>
      </c>
      <c r="L76" s="12">
        <v>31180000</v>
      </c>
      <c r="M76" s="12">
        <v>8300000</v>
      </c>
      <c r="N76" s="12">
        <v>2600000</v>
      </c>
      <c r="O76" s="41">
        <v>2900925</v>
      </c>
      <c r="P76" s="41">
        <v>15185000</v>
      </c>
      <c r="Q76" s="41">
        <v>23251204</v>
      </c>
      <c r="R76" s="41">
        <v>20869487</v>
      </c>
      <c r="S76" s="41">
        <v>4011133</v>
      </c>
      <c r="T76" s="41">
        <v>4540646</v>
      </c>
      <c r="U76" s="11">
        <v>171145302</v>
      </c>
      <c r="V76" s="11">
        <v>4033065</v>
      </c>
      <c r="W76" s="11">
        <v>6000000</v>
      </c>
      <c r="X76" s="11">
        <v>17912253</v>
      </c>
      <c r="Y76" s="11">
        <v>13458033</v>
      </c>
      <c r="Z76" s="11">
        <v>2401682</v>
      </c>
      <c r="AA76" s="11">
        <v>5180382</v>
      </c>
      <c r="AB76" s="41">
        <v>951627</v>
      </c>
      <c r="AC76" s="41">
        <v>0</v>
      </c>
      <c r="AD76" s="41">
        <v>93117712</v>
      </c>
      <c r="AE76" s="41">
        <v>1668976</v>
      </c>
      <c r="AF76" s="41">
        <v>0</v>
      </c>
      <c r="AG76" s="41">
        <v>79784</v>
      </c>
      <c r="AH76" s="41">
        <v>65061</v>
      </c>
      <c r="AI76" s="13">
        <v>-0.36054645928319773</v>
      </c>
      <c r="AJ76" s="13">
        <v>-0.1845357465155921</v>
      </c>
    </row>
    <row r="77" spans="1:36" ht="10.5" customHeight="1" x14ac:dyDescent="0.2">
      <c r="A77" s="11"/>
      <c r="B77" s="11"/>
      <c r="C77" s="11"/>
      <c r="D77" s="11" t="s">
        <v>48</v>
      </c>
      <c r="E77" s="11"/>
      <c r="F77" s="2"/>
      <c r="G77" s="12">
        <v>1454535</v>
      </c>
      <c r="H77" s="12">
        <v>1835496</v>
      </c>
      <c r="I77" s="12">
        <v>2294546</v>
      </c>
      <c r="J77" s="12">
        <v>2035162</v>
      </c>
      <c r="K77" s="12">
        <v>83447</v>
      </c>
      <c r="L77" s="12">
        <v>1586456</v>
      </c>
      <c r="M77" s="12">
        <v>2308520</v>
      </c>
      <c r="N77" s="12">
        <v>1685749</v>
      </c>
      <c r="O77" s="41">
        <v>2111424</v>
      </c>
      <c r="P77" s="41">
        <v>1766644</v>
      </c>
      <c r="Q77" s="41">
        <v>1733584</v>
      </c>
      <c r="R77" s="41">
        <v>1814480</v>
      </c>
      <c r="S77" s="41">
        <v>2251149</v>
      </c>
      <c r="T77" s="41">
        <v>2125503</v>
      </c>
      <c r="U77" s="11">
        <v>2397404</v>
      </c>
      <c r="V77" s="11">
        <v>2649240</v>
      </c>
      <c r="W77" s="11">
        <v>2312742</v>
      </c>
      <c r="X77" s="11">
        <v>2844761</v>
      </c>
      <c r="Y77" s="11">
        <v>10631996</v>
      </c>
      <c r="Z77" s="11">
        <v>1905976</v>
      </c>
      <c r="AA77" s="11">
        <v>3992730</v>
      </c>
      <c r="AB77" s="41">
        <v>3040172</v>
      </c>
      <c r="AC77" s="41">
        <v>4969754</v>
      </c>
      <c r="AD77" s="41">
        <v>3531679</v>
      </c>
      <c r="AE77" s="41">
        <v>4079570</v>
      </c>
      <c r="AF77" s="41">
        <v>3765646</v>
      </c>
      <c r="AG77" s="41">
        <v>2309338</v>
      </c>
      <c r="AH77" s="41">
        <v>1586278</v>
      </c>
      <c r="AI77" s="13">
        <v>-0.10274988148127207</v>
      </c>
      <c r="AJ77" s="13">
        <v>-0.31310271601645145</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48907898</v>
      </c>
      <c r="H79" s="12">
        <v>48617352</v>
      </c>
      <c r="I79" s="12">
        <v>51312188</v>
      </c>
      <c r="J79" s="12">
        <v>57934042</v>
      </c>
      <c r="K79" s="12">
        <f>SUM(K80:K89)</f>
        <v>59783938</v>
      </c>
      <c r="L79" s="12">
        <f>SUM(L80:L89)</f>
        <v>66249535</v>
      </c>
      <c r="M79" s="12">
        <f>SUM(M80:M89)</f>
        <v>67475646</v>
      </c>
      <c r="N79" s="12">
        <f>SUM(N80:N89)</f>
        <v>78838742</v>
      </c>
      <c r="O79" s="41">
        <v>88376989</v>
      </c>
      <c r="P79" s="41">
        <v>86203222</v>
      </c>
      <c r="Q79" s="41">
        <v>77057923</v>
      </c>
      <c r="R79" s="41">
        <v>73662438</v>
      </c>
      <c r="S79" s="41">
        <v>76536710</v>
      </c>
      <c r="T79" s="41">
        <v>82443229</v>
      </c>
      <c r="U79" s="11">
        <v>84058223</v>
      </c>
      <c r="V79" s="11">
        <f>SUM(V80:V89)</f>
        <v>95575309</v>
      </c>
      <c r="W79" s="11">
        <f>SUM(W80:W89)</f>
        <v>89752974</v>
      </c>
      <c r="X79" s="11">
        <f>SUM(X80:X89)</f>
        <v>80654219</v>
      </c>
      <c r="Y79" s="11">
        <f>SUM(Y80:Y89)</f>
        <v>75039311.597501919</v>
      </c>
      <c r="Z79" s="11">
        <f>SUM(Z80:Z89)</f>
        <v>77427936.695490077</v>
      </c>
      <c r="AA79" s="11">
        <v>86151017</v>
      </c>
      <c r="AB79" s="41">
        <v>87320175</v>
      </c>
      <c r="AC79" s="41">
        <v>95160740</v>
      </c>
      <c r="AD79" s="41">
        <v>98809360</v>
      </c>
      <c r="AE79" s="41">
        <v>108234835</v>
      </c>
      <c r="AF79" s="41">
        <v>108988251</v>
      </c>
      <c r="AG79" s="41">
        <v>110478732</v>
      </c>
      <c r="AH79" s="41">
        <v>112902947</v>
      </c>
      <c r="AI79" s="13">
        <v>4.3754706394289355E-2</v>
      </c>
      <c r="AJ79" s="13">
        <v>2.1942820632662584E-2</v>
      </c>
    </row>
    <row r="80" spans="1:36" ht="10.5" customHeight="1" x14ac:dyDescent="0.2">
      <c r="A80" s="11"/>
      <c r="B80" s="11"/>
      <c r="C80" s="11" t="s">
        <v>50</v>
      </c>
      <c r="D80" s="11"/>
      <c r="E80" s="11"/>
      <c r="F80" s="2"/>
      <c r="G80" s="12">
        <v>0</v>
      </c>
      <c r="H80" s="12">
        <v>0</v>
      </c>
      <c r="I80" s="12">
        <v>0</v>
      </c>
      <c r="J80" s="12">
        <v>3783101</v>
      </c>
      <c r="K80" s="12">
        <v>3565955</v>
      </c>
      <c r="L80" s="12">
        <v>3751992</v>
      </c>
      <c r="M80" s="12">
        <v>3785493</v>
      </c>
      <c r="N80" s="12">
        <v>4563538</v>
      </c>
      <c r="O80" s="41">
        <v>3971090</v>
      </c>
      <c r="P80" s="41">
        <v>4396695</v>
      </c>
      <c r="Q80" s="41">
        <v>4260602</v>
      </c>
      <c r="R80" s="41">
        <v>4260602</v>
      </c>
      <c r="S80" s="41">
        <v>4260602</v>
      </c>
      <c r="T80" s="41">
        <v>4260602</v>
      </c>
      <c r="U80" s="11">
        <v>4260602</v>
      </c>
      <c r="V80" s="11">
        <v>4260602</v>
      </c>
      <c r="W80" s="11">
        <v>4260602</v>
      </c>
      <c r="X80" s="11">
        <v>4260224</v>
      </c>
      <c r="Y80" s="11">
        <v>4260224</v>
      </c>
      <c r="Z80" s="11">
        <v>4260224</v>
      </c>
      <c r="AA80" s="11">
        <v>4260602</v>
      </c>
      <c r="AB80" s="41">
        <v>4260602</v>
      </c>
      <c r="AC80" s="41">
        <v>4260602</v>
      </c>
      <c r="AD80" s="41">
        <v>4260602</v>
      </c>
      <c r="AE80" s="41">
        <v>4260602</v>
      </c>
      <c r="AF80" s="41">
        <v>4260602</v>
      </c>
      <c r="AG80" s="41">
        <v>4260602</v>
      </c>
      <c r="AH80" s="41">
        <v>4260602</v>
      </c>
      <c r="AI80" s="13">
        <v>0</v>
      </c>
      <c r="AJ80" s="13">
        <v>0</v>
      </c>
    </row>
    <row r="81" spans="1:36" ht="10.5" customHeight="1" x14ac:dyDescent="0.2">
      <c r="A81" s="11"/>
      <c r="B81" s="11"/>
      <c r="C81" s="11" t="s">
        <v>51</v>
      </c>
      <c r="D81" s="11"/>
      <c r="E81" s="11"/>
      <c r="F81" s="2"/>
      <c r="G81" s="12">
        <v>0</v>
      </c>
      <c r="H81" s="12">
        <v>0</v>
      </c>
      <c r="I81" s="12">
        <v>0</v>
      </c>
      <c r="J81" s="12">
        <v>0</v>
      </c>
      <c r="K81" s="12">
        <v>155696</v>
      </c>
      <c r="L81" s="12">
        <v>159250</v>
      </c>
      <c r="M81" s="12">
        <v>465273</v>
      </c>
      <c r="N81" s="12">
        <v>504866</v>
      </c>
      <c r="O81" s="41">
        <v>1085299</v>
      </c>
      <c r="P81" s="41">
        <v>1141210</v>
      </c>
      <c r="Q81" s="41">
        <v>1647840</v>
      </c>
      <c r="R81" s="41">
        <v>1644303</v>
      </c>
      <c r="S81" s="41">
        <v>2005944</v>
      </c>
      <c r="T81" s="41">
        <v>2189971</v>
      </c>
      <c r="U81" s="11">
        <v>1577893</v>
      </c>
      <c r="V81" s="12">
        <v>1568460</v>
      </c>
      <c r="W81" s="11">
        <v>1568458</v>
      </c>
      <c r="X81" s="11">
        <v>1568458</v>
      </c>
      <c r="Y81" s="11">
        <v>1568458</v>
      </c>
      <c r="Z81" s="11">
        <v>1568458</v>
      </c>
      <c r="AA81" s="11">
        <v>1568458</v>
      </c>
      <c r="AB81" s="41">
        <v>1568458</v>
      </c>
      <c r="AC81" s="41">
        <v>1568458</v>
      </c>
      <c r="AD81" s="41">
        <v>1568458</v>
      </c>
      <c r="AE81" s="41">
        <v>2441778</v>
      </c>
      <c r="AF81" s="41">
        <v>2299793</v>
      </c>
      <c r="AG81" s="41">
        <v>2315203</v>
      </c>
      <c r="AH81" s="41">
        <v>2467177</v>
      </c>
      <c r="AI81" s="13">
        <v>7.8419922521334673E-2</v>
      </c>
      <c r="AJ81" s="13">
        <v>6.5641760139391658E-2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7500882</v>
      </c>
      <c r="W82" s="12">
        <v>8126835</v>
      </c>
      <c r="X82" s="12">
        <v>8946180</v>
      </c>
      <c r="Y82" s="12">
        <v>9150501.5975019224</v>
      </c>
      <c r="Z82" s="12">
        <v>9599862.6954900734</v>
      </c>
      <c r="AA82" s="12">
        <v>10266184</v>
      </c>
      <c r="AB82" s="41">
        <v>10758939</v>
      </c>
      <c r="AC82" s="41">
        <v>11188865</v>
      </c>
      <c r="AD82" s="41">
        <v>11684674</v>
      </c>
      <c r="AE82" s="41">
        <v>11891369</v>
      </c>
      <c r="AF82" s="41">
        <v>12307559</v>
      </c>
      <c r="AG82" s="41">
        <v>12894833</v>
      </c>
      <c r="AH82" s="41">
        <v>13488925</v>
      </c>
      <c r="AI82" s="13">
        <v>3.8407897521725021E-2</v>
      </c>
      <c r="AJ82" s="13">
        <v>4.6072097250115608E-2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564000</v>
      </c>
      <c r="AH83" s="41">
        <v>0</v>
      </c>
      <c r="AI83" s="13" t="s">
        <v>246</v>
      </c>
      <c r="AJ83" s="13" t="s">
        <v>246</v>
      </c>
    </row>
    <row r="84" spans="1:36" ht="10.5" customHeight="1" x14ac:dyDescent="0.2">
      <c r="A84" s="11"/>
      <c r="B84" s="11"/>
      <c r="C84" s="11" t="s">
        <v>106</v>
      </c>
      <c r="D84" s="11"/>
      <c r="E84" s="11"/>
      <c r="F84" s="2"/>
      <c r="G84" s="12">
        <v>0</v>
      </c>
      <c r="H84" s="12">
        <v>0</v>
      </c>
      <c r="I84" s="12">
        <v>0</v>
      </c>
      <c r="J84" s="12">
        <v>0</v>
      </c>
      <c r="K84" s="12">
        <v>136374</v>
      </c>
      <c r="L84" s="12">
        <v>181514</v>
      </c>
      <c r="M84" s="12">
        <v>563350</v>
      </c>
      <c r="N84" s="12">
        <v>587476</v>
      </c>
      <c r="O84" s="41">
        <v>563338</v>
      </c>
      <c r="P84" s="41">
        <v>563338</v>
      </c>
      <c r="Q84" s="41">
        <v>563338</v>
      </c>
      <c r="R84" s="41">
        <v>565874</v>
      </c>
      <c r="S84" s="41">
        <v>563338</v>
      </c>
      <c r="T84" s="41">
        <v>563338</v>
      </c>
      <c r="U84" s="11">
        <v>563338</v>
      </c>
      <c r="V84" s="11">
        <v>563440</v>
      </c>
      <c r="W84" s="11">
        <v>563338</v>
      </c>
      <c r="X84" s="11">
        <v>564526</v>
      </c>
      <c r="Y84" s="11">
        <v>455914</v>
      </c>
      <c r="Z84" s="11">
        <v>564144</v>
      </c>
      <c r="AA84" s="11">
        <v>564144</v>
      </c>
      <c r="AB84" s="41">
        <v>564144</v>
      </c>
      <c r="AC84" s="41">
        <v>564144</v>
      </c>
      <c r="AD84" s="41">
        <v>564144</v>
      </c>
      <c r="AE84" s="41">
        <v>564144</v>
      </c>
      <c r="AF84" s="41">
        <v>564144</v>
      </c>
      <c r="AG84" s="41">
        <v>0</v>
      </c>
      <c r="AH84" s="41">
        <v>564287</v>
      </c>
      <c r="AI84" s="13">
        <v>4.2242435463801797E-5</v>
      </c>
      <c r="AJ84" s="13" t="s">
        <v>246</v>
      </c>
    </row>
    <row r="85" spans="1:36" ht="10.5" customHeight="1" x14ac:dyDescent="0.2">
      <c r="A85" s="11"/>
      <c r="B85" s="14"/>
      <c r="C85" s="11" t="s">
        <v>55</v>
      </c>
      <c r="E85" s="11"/>
      <c r="F85" s="2"/>
      <c r="G85" s="12">
        <v>0</v>
      </c>
      <c r="H85" s="12">
        <v>0</v>
      </c>
      <c r="I85" s="12">
        <v>0</v>
      </c>
      <c r="J85" s="12">
        <v>0</v>
      </c>
      <c r="K85" s="12">
        <v>0</v>
      </c>
      <c r="L85" s="12">
        <v>0</v>
      </c>
      <c r="M85" s="12">
        <v>0</v>
      </c>
      <c r="N85" s="12">
        <v>222269</v>
      </c>
      <c r="O85" s="41">
        <v>276543</v>
      </c>
      <c r="P85" s="41">
        <v>287423</v>
      </c>
      <c r="Q85" s="41">
        <v>911683</v>
      </c>
      <c r="R85" s="41">
        <v>614410</v>
      </c>
      <c r="S85" s="41">
        <v>190294</v>
      </c>
      <c r="T85" s="41">
        <v>672858</v>
      </c>
      <c r="U85" s="11">
        <v>527888</v>
      </c>
      <c r="V85" s="11">
        <v>581053</v>
      </c>
      <c r="W85" s="11">
        <v>646500</v>
      </c>
      <c r="X85" s="11">
        <v>570981</v>
      </c>
      <c r="Y85" s="11">
        <v>648623</v>
      </c>
      <c r="Z85" s="11">
        <v>480902</v>
      </c>
      <c r="AA85" s="11">
        <v>330104</v>
      </c>
      <c r="AB85" s="41">
        <v>791978</v>
      </c>
      <c r="AC85" s="41">
        <v>742776</v>
      </c>
      <c r="AD85" s="41">
        <v>878559</v>
      </c>
      <c r="AE85" s="41">
        <v>1579749</v>
      </c>
      <c r="AF85" s="41">
        <v>1018270</v>
      </c>
      <c r="AG85" s="41">
        <v>1055510</v>
      </c>
      <c r="AH85" s="41">
        <v>1320702</v>
      </c>
      <c r="AI85" s="13">
        <v>8.8968422187833962E-2</v>
      </c>
      <c r="AJ85" s="13">
        <v>0.25124536953700105</v>
      </c>
    </row>
    <row r="86" spans="1:36" ht="10.5" customHeight="1" x14ac:dyDescent="0.2">
      <c r="A86" s="11"/>
      <c r="B86" s="11"/>
      <c r="C86" s="11" t="s">
        <v>56</v>
      </c>
      <c r="D86" s="11"/>
      <c r="E86" s="11"/>
      <c r="F86" s="2"/>
      <c r="G86" s="12">
        <v>11414421</v>
      </c>
      <c r="H86" s="12">
        <v>10450083</v>
      </c>
      <c r="I86" s="12">
        <v>10928742</v>
      </c>
      <c r="J86" s="12">
        <v>10910608</v>
      </c>
      <c r="K86" s="12">
        <v>12710810</v>
      </c>
      <c r="L86" s="12">
        <v>15555754</v>
      </c>
      <c r="M86" s="12">
        <v>14589756</v>
      </c>
      <c r="N86" s="12">
        <v>21958335</v>
      </c>
      <c r="O86" s="41">
        <v>29815903</v>
      </c>
      <c r="P86" s="41">
        <v>29158062</v>
      </c>
      <c r="Q86" s="41">
        <v>20546591</v>
      </c>
      <c r="R86" s="41">
        <v>20232391</v>
      </c>
      <c r="S86" s="41">
        <v>19564446</v>
      </c>
      <c r="T86" s="41">
        <v>16961638</v>
      </c>
      <c r="U86" s="11">
        <v>17552846</v>
      </c>
      <c r="V86" s="11">
        <v>19310618</v>
      </c>
      <c r="W86" s="11">
        <v>20420208</v>
      </c>
      <c r="X86" s="11">
        <v>19089354</v>
      </c>
      <c r="Y86" s="11">
        <v>19946834</v>
      </c>
      <c r="Z86" s="11">
        <v>19391816</v>
      </c>
      <c r="AA86" s="11">
        <v>21285514</v>
      </c>
      <c r="AB86" s="41">
        <v>22079182</v>
      </c>
      <c r="AC86" s="41">
        <v>23960534</v>
      </c>
      <c r="AD86" s="41">
        <v>25964058</v>
      </c>
      <c r="AE86" s="41">
        <v>28800092</v>
      </c>
      <c r="AF86" s="41">
        <v>29898556</v>
      </c>
      <c r="AG86" s="41">
        <v>30381456</v>
      </c>
      <c r="AH86" s="41">
        <v>34115186</v>
      </c>
      <c r="AI86" s="13">
        <v>7.5212060954839455E-2</v>
      </c>
      <c r="AJ86" s="13">
        <v>0.12289503175884658</v>
      </c>
    </row>
    <row r="87" spans="1:36" ht="10.5" customHeight="1" x14ac:dyDescent="0.2">
      <c r="A87" s="11"/>
      <c r="B87" s="11"/>
      <c r="C87" s="11" t="s">
        <v>57</v>
      </c>
      <c r="D87" s="11"/>
      <c r="E87" s="11"/>
      <c r="F87" s="2"/>
      <c r="G87" s="12">
        <v>29772055</v>
      </c>
      <c r="H87" s="12">
        <v>30244817</v>
      </c>
      <c r="I87" s="12">
        <v>30939522</v>
      </c>
      <c r="J87" s="12">
        <v>32166017</v>
      </c>
      <c r="K87" s="12">
        <v>32778217</v>
      </c>
      <c r="L87" s="12">
        <v>34772046</v>
      </c>
      <c r="M87" s="12">
        <v>36379200</v>
      </c>
      <c r="N87" s="12">
        <v>37723083</v>
      </c>
      <c r="O87" s="41">
        <v>37950863</v>
      </c>
      <c r="P87" s="41">
        <v>35718007</v>
      </c>
      <c r="Q87" s="41">
        <v>33859404</v>
      </c>
      <c r="R87" s="41">
        <v>32494801</v>
      </c>
      <c r="S87" s="41">
        <v>33990939</v>
      </c>
      <c r="T87" s="41">
        <v>41587955</v>
      </c>
      <c r="U87" s="11">
        <v>42701628</v>
      </c>
      <c r="V87" s="11">
        <v>44295615</v>
      </c>
      <c r="W87" s="11">
        <v>39782774</v>
      </c>
      <c r="X87" s="11">
        <v>31372093</v>
      </c>
      <c r="Y87" s="11">
        <v>27516730</v>
      </c>
      <c r="Z87" s="11">
        <v>31565665</v>
      </c>
      <c r="AA87" s="11">
        <v>34055413</v>
      </c>
      <c r="AB87" s="41">
        <v>35307703</v>
      </c>
      <c r="AC87" s="41">
        <v>39383983</v>
      </c>
      <c r="AD87" s="41">
        <v>42811356</v>
      </c>
      <c r="AE87" s="41">
        <v>46327343</v>
      </c>
      <c r="AF87" s="41">
        <v>46406255</v>
      </c>
      <c r="AG87" s="41">
        <v>45936565</v>
      </c>
      <c r="AH87" s="41">
        <v>44844426</v>
      </c>
      <c r="AI87" s="13">
        <v>4.0654342447409508E-2</v>
      </c>
      <c r="AJ87" s="13">
        <v>-2.3774938330717588E-2</v>
      </c>
    </row>
    <row r="88" spans="1:36" ht="10.5" customHeight="1" x14ac:dyDescent="0.2">
      <c r="A88" s="11"/>
      <c r="B88" s="11"/>
      <c r="C88" s="11" t="s">
        <v>58</v>
      </c>
      <c r="D88" s="11"/>
      <c r="E88" s="11"/>
      <c r="F88" s="2"/>
      <c r="G88" s="12">
        <v>7721422</v>
      </c>
      <c r="H88" s="12">
        <v>7922452</v>
      </c>
      <c r="I88" s="12">
        <v>9443924</v>
      </c>
      <c r="J88" s="12">
        <v>11074316</v>
      </c>
      <c r="K88" s="12">
        <v>10436886</v>
      </c>
      <c r="L88" s="12">
        <v>11828979</v>
      </c>
      <c r="M88" s="12">
        <v>11692574</v>
      </c>
      <c r="N88" s="12">
        <v>13279175</v>
      </c>
      <c r="O88" s="41">
        <v>14713953</v>
      </c>
      <c r="P88" s="41">
        <v>14938487</v>
      </c>
      <c r="Q88" s="41">
        <v>14221545</v>
      </c>
      <c r="R88" s="41">
        <v>12426783</v>
      </c>
      <c r="S88" s="41">
        <v>14246370</v>
      </c>
      <c r="T88" s="41">
        <v>14861868</v>
      </c>
      <c r="U88" s="11">
        <v>15428152</v>
      </c>
      <c r="V88" s="11">
        <v>16009999</v>
      </c>
      <c r="W88" s="11">
        <v>13524082</v>
      </c>
      <c r="X88" s="11">
        <v>12694825</v>
      </c>
      <c r="Y88" s="11">
        <v>10179342</v>
      </c>
      <c r="Z88" s="11">
        <v>9481745</v>
      </c>
      <c r="AA88" s="11">
        <v>13097213</v>
      </c>
      <c r="AB88" s="41">
        <v>11395153</v>
      </c>
      <c r="AC88" s="41">
        <v>11969342</v>
      </c>
      <c r="AD88" s="41">
        <v>10745604</v>
      </c>
      <c r="AE88" s="41">
        <v>11763831</v>
      </c>
      <c r="AF88" s="41">
        <v>11460420</v>
      </c>
      <c r="AG88" s="41">
        <v>13070563</v>
      </c>
      <c r="AH88" s="41">
        <v>11646494</v>
      </c>
      <c r="AI88" s="13">
        <v>3.6428024292833872E-3</v>
      </c>
      <c r="AJ88" s="13">
        <v>-0.10895238407098455</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1046920</v>
      </c>
      <c r="R89" s="41">
        <v>1423274</v>
      </c>
      <c r="S89" s="41">
        <v>1714777</v>
      </c>
      <c r="T89" s="41">
        <v>1344999</v>
      </c>
      <c r="U89" s="11">
        <v>1445876</v>
      </c>
      <c r="V89" s="11">
        <v>1484640</v>
      </c>
      <c r="W89" s="11">
        <v>860177</v>
      </c>
      <c r="X89" s="11">
        <v>1587578</v>
      </c>
      <c r="Y89" s="11">
        <v>1312685</v>
      </c>
      <c r="Z89" s="11">
        <v>515120</v>
      </c>
      <c r="AA89" s="11">
        <v>723385</v>
      </c>
      <c r="AB89" s="41">
        <v>594016</v>
      </c>
      <c r="AC89" s="41">
        <v>1522036</v>
      </c>
      <c r="AD89" s="41">
        <v>331905</v>
      </c>
      <c r="AE89" s="41">
        <v>605927</v>
      </c>
      <c r="AF89" s="41">
        <v>772652</v>
      </c>
      <c r="AG89" s="41">
        <v>0</v>
      </c>
      <c r="AH89" s="41">
        <v>195148</v>
      </c>
      <c r="AI89" s="13">
        <v>-0.16933165587258281</v>
      </c>
      <c r="AJ89" s="13" t="s">
        <v>246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12424844</v>
      </c>
      <c r="H91" s="12">
        <v>12330591</v>
      </c>
      <c r="I91" s="12">
        <v>12278496</v>
      </c>
      <c r="J91" s="12">
        <v>12697069</v>
      </c>
      <c r="K91" s="12">
        <v>12793584</v>
      </c>
      <c r="L91" s="12">
        <v>14430382</v>
      </c>
      <c r="M91" s="12">
        <v>14507541</v>
      </c>
      <c r="N91" s="12">
        <v>16717705</v>
      </c>
      <c r="O91" s="41">
        <v>16959071</v>
      </c>
      <c r="P91" s="41">
        <v>18915000</v>
      </c>
      <c r="Q91" s="41">
        <v>19809994</v>
      </c>
      <c r="R91" s="41">
        <v>22294431</v>
      </c>
      <c r="S91" s="41">
        <v>23144665</v>
      </c>
      <c r="T91" s="41">
        <v>23173475</v>
      </c>
      <c r="U91" s="11">
        <v>24658459</v>
      </c>
      <c r="V91" s="11">
        <v>23289401</v>
      </c>
      <c r="W91" s="11">
        <v>22890652</v>
      </c>
      <c r="X91" s="11">
        <v>35593309</v>
      </c>
      <c r="Y91" s="11">
        <v>32109838</v>
      </c>
      <c r="Z91" s="11">
        <v>24385108</v>
      </c>
      <c r="AA91" s="11">
        <v>21637619</v>
      </c>
      <c r="AB91" s="41">
        <v>23209530</v>
      </c>
      <c r="AC91" s="41">
        <v>24627977</v>
      </c>
      <c r="AD91" s="41">
        <v>24217291</v>
      </c>
      <c r="AE91" s="41">
        <v>24722676</v>
      </c>
      <c r="AF91" s="41">
        <v>24158663</v>
      </c>
      <c r="AG91" s="42">
        <v>26192863</v>
      </c>
      <c r="AH91" s="41">
        <v>22798953</v>
      </c>
      <c r="AI91" s="13">
        <v>-2.9703059423523692E-3</v>
      </c>
      <c r="AJ91" s="13">
        <v>-0.12957384612747372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87356936</v>
      </c>
      <c r="H96" s="5">
        <v>88679067</v>
      </c>
      <c r="I96" s="5">
        <v>98642871</v>
      </c>
      <c r="J96" s="5">
        <v>114640435</v>
      </c>
      <c r="K96" s="5">
        <v>109089544</v>
      </c>
      <c r="L96" s="5">
        <v>117537351</v>
      </c>
      <c r="M96" s="5">
        <v>131065506</v>
      </c>
      <c r="N96" s="5">
        <v>135180451</v>
      </c>
      <c r="O96" s="5">
        <v>150430530</v>
      </c>
      <c r="P96" s="5">
        <v>150840109</v>
      </c>
      <c r="Q96" s="5">
        <v>155609740</v>
      </c>
      <c r="R96" s="39">
        <v>149203657</v>
      </c>
      <c r="S96" s="39">
        <v>150540933</v>
      </c>
      <c r="T96" s="39">
        <v>157800619</v>
      </c>
      <c r="U96" s="39">
        <v>230699688</v>
      </c>
      <c r="V96" s="8">
        <v>185896703</v>
      </c>
      <c r="W96" s="39">
        <v>209443955</v>
      </c>
      <c r="X96" s="39">
        <f t="shared" ref="X96:AA96" si="14">SUM(X98:X107)</f>
        <v>203288329</v>
      </c>
      <c r="Y96" s="39">
        <f t="shared" si="14"/>
        <v>191135415</v>
      </c>
      <c r="Z96" s="39">
        <f t="shared" si="14"/>
        <v>157348844</v>
      </c>
      <c r="AA96" s="39">
        <f t="shared" si="14"/>
        <v>166855868</v>
      </c>
      <c r="AB96" s="39">
        <v>167999649</v>
      </c>
      <c r="AC96" s="39">
        <v>174046611</v>
      </c>
      <c r="AD96" s="39">
        <v>182553699</v>
      </c>
      <c r="AE96" s="39">
        <v>187759467</v>
      </c>
      <c r="AF96" s="39">
        <v>180319298</v>
      </c>
      <c r="AG96" s="96">
        <v>180099087</v>
      </c>
      <c r="AH96" s="96">
        <v>174649029</v>
      </c>
      <c r="AI96" s="10">
        <v>6.4903921385994767E-3</v>
      </c>
      <c r="AJ96" s="10">
        <v>-3.0261441580767146E-2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31648045</v>
      </c>
      <c r="H98" s="50">
        <v>32102412</v>
      </c>
      <c r="I98" s="50">
        <v>32582783</v>
      </c>
      <c r="J98" s="50">
        <v>34667956</v>
      </c>
      <c r="K98" s="50">
        <v>37721099</v>
      </c>
      <c r="L98" s="50">
        <v>39772404</v>
      </c>
      <c r="M98" s="50">
        <v>40868886</v>
      </c>
      <c r="N98" s="50">
        <v>44819056</v>
      </c>
      <c r="O98" s="50">
        <v>49916690</v>
      </c>
      <c r="P98" s="50">
        <v>50264146</v>
      </c>
      <c r="Q98" s="50">
        <v>49660372</v>
      </c>
      <c r="R98" s="41">
        <v>51355895</v>
      </c>
      <c r="S98" s="41">
        <v>54245895</v>
      </c>
      <c r="T98" s="41">
        <v>59088268</v>
      </c>
      <c r="U98" s="41">
        <v>61911436</v>
      </c>
      <c r="V98" s="11">
        <v>63785505</v>
      </c>
      <c r="W98" s="41">
        <v>62958692</v>
      </c>
      <c r="X98" s="41">
        <v>64156754</v>
      </c>
      <c r="Y98" s="41">
        <v>64924040</v>
      </c>
      <c r="Z98" s="41">
        <v>63694666</v>
      </c>
      <c r="AA98" s="41">
        <v>65823289</v>
      </c>
      <c r="AB98" s="41">
        <v>71182831</v>
      </c>
      <c r="AC98" s="41">
        <v>76049129</v>
      </c>
      <c r="AD98" s="41">
        <v>81058917</v>
      </c>
      <c r="AE98" s="41">
        <v>81210619</v>
      </c>
      <c r="AF98" s="41">
        <v>83311342</v>
      </c>
      <c r="AG98" s="42">
        <v>80987667</v>
      </c>
      <c r="AH98" s="42">
        <v>75995808</v>
      </c>
      <c r="AI98" s="13">
        <v>1.096409142430721E-2</v>
      </c>
      <c r="AJ98" s="13">
        <v>-6.1637273734530471E-2</v>
      </c>
    </row>
    <row r="99" spans="1:44" ht="10.5" customHeight="1" x14ac:dyDescent="0.2">
      <c r="A99" s="14"/>
      <c r="B99" s="51" t="s">
        <v>65</v>
      </c>
      <c r="C99" s="44"/>
      <c r="D99" s="44"/>
      <c r="E99" s="34"/>
      <c r="F99" s="2"/>
      <c r="G99" s="50">
        <v>44685908</v>
      </c>
      <c r="H99" s="50">
        <v>46085749</v>
      </c>
      <c r="I99" s="50">
        <v>47645718</v>
      </c>
      <c r="J99" s="50">
        <v>50323445</v>
      </c>
      <c r="K99" s="50">
        <v>53410204</v>
      </c>
      <c r="L99" s="50">
        <v>56528946</v>
      </c>
      <c r="M99" s="50">
        <v>58230188</v>
      </c>
      <c r="N99" s="50">
        <v>65182060</v>
      </c>
      <c r="O99" s="50">
        <v>70306022</v>
      </c>
      <c r="P99" s="50">
        <v>71451868</v>
      </c>
      <c r="Q99" s="50">
        <v>68908060</v>
      </c>
      <c r="R99" s="41">
        <v>68822739</v>
      </c>
      <c r="S99" s="41">
        <v>72315928</v>
      </c>
      <c r="T99" s="41">
        <v>78003658</v>
      </c>
      <c r="U99" s="41">
        <v>81123345</v>
      </c>
      <c r="V99" s="11">
        <v>83716529</v>
      </c>
      <c r="W99" s="41">
        <v>83023010</v>
      </c>
      <c r="X99" s="41">
        <v>82151242</v>
      </c>
      <c r="Y99" s="41">
        <v>77631395</v>
      </c>
      <c r="Z99" s="41">
        <v>73196872</v>
      </c>
      <c r="AA99" s="41">
        <v>75280638</v>
      </c>
      <c r="AB99" s="41">
        <v>77094927</v>
      </c>
      <c r="AC99" s="41">
        <v>80618324</v>
      </c>
      <c r="AD99" s="41">
        <v>84980442</v>
      </c>
      <c r="AE99" s="41">
        <v>90327897</v>
      </c>
      <c r="AF99" s="41">
        <v>84415116</v>
      </c>
      <c r="AG99" s="42">
        <v>86006624</v>
      </c>
      <c r="AH99" s="42">
        <v>87057207</v>
      </c>
      <c r="AI99" s="13">
        <v>2.0461179887776737E-2</v>
      </c>
      <c r="AJ99" s="13">
        <v>1.2215140545453801E-2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831060</v>
      </c>
      <c r="H102" s="50">
        <v>1000265</v>
      </c>
      <c r="I102" s="50">
        <v>1006755</v>
      </c>
      <c r="J102" s="50">
        <v>319110</v>
      </c>
      <c r="K102" s="50">
        <v>218077</v>
      </c>
      <c r="L102" s="50">
        <v>241318</v>
      </c>
      <c r="M102" s="50">
        <v>365242</v>
      </c>
      <c r="N102" s="50">
        <v>415075</v>
      </c>
      <c r="O102" s="50">
        <v>460502</v>
      </c>
      <c r="P102" s="50">
        <v>523347</v>
      </c>
      <c r="Q102" s="50">
        <v>906099</v>
      </c>
      <c r="R102" s="41">
        <v>1028133</v>
      </c>
      <c r="S102" s="41">
        <v>1051767</v>
      </c>
      <c r="T102" s="41">
        <v>1102678</v>
      </c>
      <c r="U102" s="41">
        <v>1098351</v>
      </c>
      <c r="V102" s="11">
        <v>1247069</v>
      </c>
      <c r="W102" s="41">
        <v>1339081</v>
      </c>
      <c r="X102" s="41">
        <v>1338494</v>
      </c>
      <c r="Y102" s="41">
        <v>1228296</v>
      </c>
      <c r="Z102" s="41">
        <v>1124094</v>
      </c>
      <c r="AA102" s="41">
        <v>1216542</v>
      </c>
      <c r="AB102" s="41">
        <v>1202993</v>
      </c>
      <c r="AC102" s="41">
        <v>1384935</v>
      </c>
      <c r="AD102" s="41">
        <v>1451365</v>
      </c>
      <c r="AE102" s="41">
        <v>677380</v>
      </c>
      <c r="AF102" s="41">
        <v>585420</v>
      </c>
      <c r="AG102" s="42">
        <v>474710</v>
      </c>
      <c r="AH102" s="42">
        <v>318820</v>
      </c>
      <c r="AI102" s="13">
        <v>-0.19854266209115823</v>
      </c>
      <c r="AJ102" s="13">
        <v>-0.3283899643993175</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646746</v>
      </c>
      <c r="H104" s="50">
        <v>617001</v>
      </c>
      <c r="I104" s="50">
        <v>807132</v>
      </c>
      <c r="J104" s="50">
        <v>714554</v>
      </c>
      <c r="K104" s="50">
        <v>630305</v>
      </c>
      <c r="L104" s="50">
        <v>801204</v>
      </c>
      <c r="M104" s="50">
        <v>742522</v>
      </c>
      <c r="N104" s="50">
        <v>829416</v>
      </c>
      <c r="O104" s="50">
        <v>874054</v>
      </c>
      <c r="P104" s="50">
        <v>920777</v>
      </c>
      <c r="Q104" s="50">
        <v>419282</v>
      </c>
      <c r="R104" s="41">
        <v>435493</v>
      </c>
      <c r="S104" s="41">
        <v>412163</v>
      </c>
      <c r="T104" s="41">
        <v>415386</v>
      </c>
      <c r="U104" s="41">
        <v>356919</v>
      </c>
      <c r="V104" s="11">
        <v>342197</v>
      </c>
      <c r="W104" s="41">
        <v>403652</v>
      </c>
      <c r="X104" s="41">
        <v>738014</v>
      </c>
      <c r="Y104" s="41">
        <v>487185</v>
      </c>
      <c r="Z104" s="41">
        <v>474079</v>
      </c>
      <c r="AA104" s="41">
        <v>318750</v>
      </c>
      <c r="AB104" s="41">
        <v>304310</v>
      </c>
      <c r="AC104" s="41">
        <v>311135</v>
      </c>
      <c r="AD104" s="41">
        <v>189731</v>
      </c>
      <c r="AE104" s="41">
        <v>37854</v>
      </c>
      <c r="AF104" s="41">
        <v>8180</v>
      </c>
      <c r="AG104" s="42">
        <v>6610</v>
      </c>
      <c r="AH104" s="42">
        <v>11911</v>
      </c>
      <c r="AI104" s="13">
        <v>-0.41730852161174281</v>
      </c>
      <c r="AJ104" s="13">
        <v>0.80196671709531009</v>
      </c>
    </row>
    <row r="105" spans="1:44" ht="10.5" customHeight="1" x14ac:dyDescent="0.2">
      <c r="A105" s="14"/>
      <c r="B105" s="51" t="s">
        <v>72</v>
      </c>
      <c r="C105" s="44"/>
      <c r="D105" s="44"/>
      <c r="E105" s="34"/>
      <c r="F105" s="2"/>
      <c r="G105" s="50">
        <v>7433732</v>
      </c>
      <c r="H105" s="50">
        <v>5696553</v>
      </c>
      <c r="I105" s="50">
        <v>8188793</v>
      </c>
      <c r="J105" s="50">
        <v>8169096</v>
      </c>
      <c r="K105" s="50">
        <v>8631200</v>
      </c>
      <c r="L105" s="50">
        <v>10050292</v>
      </c>
      <c r="M105" s="50">
        <v>10654222</v>
      </c>
      <c r="N105" s="50">
        <v>11443456</v>
      </c>
      <c r="O105" s="50">
        <v>10432693</v>
      </c>
      <c r="P105" s="50">
        <v>15395927</v>
      </c>
      <c r="Q105" s="50">
        <v>29619593</v>
      </c>
      <c r="R105" s="41">
        <v>12982380</v>
      </c>
      <c r="S105" s="41">
        <v>10462893</v>
      </c>
      <c r="T105" s="41">
        <v>10713016</v>
      </c>
      <c r="U105" s="41">
        <v>79689796</v>
      </c>
      <c r="V105" s="11">
        <v>18965800</v>
      </c>
      <c r="W105" s="41">
        <v>18372578</v>
      </c>
      <c r="X105" s="41">
        <v>21508500</v>
      </c>
      <c r="Y105" s="41">
        <v>29586821</v>
      </c>
      <c r="Z105" s="41">
        <v>15751511</v>
      </c>
      <c r="AA105" s="41">
        <v>21547885</v>
      </c>
      <c r="AB105" s="41">
        <v>15569835</v>
      </c>
      <c r="AC105" s="41">
        <v>10635689</v>
      </c>
      <c r="AD105" s="41">
        <v>7415558</v>
      </c>
      <c r="AE105" s="41">
        <v>9853084</v>
      </c>
      <c r="AF105" s="41">
        <v>9895117</v>
      </c>
      <c r="AG105" s="42">
        <v>8416993</v>
      </c>
      <c r="AH105" s="42">
        <v>7829682</v>
      </c>
      <c r="AI105" s="13">
        <v>-0.10824951903113</v>
      </c>
      <c r="AJ105" s="13">
        <v>-6.9776819346291485E-2</v>
      </c>
    </row>
    <row r="106" spans="1:44" ht="10.5" customHeight="1" x14ac:dyDescent="0.2">
      <c r="A106" s="14"/>
      <c r="B106" s="51" t="s">
        <v>73</v>
      </c>
      <c r="C106" s="44"/>
      <c r="D106" s="44"/>
      <c r="E106" s="34"/>
      <c r="F106" s="2"/>
      <c r="G106" s="50">
        <v>1661576</v>
      </c>
      <c r="H106" s="50">
        <v>2592104</v>
      </c>
      <c r="I106" s="50">
        <v>7786056</v>
      </c>
      <c r="J106" s="50">
        <v>20327017</v>
      </c>
      <c r="K106" s="50">
        <v>8320464</v>
      </c>
      <c r="L106" s="50">
        <v>9758843</v>
      </c>
      <c r="M106" s="50">
        <v>19669324</v>
      </c>
      <c r="N106" s="50">
        <v>11951100</v>
      </c>
      <c r="O106" s="50">
        <v>17276783</v>
      </c>
      <c r="P106" s="50">
        <v>10457490</v>
      </c>
      <c r="Q106" s="50">
        <v>4778143</v>
      </c>
      <c r="R106" s="41">
        <v>13784648</v>
      </c>
      <c r="S106" s="41">
        <v>11509186</v>
      </c>
      <c r="T106" s="41">
        <v>7971541</v>
      </c>
      <c r="U106" s="41">
        <v>6125211</v>
      </c>
      <c r="V106" s="11">
        <v>17351366</v>
      </c>
      <c r="W106" s="41">
        <v>42659653</v>
      </c>
      <c r="X106" s="41">
        <v>33121805</v>
      </c>
      <c r="Y106" s="41">
        <v>17003031</v>
      </c>
      <c r="Z106" s="41">
        <v>2712945</v>
      </c>
      <c r="AA106" s="41">
        <v>2270948</v>
      </c>
      <c r="AB106" s="41">
        <v>2259354</v>
      </c>
      <c r="AC106" s="41">
        <v>4698418</v>
      </c>
      <c r="AD106" s="41">
        <v>7202278</v>
      </c>
      <c r="AE106" s="41">
        <v>5171532</v>
      </c>
      <c r="AF106" s="41">
        <v>1815638</v>
      </c>
      <c r="AG106" s="42">
        <v>3905403</v>
      </c>
      <c r="AH106" s="42">
        <v>3161503</v>
      </c>
      <c r="AI106" s="13">
        <v>5.759215176020005E-2</v>
      </c>
      <c r="AJ106" s="13">
        <v>-0.19047970209476461</v>
      </c>
    </row>
    <row r="107" spans="1:44" ht="10.5" customHeight="1" x14ac:dyDescent="0.2">
      <c r="A107" s="14"/>
      <c r="B107" s="51" t="s">
        <v>39</v>
      </c>
      <c r="C107" s="44"/>
      <c r="D107" s="44"/>
      <c r="E107" s="34"/>
      <c r="F107" s="2"/>
      <c r="G107" s="50">
        <v>449869</v>
      </c>
      <c r="H107" s="50">
        <v>584983</v>
      </c>
      <c r="I107" s="50">
        <v>625634</v>
      </c>
      <c r="J107" s="50">
        <v>119257</v>
      </c>
      <c r="K107" s="50">
        <v>158195</v>
      </c>
      <c r="L107" s="50">
        <v>384344</v>
      </c>
      <c r="M107" s="50">
        <v>535122</v>
      </c>
      <c r="N107" s="50">
        <v>540288</v>
      </c>
      <c r="O107" s="50">
        <v>1163786</v>
      </c>
      <c r="P107" s="50">
        <v>1826554</v>
      </c>
      <c r="Q107" s="50">
        <v>1318191</v>
      </c>
      <c r="R107" s="41">
        <v>794369</v>
      </c>
      <c r="S107" s="41">
        <v>543101</v>
      </c>
      <c r="T107" s="41">
        <v>506072</v>
      </c>
      <c r="U107" s="41">
        <v>394630</v>
      </c>
      <c r="V107" s="11">
        <v>488237</v>
      </c>
      <c r="W107" s="41">
        <v>687289</v>
      </c>
      <c r="X107" s="41">
        <v>273520</v>
      </c>
      <c r="Y107" s="41">
        <v>274647</v>
      </c>
      <c r="Z107" s="41">
        <v>394677</v>
      </c>
      <c r="AA107" s="41">
        <v>397816</v>
      </c>
      <c r="AB107" s="41">
        <v>385399</v>
      </c>
      <c r="AC107" s="41">
        <v>348981</v>
      </c>
      <c r="AD107" s="41">
        <v>255408</v>
      </c>
      <c r="AE107" s="41">
        <v>481101</v>
      </c>
      <c r="AF107" s="41">
        <v>288485</v>
      </c>
      <c r="AG107" s="42">
        <v>301080</v>
      </c>
      <c r="AH107" s="42">
        <v>274098</v>
      </c>
      <c r="AI107" s="13">
        <v>-5.5215962261339957E-2</v>
      </c>
      <c r="AJ107" s="13">
        <v>-8.9617377441211635E-2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301</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302</v>
      </c>
      <c r="Y118" s="6" t="s">
        <v>303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20973213</v>
      </c>
      <c r="H119" s="5">
        <v>23913916</v>
      </c>
      <c r="I119" s="5">
        <v>26720844</v>
      </c>
      <c r="J119" s="5">
        <v>27640048</v>
      </c>
      <c r="K119" s="5">
        <f>SUM(K121,K136,K147,K149)</f>
        <v>30522019</v>
      </c>
      <c r="L119" s="5">
        <f>SUM(L121,L136,L147,L149)</f>
        <v>32275280</v>
      </c>
      <c r="M119" s="5">
        <f>SUM(M121,M136,M147,M149)</f>
        <v>35351645</v>
      </c>
      <c r="N119" s="5">
        <f>SUM(N121,N136,N147,N149)</f>
        <v>44883942</v>
      </c>
      <c r="O119" s="5">
        <v>41401026.600000001</v>
      </c>
      <c r="P119" s="5">
        <v>43486495</v>
      </c>
      <c r="Q119" s="5">
        <v>50345327.870000005</v>
      </c>
      <c r="R119" s="62">
        <v>51083903.850000001</v>
      </c>
      <c r="S119" s="62">
        <v>48142596.020000003</v>
      </c>
      <c r="T119" s="62">
        <v>62019555.620000005</v>
      </c>
      <c r="U119" s="39">
        <v>75070200.400000006</v>
      </c>
      <c r="V119" s="39">
        <v>75956462.730000004</v>
      </c>
      <c r="W119" s="62">
        <v>74978874.700000003</v>
      </c>
      <c r="X119" s="62">
        <v>142578605.66</v>
      </c>
      <c r="Y119" s="62">
        <v>106045405</v>
      </c>
      <c r="Z119" s="62">
        <v>104171352</v>
      </c>
      <c r="AA119" s="62">
        <v>123245728</v>
      </c>
      <c r="AB119" s="62">
        <v>114584374</v>
      </c>
      <c r="AC119" s="62">
        <v>90422810</v>
      </c>
      <c r="AD119" s="62">
        <v>74897914</v>
      </c>
      <c r="AE119" s="62">
        <v>126635586</v>
      </c>
      <c r="AF119" s="62">
        <v>85146524</v>
      </c>
      <c r="AG119" s="62">
        <v>80574215</v>
      </c>
      <c r="AH119" s="62">
        <v>104296423</v>
      </c>
      <c r="AI119" s="10">
        <v>-1.5556786113828935E-2</v>
      </c>
      <c r="AJ119" s="10">
        <v>0.29441438554505311</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13496949</v>
      </c>
      <c r="H121" s="12">
        <v>16514485</v>
      </c>
      <c r="I121" s="12">
        <v>19046119</v>
      </c>
      <c r="J121" s="12">
        <v>18989802</v>
      </c>
      <c r="K121" s="12">
        <f>SUM(K122,K126:K130)</f>
        <v>22924420</v>
      </c>
      <c r="L121" s="12">
        <f>SUM(L122,L126:L130)</f>
        <v>23120830</v>
      </c>
      <c r="M121" s="12">
        <f>SUM(M122,M126:M130)</f>
        <v>26213096</v>
      </c>
      <c r="N121" s="12">
        <f>SUM(N122,N126:N130)</f>
        <v>36466136</v>
      </c>
      <c r="O121" s="63">
        <v>31163792.700000003</v>
      </c>
      <c r="P121" s="63">
        <v>32535450</v>
      </c>
      <c r="Q121" s="63">
        <v>39247068.630000003</v>
      </c>
      <c r="R121" s="63">
        <v>41265366.340000004</v>
      </c>
      <c r="S121" s="63">
        <v>35571165.780000001</v>
      </c>
      <c r="T121" s="63">
        <v>52133629.620000005</v>
      </c>
      <c r="U121" s="41">
        <v>58210458.640000001</v>
      </c>
      <c r="V121" s="41">
        <v>58002860.600000001</v>
      </c>
      <c r="W121" s="63">
        <v>55002734.700000003</v>
      </c>
      <c r="X121" s="63">
        <v>125231894.78</v>
      </c>
      <c r="Y121" s="63">
        <v>87674521</v>
      </c>
      <c r="Z121" s="63">
        <v>70983148</v>
      </c>
      <c r="AA121" s="63">
        <v>80242986</v>
      </c>
      <c r="AB121" s="63">
        <v>90231183</v>
      </c>
      <c r="AC121" s="63">
        <v>73335870</v>
      </c>
      <c r="AD121" s="63">
        <v>60426101</v>
      </c>
      <c r="AE121" s="63">
        <v>109143927</v>
      </c>
      <c r="AF121" s="63">
        <v>66008077</v>
      </c>
      <c r="AG121" s="63">
        <v>65631884</v>
      </c>
      <c r="AH121" s="63">
        <v>76098216</v>
      </c>
      <c r="AI121" s="13">
        <v>-2.7992452062563511E-2</v>
      </c>
      <c r="AJ121" s="13">
        <v>0.15947023553369274</v>
      </c>
    </row>
    <row r="122" spans="1:44" ht="10.5" customHeight="1" x14ac:dyDescent="0.2">
      <c r="A122" s="11"/>
      <c r="B122" s="11"/>
      <c r="C122" s="11" t="s">
        <v>36</v>
      </c>
      <c r="D122" s="11"/>
      <c r="E122" s="11"/>
      <c r="F122" s="2"/>
      <c r="G122" s="12">
        <v>9455364</v>
      </c>
      <c r="H122" s="12">
        <v>11907317</v>
      </c>
      <c r="I122" s="12">
        <v>13816516</v>
      </c>
      <c r="J122" s="12">
        <v>12915492</v>
      </c>
      <c r="K122" s="12">
        <f>SUM(K123:K125)</f>
        <v>12205934</v>
      </c>
      <c r="L122" s="12">
        <f>SUM(L123:L125)</f>
        <v>11389020</v>
      </c>
      <c r="M122" s="12">
        <f>SUM(M123:M125)</f>
        <v>12116456</v>
      </c>
      <c r="N122" s="12">
        <f>SUM(N123:N125)</f>
        <v>22446770</v>
      </c>
      <c r="O122" s="12">
        <v>15814609.630000001</v>
      </c>
      <c r="P122" s="12">
        <v>17075828</v>
      </c>
      <c r="Q122" s="12">
        <v>23136107.530000001</v>
      </c>
      <c r="R122" s="63">
        <v>24349131.140000001</v>
      </c>
      <c r="S122" s="63">
        <v>17075827.290000003</v>
      </c>
      <c r="T122" s="63">
        <v>25776471.050000004</v>
      </c>
      <c r="U122" s="41">
        <v>28068782.370000005</v>
      </c>
      <c r="V122" s="41">
        <v>28041647.150000002</v>
      </c>
      <c r="W122" s="63">
        <v>25228136</v>
      </c>
      <c r="X122" s="63">
        <v>23459286</v>
      </c>
      <c r="Y122" s="63">
        <v>24924285</v>
      </c>
      <c r="Z122" s="63">
        <v>24800757</v>
      </c>
      <c r="AA122" s="63">
        <v>22718929</v>
      </c>
      <c r="AB122" s="63">
        <v>27366221</v>
      </c>
      <c r="AC122" s="63">
        <v>23799824</v>
      </c>
      <c r="AD122" s="63">
        <v>23912009</v>
      </c>
      <c r="AE122" s="63">
        <v>25143765</v>
      </c>
      <c r="AF122" s="63">
        <v>27157796</v>
      </c>
      <c r="AG122" s="63">
        <v>24520808</v>
      </c>
      <c r="AH122" s="63">
        <v>26604258</v>
      </c>
      <c r="AI122" s="13">
        <v>-4.6953031837657644E-3</v>
      </c>
      <c r="AJ122" s="13">
        <v>8.4966612845710471E-2</v>
      </c>
    </row>
    <row r="123" spans="1:44" ht="10.5" customHeight="1" x14ac:dyDescent="0.2">
      <c r="A123" s="11"/>
      <c r="B123" s="11"/>
      <c r="C123" s="11"/>
      <c r="D123" s="11" t="s">
        <v>37</v>
      </c>
      <c r="E123" s="11"/>
      <c r="F123" s="2"/>
      <c r="G123" s="12">
        <v>8156457</v>
      </c>
      <c r="H123" s="12">
        <v>10382010</v>
      </c>
      <c r="I123" s="12">
        <v>12260728</v>
      </c>
      <c r="J123" s="12">
        <v>11933151</v>
      </c>
      <c r="K123" s="12">
        <v>11260433</v>
      </c>
      <c r="L123" s="12">
        <v>10241026</v>
      </c>
      <c r="M123" s="12">
        <v>11193958</v>
      </c>
      <c r="N123" s="12">
        <v>21176645</v>
      </c>
      <c r="O123" s="12">
        <v>13433042.65</v>
      </c>
      <c r="P123" s="12">
        <v>15066955</v>
      </c>
      <c r="Q123" s="12">
        <v>20767807.82</v>
      </c>
      <c r="R123" s="63">
        <v>22546614.300000001</v>
      </c>
      <c r="S123" s="63">
        <v>15066954.610000001</v>
      </c>
      <c r="T123" s="63">
        <v>23578269.440000001</v>
      </c>
      <c r="U123" s="41">
        <v>25624696.530000001</v>
      </c>
      <c r="V123" s="41">
        <v>25686728.129999999</v>
      </c>
      <c r="W123" s="63">
        <v>20796467</v>
      </c>
      <c r="X123" s="63">
        <v>21240753</v>
      </c>
      <c r="Y123" s="63">
        <v>20440138</v>
      </c>
      <c r="Z123" s="63">
        <v>21113481</v>
      </c>
      <c r="AA123" s="63">
        <v>18781207</v>
      </c>
      <c r="AB123" s="63">
        <v>22414894</v>
      </c>
      <c r="AC123" s="63">
        <v>18949660</v>
      </c>
      <c r="AD123" s="63">
        <v>18708540</v>
      </c>
      <c r="AE123" s="63">
        <v>18986330</v>
      </c>
      <c r="AF123" s="63">
        <v>20575583</v>
      </c>
      <c r="AG123" s="63">
        <v>19476576</v>
      </c>
      <c r="AH123" s="63">
        <v>19851102</v>
      </c>
      <c r="AI123" s="13">
        <v>-2.0040813332607543E-2</v>
      </c>
      <c r="AJ123" s="13">
        <v>1.9229560678427255E-2</v>
      </c>
    </row>
    <row r="124" spans="1:44" ht="10.5" customHeight="1" x14ac:dyDescent="0.2">
      <c r="A124" s="11"/>
      <c r="B124" s="11"/>
      <c r="C124" s="14"/>
      <c r="D124" s="11" t="s">
        <v>90</v>
      </c>
      <c r="E124" s="11"/>
      <c r="F124" s="2"/>
      <c r="G124" s="12">
        <v>64191</v>
      </c>
      <c r="H124" s="12">
        <v>181372</v>
      </c>
      <c r="I124" s="12">
        <v>62439</v>
      </c>
      <c r="J124" s="12">
        <v>31548</v>
      </c>
      <c r="K124" s="12">
        <v>52680</v>
      </c>
      <c r="L124" s="12">
        <v>12923</v>
      </c>
      <c r="M124" s="12">
        <v>30517</v>
      </c>
      <c r="N124" s="12">
        <v>0</v>
      </c>
      <c r="O124" s="12">
        <v>216305.84</v>
      </c>
      <c r="P124" s="12">
        <v>214832</v>
      </c>
      <c r="Q124" s="12">
        <v>675812.2</v>
      </c>
      <c r="R124" s="63">
        <v>220368.15</v>
      </c>
      <c r="S124" s="63">
        <v>214832.3</v>
      </c>
      <c r="T124" s="63">
        <v>165194.6</v>
      </c>
      <c r="U124" s="41">
        <v>164541.1</v>
      </c>
      <c r="V124" s="41">
        <v>219109.67</v>
      </c>
      <c r="W124" s="63">
        <v>104576</v>
      </c>
      <c r="X124" s="63">
        <v>195585</v>
      </c>
      <c r="Y124" s="63">
        <v>248355</v>
      </c>
      <c r="Z124" s="63">
        <v>245333</v>
      </c>
      <c r="AA124" s="63">
        <v>1457424</v>
      </c>
      <c r="AB124" s="63">
        <v>2217350</v>
      </c>
      <c r="AC124" s="63">
        <v>2138540</v>
      </c>
      <c r="AD124" s="63">
        <v>2147561</v>
      </c>
      <c r="AE124" s="63">
        <v>3470194</v>
      </c>
      <c r="AF124" s="63">
        <v>2867335</v>
      </c>
      <c r="AG124" s="63">
        <v>2561050</v>
      </c>
      <c r="AH124" s="63">
        <v>3482004</v>
      </c>
      <c r="AI124" s="13">
        <v>7.811685542784419E-2</v>
      </c>
      <c r="AJ124" s="13">
        <v>0.35960016399523631</v>
      </c>
    </row>
    <row r="125" spans="1:44" ht="10.5" customHeight="1" x14ac:dyDescent="0.2">
      <c r="A125" s="11"/>
      <c r="B125" s="11"/>
      <c r="C125" s="14"/>
      <c r="D125" s="11" t="s">
        <v>39</v>
      </c>
      <c r="E125" s="11"/>
      <c r="F125" s="2"/>
      <c r="G125" s="12">
        <v>1234716</v>
      </c>
      <c r="H125" s="12">
        <v>1343935</v>
      </c>
      <c r="I125" s="12">
        <v>1493349</v>
      </c>
      <c r="J125" s="12">
        <v>950793</v>
      </c>
      <c r="K125" s="12">
        <v>892821</v>
      </c>
      <c r="L125" s="12">
        <v>1135071</v>
      </c>
      <c r="M125" s="12">
        <v>891981</v>
      </c>
      <c r="N125" s="12">
        <v>1270125</v>
      </c>
      <c r="O125" s="12">
        <v>2165261.14</v>
      </c>
      <c r="P125" s="12">
        <v>1794041</v>
      </c>
      <c r="Q125" s="12">
        <v>1692487.51</v>
      </c>
      <c r="R125" s="63">
        <v>1582148.69</v>
      </c>
      <c r="S125" s="63">
        <v>1794040.38</v>
      </c>
      <c r="T125" s="63">
        <v>2033007.01</v>
      </c>
      <c r="U125" s="41">
        <v>2279544.7400000002</v>
      </c>
      <c r="V125" s="41">
        <v>2135809.35</v>
      </c>
      <c r="W125" s="63">
        <v>4327093</v>
      </c>
      <c r="X125" s="63">
        <v>2022948</v>
      </c>
      <c r="Y125" s="63">
        <v>4235792</v>
      </c>
      <c r="Z125" s="63">
        <v>3441943</v>
      </c>
      <c r="AA125" s="63">
        <v>2480298</v>
      </c>
      <c r="AB125" s="63">
        <v>2733977</v>
      </c>
      <c r="AC125" s="63">
        <v>2711624</v>
      </c>
      <c r="AD125" s="63">
        <v>3055908</v>
      </c>
      <c r="AE125" s="63">
        <v>2687241</v>
      </c>
      <c r="AF125" s="63">
        <v>3714878</v>
      </c>
      <c r="AG125" s="63">
        <v>2483182</v>
      </c>
      <c r="AH125" s="63">
        <v>3271152</v>
      </c>
      <c r="AI125" s="13">
        <v>3.0348899017876629E-2</v>
      </c>
      <c r="AJ125" s="13">
        <v>0.31732269322184198</v>
      </c>
    </row>
    <row r="126" spans="1:44" ht="10.5" customHeight="1" x14ac:dyDescent="0.2">
      <c r="A126" s="11"/>
      <c r="B126" s="14"/>
      <c r="C126" s="11" t="s">
        <v>40</v>
      </c>
      <c r="D126" s="11"/>
      <c r="E126" s="11"/>
      <c r="F126" s="2"/>
      <c r="G126" s="12">
        <v>0</v>
      </c>
      <c r="H126" s="12">
        <v>0</v>
      </c>
      <c r="I126" s="12">
        <v>0</v>
      </c>
      <c r="J126" s="12">
        <v>0</v>
      </c>
      <c r="K126" s="12">
        <v>3963209</v>
      </c>
      <c r="L126" s="12">
        <v>4403571</v>
      </c>
      <c r="M126" s="12">
        <v>4800437</v>
      </c>
      <c r="N126" s="12">
        <v>4527165</v>
      </c>
      <c r="O126" s="12">
        <v>5267970.07</v>
      </c>
      <c r="P126" s="12">
        <v>5162717</v>
      </c>
      <c r="Q126" s="12">
        <v>5171989.0999999996</v>
      </c>
      <c r="R126" s="63">
        <v>5679575.2000000002</v>
      </c>
      <c r="S126" s="63">
        <v>5162717.49</v>
      </c>
      <c r="T126" s="63">
        <v>6550023.1399999997</v>
      </c>
      <c r="U126" s="41">
        <v>6232298.2699999996</v>
      </c>
      <c r="V126" s="41">
        <v>6267032.8799999999</v>
      </c>
      <c r="W126" s="63">
        <v>5893323</v>
      </c>
      <c r="X126" s="63">
        <v>5788319</v>
      </c>
      <c r="Y126" s="63">
        <v>5587077</v>
      </c>
      <c r="Z126" s="63">
        <v>13351480</v>
      </c>
      <c r="AA126" s="63">
        <v>11354627</v>
      </c>
      <c r="AB126" s="63">
        <v>14168138</v>
      </c>
      <c r="AC126" s="63">
        <v>12954220</v>
      </c>
      <c r="AD126" s="63">
        <v>7645932</v>
      </c>
      <c r="AE126" s="63">
        <v>16008542</v>
      </c>
      <c r="AF126" s="63">
        <v>8116767</v>
      </c>
      <c r="AG126" s="63">
        <v>9453444</v>
      </c>
      <c r="AH126" s="63">
        <v>16298022</v>
      </c>
      <c r="AI126" s="13">
        <v>2.3615892919494952E-2</v>
      </c>
      <c r="AJ126" s="13">
        <v>0.72403009950659247</v>
      </c>
    </row>
    <row r="127" spans="1:44" ht="10.5" customHeight="1" x14ac:dyDescent="0.2">
      <c r="A127" s="11"/>
      <c r="B127" s="14"/>
      <c r="C127" s="11" t="s">
        <v>210</v>
      </c>
      <c r="D127" s="11"/>
      <c r="E127" s="11"/>
      <c r="F127" s="2"/>
      <c r="G127" s="12">
        <v>0</v>
      </c>
      <c r="H127" s="12">
        <v>0</v>
      </c>
      <c r="I127" s="12">
        <v>0</v>
      </c>
      <c r="J127" s="12">
        <v>0</v>
      </c>
      <c r="K127" s="12">
        <v>0</v>
      </c>
      <c r="L127" s="12">
        <v>0</v>
      </c>
      <c r="M127" s="12">
        <v>0</v>
      </c>
      <c r="N127" s="12">
        <v>0</v>
      </c>
      <c r="O127" s="12">
        <v>0</v>
      </c>
      <c r="P127" s="12">
        <v>0</v>
      </c>
      <c r="Q127" s="12">
        <v>0</v>
      </c>
      <c r="R127" s="63">
        <v>0</v>
      </c>
      <c r="S127" s="63">
        <v>222452</v>
      </c>
      <c r="T127" s="63">
        <v>294995</v>
      </c>
      <c r="U127" s="41">
        <v>323150</v>
      </c>
      <c r="V127" s="41">
        <v>375716.81</v>
      </c>
      <c r="W127" s="63">
        <v>349100</v>
      </c>
      <c r="X127" s="63">
        <v>330967</v>
      </c>
      <c r="Y127" s="63">
        <v>404276</v>
      </c>
      <c r="Z127" s="63">
        <v>484265</v>
      </c>
      <c r="AA127" s="63">
        <v>476515</v>
      </c>
      <c r="AB127" s="63">
        <v>388184</v>
      </c>
      <c r="AC127" s="63">
        <v>326849</v>
      </c>
      <c r="AD127" s="63">
        <v>347557</v>
      </c>
      <c r="AE127" s="63">
        <v>351736</v>
      </c>
      <c r="AF127" s="63">
        <v>352729</v>
      </c>
      <c r="AG127" s="63">
        <v>354832</v>
      </c>
      <c r="AH127" s="63">
        <v>405248</v>
      </c>
      <c r="AI127" s="13">
        <v>7.1957276132144088E-3</v>
      </c>
      <c r="AJ127" s="13">
        <v>0.14208414122739776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29292</v>
      </c>
      <c r="Q128" s="12">
        <v>47123</v>
      </c>
      <c r="R128" s="63">
        <v>48216</v>
      </c>
      <c r="S128" s="63">
        <v>44997</v>
      </c>
      <c r="T128" s="63">
        <v>40689</v>
      </c>
      <c r="U128" s="41">
        <v>38537</v>
      </c>
      <c r="V128" s="41">
        <v>37089.620000000003</v>
      </c>
      <c r="W128" s="63">
        <v>37703</v>
      </c>
      <c r="X128" s="63">
        <v>37118</v>
      </c>
      <c r="Y128" s="63">
        <v>30476</v>
      </c>
      <c r="Z128" s="63">
        <v>31905</v>
      </c>
      <c r="AA128" s="63">
        <v>37073</v>
      </c>
      <c r="AB128" s="63">
        <v>61867</v>
      </c>
      <c r="AC128" s="63">
        <v>33920</v>
      </c>
      <c r="AD128" s="63">
        <v>28659</v>
      </c>
      <c r="AE128" s="63">
        <v>30422</v>
      </c>
      <c r="AF128" s="63">
        <v>32179</v>
      </c>
      <c r="AG128" s="63">
        <v>28156</v>
      </c>
      <c r="AH128" s="63">
        <v>32782</v>
      </c>
      <c r="AI128" s="13">
        <v>-0.10044152786871252</v>
      </c>
      <c r="AJ128" s="13">
        <v>0.1642989060946157</v>
      </c>
    </row>
    <row r="129" spans="1:39"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6017171</v>
      </c>
      <c r="U129" s="41">
        <v>7324652</v>
      </c>
      <c r="V129" s="41">
        <v>6006708.5599999996</v>
      </c>
      <c r="W129" s="63">
        <v>5893323</v>
      </c>
      <c r="X129" s="63">
        <v>12607149</v>
      </c>
      <c r="Y129" s="63">
        <v>12565005</v>
      </c>
      <c r="Z129" s="63">
        <v>10409627</v>
      </c>
      <c r="AA129" s="63">
        <v>10475936</v>
      </c>
      <c r="AB129" s="63">
        <v>10840037</v>
      </c>
      <c r="AC129" s="63">
        <v>11253187</v>
      </c>
      <c r="AD129" s="63">
        <v>11894722</v>
      </c>
      <c r="AE129" s="63">
        <v>10612563</v>
      </c>
      <c r="AF129" s="63">
        <v>11138022</v>
      </c>
      <c r="AG129" s="63">
        <v>11500877</v>
      </c>
      <c r="AH129" s="63">
        <v>14247184</v>
      </c>
      <c r="AI129" s="13">
        <v>4.6605577368189932E-2</v>
      </c>
      <c r="AJ129" s="13">
        <v>0.23879109393135844</v>
      </c>
    </row>
    <row r="130" spans="1:39" ht="10.5" customHeight="1" x14ac:dyDescent="0.2">
      <c r="A130" s="11"/>
      <c r="B130" s="14"/>
      <c r="C130" s="11" t="s">
        <v>44</v>
      </c>
      <c r="D130" s="15"/>
      <c r="E130" s="11"/>
      <c r="F130" s="2"/>
      <c r="G130" s="12">
        <v>4041585</v>
      </c>
      <c r="H130" s="12">
        <v>4607168</v>
      </c>
      <c r="I130" s="12">
        <v>5229603</v>
      </c>
      <c r="J130" s="12">
        <v>6074310</v>
      </c>
      <c r="K130" s="12">
        <v>6755277</v>
      </c>
      <c r="L130" s="12">
        <v>7328239</v>
      </c>
      <c r="M130" s="12">
        <v>9296203</v>
      </c>
      <c r="N130" s="12">
        <v>9492201</v>
      </c>
      <c r="O130" s="12">
        <v>10081213</v>
      </c>
      <c r="P130" s="12">
        <v>10267613</v>
      </c>
      <c r="Q130" s="12">
        <v>10891849</v>
      </c>
      <c r="R130" s="63">
        <v>11188444</v>
      </c>
      <c r="S130" s="63">
        <v>13065172</v>
      </c>
      <c r="T130" s="63">
        <v>13454280.43</v>
      </c>
      <c r="U130" s="41">
        <v>16223039</v>
      </c>
      <c r="V130" s="41">
        <v>17274665.579999998</v>
      </c>
      <c r="W130" s="63">
        <v>17601149.699999999</v>
      </c>
      <c r="X130" s="63">
        <v>83009055.780000001</v>
      </c>
      <c r="Y130" s="63">
        <v>44163402</v>
      </c>
      <c r="Z130" s="63">
        <v>21905114</v>
      </c>
      <c r="AA130" s="63">
        <v>35179906</v>
      </c>
      <c r="AB130" s="63">
        <v>37406736</v>
      </c>
      <c r="AC130" s="63">
        <v>24967870</v>
      </c>
      <c r="AD130" s="63">
        <v>16597222</v>
      </c>
      <c r="AE130" s="63">
        <v>56996899</v>
      </c>
      <c r="AF130" s="63">
        <v>19210584</v>
      </c>
      <c r="AG130" s="63">
        <v>19773767</v>
      </c>
      <c r="AH130" s="63">
        <v>18510722</v>
      </c>
      <c r="AI130" s="13">
        <v>-0.11063727366970122</v>
      </c>
      <c r="AJ130" s="13">
        <v>-6.3874779145521435E-2</v>
      </c>
    </row>
    <row r="131" spans="1:39" ht="10.5" customHeight="1" x14ac:dyDescent="0.2">
      <c r="A131" s="11"/>
      <c r="B131" s="14"/>
      <c r="C131" s="11"/>
      <c r="D131" s="15" t="s">
        <v>45</v>
      </c>
      <c r="E131" s="11"/>
      <c r="F131" s="2"/>
      <c r="G131" s="12">
        <v>786355</v>
      </c>
      <c r="H131" s="12">
        <v>908962</v>
      </c>
      <c r="I131" s="12">
        <v>738403</v>
      </c>
      <c r="J131" s="12">
        <v>1083177</v>
      </c>
      <c r="K131" s="12">
        <v>1158236</v>
      </c>
      <c r="L131" s="12">
        <v>1308522</v>
      </c>
      <c r="M131" s="12">
        <v>1485299</v>
      </c>
      <c r="N131" s="12">
        <v>1567470</v>
      </c>
      <c r="O131" s="12">
        <v>1529653</v>
      </c>
      <c r="P131" s="12">
        <v>1566772</v>
      </c>
      <c r="Q131" s="12">
        <v>1612479</v>
      </c>
      <c r="R131" s="63">
        <v>1764172</v>
      </c>
      <c r="S131" s="63">
        <v>1983373</v>
      </c>
      <c r="T131" s="63">
        <v>2300502.4300000002</v>
      </c>
      <c r="U131" s="41">
        <v>2402519</v>
      </c>
      <c r="V131" s="41">
        <v>2218686.9000000004</v>
      </c>
      <c r="W131" s="63">
        <v>2046860</v>
      </c>
      <c r="X131" s="63">
        <v>1960195</v>
      </c>
      <c r="Y131" s="63">
        <v>1964934</v>
      </c>
      <c r="Z131" s="63">
        <v>2192141</v>
      </c>
      <c r="AA131" s="63">
        <v>2162998</v>
      </c>
      <c r="AB131" s="63">
        <v>2274931</v>
      </c>
      <c r="AC131" s="63">
        <v>2394892</v>
      </c>
      <c r="AD131" s="63">
        <v>2389194</v>
      </c>
      <c r="AE131" s="63">
        <v>2665193</v>
      </c>
      <c r="AF131" s="63">
        <v>2648991</v>
      </c>
      <c r="AG131" s="63">
        <v>3014172</v>
      </c>
      <c r="AH131" s="63">
        <v>3307713</v>
      </c>
      <c r="AI131" s="13">
        <v>6.4371568663629253E-2</v>
      </c>
      <c r="AJ131" s="13">
        <v>9.7386944076184104E-2</v>
      </c>
    </row>
    <row r="132" spans="1:39" ht="10.5" customHeight="1" x14ac:dyDescent="0.2">
      <c r="A132" s="11"/>
      <c r="B132" s="14"/>
      <c r="C132" s="11"/>
      <c r="D132" s="15" t="s">
        <v>46</v>
      </c>
      <c r="E132" s="11"/>
      <c r="F132" s="2"/>
      <c r="G132" s="12">
        <v>2894553</v>
      </c>
      <c r="H132" s="12">
        <v>3460226</v>
      </c>
      <c r="I132" s="12">
        <v>3608901</v>
      </c>
      <c r="J132" s="12">
        <v>4072616</v>
      </c>
      <c r="K132" s="12">
        <v>4579958</v>
      </c>
      <c r="L132" s="12">
        <v>5214868</v>
      </c>
      <c r="M132" s="12">
        <v>6810782</v>
      </c>
      <c r="N132" s="12">
        <v>7002314</v>
      </c>
      <c r="O132" s="12">
        <v>7588319</v>
      </c>
      <c r="P132" s="12">
        <v>7807712</v>
      </c>
      <c r="Q132" s="12">
        <v>8619120</v>
      </c>
      <c r="R132" s="63">
        <v>9092247</v>
      </c>
      <c r="S132" s="63">
        <v>10274278</v>
      </c>
      <c r="T132" s="63">
        <v>10050216</v>
      </c>
      <c r="U132" s="41">
        <v>12233076</v>
      </c>
      <c r="V132" s="41">
        <v>11673508.309999999</v>
      </c>
      <c r="W132" s="63">
        <v>12198375</v>
      </c>
      <c r="X132" s="63">
        <v>13728829.379999999</v>
      </c>
      <c r="Y132" s="63">
        <v>14646603</v>
      </c>
      <c r="Z132" s="63">
        <v>12843920</v>
      </c>
      <c r="AA132" s="63">
        <v>14351182</v>
      </c>
      <c r="AB132" s="63">
        <v>14466989</v>
      </c>
      <c r="AC132" s="63">
        <v>13399952</v>
      </c>
      <c r="AD132" s="63">
        <v>13060712</v>
      </c>
      <c r="AE132" s="63">
        <v>10404793</v>
      </c>
      <c r="AF132" s="63">
        <v>13122391</v>
      </c>
      <c r="AG132" s="63">
        <v>13431242</v>
      </c>
      <c r="AH132" s="63">
        <v>9121989</v>
      </c>
      <c r="AI132" s="13">
        <v>-7.3983840366868892E-2</v>
      </c>
      <c r="AJ132" s="13">
        <v>-0.32083801334232531</v>
      </c>
    </row>
    <row r="133" spans="1:39"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5637427</v>
      </c>
      <c r="AA133" s="63">
        <v>8786753</v>
      </c>
      <c r="AB133" s="63">
        <v>6106700</v>
      </c>
      <c r="AC133" s="63">
        <v>6353885</v>
      </c>
      <c r="AD133" s="63">
        <v>0</v>
      </c>
      <c r="AE133" s="63">
        <v>42710338</v>
      </c>
      <c r="AF133" s="63">
        <v>2500000</v>
      </c>
      <c r="AG133" s="63">
        <v>2500000</v>
      </c>
      <c r="AH133" s="63">
        <v>2800000</v>
      </c>
      <c r="AI133" s="13">
        <v>-0.12187048542145806</v>
      </c>
      <c r="AJ133" s="13">
        <v>0.12</v>
      </c>
    </row>
    <row r="134" spans="1:39" ht="10.5" customHeight="1" x14ac:dyDescent="0.2">
      <c r="A134" s="11"/>
      <c r="B134" s="11"/>
      <c r="C134" s="11"/>
      <c r="D134" s="11" t="s">
        <v>48</v>
      </c>
      <c r="E134" s="11"/>
      <c r="F134" s="2"/>
      <c r="G134" s="12">
        <v>360677</v>
      </c>
      <c r="H134" s="12">
        <v>237980</v>
      </c>
      <c r="I134" s="12">
        <v>882299</v>
      </c>
      <c r="J134" s="12">
        <v>918517</v>
      </c>
      <c r="K134" s="12">
        <v>1017083</v>
      </c>
      <c r="L134" s="12">
        <v>804849</v>
      </c>
      <c r="M134" s="12">
        <v>1000122</v>
      </c>
      <c r="N134" s="12">
        <v>922417</v>
      </c>
      <c r="O134" s="12">
        <v>963241</v>
      </c>
      <c r="P134" s="12">
        <v>893129</v>
      </c>
      <c r="Q134" s="12">
        <v>660250</v>
      </c>
      <c r="R134" s="63">
        <v>332025</v>
      </c>
      <c r="S134" s="63">
        <v>807521</v>
      </c>
      <c r="T134" s="63">
        <v>1103562</v>
      </c>
      <c r="U134" s="41">
        <v>1587444</v>
      </c>
      <c r="V134" s="41">
        <v>3382470.37</v>
      </c>
      <c r="W134" s="63">
        <v>3355914.6999999993</v>
      </c>
      <c r="X134" s="63">
        <v>67320031.400000006</v>
      </c>
      <c r="Y134" s="63">
        <v>27551865</v>
      </c>
      <c r="Z134" s="63">
        <v>1231626</v>
      </c>
      <c r="AA134" s="63">
        <v>9878973</v>
      </c>
      <c r="AB134" s="63">
        <v>14558116</v>
      </c>
      <c r="AC134" s="63">
        <v>2819141</v>
      </c>
      <c r="AD134" s="63">
        <v>1147316</v>
      </c>
      <c r="AE134" s="63">
        <v>1216575</v>
      </c>
      <c r="AF134" s="63">
        <v>939202</v>
      </c>
      <c r="AG134" s="63">
        <v>828353</v>
      </c>
      <c r="AH134" s="63">
        <v>3281020</v>
      </c>
      <c r="AI134" s="13">
        <v>-0.21989939084589361</v>
      </c>
      <c r="AJ134" s="13">
        <v>2.960895898246279</v>
      </c>
      <c r="AM134" t="s">
        <v>304</v>
      </c>
    </row>
    <row r="135" spans="1:39"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9" ht="10.5" customHeight="1" x14ac:dyDescent="0.2">
      <c r="A136" s="11"/>
      <c r="B136" s="11" t="s">
        <v>49</v>
      </c>
      <c r="C136" s="11"/>
      <c r="D136" s="11"/>
      <c r="E136" s="11"/>
      <c r="F136" s="2"/>
      <c r="G136" s="12">
        <v>6098021</v>
      </c>
      <c r="H136" s="12">
        <v>5486830</v>
      </c>
      <c r="I136" s="12">
        <v>6519130</v>
      </c>
      <c r="J136" s="12">
        <v>6308065</v>
      </c>
      <c r="K136" s="12">
        <f>SUM(K137:K145)</f>
        <v>6845773</v>
      </c>
      <c r="L136" s="12">
        <f>SUM(L137:L145)</f>
        <v>6787943</v>
      </c>
      <c r="M136" s="12">
        <f>SUM(M137:M145)</f>
        <v>6717960</v>
      </c>
      <c r="N136" s="12">
        <f>SUM(N137:N145)</f>
        <v>6741114</v>
      </c>
      <c r="O136" s="12">
        <v>8630377.8999999985</v>
      </c>
      <c r="P136" s="12">
        <v>8907124</v>
      </c>
      <c r="Q136" s="12">
        <v>8084328.2400000002</v>
      </c>
      <c r="R136" s="63">
        <v>7940054.5100000007</v>
      </c>
      <c r="S136" s="63">
        <v>8208831.2400000002</v>
      </c>
      <c r="T136" s="63">
        <v>7915057</v>
      </c>
      <c r="U136" s="41">
        <v>8852026.7599999998</v>
      </c>
      <c r="V136" s="41">
        <v>10417901.739999998</v>
      </c>
      <c r="W136" s="63">
        <v>10498057</v>
      </c>
      <c r="X136" s="63">
        <v>8116582.54</v>
      </c>
      <c r="Y136" s="63">
        <v>7528293</v>
      </c>
      <c r="Z136" s="63">
        <v>22455369</v>
      </c>
      <c r="AA136" s="63">
        <v>34111894</v>
      </c>
      <c r="AB136" s="63">
        <v>15554260</v>
      </c>
      <c r="AC136" s="63">
        <v>11726728</v>
      </c>
      <c r="AD136" s="63">
        <v>9820526</v>
      </c>
      <c r="AE136" s="63">
        <v>11925476</v>
      </c>
      <c r="AF136" s="63">
        <v>13416417</v>
      </c>
      <c r="AG136" s="63">
        <v>11248024</v>
      </c>
      <c r="AH136" s="63">
        <v>15834558</v>
      </c>
      <c r="AI136" s="13">
        <v>2.9811365525436173E-3</v>
      </c>
      <c r="AJ136" s="13">
        <v>0.40776353251024355</v>
      </c>
      <c r="AM136" t="s">
        <v>305</v>
      </c>
    </row>
    <row r="137" spans="1:39"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9" ht="10.5" customHeight="1" x14ac:dyDescent="0.2">
      <c r="A138" s="11"/>
      <c r="B138" s="11"/>
      <c r="C138" s="11" t="s">
        <v>51</v>
      </c>
      <c r="D138" s="11"/>
      <c r="E138" s="11"/>
      <c r="F138" s="2"/>
      <c r="G138" s="12">
        <v>776226</v>
      </c>
      <c r="H138" s="12">
        <v>190843</v>
      </c>
      <c r="I138" s="12">
        <v>968814</v>
      </c>
      <c r="J138" s="12">
        <v>359810</v>
      </c>
      <c r="K138" s="12">
        <v>363822</v>
      </c>
      <c r="L138" s="12">
        <v>369744</v>
      </c>
      <c r="M138" s="12">
        <v>436954</v>
      </c>
      <c r="N138" s="12">
        <v>449630</v>
      </c>
      <c r="O138" s="12">
        <v>1014422.88</v>
      </c>
      <c r="P138" s="12">
        <v>1078877</v>
      </c>
      <c r="Q138" s="12">
        <v>1115031.33</v>
      </c>
      <c r="R138" s="63">
        <v>1193828.9099999999</v>
      </c>
      <c r="S138" s="63">
        <v>1078876.73</v>
      </c>
      <c r="T138" s="63">
        <v>1254140.8400000001</v>
      </c>
      <c r="U138" s="41">
        <v>1292496.93</v>
      </c>
      <c r="V138" s="41">
        <v>2108702.37</v>
      </c>
      <c r="W138" s="64">
        <v>2247964</v>
      </c>
      <c r="X138" s="64">
        <v>1484164</v>
      </c>
      <c r="Y138" s="63">
        <v>1517641</v>
      </c>
      <c r="Z138" s="63">
        <v>1585819</v>
      </c>
      <c r="AA138" s="63">
        <v>1603650</v>
      </c>
      <c r="AB138" s="63">
        <v>1652180</v>
      </c>
      <c r="AC138" s="63">
        <v>2562502</v>
      </c>
      <c r="AD138" s="63">
        <v>2711850</v>
      </c>
      <c r="AE138" s="63">
        <v>1723931</v>
      </c>
      <c r="AF138" s="63">
        <v>2578276</v>
      </c>
      <c r="AG138" s="63">
        <v>2638551</v>
      </c>
      <c r="AH138" s="63">
        <v>1807299</v>
      </c>
      <c r="AI138" s="13">
        <v>1.5068711496146525E-2</v>
      </c>
      <c r="AJ138" s="13">
        <v>-0.31504109641996686</v>
      </c>
    </row>
    <row r="139" spans="1:39"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9"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9" ht="10.5" customHeight="1" x14ac:dyDescent="0.2">
      <c r="A141" s="11"/>
      <c r="B141" s="11"/>
      <c r="C141" s="11" t="s">
        <v>106</v>
      </c>
      <c r="D141" s="11"/>
      <c r="E141" s="11"/>
      <c r="F141" s="2"/>
      <c r="G141" s="12">
        <v>3984916</v>
      </c>
      <c r="H141" s="12">
        <v>4106561</v>
      </c>
      <c r="I141" s="12">
        <v>4331412</v>
      </c>
      <c r="J141" s="12">
        <v>4783287</v>
      </c>
      <c r="K141" s="12">
        <v>5053302</v>
      </c>
      <c r="L141" s="12">
        <v>5284168</v>
      </c>
      <c r="M141" s="12">
        <v>5598899</v>
      </c>
      <c r="N141" s="12">
        <v>4690749</v>
      </c>
      <c r="O141" s="12">
        <v>5875007.1699999999</v>
      </c>
      <c r="P141" s="12">
        <v>5563073</v>
      </c>
      <c r="Q141" s="12">
        <v>5565173.9900000002</v>
      </c>
      <c r="R141" s="63">
        <v>5563805.2000000002</v>
      </c>
      <c r="S141" s="63">
        <v>5543408.7700000005</v>
      </c>
      <c r="T141" s="63">
        <v>5713321.1600000001</v>
      </c>
      <c r="U141" s="41">
        <v>6312213.8300000001</v>
      </c>
      <c r="V141" s="41">
        <v>6896124.6699999999</v>
      </c>
      <c r="W141" s="63">
        <v>6692688</v>
      </c>
      <c r="X141" s="63">
        <v>5633215.54</v>
      </c>
      <c r="Y141" s="63">
        <v>4514352</v>
      </c>
      <c r="Z141" s="63">
        <v>4094447</v>
      </c>
      <c r="AA141" s="63">
        <v>4742872</v>
      </c>
      <c r="AB141" s="63">
        <v>4638123</v>
      </c>
      <c r="AC141" s="63">
        <v>4960153</v>
      </c>
      <c r="AD141" s="63">
        <v>5076413</v>
      </c>
      <c r="AE141" s="63">
        <v>5396908</v>
      </c>
      <c r="AF141" s="63">
        <v>6322402</v>
      </c>
      <c r="AG141" s="63">
        <v>5395018</v>
      </c>
      <c r="AH141" s="63">
        <v>9293197</v>
      </c>
      <c r="AI141" s="13">
        <v>0.12280364452775072</v>
      </c>
      <c r="AJ141" s="13">
        <v>0.72255162077309099</v>
      </c>
    </row>
    <row r="142" spans="1:39" ht="10.5" customHeight="1" x14ac:dyDescent="0.2">
      <c r="A142" s="11"/>
      <c r="B142" s="14"/>
      <c r="C142" s="11" t="s">
        <v>55</v>
      </c>
      <c r="E142" s="11"/>
      <c r="F142" s="2"/>
      <c r="G142" s="12">
        <v>0</v>
      </c>
      <c r="H142" s="12">
        <v>0</v>
      </c>
      <c r="I142" s="12">
        <v>0</v>
      </c>
      <c r="J142" s="12">
        <v>0</v>
      </c>
      <c r="K142" s="12">
        <v>0</v>
      </c>
      <c r="L142" s="12">
        <v>50573</v>
      </c>
      <c r="M142" s="12">
        <v>107471</v>
      </c>
      <c r="N142" s="12">
        <v>200383</v>
      </c>
      <c r="O142" s="12">
        <v>263122.84999999998</v>
      </c>
      <c r="P142" s="12">
        <v>279686</v>
      </c>
      <c r="Q142" s="12">
        <v>247987.92</v>
      </c>
      <c r="R142" s="63">
        <v>359485.4</v>
      </c>
      <c r="S142" s="63">
        <v>279685.74</v>
      </c>
      <c r="T142" s="63">
        <v>356971</v>
      </c>
      <c r="U142" s="41">
        <v>312378</v>
      </c>
      <c r="V142" s="41">
        <v>401832.69</v>
      </c>
      <c r="W142" s="64">
        <v>347731</v>
      </c>
      <c r="X142" s="64">
        <v>406151</v>
      </c>
      <c r="Y142" s="63">
        <v>383057</v>
      </c>
      <c r="Z142" s="63">
        <v>402219</v>
      </c>
      <c r="AA142" s="63">
        <v>359343</v>
      </c>
      <c r="AB142" s="63">
        <v>517744</v>
      </c>
      <c r="AC142" s="63">
        <v>653341</v>
      </c>
      <c r="AD142" s="63">
        <v>545645</v>
      </c>
      <c r="AE142" s="63">
        <v>704971</v>
      </c>
      <c r="AF142" s="63">
        <v>657061</v>
      </c>
      <c r="AG142" s="63">
        <v>618270</v>
      </c>
      <c r="AH142" s="63">
        <v>578104</v>
      </c>
      <c r="AI142" s="13">
        <v>1.8548741750319397E-2</v>
      </c>
      <c r="AJ142" s="13">
        <v>-6.4965144677891537E-2</v>
      </c>
    </row>
    <row r="143" spans="1:39" ht="10.5" customHeight="1" x14ac:dyDescent="0.2">
      <c r="A143" s="11"/>
      <c r="B143" s="11"/>
      <c r="C143" s="11" t="s">
        <v>56</v>
      </c>
      <c r="D143" s="11"/>
      <c r="E143" s="11"/>
      <c r="F143" s="2"/>
      <c r="G143" s="12">
        <v>1336879</v>
      </c>
      <c r="H143" s="12">
        <v>1189426</v>
      </c>
      <c r="I143" s="12">
        <v>1218904</v>
      </c>
      <c r="J143" s="12">
        <v>1164968</v>
      </c>
      <c r="K143" s="12">
        <v>1428649</v>
      </c>
      <c r="L143" s="12">
        <v>1083458</v>
      </c>
      <c r="M143" s="12">
        <v>574636</v>
      </c>
      <c r="N143" s="12">
        <v>1400352</v>
      </c>
      <c r="O143" s="12">
        <v>1477825</v>
      </c>
      <c r="P143" s="12">
        <v>1985488</v>
      </c>
      <c r="Q143" s="12">
        <v>1156135</v>
      </c>
      <c r="R143" s="63">
        <v>822935</v>
      </c>
      <c r="S143" s="63">
        <v>1306860</v>
      </c>
      <c r="T143" s="63">
        <v>590624</v>
      </c>
      <c r="U143" s="41">
        <v>934938</v>
      </c>
      <c r="V143" s="41">
        <v>1011242.01</v>
      </c>
      <c r="W143" s="63">
        <v>1209674</v>
      </c>
      <c r="X143" s="63">
        <v>593052</v>
      </c>
      <c r="Y143" s="63">
        <v>1113243</v>
      </c>
      <c r="Z143" s="63">
        <v>16372884</v>
      </c>
      <c r="AA143" s="63">
        <v>27406029</v>
      </c>
      <c r="AB143" s="63">
        <v>8746213</v>
      </c>
      <c r="AC143" s="63">
        <v>3550732</v>
      </c>
      <c r="AD143" s="63">
        <v>1486618</v>
      </c>
      <c r="AE143" s="63">
        <v>4099666</v>
      </c>
      <c r="AF143" s="63">
        <v>3858678</v>
      </c>
      <c r="AG143" s="63">
        <v>2596185</v>
      </c>
      <c r="AH143" s="63">
        <v>4155958</v>
      </c>
      <c r="AI143" s="13">
        <v>-0.11663161933124533</v>
      </c>
      <c r="AJ143" s="13">
        <v>0.60079424232094403</v>
      </c>
    </row>
    <row r="144" spans="1:39"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1302819</v>
      </c>
      <c r="H147" s="12">
        <v>1802272</v>
      </c>
      <c r="I147" s="12">
        <v>781272</v>
      </c>
      <c r="J147" s="12">
        <v>1821065</v>
      </c>
      <c r="K147" s="12">
        <v>459021</v>
      </c>
      <c r="L147" s="12">
        <v>2007001</v>
      </c>
      <c r="M147" s="12">
        <v>2030117</v>
      </c>
      <c r="N147" s="12">
        <v>1409277</v>
      </c>
      <c r="O147" s="12">
        <v>1221983</v>
      </c>
      <c r="P147" s="12">
        <v>1633151</v>
      </c>
      <c r="Q147" s="12">
        <v>1958675</v>
      </c>
      <c r="R147" s="63">
        <v>884240</v>
      </c>
      <c r="S147" s="63">
        <v>3415652</v>
      </c>
      <c r="T147" s="63">
        <v>1943369</v>
      </c>
      <c r="U147" s="41">
        <v>2322416</v>
      </c>
      <c r="V147" s="41">
        <v>1707603.08</v>
      </c>
      <c r="W147" s="63">
        <v>1670813</v>
      </c>
      <c r="X147" s="63">
        <v>2074817</v>
      </c>
      <c r="Y147" s="63">
        <v>3442197</v>
      </c>
      <c r="Z147" s="63">
        <v>3757332</v>
      </c>
      <c r="AA147" s="63">
        <v>2574155</v>
      </c>
      <c r="AB147" s="63">
        <v>5712830</v>
      </c>
      <c r="AC147" s="63">
        <v>3087505</v>
      </c>
      <c r="AD147" s="63">
        <v>2643139</v>
      </c>
      <c r="AE147" s="63">
        <v>3337909</v>
      </c>
      <c r="AF147" s="63">
        <v>3628187</v>
      </c>
      <c r="AG147" s="63">
        <v>1644944</v>
      </c>
      <c r="AH147" s="63">
        <v>853104</v>
      </c>
      <c r="AI147" s="13">
        <v>-0.27161927225345361</v>
      </c>
      <c r="AJ147" s="13">
        <v>-0.48137808946687549</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75424</v>
      </c>
      <c r="H149" s="12">
        <v>110329</v>
      </c>
      <c r="I149" s="12">
        <v>374323</v>
      </c>
      <c r="J149" s="12">
        <v>521116</v>
      </c>
      <c r="K149" s="12">
        <v>292805</v>
      </c>
      <c r="L149" s="12">
        <v>359506</v>
      </c>
      <c r="M149" s="12">
        <v>390472</v>
      </c>
      <c r="N149" s="12">
        <v>267415</v>
      </c>
      <c r="O149" s="12">
        <v>384873</v>
      </c>
      <c r="P149" s="12">
        <v>410770</v>
      </c>
      <c r="Q149" s="12">
        <v>1055256</v>
      </c>
      <c r="R149" s="63">
        <v>994243</v>
      </c>
      <c r="S149" s="63">
        <v>946947</v>
      </c>
      <c r="T149" s="63">
        <v>27500</v>
      </c>
      <c r="U149" s="41">
        <v>5685299</v>
      </c>
      <c r="V149" s="41">
        <v>5828097.3100000005</v>
      </c>
      <c r="W149" s="63">
        <v>7807270</v>
      </c>
      <c r="X149" s="63">
        <v>7155311.3399999999</v>
      </c>
      <c r="Y149" s="63">
        <v>7400394</v>
      </c>
      <c r="Z149" s="63">
        <v>6975503</v>
      </c>
      <c r="AA149" s="63">
        <v>6316693</v>
      </c>
      <c r="AB149" s="63">
        <v>3086101</v>
      </c>
      <c r="AC149" s="63">
        <v>2272707</v>
      </c>
      <c r="AD149" s="63">
        <v>2008148</v>
      </c>
      <c r="AE149" s="63">
        <v>2228274</v>
      </c>
      <c r="AF149" s="63">
        <v>2093843</v>
      </c>
      <c r="AG149" s="63">
        <v>2049363</v>
      </c>
      <c r="AH149" s="63">
        <v>11510545</v>
      </c>
      <c r="AI149" s="13">
        <v>0.24531998751947137</v>
      </c>
      <c r="AJ149" s="13">
        <v>4.6166452697740716</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17176656</v>
      </c>
      <c r="H152" s="5">
        <v>21540441</v>
      </c>
      <c r="I152" s="5">
        <v>21511040</v>
      </c>
      <c r="J152" s="5">
        <v>26249255</v>
      </c>
      <c r="K152" s="5">
        <v>30503520</v>
      </c>
      <c r="L152" s="5">
        <v>32767696</v>
      </c>
      <c r="M152" s="5">
        <v>31371288</v>
      </c>
      <c r="N152" s="5">
        <v>33672196</v>
      </c>
      <c r="O152" s="5">
        <v>36271087</v>
      </c>
      <c r="P152" s="5">
        <v>37639077</v>
      </c>
      <c r="Q152" s="5">
        <v>42326727</v>
      </c>
      <c r="R152" s="62">
        <v>40756340</v>
      </c>
      <c r="S152" s="62">
        <v>42498657</v>
      </c>
      <c r="T152" s="62">
        <v>47293725</v>
      </c>
      <c r="U152" s="39">
        <v>57305371</v>
      </c>
      <c r="V152" s="39">
        <v>58870926</v>
      </c>
      <c r="W152" s="62">
        <v>122926643</v>
      </c>
      <c r="X152" s="62">
        <v>157110702</v>
      </c>
      <c r="Y152" s="62">
        <v>144490155</v>
      </c>
      <c r="Z152" s="62">
        <v>164691245</v>
      </c>
      <c r="AA152" s="62">
        <v>192875259</v>
      </c>
      <c r="AB152" s="62">
        <v>121883036</v>
      </c>
      <c r="AC152" s="62">
        <v>80642204</v>
      </c>
      <c r="AD152" s="62">
        <v>99792935</v>
      </c>
      <c r="AE152" s="62">
        <v>127696203</v>
      </c>
      <c r="AF152" s="62">
        <v>103617017</v>
      </c>
      <c r="AG152" s="62">
        <v>96716705</v>
      </c>
      <c r="AH152" s="62">
        <v>101351977</v>
      </c>
      <c r="AI152" s="10">
        <v>-3.0275964420047874E-2</v>
      </c>
      <c r="AJ152" s="10">
        <v>4.7926281194132905E-2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6155349</v>
      </c>
      <c r="H154" s="12">
        <v>7125203</v>
      </c>
      <c r="I154" s="12">
        <v>7019538</v>
      </c>
      <c r="J154" s="12">
        <v>7962634</v>
      </c>
      <c r="K154" s="12">
        <v>9510111</v>
      </c>
      <c r="L154" s="12">
        <v>9214851</v>
      </c>
      <c r="M154" s="12">
        <v>9225882</v>
      </c>
      <c r="N154" s="12">
        <v>10011788</v>
      </c>
      <c r="O154" s="12">
        <v>10282505</v>
      </c>
      <c r="P154" s="12">
        <v>10799350</v>
      </c>
      <c r="Q154" s="12">
        <v>11367029</v>
      </c>
      <c r="R154" s="63">
        <v>11185072</v>
      </c>
      <c r="S154" s="63">
        <v>11740828</v>
      </c>
      <c r="T154" s="63">
        <v>12696560</v>
      </c>
      <c r="U154" s="41">
        <v>13253344</v>
      </c>
      <c r="V154" s="41">
        <v>14605767</v>
      </c>
      <c r="W154" s="63">
        <v>15218424</v>
      </c>
      <c r="X154" s="63">
        <v>16335069</v>
      </c>
      <c r="Y154" s="63">
        <v>15843428</v>
      </c>
      <c r="Z154" s="63">
        <v>15816182</v>
      </c>
      <c r="AA154" s="63">
        <v>20464257</v>
      </c>
      <c r="AB154" s="63">
        <v>14906886</v>
      </c>
      <c r="AC154" s="63">
        <v>17546545</v>
      </c>
      <c r="AD154" s="63">
        <v>30259047</v>
      </c>
      <c r="AE154" s="63">
        <v>21468470</v>
      </c>
      <c r="AF154" s="63">
        <v>21630423</v>
      </c>
      <c r="AG154" s="63">
        <v>25668095</v>
      </c>
      <c r="AH154" s="63">
        <v>28983869</v>
      </c>
      <c r="AI154" s="13">
        <v>0.11719308259256978</v>
      </c>
      <c r="AJ154" s="13">
        <v>0.12917881128303443</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5991552</v>
      </c>
      <c r="H156" s="12">
        <v>7085611</v>
      </c>
      <c r="I156" s="12">
        <v>7696332</v>
      </c>
      <c r="J156" s="12">
        <v>9542420</v>
      </c>
      <c r="K156" s="12">
        <v>10587335</v>
      </c>
      <c r="L156" s="12">
        <v>11488341</v>
      </c>
      <c r="M156" s="12">
        <v>10559169</v>
      </c>
      <c r="N156" s="12">
        <v>10795013</v>
      </c>
      <c r="O156" s="12">
        <v>12825655</v>
      </c>
      <c r="P156" s="12">
        <v>12508211</v>
      </c>
      <c r="Q156" s="12">
        <v>12827369</v>
      </c>
      <c r="R156" s="63">
        <v>13903870</v>
      </c>
      <c r="S156" s="63">
        <v>13807179</v>
      </c>
      <c r="T156" s="63">
        <v>16262641</v>
      </c>
      <c r="U156" s="41">
        <v>17834416</v>
      </c>
      <c r="V156" s="41">
        <v>18419105</v>
      </c>
      <c r="W156" s="63">
        <v>20055412</v>
      </c>
      <c r="X156" s="63">
        <v>19540705</v>
      </c>
      <c r="Y156" s="63">
        <v>18027015</v>
      </c>
      <c r="Z156" s="63">
        <v>18706224</v>
      </c>
      <c r="AA156" s="63">
        <v>22401557</v>
      </c>
      <c r="AB156" s="63">
        <v>23078628</v>
      </c>
      <c r="AC156" s="63">
        <v>22755865</v>
      </c>
      <c r="AD156" s="63">
        <v>23948570</v>
      </c>
      <c r="AE156" s="63">
        <v>22391218</v>
      </c>
      <c r="AF156" s="63">
        <v>33657259</v>
      </c>
      <c r="AG156" s="63">
        <v>21594822</v>
      </c>
      <c r="AH156" s="63">
        <v>23790907</v>
      </c>
      <c r="AI156" s="13">
        <v>5.0789299902322949E-3</v>
      </c>
      <c r="AJ156" s="13">
        <v>0.10169498039854183</v>
      </c>
    </row>
    <row r="157" spans="1:36" ht="10.5" customHeight="1" x14ac:dyDescent="0.2">
      <c r="A157" s="11"/>
      <c r="B157" s="19" t="s">
        <v>67</v>
      </c>
      <c r="C157" s="14"/>
      <c r="D157" s="19"/>
      <c r="E157" s="19"/>
      <c r="F157" s="2"/>
      <c r="G157" s="12">
        <v>1563499</v>
      </c>
      <c r="H157" s="12">
        <v>1432497</v>
      </c>
      <c r="I157" s="12">
        <v>1429210</v>
      </c>
      <c r="J157" s="12">
        <v>2064657</v>
      </c>
      <c r="K157" s="12">
        <v>2425094</v>
      </c>
      <c r="L157" s="12">
        <v>3042634</v>
      </c>
      <c r="M157" s="12">
        <v>2423107</v>
      </c>
      <c r="N157" s="12">
        <v>2394509</v>
      </c>
      <c r="O157" s="12">
        <v>2511539</v>
      </c>
      <c r="P157" s="12">
        <v>2687187</v>
      </c>
      <c r="Q157" s="12">
        <v>2927621</v>
      </c>
      <c r="R157" s="63">
        <v>2566388</v>
      </c>
      <c r="S157" s="63">
        <v>2475666</v>
      </c>
      <c r="T157" s="63">
        <v>3083550</v>
      </c>
      <c r="U157" s="41">
        <v>5760965</v>
      </c>
      <c r="V157" s="41">
        <v>3927273</v>
      </c>
      <c r="W157" s="63">
        <v>4668055</v>
      </c>
      <c r="X157" s="63">
        <v>5908681</v>
      </c>
      <c r="Y157" s="63">
        <v>6754380</v>
      </c>
      <c r="Z157" s="63">
        <v>4910658</v>
      </c>
      <c r="AA157" s="63">
        <v>14501264</v>
      </c>
      <c r="AB157" s="63">
        <v>5181538</v>
      </c>
      <c r="AC157" s="63">
        <v>2096591</v>
      </c>
      <c r="AD157" s="63">
        <v>3619971</v>
      </c>
      <c r="AE157" s="63">
        <v>12461510</v>
      </c>
      <c r="AF157" s="63">
        <v>12524971</v>
      </c>
      <c r="AG157" s="63">
        <v>10833638</v>
      </c>
      <c r="AH157" s="63">
        <v>3720660</v>
      </c>
      <c r="AI157" s="13">
        <v>-5.3704264442173799E-2</v>
      </c>
      <c r="AJ157" s="13">
        <v>-0.6565641200121326</v>
      </c>
    </row>
    <row r="158" spans="1:36" ht="10.5" customHeight="1" x14ac:dyDescent="0.2">
      <c r="A158" s="11"/>
      <c r="B158" s="19" t="s">
        <v>69</v>
      </c>
      <c r="C158" s="14"/>
      <c r="D158" s="19"/>
      <c r="E158" s="19"/>
      <c r="F158" s="2"/>
      <c r="G158" s="12">
        <v>859056</v>
      </c>
      <c r="H158" s="12">
        <v>1491956</v>
      </c>
      <c r="I158" s="12">
        <v>1336043</v>
      </c>
      <c r="J158" s="12">
        <v>1124659</v>
      </c>
      <c r="K158" s="12">
        <v>1243231</v>
      </c>
      <c r="L158" s="12">
        <v>2680205</v>
      </c>
      <c r="M158" s="12">
        <v>2666724</v>
      </c>
      <c r="N158" s="12">
        <v>2824104</v>
      </c>
      <c r="O158" s="12">
        <v>3144252</v>
      </c>
      <c r="P158" s="12">
        <v>3367166</v>
      </c>
      <c r="Q158" s="12">
        <v>3847596</v>
      </c>
      <c r="R158" s="63">
        <v>4102606</v>
      </c>
      <c r="S158" s="63">
        <v>3979916</v>
      </c>
      <c r="T158" s="63">
        <v>3089986</v>
      </c>
      <c r="U158" s="41">
        <v>4170603</v>
      </c>
      <c r="V158" s="41">
        <v>3920532</v>
      </c>
      <c r="W158" s="63">
        <v>4053287</v>
      </c>
      <c r="X158" s="63">
        <v>4210010</v>
      </c>
      <c r="Y158" s="63">
        <v>4480279</v>
      </c>
      <c r="Z158" s="63">
        <v>3992870</v>
      </c>
      <c r="AA158" s="63">
        <v>4030945</v>
      </c>
      <c r="AB158" s="63">
        <v>5157094</v>
      </c>
      <c r="AC158" s="63">
        <v>3503706</v>
      </c>
      <c r="AD158" s="63">
        <v>4651079</v>
      </c>
      <c r="AE158" s="63">
        <v>4981986</v>
      </c>
      <c r="AF158" s="63">
        <v>5416077</v>
      </c>
      <c r="AG158" s="63">
        <v>6196444</v>
      </c>
      <c r="AH158" s="63">
        <v>6672328</v>
      </c>
      <c r="AI158" s="13">
        <v>4.3867532669956244E-2</v>
      </c>
      <c r="AJ158" s="13">
        <v>7.679953211874424E-2</v>
      </c>
    </row>
    <row r="159" spans="1:36" ht="10.5" customHeight="1" x14ac:dyDescent="0.2">
      <c r="A159" s="11"/>
      <c r="B159" s="19" t="s">
        <v>70</v>
      </c>
      <c r="C159" s="14"/>
      <c r="D159" s="19"/>
      <c r="E159" s="19"/>
      <c r="F159" s="2"/>
      <c r="G159" s="12">
        <v>1044046</v>
      </c>
      <c r="H159" s="12">
        <v>962319</v>
      </c>
      <c r="I159" s="12">
        <v>1092953</v>
      </c>
      <c r="J159" s="12">
        <v>1667313</v>
      </c>
      <c r="K159" s="12">
        <v>1429312</v>
      </c>
      <c r="L159" s="12">
        <v>1680770</v>
      </c>
      <c r="M159" s="12">
        <v>2669112</v>
      </c>
      <c r="N159" s="12">
        <v>3179926</v>
      </c>
      <c r="O159" s="12">
        <v>3120027</v>
      </c>
      <c r="P159" s="12">
        <v>3644082</v>
      </c>
      <c r="Q159" s="12">
        <v>4050322</v>
      </c>
      <c r="R159" s="63">
        <v>3838274</v>
      </c>
      <c r="S159" s="63">
        <v>5280155</v>
      </c>
      <c r="T159" s="63">
        <v>5523591</v>
      </c>
      <c r="U159" s="41">
        <v>7747204</v>
      </c>
      <c r="V159" s="41">
        <v>8270396</v>
      </c>
      <c r="W159" s="63">
        <v>8056524</v>
      </c>
      <c r="X159" s="63">
        <v>7646083</v>
      </c>
      <c r="Y159" s="63">
        <v>10614189</v>
      </c>
      <c r="Z159" s="63">
        <v>25737063</v>
      </c>
      <c r="AA159" s="63">
        <v>34915194</v>
      </c>
      <c r="AB159" s="63">
        <v>14743302</v>
      </c>
      <c r="AC159" s="63">
        <v>6565778</v>
      </c>
      <c r="AD159" s="63">
        <v>6654040</v>
      </c>
      <c r="AE159" s="63">
        <v>8820905</v>
      </c>
      <c r="AF159" s="63">
        <v>8242851</v>
      </c>
      <c r="AG159" s="63">
        <v>7932308</v>
      </c>
      <c r="AH159" s="63">
        <v>8647206</v>
      </c>
      <c r="AI159" s="13">
        <v>-8.5086209179852657E-2</v>
      </c>
      <c r="AJ159" s="13">
        <v>9.0124841345041062E-2</v>
      </c>
    </row>
    <row r="160" spans="1:36" ht="10.5" customHeight="1" x14ac:dyDescent="0.2">
      <c r="A160" s="11"/>
      <c r="B160" s="19" t="s">
        <v>71</v>
      </c>
      <c r="C160" s="14"/>
      <c r="D160" s="19"/>
      <c r="E160" s="19"/>
      <c r="F160" s="2"/>
      <c r="G160" s="12">
        <v>1563154</v>
      </c>
      <c r="H160" s="12">
        <v>1851578</v>
      </c>
      <c r="I160" s="12">
        <v>1943452</v>
      </c>
      <c r="J160" s="12">
        <v>2246425</v>
      </c>
      <c r="K160" s="12">
        <v>2417285</v>
      </c>
      <c r="L160" s="12">
        <v>3312474</v>
      </c>
      <c r="M160" s="12">
        <v>2795045</v>
      </c>
      <c r="N160" s="12">
        <v>3482180</v>
      </c>
      <c r="O160" s="12">
        <v>3116596</v>
      </c>
      <c r="P160" s="12">
        <v>3289509</v>
      </c>
      <c r="Q160" s="12">
        <v>3625871</v>
      </c>
      <c r="R160" s="63">
        <v>3273737</v>
      </c>
      <c r="S160" s="63">
        <v>3324412</v>
      </c>
      <c r="T160" s="63">
        <v>3504364</v>
      </c>
      <c r="U160" s="41">
        <v>4451446</v>
      </c>
      <c r="V160" s="41">
        <v>4359916</v>
      </c>
      <c r="W160" s="63">
        <v>7112537</v>
      </c>
      <c r="X160" s="63">
        <v>4482277</v>
      </c>
      <c r="Y160" s="63">
        <v>4630116</v>
      </c>
      <c r="Z160" s="63">
        <v>4593027</v>
      </c>
      <c r="AA160" s="63">
        <v>4305810</v>
      </c>
      <c r="AB160" s="63">
        <v>3519785</v>
      </c>
      <c r="AC160" s="63">
        <v>3480721</v>
      </c>
      <c r="AD160" s="63">
        <v>5221492</v>
      </c>
      <c r="AE160" s="63">
        <v>5113854</v>
      </c>
      <c r="AF160" s="63">
        <v>5639548</v>
      </c>
      <c r="AG160" s="63">
        <v>8139031</v>
      </c>
      <c r="AH160" s="63">
        <v>5709844</v>
      </c>
      <c r="AI160" s="13">
        <v>8.397188438571157E-2</v>
      </c>
      <c r="AJ160" s="13">
        <v>-0.29846145075501002</v>
      </c>
    </row>
    <row r="161" spans="1:36" ht="10.5" customHeight="1" x14ac:dyDescent="0.2">
      <c r="A161" s="11"/>
      <c r="B161" s="19" t="s">
        <v>72</v>
      </c>
      <c r="C161" s="14"/>
      <c r="D161" s="19"/>
      <c r="E161" s="19"/>
      <c r="F161" s="2"/>
      <c r="G161" s="12">
        <v>0</v>
      </c>
      <c r="H161" s="12">
        <v>52708</v>
      </c>
      <c r="I161" s="12">
        <v>88621</v>
      </c>
      <c r="J161" s="12">
        <v>76789</v>
      </c>
      <c r="K161" s="12">
        <v>427910</v>
      </c>
      <c r="L161" s="12">
        <v>621221</v>
      </c>
      <c r="M161" s="12">
        <v>316899</v>
      </c>
      <c r="N161" s="12">
        <v>243726</v>
      </c>
      <c r="O161" s="12">
        <v>354563</v>
      </c>
      <c r="P161" s="12">
        <v>491179</v>
      </c>
      <c r="Q161" s="12">
        <v>593695</v>
      </c>
      <c r="R161" s="63">
        <v>535057</v>
      </c>
      <c r="S161" s="63">
        <v>562224</v>
      </c>
      <c r="T161" s="63">
        <v>2613349</v>
      </c>
      <c r="U161" s="41">
        <v>4087393</v>
      </c>
      <c r="V161" s="41">
        <v>5260071</v>
      </c>
      <c r="W161" s="63">
        <v>5988549</v>
      </c>
      <c r="X161" s="63">
        <v>26048097</v>
      </c>
      <c r="Y161" s="63">
        <v>12514879</v>
      </c>
      <c r="Z161" s="63">
        <v>19966638</v>
      </c>
      <c r="AA161" s="63">
        <v>13475169</v>
      </c>
      <c r="AB161" s="63">
        <v>45593107</v>
      </c>
      <c r="AC161" s="63">
        <v>12486629</v>
      </c>
      <c r="AD161" s="63">
        <v>16745072</v>
      </c>
      <c r="AE161" s="63">
        <v>45209309</v>
      </c>
      <c r="AF161" s="63">
        <v>12651362</v>
      </c>
      <c r="AG161" s="63">
        <v>12734390</v>
      </c>
      <c r="AH161" s="63">
        <v>11766225</v>
      </c>
      <c r="AI161" s="13">
        <v>-0.20208555623694568</v>
      </c>
      <c r="AJ161" s="13">
        <v>-7.6027591427622374E-2</v>
      </c>
    </row>
    <row r="162" spans="1:36" ht="10.5" customHeight="1" x14ac:dyDescent="0.2">
      <c r="A162" s="11"/>
      <c r="B162" s="19" t="s">
        <v>73</v>
      </c>
      <c r="C162" s="14"/>
      <c r="D162" s="19"/>
      <c r="E162" s="19"/>
      <c r="F162" s="2"/>
      <c r="G162" s="12">
        <v>0</v>
      </c>
      <c r="H162" s="12">
        <v>315538</v>
      </c>
      <c r="I162" s="12">
        <v>0</v>
      </c>
      <c r="J162" s="12">
        <v>97657</v>
      </c>
      <c r="K162" s="12">
        <v>234983</v>
      </c>
      <c r="L162" s="12">
        <v>0</v>
      </c>
      <c r="M162" s="12">
        <v>0</v>
      </c>
      <c r="N162" s="12">
        <v>0</v>
      </c>
      <c r="O162" s="12">
        <v>100000</v>
      </c>
      <c r="P162" s="12">
        <v>36443</v>
      </c>
      <c r="Q162" s="12">
        <v>2198496</v>
      </c>
      <c r="R162" s="63">
        <v>596068</v>
      </c>
      <c r="S162" s="63">
        <v>0</v>
      </c>
      <c r="T162" s="63">
        <v>519684</v>
      </c>
      <c r="U162" s="41">
        <v>0</v>
      </c>
      <c r="V162" s="41">
        <v>0</v>
      </c>
      <c r="W162" s="63">
        <v>4571154</v>
      </c>
      <c r="X162" s="63">
        <v>10668099</v>
      </c>
      <c r="Y162" s="63">
        <v>8032017</v>
      </c>
      <c r="Z162" s="63">
        <v>13554265</v>
      </c>
      <c r="AA162" s="63">
        <v>22225216</v>
      </c>
      <c r="AB162" s="63">
        <v>9702696</v>
      </c>
      <c r="AC162" s="63">
        <v>5278079</v>
      </c>
      <c r="AD162" s="63">
        <v>7751770</v>
      </c>
      <c r="AE162" s="63">
        <v>3331155</v>
      </c>
      <c r="AF162" s="63">
        <v>1462701</v>
      </c>
      <c r="AG162" s="63">
        <v>2619882</v>
      </c>
      <c r="AH162" s="63">
        <v>6414111</v>
      </c>
      <c r="AI162" s="13">
        <v>-6.6658289822366545E-2</v>
      </c>
      <c r="AJ162" s="13">
        <v>1.4482442339006107</v>
      </c>
    </row>
    <row r="163" spans="1:36" ht="10.5" customHeight="1" x14ac:dyDescent="0.2">
      <c r="A163" s="11"/>
      <c r="B163" s="19" t="s">
        <v>39</v>
      </c>
      <c r="C163" s="14"/>
      <c r="D163" s="19"/>
      <c r="E163" s="19"/>
      <c r="F163" s="2"/>
      <c r="G163" s="12">
        <v>0</v>
      </c>
      <c r="H163" s="12">
        <v>1223031</v>
      </c>
      <c r="I163" s="12">
        <v>904891</v>
      </c>
      <c r="J163" s="12">
        <v>1466701</v>
      </c>
      <c r="K163" s="12">
        <v>2228259</v>
      </c>
      <c r="L163" s="12">
        <v>727200</v>
      </c>
      <c r="M163" s="12">
        <v>715350</v>
      </c>
      <c r="N163" s="12">
        <v>740950</v>
      </c>
      <c r="O163" s="12">
        <v>815950</v>
      </c>
      <c r="P163" s="12">
        <v>815950</v>
      </c>
      <c r="Q163" s="12">
        <v>888728</v>
      </c>
      <c r="R163" s="63">
        <v>755268</v>
      </c>
      <c r="S163" s="63">
        <v>1328277</v>
      </c>
      <c r="T163" s="63">
        <v>0</v>
      </c>
      <c r="U163" s="41">
        <v>0</v>
      </c>
      <c r="V163" s="41">
        <v>107866</v>
      </c>
      <c r="W163" s="63">
        <v>53202701</v>
      </c>
      <c r="X163" s="63">
        <v>62271681</v>
      </c>
      <c r="Y163" s="63">
        <v>63593852</v>
      </c>
      <c r="Z163" s="63">
        <v>57414318</v>
      </c>
      <c r="AA163" s="63">
        <v>56555847</v>
      </c>
      <c r="AB163" s="63">
        <v>0</v>
      </c>
      <c r="AC163" s="63">
        <v>6928290</v>
      </c>
      <c r="AD163" s="63">
        <v>941894</v>
      </c>
      <c r="AE163" s="63">
        <v>3917796</v>
      </c>
      <c r="AF163" s="63">
        <v>2391825</v>
      </c>
      <c r="AG163" s="63">
        <v>998095</v>
      </c>
      <c r="AH163" s="63">
        <v>5646827</v>
      </c>
      <c r="AI163" s="13" t="s">
        <v>246</v>
      </c>
      <c r="AJ163" s="13">
        <v>4.6576047370240312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52" t="s">
        <v>306</v>
      </c>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301</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11766765</v>
      </c>
      <c r="H176" s="5">
        <v>13655368</v>
      </c>
      <c r="I176" s="5">
        <v>13376972</v>
      </c>
      <c r="J176" s="5">
        <v>15555255</v>
      </c>
      <c r="K176" s="5">
        <f>SUM(K178,K193,K204,K206)</f>
        <v>18182804</v>
      </c>
      <c r="L176" s="5">
        <f>SUM(L178,L193,L204,L206)</f>
        <v>20069148</v>
      </c>
      <c r="M176" s="5">
        <f>SUM(M178,M193,M204,M206)</f>
        <v>17472113</v>
      </c>
      <c r="N176" s="5">
        <f>SUM(N178,N193,N204,N206)</f>
        <v>17939418</v>
      </c>
      <c r="O176" s="5">
        <v>17321186</v>
      </c>
      <c r="P176" s="5">
        <v>20302547</v>
      </c>
      <c r="Q176" s="5">
        <v>27906712</v>
      </c>
      <c r="R176" s="39">
        <v>30057874</v>
      </c>
      <c r="S176" s="39">
        <v>28103796</v>
      </c>
      <c r="T176" s="39">
        <v>31789765</v>
      </c>
      <c r="U176" s="39">
        <v>33544301</v>
      </c>
      <c r="V176" s="39">
        <v>36602571</v>
      </c>
      <c r="W176" s="39">
        <v>34405047</v>
      </c>
      <c r="X176" s="39">
        <v>42294063</v>
      </c>
      <c r="Y176" s="39">
        <v>34934065</v>
      </c>
      <c r="Z176" s="39">
        <v>41514233</v>
      </c>
      <c r="AA176" s="39">
        <v>36506439</v>
      </c>
      <c r="AB176" s="39">
        <v>41548024</v>
      </c>
      <c r="AC176" s="39">
        <v>42190494</v>
      </c>
      <c r="AD176" s="39">
        <v>42487821</v>
      </c>
      <c r="AE176" s="39">
        <v>53859535</v>
      </c>
      <c r="AF176" s="39">
        <v>60812753</v>
      </c>
      <c r="AG176" s="39">
        <v>51872581</v>
      </c>
      <c r="AH176" s="39">
        <v>49356535</v>
      </c>
      <c r="AI176" s="10">
        <v>2.9119280784492663E-2</v>
      </c>
      <c r="AJ176" s="10">
        <v>-4.8504353388546445E-2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7986639</v>
      </c>
      <c r="H178" s="12">
        <v>9673284</v>
      </c>
      <c r="I178" s="12">
        <v>9283453</v>
      </c>
      <c r="J178" s="12">
        <v>9811644</v>
      </c>
      <c r="K178" s="12">
        <f>SUM(K179,K183:K187)</f>
        <v>10542224</v>
      </c>
      <c r="L178" s="12">
        <f>SUM(L179,L183:L187)</f>
        <v>13541561</v>
      </c>
      <c r="M178" s="12">
        <f>SUM(M179,M183:M187)</f>
        <v>12436103</v>
      </c>
      <c r="N178" s="12">
        <f>SUM(N179,N183:N187)</f>
        <v>12953032</v>
      </c>
      <c r="O178" s="12">
        <v>13119356</v>
      </c>
      <c r="P178" s="12">
        <v>15788081</v>
      </c>
      <c r="Q178" s="12">
        <v>17334480</v>
      </c>
      <c r="R178" s="41">
        <v>18777382</v>
      </c>
      <c r="S178" s="41">
        <v>20768702</v>
      </c>
      <c r="T178" s="41">
        <v>22358906</v>
      </c>
      <c r="U178" s="41">
        <v>24781441</v>
      </c>
      <c r="V178" s="41">
        <v>28191158</v>
      </c>
      <c r="W178" s="41">
        <v>26315515</v>
      </c>
      <c r="X178" s="41">
        <v>33931624</v>
      </c>
      <c r="Y178" s="41">
        <v>28062364</v>
      </c>
      <c r="Z178" s="41">
        <v>33801290</v>
      </c>
      <c r="AA178" s="41">
        <v>29377460</v>
      </c>
      <c r="AB178" s="41">
        <v>31347753</v>
      </c>
      <c r="AC178" s="41">
        <v>32913346</v>
      </c>
      <c r="AD178" s="41">
        <v>34192256</v>
      </c>
      <c r="AE178" s="41">
        <v>39615348</v>
      </c>
      <c r="AF178" s="41">
        <v>43418642</v>
      </c>
      <c r="AG178" s="41">
        <v>42208853</v>
      </c>
      <c r="AH178" s="41">
        <v>37648216</v>
      </c>
      <c r="AI178" s="13">
        <v>3.0994458260528157E-2</v>
      </c>
      <c r="AJ178" s="13">
        <v>-0.10804929951543578</v>
      </c>
    </row>
    <row r="179" spans="1:36" ht="10.5" customHeight="1" x14ac:dyDescent="0.2">
      <c r="A179" s="11"/>
      <c r="B179" s="11"/>
      <c r="C179" s="11" t="s">
        <v>36</v>
      </c>
      <c r="D179" s="11"/>
      <c r="E179" s="11"/>
      <c r="F179" s="2"/>
      <c r="G179" s="12">
        <v>3730762</v>
      </c>
      <c r="H179" s="12">
        <v>3843919</v>
      </c>
      <c r="I179" s="12">
        <v>4286366</v>
      </c>
      <c r="J179" s="12">
        <v>4322230</v>
      </c>
      <c r="K179" s="12">
        <f>SUM(K180:K182)</f>
        <v>2970142</v>
      </c>
      <c r="L179" s="12">
        <f>SUM(L180:L182)</f>
        <v>5038984</v>
      </c>
      <c r="M179" s="12">
        <f>SUM(M180:M182)</f>
        <v>1984616</v>
      </c>
      <c r="N179" s="12">
        <f>SUM(N180:N182)</f>
        <v>2287351</v>
      </c>
      <c r="O179" s="12">
        <v>2857961</v>
      </c>
      <c r="P179" s="12">
        <v>3863044</v>
      </c>
      <c r="Q179" s="12">
        <v>4351665</v>
      </c>
      <c r="R179" s="41">
        <v>4473874</v>
      </c>
      <c r="S179" s="41">
        <v>4584261</v>
      </c>
      <c r="T179" s="41">
        <v>4968285</v>
      </c>
      <c r="U179" s="41">
        <v>6569844</v>
      </c>
      <c r="V179" s="41">
        <v>8080765</v>
      </c>
      <c r="W179" s="41">
        <v>8822342</v>
      </c>
      <c r="X179" s="41">
        <v>8310574</v>
      </c>
      <c r="Y179" s="41">
        <v>8861612</v>
      </c>
      <c r="Z179" s="41">
        <v>8683510</v>
      </c>
      <c r="AA179" s="41">
        <v>9699539</v>
      </c>
      <c r="AB179" s="41">
        <v>8883993</v>
      </c>
      <c r="AC179" s="41">
        <v>9317843</v>
      </c>
      <c r="AD179" s="41">
        <v>9658292</v>
      </c>
      <c r="AE179" s="41">
        <v>9148240</v>
      </c>
      <c r="AF179" s="41">
        <v>10238978</v>
      </c>
      <c r="AG179" s="41">
        <v>9552896</v>
      </c>
      <c r="AH179" s="41">
        <v>8944710</v>
      </c>
      <c r="AI179" s="13">
        <v>1.1358409109176737E-3</v>
      </c>
      <c r="AJ179" s="13">
        <v>-6.3665091716689895E-2</v>
      </c>
    </row>
    <row r="180" spans="1:36" ht="10.5" customHeight="1" x14ac:dyDescent="0.2">
      <c r="A180" s="11"/>
      <c r="B180" s="11"/>
      <c r="C180" s="11"/>
      <c r="D180" s="11" t="s">
        <v>37</v>
      </c>
      <c r="E180" s="11"/>
      <c r="F180" s="2"/>
      <c r="G180" s="12">
        <v>3698325</v>
      </c>
      <c r="H180" s="12">
        <v>3811322</v>
      </c>
      <c r="I180" s="12">
        <v>4249953</v>
      </c>
      <c r="J180" s="12">
        <v>4087523</v>
      </c>
      <c r="K180" s="12">
        <v>2805684</v>
      </c>
      <c r="L180" s="12">
        <v>4877776</v>
      </c>
      <c r="M180" s="12">
        <v>1910471</v>
      </c>
      <c r="N180" s="12">
        <v>2165654</v>
      </c>
      <c r="O180" s="12">
        <v>2764060</v>
      </c>
      <c r="P180" s="12">
        <v>3770237</v>
      </c>
      <c r="Q180" s="12">
        <v>3998268</v>
      </c>
      <c r="R180" s="41">
        <v>4258354</v>
      </c>
      <c r="S180" s="41">
        <v>4222338</v>
      </c>
      <c r="T180" s="41">
        <v>4702079</v>
      </c>
      <c r="U180" s="41">
        <v>6165780</v>
      </c>
      <c r="V180" s="41">
        <v>7531679</v>
      </c>
      <c r="W180" s="41">
        <v>8137402</v>
      </c>
      <c r="X180" s="41">
        <v>7873195</v>
      </c>
      <c r="Y180" s="41">
        <v>8099643</v>
      </c>
      <c r="Z180" s="41">
        <v>8038842</v>
      </c>
      <c r="AA180" s="41">
        <v>8947189</v>
      </c>
      <c r="AB180" s="41">
        <v>8189256</v>
      </c>
      <c r="AC180" s="41">
        <v>8711383</v>
      </c>
      <c r="AD180" s="41">
        <v>8958790</v>
      </c>
      <c r="AE180" s="41">
        <v>8364844</v>
      </c>
      <c r="AF180" s="41">
        <v>8989172</v>
      </c>
      <c r="AG180" s="41">
        <v>8592356</v>
      </c>
      <c r="AH180" s="41">
        <v>7812462</v>
      </c>
      <c r="AI180" s="13">
        <v>-7.819748801280002E-3</v>
      </c>
      <c r="AJ180" s="13">
        <v>-9.0766025057620978E-2</v>
      </c>
    </row>
    <row r="181" spans="1:36" ht="10.5" customHeight="1" x14ac:dyDescent="0.2">
      <c r="A181" s="11"/>
      <c r="B181" s="11"/>
      <c r="C181" s="14"/>
      <c r="D181" s="11" t="s">
        <v>90</v>
      </c>
      <c r="E181" s="11"/>
      <c r="F181" s="2"/>
      <c r="G181" s="12">
        <v>27880</v>
      </c>
      <c r="H181" s="12">
        <v>27830</v>
      </c>
      <c r="I181" s="12">
        <v>35528</v>
      </c>
      <c r="J181" s="12">
        <v>38715</v>
      </c>
      <c r="K181" s="12">
        <v>41765</v>
      </c>
      <c r="L181" s="12">
        <v>45013</v>
      </c>
      <c r="M181" s="12">
        <v>44287</v>
      </c>
      <c r="N181" s="12">
        <v>44718</v>
      </c>
      <c r="O181" s="12">
        <v>30402</v>
      </c>
      <c r="P181" s="12">
        <v>64582</v>
      </c>
      <c r="Q181" s="12">
        <v>44840</v>
      </c>
      <c r="R181" s="41">
        <v>44797</v>
      </c>
      <c r="S181" s="41">
        <v>45303</v>
      </c>
      <c r="T181" s="41">
        <v>8058</v>
      </c>
      <c r="U181" s="41">
        <v>5924</v>
      </c>
      <c r="V181" s="41">
        <v>34167</v>
      </c>
      <c r="W181" s="41">
        <v>34168</v>
      </c>
      <c r="X181" s="41">
        <v>40120</v>
      </c>
      <c r="Y181" s="41">
        <v>34168</v>
      </c>
      <c r="Z181" s="41">
        <v>34168</v>
      </c>
      <c r="AA181" s="41">
        <v>34167</v>
      </c>
      <c r="AB181" s="41">
        <v>34167</v>
      </c>
      <c r="AC181" s="41">
        <v>34167</v>
      </c>
      <c r="AD181" s="41">
        <v>34167</v>
      </c>
      <c r="AE181" s="41">
        <v>47261</v>
      </c>
      <c r="AF181" s="41">
        <v>94597</v>
      </c>
      <c r="AG181" s="41">
        <v>92566</v>
      </c>
      <c r="AH181" s="41">
        <v>52907</v>
      </c>
      <c r="AI181" s="13">
        <v>7.5600630448079409E-2</v>
      </c>
      <c r="AJ181" s="13">
        <v>-0.42844024803923686</v>
      </c>
    </row>
    <row r="182" spans="1:36" ht="10.5" customHeight="1" x14ac:dyDescent="0.2">
      <c r="A182" s="11"/>
      <c r="B182" s="14"/>
      <c r="C182" s="11"/>
      <c r="D182" s="11" t="s">
        <v>39</v>
      </c>
      <c r="E182" s="11"/>
      <c r="F182" s="2"/>
      <c r="G182" s="12">
        <v>4557</v>
      </c>
      <c r="H182" s="12">
        <v>4767</v>
      </c>
      <c r="I182" s="12">
        <v>885</v>
      </c>
      <c r="J182" s="12">
        <v>195992</v>
      </c>
      <c r="K182" s="12">
        <v>122693</v>
      </c>
      <c r="L182" s="12">
        <v>116195</v>
      </c>
      <c r="M182" s="12">
        <v>29858</v>
      </c>
      <c r="N182" s="12">
        <v>76979</v>
      </c>
      <c r="O182" s="12">
        <v>63499</v>
      </c>
      <c r="P182" s="12">
        <v>28225</v>
      </c>
      <c r="Q182" s="12">
        <v>308557</v>
      </c>
      <c r="R182" s="41">
        <v>170723</v>
      </c>
      <c r="S182" s="41">
        <v>316620</v>
      </c>
      <c r="T182" s="41">
        <v>258148</v>
      </c>
      <c r="U182" s="41">
        <v>398140</v>
      </c>
      <c r="V182" s="41">
        <v>514919</v>
      </c>
      <c r="W182" s="41">
        <v>650772</v>
      </c>
      <c r="X182" s="41">
        <v>397259</v>
      </c>
      <c r="Y182" s="41">
        <v>727801</v>
      </c>
      <c r="Z182" s="41">
        <v>610500</v>
      </c>
      <c r="AA182" s="41">
        <v>718183</v>
      </c>
      <c r="AB182" s="41">
        <v>660570</v>
      </c>
      <c r="AC182" s="41">
        <v>572293</v>
      </c>
      <c r="AD182" s="41">
        <v>665335</v>
      </c>
      <c r="AE182" s="41">
        <v>736135</v>
      </c>
      <c r="AF182" s="41">
        <v>1155209</v>
      </c>
      <c r="AG182" s="41">
        <v>867974</v>
      </c>
      <c r="AH182" s="41">
        <v>1079341</v>
      </c>
      <c r="AI182" s="13">
        <v>8.527543111389746E-2</v>
      </c>
      <c r="AJ182" s="13">
        <v>0.24351766297147148</v>
      </c>
    </row>
    <row r="183" spans="1:36" ht="10.5" customHeight="1" x14ac:dyDescent="0.2">
      <c r="A183" s="11"/>
      <c r="B183" s="14"/>
      <c r="C183" s="11" t="s">
        <v>40</v>
      </c>
      <c r="D183" s="11"/>
      <c r="E183" s="11"/>
      <c r="F183" s="2"/>
      <c r="G183" s="12">
        <v>0</v>
      </c>
      <c r="H183" s="12">
        <v>0</v>
      </c>
      <c r="I183" s="12">
        <v>0</v>
      </c>
      <c r="J183" s="12">
        <v>0</v>
      </c>
      <c r="K183" s="12">
        <v>1766738</v>
      </c>
      <c r="L183" s="12">
        <v>2196343</v>
      </c>
      <c r="M183" s="12">
        <v>3916958</v>
      </c>
      <c r="N183" s="12">
        <v>3479261</v>
      </c>
      <c r="O183" s="12">
        <v>2821376</v>
      </c>
      <c r="P183" s="12">
        <v>2817775</v>
      </c>
      <c r="Q183" s="12">
        <v>2836029</v>
      </c>
      <c r="R183" s="41">
        <v>3211462</v>
      </c>
      <c r="S183" s="41">
        <v>3502392</v>
      </c>
      <c r="T183" s="41">
        <v>3650161</v>
      </c>
      <c r="U183" s="41">
        <v>3882693</v>
      </c>
      <c r="V183" s="41">
        <v>3728366</v>
      </c>
      <c r="W183" s="41">
        <v>3509704</v>
      </c>
      <c r="X183" s="41">
        <v>3645437</v>
      </c>
      <c r="Y183" s="41">
        <v>3721945</v>
      </c>
      <c r="Z183" s="41">
        <v>3756387</v>
      </c>
      <c r="AA183" s="41">
        <v>3357766</v>
      </c>
      <c r="AB183" s="41">
        <v>4507475</v>
      </c>
      <c r="AC183" s="41">
        <v>4140034</v>
      </c>
      <c r="AD183" s="41">
        <v>4166094</v>
      </c>
      <c r="AE183" s="41">
        <v>4664106</v>
      </c>
      <c r="AF183" s="41">
        <v>4099841</v>
      </c>
      <c r="AG183" s="41">
        <v>4662618</v>
      </c>
      <c r="AH183" s="41">
        <v>5092151</v>
      </c>
      <c r="AI183" s="13">
        <v>2.0535205346889018E-2</v>
      </c>
      <c r="AJ183" s="13">
        <v>9.2122708744314885E-2</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1384218</v>
      </c>
      <c r="Q184" s="12">
        <v>1482262</v>
      </c>
      <c r="R184" s="41">
        <v>1558579</v>
      </c>
      <c r="S184" s="41">
        <v>1694351</v>
      </c>
      <c r="T184" s="41">
        <v>1784658</v>
      </c>
      <c r="U184" s="41">
        <v>1873439</v>
      </c>
      <c r="V184" s="41">
        <v>1919357</v>
      </c>
      <c r="W184" s="41">
        <v>1946724</v>
      </c>
      <c r="X184" s="41">
        <v>1932113</v>
      </c>
      <c r="Y184" s="41">
        <v>2010609</v>
      </c>
      <c r="Z184" s="41">
        <v>2104808</v>
      </c>
      <c r="AA184" s="41">
        <v>2180610</v>
      </c>
      <c r="AB184" s="41">
        <v>2305885</v>
      </c>
      <c r="AC184" s="41">
        <v>2456313</v>
      </c>
      <c r="AD184" s="41">
        <v>2654675</v>
      </c>
      <c r="AE184" s="41">
        <v>2731193</v>
      </c>
      <c r="AF184" s="41">
        <v>2839557</v>
      </c>
      <c r="AG184" s="41">
        <v>2962714</v>
      </c>
      <c r="AH184" s="41">
        <v>2842689</v>
      </c>
      <c r="AI184" s="13">
        <v>3.5496457453139785E-2</v>
      </c>
      <c r="AJ184" s="13">
        <v>-4.0511841507482667E-2</v>
      </c>
    </row>
    <row r="185" spans="1:36" ht="10.5" customHeight="1" x14ac:dyDescent="0.2">
      <c r="A185" s="11"/>
      <c r="B185" s="14"/>
      <c r="C185" s="11" t="s">
        <v>42</v>
      </c>
      <c r="D185" s="11"/>
      <c r="E185" s="11"/>
      <c r="F185" s="2"/>
      <c r="G185" s="12">
        <v>0</v>
      </c>
      <c r="H185" s="12">
        <v>0</v>
      </c>
      <c r="I185" s="12">
        <v>0</v>
      </c>
      <c r="J185" s="12">
        <v>0</v>
      </c>
      <c r="K185" s="12">
        <v>0</v>
      </c>
      <c r="L185" s="12">
        <v>0</v>
      </c>
      <c r="M185" s="12">
        <v>0</v>
      </c>
      <c r="N185" s="12">
        <v>0</v>
      </c>
      <c r="O185" s="12">
        <v>0</v>
      </c>
      <c r="P185" s="12">
        <v>268502</v>
      </c>
      <c r="Q185" s="12">
        <v>318681</v>
      </c>
      <c r="R185" s="41">
        <v>295964</v>
      </c>
      <c r="S185" s="41">
        <v>292295</v>
      </c>
      <c r="T185" s="41">
        <v>310083</v>
      </c>
      <c r="U185" s="41">
        <v>317365</v>
      </c>
      <c r="V185" s="41">
        <v>329146</v>
      </c>
      <c r="W185" s="41">
        <v>339855</v>
      </c>
      <c r="X185" s="41">
        <v>354538</v>
      </c>
      <c r="Y185" s="41">
        <v>404463</v>
      </c>
      <c r="Z185" s="41">
        <v>408958</v>
      </c>
      <c r="AA185" s="41">
        <v>444237</v>
      </c>
      <c r="AB185" s="41">
        <v>427505</v>
      </c>
      <c r="AC185" s="41">
        <v>433893</v>
      </c>
      <c r="AD185" s="41">
        <v>574494</v>
      </c>
      <c r="AE185" s="41">
        <v>554749</v>
      </c>
      <c r="AF185" s="41">
        <v>575888</v>
      </c>
      <c r="AG185" s="41">
        <v>646968</v>
      </c>
      <c r="AH185" s="41">
        <v>546255</v>
      </c>
      <c r="AI185" s="13">
        <v>4.1699297099540011E-2</v>
      </c>
      <c r="AJ185" s="13">
        <v>-0.15566921393330119</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34177</v>
      </c>
      <c r="X186" s="41">
        <v>7099898</v>
      </c>
      <c r="Y186" s="41">
        <v>126183</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4255877</v>
      </c>
      <c r="H187" s="12">
        <v>5829365</v>
      </c>
      <c r="I187" s="12">
        <v>4997087</v>
      </c>
      <c r="J187" s="12">
        <v>5489414</v>
      </c>
      <c r="K187" s="12">
        <v>5805344</v>
      </c>
      <c r="L187" s="12">
        <v>6306234</v>
      </c>
      <c r="M187" s="12">
        <v>6534529</v>
      </c>
      <c r="N187" s="12">
        <v>7186420</v>
      </c>
      <c r="O187" s="12">
        <v>7440019</v>
      </c>
      <c r="P187" s="12">
        <v>7454542</v>
      </c>
      <c r="Q187" s="12">
        <v>8345843</v>
      </c>
      <c r="R187" s="41">
        <v>9237503</v>
      </c>
      <c r="S187" s="41">
        <v>10695403</v>
      </c>
      <c r="T187" s="41">
        <v>11645719</v>
      </c>
      <c r="U187" s="41">
        <v>12138100</v>
      </c>
      <c r="V187" s="41">
        <v>14133524</v>
      </c>
      <c r="W187" s="41">
        <v>11662713</v>
      </c>
      <c r="X187" s="41">
        <v>12589064</v>
      </c>
      <c r="Y187" s="41">
        <v>12937552</v>
      </c>
      <c r="Z187" s="41">
        <v>18847627</v>
      </c>
      <c r="AA187" s="41">
        <v>13695308</v>
      </c>
      <c r="AB187" s="41">
        <v>15222895</v>
      </c>
      <c r="AC187" s="41">
        <v>16565263</v>
      </c>
      <c r="AD187" s="41">
        <v>17138701</v>
      </c>
      <c r="AE187" s="41">
        <v>22517060</v>
      </c>
      <c r="AF187" s="41">
        <v>25664378</v>
      </c>
      <c r="AG187" s="41">
        <v>24383657</v>
      </c>
      <c r="AH187" s="41">
        <v>20222411</v>
      </c>
      <c r="AI187" s="13">
        <v>4.8469851184208101E-2</v>
      </c>
      <c r="AJ187" s="13">
        <v>-0.17065717418843285</v>
      </c>
    </row>
    <row r="188" spans="1:36" ht="10.5" customHeight="1" x14ac:dyDescent="0.2">
      <c r="A188" s="11"/>
      <c r="B188" s="14"/>
      <c r="C188" s="11"/>
      <c r="D188" s="15" t="s">
        <v>45</v>
      </c>
      <c r="E188" s="11"/>
      <c r="F188" s="2"/>
      <c r="G188" s="12">
        <v>3059627</v>
      </c>
      <c r="H188" s="12">
        <v>4502488</v>
      </c>
      <c r="I188" s="12">
        <v>3279748</v>
      </c>
      <c r="J188" s="12">
        <v>3793473</v>
      </c>
      <c r="K188" s="12">
        <v>3784352</v>
      </c>
      <c r="L188" s="12">
        <v>4160866</v>
      </c>
      <c r="M188" s="12">
        <v>4413750</v>
      </c>
      <c r="N188" s="12">
        <v>4769146</v>
      </c>
      <c r="O188" s="12">
        <v>5255569</v>
      </c>
      <c r="P188" s="12">
        <v>5403961</v>
      </c>
      <c r="Q188" s="12">
        <v>5564759</v>
      </c>
      <c r="R188" s="41">
        <v>5872027</v>
      </c>
      <c r="S188" s="41">
        <v>6922983</v>
      </c>
      <c r="T188" s="41">
        <v>7973790</v>
      </c>
      <c r="U188" s="41">
        <v>8349204</v>
      </c>
      <c r="V188" s="41">
        <v>8434275</v>
      </c>
      <c r="W188" s="41">
        <v>8358963</v>
      </c>
      <c r="X188" s="41">
        <v>8022766</v>
      </c>
      <c r="Y188" s="41">
        <v>8571387</v>
      </c>
      <c r="Z188" s="41">
        <v>8410073</v>
      </c>
      <c r="AA188" s="41">
        <v>8689677</v>
      </c>
      <c r="AB188" s="41">
        <v>8823696</v>
      </c>
      <c r="AC188" s="41">
        <v>9135204</v>
      </c>
      <c r="AD188" s="41">
        <v>9263638</v>
      </c>
      <c r="AE188" s="41">
        <v>9818799</v>
      </c>
      <c r="AF188" s="41">
        <v>11424276</v>
      </c>
      <c r="AG188" s="41">
        <v>12111175</v>
      </c>
      <c r="AH188" s="41">
        <v>11103664</v>
      </c>
      <c r="AI188" s="13">
        <v>3.9048841312921745E-2</v>
      </c>
      <c r="AJ188" s="13">
        <v>-8.3188542812732871E-2</v>
      </c>
    </row>
    <row r="189" spans="1:36" ht="10.5" customHeight="1" x14ac:dyDescent="0.2">
      <c r="A189" s="11"/>
      <c r="B189" s="14"/>
      <c r="C189" s="11"/>
      <c r="D189" s="15" t="s">
        <v>46</v>
      </c>
      <c r="E189" s="11"/>
      <c r="F189" s="2"/>
      <c r="G189" s="12">
        <v>862885</v>
      </c>
      <c r="H189" s="12">
        <v>919826</v>
      </c>
      <c r="I189" s="12">
        <v>1179253</v>
      </c>
      <c r="J189" s="12">
        <v>1414821</v>
      </c>
      <c r="K189" s="12">
        <v>1511992</v>
      </c>
      <c r="L189" s="12">
        <v>1630967</v>
      </c>
      <c r="M189" s="12">
        <v>1565609</v>
      </c>
      <c r="N189" s="12">
        <v>1497383</v>
      </c>
      <c r="O189" s="12">
        <v>1538462</v>
      </c>
      <c r="P189" s="12">
        <v>1715129</v>
      </c>
      <c r="Q189" s="12">
        <v>2007693</v>
      </c>
      <c r="R189" s="41">
        <v>2320862</v>
      </c>
      <c r="S189" s="41">
        <v>2589045</v>
      </c>
      <c r="T189" s="41">
        <v>2838955</v>
      </c>
      <c r="U189" s="41">
        <v>2868420</v>
      </c>
      <c r="V189" s="41">
        <v>3661990</v>
      </c>
      <c r="W189" s="41">
        <v>2695045</v>
      </c>
      <c r="X189" s="41">
        <v>3916816</v>
      </c>
      <c r="Y189" s="41">
        <v>3749874</v>
      </c>
      <c r="Z189" s="41">
        <v>4700794</v>
      </c>
      <c r="AA189" s="41">
        <v>4296944</v>
      </c>
      <c r="AB189" s="41">
        <v>4462592</v>
      </c>
      <c r="AC189" s="41">
        <v>5443466</v>
      </c>
      <c r="AD189" s="41">
        <v>5687266</v>
      </c>
      <c r="AE189" s="41">
        <v>5508888</v>
      </c>
      <c r="AF189" s="41">
        <v>5897394</v>
      </c>
      <c r="AG189" s="41">
        <v>6295087</v>
      </c>
      <c r="AH189" s="41">
        <v>5855269</v>
      </c>
      <c r="AI189" s="13">
        <v>4.6308961260144832E-2</v>
      </c>
      <c r="AJ189" s="13">
        <v>-6.9866866017896184E-2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5224000</v>
      </c>
      <c r="AA190" s="41">
        <v>0</v>
      </c>
      <c r="AB190" s="41">
        <v>0</v>
      </c>
      <c r="AC190" s="41">
        <v>1295000</v>
      </c>
      <c r="AD190" s="41">
        <v>1450000</v>
      </c>
      <c r="AE190" s="41">
        <v>6623816</v>
      </c>
      <c r="AF190" s="41">
        <v>7407000</v>
      </c>
      <c r="AG190" s="41">
        <v>3896000</v>
      </c>
      <c r="AH190" s="41">
        <v>1216000</v>
      </c>
      <c r="AI190" s="13" t="s">
        <v>246</v>
      </c>
      <c r="AJ190" s="13">
        <v>-0.68788501026694049</v>
      </c>
    </row>
    <row r="191" spans="1:36" ht="10.5" customHeight="1" x14ac:dyDescent="0.2">
      <c r="A191" s="11"/>
      <c r="B191" s="11"/>
      <c r="C191" s="11"/>
      <c r="D191" s="11" t="s">
        <v>48</v>
      </c>
      <c r="E191" s="11"/>
      <c r="F191" s="2"/>
      <c r="G191" s="12">
        <v>333365</v>
      </c>
      <c r="H191" s="12">
        <v>407051</v>
      </c>
      <c r="I191" s="12">
        <v>538086</v>
      </c>
      <c r="J191" s="12">
        <v>281120</v>
      </c>
      <c r="K191" s="12">
        <v>509000</v>
      </c>
      <c r="L191" s="12">
        <v>514401</v>
      </c>
      <c r="M191" s="12">
        <v>555170</v>
      </c>
      <c r="N191" s="12">
        <v>919891</v>
      </c>
      <c r="O191" s="12">
        <v>645988</v>
      </c>
      <c r="P191" s="12">
        <v>335452</v>
      </c>
      <c r="Q191" s="12">
        <v>773391</v>
      </c>
      <c r="R191" s="41">
        <v>1044614</v>
      </c>
      <c r="S191" s="41">
        <v>1183375</v>
      </c>
      <c r="T191" s="41">
        <v>832974</v>
      </c>
      <c r="U191" s="41">
        <v>920476</v>
      </c>
      <c r="V191" s="41">
        <v>2037259</v>
      </c>
      <c r="W191" s="41">
        <v>608705</v>
      </c>
      <c r="X191" s="41">
        <v>649482</v>
      </c>
      <c r="Y191" s="41">
        <v>616291</v>
      </c>
      <c r="Z191" s="41">
        <v>512760</v>
      </c>
      <c r="AA191" s="41">
        <v>708687</v>
      </c>
      <c r="AB191" s="41">
        <v>1936607</v>
      </c>
      <c r="AC191" s="41">
        <v>691593</v>
      </c>
      <c r="AD191" s="41">
        <v>737797</v>
      </c>
      <c r="AE191" s="41">
        <v>565557</v>
      </c>
      <c r="AF191" s="41">
        <v>935708</v>
      </c>
      <c r="AG191" s="41">
        <v>2081395</v>
      </c>
      <c r="AH191" s="41">
        <v>2047478</v>
      </c>
      <c r="AI191" s="13">
        <v>9.3217324024297277E-3</v>
      </c>
      <c r="AJ191" s="13">
        <v>-1.6295321166813603E-2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1390997</v>
      </c>
      <c r="H193" s="12">
        <v>1454169</v>
      </c>
      <c r="I193" s="12">
        <v>1807778</v>
      </c>
      <c r="J193" s="12">
        <v>2051359</v>
      </c>
      <c r="K193" s="12">
        <f>SUM(K194:K202)</f>
        <v>1672689</v>
      </c>
      <c r="L193" s="12">
        <f>SUM(L194:L202)</f>
        <v>1860212</v>
      </c>
      <c r="M193" s="12">
        <f>SUM(M194:M202)</f>
        <v>1677770</v>
      </c>
      <c r="N193" s="12">
        <f>SUM(N194:N202)</f>
        <v>1913823</v>
      </c>
      <c r="O193" s="12">
        <v>1907426</v>
      </c>
      <c r="P193" s="12">
        <v>1818747</v>
      </c>
      <c r="Q193" s="12">
        <v>3302765</v>
      </c>
      <c r="R193" s="41">
        <v>4148740</v>
      </c>
      <c r="S193" s="41">
        <v>2909965</v>
      </c>
      <c r="T193" s="41">
        <v>2752574</v>
      </c>
      <c r="U193" s="41">
        <v>3035380</v>
      </c>
      <c r="V193" s="41">
        <v>2823711</v>
      </c>
      <c r="W193" s="41">
        <v>3282967</v>
      </c>
      <c r="X193" s="41">
        <v>2448547</v>
      </c>
      <c r="Y193" s="41">
        <v>2174459</v>
      </c>
      <c r="Z193" s="41">
        <v>1868843</v>
      </c>
      <c r="AA193" s="41">
        <v>2062193</v>
      </c>
      <c r="AB193" s="41">
        <v>2787353</v>
      </c>
      <c r="AC193" s="41">
        <v>3520372</v>
      </c>
      <c r="AD193" s="41">
        <v>2326862</v>
      </c>
      <c r="AE193" s="41">
        <v>2310069</v>
      </c>
      <c r="AF193" s="41">
        <v>2720203</v>
      </c>
      <c r="AG193" s="41">
        <v>3302514</v>
      </c>
      <c r="AH193" s="41">
        <v>4203951</v>
      </c>
      <c r="AI193" s="13">
        <v>7.0888559076482283E-2</v>
      </c>
      <c r="AJ193" s="13">
        <v>0.27295478535442996</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123204</v>
      </c>
      <c r="H195" s="12">
        <v>129012</v>
      </c>
      <c r="I195" s="12">
        <v>132634</v>
      </c>
      <c r="J195" s="12">
        <v>134139</v>
      </c>
      <c r="K195" s="12">
        <v>120543</v>
      </c>
      <c r="L195" s="12">
        <v>122900</v>
      </c>
      <c r="M195" s="12">
        <v>132841</v>
      </c>
      <c r="N195" s="12">
        <v>138308</v>
      </c>
      <c r="O195" s="12">
        <v>310621</v>
      </c>
      <c r="P195" s="12">
        <v>346174</v>
      </c>
      <c r="Q195" s="12">
        <v>346174</v>
      </c>
      <c r="R195" s="41">
        <v>358592</v>
      </c>
      <c r="S195" s="41">
        <v>364422</v>
      </c>
      <c r="T195" s="41">
        <v>404979</v>
      </c>
      <c r="U195" s="41">
        <v>447685</v>
      </c>
      <c r="V195" s="41">
        <v>435842</v>
      </c>
      <c r="W195" s="41">
        <v>509629</v>
      </c>
      <c r="X195" s="41">
        <v>599148</v>
      </c>
      <c r="Y195" s="41">
        <v>514462</v>
      </c>
      <c r="Z195" s="41">
        <v>528551</v>
      </c>
      <c r="AA195" s="41">
        <v>528551</v>
      </c>
      <c r="AB195" s="41">
        <v>532141</v>
      </c>
      <c r="AC195" s="41">
        <v>525439</v>
      </c>
      <c r="AD195" s="41">
        <v>539536</v>
      </c>
      <c r="AE195" s="41">
        <v>531747</v>
      </c>
      <c r="AF195" s="41">
        <v>529614</v>
      </c>
      <c r="AG195" s="41">
        <v>536600</v>
      </c>
      <c r="AH195" s="41">
        <v>536528</v>
      </c>
      <c r="AI195" s="13">
        <v>1.3693131560885696E-3</v>
      </c>
      <c r="AJ195" s="13">
        <v>-1.3417815877748789E-4</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1082125</v>
      </c>
      <c r="H198" s="12">
        <v>1107696</v>
      </c>
      <c r="I198" s="12">
        <v>1185871</v>
      </c>
      <c r="J198" s="12">
        <v>1084660</v>
      </c>
      <c r="K198" s="12">
        <v>1224485</v>
      </c>
      <c r="L198" s="12">
        <v>1249040</v>
      </c>
      <c r="M198" s="12">
        <v>1310278</v>
      </c>
      <c r="N198" s="12">
        <v>1389770</v>
      </c>
      <c r="O198" s="12">
        <v>1289722</v>
      </c>
      <c r="P198" s="12">
        <v>1230316</v>
      </c>
      <c r="Q198" s="12">
        <v>1410352</v>
      </c>
      <c r="R198" s="41">
        <v>1461244</v>
      </c>
      <c r="S198" s="41">
        <v>1527865</v>
      </c>
      <c r="T198" s="41">
        <v>1626505</v>
      </c>
      <c r="U198" s="41">
        <v>1786940</v>
      </c>
      <c r="V198" s="41">
        <v>1901673</v>
      </c>
      <c r="W198" s="41">
        <v>1842671</v>
      </c>
      <c r="X198" s="41">
        <v>1619585</v>
      </c>
      <c r="Y198" s="41">
        <v>1433786</v>
      </c>
      <c r="Z198" s="41">
        <v>1310550</v>
      </c>
      <c r="AA198" s="41">
        <v>1489564</v>
      </c>
      <c r="AB198" s="41">
        <v>1476844</v>
      </c>
      <c r="AC198" s="41">
        <v>1489297</v>
      </c>
      <c r="AD198" s="41">
        <v>1599020</v>
      </c>
      <c r="AE198" s="41">
        <v>1680698</v>
      </c>
      <c r="AF198" s="41">
        <v>1719546</v>
      </c>
      <c r="AG198" s="41">
        <v>1794906</v>
      </c>
      <c r="AH198" s="41">
        <v>1721941</v>
      </c>
      <c r="AI198" s="13">
        <v>2.5921049596544288E-2</v>
      </c>
      <c r="AJ198" s="13">
        <v>-4.0651153876581837E-2</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0</v>
      </c>
      <c r="Q199" s="12">
        <v>26930</v>
      </c>
      <c r="R199" s="41">
        <v>27225</v>
      </c>
      <c r="S199" s="41">
        <v>16230</v>
      </c>
      <c r="T199" s="41">
        <v>14827</v>
      </c>
      <c r="U199" s="41">
        <v>15495</v>
      </c>
      <c r="V199" s="41">
        <v>9440</v>
      </c>
      <c r="W199" s="41">
        <v>9720</v>
      </c>
      <c r="X199" s="41">
        <v>9862</v>
      </c>
      <c r="Y199" s="41">
        <v>8133</v>
      </c>
      <c r="Z199" s="41">
        <v>9033</v>
      </c>
      <c r="AA199" s="41">
        <v>0</v>
      </c>
      <c r="AB199" s="41">
        <v>0</v>
      </c>
      <c r="AC199" s="41">
        <v>13515</v>
      </c>
      <c r="AD199" s="41">
        <v>10234</v>
      </c>
      <c r="AE199" s="41">
        <v>12633</v>
      </c>
      <c r="AF199" s="41">
        <v>12872</v>
      </c>
      <c r="AG199" s="41">
        <v>15346</v>
      </c>
      <c r="AH199" s="41">
        <v>19703</v>
      </c>
      <c r="AI199" s="13" t="s">
        <v>246</v>
      </c>
      <c r="AJ199" s="13">
        <v>0.28391763325948127</v>
      </c>
    </row>
    <row r="200" spans="1:36" ht="10.5" customHeight="1" x14ac:dyDescent="0.2">
      <c r="A200" s="11"/>
      <c r="B200" s="11"/>
      <c r="C200" s="11" t="s">
        <v>56</v>
      </c>
      <c r="D200" s="11"/>
      <c r="E200" s="11"/>
      <c r="F200" s="2"/>
      <c r="G200" s="12">
        <v>185668</v>
      </c>
      <c r="H200" s="12">
        <v>217461</v>
      </c>
      <c r="I200" s="12">
        <v>489273</v>
      </c>
      <c r="J200" s="12">
        <v>832560</v>
      </c>
      <c r="K200" s="12">
        <v>327661</v>
      </c>
      <c r="L200" s="12">
        <v>488272</v>
      </c>
      <c r="M200" s="12">
        <v>234651</v>
      </c>
      <c r="N200" s="12">
        <v>385745</v>
      </c>
      <c r="O200" s="12">
        <v>307083</v>
      </c>
      <c r="P200" s="12">
        <v>242257</v>
      </c>
      <c r="Q200" s="12">
        <v>1519309</v>
      </c>
      <c r="R200" s="41">
        <v>2301679</v>
      </c>
      <c r="S200" s="41">
        <v>1001448</v>
      </c>
      <c r="T200" s="41">
        <v>706263</v>
      </c>
      <c r="U200" s="41">
        <v>785260</v>
      </c>
      <c r="V200" s="41">
        <v>476756</v>
      </c>
      <c r="W200" s="41">
        <v>920947</v>
      </c>
      <c r="X200" s="41">
        <v>219952</v>
      </c>
      <c r="Y200" s="41">
        <v>218078</v>
      </c>
      <c r="Z200" s="41">
        <v>20709</v>
      </c>
      <c r="AA200" s="41">
        <v>44078</v>
      </c>
      <c r="AB200" s="41">
        <v>778368</v>
      </c>
      <c r="AC200" s="41">
        <v>1492121</v>
      </c>
      <c r="AD200" s="41">
        <v>178072</v>
      </c>
      <c r="AE200" s="41">
        <v>84991</v>
      </c>
      <c r="AF200" s="41">
        <v>458171</v>
      </c>
      <c r="AG200" s="41">
        <v>955662</v>
      </c>
      <c r="AH200" s="41">
        <v>1925779</v>
      </c>
      <c r="AI200" s="13">
        <v>0.16297464278865514</v>
      </c>
      <c r="AJ200" s="13">
        <v>1.0151256406553781</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839459</v>
      </c>
      <c r="H204" s="12">
        <v>779775</v>
      </c>
      <c r="I204" s="12">
        <v>1048654</v>
      </c>
      <c r="J204" s="12">
        <v>1873016</v>
      </c>
      <c r="K204" s="12">
        <v>4057919</v>
      </c>
      <c r="L204" s="12">
        <v>2631338</v>
      </c>
      <c r="M204" s="12">
        <v>1309771</v>
      </c>
      <c r="N204" s="12">
        <v>963016</v>
      </c>
      <c r="O204" s="12">
        <v>798877</v>
      </c>
      <c r="P204" s="12">
        <v>526271</v>
      </c>
      <c r="Q204" s="12">
        <v>4443942</v>
      </c>
      <c r="R204" s="41">
        <v>4783230</v>
      </c>
      <c r="S204" s="41">
        <v>1785034</v>
      </c>
      <c r="T204" s="41">
        <v>3192414</v>
      </c>
      <c r="U204" s="41">
        <v>1801985</v>
      </c>
      <c r="V204" s="41">
        <v>1489291</v>
      </c>
      <c r="W204" s="41">
        <v>897646</v>
      </c>
      <c r="X204" s="41">
        <v>1929010</v>
      </c>
      <c r="Y204" s="41">
        <v>836768</v>
      </c>
      <c r="Z204" s="41">
        <v>1573519</v>
      </c>
      <c r="AA204" s="41">
        <v>369713</v>
      </c>
      <c r="AB204" s="41">
        <v>2650112</v>
      </c>
      <c r="AC204" s="41">
        <v>1190086</v>
      </c>
      <c r="AD204" s="41">
        <v>1498304</v>
      </c>
      <c r="AE204" s="41">
        <v>870578</v>
      </c>
      <c r="AF204" s="41">
        <v>876982</v>
      </c>
      <c r="AG204" s="41">
        <v>1691250</v>
      </c>
      <c r="AH204" s="41">
        <v>2146454</v>
      </c>
      <c r="AI204" s="13">
        <v>-3.4520864608830637E-2</v>
      </c>
      <c r="AJ204" s="13">
        <v>0.26915240206947522</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1549670</v>
      </c>
      <c r="H206" s="12">
        <v>1748140</v>
      </c>
      <c r="I206" s="12">
        <v>1237087</v>
      </c>
      <c r="J206" s="12">
        <v>1819236</v>
      </c>
      <c r="K206" s="12">
        <v>1909972</v>
      </c>
      <c r="L206" s="12">
        <v>2036037</v>
      </c>
      <c r="M206" s="12">
        <v>2048469</v>
      </c>
      <c r="N206" s="12">
        <v>2109547</v>
      </c>
      <c r="O206" s="12">
        <v>1495527</v>
      </c>
      <c r="P206" s="12">
        <v>2169448</v>
      </c>
      <c r="Q206" s="12">
        <v>2825525</v>
      </c>
      <c r="R206" s="41">
        <v>2348522</v>
      </c>
      <c r="S206" s="41">
        <v>2640095</v>
      </c>
      <c r="T206" s="41">
        <v>3485871</v>
      </c>
      <c r="U206" s="41">
        <v>3925495</v>
      </c>
      <c r="V206" s="41">
        <v>4098411</v>
      </c>
      <c r="W206" s="41">
        <v>3908919</v>
      </c>
      <c r="X206" s="41">
        <v>3984882</v>
      </c>
      <c r="Y206" s="41">
        <v>3860474</v>
      </c>
      <c r="Z206" s="41">
        <v>4270581</v>
      </c>
      <c r="AA206" s="41">
        <v>4697073</v>
      </c>
      <c r="AB206" s="41">
        <v>4762806</v>
      </c>
      <c r="AC206" s="41">
        <v>4566690</v>
      </c>
      <c r="AD206" s="41">
        <v>4470399</v>
      </c>
      <c r="AE206" s="41">
        <v>11063540</v>
      </c>
      <c r="AF206" s="41">
        <v>13796926</v>
      </c>
      <c r="AG206" s="41">
        <v>4669964</v>
      </c>
      <c r="AH206" s="41">
        <v>5357914</v>
      </c>
      <c r="AI206" s="13">
        <v>1.9816750698896213E-2</v>
      </c>
      <c r="AJ206" s="13">
        <v>0.14731376944233404</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12793913</v>
      </c>
      <c r="H209" s="5">
        <v>12956951</v>
      </c>
      <c r="I209" s="5">
        <v>13507018</v>
      </c>
      <c r="J209" s="5">
        <v>13641701</v>
      </c>
      <c r="K209" s="5">
        <v>14256204</v>
      </c>
      <c r="L209" s="5">
        <v>15177307</v>
      </c>
      <c r="M209" s="5">
        <v>15814079</v>
      </c>
      <c r="N209" s="5">
        <v>19911106</v>
      </c>
      <c r="O209" s="5">
        <v>19245838</v>
      </c>
      <c r="P209" s="5">
        <v>18210191</v>
      </c>
      <c r="Q209" s="5">
        <v>27499836</v>
      </c>
      <c r="R209" s="39">
        <v>30797322</v>
      </c>
      <c r="S209" s="39">
        <v>28013332</v>
      </c>
      <c r="T209" s="39">
        <v>40302447</v>
      </c>
      <c r="U209" s="39">
        <v>41645901</v>
      </c>
      <c r="V209" s="39">
        <v>66313040</v>
      </c>
      <c r="W209" s="39">
        <v>49283981</v>
      </c>
      <c r="X209" s="39">
        <v>47357687</v>
      </c>
      <c r="Y209" s="39">
        <v>45296922</v>
      </c>
      <c r="Z209" s="39">
        <v>42086787</v>
      </c>
      <c r="AA209" s="39">
        <v>43398837</v>
      </c>
      <c r="AB209" s="39">
        <v>42428875</v>
      </c>
      <c r="AC209" s="39">
        <v>45623474</v>
      </c>
      <c r="AD209" s="39">
        <v>51498058.119999997</v>
      </c>
      <c r="AE209" s="39">
        <v>70357183</v>
      </c>
      <c r="AF209" s="39">
        <v>80895352</v>
      </c>
      <c r="AG209" s="39">
        <v>57973919</v>
      </c>
      <c r="AH209" s="39">
        <v>55645985</v>
      </c>
      <c r="AI209" s="10">
        <v>4.6233735513835805E-2</v>
      </c>
      <c r="AJ209" s="10">
        <v>-4.015484963160762E-2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2272019</v>
      </c>
      <c r="H211" s="12">
        <v>1941052</v>
      </c>
      <c r="I211" s="12">
        <v>2066617</v>
      </c>
      <c r="J211" s="12">
        <v>2050392</v>
      </c>
      <c r="K211" s="12">
        <v>1901423</v>
      </c>
      <c r="L211" s="12">
        <v>2222073</v>
      </c>
      <c r="M211" s="12">
        <v>2376783</v>
      </c>
      <c r="N211" s="12">
        <v>1887379</v>
      </c>
      <c r="O211" s="12">
        <v>1937096</v>
      </c>
      <c r="P211" s="12">
        <v>2771683</v>
      </c>
      <c r="Q211" s="12">
        <v>4547321</v>
      </c>
      <c r="R211" s="41">
        <v>3967406</v>
      </c>
      <c r="S211" s="41">
        <v>4211261</v>
      </c>
      <c r="T211" s="41">
        <v>5976487</v>
      </c>
      <c r="U211" s="41">
        <v>5311585</v>
      </c>
      <c r="V211" s="41">
        <v>4632628</v>
      </c>
      <c r="W211" s="41">
        <v>4534586</v>
      </c>
      <c r="X211" s="41">
        <v>4823315</v>
      </c>
      <c r="Y211" s="41">
        <v>5336590</v>
      </c>
      <c r="Z211" s="41">
        <v>4979151</v>
      </c>
      <c r="AA211" s="41">
        <v>5674560</v>
      </c>
      <c r="AB211" s="41">
        <v>5323375</v>
      </c>
      <c r="AC211" s="41">
        <v>5716070</v>
      </c>
      <c r="AD211" s="41">
        <v>5853497</v>
      </c>
      <c r="AE211" s="41">
        <v>9929419</v>
      </c>
      <c r="AF211" s="41">
        <v>9823805</v>
      </c>
      <c r="AG211" s="41">
        <v>9287127</v>
      </c>
      <c r="AH211" s="41">
        <v>9683451</v>
      </c>
      <c r="AI211" s="13">
        <v>0.10485982776197944</v>
      </c>
      <c r="AJ211" s="13">
        <v>4.2674553712897433E-2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5785691</v>
      </c>
      <c r="H213" s="12">
        <v>6302981</v>
      </c>
      <c r="I213" s="12">
        <v>6602724</v>
      </c>
      <c r="J213" s="12">
        <v>7106436</v>
      </c>
      <c r="K213" s="12">
        <v>7650788</v>
      </c>
      <c r="L213" s="12">
        <v>8029829</v>
      </c>
      <c r="M213" s="12">
        <v>8114140</v>
      </c>
      <c r="N213" s="12">
        <v>8794806</v>
      </c>
      <c r="O213" s="12">
        <v>9244315</v>
      </c>
      <c r="P213" s="12">
        <v>9790079</v>
      </c>
      <c r="Q213" s="12">
        <v>11300756</v>
      </c>
      <c r="R213" s="41">
        <v>13341005</v>
      </c>
      <c r="S213" s="41">
        <v>12990028</v>
      </c>
      <c r="T213" s="41">
        <v>13260965</v>
      </c>
      <c r="U213" s="41">
        <v>15458984</v>
      </c>
      <c r="V213" s="41">
        <v>16588324</v>
      </c>
      <c r="W213" s="41">
        <v>16350963</v>
      </c>
      <c r="X213" s="41">
        <v>16973452</v>
      </c>
      <c r="Y213" s="41">
        <v>16128063</v>
      </c>
      <c r="Z213" s="41">
        <v>15413810</v>
      </c>
      <c r="AA213" s="41">
        <v>16086763</v>
      </c>
      <c r="AB213" s="41">
        <v>16344394</v>
      </c>
      <c r="AC213" s="41">
        <v>18892160</v>
      </c>
      <c r="AD213" s="41">
        <v>20097060</v>
      </c>
      <c r="AE213" s="41">
        <v>19602718</v>
      </c>
      <c r="AF213" s="41">
        <v>21939405</v>
      </c>
      <c r="AG213" s="41">
        <v>23989851</v>
      </c>
      <c r="AH213" s="41">
        <v>24403185</v>
      </c>
      <c r="AI213" s="13">
        <v>6.9086752937542295E-2</v>
      </c>
      <c r="AJ213" s="13">
        <v>1.7229535940010633E-2</v>
      </c>
    </row>
    <row r="214" spans="1:44" ht="10.5" customHeight="1" x14ac:dyDescent="0.2">
      <c r="A214" s="11"/>
      <c r="B214" s="19" t="s">
        <v>67</v>
      </c>
      <c r="D214" s="19"/>
      <c r="E214" s="14"/>
      <c r="F214" s="2"/>
      <c r="G214" s="12">
        <v>1152310</v>
      </c>
      <c r="H214" s="12">
        <v>1137241</v>
      </c>
      <c r="I214" s="12">
        <v>1244016</v>
      </c>
      <c r="J214" s="12">
        <v>714218</v>
      </c>
      <c r="K214" s="12">
        <v>1034291</v>
      </c>
      <c r="L214" s="12">
        <v>1201765</v>
      </c>
      <c r="M214" s="12">
        <v>1176920</v>
      </c>
      <c r="N214" s="12">
        <v>737967</v>
      </c>
      <c r="O214" s="12">
        <v>1072449</v>
      </c>
      <c r="P214" s="12">
        <v>891022</v>
      </c>
      <c r="Q214" s="12">
        <v>922353</v>
      </c>
      <c r="R214" s="41">
        <v>981673</v>
      </c>
      <c r="S214" s="41">
        <v>1504521</v>
      </c>
      <c r="T214" s="41">
        <v>551280</v>
      </c>
      <c r="U214" s="41">
        <v>1156034</v>
      </c>
      <c r="V214" s="41">
        <v>1286056</v>
      </c>
      <c r="W214" s="41">
        <v>1152883</v>
      </c>
      <c r="X214" s="41">
        <v>1184722</v>
      </c>
      <c r="Y214" s="41">
        <v>1141973</v>
      </c>
      <c r="Z214" s="41">
        <v>993832</v>
      </c>
      <c r="AA214" s="41">
        <v>945134</v>
      </c>
      <c r="AB214" s="41">
        <v>0</v>
      </c>
      <c r="AC214" s="41">
        <v>0</v>
      </c>
      <c r="AD214" s="41">
        <v>0</v>
      </c>
      <c r="AE214" s="41">
        <v>35088</v>
      </c>
      <c r="AF214" s="41">
        <v>0</v>
      </c>
      <c r="AG214" s="41">
        <v>0</v>
      </c>
      <c r="AH214" s="41">
        <v>0</v>
      </c>
      <c r="AI214" s="13" t="s">
        <v>246</v>
      </c>
      <c r="AJ214" s="13" t="s">
        <v>246</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50615</v>
      </c>
      <c r="R215" s="41">
        <v>0</v>
      </c>
      <c r="S215" s="41">
        <v>0</v>
      </c>
      <c r="T215" s="41">
        <v>465133</v>
      </c>
      <c r="U215" s="41">
        <v>577275</v>
      </c>
      <c r="V215" s="41">
        <v>330140</v>
      </c>
      <c r="W215" s="41">
        <v>321881</v>
      </c>
      <c r="X215" s="41">
        <v>343779</v>
      </c>
      <c r="Y215" s="41">
        <v>52217</v>
      </c>
      <c r="Z215" s="41">
        <v>0</v>
      </c>
      <c r="AA215" s="41">
        <v>530262</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1711116</v>
      </c>
      <c r="H216" s="12">
        <v>1751514</v>
      </c>
      <c r="I216" s="12">
        <v>1973385</v>
      </c>
      <c r="J216" s="12">
        <v>2003982</v>
      </c>
      <c r="K216" s="12">
        <v>1950200</v>
      </c>
      <c r="L216" s="12">
        <v>1899012</v>
      </c>
      <c r="M216" s="12">
        <v>2170943</v>
      </c>
      <c r="N216" s="12">
        <v>2322634</v>
      </c>
      <c r="O216" s="12">
        <v>2203731</v>
      </c>
      <c r="P216" s="12">
        <v>2069311</v>
      </c>
      <c r="Q216" s="12">
        <v>2958126</v>
      </c>
      <c r="R216" s="41">
        <v>3914009</v>
      </c>
      <c r="S216" s="41">
        <v>3379950</v>
      </c>
      <c r="T216" s="41">
        <v>4068894</v>
      </c>
      <c r="U216" s="41">
        <v>2885969</v>
      </c>
      <c r="V216" s="41">
        <v>2758599</v>
      </c>
      <c r="W216" s="41">
        <v>3145395</v>
      </c>
      <c r="X216" s="41">
        <v>2786916</v>
      </c>
      <c r="Y216" s="41">
        <v>2703836</v>
      </c>
      <c r="Z216" s="41">
        <v>3691722</v>
      </c>
      <c r="AA216" s="41">
        <v>3580465</v>
      </c>
      <c r="AB216" s="41">
        <v>3994243</v>
      </c>
      <c r="AC216" s="41">
        <v>3455669</v>
      </c>
      <c r="AD216" s="41">
        <v>4506525</v>
      </c>
      <c r="AE216" s="41">
        <v>2177739</v>
      </c>
      <c r="AF216" s="41">
        <v>3586285</v>
      </c>
      <c r="AG216" s="41">
        <v>3900810</v>
      </c>
      <c r="AH216" s="41">
        <v>4096028</v>
      </c>
      <c r="AI216" s="13">
        <v>4.2027484214646194E-3</v>
      </c>
      <c r="AJ216" s="13">
        <v>5.0045503369812935E-2</v>
      </c>
    </row>
    <row r="217" spans="1:44" ht="10.5" customHeight="1" x14ac:dyDescent="0.2">
      <c r="A217" s="11"/>
      <c r="B217" s="19" t="s">
        <v>71</v>
      </c>
      <c r="D217" s="19"/>
      <c r="E217" s="14"/>
      <c r="F217" s="2"/>
      <c r="G217" s="12">
        <v>868288</v>
      </c>
      <c r="H217" s="12">
        <v>819186</v>
      </c>
      <c r="I217" s="12">
        <v>873863</v>
      </c>
      <c r="J217" s="12">
        <v>922034</v>
      </c>
      <c r="K217" s="12">
        <v>877561</v>
      </c>
      <c r="L217" s="12">
        <v>948152</v>
      </c>
      <c r="M217" s="12">
        <v>1050115</v>
      </c>
      <c r="N217" s="12">
        <v>1212904</v>
      </c>
      <c r="O217" s="12">
        <v>1069435</v>
      </c>
      <c r="P217" s="12">
        <v>1173433</v>
      </c>
      <c r="Q217" s="12">
        <v>1484841</v>
      </c>
      <c r="R217" s="41">
        <v>1705236</v>
      </c>
      <c r="S217" s="41">
        <v>2301320</v>
      </c>
      <c r="T217" s="41">
        <v>1975159</v>
      </c>
      <c r="U217" s="41">
        <v>2457506</v>
      </c>
      <c r="V217" s="41">
        <v>2585621</v>
      </c>
      <c r="W217" s="41">
        <v>2273373</v>
      </c>
      <c r="X217" s="41">
        <v>2973873</v>
      </c>
      <c r="Y217" s="41">
        <v>2992595</v>
      </c>
      <c r="Z217" s="41">
        <v>3171217</v>
      </c>
      <c r="AA217" s="41">
        <v>2244383</v>
      </c>
      <c r="AB217" s="41">
        <v>3957254</v>
      </c>
      <c r="AC217" s="41">
        <v>3784483</v>
      </c>
      <c r="AD217" s="41">
        <v>3932317</v>
      </c>
      <c r="AE217" s="41">
        <v>4288925</v>
      </c>
      <c r="AF217" s="41">
        <v>4335724</v>
      </c>
      <c r="AG217" s="41">
        <v>4849154</v>
      </c>
      <c r="AH217" s="41">
        <v>4016323</v>
      </c>
      <c r="AI217" s="13">
        <v>2.4724610122726087E-3</v>
      </c>
      <c r="AJ217" s="13">
        <v>-0.17174769042187565</v>
      </c>
    </row>
    <row r="218" spans="1:44" ht="10.5" customHeight="1" x14ac:dyDescent="0.2">
      <c r="A218" s="11"/>
      <c r="B218" s="19" t="s">
        <v>72</v>
      </c>
      <c r="D218" s="19"/>
      <c r="E218" s="14"/>
      <c r="F218" s="2"/>
      <c r="G218" s="12">
        <v>444697</v>
      </c>
      <c r="H218" s="12">
        <v>422437</v>
      </c>
      <c r="I218" s="12">
        <v>118405</v>
      </c>
      <c r="J218" s="12">
        <v>104940</v>
      </c>
      <c r="K218" s="12">
        <v>91449</v>
      </c>
      <c r="L218" s="12">
        <v>75958</v>
      </c>
      <c r="M218" s="12">
        <v>60003</v>
      </c>
      <c r="N218" s="12">
        <v>43567</v>
      </c>
      <c r="O218" s="12">
        <v>190457</v>
      </c>
      <c r="P218" s="12">
        <v>214818</v>
      </c>
      <c r="Q218" s="12">
        <v>237953</v>
      </c>
      <c r="R218" s="41">
        <v>341917</v>
      </c>
      <c r="S218" s="41">
        <v>326598</v>
      </c>
      <c r="T218" s="41">
        <v>5060795</v>
      </c>
      <c r="U218" s="41">
        <v>5055481</v>
      </c>
      <c r="V218" s="41">
        <v>7840320</v>
      </c>
      <c r="W218" s="41">
        <v>6894528</v>
      </c>
      <c r="X218" s="41">
        <v>5823837</v>
      </c>
      <c r="Y218" s="41">
        <v>12692974</v>
      </c>
      <c r="Z218" s="41">
        <v>6347771</v>
      </c>
      <c r="AA218" s="41">
        <v>3477431</v>
      </c>
      <c r="AB218" s="41">
        <v>6199768</v>
      </c>
      <c r="AC218" s="41">
        <v>3416594</v>
      </c>
      <c r="AD218" s="41">
        <v>3786837</v>
      </c>
      <c r="AE218" s="41">
        <v>4195640</v>
      </c>
      <c r="AF218" s="41">
        <v>4526911</v>
      </c>
      <c r="AG218" s="41">
        <v>4730440</v>
      </c>
      <c r="AH218" s="41">
        <v>4245410</v>
      </c>
      <c r="AI218" s="13">
        <v>-6.1161912525794393E-2</v>
      </c>
      <c r="AJ218" s="13">
        <v>-0.10253380235242388</v>
      </c>
    </row>
    <row r="219" spans="1:44" ht="10.5" customHeight="1" x14ac:dyDescent="0.2">
      <c r="A219" s="11"/>
      <c r="B219" s="19" t="s">
        <v>73</v>
      </c>
      <c r="D219" s="19"/>
      <c r="E219" s="14"/>
      <c r="F219" s="2"/>
      <c r="G219" s="12">
        <v>0</v>
      </c>
      <c r="H219" s="12">
        <v>0</v>
      </c>
      <c r="I219" s="12">
        <v>0</v>
      </c>
      <c r="J219" s="12">
        <v>10944</v>
      </c>
      <c r="K219" s="12">
        <v>0</v>
      </c>
      <c r="L219" s="12">
        <v>0</v>
      </c>
      <c r="M219" s="12">
        <v>0</v>
      </c>
      <c r="N219" s="12">
        <v>3073297</v>
      </c>
      <c r="O219" s="12">
        <v>1658851</v>
      </c>
      <c r="P219" s="12">
        <v>0</v>
      </c>
      <c r="Q219" s="12">
        <v>4443311</v>
      </c>
      <c r="R219" s="41">
        <v>4809376</v>
      </c>
      <c r="S219" s="41">
        <v>1613440</v>
      </c>
      <c r="T219" s="41">
        <v>6533750</v>
      </c>
      <c r="U219" s="41">
        <v>6147883</v>
      </c>
      <c r="V219" s="41">
        <v>26483815</v>
      </c>
      <c r="W219" s="41">
        <v>10332474</v>
      </c>
      <c r="X219" s="41">
        <v>9302826</v>
      </c>
      <c r="Y219" s="41">
        <v>2154757</v>
      </c>
      <c r="Z219" s="41">
        <v>4427539</v>
      </c>
      <c r="AA219" s="41">
        <v>5888205</v>
      </c>
      <c r="AB219" s="41">
        <v>4695167</v>
      </c>
      <c r="AC219" s="41">
        <v>6513708</v>
      </c>
      <c r="AD219" s="41">
        <v>9536618.1199999992</v>
      </c>
      <c r="AE219" s="41">
        <v>26866498</v>
      </c>
      <c r="AF219" s="41">
        <v>34867950</v>
      </c>
      <c r="AG219" s="41">
        <v>8706678</v>
      </c>
      <c r="AH219" s="41">
        <v>7255118</v>
      </c>
      <c r="AI219" s="13">
        <v>7.5223891988209779E-2</v>
      </c>
      <c r="AJ219" s="13">
        <v>-0.16671800656921043</v>
      </c>
    </row>
    <row r="220" spans="1:44" ht="10.5" customHeight="1" x14ac:dyDescent="0.2">
      <c r="A220" s="11"/>
      <c r="B220" s="19" t="s">
        <v>74</v>
      </c>
      <c r="D220" s="19"/>
      <c r="E220" s="14"/>
      <c r="F220" s="2"/>
      <c r="G220" s="12">
        <v>559792</v>
      </c>
      <c r="H220" s="12">
        <v>582540</v>
      </c>
      <c r="I220" s="12">
        <v>628008</v>
      </c>
      <c r="J220" s="12">
        <v>728755</v>
      </c>
      <c r="K220" s="12">
        <v>750492</v>
      </c>
      <c r="L220" s="12">
        <v>800518</v>
      </c>
      <c r="M220" s="12">
        <v>865175</v>
      </c>
      <c r="N220" s="12">
        <v>1838552</v>
      </c>
      <c r="O220" s="12">
        <v>1869504</v>
      </c>
      <c r="P220" s="12">
        <v>1299845</v>
      </c>
      <c r="Q220" s="12">
        <v>1554560</v>
      </c>
      <c r="R220" s="41">
        <v>1736700</v>
      </c>
      <c r="S220" s="41">
        <v>1686214</v>
      </c>
      <c r="T220" s="41">
        <v>2409984</v>
      </c>
      <c r="U220" s="41">
        <v>2595184</v>
      </c>
      <c r="V220" s="41">
        <v>3807537</v>
      </c>
      <c r="W220" s="41">
        <v>4277898</v>
      </c>
      <c r="X220" s="41">
        <v>3144967</v>
      </c>
      <c r="Y220" s="41">
        <v>2093917</v>
      </c>
      <c r="Z220" s="41">
        <v>3061745</v>
      </c>
      <c r="AA220" s="41">
        <v>4971634</v>
      </c>
      <c r="AB220" s="41">
        <v>1914674</v>
      </c>
      <c r="AC220" s="41">
        <v>3844790</v>
      </c>
      <c r="AD220" s="41">
        <v>3785204</v>
      </c>
      <c r="AE220" s="41">
        <v>3261156</v>
      </c>
      <c r="AF220" s="41">
        <v>1815272</v>
      </c>
      <c r="AG220" s="41">
        <v>2509859</v>
      </c>
      <c r="AH220" s="41">
        <v>1946470</v>
      </c>
      <c r="AI220" s="13">
        <v>2.7487880952921095E-3</v>
      </c>
      <c r="AJ220" s="13">
        <v>-0.2244703786148943</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307</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301</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222802</v>
      </c>
      <c r="T233" s="12">
        <v>445604</v>
      </c>
      <c r="U233" s="12">
        <v>457750.5</v>
      </c>
      <c r="V233" s="12">
        <v>469897</v>
      </c>
      <c r="W233" s="12">
        <v>494515.82999999996</v>
      </c>
      <c r="X233" s="12">
        <v>519134.66</v>
      </c>
      <c r="Y233" s="12">
        <v>491794.62</v>
      </c>
      <c r="Z233" s="12">
        <v>464454.58</v>
      </c>
      <c r="AA233" s="12">
        <v>498115.39500000002</v>
      </c>
      <c r="AB233" s="12">
        <v>531776.21</v>
      </c>
      <c r="AC233" s="12">
        <v>543658.75023449212</v>
      </c>
      <c r="AD233" s="12">
        <v>534288</v>
      </c>
      <c r="AE233" s="12">
        <v>546548.50734793104</v>
      </c>
      <c r="AF233" s="12">
        <v>542455</v>
      </c>
      <c r="AG233" s="12">
        <v>546585.19597380946</v>
      </c>
      <c r="AH233" s="12">
        <v>609739</v>
      </c>
      <c r="AI233" s="71">
        <v>2.3063314063556106E-2</v>
      </c>
      <c r="AJ233" s="13">
        <v>0.115542470764643</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11">
        <v>126539</v>
      </c>
      <c r="T234" s="11">
        <v>253077</v>
      </c>
      <c r="U234" s="12">
        <v>309960.5</v>
      </c>
      <c r="V234" s="12">
        <v>366844</v>
      </c>
      <c r="W234" s="12">
        <v>391114.99</v>
      </c>
      <c r="X234" s="12">
        <v>415385.98</v>
      </c>
      <c r="Y234" s="12">
        <v>394595.44999999995</v>
      </c>
      <c r="Z234" s="12">
        <v>373804.92</v>
      </c>
      <c r="AA234" s="12">
        <v>395461.91499999998</v>
      </c>
      <c r="AB234" s="12">
        <v>417118.91</v>
      </c>
      <c r="AC234" s="12">
        <v>441285.37134105316</v>
      </c>
      <c r="AD234" s="12">
        <v>477780</v>
      </c>
      <c r="AE234" s="12">
        <v>512521.47885095887</v>
      </c>
      <c r="AF234" s="12">
        <v>476797</v>
      </c>
      <c r="AG234" s="12">
        <v>476306.25868124579</v>
      </c>
      <c r="AH234" s="12">
        <v>844451</v>
      </c>
      <c r="AI234" s="71">
        <v>0.1247407475832778</v>
      </c>
      <c r="AJ234" s="13">
        <v>0.77291602746946986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105112</v>
      </c>
      <c r="S241" s="11">
        <v>106099</v>
      </c>
      <c r="T241" s="11">
        <v>106082</v>
      </c>
      <c r="U241" s="11">
        <v>105953</v>
      </c>
      <c r="V241" s="11">
        <v>106014</v>
      </c>
      <c r="W241" s="11">
        <v>106463</v>
      </c>
      <c r="X241" s="11">
        <v>107004</v>
      </c>
      <c r="Y241" s="11">
        <v>107607</v>
      </c>
      <c r="Z241" s="11">
        <v>107308</v>
      </c>
      <c r="AA241" s="11">
        <v>107800</v>
      </c>
      <c r="AB241" s="41">
        <v>107747</v>
      </c>
      <c r="AC241" s="41">
        <v>107663</v>
      </c>
      <c r="AD241" s="41">
        <v>107151</v>
      </c>
      <c r="AE241" s="41">
        <v>107075</v>
      </c>
      <c r="AF241" s="41">
        <v>106431</v>
      </c>
      <c r="AG241" s="41">
        <v>106409</v>
      </c>
      <c r="AH241" s="41">
        <v>106721</v>
      </c>
      <c r="AI241" s="13">
        <v>-1.5933848673538309E-3</v>
      </c>
      <c r="AJ241" s="13">
        <v>2.9320828125440519E-3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2518988</v>
      </c>
      <c r="S242" s="11">
        <v>2674089</v>
      </c>
      <c r="T242" s="11">
        <v>2786675</v>
      </c>
      <c r="U242" s="11">
        <v>2924885</v>
      </c>
      <c r="V242" s="11">
        <v>3083186</v>
      </c>
      <c r="W242" s="11">
        <v>3180810</v>
      </c>
      <c r="X242" s="11">
        <v>3129992</v>
      </c>
      <c r="Y242" s="11">
        <v>3221315</v>
      </c>
      <c r="Z242" s="11">
        <v>3386944</v>
      </c>
      <c r="AA242" s="11">
        <v>3591492</v>
      </c>
      <c r="AB242" s="41">
        <v>3598540</v>
      </c>
      <c r="AC242" s="41">
        <v>3708218</v>
      </c>
      <c r="AD242" s="41">
        <v>3805565</v>
      </c>
      <c r="AE242" s="41">
        <v>3839608</v>
      </c>
      <c r="AF242" s="41">
        <v>3948139</v>
      </c>
      <c r="AG242" s="41">
        <v>4109063</v>
      </c>
      <c r="AH242" s="41">
        <v>4270900</v>
      </c>
      <c r="AI242" s="13">
        <v>2.8960835137145979E-2</v>
      </c>
      <c r="AJ242" s="13">
        <v>3.9385378126351435E-2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27605.494889243342</v>
      </c>
      <c r="V243" s="11">
        <f t="shared" ref="V243:AA243" si="15">V242*1000/V241</f>
        <v>29082.819250287699</v>
      </c>
      <c r="W243" s="11">
        <f t="shared" si="15"/>
        <v>29877.140414979851</v>
      </c>
      <c r="X243" s="11">
        <f t="shared" si="15"/>
        <v>29251.16818062876</v>
      </c>
      <c r="Y243" s="11">
        <f t="shared" si="15"/>
        <v>29935.924242846653</v>
      </c>
      <c r="Z243" s="11">
        <f t="shared" si="15"/>
        <v>31562.82849368174</v>
      </c>
      <c r="AA243" s="11">
        <f t="shared" si="15"/>
        <v>33316.252319109459</v>
      </c>
      <c r="AB243" s="11">
        <v>33398.052846018916</v>
      </c>
      <c r="AC243" s="11">
        <v>34442.826226280151</v>
      </c>
      <c r="AD243" s="11">
        <v>35515.907457699883</v>
      </c>
      <c r="AE243" s="11">
        <v>35859.052066308665</v>
      </c>
      <c r="AF243" s="11">
        <v>37095.761573225849</v>
      </c>
      <c r="AG243" s="11">
        <v>38615.746788335571</v>
      </c>
      <c r="AH243" s="11">
        <v>40019.30266770364</v>
      </c>
      <c r="AI243" s="13">
        <v>3.0602982333445716E-2</v>
      </c>
      <c r="AJ243" s="13">
        <v>3.6346723709925303E-2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44625</v>
      </c>
      <c r="S245" s="11">
        <v>45543</v>
      </c>
      <c r="T245" s="11">
        <v>46446</v>
      </c>
      <c r="U245" s="11">
        <v>45815</v>
      </c>
      <c r="V245" s="11">
        <v>44599</v>
      </c>
      <c r="W245" s="11">
        <v>43755</v>
      </c>
      <c r="X245" s="11">
        <v>44819</v>
      </c>
      <c r="Y245" s="11">
        <v>44419</v>
      </c>
      <c r="Z245" s="11">
        <v>45003</v>
      </c>
      <c r="AA245" s="11">
        <v>44784</v>
      </c>
      <c r="AB245" s="41">
        <v>44323</v>
      </c>
      <c r="AC245" s="41">
        <v>44389</v>
      </c>
      <c r="AD245" s="41">
        <v>44355</v>
      </c>
      <c r="AE245" s="41">
        <v>44134</v>
      </c>
      <c r="AF245" s="41">
        <v>43743</v>
      </c>
      <c r="AG245" s="41">
        <v>43478</v>
      </c>
      <c r="AH245" s="41">
        <v>43331</v>
      </c>
      <c r="AI245" s="13">
        <v>-3.7654620500745528E-3</v>
      </c>
      <c r="AJ245" s="13">
        <v>-3.3810202861217168E-3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41287</v>
      </c>
      <c r="S246" s="11">
        <v>41987</v>
      </c>
      <c r="T246" s="11">
        <v>42505</v>
      </c>
      <c r="U246" s="11">
        <v>42252</v>
      </c>
      <c r="V246" s="11">
        <v>41465</v>
      </c>
      <c r="W246" s="11">
        <v>40137</v>
      </c>
      <c r="X246" s="11">
        <v>39309</v>
      </c>
      <c r="Y246" s="11">
        <v>38887</v>
      </c>
      <c r="Z246" s="11">
        <v>39640</v>
      </c>
      <c r="AA246" s="11">
        <v>40111</v>
      </c>
      <c r="AB246" s="41">
        <v>40545</v>
      </c>
      <c r="AC246" s="41">
        <v>41229</v>
      </c>
      <c r="AD246" s="41">
        <v>41354</v>
      </c>
      <c r="AE246" s="41">
        <v>41595</v>
      </c>
      <c r="AF246" s="41">
        <v>41503</v>
      </c>
      <c r="AG246" s="41">
        <v>41747</v>
      </c>
      <c r="AH246" s="41">
        <v>41923</v>
      </c>
      <c r="AI246" s="13">
        <v>5.5858989350521249E-3</v>
      </c>
      <c r="AJ246" s="13">
        <v>4.2158717991711983E-3</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3338</v>
      </c>
      <c r="S247" s="11">
        <v>3556</v>
      </c>
      <c r="T247" s="11">
        <v>3941</v>
      </c>
      <c r="U247" s="11">
        <v>3563</v>
      </c>
      <c r="V247" s="11">
        <v>3134</v>
      </c>
      <c r="W247" s="11">
        <v>43755</v>
      </c>
      <c r="X247" s="11">
        <v>5510</v>
      </c>
      <c r="Y247" s="11">
        <v>5532</v>
      </c>
      <c r="Z247" s="11">
        <v>5363</v>
      </c>
      <c r="AA247" s="11">
        <v>4673</v>
      </c>
      <c r="AB247" s="41">
        <v>3778</v>
      </c>
      <c r="AC247" s="41">
        <v>3160</v>
      </c>
      <c r="AD247" s="41">
        <v>3001</v>
      </c>
      <c r="AE247" s="41">
        <v>2539</v>
      </c>
      <c r="AF247" s="41">
        <v>2240</v>
      </c>
      <c r="AG247" s="41">
        <v>1731</v>
      </c>
      <c r="AH247" s="41">
        <v>1408</v>
      </c>
      <c r="AI247" s="13">
        <v>-0.15168570861656672</v>
      </c>
      <c r="AJ247" s="13">
        <v>-0.18659734257654534</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7.5</v>
      </c>
      <c r="S248" s="81">
        <v>7.8</v>
      </c>
      <c r="T248" s="81">
        <v>8.5</v>
      </c>
      <c r="U248" s="81">
        <v>7</v>
      </c>
      <c r="V248" s="81">
        <v>7</v>
      </c>
      <c r="W248" s="81">
        <v>8.3000000000000007</v>
      </c>
      <c r="X248" s="81">
        <v>12.3</v>
      </c>
      <c r="Y248" s="81">
        <v>12.5</v>
      </c>
      <c r="Z248" s="81">
        <v>11.9</v>
      </c>
      <c r="AA248" s="81">
        <v>10.4</v>
      </c>
      <c r="AB248" s="82">
        <v>8.5</v>
      </c>
      <c r="AC248" s="82">
        <v>7.1</v>
      </c>
      <c r="AD248" s="82">
        <v>6.8</v>
      </c>
      <c r="AE248" s="82">
        <v>5.8</v>
      </c>
      <c r="AF248" s="82">
        <v>5.0999999999999996</v>
      </c>
      <c r="AG248" s="82">
        <v>4</v>
      </c>
      <c r="AH248" s="82">
        <v>3.2</v>
      </c>
      <c r="AI248" s="13">
        <v>-0.15025521337801373</v>
      </c>
      <c r="AJ248" s="13">
        <v>-0.19999999999999996</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31883060</v>
      </c>
      <c r="H257" s="86">
        <f>SUM(H258:H260)</f>
        <v>34753927</v>
      </c>
      <c r="I257" s="86">
        <f>SUM(I258:I260)</f>
        <v>41346121</v>
      </c>
      <c r="J257" s="86">
        <f>SUM(J258:J260)</f>
        <v>39123162</v>
      </c>
      <c r="K257" s="86">
        <f>SUM(K258:K260)</f>
        <v>38983728</v>
      </c>
      <c r="L257" s="86">
        <f t="shared" ref="L257:Q257" si="16">SUM(L258:L260)</f>
        <v>39508765</v>
      </c>
      <c r="M257" s="86">
        <f t="shared" si="16"/>
        <v>39431439</v>
      </c>
      <c r="N257" s="86">
        <f t="shared" si="16"/>
        <v>52513178</v>
      </c>
      <c r="O257" s="86">
        <f t="shared" si="16"/>
        <v>47057632.630000003</v>
      </c>
      <c r="P257" s="86">
        <f t="shared" si="16"/>
        <v>51723617</v>
      </c>
      <c r="Q257" s="86">
        <f t="shared" si="16"/>
        <v>59736010.530000001</v>
      </c>
      <c r="R257" s="86">
        <f>SUM(R258:R261)</f>
        <v>63120228.140000001</v>
      </c>
      <c r="S257" s="86">
        <f t="shared" ref="S257:AA257" si="17">SUM(S258:S261)</f>
        <v>57537120.290000007</v>
      </c>
      <c r="T257" s="86">
        <f t="shared" si="17"/>
        <v>68510700.050000012</v>
      </c>
      <c r="U257" s="86">
        <f t="shared" si="17"/>
        <v>71981662.370000005</v>
      </c>
      <c r="V257" s="86">
        <f t="shared" si="17"/>
        <v>71251509.150000006</v>
      </c>
      <c r="W257" s="86">
        <f t="shared" si="17"/>
        <v>73550360</v>
      </c>
      <c r="X257" s="86">
        <f t="shared" si="17"/>
        <v>68879083</v>
      </c>
      <c r="Y257" s="86">
        <f t="shared" si="17"/>
        <v>71474154</v>
      </c>
      <c r="Z257" s="86">
        <f t="shared" si="17"/>
        <v>75735679</v>
      </c>
      <c r="AA257" s="86">
        <f t="shared" si="17"/>
        <v>75282783</v>
      </c>
      <c r="AB257" s="86">
        <v>82129955</v>
      </c>
      <c r="AC257" s="86">
        <v>78891794</v>
      </c>
      <c r="AD257" s="86">
        <v>80232806</v>
      </c>
      <c r="AE257" s="86">
        <v>81470836</v>
      </c>
      <c r="AF257" s="86">
        <v>83777752</v>
      </c>
      <c r="AG257" s="86">
        <v>80256714</v>
      </c>
      <c r="AH257" s="86">
        <v>86709586</v>
      </c>
      <c r="AI257" s="13">
        <v>9.0846224543250642E-3</v>
      </c>
      <c r="AJ257" s="13">
        <v>8.0402893146111112E-2</v>
      </c>
    </row>
    <row r="258" spans="1:36" ht="10.5" customHeight="1" x14ac:dyDescent="0.2">
      <c r="A258" s="14"/>
      <c r="B258" s="11"/>
      <c r="C258" s="11" t="s">
        <v>151</v>
      </c>
      <c r="D258" s="11"/>
      <c r="E258" s="11"/>
      <c r="F258" s="2"/>
      <c r="G258" s="86">
        <f t="shared" ref="G258:AA258" si="18">G65</f>
        <v>18696934</v>
      </c>
      <c r="H258" s="86">
        <f t="shared" si="18"/>
        <v>19002691</v>
      </c>
      <c r="I258" s="86">
        <f t="shared" si="18"/>
        <v>23243239</v>
      </c>
      <c r="J258" s="86">
        <f t="shared" si="18"/>
        <v>21885440</v>
      </c>
      <c r="K258" s="86">
        <f t="shared" si="18"/>
        <v>23807652</v>
      </c>
      <c r="L258" s="86">
        <f t="shared" si="18"/>
        <v>23080761</v>
      </c>
      <c r="M258" s="86">
        <f t="shared" si="18"/>
        <v>25330367</v>
      </c>
      <c r="N258" s="86">
        <f t="shared" si="18"/>
        <v>27779057</v>
      </c>
      <c r="O258" s="86">
        <f t="shared" si="18"/>
        <v>28385062</v>
      </c>
      <c r="P258" s="86">
        <f t="shared" si="18"/>
        <v>30784745</v>
      </c>
      <c r="Q258" s="86">
        <f t="shared" si="18"/>
        <v>32248238</v>
      </c>
      <c r="R258" s="86">
        <f t="shared" si="18"/>
        <v>34297223</v>
      </c>
      <c r="S258" s="86">
        <f t="shared" si="18"/>
        <v>35877032</v>
      </c>
      <c r="T258" s="86">
        <f t="shared" si="18"/>
        <v>37765944</v>
      </c>
      <c r="U258" s="86">
        <f t="shared" si="18"/>
        <v>37343036</v>
      </c>
      <c r="V258" s="86">
        <f t="shared" si="18"/>
        <v>35129097</v>
      </c>
      <c r="W258" s="86">
        <f t="shared" si="18"/>
        <v>39499882</v>
      </c>
      <c r="X258" s="86">
        <f t="shared" si="18"/>
        <v>37109223</v>
      </c>
      <c r="Y258" s="86">
        <f t="shared" si="18"/>
        <v>37688257</v>
      </c>
      <c r="Z258" s="86">
        <f t="shared" si="18"/>
        <v>42251412</v>
      </c>
      <c r="AA258" s="86">
        <f t="shared" si="18"/>
        <v>42864315</v>
      </c>
      <c r="AB258" s="86">
        <v>45879741</v>
      </c>
      <c r="AC258" s="86">
        <v>45774127</v>
      </c>
      <c r="AD258" s="86">
        <v>46662505</v>
      </c>
      <c r="AE258" s="86">
        <v>47178831</v>
      </c>
      <c r="AF258" s="86">
        <v>46380978</v>
      </c>
      <c r="AG258" s="86">
        <v>46183010</v>
      </c>
      <c r="AH258" s="86">
        <v>51160618</v>
      </c>
      <c r="AI258" s="13">
        <v>1.8323588875452712E-2</v>
      </c>
      <c r="AJ258" s="13">
        <v>0.10778006890412729</v>
      </c>
    </row>
    <row r="259" spans="1:36" ht="10.5" customHeight="1" x14ac:dyDescent="0.2">
      <c r="A259" s="14"/>
      <c r="B259" s="11"/>
      <c r="C259" s="11" t="s">
        <v>152</v>
      </c>
      <c r="D259" s="11"/>
      <c r="E259" s="11"/>
      <c r="F259" s="2"/>
      <c r="G259" s="86">
        <f t="shared" ref="G259:AA259" si="19">G122</f>
        <v>9455364</v>
      </c>
      <c r="H259" s="86">
        <f t="shared" si="19"/>
        <v>11907317</v>
      </c>
      <c r="I259" s="86">
        <f t="shared" si="19"/>
        <v>13816516</v>
      </c>
      <c r="J259" s="86">
        <f t="shared" si="19"/>
        <v>12915492</v>
      </c>
      <c r="K259" s="86">
        <f t="shared" si="19"/>
        <v>12205934</v>
      </c>
      <c r="L259" s="86">
        <f t="shared" si="19"/>
        <v>11389020</v>
      </c>
      <c r="M259" s="86">
        <f t="shared" si="19"/>
        <v>12116456</v>
      </c>
      <c r="N259" s="86">
        <f t="shared" si="19"/>
        <v>22446770</v>
      </c>
      <c r="O259" s="86">
        <f t="shared" si="19"/>
        <v>15814609.630000001</v>
      </c>
      <c r="P259" s="86">
        <f t="shared" si="19"/>
        <v>17075828</v>
      </c>
      <c r="Q259" s="86">
        <f t="shared" si="19"/>
        <v>23136107.530000001</v>
      </c>
      <c r="R259" s="86">
        <f t="shared" si="19"/>
        <v>24349131.140000001</v>
      </c>
      <c r="S259" s="86">
        <f t="shared" si="19"/>
        <v>17075827.290000003</v>
      </c>
      <c r="T259" s="86">
        <f t="shared" si="19"/>
        <v>25776471.050000004</v>
      </c>
      <c r="U259" s="86">
        <f t="shared" si="19"/>
        <v>28068782.370000005</v>
      </c>
      <c r="V259" s="86">
        <f t="shared" si="19"/>
        <v>28041647.150000002</v>
      </c>
      <c r="W259" s="86">
        <f t="shared" si="19"/>
        <v>25228136</v>
      </c>
      <c r="X259" s="86">
        <f t="shared" si="19"/>
        <v>23459286</v>
      </c>
      <c r="Y259" s="86">
        <f t="shared" si="19"/>
        <v>24924285</v>
      </c>
      <c r="Z259" s="86">
        <f t="shared" si="19"/>
        <v>24800757</v>
      </c>
      <c r="AA259" s="86">
        <f t="shared" si="19"/>
        <v>22718929</v>
      </c>
      <c r="AB259" s="86">
        <v>27366221</v>
      </c>
      <c r="AC259" s="86">
        <v>23799824</v>
      </c>
      <c r="AD259" s="86">
        <v>23912009</v>
      </c>
      <c r="AE259" s="86">
        <v>25143765</v>
      </c>
      <c r="AF259" s="86">
        <v>27157796</v>
      </c>
      <c r="AG259" s="86">
        <v>24520808</v>
      </c>
      <c r="AH259" s="86">
        <v>26604258</v>
      </c>
      <c r="AI259" s="13">
        <v>-4.6953031837657644E-3</v>
      </c>
      <c r="AJ259" s="13">
        <v>8.4966612845710471E-2</v>
      </c>
    </row>
    <row r="260" spans="1:36" ht="10.5" customHeight="1" x14ac:dyDescent="0.2">
      <c r="A260" s="14"/>
      <c r="B260" s="11"/>
      <c r="C260" s="11" t="s">
        <v>153</v>
      </c>
      <c r="D260" s="11"/>
      <c r="E260" s="11"/>
      <c r="F260" s="2"/>
      <c r="G260" s="86">
        <f t="shared" ref="G260:AA260" si="20">G179</f>
        <v>3730762</v>
      </c>
      <c r="H260" s="86">
        <f t="shared" si="20"/>
        <v>3843919</v>
      </c>
      <c r="I260" s="86">
        <f t="shared" si="20"/>
        <v>4286366</v>
      </c>
      <c r="J260" s="86">
        <f t="shared" si="20"/>
        <v>4322230</v>
      </c>
      <c r="K260" s="86">
        <f t="shared" si="20"/>
        <v>2970142</v>
      </c>
      <c r="L260" s="86">
        <f t="shared" si="20"/>
        <v>5038984</v>
      </c>
      <c r="M260" s="86">
        <f t="shared" si="20"/>
        <v>1984616</v>
      </c>
      <c r="N260" s="86">
        <f t="shared" si="20"/>
        <v>2287351</v>
      </c>
      <c r="O260" s="86">
        <f t="shared" si="20"/>
        <v>2857961</v>
      </c>
      <c r="P260" s="86">
        <f t="shared" si="20"/>
        <v>3863044</v>
      </c>
      <c r="Q260" s="86">
        <f t="shared" si="20"/>
        <v>4351665</v>
      </c>
      <c r="R260" s="86">
        <f t="shared" si="20"/>
        <v>4473874</v>
      </c>
      <c r="S260" s="86">
        <f t="shared" si="20"/>
        <v>4584261</v>
      </c>
      <c r="T260" s="86">
        <f t="shared" si="20"/>
        <v>4968285</v>
      </c>
      <c r="U260" s="86">
        <f t="shared" si="20"/>
        <v>6569844</v>
      </c>
      <c r="V260" s="86">
        <f t="shared" si="20"/>
        <v>8080765</v>
      </c>
      <c r="W260" s="86">
        <f t="shared" si="20"/>
        <v>8822342</v>
      </c>
      <c r="X260" s="86">
        <f t="shared" si="20"/>
        <v>8310574</v>
      </c>
      <c r="Y260" s="86">
        <f t="shared" si="20"/>
        <v>8861612</v>
      </c>
      <c r="Z260" s="86">
        <f t="shared" si="20"/>
        <v>8683510</v>
      </c>
      <c r="AA260" s="86">
        <f t="shared" si="20"/>
        <v>9699539</v>
      </c>
      <c r="AB260" s="86">
        <v>8883993</v>
      </c>
      <c r="AC260" s="86">
        <v>9317843</v>
      </c>
      <c r="AD260" s="86">
        <v>9658292</v>
      </c>
      <c r="AE260" s="86">
        <v>9148240</v>
      </c>
      <c r="AF260" s="86">
        <v>10238978</v>
      </c>
      <c r="AG260" s="86">
        <v>9552896</v>
      </c>
      <c r="AH260" s="86">
        <v>8944710</v>
      </c>
      <c r="AI260" s="13">
        <v>1.1358409109176737E-3</v>
      </c>
      <c r="AJ260" s="13">
        <v>-6.3665091716689895E-2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0</v>
      </c>
      <c r="T261" s="86">
        <v>0</v>
      </c>
      <c r="U261" s="86">
        <v>0</v>
      </c>
      <c r="V261" s="86">
        <v>0</v>
      </c>
      <c r="W261" s="86">
        <v>0</v>
      </c>
      <c r="X261" s="86">
        <v>0</v>
      </c>
      <c r="Y261" s="86">
        <v>0</v>
      </c>
      <c r="Z261" s="86">
        <v>0</v>
      </c>
      <c r="AA261" s="86">
        <v>0</v>
      </c>
      <c r="AB261" s="41">
        <v>0</v>
      </c>
      <c r="AC261" s="41">
        <v>0</v>
      </c>
      <c r="AD261" s="41">
        <v>0</v>
      </c>
      <c r="AE261" s="41">
        <v>0</v>
      </c>
      <c r="AF261" s="41">
        <v>0</v>
      </c>
      <c r="AG261" s="41">
        <v>0</v>
      </c>
      <c r="AH261" s="41">
        <v>0</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140077630.09897128</v>
      </c>
      <c r="H265" s="11">
        <v>140006455.77509755</v>
      </c>
      <c r="I265" s="11">
        <v>152045743.92342818</v>
      </c>
      <c r="J265" s="11">
        <v>162032619.65357968</v>
      </c>
      <c r="K265" s="11">
        <v>204246443</v>
      </c>
      <c r="L265" s="11">
        <v>191219000</v>
      </c>
      <c r="M265" s="11">
        <v>198442990</v>
      </c>
      <c r="N265" s="11">
        <v>211555690</v>
      </c>
      <c r="O265" s="11">
        <v>223466280</v>
      </c>
      <c r="P265" s="11">
        <v>242420980</v>
      </c>
      <c r="Q265" s="11">
        <v>244136360</v>
      </c>
      <c r="R265" s="11">
        <v>243468410</v>
      </c>
      <c r="S265" s="11">
        <v>248938610</v>
      </c>
      <c r="T265" s="11">
        <v>259830970</v>
      </c>
      <c r="U265" s="11">
        <v>280272850</v>
      </c>
      <c r="V265" s="11">
        <v>294167340</v>
      </c>
      <c r="W265" s="11">
        <v>303268500</v>
      </c>
      <c r="X265" s="11">
        <v>301605450</v>
      </c>
      <c r="Y265" s="86">
        <v>296552020</v>
      </c>
      <c r="Z265" s="86">
        <v>300988700</v>
      </c>
      <c r="AA265" s="86">
        <v>319133600</v>
      </c>
      <c r="AB265" s="86">
        <v>321514890</v>
      </c>
      <c r="AC265" s="86">
        <v>321571370</v>
      </c>
      <c r="AD265" s="86">
        <v>318362943</v>
      </c>
      <c r="AE265" s="86">
        <v>316441180</v>
      </c>
      <c r="AF265" s="86">
        <v>317203241</v>
      </c>
      <c r="AG265" s="86">
        <v>322618781</v>
      </c>
      <c r="AH265" s="86">
        <v>336959274</v>
      </c>
      <c r="AI265" s="13">
        <v>7.8503566638126188E-3</v>
      </c>
      <c r="AJ265" s="13">
        <v>4.4450273339790472E-2</v>
      </c>
    </row>
    <row r="266" spans="1:36" ht="10.5" customHeight="1" x14ac:dyDescent="0.2">
      <c r="A266" s="14"/>
      <c r="B266" s="14"/>
      <c r="C266" s="14" t="s">
        <v>160</v>
      </c>
      <c r="D266" s="14"/>
      <c r="E266" s="14"/>
      <c r="F266" s="2"/>
      <c r="G266" s="11">
        <v>34438619</v>
      </c>
      <c r="H266" s="11">
        <v>35646910</v>
      </c>
      <c r="I266" s="11">
        <v>37647497</v>
      </c>
      <c r="J266" s="11">
        <v>40979070</v>
      </c>
      <c r="K266" s="11">
        <v>49487550</v>
      </c>
      <c r="L266" s="11">
        <v>50682840</v>
      </c>
      <c r="M266" s="11">
        <v>52737420</v>
      </c>
      <c r="N266" s="11">
        <v>53150700</v>
      </c>
      <c r="O266" s="11">
        <v>55889750</v>
      </c>
      <c r="P266" s="11">
        <v>63932020</v>
      </c>
      <c r="Q266" s="11">
        <v>67907670</v>
      </c>
      <c r="R266" s="11">
        <v>70025330</v>
      </c>
      <c r="S266" s="11">
        <v>72668020</v>
      </c>
      <c r="T266" s="11">
        <v>74635590</v>
      </c>
      <c r="U266" s="11">
        <v>88942570</v>
      </c>
      <c r="V266" s="11">
        <v>92506760</v>
      </c>
      <c r="W266" s="11">
        <v>99334500</v>
      </c>
      <c r="X266" s="11">
        <v>100881560</v>
      </c>
      <c r="Y266" s="86">
        <v>109829155</v>
      </c>
      <c r="Z266" s="86">
        <v>107798240</v>
      </c>
      <c r="AA266" s="86">
        <v>111161350</v>
      </c>
      <c r="AB266" s="86">
        <v>153873950</v>
      </c>
      <c r="AC266" s="86">
        <v>114827030</v>
      </c>
      <c r="AD266" s="86">
        <v>117084830</v>
      </c>
      <c r="AE266" s="86">
        <v>117269370</v>
      </c>
      <c r="AF266" s="86">
        <v>117733960</v>
      </c>
      <c r="AG266" s="86">
        <v>118669040</v>
      </c>
      <c r="AH266" s="86">
        <v>121290800</v>
      </c>
      <c r="AI266" s="13">
        <v>-3.8881080525386746E-2</v>
      </c>
      <c r="AJ266" s="13">
        <v>2.2093041285241709E-2</v>
      </c>
    </row>
    <row r="267" spans="1:36" ht="10.5" customHeight="1" x14ac:dyDescent="0.2">
      <c r="A267" s="14"/>
      <c r="B267" s="14"/>
      <c r="C267" s="14" t="s">
        <v>161</v>
      </c>
      <c r="D267" s="14"/>
      <c r="E267" s="14"/>
      <c r="F267" s="2"/>
      <c r="G267" s="11">
        <v>2286107</v>
      </c>
      <c r="H267" s="11">
        <v>2507600</v>
      </c>
      <c r="I267" s="11">
        <v>2513218</v>
      </c>
      <c r="J267" s="11">
        <v>2515510</v>
      </c>
      <c r="K267" s="11">
        <v>2594660</v>
      </c>
      <c r="L267" s="11">
        <v>2568050</v>
      </c>
      <c r="M267" s="11">
        <v>2637970</v>
      </c>
      <c r="N267" s="11">
        <v>2593190</v>
      </c>
      <c r="O267" s="11">
        <v>2540020</v>
      </c>
      <c r="P267" s="11">
        <v>2632640</v>
      </c>
      <c r="Q267" s="11">
        <v>2624700</v>
      </c>
      <c r="R267" s="11">
        <v>2603260</v>
      </c>
      <c r="S267" s="11">
        <v>2607510</v>
      </c>
      <c r="T267" s="11">
        <v>2545280</v>
      </c>
      <c r="U267" s="11">
        <v>2602950</v>
      </c>
      <c r="V267" s="11">
        <v>2685390</v>
      </c>
      <c r="W267" s="11">
        <v>2808430</v>
      </c>
      <c r="X267" s="11">
        <v>2832050</v>
      </c>
      <c r="Y267" s="86">
        <v>2742470</v>
      </c>
      <c r="Z267" s="86">
        <v>2835650</v>
      </c>
      <c r="AA267" s="86">
        <v>2819310</v>
      </c>
      <c r="AB267" s="86">
        <v>6218050</v>
      </c>
      <c r="AC267" s="86">
        <v>2556670</v>
      </c>
      <c r="AD267" s="86">
        <v>2552960</v>
      </c>
      <c r="AE267" s="86">
        <v>2555420</v>
      </c>
      <c r="AF267" s="86">
        <v>2706440</v>
      </c>
      <c r="AG267" s="86">
        <v>2721660</v>
      </c>
      <c r="AH267" s="86">
        <v>2732690</v>
      </c>
      <c r="AI267" s="13">
        <v>-0.12805446200806858</v>
      </c>
      <c r="AJ267" s="13">
        <v>4.0526737358817779E-3</v>
      </c>
    </row>
    <row r="268" spans="1:36" ht="10.5" customHeight="1" x14ac:dyDescent="0.2">
      <c r="A268" s="14"/>
      <c r="B268" s="14"/>
      <c r="C268" s="14" t="s">
        <v>162</v>
      </c>
      <c r="D268" s="14"/>
      <c r="E268" s="14"/>
      <c r="F268" s="2"/>
      <c r="G268" s="11">
        <v>227162</v>
      </c>
      <c r="H268" s="11">
        <v>132330</v>
      </c>
      <c r="I268" s="11">
        <v>314910</v>
      </c>
      <c r="J268" s="11">
        <v>299590</v>
      </c>
      <c r="K268" s="11">
        <v>336710</v>
      </c>
      <c r="L268" s="11">
        <v>340130</v>
      </c>
      <c r="M268" s="11">
        <v>307270</v>
      </c>
      <c r="N268" s="11">
        <v>303320</v>
      </c>
      <c r="O268" s="11">
        <v>348750</v>
      </c>
      <c r="P268" s="11">
        <v>355530</v>
      </c>
      <c r="Q268" s="11">
        <v>348190</v>
      </c>
      <c r="R268" s="11">
        <v>346980</v>
      </c>
      <c r="S268" s="11">
        <v>346880</v>
      </c>
      <c r="T268" s="11">
        <v>345890</v>
      </c>
      <c r="U268" s="11">
        <v>490210</v>
      </c>
      <c r="V268" s="11">
        <v>486250</v>
      </c>
      <c r="W268" s="11">
        <v>483440</v>
      </c>
      <c r="X268" s="11">
        <v>482640</v>
      </c>
      <c r="Y268" s="86">
        <v>483120</v>
      </c>
      <c r="Z268" s="86">
        <v>480470</v>
      </c>
      <c r="AA268" s="86">
        <v>474490</v>
      </c>
      <c r="AB268" s="86">
        <v>10730</v>
      </c>
      <c r="AC268" s="86">
        <v>473790</v>
      </c>
      <c r="AD268" s="86">
        <v>464260</v>
      </c>
      <c r="AE268" s="86">
        <v>470100</v>
      </c>
      <c r="AF268" s="86">
        <v>380780</v>
      </c>
      <c r="AG268" s="86">
        <v>381150</v>
      </c>
      <c r="AH268" s="86">
        <v>363500</v>
      </c>
      <c r="AI268" s="13">
        <v>0.79880512204366627</v>
      </c>
      <c r="AJ268" s="13">
        <v>-4.6307228125409945E-2</v>
      </c>
    </row>
    <row r="269" spans="1:36" ht="10.5" customHeight="1" x14ac:dyDescent="0.2">
      <c r="A269" s="14"/>
      <c r="B269" s="14"/>
      <c r="C269" s="14" t="s">
        <v>163</v>
      </c>
      <c r="D269" s="14"/>
      <c r="E269" s="14"/>
      <c r="F269" s="2"/>
      <c r="G269" s="11">
        <v>32439538</v>
      </c>
      <c r="H269" s="11">
        <v>32616890</v>
      </c>
      <c r="I269" s="11">
        <v>33409815</v>
      </c>
      <c r="J269" s="11">
        <v>32930480</v>
      </c>
      <c r="K269" s="11">
        <v>63270780</v>
      </c>
      <c r="L269" s="11">
        <v>45103960</v>
      </c>
      <c r="M269" s="11">
        <v>46389010</v>
      </c>
      <c r="N269" s="11">
        <v>49084770</v>
      </c>
      <c r="O269" s="11">
        <v>52225570</v>
      </c>
      <c r="P269" s="11">
        <v>59410970</v>
      </c>
      <c r="Q269" s="11">
        <v>59644900</v>
      </c>
      <c r="R269" s="11">
        <v>60970260</v>
      </c>
      <c r="S269" s="11">
        <v>62490230</v>
      </c>
      <c r="T269" s="11">
        <v>67169130</v>
      </c>
      <c r="U269" s="11">
        <v>74715720</v>
      </c>
      <c r="V269" s="11">
        <v>82054430</v>
      </c>
      <c r="W269" s="11">
        <v>86539670</v>
      </c>
      <c r="X269" s="11">
        <v>83957750</v>
      </c>
      <c r="Y269" s="86">
        <v>78886325</v>
      </c>
      <c r="Z269" s="86">
        <v>83374850</v>
      </c>
      <c r="AA269" s="86">
        <v>89621400</v>
      </c>
      <c r="AB269" s="86">
        <v>46098840</v>
      </c>
      <c r="AC269" s="86">
        <v>90886160</v>
      </c>
      <c r="AD269" s="86">
        <v>90115440</v>
      </c>
      <c r="AE269" s="86">
        <v>88453830</v>
      </c>
      <c r="AF269" s="86">
        <v>90212630</v>
      </c>
      <c r="AG269" s="86">
        <v>91090080</v>
      </c>
      <c r="AH269" s="86">
        <v>93915780</v>
      </c>
      <c r="AI269" s="13">
        <v>0.12592145634104335</v>
      </c>
      <c r="AJ269" s="13">
        <v>3.1020941028924335E-2</v>
      </c>
    </row>
    <row r="270" spans="1:36" ht="10.5" customHeight="1" x14ac:dyDescent="0.2">
      <c r="A270" s="14"/>
      <c r="B270" s="14"/>
      <c r="C270" s="14" t="s">
        <v>164</v>
      </c>
      <c r="D270" s="14"/>
      <c r="E270" s="14"/>
      <c r="F270" s="2"/>
      <c r="G270" s="11">
        <v>22681755</v>
      </c>
      <c r="H270" s="11">
        <v>25124530</v>
      </c>
      <c r="I270" s="11">
        <v>28674660</v>
      </c>
      <c r="J270" s="11">
        <v>36254620</v>
      </c>
      <c r="K270" s="11">
        <v>35802650</v>
      </c>
      <c r="L270" s="11">
        <v>38746480</v>
      </c>
      <c r="M270" s="11">
        <v>41568630</v>
      </c>
      <c r="N270" s="11">
        <v>45329790</v>
      </c>
      <c r="O270" s="11">
        <v>46117770</v>
      </c>
      <c r="P270" s="11">
        <v>47483130</v>
      </c>
      <c r="Q270" s="11">
        <v>44082900</v>
      </c>
      <c r="R270" s="11">
        <v>43256800</v>
      </c>
      <c r="S270" s="11">
        <v>42977860</v>
      </c>
      <c r="T270" s="11">
        <v>41631680</v>
      </c>
      <c r="U270" s="11">
        <v>40487530</v>
      </c>
      <c r="V270" s="11">
        <v>37278330</v>
      </c>
      <c r="W270" s="11">
        <v>36821770</v>
      </c>
      <c r="X270" s="11">
        <v>37027900</v>
      </c>
      <c r="Y270" s="86">
        <v>34279360</v>
      </c>
      <c r="Z270" s="86">
        <v>38943100</v>
      </c>
      <c r="AA270" s="86">
        <v>40659080</v>
      </c>
      <c r="AB270" s="86">
        <v>44103720</v>
      </c>
      <c r="AC270" s="86">
        <v>39001180</v>
      </c>
      <c r="AD270" s="86">
        <v>41446861</v>
      </c>
      <c r="AE270" s="86">
        <v>41137970</v>
      </c>
      <c r="AF270" s="86">
        <v>39397925</v>
      </c>
      <c r="AG270" s="86">
        <v>39855355</v>
      </c>
      <c r="AH270" s="86">
        <v>40184519</v>
      </c>
      <c r="AI270" s="13">
        <v>-1.5390718581010043E-2</v>
      </c>
      <c r="AJ270" s="13">
        <v>8.2589654514431E-3</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1996010</v>
      </c>
      <c r="P271" s="11">
        <v>2940840</v>
      </c>
      <c r="Q271" s="11">
        <v>2164740</v>
      </c>
      <c r="R271" s="11">
        <v>2270430</v>
      </c>
      <c r="S271" s="11">
        <v>2279460</v>
      </c>
      <c r="T271" s="11">
        <v>2440540</v>
      </c>
      <c r="U271" s="11">
        <v>2641380</v>
      </c>
      <c r="V271" s="11">
        <v>2595530</v>
      </c>
      <c r="W271" s="11">
        <v>1933860</v>
      </c>
      <c r="X271" s="11">
        <v>2673700</v>
      </c>
      <c r="Y271" s="86">
        <v>1606410</v>
      </c>
      <c r="Z271" s="86">
        <v>1615050</v>
      </c>
      <c r="AA271" s="86">
        <v>1625970</v>
      </c>
      <c r="AB271" s="86">
        <v>2823390</v>
      </c>
      <c r="AC271" s="86">
        <v>1645860</v>
      </c>
      <c r="AD271" s="86">
        <v>3063260</v>
      </c>
      <c r="AE271" s="86">
        <v>3313950</v>
      </c>
      <c r="AF271" s="86">
        <v>3464780</v>
      </c>
      <c r="AG271" s="86">
        <v>3468190</v>
      </c>
      <c r="AH271" s="86">
        <v>3856130</v>
      </c>
      <c r="AI271" s="13">
        <v>5.3327604208522006E-2</v>
      </c>
      <c r="AJ271" s="13">
        <v>0.11185661685201791</v>
      </c>
    </row>
    <row r="272" spans="1:36" ht="10.5" customHeight="1" x14ac:dyDescent="0.2">
      <c r="A272" s="14"/>
      <c r="B272" s="14"/>
      <c r="C272" s="14" t="s">
        <v>166</v>
      </c>
      <c r="D272" s="14"/>
      <c r="E272" s="14"/>
      <c r="F272" s="2"/>
      <c r="G272" s="11">
        <v>25330899.098971266</v>
      </c>
      <c r="H272" s="11">
        <v>24354915.775097553</v>
      </c>
      <c r="I272" s="11">
        <v>29059663.92342817</v>
      </c>
      <c r="J272" s="11">
        <v>29963779.653579678</v>
      </c>
      <c r="K272" s="11">
        <v>32625083</v>
      </c>
      <c r="L272" s="11">
        <v>17062680</v>
      </c>
      <c r="M272" s="11">
        <v>18823720</v>
      </c>
      <c r="N272" s="11">
        <v>24822580</v>
      </c>
      <c r="O272" s="11">
        <v>33286690</v>
      </c>
      <c r="P272" s="11">
        <v>31455860</v>
      </c>
      <c r="Q272" s="11">
        <v>31891860</v>
      </c>
      <c r="R272" s="11">
        <v>27332410</v>
      </c>
      <c r="S272" s="11">
        <v>27370820</v>
      </c>
      <c r="T272" s="11">
        <v>31914770</v>
      </c>
      <c r="U272" s="11">
        <v>29128300</v>
      </c>
      <c r="V272" s="11">
        <v>28426670</v>
      </c>
      <c r="W272" s="11">
        <v>33437360</v>
      </c>
      <c r="X272" s="11">
        <v>30594770</v>
      </c>
      <c r="Y272" s="86">
        <v>26692310</v>
      </c>
      <c r="Z272" s="86">
        <v>29855610</v>
      </c>
      <c r="AA272" s="86">
        <v>30896100</v>
      </c>
      <c r="AB272" s="86">
        <v>30553890</v>
      </c>
      <c r="AC272" s="86">
        <v>30974260</v>
      </c>
      <c r="AD272" s="86">
        <v>10703000</v>
      </c>
      <c r="AE272" s="86">
        <v>11525780</v>
      </c>
      <c r="AF272" s="86">
        <v>9783930</v>
      </c>
      <c r="AG272" s="86">
        <v>4629640</v>
      </c>
      <c r="AH272" s="86">
        <v>12479121</v>
      </c>
      <c r="AI272" s="13">
        <v>-0.13863693084499418</v>
      </c>
      <c r="AJ272" s="13">
        <v>1.6954840981156203</v>
      </c>
    </row>
    <row r="273" spans="1:43" ht="10.5" customHeight="1" x14ac:dyDescent="0.2">
      <c r="A273" s="14"/>
      <c r="B273" s="14"/>
      <c r="C273" s="14" t="s">
        <v>167</v>
      </c>
      <c r="D273" s="14"/>
      <c r="E273" s="14"/>
      <c r="F273" s="2"/>
      <c r="G273" s="11">
        <v>9665270</v>
      </c>
      <c r="H273" s="11">
        <v>9884310</v>
      </c>
      <c r="I273" s="11">
        <v>10310740</v>
      </c>
      <c r="J273" s="11">
        <v>9973930</v>
      </c>
      <c r="K273" s="11">
        <v>10541280</v>
      </c>
      <c r="L273" s="11">
        <v>11775390</v>
      </c>
      <c r="M273" s="11">
        <v>10869800</v>
      </c>
      <c r="N273" s="11">
        <v>12630930</v>
      </c>
      <c r="O273" s="11">
        <v>13014500</v>
      </c>
      <c r="P273" s="11">
        <v>12860910</v>
      </c>
      <c r="Q273" s="11">
        <v>14059230</v>
      </c>
      <c r="R273" s="11">
        <v>14472910</v>
      </c>
      <c r="S273" s="11">
        <v>15645330</v>
      </c>
      <c r="T273" s="11">
        <v>17417810</v>
      </c>
      <c r="U273" s="11">
        <v>18193090</v>
      </c>
      <c r="V273" s="11">
        <v>17970650</v>
      </c>
      <c r="W273" s="11">
        <v>18510020</v>
      </c>
      <c r="X273" s="11">
        <v>20036600</v>
      </c>
      <c r="Y273" s="86">
        <v>20080060</v>
      </c>
      <c r="Z273" s="86">
        <v>19600980</v>
      </c>
      <c r="AA273" s="86">
        <v>20620490</v>
      </c>
      <c r="AB273" s="86">
        <v>21912450</v>
      </c>
      <c r="AC273" s="86">
        <v>23282750</v>
      </c>
      <c r="AD273" s="86">
        <v>21325800</v>
      </c>
      <c r="AE273" s="86">
        <v>18967050</v>
      </c>
      <c r="AF273" s="86">
        <v>19726850</v>
      </c>
      <c r="AG273" s="86">
        <v>21136990</v>
      </c>
      <c r="AH273" s="86">
        <v>21729430</v>
      </c>
      <c r="AI273" s="13">
        <v>-1.3969243141013221E-3</v>
      </c>
      <c r="AJ273" s="13">
        <v>2.8028588744187323E-2</v>
      </c>
    </row>
    <row r="274" spans="1:43" ht="10.5" customHeight="1" x14ac:dyDescent="0.2">
      <c r="A274" s="14"/>
      <c r="B274" s="14"/>
      <c r="C274" s="14" t="s">
        <v>168</v>
      </c>
      <c r="D274" s="14"/>
      <c r="E274" s="14"/>
      <c r="F274" s="2"/>
      <c r="G274" s="11">
        <v>13008280</v>
      </c>
      <c r="H274" s="11">
        <v>9738970</v>
      </c>
      <c r="I274" s="11">
        <v>10115240</v>
      </c>
      <c r="J274" s="11">
        <v>9115640</v>
      </c>
      <c r="K274" s="11">
        <v>9587730</v>
      </c>
      <c r="L274" s="11">
        <v>10519810</v>
      </c>
      <c r="M274" s="11">
        <v>10487580</v>
      </c>
      <c r="N274" s="11">
        <v>11244370</v>
      </c>
      <c r="O274" s="11">
        <v>11820920</v>
      </c>
      <c r="P274" s="11">
        <v>12268740</v>
      </c>
      <c r="Q274" s="11">
        <v>12742720</v>
      </c>
      <c r="R274" s="11">
        <v>11939580</v>
      </c>
      <c r="S274" s="11">
        <v>12121910</v>
      </c>
      <c r="T274" s="11">
        <v>13765620</v>
      </c>
      <c r="U274" s="11">
        <v>15877360</v>
      </c>
      <c r="V274" s="11">
        <v>16050650</v>
      </c>
      <c r="W274" s="11">
        <v>16251820</v>
      </c>
      <c r="X274" s="11">
        <v>14406520</v>
      </c>
      <c r="Y274" s="86">
        <v>14101740</v>
      </c>
      <c r="Z274" s="86">
        <v>14113610</v>
      </c>
      <c r="AA274" s="86">
        <v>14172020</v>
      </c>
      <c r="AB274" s="86">
        <v>13253270</v>
      </c>
      <c r="AC274" s="86">
        <v>15374510</v>
      </c>
      <c r="AD274" s="86">
        <v>12405570</v>
      </c>
      <c r="AE274" s="86">
        <v>12572220</v>
      </c>
      <c r="AF274" s="86">
        <v>15565822</v>
      </c>
      <c r="AG274" s="86">
        <v>15740082</v>
      </c>
      <c r="AH274" s="86">
        <v>16664822</v>
      </c>
      <c r="AI274" s="13">
        <v>3.8914016523271977E-2</v>
      </c>
      <c r="AJ274" s="13">
        <v>5.8750646915308319E-2</v>
      </c>
    </row>
    <row r="275" spans="1:43" ht="10.5" customHeight="1" x14ac:dyDescent="0.2">
      <c r="A275" s="8"/>
      <c r="B275" s="8"/>
      <c r="C275" s="11" t="s">
        <v>169</v>
      </c>
      <c r="D275" s="80"/>
      <c r="E275" s="14"/>
      <c r="F275" s="2"/>
      <c r="G275" s="12">
        <v>0</v>
      </c>
      <c r="H275" s="12">
        <v>0</v>
      </c>
      <c r="I275" s="12">
        <v>0</v>
      </c>
      <c r="J275" s="12">
        <v>0</v>
      </c>
      <c r="K275" s="12">
        <v>0</v>
      </c>
      <c r="L275" s="12">
        <v>24200</v>
      </c>
      <c r="M275" s="12">
        <v>116170</v>
      </c>
      <c r="N275" s="12">
        <v>271520</v>
      </c>
      <c r="O275" s="12">
        <v>249650</v>
      </c>
      <c r="P275" s="12">
        <v>299860</v>
      </c>
      <c r="Q275" s="12">
        <v>290990</v>
      </c>
      <c r="R275" s="12">
        <v>248530</v>
      </c>
      <c r="S275" s="12">
        <v>248530</v>
      </c>
      <c r="T275" s="12">
        <v>251450</v>
      </c>
      <c r="U275" s="12">
        <v>337040</v>
      </c>
      <c r="V275" s="12">
        <v>341980</v>
      </c>
      <c r="W275" s="12">
        <v>737410</v>
      </c>
      <c r="X275" s="12">
        <v>1259660</v>
      </c>
      <c r="Y275" s="86">
        <v>234870</v>
      </c>
      <c r="Z275" s="86">
        <v>209610</v>
      </c>
      <c r="AA275" s="86">
        <v>222140</v>
      </c>
      <c r="AB275" s="86">
        <v>1126590</v>
      </c>
      <c r="AC275" s="86">
        <v>321760</v>
      </c>
      <c r="AD275" s="86">
        <v>370420</v>
      </c>
      <c r="AE275" s="86">
        <v>442360</v>
      </c>
      <c r="AF275" s="86">
        <v>4088208</v>
      </c>
      <c r="AG275" s="86">
        <v>4088208</v>
      </c>
      <c r="AH275" s="86">
        <v>4089200</v>
      </c>
      <c r="AI275" s="13">
        <v>0.23968708478067424</v>
      </c>
      <c r="AJ275" s="13">
        <v>2.4264910200263784E-4</v>
      </c>
    </row>
    <row r="276" spans="1:43" ht="10.5" customHeight="1" x14ac:dyDescent="0.2">
      <c r="A276" s="8"/>
      <c r="B276" s="8"/>
      <c r="C276" s="11" t="s">
        <v>170</v>
      </c>
      <c r="D276" s="80"/>
      <c r="E276" s="14"/>
      <c r="F276" s="2"/>
      <c r="G276" s="12">
        <v>0</v>
      </c>
      <c r="H276" s="12">
        <v>0</v>
      </c>
      <c r="I276" s="12">
        <v>0</v>
      </c>
      <c r="J276" s="12">
        <v>0</v>
      </c>
      <c r="K276" s="12">
        <v>0</v>
      </c>
      <c r="L276" s="12">
        <v>14395460</v>
      </c>
      <c r="M276" s="12">
        <v>14505420</v>
      </c>
      <c r="N276" s="12">
        <v>12124520</v>
      </c>
      <c r="O276" s="12">
        <v>5976650</v>
      </c>
      <c r="P276" s="12">
        <v>8780480</v>
      </c>
      <c r="Q276" s="12">
        <v>8378460</v>
      </c>
      <c r="R276" s="12">
        <v>10001920</v>
      </c>
      <c r="S276" s="12">
        <v>10182060</v>
      </c>
      <c r="T276" s="12">
        <v>7713210</v>
      </c>
      <c r="U276" s="12">
        <v>6856700</v>
      </c>
      <c r="V276" s="12">
        <v>13770700</v>
      </c>
      <c r="W276" s="12">
        <v>6410220</v>
      </c>
      <c r="X276" s="12">
        <v>7452300</v>
      </c>
      <c r="Y276" s="86">
        <v>7616200</v>
      </c>
      <c r="Z276" s="86">
        <v>2161530</v>
      </c>
      <c r="AA276" s="86">
        <v>6861250</v>
      </c>
      <c r="AB276" s="86">
        <v>1540010</v>
      </c>
      <c r="AC276" s="86">
        <v>2227400</v>
      </c>
      <c r="AD276" s="86">
        <v>18830542</v>
      </c>
      <c r="AE276" s="86">
        <v>19733130</v>
      </c>
      <c r="AF276" s="86">
        <v>14141916</v>
      </c>
      <c r="AG276" s="86">
        <v>20838386</v>
      </c>
      <c r="AH276" s="86">
        <v>19653282</v>
      </c>
      <c r="AI276" s="13">
        <v>0.52868706501297646</v>
      </c>
      <c r="AJ276" s="13">
        <v>-5.6871199141814537E-2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276.37254901960779</v>
      </c>
      <c r="H279" s="93">
        <v>281.89999999999998</v>
      </c>
      <c r="I279" s="93">
        <v>284.7</v>
      </c>
      <c r="J279" s="93">
        <v>259.8</v>
      </c>
      <c r="K279" s="93">
        <v>244.3</v>
      </c>
      <c r="L279" s="93">
        <v>271</v>
      </c>
      <c r="M279" s="93">
        <v>274.37142857142857</v>
      </c>
      <c r="N279" s="93">
        <v>286.8</v>
      </c>
      <c r="O279" s="93">
        <v>241.3857142857143</v>
      </c>
      <c r="P279" s="93">
        <v>287.34285714285716</v>
      </c>
      <c r="Q279" s="93">
        <v>298.37142857142862</v>
      </c>
      <c r="R279" s="93">
        <v>335.67142857142852</v>
      </c>
      <c r="S279" s="93">
        <v>345.2</v>
      </c>
      <c r="T279" s="93">
        <v>315.7</v>
      </c>
      <c r="U279" s="93">
        <v>350.34571428571428</v>
      </c>
      <c r="V279" s="93">
        <v>364.98571428571421</v>
      </c>
      <c r="W279" s="93">
        <v>356.8</v>
      </c>
      <c r="X279" s="93">
        <v>349.18571428571431</v>
      </c>
      <c r="Y279" s="93">
        <v>354.3</v>
      </c>
      <c r="Z279" s="93">
        <v>357.2</v>
      </c>
      <c r="AA279" s="93">
        <v>363.13333333333338</v>
      </c>
      <c r="AB279" s="93">
        <v>368.98983827225538</v>
      </c>
      <c r="AC279" s="93">
        <v>368.66458479895425</v>
      </c>
      <c r="AD279" s="93">
        <v>372.85917965635355</v>
      </c>
      <c r="AE279" s="93">
        <v>383.77932338317407</v>
      </c>
      <c r="AF279" s="93">
        <v>373.74092509023785</v>
      </c>
      <c r="AG279" s="93">
        <v>373.29971212203611</v>
      </c>
      <c r="AH279" s="93">
        <v>382.93517223155874</v>
      </c>
      <c r="AI279" s="10">
        <v>6.2019205352368267E-3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6F11B-C0C4-4C76-9C78-031D2869EF5F}">
  <sheetPr codeName="Sheet45"/>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308</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36398829</v>
      </c>
      <c r="H5" s="5">
        <v>34945500</v>
      </c>
      <c r="I5" s="5">
        <v>39775843</v>
      </c>
      <c r="J5" s="5">
        <v>44365906</v>
      </c>
      <c r="K5" s="5">
        <f t="shared" ref="K5:Q5" si="0">SUM(K62,K119,K176)</f>
        <v>46249496</v>
      </c>
      <c r="L5" s="5">
        <f t="shared" si="0"/>
        <v>48907608</v>
      </c>
      <c r="M5" s="5">
        <f t="shared" si="0"/>
        <v>48847254</v>
      </c>
      <c r="N5" s="5">
        <f t="shared" si="0"/>
        <v>54491138</v>
      </c>
      <c r="O5" s="5">
        <f t="shared" si="0"/>
        <v>59500045.899999999</v>
      </c>
      <c r="P5" s="5">
        <f t="shared" si="0"/>
        <v>60797120</v>
      </c>
      <c r="Q5" s="5">
        <f t="shared" si="0"/>
        <v>59924118.879999995</v>
      </c>
      <c r="R5" s="5">
        <f t="shared" ref="R5:AA5" si="1">SUM(R62,R119,R176,R233)</f>
        <v>59124079.330000006</v>
      </c>
      <c r="S5" s="5">
        <f t="shared" si="1"/>
        <v>88418683.629999995</v>
      </c>
      <c r="T5" s="5">
        <f t="shared" si="1"/>
        <v>103558429.78999999</v>
      </c>
      <c r="U5" s="5">
        <f t="shared" si="1"/>
        <v>155956791.13999999</v>
      </c>
      <c r="V5" s="5">
        <f t="shared" si="1"/>
        <v>117346053.28</v>
      </c>
      <c r="W5" s="5">
        <f t="shared" si="1"/>
        <v>115149810.29000001</v>
      </c>
      <c r="X5" s="5">
        <f t="shared" si="1"/>
        <v>108113969.92</v>
      </c>
      <c r="Y5" s="5">
        <f t="shared" si="1"/>
        <v>107615239.795</v>
      </c>
      <c r="Z5" s="5">
        <f t="shared" si="1"/>
        <v>112455789.50999999</v>
      </c>
      <c r="AA5" s="5">
        <f t="shared" si="1"/>
        <v>123640212.20500001</v>
      </c>
      <c r="AB5" s="5">
        <v>114843172.90000001</v>
      </c>
      <c r="AC5" s="5">
        <v>113366817.28075759</v>
      </c>
      <c r="AD5" s="5">
        <v>102349326</v>
      </c>
      <c r="AE5" s="5">
        <v>72251196.278335363</v>
      </c>
      <c r="AF5" s="5">
        <v>78304909.090000004</v>
      </c>
      <c r="AG5" s="5">
        <v>86061756.178114519</v>
      </c>
      <c r="AH5" s="5">
        <v>77645148.650000006</v>
      </c>
      <c r="AI5" s="10">
        <v>-6.3154035256983487E-2</v>
      </c>
      <c r="AJ5" s="10">
        <v>-9.7797301634135761E-2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17452219</v>
      </c>
      <c r="H7" s="12">
        <v>15888487</v>
      </c>
      <c r="I7" s="12">
        <v>17300823</v>
      </c>
      <c r="J7" s="12">
        <v>20967444</v>
      </c>
      <c r="K7" s="12">
        <f t="shared" ref="K7:AA17" si="2">SUM(K64,K121,K178)</f>
        <v>20867268</v>
      </c>
      <c r="L7" s="12">
        <f t="shared" si="2"/>
        <v>22306997</v>
      </c>
      <c r="M7" s="12">
        <f t="shared" si="2"/>
        <v>22629003</v>
      </c>
      <c r="N7" s="12">
        <f t="shared" si="2"/>
        <v>24344636</v>
      </c>
      <c r="O7" s="12">
        <f t="shared" si="2"/>
        <v>23999816.740000002</v>
      </c>
      <c r="P7" s="12">
        <f t="shared" si="2"/>
        <v>23922641</v>
      </c>
      <c r="Q7" s="12">
        <f t="shared" si="2"/>
        <v>23524348.469999999</v>
      </c>
      <c r="R7" s="12">
        <f t="shared" si="2"/>
        <v>22897962.120000001</v>
      </c>
      <c r="S7" s="12">
        <f t="shared" si="2"/>
        <v>25645163.630000003</v>
      </c>
      <c r="T7" s="12">
        <f t="shared" si="2"/>
        <v>24592523.5</v>
      </c>
      <c r="U7" s="12">
        <f t="shared" si="2"/>
        <v>72920254.189999998</v>
      </c>
      <c r="V7" s="12">
        <f t="shared" si="2"/>
        <v>27723605.899999999</v>
      </c>
      <c r="W7" s="12">
        <f t="shared" si="2"/>
        <v>27542962.68</v>
      </c>
      <c r="X7" s="12">
        <f t="shared" si="2"/>
        <v>26529410.93</v>
      </c>
      <c r="Y7" s="12">
        <f t="shared" si="2"/>
        <v>27698361</v>
      </c>
      <c r="Z7" s="12">
        <f t="shared" si="2"/>
        <v>30575093.560000002</v>
      </c>
      <c r="AA7" s="12">
        <f t="shared" si="2"/>
        <v>39976301.700000003</v>
      </c>
      <c r="AB7" s="12">
        <v>33846005</v>
      </c>
      <c r="AC7" s="12">
        <v>31417070</v>
      </c>
      <c r="AD7" s="12">
        <v>64400996</v>
      </c>
      <c r="AE7" s="12">
        <v>32324166</v>
      </c>
      <c r="AF7" s="12">
        <v>33269553</v>
      </c>
      <c r="AG7" s="12">
        <v>36392173</v>
      </c>
      <c r="AH7" s="12">
        <v>33992110</v>
      </c>
      <c r="AI7" s="13">
        <v>7.1816895141685322E-4</v>
      </c>
      <c r="AJ7" s="13">
        <v>-6.5949977760327752E-2</v>
      </c>
    </row>
    <row r="8" spans="1:36" ht="10.5" customHeight="1" x14ac:dyDescent="0.2">
      <c r="A8" s="11"/>
      <c r="B8" s="11"/>
      <c r="C8" s="11" t="s">
        <v>36</v>
      </c>
      <c r="D8" s="11"/>
      <c r="E8" s="11"/>
      <c r="F8" s="2"/>
      <c r="G8" s="12">
        <v>10797725</v>
      </c>
      <c r="H8" s="12">
        <v>11168113</v>
      </c>
      <c r="I8" s="12">
        <v>12599431</v>
      </c>
      <c r="J8" s="12">
        <v>14681310</v>
      </c>
      <c r="K8" s="12">
        <f t="shared" si="2"/>
        <v>15454931</v>
      </c>
      <c r="L8" s="12">
        <f t="shared" si="2"/>
        <v>15382699</v>
      </c>
      <c r="M8" s="12">
        <f t="shared" si="2"/>
        <v>15762947</v>
      </c>
      <c r="N8" s="12">
        <f t="shared" si="2"/>
        <v>16824009</v>
      </c>
      <c r="O8" s="12">
        <f t="shared" si="2"/>
        <v>16412005.74</v>
      </c>
      <c r="P8" s="12">
        <f t="shared" si="2"/>
        <v>17589046</v>
      </c>
      <c r="Q8" s="12">
        <f t="shared" si="2"/>
        <v>16895601.469999999</v>
      </c>
      <c r="R8" s="12">
        <f t="shared" si="2"/>
        <v>16316930.120000001</v>
      </c>
      <c r="S8" s="12">
        <f t="shared" si="2"/>
        <v>16061150.630000001</v>
      </c>
      <c r="T8" s="12">
        <f t="shared" si="2"/>
        <v>15655066.5</v>
      </c>
      <c r="U8" s="12">
        <f t="shared" si="2"/>
        <v>16680887.190000001</v>
      </c>
      <c r="V8" s="12">
        <f t="shared" si="2"/>
        <v>16747996.899999999</v>
      </c>
      <c r="W8" s="12">
        <f t="shared" si="2"/>
        <v>17007096.68</v>
      </c>
      <c r="X8" s="12">
        <f t="shared" si="2"/>
        <v>17058647.93</v>
      </c>
      <c r="Y8" s="12">
        <f t="shared" si="2"/>
        <v>16987736</v>
      </c>
      <c r="Z8" s="12">
        <f t="shared" si="2"/>
        <v>18942046.560000002</v>
      </c>
      <c r="AA8" s="12">
        <f t="shared" si="2"/>
        <v>18315448.700000003</v>
      </c>
      <c r="AB8" s="12">
        <v>18289156</v>
      </c>
      <c r="AC8" s="12">
        <v>18555463</v>
      </c>
      <c r="AD8" s="12">
        <v>18401348</v>
      </c>
      <c r="AE8" s="12">
        <v>19323263</v>
      </c>
      <c r="AF8" s="12">
        <v>19892535</v>
      </c>
      <c r="AG8" s="12">
        <v>19539422</v>
      </c>
      <c r="AH8" s="12">
        <v>19266787</v>
      </c>
      <c r="AI8" s="13">
        <v>8.7168417808130005E-3</v>
      </c>
      <c r="AJ8" s="13">
        <v>-1.3953073944561922E-2</v>
      </c>
    </row>
    <row r="9" spans="1:36" ht="10.5" customHeight="1" x14ac:dyDescent="0.2">
      <c r="A9" s="11"/>
      <c r="B9" s="11"/>
      <c r="C9" s="11"/>
      <c r="D9" s="11" t="s">
        <v>37</v>
      </c>
      <c r="E9" s="11"/>
      <c r="F9" s="2"/>
      <c r="G9" s="12">
        <v>10235729</v>
      </c>
      <c r="H9" s="12">
        <v>10576149</v>
      </c>
      <c r="I9" s="12">
        <v>11939364</v>
      </c>
      <c r="J9" s="12">
        <v>13971790</v>
      </c>
      <c r="K9" s="12">
        <f t="shared" si="2"/>
        <v>14220149</v>
      </c>
      <c r="L9" s="12">
        <f t="shared" si="2"/>
        <v>13947231</v>
      </c>
      <c r="M9" s="12">
        <f t="shared" si="2"/>
        <v>14117840</v>
      </c>
      <c r="N9" s="12">
        <f t="shared" si="2"/>
        <v>14813121</v>
      </c>
      <c r="O9" s="12">
        <f t="shared" si="2"/>
        <v>15533855.129999999</v>
      </c>
      <c r="P9" s="12">
        <f t="shared" si="2"/>
        <v>16467012</v>
      </c>
      <c r="Q9" s="12">
        <f t="shared" si="2"/>
        <v>15954405.93</v>
      </c>
      <c r="R9" s="12">
        <f t="shared" si="2"/>
        <v>15209969.870000001</v>
      </c>
      <c r="S9" s="12">
        <f t="shared" si="2"/>
        <v>14926158.260000002</v>
      </c>
      <c r="T9" s="12">
        <f t="shared" si="2"/>
        <v>14610452.039999999</v>
      </c>
      <c r="U9" s="12">
        <f t="shared" si="2"/>
        <v>15276897.130000001</v>
      </c>
      <c r="V9" s="12">
        <f t="shared" si="2"/>
        <v>15298258.469999999</v>
      </c>
      <c r="W9" s="12">
        <f t="shared" si="2"/>
        <v>15297227.619999999</v>
      </c>
      <c r="X9" s="12">
        <f t="shared" si="2"/>
        <v>15108149.42</v>
      </c>
      <c r="Y9" s="12">
        <f t="shared" si="2"/>
        <v>15039807.48</v>
      </c>
      <c r="Z9" s="12">
        <f t="shared" si="2"/>
        <v>16347552.800000001</v>
      </c>
      <c r="AA9" s="12">
        <f t="shared" si="2"/>
        <v>16166777.98</v>
      </c>
      <c r="AB9" s="12">
        <v>16311068</v>
      </c>
      <c r="AC9" s="12">
        <v>16018458</v>
      </c>
      <c r="AD9" s="12">
        <v>16161624</v>
      </c>
      <c r="AE9" s="12">
        <v>16762460</v>
      </c>
      <c r="AF9" s="12">
        <v>17504741</v>
      </c>
      <c r="AG9" s="12">
        <v>16299573</v>
      </c>
      <c r="AH9" s="12">
        <v>16924936</v>
      </c>
      <c r="AI9" s="13">
        <v>6.1763524251694513E-3</v>
      </c>
      <c r="AJ9" s="13">
        <v>3.8366833290663503E-2</v>
      </c>
    </row>
    <row r="10" spans="1:36" ht="10.5" customHeight="1" x14ac:dyDescent="0.2">
      <c r="A10" s="11"/>
      <c r="B10" s="11"/>
      <c r="C10" s="14"/>
      <c r="D10" s="11" t="s">
        <v>38</v>
      </c>
      <c r="E10" s="11"/>
      <c r="F10" s="2"/>
      <c r="G10" s="12">
        <v>440000</v>
      </c>
      <c r="H10" s="12">
        <v>445246</v>
      </c>
      <c r="I10" s="12">
        <v>445006</v>
      </c>
      <c r="J10" s="12">
        <v>444218</v>
      </c>
      <c r="K10" s="12">
        <f t="shared" si="2"/>
        <v>1037704</v>
      </c>
      <c r="L10" s="12">
        <f t="shared" si="2"/>
        <v>1147189</v>
      </c>
      <c r="M10" s="12">
        <f t="shared" si="2"/>
        <v>1290625</v>
      </c>
      <c r="N10" s="12">
        <f t="shared" si="2"/>
        <v>1345379</v>
      </c>
      <c r="O10" s="12">
        <f t="shared" si="2"/>
        <v>355589.21</v>
      </c>
      <c r="P10" s="12">
        <f t="shared" si="2"/>
        <v>490615</v>
      </c>
      <c r="Q10" s="12">
        <f t="shared" si="2"/>
        <v>359872.67</v>
      </c>
      <c r="R10" s="12">
        <f t="shared" si="2"/>
        <v>345765.57</v>
      </c>
      <c r="S10" s="12">
        <f t="shared" si="2"/>
        <v>491620.77</v>
      </c>
      <c r="T10" s="12">
        <f t="shared" si="2"/>
        <v>333337.17</v>
      </c>
      <c r="U10" s="12">
        <f t="shared" si="2"/>
        <v>536780.47</v>
      </c>
      <c r="V10" s="12">
        <f t="shared" si="2"/>
        <v>675864.46</v>
      </c>
      <c r="W10" s="12">
        <f t="shared" si="2"/>
        <v>926142.23</v>
      </c>
      <c r="X10" s="12">
        <f t="shared" si="2"/>
        <v>1155060.57</v>
      </c>
      <c r="Y10" s="12">
        <f t="shared" si="2"/>
        <v>1215258.8899999999</v>
      </c>
      <c r="Z10" s="12">
        <f t="shared" si="2"/>
        <v>1842372.36</v>
      </c>
      <c r="AA10" s="12">
        <f t="shared" si="2"/>
        <v>1310830.3600000001</v>
      </c>
      <c r="AB10" s="12">
        <v>1114432</v>
      </c>
      <c r="AC10" s="12">
        <v>1659507</v>
      </c>
      <c r="AD10" s="12">
        <v>1478759</v>
      </c>
      <c r="AE10" s="12">
        <v>1650331</v>
      </c>
      <c r="AF10" s="12">
        <v>1501086</v>
      </c>
      <c r="AG10" s="12">
        <v>2354849</v>
      </c>
      <c r="AH10" s="12">
        <v>1565042</v>
      </c>
      <c r="AI10" s="13">
        <v>5.8226754048759766E-2</v>
      </c>
      <c r="AJ10" s="13">
        <v>-0.33539602751598935</v>
      </c>
    </row>
    <row r="11" spans="1:36" ht="10.5" customHeight="1" x14ac:dyDescent="0.2">
      <c r="A11" s="11"/>
      <c r="B11" s="11"/>
      <c r="C11" s="14"/>
      <c r="D11" s="11" t="s">
        <v>39</v>
      </c>
      <c r="E11" s="11"/>
      <c r="F11" s="2"/>
      <c r="G11" s="12">
        <v>121996</v>
      </c>
      <c r="H11" s="12">
        <v>146718</v>
      </c>
      <c r="I11" s="12">
        <v>215061</v>
      </c>
      <c r="J11" s="12">
        <v>265302</v>
      </c>
      <c r="K11" s="12">
        <f t="shared" si="2"/>
        <v>197078</v>
      </c>
      <c r="L11" s="12">
        <f t="shared" si="2"/>
        <v>288279</v>
      </c>
      <c r="M11" s="12">
        <f t="shared" si="2"/>
        <v>354482</v>
      </c>
      <c r="N11" s="12">
        <f t="shared" si="2"/>
        <v>665509</v>
      </c>
      <c r="O11" s="12">
        <f t="shared" si="2"/>
        <v>522561.4</v>
      </c>
      <c r="P11" s="12">
        <f t="shared" si="2"/>
        <v>631419</v>
      </c>
      <c r="Q11" s="12">
        <f t="shared" si="2"/>
        <v>581322.87</v>
      </c>
      <c r="R11" s="12">
        <f t="shared" si="2"/>
        <v>761194.68</v>
      </c>
      <c r="S11" s="12">
        <f t="shared" si="2"/>
        <v>643371.6</v>
      </c>
      <c r="T11" s="12">
        <f t="shared" si="2"/>
        <v>711277.29</v>
      </c>
      <c r="U11" s="12">
        <f t="shared" si="2"/>
        <v>867209.59000000008</v>
      </c>
      <c r="V11" s="12">
        <f t="shared" si="2"/>
        <v>773873.97</v>
      </c>
      <c r="W11" s="12">
        <f t="shared" si="2"/>
        <v>783726.83</v>
      </c>
      <c r="X11" s="12">
        <f t="shared" si="2"/>
        <v>795437.94000000006</v>
      </c>
      <c r="Y11" s="12">
        <f t="shared" si="2"/>
        <v>732669.63</v>
      </c>
      <c r="Z11" s="12">
        <f t="shared" si="2"/>
        <v>752121.4</v>
      </c>
      <c r="AA11" s="12">
        <f t="shared" si="2"/>
        <v>837840.36</v>
      </c>
      <c r="AB11" s="12">
        <v>863656</v>
      </c>
      <c r="AC11" s="12">
        <v>877498</v>
      </c>
      <c r="AD11" s="12">
        <v>760965</v>
      </c>
      <c r="AE11" s="12">
        <v>910472</v>
      </c>
      <c r="AF11" s="12">
        <v>886708</v>
      </c>
      <c r="AG11" s="12">
        <v>885000</v>
      </c>
      <c r="AH11" s="12">
        <v>776809</v>
      </c>
      <c r="AI11" s="13">
        <v>-1.7508257392731097E-2</v>
      </c>
      <c r="AJ11" s="13">
        <v>-0.12224971751412429</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0</v>
      </c>
      <c r="P12" s="12">
        <f t="shared" si="2"/>
        <v>45</v>
      </c>
      <c r="Q12" s="12">
        <f t="shared" si="2"/>
        <v>0</v>
      </c>
      <c r="R12" s="12">
        <f t="shared" si="2"/>
        <v>0</v>
      </c>
      <c r="S12" s="12">
        <f t="shared" si="2"/>
        <v>0</v>
      </c>
      <c r="T12" s="12">
        <f t="shared" si="2"/>
        <v>0</v>
      </c>
      <c r="U12" s="12">
        <f t="shared" si="2"/>
        <v>0</v>
      </c>
      <c r="V12" s="12">
        <f t="shared" si="2"/>
        <v>0</v>
      </c>
      <c r="W12" s="12">
        <f t="shared" si="2"/>
        <v>0</v>
      </c>
      <c r="X12" s="12">
        <f t="shared" si="2"/>
        <v>0</v>
      </c>
      <c r="Y12" s="12">
        <f t="shared" si="2"/>
        <v>0</v>
      </c>
      <c r="Z12" s="12">
        <f t="shared" si="2"/>
        <v>0</v>
      </c>
      <c r="AA12" s="12">
        <f t="shared" si="2"/>
        <v>0</v>
      </c>
      <c r="AB12" s="12">
        <v>0</v>
      </c>
      <c r="AC12" s="12">
        <v>0</v>
      </c>
      <c r="AD12" s="12">
        <v>0</v>
      </c>
      <c r="AE12" s="12">
        <v>53699</v>
      </c>
      <c r="AF12" s="12">
        <v>2190644</v>
      </c>
      <c r="AG12" s="12">
        <v>2883195</v>
      </c>
      <c r="AH12" s="12">
        <v>3473177</v>
      </c>
      <c r="AI12" s="13" t="s">
        <v>246</v>
      </c>
      <c r="AJ12" s="13">
        <v>0.20462785208770132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29651</v>
      </c>
      <c r="Q13" s="12">
        <f t="shared" si="2"/>
        <v>0</v>
      </c>
      <c r="R13" s="12">
        <f t="shared" si="2"/>
        <v>0</v>
      </c>
      <c r="S13" s="12">
        <f t="shared" si="2"/>
        <v>0</v>
      </c>
      <c r="T13" s="12">
        <f t="shared" si="2"/>
        <v>0</v>
      </c>
      <c r="U13" s="12">
        <f t="shared" si="2"/>
        <v>0</v>
      </c>
      <c r="V13" s="12">
        <f t="shared" si="2"/>
        <v>221978</v>
      </c>
      <c r="W13" s="12">
        <f t="shared" si="2"/>
        <v>224120</v>
      </c>
      <c r="X13" s="12">
        <f t="shared" si="2"/>
        <v>216815</v>
      </c>
      <c r="Y13" s="12">
        <f t="shared" si="2"/>
        <v>352282</v>
      </c>
      <c r="Z13" s="12">
        <f t="shared" si="2"/>
        <v>388554</v>
      </c>
      <c r="AA13" s="12">
        <f t="shared" si="2"/>
        <v>424775</v>
      </c>
      <c r="AB13" s="12">
        <v>438050</v>
      </c>
      <c r="AC13" s="12">
        <v>475960</v>
      </c>
      <c r="AD13" s="12">
        <v>496807</v>
      </c>
      <c r="AE13" s="12">
        <v>209668</v>
      </c>
      <c r="AF13" s="12">
        <v>215271</v>
      </c>
      <c r="AG13" s="12">
        <v>315543</v>
      </c>
      <c r="AH13" s="12">
        <v>543771</v>
      </c>
      <c r="AI13" s="13">
        <v>3.6689563101695022E-2</v>
      </c>
      <c r="AJ13" s="13">
        <v>0.72328652513286618</v>
      </c>
    </row>
    <row r="14" spans="1:36" ht="10.5" customHeight="1" x14ac:dyDescent="0.2">
      <c r="A14" s="11"/>
      <c r="B14" s="14"/>
      <c r="C14" s="11" t="s">
        <v>42</v>
      </c>
      <c r="D14" s="11"/>
      <c r="E14" s="11"/>
      <c r="F14" s="2"/>
      <c r="G14" s="12">
        <v>0</v>
      </c>
      <c r="H14" s="12">
        <v>0</v>
      </c>
      <c r="I14" s="12">
        <v>0</v>
      </c>
      <c r="J14" s="12">
        <v>0</v>
      </c>
      <c r="K14" s="12">
        <f t="shared" si="2"/>
        <v>32261</v>
      </c>
      <c r="L14" s="12">
        <f t="shared" si="2"/>
        <v>44548</v>
      </c>
      <c r="M14" s="12">
        <f t="shared" si="2"/>
        <v>43977</v>
      </c>
      <c r="N14" s="12">
        <f t="shared" si="2"/>
        <v>45673</v>
      </c>
      <c r="O14" s="12">
        <f t="shared" si="2"/>
        <v>44383</v>
      </c>
      <c r="P14" s="12">
        <f t="shared" si="2"/>
        <v>0</v>
      </c>
      <c r="Q14" s="12">
        <f t="shared" si="2"/>
        <v>0</v>
      </c>
      <c r="R14" s="12">
        <f t="shared" si="2"/>
        <v>0</v>
      </c>
      <c r="S14" s="12">
        <f t="shared" si="2"/>
        <v>0</v>
      </c>
      <c r="T14" s="12">
        <f t="shared" si="2"/>
        <v>0</v>
      </c>
      <c r="U14" s="12">
        <f t="shared" si="2"/>
        <v>0</v>
      </c>
      <c r="V14" s="12">
        <f t="shared" si="2"/>
        <v>0</v>
      </c>
      <c r="W14" s="12">
        <f t="shared" si="2"/>
        <v>0</v>
      </c>
      <c r="X14" s="12">
        <f t="shared" si="2"/>
        <v>0</v>
      </c>
      <c r="Y14" s="12">
        <f t="shared" si="2"/>
        <v>12358</v>
      </c>
      <c r="Z14" s="12">
        <f t="shared" si="2"/>
        <v>16536</v>
      </c>
      <c r="AA14" s="12">
        <f t="shared" si="2"/>
        <v>23196</v>
      </c>
      <c r="AB14" s="12">
        <v>23078</v>
      </c>
      <c r="AC14" s="12">
        <v>23116</v>
      </c>
      <c r="AD14" s="12">
        <v>24029</v>
      </c>
      <c r="AE14" s="12">
        <v>306506</v>
      </c>
      <c r="AF14" s="12">
        <v>315510</v>
      </c>
      <c r="AG14" s="12">
        <v>359530</v>
      </c>
      <c r="AH14" s="12">
        <v>21110</v>
      </c>
      <c r="AI14" s="13">
        <v>-1.4745688449552596E-2</v>
      </c>
      <c r="AJ14" s="13">
        <v>-0.94128445470475341</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92957</v>
      </c>
      <c r="V15" s="12">
        <f t="shared" si="2"/>
        <v>0</v>
      </c>
      <c r="W15" s="12">
        <f t="shared" si="2"/>
        <v>0</v>
      </c>
      <c r="X15" s="12">
        <f t="shared" si="2"/>
        <v>0</v>
      </c>
      <c r="Y15" s="12">
        <f t="shared" si="2"/>
        <v>0</v>
      </c>
      <c r="Z15" s="12">
        <f t="shared" si="2"/>
        <v>0</v>
      </c>
      <c r="AA15" s="12">
        <f t="shared" si="2"/>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6654494</v>
      </c>
      <c r="H16" s="12">
        <v>4720374</v>
      </c>
      <c r="I16" s="12">
        <v>4701392</v>
      </c>
      <c r="J16" s="12">
        <v>6286134</v>
      </c>
      <c r="K16" s="12">
        <f t="shared" si="2"/>
        <v>5380076</v>
      </c>
      <c r="L16" s="12">
        <f t="shared" si="2"/>
        <v>6879750</v>
      </c>
      <c r="M16" s="12">
        <f t="shared" si="2"/>
        <v>6822079</v>
      </c>
      <c r="N16" s="12">
        <f t="shared" si="2"/>
        <v>7474954</v>
      </c>
      <c r="O16" s="12">
        <f t="shared" si="2"/>
        <v>7543428</v>
      </c>
      <c r="P16" s="12">
        <f t="shared" si="2"/>
        <v>6303899</v>
      </c>
      <c r="Q16" s="12">
        <f t="shared" si="2"/>
        <v>6628747</v>
      </c>
      <c r="R16" s="12">
        <f t="shared" si="2"/>
        <v>6581032</v>
      </c>
      <c r="S16" s="12">
        <f t="shared" si="2"/>
        <v>9584013</v>
      </c>
      <c r="T16" s="12">
        <f t="shared" si="2"/>
        <v>8937457</v>
      </c>
      <c r="U16" s="12">
        <f t="shared" si="2"/>
        <v>56146410</v>
      </c>
      <c r="V16" s="12">
        <f t="shared" si="2"/>
        <v>10753631</v>
      </c>
      <c r="W16" s="12">
        <f t="shared" si="2"/>
        <v>10311746</v>
      </c>
      <c r="X16" s="12">
        <f t="shared" si="2"/>
        <v>9253948</v>
      </c>
      <c r="Y16" s="12">
        <f t="shared" si="2"/>
        <v>10345985</v>
      </c>
      <c r="Z16" s="12">
        <f t="shared" si="2"/>
        <v>11227957</v>
      </c>
      <c r="AA16" s="12">
        <f t="shared" si="2"/>
        <v>21212882</v>
      </c>
      <c r="AB16" s="12">
        <v>15095721</v>
      </c>
      <c r="AC16" s="12">
        <v>12362531</v>
      </c>
      <c r="AD16" s="12">
        <v>45478812</v>
      </c>
      <c r="AE16" s="12">
        <v>12431030</v>
      </c>
      <c r="AF16" s="12">
        <v>10655593</v>
      </c>
      <c r="AG16" s="12">
        <v>13294483</v>
      </c>
      <c r="AH16" s="12">
        <v>10687265</v>
      </c>
      <c r="AI16" s="13">
        <v>-5.5934516136990187E-2</v>
      </c>
      <c r="AJ16" s="13">
        <v>-0.19611277851120648</v>
      </c>
    </row>
    <row r="17" spans="1:36" ht="10.5" customHeight="1" x14ac:dyDescent="0.2">
      <c r="A17" s="11"/>
      <c r="B17" s="14"/>
      <c r="C17" s="11"/>
      <c r="D17" s="15" t="s">
        <v>45</v>
      </c>
      <c r="E17" s="11"/>
      <c r="F17" s="2"/>
      <c r="G17" s="12">
        <v>803453</v>
      </c>
      <c r="H17" s="12">
        <v>921532</v>
      </c>
      <c r="I17" s="12">
        <v>926279</v>
      </c>
      <c r="J17" s="12">
        <v>956827</v>
      </c>
      <c r="K17" s="12">
        <f t="shared" si="2"/>
        <v>927891</v>
      </c>
      <c r="L17" s="12">
        <f t="shared" si="2"/>
        <v>934632</v>
      </c>
      <c r="M17" s="12">
        <f t="shared" si="2"/>
        <v>1001202</v>
      </c>
      <c r="N17" s="12">
        <f t="shared" si="2"/>
        <v>1071732</v>
      </c>
      <c r="O17" s="12">
        <f t="shared" si="2"/>
        <v>1192176</v>
      </c>
      <c r="P17" s="12">
        <f t="shared" si="2"/>
        <v>1089775</v>
      </c>
      <c r="Q17" s="12">
        <f t="shared" si="2"/>
        <v>1152507</v>
      </c>
      <c r="R17" s="12">
        <f t="shared" si="2"/>
        <v>1176400</v>
      </c>
      <c r="S17" s="12">
        <f t="shared" si="2"/>
        <v>1343370</v>
      </c>
      <c r="T17" s="12">
        <f t="shared" si="2"/>
        <v>1203915</v>
      </c>
      <c r="U17" s="12">
        <f t="shared" si="2"/>
        <v>1272033</v>
      </c>
      <c r="V17" s="12">
        <f t="shared" si="2"/>
        <v>1494390</v>
      </c>
      <c r="W17" s="12">
        <f t="shared" si="2"/>
        <v>1366268</v>
      </c>
      <c r="X17" s="12">
        <f t="shared" si="2"/>
        <v>1297418</v>
      </c>
      <c r="Y17" s="12">
        <f t="shared" si="2"/>
        <v>1490385</v>
      </c>
      <c r="Z17" s="12">
        <f t="shared" ref="W17:AA20" si="3">SUM(Z74,Z131,Z188)</f>
        <v>1434162</v>
      </c>
      <c r="AA17" s="12">
        <f t="shared" si="3"/>
        <v>1485402</v>
      </c>
      <c r="AB17" s="12">
        <v>1856162</v>
      </c>
      <c r="AC17" s="12">
        <v>1825129</v>
      </c>
      <c r="AD17" s="12">
        <v>1560857</v>
      </c>
      <c r="AE17" s="12">
        <v>1574628</v>
      </c>
      <c r="AF17" s="12">
        <v>1634765</v>
      </c>
      <c r="AG17" s="12">
        <v>1781031</v>
      </c>
      <c r="AH17" s="12">
        <v>1756137</v>
      </c>
      <c r="AI17" s="13">
        <v>-9.1899130173093146E-3</v>
      </c>
      <c r="AJ17" s="13">
        <v>-1.3977297419303763E-2</v>
      </c>
    </row>
    <row r="18" spans="1:36" ht="10.5" customHeight="1" x14ac:dyDescent="0.2">
      <c r="A18" s="11"/>
      <c r="B18" s="14"/>
      <c r="C18" s="11"/>
      <c r="D18" s="15" t="s">
        <v>46</v>
      </c>
      <c r="E18" s="11"/>
      <c r="F18" s="2"/>
      <c r="G18" s="12">
        <v>2382444</v>
      </c>
      <c r="H18" s="12">
        <v>2515883</v>
      </c>
      <c r="I18" s="12">
        <v>2978322</v>
      </c>
      <c r="J18" s="12">
        <v>4545549</v>
      </c>
      <c r="K18" s="12">
        <f t="shared" ref="K18:V20" si="4">SUM(K75,K132,K189)</f>
        <v>3504684</v>
      </c>
      <c r="L18" s="12">
        <f t="shared" si="4"/>
        <v>4563075</v>
      </c>
      <c r="M18" s="12">
        <f t="shared" si="4"/>
        <v>4417468</v>
      </c>
      <c r="N18" s="12">
        <f t="shared" si="4"/>
        <v>4519230</v>
      </c>
      <c r="O18" s="12">
        <f t="shared" si="4"/>
        <v>4496500</v>
      </c>
      <c r="P18" s="12">
        <f t="shared" si="4"/>
        <v>3526026</v>
      </c>
      <c r="Q18" s="12">
        <f t="shared" si="4"/>
        <v>3656200</v>
      </c>
      <c r="R18" s="12">
        <f t="shared" si="4"/>
        <v>3772448</v>
      </c>
      <c r="S18" s="12">
        <f t="shared" si="4"/>
        <v>4163783</v>
      </c>
      <c r="T18" s="12">
        <f t="shared" si="4"/>
        <v>4451279</v>
      </c>
      <c r="U18" s="12">
        <f t="shared" si="4"/>
        <v>6283052</v>
      </c>
      <c r="V18" s="12">
        <f t="shared" si="4"/>
        <v>6575003</v>
      </c>
      <c r="W18" s="12">
        <f t="shared" si="3"/>
        <v>5643395</v>
      </c>
      <c r="X18" s="12">
        <f t="shared" si="3"/>
        <v>4523685</v>
      </c>
      <c r="Y18" s="12">
        <f t="shared" si="3"/>
        <v>5202918</v>
      </c>
      <c r="Z18" s="12">
        <f t="shared" si="3"/>
        <v>4983705</v>
      </c>
      <c r="AA18" s="12">
        <f t="shared" si="3"/>
        <v>7198250</v>
      </c>
      <c r="AB18" s="12">
        <v>4286544</v>
      </c>
      <c r="AC18" s="12">
        <v>4420014</v>
      </c>
      <c r="AD18" s="12">
        <v>6095837</v>
      </c>
      <c r="AE18" s="12">
        <v>6328846</v>
      </c>
      <c r="AF18" s="12">
        <v>6024493</v>
      </c>
      <c r="AG18" s="12">
        <v>6290033</v>
      </c>
      <c r="AH18" s="12">
        <v>5955937</v>
      </c>
      <c r="AI18" s="13">
        <v>5.6348293070689337E-2</v>
      </c>
      <c r="AJ18" s="13">
        <v>-5.3115142639156267E-2</v>
      </c>
    </row>
    <row r="19" spans="1:36" ht="10.5" customHeight="1" x14ac:dyDescent="0.2">
      <c r="A19" s="11"/>
      <c r="B19" s="14"/>
      <c r="C19" s="11"/>
      <c r="D19" s="15" t="s">
        <v>47</v>
      </c>
      <c r="E19" s="11"/>
      <c r="F19" s="2"/>
      <c r="G19" s="12">
        <v>3125000</v>
      </c>
      <c r="H19" s="12">
        <v>620000</v>
      </c>
      <c r="I19" s="12">
        <v>0</v>
      </c>
      <c r="J19" s="12">
        <v>0</v>
      </c>
      <c r="K19" s="12">
        <f t="shared" si="4"/>
        <v>0</v>
      </c>
      <c r="L19" s="12">
        <f t="shared" si="4"/>
        <v>0</v>
      </c>
      <c r="M19" s="12">
        <f t="shared" si="4"/>
        <v>0</v>
      </c>
      <c r="N19" s="12">
        <f t="shared" si="4"/>
        <v>0</v>
      </c>
      <c r="O19" s="12">
        <f t="shared" si="4"/>
        <v>0</v>
      </c>
      <c r="P19" s="12">
        <f t="shared" si="4"/>
        <v>0</v>
      </c>
      <c r="Q19" s="12">
        <f t="shared" si="4"/>
        <v>0</v>
      </c>
      <c r="R19" s="12">
        <f t="shared" si="4"/>
        <v>0</v>
      </c>
      <c r="S19" s="12">
        <f t="shared" si="4"/>
        <v>755000</v>
      </c>
      <c r="T19" s="12">
        <f t="shared" si="4"/>
        <v>0</v>
      </c>
      <c r="U19" s="12">
        <f t="shared" si="4"/>
        <v>44868929</v>
      </c>
      <c r="V19" s="12">
        <f t="shared" si="4"/>
        <v>0</v>
      </c>
      <c r="W19" s="12">
        <f t="shared" si="3"/>
        <v>0</v>
      </c>
      <c r="X19" s="12">
        <f t="shared" si="3"/>
        <v>14256</v>
      </c>
      <c r="Y19" s="12">
        <f t="shared" si="3"/>
        <v>15711</v>
      </c>
      <c r="Z19" s="12">
        <f t="shared" si="3"/>
        <v>2071561</v>
      </c>
      <c r="AA19" s="12">
        <f t="shared" si="3"/>
        <v>10624048</v>
      </c>
      <c r="AB19" s="12">
        <v>4952395</v>
      </c>
      <c r="AC19" s="12">
        <v>1833788</v>
      </c>
      <c r="AD19" s="12">
        <v>33486010</v>
      </c>
      <c r="AE19" s="12">
        <v>2476535</v>
      </c>
      <c r="AF19" s="12">
        <v>422747</v>
      </c>
      <c r="AG19" s="12">
        <v>1589973</v>
      </c>
      <c r="AH19" s="12">
        <v>152096</v>
      </c>
      <c r="AI19" s="13">
        <v>-0.4403922083885522</v>
      </c>
      <c r="AJ19" s="13">
        <v>-0.90434051395841308</v>
      </c>
    </row>
    <row r="20" spans="1:36" ht="10.5" customHeight="1" x14ac:dyDescent="0.2">
      <c r="A20" s="11"/>
      <c r="B20" s="11"/>
      <c r="C20" s="11"/>
      <c r="D20" s="11" t="s">
        <v>48</v>
      </c>
      <c r="E20" s="11"/>
      <c r="F20" s="2"/>
      <c r="G20" s="12">
        <v>343597</v>
      </c>
      <c r="H20" s="12">
        <v>662959</v>
      </c>
      <c r="I20" s="12">
        <v>796791</v>
      </c>
      <c r="J20" s="12">
        <v>783758</v>
      </c>
      <c r="K20" s="12">
        <f t="shared" si="4"/>
        <v>947501</v>
      </c>
      <c r="L20" s="12">
        <f t="shared" si="4"/>
        <v>1382043</v>
      </c>
      <c r="M20" s="12">
        <f t="shared" si="4"/>
        <v>1403409</v>
      </c>
      <c r="N20" s="12">
        <f t="shared" si="4"/>
        <v>1883992</v>
      </c>
      <c r="O20" s="12">
        <f t="shared" si="4"/>
        <v>1854752</v>
      </c>
      <c r="P20" s="12">
        <f t="shared" si="4"/>
        <v>1688098</v>
      </c>
      <c r="Q20" s="12">
        <f t="shared" si="4"/>
        <v>1820040</v>
      </c>
      <c r="R20" s="12">
        <f t="shared" si="4"/>
        <v>1632184</v>
      </c>
      <c r="S20" s="12">
        <f t="shared" si="4"/>
        <v>3321860</v>
      </c>
      <c r="T20" s="12">
        <f t="shared" si="4"/>
        <v>3282263</v>
      </c>
      <c r="U20" s="12">
        <f t="shared" si="4"/>
        <v>3722396</v>
      </c>
      <c r="V20" s="12">
        <f t="shared" si="4"/>
        <v>2684238</v>
      </c>
      <c r="W20" s="12">
        <f t="shared" si="3"/>
        <v>3302083</v>
      </c>
      <c r="X20" s="12">
        <f t="shared" si="3"/>
        <v>3418589</v>
      </c>
      <c r="Y20" s="12">
        <f t="shared" si="3"/>
        <v>3636971</v>
      </c>
      <c r="Z20" s="12">
        <f t="shared" si="3"/>
        <v>2738529</v>
      </c>
      <c r="AA20" s="12">
        <f t="shared" si="3"/>
        <v>1905182</v>
      </c>
      <c r="AB20" s="12">
        <v>4000620</v>
      </c>
      <c r="AC20" s="12">
        <v>4283600</v>
      </c>
      <c r="AD20" s="12">
        <v>4336108</v>
      </c>
      <c r="AE20" s="12">
        <v>2051021</v>
      </c>
      <c r="AF20" s="12">
        <v>2573588</v>
      </c>
      <c r="AG20" s="12">
        <v>3633446</v>
      </c>
      <c r="AH20" s="12">
        <v>2823095</v>
      </c>
      <c r="AI20" s="13">
        <v>-5.6446857944678186E-2</v>
      </c>
      <c r="AJ20" s="13">
        <v>-0.22302546948544164</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15463203</v>
      </c>
      <c r="H22" s="12">
        <v>15293963</v>
      </c>
      <c r="I22" s="12">
        <v>16038543</v>
      </c>
      <c r="J22" s="12">
        <v>18402928</v>
      </c>
      <c r="K22" s="12">
        <f t="shared" ref="K22:AA32" si="5">SUM(K79,K136,K193)</f>
        <v>19640729</v>
      </c>
      <c r="L22" s="12">
        <f t="shared" si="5"/>
        <v>20400202</v>
      </c>
      <c r="M22" s="12">
        <f t="shared" si="5"/>
        <v>22030722</v>
      </c>
      <c r="N22" s="12">
        <f t="shared" si="5"/>
        <v>24088536</v>
      </c>
      <c r="O22" s="12">
        <f t="shared" si="5"/>
        <v>29921160.16</v>
      </c>
      <c r="P22" s="12">
        <f t="shared" si="5"/>
        <v>28267998</v>
      </c>
      <c r="Q22" s="12">
        <f t="shared" si="5"/>
        <v>27094407.41</v>
      </c>
      <c r="R22" s="12">
        <f t="shared" si="5"/>
        <v>25995816.469999999</v>
      </c>
      <c r="S22" s="12">
        <f t="shared" si="5"/>
        <v>30688983.189999998</v>
      </c>
      <c r="T22" s="12">
        <f t="shared" si="5"/>
        <v>29974854.41</v>
      </c>
      <c r="U22" s="12">
        <f t="shared" si="5"/>
        <v>30319794</v>
      </c>
      <c r="V22" s="12">
        <f t="shared" si="5"/>
        <v>33593698.359999999</v>
      </c>
      <c r="W22" s="12">
        <f t="shared" si="5"/>
        <v>32060780.350000001</v>
      </c>
      <c r="X22" s="12">
        <f t="shared" si="5"/>
        <v>27259555.489999998</v>
      </c>
      <c r="Y22" s="12">
        <f t="shared" si="5"/>
        <v>25338842.190000001</v>
      </c>
      <c r="Z22" s="12">
        <f t="shared" si="5"/>
        <v>25674651.240000002</v>
      </c>
      <c r="AA22" s="12">
        <f t="shared" si="5"/>
        <v>28030353.699999999</v>
      </c>
      <c r="AB22" s="12">
        <v>28181583</v>
      </c>
      <c r="AC22" s="12">
        <v>28241511</v>
      </c>
      <c r="AD22" s="12">
        <v>29155182</v>
      </c>
      <c r="AE22" s="12">
        <v>30879189</v>
      </c>
      <c r="AF22" s="12">
        <v>32433345</v>
      </c>
      <c r="AG22" s="12">
        <v>32864722</v>
      </c>
      <c r="AH22" s="12">
        <v>33810581</v>
      </c>
      <c r="AI22" s="13">
        <v>3.0816136024852891E-2</v>
      </c>
      <c r="AJ22" s="13">
        <v>2.8780374287054673E-2</v>
      </c>
    </row>
    <row r="23" spans="1:36" ht="10.5" customHeight="1" x14ac:dyDescent="0.2">
      <c r="A23" s="11"/>
      <c r="B23" s="11"/>
      <c r="C23" s="11" t="s">
        <v>50</v>
      </c>
      <c r="D23" s="11"/>
      <c r="E23" s="11"/>
      <c r="F23" s="2"/>
      <c r="G23" s="12">
        <v>0</v>
      </c>
      <c r="H23" s="12">
        <v>0</v>
      </c>
      <c r="I23" s="12">
        <v>0</v>
      </c>
      <c r="J23" s="12">
        <v>1361473</v>
      </c>
      <c r="K23" s="12">
        <f t="shared" si="5"/>
        <v>1388445</v>
      </c>
      <c r="L23" s="12">
        <f t="shared" si="5"/>
        <v>1577218</v>
      </c>
      <c r="M23" s="12">
        <f t="shared" si="5"/>
        <v>1428566</v>
      </c>
      <c r="N23" s="12">
        <f t="shared" si="5"/>
        <v>1659922</v>
      </c>
      <c r="O23" s="12">
        <f t="shared" si="5"/>
        <v>1483424</v>
      </c>
      <c r="P23" s="12">
        <f t="shared" si="5"/>
        <v>1573490</v>
      </c>
      <c r="Q23" s="12">
        <f t="shared" si="5"/>
        <v>1564231</v>
      </c>
      <c r="R23" s="12">
        <f t="shared" si="5"/>
        <v>1564231</v>
      </c>
      <c r="S23" s="12">
        <f t="shared" si="5"/>
        <v>1564231</v>
      </c>
      <c r="T23" s="12">
        <f t="shared" si="5"/>
        <v>1564231</v>
      </c>
      <c r="U23" s="12">
        <f t="shared" si="5"/>
        <v>1564231</v>
      </c>
      <c r="V23" s="12">
        <f t="shared" si="5"/>
        <v>1564231</v>
      </c>
      <c r="W23" s="12">
        <f t="shared" si="5"/>
        <v>1564231</v>
      </c>
      <c r="X23" s="12">
        <f t="shared" si="5"/>
        <v>1564231</v>
      </c>
      <c r="Y23" s="12">
        <f t="shared" si="5"/>
        <v>1564231</v>
      </c>
      <c r="Z23" s="12">
        <f t="shared" si="5"/>
        <v>1564231</v>
      </c>
      <c r="AA23" s="12">
        <f t="shared" si="5"/>
        <v>1564231</v>
      </c>
      <c r="AB23" s="12">
        <v>1564231</v>
      </c>
      <c r="AC23" s="12">
        <v>1564231</v>
      </c>
      <c r="AD23" s="12">
        <v>1564231</v>
      </c>
      <c r="AE23" s="12">
        <v>1564231</v>
      </c>
      <c r="AF23" s="12">
        <v>1564231</v>
      </c>
      <c r="AG23" s="12">
        <v>1564231</v>
      </c>
      <c r="AH23" s="12">
        <v>1564231</v>
      </c>
      <c r="AI23" s="13">
        <v>0</v>
      </c>
      <c r="AJ23" s="13">
        <v>0</v>
      </c>
    </row>
    <row r="24" spans="1:36" ht="10.5" customHeight="1" x14ac:dyDescent="0.2">
      <c r="A24" s="11"/>
      <c r="B24" s="11"/>
      <c r="C24" s="11" t="s">
        <v>51</v>
      </c>
      <c r="D24" s="11"/>
      <c r="E24" s="11"/>
      <c r="F24" s="2"/>
      <c r="G24" s="12">
        <v>177303</v>
      </c>
      <c r="H24" s="12">
        <v>183096</v>
      </c>
      <c r="I24" s="12">
        <v>221206</v>
      </c>
      <c r="J24" s="12">
        <v>338984</v>
      </c>
      <c r="K24" s="12">
        <f t="shared" si="5"/>
        <v>321853</v>
      </c>
      <c r="L24" s="12">
        <f t="shared" si="5"/>
        <v>359626</v>
      </c>
      <c r="M24" s="12">
        <f t="shared" si="5"/>
        <v>680492</v>
      </c>
      <c r="N24" s="12">
        <f t="shared" si="5"/>
        <v>686936</v>
      </c>
      <c r="O24" s="12">
        <f t="shared" si="5"/>
        <v>1275932.43</v>
      </c>
      <c r="P24" s="12">
        <f t="shared" si="5"/>
        <v>1447305</v>
      </c>
      <c r="Q24" s="12">
        <f t="shared" si="5"/>
        <v>1461329</v>
      </c>
      <c r="R24" s="12">
        <f t="shared" si="5"/>
        <v>1607927.97</v>
      </c>
      <c r="S24" s="12">
        <f t="shared" si="5"/>
        <v>1544853.85</v>
      </c>
      <c r="T24" s="12">
        <f t="shared" si="5"/>
        <v>1722584.04</v>
      </c>
      <c r="U24" s="12">
        <f t="shared" si="5"/>
        <v>1752152.1400000001</v>
      </c>
      <c r="V24" s="12">
        <f t="shared" si="5"/>
        <v>2031650.19</v>
      </c>
      <c r="W24" s="12">
        <f t="shared" si="5"/>
        <v>2056177.77</v>
      </c>
      <c r="X24" s="12">
        <f t="shared" si="5"/>
        <v>2072541.72</v>
      </c>
      <c r="Y24" s="12">
        <f t="shared" si="5"/>
        <v>2091364.25</v>
      </c>
      <c r="Z24" s="12">
        <f t="shared" si="5"/>
        <v>2119696.9300000002</v>
      </c>
      <c r="AA24" s="12">
        <f t="shared" si="5"/>
        <v>2114887.2800000003</v>
      </c>
      <c r="AB24" s="12">
        <v>2182495</v>
      </c>
      <c r="AC24" s="12">
        <v>2191738</v>
      </c>
      <c r="AD24" s="12">
        <v>2154189</v>
      </c>
      <c r="AE24" s="12">
        <v>2214783</v>
      </c>
      <c r="AF24" s="12">
        <v>2224522</v>
      </c>
      <c r="AG24" s="12">
        <v>2248338</v>
      </c>
      <c r="AH24" s="12">
        <v>2278662</v>
      </c>
      <c r="AI24" s="13">
        <v>7.2125041862218797E-3</v>
      </c>
      <c r="AJ24" s="13">
        <v>1.348729594927453E-2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563837</v>
      </c>
      <c r="W25" s="12">
        <f t="shared" si="5"/>
        <v>153593</v>
      </c>
      <c r="X25" s="12">
        <f t="shared" si="5"/>
        <v>372568</v>
      </c>
      <c r="Y25" s="12">
        <f t="shared" si="5"/>
        <v>425925.69990667922</v>
      </c>
      <c r="Z25" s="12">
        <f t="shared" si="5"/>
        <v>542203.31310221588</v>
      </c>
      <c r="AA25" s="12">
        <f t="shared" si="5"/>
        <v>711537</v>
      </c>
      <c r="AB25" s="12">
        <v>2500000</v>
      </c>
      <c r="AC25" s="12">
        <v>2500000</v>
      </c>
      <c r="AD25" s="12">
        <v>2500000</v>
      </c>
      <c r="AE25" s="12">
        <v>2500000</v>
      </c>
      <c r="AF25" s="12">
        <v>2500000</v>
      </c>
      <c r="AG25" s="12">
        <v>2500000</v>
      </c>
      <c r="AH25" s="12">
        <v>2500000</v>
      </c>
      <c r="AI25" s="13">
        <v>0</v>
      </c>
      <c r="AJ25" s="13">
        <v>0</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1936163</v>
      </c>
      <c r="W26" s="12">
        <f t="shared" si="5"/>
        <v>2346407</v>
      </c>
      <c r="X26" s="12">
        <f t="shared" si="5"/>
        <v>2127432</v>
      </c>
      <c r="Y26" s="12">
        <f t="shared" si="5"/>
        <v>2074074.3000933207</v>
      </c>
      <c r="Z26" s="12">
        <f t="shared" si="5"/>
        <v>1957796.686897784</v>
      </c>
      <c r="AA26" s="12">
        <f t="shared" si="5"/>
        <v>1788463</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1457427</v>
      </c>
      <c r="H27" s="12">
        <v>1448926</v>
      </c>
      <c r="I27" s="12">
        <v>1619215</v>
      </c>
      <c r="J27" s="12">
        <v>1752955</v>
      </c>
      <c r="K27" s="12">
        <f t="shared" si="5"/>
        <v>1816611</v>
      </c>
      <c r="L27" s="12">
        <f t="shared" si="5"/>
        <v>1891414</v>
      </c>
      <c r="M27" s="12">
        <f t="shared" si="5"/>
        <v>2119657</v>
      </c>
      <c r="N27" s="12">
        <f t="shared" si="5"/>
        <v>2235015</v>
      </c>
      <c r="O27" s="12">
        <f t="shared" si="5"/>
        <v>2255495.7599999998</v>
      </c>
      <c r="P27" s="12">
        <f t="shared" si="5"/>
        <v>2079937</v>
      </c>
      <c r="Q27" s="12">
        <f t="shared" si="5"/>
        <v>2083249.62</v>
      </c>
      <c r="R27" s="12">
        <f t="shared" si="5"/>
        <v>2122571.0300000003</v>
      </c>
      <c r="S27" s="12">
        <f t="shared" si="5"/>
        <v>2150663.0499999998</v>
      </c>
      <c r="T27" s="12">
        <f t="shared" si="5"/>
        <v>2192944.6800000002</v>
      </c>
      <c r="U27" s="12">
        <f t="shared" si="5"/>
        <v>2443335.9699999997</v>
      </c>
      <c r="V27" s="12">
        <f t="shared" si="5"/>
        <v>2682314.27</v>
      </c>
      <c r="W27" s="12">
        <f t="shared" si="5"/>
        <v>2479240.94</v>
      </c>
      <c r="X27" s="12">
        <f t="shared" si="5"/>
        <v>2165077.62</v>
      </c>
      <c r="Y27" s="12">
        <f t="shared" si="5"/>
        <v>1823571.1600000001</v>
      </c>
      <c r="Z27" s="12">
        <f t="shared" si="5"/>
        <v>1597975.9500000002</v>
      </c>
      <c r="AA27" s="12">
        <f t="shared" si="5"/>
        <v>1798784.4200000002</v>
      </c>
      <c r="AB27" s="12">
        <v>1806817</v>
      </c>
      <c r="AC27" s="12">
        <v>1866798</v>
      </c>
      <c r="AD27" s="12">
        <v>1880710</v>
      </c>
      <c r="AE27" s="12">
        <v>2248777</v>
      </c>
      <c r="AF27" s="12">
        <v>2021897</v>
      </c>
      <c r="AG27" s="12">
        <v>2118057</v>
      </c>
      <c r="AH27" s="12">
        <v>2079090</v>
      </c>
      <c r="AI27" s="13">
        <v>2.3669711667496873E-2</v>
      </c>
      <c r="AJ27" s="13">
        <v>-1.8397521879722784E-2</v>
      </c>
    </row>
    <row r="28" spans="1:36" ht="10.5" customHeight="1" x14ac:dyDescent="0.2">
      <c r="A28" s="11"/>
      <c r="B28" s="14"/>
      <c r="C28" s="11" t="s">
        <v>55</v>
      </c>
      <c r="E28" s="11"/>
      <c r="F28" s="2"/>
      <c r="G28" s="12">
        <v>0</v>
      </c>
      <c r="H28" s="12">
        <v>0</v>
      </c>
      <c r="I28" s="12">
        <v>0</v>
      </c>
      <c r="J28" s="12">
        <v>0</v>
      </c>
      <c r="K28" s="12">
        <f t="shared" si="5"/>
        <v>0</v>
      </c>
      <c r="L28" s="12">
        <f t="shared" si="5"/>
        <v>81187</v>
      </c>
      <c r="M28" s="12">
        <f t="shared" si="5"/>
        <v>331948</v>
      </c>
      <c r="N28" s="12">
        <f t="shared" si="5"/>
        <v>499192</v>
      </c>
      <c r="O28" s="12">
        <f t="shared" si="5"/>
        <v>536209.97</v>
      </c>
      <c r="P28" s="12">
        <f t="shared" si="5"/>
        <v>535813</v>
      </c>
      <c r="Q28" s="12">
        <f t="shared" si="5"/>
        <v>553646.79</v>
      </c>
      <c r="R28" s="12">
        <f t="shared" si="5"/>
        <v>686679.47</v>
      </c>
      <c r="S28" s="12">
        <f t="shared" si="5"/>
        <v>626301.29</v>
      </c>
      <c r="T28" s="12">
        <f t="shared" si="5"/>
        <v>558626.68999999994</v>
      </c>
      <c r="U28" s="12">
        <f t="shared" si="5"/>
        <v>559633.89</v>
      </c>
      <c r="V28" s="12">
        <f t="shared" si="5"/>
        <v>553727.9</v>
      </c>
      <c r="W28" s="12">
        <f t="shared" si="5"/>
        <v>515276.64</v>
      </c>
      <c r="X28" s="12">
        <f t="shared" si="5"/>
        <v>548911.15</v>
      </c>
      <c r="Y28" s="12">
        <f t="shared" si="5"/>
        <v>522451.78</v>
      </c>
      <c r="Z28" s="12">
        <f t="shared" si="5"/>
        <v>477433.36</v>
      </c>
      <c r="AA28" s="12">
        <f t="shared" si="5"/>
        <v>431809</v>
      </c>
      <c r="AB28" s="12">
        <v>500595</v>
      </c>
      <c r="AC28" s="12">
        <v>584843</v>
      </c>
      <c r="AD28" s="12">
        <v>536350</v>
      </c>
      <c r="AE28" s="12">
        <v>693933</v>
      </c>
      <c r="AF28" s="12">
        <v>646319</v>
      </c>
      <c r="AG28" s="12">
        <v>758214</v>
      </c>
      <c r="AH28" s="12">
        <v>918814</v>
      </c>
      <c r="AI28" s="13">
        <v>0.10651383760256761</v>
      </c>
      <c r="AJ28" s="13">
        <v>0.21181355131928453</v>
      </c>
    </row>
    <row r="29" spans="1:36" ht="10.5" customHeight="1" x14ac:dyDescent="0.2">
      <c r="A29" s="11"/>
      <c r="B29" s="11"/>
      <c r="C29" s="11" t="s">
        <v>56</v>
      </c>
      <c r="D29" s="11"/>
      <c r="E29" s="11"/>
      <c r="F29" s="2"/>
      <c r="G29" s="12">
        <v>3532866</v>
      </c>
      <c r="H29" s="12">
        <v>3101867</v>
      </c>
      <c r="I29" s="12">
        <v>3281732</v>
      </c>
      <c r="J29" s="12">
        <v>3286821</v>
      </c>
      <c r="K29" s="12">
        <f t="shared" si="5"/>
        <v>4140808</v>
      </c>
      <c r="L29" s="12">
        <f t="shared" si="5"/>
        <v>4235570</v>
      </c>
      <c r="M29" s="12">
        <f t="shared" si="5"/>
        <v>4668863</v>
      </c>
      <c r="N29" s="12">
        <f t="shared" si="5"/>
        <v>5418072</v>
      </c>
      <c r="O29" s="12">
        <f t="shared" si="5"/>
        <v>10322906</v>
      </c>
      <c r="P29" s="12">
        <f t="shared" si="5"/>
        <v>8751122</v>
      </c>
      <c r="Q29" s="12">
        <f t="shared" si="5"/>
        <v>7755639</v>
      </c>
      <c r="R29" s="12">
        <f t="shared" si="5"/>
        <v>6779378</v>
      </c>
      <c r="S29" s="12">
        <f t="shared" si="5"/>
        <v>10411358</v>
      </c>
      <c r="T29" s="12">
        <f t="shared" si="5"/>
        <v>7683945</v>
      </c>
      <c r="U29" s="12">
        <f t="shared" si="5"/>
        <v>7030012</v>
      </c>
      <c r="V29" s="12">
        <f t="shared" si="5"/>
        <v>6821600</v>
      </c>
      <c r="W29" s="12">
        <f t="shared" si="5"/>
        <v>7378924</v>
      </c>
      <c r="X29" s="12">
        <f t="shared" si="5"/>
        <v>6146290</v>
      </c>
      <c r="Y29" s="12">
        <f t="shared" si="5"/>
        <v>6050948</v>
      </c>
      <c r="Z29" s="12">
        <f t="shared" si="5"/>
        <v>5651805</v>
      </c>
      <c r="AA29" s="12">
        <f t="shared" si="5"/>
        <v>7628211</v>
      </c>
      <c r="AB29" s="12">
        <v>7684880</v>
      </c>
      <c r="AC29" s="12">
        <v>7061601</v>
      </c>
      <c r="AD29" s="12">
        <v>8121736</v>
      </c>
      <c r="AE29" s="12">
        <v>8494520</v>
      </c>
      <c r="AF29" s="12">
        <v>9620972</v>
      </c>
      <c r="AG29" s="12">
        <v>9742041</v>
      </c>
      <c r="AH29" s="12">
        <v>11413120</v>
      </c>
      <c r="AI29" s="13">
        <v>6.8139270152947518E-2</v>
      </c>
      <c r="AJ29" s="13">
        <v>0.17153274144504216</v>
      </c>
    </row>
    <row r="30" spans="1:36" ht="10.5" customHeight="1" x14ac:dyDescent="0.2">
      <c r="A30" s="11"/>
      <c r="B30" s="11"/>
      <c r="C30" s="11" t="s">
        <v>57</v>
      </c>
      <c r="D30" s="11"/>
      <c r="E30" s="11"/>
      <c r="F30" s="2"/>
      <c r="G30" s="12">
        <v>7975066</v>
      </c>
      <c r="H30" s="12">
        <v>8274518</v>
      </c>
      <c r="I30" s="12">
        <v>8290511</v>
      </c>
      <c r="J30" s="12">
        <v>8574535</v>
      </c>
      <c r="K30" s="12">
        <f t="shared" si="5"/>
        <v>8733947</v>
      </c>
      <c r="L30" s="12">
        <f t="shared" si="5"/>
        <v>9116128</v>
      </c>
      <c r="M30" s="12">
        <f t="shared" si="5"/>
        <v>9524629</v>
      </c>
      <c r="N30" s="12">
        <f t="shared" si="5"/>
        <v>9620579</v>
      </c>
      <c r="O30" s="12">
        <f t="shared" si="5"/>
        <v>10098607</v>
      </c>
      <c r="P30" s="12">
        <f t="shared" si="5"/>
        <v>9796411</v>
      </c>
      <c r="Q30" s="12">
        <f t="shared" si="5"/>
        <v>9332903</v>
      </c>
      <c r="R30" s="12">
        <f t="shared" si="5"/>
        <v>8837119</v>
      </c>
      <c r="S30" s="12">
        <f t="shared" si="5"/>
        <v>9302067</v>
      </c>
      <c r="T30" s="12">
        <f t="shared" si="5"/>
        <v>11506308</v>
      </c>
      <c r="U30" s="12">
        <f t="shared" si="5"/>
        <v>11839403</v>
      </c>
      <c r="V30" s="12">
        <f t="shared" si="5"/>
        <v>12310518</v>
      </c>
      <c r="W30" s="12">
        <f t="shared" si="5"/>
        <v>11041387</v>
      </c>
      <c r="X30" s="12">
        <f t="shared" si="5"/>
        <v>8755906</v>
      </c>
      <c r="Y30" s="12">
        <f t="shared" si="5"/>
        <v>7405877</v>
      </c>
      <c r="Z30" s="12">
        <f t="shared" si="5"/>
        <v>8398056</v>
      </c>
      <c r="AA30" s="12">
        <f t="shared" si="5"/>
        <v>8764139</v>
      </c>
      <c r="AB30" s="12">
        <v>8764685</v>
      </c>
      <c r="AC30" s="12">
        <v>9584924</v>
      </c>
      <c r="AD30" s="12">
        <v>9651637</v>
      </c>
      <c r="AE30" s="12">
        <v>10280203</v>
      </c>
      <c r="AF30" s="12">
        <v>11039556</v>
      </c>
      <c r="AG30" s="12">
        <v>10791939</v>
      </c>
      <c r="AH30" s="12">
        <v>10763078</v>
      </c>
      <c r="AI30" s="13">
        <v>3.4824484690997082E-2</v>
      </c>
      <c r="AJ30" s="13">
        <v>-2.6743108907491043E-3</v>
      </c>
    </row>
    <row r="31" spans="1:36" ht="10.5" customHeight="1" x14ac:dyDescent="0.2">
      <c r="A31" s="11"/>
      <c r="B31" s="11"/>
      <c r="C31" s="11" t="s">
        <v>58</v>
      </c>
      <c r="D31" s="11"/>
      <c r="E31" s="11"/>
      <c r="F31" s="2"/>
      <c r="G31" s="12">
        <v>2320541</v>
      </c>
      <c r="H31" s="12">
        <v>2285556</v>
      </c>
      <c r="I31" s="12">
        <v>2625879</v>
      </c>
      <c r="J31" s="12">
        <v>3088160</v>
      </c>
      <c r="K31" s="12">
        <f t="shared" si="5"/>
        <v>3239065</v>
      </c>
      <c r="L31" s="12">
        <f t="shared" si="5"/>
        <v>3139059</v>
      </c>
      <c r="M31" s="12">
        <f t="shared" si="5"/>
        <v>3276567</v>
      </c>
      <c r="N31" s="12">
        <f t="shared" si="5"/>
        <v>3968820</v>
      </c>
      <c r="O31" s="12">
        <f t="shared" si="5"/>
        <v>3948585</v>
      </c>
      <c r="P31" s="12">
        <f t="shared" si="5"/>
        <v>4083920</v>
      </c>
      <c r="Q31" s="12">
        <f t="shared" si="5"/>
        <v>4075200</v>
      </c>
      <c r="R31" s="12">
        <f t="shared" si="5"/>
        <v>3790399</v>
      </c>
      <c r="S31" s="12">
        <f t="shared" si="5"/>
        <v>4269448</v>
      </c>
      <c r="T31" s="12">
        <f t="shared" si="5"/>
        <v>4157536</v>
      </c>
      <c r="U31" s="12">
        <f t="shared" si="5"/>
        <v>4556641</v>
      </c>
      <c r="V31" s="12">
        <f t="shared" si="5"/>
        <v>4671145</v>
      </c>
      <c r="W31" s="12">
        <f t="shared" si="5"/>
        <v>4211091</v>
      </c>
      <c r="X31" s="12">
        <f t="shared" si="5"/>
        <v>3157258</v>
      </c>
      <c r="Y31" s="12">
        <f t="shared" si="5"/>
        <v>3049826</v>
      </c>
      <c r="Z31" s="12">
        <f t="shared" si="5"/>
        <v>3164909</v>
      </c>
      <c r="AA31" s="12">
        <f t="shared" si="5"/>
        <v>3028806</v>
      </c>
      <c r="AB31" s="12">
        <v>2974454</v>
      </c>
      <c r="AC31" s="12">
        <v>2507314</v>
      </c>
      <c r="AD31" s="12">
        <v>2557207</v>
      </c>
      <c r="AE31" s="12">
        <v>2689276</v>
      </c>
      <c r="AF31" s="12">
        <v>2789704</v>
      </c>
      <c r="AG31" s="12">
        <v>3055993</v>
      </c>
      <c r="AH31" s="12">
        <v>2203863</v>
      </c>
      <c r="AI31" s="13">
        <v>-4.8746598364463711E-2</v>
      </c>
      <c r="AJ31" s="13">
        <v>-0.27883898948721414</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268209</v>
      </c>
      <c r="R32" s="12">
        <f t="shared" si="5"/>
        <v>607511</v>
      </c>
      <c r="S32" s="12">
        <f t="shared" si="5"/>
        <v>820061</v>
      </c>
      <c r="T32" s="12">
        <f t="shared" si="5"/>
        <v>588679</v>
      </c>
      <c r="U32" s="12">
        <f t="shared" si="5"/>
        <v>574385</v>
      </c>
      <c r="V32" s="12">
        <f t="shared" si="5"/>
        <v>458512</v>
      </c>
      <c r="W32" s="12">
        <f t="shared" si="5"/>
        <v>314452</v>
      </c>
      <c r="X32" s="12">
        <f t="shared" si="5"/>
        <v>349340</v>
      </c>
      <c r="Y32" s="12">
        <f t="shared" si="5"/>
        <v>330573</v>
      </c>
      <c r="Z32" s="12">
        <f t="shared" ref="Z32:AA32" si="6">SUM(Z89,Z146,Z203)</f>
        <v>200544</v>
      </c>
      <c r="AA32" s="12">
        <f t="shared" si="6"/>
        <v>199486</v>
      </c>
      <c r="AB32" s="12">
        <v>203426</v>
      </c>
      <c r="AC32" s="12">
        <v>380062</v>
      </c>
      <c r="AD32" s="12">
        <v>189122</v>
      </c>
      <c r="AE32" s="12">
        <v>193466</v>
      </c>
      <c r="AF32" s="12">
        <v>26144</v>
      </c>
      <c r="AG32" s="12">
        <v>85909</v>
      </c>
      <c r="AH32" s="12">
        <v>89723</v>
      </c>
      <c r="AI32" s="13">
        <v>-0.12753190477856924</v>
      </c>
      <c r="AJ32" s="13">
        <v>4.4395814175464739E-2</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2648156</v>
      </c>
      <c r="H34" s="12">
        <v>3014893</v>
      </c>
      <c r="I34" s="12">
        <v>5335994</v>
      </c>
      <c r="J34" s="12">
        <v>3958181</v>
      </c>
      <c r="K34" s="12">
        <f t="shared" ref="K34:AA34" si="7">SUM(K91,K147,K204)</f>
        <v>5130491</v>
      </c>
      <c r="L34" s="12">
        <f t="shared" si="7"/>
        <v>5689351</v>
      </c>
      <c r="M34" s="12">
        <f t="shared" si="7"/>
        <v>3674710</v>
      </c>
      <c r="N34" s="12">
        <f t="shared" si="7"/>
        <v>5440036</v>
      </c>
      <c r="O34" s="12">
        <f t="shared" si="7"/>
        <v>4077535</v>
      </c>
      <c r="P34" s="12">
        <f t="shared" si="7"/>
        <v>6262690</v>
      </c>
      <c r="Q34" s="12">
        <f t="shared" si="7"/>
        <v>7013128</v>
      </c>
      <c r="R34" s="12">
        <f t="shared" si="7"/>
        <v>7510969</v>
      </c>
      <c r="S34" s="12">
        <f t="shared" si="7"/>
        <v>9460938</v>
      </c>
      <c r="T34" s="12">
        <f t="shared" si="7"/>
        <v>6925472</v>
      </c>
      <c r="U34" s="12">
        <f t="shared" si="7"/>
        <v>7315228</v>
      </c>
      <c r="V34" s="12">
        <f t="shared" si="7"/>
        <v>6522755</v>
      </c>
      <c r="W34" s="12">
        <f t="shared" si="7"/>
        <v>6980035</v>
      </c>
      <c r="X34" s="12">
        <f t="shared" si="7"/>
        <v>9771225</v>
      </c>
      <c r="Y34" s="12">
        <f t="shared" si="7"/>
        <v>7694676</v>
      </c>
      <c r="Z34" s="12">
        <f t="shared" si="7"/>
        <v>6217119</v>
      </c>
      <c r="AA34" s="12">
        <f t="shared" si="7"/>
        <v>7593254</v>
      </c>
      <c r="AB34" s="12">
        <v>5668251</v>
      </c>
      <c r="AC34" s="12">
        <v>7407679</v>
      </c>
      <c r="AD34" s="12">
        <v>6366939</v>
      </c>
      <c r="AE34" s="12">
        <v>6184238</v>
      </c>
      <c r="AF34" s="12">
        <v>6408841</v>
      </c>
      <c r="AG34" s="12">
        <v>5445521</v>
      </c>
      <c r="AH34" s="12">
        <v>6324480</v>
      </c>
      <c r="AI34" s="13">
        <v>1.8425562785928218E-2</v>
      </c>
      <c r="AJ34" s="13">
        <v>0.16140953271505151</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835251</v>
      </c>
      <c r="H36" s="12">
        <v>748157</v>
      </c>
      <c r="I36" s="12">
        <v>1100483</v>
      </c>
      <c r="J36" s="12">
        <v>1037353</v>
      </c>
      <c r="K36" s="12">
        <f t="shared" ref="K36:AA36" si="8">SUM(K93,K149,K206)</f>
        <v>611008</v>
      </c>
      <c r="L36" s="12">
        <f t="shared" si="8"/>
        <v>511058</v>
      </c>
      <c r="M36" s="12">
        <f t="shared" si="8"/>
        <v>512819</v>
      </c>
      <c r="N36" s="12">
        <f t="shared" si="8"/>
        <v>617930</v>
      </c>
      <c r="O36" s="12">
        <f t="shared" si="8"/>
        <v>1501534</v>
      </c>
      <c r="P36" s="12">
        <f t="shared" si="8"/>
        <v>2343791</v>
      </c>
      <c r="Q36" s="12">
        <f t="shared" si="8"/>
        <v>2292235</v>
      </c>
      <c r="R36" s="12">
        <f t="shared" si="8"/>
        <v>2292523</v>
      </c>
      <c r="S36" s="12">
        <f t="shared" si="8"/>
        <v>2494263</v>
      </c>
      <c r="T36" s="12">
        <f t="shared" si="8"/>
        <v>2233717</v>
      </c>
      <c r="U36" s="12">
        <f t="shared" si="8"/>
        <v>2607709</v>
      </c>
      <c r="V36" s="12">
        <f t="shared" si="8"/>
        <v>3750245</v>
      </c>
      <c r="W36" s="12">
        <f t="shared" si="8"/>
        <v>4727085</v>
      </c>
      <c r="X36" s="12">
        <f t="shared" si="8"/>
        <v>2631633</v>
      </c>
      <c r="Y36" s="12">
        <f t="shared" si="8"/>
        <v>2219005</v>
      </c>
      <c r="Z36" s="12">
        <f t="shared" si="8"/>
        <v>2582360</v>
      </c>
      <c r="AA36" s="12">
        <f t="shared" si="8"/>
        <v>1652291</v>
      </c>
      <c r="AB36" s="12">
        <v>1777876</v>
      </c>
      <c r="AC36" s="12">
        <v>1905885</v>
      </c>
      <c r="AD36" s="12">
        <v>1901536</v>
      </c>
      <c r="AE36" s="12">
        <v>2598233</v>
      </c>
      <c r="AF36" s="12">
        <v>2905209</v>
      </c>
      <c r="AG36" s="12">
        <v>3128472</v>
      </c>
      <c r="AH36" s="12">
        <v>2855975</v>
      </c>
      <c r="AI36" s="13">
        <v>8.220322138976921E-2</v>
      </c>
      <c r="AJ36" s="13">
        <v>-8.7102265898496137E-2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426808.74</v>
      </c>
      <c r="S38" s="12">
        <f t="shared" si="9"/>
        <v>20129335.810000002</v>
      </c>
      <c r="T38" s="12">
        <f t="shared" si="9"/>
        <v>39831862.880000003</v>
      </c>
      <c r="U38" s="12">
        <f t="shared" si="9"/>
        <v>42793805.950000003</v>
      </c>
      <c r="V38" s="12">
        <f t="shared" si="9"/>
        <v>45755749.020000003</v>
      </c>
      <c r="W38" s="12">
        <f t="shared" si="9"/>
        <v>43838947.260000005</v>
      </c>
      <c r="X38" s="12">
        <f t="shared" si="9"/>
        <v>41922145.5</v>
      </c>
      <c r="Y38" s="12">
        <f t="shared" si="9"/>
        <v>44664355.605000004</v>
      </c>
      <c r="Z38" s="12">
        <f t="shared" si="9"/>
        <v>47406565.710000001</v>
      </c>
      <c r="AA38" s="12">
        <f t="shared" si="9"/>
        <v>46388011.805</v>
      </c>
      <c r="AB38" s="12">
        <v>45369457.899999999</v>
      </c>
      <c r="AC38" s="12">
        <v>44394672.280757591</v>
      </c>
      <c r="AD38" s="12">
        <v>524673</v>
      </c>
      <c r="AE38" s="12">
        <v>265370.27833536995</v>
      </c>
      <c r="AF38" s="12">
        <v>3287961.09</v>
      </c>
      <c r="AG38" s="12">
        <v>8230868.1781145129</v>
      </c>
      <c r="AH38" s="12">
        <v>662002.65</v>
      </c>
      <c r="AI38" s="13">
        <v>-0.50567107545264156</v>
      </c>
      <c r="AJ38" s="13">
        <v>-0.91957073838696213</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33842124</v>
      </c>
      <c r="H40" s="5">
        <v>38600773</v>
      </c>
      <c r="I40" s="5">
        <v>37490260</v>
      </c>
      <c r="J40" s="5">
        <v>38824676</v>
      </c>
      <c r="K40" s="5">
        <f t="shared" ref="K40:Q40" si="10">SUM(K96,K152,K209)</f>
        <v>41434752</v>
      </c>
      <c r="L40" s="5">
        <f t="shared" si="10"/>
        <v>42896591</v>
      </c>
      <c r="M40" s="5">
        <f t="shared" si="10"/>
        <v>45166173</v>
      </c>
      <c r="N40" s="5">
        <f t="shared" si="10"/>
        <v>49420569</v>
      </c>
      <c r="O40" s="5">
        <f t="shared" si="10"/>
        <v>57118767</v>
      </c>
      <c r="P40" s="5">
        <f t="shared" si="10"/>
        <v>57278843</v>
      </c>
      <c r="Q40" s="5">
        <f t="shared" si="10"/>
        <v>58912863</v>
      </c>
      <c r="R40" s="5">
        <f t="shared" ref="R40:AA40" si="11">SUM(R96,R152,R209,R234)</f>
        <v>56962771.18</v>
      </c>
      <c r="S40" s="5">
        <f t="shared" si="11"/>
        <v>85808641.805000007</v>
      </c>
      <c r="T40" s="5">
        <f t="shared" si="11"/>
        <v>103796036.43000001</v>
      </c>
      <c r="U40" s="5">
        <f t="shared" si="11"/>
        <v>111807672.37</v>
      </c>
      <c r="V40" s="5">
        <f t="shared" si="11"/>
        <v>121815648.31</v>
      </c>
      <c r="W40" s="5">
        <f t="shared" si="11"/>
        <v>158686348.715</v>
      </c>
      <c r="X40" s="5">
        <f t="shared" si="11"/>
        <v>118656979.12</v>
      </c>
      <c r="Y40" s="5">
        <f t="shared" si="11"/>
        <v>112575879.45999999</v>
      </c>
      <c r="Z40" s="5">
        <f t="shared" si="11"/>
        <v>115513656.8</v>
      </c>
      <c r="AA40" s="5">
        <f t="shared" si="11"/>
        <v>132678906.815</v>
      </c>
      <c r="AB40" s="5">
        <v>122969476.83</v>
      </c>
      <c r="AC40" s="5">
        <v>130359924.87372383</v>
      </c>
      <c r="AD40" s="5">
        <v>72258332</v>
      </c>
      <c r="AE40" s="5">
        <v>81044088.004303828</v>
      </c>
      <c r="AF40" s="5">
        <v>81472929.189999998</v>
      </c>
      <c r="AG40" s="5">
        <v>84582330.136891082</v>
      </c>
      <c r="AH40" s="5">
        <v>83778589.420000002</v>
      </c>
      <c r="AI40" s="10">
        <v>-6.1957274722448274E-2</v>
      </c>
      <c r="AJ40" s="10">
        <v>-9.5024660066739385E-3</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10709733</v>
      </c>
      <c r="H42" s="12">
        <v>10945680</v>
      </c>
      <c r="I42" s="12">
        <v>11107915</v>
      </c>
      <c r="J42" s="12">
        <v>12773287</v>
      </c>
      <c r="K42" s="12">
        <f t="shared" ref="K42:AA51" si="12">SUM(K98,K154,K211)</f>
        <v>12601494</v>
      </c>
      <c r="L42" s="12">
        <f t="shared" si="12"/>
        <v>14006373</v>
      </c>
      <c r="M42" s="12">
        <f t="shared" si="12"/>
        <v>14463410</v>
      </c>
      <c r="N42" s="12">
        <f t="shared" si="12"/>
        <v>16044216</v>
      </c>
      <c r="O42" s="12">
        <f t="shared" si="12"/>
        <v>16389012</v>
      </c>
      <c r="P42" s="12">
        <f t="shared" si="12"/>
        <v>17416967</v>
      </c>
      <c r="Q42" s="12">
        <f t="shared" si="12"/>
        <v>18013434</v>
      </c>
      <c r="R42" s="12">
        <f t="shared" si="12"/>
        <v>17620188</v>
      </c>
      <c r="S42" s="12">
        <f t="shared" si="12"/>
        <v>26719425</v>
      </c>
      <c r="T42" s="12">
        <f t="shared" si="12"/>
        <v>19412716</v>
      </c>
      <c r="U42" s="12">
        <f t="shared" si="12"/>
        <v>19321404</v>
      </c>
      <c r="V42" s="12">
        <f t="shared" si="12"/>
        <v>20590499</v>
      </c>
      <c r="W42" s="12">
        <f t="shared" si="12"/>
        <v>20589531</v>
      </c>
      <c r="X42" s="12">
        <f t="shared" si="12"/>
        <v>19510274</v>
      </c>
      <c r="Y42" s="12">
        <f t="shared" si="12"/>
        <v>18215482</v>
      </c>
      <c r="Z42" s="12">
        <f t="shared" si="12"/>
        <v>18313353</v>
      </c>
      <c r="AA42" s="12">
        <f t="shared" si="12"/>
        <v>23579584</v>
      </c>
      <c r="AB42" s="12">
        <v>21196437</v>
      </c>
      <c r="AC42" s="12">
        <v>26005656</v>
      </c>
      <c r="AD42" s="12">
        <v>20320892</v>
      </c>
      <c r="AE42" s="12">
        <v>25286124</v>
      </c>
      <c r="AF42" s="12">
        <v>23334772</v>
      </c>
      <c r="AG42" s="12">
        <v>24612724</v>
      </c>
      <c r="AH42" s="12">
        <v>24862878</v>
      </c>
      <c r="AI42" s="13">
        <v>2.6947138331090414E-2</v>
      </c>
      <c r="AJ42" s="13">
        <v>1.0163604808634753E-2</v>
      </c>
    </row>
    <row r="43" spans="1:36" ht="10.5" customHeight="1" x14ac:dyDescent="0.2">
      <c r="A43" s="11"/>
      <c r="B43" s="19" t="s">
        <v>65</v>
      </c>
      <c r="C43" s="14"/>
      <c r="D43" s="19"/>
      <c r="E43" s="14"/>
      <c r="F43" s="2"/>
      <c r="G43" s="12">
        <v>13823852</v>
      </c>
      <c r="H43" s="12">
        <v>14483726</v>
      </c>
      <c r="I43" s="12">
        <v>14847429</v>
      </c>
      <c r="J43" s="12">
        <v>15686626</v>
      </c>
      <c r="K43" s="12">
        <f t="shared" si="12"/>
        <v>16995746</v>
      </c>
      <c r="L43" s="12">
        <f t="shared" si="12"/>
        <v>17546359</v>
      </c>
      <c r="M43" s="12">
        <f t="shared" si="12"/>
        <v>18819600</v>
      </c>
      <c r="N43" s="12">
        <f t="shared" si="12"/>
        <v>21040298</v>
      </c>
      <c r="O43" s="12">
        <f t="shared" si="12"/>
        <v>22232398</v>
      </c>
      <c r="P43" s="12">
        <f t="shared" si="12"/>
        <v>22836020</v>
      </c>
      <c r="Q43" s="12">
        <f t="shared" si="12"/>
        <v>23416492</v>
      </c>
      <c r="R43" s="12">
        <f t="shared" si="12"/>
        <v>22391191</v>
      </c>
      <c r="S43" s="12">
        <f t="shared" si="12"/>
        <v>22268885</v>
      </c>
      <c r="T43" s="12">
        <f t="shared" si="12"/>
        <v>22892643</v>
      </c>
      <c r="U43" s="12">
        <f t="shared" si="12"/>
        <v>24258027</v>
      </c>
      <c r="V43" s="12">
        <f t="shared" si="12"/>
        <v>24109119</v>
      </c>
      <c r="W43" s="12">
        <f t="shared" si="12"/>
        <v>24445554</v>
      </c>
      <c r="X43" s="12">
        <f t="shared" si="12"/>
        <v>21926053</v>
      </c>
      <c r="Y43" s="12">
        <f t="shared" si="12"/>
        <v>20632181</v>
      </c>
      <c r="Z43" s="12">
        <f t="shared" si="12"/>
        <v>20421087</v>
      </c>
      <c r="AA43" s="12">
        <f t="shared" si="12"/>
        <v>20639009</v>
      </c>
      <c r="AB43" s="12">
        <v>20460610</v>
      </c>
      <c r="AC43" s="12">
        <v>20425092</v>
      </c>
      <c r="AD43" s="12">
        <v>20438798</v>
      </c>
      <c r="AE43" s="12">
        <v>21776379</v>
      </c>
      <c r="AF43" s="12">
        <v>21815482</v>
      </c>
      <c r="AG43" s="12">
        <v>21701255</v>
      </c>
      <c r="AH43" s="12">
        <v>22419703</v>
      </c>
      <c r="AI43" s="13">
        <v>1.5356483413090594E-2</v>
      </c>
      <c r="AJ43" s="13">
        <v>3.3106288092555017E-2</v>
      </c>
    </row>
    <row r="44" spans="1:36" ht="10.5" customHeight="1" x14ac:dyDescent="0.2">
      <c r="A44" s="11"/>
      <c r="B44" s="19" t="s">
        <v>66</v>
      </c>
      <c r="C44" s="14"/>
      <c r="D44" s="19"/>
      <c r="E44" s="14"/>
      <c r="F44" s="2"/>
      <c r="G44" s="12">
        <v>3079724</v>
      </c>
      <c r="H44" s="12">
        <v>3655657</v>
      </c>
      <c r="I44" s="12">
        <v>3758430</v>
      </c>
      <c r="J44" s="12">
        <v>3557414</v>
      </c>
      <c r="K44" s="12">
        <f t="shared" si="12"/>
        <v>3996214</v>
      </c>
      <c r="L44" s="12">
        <f t="shared" si="12"/>
        <v>4421656</v>
      </c>
      <c r="M44" s="12">
        <f t="shared" si="12"/>
        <v>4898906</v>
      </c>
      <c r="N44" s="12">
        <f t="shared" si="12"/>
        <v>5038574</v>
      </c>
      <c r="O44" s="12">
        <f t="shared" si="12"/>
        <v>5243826</v>
      </c>
      <c r="P44" s="12">
        <f t="shared" si="12"/>
        <v>6010100</v>
      </c>
      <c r="Q44" s="12">
        <f t="shared" si="12"/>
        <v>5754620</v>
      </c>
      <c r="R44" s="12">
        <f t="shared" si="12"/>
        <v>6987731</v>
      </c>
      <c r="S44" s="12">
        <f t="shared" si="12"/>
        <v>6751202</v>
      </c>
      <c r="T44" s="12">
        <f t="shared" si="12"/>
        <v>6598650</v>
      </c>
      <c r="U44" s="12">
        <f t="shared" si="12"/>
        <v>7193274</v>
      </c>
      <c r="V44" s="12">
        <f t="shared" si="12"/>
        <v>7045160</v>
      </c>
      <c r="W44" s="12">
        <f t="shared" si="12"/>
        <v>8334616</v>
      </c>
      <c r="X44" s="12">
        <f t="shared" si="12"/>
        <v>7193901</v>
      </c>
      <c r="Y44" s="12">
        <f t="shared" si="12"/>
        <v>8163236</v>
      </c>
      <c r="Z44" s="12">
        <f t="shared" si="12"/>
        <v>7769726</v>
      </c>
      <c r="AA44" s="12">
        <f t="shared" si="12"/>
        <v>8937278</v>
      </c>
      <c r="AB44" s="12">
        <v>8484535</v>
      </c>
      <c r="AC44" s="12">
        <v>8800979</v>
      </c>
      <c r="AD44" s="12">
        <v>8030272</v>
      </c>
      <c r="AE44" s="12">
        <v>12824730</v>
      </c>
      <c r="AF44" s="12">
        <v>9637421</v>
      </c>
      <c r="AG44" s="12">
        <v>10193950</v>
      </c>
      <c r="AH44" s="12">
        <v>10806225</v>
      </c>
      <c r="AI44" s="13">
        <v>4.1136470959619142E-2</v>
      </c>
      <c r="AJ44" s="13">
        <v>6.0062586141780172E-2</v>
      </c>
    </row>
    <row r="45" spans="1:36" ht="10.5" customHeight="1" x14ac:dyDescent="0.2">
      <c r="A45" s="11"/>
      <c r="B45" s="19" t="s">
        <v>67</v>
      </c>
      <c r="C45" s="14"/>
      <c r="D45" s="19"/>
      <c r="E45" s="14"/>
      <c r="F45" s="2"/>
      <c r="G45" s="12">
        <v>1049380</v>
      </c>
      <c r="H45" s="12">
        <v>926107</v>
      </c>
      <c r="I45" s="12">
        <v>881769</v>
      </c>
      <c r="J45" s="12">
        <v>774641</v>
      </c>
      <c r="K45" s="12">
        <f t="shared" si="12"/>
        <v>969004</v>
      </c>
      <c r="L45" s="12">
        <f t="shared" si="12"/>
        <v>986021</v>
      </c>
      <c r="M45" s="12">
        <f t="shared" si="12"/>
        <v>1076298</v>
      </c>
      <c r="N45" s="12">
        <f t="shared" si="12"/>
        <v>1148350</v>
      </c>
      <c r="O45" s="12">
        <f t="shared" si="12"/>
        <v>1568697</v>
      </c>
      <c r="P45" s="12">
        <f t="shared" si="12"/>
        <v>1409289</v>
      </c>
      <c r="Q45" s="12">
        <f t="shared" si="12"/>
        <v>1459498</v>
      </c>
      <c r="R45" s="12">
        <f t="shared" si="12"/>
        <v>1893633</v>
      </c>
      <c r="S45" s="12">
        <f t="shared" si="12"/>
        <v>1368809</v>
      </c>
      <c r="T45" s="12">
        <f t="shared" si="12"/>
        <v>1606034</v>
      </c>
      <c r="U45" s="12">
        <f t="shared" si="12"/>
        <v>1419101</v>
      </c>
      <c r="V45" s="12">
        <f t="shared" si="12"/>
        <v>1260367</v>
      </c>
      <c r="W45" s="12">
        <f t="shared" si="12"/>
        <v>1609193</v>
      </c>
      <c r="X45" s="12">
        <f t="shared" si="12"/>
        <v>1972476</v>
      </c>
      <c r="Y45" s="12">
        <f t="shared" si="12"/>
        <v>1132550</v>
      </c>
      <c r="Z45" s="12">
        <f t="shared" si="12"/>
        <v>1000879</v>
      </c>
      <c r="AA45" s="12">
        <f t="shared" si="12"/>
        <v>2047224</v>
      </c>
      <c r="AB45" s="12">
        <v>2126404</v>
      </c>
      <c r="AC45" s="12">
        <v>1327223</v>
      </c>
      <c r="AD45" s="12">
        <v>1608543</v>
      </c>
      <c r="AE45" s="12">
        <v>2921676</v>
      </c>
      <c r="AF45" s="12">
        <v>3118857</v>
      </c>
      <c r="AG45" s="12">
        <v>1934770</v>
      </c>
      <c r="AH45" s="12">
        <v>3477771</v>
      </c>
      <c r="AI45" s="13">
        <v>8.5448443451658473E-2</v>
      </c>
      <c r="AJ45" s="13">
        <v>0.79751133209632152</v>
      </c>
    </row>
    <row r="46" spans="1:36" ht="10.5" customHeight="1" x14ac:dyDescent="0.2">
      <c r="A46" s="11"/>
      <c r="B46" s="19" t="s">
        <v>69</v>
      </c>
      <c r="C46" s="14"/>
      <c r="D46" s="19"/>
      <c r="E46" s="14"/>
      <c r="F46" s="2"/>
      <c r="G46" s="12">
        <v>448611</v>
      </c>
      <c r="H46" s="12">
        <v>384682</v>
      </c>
      <c r="I46" s="12">
        <v>373642</v>
      </c>
      <c r="J46" s="12">
        <v>493821</v>
      </c>
      <c r="K46" s="12">
        <f t="shared" si="12"/>
        <v>119280</v>
      </c>
      <c r="L46" s="12">
        <f t="shared" si="12"/>
        <v>212693</v>
      </c>
      <c r="M46" s="12">
        <f t="shared" si="12"/>
        <v>265229</v>
      </c>
      <c r="N46" s="12">
        <f t="shared" si="12"/>
        <v>181502</v>
      </c>
      <c r="O46" s="12">
        <f t="shared" si="12"/>
        <v>193126</v>
      </c>
      <c r="P46" s="12">
        <f t="shared" si="12"/>
        <v>475699</v>
      </c>
      <c r="Q46" s="12">
        <f t="shared" si="12"/>
        <v>130753</v>
      </c>
      <c r="R46" s="12">
        <f t="shared" si="12"/>
        <v>194155</v>
      </c>
      <c r="S46" s="12">
        <f t="shared" si="12"/>
        <v>1117215</v>
      </c>
      <c r="T46" s="12">
        <f t="shared" si="12"/>
        <v>1620749</v>
      </c>
      <c r="U46" s="12">
        <f t="shared" si="12"/>
        <v>1173978</v>
      </c>
      <c r="V46" s="12">
        <f t="shared" si="12"/>
        <v>1442156</v>
      </c>
      <c r="W46" s="12">
        <f t="shared" si="12"/>
        <v>1550890</v>
      </c>
      <c r="X46" s="12">
        <f t="shared" si="12"/>
        <v>2141492</v>
      </c>
      <c r="Y46" s="12">
        <f t="shared" si="12"/>
        <v>2460196</v>
      </c>
      <c r="Z46" s="12">
        <f t="shared" si="12"/>
        <v>1493746</v>
      </c>
      <c r="AA46" s="12">
        <f t="shared" si="12"/>
        <v>2034465</v>
      </c>
      <c r="AB46" s="12">
        <v>1623824</v>
      </c>
      <c r="AC46" s="12">
        <v>1423585</v>
      </c>
      <c r="AD46" s="12">
        <v>2703625</v>
      </c>
      <c r="AE46" s="12">
        <v>0</v>
      </c>
      <c r="AF46" s="12">
        <v>3233692</v>
      </c>
      <c r="AG46" s="12">
        <v>3361796</v>
      </c>
      <c r="AH46" s="12">
        <v>3507298</v>
      </c>
      <c r="AI46" s="13">
        <v>0.13694368016939173</v>
      </c>
      <c r="AJ46" s="13">
        <v>4.3281031924602205E-2</v>
      </c>
    </row>
    <row r="47" spans="1:36" ht="10.5" customHeight="1" x14ac:dyDescent="0.2">
      <c r="A47" s="11"/>
      <c r="B47" s="19" t="s">
        <v>70</v>
      </c>
      <c r="C47" s="14"/>
      <c r="D47" s="19"/>
      <c r="E47" s="14"/>
      <c r="F47" s="2"/>
      <c r="G47" s="12">
        <v>555587</v>
      </c>
      <c r="H47" s="12">
        <v>876547</v>
      </c>
      <c r="I47" s="12">
        <v>1380777</v>
      </c>
      <c r="J47" s="12">
        <v>1289538</v>
      </c>
      <c r="K47" s="12">
        <f t="shared" si="12"/>
        <v>1304637</v>
      </c>
      <c r="L47" s="12">
        <f t="shared" si="12"/>
        <v>1571661</v>
      </c>
      <c r="M47" s="12">
        <f t="shared" si="12"/>
        <v>1799273</v>
      </c>
      <c r="N47" s="12">
        <f t="shared" si="12"/>
        <v>2015766</v>
      </c>
      <c r="O47" s="12">
        <f t="shared" si="12"/>
        <v>1861295</v>
      </c>
      <c r="P47" s="12">
        <f t="shared" si="12"/>
        <v>2009203</v>
      </c>
      <c r="Q47" s="12">
        <f t="shared" si="12"/>
        <v>3740750</v>
      </c>
      <c r="R47" s="12">
        <f t="shared" si="12"/>
        <v>1862035</v>
      </c>
      <c r="S47" s="12">
        <f t="shared" si="12"/>
        <v>1341043</v>
      </c>
      <c r="T47" s="12">
        <f t="shared" si="12"/>
        <v>1602344</v>
      </c>
      <c r="U47" s="12">
        <f t="shared" si="12"/>
        <v>1523777</v>
      </c>
      <c r="V47" s="12">
        <f t="shared" si="12"/>
        <v>2083059</v>
      </c>
      <c r="W47" s="12">
        <f t="shared" si="12"/>
        <v>1641187</v>
      </c>
      <c r="X47" s="12">
        <f t="shared" si="12"/>
        <v>1316528</v>
      </c>
      <c r="Y47" s="12">
        <f t="shared" si="12"/>
        <v>1483156</v>
      </c>
      <c r="Z47" s="12">
        <f t="shared" si="12"/>
        <v>1143018</v>
      </c>
      <c r="AA47" s="12">
        <f t="shared" si="12"/>
        <v>2149105</v>
      </c>
      <c r="AB47" s="12">
        <v>1687077</v>
      </c>
      <c r="AC47" s="12">
        <v>1564124</v>
      </c>
      <c r="AD47" s="12">
        <v>1422262</v>
      </c>
      <c r="AE47" s="12">
        <v>1549909</v>
      </c>
      <c r="AF47" s="12">
        <v>1783665</v>
      </c>
      <c r="AG47" s="12">
        <v>1723529</v>
      </c>
      <c r="AH47" s="12">
        <v>1417622</v>
      </c>
      <c r="AI47" s="13">
        <v>-2.8586227282614285E-2</v>
      </c>
      <c r="AJ47" s="13">
        <v>-0.17748874547512691</v>
      </c>
    </row>
    <row r="48" spans="1:36" ht="10.5" customHeight="1" x14ac:dyDescent="0.2">
      <c r="A48" s="11"/>
      <c r="B48" s="19" t="s">
        <v>71</v>
      </c>
      <c r="C48" s="14"/>
      <c r="D48" s="19"/>
      <c r="E48" s="14"/>
      <c r="F48" s="2"/>
      <c r="G48" s="12">
        <v>307865</v>
      </c>
      <c r="H48" s="12">
        <v>362229</v>
      </c>
      <c r="I48" s="12">
        <v>374333</v>
      </c>
      <c r="J48" s="12">
        <v>402350</v>
      </c>
      <c r="K48" s="12">
        <f t="shared" si="12"/>
        <v>317351</v>
      </c>
      <c r="L48" s="12">
        <f t="shared" si="12"/>
        <v>368231</v>
      </c>
      <c r="M48" s="12">
        <f t="shared" si="12"/>
        <v>309151</v>
      </c>
      <c r="N48" s="12">
        <f t="shared" si="12"/>
        <v>306654</v>
      </c>
      <c r="O48" s="12">
        <f t="shared" si="12"/>
        <v>301849</v>
      </c>
      <c r="P48" s="12">
        <f t="shared" si="12"/>
        <v>306515</v>
      </c>
      <c r="Q48" s="12">
        <f t="shared" si="12"/>
        <v>411045</v>
      </c>
      <c r="R48" s="12">
        <f t="shared" si="12"/>
        <v>427598</v>
      </c>
      <c r="S48" s="12">
        <f t="shared" si="12"/>
        <v>823553</v>
      </c>
      <c r="T48" s="12">
        <f t="shared" si="12"/>
        <v>534703</v>
      </c>
      <c r="U48" s="12">
        <f t="shared" si="12"/>
        <v>956084</v>
      </c>
      <c r="V48" s="12">
        <f t="shared" si="12"/>
        <v>696484</v>
      </c>
      <c r="W48" s="12">
        <f t="shared" si="12"/>
        <v>743043</v>
      </c>
      <c r="X48" s="12">
        <f t="shared" si="12"/>
        <v>228309</v>
      </c>
      <c r="Y48" s="12">
        <f t="shared" si="12"/>
        <v>383071</v>
      </c>
      <c r="Z48" s="12">
        <f t="shared" si="12"/>
        <v>592279</v>
      </c>
      <c r="AA48" s="12">
        <f t="shared" si="12"/>
        <v>1725363</v>
      </c>
      <c r="AB48" s="12">
        <v>782967</v>
      </c>
      <c r="AC48" s="12">
        <v>815902</v>
      </c>
      <c r="AD48" s="12">
        <v>1091571</v>
      </c>
      <c r="AE48" s="12">
        <v>1669338</v>
      </c>
      <c r="AF48" s="12">
        <v>2624243</v>
      </c>
      <c r="AG48" s="12">
        <v>3524724</v>
      </c>
      <c r="AH48" s="12">
        <v>2396009</v>
      </c>
      <c r="AI48" s="13">
        <v>0.20491801545756494</v>
      </c>
      <c r="AJ48" s="13">
        <v>-0.32022791004345302</v>
      </c>
    </row>
    <row r="49" spans="1:36" ht="10.5" customHeight="1" x14ac:dyDescent="0.2">
      <c r="A49" s="11"/>
      <c r="B49" s="19" t="s">
        <v>72</v>
      </c>
      <c r="C49" s="14"/>
      <c r="D49" s="19"/>
      <c r="E49" s="14"/>
      <c r="F49" s="2"/>
      <c r="G49" s="12">
        <v>826434</v>
      </c>
      <c r="H49" s="12">
        <v>1000957</v>
      </c>
      <c r="I49" s="12">
        <v>1018738</v>
      </c>
      <c r="J49" s="12">
        <v>1037350</v>
      </c>
      <c r="K49" s="12">
        <f t="shared" si="12"/>
        <v>1050772</v>
      </c>
      <c r="L49" s="12">
        <f t="shared" si="12"/>
        <v>1077588</v>
      </c>
      <c r="M49" s="12">
        <f t="shared" si="12"/>
        <v>1012800</v>
      </c>
      <c r="N49" s="12">
        <f t="shared" si="12"/>
        <v>998497</v>
      </c>
      <c r="O49" s="12">
        <f t="shared" si="12"/>
        <v>811168</v>
      </c>
      <c r="P49" s="12">
        <f t="shared" si="12"/>
        <v>686034</v>
      </c>
      <c r="Q49" s="12">
        <f t="shared" si="12"/>
        <v>674812</v>
      </c>
      <c r="R49" s="12">
        <f t="shared" si="12"/>
        <v>27733</v>
      </c>
      <c r="S49" s="12">
        <f t="shared" si="12"/>
        <v>370561</v>
      </c>
      <c r="T49" s="12">
        <f t="shared" si="12"/>
        <v>2452261</v>
      </c>
      <c r="U49" s="12">
        <f t="shared" si="12"/>
        <v>4031891</v>
      </c>
      <c r="V49" s="12">
        <f t="shared" si="12"/>
        <v>4290582</v>
      </c>
      <c r="W49" s="12">
        <f t="shared" si="12"/>
        <v>5242475</v>
      </c>
      <c r="X49" s="12">
        <f t="shared" si="12"/>
        <v>5111202</v>
      </c>
      <c r="Y49" s="12">
        <f t="shared" si="12"/>
        <v>6139565</v>
      </c>
      <c r="Z49" s="12">
        <f t="shared" si="12"/>
        <v>5536539</v>
      </c>
      <c r="AA49" s="12">
        <f t="shared" si="12"/>
        <v>13476270</v>
      </c>
      <c r="AB49" s="12">
        <v>5807981</v>
      </c>
      <c r="AC49" s="12">
        <v>5930544</v>
      </c>
      <c r="AD49" s="12">
        <v>4324020</v>
      </c>
      <c r="AE49" s="12">
        <v>8648014</v>
      </c>
      <c r="AF49" s="12">
        <v>5201421</v>
      </c>
      <c r="AG49" s="12">
        <v>6717916</v>
      </c>
      <c r="AH49" s="12">
        <v>5550120</v>
      </c>
      <c r="AI49" s="13">
        <v>-7.5403374398737011E-3</v>
      </c>
      <c r="AJ49" s="13">
        <v>-0.17383307561452094</v>
      </c>
    </row>
    <row r="50" spans="1:36" ht="10.5" customHeight="1" x14ac:dyDescent="0.2">
      <c r="A50" s="11"/>
      <c r="B50" s="19" t="s">
        <v>73</v>
      </c>
      <c r="C50" s="14"/>
      <c r="D50" s="19"/>
      <c r="E50" s="14"/>
      <c r="F50" s="2"/>
      <c r="G50" s="12">
        <v>1642147</v>
      </c>
      <c r="H50" s="12">
        <v>3079512</v>
      </c>
      <c r="I50" s="12">
        <v>1879325</v>
      </c>
      <c r="J50" s="12">
        <v>829532</v>
      </c>
      <c r="K50" s="12">
        <f t="shared" si="12"/>
        <v>2110605</v>
      </c>
      <c r="L50" s="12">
        <f t="shared" si="12"/>
        <v>1230415</v>
      </c>
      <c r="M50" s="12">
        <f t="shared" si="12"/>
        <v>854883</v>
      </c>
      <c r="N50" s="12">
        <f t="shared" si="12"/>
        <v>636622</v>
      </c>
      <c r="O50" s="12">
        <f t="shared" si="12"/>
        <v>6389638</v>
      </c>
      <c r="P50" s="12">
        <f t="shared" si="12"/>
        <v>3993688</v>
      </c>
      <c r="Q50" s="12">
        <f t="shared" si="12"/>
        <v>2212249</v>
      </c>
      <c r="R50" s="12">
        <f t="shared" si="12"/>
        <v>1475663</v>
      </c>
      <c r="S50" s="12">
        <f t="shared" si="12"/>
        <v>1994089</v>
      </c>
      <c r="T50" s="12">
        <f t="shared" si="12"/>
        <v>3938552</v>
      </c>
      <c r="U50" s="12">
        <f t="shared" si="12"/>
        <v>6960152</v>
      </c>
      <c r="V50" s="12">
        <f t="shared" si="12"/>
        <v>10804153</v>
      </c>
      <c r="W50" s="12">
        <f t="shared" si="12"/>
        <v>48982504</v>
      </c>
      <c r="X50" s="12">
        <f t="shared" si="12"/>
        <v>10104471</v>
      </c>
      <c r="Y50" s="12">
        <f t="shared" si="12"/>
        <v>3385185</v>
      </c>
      <c r="Z50" s="12">
        <f t="shared" si="12"/>
        <v>4216589</v>
      </c>
      <c r="AA50" s="12">
        <f t="shared" si="12"/>
        <v>7382864</v>
      </c>
      <c r="AB50" s="12">
        <v>4954781</v>
      </c>
      <c r="AC50" s="12">
        <v>5956974</v>
      </c>
      <c r="AD50" s="12">
        <v>5927514</v>
      </c>
      <c r="AE50" s="12">
        <v>6027429</v>
      </c>
      <c r="AF50" s="12">
        <v>6908166</v>
      </c>
      <c r="AG50" s="12">
        <v>6707120</v>
      </c>
      <c r="AH50" s="12">
        <v>5516280</v>
      </c>
      <c r="AI50" s="13">
        <v>1.8052808807971221E-2</v>
      </c>
      <c r="AJ50" s="13">
        <v>-0.17754863488352676</v>
      </c>
    </row>
    <row r="51" spans="1:36" ht="10.5" customHeight="1" x14ac:dyDescent="0.2">
      <c r="A51" s="11"/>
      <c r="B51" s="19" t="s">
        <v>74</v>
      </c>
      <c r="C51" s="14"/>
      <c r="D51" s="19"/>
      <c r="E51" s="14"/>
      <c r="F51" s="2"/>
      <c r="G51" s="12">
        <v>1398791</v>
      </c>
      <c r="H51" s="12">
        <v>2885676</v>
      </c>
      <c r="I51" s="12">
        <v>1867902</v>
      </c>
      <c r="J51" s="12">
        <v>1980117</v>
      </c>
      <c r="K51" s="12">
        <f t="shared" si="12"/>
        <v>1969649</v>
      </c>
      <c r="L51" s="12">
        <f t="shared" si="12"/>
        <v>1475594</v>
      </c>
      <c r="M51" s="12">
        <f t="shared" si="12"/>
        <v>1666623</v>
      </c>
      <c r="N51" s="12">
        <f t="shared" si="12"/>
        <v>2010090</v>
      </c>
      <c r="O51" s="12">
        <f t="shared" si="12"/>
        <v>2127758</v>
      </c>
      <c r="P51" s="12">
        <f t="shared" si="12"/>
        <v>2135328</v>
      </c>
      <c r="Q51" s="12">
        <f t="shared" si="12"/>
        <v>3099210</v>
      </c>
      <c r="R51" s="12">
        <f t="shared" si="12"/>
        <v>3771518</v>
      </c>
      <c r="S51" s="12">
        <f t="shared" si="12"/>
        <v>3648046</v>
      </c>
      <c r="T51" s="12">
        <f t="shared" si="12"/>
        <v>4637083</v>
      </c>
      <c r="U51" s="12">
        <f t="shared" si="12"/>
        <v>3241896</v>
      </c>
      <c r="V51" s="12">
        <f t="shared" si="12"/>
        <v>4538194</v>
      </c>
      <c r="W51" s="12">
        <f t="shared" si="12"/>
        <v>304041</v>
      </c>
      <c r="X51" s="12">
        <f t="shared" si="12"/>
        <v>3621519</v>
      </c>
      <c r="Y51" s="12">
        <f t="shared" si="12"/>
        <v>4498452</v>
      </c>
      <c r="Z51" s="12">
        <f t="shared" si="12"/>
        <v>8391584</v>
      </c>
      <c r="AA51" s="12">
        <f t="shared" si="12"/>
        <v>469992</v>
      </c>
      <c r="AB51" s="12">
        <v>2004212</v>
      </c>
      <c r="AC51" s="12">
        <v>109599</v>
      </c>
      <c r="AD51" s="12">
        <v>6004371</v>
      </c>
      <c r="AE51" s="12">
        <v>145870</v>
      </c>
      <c r="AF51" s="12">
        <v>3277102</v>
      </c>
      <c r="AG51" s="12">
        <v>3469581</v>
      </c>
      <c r="AH51" s="12">
        <v>3401508</v>
      </c>
      <c r="AI51" s="13">
        <v>9.2164291512079943E-2</v>
      </c>
      <c r="AJ51" s="13">
        <v>-1.9619948345347752E-2</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311326.18</v>
      </c>
      <c r="S52" s="12">
        <f t="shared" si="13"/>
        <v>19405813.805</v>
      </c>
      <c r="T52" s="12">
        <f t="shared" si="13"/>
        <v>38500301.43</v>
      </c>
      <c r="U52" s="12">
        <f t="shared" si="13"/>
        <v>41728088.370000005</v>
      </c>
      <c r="V52" s="12">
        <f t="shared" si="13"/>
        <v>44955875.310000002</v>
      </c>
      <c r="W52" s="12">
        <f t="shared" si="13"/>
        <v>45243314.715000004</v>
      </c>
      <c r="X52" s="12">
        <f t="shared" si="13"/>
        <v>45530754.119999997</v>
      </c>
      <c r="Y52" s="12">
        <f t="shared" si="13"/>
        <v>46082805.459999993</v>
      </c>
      <c r="Z52" s="12">
        <f t="shared" si="13"/>
        <v>46634856.799999997</v>
      </c>
      <c r="AA52" s="12">
        <f t="shared" si="13"/>
        <v>50237752.814999998</v>
      </c>
      <c r="AB52" s="12">
        <v>53840648.829999998</v>
      </c>
      <c r="AC52" s="12">
        <v>58000246.873723842</v>
      </c>
      <c r="AD52" s="12">
        <v>386464</v>
      </c>
      <c r="AE52" s="12">
        <v>194619.00430382611</v>
      </c>
      <c r="AF52" s="12">
        <v>538108.19000000006</v>
      </c>
      <c r="AG52" s="12">
        <v>634965.13689108903</v>
      </c>
      <c r="AH52" s="12">
        <v>423175.42</v>
      </c>
      <c r="AI52" s="13">
        <v>-0.55410251291135593</v>
      </c>
      <c r="AJ52" s="13">
        <v>-0.33354542570329465</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308</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27489771</v>
      </c>
      <c r="H62" s="5">
        <v>25417037</v>
      </c>
      <c r="I62" s="5">
        <v>26127477</v>
      </c>
      <c r="J62" s="5">
        <v>28755489</v>
      </c>
      <c r="K62" s="5">
        <f>SUM(K64,K79,K91,K93)</f>
        <v>29915210</v>
      </c>
      <c r="L62" s="5">
        <f>SUM(L64,L79,L91,L93)</f>
        <v>29848583</v>
      </c>
      <c r="M62" s="5">
        <f>SUM(M64,M79,M91,M93)</f>
        <v>32048831</v>
      </c>
      <c r="N62" s="5">
        <f>SUM(N64,N79,N91,N93)</f>
        <v>35377138</v>
      </c>
      <c r="O62" s="39">
        <v>39888570</v>
      </c>
      <c r="P62" s="39">
        <v>40382360</v>
      </c>
      <c r="Q62" s="39">
        <v>40480395</v>
      </c>
      <c r="R62" s="39">
        <v>38052680</v>
      </c>
      <c r="S62" s="39">
        <v>39614947</v>
      </c>
      <c r="T62" s="39">
        <v>39484323</v>
      </c>
      <c r="U62" s="8">
        <v>86635007</v>
      </c>
      <c r="V62" s="8">
        <f>SUM(V64,V79,V91,V93)</f>
        <v>45906586</v>
      </c>
      <c r="W62" s="8">
        <f>W64+W79+W91+W93</f>
        <v>43448161</v>
      </c>
      <c r="X62" s="8">
        <f>SUM(X64,X79,X91,X93)</f>
        <v>41079510</v>
      </c>
      <c r="Y62" s="8">
        <f>SUM(Y64+Y79+Y91+Y93)</f>
        <v>39005331</v>
      </c>
      <c r="Z62" s="8">
        <f>SUM(Z64+Z79+Z91+Z93)</f>
        <v>38585280</v>
      </c>
      <c r="AA62" s="8">
        <f>SUM(AA64+AA79+AA91+AA93)</f>
        <v>39010338</v>
      </c>
      <c r="AB62" s="39">
        <v>38019097</v>
      </c>
      <c r="AC62" s="39">
        <v>39996252</v>
      </c>
      <c r="AD62" s="39">
        <v>73018195</v>
      </c>
      <c r="AE62" s="39">
        <v>41490252</v>
      </c>
      <c r="AF62" s="39">
        <v>44468325</v>
      </c>
      <c r="AG62" s="39">
        <v>44105815</v>
      </c>
      <c r="AH62" s="39">
        <v>44173131</v>
      </c>
      <c r="AI62" s="10">
        <v>2.5319926220423783E-2</v>
      </c>
      <c r="AJ62" s="10">
        <v>1.5262386603671194E-3</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11787541</v>
      </c>
      <c r="H64" s="12">
        <v>9516051</v>
      </c>
      <c r="I64" s="12">
        <v>9605978</v>
      </c>
      <c r="J64" s="12">
        <v>10179408</v>
      </c>
      <c r="K64" s="12">
        <f>SUM(K65,K69:K73)</f>
        <v>10101252</v>
      </c>
      <c r="L64" s="12">
        <f>SUM(L65,L69:L73)</f>
        <v>9768520</v>
      </c>
      <c r="M64" s="12">
        <f>SUM(M65,M69:M73)</f>
        <v>10053255</v>
      </c>
      <c r="N64" s="12">
        <f>SUM(N65,N69:N73)</f>
        <v>11255696</v>
      </c>
      <c r="O64" s="41">
        <v>11302252</v>
      </c>
      <c r="P64" s="41">
        <v>11675960</v>
      </c>
      <c r="Q64" s="41">
        <v>11156458</v>
      </c>
      <c r="R64" s="41">
        <v>10419554</v>
      </c>
      <c r="S64" s="41">
        <v>11120241</v>
      </c>
      <c r="T64" s="41">
        <v>10055008</v>
      </c>
      <c r="U64" s="11">
        <v>56813182</v>
      </c>
      <c r="V64" s="11">
        <v>12345468</v>
      </c>
      <c r="W64" s="11">
        <v>11389118</v>
      </c>
      <c r="X64" s="11">
        <v>10192228</v>
      </c>
      <c r="Y64" s="11">
        <v>10111516</v>
      </c>
      <c r="Z64" s="11">
        <v>11020025</v>
      </c>
      <c r="AA64" s="11">
        <v>10943450</v>
      </c>
      <c r="AB64" s="41">
        <v>10446701</v>
      </c>
      <c r="AC64" s="41">
        <v>11363438</v>
      </c>
      <c r="AD64" s="41">
        <v>44234934</v>
      </c>
      <c r="AE64" s="41">
        <v>11445875</v>
      </c>
      <c r="AF64" s="41">
        <v>12672192</v>
      </c>
      <c r="AG64" s="39">
        <v>11935427</v>
      </c>
      <c r="AH64" s="41">
        <v>11639412</v>
      </c>
      <c r="AI64" s="13">
        <v>1.8181760104425404E-2</v>
      </c>
      <c r="AJ64" s="13">
        <v>-2.480137493195677E-2</v>
      </c>
    </row>
    <row r="65" spans="1:36" ht="10.5" customHeight="1" x14ac:dyDescent="0.2">
      <c r="A65" s="11"/>
      <c r="B65" s="11"/>
      <c r="C65" s="11" t="s">
        <v>36</v>
      </c>
      <c r="D65" s="11"/>
      <c r="E65" s="11"/>
      <c r="F65" s="2"/>
      <c r="G65" s="12">
        <v>7140829</v>
      </c>
      <c r="H65" s="12">
        <v>7418507</v>
      </c>
      <c r="I65" s="12">
        <v>7825632</v>
      </c>
      <c r="J65" s="12">
        <v>7620509</v>
      </c>
      <c r="K65" s="12">
        <f>SUM(K66:K68)</f>
        <v>7988587</v>
      </c>
      <c r="L65" s="12">
        <f>SUM(L66:L68)</f>
        <v>7696467</v>
      </c>
      <c r="M65" s="12">
        <f>SUM(M66:M68)</f>
        <v>7900509</v>
      </c>
      <c r="N65" s="12">
        <f>SUM(N66:N68)</f>
        <v>8671118</v>
      </c>
      <c r="O65" s="41">
        <v>8881448</v>
      </c>
      <c r="P65" s="41">
        <v>9638100</v>
      </c>
      <c r="Q65" s="41">
        <v>8973972</v>
      </c>
      <c r="R65" s="41">
        <v>8459672</v>
      </c>
      <c r="S65" s="41">
        <v>8101323</v>
      </c>
      <c r="T65" s="41">
        <v>7764231</v>
      </c>
      <c r="U65" s="11">
        <v>8301635</v>
      </c>
      <c r="V65" s="11">
        <v>7892630</v>
      </c>
      <c r="W65" s="11">
        <v>8166212</v>
      </c>
      <c r="X65" s="11">
        <v>8134850</v>
      </c>
      <c r="Y65" s="11">
        <v>8070933</v>
      </c>
      <c r="Z65" s="11">
        <v>8864661</v>
      </c>
      <c r="AA65" s="11">
        <v>8697152</v>
      </c>
      <c r="AB65" s="41">
        <v>8344217</v>
      </c>
      <c r="AC65" s="41">
        <v>9129414</v>
      </c>
      <c r="AD65" s="41">
        <v>9174241</v>
      </c>
      <c r="AE65" s="41">
        <v>9460003</v>
      </c>
      <c r="AF65" s="41">
        <v>10761954</v>
      </c>
      <c r="AG65" s="41">
        <v>9772224</v>
      </c>
      <c r="AH65" s="41">
        <v>10049479</v>
      </c>
      <c r="AI65" s="13">
        <v>3.1477263776043429E-2</v>
      </c>
      <c r="AJ65" s="13">
        <v>2.8371740148404295E-2</v>
      </c>
    </row>
    <row r="66" spans="1:36" ht="10.5" customHeight="1" x14ac:dyDescent="0.2">
      <c r="A66" s="11"/>
      <c r="B66" s="11"/>
      <c r="C66" s="11"/>
      <c r="D66" s="11" t="s">
        <v>37</v>
      </c>
      <c r="E66" s="11"/>
      <c r="F66" s="2"/>
      <c r="G66" s="12">
        <v>7140829</v>
      </c>
      <c r="H66" s="12">
        <v>7418507</v>
      </c>
      <c r="I66" s="12">
        <v>7825632</v>
      </c>
      <c r="J66" s="12">
        <v>7620509</v>
      </c>
      <c r="K66" s="12">
        <v>7988587</v>
      </c>
      <c r="L66" s="12">
        <v>7695478</v>
      </c>
      <c r="M66" s="12">
        <v>7852656</v>
      </c>
      <c r="N66" s="12">
        <v>8596447</v>
      </c>
      <c r="O66" s="41">
        <v>8775070</v>
      </c>
      <c r="P66" s="41">
        <v>9525332</v>
      </c>
      <c r="Q66" s="41">
        <v>8848520</v>
      </c>
      <c r="R66" s="41">
        <v>8355923</v>
      </c>
      <c r="S66" s="41">
        <v>8000647</v>
      </c>
      <c r="T66" s="41">
        <v>7649422</v>
      </c>
      <c r="U66" s="11">
        <v>8171778</v>
      </c>
      <c r="V66" s="11">
        <v>7746205</v>
      </c>
      <c r="W66" s="11">
        <v>8035835</v>
      </c>
      <c r="X66" s="11">
        <v>8009534</v>
      </c>
      <c r="Y66" s="11">
        <v>7962967</v>
      </c>
      <c r="Z66" s="11">
        <v>8774938</v>
      </c>
      <c r="AA66" s="11">
        <v>8592172</v>
      </c>
      <c r="AB66" s="41">
        <v>8241929</v>
      </c>
      <c r="AC66" s="41">
        <v>9017154</v>
      </c>
      <c r="AD66" s="41">
        <v>9045900</v>
      </c>
      <c r="AE66" s="41">
        <v>9319514</v>
      </c>
      <c r="AF66" s="41">
        <v>10611469</v>
      </c>
      <c r="AG66" s="41">
        <v>9587187</v>
      </c>
      <c r="AH66" s="41">
        <v>9955033</v>
      </c>
      <c r="AI66" s="13">
        <v>3.1974515350905452E-2</v>
      </c>
      <c r="AJ66" s="13">
        <v>3.8368501626180856E-2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989</v>
      </c>
      <c r="M68" s="12">
        <v>47853</v>
      </c>
      <c r="N68" s="12">
        <v>74671</v>
      </c>
      <c r="O68" s="41">
        <v>106378</v>
      </c>
      <c r="P68" s="41">
        <v>112768</v>
      </c>
      <c r="Q68" s="41">
        <v>125452</v>
      </c>
      <c r="R68" s="41">
        <v>103749</v>
      </c>
      <c r="S68" s="41">
        <v>100676</v>
      </c>
      <c r="T68" s="41">
        <v>114809</v>
      </c>
      <c r="U68" s="11">
        <v>129857</v>
      </c>
      <c r="V68" s="11">
        <v>146425</v>
      </c>
      <c r="W68" s="11">
        <v>130377</v>
      </c>
      <c r="X68" s="11">
        <v>125316</v>
      </c>
      <c r="Y68" s="11">
        <v>107966</v>
      </c>
      <c r="Z68" s="11">
        <v>89723</v>
      </c>
      <c r="AA68" s="11">
        <v>104980</v>
      </c>
      <c r="AB68" s="41">
        <v>102288</v>
      </c>
      <c r="AC68" s="41">
        <v>112260</v>
      </c>
      <c r="AD68" s="41">
        <v>128341</v>
      </c>
      <c r="AE68" s="41">
        <v>140489</v>
      </c>
      <c r="AF68" s="41">
        <v>150485</v>
      </c>
      <c r="AG68" s="41">
        <v>185037</v>
      </c>
      <c r="AH68" s="41">
        <v>94446</v>
      </c>
      <c r="AI68" s="13">
        <v>-1.3206045029804381E-2</v>
      </c>
      <c r="AJ68" s="13">
        <v>-0.48958316444819144</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4646712</v>
      </c>
      <c r="H73" s="12">
        <v>2097544</v>
      </c>
      <c r="I73" s="12">
        <v>1780346</v>
      </c>
      <c r="J73" s="12">
        <v>2558899</v>
      </c>
      <c r="K73" s="12">
        <f>SUM(K74:K77)</f>
        <v>2112665</v>
      </c>
      <c r="L73" s="12">
        <f>SUM(L74:L77)</f>
        <v>2072053</v>
      </c>
      <c r="M73" s="12">
        <f>SUM(M74:M77)</f>
        <v>2152746</v>
      </c>
      <c r="N73" s="12">
        <f>SUM(N74:N77)</f>
        <v>2584578</v>
      </c>
      <c r="O73" s="41">
        <v>2420804</v>
      </c>
      <c r="P73" s="41">
        <v>2037860</v>
      </c>
      <c r="Q73" s="41">
        <v>2182486</v>
      </c>
      <c r="R73" s="41">
        <v>1959882</v>
      </c>
      <c r="S73" s="41">
        <v>3018918</v>
      </c>
      <c r="T73" s="41">
        <v>2290777</v>
      </c>
      <c r="U73" s="11">
        <v>48511547</v>
      </c>
      <c r="V73" s="11">
        <v>4452838</v>
      </c>
      <c r="W73" s="11">
        <v>3222906</v>
      </c>
      <c r="X73" s="11">
        <v>2057378</v>
      </c>
      <c r="Y73" s="11">
        <v>2040583</v>
      </c>
      <c r="Z73" s="11">
        <v>2155364</v>
      </c>
      <c r="AA73" s="11">
        <v>2246298</v>
      </c>
      <c r="AB73" s="41">
        <v>2102484</v>
      </c>
      <c r="AC73" s="41">
        <v>2234024</v>
      </c>
      <c r="AD73" s="41">
        <v>35060693</v>
      </c>
      <c r="AE73" s="41">
        <v>1985872</v>
      </c>
      <c r="AF73" s="41">
        <v>1910238</v>
      </c>
      <c r="AG73" s="41">
        <v>2163203</v>
      </c>
      <c r="AH73" s="41">
        <v>1589933</v>
      </c>
      <c r="AI73" s="13">
        <v>-4.5503469755564296E-2</v>
      </c>
      <c r="AJ73" s="13">
        <v>-0.26500980259365392</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1371418</v>
      </c>
      <c r="H75" s="12">
        <v>1370300</v>
      </c>
      <c r="I75" s="12">
        <v>1554764</v>
      </c>
      <c r="J75" s="12">
        <v>2358434</v>
      </c>
      <c r="K75" s="12">
        <v>1793983</v>
      </c>
      <c r="L75" s="12">
        <v>1886732</v>
      </c>
      <c r="M75" s="12">
        <v>1972889</v>
      </c>
      <c r="N75" s="12">
        <v>2172116</v>
      </c>
      <c r="O75" s="41">
        <v>2170675</v>
      </c>
      <c r="P75" s="41">
        <v>1325386</v>
      </c>
      <c r="Q75" s="41">
        <v>1375867</v>
      </c>
      <c r="R75" s="41">
        <v>1248550</v>
      </c>
      <c r="S75" s="41">
        <v>1325488</v>
      </c>
      <c r="T75" s="41">
        <v>1486261</v>
      </c>
      <c r="U75" s="11">
        <v>2577672</v>
      </c>
      <c r="V75" s="11">
        <v>3483951</v>
      </c>
      <c r="W75" s="11">
        <v>2146809</v>
      </c>
      <c r="X75" s="11">
        <v>962392</v>
      </c>
      <c r="Y75" s="11">
        <v>872297</v>
      </c>
      <c r="Z75" s="11">
        <v>820668</v>
      </c>
      <c r="AA75" s="11">
        <v>931751</v>
      </c>
      <c r="AB75" s="41">
        <v>867036</v>
      </c>
      <c r="AC75" s="41">
        <v>830158</v>
      </c>
      <c r="AD75" s="41">
        <v>736308</v>
      </c>
      <c r="AE75" s="41">
        <v>756877</v>
      </c>
      <c r="AF75" s="41">
        <v>613613</v>
      </c>
      <c r="AG75" s="41">
        <v>757214</v>
      </c>
      <c r="AH75" s="41">
        <v>630476</v>
      </c>
      <c r="AI75" s="13">
        <v>-5.1715675617526768E-2</v>
      </c>
      <c r="AJ75" s="13">
        <v>-0.16737408447281746</v>
      </c>
    </row>
    <row r="76" spans="1:36" ht="10.5" customHeight="1" x14ac:dyDescent="0.2">
      <c r="A76" s="11"/>
      <c r="B76" s="14"/>
      <c r="C76" s="11"/>
      <c r="D76" s="15" t="s">
        <v>47</v>
      </c>
      <c r="E76" s="11"/>
      <c r="F76" s="2"/>
      <c r="G76" s="12">
        <v>3125000</v>
      </c>
      <c r="H76" s="12">
        <v>620000</v>
      </c>
      <c r="I76" s="12">
        <v>0</v>
      </c>
      <c r="J76" s="12">
        <v>0</v>
      </c>
      <c r="K76" s="12">
        <v>0</v>
      </c>
      <c r="L76" s="12">
        <v>0</v>
      </c>
      <c r="M76" s="12">
        <v>0</v>
      </c>
      <c r="N76" s="12">
        <v>0</v>
      </c>
      <c r="O76" s="41">
        <v>0</v>
      </c>
      <c r="P76" s="41">
        <v>0</v>
      </c>
      <c r="Q76" s="41">
        <v>0</v>
      </c>
      <c r="R76" s="41">
        <v>0</v>
      </c>
      <c r="S76" s="41">
        <v>755000</v>
      </c>
      <c r="T76" s="41">
        <v>0</v>
      </c>
      <c r="U76" s="11">
        <v>44868929</v>
      </c>
      <c r="V76" s="11">
        <v>0</v>
      </c>
      <c r="W76" s="11">
        <v>0</v>
      </c>
      <c r="X76" s="11">
        <v>14256</v>
      </c>
      <c r="Y76" s="11">
        <v>15711</v>
      </c>
      <c r="Z76" s="11">
        <v>27133</v>
      </c>
      <c r="AA76" s="11">
        <v>25954</v>
      </c>
      <c r="AB76" s="41">
        <v>16544</v>
      </c>
      <c r="AC76" s="41">
        <v>21858</v>
      </c>
      <c r="AD76" s="41">
        <v>33183913</v>
      </c>
      <c r="AE76" s="41">
        <v>25102</v>
      </c>
      <c r="AF76" s="41">
        <v>31339</v>
      </c>
      <c r="AG76" s="41">
        <v>22928</v>
      </c>
      <c r="AH76" s="41">
        <v>14900</v>
      </c>
      <c r="AI76" s="13">
        <v>-1.7292453439723077E-2</v>
      </c>
      <c r="AJ76" s="13">
        <v>-0.35013956734124213</v>
      </c>
    </row>
    <row r="77" spans="1:36" ht="10.5" customHeight="1" x14ac:dyDescent="0.2">
      <c r="A77" s="11"/>
      <c r="B77" s="11"/>
      <c r="C77" s="11"/>
      <c r="D77" s="11" t="s">
        <v>48</v>
      </c>
      <c r="E77" s="11"/>
      <c r="F77" s="2"/>
      <c r="G77" s="12">
        <v>150294</v>
      </c>
      <c r="H77" s="12">
        <v>107244</v>
      </c>
      <c r="I77" s="12">
        <v>225582</v>
      </c>
      <c r="J77" s="12">
        <v>200465</v>
      </c>
      <c r="K77" s="12">
        <v>318682</v>
      </c>
      <c r="L77" s="12">
        <v>185321</v>
      </c>
      <c r="M77" s="12">
        <v>179857</v>
      </c>
      <c r="N77" s="12">
        <v>412462</v>
      </c>
      <c r="O77" s="41">
        <v>250129</v>
      </c>
      <c r="P77" s="41">
        <v>712474</v>
      </c>
      <c r="Q77" s="41">
        <v>806619</v>
      </c>
      <c r="R77" s="41">
        <v>711332</v>
      </c>
      <c r="S77" s="41">
        <v>938430</v>
      </c>
      <c r="T77" s="41">
        <v>804516</v>
      </c>
      <c r="U77" s="11">
        <v>1064946</v>
      </c>
      <c r="V77" s="11">
        <v>968887</v>
      </c>
      <c r="W77" s="11">
        <v>1076097</v>
      </c>
      <c r="X77" s="11">
        <v>1080730</v>
      </c>
      <c r="Y77" s="11">
        <v>1152575</v>
      </c>
      <c r="Z77" s="11">
        <v>1307563</v>
      </c>
      <c r="AA77" s="11">
        <v>1288593</v>
      </c>
      <c r="AB77" s="41">
        <v>1218904</v>
      </c>
      <c r="AC77" s="41">
        <v>1382008</v>
      </c>
      <c r="AD77" s="41">
        <v>1140472</v>
      </c>
      <c r="AE77" s="41">
        <v>1203893</v>
      </c>
      <c r="AF77" s="41">
        <v>1265286</v>
      </c>
      <c r="AG77" s="41">
        <v>1383061</v>
      </c>
      <c r="AH77" s="41">
        <v>944557</v>
      </c>
      <c r="AI77" s="13">
        <v>-4.1608151008188266E-2</v>
      </c>
      <c r="AJ77" s="13">
        <v>-0.31705326084677393</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13381863</v>
      </c>
      <c r="H79" s="12">
        <v>13392150</v>
      </c>
      <c r="I79" s="12">
        <v>13778928</v>
      </c>
      <c r="J79" s="12">
        <v>15987124</v>
      </c>
      <c r="K79" s="12">
        <f>SUM(K80:K89)</f>
        <v>17201300</v>
      </c>
      <c r="L79" s="12">
        <f>SUM(L80:L89)</f>
        <v>17232152</v>
      </c>
      <c r="M79" s="12">
        <f>SUM(M80:M89)</f>
        <v>18897697</v>
      </c>
      <c r="N79" s="12">
        <f>SUM(N80:N89)</f>
        <v>20553773</v>
      </c>
      <c r="O79" s="41">
        <v>25150808</v>
      </c>
      <c r="P79" s="41">
        <v>24599977</v>
      </c>
      <c r="Q79" s="41">
        <v>23690755</v>
      </c>
      <c r="R79" s="41">
        <v>22078752</v>
      </c>
      <c r="S79" s="41">
        <v>22955282</v>
      </c>
      <c r="T79" s="41">
        <v>23947656</v>
      </c>
      <c r="U79" s="11">
        <v>24678432</v>
      </c>
      <c r="V79" s="11">
        <f>SUM(V80:V89)</f>
        <v>28507239</v>
      </c>
      <c r="W79" s="11">
        <f>SUM(W80:W89)</f>
        <v>26727375</v>
      </c>
      <c r="X79" s="11">
        <f>SUM(X80:X89)</f>
        <v>23595698</v>
      </c>
      <c r="Y79" s="11">
        <f>SUM(Y80:Y89)</f>
        <v>21861608</v>
      </c>
      <c r="Z79" s="11">
        <f>SUM(Z80:Z89)</f>
        <v>22370151</v>
      </c>
      <c r="AA79" s="11">
        <v>23016948</v>
      </c>
      <c r="AB79" s="41">
        <v>22817402</v>
      </c>
      <c r="AC79" s="41">
        <v>23714230</v>
      </c>
      <c r="AD79" s="41">
        <v>23944829</v>
      </c>
      <c r="AE79" s="41">
        <v>25237672</v>
      </c>
      <c r="AF79" s="41">
        <v>26629851</v>
      </c>
      <c r="AG79" s="41">
        <v>26945870</v>
      </c>
      <c r="AH79" s="41">
        <v>27230944</v>
      </c>
      <c r="AI79" s="13">
        <v>2.9910337223817196E-2</v>
      </c>
      <c r="AJ79" s="13">
        <v>1.0579506247154017E-2</v>
      </c>
    </row>
    <row r="80" spans="1:36" ht="10.5" customHeight="1" x14ac:dyDescent="0.2">
      <c r="A80" s="11"/>
      <c r="B80" s="11"/>
      <c r="C80" s="11" t="s">
        <v>50</v>
      </c>
      <c r="D80" s="11"/>
      <c r="E80" s="11"/>
      <c r="F80" s="2"/>
      <c r="G80" s="12">
        <v>0</v>
      </c>
      <c r="H80" s="12">
        <v>0</v>
      </c>
      <c r="I80" s="12">
        <v>0</v>
      </c>
      <c r="J80" s="12">
        <v>1361473</v>
      </c>
      <c r="K80" s="12">
        <v>1388445</v>
      </c>
      <c r="L80" s="12">
        <v>1577218</v>
      </c>
      <c r="M80" s="12">
        <v>1428566</v>
      </c>
      <c r="N80" s="12">
        <v>1659922</v>
      </c>
      <c r="O80" s="41">
        <v>1483424</v>
      </c>
      <c r="P80" s="41">
        <v>1573490</v>
      </c>
      <c r="Q80" s="41">
        <v>1564231</v>
      </c>
      <c r="R80" s="41">
        <v>1564231</v>
      </c>
      <c r="S80" s="41">
        <v>1564231</v>
      </c>
      <c r="T80" s="41">
        <v>1564231</v>
      </c>
      <c r="U80" s="11">
        <v>1564231</v>
      </c>
      <c r="V80" s="11">
        <v>1564231</v>
      </c>
      <c r="W80" s="11">
        <v>1564231</v>
      </c>
      <c r="X80" s="11">
        <v>1564231</v>
      </c>
      <c r="Y80" s="11">
        <v>1564231</v>
      </c>
      <c r="Z80" s="11">
        <v>1564231</v>
      </c>
      <c r="AA80" s="11">
        <v>1564231</v>
      </c>
      <c r="AB80" s="41">
        <v>1564231</v>
      </c>
      <c r="AC80" s="41">
        <v>1564231</v>
      </c>
      <c r="AD80" s="41">
        <v>1564231</v>
      </c>
      <c r="AE80" s="41">
        <v>1564231</v>
      </c>
      <c r="AF80" s="41">
        <v>1564231</v>
      </c>
      <c r="AG80" s="41">
        <v>1564231</v>
      </c>
      <c r="AH80" s="41">
        <v>1564231</v>
      </c>
      <c r="AI80" s="13">
        <v>0</v>
      </c>
      <c r="AJ80" s="13">
        <v>0</v>
      </c>
    </row>
    <row r="81" spans="1:36" ht="10.5" customHeight="1" x14ac:dyDescent="0.2">
      <c r="A81" s="11"/>
      <c r="B81" s="11"/>
      <c r="C81" s="11" t="s">
        <v>51</v>
      </c>
      <c r="D81" s="11"/>
      <c r="E81" s="11"/>
      <c r="F81" s="2"/>
      <c r="G81" s="12">
        <v>0</v>
      </c>
      <c r="H81" s="12">
        <v>0</v>
      </c>
      <c r="I81" s="12">
        <v>0</v>
      </c>
      <c r="J81" s="12">
        <v>0</v>
      </c>
      <c r="K81" s="12">
        <v>0</v>
      </c>
      <c r="L81" s="12">
        <v>37505</v>
      </c>
      <c r="M81" s="12">
        <v>345484</v>
      </c>
      <c r="N81" s="12">
        <v>344492</v>
      </c>
      <c r="O81" s="41">
        <v>643841</v>
      </c>
      <c r="P81" s="41">
        <v>765641</v>
      </c>
      <c r="Q81" s="41">
        <v>776286</v>
      </c>
      <c r="R81" s="41">
        <v>825949</v>
      </c>
      <c r="S81" s="41">
        <v>855850</v>
      </c>
      <c r="T81" s="41">
        <v>894688</v>
      </c>
      <c r="U81" s="11">
        <v>903969</v>
      </c>
      <c r="V81" s="12">
        <v>1162120</v>
      </c>
      <c r="W81" s="11">
        <v>1169050</v>
      </c>
      <c r="X81" s="11">
        <v>1173902</v>
      </c>
      <c r="Y81" s="11">
        <v>1178557</v>
      </c>
      <c r="Z81" s="11">
        <v>1183957</v>
      </c>
      <c r="AA81" s="11">
        <v>1183222</v>
      </c>
      <c r="AB81" s="41">
        <v>1187905</v>
      </c>
      <c r="AC81" s="41">
        <v>1187192</v>
      </c>
      <c r="AD81" s="41">
        <v>1182085</v>
      </c>
      <c r="AE81" s="41">
        <v>1184840</v>
      </c>
      <c r="AF81" s="41">
        <v>1185277</v>
      </c>
      <c r="AG81" s="41">
        <v>1184047</v>
      </c>
      <c r="AH81" s="41">
        <v>1180733</v>
      </c>
      <c r="AI81" s="13">
        <v>-1.0087940500170811E-3</v>
      </c>
      <c r="AJ81" s="13">
        <v>-2.7988753824805942E-3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563837</v>
      </c>
      <c r="W82" s="12">
        <v>153593</v>
      </c>
      <c r="X82" s="12">
        <v>372568</v>
      </c>
      <c r="Y82" s="12">
        <v>425925.69990667922</v>
      </c>
      <c r="Z82" s="12">
        <v>542203.31310221588</v>
      </c>
      <c r="AA82" s="12">
        <v>711537</v>
      </c>
      <c r="AB82" s="41">
        <v>2500000</v>
      </c>
      <c r="AC82" s="41">
        <v>2500000</v>
      </c>
      <c r="AD82" s="41">
        <v>2500000</v>
      </c>
      <c r="AE82" s="41">
        <v>2500000</v>
      </c>
      <c r="AF82" s="41">
        <v>2500000</v>
      </c>
      <c r="AG82" s="41">
        <v>2500000</v>
      </c>
      <c r="AH82" s="41">
        <v>2500000</v>
      </c>
      <c r="AI82" s="13">
        <v>0</v>
      </c>
      <c r="AJ82" s="13">
        <v>0</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1936163</v>
      </c>
      <c r="W83" s="12">
        <v>2346407</v>
      </c>
      <c r="X83" s="12">
        <v>2127432</v>
      </c>
      <c r="Y83" s="12">
        <v>2074074.3000933207</v>
      </c>
      <c r="Z83" s="12">
        <v>1957796.686897784</v>
      </c>
      <c r="AA83" s="12">
        <v>1788463</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0</v>
      </c>
      <c r="K84" s="12">
        <v>0</v>
      </c>
      <c r="L84" s="12">
        <v>15929</v>
      </c>
      <c r="M84" s="12">
        <v>111502</v>
      </c>
      <c r="N84" s="12">
        <v>95573</v>
      </c>
      <c r="O84" s="41">
        <v>135395</v>
      </c>
      <c r="P84" s="41">
        <v>88609</v>
      </c>
      <c r="Q84" s="41">
        <v>111502</v>
      </c>
      <c r="R84" s="41">
        <v>113537</v>
      </c>
      <c r="S84" s="41">
        <v>119642</v>
      </c>
      <c r="T84" s="41">
        <v>119642</v>
      </c>
      <c r="U84" s="11">
        <v>119642</v>
      </c>
      <c r="V84" s="11">
        <v>119642</v>
      </c>
      <c r="W84" s="11">
        <v>119642</v>
      </c>
      <c r="X84" s="11">
        <v>119642</v>
      </c>
      <c r="Y84" s="11">
        <v>119642</v>
      </c>
      <c r="Z84" s="11">
        <v>119642</v>
      </c>
      <c r="AA84" s="11">
        <v>119642</v>
      </c>
      <c r="AB84" s="41">
        <v>119642</v>
      </c>
      <c r="AC84" s="41">
        <v>123915</v>
      </c>
      <c r="AD84" s="41">
        <v>115369</v>
      </c>
      <c r="AE84" s="41">
        <v>119642</v>
      </c>
      <c r="AF84" s="41">
        <v>119642</v>
      </c>
      <c r="AG84" s="41">
        <v>119642</v>
      </c>
      <c r="AH84" s="41">
        <v>119642</v>
      </c>
      <c r="AI84" s="13">
        <v>0</v>
      </c>
      <c r="AJ84" s="13">
        <v>0</v>
      </c>
    </row>
    <row r="85" spans="1:36" ht="10.5" customHeight="1" x14ac:dyDescent="0.2">
      <c r="A85" s="11"/>
      <c r="B85" s="14"/>
      <c r="C85" s="11" t="s">
        <v>55</v>
      </c>
      <c r="E85" s="11"/>
      <c r="F85" s="2"/>
      <c r="G85" s="12">
        <v>0</v>
      </c>
      <c r="H85" s="12">
        <v>0</v>
      </c>
      <c r="I85" s="12">
        <v>0</v>
      </c>
      <c r="J85" s="12">
        <v>0</v>
      </c>
      <c r="K85" s="12">
        <v>0</v>
      </c>
      <c r="L85" s="12">
        <v>10114</v>
      </c>
      <c r="M85" s="12">
        <v>185954</v>
      </c>
      <c r="N85" s="12">
        <v>275800</v>
      </c>
      <c r="O85" s="41">
        <v>291672</v>
      </c>
      <c r="P85" s="41">
        <v>304636</v>
      </c>
      <c r="Q85" s="41">
        <v>316399</v>
      </c>
      <c r="R85" s="41">
        <v>382428</v>
      </c>
      <c r="S85" s="41">
        <v>393366</v>
      </c>
      <c r="T85" s="41">
        <v>310694</v>
      </c>
      <c r="U85" s="11">
        <v>308686</v>
      </c>
      <c r="V85" s="11">
        <v>302807</v>
      </c>
      <c r="W85" s="11">
        <v>281452</v>
      </c>
      <c r="X85" s="11">
        <v>303556</v>
      </c>
      <c r="Y85" s="11">
        <v>288675</v>
      </c>
      <c r="Z85" s="11">
        <v>263411</v>
      </c>
      <c r="AA85" s="11">
        <v>218716</v>
      </c>
      <c r="AB85" s="41">
        <v>271019</v>
      </c>
      <c r="AC85" s="41">
        <v>315784</v>
      </c>
      <c r="AD85" s="41">
        <v>244000</v>
      </c>
      <c r="AE85" s="41">
        <v>385073</v>
      </c>
      <c r="AF85" s="41">
        <v>341910</v>
      </c>
      <c r="AG85" s="41">
        <v>404575</v>
      </c>
      <c r="AH85" s="41">
        <v>512367</v>
      </c>
      <c r="AI85" s="13">
        <v>0.11197981016359426</v>
      </c>
      <c r="AJ85" s="13">
        <v>0.26643267626521661</v>
      </c>
    </row>
    <row r="86" spans="1:36" ht="10.5" customHeight="1" x14ac:dyDescent="0.2">
      <c r="A86" s="11"/>
      <c r="B86" s="11"/>
      <c r="C86" s="11" t="s">
        <v>56</v>
      </c>
      <c r="D86" s="11"/>
      <c r="E86" s="11"/>
      <c r="F86" s="2"/>
      <c r="G86" s="12">
        <v>3086256</v>
      </c>
      <c r="H86" s="12">
        <v>2832076</v>
      </c>
      <c r="I86" s="12">
        <v>2862538</v>
      </c>
      <c r="J86" s="12">
        <v>2962956</v>
      </c>
      <c r="K86" s="12">
        <v>3839843</v>
      </c>
      <c r="L86" s="12">
        <v>3336199</v>
      </c>
      <c r="M86" s="12">
        <v>4024995</v>
      </c>
      <c r="N86" s="12">
        <v>4588587</v>
      </c>
      <c r="O86" s="41">
        <v>8549284</v>
      </c>
      <c r="P86" s="41">
        <v>7987270</v>
      </c>
      <c r="Q86" s="41">
        <v>7246025</v>
      </c>
      <c r="R86" s="41">
        <v>5957578</v>
      </c>
      <c r="S86" s="41">
        <v>5630617</v>
      </c>
      <c r="T86" s="41">
        <v>4805878</v>
      </c>
      <c r="U86" s="11">
        <v>4811475</v>
      </c>
      <c r="V86" s="11">
        <v>5418264</v>
      </c>
      <c r="W86" s="11">
        <v>5526070</v>
      </c>
      <c r="X86" s="11">
        <v>5671863</v>
      </c>
      <c r="Y86" s="11">
        <v>5424227</v>
      </c>
      <c r="Z86" s="11">
        <v>4975401</v>
      </c>
      <c r="AA86" s="11">
        <v>5438706</v>
      </c>
      <c r="AB86" s="41">
        <v>5232040</v>
      </c>
      <c r="AC86" s="41">
        <v>5550808</v>
      </c>
      <c r="AD86" s="41">
        <v>5941178</v>
      </c>
      <c r="AE86" s="41">
        <v>6320941</v>
      </c>
      <c r="AF86" s="41">
        <v>7063387</v>
      </c>
      <c r="AG86" s="41">
        <v>7239534</v>
      </c>
      <c r="AH86" s="41">
        <v>8297307</v>
      </c>
      <c r="AI86" s="13">
        <v>7.9885435738587418E-2</v>
      </c>
      <c r="AJ86" s="13">
        <v>0.14611064745327532</v>
      </c>
    </row>
    <row r="87" spans="1:36" ht="10.5" customHeight="1" x14ac:dyDescent="0.2">
      <c r="A87" s="11"/>
      <c r="B87" s="11"/>
      <c r="C87" s="11" t="s">
        <v>57</v>
      </c>
      <c r="D87" s="11"/>
      <c r="E87" s="11"/>
      <c r="F87" s="2"/>
      <c r="G87" s="12">
        <v>7975066</v>
      </c>
      <c r="H87" s="12">
        <v>8274518</v>
      </c>
      <c r="I87" s="12">
        <v>8290511</v>
      </c>
      <c r="J87" s="12">
        <v>8574535</v>
      </c>
      <c r="K87" s="12">
        <v>8733947</v>
      </c>
      <c r="L87" s="12">
        <v>9116128</v>
      </c>
      <c r="M87" s="12">
        <v>9524629</v>
      </c>
      <c r="N87" s="12">
        <v>9620579</v>
      </c>
      <c r="O87" s="41">
        <v>10098607</v>
      </c>
      <c r="P87" s="41">
        <v>9796411</v>
      </c>
      <c r="Q87" s="41">
        <v>9332903</v>
      </c>
      <c r="R87" s="41">
        <v>8837119</v>
      </c>
      <c r="S87" s="41">
        <v>9302067</v>
      </c>
      <c r="T87" s="41">
        <v>11506308</v>
      </c>
      <c r="U87" s="11">
        <v>11839403</v>
      </c>
      <c r="V87" s="11">
        <v>12310518</v>
      </c>
      <c r="W87" s="11">
        <v>11041387</v>
      </c>
      <c r="X87" s="11">
        <v>8755906</v>
      </c>
      <c r="Y87" s="11">
        <v>7405877</v>
      </c>
      <c r="Z87" s="11">
        <v>8398056</v>
      </c>
      <c r="AA87" s="11">
        <v>8764139</v>
      </c>
      <c r="AB87" s="41">
        <v>8764685</v>
      </c>
      <c r="AC87" s="41">
        <v>9584924</v>
      </c>
      <c r="AD87" s="41">
        <v>9651637</v>
      </c>
      <c r="AE87" s="41">
        <v>10280203</v>
      </c>
      <c r="AF87" s="41">
        <v>11039556</v>
      </c>
      <c r="AG87" s="41">
        <v>10791939</v>
      </c>
      <c r="AH87" s="41">
        <v>10763078</v>
      </c>
      <c r="AI87" s="13">
        <v>3.4824484690997082E-2</v>
      </c>
      <c r="AJ87" s="13">
        <v>-2.6743108907491043E-3</v>
      </c>
    </row>
    <row r="88" spans="1:36" ht="10.5" customHeight="1" x14ac:dyDescent="0.2">
      <c r="A88" s="11"/>
      <c r="B88" s="11"/>
      <c r="C88" s="11" t="s">
        <v>58</v>
      </c>
      <c r="D88" s="11"/>
      <c r="E88" s="11"/>
      <c r="F88" s="2"/>
      <c r="G88" s="12">
        <v>2320541</v>
      </c>
      <c r="H88" s="12">
        <v>2285556</v>
      </c>
      <c r="I88" s="12">
        <v>2625879</v>
      </c>
      <c r="J88" s="12">
        <v>3088160</v>
      </c>
      <c r="K88" s="12">
        <v>3239065</v>
      </c>
      <c r="L88" s="12">
        <v>3139059</v>
      </c>
      <c r="M88" s="12">
        <v>3276567</v>
      </c>
      <c r="N88" s="12">
        <v>3968820</v>
      </c>
      <c r="O88" s="41">
        <v>3948585</v>
      </c>
      <c r="P88" s="41">
        <v>4083920</v>
      </c>
      <c r="Q88" s="41">
        <v>4075200</v>
      </c>
      <c r="R88" s="41">
        <v>3790399</v>
      </c>
      <c r="S88" s="41">
        <v>4269448</v>
      </c>
      <c r="T88" s="41">
        <v>4157536</v>
      </c>
      <c r="U88" s="11">
        <v>4556641</v>
      </c>
      <c r="V88" s="11">
        <v>4671145</v>
      </c>
      <c r="W88" s="11">
        <v>4211091</v>
      </c>
      <c r="X88" s="11">
        <v>3157258</v>
      </c>
      <c r="Y88" s="11">
        <v>3049826</v>
      </c>
      <c r="Z88" s="11">
        <v>3164909</v>
      </c>
      <c r="AA88" s="11">
        <v>3028806</v>
      </c>
      <c r="AB88" s="41">
        <v>2974454</v>
      </c>
      <c r="AC88" s="41">
        <v>2507314</v>
      </c>
      <c r="AD88" s="41">
        <v>2557207</v>
      </c>
      <c r="AE88" s="41">
        <v>2689276</v>
      </c>
      <c r="AF88" s="41">
        <v>2789704</v>
      </c>
      <c r="AG88" s="41">
        <v>3055993</v>
      </c>
      <c r="AH88" s="41">
        <v>2203863</v>
      </c>
      <c r="AI88" s="13">
        <v>-4.8746598364463711E-2</v>
      </c>
      <c r="AJ88" s="13">
        <v>-0.27883898948721414</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268209</v>
      </c>
      <c r="R89" s="41">
        <v>607511</v>
      </c>
      <c r="S89" s="41">
        <v>820061</v>
      </c>
      <c r="T89" s="41">
        <v>588679</v>
      </c>
      <c r="U89" s="11">
        <v>574385</v>
      </c>
      <c r="V89" s="11">
        <v>458512</v>
      </c>
      <c r="W89" s="11">
        <v>314452</v>
      </c>
      <c r="X89" s="11">
        <v>349340</v>
      </c>
      <c r="Y89" s="11">
        <v>330573</v>
      </c>
      <c r="Z89" s="11">
        <v>200544</v>
      </c>
      <c r="AA89" s="11">
        <v>199486</v>
      </c>
      <c r="AB89" s="41">
        <v>203426</v>
      </c>
      <c r="AC89" s="41">
        <v>380062</v>
      </c>
      <c r="AD89" s="41">
        <v>189122</v>
      </c>
      <c r="AE89" s="41">
        <v>193466</v>
      </c>
      <c r="AF89" s="41">
        <v>26144</v>
      </c>
      <c r="AG89" s="41">
        <v>85909</v>
      </c>
      <c r="AH89" s="41">
        <v>89723</v>
      </c>
      <c r="AI89" s="13">
        <v>-0.12753190477856924</v>
      </c>
      <c r="AJ89" s="13">
        <v>4.4395814175464739E-2</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2320367</v>
      </c>
      <c r="H91" s="12">
        <v>2508836</v>
      </c>
      <c r="I91" s="12">
        <v>2742571</v>
      </c>
      <c r="J91" s="12">
        <v>2588957</v>
      </c>
      <c r="K91" s="12">
        <v>2612658</v>
      </c>
      <c r="L91" s="12">
        <v>2847911</v>
      </c>
      <c r="M91" s="12">
        <v>3097879</v>
      </c>
      <c r="N91" s="12">
        <v>3567669</v>
      </c>
      <c r="O91" s="41">
        <v>3435510</v>
      </c>
      <c r="P91" s="41">
        <v>4106423</v>
      </c>
      <c r="Q91" s="41">
        <v>5633182</v>
      </c>
      <c r="R91" s="41">
        <v>5554374</v>
      </c>
      <c r="S91" s="41">
        <v>5539424</v>
      </c>
      <c r="T91" s="41">
        <v>5481659</v>
      </c>
      <c r="U91" s="11">
        <v>5143393</v>
      </c>
      <c r="V91" s="11">
        <v>5053879</v>
      </c>
      <c r="W91" s="11">
        <v>5331668</v>
      </c>
      <c r="X91" s="11">
        <v>7291584</v>
      </c>
      <c r="Y91" s="11">
        <v>7032207</v>
      </c>
      <c r="Z91" s="11">
        <v>5195104</v>
      </c>
      <c r="AA91" s="11">
        <v>5049940</v>
      </c>
      <c r="AB91" s="41">
        <v>4754994</v>
      </c>
      <c r="AC91" s="41">
        <v>4918584</v>
      </c>
      <c r="AD91" s="41">
        <v>4838432</v>
      </c>
      <c r="AE91" s="41">
        <v>4806705</v>
      </c>
      <c r="AF91" s="41">
        <v>5166282</v>
      </c>
      <c r="AG91" s="42">
        <v>5224518</v>
      </c>
      <c r="AH91" s="41">
        <v>5302775</v>
      </c>
      <c r="AI91" s="13">
        <v>1.8338596524931194E-2</v>
      </c>
      <c r="AJ91" s="13">
        <v>1.4978798044144934E-2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25308079</v>
      </c>
      <c r="H96" s="5">
        <v>25971348</v>
      </c>
      <c r="I96" s="5">
        <v>25348796</v>
      </c>
      <c r="J96" s="5">
        <v>27838085</v>
      </c>
      <c r="K96" s="5">
        <v>29167913</v>
      </c>
      <c r="L96" s="5">
        <v>30161740</v>
      </c>
      <c r="M96" s="5">
        <v>31849437</v>
      </c>
      <c r="N96" s="5">
        <v>35341687</v>
      </c>
      <c r="O96" s="5">
        <v>39901981</v>
      </c>
      <c r="P96" s="5">
        <v>40083101</v>
      </c>
      <c r="Q96" s="5">
        <v>40471307</v>
      </c>
      <c r="R96" s="39">
        <v>37995935</v>
      </c>
      <c r="S96" s="39">
        <v>38978158</v>
      </c>
      <c r="T96" s="39">
        <v>38690005</v>
      </c>
      <c r="U96" s="39">
        <v>42695088</v>
      </c>
      <c r="V96" s="8">
        <v>52647737</v>
      </c>
      <c r="W96" s="39">
        <v>80315991</v>
      </c>
      <c r="X96" s="39">
        <f t="shared" ref="X96:AA96" si="14">SUM(X98:X107)</f>
        <v>44289276</v>
      </c>
      <c r="Y96" s="39">
        <f t="shared" si="14"/>
        <v>38338221</v>
      </c>
      <c r="Z96" s="39">
        <f t="shared" si="14"/>
        <v>38947652</v>
      </c>
      <c r="AA96" s="39">
        <f t="shared" si="14"/>
        <v>39814889</v>
      </c>
      <c r="AB96" s="39">
        <v>38513363</v>
      </c>
      <c r="AC96" s="39">
        <v>39136001</v>
      </c>
      <c r="AD96" s="39">
        <v>38136738</v>
      </c>
      <c r="AE96" s="39">
        <v>40942802</v>
      </c>
      <c r="AF96" s="39">
        <v>43123787</v>
      </c>
      <c r="AG96" s="96">
        <v>44088392</v>
      </c>
      <c r="AH96" s="96">
        <v>43315524</v>
      </c>
      <c r="AI96" s="10">
        <v>1.9777333986819468E-2</v>
      </c>
      <c r="AJ96" s="10">
        <v>-1.7529965710702262E-2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8541067</v>
      </c>
      <c r="H98" s="50">
        <v>8729476</v>
      </c>
      <c r="I98" s="50">
        <v>8981990</v>
      </c>
      <c r="J98" s="50">
        <v>10318114</v>
      </c>
      <c r="K98" s="50">
        <v>10140616</v>
      </c>
      <c r="L98" s="50">
        <v>11102286</v>
      </c>
      <c r="M98" s="50">
        <v>11464833</v>
      </c>
      <c r="N98" s="50">
        <v>12905453</v>
      </c>
      <c r="O98" s="50">
        <v>13331497</v>
      </c>
      <c r="P98" s="50">
        <v>14091852</v>
      </c>
      <c r="Q98" s="50">
        <v>14677171</v>
      </c>
      <c r="R98" s="41">
        <v>14174057</v>
      </c>
      <c r="S98" s="41">
        <v>15086713</v>
      </c>
      <c r="T98" s="41">
        <v>15446949</v>
      </c>
      <c r="U98" s="41">
        <v>15820595</v>
      </c>
      <c r="V98" s="11">
        <v>16911450</v>
      </c>
      <c r="W98" s="41">
        <v>16809840</v>
      </c>
      <c r="X98" s="41">
        <v>15525131</v>
      </c>
      <c r="Y98" s="41">
        <v>14460660</v>
      </c>
      <c r="Z98" s="41">
        <v>14663249</v>
      </c>
      <c r="AA98" s="41">
        <v>14721998</v>
      </c>
      <c r="AB98" s="41">
        <v>14734533</v>
      </c>
      <c r="AC98" s="41">
        <v>15060843</v>
      </c>
      <c r="AD98" s="41">
        <v>15725308</v>
      </c>
      <c r="AE98" s="41">
        <v>15508986</v>
      </c>
      <c r="AF98" s="41">
        <v>17018748</v>
      </c>
      <c r="AG98" s="42">
        <v>17921339</v>
      </c>
      <c r="AH98" s="42">
        <v>17343325</v>
      </c>
      <c r="AI98" s="13">
        <v>2.7541405551768872E-2</v>
      </c>
      <c r="AJ98" s="13">
        <v>-3.2252835572163442E-2</v>
      </c>
    </row>
    <row r="99" spans="1:44" ht="10.5" customHeight="1" x14ac:dyDescent="0.2">
      <c r="A99" s="14"/>
      <c r="B99" s="51" t="s">
        <v>65</v>
      </c>
      <c r="C99" s="44"/>
      <c r="D99" s="44"/>
      <c r="E99" s="34"/>
      <c r="F99" s="2"/>
      <c r="G99" s="50">
        <v>13823852</v>
      </c>
      <c r="H99" s="50">
        <v>14483726</v>
      </c>
      <c r="I99" s="50">
        <v>14847429</v>
      </c>
      <c r="J99" s="50">
        <v>15686626</v>
      </c>
      <c r="K99" s="50">
        <v>16995746</v>
      </c>
      <c r="L99" s="50">
        <v>17546359</v>
      </c>
      <c r="M99" s="50">
        <v>18819600</v>
      </c>
      <c r="N99" s="50">
        <v>21040298</v>
      </c>
      <c r="O99" s="50">
        <v>22232398</v>
      </c>
      <c r="P99" s="50">
        <v>22836020</v>
      </c>
      <c r="Q99" s="50">
        <v>23416492</v>
      </c>
      <c r="R99" s="41">
        <v>22391191</v>
      </c>
      <c r="S99" s="41">
        <v>22268885</v>
      </c>
      <c r="T99" s="41">
        <v>22892643</v>
      </c>
      <c r="U99" s="41">
        <v>24258027</v>
      </c>
      <c r="V99" s="11">
        <v>24109119</v>
      </c>
      <c r="W99" s="41">
        <v>24445554</v>
      </c>
      <c r="X99" s="41">
        <v>21926053</v>
      </c>
      <c r="Y99" s="41">
        <v>20632181</v>
      </c>
      <c r="Z99" s="41">
        <v>20421087</v>
      </c>
      <c r="AA99" s="41">
        <v>20639009</v>
      </c>
      <c r="AB99" s="41">
        <v>20460610</v>
      </c>
      <c r="AC99" s="41">
        <v>20425092</v>
      </c>
      <c r="AD99" s="41">
        <v>20438798</v>
      </c>
      <c r="AE99" s="41">
        <v>21776379</v>
      </c>
      <c r="AF99" s="41">
        <v>21815482</v>
      </c>
      <c r="AG99" s="42">
        <v>21701255</v>
      </c>
      <c r="AH99" s="42">
        <v>22419703</v>
      </c>
      <c r="AI99" s="13">
        <v>1.5356483413090594E-2</v>
      </c>
      <c r="AJ99" s="13">
        <v>3.3106288092555017E-2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350111</v>
      </c>
      <c r="H102" s="50">
        <v>281662</v>
      </c>
      <c r="I102" s="50">
        <v>275249</v>
      </c>
      <c r="J102" s="50">
        <v>220024</v>
      </c>
      <c r="K102" s="50">
        <v>28803</v>
      </c>
      <c r="L102" s="50">
        <v>38089</v>
      </c>
      <c r="M102" s="50">
        <v>42158</v>
      </c>
      <c r="N102" s="50">
        <v>0</v>
      </c>
      <c r="O102" s="50">
        <v>0</v>
      </c>
      <c r="P102" s="50">
        <v>0</v>
      </c>
      <c r="Q102" s="50">
        <v>700</v>
      </c>
      <c r="R102" s="41">
        <v>0</v>
      </c>
      <c r="S102" s="41">
        <v>0</v>
      </c>
      <c r="T102" s="41">
        <v>0</v>
      </c>
      <c r="U102" s="41">
        <v>0</v>
      </c>
      <c r="V102" s="11">
        <v>0</v>
      </c>
      <c r="W102" s="41">
        <v>0</v>
      </c>
      <c r="X102" s="41">
        <v>0</v>
      </c>
      <c r="Y102" s="41">
        <v>0</v>
      </c>
      <c r="Z102" s="41">
        <v>0</v>
      </c>
      <c r="AA102" s="41">
        <v>0</v>
      </c>
      <c r="AB102" s="41">
        <v>0</v>
      </c>
      <c r="AC102" s="41">
        <v>0</v>
      </c>
      <c r="AD102" s="41">
        <v>0</v>
      </c>
      <c r="AE102" s="41">
        <v>0</v>
      </c>
      <c r="AF102" s="41">
        <v>0</v>
      </c>
      <c r="AG102" s="42">
        <v>0</v>
      </c>
      <c r="AH102" s="42">
        <v>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108362</v>
      </c>
      <c r="H104" s="50">
        <v>101590</v>
      </c>
      <c r="I104" s="50">
        <v>158141</v>
      </c>
      <c r="J104" s="50">
        <v>150010</v>
      </c>
      <c r="K104" s="50">
        <v>61204</v>
      </c>
      <c r="L104" s="50">
        <v>0</v>
      </c>
      <c r="M104" s="50">
        <v>0</v>
      </c>
      <c r="N104" s="50">
        <v>0</v>
      </c>
      <c r="O104" s="50">
        <v>0</v>
      </c>
      <c r="P104" s="50">
        <v>0</v>
      </c>
      <c r="Q104" s="50">
        <v>0</v>
      </c>
      <c r="R104" s="41">
        <v>0</v>
      </c>
      <c r="S104" s="41">
        <v>0</v>
      </c>
      <c r="T104" s="41">
        <v>0</v>
      </c>
      <c r="U104" s="41">
        <v>0</v>
      </c>
      <c r="V104" s="11">
        <v>0</v>
      </c>
      <c r="W104" s="41">
        <v>0</v>
      </c>
      <c r="X104" s="41">
        <v>0</v>
      </c>
      <c r="Y104" s="41">
        <v>0</v>
      </c>
      <c r="Z104" s="41">
        <v>0</v>
      </c>
      <c r="AA104" s="41">
        <v>0</v>
      </c>
      <c r="AB104" s="41">
        <v>0</v>
      </c>
      <c r="AC104" s="41">
        <v>0</v>
      </c>
      <c r="AD104" s="41">
        <v>0</v>
      </c>
      <c r="AE104" s="41">
        <v>0</v>
      </c>
      <c r="AF104" s="41">
        <v>0</v>
      </c>
      <c r="AG104" s="42">
        <v>0</v>
      </c>
      <c r="AH104" s="42">
        <v>0</v>
      </c>
      <c r="AI104" s="13" t="s">
        <v>246</v>
      </c>
      <c r="AJ104" s="13" t="s">
        <v>246</v>
      </c>
    </row>
    <row r="105" spans="1:44" ht="10.5" customHeight="1" x14ac:dyDescent="0.2">
      <c r="A105" s="14"/>
      <c r="B105" s="51" t="s">
        <v>72</v>
      </c>
      <c r="C105" s="44"/>
      <c r="D105" s="44"/>
      <c r="E105" s="34"/>
      <c r="F105" s="2"/>
      <c r="G105" s="50">
        <v>825179</v>
      </c>
      <c r="H105" s="50">
        <v>1000348</v>
      </c>
      <c r="I105" s="50">
        <v>1017584</v>
      </c>
      <c r="J105" s="50">
        <v>1015328</v>
      </c>
      <c r="K105" s="50">
        <v>1018171</v>
      </c>
      <c r="L105" s="50">
        <v>1045133</v>
      </c>
      <c r="M105" s="50">
        <v>1006661</v>
      </c>
      <c r="N105" s="50">
        <v>992732</v>
      </c>
      <c r="O105" s="50">
        <v>786926</v>
      </c>
      <c r="P105" s="50">
        <v>663886</v>
      </c>
      <c r="Q105" s="50">
        <v>655337</v>
      </c>
      <c r="R105" s="41">
        <v>10124</v>
      </c>
      <c r="S105" s="41">
        <v>60312</v>
      </c>
      <c r="T105" s="41">
        <v>142327</v>
      </c>
      <c r="U105" s="41">
        <v>2005826</v>
      </c>
      <c r="V105" s="11">
        <v>2240697</v>
      </c>
      <c r="W105" s="41">
        <v>3297317</v>
      </c>
      <c r="X105" s="41">
        <v>3122779</v>
      </c>
      <c r="Y105" s="41">
        <v>3099917</v>
      </c>
      <c r="Z105" s="41">
        <v>3625599</v>
      </c>
      <c r="AA105" s="41">
        <v>3137297</v>
      </c>
      <c r="AB105" s="41">
        <v>3133668</v>
      </c>
      <c r="AC105" s="41">
        <v>3131344</v>
      </c>
      <c r="AD105" s="41">
        <v>1334384</v>
      </c>
      <c r="AE105" s="41">
        <v>2164273</v>
      </c>
      <c r="AF105" s="41">
        <v>2827264</v>
      </c>
      <c r="AG105" s="42">
        <v>2836961</v>
      </c>
      <c r="AH105" s="42">
        <v>2808246</v>
      </c>
      <c r="AI105" s="13">
        <v>-1.8108061596585956E-2</v>
      </c>
      <c r="AJ105" s="13">
        <v>-1.0121746474484493E-2</v>
      </c>
    </row>
    <row r="106" spans="1:44" ht="10.5" customHeight="1" x14ac:dyDescent="0.2">
      <c r="A106" s="14"/>
      <c r="B106" s="51" t="s">
        <v>73</v>
      </c>
      <c r="C106" s="44"/>
      <c r="D106" s="44"/>
      <c r="E106" s="34"/>
      <c r="F106" s="2"/>
      <c r="G106" s="50">
        <v>1624147</v>
      </c>
      <c r="H106" s="50">
        <v>1361759</v>
      </c>
      <c r="I106" s="50">
        <v>56384</v>
      </c>
      <c r="J106" s="50">
        <v>427294</v>
      </c>
      <c r="K106" s="50">
        <v>888007</v>
      </c>
      <c r="L106" s="50">
        <v>411193</v>
      </c>
      <c r="M106" s="50">
        <v>516185</v>
      </c>
      <c r="N106" s="50">
        <v>403204</v>
      </c>
      <c r="O106" s="50">
        <v>3551160</v>
      </c>
      <c r="P106" s="50">
        <v>2392668</v>
      </c>
      <c r="Q106" s="50">
        <v>1721607</v>
      </c>
      <c r="R106" s="41">
        <v>1420563</v>
      </c>
      <c r="S106" s="41">
        <v>1562248</v>
      </c>
      <c r="T106" s="41">
        <v>198472</v>
      </c>
      <c r="U106" s="41">
        <v>600794</v>
      </c>
      <c r="V106" s="11">
        <v>9359535</v>
      </c>
      <c r="W106" s="41">
        <v>35754194</v>
      </c>
      <c r="X106" s="41">
        <v>3629110</v>
      </c>
      <c r="Y106" s="41">
        <v>63590</v>
      </c>
      <c r="Z106" s="41">
        <v>131848</v>
      </c>
      <c r="AA106" s="41">
        <v>1195884</v>
      </c>
      <c r="AB106" s="41">
        <v>73521</v>
      </c>
      <c r="AC106" s="41">
        <v>409123</v>
      </c>
      <c r="AD106" s="41">
        <v>549091</v>
      </c>
      <c r="AE106" s="41">
        <v>1347294</v>
      </c>
      <c r="AF106" s="41">
        <v>1317551</v>
      </c>
      <c r="AG106" s="42">
        <v>1255961</v>
      </c>
      <c r="AH106" s="42">
        <v>331374</v>
      </c>
      <c r="AI106" s="13">
        <v>0.28524080095429527</v>
      </c>
      <c r="AJ106" s="13">
        <v>-0.73615900493725517</v>
      </c>
    </row>
    <row r="107" spans="1:44" ht="10.5" customHeight="1" x14ac:dyDescent="0.2">
      <c r="A107" s="14"/>
      <c r="B107" s="51" t="s">
        <v>39</v>
      </c>
      <c r="C107" s="44"/>
      <c r="D107" s="44"/>
      <c r="E107" s="34"/>
      <c r="F107" s="2"/>
      <c r="G107" s="50">
        <v>35361</v>
      </c>
      <c r="H107" s="50">
        <v>12787</v>
      </c>
      <c r="I107" s="50">
        <v>12019</v>
      </c>
      <c r="J107" s="50">
        <v>20689</v>
      </c>
      <c r="K107" s="50">
        <v>35366</v>
      </c>
      <c r="L107" s="50">
        <v>18680</v>
      </c>
      <c r="M107" s="50">
        <v>0</v>
      </c>
      <c r="N107" s="50">
        <v>0</v>
      </c>
      <c r="O107" s="50">
        <v>0</v>
      </c>
      <c r="P107" s="50">
        <v>98675</v>
      </c>
      <c r="Q107" s="50">
        <v>0</v>
      </c>
      <c r="R107" s="41">
        <v>0</v>
      </c>
      <c r="S107" s="41">
        <v>0</v>
      </c>
      <c r="T107" s="41">
        <v>9614</v>
      </c>
      <c r="U107" s="41">
        <v>9846</v>
      </c>
      <c r="V107" s="11">
        <v>26936</v>
      </c>
      <c r="W107" s="41">
        <v>9086</v>
      </c>
      <c r="X107" s="41">
        <v>86203</v>
      </c>
      <c r="Y107" s="41">
        <v>81873</v>
      </c>
      <c r="Z107" s="41">
        <v>105869</v>
      </c>
      <c r="AA107" s="41">
        <v>120701</v>
      </c>
      <c r="AB107" s="41">
        <v>111031</v>
      </c>
      <c r="AC107" s="41">
        <v>109599</v>
      </c>
      <c r="AD107" s="41">
        <v>89157</v>
      </c>
      <c r="AE107" s="41">
        <v>145870</v>
      </c>
      <c r="AF107" s="41">
        <v>144742</v>
      </c>
      <c r="AG107" s="42">
        <v>372876</v>
      </c>
      <c r="AH107" s="42">
        <v>412876</v>
      </c>
      <c r="AI107" s="13">
        <v>0.24469390969767657</v>
      </c>
      <c r="AJ107" s="13">
        <v>0.10727426812130575</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308</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5297469</v>
      </c>
      <c r="H119" s="5">
        <v>5305266</v>
      </c>
      <c r="I119" s="5">
        <v>7860701</v>
      </c>
      <c r="J119" s="5">
        <v>9755641</v>
      </c>
      <c r="K119" s="5">
        <f>SUM(K121,K136,K147,K149)</f>
        <v>10072559</v>
      </c>
      <c r="L119" s="5">
        <f>SUM(L121,L136,L147,L149)</f>
        <v>11212927</v>
      </c>
      <c r="M119" s="5">
        <f>SUM(M121,M136,M147,M149)</f>
        <v>10708419</v>
      </c>
      <c r="N119" s="5">
        <f>SUM(N121,N136,N147,N149)</f>
        <v>11264749</v>
      </c>
      <c r="O119" s="5">
        <v>13362675.9</v>
      </c>
      <c r="P119" s="5">
        <v>13245100</v>
      </c>
      <c r="Q119" s="5">
        <v>12114605.879999999</v>
      </c>
      <c r="R119" s="62">
        <v>13182823.59</v>
      </c>
      <c r="S119" s="62">
        <v>21133254.82</v>
      </c>
      <c r="T119" s="62">
        <v>15863733.91</v>
      </c>
      <c r="U119" s="39">
        <v>17648100.190000001</v>
      </c>
      <c r="V119" s="39">
        <v>17039995.259999998</v>
      </c>
      <c r="W119" s="62">
        <v>18155939.030000001</v>
      </c>
      <c r="X119" s="62">
        <v>16871901.420000002</v>
      </c>
      <c r="Y119" s="62">
        <v>16337380.189999999</v>
      </c>
      <c r="Z119" s="62">
        <v>17421312.800000001</v>
      </c>
      <c r="AA119" s="62">
        <v>19487949.400000002</v>
      </c>
      <c r="AB119" s="62">
        <v>21573134</v>
      </c>
      <c r="AC119" s="62">
        <v>19118423</v>
      </c>
      <c r="AD119" s="62">
        <v>20223065</v>
      </c>
      <c r="AE119" s="62">
        <v>21623130</v>
      </c>
      <c r="AF119" s="62">
        <v>20634936</v>
      </c>
      <c r="AG119" s="62">
        <v>23836646</v>
      </c>
      <c r="AH119" s="62">
        <v>23424428</v>
      </c>
      <c r="AI119" s="10">
        <v>1.3816353215221566E-2</v>
      </c>
      <c r="AJ119" s="10">
        <v>-1.7293456470344023E-2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3415227</v>
      </c>
      <c r="H121" s="12">
        <v>3619264</v>
      </c>
      <c r="I121" s="12">
        <v>4722566</v>
      </c>
      <c r="J121" s="12">
        <v>7287544</v>
      </c>
      <c r="K121" s="12">
        <f>SUM(K122,K126:K130)</f>
        <v>7480025</v>
      </c>
      <c r="L121" s="12">
        <f>SUM(L122,L126:L130)</f>
        <v>8226232</v>
      </c>
      <c r="M121" s="12">
        <f>SUM(M122,M126:M130)</f>
        <v>7870602</v>
      </c>
      <c r="N121" s="12">
        <f>SUM(N122,N126:N130)</f>
        <v>8058557</v>
      </c>
      <c r="O121" s="63">
        <v>8736087.7400000002</v>
      </c>
      <c r="P121" s="63">
        <v>8682329</v>
      </c>
      <c r="Q121" s="63">
        <v>8969074.4699999988</v>
      </c>
      <c r="R121" s="63">
        <v>8897607.120000001</v>
      </c>
      <c r="S121" s="63">
        <v>10651804.630000001</v>
      </c>
      <c r="T121" s="63">
        <v>10194770.5</v>
      </c>
      <c r="U121" s="41">
        <v>11551926.190000001</v>
      </c>
      <c r="V121" s="41">
        <v>10672652.899999999</v>
      </c>
      <c r="W121" s="63">
        <v>11404284.68</v>
      </c>
      <c r="X121" s="63">
        <v>12054454.93</v>
      </c>
      <c r="Y121" s="63">
        <v>13030587</v>
      </c>
      <c r="Z121" s="63">
        <v>13534035.560000001</v>
      </c>
      <c r="AA121" s="63">
        <v>14449043.700000001</v>
      </c>
      <c r="AB121" s="63">
        <v>16378529</v>
      </c>
      <c r="AC121" s="63">
        <v>13568646</v>
      </c>
      <c r="AD121" s="63">
        <v>14921494</v>
      </c>
      <c r="AE121" s="63">
        <v>15858239</v>
      </c>
      <c r="AF121" s="63">
        <v>14733673</v>
      </c>
      <c r="AG121" s="63">
        <v>18095406</v>
      </c>
      <c r="AH121" s="63">
        <v>15949281</v>
      </c>
      <c r="AI121" s="13">
        <v>-4.4164718957141469E-3</v>
      </c>
      <c r="AJ121" s="13">
        <v>-0.11860054424863416</v>
      </c>
    </row>
    <row r="122" spans="1:44" ht="10.5" customHeight="1" x14ac:dyDescent="0.2">
      <c r="A122" s="11"/>
      <c r="B122" s="11"/>
      <c r="C122" s="11" t="s">
        <v>36</v>
      </c>
      <c r="D122" s="11"/>
      <c r="E122" s="11"/>
      <c r="F122" s="2"/>
      <c r="G122" s="12">
        <v>2370571</v>
      </c>
      <c r="H122" s="12">
        <v>2440842</v>
      </c>
      <c r="I122" s="12">
        <v>3408188</v>
      </c>
      <c r="J122" s="12">
        <v>5777577</v>
      </c>
      <c r="K122" s="12">
        <f>SUM(K123:K125)</f>
        <v>5604452</v>
      </c>
      <c r="L122" s="12">
        <f>SUM(L123:L125)</f>
        <v>5731260</v>
      </c>
      <c r="M122" s="12">
        <f>SUM(M123:M125)</f>
        <v>5751215</v>
      </c>
      <c r="N122" s="12">
        <f>SUM(N123:N125)</f>
        <v>6046046</v>
      </c>
      <c r="O122" s="12">
        <v>6696378.7400000002</v>
      </c>
      <c r="P122" s="12">
        <v>6974138</v>
      </c>
      <c r="Q122" s="12">
        <v>6978138.4699999997</v>
      </c>
      <c r="R122" s="63">
        <v>6864803.1200000001</v>
      </c>
      <c r="S122" s="63">
        <v>6974137.6300000008</v>
      </c>
      <c r="T122" s="63">
        <v>6641114.5</v>
      </c>
      <c r="U122" s="41">
        <v>7079142.1900000004</v>
      </c>
      <c r="V122" s="41">
        <v>7574439.8999999994</v>
      </c>
      <c r="W122" s="63">
        <v>7569792.6799999997</v>
      </c>
      <c r="X122" s="63">
        <v>7631340.9300000006</v>
      </c>
      <c r="Y122" s="63">
        <v>7658447.9999999991</v>
      </c>
      <c r="Z122" s="63">
        <v>8553123.5600000005</v>
      </c>
      <c r="AA122" s="63">
        <v>8065498.7000000011</v>
      </c>
      <c r="AB122" s="63">
        <v>8154082</v>
      </c>
      <c r="AC122" s="63">
        <v>7680776</v>
      </c>
      <c r="AD122" s="63">
        <v>7594656</v>
      </c>
      <c r="AE122" s="63">
        <v>8161334</v>
      </c>
      <c r="AF122" s="63">
        <v>7501999</v>
      </c>
      <c r="AG122" s="63">
        <v>8232525</v>
      </c>
      <c r="AH122" s="63">
        <v>7646083</v>
      </c>
      <c r="AI122" s="13">
        <v>-1.0663598082681247E-2</v>
      </c>
      <c r="AJ122" s="13">
        <v>-7.1234766976110003E-2</v>
      </c>
    </row>
    <row r="123" spans="1:44" ht="10.5" customHeight="1" x14ac:dyDescent="0.2">
      <c r="A123" s="11"/>
      <c r="B123" s="11"/>
      <c r="C123" s="11"/>
      <c r="D123" s="11" t="s">
        <v>37</v>
      </c>
      <c r="E123" s="11"/>
      <c r="F123" s="2"/>
      <c r="G123" s="12">
        <v>2270311</v>
      </c>
      <c r="H123" s="12">
        <v>2333157</v>
      </c>
      <c r="I123" s="12">
        <v>3235567</v>
      </c>
      <c r="J123" s="12">
        <v>5550805</v>
      </c>
      <c r="K123" s="12">
        <v>5442212</v>
      </c>
      <c r="L123" s="12">
        <v>5487717</v>
      </c>
      <c r="M123" s="12">
        <v>5456696</v>
      </c>
      <c r="N123" s="12">
        <v>5380160</v>
      </c>
      <c r="O123" s="12">
        <v>5956394.1299999999</v>
      </c>
      <c r="P123" s="12">
        <v>6016077</v>
      </c>
      <c r="Q123" s="12">
        <v>6207780.9299999997</v>
      </c>
      <c r="R123" s="63">
        <v>5929341.8700000001</v>
      </c>
      <c r="S123" s="63">
        <v>6016077.2600000007</v>
      </c>
      <c r="T123" s="63">
        <v>5859696.04</v>
      </c>
      <c r="U123" s="41">
        <v>5941270.1300000008</v>
      </c>
      <c r="V123" s="41">
        <v>6398957.4699999997</v>
      </c>
      <c r="W123" s="63">
        <v>6116809.6199999992</v>
      </c>
      <c r="X123" s="63">
        <v>5968703.4199999999</v>
      </c>
      <c r="Y123" s="63">
        <v>5938520.4799999995</v>
      </c>
      <c r="Z123" s="63">
        <v>6175858.7999999998</v>
      </c>
      <c r="AA123" s="63">
        <v>6154875.9800000004</v>
      </c>
      <c r="AB123" s="63">
        <v>6440734</v>
      </c>
      <c r="AC123" s="63">
        <v>5399701</v>
      </c>
      <c r="AD123" s="63">
        <v>5550181</v>
      </c>
      <c r="AE123" s="63">
        <v>5873403</v>
      </c>
      <c r="AF123" s="63">
        <v>5370488</v>
      </c>
      <c r="AG123" s="63">
        <v>5285752</v>
      </c>
      <c r="AH123" s="63">
        <v>5511965</v>
      </c>
      <c r="AI123" s="13">
        <v>-2.5619655513683837E-2</v>
      </c>
      <c r="AJ123" s="13">
        <v>4.2796748693468785E-2</v>
      </c>
    </row>
    <row r="124" spans="1:44" ht="10.5" customHeight="1" x14ac:dyDescent="0.2">
      <c r="A124" s="11"/>
      <c r="B124" s="11"/>
      <c r="C124" s="14"/>
      <c r="D124" s="11" t="s">
        <v>90</v>
      </c>
      <c r="E124" s="11"/>
      <c r="F124" s="2"/>
      <c r="G124" s="12">
        <v>0</v>
      </c>
      <c r="H124" s="12">
        <v>0</v>
      </c>
      <c r="I124" s="12">
        <v>0</v>
      </c>
      <c r="J124" s="12">
        <v>0</v>
      </c>
      <c r="K124" s="12">
        <v>0</v>
      </c>
      <c r="L124" s="12">
        <v>1909</v>
      </c>
      <c r="M124" s="12">
        <v>30526</v>
      </c>
      <c r="N124" s="12">
        <v>104250</v>
      </c>
      <c r="O124" s="12">
        <v>352143.21</v>
      </c>
      <c r="P124" s="12">
        <v>488062</v>
      </c>
      <c r="Q124" s="12">
        <v>359872.67</v>
      </c>
      <c r="R124" s="63">
        <v>345765.57</v>
      </c>
      <c r="S124" s="63">
        <v>488061.77</v>
      </c>
      <c r="T124" s="63">
        <v>333337.17</v>
      </c>
      <c r="U124" s="41">
        <v>536780.47</v>
      </c>
      <c r="V124" s="41">
        <v>675864.46</v>
      </c>
      <c r="W124" s="63">
        <v>926142.23</v>
      </c>
      <c r="X124" s="63">
        <v>1155060.57</v>
      </c>
      <c r="Y124" s="63">
        <v>1215258.8899999999</v>
      </c>
      <c r="Z124" s="63">
        <v>1842372.36</v>
      </c>
      <c r="AA124" s="63">
        <v>1310830.3600000001</v>
      </c>
      <c r="AB124" s="63">
        <v>1114432</v>
      </c>
      <c r="AC124" s="63">
        <v>1659507</v>
      </c>
      <c r="AD124" s="63">
        <v>1478759</v>
      </c>
      <c r="AE124" s="63">
        <v>1650331</v>
      </c>
      <c r="AF124" s="63">
        <v>1501086</v>
      </c>
      <c r="AG124" s="63">
        <v>2354849</v>
      </c>
      <c r="AH124" s="63">
        <v>1565042</v>
      </c>
      <c r="AI124" s="13">
        <v>5.8226754048759766E-2</v>
      </c>
      <c r="AJ124" s="13">
        <v>-0.33539602751598935</v>
      </c>
    </row>
    <row r="125" spans="1:44" ht="10.5" customHeight="1" x14ac:dyDescent="0.2">
      <c r="A125" s="11"/>
      <c r="B125" s="11"/>
      <c r="C125" s="14"/>
      <c r="D125" s="11" t="s">
        <v>39</v>
      </c>
      <c r="E125" s="11"/>
      <c r="F125" s="2"/>
      <c r="G125" s="12">
        <v>100260</v>
      </c>
      <c r="H125" s="12">
        <v>107685</v>
      </c>
      <c r="I125" s="12">
        <v>172621</v>
      </c>
      <c r="J125" s="12">
        <v>226772</v>
      </c>
      <c r="K125" s="12">
        <v>162240</v>
      </c>
      <c r="L125" s="12">
        <v>241634</v>
      </c>
      <c r="M125" s="12">
        <v>263993</v>
      </c>
      <c r="N125" s="12">
        <v>561636</v>
      </c>
      <c r="O125" s="12">
        <v>387841.4</v>
      </c>
      <c r="P125" s="12">
        <v>469999</v>
      </c>
      <c r="Q125" s="12">
        <v>410484.87</v>
      </c>
      <c r="R125" s="63">
        <v>589695.68000000005</v>
      </c>
      <c r="S125" s="63">
        <v>469998.6</v>
      </c>
      <c r="T125" s="63">
        <v>448081.29000000004</v>
      </c>
      <c r="U125" s="41">
        <v>601091.59000000008</v>
      </c>
      <c r="V125" s="41">
        <v>499617.97</v>
      </c>
      <c r="W125" s="63">
        <v>526840.82999999996</v>
      </c>
      <c r="X125" s="63">
        <v>507576.94000000006</v>
      </c>
      <c r="Y125" s="63">
        <v>504668.63</v>
      </c>
      <c r="Z125" s="63">
        <v>534892.4</v>
      </c>
      <c r="AA125" s="63">
        <v>599792.36</v>
      </c>
      <c r="AB125" s="63">
        <v>598916</v>
      </c>
      <c r="AC125" s="63">
        <v>621568</v>
      </c>
      <c r="AD125" s="63">
        <v>565716</v>
      </c>
      <c r="AE125" s="63">
        <v>637600</v>
      </c>
      <c r="AF125" s="63">
        <v>630425</v>
      </c>
      <c r="AG125" s="63">
        <v>591924</v>
      </c>
      <c r="AH125" s="63">
        <v>569076</v>
      </c>
      <c r="AI125" s="13">
        <v>-8.4817191420476501E-3</v>
      </c>
      <c r="AJ125" s="13">
        <v>-3.8599549942222311E-2</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0</v>
      </c>
      <c r="Y126" s="63">
        <v>0</v>
      </c>
      <c r="Z126" s="63">
        <v>0</v>
      </c>
      <c r="AA126" s="63">
        <v>0</v>
      </c>
      <c r="AB126" s="63">
        <v>0</v>
      </c>
      <c r="AC126" s="63">
        <v>0</v>
      </c>
      <c r="AD126" s="63">
        <v>0</v>
      </c>
      <c r="AE126" s="63">
        <v>0</v>
      </c>
      <c r="AF126" s="63">
        <v>1224644</v>
      </c>
      <c r="AG126" s="63">
        <v>1886985</v>
      </c>
      <c r="AH126" s="63">
        <v>2398406</v>
      </c>
      <c r="AI126" s="13" t="s">
        <v>246</v>
      </c>
      <c r="AJ126" s="13">
        <v>0.27102547185059767</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221978</v>
      </c>
      <c r="W127" s="63">
        <v>224120</v>
      </c>
      <c r="X127" s="63">
        <v>216815</v>
      </c>
      <c r="Y127" s="63">
        <v>229466</v>
      </c>
      <c r="Z127" s="63">
        <v>233254</v>
      </c>
      <c r="AA127" s="63">
        <v>241465</v>
      </c>
      <c r="AB127" s="63">
        <v>250255</v>
      </c>
      <c r="AC127" s="63">
        <v>273271</v>
      </c>
      <c r="AD127" s="63">
        <v>283070</v>
      </c>
      <c r="AE127" s="63">
        <v>0</v>
      </c>
      <c r="AF127" s="63">
        <v>0</v>
      </c>
      <c r="AG127" s="63">
        <v>0</v>
      </c>
      <c r="AH127" s="63">
        <v>281903</v>
      </c>
      <c r="AI127" s="13">
        <v>2.004537032721454E-2</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0</v>
      </c>
      <c r="U128" s="41">
        <v>0</v>
      </c>
      <c r="V128" s="41">
        <v>0</v>
      </c>
      <c r="W128" s="63">
        <v>0</v>
      </c>
      <c r="X128" s="63">
        <v>0</v>
      </c>
      <c r="Y128" s="63">
        <v>0</v>
      </c>
      <c r="Z128" s="63">
        <v>0</v>
      </c>
      <c r="AA128" s="63">
        <v>0</v>
      </c>
      <c r="AB128" s="63">
        <v>0</v>
      </c>
      <c r="AC128" s="63">
        <v>0</v>
      </c>
      <c r="AD128" s="63">
        <v>0</v>
      </c>
      <c r="AE128" s="63">
        <v>283025</v>
      </c>
      <c r="AF128" s="63">
        <v>290002</v>
      </c>
      <c r="AG128" s="63">
        <v>332070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92957</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1044656</v>
      </c>
      <c r="H130" s="12">
        <v>1178422</v>
      </c>
      <c r="I130" s="12">
        <v>1314378</v>
      </c>
      <c r="J130" s="12">
        <v>1509967</v>
      </c>
      <c r="K130" s="12">
        <v>1875573</v>
      </c>
      <c r="L130" s="12">
        <v>2494972</v>
      </c>
      <c r="M130" s="12">
        <v>2119387</v>
      </c>
      <c r="N130" s="12">
        <v>2012511</v>
      </c>
      <c r="O130" s="12">
        <v>2039709</v>
      </c>
      <c r="P130" s="12">
        <v>1708191</v>
      </c>
      <c r="Q130" s="12">
        <v>1990936</v>
      </c>
      <c r="R130" s="63">
        <v>2032804</v>
      </c>
      <c r="S130" s="63">
        <v>3677667</v>
      </c>
      <c r="T130" s="63">
        <v>3553656</v>
      </c>
      <c r="U130" s="41">
        <v>4379827</v>
      </c>
      <c r="V130" s="41">
        <v>2876235</v>
      </c>
      <c r="W130" s="63">
        <v>3610372</v>
      </c>
      <c r="X130" s="63">
        <v>4206299</v>
      </c>
      <c r="Y130" s="63">
        <v>5142673</v>
      </c>
      <c r="Z130" s="63">
        <v>4747658</v>
      </c>
      <c r="AA130" s="63">
        <v>6142080</v>
      </c>
      <c r="AB130" s="63">
        <v>7974192</v>
      </c>
      <c r="AC130" s="63">
        <v>5614599</v>
      </c>
      <c r="AD130" s="63">
        <v>7043768</v>
      </c>
      <c r="AE130" s="63">
        <v>7413880</v>
      </c>
      <c r="AF130" s="63">
        <v>5717028</v>
      </c>
      <c r="AG130" s="63">
        <v>7643826</v>
      </c>
      <c r="AH130" s="63">
        <v>5622889</v>
      </c>
      <c r="AI130" s="13">
        <v>-5.6564667336768126E-2</v>
      </c>
      <c r="AJ130" s="13">
        <v>-0.26438814802953392</v>
      </c>
    </row>
    <row r="131" spans="1:36" ht="10.5" customHeight="1" x14ac:dyDescent="0.2">
      <c r="A131" s="11"/>
      <c r="B131" s="14"/>
      <c r="C131" s="11"/>
      <c r="D131" s="15" t="s">
        <v>45</v>
      </c>
      <c r="E131" s="11"/>
      <c r="F131" s="2"/>
      <c r="G131" s="12">
        <v>167887</v>
      </c>
      <c r="H131" s="12">
        <v>186877</v>
      </c>
      <c r="I131" s="12">
        <v>162008</v>
      </c>
      <c r="J131" s="12">
        <v>154964</v>
      </c>
      <c r="K131" s="12">
        <v>158040</v>
      </c>
      <c r="L131" s="12">
        <v>150716</v>
      </c>
      <c r="M131" s="12">
        <v>150264</v>
      </c>
      <c r="N131" s="12">
        <v>172101</v>
      </c>
      <c r="O131" s="12">
        <v>172346</v>
      </c>
      <c r="P131" s="12">
        <v>160870</v>
      </c>
      <c r="Q131" s="12">
        <v>190608</v>
      </c>
      <c r="R131" s="63">
        <v>190176</v>
      </c>
      <c r="S131" s="63">
        <v>227902</v>
      </c>
      <c r="T131" s="63">
        <v>49789</v>
      </c>
      <c r="U131" s="41">
        <v>31777</v>
      </c>
      <c r="V131" s="41">
        <v>38444</v>
      </c>
      <c r="W131" s="63">
        <v>45935</v>
      </c>
      <c r="X131" s="63">
        <v>44692</v>
      </c>
      <c r="Y131" s="63">
        <v>99448</v>
      </c>
      <c r="Z131" s="63">
        <v>226935</v>
      </c>
      <c r="AA131" s="63">
        <v>144371</v>
      </c>
      <c r="AB131" s="63">
        <v>538414</v>
      </c>
      <c r="AC131" s="63">
        <v>442632</v>
      </c>
      <c r="AD131" s="63">
        <v>139927</v>
      </c>
      <c r="AE131" s="63">
        <v>188908</v>
      </c>
      <c r="AF131" s="63">
        <v>180173</v>
      </c>
      <c r="AG131" s="63">
        <v>132338</v>
      </c>
      <c r="AH131" s="63">
        <v>170181</v>
      </c>
      <c r="AI131" s="13">
        <v>-0.17466083447680347</v>
      </c>
      <c r="AJ131" s="13">
        <v>0.28595717027611117</v>
      </c>
    </row>
    <row r="132" spans="1:36" ht="10.5" customHeight="1" x14ac:dyDescent="0.2">
      <c r="A132" s="11"/>
      <c r="B132" s="14"/>
      <c r="C132" s="11"/>
      <c r="D132" s="15" t="s">
        <v>46</v>
      </c>
      <c r="E132" s="11"/>
      <c r="F132" s="2"/>
      <c r="G132" s="12">
        <v>777192</v>
      </c>
      <c r="H132" s="12">
        <v>865467</v>
      </c>
      <c r="I132" s="12">
        <v>1022045</v>
      </c>
      <c r="J132" s="12">
        <v>1164408</v>
      </c>
      <c r="K132" s="12">
        <v>1398994</v>
      </c>
      <c r="L132" s="12">
        <v>1577381</v>
      </c>
      <c r="M132" s="12">
        <v>1449705</v>
      </c>
      <c r="N132" s="12">
        <v>1268113</v>
      </c>
      <c r="O132" s="12">
        <v>1287442</v>
      </c>
      <c r="P132" s="12">
        <v>1134054</v>
      </c>
      <c r="Q132" s="12">
        <v>1231368</v>
      </c>
      <c r="R132" s="63">
        <v>1287072</v>
      </c>
      <c r="S132" s="63">
        <v>1585129</v>
      </c>
      <c r="T132" s="63">
        <v>1759731</v>
      </c>
      <c r="U132" s="41">
        <v>2511829</v>
      </c>
      <c r="V132" s="41">
        <v>1840996</v>
      </c>
      <c r="W132" s="63">
        <v>2266631</v>
      </c>
      <c r="X132" s="63">
        <v>2431650</v>
      </c>
      <c r="Y132" s="63">
        <v>3172910</v>
      </c>
      <c r="Z132" s="63">
        <v>2991891</v>
      </c>
      <c r="AA132" s="63">
        <v>5327267</v>
      </c>
      <c r="AB132" s="63">
        <v>2410165</v>
      </c>
      <c r="AC132" s="63">
        <v>2572701</v>
      </c>
      <c r="AD132" s="63">
        <v>4318102</v>
      </c>
      <c r="AE132" s="63">
        <v>4505743</v>
      </c>
      <c r="AF132" s="63">
        <v>4392405</v>
      </c>
      <c r="AG132" s="63">
        <v>4510126</v>
      </c>
      <c r="AH132" s="63">
        <v>4193988</v>
      </c>
      <c r="AI132" s="13">
        <v>9.6722452722523222E-2</v>
      </c>
      <c r="AJ132" s="13">
        <v>-7.0095159203977894E-2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423977</v>
      </c>
      <c r="AA133" s="63">
        <v>449409</v>
      </c>
      <c r="AB133" s="63">
        <v>2697275</v>
      </c>
      <c r="AC133" s="63">
        <v>169591</v>
      </c>
      <c r="AD133" s="63">
        <v>150312</v>
      </c>
      <c r="AE133" s="63">
        <v>2451433</v>
      </c>
      <c r="AF133" s="63">
        <v>391408</v>
      </c>
      <c r="AG133" s="63">
        <v>1567045</v>
      </c>
      <c r="AH133" s="63">
        <v>137196</v>
      </c>
      <c r="AI133" s="13">
        <v>-0.39130083816377204</v>
      </c>
      <c r="AJ133" s="13">
        <v>-0.91244922768650549</v>
      </c>
    </row>
    <row r="134" spans="1:36" ht="10.5" customHeight="1" x14ac:dyDescent="0.2">
      <c r="A134" s="11"/>
      <c r="B134" s="11"/>
      <c r="C134" s="11"/>
      <c r="D134" s="11" t="s">
        <v>48</v>
      </c>
      <c r="E134" s="11"/>
      <c r="F134" s="2"/>
      <c r="G134" s="12">
        <v>99577</v>
      </c>
      <c r="H134" s="12">
        <v>126078</v>
      </c>
      <c r="I134" s="12">
        <v>130325</v>
      </c>
      <c r="J134" s="12">
        <v>190595</v>
      </c>
      <c r="K134" s="12">
        <v>318539</v>
      </c>
      <c r="L134" s="12">
        <v>766875</v>
      </c>
      <c r="M134" s="12">
        <v>519418</v>
      </c>
      <c r="N134" s="12">
        <v>572297</v>
      </c>
      <c r="O134" s="12">
        <v>579921</v>
      </c>
      <c r="P134" s="12">
        <v>413267</v>
      </c>
      <c r="Q134" s="12">
        <v>568960</v>
      </c>
      <c r="R134" s="63">
        <v>555556</v>
      </c>
      <c r="S134" s="63">
        <v>1864636</v>
      </c>
      <c r="T134" s="63">
        <v>1744136</v>
      </c>
      <c r="U134" s="41">
        <v>1836221</v>
      </c>
      <c r="V134" s="41">
        <v>996795</v>
      </c>
      <c r="W134" s="63">
        <v>1297806</v>
      </c>
      <c r="X134" s="63">
        <v>1729957</v>
      </c>
      <c r="Y134" s="63">
        <v>1870315</v>
      </c>
      <c r="Z134" s="63">
        <v>1104855</v>
      </c>
      <c r="AA134" s="63">
        <v>221033</v>
      </c>
      <c r="AB134" s="63">
        <v>2328338</v>
      </c>
      <c r="AC134" s="63">
        <v>2429675</v>
      </c>
      <c r="AD134" s="63">
        <v>2435427</v>
      </c>
      <c r="AE134" s="63">
        <v>267796</v>
      </c>
      <c r="AF134" s="63">
        <v>753042</v>
      </c>
      <c r="AG134" s="63">
        <v>1434317</v>
      </c>
      <c r="AH134" s="63">
        <v>1121524</v>
      </c>
      <c r="AI134" s="13">
        <v>-0.11462533411443743</v>
      </c>
      <c r="AJ134" s="13">
        <v>-0.2180780120433628</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1686181</v>
      </c>
      <c r="H136" s="12">
        <v>1534561</v>
      </c>
      <c r="I136" s="12">
        <v>1730835</v>
      </c>
      <c r="J136" s="12">
        <v>1937638</v>
      </c>
      <c r="K136" s="12">
        <f>SUM(K137:K145)</f>
        <v>2000040</v>
      </c>
      <c r="L136" s="12">
        <f>SUM(L137:L145)</f>
        <v>2724931</v>
      </c>
      <c r="M136" s="12">
        <f>SUM(M137:M145)</f>
        <v>2643075</v>
      </c>
      <c r="N136" s="12">
        <f>SUM(N137:N145)</f>
        <v>2942630</v>
      </c>
      <c r="O136" s="12">
        <v>3992916.16</v>
      </c>
      <c r="P136" s="12">
        <v>2994234</v>
      </c>
      <c r="Q136" s="12">
        <v>2809841.41</v>
      </c>
      <c r="R136" s="63">
        <v>3224005.47</v>
      </c>
      <c r="S136" s="63">
        <v>7089292.1899999995</v>
      </c>
      <c r="T136" s="63">
        <v>4639447.41</v>
      </c>
      <c r="U136" s="41">
        <v>4417354</v>
      </c>
      <c r="V136" s="41">
        <v>3581293.36</v>
      </c>
      <c r="W136" s="63">
        <v>4666613.3499999996</v>
      </c>
      <c r="X136" s="63">
        <v>3090183.4899999998</v>
      </c>
      <c r="Y136" s="63">
        <v>2660790.19</v>
      </c>
      <c r="Z136" s="63">
        <v>2703893.24</v>
      </c>
      <c r="AA136" s="63">
        <v>4167956.7</v>
      </c>
      <c r="AB136" s="63">
        <v>4366289</v>
      </c>
      <c r="AC136" s="63">
        <v>3974518</v>
      </c>
      <c r="AD136" s="63">
        <v>4637599</v>
      </c>
      <c r="AE136" s="63">
        <v>4864061</v>
      </c>
      <c r="AF136" s="63">
        <v>4827317</v>
      </c>
      <c r="AG136" s="63">
        <v>4358430</v>
      </c>
      <c r="AH136" s="63">
        <v>5847568</v>
      </c>
      <c r="AI136" s="13">
        <v>4.9890003219705159E-2</v>
      </c>
      <c r="AJ136" s="13">
        <v>0.34166844482990433</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114161</v>
      </c>
      <c r="H138" s="12">
        <v>118263</v>
      </c>
      <c r="I138" s="12">
        <v>155099</v>
      </c>
      <c r="J138" s="12">
        <v>283839</v>
      </c>
      <c r="K138" s="12">
        <v>262680</v>
      </c>
      <c r="L138" s="12">
        <v>263605</v>
      </c>
      <c r="M138" s="12">
        <v>261796</v>
      </c>
      <c r="N138" s="12">
        <v>267524</v>
      </c>
      <c r="O138" s="12">
        <v>498199.43</v>
      </c>
      <c r="P138" s="12">
        <v>535116</v>
      </c>
      <c r="Q138" s="12">
        <v>534561</v>
      </c>
      <c r="R138" s="63">
        <v>629616.97</v>
      </c>
      <c r="S138" s="63">
        <v>535115.85</v>
      </c>
      <c r="T138" s="63">
        <v>670537.04</v>
      </c>
      <c r="U138" s="41">
        <v>693216.14</v>
      </c>
      <c r="V138" s="41">
        <v>726196.19</v>
      </c>
      <c r="W138" s="64">
        <v>733942.77</v>
      </c>
      <c r="X138" s="64">
        <v>747377.72</v>
      </c>
      <c r="Y138" s="63">
        <v>763866.25</v>
      </c>
      <c r="Z138" s="63">
        <v>775214.93</v>
      </c>
      <c r="AA138" s="63">
        <v>773181.28</v>
      </c>
      <c r="AB138" s="63">
        <v>813667</v>
      </c>
      <c r="AC138" s="63">
        <v>824216</v>
      </c>
      <c r="AD138" s="63">
        <v>809434</v>
      </c>
      <c r="AE138" s="63">
        <v>862115</v>
      </c>
      <c r="AF138" s="63">
        <v>873119</v>
      </c>
      <c r="AG138" s="63">
        <v>902249</v>
      </c>
      <c r="AH138" s="63">
        <v>934724</v>
      </c>
      <c r="AI138" s="13">
        <v>2.3385945884259129E-2</v>
      </c>
      <c r="AJ138" s="13">
        <v>3.5993389851360323E-2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1183405</v>
      </c>
      <c r="H141" s="12">
        <v>1165602</v>
      </c>
      <c r="I141" s="12">
        <v>1315264</v>
      </c>
      <c r="J141" s="12">
        <v>1429934</v>
      </c>
      <c r="K141" s="12">
        <v>1501340</v>
      </c>
      <c r="L141" s="12">
        <v>1552447</v>
      </c>
      <c r="M141" s="12">
        <v>1664907</v>
      </c>
      <c r="N141" s="12">
        <v>1777468</v>
      </c>
      <c r="O141" s="12">
        <v>1728489.76</v>
      </c>
      <c r="P141" s="12">
        <v>1624568</v>
      </c>
      <c r="Q141" s="12">
        <v>1596516.62</v>
      </c>
      <c r="R141" s="63">
        <v>1620250.03</v>
      </c>
      <c r="S141" s="63">
        <v>1643825.05</v>
      </c>
      <c r="T141" s="63">
        <v>1669005.6800000002</v>
      </c>
      <c r="U141" s="41">
        <v>1881456.97</v>
      </c>
      <c r="V141" s="41">
        <v>2074993.27</v>
      </c>
      <c r="W141" s="63">
        <v>1908535.94</v>
      </c>
      <c r="X141" s="63">
        <v>1661481.62</v>
      </c>
      <c r="Y141" s="63">
        <v>1369044.1600000001</v>
      </c>
      <c r="Z141" s="63">
        <v>1176727.9500000002</v>
      </c>
      <c r="AA141" s="63">
        <v>1353920.4200000002</v>
      </c>
      <c r="AB141" s="63">
        <v>1369306</v>
      </c>
      <c r="AC141" s="63">
        <v>1390932</v>
      </c>
      <c r="AD141" s="63">
        <v>1416026</v>
      </c>
      <c r="AE141" s="63">
        <v>1755034</v>
      </c>
      <c r="AF141" s="63">
        <v>1534711</v>
      </c>
      <c r="AG141" s="63">
        <v>1636988</v>
      </c>
      <c r="AH141" s="63">
        <v>1592419</v>
      </c>
      <c r="AI141" s="13">
        <v>2.5477509394099762E-2</v>
      </c>
      <c r="AJ141" s="13">
        <v>-2.7226222794547058E-2</v>
      </c>
    </row>
    <row r="142" spans="1:36" ht="10.5" customHeight="1" x14ac:dyDescent="0.2">
      <c r="A142" s="11"/>
      <c r="B142" s="14"/>
      <c r="C142" s="11" t="s">
        <v>55</v>
      </c>
      <c r="E142" s="11"/>
      <c r="F142" s="2"/>
      <c r="G142" s="12">
        <v>0</v>
      </c>
      <c r="H142" s="12">
        <v>0</v>
      </c>
      <c r="I142" s="12">
        <v>0</v>
      </c>
      <c r="J142" s="12">
        <v>0</v>
      </c>
      <c r="K142" s="12">
        <v>0</v>
      </c>
      <c r="L142" s="12">
        <v>68935</v>
      </c>
      <c r="M142" s="12">
        <v>140393</v>
      </c>
      <c r="N142" s="12">
        <v>214512</v>
      </c>
      <c r="O142" s="12">
        <v>234868.97</v>
      </c>
      <c r="P142" s="12">
        <v>220619</v>
      </c>
      <c r="Q142" s="12">
        <v>225109.79</v>
      </c>
      <c r="R142" s="63">
        <v>291772.46999999997</v>
      </c>
      <c r="S142" s="63">
        <v>220619.29</v>
      </c>
      <c r="T142" s="63">
        <v>235129.69</v>
      </c>
      <c r="U142" s="41">
        <v>236813.89</v>
      </c>
      <c r="V142" s="41">
        <v>238699.9</v>
      </c>
      <c r="W142" s="64">
        <v>222780.64</v>
      </c>
      <c r="X142" s="64">
        <v>241145.15</v>
      </c>
      <c r="Y142" s="63">
        <v>228498.78</v>
      </c>
      <c r="Z142" s="63">
        <v>208501.36</v>
      </c>
      <c r="AA142" s="63">
        <v>207268</v>
      </c>
      <c r="AB142" s="63">
        <v>221489</v>
      </c>
      <c r="AC142" s="63">
        <v>262077</v>
      </c>
      <c r="AD142" s="63">
        <v>283922</v>
      </c>
      <c r="AE142" s="63">
        <v>299733</v>
      </c>
      <c r="AF142" s="63">
        <v>294648</v>
      </c>
      <c r="AG142" s="63">
        <v>341894</v>
      </c>
      <c r="AH142" s="63">
        <v>396472</v>
      </c>
      <c r="AI142" s="13">
        <v>0.10190307040319602</v>
      </c>
      <c r="AJ142" s="13">
        <v>0.1596342726108092</v>
      </c>
    </row>
    <row r="143" spans="1:36" ht="10.5" customHeight="1" x14ac:dyDescent="0.2">
      <c r="A143" s="11"/>
      <c r="B143" s="11"/>
      <c r="C143" s="11" t="s">
        <v>56</v>
      </c>
      <c r="D143" s="11"/>
      <c r="E143" s="11"/>
      <c r="F143" s="2"/>
      <c r="G143" s="12">
        <v>388615</v>
      </c>
      <c r="H143" s="12">
        <v>250696</v>
      </c>
      <c r="I143" s="12">
        <v>260472</v>
      </c>
      <c r="J143" s="12">
        <v>223865</v>
      </c>
      <c r="K143" s="12">
        <v>236020</v>
      </c>
      <c r="L143" s="12">
        <v>839944</v>
      </c>
      <c r="M143" s="12">
        <v>575979</v>
      </c>
      <c r="N143" s="12">
        <v>683126</v>
      </c>
      <c r="O143" s="12">
        <v>1531358</v>
      </c>
      <c r="P143" s="12">
        <v>613931</v>
      </c>
      <c r="Q143" s="12">
        <v>453654</v>
      </c>
      <c r="R143" s="63">
        <v>682366</v>
      </c>
      <c r="S143" s="63">
        <v>4689732</v>
      </c>
      <c r="T143" s="63">
        <v>2064775</v>
      </c>
      <c r="U143" s="41">
        <v>1605867</v>
      </c>
      <c r="V143" s="41">
        <v>541404</v>
      </c>
      <c r="W143" s="63">
        <v>1801354</v>
      </c>
      <c r="X143" s="63">
        <v>440179</v>
      </c>
      <c r="Y143" s="63">
        <v>299381</v>
      </c>
      <c r="Z143" s="63">
        <v>543449</v>
      </c>
      <c r="AA143" s="63">
        <v>1833587</v>
      </c>
      <c r="AB143" s="63">
        <v>1961827</v>
      </c>
      <c r="AC143" s="63">
        <v>1497293</v>
      </c>
      <c r="AD143" s="63">
        <v>2128217</v>
      </c>
      <c r="AE143" s="63">
        <v>1947179</v>
      </c>
      <c r="AF143" s="63">
        <v>2124839</v>
      </c>
      <c r="AG143" s="63">
        <v>1477299</v>
      </c>
      <c r="AH143" s="63">
        <v>2923953</v>
      </c>
      <c r="AI143" s="13">
        <v>6.8771702676397428E-2</v>
      </c>
      <c r="AJ143" s="13">
        <v>0.97925606123066489</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186061</v>
      </c>
      <c r="H147" s="12">
        <v>151441</v>
      </c>
      <c r="I147" s="12">
        <v>1323000</v>
      </c>
      <c r="J147" s="12">
        <v>458293</v>
      </c>
      <c r="K147" s="12">
        <v>461894</v>
      </c>
      <c r="L147" s="12">
        <v>167029</v>
      </c>
      <c r="M147" s="12">
        <v>75018</v>
      </c>
      <c r="N147" s="12">
        <v>151646</v>
      </c>
      <c r="O147" s="12">
        <v>466420</v>
      </c>
      <c r="P147" s="12">
        <v>1459814</v>
      </c>
      <c r="Q147" s="12">
        <v>206673</v>
      </c>
      <c r="R147" s="63">
        <v>943199</v>
      </c>
      <c r="S147" s="63">
        <v>3345019</v>
      </c>
      <c r="T147" s="63">
        <v>834637</v>
      </c>
      <c r="U147" s="41">
        <v>1318229</v>
      </c>
      <c r="V147" s="41">
        <v>1083739</v>
      </c>
      <c r="W147" s="63">
        <v>1024971</v>
      </c>
      <c r="X147" s="63">
        <v>1667202</v>
      </c>
      <c r="Y147" s="63">
        <v>208520</v>
      </c>
      <c r="Z147" s="63">
        <v>568971</v>
      </c>
      <c r="AA147" s="63">
        <v>833302</v>
      </c>
      <c r="AB147" s="63">
        <v>806026</v>
      </c>
      <c r="AC147" s="63">
        <v>1554277</v>
      </c>
      <c r="AD147" s="63">
        <v>639171</v>
      </c>
      <c r="AE147" s="63">
        <v>155974</v>
      </c>
      <c r="AF147" s="63">
        <v>134628</v>
      </c>
      <c r="AG147" s="63">
        <v>217074</v>
      </c>
      <c r="AH147" s="63">
        <v>659830</v>
      </c>
      <c r="AI147" s="13">
        <v>-3.2805463999934781E-2</v>
      </c>
      <c r="AJ147" s="13">
        <v>2.0396546799708855</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10000</v>
      </c>
      <c r="H149" s="12">
        <v>0</v>
      </c>
      <c r="I149" s="12">
        <v>84300</v>
      </c>
      <c r="J149" s="12">
        <v>72166</v>
      </c>
      <c r="K149" s="12">
        <v>130600</v>
      </c>
      <c r="L149" s="12">
        <v>94735</v>
      </c>
      <c r="M149" s="12">
        <v>119724</v>
      </c>
      <c r="N149" s="12">
        <v>111916</v>
      </c>
      <c r="O149" s="12">
        <v>167252</v>
      </c>
      <c r="P149" s="12">
        <v>108723</v>
      </c>
      <c r="Q149" s="12">
        <v>129017</v>
      </c>
      <c r="R149" s="63">
        <v>118012</v>
      </c>
      <c r="S149" s="63">
        <v>47139</v>
      </c>
      <c r="T149" s="63">
        <v>194879</v>
      </c>
      <c r="U149" s="41">
        <v>360591</v>
      </c>
      <c r="V149" s="41">
        <v>1702310</v>
      </c>
      <c r="W149" s="63">
        <v>1060070</v>
      </c>
      <c r="X149" s="63">
        <v>60061</v>
      </c>
      <c r="Y149" s="63">
        <v>437483</v>
      </c>
      <c r="Z149" s="63">
        <v>614413</v>
      </c>
      <c r="AA149" s="63">
        <v>37647</v>
      </c>
      <c r="AB149" s="63">
        <v>22290</v>
      </c>
      <c r="AC149" s="63">
        <v>20982</v>
      </c>
      <c r="AD149" s="63">
        <v>24801</v>
      </c>
      <c r="AE149" s="63">
        <v>744856</v>
      </c>
      <c r="AF149" s="63">
        <v>939318</v>
      </c>
      <c r="AG149" s="63">
        <v>1165736</v>
      </c>
      <c r="AH149" s="63">
        <v>967749</v>
      </c>
      <c r="AI149" s="13">
        <v>0.87474459620918843</v>
      </c>
      <c r="AJ149" s="13">
        <v>-0.16983862555501417</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5026707</v>
      </c>
      <c r="H152" s="5">
        <v>6708039</v>
      </c>
      <c r="I152" s="5">
        <v>7810566</v>
      </c>
      <c r="J152" s="5">
        <v>6580666</v>
      </c>
      <c r="K152" s="5">
        <v>8051644</v>
      </c>
      <c r="L152" s="5">
        <v>8217625</v>
      </c>
      <c r="M152" s="5">
        <v>8566001</v>
      </c>
      <c r="N152" s="5">
        <v>9164209</v>
      </c>
      <c r="O152" s="5">
        <v>11990497</v>
      </c>
      <c r="P152" s="5">
        <v>11389360</v>
      </c>
      <c r="Q152" s="5">
        <v>11592369</v>
      </c>
      <c r="R152" s="62">
        <v>11737582</v>
      </c>
      <c r="S152" s="62">
        <v>20162587</v>
      </c>
      <c r="T152" s="62">
        <v>16026530</v>
      </c>
      <c r="U152" s="39">
        <v>15891586</v>
      </c>
      <c r="V152" s="39">
        <v>15607805</v>
      </c>
      <c r="W152" s="62">
        <v>18923515</v>
      </c>
      <c r="X152" s="62">
        <v>17538398</v>
      </c>
      <c r="Y152" s="62">
        <v>16036125</v>
      </c>
      <c r="Z152" s="62">
        <v>18693883</v>
      </c>
      <c r="AA152" s="62">
        <v>20798510</v>
      </c>
      <c r="AB152" s="62">
        <v>18009418</v>
      </c>
      <c r="AC152" s="62">
        <v>20909368</v>
      </c>
      <c r="AD152" s="62">
        <v>20430301</v>
      </c>
      <c r="AE152" s="62">
        <v>26466236</v>
      </c>
      <c r="AF152" s="62">
        <v>25350277</v>
      </c>
      <c r="AG152" s="62">
        <v>26590024</v>
      </c>
      <c r="AH152" s="62">
        <v>26439551</v>
      </c>
      <c r="AI152" s="10">
        <v>6.6086391295923308E-2</v>
      </c>
      <c r="AJ152" s="10">
        <v>-5.6590020377567168E-3</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1170762</v>
      </c>
      <c r="H154" s="12">
        <v>1293238</v>
      </c>
      <c r="I154" s="12">
        <v>1330728</v>
      </c>
      <c r="J154" s="12">
        <v>1473944</v>
      </c>
      <c r="K154" s="12">
        <v>1395804</v>
      </c>
      <c r="L154" s="12">
        <v>1738124</v>
      </c>
      <c r="M154" s="12">
        <v>1789283</v>
      </c>
      <c r="N154" s="12">
        <v>1857137</v>
      </c>
      <c r="O154" s="12">
        <v>1902261</v>
      </c>
      <c r="P154" s="12">
        <v>2018247</v>
      </c>
      <c r="Q154" s="12">
        <v>1958231</v>
      </c>
      <c r="R154" s="63">
        <v>2167132</v>
      </c>
      <c r="S154" s="63">
        <v>10174123</v>
      </c>
      <c r="T154" s="63">
        <v>2385173</v>
      </c>
      <c r="U154" s="41">
        <v>2076071</v>
      </c>
      <c r="V154" s="41">
        <v>2336876</v>
      </c>
      <c r="W154" s="63">
        <v>2186053</v>
      </c>
      <c r="X154" s="63">
        <v>2431175</v>
      </c>
      <c r="Y154" s="63">
        <v>2301393</v>
      </c>
      <c r="Z154" s="63">
        <v>2435608</v>
      </c>
      <c r="AA154" s="63">
        <v>7610277</v>
      </c>
      <c r="AB154" s="63">
        <v>5118691</v>
      </c>
      <c r="AC154" s="63">
        <v>9684893</v>
      </c>
      <c r="AD154" s="63">
        <v>3310558</v>
      </c>
      <c r="AE154" s="63">
        <v>8344828</v>
      </c>
      <c r="AF154" s="63">
        <v>4873698</v>
      </c>
      <c r="AG154" s="63">
        <v>5057928</v>
      </c>
      <c r="AH154" s="63">
        <v>5943108</v>
      </c>
      <c r="AI154" s="13">
        <v>2.5201229132072234E-2</v>
      </c>
      <c r="AJ154" s="13">
        <v>0.17500842242119699</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1442912</v>
      </c>
      <c r="H156" s="12">
        <v>1914902</v>
      </c>
      <c r="I156" s="12">
        <v>1908013</v>
      </c>
      <c r="J156" s="12">
        <v>1731683</v>
      </c>
      <c r="K156" s="12">
        <v>2111747</v>
      </c>
      <c r="L156" s="12">
        <v>2419232</v>
      </c>
      <c r="M156" s="12">
        <v>2875995</v>
      </c>
      <c r="N156" s="12">
        <v>2804733</v>
      </c>
      <c r="O156" s="12">
        <v>2939786</v>
      </c>
      <c r="P156" s="12">
        <v>3460208</v>
      </c>
      <c r="Q156" s="12">
        <v>3346468</v>
      </c>
      <c r="R156" s="63">
        <v>4382126</v>
      </c>
      <c r="S156" s="63">
        <v>4165115</v>
      </c>
      <c r="T156" s="63">
        <v>3855861</v>
      </c>
      <c r="U156" s="41">
        <v>4296424</v>
      </c>
      <c r="V156" s="41">
        <v>3739585</v>
      </c>
      <c r="W156" s="63">
        <v>5102839</v>
      </c>
      <c r="X156" s="63">
        <v>4132525</v>
      </c>
      <c r="Y156" s="63">
        <v>4323692</v>
      </c>
      <c r="Z156" s="63">
        <v>4574483</v>
      </c>
      <c r="AA156" s="63">
        <v>5463379</v>
      </c>
      <c r="AB156" s="63">
        <v>4954782</v>
      </c>
      <c r="AC156" s="63">
        <v>5271677</v>
      </c>
      <c r="AD156" s="63">
        <v>4478177</v>
      </c>
      <c r="AE156" s="63">
        <v>9296191</v>
      </c>
      <c r="AF156" s="63">
        <v>6124252</v>
      </c>
      <c r="AG156" s="63">
        <v>6440316</v>
      </c>
      <c r="AH156" s="63">
        <v>6846974</v>
      </c>
      <c r="AI156" s="13">
        <v>5.53884926955035E-2</v>
      </c>
      <c r="AJ156" s="13">
        <v>6.3142553874685647E-2</v>
      </c>
    </row>
    <row r="157" spans="1:36" ht="10.5" customHeight="1" x14ac:dyDescent="0.2">
      <c r="A157" s="11"/>
      <c r="B157" s="19" t="s">
        <v>67</v>
      </c>
      <c r="C157" s="14"/>
      <c r="D157" s="19"/>
      <c r="E157" s="19"/>
      <c r="F157" s="2"/>
      <c r="G157" s="12">
        <v>577162</v>
      </c>
      <c r="H157" s="12">
        <v>428233</v>
      </c>
      <c r="I157" s="12">
        <v>486267</v>
      </c>
      <c r="J157" s="12">
        <v>479895</v>
      </c>
      <c r="K157" s="12">
        <v>557139</v>
      </c>
      <c r="L157" s="12">
        <v>612728</v>
      </c>
      <c r="M157" s="12">
        <v>678735</v>
      </c>
      <c r="N157" s="12">
        <v>761960</v>
      </c>
      <c r="O157" s="12">
        <v>974745</v>
      </c>
      <c r="P157" s="12">
        <v>788167</v>
      </c>
      <c r="Q157" s="12">
        <v>881341</v>
      </c>
      <c r="R157" s="63">
        <v>1450260</v>
      </c>
      <c r="S157" s="63">
        <v>848852</v>
      </c>
      <c r="T157" s="63">
        <v>1173008</v>
      </c>
      <c r="U157" s="41">
        <v>871811</v>
      </c>
      <c r="V157" s="41">
        <v>673041</v>
      </c>
      <c r="W157" s="63">
        <v>1082519</v>
      </c>
      <c r="X157" s="63">
        <v>1293164</v>
      </c>
      <c r="Y157" s="63">
        <v>566228</v>
      </c>
      <c r="Z157" s="63">
        <v>321458</v>
      </c>
      <c r="AA157" s="63">
        <v>1383528</v>
      </c>
      <c r="AB157" s="63">
        <v>1498615</v>
      </c>
      <c r="AC157" s="63">
        <v>697279</v>
      </c>
      <c r="AD157" s="63">
        <v>821751</v>
      </c>
      <c r="AE157" s="63">
        <v>2191724</v>
      </c>
      <c r="AF157" s="63">
        <v>2342690</v>
      </c>
      <c r="AG157" s="63">
        <v>1180805</v>
      </c>
      <c r="AH157" s="63">
        <v>2705561</v>
      </c>
      <c r="AI157" s="13">
        <v>0.10347172427509332</v>
      </c>
      <c r="AJ157" s="13">
        <v>1.2912851825661307</v>
      </c>
    </row>
    <row r="158" spans="1:36" ht="10.5" customHeight="1" x14ac:dyDescent="0.2">
      <c r="A158" s="11"/>
      <c r="B158" s="19" t="s">
        <v>69</v>
      </c>
      <c r="C158" s="14"/>
      <c r="D158" s="19"/>
      <c r="E158" s="19"/>
      <c r="F158" s="2"/>
      <c r="G158" s="12">
        <v>98500</v>
      </c>
      <c r="H158" s="12">
        <v>103020</v>
      </c>
      <c r="I158" s="12">
        <v>98393</v>
      </c>
      <c r="J158" s="12">
        <v>273797</v>
      </c>
      <c r="K158" s="12">
        <v>90477</v>
      </c>
      <c r="L158" s="12">
        <v>174604</v>
      </c>
      <c r="M158" s="12">
        <v>223071</v>
      </c>
      <c r="N158" s="12">
        <v>181502</v>
      </c>
      <c r="O158" s="12">
        <v>193126</v>
      </c>
      <c r="P158" s="12">
        <v>475699</v>
      </c>
      <c r="Q158" s="12">
        <v>130053</v>
      </c>
      <c r="R158" s="63">
        <v>194155</v>
      </c>
      <c r="S158" s="63">
        <v>1117215</v>
      </c>
      <c r="T158" s="63">
        <v>1620749</v>
      </c>
      <c r="U158" s="41">
        <v>1173978</v>
      </c>
      <c r="V158" s="41">
        <v>1442156</v>
      </c>
      <c r="W158" s="63">
        <v>1550890</v>
      </c>
      <c r="X158" s="63">
        <v>2141492</v>
      </c>
      <c r="Y158" s="63">
        <v>2460196</v>
      </c>
      <c r="Z158" s="63">
        <v>1493746</v>
      </c>
      <c r="AA158" s="63">
        <v>2034465</v>
      </c>
      <c r="AB158" s="63">
        <v>1623824</v>
      </c>
      <c r="AC158" s="63">
        <v>1423585</v>
      </c>
      <c r="AD158" s="63">
        <v>2703625</v>
      </c>
      <c r="AE158" s="63">
        <v>0</v>
      </c>
      <c r="AF158" s="63">
        <v>3233692</v>
      </c>
      <c r="AG158" s="63">
        <v>3361796</v>
      </c>
      <c r="AH158" s="63">
        <v>3507298</v>
      </c>
      <c r="AI158" s="13">
        <v>0.13694368016939173</v>
      </c>
      <c r="AJ158" s="13">
        <v>4.3281031924602205E-2</v>
      </c>
    </row>
    <row r="159" spans="1:36" ht="10.5" customHeight="1" x14ac:dyDescent="0.2">
      <c r="A159" s="11"/>
      <c r="B159" s="19" t="s">
        <v>70</v>
      </c>
      <c r="C159" s="14"/>
      <c r="D159" s="19"/>
      <c r="E159" s="19"/>
      <c r="F159" s="2"/>
      <c r="G159" s="12">
        <v>161881</v>
      </c>
      <c r="H159" s="12">
        <v>461793</v>
      </c>
      <c r="I159" s="12">
        <v>696942</v>
      </c>
      <c r="J159" s="12">
        <v>546298</v>
      </c>
      <c r="K159" s="12">
        <v>488649</v>
      </c>
      <c r="L159" s="12">
        <v>648570</v>
      </c>
      <c r="M159" s="12">
        <v>740557</v>
      </c>
      <c r="N159" s="12">
        <v>1008715</v>
      </c>
      <c r="O159" s="12">
        <v>883174</v>
      </c>
      <c r="P159" s="12">
        <v>1002484</v>
      </c>
      <c r="Q159" s="12">
        <v>2687645</v>
      </c>
      <c r="R159" s="63">
        <v>824423</v>
      </c>
      <c r="S159" s="63">
        <v>399823</v>
      </c>
      <c r="T159" s="63">
        <v>482080</v>
      </c>
      <c r="U159" s="41">
        <v>533070</v>
      </c>
      <c r="V159" s="41">
        <v>643832</v>
      </c>
      <c r="W159" s="63">
        <v>531565</v>
      </c>
      <c r="X159" s="63">
        <v>343314</v>
      </c>
      <c r="Y159" s="63">
        <v>367910</v>
      </c>
      <c r="Z159" s="63">
        <v>160996</v>
      </c>
      <c r="AA159" s="63">
        <v>1080498</v>
      </c>
      <c r="AB159" s="63">
        <v>564599</v>
      </c>
      <c r="AC159" s="63">
        <v>384307</v>
      </c>
      <c r="AD159" s="63">
        <v>401188</v>
      </c>
      <c r="AE159" s="63">
        <v>469743</v>
      </c>
      <c r="AF159" s="63">
        <v>672076</v>
      </c>
      <c r="AG159" s="63">
        <v>542522</v>
      </c>
      <c r="AH159" s="63">
        <v>175149</v>
      </c>
      <c r="AI159" s="13">
        <v>-0.17723098842274054</v>
      </c>
      <c r="AJ159" s="13">
        <v>-0.67715779267937526</v>
      </c>
    </row>
    <row r="160" spans="1:36" ht="10.5" customHeight="1" x14ac:dyDescent="0.2">
      <c r="A160" s="11"/>
      <c r="B160" s="19" t="s">
        <v>71</v>
      </c>
      <c r="C160" s="14"/>
      <c r="D160" s="19"/>
      <c r="E160" s="19"/>
      <c r="F160" s="2"/>
      <c r="G160" s="12">
        <v>194060</v>
      </c>
      <c r="H160" s="12">
        <v>253927</v>
      </c>
      <c r="I160" s="12">
        <v>211464</v>
      </c>
      <c r="J160" s="12">
        <v>227645</v>
      </c>
      <c r="K160" s="12">
        <v>255147</v>
      </c>
      <c r="L160" s="12">
        <v>368231</v>
      </c>
      <c r="M160" s="12">
        <v>309151</v>
      </c>
      <c r="N160" s="12">
        <v>306654</v>
      </c>
      <c r="O160" s="12">
        <v>301849</v>
      </c>
      <c r="P160" s="12">
        <v>306515</v>
      </c>
      <c r="Q160" s="12">
        <v>411045</v>
      </c>
      <c r="R160" s="63">
        <v>427598</v>
      </c>
      <c r="S160" s="63">
        <v>823553</v>
      </c>
      <c r="T160" s="63">
        <v>417891</v>
      </c>
      <c r="U160" s="41">
        <v>956084</v>
      </c>
      <c r="V160" s="41">
        <v>696484</v>
      </c>
      <c r="W160" s="63">
        <v>743043</v>
      </c>
      <c r="X160" s="63">
        <v>223432</v>
      </c>
      <c r="Y160" s="63">
        <v>378610</v>
      </c>
      <c r="Z160" s="63">
        <v>588037</v>
      </c>
      <c r="AA160" s="63">
        <v>1722731</v>
      </c>
      <c r="AB160" s="63">
        <v>779277</v>
      </c>
      <c r="AC160" s="63">
        <v>810949</v>
      </c>
      <c r="AD160" s="63">
        <v>1086682</v>
      </c>
      <c r="AE160" s="63">
        <v>1580785</v>
      </c>
      <c r="AF160" s="63">
        <v>2480661</v>
      </c>
      <c r="AG160" s="63">
        <v>3394920</v>
      </c>
      <c r="AH160" s="63">
        <v>2321154</v>
      </c>
      <c r="AI160" s="13">
        <v>0.19950487162934216</v>
      </c>
      <c r="AJ160" s="13">
        <v>-0.31628609805238417</v>
      </c>
    </row>
    <row r="161" spans="1:36" ht="10.5" customHeight="1" x14ac:dyDescent="0.2">
      <c r="A161" s="11"/>
      <c r="B161" s="19" t="s">
        <v>72</v>
      </c>
      <c r="C161" s="14"/>
      <c r="D161" s="19"/>
      <c r="E161" s="19"/>
      <c r="F161" s="2"/>
      <c r="G161" s="12">
        <v>0</v>
      </c>
      <c r="H161" s="12">
        <v>0</v>
      </c>
      <c r="I161" s="12">
        <v>0</v>
      </c>
      <c r="J161" s="12">
        <v>0</v>
      </c>
      <c r="K161" s="12">
        <v>0</v>
      </c>
      <c r="L161" s="12">
        <v>0</v>
      </c>
      <c r="M161" s="12">
        <v>0</v>
      </c>
      <c r="N161" s="12">
        <v>0</v>
      </c>
      <c r="O161" s="12">
        <v>0</v>
      </c>
      <c r="P161" s="12">
        <v>0</v>
      </c>
      <c r="Q161" s="12">
        <v>0</v>
      </c>
      <c r="R161" s="63">
        <v>0</v>
      </c>
      <c r="S161" s="63">
        <v>293155</v>
      </c>
      <c r="T161" s="63">
        <v>649359</v>
      </c>
      <c r="U161" s="41">
        <v>520102</v>
      </c>
      <c r="V161" s="41">
        <v>565741</v>
      </c>
      <c r="W161" s="63">
        <v>467894</v>
      </c>
      <c r="X161" s="63">
        <v>406555</v>
      </c>
      <c r="Y161" s="63">
        <v>618032</v>
      </c>
      <c r="Z161" s="63">
        <v>263338</v>
      </c>
      <c r="AA161" s="63">
        <v>465745</v>
      </c>
      <c r="AB161" s="63">
        <v>715684</v>
      </c>
      <c r="AC161" s="63">
        <v>772083</v>
      </c>
      <c r="AD161" s="63">
        <v>859206</v>
      </c>
      <c r="AE161" s="63">
        <v>4541365</v>
      </c>
      <c r="AF161" s="63">
        <v>562913</v>
      </c>
      <c r="AG161" s="63">
        <v>1993349</v>
      </c>
      <c r="AH161" s="63">
        <v>898239</v>
      </c>
      <c r="AI161" s="13">
        <v>3.8592303406566941E-2</v>
      </c>
      <c r="AJ161" s="13">
        <v>-0.54938196974037157</v>
      </c>
    </row>
    <row r="162" spans="1:36" ht="10.5" customHeight="1" x14ac:dyDescent="0.2">
      <c r="A162" s="11"/>
      <c r="B162" s="19" t="s">
        <v>73</v>
      </c>
      <c r="C162" s="14"/>
      <c r="D162" s="19"/>
      <c r="E162" s="19"/>
      <c r="F162" s="2"/>
      <c r="G162" s="12">
        <v>18000</v>
      </c>
      <c r="H162" s="12">
        <v>735613</v>
      </c>
      <c r="I162" s="12">
        <v>1816816</v>
      </c>
      <c r="J162" s="12">
        <v>387976</v>
      </c>
      <c r="K162" s="12">
        <v>1218398</v>
      </c>
      <c r="L162" s="12">
        <v>799222</v>
      </c>
      <c r="M162" s="12">
        <v>282586</v>
      </c>
      <c r="N162" s="12">
        <v>233418</v>
      </c>
      <c r="O162" s="12">
        <v>2838478</v>
      </c>
      <c r="P162" s="12">
        <v>1490002</v>
      </c>
      <c r="Q162" s="12">
        <v>470642</v>
      </c>
      <c r="R162" s="63">
        <v>0</v>
      </c>
      <c r="S162" s="63">
        <v>0</v>
      </c>
      <c r="T162" s="63">
        <v>835318</v>
      </c>
      <c r="U162" s="41">
        <v>2244364</v>
      </c>
      <c r="V162" s="41">
        <v>1015165</v>
      </c>
      <c r="W162" s="63">
        <v>7204408</v>
      </c>
      <c r="X162" s="63">
        <v>3031425</v>
      </c>
      <c r="Y162" s="63">
        <v>603485</v>
      </c>
      <c r="Z162" s="63">
        <v>570502</v>
      </c>
      <c r="AA162" s="63">
        <v>688596</v>
      </c>
      <c r="AB162" s="63">
        <v>860765</v>
      </c>
      <c r="AC162" s="63">
        <v>1864595</v>
      </c>
      <c r="AD162" s="63">
        <v>853900</v>
      </c>
      <c r="AE162" s="63">
        <v>41600</v>
      </c>
      <c r="AF162" s="63">
        <v>2403108</v>
      </c>
      <c r="AG162" s="63">
        <v>1979747</v>
      </c>
      <c r="AH162" s="63">
        <v>1575243</v>
      </c>
      <c r="AI162" s="13">
        <v>0.10597122183832619</v>
      </c>
      <c r="AJ162" s="13">
        <v>-0.20432105718558988</v>
      </c>
    </row>
    <row r="163" spans="1:36" ht="10.5" customHeight="1" x14ac:dyDescent="0.2">
      <c r="A163" s="11"/>
      <c r="B163" s="19" t="s">
        <v>39</v>
      </c>
      <c r="C163" s="14"/>
      <c r="D163" s="19"/>
      <c r="E163" s="19"/>
      <c r="F163" s="2"/>
      <c r="G163" s="12">
        <v>1363430</v>
      </c>
      <c r="H163" s="12">
        <v>1517313</v>
      </c>
      <c r="I163" s="12">
        <v>1261943</v>
      </c>
      <c r="J163" s="12">
        <v>1459428</v>
      </c>
      <c r="K163" s="12">
        <v>1934283</v>
      </c>
      <c r="L163" s="12">
        <v>1456914</v>
      </c>
      <c r="M163" s="12">
        <v>1666623</v>
      </c>
      <c r="N163" s="12">
        <v>2010090</v>
      </c>
      <c r="O163" s="12">
        <v>1957078</v>
      </c>
      <c r="P163" s="12">
        <v>1848038</v>
      </c>
      <c r="Q163" s="12">
        <v>1706944</v>
      </c>
      <c r="R163" s="63">
        <v>2291888</v>
      </c>
      <c r="S163" s="63">
        <v>2340751</v>
      </c>
      <c r="T163" s="63">
        <v>4607091</v>
      </c>
      <c r="U163" s="41">
        <v>3219682</v>
      </c>
      <c r="V163" s="41">
        <v>4494925</v>
      </c>
      <c r="W163" s="63">
        <v>54304</v>
      </c>
      <c r="X163" s="63">
        <v>3535316</v>
      </c>
      <c r="Y163" s="63">
        <v>4416579</v>
      </c>
      <c r="Z163" s="63">
        <v>8285715</v>
      </c>
      <c r="AA163" s="63">
        <v>349291</v>
      </c>
      <c r="AB163" s="63">
        <v>1893181</v>
      </c>
      <c r="AC163" s="63">
        <v>0</v>
      </c>
      <c r="AD163" s="63">
        <v>5915214</v>
      </c>
      <c r="AE163" s="63">
        <v>0</v>
      </c>
      <c r="AF163" s="63">
        <v>2657187</v>
      </c>
      <c r="AG163" s="63">
        <v>2638641</v>
      </c>
      <c r="AH163" s="63">
        <v>2466825</v>
      </c>
      <c r="AI163" s="13">
        <v>4.5099646038566643E-2</v>
      </c>
      <c r="AJ163" s="13">
        <v>-6.5115337781835425E-2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308</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3611589</v>
      </c>
      <c r="H176" s="5">
        <v>4223197</v>
      </c>
      <c r="I176" s="5">
        <v>5787665</v>
      </c>
      <c r="J176" s="5">
        <v>5854776</v>
      </c>
      <c r="K176" s="5">
        <f>SUM(K178,K193,K204,K206)</f>
        <v>6261727</v>
      </c>
      <c r="L176" s="5">
        <f>SUM(L178,L193,L204,L206)</f>
        <v>7846098</v>
      </c>
      <c r="M176" s="5">
        <f>SUM(M178,M193,M204,M206)</f>
        <v>6090004</v>
      </c>
      <c r="N176" s="5">
        <f>SUM(N178,N193,N204,N206)</f>
        <v>7849251</v>
      </c>
      <c r="O176" s="5">
        <v>6248800</v>
      </c>
      <c r="P176" s="5">
        <v>7169660</v>
      </c>
      <c r="Q176" s="5">
        <v>7329118</v>
      </c>
      <c r="R176" s="39">
        <v>7461767</v>
      </c>
      <c r="S176" s="39">
        <v>7541146</v>
      </c>
      <c r="T176" s="39">
        <v>8378510</v>
      </c>
      <c r="U176" s="39">
        <v>8879878</v>
      </c>
      <c r="V176" s="39">
        <v>8643723</v>
      </c>
      <c r="W176" s="39">
        <v>9706763</v>
      </c>
      <c r="X176" s="39">
        <v>8240413</v>
      </c>
      <c r="Y176" s="39">
        <v>7608173</v>
      </c>
      <c r="Z176" s="39">
        <v>9042631</v>
      </c>
      <c r="AA176" s="39">
        <v>18753913</v>
      </c>
      <c r="AB176" s="39">
        <v>9881484</v>
      </c>
      <c r="AC176" s="39">
        <v>9857470</v>
      </c>
      <c r="AD176" s="39">
        <v>8583393</v>
      </c>
      <c r="AE176" s="39">
        <v>8872444</v>
      </c>
      <c r="AF176" s="39">
        <v>9913687</v>
      </c>
      <c r="AG176" s="39">
        <v>9888427</v>
      </c>
      <c r="AH176" s="39">
        <v>9385587</v>
      </c>
      <c r="AI176" s="10">
        <v>-8.5445342179615302E-3</v>
      </c>
      <c r="AJ176" s="10">
        <v>-5.0851363922694681E-2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2249451</v>
      </c>
      <c r="H178" s="12">
        <v>2753172</v>
      </c>
      <c r="I178" s="12">
        <v>2972279</v>
      </c>
      <c r="J178" s="12">
        <v>3500492</v>
      </c>
      <c r="K178" s="12">
        <f>SUM(K179,K183:K187)</f>
        <v>3285991</v>
      </c>
      <c r="L178" s="12">
        <f>SUM(L179,L183:L187)</f>
        <v>4312245</v>
      </c>
      <c r="M178" s="12">
        <f>SUM(M179,M183:M187)</f>
        <v>4705146</v>
      </c>
      <c r="N178" s="12">
        <f>SUM(N179,N183:N187)</f>
        <v>5030383</v>
      </c>
      <c r="O178" s="12">
        <v>3961477</v>
      </c>
      <c r="P178" s="12">
        <v>3564352</v>
      </c>
      <c r="Q178" s="12">
        <v>3398816</v>
      </c>
      <c r="R178" s="41">
        <v>3580801</v>
      </c>
      <c r="S178" s="41">
        <v>3873118</v>
      </c>
      <c r="T178" s="41">
        <v>4342745</v>
      </c>
      <c r="U178" s="41">
        <v>4555146</v>
      </c>
      <c r="V178" s="41">
        <v>4705485</v>
      </c>
      <c r="W178" s="41">
        <v>4749560</v>
      </c>
      <c r="X178" s="41">
        <v>4282728</v>
      </c>
      <c r="Y178" s="41">
        <v>4556258</v>
      </c>
      <c r="Z178" s="41">
        <v>6021033</v>
      </c>
      <c r="AA178" s="41">
        <v>14583808</v>
      </c>
      <c r="AB178" s="41">
        <v>7020775</v>
      </c>
      <c r="AC178" s="41">
        <v>6484986</v>
      </c>
      <c r="AD178" s="41">
        <v>5244568</v>
      </c>
      <c r="AE178" s="41">
        <v>5020052</v>
      </c>
      <c r="AF178" s="41">
        <v>5863688</v>
      </c>
      <c r="AG178" s="41">
        <v>6361340</v>
      </c>
      <c r="AH178" s="41">
        <v>6403417</v>
      </c>
      <c r="AI178" s="13">
        <v>-1.5223246257053846E-2</v>
      </c>
      <c r="AJ178" s="13">
        <v>6.6144868848387293E-3</v>
      </c>
    </row>
    <row r="179" spans="1:36" ht="10.5" customHeight="1" x14ac:dyDescent="0.2">
      <c r="A179" s="11"/>
      <c r="B179" s="11"/>
      <c r="C179" s="11" t="s">
        <v>36</v>
      </c>
      <c r="D179" s="11"/>
      <c r="E179" s="11"/>
      <c r="F179" s="2"/>
      <c r="G179" s="12">
        <v>1286325</v>
      </c>
      <c r="H179" s="12">
        <v>1308764</v>
      </c>
      <c r="I179" s="12">
        <v>1365611</v>
      </c>
      <c r="J179" s="12">
        <v>1283224</v>
      </c>
      <c r="K179" s="12">
        <f>SUM(K180:K182)</f>
        <v>1861892</v>
      </c>
      <c r="L179" s="12">
        <f>SUM(L180:L182)</f>
        <v>1954972</v>
      </c>
      <c r="M179" s="12">
        <f>SUM(M180:M182)</f>
        <v>2111223</v>
      </c>
      <c r="N179" s="12">
        <f>SUM(N180:N182)</f>
        <v>2106845</v>
      </c>
      <c r="O179" s="12">
        <v>834179</v>
      </c>
      <c r="P179" s="12">
        <v>976808</v>
      </c>
      <c r="Q179" s="12">
        <v>943491</v>
      </c>
      <c r="R179" s="41">
        <v>992455</v>
      </c>
      <c r="S179" s="41">
        <v>985690</v>
      </c>
      <c r="T179" s="41">
        <v>1249721</v>
      </c>
      <c r="U179" s="41">
        <v>1300110</v>
      </c>
      <c r="V179" s="41">
        <v>1280927</v>
      </c>
      <c r="W179" s="41">
        <v>1271092</v>
      </c>
      <c r="X179" s="41">
        <v>1292457</v>
      </c>
      <c r="Y179" s="41">
        <v>1258355</v>
      </c>
      <c r="Z179" s="41">
        <v>1524262</v>
      </c>
      <c r="AA179" s="41">
        <v>1552798</v>
      </c>
      <c r="AB179" s="41">
        <v>1790857</v>
      </c>
      <c r="AC179" s="41">
        <v>1745273</v>
      </c>
      <c r="AD179" s="41">
        <v>1632451</v>
      </c>
      <c r="AE179" s="41">
        <v>1701926</v>
      </c>
      <c r="AF179" s="41">
        <v>1628582</v>
      </c>
      <c r="AG179" s="41">
        <v>1534673</v>
      </c>
      <c r="AH179" s="41">
        <v>1571225</v>
      </c>
      <c r="AI179" s="13">
        <v>-2.1570409259356271E-2</v>
      </c>
      <c r="AJ179" s="13">
        <v>2.3817451665599121E-2</v>
      </c>
    </row>
    <row r="180" spans="1:36" ht="10.5" customHeight="1" x14ac:dyDescent="0.2">
      <c r="A180" s="11"/>
      <c r="B180" s="11"/>
      <c r="C180" s="11"/>
      <c r="D180" s="11" t="s">
        <v>37</v>
      </c>
      <c r="E180" s="11"/>
      <c r="F180" s="2"/>
      <c r="G180" s="12">
        <v>824589</v>
      </c>
      <c r="H180" s="12">
        <v>824485</v>
      </c>
      <c r="I180" s="12">
        <v>878165</v>
      </c>
      <c r="J180" s="12">
        <v>800476</v>
      </c>
      <c r="K180" s="12">
        <v>789350</v>
      </c>
      <c r="L180" s="12">
        <v>764036</v>
      </c>
      <c r="M180" s="12">
        <v>808488</v>
      </c>
      <c r="N180" s="12">
        <v>836514</v>
      </c>
      <c r="O180" s="12">
        <v>802391</v>
      </c>
      <c r="P180" s="12">
        <v>925603</v>
      </c>
      <c r="Q180" s="12">
        <v>898105</v>
      </c>
      <c r="R180" s="41">
        <v>924705</v>
      </c>
      <c r="S180" s="41">
        <v>909434</v>
      </c>
      <c r="T180" s="41">
        <v>1101334</v>
      </c>
      <c r="U180" s="41">
        <v>1163849</v>
      </c>
      <c r="V180" s="41">
        <v>1153096</v>
      </c>
      <c r="W180" s="41">
        <v>1144583</v>
      </c>
      <c r="X180" s="41">
        <v>1129912</v>
      </c>
      <c r="Y180" s="41">
        <v>1138320</v>
      </c>
      <c r="Z180" s="41">
        <v>1396756</v>
      </c>
      <c r="AA180" s="41">
        <v>1419730</v>
      </c>
      <c r="AB180" s="41">
        <v>1628405</v>
      </c>
      <c r="AC180" s="41">
        <v>1601603</v>
      </c>
      <c r="AD180" s="41">
        <v>1565543</v>
      </c>
      <c r="AE180" s="41">
        <v>1569543</v>
      </c>
      <c r="AF180" s="41">
        <v>1522784</v>
      </c>
      <c r="AG180" s="41">
        <v>1426634</v>
      </c>
      <c r="AH180" s="41">
        <v>1457938</v>
      </c>
      <c r="AI180" s="13">
        <v>-1.8260862401468736E-2</v>
      </c>
      <c r="AJ180" s="13">
        <v>2.1942558497834764E-2</v>
      </c>
    </row>
    <row r="181" spans="1:36" ht="10.5" customHeight="1" x14ac:dyDescent="0.2">
      <c r="A181" s="11"/>
      <c r="B181" s="11"/>
      <c r="C181" s="14"/>
      <c r="D181" s="11" t="s">
        <v>90</v>
      </c>
      <c r="E181" s="11"/>
      <c r="F181" s="2"/>
      <c r="G181" s="12">
        <v>440000</v>
      </c>
      <c r="H181" s="12">
        <v>445246</v>
      </c>
      <c r="I181" s="12">
        <v>445006</v>
      </c>
      <c r="J181" s="12">
        <v>444218</v>
      </c>
      <c r="K181" s="12">
        <v>1037704</v>
      </c>
      <c r="L181" s="12">
        <v>1145280</v>
      </c>
      <c r="M181" s="12">
        <v>1260099</v>
      </c>
      <c r="N181" s="12">
        <v>1241129</v>
      </c>
      <c r="O181" s="12">
        <v>3446</v>
      </c>
      <c r="P181" s="12">
        <v>2553</v>
      </c>
      <c r="Q181" s="12">
        <v>0</v>
      </c>
      <c r="R181" s="41">
        <v>0</v>
      </c>
      <c r="S181" s="41">
        <v>3559</v>
      </c>
      <c r="T181" s="41">
        <v>0</v>
      </c>
      <c r="U181" s="41">
        <v>0</v>
      </c>
      <c r="V181" s="41">
        <v>0</v>
      </c>
      <c r="W181" s="41">
        <v>0</v>
      </c>
      <c r="X181" s="41">
        <v>0</v>
      </c>
      <c r="Y181" s="41">
        <v>0</v>
      </c>
      <c r="Z181" s="41">
        <v>0</v>
      </c>
      <c r="AA181" s="41">
        <v>0</v>
      </c>
      <c r="AB181" s="41">
        <v>0</v>
      </c>
      <c r="AC181" s="41">
        <v>0</v>
      </c>
      <c r="AD181" s="41">
        <v>0</v>
      </c>
      <c r="AE181" s="41">
        <v>0</v>
      </c>
      <c r="AF181" s="41">
        <v>0</v>
      </c>
      <c r="AG181" s="41">
        <v>0</v>
      </c>
      <c r="AH181" s="41">
        <v>0</v>
      </c>
      <c r="AI181" s="13" t="s">
        <v>246</v>
      </c>
      <c r="AJ181" s="13" t="s">
        <v>246</v>
      </c>
    </row>
    <row r="182" spans="1:36" ht="10.5" customHeight="1" x14ac:dyDescent="0.2">
      <c r="A182" s="11"/>
      <c r="B182" s="14"/>
      <c r="C182" s="11"/>
      <c r="D182" s="11" t="s">
        <v>39</v>
      </c>
      <c r="E182" s="11"/>
      <c r="F182" s="2"/>
      <c r="G182" s="12">
        <v>21736</v>
      </c>
      <c r="H182" s="12">
        <v>39033</v>
      </c>
      <c r="I182" s="12">
        <v>42440</v>
      </c>
      <c r="J182" s="12">
        <v>38530</v>
      </c>
      <c r="K182" s="12">
        <v>34838</v>
      </c>
      <c r="L182" s="12">
        <v>45656</v>
      </c>
      <c r="M182" s="12">
        <v>42636</v>
      </c>
      <c r="N182" s="12">
        <v>29202</v>
      </c>
      <c r="O182" s="12">
        <v>28342</v>
      </c>
      <c r="P182" s="12">
        <v>48652</v>
      </c>
      <c r="Q182" s="12">
        <v>45386</v>
      </c>
      <c r="R182" s="41">
        <v>67750</v>
      </c>
      <c r="S182" s="41">
        <v>72697</v>
      </c>
      <c r="T182" s="41">
        <v>148387</v>
      </c>
      <c r="U182" s="41">
        <v>136261</v>
      </c>
      <c r="V182" s="41">
        <v>127831</v>
      </c>
      <c r="W182" s="41">
        <v>126509</v>
      </c>
      <c r="X182" s="41">
        <v>162545</v>
      </c>
      <c r="Y182" s="41">
        <v>120035</v>
      </c>
      <c r="Z182" s="41">
        <v>127506</v>
      </c>
      <c r="AA182" s="41">
        <v>133068</v>
      </c>
      <c r="AB182" s="41">
        <v>162452</v>
      </c>
      <c r="AC182" s="41">
        <v>143670</v>
      </c>
      <c r="AD182" s="41">
        <v>66908</v>
      </c>
      <c r="AE182" s="41">
        <v>132383</v>
      </c>
      <c r="AF182" s="41">
        <v>105798</v>
      </c>
      <c r="AG182" s="41">
        <v>108039</v>
      </c>
      <c r="AH182" s="41">
        <v>113287</v>
      </c>
      <c r="AI182" s="13">
        <v>-5.8307375507007264E-2</v>
      </c>
      <c r="AJ182" s="13">
        <v>4.8575051601736412E-2</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45</v>
      </c>
      <c r="Q183" s="12">
        <v>0</v>
      </c>
      <c r="R183" s="41">
        <v>0</v>
      </c>
      <c r="S183" s="41">
        <v>0</v>
      </c>
      <c r="T183" s="41">
        <v>0</v>
      </c>
      <c r="U183" s="41">
        <v>0</v>
      </c>
      <c r="V183" s="41">
        <v>0</v>
      </c>
      <c r="W183" s="41">
        <v>0</v>
      </c>
      <c r="X183" s="41">
        <v>0</v>
      </c>
      <c r="Y183" s="41">
        <v>0</v>
      </c>
      <c r="Z183" s="41">
        <v>0</v>
      </c>
      <c r="AA183" s="41">
        <v>0</v>
      </c>
      <c r="AB183" s="41">
        <v>0</v>
      </c>
      <c r="AC183" s="41">
        <v>0</v>
      </c>
      <c r="AD183" s="41">
        <v>0</v>
      </c>
      <c r="AE183" s="41">
        <v>53699</v>
      </c>
      <c r="AF183" s="41">
        <v>966000</v>
      </c>
      <c r="AG183" s="41">
        <v>996210</v>
      </c>
      <c r="AH183" s="41">
        <v>1074771</v>
      </c>
      <c r="AI183" s="13" t="s">
        <v>246</v>
      </c>
      <c r="AJ183" s="13">
        <v>7.8859878941187095E-2</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29651</v>
      </c>
      <c r="Q184" s="12">
        <v>0</v>
      </c>
      <c r="R184" s="41">
        <v>0</v>
      </c>
      <c r="S184" s="41">
        <v>0</v>
      </c>
      <c r="T184" s="41">
        <v>0</v>
      </c>
      <c r="U184" s="41">
        <v>0</v>
      </c>
      <c r="V184" s="41">
        <v>0</v>
      </c>
      <c r="W184" s="41">
        <v>0</v>
      </c>
      <c r="X184" s="41">
        <v>0</v>
      </c>
      <c r="Y184" s="41">
        <v>122816</v>
      </c>
      <c r="Z184" s="41">
        <v>155300</v>
      </c>
      <c r="AA184" s="41">
        <v>183310</v>
      </c>
      <c r="AB184" s="41">
        <v>187795</v>
      </c>
      <c r="AC184" s="41">
        <v>202689</v>
      </c>
      <c r="AD184" s="41">
        <v>213737</v>
      </c>
      <c r="AE184" s="41">
        <v>209668</v>
      </c>
      <c r="AF184" s="41">
        <v>215271</v>
      </c>
      <c r="AG184" s="41">
        <v>315543</v>
      </c>
      <c r="AH184" s="41">
        <v>261868</v>
      </c>
      <c r="AI184" s="13">
        <v>5.6979102669815873E-2</v>
      </c>
      <c r="AJ184" s="13">
        <v>-0.17010359919250309</v>
      </c>
    </row>
    <row r="185" spans="1:36" ht="10.5" customHeight="1" x14ac:dyDescent="0.2">
      <c r="A185" s="11"/>
      <c r="B185" s="14"/>
      <c r="C185" s="11" t="s">
        <v>42</v>
      </c>
      <c r="D185" s="11"/>
      <c r="E185" s="11"/>
      <c r="F185" s="2"/>
      <c r="G185" s="12">
        <v>0</v>
      </c>
      <c r="H185" s="12">
        <v>0</v>
      </c>
      <c r="I185" s="12">
        <v>0</v>
      </c>
      <c r="J185" s="12">
        <v>0</v>
      </c>
      <c r="K185" s="12">
        <v>32261</v>
      </c>
      <c r="L185" s="12">
        <v>44548</v>
      </c>
      <c r="M185" s="12">
        <v>43977</v>
      </c>
      <c r="N185" s="12">
        <v>45673</v>
      </c>
      <c r="O185" s="12">
        <v>44383</v>
      </c>
      <c r="P185" s="12">
        <v>0</v>
      </c>
      <c r="Q185" s="12">
        <v>0</v>
      </c>
      <c r="R185" s="41">
        <v>0</v>
      </c>
      <c r="S185" s="41">
        <v>0</v>
      </c>
      <c r="T185" s="41">
        <v>0</v>
      </c>
      <c r="U185" s="41">
        <v>0</v>
      </c>
      <c r="V185" s="41">
        <v>0</v>
      </c>
      <c r="W185" s="41">
        <v>0</v>
      </c>
      <c r="X185" s="41">
        <v>0</v>
      </c>
      <c r="Y185" s="41">
        <v>12358</v>
      </c>
      <c r="Z185" s="41">
        <v>16536</v>
      </c>
      <c r="AA185" s="41">
        <v>23196</v>
      </c>
      <c r="AB185" s="41">
        <v>23078</v>
      </c>
      <c r="AC185" s="41">
        <v>23116</v>
      </c>
      <c r="AD185" s="41">
        <v>24029</v>
      </c>
      <c r="AE185" s="41">
        <v>23481</v>
      </c>
      <c r="AF185" s="41">
        <v>25508</v>
      </c>
      <c r="AG185" s="41">
        <v>27460</v>
      </c>
      <c r="AH185" s="41">
        <v>21110</v>
      </c>
      <c r="AI185" s="13">
        <v>-1.4745688449552596E-2</v>
      </c>
      <c r="AJ185" s="13">
        <v>-0.23124544792425347</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963126</v>
      </c>
      <c r="H187" s="12">
        <v>1444408</v>
      </c>
      <c r="I187" s="12">
        <v>1606668</v>
      </c>
      <c r="J187" s="12">
        <v>2217268</v>
      </c>
      <c r="K187" s="12">
        <v>1391838</v>
      </c>
      <c r="L187" s="12">
        <v>2312725</v>
      </c>
      <c r="M187" s="12">
        <v>2549946</v>
      </c>
      <c r="N187" s="12">
        <v>2877865</v>
      </c>
      <c r="O187" s="12">
        <v>3082915</v>
      </c>
      <c r="P187" s="12">
        <v>2557848</v>
      </c>
      <c r="Q187" s="12">
        <v>2455325</v>
      </c>
      <c r="R187" s="41">
        <v>2588346</v>
      </c>
      <c r="S187" s="41">
        <v>2887428</v>
      </c>
      <c r="T187" s="41">
        <v>3093024</v>
      </c>
      <c r="U187" s="41">
        <v>3255036</v>
      </c>
      <c r="V187" s="41">
        <v>3424558</v>
      </c>
      <c r="W187" s="41">
        <v>3478468</v>
      </c>
      <c r="X187" s="41">
        <v>2990271</v>
      </c>
      <c r="Y187" s="41">
        <v>3162729</v>
      </c>
      <c r="Z187" s="41">
        <v>4324935</v>
      </c>
      <c r="AA187" s="41">
        <v>12824504</v>
      </c>
      <c r="AB187" s="41">
        <v>5019045</v>
      </c>
      <c r="AC187" s="41">
        <v>4513908</v>
      </c>
      <c r="AD187" s="41">
        <v>3374351</v>
      </c>
      <c r="AE187" s="41">
        <v>3031278</v>
      </c>
      <c r="AF187" s="41">
        <v>3028327</v>
      </c>
      <c r="AG187" s="41">
        <v>3487454</v>
      </c>
      <c r="AH187" s="41">
        <v>3474443</v>
      </c>
      <c r="AI187" s="13">
        <v>-5.9459826737299548E-2</v>
      </c>
      <c r="AJ187" s="13">
        <v>-3.7308018973153481E-3</v>
      </c>
    </row>
    <row r="188" spans="1:36" ht="10.5" customHeight="1" x14ac:dyDescent="0.2">
      <c r="A188" s="11"/>
      <c r="B188" s="14"/>
      <c r="C188" s="11"/>
      <c r="D188" s="15" t="s">
        <v>45</v>
      </c>
      <c r="E188" s="11"/>
      <c r="F188" s="2"/>
      <c r="G188" s="12">
        <v>635566</v>
      </c>
      <c r="H188" s="12">
        <v>734655</v>
      </c>
      <c r="I188" s="12">
        <v>764271</v>
      </c>
      <c r="J188" s="12">
        <v>801863</v>
      </c>
      <c r="K188" s="12">
        <v>769851</v>
      </c>
      <c r="L188" s="12">
        <v>783916</v>
      </c>
      <c r="M188" s="12">
        <v>850938</v>
      </c>
      <c r="N188" s="12">
        <v>899631</v>
      </c>
      <c r="O188" s="12">
        <v>1019830</v>
      </c>
      <c r="P188" s="12">
        <v>928905</v>
      </c>
      <c r="Q188" s="12">
        <v>961899</v>
      </c>
      <c r="R188" s="41">
        <v>986224</v>
      </c>
      <c r="S188" s="41">
        <v>1115468</v>
      </c>
      <c r="T188" s="41">
        <v>1154126</v>
      </c>
      <c r="U188" s="41">
        <v>1240256</v>
      </c>
      <c r="V188" s="41">
        <v>1455946</v>
      </c>
      <c r="W188" s="41">
        <v>1320333</v>
      </c>
      <c r="X188" s="41">
        <v>1252726</v>
      </c>
      <c r="Y188" s="41">
        <v>1390937</v>
      </c>
      <c r="Z188" s="41">
        <v>1207227</v>
      </c>
      <c r="AA188" s="41">
        <v>1341031</v>
      </c>
      <c r="AB188" s="41">
        <v>1317748</v>
      </c>
      <c r="AC188" s="41">
        <v>1382497</v>
      </c>
      <c r="AD188" s="41">
        <v>1420930</v>
      </c>
      <c r="AE188" s="41">
        <v>1385720</v>
      </c>
      <c r="AF188" s="41">
        <v>1454592</v>
      </c>
      <c r="AG188" s="41">
        <v>1648693</v>
      </c>
      <c r="AH188" s="41">
        <v>1585956</v>
      </c>
      <c r="AI188" s="13">
        <v>3.1358838551038604E-2</v>
      </c>
      <c r="AJ188" s="13">
        <v>-3.8052566487514657E-2</v>
      </c>
    </row>
    <row r="189" spans="1:36" ht="10.5" customHeight="1" x14ac:dyDescent="0.2">
      <c r="A189" s="11"/>
      <c r="B189" s="14"/>
      <c r="C189" s="11"/>
      <c r="D189" s="15" t="s">
        <v>46</v>
      </c>
      <c r="E189" s="11"/>
      <c r="F189" s="2"/>
      <c r="G189" s="12">
        <v>233834</v>
      </c>
      <c r="H189" s="12">
        <v>280116</v>
      </c>
      <c r="I189" s="12">
        <v>401513</v>
      </c>
      <c r="J189" s="12">
        <v>1022707</v>
      </c>
      <c r="K189" s="12">
        <v>311707</v>
      </c>
      <c r="L189" s="12">
        <v>1098962</v>
      </c>
      <c r="M189" s="12">
        <v>994874</v>
      </c>
      <c r="N189" s="12">
        <v>1079001</v>
      </c>
      <c r="O189" s="12">
        <v>1038383</v>
      </c>
      <c r="P189" s="12">
        <v>1066586</v>
      </c>
      <c r="Q189" s="12">
        <v>1048965</v>
      </c>
      <c r="R189" s="41">
        <v>1236826</v>
      </c>
      <c r="S189" s="41">
        <v>1253166</v>
      </c>
      <c r="T189" s="41">
        <v>1205287</v>
      </c>
      <c r="U189" s="41">
        <v>1193551</v>
      </c>
      <c r="V189" s="41">
        <v>1250056</v>
      </c>
      <c r="W189" s="41">
        <v>1229955</v>
      </c>
      <c r="X189" s="41">
        <v>1129643</v>
      </c>
      <c r="Y189" s="41">
        <v>1157711</v>
      </c>
      <c r="Z189" s="41">
        <v>1171146</v>
      </c>
      <c r="AA189" s="41">
        <v>939232</v>
      </c>
      <c r="AB189" s="41">
        <v>1009343</v>
      </c>
      <c r="AC189" s="41">
        <v>1017155</v>
      </c>
      <c r="AD189" s="41">
        <v>1041427</v>
      </c>
      <c r="AE189" s="41">
        <v>1066226</v>
      </c>
      <c r="AF189" s="41">
        <v>1018475</v>
      </c>
      <c r="AG189" s="41">
        <v>1022693</v>
      </c>
      <c r="AH189" s="41">
        <v>1131473</v>
      </c>
      <c r="AI189" s="13">
        <v>1.9219138126536528E-2</v>
      </c>
      <c r="AJ189" s="13">
        <v>0.10636623111725611</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1620451</v>
      </c>
      <c r="AA190" s="41">
        <v>10148685</v>
      </c>
      <c r="AB190" s="41">
        <v>2238576</v>
      </c>
      <c r="AC190" s="41">
        <v>1642339</v>
      </c>
      <c r="AD190" s="41">
        <v>151785</v>
      </c>
      <c r="AE190" s="41">
        <v>0</v>
      </c>
      <c r="AF190" s="41">
        <v>0</v>
      </c>
      <c r="AG190" s="41">
        <v>0</v>
      </c>
      <c r="AH190" s="41">
        <v>0</v>
      </c>
      <c r="AI190" s="13">
        <v>-1</v>
      </c>
      <c r="AJ190" s="13" t="s">
        <v>246</v>
      </c>
    </row>
    <row r="191" spans="1:36" ht="10.5" customHeight="1" x14ac:dyDescent="0.2">
      <c r="A191" s="11"/>
      <c r="B191" s="11"/>
      <c r="C191" s="11"/>
      <c r="D191" s="11" t="s">
        <v>48</v>
      </c>
      <c r="E191" s="11"/>
      <c r="F191" s="2"/>
      <c r="G191" s="12">
        <v>93726</v>
      </c>
      <c r="H191" s="12">
        <v>429637</v>
      </c>
      <c r="I191" s="12">
        <v>440884</v>
      </c>
      <c r="J191" s="12">
        <v>392698</v>
      </c>
      <c r="K191" s="12">
        <v>310280</v>
      </c>
      <c r="L191" s="12">
        <v>429847</v>
      </c>
      <c r="M191" s="12">
        <v>704134</v>
      </c>
      <c r="N191" s="12">
        <v>899233</v>
      </c>
      <c r="O191" s="12">
        <v>1024702</v>
      </c>
      <c r="P191" s="12">
        <v>562357</v>
      </c>
      <c r="Q191" s="12">
        <v>444461</v>
      </c>
      <c r="R191" s="41">
        <v>365296</v>
      </c>
      <c r="S191" s="41">
        <v>518794</v>
      </c>
      <c r="T191" s="41">
        <v>733611</v>
      </c>
      <c r="U191" s="41">
        <v>821229</v>
      </c>
      <c r="V191" s="41">
        <v>718556</v>
      </c>
      <c r="W191" s="41">
        <v>928180</v>
      </c>
      <c r="X191" s="41">
        <v>607902</v>
      </c>
      <c r="Y191" s="41">
        <v>614081</v>
      </c>
      <c r="Z191" s="41">
        <v>326111</v>
      </c>
      <c r="AA191" s="41">
        <v>395556</v>
      </c>
      <c r="AB191" s="41">
        <v>453378</v>
      </c>
      <c r="AC191" s="41">
        <v>471917</v>
      </c>
      <c r="AD191" s="41">
        <v>760209</v>
      </c>
      <c r="AE191" s="41">
        <v>579332</v>
      </c>
      <c r="AF191" s="41">
        <v>555260</v>
      </c>
      <c r="AG191" s="41">
        <v>816068</v>
      </c>
      <c r="AH191" s="41">
        <v>757014</v>
      </c>
      <c r="AI191" s="13">
        <v>8.9199027307994783E-2</v>
      </c>
      <c r="AJ191" s="13">
        <v>-7.2364067700240661E-2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395159</v>
      </c>
      <c r="H193" s="12">
        <v>367252</v>
      </c>
      <c r="I193" s="12">
        <v>528780</v>
      </c>
      <c r="J193" s="12">
        <v>478166</v>
      </c>
      <c r="K193" s="12">
        <f>SUM(K194:K202)</f>
        <v>439389</v>
      </c>
      <c r="L193" s="12">
        <f>SUM(L194:L202)</f>
        <v>443119</v>
      </c>
      <c r="M193" s="12">
        <f>SUM(M194:M202)</f>
        <v>489950</v>
      </c>
      <c r="N193" s="12">
        <f>SUM(N194:N202)</f>
        <v>592133</v>
      </c>
      <c r="O193" s="12">
        <v>777436</v>
      </c>
      <c r="P193" s="12">
        <v>673787</v>
      </c>
      <c r="Q193" s="12">
        <v>593811</v>
      </c>
      <c r="R193" s="41">
        <v>693059</v>
      </c>
      <c r="S193" s="41">
        <v>644409</v>
      </c>
      <c r="T193" s="41">
        <v>1387751</v>
      </c>
      <c r="U193" s="41">
        <v>1224008</v>
      </c>
      <c r="V193" s="41">
        <v>1505166</v>
      </c>
      <c r="W193" s="41">
        <v>666792</v>
      </c>
      <c r="X193" s="41">
        <v>573674</v>
      </c>
      <c r="Y193" s="41">
        <v>816444</v>
      </c>
      <c r="Z193" s="41">
        <v>600607</v>
      </c>
      <c r="AA193" s="41">
        <v>845449</v>
      </c>
      <c r="AB193" s="41">
        <v>997892</v>
      </c>
      <c r="AC193" s="41">
        <v>552763</v>
      </c>
      <c r="AD193" s="41">
        <v>572754</v>
      </c>
      <c r="AE193" s="41">
        <v>777456</v>
      </c>
      <c r="AF193" s="41">
        <v>976177</v>
      </c>
      <c r="AG193" s="41">
        <v>1560422</v>
      </c>
      <c r="AH193" s="41">
        <v>732069</v>
      </c>
      <c r="AI193" s="13">
        <v>-5.0318278353267742E-2</v>
      </c>
      <c r="AJ193" s="13">
        <v>-0.53085191057290915</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63142</v>
      </c>
      <c r="H195" s="12">
        <v>64833</v>
      </c>
      <c r="I195" s="12">
        <v>66107</v>
      </c>
      <c r="J195" s="12">
        <v>55145</v>
      </c>
      <c r="K195" s="12">
        <v>59173</v>
      </c>
      <c r="L195" s="12">
        <v>58516</v>
      </c>
      <c r="M195" s="12">
        <v>73212</v>
      </c>
      <c r="N195" s="12">
        <v>74920</v>
      </c>
      <c r="O195" s="12">
        <v>133892</v>
      </c>
      <c r="P195" s="12">
        <v>146548</v>
      </c>
      <c r="Q195" s="12">
        <v>150482</v>
      </c>
      <c r="R195" s="41">
        <v>152362</v>
      </c>
      <c r="S195" s="41">
        <v>153888</v>
      </c>
      <c r="T195" s="41">
        <v>157359</v>
      </c>
      <c r="U195" s="41">
        <v>154967</v>
      </c>
      <c r="V195" s="41">
        <v>143334</v>
      </c>
      <c r="W195" s="41">
        <v>153185</v>
      </c>
      <c r="X195" s="41">
        <v>151262</v>
      </c>
      <c r="Y195" s="41">
        <v>148941</v>
      </c>
      <c r="Z195" s="41">
        <v>160525</v>
      </c>
      <c r="AA195" s="41">
        <v>158484</v>
      </c>
      <c r="AB195" s="41">
        <v>180923</v>
      </c>
      <c r="AC195" s="41">
        <v>180330</v>
      </c>
      <c r="AD195" s="41">
        <v>162670</v>
      </c>
      <c r="AE195" s="41">
        <v>167828</v>
      </c>
      <c r="AF195" s="41">
        <v>166126</v>
      </c>
      <c r="AG195" s="41">
        <v>162042</v>
      </c>
      <c r="AH195" s="41">
        <v>163205</v>
      </c>
      <c r="AI195" s="13">
        <v>-1.7030717297114584E-2</v>
      </c>
      <c r="AJ195" s="13">
        <v>7.1771516026709128E-3</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274022</v>
      </c>
      <c r="H198" s="12">
        <v>283324</v>
      </c>
      <c r="I198" s="12">
        <v>303951</v>
      </c>
      <c r="J198" s="12">
        <v>323021</v>
      </c>
      <c r="K198" s="12">
        <v>315271</v>
      </c>
      <c r="L198" s="12">
        <v>323038</v>
      </c>
      <c r="M198" s="12">
        <v>343248</v>
      </c>
      <c r="N198" s="12">
        <v>361974</v>
      </c>
      <c r="O198" s="12">
        <v>391611</v>
      </c>
      <c r="P198" s="12">
        <v>366760</v>
      </c>
      <c r="Q198" s="12">
        <v>375231</v>
      </c>
      <c r="R198" s="41">
        <v>388784</v>
      </c>
      <c r="S198" s="41">
        <v>387196</v>
      </c>
      <c r="T198" s="41">
        <v>404297</v>
      </c>
      <c r="U198" s="41">
        <v>442237</v>
      </c>
      <c r="V198" s="41">
        <v>487679</v>
      </c>
      <c r="W198" s="41">
        <v>451063</v>
      </c>
      <c r="X198" s="41">
        <v>383954</v>
      </c>
      <c r="Y198" s="41">
        <v>334885</v>
      </c>
      <c r="Z198" s="41">
        <v>301606</v>
      </c>
      <c r="AA198" s="41">
        <v>325222</v>
      </c>
      <c r="AB198" s="41">
        <v>317869</v>
      </c>
      <c r="AC198" s="41">
        <v>351951</v>
      </c>
      <c r="AD198" s="41">
        <v>349315</v>
      </c>
      <c r="AE198" s="41">
        <v>374101</v>
      </c>
      <c r="AF198" s="41">
        <v>367544</v>
      </c>
      <c r="AG198" s="41">
        <v>361427</v>
      </c>
      <c r="AH198" s="41">
        <v>367029</v>
      </c>
      <c r="AI198" s="13">
        <v>2.4256434208004052E-2</v>
      </c>
      <c r="AJ198" s="13">
        <v>1.5499672132961844E-2</v>
      </c>
    </row>
    <row r="199" spans="1:36" ht="10.5" customHeight="1" x14ac:dyDescent="0.2">
      <c r="A199" s="11"/>
      <c r="B199" s="14"/>
      <c r="C199" s="11" t="s">
        <v>55</v>
      </c>
      <c r="E199" s="11"/>
      <c r="F199" s="2"/>
      <c r="G199" s="12">
        <v>0</v>
      </c>
      <c r="H199" s="12">
        <v>0</v>
      </c>
      <c r="I199" s="12">
        <v>0</v>
      </c>
      <c r="J199" s="12">
        <v>0</v>
      </c>
      <c r="K199" s="12">
        <v>0</v>
      </c>
      <c r="L199" s="12">
        <v>2138</v>
      </c>
      <c r="M199" s="12">
        <v>5601</v>
      </c>
      <c r="N199" s="12">
        <v>8880</v>
      </c>
      <c r="O199" s="12">
        <v>9669</v>
      </c>
      <c r="P199" s="12">
        <v>10558</v>
      </c>
      <c r="Q199" s="12">
        <v>12138</v>
      </c>
      <c r="R199" s="41">
        <v>12479</v>
      </c>
      <c r="S199" s="41">
        <v>12316</v>
      </c>
      <c r="T199" s="41">
        <v>12803</v>
      </c>
      <c r="U199" s="41">
        <v>14134</v>
      </c>
      <c r="V199" s="41">
        <v>12221</v>
      </c>
      <c r="W199" s="41">
        <v>11044</v>
      </c>
      <c r="X199" s="41">
        <v>4210</v>
      </c>
      <c r="Y199" s="41">
        <v>5278</v>
      </c>
      <c r="Z199" s="41">
        <v>5521</v>
      </c>
      <c r="AA199" s="41">
        <v>5825</v>
      </c>
      <c r="AB199" s="41">
        <v>8087</v>
      </c>
      <c r="AC199" s="41">
        <v>6982</v>
      </c>
      <c r="AD199" s="41">
        <v>8428</v>
      </c>
      <c r="AE199" s="41">
        <v>9127</v>
      </c>
      <c r="AF199" s="41">
        <v>9761</v>
      </c>
      <c r="AG199" s="41">
        <v>11745</v>
      </c>
      <c r="AH199" s="41">
        <v>9975</v>
      </c>
      <c r="AI199" s="13">
        <v>3.5589353273915103E-2</v>
      </c>
      <c r="AJ199" s="13">
        <v>-0.15070242656449553</v>
      </c>
    </row>
    <row r="200" spans="1:36" ht="10.5" customHeight="1" x14ac:dyDescent="0.2">
      <c r="A200" s="11"/>
      <c r="B200" s="11"/>
      <c r="C200" s="11" t="s">
        <v>56</v>
      </c>
      <c r="D200" s="11"/>
      <c r="E200" s="11"/>
      <c r="F200" s="2"/>
      <c r="G200" s="12">
        <v>57995</v>
      </c>
      <c r="H200" s="12">
        <v>19095</v>
      </c>
      <c r="I200" s="12">
        <v>158722</v>
      </c>
      <c r="J200" s="12">
        <v>100000</v>
      </c>
      <c r="K200" s="12">
        <v>64945</v>
      </c>
      <c r="L200" s="12">
        <v>59427</v>
      </c>
      <c r="M200" s="12">
        <v>67889</v>
      </c>
      <c r="N200" s="12">
        <v>146359</v>
      </c>
      <c r="O200" s="12">
        <v>242264</v>
      </c>
      <c r="P200" s="12">
        <v>149921</v>
      </c>
      <c r="Q200" s="12">
        <v>55960</v>
      </c>
      <c r="R200" s="41">
        <v>139434</v>
      </c>
      <c r="S200" s="41">
        <v>91009</v>
      </c>
      <c r="T200" s="41">
        <v>813292</v>
      </c>
      <c r="U200" s="41">
        <v>612670</v>
      </c>
      <c r="V200" s="41">
        <v>861932</v>
      </c>
      <c r="W200" s="41">
        <v>51500</v>
      </c>
      <c r="X200" s="41">
        <v>34248</v>
      </c>
      <c r="Y200" s="41">
        <v>327340</v>
      </c>
      <c r="Z200" s="41">
        <v>132955</v>
      </c>
      <c r="AA200" s="41">
        <v>355918</v>
      </c>
      <c r="AB200" s="41">
        <v>491013</v>
      </c>
      <c r="AC200" s="41">
        <v>13500</v>
      </c>
      <c r="AD200" s="41">
        <v>52341</v>
      </c>
      <c r="AE200" s="41">
        <v>226400</v>
      </c>
      <c r="AF200" s="41">
        <v>432746</v>
      </c>
      <c r="AG200" s="41">
        <v>1025208</v>
      </c>
      <c r="AH200" s="41">
        <v>191860</v>
      </c>
      <c r="AI200" s="13">
        <v>-0.14496890655598516</v>
      </c>
      <c r="AJ200" s="13">
        <v>-0.81285748843161587</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141728</v>
      </c>
      <c r="H204" s="12">
        <v>354616</v>
      </c>
      <c r="I204" s="12">
        <v>1270423</v>
      </c>
      <c r="J204" s="12">
        <v>910931</v>
      </c>
      <c r="K204" s="12">
        <v>2055939</v>
      </c>
      <c r="L204" s="12">
        <v>2674411</v>
      </c>
      <c r="M204" s="12">
        <v>501813</v>
      </c>
      <c r="N204" s="12">
        <v>1720721</v>
      </c>
      <c r="O204" s="12">
        <v>175605</v>
      </c>
      <c r="P204" s="12">
        <v>696453</v>
      </c>
      <c r="Q204" s="12">
        <v>1173273</v>
      </c>
      <c r="R204" s="41">
        <v>1013396</v>
      </c>
      <c r="S204" s="41">
        <v>576495</v>
      </c>
      <c r="T204" s="41">
        <v>609176</v>
      </c>
      <c r="U204" s="41">
        <v>853606</v>
      </c>
      <c r="V204" s="41">
        <v>385137</v>
      </c>
      <c r="W204" s="41">
        <v>623396</v>
      </c>
      <c r="X204" s="41">
        <v>812439</v>
      </c>
      <c r="Y204" s="41">
        <v>453949</v>
      </c>
      <c r="Z204" s="41">
        <v>453044</v>
      </c>
      <c r="AA204" s="41">
        <v>1710012</v>
      </c>
      <c r="AB204" s="41">
        <v>107231</v>
      </c>
      <c r="AC204" s="41">
        <v>934818</v>
      </c>
      <c r="AD204" s="41">
        <v>889336</v>
      </c>
      <c r="AE204" s="41">
        <v>1221559</v>
      </c>
      <c r="AF204" s="41">
        <v>1107931</v>
      </c>
      <c r="AG204" s="41">
        <v>3929</v>
      </c>
      <c r="AH204" s="41">
        <v>361875</v>
      </c>
      <c r="AI204" s="13">
        <v>0.22472816150823682</v>
      </c>
      <c r="AJ204" s="13">
        <v>91.103588699414615</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825251</v>
      </c>
      <c r="H206" s="12">
        <v>748157</v>
      </c>
      <c r="I206" s="12">
        <v>1016183</v>
      </c>
      <c r="J206" s="12">
        <v>965187</v>
      </c>
      <c r="K206" s="12">
        <v>480408</v>
      </c>
      <c r="L206" s="12">
        <v>416323</v>
      </c>
      <c r="M206" s="12">
        <v>393095</v>
      </c>
      <c r="N206" s="12">
        <v>506014</v>
      </c>
      <c r="O206" s="12">
        <v>1334282</v>
      </c>
      <c r="P206" s="12">
        <v>2235068</v>
      </c>
      <c r="Q206" s="12">
        <v>2163218</v>
      </c>
      <c r="R206" s="41">
        <v>2174511</v>
      </c>
      <c r="S206" s="41">
        <v>2447124</v>
      </c>
      <c r="T206" s="41">
        <v>2038838</v>
      </c>
      <c r="U206" s="41">
        <v>2247118</v>
      </c>
      <c r="V206" s="41">
        <v>2047935</v>
      </c>
      <c r="W206" s="41">
        <v>3667015</v>
      </c>
      <c r="X206" s="41">
        <v>2571572</v>
      </c>
      <c r="Y206" s="41">
        <v>1781522</v>
      </c>
      <c r="Z206" s="41">
        <v>1967947</v>
      </c>
      <c r="AA206" s="41">
        <v>1614644</v>
      </c>
      <c r="AB206" s="41">
        <v>1755586</v>
      </c>
      <c r="AC206" s="41">
        <v>1884903</v>
      </c>
      <c r="AD206" s="41">
        <v>1876735</v>
      </c>
      <c r="AE206" s="41">
        <v>1853377</v>
      </c>
      <c r="AF206" s="41">
        <v>1965891</v>
      </c>
      <c r="AG206" s="41">
        <v>1962736</v>
      </c>
      <c r="AH206" s="41">
        <v>1888226</v>
      </c>
      <c r="AI206" s="13">
        <v>1.2213155453826507E-2</v>
      </c>
      <c r="AJ206" s="13">
        <v>-3.796231383130487E-2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3507338</v>
      </c>
      <c r="H209" s="5">
        <v>5921386</v>
      </c>
      <c r="I209" s="5">
        <v>4330898</v>
      </c>
      <c r="J209" s="5">
        <v>4405925</v>
      </c>
      <c r="K209" s="5">
        <v>4215195</v>
      </c>
      <c r="L209" s="5">
        <v>4517226</v>
      </c>
      <c r="M209" s="5">
        <v>4750735</v>
      </c>
      <c r="N209" s="5">
        <v>4914673</v>
      </c>
      <c r="O209" s="5">
        <v>5226289</v>
      </c>
      <c r="P209" s="5">
        <v>5806382</v>
      </c>
      <c r="Q209" s="5">
        <v>6849187</v>
      </c>
      <c r="R209" s="39">
        <v>6917928</v>
      </c>
      <c r="S209" s="39">
        <v>7262083</v>
      </c>
      <c r="T209" s="39">
        <v>10579200</v>
      </c>
      <c r="U209" s="39">
        <v>11492910</v>
      </c>
      <c r="V209" s="39">
        <v>8604231</v>
      </c>
      <c r="W209" s="39">
        <v>14203528</v>
      </c>
      <c r="X209" s="39">
        <v>11298551</v>
      </c>
      <c r="Y209" s="39">
        <v>12118728</v>
      </c>
      <c r="Z209" s="39">
        <v>11237265</v>
      </c>
      <c r="AA209" s="39">
        <v>21827755</v>
      </c>
      <c r="AB209" s="39">
        <v>12606047</v>
      </c>
      <c r="AC209" s="39">
        <v>12314309</v>
      </c>
      <c r="AD209" s="39">
        <v>13304829</v>
      </c>
      <c r="AE209" s="39">
        <v>13440431</v>
      </c>
      <c r="AF209" s="39">
        <v>12460757</v>
      </c>
      <c r="AG209" s="39">
        <v>13268949</v>
      </c>
      <c r="AH209" s="39">
        <v>13600339</v>
      </c>
      <c r="AI209" s="10">
        <v>1.2733404679515559E-2</v>
      </c>
      <c r="AJ209" s="10">
        <v>2.497484917607265E-2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997904</v>
      </c>
      <c r="H211" s="12">
        <v>922966</v>
      </c>
      <c r="I211" s="12">
        <v>795197</v>
      </c>
      <c r="J211" s="12">
        <v>981229</v>
      </c>
      <c r="K211" s="12">
        <v>1065074</v>
      </c>
      <c r="L211" s="12">
        <v>1165963</v>
      </c>
      <c r="M211" s="12">
        <v>1209294</v>
      </c>
      <c r="N211" s="12">
        <v>1281626</v>
      </c>
      <c r="O211" s="12">
        <v>1155254</v>
      </c>
      <c r="P211" s="12">
        <v>1306868</v>
      </c>
      <c r="Q211" s="12">
        <v>1378032</v>
      </c>
      <c r="R211" s="41">
        <v>1278999</v>
      </c>
      <c r="S211" s="41">
        <v>1458589</v>
      </c>
      <c r="T211" s="41">
        <v>1580594</v>
      </c>
      <c r="U211" s="41">
        <v>1424738</v>
      </c>
      <c r="V211" s="41">
        <v>1342173</v>
      </c>
      <c r="W211" s="41">
        <v>1593638</v>
      </c>
      <c r="X211" s="41">
        <v>1553968</v>
      </c>
      <c r="Y211" s="41">
        <v>1453429</v>
      </c>
      <c r="Z211" s="41">
        <v>1214496</v>
      </c>
      <c r="AA211" s="41">
        <v>1247309</v>
      </c>
      <c r="AB211" s="41">
        <v>1343213</v>
      </c>
      <c r="AC211" s="41">
        <v>1259920</v>
      </c>
      <c r="AD211" s="41">
        <v>1285026</v>
      </c>
      <c r="AE211" s="41">
        <v>1432310</v>
      </c>
      <c r="AF211" s="41">
        <v>1442326</v>
      </c>
      <c r="AG211" s="41">
        <v>1633457</v>
      </c>
      <c r="AH211" s="41">
        <v>1576445</v>
      </c>
      <c r="AI211" s="13">
        <v>2.7043857463912691E-2</v>
      </c>
      <c r="AJ211" s="13">
        <v>-3.4902663492213139E-2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1636812</v>
      </c>
      <c r="H213" s="12">
        <v>1740755</v>
      </c>
      <c r="I213" s="12">
        <v>1850417</v>
      </c>
      <c r="J213" s="12">
        <v>1825731</v>
      </c>
      <c r="K213" s="12">
        <v>1884467</v>
      </c>
      <c r="L213" s="12">
        <v>2002424</v>
      </c>
      <c r="M213" s="12">
        <v>2022911</v>
      </c>
      <c r="N213" s="12">
        <v>2233841</v>
      </c>
      <c r="O213" s="12">
        <v>2304040</v>
      </c>
      <c r="P213" s="12">
        <v>2549892</v>
      </c>
      <c r="Q213" s="12">
        <v>2408152</v>
      </c>
      <c r="R213" s="41">
        <v>2605605</v>
      </c>
      <c r="S213" s="41">
        <v>2586087</v>
      </c>
      <c r="T213" s="41">
        <v>2742789</v>
      </c>
      <c r="U213" s="41">
        <v>2896850</v>
      </c>
      <c r="V213" s="41">
        <v>3305575</v>
      </c>
      <c r="W213" s="41">
        <v>3231777</v>
      </c>
      <c r="X213" s="41">
        <v>3061376</v>
      </c>
      <c r="Y213" s="41">
        <v>3839544</v>
      </c>
      <c r="Z213" s="41">
        <v>3195243</v>
      </c>
      <c r="AA213" s="41">
        <v>3473899</v>
      </c>
      <c r="AB213" s="41">
        <v>3529753</v>
      </c>
      <c r="AC213" s="41">
        <v>3529302</v>
      </c>
      <c r="AD213" s="41">
        <v>3552095</v>
      </c>
      <c r="AE213" s="41">
        <v>3528539</v>
      </c>
      <c r="AF213" s="41">
        <v>3513169</v>
      </c>
      <c r="AG213" s="41">
        <v>3753634</v>
      </c>
      <c r="AH213" s="41">
        <v>3959251</v>
      </c>
      <c r="AI213" s="13">
        <v>1.9322130259763037E-2</v>
      </c>
      <c r="AJ213" s="13">
        <v>5.4778116353379154E-2</v>
      </c>
    </row>
    <row r="214" spans="1:44" ht="10.5" customHeight="1" x14ac:dyDescent="0.2">
      <c r="A214" s="11"/>
      <c r="B214" s="19" t="s">
        <v>67</v>
      </c>
      <c r="D214" s="19"/>
      <c r="E214" s="14"/>
      <c r="F214" s="2"/>
      <c r="G214" s="12">
        <v>472218</v>
      </c>
      <c r="H214" s="12">
        <v>497874</v>
      </c>
      <c r="I214" s="12">
        <v>395502</v>
      </c>
      <c r="J214" s="12">
        <v>294746</v>
      </c>
      <c r="K214" s="12">
        <v>411865</v>
      </c>
      <c r="L214" s="12">
        <v>373293</v>
      </c>
      <c r="M214" s="12">
        <v>397563</v>
      </c>
      <c r="N214" s="12">
        <v>386390</v>
      </c>
      <c r="O214" s="12">
        <v>593952</v>
      </c>
      <c r="P214" s="12">
        <v>621122</v>
      </c>
      <c r="Q214" s="12">
        <v>578157</v>
      </c>
      <c r="R214" s="41">
        <v>443373</v>
      </c>
      <c r="S214" s="41">
        <v>519957</v>
      </c>
      <c r="T214" s="41">
        <v>433026</v>
      </c>
      <c r="U214" s="41">
        <v>547290</v>
      </c>
      <c r="V214" s="41">
        <v>587326</v>
      </c>
      <c r="W214" s="41">
        <v>526674</v>
      </c>
      <c r="X214" s="41">
        <v>679312</v>
      </c>
      <c r="Y214" s="41">
        <v>566322</v>
      </c>
      <c r="Z214" s="41">
        <v>679421</v>
      </c>
      <c r="AA214" s="41">
        <v>663696</v>
      </c>
      <c r="AB214" s="41">
        <v>627789</v>
      </c>
      <c r="AC214" s="41">
        <v>629944</v>
      </c>
      <c r="AD214" s="41">
        <v>786792</v>
      </c>
      <c r="AE214" s="41">
        <v>729952</v>
      </c>
      <c r="AF214" s="41">
        <v>776167</v>
      </c>
      <c r="AG214" s="41">
        <v>753965</v>
      </c>
      <c r="AH214" s="41">
        <v>772210</v>
      </c>
      <c r="AI214" s="13">
        <v>3.5111070205815054E-2</v>
      </c>
      <c r="AJ214" s="13">
        <v>2.4198736015597543E-2</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393706</v>
      </c>
      <c r="H216" s="12">
        <v>414754</v>
      </c>
      <c r="I216" s="12">
        <v>683835</v>
      </c>
      <c r="J216" s="12">
        <v>743240</v>
      </c>
      <c r="K216" s="12">
        <v>815988</v>
      </c>
      <c r="L216" s="12">
        <v>923091</v>
      </c>
      <c r="M216" s="12">
        <v>1058716</v>
      </c>
      <c r="N216" s="12">
        <v>1007051</v>
      </c>
      <c r="O216" s="12">
        <v>978121</v>
      </c>
      <c r="P216" s="12">
        <v>1006719</v>
      </c>
      <c r="Q216" s="12">
        <v>1053105</v>
      </c>
      <c r="R216" s="41">
        <v>1037612</v>
      </c>
      <c r="S216" s="41">
        <v>941220</v>
      </c>
      <c r="T216" s="41">
        <v>1120264</v>
      </c>
      <c r="U216" s="41">
        <v>990707</v>
      </c>
      <c r="V216" s="41">
        <v>1439227</v>
      </c>
      <c r="W216" s="41">
        <v>1109622</v>
      </c>
      <c r="X216" s="41">
        <v>973214</v>
      </c>
      <c r="Y216" s="41">
        <v>1115246</v>
      </c>
      <c r="Z216" s="41">
        <v>982022</v>
      </c>
      <c r="AA216" s="41">
        <v>1068607</v>
      </c>
      <c r="AB216" s="41">
        <v>1122478</v>
      </c>
      <c r="AC216" s="41">
        <v>1179817</v>
      </c>
      <c r="AD216" s="41">
        <v>1021074</v>
      </c>
      <c r="AE216" s="41">
        <v>1080166</v>
      </c>
      <c r="AF216" s="41">
        <v>1111589</v>
      </c>
      <c r="AG216" s="41">
        <v>1181007</v>
      </c>
      <c r="AH216" s="41">
        <v>1242473</v>
      </c>
      <c r="AI216" s="13">
        <v>1.7071583155376713E-2</v>
      </c>
      <c r="AJ216" s="13">
        <v>5.20454154801792E-2</v>
      </c>
    </row>
    <row r="217" spans="1:44" ht="10.5" customHeight="1" x14ac:dyDescent="0.2">
      <c r="A217" s="11"/>
      <c r="B217" s="19" t="s">
        <v>71</v>
      </c>
      <c r="D217" s="19"/>
      <c r="E217" s="14"/>
      <c r="F217" s="2"/>
      <c r="G217" s="12">
        <v>5443</v>
      </c>
      <c r="H217" s="12">
        <v>6712</v>
      </c>
      <c r="I217" s="12">
        <v>4728</v>
      </c>
      <c r="J217" s="12">
        <v>24695</v>
      </c>
      <c r="K217" s="12">
        <v>1000</v>
      </c>
      <c r="L217" s="12">
        <v>0</v>
      </c>
      <c r="M217" s="12">
        <v>0</v>
      </c>
      <c r="N217" s="12">
        <v>0</v>
      </c>
      <c r="O217" s="12">
        <v>0</v>
      </c>
      <c r="P217" s="12">
        <v>0</v>
      </c>
      <c r="Q217" s="12">
        <v>0</v>
      </c>
      <c r="R217" s="41">
        <v>0</v>
      </c>
      <c r="S217" s="41">
        <v>0</v>
      </c>
      <c r="T217" s="41">
        <v>116812</v>
      </c>
      <c r="U217" s="41">
        <v>0</v>
      </c>
      <c r="V217" s="41">
        <v>0</v>
      </c>
      <c r="W217" s="41">
        <v>0</v>
      </c>
      <c r="X217" s="41">
        <v>4877</v>
      </c>
      <c r="Y217" s="41">
        <v>4461</v>
      </c>
      <c r="Z217" s="41">
        <v>4242</v>
      </c>
      <c r="AA217" s="41">
        <v>2632</v>
      </c>
      <c r="AB217" s="41">
        <v>3690</v>
      </c>
      <c r="AC217" s="41">
        <v>4953</v>
      </c>
      <c r="AD217" s="41">
        <v>4889</v>
      </c>
      <c r="AE217" s="41">
        <v>88553</v>
      </c>
      <c r="AF217" s="41">
        <v>143582</v>
      </c>
      <c r="AG217" s="41">
        <v>129804</v>
      </c>
      <c r="AH217" s="41">
        <v>74855</v>
      </c>
      <c r="AI217" s="13">
        <v>0.65145118671854707</v>
      </c>
      <c r="AJ217" s="13">
        <v>-0.42332285599827429</v>
      </c>
    </row>
    <row r="218" spans="1:44" ht="10.5" customHeight="1" x14ac:dyDescent="0.2">
      <c r="A218" s="11"/>
      <c r="B218" s="19" t="s">
        <v>72</v>
      </c>
      <c r="D218" s="19"/>
      <c r="E218" s="14"/>
      <c r="F218" s="2"/>
      <c r="G218" s="12">
        <v>1255</v>
      </c>
      <c r="H218" s="12">
        <v>609</v>
      </c>
      <c r="I218" s="12">
        <v>1154</v>
      </c>
      <c r="J218" s="12">
        <v>22022</v>
      </c>
      <c r="K218" s="12">
        <v>32601</v>
      </c>
      <c r="L218" s="12">
        <v>32455</v>
      </c>
      <c r="M218" s="12">
        <v>6139</v>
      </c>
      <c r="N218" s="12">
        <v>5765</v>
      </c>
      <c r="O218" s="12">
        <v>24242</v>
      </c>
      <c r="P218" s="12">
        <v>22148</v>
      </c>
      <c r="Q218" s="12">
        <v>19475</v>
      </c>
      <c r="R218" s="41">
        <v>17609</v>
      </c>
      <c r="S218" s="41">
        <v>17094</v>
      </c>
      <c r="T218" s="41">
        <v>1660575</v>
      </c>
      <c r="U218" s="41">
        <v>1505963</v>
      </c>
      <c r="V218" s="41">
        <v>1484144</v>
      </c>
      <c r="W218" s="41">
        <v>1477264</v>
      </c>
      <c r="X218" s="41">
        <v>1581868</v>
      </c>
      <c r="Y218" s="41">
        <v>2421616</v>
      </c>
      <c r="Z218" s="41">
        <v>1647602</v>
      </c>
      <c r="AA218" s="41">
        <v>9873228</v>
      </c>
      <c r="AB218" s="41">
        <v>1958629</v>
      </c>
      <c r="AC218" s="41">
        <v>2027117</v>
      </c>
      <c r="AD218" s="41">
        <v>2130430</v>
      </c>
      <c r="AE218" s="41">
        <v>1942376</v>
      </c>
      <c r="AF218" s="41">
        <v>1811244</v>
      </c>
      <c r="AG218" s="41">
        <v>1887606</v>
      </c>
      <c r="AH218" s="41">
        <v>1843635</v>
      </c>
      <c r="AI218" s="13">
        <v>-1.0033586382952375E-2</v>
      </c>
      <c r="AJ218" s="13">
        <v>-2.3294585840477302E-2</v>
      </c>
    </row>
    <row r="219" spans="1:44" ht="10.5" customHeight="1" x14ac:dyDescent="0.2">
      <c r="A219" s="11"/>
      <c r="B219" s="19" t="s">
        <v>73</v>
      </c>
      <c r="D219" s="19"/>
      <c r="E219" s="14"/>
      <c r="F219" s="2"/>
      <c r="G219" s="12">
        <v>0</v>
      </c>
      <c r="H219" s="12">
        <v>982140</v>
      </c>
      <c r="I219" s="12">
        <v>6125</v>
      </c>
      <c r="J219" s="12">
        <v>14262</v>
      </c>
      <c r="K219" s="12">
        <v>4200</v>
      </c>
      <c r="L219" s="12">
        <v>20000</v>
      </c>
      <c r="M219" s="12">
        <v>56112</v>
      </c>
      <c r="N219" s="12">
        <v>0</v>
      </c>
      <c r="O219" s="12">
        <v>0</v>
      </c>
      <c r="P219" s="12">
        <v>111018</v>
      </c>
      <c r="Q219" s="12">
        <v>20000</v>
      </c>
      <c r="R219" s="41">
        <v>55100</v>
      </c>
      <c r="S219" s="41">
        <v>431841</v>
      </c>
      <c r="T219" s="41">
        <v>2904762</v>
      </c>
      <c r="U219" s="41">
        <v>4114994</v>
      </c>
      <c r="V219" s="41">
        <v>429453</v>
      </c>
      <c r="W219" s="41">
        <v>6023902</v>
      </c>
      <c r="X219" s="41">
        <v>3443936</v>
      </c>
      <c r="Y219" s="41">
        <v>2718110</v>
      </c>
      <c r="Z219" s="41">
        <v>3514239</v>
      </c>
      <c r="AA219" s="41">
        <v>5498384</v>
      </c>
      <c r="AB219" s="41">
        <v>4020495</v>
      </c>
      <c r="AC219" s="41">
        <v>3683256</v>
      </c>
      <c r="AD219" s="41">
        <v>4524523</v>
      </c>
      <c r="AE219" s="41">
        <v>4638535</v>
      </c>
      <c r="AF219" s="41">
        <v>3187507</v>
      </c>
      <c r="AG219" s="41">
        <v>3471412</v>
      </c>
      <c r="AH219" s="41">
        <v>3609663</v>
      </c>
      <c r="AI219" s="13">
        <v>-1.7804691783073867E-2</v>
      </c>
      <c r="AJ219" s="13">
        <v>3.9825581060386958E-2</v>
      </c>
    </row>
    <row r="220" spans="1:44" ht="10.5" customHeight="1" x14ac:dyDescent="0.2">
      <c r="A220" s="11"/>
      <c r="B220" s="19" t="s">
        <v>74</v>
      </c>
      <c r="D220" s="19"/>
      <c r="E220" s="14"/>
      <c r="F220" s="2"/>
      <c r="G220" s="12">
        <v>0</v>
      </c>
      <c r="H220" s="12">
        <v>1355576</v>
      </c>
      <c r="I220" s="12">
        <v>593940</v>
      </c>
      <c r="J220" s="12">
        <v>500000</v>
      </c>
      <c r="K220" s="12">
        <v>0</v>
      </c>
      <c r="L220" s="12">
        <v>0</v>
      </c>
      <c r="M220" s="12">
        <v>0</v>
      </c>
      <c r="N220" s="12">
        <v>0</v>
      </c>
      <c r="O220" s="12">
        <v>170680</v>
      </c>
      <c r="P220" s="12">
        <v>188615</v>
      </c>
      <c r="Q220" s="12">
        <v>1392266</v>
      </c>
      <c r="R220" s="41">
        <v>1479630</v>
      </c>
      <c r="S220" s="41">
        <v>1307295</v>
      </c>
      <c r="T220" s="41">
        <v>20378</v>
      </c>
      <c r="U220" s="41">
        <v>12368</v>
      </c>
      <c r="V220" s="41">
        <v>16333</v>
      </c>
      <c r="W220" s="41">
        <v>240651</v>
      </c>
      <c r="X220" s="41">
        <v>0</v>
      </c>
      <c r="Y220" s="41">
        <v>0</v>
      </c>
      <c r="Z220" s="41">
        <v>0</v>
      </c>
      <c r="AA220" s="41">
        <v>0</v>
      </c>
      <c r="AB220" s="41">
        <v>0</v>
      </c>
      <c r="AC220" s="41">
        <v>0</v>
      </c>
      <c r="AD220" s="41">
        <v>0</v>
      </c>
      <c r="AE220" s="41">
        <v>0</v>
      </c>
      <c r="AF220" s="41">
        <v>475173</v>
      </c>
      <c r="AG220" s="41">
        <v>458064</v>
      </c>
      <c r="AH220" s="41">
        <v>521807</v>
      </c>
      <c r="AI220" s="13" t="s">
        <v>246</v>
      </c>
      <c r="AJ220" s="13">
        <v>0.1391574103182088</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309</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308</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426808.74</v>
      </c>
      <c r="S233" s="12">
        <v>20129335.810000002</v>
      </c>
      <c r="T233" s="12">
        <v>39831862.880000003</v>
      </c>
      <c r="U233" s="12">
        <v>42793805.950000003</v>
      </c>
      <c r="V233" s="12">
        <v>45755749.020000003</v>
      </c>
      <c r="W233" s="12">
        <v>43838947.260000005</v>
      </c>
      <c r="X233" s="12">
        <v>41922145.5</v>
      </c>
      <c r="Y233" s="12">
        <v>44664355.605000004</v>
      </c>
      <c r="Z233" s="12">
        <v>47406565.710000001</v>
      </c>
      <c r="AA233" s="12">
        <v>46388011.805</v>
      </c>
      <c r="AB233" s="12">
        <v>45369457.899999999</v>
      </c>
      <c r="AC233" s="12">
        <v>44394672.280757591</v>
      </c>
      <c r="AD233" s="12">
        <v>524673</v>
      </c>
      <c r="AE233" s="12">
        <v>265370.27833536995</v>
      </c>
      <c r="AF233" s="12">
        <v>3287961.09</v>
      </c>
      <c r="AG233" s="12">
        <v>8230868.1781145129</v>
      </c>
      <c r="AH233" s="12">
        <v>662002.65</v>
      </c>
      <c r="AI233" s="71">
        <v>-0.50567107545264156</v>
      </c>
      <c r="AJ233" s="13">
        <v>-0.91957073838696213</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311326.18</v>
      </c>
      <c r="S234" s="11">
        <v>19405813.805</v>
      </c>
      <c r="T234" s="11">
        <v>38500301.43</v>
      </c>
      <c r="U234" s="12">
        <v>41728088.370000005</v>
      </c>
      <c r="V234" s="12">
        <v>44955875.310000002</v>
      </c>
      <c r="W234" s="12">
        <v>45243314.715000004</v>
      </c>
      <c r="X234" s="12">
        <v>45530754.119999997</v>
      </c>
      <c r="Y234" s="12">
        <v>46082805.459999993</v>
      </c>
      <c r="Z234" s="12">
        <v>46634856.799999997</v>
      </c>
      <c r="AA234" s="12">
        <v>50237752.814999998</v>
      </c>
      <c r="AB234" s="12">
        <v>53840648.829999998</v>
      </c>
      <c r="AC234" s="12">
        <v>58000246.873723842</v>
      </c>
      <c r="AD234" s="12">
        <v>386464</v>
      </c>
      <c r="AE234" s="12">
        <v>194619.00430382611</v>
      </c>
      <c r="AF234" s="12">
        <v>538108.19000000006</v>
      </c>
      <c r="AG234" s="12">
        <v>634965.13689108903</v>
      </c>
      <c r="AH234" s="12">
        <v>423175.42</v>
      </c>
      <c r="AI234" s="71">
        <v>-0.55410251291135593</v>
      </c>
      <c r="AJ234" s="13">
        <v>-0.33354542570329465</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29519</v>
      </c>
      <c r="S241" s="11">
        <v>29279</v>
      </c>
      <c r="T241" s="11">
        <v>29241</v>
      </c>
      <c r="U241" s="11">
        <v>29248</v>
      </c>
      <c r="V241" s="11">
        <v>29060</v>
      </c>
      <c r="W241" s="11">
        <v>29172</v>
      </c>
      <c r="X241" s="11">
        <v>29100</v>
      </c>
      <c r="Y241" s="11">
        <v>28930</v>
      </c>
      <c r="Z241" s="11">
        <v>28670</v>
      </c>
      <c r="AA241" s="11">
        <v>28206</v>
      </c>
      <c r="AB241" s="41">
        <v>28004</v>
      </c>
      <c r="AC241" s="41">
        <v>27923</v>
      </c>
      <c r="AD241" s="41">
        <v>27743</v>
      </c>
      <c r="AE241" s="41">
        <v>27666</v>
      </c>
      <c r="AF241" s="41">
        <v>27400</v>
      </c>
      <c r="AG241" s="41">
        <v>27324</v>
      </c>
      <c r="AH241" s="41">
        <v>27316</v>
      </c>
      <c r="AI241" s="13">
        <v>-4.1372090748882373E-3</v>
      </c>
      <c r="AJ241" s="13">
        <v>-2.9278290147855365E-4</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667909</v>
      </c>
      <c r="S242" s="11">
        <v>681308</v>
      </c>
      <c r="T242" s="11">
        <v>687805</v>
      </c>
      <c r="U242" s="11">
        <v>696188</v>
      </c>
      <c r="V242" s="11">
        <v>743782</v>
      </c>
      <c r="W242" s="11">
        <v>762044</v>
      </c>
      <c r="X242" s="11">
        <v>745134</v>
      </c>
      <c r="Y242" s="11">
        <v>757748</v>
      </c>
      <c r="Z242" s="11">
        <v>772266</v>
      </c>
      <c r="AA242" s="11">
        <v>772469</v>
      </c>
      <c r="AB242" s="41">
        <v>776616</v>
      </c>
      <c r="AC242" s="41">
        <v>808303</v>
      </c>
      <c r="AD242" s="41">
        <v>839008</v>
      </c>
      <c r="AE242" s="41">
        <v>835474</v>
      </c>
      <c r="AF242" s="41">
        <v>863008</v>
      </c>
      <c r="AG242" s="41">
        <v>904153</v>
      </c>
      <c r="AH242" s="41">
        <v>938068</v>
      </c>
      <c r="AI242" s="13">
        <v>3.1980120255990174E-2</v>
      </c>
      <c r="AJ242" s="13">
        <v>3.7510244394477484E-2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23802.926695842452</v>
      </c>
      <c r="V243" s="11">
        <f t="shared" ref="V243:AA243" si="15">V242*1000/V241</f>
        <v>25594.700619408122</v>
      </c>
      <c r="W243" s="11">
        <f t="shared" si="15"/>
        <v>26122.446181269712</v>
      </c>
      <c r="X243" s="11">
        <f t="shared" si="15"/>
        <v>25605.9793814433</v>
      </c>
      <c r="Y243" s="11">
        <f t="shared" si="15"/>
        <v>26192.464569650881</v>
      </c>
      <c r="Z243" s="11">
        <f t="shared" si="15"/>
        <v>26936.379490756888</v>
      </c>
      <c r="AA243" s="11">
        <f t="shared" si="15"/>
        <v>27386.690775012408</v>
      </c>
      <c r="AB243" s="11">
        <v>27732.323953720897</v>
      </c>
      <c r="AC243" s="11">
        <v>28947.570103498907</v>
      </c>
      <c r="AD243" s="11">
        <v>30242.151173268932</v>
      </c>
      <c r="AE243" s="11">
        <v>30198.583098387913</v>
      </c>
      <c r="AF243" s="11">
        <v>31496.642335766424</v>
      </c>
      <c r="AG243" s="11">
        <v>33090.06734006734</v>
      </c>
      <c r="AH243" s="11">
        <v>34341.338409723241</v>
      </c>
      <c r="AI243" s="13">
        <v>3.626737504403299E-2</v>
      </c>
      <c r="AJ243" s="13">
        <v>3.7814098617466103E-2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13256</v>
      </c>
      <c r="S245" s="11">
        <v>12972</v>
      </c>
      <c r="T245" s="11">
        <v>12671</v>
      </c>
      <c r="U245" s="11">
        <v>12286</v>
      </c>
      <c r="V245" s="11">
        <v>11657</v>
      </c>
      <c r="W245" s="11">
        <v>11696</v>
      </c>
      <c r="X245" s="11">
        <v>12077</v>
      </c>
      <c r="Y245" s="11">
        <v>12392</v>
      </c>
      <c r="Z245" s="11">
        <v>12277</v>
      </c>
      <c r="AA245" s="11">
        <v>11968</v>
      </c>
      <c r="AB245" s="41">
        <v>11758</v>
      </c>
      <c r="AC245" s="41">
        <v>11495</v>
      </c>
      <c r="AD245" s="41">
        <v>11547</v>
      </c>
      <c r="AE245" s="41">
        <v>11431</v>
      </c>
      <c r="AF245" s="41">
        <v>11457</v>
      </c>
      <c r="AG245" s="41">
        <v>11350</v>
      </c>
      <c r="AH245" s="41">
        <v>11506</v>
      </c>
      <c r="AI245" s="13">
        <v>-3.6043589040629653E-3</v>
      </c>
      <c r="AJ245" s="13">
        <v>1.3744493392070485E-2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11777</v>
      </c>
      <c r="S246" s="11">
        <v>11403</v>
      </c>
      <c r="T246" s="11">
        <v>11302</v>
      </c>
      <c r="U246" s="11">
        <v>10947</v>
      </c>
      <c r="V246" s="11">
        <v>10611</v>
      </c>
      <c r="W246" s="11">
        <v>10432</v>
      </c>
      <c r="X246" s="11">
        <v>9763</v>
      </c>
      <c r="Y246" s="11">
        <v>10202</v>
      </c>
      <c r="Z246" s="11">
        <v>10333</v>
      </c>
      <c r="AA246" s="11">
        <v>10370</v>
      </c>
      <c r="AB246" s="41">
        <v>10462</v>
      </c>
      <c r="AC246" s="41">
        <v>10531</v>
      </c>
      <c r="AD246" s="41">
        <v>10644</v>
      </c>
      <c r="AE246" s="41">
        <v>10736</v>
      </c>
      <c r="AF246" s="41">
        <v>10849</v>
      </c>
      <c r="AG246" s="41">
        <v>10882</v>
      </c>
      <c r="AH246" s="41">
        <v>11120</v>
      </c>
      <c r="AI246" s="13">
        <v>1.0217789368343055E-2</v>
      </c>
      <c r="AJ246" s="13">
        <v>2.1870979599338355E-2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1479</v>
      </c>
      <c r="S247" s="11">
        <v>1569</v>
      </c>
      <c r="T247" s="11">
        <v>1369</v>
      </c>
      <c r="U247" s="11">
        <v>1339</v>
      </c>
      <c r="V247" s="11">
        <v>1046</v>
      </c>
      <c r="W247" s="11">
        <v>11696</v>
      </c>
      <c r="X247" s="11">
        <v>2314</v>
      </c>
      <c r="Y247" s="11">
        <v>2190</v>
      </c>
      <c r="Z247" s="11">
        <v>1944</v>
      </c>
      <c r="AA247" s="11">
        <v>1598</v>
      </c>
      <c r="AB247" s="41">
        <v>1296</v>
      </c>
      <c r="AC247" s="41">
        <v>964</v>
      </c>
      <c r="AD247" s="41">
        <v>903</v>
      </c>
      <c r="AE247" s="41">
        <v>695</v>
      </c>
      <c r="AF247" s="41">
        <v>608</v>
      </c>
      <c r="AG247" s="41">
        <v>468</v>
      </c>
      <c r="AH247" s="41">
        <v>386</v>
      </c>
      <c r="AI247" s="13">
        <v>-0.18279618791864194</v>
      </c>
      <c r="AJ247" s="13">
        <v>-0.1752136752136752</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11.2</v>
      </c>
      <c r="S248" s="81">
        <v>12.1</v>
      </c>
      <c r="T248" s="81">
        <v>10.8</v>
      </c>
      <c r="U248" s="81">
        <v>9</v>
      </c>
      <c r="V248" s="81">
        <v>9</v>
      </c>
      <c r="W248" s="81">
        <v>10.8</v>
      </c>
      <c r="X248" s="81">
        <v>19.2</v>
      </c>
      <c r="Y248" s="81">
        <v>17.7</v>
      </c>
      <c r="Z248" s="81">
        <v>15.8</v>
      </c>
      <c r="AA248" s="81">
        <v>13.4</v>
      </c>
      <c r="AB248" s="82">
        <v>11</v>
      </c>
      <c r="AC248" s="82">
        <v>8.4</v>
      </c>
      <c r="AD248" s="82">
        <v>7.8</v>
      </c>
      <c r="AE248" s="82">
        <v>6.1</v>
      </c>
      <c r="AF248" s="82">
        <v>5.3</v>
      </c>
      <c r="AG248" s="82">
        <v>4.0999999999999996</v>
      </c>
      <c r="AH248" s="82">
        <v>3.4</v>
      </c>
      <c r="AI248" s="13">
        <v>-0.1777301393664027</v>
      </c>
      <c r="AJ248" s="13">
        <v>-0.17073170731707313</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10797725</v>
      </c>
      <c r="H257" s="86">
        <f>SUM(H258:H260)</f>
        <v>11168113</v>
      </c>
      <c r="I257" s="86">
        <f>SUM(I258:I260)</f>
        <v>12599431</v>
      </c>
      <c r="J257" s="86">
        <f>SUM(J258:J260)</f>
        <v>14681310</v>
      </c>
      <c r="K257" s="86">
        <f>SUM(K258:K260)</f>
        <v>15454931</v>
      </c>
      <c r="L257" s="86">
        <f t="shared" ref="L257:Q257" si="16">SUM(L258:L260)</f>
        <v>15382699</v>
      </c>
      <c r="M257" s="86">
        <f t="shared" si="16"/>
        <v>15762947</v>
      </c>
      <c r="N257" s="86">
        <f t="shared" si="16"/>
        <v>16824009</v>
      </c>
      <c r="O257" s="86">
        <f t="shared" si="16"/>
        <v>16412005.74</v>
      </c>
      <c r="P257" s="86">
        <f t="shared" si="16"/>
        <v>17589046</v>
      </c>
      <c r="Q257" s="86">
        <f t="shared" si="16"/>
        <v>16895601.469999999</v>
      </c>
      <c r="R257" s="86">
        <f>SUM(R258:R261)</f>
        <v>16802210.780000001</v>
      </c>
      <c r="S257" s="86">
        <f t="shared" ref="S257:AA257" si="17">SUM(S258:S261)</f>
        <v>16550769.450000001</v>
      </c>
      <c r="T257" s="86">
        <f t="shared" si="17"/>
        <v>16137343.15</v>
      </c>
      <c r="U257" s="86">
        <f t="shared" si="17"/>
        <v>17206783.990000002</v>
      </c>
      <c r="V257" s="86">
        <f t="shared" si="17"/>
        <v>17254223.609999999</v>
      </c>
      <c r="W257" s="86">
        <f t="shared" si="17"/>
        <v>17585038.48</v>
      </c>
      <c r="X257" s="86">
        <f t="shared" si="17"/>
        <v>17701498.629999999</v>
      </c>
      <c r="Y257" s="86">
        <f t="shared" si="17"/>
        <v>17653387.940000001</v>
      </c>
      <c r="Z257" s="86">
        <f t="shared" si="17"/>
        <v>19650091.430000003</v>
      </c>
      <c r="AA257" s="86">
        <f t="shared" si="17"/>
        <v>19048114.030000001</v>
      </c>
      <c r="AB257" s="86">
        <v>19069088.059999999</v>
      </c>
      <c r="AC257" s="86">
        <v>19419663.350000001</v>
      </c>
      <c r="AD257" s="86">
        <v>19224266.870000001</v>
      </c>
      <c r="AE257" s="86">
        <v>20252493.390000001</v>
      </c>
      <c r="AF257" s="86">
        <v>20849631.370000001</v>
      </c>
      <c r="AG257" s="86">
        <v>20619882.75</v>
      </c>
      <c r="AH257" s="86">
        <v>20306589.09</v>
      </c>
      <c r="AI257" s="13">
        <v>1.0534572174115908E-2</v>
      </c>
      <c r="AJ257" s="13">
        <v>-1.5193765347671541E-2</v>
      </c>
    </row>
    <row r="258" spans="1:36" ht="10.5" customHeight="1" x14ac:dyDescent="0.2">
      <c r="A258" s="14"/>
      <c r="B258" s="11"/>
      <c r="C258" s="11" t="s">
        <v>151</v>
      </c>
      <c r="D258" s="11"/>
      <c r="E258" s="11"/>
      <c r="F258" s="2"/>
      <c r="G258" s="86">
        <f t="shared" ref="G258:AA258" si="18">G65</f>
        <v>7140829</v>
      </c>
      <c r="H258" s="86">
        <f t="shared" si="18"/>
        <v>7418507</v>
      </c>
      <c r="I258" s="86">
        <f t="shared" si="18"/>
        <v>7825632</v>
      </c>
      <c r="J258" s="86">
        <f t="shared" si="18"/>
        <v>7620509</v>
      </c>
      <c r="K258" s="86">
        <f t="shared" si="18"/>
        <v>7988587</v>
      </c>
      <c r="L258" s="86">
        <f t="shared" si="18"/>
        <v>7696467</v>
      </c>
      <c r="M258" s="86">
        <f t="shared" si="18"/>
        <v>7900509</v>
      </c>
      <c r="N258" s="86">
        <f t="shared" si="18"/>
        <v>8671118</v>
      </c>
      <c r="O258" s="86">
        <f t="shared" si="18"/>
        <v>8881448</v>
      </c>
      <c r="P258" s="86">
        <f t="shared" si="18"/>
        <v>9638100</v>
      </c>
      <c r="Q258" s="86">
        <f t="shared" si="18"/>
        <v>8973972</v>
      </c>
      <c r="R258" s="86">
        <f t="shared" si="18"/>
        <v>8459672</v>
      </c>
      <c r="S258" s="86">
        <f t="shared" si="18"/>
        <v>8101323</v>
      </c>
      <c r="T258" s="86">
        <f t="shared" si="18"/>
        <v>7764231</v>
      </c>
      <c r="U258" s="86">
        <f t="shared" si="18"/>
        <v>8301635</v>
      </c>
      <c r="V258" s="86">
        <f t="shared" si="18"/>
        <v>7892630</v>
      </c>
      <c r="W258" s="86">
        <f t="shared" si="18"/>
        <v>8166212</v>
      </c>
      <c r="X258" s="86">
        <f t="shared" si="18"/>
        <v>8134850</v>
      </c>
      <c r="Y258" s="86">
        <f t="shared" si="18"/>
        <v>8070933</v>
      </c>
      <c r="Z258" s="86">
        <f t="shared" si="18"/>
        <v>8864661</v>
      </c>
      <c r="AA258" s="86">
        <f t="shared" si="18"/>
        <v>8697152</v>
      </c>
      <c r="AB258" s="86">
        <v>8344217</v>
      </c>
      <c r="AC258" s="86">
        <v>9129414</v>
      </c>
      <c r="AD258" s="86">
        <v>9174241</v>
      </c>
      <c r="AE258" s="86">
        <v>9460003</v>
      </c>
      <c r="AF258" s="86">
        <v>10761954</v>
      </c>
      <c r="AG258" s="86">
        <v>9772224</v>
      </c>
      <c r="AH258" s="86">
        <v>10049479</v>
      </c>
      <c r="AI258" s="13">
        <v>3.1477263776043429E-2</v>
      </c>
      <c r="AJ258" s="13">
        <v>2.8371740148404295E-2</v>
      </c>
    </row>
    <row r="259" spans="1:36" ht="10.5" customHeight="1" x14ac:dyDescent="0.2">
      <c r="A259" s="14"/>
      <c r="B259" s="11"/>
      <c r="C259" s="11" t="s">
        <v>152</v>
      </c>
      <c r="D259" s="11"/>
      <c r="E259" s="11"/>
      <c r="F259" s="2"/>
      <c r="G259" s="86">
        <f t="shared" ref="G259:AA259" si="19">G122</f>
        <v>2370571</v>
      </c>
      <c r="H259" s="86">
        <f t="shared" si="19"/>
        <v>2440842</v>
      </c>
      <c r="I259" s="86">
        <f t="shared" si="19"/>
        <v>3408188</v>
      </c>
      <c r="J259" s="86">
        <f t="shared" si="19"/>
        <v>5777577</v>
      </c>
      <c r="K259" s="86">
        <f t="shared" si="19"/>
        <v>5604452</v>
      </c>
      <c r="L259" s="86">
        <f t="shared" si="19"/>
        <v>5731260</v>
      </c>
      <c r="M259" s="86">
        <f t="shared" si="19"/>
        <v>5751215</v>
      </c>
      <c r="N259" s="86">
        <f t="shared" si="19"/>
        <v>6046046</v>
      </c>
      <c r="O259" s="86">
        <f t="shared" si="19"/>
        <v>6696378.7400000002</v>
      </c>
      <c r="P259" s="86">
        <f t="shared" si="19"/>
        <v>6974138</v>
      </c>
      <c r="Q259" s="86">
        <f t="shared" si="19"/>
        <v>6978138.4699999997</v>
      </c>
      <c r="R259" s="86">
        <f t="shared" si="19"/>
        <v>6864803.1200000001</v>
      </c>
      <c r="S259" s="86">
        <f t="shared" si="19"/>
        <v>6974137.6300000008</v>
      </c>
      <c r="T259" s="86">
        <f t="shared" si="19"/>
        <v>6641114.5</v>
      </c>
      <c r="U259" s="86">
        <f t="shared" si="19"/>
        <v>7079142.1900000004</v>
      </c>
      <c r="V259" s="86">
        <f t="shared" si="19"/>
        <v>7574439.8999999994</v>
      </c>
      <c r="W259" s="86">
        <f t="shared" si="19"/>
        <v>7569792.6799999997</v>
      </c>
      <c r="X259" s="86">
        <f t="shared" si="19"/>
        <v>7631340.9300000006</v>
      </c>
      <c r="Y259" s="86">
        <f t="shared" si="19"/>
        <v>7658447.9999999991</v>
      </c>
      <c r="Z259" s="86">
        <f t="shared" si="19"/>
        <v>8553123.5600000005</v>
      </c>
      <c r="AA259" s="86">
        <f t="shared" si="19"/>
        <v>8065498.7000000011</v>
      </c>
      <c r="AB259" s="86">
        <v>8154082</v>
      </c>
      <c r="AC259" s="86">
        <v>7680776</v>
      </c>
      <c r="AD259" s="86">
        <v>7594656</v>
      </c>
      <c r="AE259" s="86">
        <v>8161334</v>
      </c>
      <c r="AF259" s="86">
        <v>7501999</v>
      </c>
      <c r="AG259" s="86">
        <v>8232525</v>
      </c>
      <c r="AH259" s="86">
        <v>7646083</v>
      </c>
      <c r="AI259" s="13">
        <v>-1.0663598082681247E-2</v>
      </c>
      <c r="AJ259" s="13">
        <v>-7.1234766976110003E-2</v>
      </c>
    </row>
    <row r="260" spans="1:36" ht="10.5" customHeight="1" x14ac:dyDescent="0.2">
      <c r="A260" s="14"/>
      <c r="B260" s="11"/>
      <c r="C260" s="11" t="s">
        <v>153</v>
      </c>
      <c r="D260" s="11"/>
      <c r="E260" s="11"/>
      <c r="F260" s="2"/>
      <c r="G260" s="86">
        <f t="shared" ref="G260:AA260" si="20">G179</f>
        <v>1286325</v>
      </c>
      <c r="H260" s="86">
        <f t="shared" si="20"/>
        <v>1308764</v>
      </c>
      <c r="I260" s="86">
        <f t="shared" si="20"/>
        <v>1365611</v>
      </c>
      <c r="J260" s="86">
        <f t="shared" si="20"/>
        <v>1283224</v>
      </c>
      <c r="K260" s="86">
        <f t="shared" si="20"/>
        <v>1861892</v>
      </c>
      <c r="L260" s="86">
        <f t="shared" si="20"/>
        <v>1954972</v>
      </c>
      <c r="M260" s="86">
        <f t="shared" si="20"/>
        <v>2111223</v>
      </c>
      <c r="N260" s="86">
        <f t="shared" si="20"/>
        <v>2106845</v>
      </c>
      <c r="O260" s="86">
        <f t="shared" si="20"/>
        <v>834179</v>
      </c>
      <c r="P260" s="86">
        <f t="shared" si="20"/>
        <v>976808</v>
      </c>
      <c r="Q260" s="86">
        <f t="shared" si="20"/>
        <v>943491</v>
      </c>
      <c r="R260" s="86">
        <f t="shared" si="20"/>
        <v>992455</v>
      </c>
      <c r="S260" s="86">
        <f t="shared" si="20"/>
        <v>985690</v>
      </c>
      <c r="T260" s="86">
        <f t="shared" si="20"/>
        <v>1249721</v>
      </c>
      <c r="U260" s="86">
        <f t="shared" si="20"/>
        <v>1300110</v>
      </c>
      <c r="V260" s="86">
        <f t="shared" si="20"/>
        <v>1280927</v>
      </c>
      <c r="W260" s="86">
        <f t="shared" si="20"/>
        <v>1271092</v>
      </c>
      <c r="X260" s="86">
        <f t="shared" si="20"/>
        <v>1292457</v>
      </c>
      <c r="Y260" s="86">
        <f t="shared" si="20"/>
        <v>1258355</v>
      </c>
      <c r="Z260" s="86">
        <f t="shared" si="20"/>
        <v>1524262</v>
      </c>
      <c r="AA260" s="86">
        <f t="shared" si="20"/>
        <v>1552798</v>
      </c>
      <c r="AB260" s="86">
        <v>1790857</v>
      </c>
      <c r="AC260" s="86">
        <v>1745273</v>
      </c>
      <c r="AD260" s="86">
        <v>1632451</v>
      </c>
      <c r="AE260" s="86">
        <v>1701926</v>
      </c>
      <c r="AF260" s="86">
        <v>1628582</v>
      </c>
      <c r="AG260" s="86">
        <v>1534673</v>
      </c>
      <c r="AH260" s="86">
        <v>1571225</v>
      </c>
      <c r="AI260" s="13">
        <v>-2.1570409259356271E-2</v>
      </c>
      <c r="AJ260" s="13">
        <v>2.3817451665599121E-2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485280.66</v>
      </c>
      <c r="S261" s="86">
        <v>489618.82</v>
      </c>
      <c r="T261" s="86">
        <v>482276.65</v>
      </c>
      <c r="U261" s="86">
        <v>525896.80000000005</v>
      </c>
      <c r="V261" s="86">
        <v>506226.70999999996</v>
      </c>
      <c r="W261" s="86">
        <v>577941.79999999993</v>
      </c>
      <c r="X261" s="86">
        <v>642850.70000000019</v>
      </c>
      <c r="Y261" s="86">
        <v>665651.93999999994</v>
      </c>
      <c r="Z261" s="86">
        <v>708044.87</v>
      </c>
      <c r="AA261" s="86">
        <v>732665.33</v>
      </c>
      <c r="AB261" s="41">
        <v>779932.06</v>
      </c>
      <c r="AC261" s="41">
        <v>864200.35000000009</v>
      </c>
      <c r="AD261" s="41">
        <v>822918.87</v>
      </c>
      <c r="AE261" s="41">
        <v>929230.38999999978</v>
      </c>
      <c r="AF261" s="41">
        <v>957096.37</v>
      </c>
      <c r="AG261" s="41">
        <v>1080460.7500000002</v>
      </c>
      <c r="AH261" s="41">
        <v>1039802.09</v>
      </c>
      <c r="AI261" s="13">
        <v>4.9097017079294591E-2</v>
      </c>
      <c r="AJ261" s="13">
        <v>-3.7630853318827415E-2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46993346.394707829</v>
      </c>
      <c r="H265" s="11">
        <v>48801205.769202501</v>
      </c>
      <c r="I265" s="11">
        <v>51432795.463802233</v>
      </c>
      <c r="J265" s="11">
        <v>55391580.606827185</v>
      </c>
      <c r="K265" s="11">
        <v>55419229</v>
      </c>
      <c r="L265" s="11">
        <v>59777074</v>
      </c>
      <c r="M265" s="11">
        <v>61363568</v>
      </c>
      <c r="N265" s="11">
        <v>64551279</v>
      </c>
      <c r="O265" s="11">
        <v>67121596</v>
      </c>
      <c r="P265" s="11">
        <v>72544103</v>
      </c>
      <c r="Q265" s="11">
        <v>68373764</v>
      </c>
      <c r="R265" s="11">
        <v>66452672</v>
      </c>
      <c r="S265" s="11">
        <v>64089369</v>
      </c>
      <c r="T265" s="11">
        <v>63065180</v>
      </c>
      <c r="U265" s="11">
        <v>64600505</v>
      </c>
      <c r="V265" s="11">
        <v>64718625</v>
      </c>
      <c r="W265" s="11">
        <v>65627154</v>
      </c>
      <c r="X265" s="11">
        <v>65363282</v>
      </c>
      <c r="Y265" s="86">
        <v>64896011</v>
      </c>
      <c r="Z265" s="86">
        <v>70753716</v>
      </c>
      <c r="AA265" s="86">
        <v>69540505</v>
      </c>
      <c r="AB265" s="86">
        <v>69063541</v>
      </c>
      <c r="AC265" s="86">
        <v>72281200</v>
      </c>
      <c r="AD265" s="86">
        <v>72456362</v>
      </c>
      <c r="AE265" s="86">
        <v>73087558</v>
      </c>
      <c r="AF265" s="86">
        <v>78114001</v>
      </c>
      <c r="AG265" s="86">
        <v>74155718</v>
      </c>
      <c r="AH265" s="86">
        <v>74149620</v>
      </c>
      <c r="AI265" s="13">
        <v>1.1913402434512443E-2</v>
      </c>
      <c r="AJ265" s="13">
        <v>-8.223236406395526E-5</v>
      </c>
    </row>
    <row r="266" spans="1:36" ht="10.5" customHeight="1" x14ac:dyDescent="0.2">
      <c r="A266" s="14"/>
      <c r="B266" s="14"/>
      <c r="C266" s="14" t="s">
        <v>160</v>
      </c>
      <c r="D266" s="14"/>
      <c r="E266" s="14"/>
      <c r="F266" s="2"/>
      <c r="G266" s="11">
        <v>11036894</v>
      </c>
      <c r="H266" s="11">
        <v>11257938</v>
      </c>
      <c r="I266" s="11">
        <v>11431260</v>
      </c>
      <c r="J266" s="11">
        <v>11762010</v>
      </c>
      <c r="K266" s="11">
        <v>11983720</v>
      </c>
      <c r="L266" s="11">
        <v>12112620</v>
      </c>
      <c r="M266" s="11">
        <v>12291700</v>
      </c>
      <c r="N266" s="11">
        <v>12634270</v>
      </c>
      <c r="O266" s="11">
        <v>12881960</v>
      </c>
      <c r="P266" s="11">
        <v>17020890</v>
      </c>
      <c r="Q266" s="11">
        <v>17219240</v>
      </c>
      <c r="R266" s="11">
        <v>17414850</v>
      </c>
      <c r="S266" s="11">
        <v>17628210</v>
      </c>
      <c r="T266" s="11">
        <v>19096770</v>
      </c>
      <c r="U266" s="11">
        <v>19188640</v>
      </c>
      <c r="V266" s="11">
        <v>19180470</v>
      </c>
      <c r="W266" s="11">
        <v>19217720</v>
      </c>
      <c r="X266" s="11">
        <v>19275650</v>
      </c>
      <c r="Y266" s="86">
        <v>19401360</v>
      </c>
      <c r="Z266" s="86">
        <v>20951530</v>
      </c>
      <c r="AA266" s="86">
        <v>20740800</v>
      </c>
      <c r="AB266" s="86">
        <v>20768950</v>
      </c>
      <c r="AC266" s="86">
        <v>20544620</v>
      </c>
      <c r="AD266" s="86">
        <v>19997350</v>
      </c>
      <c r="AE266" s="86">
        <v>20101440</v>
      </c>
      <c r="AF266" s="86">
        <v>19942300</v>
      </c>
      <c r="AG266" s="86">
        <v>19756630</v>
      </c>
      <c r="AH266" s="86">
        <v>19640590</v>
      </c>
      <c r="AI266" s="13">
        <v>-9.2669182739282263E-3</v>
      </c>
      <c r="AJ266" s="13">
        <v>-5.873471335951526E-3</v>
      </c>
    </row>
    <row r="267" spans="1:36" ht="10.5" customHeight="1" x14ac:dyDescent="0.2">
      <c r="A267" s="14"/>
      <c r="B267" s="14"/>
      <c r="C267" s="14" t="s">
        <v>161</v>
      </c>
      <c r="D267" s="14"/>
      <c r="E267" s="14"/>
      <c r="F267" s="2"/>
      <c r="G267" s="11">
        <v>653419</v>
      </c>
      <c r="H267" s="11">
        <v>656210</v>
      </c>
      <c r="I267" s="11">
        <v>661120</v>
      </c>
      <c r="J267" s="11">
        <v>648020</v>
      </c>
      <c r="K267" s="11">
        <v>680480</v>
      </c>
      <c r="L267" s="11">
        <v>657380</v>
      </c>
      <c r="M267" s="11">
        <v>659670</v>
      </c>
      <c r="N267" s="11">
        <v>663510</v>
      </c>
      <c r="O267" s="11">
        <v>663640</v>
      </c>
      <c r="P267" s="11">
        <v>674870</v>
      </c>
      <c r="Q267" s="11">
        <v>681710</v>
      </c>
      <c r="R267" s="11">
        <v>714220</v>
      </c>
      <c r="S267" s="11">
        <v>731150</v>
      </c>
      <c r="T267" s="11">
        <v>730600</v>
      </c>
      <c r="U267" s="11">
        <v>750930</v>
      </c>
      <c r="V267" s="11">
        <v>754820</v>
      </c>
      <c r="W267" s="11">
        <v>757060</v>
      </c>
      <c r="X267" s="11">
        <v>762480</v>
      </c>
      <c r="Y267" s="86">
        <v>782270</v>
      </c>
      <c r="Z267" s="86">
        <v>799760</v>
      </c>
      <c r="AA267" s="86">
        <v>798420</v>
      </c>
      <c r="AB267" s="86">
        <v>853450</v>
      </c>
      <c r="AC267" s="86">
        <v>861730</v>
      </c>
      <c r="AD267" s="86">
        <v>877180</v>
      </c>
      <c r="AE267" s="86">
        <v>913840</v>
      </c>
      <c r="AF267" s="86">
        <v>903180</v>
      </c>
      <c r="AG267" s="86">
        <v>913400</v>
      </c>
      <c r="AH267" s="86">
        <v>902940</v>
      </c>
      <c r="AI267" s="13">
        <v>9.4391281763501755E-3</v>
      </c>
      <c r="AJ267" s="13">
        <v>-1.1451718852638494E-2</v>
      </c>
    </row>
    <row r="268" spans="1:36" ht="10.5" customHeight="1" x14ac:dyDescent="0.2">
      <c r="A268" s="14"/>
      <c r="B268" s="14"/>
      <c r="C268" s="14" t="s">
        <v>162</v>
      </c>
      <c r="D268" s="14"/>
      <c r="E268" s="14"/>
      <c r="F268" s="2"/>
      <c r="G268" s="11">
        <v>407239</v>
      </c>
      <c r="H268" s="11">
        <v>412956</v>
      </c>
      <c r="I268" s="11">
        <v>411630</v>
      </c>
      <c r="J268" s="11">
        <v>412850</v>
      </c>
      <c r="K268" s="11">
        <v>413830</v>
      </c>
      <c r="L268" s="11">
        <v>413610</v>
      </c>
      <c r="M268" s="11">
        <v>415850</v>
      </c>
      <c r="N268" s="11">
        <v>413870</v>
      </c>
      <c r="O268" s="11">
        <v>415010</v>
      </c>
      <c r="P268" s="11">
        <v>397370</v>
      </c>
      <c r="Q268" s="11">
        <v>390590</v>
      </c>
      <c r="R268" s="11">
        <v>343800</v>
      </c>
      <c r="S268" s="11">
        <v>331970</v>
      </c>
      <c r="T268" s="11">
        <v>324810</v>
      </c>
      <c r="U268" s="11">
        <v>311480</v>
      </c>
      <c r="V268" s="11">
        <v>303980</v>
      </c>
      <c r="W268" s="11">
        <v>300160</v>
      </c>
      <c r="X268" s="11">
        <v>297970</v>
      </c>
      <c r="Y268" s="86">
        <v>280490</v>
      </c>
      <c r="Z268" s="86">
        <v>265520</v>
      </c>
      <c r="AA268" s="86">
        <v>262540</v>
      </c>
      <c r="AB268" s="86">
        <v>257150</v>
      </c>
      <c r="AC268" s="86">
        <v>256580</v>
      </c>
      <c r="AD268" s="86">
        <v>252880</v>
      </c>
      <c r="AE268" s="86">
        <v>243790</v>
      </c>
      <c r="AF268" s="86">
        <v>243850</v>
      </c>
      <c r="AG268" s="86">
        <v>243990</v>
      </c>
      <c r="AH268" s="86">
        <v>243370</v>
      </c>
      <c r="AI268" s="13">
        <v>-9.1374397329605506E-3</v>
      </c>
      <c r="AJ268" s="13">
        <v>-2.5410877494979303E-3</v>
      </c>
    </row>
    <row r="269" spans="1:36" ht="10.5" customHeight="1" x14ac:dyDescent="0.2">
      <c r="A269" s="14"/>
      <c r="B269" s="14"/>
      <c r="C269" s="14" t="s">
        <v>163</v>
      </c>
      <c r="D269" s="14"/>
      <c r="E269" s="14"/>
      <c r="F269" s="2"/>
      <c r="G269" s="11">
        <v>5570914</v>
      </c>
      <c r="H269" s="11">
        <v>5888440</v>
      </c>
      <c r="I269" s="11">
        <v>6222734</v>
      </c>
      <c r="J269" s="11">
        <v>6463354</v>
      </c>
      <c r="K269" s="11">
        <v>6647554</v>
      </c>
      <c r="L269" s="11">
        <v>6601144</v>
      </c>
      <c r="M269" s="11">
        <v>7093780</v>
      </c>
      <c r="N269" s="11">
        <v>7077240</v>
      </c>
      <c r="O269" s="11">
        <v>7342400</v>
      </c>
      <c r="P269" s="11">
        <v>9170470</v>
      </c>
      <c r="Q269" s="11">
        <v>9399610</v>
      </c>
      <c r="R269" s="11">
        <v>9457140</v>
      </c>
      <c r="S269" s="11">
        <v>9871800</v>
      </c>
      <c r="T269" s="11">
        <v>10347070</v>
      </c>
      <c r="U269" s="11">
        <v>10597010</v>
      </c>
      <c r="V269" s="11">
        <v>11090280</v>
      </c>
      <c r="W269" s="11">
        <v>11101120</v>
      </c>
      <c r="X269" s="11">
        <v>11141440</v>
      </c>
      <c r="Y269" s="86">
        <v>11612800</v>
      </c>
      <c r="Z269" s="86">
        <v>12129850</v>
      </c>
      <c r="AA269" s="86">
        <v>12457450</v>
      </c>
      <c r="AB269" s="86">
        <v>12523830</v>
      </c>
      <c r="AC269" s="86">
        <v>12975200</v>
      </c>
      <c r="AD269" s="86">
        <v>13058600</v>
      </c>
      <c r="AE269" s="86">
        <v>13356400</v>
      </c>
      <c r="AF269" s="86">
        <v>13802340</v>
      </c>
      <c r="AG269" s="86">
        <v>14156630</v>
      </c>
      <c r="AH269" s="86">
        <v>14371421</v>
      </c>
      <c r="AI269" s="13">
        <v>2.3199748402356279E-2</v>
      </c>
      <c r="AJ269" s="13">
        <v>1.5172466893603916E-2</v>
      </c>
    </row>
    <row r="270" spans="1:36" ht="10.5" customHeight="1" x14ac:dyDescent="0.2">
      <c r="A270" s="14"/>
      <c r="B270" s="14"/>
      <c r="C270" s="14" t="s">
        <v>164</v>
      </c>
      <c r="D270" s="14"/>
      <c r="E270" s="14"/>
      <c r="F270" s="2"/>
      <c r="G270" s="11">
        <v>7206984</v>
      </c>
      <c r="H270" s="11">
        <v>8508834</v>
      </c>
      <c r="I270" s="11">
        <v>9847403</v>
      </c>
      <c r="J270" s="11">
        <v>10889807</v>
      </c>
      <c r="K270" s="11">
        <v>11386420</v>
      </c>
      <c r="L270" s="11">
        <v>11150300</v>
      </c>
      <c r="M270" s="11">
        <v>11673168</v>
      </c>
      <c r="N270" s="11">
        <v>12454091</v>
      </c>
      <c r="O270" s="11">
        <v>12650997</v>
      </c>
      <c r="P270" s="11">
        <v>12295021</v>
      </c>
      <c r="Q270" s="11">
        <v>10475656</v>
      </c>
      <c r="R270" s="11">
        <v>10918720</v>
      </c>
      <c r="S270" s="11">
        <v>10070985</v>
      </c>
      <c r="T270" s="11">
        <v>9564137</v>
      </c>
      <c r="U270" s="11">
        <v>9065038</v>
      </c>
      <c r="V270" s="11">
        <v>8480782</v>
      </c>
      <c r="W270" s="11">
        <v>8335190</v>
      </c>
      <c r="X270" s="11">
        <v>7378425</v>
      </c>
      <c r="Y270" s="86">
        <v>7003763</v>
      </c>
      <c r="Z270" s="86">
        <v>7271164</v>
      </c>
      <c r="AA270" s="86">
        <v>7678726</v>
      </c>
      <c r="AB270" s="86">
        <v>8203255</v>
      </c>
      <c r="AC270" s="86">
        <v>8553690</v>
      </c>
      <c r="AD270" s="86">
        <v>8787711</v>
      </c>
      <c r="AE270" s="86">
        <v>8875220</v>
      </c>
      <c r="AF270" s="86">
        <v>8431363</v>
      </c>
      <c r="AG270" s="86">
        <v>8138937</v>
      </c>
      <c r="AH270" s="86">
        <v>8106778</v>
      </c>
      <c r="AI270" s="13">
        <v>-1.9698115093532698E-3</v>
      </c>
      <c r="AJ270" s="13">
        <v>-3.9512530936165252E-3</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452210</v>
      </c>
      <c r="P271" s="11">
        <v>460630</v>
      </c>
      <c r="Q271" s="11">
        <v>490640</v>
      </c>
      <c r="R271" s="11">
        <v>421240</v>
      </c>
      <c r="S271" s="11">
        <v>487930</v>
      </c>
      <c r="T271" s="11">
        <v>494420</v>
      </c>
      <c r="U271" s="11">
        <v>501870</v>
      </c>
      <c r="V271" s="11">
        <v>1925460</v>
      </c>
      <c r="W271" s="11">
        <v>432920</v>
      </c>
      <c r="X271" s="11">
        <v>412670</v>
      </c>
      <c r="Y271" s="86">
        <v>349290</v>
      </c>
      <c r="Z271" s="86">
        <v>366910</v>
      </c>
      <c r="AA271" s="86">
        <v>309310</v>
      </c>
      <c r="AB271" s="86">
        <v>425810</v>
      </c>
      <c r="AC271" s="86">
        <v>367410</v>
      </c>
      <c r="AD271" s="86">
        <v>355450</v>
      </c>
      <c r="AE271" s="86">
        <v>334930</v>
      </c>
      <c r="AF271" s="86">
        <v>316007</v>
      </c>
      <c r="AG271" s="86">
        <v>365150</v>
      </c>
      <c r="AH271" s="86">
        <v>416260</v>
      </c>
      <c r="AI271" s="13">
        <v>-3.773391524543368E-3</v>
      </c>
      <c r="AJ271" s="13">
        <v>0.13996987539367384</v>
      </c>
    </row>
    <row r="272" spans="1:36" ht="10.5" customHeight="1" x14ac:dyDescent="0.2">
      <c r="A272" s="14"/>
      <c r="B272" s="14"/>
      <c r="C272" s="14" t="s">
        <v>166</v>
      </c>
      <c r="D272" s="14"/>
      <c r="E272" s="14"/>
      <c r="F272" s="2"/>
      <c r="G272" s="11">
        <v>15087926.394707829</v>
      </c>
      <c r="H272" s="11">
        <v>15195077.769202499</v>
      </c>
      <c r="I272" s="11">
        <v>16047978.463802237</v>
      </c>
      <c r="J272" s="11">
        <v>18169889.606827188</v>
      </c>
      <c r="K272" s="11">
        <v>17036205</v>
      </c>
      <c r="L272" s="11">
        <v>19886500</v>
      </c>
      <c r="M272" s="11">
        <v>19683420</v>
      </c>
      <c r="N272" s="11">
        <v>21415680</v>
      </c>
      <c r="O272" s="11">
        <v>19343350</v>
      </c>
      <c r="P272" s="11">
        <v>18371480</v>
      </c>
      <c r="Q272" s="11">
        <v>16607490</v>
      </c>
      <c r="R272" s="11">
        <v>14814580</v>
      </c>
      <c r="S272" s="11">
        <v>13652950</v>
      </c>
      <c r="T272" s="11">
        <v>11082890</v>
      </c>
      <c r="U272" s="11">
        <v>9487880</v>
      </c>
      <c r="V272" s="11">
        <v>8741120</v>
      </c>
      <c r="W272" s="11">
        <v>8759580</v>
      </c>
      <c r="X272" s="11">
        <v>7764790</v>
      </c>
      <c r="Y272" s="86">
        <v>7330460</v>
      </c>
      <c r="Z272" s="86">
        <v>6682460</v>
      </c>
      <c r="AA272" s="86">
        <v>6381720</v>
      </c>
      <c r="AB272" s="86">
        <v>7764480</v>
      </c>
      <c r="AC272" s="86">
        <v>7282100</v>
      </c>
      <c r="AD272" s="86">
        <v>7189040</v>
      </c>
      <c r="AE272" s="86">
        <v>7009460</v>
      </c>
      <c r="AF272" s="86">
        <v>7922290</v>
      </c>
      <c r="AG272" s="86">
        <v>8069423</v>
      </c>
      <c r="AH272" s="86">
        <v>9022545</v>
      </c>
      <c r="AI272" s="13">
        <v>2.5343651657028898E-2</v>
      </c>
      <c r="AJ272" s="13">
        <v>0.11811526053349787</v>
      </c>
    </row>
    <row r="273" spans="1:43" ht="10.5" customHeight="1" x14ac:dyDescent="0.2">
      <c r="A273" s="14"/>
      <c r="B273" s="14"/>
      <c r="C273" s="14" t="s">
        <v>167</v>
      </c>
      <c r="D273" s="14"/>
      <c r="E273" s="14"/>
      <c r="F273" s="2"/>
      <c r="G273" s="11">
        <v>4803590</v>
      </c>
      <c r="H273" s="11">
        <v>4836250</v>
      </c>
      <c r="I273" s="11">
        <v>5026290</v>
      </c>
      <c r="J273" s="11">
        <v>5218310</v>
      </c>
      <c r="K273" s="11">
        <v>5596200</v>
      </c>
      <c r="L273" s="11">
        <v>5710450</v>
      </c>
      <c r="M273" s="11">
        <v>5899960</v>
      </c>
      <c r="N273" s="11">
        <v>6378120</v>
      </c>
      <c r="O273" s="11">
        <v>6521770</v>
      </c>
      <c r="P273" s="11">
        <v>6492240</v>
      </c>
      <c r="Q273" s="11">
        <v>6524610</v>
      </c>
      <c r="R273" s="11">
        <v>6368230</v>
      </c>
      <c r="S273" s="11">
        <v>6415100</v>
      </c>
      <c r="T273" s="11">
        <v>6350120</v>
      </c>
      <c r="U273" s="11">
        <v>6751858</v>
      </c>
      <c r="V273" s="11">
        <v>5700793</v>
      </c>
      <c r="W273" s="11">
        <v>7072280</v>
      </c>
      <c r="X273" s="11">
        <v>7231510</v>
      </c>
      <c r="Y273" s="86">
        <v>7251196</v>
      </c>
      <c r="Z273" s="86">
        <v>7672005</v>
      </c>
      <c r="AA273" s="86">
        <v>7932713</v>
      </c>
      <c r="AB273" s="86">
        <v>7181470</v>
      </c>
      <c r="AC273" s="86">
        <v>7076708</v>
      </c>
      <c r="AD273" s="86">
        <v>8167830</v>
      </c>
      <c r="AE273" s="86">
        <v>7978860</v>
      </c>
      <c r="AF273" s="86">
        <v>8617330</v>
      </c>
      <c r="AG273" s="86">
        <v>9007330</v>
      </c>
      <c r="AH273" s="86">
        <v>9399630</v>
      </c>
      <c r="AI273" s="13">
        <v>4.5882512114221452E-2</v>
      </c>
      <c r="AJ273" s="13">
        <v>4.355341705033567E-2</v>
      </c>
    </row>
    <row r="274" spans="1:43" ht="10.5" customHeight="1" x14ac:dyDescent="0.2">
      <c r="A274" s="14"/>
      <c r="B274" s="14"/>
      <c r="C274" s="14" t="s">
        <v>168</v>
      </c>
      <c r="D274" s="14"/>
      <c r="E274" s="14"/>
      <c r="F274" s="2"/>
      <c r="G274" s="11">
        <v>2226380</v>
      </c>
      <c r="H274" s="11">
        <v>2045500</v>
      </c>
      <c r="I274" s="11">
        <v>1784380</v>
      </c>
      <c r="J274" s="11">
        <v>1827340</v>
      </c>
      <c r="K274" s="11">
        <v>1674820</v>
      </c>
      <c r="L274" s="11">
        <v>1805230</v>
      </c>
      <c r="M274" s="11">
        <v>1864800</v>
      </c>
      <c r="N274" s="11">
        <v>1906100</v>
      </c>
      <c r="O274" s="11">
        <v>2050740</v>
      </c>
      <c r="P274" s="11">
        <v>2080170</v>
      </c>
      <c r="Q274" s="11">
        <v>1821777</v>
      </c>
      <c r="R274" s="11">
        <v>1896898</v>
      </c>
      <c r="S274" s="11">
        <v>1772654</v>
      </c>
      <c r="T274" s="11">
        <v>1769017</v>
      </c>
      <c r="U274" s="11">
        <v>2184027</v>
      </c>
      <c r="V274" s="11">
        <v>2048867</v>
      </c>
      <c r="W274" s="11">
        <v>2133454</v>
      </c>
      <c r="X274" s="11">
        <v>2182067</v>
      </c>
      <c r="Y274" s="86">
        <v>2434837</v>
      </c>
      <c r="Z274" s="86">
        <v>2818887</v>
      </c>
      <c r="AA274" s="86">
        <v>2281007</v>
      </c>
      <c r="AB274" s="86">
        <v>2086777</v>
      </c>
      <c r="AC274" s="86">
        <v>2093117</v>
      </c>
      <c r="AD274" s="86">
        <v>2377297</v>
      </c>
      <c r="AE274" s="86">
        <v>2356137</v>
      </c>
      <c r="AF274" s="86">
        <v>2281357</v>
      </c>
      <c r="AG274" s="86">
        <v>2217847</v>
      </c>
      <c r="AH274" s="86">
        <v>2795017</v>
      </c>
      <c r="AI274" s="13">
        <v>4.9908379845361006E-2</v>
      </c>
      <c r="AJ274" s="13">
        <v>0.26023887130176249</v>
      </c>
    </row>
    <row r="275" spans="1:43" ht="10.5" customHeight="1" x14ac:dyDescent="0.2">
      <c r="A275" s="8"/>
      <c r="B275" s="8"/>
      <c r="C275" s="11" t="s">
        <v>169</v>
      </c>
      <c r="D275" s="80"/>
      <c r="E275" s="14"/>
      <c r="F275" s="2"/>
      <c r="G275" s="12">
        <v>0</v>
      </c>
      <c r="H275" s="12">
        <v>0</v>
      </c>
      <c r="I275" s="12">
        <v>0</v>
      </c>
      <c r="J275" s="12">
        <v>0</v>
      </c>
      <c r="K275" s="12">
        <v>0</v>
      </c>
      <c r="L275" s="12">
        <v>111510</v>
      </c>
      <c r="M275" s="12">
        <v>342450</v>
      </c>
      <c r="N275" s="12">
        <v>526350</v>
      </c>
      <c r="O275" s="12">
        <v>665980</v>
      </c>
      <c r="P275" s="12">
        <v>1005230</v>
      </c>
      <c r="Q275" s="12">
        <v>939395</v>
      </c>
      <c r="R275" s="12">
        <v>632045</v>
      </c>
      <c r="S275" s="12">
        <v>471453</v>
      </c>
      <c r="T275" s="12">
        <v>787403</v>
      </c>
      <c r="U275" s="12">
        <v>902490</v>
      </c>
      <c r="V275" s="12">
        <v>995952</v>
      </c>
      <c r="W275" s="12">
        <v>983403</v>
      </c>
      <c r="X275" s="12">
        <v>865629</v>
      </c>
      <c r="Y275" s="86">
        <v>751288</v>
      </c>
      <c r="Z275" s="86">
        <v>678130</v>
      </c>
      <c r="AA275" s="86">
        <v>726612</v>
      </c>
      <c r="AB275" s="86">
        <v>751852</v>
      </c>
      <c r="AC275" s="86">
        <v>847058</v>
      </c>
      <c r="AD275" s="86">
        <v>819142</v>
      </c>
      <c r="AE275" s="86">
        <v>994216</v>
      </c>
      <c r="AF275" s="86">
        <v>969742</v>
      </c>
      <c r="AG275" s="86">
        <v>1165434</v>
      </c>
      <c r="AH275" s="86">
        <v>716235</v>
      </c>
      <c r="AI275" s="13">
        <v>-8.0559043182129031E-3</v>
      </c>
      <c r="AJ275" s="13">
        <v>-0.38543495384552023</v>
      </c>
    </row>
    <row r="276" spans="1:43" ht="10.5" customHeight="1" x14ac:dyDescent="0.2">
      <c r="A276" s="8"/>
      <c r="B276" s="8"/>
      <c r="C276" s="11" t="s">
        <v>170</v>
      </c>
      <c r="D276" s="80"/>
      <c r="E276" s="14"/>
      <c r="F276" s="2"/>
      <c r="G276" s="12">
        <v>0</v>
      </c>
      <c r="H276" s="12">
        <v>0</v>
      </c>
      <c r="I276" s="12">
        <v>0</v>
      </c>
      <c r="J276" s="12">
        <v>0</v>
      </c>
      <c r="K276" s="12">
        <v>0</v>
      </c>
      <c r="L276" s="12">
        <v>1328330</v>
      </c>
      <c r="M276" s="12">
        <v>1438770</v>
      </c>
      <c r="N276" s="12">
        <v>1082048</v>
      </c>
      <c r="O276" s="12">
        <v>4133539</v>
      </c>
      <c r="P276" s="12">
        <v>4575732</v>
      </c>
      <c r="Q276" s="12">
        <v>3823046</v>
      </c>
      <c r="R276" s="12">
        <v>3470949</v>
      </c>
      <c r="S276" s="12">
        <v>2655167</v>
      </c>
      <c r="T276" s="12">
        <v>2517943</v>
      </c>
      <c r="U276" s="12">
        <v>4859282</v>
      </c>
      <c r="V276" s="12">
        <v>5496101</v>
      </c>
      <c r="W276" s="12">
        <v>6534267</v>
      </c>
      <c r="X276" s="12">
        <v>8050651</v>
      </c>
      <c r="Y276" s="86">
        <v>7698257</v>
      </c>
      <c r="Z276" s="86">
        <v>11117500</v>
      </c>
      <c r="AA276" s="86">
        <v>9971207</v>
      </c>
      <c r="AB276" s="86">
        <v>8246517</v>
      </c>
      <c r="AC276" s="86">
        <v>11422987</v>
      </c>
      <c r="AD276" s="86">
        <v>10573882</v>
      </c>
      <c r="AE276" s="86">
        <v>10923265</v>
      </c>
      <c r="AF276" s="86">
        <v>14684242</v>
      </c>
      <c r="AG276" s="86">
        <v>10120947</v>
      </c>
      <c r="AH276" s="86">
        <v>8534834</v>
      </c>
      <c r="AI276" s="13">
        <v>5.7439296901220516E-3</v>
      </c>
      <c r="AJ276" s="13">
        <v>-0.15671586858423425</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266.76470588235298</v>
      </c>
      <c r="H279" s="93">
        <v>272.10000000000002</v>
      </c>
      <c r="I279" s="93">
        <v>339.8</v>
      </c>
      <c r="J279" s="93">
        <v>328.1</v>
      </c>
      <c r="K279" s="93">
        <v>310.39999999999998</v>
      </c>
      <c r="L279" s="93">
        <v>310</v>
      </c>
      <c r="M279" s="93">
        <v>323.1764705882353</v>
      </c>
      <c r="N279" s="93">
        <v>326.2</v>
      </c>
      <c r="O279" s="93">
        <v>308.93529411764706</v>
      </c>
      <c r="P279" s="93">
        <v>308.60588235294119</v>
      </c>
      <c r="Q279" s="93">
        <v>310.40588235294126</v>
      </c>
      <c r="R279" s="93">
        <v>310.00588235294117</v>
      </c>
      <c r="S279" s="93">
        <v>321.01176470588229</v>
      </c>
      <c r="T279" s="93">
        <v>324.30588235294113</v>
      </c>
      <c r="U279" s="93">
        <v>329.72666666666697</v>
      </c>
      <c r="V279" s="93">
        <v>330.30000000000007</v>
      </c>
      <c r="W279" s="93">
        <v>331.0800000000001</v>
      </c>
      <c r="X279" s="93">
        <v>331.48000000000013</v>
      </c>
      <c r="Y279" s="93">
        <v>331.85333333333341</v>
      </c>
      <c r="Z279" s="93">
        <v>332.2</v>
      </c>
      <c r="AA279" s="93">
        <v>339.49333333333328</v>
      </c>
      <c r="AB279" s="93">
        <v>347.41403703960589</v>
      </c>
      <c r="AC279" s="93">
        <v>350.36839336863153</v>
      </c>
      <c r="AD279" s="93">
        <v>348.15635523409014</v>
      </c>
      <c r="AE279" s="93">
        <v>356.87317438250875</v>
      </c>
      <c r="AF279" s="93">
        <v>363.40395219935925</v>
      </c>
      <c r="AG279" s="93">
        <v>369.35018832338943</v>
      </c>
      <c r="AH279" s="93">
        <v>377.59368140651486</v>
      </c>
      <c r="AI279" s="10">
        <v>1.3980397977021441E-2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9DB3D-CA30-4FD5-867D-CD94D921DA40}">
  <sheetPr codeName="Sheet46"/>
  <dimension ref="A2:AR287"/>
  <sheetViews>
    <sheetView topLeftCell="A207"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0" width="9" hidden="1" customWidth="1"/>
    <col min="21" max="21" width="9.285156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310</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t="s">
        <v>174</v>
      </c>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44558597</v>
      </c>
      <c r="H5" s="5">
        <v>51972526</v>
      </c>
      <c r="I5" s="5">
        <v>49950921</v>
      </c>
      <c r="J5" s="5">
        <v>55301522.645999998</v>
      </c>
      <c r="K5" s="5">
        <f t="shared" ref="K5:Q5" si="0">SUM(K62,K119,K176)</f>
        <v>54768380</v>
      </c>
      <c r="L5" s="5">
        <f t="shared" si="0"/>
        <v>64934044</v>
      </c>
      <c r="M5" s="5">
        <f t="shared" si="0"/>
        <v>63373006</v>
      </c>
      <c r="N5" s="5">
        <f t="shared" si="0"/>
        <v>62225899</v>
      </c>
      <c r="O5" s="5">
        <f t="shared" si="0"/>
        <v>73075800.920000002</v>
      </c>
      <c r="P5" s="5">
        <f t="shared" si="0"/>
        <v>68822201</v>
      </c>
      <c r="Q5" s="5">
        <f t="shared" si="0"/>
        <v>73371754.270000011</v>
      </c>
      <c r="R5" s="5">
        <f t="shared" ref="R5:AA5" si="1">SUM(R62,R119,R176,R233)</f>
        <v>86393729.469999999</v>
      </c>
      <c r="S5" s="5">
        <f t="shared" si="1"/>
        <v>72618148.159999996</v>
      </c>
      <c r="T5" s="5">
        <f t="shared" si="1"/>
        <v>76136322.430000007</v>
      </c>
      <c r="U5" s="5">
        <f t="shared" si="1"/>
        <v>107519657</v>
      </c>
      <c r="V5" s="5">
        <f t="shared" si="1"/>
        <v>105991653</v>
      </c>
      <c r="W5" s="5">
        <f t="shared" si="1"/>
        <v>93588526.349999994</v>
      </c>
      <c r="X5" s="5">
        <f t="shared" si="1"/>
        <v>97354057.409999996</v>
      </c>
      <c r="Y5" s="5">
        <f t="shared" si="1"/>
        <v>90974546</v>
      </c>
      <c r="Z5" s="5">
        <f t="shared" si="1"/>
        <v>95535903.109999999</v>
      </c>
      <c r="AA5" s="5">
        <f t="shared" si="1"/>
        <v>99636964</v>
      </c>
      <c r="AB5" s="5">
        <v>91773372</v>
      </c>
      <c r="AC5" s="5">
        <v>87331593</v>
      </c>
      <c r="AD5" s="5">
        <v>119198885</v>
      </c>
      <c r="AE5" s="5">
        <v>102476373</v>
      </c>
      <c r="AF5" s="5">
        <v>106020301</v>
      </c>
      <c r="AG5" s="5">
        <v>98100333</v>
      </c>
      <c r="AH5" s="5">
        <v>91566868</v>
      </c>
      <c r="AI5" s="10">
        <v>-3.7537736109671815E-4</v>
      </c>
      <c r="AJ5" s="10">
        <v>-6.6599824895599485E-2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15845501</v>
      </c>
      <c r="H7" s="12">
        <v>22963071</v>
      </c>
      <c r="I7" s="12">
        <v>19241745</v>
      </c>
      <c r="J7" s="12">
        <v>22258453.009999998</v>
      </c>
      <c r="K7" s="12">
        <f t="shared" ref="K7:AA17" si="2">SUM(K64,K121,K178)</f>
        <v>20208881</v>
      </c>
      <c r="L7" s="12">
        <f t="shared" si="2"/>
        <v>26631881</v>
      </c>
      <c r="M7" s="12">
        <f t="shared" si="2"/>
        <v>23016824</v>
      </c>
      <c r="N7" s="12">
        <f t="shared" si="2"/>
        <v>22325832</v>
      </c>
      <c r="O7" s="12">
        <f t="shared" si="2"/>
        <v>24007346.710000001</v>
      </c>
      <c r="P7" s="12">
        <f t="shared" si="2"/>
        <v>25536598</v>
      </c>
      <c r="Q7" s="12">
        <f t="shared" si="2"/>
        <v>25778313.940000001</v>
      </c>
      <c r="R7" s="12">
        <f t="shared" si="2"/>
        <v>33265796.310000002</v>
      </c>
      <c r="S7" s="12">
        <f t="shared" si="2"/>
        <v>27773875.039999999</v>
      </c>
      <c r="T7" s="12">
        <f t="shared" si="2"/>
        <v>29732541</v>
      </c>
      <c r="U7" s="12">
        <f t="shared" si="2"/>
        <v>59195331</v>
      </c>
      <c r="V7" s="12">
        <f t="shared" si="2"/>
        <v>50020902</v>
      </c>
      <c r="W7" s="12">
        <f t="shared" si="2"/>
        <v>38246165.159999996</v>
      </c>
      <c r="X7" s="12">
        <f t="shared" si="2"/>
        <v>38177250.960000001</v>
      </c>
      <c r="Y7" s="12">
        <f t="shared" si="2"/>
        <v>38910702</v>
      </c>
      <c r="Z7" s="12">
        <f t="shared" si="2"/>
        <v>49300714.109999999</v>
      </c>
      <c r="AA7" s="12">
        <f t="shared" si="2"/>
        <v>48115103</v>
      </c>
      <c r="AB7" s="12">
        <v>43179441</v>
      </c>
      <c r="AC7" s="12">
        <v>38683986</v>
      </c>
      <c r="AD7" s="12">
        <v>64036409</v>
      </c>
      <c r="AE7" s="12">
        <v>47124063</v>
      </c>
      <c r="AF7" s="12">
        <v>51776020</v>
      </c>
      <c r="AG7" s="12">
        <v>45637732</v>
      </c>
      <c r="AH7" s="12">
        <v>45201381</v>
      </c>
      <c r="AI7" s="13">
        <v>7.6563545104992858E-3</v>
      </c>
      <c r="AJ7" s="13">
        <v>-9.5611894123047124E-3</v>
      </c>
    </row>
    <row r="8" spans="1:36" ht="10.5" customHeight="1" x14ac:dyDescent="0.2">
      <c r="A8" s="11"/>
      <c r="B8" s="11"/>
      <c r="C8" s="11" t="s">
        <v>36</v>
      </c>
      <c r="D8" s="11"/>
      <c r="E8" s="11"/>
      <c r="F8" s="2"/>
      <c r="G8" s="12">
        <v>11248764</v>
      </c>
      <c r="H8" s="12">
        <v>12499859</v>
      </c>
      <c r="I8" s="12">
        <v>13868838</v>
      </c>
      <c r="J8" s="12">
        <v>13527326.398</v>
      </c>
      <c r="K8" s="12">
        <f t="shared" si="2"/>
        <v>13907389</v>
      </c>
      <c r="L8" s="12">
        <f t="shared" si="2"/>
        <v>13820567</v>
      </c>
      <c r="M8" s="12">
        <f t="shared" si="2"/>
        <v>14973106</v>
      </c>
      <c r="N8" s="12">
        <f t="shared" si="2"/>
        <v>15295114</v>
      </c>
      <c r="O8" s="12">
        <f t="shared" si="2"/>
        <v>15065543.810000001</v>
      </c>
      <c r="P8" s="12">
        <f t="shared" si="2"/>
        <v>16245637</v>
      </c>
      <c r="Q8" s="12">
        <f t="shared" si="2"/>
        <v>17394038.620000001</v>
      </c>
      <c r="R8" s="12">
        <f t="shared" si="2"/>
        <v>18956408.270000003</v>
      </c>
      <c r="S8" s="12">
        <f t="shared" si="2"/>
        <v>17321412.039999999</v>
      </c>
      <c r="T8" s="12">
        <f t="shared" si="2"/>
        <v>18807003</v>
      </c>
      <c r="U8" s="12">
        <f t="shared" si="2"/>
        <v>23397637</v>
      </c>
      <c r="V8" s="12">
        <f t="shared" si="2"/>
        <v>26518902</v>
      </c>
      <c r="W8" s="12">
        <f t="shared" si="2"/>
        <v>23433804.16</v>
      </c>
      <c r="X8" s="12">
        <f t="shared" si="2"/>
        <v>23146168.449999999</v>
      </c>
      <c r="Y8" s="12">
        <f t="shared" si="2"/>
        <v>23435246</v>
      </c>
      <c r="Z8" s="12">
        <f t="shared" si="2"/>
        <v>25385005.109999999</v>
      </c>
      <c r="AA8" s="12">
        <f t="shared" si="2"/>
        <v>24533850</v>
      </c>
      <c r="AB8" s="12">
        <v>25780742</v>
      </c>
      <c r="AC8" s="12">
        <v>23777135</v>
      </c>
      <c r="AD8" s="12">
        <v>24681552</v>
      </c>
      <c r="AE8" s="12">
        <v>24914565</v>
      </c>
      <c r="AF8" s="12">
        <v>25185205</v>
      </c>
      <c r="AG8" s="12">
        <v>26632607</v>
      </c>
      <c r="AH8" s="12">
        <v>25722914</v>
      </c>
      <c r="AI8" s="13">
        <v>-3.7419482189837705E-4</v>
      </c>
      <c r="AJ8" s="13">
        <v>-3.4157114247208319E-2</v>
      </c>
    </row>
    <row r="9" spans="1:36" ht="10.5" customHeight="1" x14ac:dyDescent="0.2">
      <c r="A9" s="11"/>
      <c r="B9" s="11"/>
      <c r="C9" s="11"/>
      <c r="D9" s="11" t="s">
        <v>37</v>
      </c>
      <c r="E9" s="11"/>
      <c r="F9" s="2"/>
      <c r="G9" s="12">
        <v>10928397</v>
      </c>
      <c r="H9" s="12">
        <v>11993260</v>
      </c>
      <c r="I9" s="12">
        <v>13371065</v>
      </c>
      <c r="J9" s="12">
        <v>13000614.289999999</v>
      </c>
      <c r="K9" s="12">
        <f t="shared" si="2"/>
        <v>13140580</v>
      </c>
      <c r="L9" s="12">
        <f t="shared" si="2"/>
        <v>12860592</v>
      </c>
      <c r="M9" s="12">
        <f t="shared" si="2"/>
        <v>13450094</v>
      </c>
      <c r="N9" s="12">
        <f t="shared" si="2"/>
        <v>12820536</v>
      </c>
      <c r="O9" s="12">
        <f t="shared" si="2"/>
        <v>13039285.24</v>
      </c>
      <c r="P9" s="12">
        <f t="shared" si="2"/>
        <v>13995718</v>
      </c>
      <c r="Q9" s="12">
        <f t="shared" si="2"/>
        <v>14752408.109999999</v>
      </c>
      <c r="R9" s="12">
        <f t="shared" si="2"/>
        <v>15932353.109999999</v>
      </c>
      <c r="S9" s="12">
        <f t="shared" si="2"/>
        <v>15202716.530000001</v>
      </c>
      <c r="T9" s="12">
        <f t="shared" si="2"/>
        <v>15635699</v>
      </c>
      <c r="U9" s="12">
        <f t="shared" si="2"/>
        <v>19202396</v>
      </c>
      <c r="V9" s="12">
        <f t="shared" si="2"/>
        <v>20097207</v>
      </c>
      <c r="W9" s="12">
        <f t="shared" si="2"/>
        <v>19717924.719999999</v>
      </c>
      <c r="X9" s="12">
        <f t="shared" si="2"/>
        <v>19022025.629999999</v>
      </c>
      <c r="Y9" s="12">
        <f t="shared" si="2"/>
        <v>19720387</v>
      </c>
      <c r="Z9" s="12">
        <f t="shared" si="2"/>
        <v>21395508.109999999</v>
      </c>
      <c r="AA9" s="12">
        <f t="shared" si="2"/>
        <v>20844488</v>
      </c>
      <c r="AB9" s="12">
        <v>21320285</v>
      </c>
      <c r="AC9" s="12">
        <v>19791493</v>
      </c>
      <c r="AD9" s="12">
        <v>20695902</v>
      </c>
      <c r="AE9" s="12">
        <v>20957593</v>
      </c>
      <c r="AF9" s="12">
        <v>21192298</v>
      </c>
      <c r="AG9" s="12">
        <v>22265930</v>
      </c>
      <c r="AH9" s="12">
        <v>21790723</v>
      </c>
      <c r="AI9" s="13">
        <v>3.644184256041072E-3</v>
      </c>
      <c r="AJ9" s="13">
        <v>-2.1342337822853122E-2</v>
      </c>
    </row>
    <row r="10" spans="1:36" ht="10.5" customHeight="1" x14ac:dyDescent="0.2">
      <c r="A10" s="11"/>
      <c r="B10" s="11"/>
      <c r="C10" s="14"/>
      <c r="D10" s="11" t="s">
        <v>38</v>
      </c>
      <c r="E10" s="11"/>
      <c r="F10" s="2"/>
      <c r="G10" s="12">
        <v>7016</v>
      </c>
      <c r="H10" s="12">
        <v>76308</v>
      </c>
      <c r="I10" s="12">
        <v>0</v>
      </c>
      <c r="J10" s="12">
        <v>2739</v>
      </c>
      <c r="K10" s="12">
        <f t="shared" si="2"/>
        <v>114818</v>
      </c>
      <c r="L10" s="12">
        <f t="shared" si="2"/>
        <v>106199</v>
      </c>
      <c r="M10" s="12">
        <f t="shared" si="2"/>
        <v>669578</v>
      </c>
      <c r="N10" s="12">
        <f t="shared" si="2"/>
        <v>1224438</v>
      </c>
      <c r="O10" s="12">
        <f t="shared" si="2"/>
        <v>1263708.26</v>
      </c>
      <c r="P10" s="12">
        <f t="shared" si="2"/>
        <v>1439957</v>
      </c>
      <c r="Q10" s="12">
        <f t="shared" si="2"/>
        <v>1626022.3</v>
      </c>
      <c r="R10" s="12">
        <f t="shared" si="2"/>
        <v>1151735.8500000001</v>
      </c>
      <c r="S10" s="12">
        <f t="shared" si="2"/>
        <v>1340397.49</v>
      </c>
      <c r="T10" s="12">
        <f t="shared" si="2"/>
        <v>1601078</v>
      </c>
      <c r="U10" s="12">
        <f t="shared" si="2"/>
        <v>3146024</v>
      </c>
      <c r="V10" s="12">
        <f t="shared" si="2"/>
        <v>4244491</v>
      </c>
      <c r="W10" s="12">
        <f t="shared" si="2"/>
        <v>2604496.9700000002</v>
      </c>
      <c r="X10" s="12">
        <f t="shared" si="2"/>
        <v>2744035.19</v>
      </c>
      <c r="Y10" s="12">
        <f t="shared" si="2"/>
        <v>2497322</v>
      </c>
      <c r="Z10" s="12">
        <f t="shared" si="2"/>
        <v>2657548</v>
      </c>
      <c r="AA10" s="12">
        <f t="shared" si="2"/>
        <v>2479811</v>
      </c>
      <c r="AB10" s="12">
        <v>3041141</v>
      </c>
      <c r="AC10" s="12">
        <v>2653117</v>
      </c>
      <c r="AD10" s="12">
        <v>2610994</v>
      </c>
      <c r="AE10" s="12">
        <v>2480668</v>
      </c>
      <c r="AF10" s="12">
        <v>2546462</v>
      </c>
      <c r="AG10" s="12">
        <v>2546795</v>
      </c>
      <c r="AH10" s="12">
        <v>2593619</v>
      </c>
      <c r="AI10" s="13">
        <v>-2.6180940088417204E-2</v>
      </c>
      <c r="AJ10" s="13">
        <v>1.8385460942086033E-2</v>
      </c>
    </row>
    <row r="11" spans="1:36" ht="10.5" customHeight="1" x14ac:dyDescent="0.2">
      <c r="A11" s="11"/>
      <c r="B11" s="11"/>
      <c r="C11" s="14"/>
      <c r="D11" s="11" t="s">
        <v>39</v>
      </c>
      <c r="E11" s="11"/>
      <c r="F11" s="2"/>
      <c r="G11" s="12">
        <v>313351</v>
      </c>
      <c r="H11" s="12">
        <v>430291</v>
      </c>
      <c r="I11" s="12">
        <v>497773</v>
      </c>
      <c r="J11" s="12">
        <v>523973.10800000007</v>
      </c>
      <c r="K11" s="12">
        <f t="shared" si="2"/>
        <v>651991</v>
      </c>
      <c r="L11" s="12">
        <f t="shared" si="2"/>
        <v>853776</v>
      </c>
      <c r="M11" s="12">
        <f t="shared" si="2"/>
        <v>853434</v>
      </c>
      <c r="N11" s="12">
        <f t="shared" si="2"/>
        <v>1250140</v>
      </c>
      <c r="O11" s="12">
        <f t="shared" si="2"/>
        <v>762550.31</v>
      </c>
      <c r="P11" s="12">
        <f t="shared" si="2"/>
        <v>809962</v>
      </c>
      <c r="Q11" s="12">
        <f t="shared" si="2"/>
        <v>1015608.21</v>
      </c>
      <c r="R11" s="12">
        <f t="shared" si="2"/>
        <v>1872319.31</v>
      </c>
      <c r="S11" s="12">
        <f t="shared" si="2"/>
        <v>778298.02</v>
      </c>
      <c r="T11" s="12">
        <f t="shared" si="2"/>
        <v>1570226</v>
      </c>
      <c r="U11" s="12">
        <f t="shared" si="2"/>
        <v>1049217</v>
      </c>
      <c r="V11" s="12">
        <f t="shared" si="2"/>
        <v>2177204</v>
      </c>
      <c r="W11" s="12">
        <f t="shared" si="2"/>
        <v>1111382.47</v>
      </c>
      <c r="X11" s="12">
        <f t="shared" si="2"/>
        <v>1380107.63</v>
      </c>
      <c r="Y11" s="12">
        <f t="shared" si="2"/>
        <v>1217537</v>
      </c>
      <c r="Z11" s="12">
        <f t="shared" si="2"/>
        <v>1331949</v>
      </c>
      <c r="AA11" s="12">
        <f t="shared" si="2"/>
        <v>1209551</v>
      </c>
      <c r="AB11" s="12">
        <v>1419316</v>
      </c>
      <c r="AC11" s="12">
        <v>1332525</v>
      </c>
      <c r="AD11" s="12">
        <v>1374656</v>
      </c>
      <c r="AE11" s="12">
        <v>1476304</v>
      </c>
      <c r="AF11" s="12">
        <v>1446445</v>
      </c>
      <c r="AG11" s="12">
        <v>1819882</v>
      </c>
      <c r="AH11" s="12">
        <v>1338572</v>
      </c>
      <c r="AI11" s="13">
        <v>-9.7144554032551067E-3</v>
      </c>
      <c r="AJ11" s="13">
        <v>-0.26447319111898465</v>
      </c>
    </row>
    <row r="12" spans="1:36" ht="10.5" customHeight="1" x14ac:dyDescent="0.2">
      <c r="A12" s="11"/>
      <c r="B12" s="14"/>
      <c r="C12" s="11" t="s">
        <v>40</v>
      </c>
      <c r="D12" s="11"/>
      <c r="E12" s="11"/>
      <c r="F12" s="2"/>
      <c r="G12" s="12">
        <v>0</v>
      </c>
      <c r="H12" s="12">
        <v>0</v>
      </c>
      <c r="I12" s="12">
        <v>0</v>
      </c>
      <c r="J12" s="12">
        <v>0</v>
      </c>
      <c r="K12" s="12">
        <f t="shared" si="2"/>
        <v>88749</v>
      </c>
      <c r="L12" s="12">
        <f t="shared" si="2"/>
        <v>1025154</v>
      </c>
      <c r="M12" s="12">
        <f t="shared" si="2"/>
        <v>1825229</v>
      </c>
      <c r="N12" s="12">
        <f t="shared" si="2"/>
        <v>1127268</v>
      </c>
      <c r="O12" s="12">
        <f t="shared" si="2"/>
        <v>1898253.9</v>
      </c>
      <c r="P12" s="12">
        <f t="shared" si="2"/>
        <v>2096003</v>
      </c>
      <c r="Q12" s="12">
        <f t="shared" si="2"/>
        <v>1500537.3199999998</v>
      </c>
      <c r="R12" s="12">
        <f t="shared" si="2"/>
        <v>2067797.04</v>
      </c>
      <c r="S12" s="12">
        <f t="shared" si="2"/>
        <v>2108632</v>
      </c>
      <c r="T12" s="12">
        <f t="shared" si="2"/>
        <v>2515920</v>
      </c>
      <c r="U12" s="12">
        <f t="shared" si="2"/>
        <v>1826633</v>
      </c>
      <c r="V12" s="12">
        <f t="shared" si="2"/>
        <v>2082439</v>
      </c>
      <c r="W12" s="12">
        <f t="shared" si="2"/>
        <v>2296089</v>
      </c>
      <c r="X12" s="12">
        <f t="shared" si="2"/>
        <v>2810727.51</v>
      </c>
      <c r="Y12" s="12">
        <f t="shared" si="2"/>
        <v>2240279</v>
      </c>
      <c r="Z12" s="12">
        <f t="shared" si="2"/>
        <v>4756578</v>
      </c>
      <c r="AA12" s="12">
        <f t="shared" si="2"/>
        <v>5137853</v>
      </c>
      <c r="AB12" s="12">
        <v>4217493</v>
      </c>
      <c r="AC12" s="12">
        <v>5264169</v>
      </c>
      <c r="AD12" s="12">
        <v>5170343</v>
      </c>
      <c r="AE12" s="12">
        <v>6518896</v>
      </c>
      <c r="AF12" s="12">
        <v>5377575</v>
      </c>
      <c r="AG12" s="12">
        <v>5763339</v>
      </c>
      <c r="AH12" s="12">
        <v>6123481</v>
      </c>
      <c r="AI12" s="13">
        <v>6.4120150909702023E-2</v>
      </c>
      <c r="AJ12" s="13">
        <v>6.2488429016582227E-2</v>
      </c>
    </row>
    <row r="13" spans="1:36" ht="10.5" customHeight="1" x14ac:dyDescent="0.2">
      <c r="A13" s="11"/>
      <c r="B13" s="14"/>
      <c r="C13" s="11" t="s">
        <v>41</v>
      </c>
      <c r="D13" s="11"/>
      <c r="E13" s="11"/>
      <c r="F13" s="2"/>
      <c r="G13" s="12">
        <v>0</v>
      </c>
      <c r="H13" s="12">
        <v>0</v>
      </c>
      <c r="I13" s="12">
        <v>0</v>
      </c>
      <c r="J13" s="12">
        <v>0</v>
      </c>
      <c r="K13" s="12">
        <f t="shared" si="2"/>
        <v>179595</v>
      </c>
      <c r="L13" s="12">
        <f t="shared" si="2"/>
        <v>0</v>
      </c>
      <c r="M13" s="12">
        <f t="shared" si="2"/>
        <v>0</v>
      </c>
      <c r="N13" s="12">
        <f t="shared" si="2"/>
        <v>0</v>
      </c>
      <c r="O13" s="12">
        <f t="shared" si="2"/>
        <v>0</v>
      </c>
      <c r="P13" s="12">
        <f t="shared" si="2"/>
        <v>0</v>
      </c>
      <c r="Q13" s="12">
        <f t="shared" si="2"/>
        <v>0</v>
      </c>
      <c r="R13" s="12">
        <f t="shared" si="2"/>
        <v>0</v>
      </c>
      <c r="S13" s="12">
        <f t="shared" si="2"/>
        <v>101958</v>
      </c>
      <c r="T13" s="12">
        <f t="shared" si="2"/>
        <v>168282</v>
      </c>
      <c r="U13" s="12">
        <f t="shared" si="2"/>
        <v>157569</v>
      </c>
      <c r="V13" s="12">
        <f t="shared" si="2"/>
        <v>184899</v>
      </c>
      <c r="W13" s="12">
        <f t="shared" si="2"/>
        <v>150500</v>
      </c>
      <c r="X13" s="12">
        <f t="shared" si="2"/>
        <v>189933</v>
      </c>
      <c r="Y13" s="12">
        <f t="shared" si="2"/>
        <v>182342</v>
      </c>
      <c r="Z13" s="12">
        <f t="shared" si="2"/>
        <v>167770</v>
      </c>
      <c r="AA13" s="12">
        <f t="shared" si="2"/>
        <v>230786</v>
      </c>
      <c r="AB13" s="12">
        <v>274140</v>
      </c>
      <c r="AC13" s="12">
        <v>268376</v>
      </c>
      <c r="AD13" s="12">
        <v>341726</v>
      </c>
      <c r="AE13" s="12">
        <v>406523</v>
      </c>
      <c r="AF13" s="12">
        <v>390154</v>
      </c>
      <c r="AG13" s="12">
        <v>174322</v>
      </c>
      <c r="AH13" s="12">
        <v>314547</v>
      </c>
      <c r="AI13" s="13">
        <v>2.3180347251738231E-2</v>
      </c>
      <c r="AJ13" s="13">
        <v>0.80440219823086012</v>
      </c>
    </row>
    <row r="14" spans="1:36" ht="10.5" customHeight="1" x14ac:dyDescent="0.2">
      <c r="A14" s="11"/>
      <c r="B14" s="14"/>
      <c r="C14" s="11" t="s">
        <v>42</v>
      </c>
      <c r="D14" s="11"/>
      <c r="E14" s="11"/>
      <c r="F14" s="2"/>
      <c r="G14" s="12">
        <v>0</v>
      </c>
      <c r="H14" s="12">
        <v>0</v>
      </c>
      <c r="I14" s="12">
        <v>0</v>
      </c>
      <c r="J14" s="12">
        <v>0</v>
      </c>
      <c r="K14" s="12">
        <f t="shared" si="2"/>
        <v>150054</v>
      </c>
      <c r="L14" s="12">
        <f t="shared" si="2"/>
        <v>2525</v>
      </c>
      <c r="M14" s="12">
        <f t="shared" si="2"/>
        <v>20014</v>
      </c>
      <c r="N14" s="12">
        <f t="shared" si="2"/>
        <v>85979</v>
      </c>
      <c r="O14" s="12">
        <f t="shared" si="2"/>
        <v>1427</v>
      </c>
      <c r="P14" s="12">
        <f t="shared" si="2"/>
        <v>1599</v>
      </c>
      <c r="Q14" s="12">
        <f t="shared" si="2"/>
        <v>1641</v>
      </c>
      <c r="R14" s="12">
        <f t="shared" si="2"/>
        <v>2371</v>
      </c>
      <c r="S14" s="12">
        <f t="shared" si="2"/>
        <v>36327</v>
      </c>
      <c r="T14" s="12">
        <f t="shared" si="2"/>
        <v>47455</v>
      </c>
      <c r="U14" s="12">
        <f t="shared" si="2"/>
        <v>57964</v>
      </c>
      <c r="V14" s="12">
        <f t="shared" si="2"/>
        <v>60316</v>
      </c>
      <c r="W14" s="12">
        <f t="shared" si="2"/>
        <v>50181</v>
      </c>
      <c r="X14" s="12">
        <f t="shared" si="2"/>
        <v>23627</v>
      </c>
      <c r="Y14" s="12">
        <f t="shared" si="2"/>
        <v>134953</v>
      </c>
      <c r="Z14" s="12">
        <f t="shared" si="2"/>
        <v>59768</v>
      </c>
      <c r="AA14" s="12">
        <f t="shared" si="2"/>
        <v>19405</v>
      </c>
      <c r="AB14" s="12">
        <v>17897</v>
      </c>
      <c r="AC14" s="12">
        <v>18974</v>
      </c>
      <c r="AD14" s="12">
        <v>19095</v>
      </c>
      <c r="AE14" s="12">
        <v>22892</v>
      </c>
      <c r="AF14" s="12">
        <v>19312</v>
      </c>
      <c r="AG14" s="12">
        <v>435172</v>
      </c>
      <c r="AH14" s="12">
        <v>106447</v>
      </c>
      <c r="AI14" s="13">
        <v>0.34604278560662394</v>
      </c>
      <c r="AJ14" s="13">
        <v>-0.7553909718456151</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0</v>
      </c>
      <c r="AD15" s="12">
        <v>0</v>
      </c>
      <c r="AE15" s="12">
        <v>0</v>
      </c>
      <c r="AF15" s="12">
        <v>1842134</v>
      </c>
      <c r="AG15" s="12">
        <v>2098970</v>
      </c>
      <c r="AH15" s="12">
        <v>2149827</v>
      </c>
      <c r="AI15" s="13" t="s">
        <v>246</v>
      </c>
      <c r="AJ15" s="13">
        <v>2.4229503041968203E-2</v>
      </c>
    </row>
    <row r="16" spans="1:36" ht="10.5" customHeight="1" x14ac:dyDescent="0.2">
      <c r="A16" s="11"/>
      <c r="B16" s="14"/>
      <c r="C16" s="11" t="s">
        <v>44</v>
      </c>
      <c r="D16" s="15"/>
      <c r="E16" s="11"/>
      <c r="F16" s="2"/>
      <c r="G16" s="12">
        <v>4596737</v>
      </c>
      <c r="H16" s="12">
        <v>10463212</v>
      </c>
      <c r="I16" s="12">
        <v>5372907</v>
      </c>
      <c r="J16" s="12">
        <v>8731126.6119999997</v>
      </c>
      <c r="K16" s="12">
        <f t="shared" si="2"/>
        <v>5883094</v>
      </c>
      <c r="L16" s="12">
        <f t="shared" si="2"/>
        <v>11783635</v>
      </c>
      <c r="M16" s="12">
        <f t="shared" si="2"/>
        <v>6198475</v>
      </c>
      <c r="N16" s="12">
        <f t="shared" si="2"/>
        <v>5817471</v>
      </c>
      <c r="O16" s="12">
        <f t="shared" si="2"/>
        <v>7042122</v>
      </c>
      <c r="P16" s="12">
        <f t="shared" si="2"/>
        <v>7193359</v>
      </c>
      <c r="Q16" s="12">
        <f t="shared" si="2"/>
        <v>6882097</v>
      </c>
      <c r="R16" s="12">
        <f t="shared" si="2"/>
        <v>12239220</v>
      </c>
      <c r="S16" s="12">
        <f t="shared" si="2"/>
        <v>8205546</v>
      </c>
      <c r="T16" s="12">
        <f t="shared" si="2"/>
        <v>8193881</v>
      </c>
      <c r="U16" s="12">
        <f t="shared" si="2"/>
        <v>33755528</v>
      </c>
      <c r="V16" s="12">
        <f t="shared" si="2"/>
        <v>21174346</v>
      </c>
      <c r="W16" s="12">
        <f t="shared" si="2"/>
        <v>12315591</v>
      </c>
      <c r="X16" s="12">
        <f t="shared" si="2"/>
        <v>12006795</v>
      </c>
      <c r="Y16" s="12">
        <f t="shared" si="2"/>
        <v>12917882</v>
      </c>
      <c r="Z16" s="12">
        <f t="shared" si="2"/>
        <v>18931593</v>
      </c>
      <c r="AA16" s="12">
        <f t="shared" si="2"/>
        <v>18193209</v>
      </c>
      <c r="AB16" s="12">
        <v>12889169</v>
      </c>
      <c r="AC16" s="12">
        <v>9355332</v>
      </c>
      <c r="AD16" s="12">
        <v>33823693</v>
      </c>
      <c r="AE16" s="12">
        <v>15261187</v>
      </c>
      <c r="AF16" s="12">
        <v>18961640</v>
      </c>
      <c r="AG16" s="12">
        <v>10533322</v>
      </c>
      <c r="AH16" s="12">
        <v>10784165</v>
      </c>
      <c r="AI16" s="13">
        <v>-2.9280841786293088E-2</v>
      </c>
      <c r="AJ16" s="13">
        <v>2.3814234483670014E-2</v>
      </c>
    </row>
    <row r="17" spans="1:36" ht="10.5" customHeight="1" x14ac:dyDescent="0.2">
      <c r="A17" s="11"/>
      <c r="B17" s="14"/>
      <c r="C17" s="11"/>
      <c r="D17" s="15" t="s">
        <v>45</v>
      </c>
      <c r="E17" s="11"/>
      <c r="F17" s="2"/>
      <c r="G17" s="12">
        <v>413393</v>
      </c>
      <c r="H17" s="12">
        <v>556530</v>
      </c>
      <c r="I17" s="12">
        <v>600575</v>
      </c>
      <c r="J17" s="12">
        <v>558213.26</v>
      </c>
      <c r="K17" s="12">
        <f t="shared" si="2"/>
        <v>173433</v>
      </c>
      <c r="L17" s="12">
        <f t="shared" si="2"/>
        <v>681891</v>
      </c>
      <c r="M17" s="12">
        <f t="shared" si="2"/>
        <v>706663</v>
      </c>
      <c r="N17" s="12">
        <f t="shared" si="2"/>
        <v>264832</v>
      </c>
      <c r="O17" s="12">
        <f t="shared" si="2"/>
        <v>1041785</v>
      </c>
      <c r="P17" s="12">
        <f t="shared" si="2"/>
        <v>957714</v>
      </c>
      <c r="Q17" s="12">
        <f t="shared" si="2"/>
        <v>996782</v>
      </c>
      <c r="R17" s="12">
        <f t="shared" si="2"/>
        <v>1219534</v>
      </c>
      <c r="S17" s="12">
        <f t="shared" si="2"/>
        <v>1130215</v>
      </c>
      <c r="T17" s="12">
        <f t="shared" si="2"/>
        <v>1193153</v>
      </c>
      <c r="U17" s="12">
        <f t="shared" si="2"/>
        <v>1347529</v>
      </c>
      <c r="V17" s="12">
        <f t="shared" si="2"/>
        <v>3367679</v>
      </c>
      <c r="W17" s="12">
        <f t="shared" si="2"/>
        <v>1388643</v>
      </c>
      <c r="X17" s="12">
        <f t="shared" si="2"/>
        <v>1370518</v>
      </c>
      <c r="Y17" s="12">
        <f t="shared" si="2"/>
        <v>2012404</v>
      </c>
      <c r="Z17" s="12">
        <f t="shared" ref="W17:AA20" si="3">SUM(Z74,Z131,Z188)</f>
        <v>1420451</v>
      </c>
      <c r="AA17" s="12">
        <f t="shared" si="3"/>
        <v>1337798</v>
      </c>
      <c r="AB17" s="12">
        <v>1334301</v>
      </c>
      <c r="AC17" s="12">
        <v>1478082</v>
      </c>
      <c r="AD17" s="12">
        <v>2235124</v>
      </c>
      <c r="AE17" s="12">
        <v>2535866</v>
      </c>
      <c r="AF17" s="12">
        <v>1855742</v>
      </c>
      <c r="AG17" s="12">
        <v>1890315</v>
      </c>
      <c r="AH17" s="12">
        <v>1733881</v>
      </c>
      <c r="AI17" s="13">
        <v>4.4626196669638629E-2</v>
      </c>
      <c r="AJ17" s="13">
        <v>-8.2755519582715056E-2</v>
      </c>
    </row>
    <row r="18" spans="1:36" ht="10.5" customHeight="1" x14ac:dyDescent="0.2">
      <c r="A18" s="11"/>
      <c r="B18" s="14"/>
      <c r="C18" s="11"/>
      <c r="D18" s="15" t="s">
        <v>46</v>
      </c>
      <c r="E18" s="11"/>
      <c r="F18" s="2"/>
      <c r="G18" s="12">
        <v>2871826</v>
      </c>
      <c r="H18" s="12">
        <v>3164638</v>
      </c>
      <c r="I18" s="12">
        <v>4038843</v>
      </c>
      <c r="J18" s="12">
        <v>4419761.352</v>
      </c>
      <c r="K18" s="12">
        <f t="shared" ref="K18:V20" si="4">SUM(K75,K132,K189)</f>
        <v>4533348</v>
      </c>
      <c r="L18" s="12">
        <f t="shared" si="4"/>
        <v>4701461</v>
      </c>
      <c r="M18" s="12">
        <f t="shared" si="4"/>
        <v>4758697</v>
      </c>
      <c r="N18" s="12">
        <f t="shared" si="4"/>
        <v>3941747</v>
      </c>
      <c r="O18" s="12">
        <f t="shared" si="4"/>
        <v>4917391</v>
      </c>
      <c r="P18" s="12">
        <f t="shared" si="4"/>
        <v>5408694</v>
      </c>
      <c r="Q18" s="12">
        <f t="shared" si="4"/>
        <v>4789446</v>
      </c>
      <c r="R18" s="12">
        <f t="shared" si="4"/>
        <v>4973857</v>
      </c>
      <c r="S18" s="12">
        <f t="shared" si="4"/>
        <v>5364918</v>
      </c>
      <c r="T18" s="12">
        <f t="shared" si="4"/>
        <v>4938615</v>
      </c>
      <c r="U18" s="12">
        <f t="shared" si="4"/>
        <v>6009076</v>
      </c>
      <c r="V18" s="12">
        <f t="shared" si="4"/>
        <v>6052669</v>
      </c>
      <c r="W18" s="12">
        <f t="shared" si="3"/>
        <v>4999090</v>
      </c>
      <c r="X18" s="12">
        <f t="shared" si="3"/>
        <v>5113956</v>
      </c>
      <c r="Y18" s="12">
        <f t="shared" si="3"/>
        <v>5235330</v>
      </c>
      <c r="Z18" s="12">
        <f t="shared" si="3"/>
        <v>7019864</v>
      </c>
      <c r="AA18" s="12">
        <f t="shared" si="3"/>
        <v>7956893</v>
      </c>
      <c r="AB18" s="12">
        <v>5495372</v>
      </c>
      <c r="AC18" s="12">
        <v>5245809</v>
      </c>
      <c r="AD18" s="12">
        <v>5511639</v>
      </c>
      <c r="AE18" s="12">
        <v>6992660</v>
      </c>
      <c r="AF18" s="12">
        <v>7049876</v>
      </c>
      <c r="AG18" s="12">
        <v>6843261</v>
      </c>
      <c r="AH18" s="12">
        <v>7227670</v>
      </c>
      <c r="AI18" s="13">
        <v>4.6727264301432703E-2</v>
      </c>
      <c r="AJ18" s="13">
        <v>5.6173365300548964E-2</v>
      </c>
    </row>
    <row r="19" spans="1:36" ht="10.5" customHeight="1" x14ac:dyDescent="0.2">
      <c r="A19" s="11"/>
      <c r="B19" s="14"/>
      <c r="C19" s="11"/>
      <c r="D19" s="15" t="s">
        <v>47</v>
      </c>
      <c r="E19" s="11"/>
      <c r="F19" s="2"/>
      <c r="G19" s="12">
        <v>400000</v>
      </c>
      <c r="H19" s="12">
        <v>6100000</v>
      </c>
      <c r="I19" s="12">
        <v>0</v>
      </c>
      <c r="J19" s="12">
        <v>2745121</v>
      </c>
      <c r="K19" s="12">
        <f t="shared" si="4"/>
        <v>0</v>
      </c>
      <c r="L19" s="12">
        <f t="shared" si="4"/>
        <v>5260000</v>
      </c>
      <c r="M19" s="12">
        <f t="shared" si="4"/>
        <v>0</v>
      </c>
      <c r="N19" s="12">
        <f t="shared" si="4"/>
        <v>0</v>
      </c>
      <c r="O19" s="12">
        <f t="shared" si="4"/>
        <v>0</v>
      </c>
      <c r="P19" s="12">
        <f t="shared" si="4"/>
        <v>0</v>
      </c>
      <c r="Q19" s="12">
        <f t="shared" si="4"/>
        <v>0</v>
      </c>
      <c r="R19" s="12">
        <f t="shared" si="4"/>
        <v>4545000</v>
      </c>
      <c r="S19" s="12">
        <f t="shared" si="4"/>
        <v>0</v>
      </c>
      <c r="T19" s="12">
        <f t="shared" si="4"/>
        <v>0</v>
      </c>
      <c r="U19" s="12">
        <f t="shared" si="4"/>
        <v>23664070</v>
      </c>
      <c r="V19" s="12">
        <f t="shared" si="4"/>
        <v>2878821</v>
      </c>
      <c r="W19" s="12">
        <f t="shared" si="3"/>
        <v>2287506</v>
      </c>
      <c r="X19" s="12">
        <f t="shared" si="3"/>
        <v>2287506</v>
      </c>
      <c r="Y19" s="12">
        <f t="shared" si="3"/>
        <v>2515215</v>
      </c>
      <c r="Z19" s="12">
        <f t="shared" si="3"/>
        <v>6657956</v>
      </c>
      <c r="AA19" s="12">
        <f t="shared" si="3"/>
        <v>6114986</v>
      </c>
      <c r="AB19" s="12">
        <v>3157493</v>
      </c>
      <c r="AC19" s="12">
        <v>334176</v>
      </c>
      <c r="AD19" s="12">
        <v>21400238</v>
      </c>
      <c r="AE19" s="12">
        <v>3570782</v>
      </c>
      <c r="AF19" s="12">
        <v>8221577</v>
      </c>
      <c r="AG19" s="12">
        <v>375403</v>
      </c>
      <c r="AH19" s="12">
        <v>0</v>
      </c>
      <c r="AI19" s="13">
        <v>-1</v>
      </c>
      <c r="AJ19" s="13" t="s">
        <v>246</v>
      </c>
    </row>
    <row r="20" spans="1:36" ht="10.5" customHeight="1" x14ac:dyDescent="0.2">
      <c r="A20" s="11"/>
      <c r="B20" s="11"/>
      <c r="C20" s="11"/>
      <c r="D20" s="11" t="s">
        <v>48</v>
      </c>
      <c r="E20" s="11"/>
      <c r="F20" s="2"/>
      <c r="G20" s="12">
        <v>911518</v>
      </c>
      <c r="H20" s="12">
        <v>642044</v>
      </c>
      <c r="I20" s="12">
        <v>733489</v>
      </c>
      <c r="J20" s="12">
        <v>1008031</v>
      </c>
      <c r="K20" s="12">
        <f t="shared" si="4"/>
        <v>1176313</v>
      </c>
      <c r="L20" s="12">
        <f t="shared" si="4"/>
        <v>1140283</v>
      </c>
      <c r="M20" s="12">
        <f t="shared" si="4"/>
        <v>733115</v>
      </c>
      <c r="N20" s="12">
        <f t="shared" si="4"/>
        <v>1610892</v>
      </c>
      <c r="O20" s="12">
        <f t="shared" si="4"/>
        <v>1082946</v>
      </c>
      <c r="P20" s="12">
        <f t="shared" si="4"/>
        <v>826951</v>
      </c>
      <c r="Q20" s="12">
        <f t="shared" si="4"/>
        <v>1095869</v>
      </c>
      <c r="R20" s="12">
        <f t="shared" si="4"/>
        <v>1500829</v>
      </c>
      <c r="S20" s="12">
        <f t="shared" si="4"/>
        <v>1710413</v>
      </c>
      <c r="T20" s="12">
        <f t="shared" si="4"/>
        <v>2062113</v>
      </c>
      <c r="U20" s="12">
        <f t="shared" si="4"/>
        <v>2734853</v>
      </c>
      <c r="V20" s="12">
        <f t="shared" si="4"/>
        <v>8875177</v>
      </c>
      <c r="W20" s="12">
        <f t="shared" si="3"/>
        <v>3640352</v>
      </c>
      <c r="X20" s="12">
        <f t="shared" si="3"/>
        <v>3234815</v>
      </c>
      <c r="Y20" s="12">
        <f t="shared" si="3"/>
        <v>3154933</v>
      </c>
      <c r="Z20" s="12">
        <f t="shared" si="3"/>
        <v>3833322</v>
      </c>
      <c r="AA20" s="12">
        <f t="shared" si="3"/>
        <v>2783532</v>
      </c>
      <c r="AB20" s="12">
        <v>2902003</v>
      </c>
      <c r="AC20" s="12">
        <v>2297265</v>
      </c>
      <c r="AD20" s="12">
        <v>4676692</v>
      </c>
      <c r="AE20" s="12">
        <v>2161879</v>
      </c>
      <c r="AF20" s="12">
        <v>1834445</v>
      </c>
      <c r="AG20" s="12">
        <v>1424343</v>
      </c>
      <c r="AH20" s="12">
        <v>1822614</v>
      </c>
      <c r="AI20" s="13">
        <v>-7.4592942069299562E-2</v>
      </c>
      <c r="AJ20" s="13">
        <v>0.27961733936277988</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21225425</v>
      </c>
      <c r="H22" s="12">
        <v>21236572</v>
      </c>
      <c r="I22" s="12">
        <v>22850953</v>
      </c>
      <c r="J22" s="12">
        <v>25362788.832000002</v>
      </c>
      <c r="K22" s="12">
        <f t="shared" ref="K22:AA32" si="5">SUM(K79,K136,K193)</f>
        <v>26312172</v>
      </c>
      <c r="L22" s="12">
        <f t="shared" si="5"/>
        <v>28645669</v>
      </c>
      <c r="M22" s="12">
        <f t="shared" si="5"/>
        <v>29286692</v>
      </c>
      <c r="N22" s="12">
        <f t="shared" si="5"/>
        <v>30513020</v>
      </c>
      <c r="O22" s="12">
        <f t="shared" si="5"/>
        <v>34563740.210000001</v>
      </c>
      <c r="P22" s="12">
        <f t="shared" si="5"/>
        <v>33205528</v>
      </c>
      <c r="Q22" s="12">
        <f t="shared" si="5"/>
        <v>36015018.329999998</v>
      </c>
      <c r="R22" s="12">
        <f t="shared" si="5"/>
        <v>35676097.159999996</v>
      </c>
      <c r="S22" s="12">
        <f t="shared" si="5"/>
        <v>31659013.120000001</v>
      </c>
      <c r="T22" s="12">
        <f t="shared" si="5"/>
        <v>33721715.43</v>
      </c>
      <c r="U22" s="12">
        <f t="shared" si="5"/>
        <v>35209270</v>
      </c>
      <c r="V22" s="12">
        <f t="shared" si="5"/>
        <v>39549520</v>
      </c>
      <c r="W22" s="12">
        <f t="shared" si="5"/>
        <v>38142906.189999998</v>
      </c>
      <c r="X22" s="12">
        <f t="shared" si="5"/>
        <v>42318258.450000003</v>
      </c>
      <c r="Y22" s="12">
        <f t="shared" si="5"/>
        <v>29559372</v>
      </c>
      <c r="Z22" s="12">
        <f t="shared" si="5"/>
        <v>30367098</v>
      </c>
      <c r="AA22" s="12">
        <f t="shared" si="5"/>
        <v>32236692</v>
      </c>
      <c r="AB22" s="12">
        <v>32401999</v>
      </c>
      <c r="AC22" s="12">
        <v>31200130</v>
      </c>
      <c r="AD22" s="12">
        <v>40744624</v>
      </c>
      <c r="AE22" s="12">
        <v>40535732</v>
      </c>
      <c r="AF22" s="12">
        <v>33828766</v>
      </c>
      <c r="AG22" s="12">
        <v>34843259</v>
      </c>
      <c r="AH22" s="12">
        <v>31976533</v>
      </c>
      <c r="AI22" s="13">
        <v>-2.2005466401017193E-3</v>
      </c>
      <c r="AJ22" s="13">
        <v>-8.2274910047880428E-2</v>
      </c>
    </row>
    <row r="23" spans="1:36" ht="10.5" customHeight="1" x14ac:dyDescent="0.2">
      <c r="A23" s="11"/>
      <c r="B23" s="11"/>
      <c r="C23" s="11" t="s">
        <v>50</v>
      </c>
      <c r="D23" s="11"/>
      <c r="E23" s="11"/>
      <c r="F23" s="2"/>
      <c r="G23" s="12">
        <v>0</v>
      </c>
      <c r="H23" s="12">
        <v>0</v>
      </c>
      <c r="I23" s="12">
        <v>0</v>
      </c>
      <c r="J23" s="12">
        <v>1090805</v>
      </c>
      <c r="K23" s="12">
        <f t="shared" si="5"/>
        <v>1127624</v>
      </c>
      <c r="L23" s="12">
        <f t="shared" si="5"/>
        <v>1141477</v>
      </c>
      <c r="M23" s="12">
        <f t="shared" si="5"/>
        <v>1197399</v>
      </c>
      <c r="N23" s="12">
        <f t="shared" si="5"/>
        <v>1476477</v>
      </c>
      <c r="O23" s="12">
        <f t="shared" si="5"/>
        <v>1263971</v>
      </c>
      <c r="P23" s="12">
        <f t="shared" si="5"/>
        <v>1431228</v>
      </c>
      <c r="Q23" s="12">
        <f t="shared" si="5"/>
        <v>1366370</v>
      </c>
      <c r="R23" s="12">
        <f t="shared" si="5"/>
        <v>1366370</v>
      </c>
      <c r="S23" s="12">
        <f t="shared" si="5"/>
        <v>1366370</v>
      </c>
      <c r="T23" s="12">
        <f t="shared" si="5"/>
        <v>1366370</v>
      </c>
      <c r="U23" s="12">
        <f t="shared" si="5"/>
        <v>1366370</v>
      </c>
      <c r="V23" s="12">
        <f t="shared" si="5"/>
        <v>1366370</v>
      </c>
      <c r="W23" s="12">
        <f t="shared" si="5"/>
        <v>1366370</v>
      </c>
      <c r="X23" s="12">
        <f t="shared" si="5"/>
        <v>1366370</v>
      </c>
      <c r="Y23" s="12">
        <f t="shared" si="5"/>
        <v>1366370</v>
      </c>
      <c r="Z23" s="12">
        <f t="shared" si="5"/>
        <v>1366370</v>
      </c>
      <c r="AA23" s="12">
        <f t="shared" si="5"/>
        <v>1366370</v>
      </c>
      <c r="AB23" s="12">
        <v>1366370</v>
      </c>
      <c r="AC23" s="12">
        <v>1366370</v>
      </c>
      <c r="AD23" s="12">
        <v>1366370</v>
      </c>
      <c r="AE23" s="12">
        <v>1366370</v>
      </c>
      <c r="AF23" s="12">
        <v>1366370</v>
      </c>
      <c r="AG23" s="12">
        <v>1366370</v>
      </c>
      <c r="AH23" s="12">
        <v>1366370</v>
      </c>
      <c r="AI23" s="13">
        <v>0</v>
      </c>
      <c r="AJ23" s="13">
        <v>0</v>
      </c>
    </row>
    <row r="24" spans="1:36" ht="10.5" customHeight="1" x14ac:dyDescent="0.2">
      <c r="A24" s="11"/>
      <c r="B24" s="11"/>
      <c r="C24" s="11" t="s">
        <v>51</v>
      </c>
      <c r="D24" s="11"/>
      <c r="E24" s="11"/>
      <c r="F24" s="2"/>
      <c r="G24" s="12">
        <v>125540</v>
      </c>
      <c r="H24" s="12">
        <v>144922</v>
      </c>
      <c r="I24" s="12">
        <v>195595</v>
      </c>
      <c r="J24" s="12">
        <v>451838.09</v>
      </c>
      <c r="K24" s="12">
        <f t="shared" si="5"/>
        <v>454575</v>
      </c>
      <c r="L24" s="12">
        <f t="shared" si="5"/>
        <v>495881</v>
      </c>
      <c r="M24" s="12">
        <f t="shared" si="5"/>
        <v>510627</v>
      </c>
      <c r="N24" s="12">
        <f t="shared" si="5"/>
        <v>499061</v>
      </c>
      <c r="O24" s="12">
        <f t="shared" si="5"/>
        <v>978554.49</v>
      </c>
      <c r="P24" s="12">
        <f t="shared" si="5"/>
        <v>1181420</v>
      </c>
      <c r="Q24" s="12">
        <f t="shared" si="5"/>
        <v>1242565.6000000001</v>
      </c>
      <c r="R24" s="12">
        <f t="shared" si="5"/>
        <v>1354266.28</v>
      </c>
      <c r="S24" s="12">
        <f t="shared" si="5"/>
        <v>1312104.6000000001</v>
      </c>
      <c r="T24" s="12">
        <f t="shared" si="5"/>
        <v>1271932</v>
      </c>
      <c r="U24" s="12">
        <f t="shared" si="5"/>
        <v>1426599</v>
      </c>
      <c r="V24" s="12">
        <f t="shared" si="5"/>
        <v>1678105</v>
      </c>
      <c r="W24" s="12">
        <f t="shared" si="5"/>
        <v>1710077.63</v>
      </c>
      <c r="X24" s="12">
        <f t="shared" si="5"/>
        <v>1642330.01</v>
      </c>
      <c r="Y24" s="12">
        <f t="shared" si="5"/>
        <v>1701358</v>
      </c>
      <c r="Z24" s="12">
        <f t="shared" si="5"/>
        <v>1873810</v>
      </c>
      <c r="AA24" s="12">
        <f t="shared" si="5"/>
        <v>1897182</v>
      </c>
      <c r="AB24" s="12">
        <v>1927861</v>
      </c>
      <c r="AC24" s="12">
        <v>2161030</v>
      </c>
      <c r="AD24" s="12">
        <v>2227544</v>
      </c>
      <c r="AE24" s="12">
        <v>1979378</v>
      </c>
      <c r="AF24" s="12">
        <v>2024257</v>
      </c>
      <c r="AG24" s="12">
        <v>2028938</v>
      </c>
      <c r="AH24" s="12">
        <v>2014784</v>
      </c>
      <c r="AI24" s="13">
        <v>7.377227895227767E-3</v>
      </c>
      <c r="AJ24" s="13">
        <v>-6.9760633395401931E-3</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288501</v>
      </c>
      <c r="W25" s="12">
        <f t="shared" si="5"/>
        <v>469890</v>
      </c>
      <c r="X25" s="12">
        <f t="shared" si="5"/>
        <v>733198</v>
      </c>
      <c r="Y25" s="12">
        <f t="shared" si="5"/>
        <v>795998.46693953057</v>
      </c>
      <c r="Z25" s="12">
        <f t="shared" si="5"/>
        <v>927057.35603368678</v>
      </c>
      <c r="AA25" s="12">
        <f t="shared" si="5"/>
        <v>0</v>
      </c>
      <c r="AB25" s="12">
        <v>0</v>
      </c>
      <c r="AC25" s="12">
        <v>0</v>
      </c>
      <c r="AD25" s="12">
        <v>0</v>
      </c>
      <c r="AE25" s="12">
        <v>0</v>
      </c>
      <c r="AF25" s="12">
        <v>0</v>
      </c>
      <c r="AG25" s="12">
        <v>0</v>
      </c>
      <c r="AH25" s="12">
        <v>0</v>
      </c>
      <c r="AI25" s="13" t="s">
        <v>246</v>
      </c>
      <c r="AJ25" s="13" t="s">
        <v>246</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2211499</v>
      </c>
      <c r="W26" s="12">
        <f t="shared" si="5"/>
        <v>2030110</v>
      </c>
      <c r="X26" s="12">
        <f t="shared" si="5"/>
        <v>1766802</v>
      </c>
      <c r="Y26" s="12">
        <f t="shared" si="5"/>
        <v>1704001.5330604694</v>
      </c>
      <c r="Z26" s="12">
        <f t="shared" si="5"/>
        <v>1572942.6439663132</v>
      </c>
      <c r="AA26" s="12">
        <f t="shared" si="5"/>
        <v>2500000</v>
      </c>
      <c r="AB26" s="12">
        <v>2500000</v>
      </c>
      <c r="AC26" s="12">
        <v>2500000</v>
      </c>
      <c r="AD26" s="12">
        <v>2500000</v>
      </c>
      <c r="AE26" s="12">
        <v>2500000</v>
      </c>
      <c r="AF26" s="12">
        <v>2500000</v>
      </c>
      <c r="AG26" s="12">
        <v>2500000</v>
      </c>
      <c r="AH26" s="12">
        <v>2500000</v>
      </c>
      <c r="AI26" s="13">
        <v>0</v>
      </c>
      <c r="AJ26" s="13">
        <v>0</v>
      </c>
    </row>
    <row r="27" spans="1:36" ht="10.5" customHeight="1" x14ac:dyDescent="0.2">
      <c r="A27" s="11"/>
      <c r="B27" s="11"/>
      <c r="C27" s="11" t="s">
        <v>54</v>
      </c>
      <c r="D27" s="11"/>
      <c r="E27" s="11"/>
      <c r="F27" s="2"/>
      <c r="G27" s="12">
        <v>1593842</v>
      </c>
      <c r="H27" s="12">
        <v>1628546</v>
      </c>
      <c r="I27" s="12">
        <v>1748727</v>
      </c>
      <c r="J27" s="12">
        <v>2029033.1260000002</v>
      </c>
      <c r="K27" s="12">
        <f t="shared" si="5"/>
        <v>2179664</v>
      </c>
      <c r="L27" s="12">
        <f t="shared" si="5"/>
        <v>2100420</v>
      </c>
      <c r="M27" s="12">
        <f t="shared" si="5"/>
        <v>2203135</v>
      </c>
      <c r="N27" s="12">
        <f t="shared" si="5"/>
        <v>2279207</v>
      </c>
      <c r="O27" s="12">
        <f t="shared" si="5"/>
        <v>2525463.7200000002</v>
      </c>
      <c r="P27" s="12">
        <f t="shared" si="5"/>
        <v>2401286</v>
      </c>
      <c r="Q27" s="12">
        <f t="shared" si="5"/>
        <v>2315140.0499999998</v>
      </c>
      <c r="R27" s="12">
        <f t="shared" si="5"/>
        <v>2359038.1</v>
      </c>
      <c r="S27" s="12">
        <f t="shared" si="5"/>
        <v>2416455.17</v>
      </c>
      <c r="T27" s="12">
        <f t="shared" si="5"/>
        <v>2468265.4299999997</v>
      </c>
      <c r="U27" s="12">
        <f t="shared" si="5"/>
        <v>2660970</v>
      </c>
      <c r="V27" s="12">
        <f t="shared" si="5"/>
        <v>3093831</v>
      </c>
      <c r="W27" s="12">
        <f t="shared" si="5"/>
        <v>3030088.5300000003</v>
      </c>
      <c r="X27" s="12">
        <f t="shared" si="5"/>
        <v>2870385.67</v>
      </c>
      <c r="Y27" s="12">
        <f t="shared" si="5"/>
        <v>1918304</v>
      </c>
      <c r="Z27" s="12">
        <f t="shared" si="5"/>
        <v>1688324</v>
      </c>
      <c r="AA27" s="12">
        <f t="shared" si="5"/>
        <v>1959179</v>
      </c>
      <c r="AB27" s="12">
        <v>2042315</v>
      </c>
      <c r="AC27" s="12">
        <v>1996228</v>
      </c>
      <c r="AD27" s="12">
        <v>2008005</v>
      </c>
      <c r="AE27" s="12">
        <v>2222672</v>
      </c>
      <c r="AF27" s="12">
        <v>2182083</v>
      </c>
      <c r="AG27" s="12">
        <v>4718512</v>
      </c>
      <c r="AH27" s="12">
        <v>2211931</v>
      </c>
      <c r="AI27" s="13">
        <v>1.3385784960728841E-2</v>
      </c>
      <c r="AJ27" s="13">
        <v>-0.53122276683835923</v>
      </c>
    </row>
    <row r="28" spans="1:36" ht="10.5" customHeight="1" x14ac:dyDescent="0.2">
      <c r="A28" s="11"/>
      <c r="B28" s="14"/>
      <c r="C28" s="11" t="s">
        <v>55</v>
      </c>
      <c r="E28" s="11"/>
      <c r="F28" s="2"/>
      <c r="G28" s="12">
        <v>0</v>
      </c>
      <c r="H28" s="12">
        <v>0</v>
      </c>
      <c r="I28" s="12">
        <v>0</v>
      </c>
      <c r="J28" s="12">
        <v>0</v>
      </c>
      <c r="K28" s="12">
        <f t="shared" si="5"/>
        <v>2739</v>
      </c>
      <c r="L28" s="12">
        <f t="shared" si="5"/>
        <v>29307</v>
      </c>
      <c r="M28" s="12">
        <f t="shared" si="5"/>
        <v>50768</v>
      </c>
      <c r="N28" s="12">
        <f t="shared" si="5"/>
        <v>78330</v>
      </c>
      <c r="O28" s="12">
        <f t="shared" si="5"/>
        <v>110558</v>
      </c>
      <c r="P28" s="12">
        <f t="shared" si="5"/>
        <v>127508</v>
      </c>
      <c r="Q28" s="12">
        <f t="shared" si="5"/>
        <v>1068413.68</v>
      </c>
      <c r="R28" s="12">
        <f t="shared" si="5"/>
        <v>564613.78</v>
      </c>
      <c r="S28" s="12">
        <f t="shared" si="5"/>
        <v>169995.35</v>
      </c>
      <c r="T28" s="12">
        <f t="shared" si="5"/>
        <v>674839</v>
      </c>
      <c r="U28" s="12">
        <f t="shared" si="5"/>
        <v>891179</v>
      </c>
      <c r="V28" s="12">
        <f t="shared" si="5"/>
        <v>279189</v>
      </c>
      <c r="W28" s="12">
        <f t="shared" si="5"/>
        <v>695699.03</v>
      </c>
      <c r="X28" s="12">
        <f t="shared" si="5"/>
        <v>695964.77</v>
      </c>
      <c r="Y28" s="12">
        <f t="shared" si="5"/>
        <v>1216398</v>
      </c>
      <c r="Z28" s="12">
        <f t="shared" si="5"/>
        <v>1223464</v>
      </c>
      <c r="AA28" s="12">
        <f t="shared" si="5"/>
        <v>1429575</v>
      </c>
      <c r="AB28" s="12">
        <v>1533648</v>
      </c>
      <c r="AC28" s="12">
        <v>1652870</v>
      </c>
      <c r="AD28" s="12">
        <v>1789181</v>
      </c>
      <c r="AE28" s="12">
        <v>1778627</v>
      </c>
      <c r="AF28" s="12">
        <v>1802198</v>
      </c>
      <c r="AG28" s="12">
        <v>1836337</v>
      </c>
      <c r="AH28" s="12">
        <v>2682488</v>
      </c>
      <c r="AI28" s="13">
        <v>9.7662133779752525E-2</v>
      </c>
      <c r="AJ28" s="13">
        <v>0.46078198064952131</v>
      </c>
    </row>
    <row r="29" spans="1:36" ht="10.5" customHeight="1" x14ac:dyDescent="0.2">
      <c r="A29" s="11"/>
      <c r="B29" s="11"/>
      <c r="C29" s="11" t="s">
        <v>56</v>
      </c>
      <c r="D29" s="11"/>
      <c r="E29" s="11"/>
      <c r="F29" s="2"/>
      <c r="G29" s="12">
        <v>4773630</v>
      </c>
      <c r="H29" s="12">
        <v>4627679</v>
      </c>
      <c r="I29" s="12">
        <v>5247222</v>
      </c>
      <c r="J29" s="12">
        <v>5401488.6160000004</v>
      </c>
      <c r="K29" s="12">
        <f t="shared" si="5"/>
        <v>5993683</v>
      </c>
      <c r="L29" s="12">
        <f t="shared" si="5"/>
        <v>7771246</v>
      </c>
      <c r="M29" s="12">
        <f t="shared" si="5"/>
        <v>7165059</v>
      </c>
      <c r="N29" s="12">
        <f t="shared" si="5"/>
        <v>7576912</v>
      </c>
      <c r="O29" s="12">
        <f t="shared" si="5"/>
        <v>10900474</v>
      </c>
      <c r="P29" s="12">
        <f t="shared" si="5"/>
        <v>10570381</v>
      </c>
      <c r="Q29" s="12">
        <f t="shared" si="5"/>
        <v>13375315</v>
      </c>
      <c r="R29" s="12">
        <f t="shared" si="5"/>
        <v>13452340</v>
      </c>
      <c r="S29" s="12">
        <f t="shared" si="5"/>
        <v>9209463</v>
      </c>
      <c r="T29" s="12">
        <f t="shared" si="5"/>
        <v>8177596</v>
      </c>
      <c r="U29" s="12">
        <f t="shared" si="5"/>
        <v>9562059</v>
      </c>
      <c r="V29" s="12">
        <f t="shared" si="5"/>
        <v>9926361</v>
      </c>
      <c r="W29" s="12">
        <f t="shared" si="5"/>
        <v>10384871</v>
      </c>
      <c r="X29" s="12">
        <f t="shared" si="5"/>
        <v>14787408</v>
      </c>
      <c r="Y29" s="12">
        <f t="shared" si="5"/>
        <v>8610928</v>
      </c>
      <c r="Z29" s="12">
        <f t="shared" si="5"/>
        <v>8190038</v>
      </c>
      <c r="AA29" s="12">
        <f t="shared" si="5"/>
        <v>8704085</v>
      </c>
      <c r="AB29" s="12">
        <v>9578173</v>
      </c>
      <c r="AC29" s="12">
        <v>8695837</v>
      </c>
      <c r="AD29" s="12">
        <v>9782488</v>
      </c>
      <c r="AE29" s="12">
        <v>8476048</v>
      </c>
      <c r="AF29" s="12">
        <v>9835142</v>
      </c>
      <c r="AG29" s="12">
        <v>8038339</v>
      </c>
      <c r="AH29" s="12">
        <v>8988685</v>
      </c>
      <c r="AI29" s="13">
        <v>-1.0530874589798955E-2</v>
      </c>
      <c r="AJ29" s="13">
        <v>0.11822666349354015</v>
      </c>
    </row>
    <row r="30" spans="1:36" ht="10.5" customHeight="1" x14ac:dyDescent="0.2">
      <c r="A30" s="11"/>
      <c r="B30" s="11"/>
      <c r="C30" s="11" t="s">
        <v>57</v>
      </c>
      <c r="D30" s="11"/>
      <c r="E30" s="11"/>
      <c r="F30" s="2"/>
      <c r="G30" s="12">
        <v>11835126</v>
      </c>
      <c r="H30" s="12">
        <v>11676275</v>
      </c>
      <c r="I30" s="12">
        <v>11755723</v>
      </c>
      <c r="J30" s="12">
        <v>11976062</v>
      </c>
      <c r="K30" s="12">
        <f t="shared" si="5"/>
        <v>12097003</v>
      </c>
      <c r="L30" s="12">
        <f t="shared" si="5"/>
        <v>12473715</v>
      </c>
      <c r="M30" s="12">
        <f t="shared" si="5"/>
        <v>13221964</v>
      </c>
      <c r="N30" s="12">
        <f t="shared" si="5"/>
        <v>13239283</v>
      </c>
      <c r="O30" s="12">
        <f t="shared" si="5"/>
        <v>13424800</v>
      </c>
      <c r="P30" s="12">
        <f t="shared" si="5"/>
        <v>12476266</v>
      </c>
      <c r="Q30" s="12">
        <f t="shared" si="5"/>
        <v>11410782</v>
      </c>
      <c r="R30" s="12">
        <f t="shared" si="5"/>
        <v>11015388</v>
      </c>
      <c r="S30" s="12">
        <f t="shared" si="5"/>
        <v>11354550</v>
      </c>
      <c r="T30" s="12">
        <f t="shared" si="5"/>
        <v>13582711</v>
      </c>
      <c r="U30" s="12">
        <f t="shared" si="5"/>
        <v>13656632</v>
      </c>
      <c r="V30" s="12">
        <f t="shared" si="5"/>
        <v>14274210</v>
      </c>
      <c r="W30" s="12">
        <f t="shared" si="5"/>
        <v>12317821</v>
      </c>
      <c r="X30" s="12">
        <f t="shared" si="5"/>
        <v>12317821</v>
      </c>
      <c r="Y30" s="12">
        <f t="shared" si="5"/>
        <v>8260799</v>
      </c>
      <c r="Z30" s="12">
        <f t="shared" si="5"/>
        <v>8773720</v>
      </c>
      <c r="AA30" s="12">
        <f t="shared" si="5"/>
        <v>9166256</v>
      </c>
      <c r="AB30" s="12">
        <v>9244092</v>
      </c>
      <c r="AC30" s="12">
        <v>12418882</v>
      </c>
      <c r="AD30" s="12">
        <v>16812065</v>
      </c>
      <c r="AE30" s="12">
        <v>18285939</v>
      </c>
      <c r="AF30" s="12">
        <v>10263962</v>
      </c>
      <c r="AG30" s="12">
        <v>9220483</v>
      </c>
      <c r="AH30" s="12">
        <v>8291949</v>
      </c>
      <c r="AI30" s="13">
        <v>-1.7953481059017951E-2</v>
      </c>
      <c r="AJ30" s="13">
        <v>-0.10070340132940975</v>
      </c>
    </row>
    <row r="31" spans="1:36" ht="10.5" customHeight="1" x14ac:dyDescent="0.2">
      <c r="A31" s="11"/>
      <c r="B31" s="11"/>
      <c r="C31" s="11" t="s">
        <v>58</v>
      </c>
      <c r="D31" s="11"/>
      <c r="E31" s="11"/>
      <c r="F31" s="2"/>
      <c r="G31" s="12">
        <v>2897287</v>
      </c>
      <c r="H31" s="12">
        <v>3159150</v>
      </c>
      <c r="I31" s="12">
        <v>3903686</v>
      </c>
      <c r="J31" s="12">
        <v>4413562</v>
      </c>
      <c r="K31" s="12">
        <f t="shared" si="5"/>
        <v>4456884</v>
      </c>
      <c r="L31" s="12">
        <f t="shared" si="5"/>
        <v>4633623</v>
      </c>
      <c r="M31" s="12">
        <f t="shared" si="5"/>
        <v>4937740</v>
      </c>
      <c r="N31" s="12">
        <f t="shared" si="5"/>
        <v>5363750</v>
      </c>
      <c r="O31" s="12">
        <f t="shared" si="5"/>
        <v>5359919</v>
      </c>
      <c r="P31" s="12">
        <f t="shared" si="5"/>
        <v>5017439</v>
      </c>
      <c r="Q31" s="12">
        <f t="shared" si="5"/>
        <v>4981876</v>
      </c>
      <c r="R31" s="12">
        <f t="shared" si="5"/>
        <v>4692780</v>
      </c>
      <c r="S31" s="12">
        <f t="shared" si="5"/>
        <v>4809966</v>
      </c>
      <c r="T31" s="12">
        <f t="shared" si="5"/>
        <v>5717436</v>
      </c>
      <c r="U31" s="12">
        <f t="shared" si="5"/>
        <v>5189212</v>
      </c>
      <c r="V31" s="12">
        <f t="shared" si="5"/>
        <v>6042738</v>
      </c>
      <c r="W31" s="12">
        <f t="shared" si="5"/>
        <v>5647742</v>
      </c>
      <c r="X31" s="12">
        <f t="shared" si="5"/>
        <v>5647742</v>
      </c>
      <c r="Y31" s="12">
        <f t="shared" si="5"/>
        <v>3985215</v>
      </c>
      <c r="Z31" s="12">
        <f t="shared" si="5"/>
        <v>4652391</v>
      </c>
      <c r="AA31" s="12">
        <f t="shared" si="5"/>
        <v>5214045</v>
      </c>
      <c r="AB31" s="12">
        <v>3543652</v>
      </c>
      <c r="AC31" s="12">
        <v>0</v>
      </c>
      <c r="AD31" s="12">
        <v>3808688</v>
      </c>
      <c r="AE31" s="12">
        <v>3593755</v>
      </c>
      <c r="AF31" s="12">
        <v>3664075</v>
      </c>
      <c r="AG31" s="12">
        <v>4912455</v>
      </c>
      <c r="AH31" s="12">
        <v>3743155</v>
      </c>
      <c r="AI31" s="13">
        <v>9.1702926503098858E-3</v>
      </c>
      <c r="AJ31" s="13">
        <v>-0.23802762569835245</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254556</v>
      </c>
      <c r="R32" s="12">
        <f t="shared" si="5"/>
        <v>871301</v>
      </c>
      <c r="S32" s="12">
        <f t="shared" si="5"/>
        <v>1020109</v>
      </c>
      <c r="T32" s="12">
        <f t="shared" si="5"/>
        <v>462566</v>
      </c>
      <c r="U32" s="12">
        <f t="shared" si="5"/>
        <v>456249</v>
      </c>
      <c r="V32" s="12">
        <f t="shared" si="5"/>
        <v>388716</v>
      </c>
      <c r="W32" s="12">
        <f t="shared" si="5"/>
        <v>490237</v>
      </c>
      <c r="X32" s="12">
        <f t="shared" si="5"/>
        <v>490237</v>
      </c>
      <c r="Y32" s="12">
        <f t="shared" si="5"/>
        <v>0</v>
      </c>
      <c r="Z32" s="12">
        <f t="shared" ref="Z32:AA32" si="6">SUM(Z89,Z146,Z203)</f>
        <v>98981</v>
      </c>
      <c r="AA32" s="12">
        <f t="shared" si="6"/>
        <v>0</v>
      </c>
      <c r="AB32" s="12">
        <v>665888</v>
      </c>
      <c r="AC32" s="12">
        <v>408913</v>
      </c>
      <c r="AD32" s="12">
        <v>450283</v>
      </c>
      <c r="AE32" s="12">
        <v>332943</v>
      </c>
      <c r="AF32" s="12">
        <v>190679</v>
      </c>
      <c r="AG32" s="12">
        <v>221825</v>
      </c>
      <c r="AH32" s="12">
        <v>177171</v>
      </c>
      <c r="AI32" s="13">
        <v>-0.19801685433994898</v>
      </c>
      <c r="AJ32" s="13">
        <v>-0.20130282880649161</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7207271</v>
      </c>
      <c r="H34" s="12">
        <v>7752494</v>
      </c>
      <c r="I34" s="12">
        <v>7853223</v>
      </c>
      <c r="J34" s="12">
        <v>7674750.8040000005</v>
      </c>
      <c r="K34" s="12">
        <f t="shared" ref="K34:AA34" si="7">SUM(K91,K147,K204)</f>
        <v>8218917</v>
      </c>
      <c r="L34" s="12">
        <f t="shared" si="7"/>
        <v>9421491</v>
      </c>
      <c r="M34" s="12">
        <f t="shared" si="7"/>
        <v>11069490</v>
      </c>
      <c r="N34" s="12">
        <f t="shared" si="7"/>
        <v>9374047</v>
      </c>
      <c r="O34" s="12">
        <f t="shared" si="7"/>
        <v>14465917</v>
      </c>
      <c r="P34" s="12">
        <f t="shared" si="7"/>
        <v>10054235</v>
      </c>
      <c r="Q34" s="12">
        <f t="shared" si="7"/>
        <v>11555319</v>
      </c>
      <c r="R34" s="12">
        <f t="shared" si="7"/>
        <v>16738834</v>
      </c>
      <c r="S34" s="12">
        <f t="shared" si="7"/>
        <v>13024483</v>
      </c>
      <c r="T34" s="12">
        <f t="shared" si="7"/>
        <v>12431085</v>
      </c>
      <c r="U34" s="12">
        <f t="shared" si="7"/>
        <v>12858822</v>
      </c>
      <c r="V34" s="12">
        <f t="shared" si="7"/>
        <v>13912010</v>
      </c>
      <c r="W34" s="12">
        <f t="shared" si="7"/>
        <v>14150333</v>
      </c>
      <c r="X34" s="12">
        <f t="shared" si="7"/>
        <v>12849169</v>
      </c>
      <c r="Y34" s="12">
        <f t="shared" si="7"/>
        <v>18727435</v>
      </c>
      <c r="Z34" s="12">
        <f t="shared" si="7"/>
        <v>15859479</v>
      </c>
      <c r="AA34" s="12">
        <f t="shared" si="7"/>
        <v>18802179</v>
      </c>
      <c r="AB34" s="12">
        <v>16174618</v>
      </c>
      <c r="AC34" s="12">
        <v>17336511</v>
      </c>
      <c r="AD34" s="12">
        <v>14401852</v>
      </c>
      <c r="AE34" s="12">
        <v>12686467</v>
      </c>
      <c r="AF34" s="12">
        <v>14535687</v>
      </c>
      <c r="AG34" s="12">
        <v>14201261</v>
      </c>
      <c r="AH34" s="12">
        <v>11337948</v>
      </c>
      <c r="AI34" s="13">
        <v>-5.7495560172234561E-2</v>
      </c>
      <c r="AJ34" s="13">
        <v>-0.20162385579703099</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280400</v>
      </c>
      <c r="H36" s="12">
        <v>20389</v>
      </c>
      <c r="I36" s="12">
        <v>5000</v>
      </c>
      <c r="J36" s="12">
        <v>5530</v>
      </c>
      <c r="K36" s="12">
        <f t="shared" ref="K36:AA36" si="8">SUM(K93,K149,K206)</f>
        <v>28410</v>
      </c>
      <c r="L36" s="12">
        <f t="shared" si="8"/>
        <v>235003</v>
      </c>
      <c r="M36" s="12">
        <f t="shared" si="8"/>
        <v>0</v>
      </c>
      <c r="N36" s="12">
        <f t="shared" si="8"/>
        <v>13000</v>
      </c>
      <c r="O36" s="12">
        <f t="shared" si="8"/>
        <v>38797</v>
      </c>
      <c r="P36" s="12">
        <f t="shared" si="8"/>
        <v>25840</v>
      </c>
      <c r="Q36" s="12">
        <f t="shared" si="8"/>
        <v>23103</v>
      </c>
      <c r="R36" s="12">
        <f t="shared" si="8"/>
        <v>713002</v>
      </c>
      <c r="S36" s="12">
        <f t="shared" si="8"/>
        <v>160777</v>
      </c>
      <c r="T36" s="12">
        <f t="shared" si="8"/>
        <v>250981</v>
      </c>
      <c r="U36" s="12">
        <f t="shared" si="8"/>
        <v>256234</v>
      </c>
      <c r="V36" s="12">
        <f t="shared" si="8"/>
        <v>2509221</v>
      </c>
      <c r="W36" s="12">
        <f t="shared" si="8"/>
        <v>3049122</v>
      </c>
      <c r="X36" s="12">
        <f t="shared" si="8"/>
        <v>4009379</v>
      </c>
      <c r="Y36" s="12">
        <f t="shared" si="8"/>
        <v>3777037</v>
      </c>
      <c r="Z36" s="12">
        <f t="shared" si="8"/>
        <v>8612</v>
      </c>
      <c r="AA36" s="12">
        <f t="shared" si="8"/>
        <v>482990</v>
      </c>
      <c r="AB36" s="12">
        <v>17314</v>
      </c>
      <c r="AC36" s="12">
        <v>110966</v>
      </c>
      <c r="AD36" s="12">
        <v>16000</v>
      </c>
      <c r="AE36" s="12">
        <v>2130111</v>
      </c>
      <c r="AF36" s="12">
        <v>5879828</v>
      </c>
      <c r="AG36" s="12">
        <v>3418081</v>
      </c>
      <c r="AH36" s="12">
        <v>3051006</v>
      </c>
      <c r="AI36" s="13">
        <v>1.367777784030153</v>
      </c>
      <c r="AJ36" s="13">
        <v>-0.10739213026256546</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0</v>
      </c>
      <c r="S38" s="12">
        <f t="shared" si="9"/>
        <v>0</v>
      </c>
      <c r="T38" s="12">
        <f t="shared" si="9"/>
        <v>0</v>
      </c>
      <c r="U38" s="12">
        <f t="shared" si="9"/>
        <v>0</v>
      </c>
      <c r="V38" s="12">
        <f t="shared" si="9"/>
        <v>0</v>
      </c>
      <c r="W38" s="12">
        <f t="shared" si="9"/>
        <v>0</v>
      </c>
      <c r="X38" s="12">
        <f t="shared" si="9"/>
        <v>0</v>
      </c>
      <c r="Y38" s="12">
        <f t="shared" si="9"/>
        <v>0</v>
      </c>
      <c r="Z38" s="12">
        <f t="shared" si="9"/>
        <v>0</v>
      </c>
      <c r="AA38" s="12">
        <f t="shared" si="9"/>
        <v>0</v>
      </c>
      <c r="AB38" s="12">
        <v>0</v>
      </c>
      <c r="AC38" s="12">
        <v>0</v>
      </c>
      <c r="AD38" s="12">
        <v>0</v>
      </c>
      <c r="AE38" s="12">
        <v>0</v>
      </c>
      <c r="AF38" s="12">
        <v>0</v>
      </c>
      <c r="AG38" s="12">
        <v>0</v>
      </c>
      <c r="AH38" s="12">
        <v>0</v>
      </c>
      <c r="AI38" s="13" t="s">
        <v>246</v>
      </c>
      <c r="AJ38" s="13" t="s">
        <v>246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42606296</v>
      </c>
      <c r="H40" s="5">
        <v>47780934</v>
      </c>
      <c r="I40" s="5">
        <v>49877533</v>
      </c>
      <c r="J40" s="5">
        <v>50218763.758999996</v>
      </c>
      <c r="K40" s="5">
        <f t="shared" ref="K40:Q40" si="10">SUM(K96,K152,K209)</f>
        <v>56354179</v>
      </c>
      <c r="L40" s="5">
        <f t="shared" si="10"/>
        <v>58049079</v>
      </c>
      <c r="M40" s="5">
        <f t="shared" si="10"/>
        <v>52587095</v>
      </c>
      <c r="N40" s="5">
        <f t="shared" si="10"/>
        <v>54597993</v>
      </c>
      <c r="O40" s="5">
        <f t="shared" si="10"/>
        <v>70671099</v>
      </c>
      <c r="P40" s="5">
        <f t="shared" si="10"/>
        <v>69654454</v>
      </c>
      <c r="Q40" s="5">
        <f t="shared" si="10"/>
        <v>71484609</v>
      </c>
      <c r="R40" s="5">
        <f t="shared" ref="R40:AA40" si="11">SUM(R96,R152,R209,R234)</f>
        <v>77811457</v>
      </c>
      <c r="S40" s="5">
        <f t="shared" si="11"/>
        <v>75195843</v>
      </c>
      <c r="T40" s="5">
        <f t="shared" si="11"/>
        <v>76824618.840000004</v>
      </c>
      <c r="U40" s="5">
        <f t="shared" si="11"/>
        <v>87275497</v>
      </c>
      <c r="V40" s="5">
        <f t="shared" si="11"/>
        <v>100465833</v>
      </c>
      <c r="W40" s="5">
        <f t="shared" si="11"/>
        <v>101506569</v>
      </c>
      <c r="X40" s="5">
        <f t="shared" si="11"/>
        <v>105861870</v>
      </c>
      <c r="Y40" s="5">
        <f t="shared" si="11"/>
        <v>88489789</v>
      </c>
      <c r="Z40" s="5">
        <f t="shared" si="11"/>
        <v>99345081</v>
      </c>
      <c r="AA40" s="5">
        <f t="shared" si="11"/>
        <v>98660978</v>
      </c>
      <c r="AB40" s="5">
        <v>91985457</v>
      </c>
      <c r="AC40" s="5">
        <v>92178976</v>
      </c>
      <c r="AD40" s="5">
        <v>100042211</v>
      </c>
      <c r="AE40" s="5">
        <v>113442954</v>
      </c>
      <c r="AF40" s="5">
        <v>96665963</v>
      </c>
      <c r="AG40" s="5">
        <v>89397407</v>
      </c>
      <c r="AH40" s="5">
        <v>92291250</v>
      </c>
      <c r="AI40" s="10">
        <v>5.5329450791385959E-4</v>
      </c>
      <c r="AJ40" s="10">
        <v>3.2370547391827598E-2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14988913</v>
      </c>
      <c r="H42" s="12">
        <v>15635178</v>
      </c>
      <c r="I42" s="12">
        <v>17207289</v>
      </c>
      <c r="J42" s="12">
        <v>18186792.101999998</v>
      </c>
      <c r="K42" s="12">
        <f t="shared" ref="K42:AA51" si="12">SUM(K98,K154,K211)</f>
        <v>18943362</v>
      </c>
      <c r="L42" s="12">
        <f t="shared" si="12"/>
        <v>19842043</v>
      </c>
      <c r="M42" s="12">
        <f t="shared" si="12"/>
        <v>19517998</v>
      </c>
      <c r="N42" s="12">
        <f t="shared" si="12"/>
        <v>20102692</v>
      </c>
      <c r="O42" s="12">
        <f t="shared" si="12"/>
        <v>25606744</v>
      </c>
      <c r="P42" s="12">
        <f t="shared" si="12"/>
        <v>24609393</v>
      </c>
      <c r="Q42" s="12">
        <f t="shared" si="12"/>
        <v>23018217</v>
      </c>
      <c r="R42" s="12">
        <f t="shared" si="12"/>
        <v>24677938</v>
      </c>
      <c r="S42" s="12">
        <f t="shared" si="12"/>
        <v>24950016</v>
      </c>
      <c r="T42" s="12">
        <f t="shared" si="12"/>
        <v>29944421.5</v>
      </c>
      <c r="U42" s="12">
        <f t="shared" si="12"/>
        <v>35664092</v>
      </c>
      <c r="V42" s="12">
        <f t="shared" si="12"/>
        <v>35586972</v>
      </c>
      <c r="W42" s="12">
        <f t="shared" si="12"/>
        <v>36369730</v>
      </c>
      <c r="X42" s="12">
        <f t="shared" si="12"/>
        <v>35852081</v>
      </c>
      <c r="Y42" s="12">
        <f t="shared" si="12"/>
        <v>36759909</v>
      </c>
      <c r="Z42" s="12">
        <f t="shared" si="12"/>
        <v>34127598</v>
      </c>
      <c r="AA42" s="12">
        <f t="shared" si="12"/>
        <v>34521624</v>
      </c>
      <c r="AB42" s="12">
        <v>34750995</v>
      </c>
      <c r="AC42" s="12">
        <v>35745156</v>
      </c>
      <c r="AD42" s="12">
        <v>43217818</v>
      </c>
      <c r="AE42" s="12">
        <v>47184191</v>
      </c>
      <c r="AF42" s="12">
        <v>32429077</v>
      </c>
      <c r="AG42" s="12">
        <v>31712140</v>
      </c>
      <c r="AH42" s="12">
        <v>30692053</v>
      </c>
      <c r="AI42" s="13">
        <v>-2.0487951090006229E-2</v>
      </c>
      <c r="AJ42" s="13">
        <v>-3.2167081754810617E-2</v>
      </c>
    </row>
    <row r="43" spans="1:36" ht="10.5" customHeight="1" x14ac:dyDescent="0.2">
      <c r="A43" s="11"/>
      <c r="B43" s="19" t="s">
        <v>65</v>
      </c>
      <c r="C43" s="14"/>
      <c r="D43" s="19"/>
      <c r="E43" s="14"/>
      <c r="F43" s="2"/>
      <c r="G43" s="12">
        <v>17768027</v>
      </c>
      <c r="H43" s="12">
        <v>18070348</v>
      </c>
      <c r="I43" s="12">
        <v>18121526</v>
      </c>
      <c r="J43" s="12">
        <v>19246592</v>
      </c>
      <c r="K43" s="12">
        <f t="shared" si="12"/>
        <v>20107799</v>
      </c>
      <c r="L43" s="12">
        <f t="shared" si="12"/>
        <v>21559332</v>
      </c>
      <c r="M43" s="12">
        <f t="shared" si="12"/>
        <v>22579379</v>
      </c>
      <c r="N43" s="12">
        <f t="shared" si="12"/>
        <v>23565041</v>
      </c>
      <c r="O43" s="12">
        <f t="shared" si="12"/>
        <v>24833190</v>
      </c>
      <c r="P43" s="12">
        <f t="shared" si="12"/>
        <v>26135539</v>
      </c>
      <c r="Q43" s="12">
        <f t="shared" si="12"/>
        <v>26376780</v>
      </c>
      <c r="R43" s="12">
        <f t="shared" si="12"/>
        <v>25353342</v>
      </c>
      <c r="S43" s="12">
        <f t="shared" si="12"/>
        <v>25577370</v>
      </c>
      <c r="T43" s="12">
        <f t="shared" si="12"/>
        <v>26317663</v>
      </c>
      <c r="U43" s="12">
        <f t="shared" si="12"/>
        <v>27348947</v>
      </c>
      <c r="V43" s="12">
        <f t="shared" si="12"/>
        <v>29272409</v>
      </c>
      <c r="W43" s="12">
        <f t="shared" si="12"/>
        <v>30581375</v>
      </c>
      <c r="X43" s="12">
        <f t="shared" si="12"/>
        <v>30581375</v>
      </c>
      <c r="Y43" s="12">
        <f t="shared" si="12"/>
        <v>25548001</v>
      </c>
      <c r="Z43" s="12">
        <f t="shared" si="12"/>
        <v>23378388</v>
      </c>
      <c r="AA43" s="12">
        <f t="shared" si="12"/>
        <v>24501931</v>
      </c>
      <c r="AB43" s="12">
        <v>24070840</v>
      </c>
      <c r="AC43" s="12">
        <v>26253442</v>
      </c>
      <c r="AD43" s="12">
        <v>25633940</v>
      </c>
      <c r="AE43" s="12">
        <v>27701921</v>
      </c>
      <c r="AF43" s="12">
        <v>20988395</v>
      </c>
      <c r="AG43" s="12">
        <v>23615792</v>
      </c>
      <c r="AH43" s="12">
        <v>22334230</v>
      </c>
      <c r="AI43" s="13">
        <v>-1.2402558072000303E-2</v>
      </c>
      <c r="AJ43" s="13">
        <v>-5.4267161567141176E-2</v>
      </c>
    </row>
    <row r="44" spans="1:36" ht="10.5" customHeight="1" x14ac:dyDescent="0.2">
      <c r="A44" s="11"/>
      <c r="B44" s="19" t="s">
        <v>66</v>
      </c>
      <c r="C44" s="14"/>
      <c r="D44" s="19"/>
      <c r="E44" s="14"/>
      <c r="F44" s="2"/>
      <c r="G44" s="12">
        <v>2478441</v>
      </c>
      <c r="H44" s="12">
        <v>2926475</v>
      </c>
      <c r="I44" s="12">
        <v>3267587</v>
      </c>
      <c r="J44" s="12">
        <v>3480269.952</v>
      </c>
      <c r="K44" s="12">
        <f t="shared" si="12"/>
        <v>3279691</v>
      </c>
      <c r="L44" s="12">
        <f t="shared" si="12"/>
        <v>4526921</v>
      </c>
      <c r="M44" s="12">
        <f t="shared" si="12"/>
        <v>2744951</v>
      </c>
      <c r="N44" s="12">
        <f t="shared" si="12"/>
        <v>2787522</v>
      </c>
      <c r="O44" s="12">
        <f t="shared" si="12"/>
        <v>4443383</v>
      </c>
      <c r="P44" s="12">
        <f t="shared" si="12"/>
        <v>4805025</v>
      </c>
      <c r="Q44" s="12">
        <f t="shared" si="12"/>
        <v>5299085</v>
      </c>
      <c r="R44" s="12">
        <f t="shared" si="12"/>
        <v>6641941</v>
      </c>
      <c r="S44" s="12">
        <f t="shared" si="12"/>
        <v>8387830</v>
      </c>
      <c r="T44" s="12">
        <f t="shared" si="12"/>
        <v>7003338.7999999998</v>
      </c>
      <c r="U44" s="12">
        <f t="shared" si="12"/>
        <v>8222537</v>
      </c>
      <c r="V44" s="12">
        <f t="shared" si="12"/>
        <v>5827632</v>
      </c>
      <c r="W44" s="12">
        <f t="shared" si="12"/>
        <v>7251165</v>
      </c>
      <c r="X44" s="12">
        <f t="shared" si="12"/>
        <v>6881402</v>
      </c>
      <c r="Y44" s="12">
        <f t="shared" si="12"/>
        <v>8296560</v>
      </c>
      <c r="Z44" s="12">
        <f t="shared" si="12"/>
        <v>9333602</v>
      </c>
      <c r="AA44" s="12">
        <f t="shared" si="12"/>
        <v>8876794</v>
      </c>
      <c r="AB44" s="12">
        <v>8225149</v>
      </c>
      <c r="AC44" s="12">
        <v>8330237</v>
      </c>
      <c r="AD44" s="12">
        <v>13614268</v>
      </c>
      <c r="AE44" s="12">
        <v>14114702</v>
      </c>
      <c r="AF44" s="12">
        <v>12139953</v>
      </c>
      <c r="AG44" s="12">
        <v>10956407</v>
      </c>
      <c r="AH44" s="12">
        <v>12798751</v>
      </c>
      <c r="AI44" s="13">
        <v>7.6475052243153208E-2</v>
      </c>
      <c r="AJ44" s="13">
        <v>0.16815220537170625</v>
      </c>
    </row>
    <row r="45" spans="1:36" ht="10.5" customHeight="1" x14ac:dyDescent="0.2">
      <c r="A45" s="11"/>
      <c r="B45" s="19" t="s">
        <v>67</v>
      </c>
      <c r="C45" s="14"/>
      <c r="D45" s="19"/>
      <c r="E45" s="14"/>
      <c r="F45" s="2"/>
      <c r="G45" s="12">
        <v>650008</v>
      </c>
      <c r="H45" s="12">
        <v>1098885</v>
      </c>
      <c r="I45" s="12">
        <v>826131</v>
      </c>
      <c r="J45" s="12">
        <v>899599.61699999997</v>
      </c>
      <c r="K45" s="12">
        <f t="shared" si="12"/>
        <v>1284506</v>
      </c>
      <c r="L45" s="12">
        <f t="shared" si="12"/>
        <v>982302</v>
      </c>
      <c r="M45" s="12">
        <f t="shared" si="12"/>
        <v>558147</v>
      </c>
      <c r="N45" s="12">
        <f t="shared" si="12"/>
        <v>1949321</v>
      </c>
      <c r="O45" s="12">
        <f t="shared" si="12"/>
        <v>1399614</v>
      </c>
      <c r="P45" s="12">
        <f t="shared" si="12"/>
        <v>2899372</v>
      </c>
      <c r="Q45" s="12">
        <f t="shared" si="12"/>
        <v>3120500</v>
      </c>
      <c r="R45" s="12">
        <f t="shared" si="12"/>
        <v>2504613</v>
      </c>
      <c r="S45" s="12">
        <f t="shared" si="12"/>
        <v>4316034</v>
      </c>
      <c r="T45" s="12">
        <f t="shared" si="12"/>
        <v>1461029</v>
      </c>
      <c r="U45" s="12">
        <f t="shared" si="12"/>
        <v>1760428</v>
      </c>
      <c r="V45" s="12">
        <f t="shared" si="12"/>
        <v>2863082</v>
      </c>
      <c r="W45" s="12">
        <f t="shared" si="12"/>
        <v>2430139</v>
      </c>
      <c r="X45" s="12">
        <f t="shared" si="12"/>
        <v>2777856</v>
      </c>
      <c r="Y45" s="12">
        <f t="shared" si="12"/>
        <v>3709930</v>
      </c>
      <c r="Z45" s="12">
        <f t="shared" si="12"/>
        <v>2912427</v>
      </c>
      <c r="AA45" s="12">
        <f t="shared" si="12"/>
        <v>2012541</v>
      </c>
      <c r="AB45" s="12">
        <v>2994714</v>
      </c>
      <c r="AC45" s="12">
        <v>1781410</v>
      </c>
      <c r="AD45" s="12">
        <v>2166819</v>
      </c>
      <c r="AE45" s="12">
        <v>368697</v>
      </c>
      <c r="AF45" s="12">
        <v>1394949</v>
      </c>
      <c r="AG45" s="12">
        <v>2018007</v>
      </c>
      <c r="AH45" s="12">
        <v>1004945</v>
      </c>
      <c r="AI45" s="13">
        <v>-0.16638697809051972</v>
      </c>
      <c r="AJ45" s="13">
        <v>-0.5020111426769085</v>
      </c>
    </row>
    <row r="46" spans="1:36" ht="10.5" customHeight="1" x14ac:dyDescent="0.2">
      <c r="A46" s="11"/>
      <c r="B46" s="19" t="s">
        <v>69</v>
      </c>
      <c r="C46" s="14"/>
      <c r="D46" s="19"/>
      <c r="E46" s="14"/>
      <c r="F46" s="2"/>
      <c r="G46" s="12">
        <v>1768945</v>
      </c>
      <c r="H46" s="12">
        <v>1740139</v>
      </c>
      <c r="I46" s="12">
        <v>1843955</v>
      </c>
      <c r="J46" s="12">
        <v>1651756.9739999999</v>
      </c>
      <c r="K46" s="12">
        <f t="shared" si="12"/>
        <v>1777470</v>
      </c>
      <c r="L46" s="12">
        <f t="shared" si="12"/>
        <v>1503129</v>
      </c>
      <c r="M46" s="12">
        <f t="shared" si="12"/>
        <v>947278</v>
      </c>
      <c r="N46" s="12">
        <f t="shared" si="12"/>
        <v>1524940</v>
      </c>
      <c r="O46" s="12">
        <f t="shared" si="12"/>
        <v>2979346</v>
      </c>
      <c r="P46" s="12">
        <f t="shared" si="12"/>
        <v>2057579</v>
      </c>
      <c r="Q46" s="12">
        <f t="shared" si="12"/>
        <v>2005249</v>
      </c>
      <c r="R46" s="12">
        <f t="shared" si="12"/>
        <v>2442440</v>
      </c>
      <c r="S46" s="12">
        <f t="shared" si="12"/>
        <v>1817041</v>
      </c>
      <c r="T46" s="12">
        <f t="shared" si="12"/>
        <v>2935683</v>
      </c>
      <c r="U46" s="12">
        <f t="shared" si="12"/>
        <v>3898057</v>
      </c>
      <c r="V46" s="12">
        <f t="shared" si="12"/>
        <v>2039094</v>
      </c>
      <c r="W46" s="12">
        <f t="shared" si="12"/>
        <v>2926012</v>
      </c>
      <c r="X46" s="12">
        <f t="shared" si="12"/>
        <v>2641160</v>
      </c>
      <c r="Y46" s="12">
        <f t="shared" si="12"/>
        <v>1676147</v>
      </c>
      <c r="Z46" s="12">
        <f t="shared" si="12"/>
        <v>2613612</v>
      </c>
      <c r="AA46" s="12">
        <f t="shared" si="12"/>
        <v>2049435</v>
      </c>
      <c r="AB46" s="12">
        <v>2177587</v>
      </c>
      <c r="AC46" s="12">
        <v>5175847</v>
      </c>
      <c r="AD46" s="12">
        <v>3364276</v>
      </c>
      <c r="AE46" s="12">
        <v>4716319</v>
      </c>
      <c r="AF46" s="12">
        <v>3383716</v>
      </c>
      <c r="AG46" s="12">
        <v>4098689</v>
      </c>
      <c r="AH46" s="12">
        <v>1912403</v>
      </c>
      <c r="AI46" s="13">
        <v>-2.1410277819976398E-2</v>
      </c>
      <c r="AJ46" s="13">
        <v>-0.53341104924037908</v>
      </c>
    </row>
    <row r="47" spans="1:36" ht="10.5" customHeight="1" x14ac:dyDescent="0.2">
      <c r="A47" s="11"/>
      <c r="B47" s="19" t="s">
        <v>70</v>
      </c>
      <c r="C47" s="14"/>
      <c r="D47" s="19"/>
      <c r="E47" s="14"/>
      <c r="F47" s="2"/>
      <c r="G47" s="12">
        <v>511726</v>
      </c>
      <c r="H47" s="12">
        <v>885120</v>
      </c>
      <c r="I47" s="12">
        <v>833757</v>
      </c>
      <c r="J47" s="12">
        <v>888729.32899999991</v>
      </c>
      <c r="K47" s="12">
        <f t="shared" si="12"/>
        <v>954442</v>
      </c>
      <c r="L47" s="12">
        <f t="shared" si="12"/>
        <v>872727</v>
      </c>
      <c r="M47" s="12">
        <f t="shared" si="12"/>
        <v>1021700</v>
      </c>
      <c r="N47" s="12">
        <f t="shared" si="12"/>
        <v>1892830</v>
      </c>
      <c r="O47" s="12">
        <f t="shared" si="12"/>
        <v>1332816</v>
      </c>
      <c r="P47" s="12">
        <f t="shared" si="12"/>
        <v>1250476</v>
      </c>
      <c r="Q47" s="12">
        <f t="shared" si="12"/>
        <v>1656658</v>
      </c>
      <c r="R47" s="12">
        <f t="shared" si="12"/>
        <v>1729348</v>
      </c>
      <c r="S47" s="12">
        <f t="shared" si="12"/>
        <v>2324774</v>
      </c>
      <c r="T47" s="12">
        <f t="shared" si="12"/>
        <v>2751568.15</v>
      </c>
      <c r="U47" s="12">
        <f t="shared" si="12"/>
        <v>1782675</v>
      </c>
      <c r="V47" s="12">
        <f t="shared" si="12"/>
        <v>53301</v>
      </c>
      <c r="W47" s="12">
        <f t="shared" si="12"/>
        <v>2271926</v>
      </c>
      <c r="X47" s="12">
        <f t="shared" si="12"/>
        <v>3453887</v>
      </c>
      <c r="Y47" s="12">
        <f t="shared" si="12"/>
        <v>943248</v>
      </c>
      <c r="Z47" s="12">
        <f t="shared" si="12"/>
        <v>3008484</v>
      </c>
      <c r="AA47" s="12">
        <f t="shared" si="12"/>
        <v>1961528</v>
      </c>
      <c r="AB47" s="12">
        <v>2446221</v>
      </c>
      <c r="AC47" s="12">
        <v>2839702</v>
      </c>
      <c r="AD47" s="12">
        <v>862596</v>
      </c>
      <c r="AE47" s="12">
        <v>1235800</v>
      </c>
      <c r="AF47" s="12">
        <v>2780807</v>
      </c>
      <c r="AG47" s="12">
        <v>2562863</v>
      </c>
      <c r="AH47" s="12">
        <v>2562017</v>
      </c>
      <c r="AI47" s="13">
        <v>7.7381952898056827E-3</v>
      </c>
      <c r="AJ47" s="13">
        <v>-3.3009958003997871E-4</v>
      </c>
    </row>
    <row r="48" spans="1:36" ht="10.5" customHeight="1" x14ac:dyDescent="0.2">
      <c r="A48" s="11"/>
      <c r="B48" s="19" t="s">
        <v>71</v>
      </c>
      <c r="C48" s="14"/>
      <c r="D48" s="19"/>
      <c r="E48" s="14"/>
      <c r="F48" s="2"/>
      <c r="G48" s="12">
        <v>578263</v>
      </c>
      <c r="H48" s="12">
        <v>744850</v>
      </c>
      <c r="I48" s="12">
        <v>1000105</v>
      </c>
      <c r="J48" s="12">
        <v>1050570.1910000001</v>
      </c>
      <c r="K48" s="12">
        <f t="shared" si="12"/>
        <v>641597</v>
      </c>
      <c r="L48" s="12">
        <f t="shared" si="12"/>
        <v>733078</v>
      </c>
      <c r="M48" s="12">
        <f t="shared" si="12"/>
        <v>441146</v>
      </c>
      <c r="N48" s="12">
        <f t="shared" si="12"/>
        <v>723141</v>
      </c>
      <c r="O48" s="12">
        <f t="shared" si="12"/>
        <v>582222</v>
      </c>
      <c r="P48" s="12">
        <f t="shared" si="12"/>
        <v>2061734</v>
      </c>
      <c r="Q48" s="12">
        <f t="shared" si="12"/>
        <v>905507</v>
      </c>
      <c r="R48" s="12">
        <f t="shared" si="12"/>
        <v>1091343</v>
      </c>
      <c r="S48" s="12">
        <f t="shared" si="12"/>
        <v>1165197</v>
      </c>
      <c r="T48" s="12">
        <f t="shared" si="12"/>
        <v>1030076.89</v>
      </c>
      <c r="U48" s="12">
        <f t="shared" si="12"/>
        <v>1281017</v>
      </c>
      <c r="V48" s="12">
        <f t="shared" si="12"/>
        <v>1047999</v>
      </c>
      <c r="W48" s="12">
        <f t="shared" si="12"/>
        <v>941038</v>
      </c>
      <c r="X48" s="12">
        <f t="shared" si="12"/>
        <v>1181143</v>
      </c>
      <c r="Y48" s="12">
        <f t="shared" si="12"/>
        <v>1280444</v>
      </c>
      <c r="Z48" s="12">
        <f t="shared" si="12"/>
        <v>856843</v>
      </c>
      <c r="AA48" s="12">
        <f t="shared" si="12"/>
        <v>1018070</v>
      </c>
      <c r="AB48" s="12">
        <v>1203728</v>
      </c>
      <c r="AC48" s="12">
        <v>1096176</v>
      </c>
      <c r="AD48" s="12">
        <v>485504</v>
      </c>
      <c r="AE48" s="12">
        <v>1642398</v>
      </c>
      <c r="AF48" s="12">
        <v>1583704</v>
      </c>
      <c r="AG48" s="12">
        <v>1868272</v>
      </c>
      <c r="AH48" s="12">
        <v>1862156</v>
      </c>
      <c r="AI48" s="13">
        <v>7.5427859695228916E-2</v>
      </c>
      <c r="AJ48" s="13">
        <v>-3.2736132640215129E-3</v>
      </c>
    </row>
    <row r="49" spans="1:36" ht="10.5" customHeight="1" x14ac:dyDescent="0.2">
      <c r="A49" s="11"/>
      <c r="B49" s="19" t="s">
        <v>72</v>
      </c>
      <c r="C49" s="14"/>
      <c r="D49" s="19"/>
      <c r="E49" s="14"/>
      <c r="F49" s="2"/>
      <c r="G49" s="12">
        <v>1676737</v>
      </c>
      <c r="H49" s="12">
        <v>1756649</v>
      </c>
      <c r="I49" s="12">
        <v>1684750</v>
      </c>
      <c r="J49" s="12">
        <v>1694412.594</v>
      </c>
      <c r="K49" s="12">
        <f t="shared" si="12"/>
        <v>1451461</v>
      </c>
      <c r="L49" s="12">
        <f t="shared" si="12"/>
        <v>566691</v>
      </c>
      <c r="M49" s="12">
        <f t="shared" si="12"/>
        <v>709810</v>
      </c>
      <c r="N49" s="12">
        <f t="shared" si="12"/>
        <v>942989</v>
      </c>
      <c r="O49" s="12">
        <f t="shared" si="12"/>
        <v>865514</v>
      </c>
      <c r="P49" s="12">
        <f t="shared" si="12"/>
        <v>1138857</v>
      </c>
      <c r="Q49" s="12">
        <f t="shared" si="12"/>
        <v>987474</v>
      </c>
      <c r="R49" s="12">
        <f t="shared" si="12"/>
        <v>1359209</v>
      </c>
      <c r="S49" s="12">
        <f t="shared" si="12"/>
        <v>1342998</v>
      </c>
      <c r="T49" s="12">
        <f t="shared" si="12"/>
        <v>2895297</v>
      </c>
      <c r="U49" s="12">
        <f t="shared" si="12"/>
        <v>4595345</v>
      </c>
      <c r="V49" s="12">
        <f t="shared" si="12"/>
        <v>6901910</v>
      </c>
      <c r="W49" s="12">
        <f t="shared" si="12"/>
        <v>9656954</v>
      </c>
      <c r="X49" s="12">
        <f t="shared" si="12"/>
        <v>10615333</v>
      </c>
      <c r="Y49" s="12">
        <f t="shared" si="12"/>
        <v>9101669</v>
      </c>
      <c r="Z49" s="12">
        <f t="shared" si="12"/>
        <v>9654750</v>
      </c>
      <c r="AA49" s="12">
        <f t="shared" si="12"/>
        <v>7397840</v>
      </c>
      <c r="AB49" s="12">
        <v>12230313</v>
      </c>
      <c r="AC49" s="12">
        <v>6321155</v>
      </c>
      <c r="AD49" s="12">
        <v>3977564</v>
      </c>
      <c r="AE49" s="12">
        <v>9263737</v>
      </c>
      <c r="AF49" s="12">
        <v>9912770</v>
      </c>
      <c r="AG49" s="12">
        <v>8252590</v>
      </c>
      <c r="AH49" s="12">
        <v>11094251</v>
      </c>
      <c r="AI49" s="13">
        <v>-1.6117122546986384E-2</v>
      </c>
      <c r="AJ49" s="13">
        <v>0.34433565704827213</v>
      </c>
    </row>
    <row r="50" spans="1:36" ht="10.5" customHeight="1" x14ac:dyDescent="0.2">
      <c r="A50" s="11"/>
      <c r="B50" s="19" t="s">
        <v>73</v>
      </c>
      <c r="C50" s="14"/>
      <c r="D50" s="19"/>
      <c r="E50" s="14"/>
      <c r="F50" s="2"/>
      <c r="G50" s="12">
        <v>382562</v>
      </c>
      <c r="H50" s="12">
        <v>3362471</v>
      </c>
      <c r="I50" s="12">
        <v>2854468</v>
      </c>
      <c r="J50" s="12">
        <v>811030</v>
      </c>
      <c r="K50" s="12">
        <f t="shared" si="12"/>
        <v>1781183</v>
      </c>
      <c r="L50" s="12">
        <f t="shared" si="12"/>
        <v>3736834</v>
      </c>
      <c r="M50" s="12">
        <f t="shared" si="12"/>
        <v>3627536</v>
      </c>
      <c r="N50" s="12">
        <f t="shared" si="12"/>
        <v>948333</v>
      </c>
      <c r="O50" s="12">
        <f t="shared" si="12"/>
        <v>4553101</v>
      </c>
      <c r="P50" s="12">
        <f t="shared" si="12"/>
        <v>1279854</v>
      </c>
      <c r="Q50" s="12">
        <f t="shared" si="12"/>
        <v>4290666</v>
      </c>
      <c r="R50" s="12">
        <f t="shared" si="12"/>
        <v>9786539</v>
      </c>
      <c r="S50" s="12">
        <f t="shared" si="12"/>
        <v>3137796</v>
      </c>
      <c r="T50" s="12">
        <f t="shared" si="12"/>
        <v>639807</v>
      </c>
      <c r="U50" s="12">
        <f t="shared" si="12"/>
        <v>1271836</v>
      </c>
      <c r="V50" s="12">
        <f t="shared" si="12"/>
        <v>14850668</v>
      </c>
      <c r="W50" s="12">
        <f t="shared" si="12"/>
        <v>8357708</v>
      </c>
      <c r="X50" s="12">
        <f t="shared" si="12"/>
        <v>10378123</v>
      </c>
      <c r="Y50" s="12">
        <f t="shared" si="12"/>
        <v>145208</v>
      </c>
      <c r="Z50" s="12">
        <f t="shared" si="12"/>
        <v>11194489</v>
      </c>
      <c r="AA50" s="12">
        <f t="shared" si="12"/>
        <v>14350916</v>
      </c>
      <c r="AB50" s="12">
        <v>2930905</v>
      </c>
      <c r="AC50" s="12">
        <v>273710</v>
      </c>
      <c r="AD50" s="12">
        <v>1946380</v>
      </c>
      <c r="AE50" s="12">
        <v>1159624</v>
      </c>
      <c r="AF50" s="12">
        <v>2782807</v>
      </c>
      <c r="AG50" s="12">
        <v>2883114</v>
      </c>
      <c r="AH50" s="12">
        <v>6936792</v>
      </c>
      <c r="AI50" s="13">
        <v>0.15440842712921787</v>
      </c>
      <c r="AJ50" s="13">
        <v>1.4060068384392708</v>
      </c>
    </row>
    <row r="51" spans="1:36" ht="10.5" customHeight="1" x14ac:dyDescent="0.2">
      <c r="A51" s="11"/>
      <c r="B51" s="19" t="s">
        <v>74</v>
      </c>
      <c r="C51" s="14"/>
      <c r="D51" s="19"/>
      <c r="E51" s="14"/>
      <c r="F51" s="2"/>
      <c r="G51" s="12">
        <v>1802674</v>
      </c>
      <c r="H51" s="12">
        <v>1560819</v>
      </c>
      <c r="I51" s="12">
        <v>2237965</v>
      </c>
      <c r="J51" s="12">
        <v>2309011</v>
      </c>
      <c r="K51" s="12">
        <f t="shared" si="12"/>
        <v>6132668</v>
      </c>
      <c r="L51" s="12">
        <f t="shared" si="12"/>
        <v>3726022</v>
      </c>
      <c r="M51" s="12">
        <f t="shared" si="12"/>
        <v>439150</v>
      </c>
      <c r="N51" s="12">
        <f t="shared" si="12"/>
        <v>161184</v>
      </c>
      <c r="O51" s="12">
        <f t="shared" si="12"/>
        <v>4075169</v>
      </c>
      <c r="P51" s="12">
        <f t="shared" si="12"/>
        <v>3416625</v>
      </c>
      <c r="Q51" s="12">
        <f t="shared" si="12"/>
        <v>3824473</v>
      </c>
      <c r="R51" s="12">
        <f t="shared" si="12"/>
        <v>2224744</v>
      </c>
      <c r="S51" s="12">
        <f t="shared" si="12"/>
        <v>2176787</v>
      </c>
      <c r="T51" s="12">
        <f t="shared" si="12"/>
        <v>1845734.5</v>
      </c>
      <c r="U51" s="12">
        <f t="shared" si="12"/>
        <v>1450563</v>
      </c>
      <c r="V51" s="12">
        <f t="shared" si="12"/>
        <v>2022766</v>
      </c>
      <c r="W51" s="12">
        <f t="shared" si="12"/>
        <v>720522</v>
      </c>
      <c r="X51" s="12">
        <f t="shared" si="12"/>
        <v>1499510</v>
      </c>
      <c r="Y51" s="12">
        <f t="shared" si="12"/>
        <v>1028673</v>
      </c>
      <c r="Z51" s="12">
        <f t="shared" si="12"/>
        <v>2264888</v>
      </c>
      <c r="AA51" s="12">
        <f t="shared" si="12"/>
        <v>1970299</v>
      </c>
      <c r="AB51" s="12">
        <v>955005</v>
      </c>
      <c r="AC51" s="12">
        <v>4362141</v>
      </c>
      <c r="AD51" s="12">
        <v>4773046</v>
      </c>
      <c r="AE51" s="12">
        <v>6055565</v>
      </c>
      <c r="AF51" s="12">
        <v>9269785</v>
      </c>
      <c r="AG51" s="12">
        <v>1429533</v>
      </c>
      <c r="AH51" s="12">
        <v>1093652</v>
      </c>
      <c r="AI51" s="13">
        <v>2.2850710143279329E-2</v>
      </c>
      <c r="AJ51" s="13">
        <v>-0.23495854940039859</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0</v>
      </c>
      <c r="S52" s="12">
        <f t="shared" si="13"/>
        <v>0</v>
      </c>
      <c r="T52" s="12">
        <f t="shared" si="13"/>
        <v>0</v>
      </c>
      <c r="U52" s="12">
        <f t="shared" si="13"/>
        <v>0</v>
      </c>
      <c r="V52" s="12">
        <f t="shared" si="13"/>
        <v>0</v>
      </c>
      <c r="W52" s="12">
        <f t="shared" si="13"/>
        <v>0</v>
      </c>
      <c r="X52" s="12">
        <f t="shared" si="13"/>
        <v>0</v>
      </c>
      <c r="Y52" s="12">
        <f t="shared" si="13"/>
        <v>0</v>
      </c>
      <c r="Z52" s="12">
        <f t="shared" si="13"/>
        <v>0</v>
      </c>
      <c r="AA52" s="12">
        <f t="shared" si="13"/>
        <v>0</v>
      </c>
      <c r="AB52" s="12">
        <v>0</v>
      </c>
      <c r="AC52" s="12">
        <v>0</v>
      </c>
      <c r="AD52" s="12">
        <v>0</v>
      </c>
      <c r="AE52" s="12">
        <v>0</v>
      </c>
      <c r="AF52" s="12">
        <v>0</v>
      </c>
      <c r="AG52" s="12">
        <v>0</v>
      </c>
      <c r="AH52" s="12">
        <v>0</v>
      </c>
      <c r="AI52" s="13" t="s">
        <v>246</v>
      </c>
      <c r="AJ52" s="13" t="s">
        <v>246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310</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33497912</v>
      </c>
      <c r="H62" s="5">
        <v>40007187</v>
      </c>
      <c r="I62" s="5">
        <v>36525071</v>
      </c>
      <c r="J62" s="5">
        <v>40467338</v>
      </c>
      <c r="K62" s="5">
        <f>SUM(K64,K79,K91,K93)</f>
        <v>38401832</v>
      </c>
      <c r="L62" s="5">
        <f>SUM(L64,L79,L91,L93)</f>
        <v>46868119</v>
      </c>
      <c r="M62" s="5">
        <f>SUM(M64,M79,M91,M93)</f>
        <v>42425639</v>
      </c>
      <c r="N62" s="5">
        <f>SUM(N64,N79,N91,N93)</f>
        <v>43856379</v>
      </c>
      <c r="O62" s="39">
        <v>47770970</v>
      </c>
      <c r="P62" s="39">
        <v>45821436</v>
      </c>
      <c r="Q62" s="39">
        <v>51098476</v>
      </c>
      <c r="R62" s="39">
        <v>58395231</v>
      </c>
      <c r="S62" s="39">
        <v>46782112</v>
      </c>
      <c r="T62" s="39">
        <v>50037803</v>
      </c>
      <c r="U62" s="8">
        <v>77895835</v>
      </c>
      <c r="V62" s="8">
        <f>SUM(V64,V79,V91,V93)</f>
        <v>69639485</v>
      </c>
      <c r="W62" s="8">
        <f>W64+W79+W91+W93</f>
        <v>60645853</v>
      </c>
      <c r="X62" s="8">
        <f>SUM(X64,X79,X91,X93)</f>
        <v>60645853</v>
      </c>
      <c r="Y62" s="8">
        <f>SUM(Y64+Y79+Y91+Y93)</f>
        <v>58071614</v>
      </c>
      <c r="Z62" s="8">
        <f>SUM(Z64+Z79+Z91+Z93)</f>
        <v>56189968</v>
      </c>
      <c r="AA62" s="8">
        <f>SUM(AA64+AA79+AA91+AA93)</f>
        <v>57532880</v>
      </c>
      <c r="AB62" s="39">
        <v>53969306</v>
      </c>
      <c r="AC62" s="39">
        <v>52813568</v>
      </c>
      <c r="AD62" s="39">
        <v>79975663</v>
      </c>
      <c r="AE62" s="39">
        <v>60651764</v>
      </c>
      <c r="AF62" s="39">
        <v>55567595</v>
      </c>
      <c r="AG62" s="39">
        <v>52666750</v>
      </c>
      <c r="AH62" s="39">
        <v>50242859</v>
      </c>
      <c r="AI62" s="10">
        <v>-1.1853693169143087E-2</v>
      </c>
      <c r="AJ62" s="10">
        <v>-4.6023174013965169E-2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8352722</v>
      </c>
      <c r="H64" s="12">
        <v>14563882</v>
      </c>
      <c r="I64" s="12">
        <v>10124428</v>
      </c>
      <c r="J64" s="12">
        <v>12159443</v>
      </c>
      <c r="K64" s="12">
        <f>SUM(K65,K69:K73)</f>
        <v>9499287</v>
      </c>
      <c r="L64" s="12">
        <f>SUM(L65,L69:L73)</f>
        <v>15414180</v>
      </c>
      <c r="M64" s="12">
        <f>SUM(M65,M69:M73)</f>
        <v>10378255</v>
      </c>
      <c r="N64" s="12">
        <f>SUM(N65,N69:N73)</f>
        <v>10159445</v>
      </c>
      <c r="O64" s="41">
        <v>9848298</v>
      </c>
      <c r="P64" s="41">
        <v>9795391</v>
      </c>
      <c r="Q64" s="41">
        <v>10211139</v>
      </c>
      <c r="R64" s="41">
        <v>15576009</v>
      </c>
      <c r="S64" s="41">
        <v>11183723</v>
      </c>
      <c r="T64" s="41">
        <v>11711005</v>
      </c>
      <c r="U64" s="11">
        <v>38313909</v>
      </c>
      <c r="V64" s="11">
        <v>25152942</v>
      </c>
      <c r="W64" s="11">
        <v>18582440</v>
      </c>
      <c r="X64" s="11">
        <v>18582440</v>
      </c>
      <c r="Y64" s="11">
        <v>18066539</v>
      </c>
      <c r="Z64" s="11">
        <v>19424191</v>
      </c>
      <c r="AA64" s="11">
        <v>20518569</v>
      </c>
      <c r="AB64" s="41">
        <v>17912592</v>
      </c>
      <c r="AC64" s="41">
        <v>14724271</v>
      </c>
      <c r="AD64" s="41">
        <v>34895616</v>
      </c>
      <c r="AE64" s="41">
        <v>14173081</v>
      </c>
      <c r="AF64" s="41">
        <v>16580786</v>
      </c>
      <c r="AG64" s="39">
        <v>15187397</v>
      </c>
      <c r="AH64" s="41">
        <v>14181293</v>
      </c>
      <c r="AI64" s="13">
        <v>-3.8182002417395777E-2</v>
      </c>
      <c r="AJ64" s="13">
        <v>-6.6245980137346769E-2</v>
      </c>
    </row>
    <row r="65" spans="1:36" ht="10.5" customHeight="1" x14ac:dyDescent="0.2">
      <c r="A65" s="11"/>
      <c r="B65" s="11"/>
      <c r="C65" s="11" t="s">
        <v>36</v>
      </c>
      <c r="D65" s="11"/>
      <c r="E65" s="11"/>
      <c r="F65" s="2"/>
      <c r="G65" s="12">
        <v>6264570</v>
      </c>
      <c r="H65" s="12">
        <v>6732838</v>
      </c>
      <c r="I65" s="12">
        <v>8161522</v>
      </c>
      <c r="J65" s="12">
        <v>7181761</v>
      </c>
      <c r="K65" s="12">
        <f>SUM(K66:K68)</f>
        <v>7498222</v>
      </c>
      <c r="L65" s="12">
        <f>SUM(L66:L68)</f>
        <v>7633064</v>
      </c>
      <c r="M65" s="12">
        <f>SUM(M66:M68)</f>
        <v>8228057</v>
      </c>
      <c r="N65" s="12">
        <f>SUM(N66:N68)</f>
        <v>8088386</v>
      </c>
      <c r="O65" s="41">
        <v>7821564</v>
      </c>
      <c r="P65" s="41">
        <v>7938615</v>
      </c>
      <c r="Q65" s="41">
        <v>8223372</v>
      </c>
      <c r="R65" s="41">
        <v>9066660</v>
      </c>
      <c r="S65" s="41">
        <v>8927212</v>
      </c>
      <c r="T65" s="41">
        <v>9080935</v>
      </c>
      <c r="U65" s="11">
        <v>10273299</v>
      </c>
      <c r="V65" s="11">
        <v>11760389</v>
      </c>
      <c r="W65" s="11">
        <v>11728207</v>
      </c>
      <c r="X65" s="11">
        <v>11728207</v>
      </c>
      <c r="Y65" s="11">
        <v>11529281</v>
      </c>
      <c r="Z65" s="11">
        <v>12518761</v>
      </c>
      <c r="AA65" s="11">
        <v>11201170</v>
      </c>
      <c r="AB65" s="41">
        <v>11562035</v>
      </c>
      <c r="AC65" s="41">
        <v>11528197</v>
      </c>
      <c r="AD65" s="41">
        <v>11921453</v>
      </c>
      <c r="AE65" s="41">
        <v>12180978</v>
      </c>
      <c r="AF65" s="41">
        <v>12457565</v>
      </c>
      <c r="AG65" s="41">
        <v>13066819</v>
      </c>
      <c r="AH65" s="41">
        <v>12611192</v>
      </c>
      <c r="AI65" s="13">
        <v>1.4581587027920673E-2</v>
      </c>
      <c r="AJ65" s="13">
        <v>-3.4869006756732455E-2</v>
      </c>
    </row>
    <row r="66" spans="1:36" ht="10.5" customHeight="1" x14ac:dyDescent="0.2">
      <c r="A66" s="11"/>
      <c r="B66" s="11"/>
      <c r="C66" s="11"/>
      <c r="D66" s="11" t="s">
        <v>37</v>
      </c>
      <c r="E66" s="11"/>
      <c r="F66" s="2"/>
      <c r="G66" s="12">
        <v>6264570</v>
      </c>
      <c r="H66" s="12">
        <v>6732838</v>
      </c>
      <c r="I66" s="12">
        <v>8161522</v>
      </c>
      <c r="J66" s="12">
        <v>7181761</v>
      </c>
      <c r="K66" s="12">
        <v>7498222</v>
      </c>
      <c r="L66" s="12">
        <v>7619627</v>
      </c>
      <c r="M66" s="12">
        <v>8159883</v>
      </c>
      <c r="N66" s="12">
        <v>7962107</v>
      </c>
      <c r="O66" s="41">
        <v>7669924</v>
      </c>
      <c r="P66" s="41">
        <v>7745160</v>
      </c>
      <c r="Q66" s="41">
        <v>8044529</v>
      </c>
      <c r="R66" s="41">
        <v>8906943</v>
      </c>
      <c r="S66" s="41">
        <v>8766847</v>
      </c>
      <c r="T66" s="41">
        <v>8903335</v>
      </c>
      <c r="U66" s="11">
        <v>10261716</v>
      </c>
      <c r="V66" s="11">
        <v>11530100</v>
      </c>
      <c r="W66" s="11">
        <v>11486910</v>
      </c>
      <c r="X66" s="11">
        <v>11486910</v>
      </c>
      <c r="Y66" s="11">
        <v>11260823</v>
      </c>
      <c r="Z66" s="11">
        <v>12363770</v>
      </c>
      <c r="AA66" s="11">
        <v>11111056</v>
      </c>
      <c r="AB66" s="41">
        <v>11301783</v>
      </c>
      <c r="AC66" s="41">
        <v>11325027</v>
      </c>
      <c r="AD66" s="41">
        <v>11701543</v>
      </c>
      <c r="AE66" s="41">
        <v>11928200</v>
      </c>
      <c r="AF66" s="41">
        <v>12172881</v>
      </c>
      <c r="AG66" s="41">
        <v>12726953</v>
      </c>
      <c r="AH66" s="41">
        <v>12449319</v>
      </c>
      <c r="AI66" s="13">
        <v>1.6248158973066529E-2</v>
      </c>
      <c r="AJ66" s="13">
        <v>-2.1814648015121924E-2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13437</v>
      </c>
      <c r="M68" s="12">
        <v>68174</v>
      </c>
      <c r="N68" s="12">
        <v>126279</v>
      </c>
      <c r="O68" s="41">
        <v>151640</v>
      </c>
      <c r="P68" s="41">
        <v>193455</v>
      </c>
      <c r="Q68" s="41">
        <v>178843</v>
      </c>
      <c r="R68" s="41">
        <v>159717</v>
      </c>
      <c r="S68" s="41">
        <v>160365</v>
      </c>
      <c r="T68" s="41">
        <v>177600</v>
      </c>
      <c r="U68" s="11">
        <v>11583</v>
      </c>
      <c r="V68" s="11">
        <v>230289</v>
      </c>
      <c r="W68" s="11">
        <v>241297</v>
      </c>
      <c r="X68" s="11">
        <v>241297</v>
      </c>
      <c r="Y68" s="11">
        <v>268458</v>
      </c>
      <c r="Z68" s="11">
        <v>154991</v>
      </c>
      <c r="AA68" s="11">
        <v>90114</v>
      </c>
      <c r="AB68" s="41">
        <v>260252</v>
      </c>
      <c r="AC68" s="41">
        <v>203170</v>
      </c>
      <c r="AD68" s="41">
        <v>219910</v>
      </c>
      <c r="AE68" s="41">
        <v>252778</v>
      </c>
      <c r="AF68" s="41">
        <v>284684</v>
      </c>
      <c r="AG68" s="41">
        <v>339866</v>
      </c>
      <c r="AH68" s="41">
        <v>161873</v>
      </c>
      <c r="AI68" s="13">
        <v>-7.6089172657934245E-2</v>
      </c>
      <c r="AJ68" s="13">
        <v>-0.52371522894317168</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2088152</v>
      </c>
      <c r="H73" s="12">
        <v>7831044</v>
      </c>
      <c r="I73" s="12">
        <v>1962906</v>
      </c>
      <c r="J73" s="12">
        <v>4977682</v>
      </c>
      <c r="K73" s="12">
        <f>SUM(K74:K77)</f>
        <v>2001065</v>
      </c>
      <c r="L73" s="12">
        <f>SUM(L74:L77)</f>
        <v>7781116</v>
      </c>
      <c r="M73" s="12">
        <f>SUM(M74:M77)</f>
        <v>2150198</v>
      </c>
      <c r="N73" s="12">
        <f>SUM(N74:N77)</f>
        <v>2071059</v>
      </c>
      <c r="O73" s="41">
        <v>2026734</v>
      </c>
      <c r="P73" s="41">
        <v>1856776</v>
      </c>
      <c r="Q73" s="41">
        <v>1987767</v>
      </c>
      <c r="R73" s="41">
        <v>6509349</v>
      </c>
      <c r="S73" s="41">
        <v>2256511</v>
      </c>
      <c r="T73" s="41">
        <v>2630070</v>
      </c>
      <c r="U73" s="11">
        <v>28040610</v>
      </c>
      <c r="V73" s="11">
        <v>13392553</v>
      </c>
      <c r="W73" s="11">
        <v>6854233</v>
      </c>
      <c r="X73" s="11">
        <v>6854233</v>
      </c>
      <c r="Y73" s="11">
        <v>6537258</v>
      </c>
      <c r="Z73" s="11">
        <v>6905430</v>
      </c>
      <c r="AA73" s="11">
        <v>9317399</v>
      </c>
      <c r="AB73" s="41">
        <v>6350557</v>
      </c>
      <c r="AC73" s="41">
        <v>3196074</v>
      </c>
      <c r="AD73" s="41">
        <v>22974163</v>
      </c>
      <c r="AE73" s="41">
        <v>1992103</v>
      </c>
      <c r="AF73" s="41">
        <v>4123221</v>
      </c>
      <c r="AG73" s="41">
        <v>2120578</v>
      </c>
      <c r="AH73" s="41">
        <v>1570101</v>
      </c>
      <c r="AI73" s="13">
        <v>-0.20776754743348191</v>
      </c>
      <c r="AJ73" s="13">
        <v>-0.25958818774881187</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1385219</v>
      </c>
      <c r="H75" s="12">
        <v>1456308</v>
      </c>
      <c r="I75" s="12">
        <v>1782340</v>
      </c>
      <c r="J75" s="12">
        <v>1797508</v>
      </c>
      <c r="K75" s="12">
        <v>1627627</v>
      </c>
      <c r="L75" s="12">
        <v>1732366</v>
      </c>
      <c r="M75" s="12">
        <v>1612249</v>
      </c>
      <c r="N75" s="12">
        <v>1523285</v>
      </c>
      <c r="O75" s="41">
        <v>1490903</v>
      </c>
      <c r="P75" s="41">
        <v>1336239</v>
      </c>
      <c r="Q75" s="41">
        <v>1240451</v>
      </c>
      <c r="R75" s="41">
        <v>1181704</v>
      </c>
      <c r="S75" s="41">
        <v>1365853</v>
      </c>
      <c r="T75" s="41">
        <v>1216597</v>
      </c>
      <c r="U75" s="11">
        <v>2030784</v>
      </c>
      <c r="V75" s="11">
        <v>2344303</v>
      </c>
      <c r="W75" s="11">
        <v>1616084</v>
      </c>
      <c r="X75" s="11">
        <v>1616084</v>
      </c>
      <c r="Y75" s="11">
        <v>1819776</v>
      </c>
      <c r="Z75" s="11">
        <v>1901959</v>
      </c>
      <c r="AA75" s="11">
        <v>1712968</v>
      </c>
      <c r="AB75" s="41">
        <v>1530156</v>
      </c>
      <c r="AC75" s="41">
        <v>1192960</v>
      </c>
      <c r="AD75" s="41">
        <v>1500755</v>
      </c>
      <c r="AE75" s="41">
        <v>1084830</v>
      </c>
      <c r="AF75" s="41">
        <v>1124212</v>
      </c>
      <c r="AG75" s="41">
        <v>1106929</v>
      </c>
      <c r="AH75" s="41">
        <v>922239</v>
      </c>
      <c r="AI75" s="13">
        <v>-8.0924274521351425E-2</v>
      </c>
      <c r="AJ75" s="13">
        <v>-0.16684900296224961</v>
      </c>
    </row>
    <row r="76" spans="1:36" ht="10.5" customHeight="1" x14ac:dyDescent="0.2">
      <c r="A76" s="11"/>
      <c r="B76" s="14"/>
      <c r="C76" s="11"/>
      <c r="D76" s="15" t="s">
        <v>47</v>
      </c>
      <c r="E76" s="11"/>
      <c r="F76" s="2"/>
      <c r="G76" s="12">
        <v>400000</v>
      </c>
      <c r="H76" s="12">
        <v>6100000</v>
      </c>
      <c r="I76" s="12">
        <v>0</v>
      </c>
      <c r="J76" s="12">
        <v>2745121</v>
      </c>
      <c r="K76" s="12">
        <v>0</v>
      </c>
      <c r="L76" s="12">
        <v>5260000</v>
      </c>
      <c r="M76" s="12">
        <v>0</v>
      </c>
      <c r="N76" s="12">
        <v>0</v>
      </c>
      <c r="O76" s="41">
        <v>0</v>
      </c>
      <c r="P76" s="41">
        <v>0</v>
      </c>
      <c r="Q76" s="41">
        <v>0</v>
      </c>
      <c r="R76" s="41">
        <v>4545000</v>
      </c>
      <c r="S76" s="41">
        <v>0</v>
      </c>
      <c r="T76" s="41">
        <v>0</v>
      </c>
      <c r="U76" s="11">
        <v>23664070</v>
      </c>
      <c r="V76" s="11">
        <v>2878821</v>
      </c>
      <c r="W76" s="11">
        <v>2287506</v>
      </c>
      <c r="X76" s="11">
        <v>2287506</v>
      </c>
      <c r="Y76" s="11">
        <v>2515215</v>
      </c>
      <c r="Z76" s="11">
        <v>2331000</v>
      </c>
      <c r="AA76" s="11">
        <v>5195986</v>
      </c>
      <c r="AB76" s="41">
        <v>2501184</v>
      </c>
      <c r="AC76" s="41">
        <v>13073</v>
      </c>
      <c r="AD76" s="41">
        <v>19192443</v>
      </c>
      <c r="AE76" s="41">
        <v>37486</v>
      </c>
      <c r="AF76" s="41">
        <v>2100000</v>
      </c>
      <c r="AG76" s="41">
        <v>0</v>
      </c>
      <c r="AH76" s="41">
        <v>0</v>
      </c>
      <c r="AI76" s="13">
        <v>-1</v>
      </c>
      <c r="AJ76" s="13" t="s">
        <v>246</v>
      </c>
    </row>
    <row r="77" spans="1:36" ht="10.5" customHeight="1" x14ac:dyDescent="0.2">
      <c r="A77" s="11"/>
      <c r="B77" s="11"/>
      <c r="C77" s="11"/>
      <c r="D77" s="11" t="s">
        <v>48</v>
      </c>
      <c r="E77" s="11"/>
      <c r="F77" s="2"/>
      <c r="G77" s="12">
        <v>302933</v>
      </c>
      <c r="H77" s="12">
        <v>274736</v>
      </c>
      <c r="I77" s="12">
        <v>180566</v>
      </c>
      <c r="J77" s="12">
        <v>435053</v>
      </c>
      <c r="K77" s="12">
        <v>373438</v>
      </c>
      <c r="L77" s="12">
        <v>788750</v>
      </c>
      <c r="M77" s="12">
        <v>537949</v>
      </c>
      <c r="N77" s="12">
        <v>547774</v>
      </c>
      <c r="O77" s="41">
        <v>535831</v>
      </c>
      <c r="P77" s="41">
        <v>520537</v>
      </c>
      <c r="Q77" s="41">
        <v>747316</v>
      </c>
      <c r="R77" s="41">
        <v>782645</v>
      </c>
      <c r="S77" s="41">
        <v>890658</v>
      </c>
      <c r="T77" s="41">
        <v>1413473</v>
      </c>
      <c r="U77" s="11">
        <v>2345756</v>
      </c>
      <c r="V77" s="11">
        <v>8169429</v>
      </c>
      <c r="W77" s="11">
        <v>2950643</v>
      </c>
      <c r="X77" s="11">
        <v>2950643</v>
      </c>
      <c r="Y77" s="11">
        <v>2202267</v>
      </c>
      <c r="Z77" s="11">
        <v>2672471</v>
      </c>
      <c r="AA77" s="11">
        <v>2408445</v>
      </c>
      <c r="AB77" s="41">
        <v>2319217</v>
      </c>
      <c r="AC77" s="41">
        <v>1990041</v>
      </c>
      <c r="AD77" s="41">
        <v>2280965</v>
      </c>
      <c r="AE77" s="41">
        <v>869787</v>
      </c>
      <c r="AF77" s="41">
        <v>899009</v>
      </c>
      <c r="AG77" s="41">
        <v>1013649</v>
      </c>
      <c r="AH77" s="41">
        <v>647862</v>
      </c>
      <c r="AI77" s="13">
        <v>-0.19148108050067536</v>
      </c>
      <c r="AJ77" s="13">
        <v>-0.36086160002130913</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19077258</v>
      </c>
      <c r="H79" s="12">
        <v>18938167</v>
      </c>
      <c r="I79" s="12">
        <v>19850874</v>
      </c>
      <c r="J79" s="12">
        <v>22104823</v>
      </c>
      <c r="K79" s="12">
        <f>SUM(K80:K89)</f>
        <v>22666408</v>
      </c>
      <c r="L79" s="12">
        <f>SUM(L80:L89)</f>
        <v>24632855</v>
      </c>
      <c r="M79" s="12">
        <f>SUM(M80:M89)</f>
        <v>25282378</v>
      </c>
      <c r="N79" s="12">
        <f>SUM(N80:N89)</f>
        <v>26754997</v>
      </c>
      <c r="O79" s="41">
        <v>29802732</v>
      </c>
      <c r="P79" s="41">
        <v>27351879</v>
      </c>
      <c r="Q79" s="41">
        <v>30710031</v>
      </c>
      <c r="R79" s="41">
        <v>28448167</v>
      </c>
      <c r="S79" s="41">
        <v>26190948</v>
      </c>
      <c r="T79" s="41">
        <v>27799711</v>
      </c>
      <c r="U79" s="11">
        <v>28457806</v>
      </c>
      <c r="V79" s="11">
        <f>SUM(V80:V89)</f>
        <v>33187005</v>
      </c>
      <c r="W79" s="11">
        <f>SUM(W80:W89)</f>
        <v>30917733</v>
      </c>
      <c r="X79" s="11">
        <f>SUM(X80:X89)</f>
        <v>30917733</v>
      </c>
      <c r="Y79" s="11">
        <f>SUM(Y80:Y89)</f>
        <v>24163970</v>
      </c>
      <c r="Z79" s="11">
        <f>SUM(Z80:Z89)</f>
        <v>24765952</v>
      </c>
      <c r="AA79" s="11">
        <v>26014258</v>
      </c>
      <c r="AB79" s="41">
        <v>25502731</v>
      </c>
      <c r="AC79" s="41">
        <v>25340862</v>
      </c>
      <c r="AD79" s="41">
        <v>33565554</v>
      </c>
      <c r="AE79" s="41">
        <v>35613757</v>
      </c>
      <c r="AF79" s="41">
        <v>28182061</v>
      </c>
      <c r="AG79" s="41">
        <v>26822004</v>
      </c>
      <c r="AH79" s="41">
        <v>26089774</v>
      </c>
      <c r="AI79" s="13">
        <v>3.8001845130457568E-3</v>
      </c>
      <c r="AJ79" s="13">
        <v>-2.7299600730802964E-2</v>
      </c>
    </row>
    <row r="80" spans="1:36" ht="10.5" customHeight="1" x14ac:dyDescent="0.2">
      <c r="A80" s="11"/>
      <c r="B80" s="11"/>
      <c r="C80" s="11" t="s">
        <v>50</v>
      </c>
      <c r="D80" s="11"/>
      <c r="E80" s="11"/>
      <c r="F80" s="2"/>
      <c r="G80" s="12">
        <v>0</v>
      </c>
      <c r="H80" s="12">
        <v>0</v>
      </c>
      <c r="I80" s="12">
        <v>0</v>
      </c>
      <c r="J80" s="12">
        <v>1090805</v>
      </c>
      <c r="K80" s="12">
        <v>1127624</v>
      </c>
      <c r="L80" s="12">
        <v>1141477</v>
      </c>
      <c r="M80" s="12">
        <v>1197399</v>
      </c>
      <c r="N80" s="12">
        <v>1476477</v>
      </c>
      <c r="O80" s="41">
        <v>1263971</v>
      </c>
      <c r="P80" s="41">
        <v>1431228</v>
      </c>
      <c r="Q80" s="41">
        <v>1366370</v>
      </c>
      <c r="R80" s="41">
        <v>1366370</v>
      </c>
      <c r="S80" s="41">
        <v>1366370</v>
      </c>
      <c r="T80" s="41">
        <v>1366370</v>
      </c>
      <c r="U80" s="11">
        <v>1366370</v>
      </c>
      <c r="V80" s="11">
        <v>1366370</v>
      </c>
      <c r="W80" s="11">
        <v>1366370</v>
      </c>
      <c r="X80" s="11">
        <v>1366370</v>
      </c>
      <c r="Y80" s="11">
        <v>1366370</v>
      </c>
      <c r="Z80" s="11">
        <v>1366370</v>
      </c>
      <c r="AA80" s="11">
        <v>1366370</v>
      </c>
      <c r="AB80" s="41">
        <v>1366370</v>
      </c>
      <c r="AC80" s="41">
        <v>1366370</v>
      </c>
      <c r="AD80" s="41">
        <v>1366370</v>
      </c>
      <c r="AE80" s="41">
        <v>1366370</v>
      </c>
      <c r="AF80" s="41">
        <v>1366370</v>
      </c>
      <c r="AG80" s="41">
        <v>1366370</v>
      </c>
      <c r="AH80" s="41">
        <v>1366370</v>
      </c>
      <c r="AI80" s="13">
        <v>0</v>
      </c>
      <c r="AJ80" s="13">
        <v>0</v>
      </c>
    </row>
    <row r="81" spans="1:36" ht="10.5" customHeight="1" x14ac:dyDescent="0.2">
      <c r="A81" s="11"/>
      <c r="B81" s="11"/>
      <c r="C81" s="11" t="s">
        <v>51</v>
      </c>
      <c r="D81" s="11"/>
      <c r="E81" s="11"/>
      <c r="F81" s="2"/>
      <c r="G81" s="12">
        <v>0</v>
      </c>
      <c r="H81" s="12">
        <v>0</v>
      </c>
      <c r="I81" s="12">
        <v>0</v>
      </c>
      <c r="J81" s="12">
        <v>244445</v>
      </c>
      <c r="K81" s="12">
        <v>249505</v>
      </c>
      <c r="L81" s="12">
        <v>254151</v>
      </c>
      <c r="M81" s="12">
        <v>261426</v>
      </c>
      <c r="N81" s="12">
        <v>264852</v>
      </c>
      <c r="O81" s="41">
        <v>458203</v>
      </c>
      <c r="P81" s="41">
        <v>532790</v>
      </c>
      <c r="Q81" s="41">
        <v>556261</v>
      </c>
      <c r="R81" s="41">
        <v>587924</v>
      </c>
      <c r="S81" s="41">
        <v>600928</v>
      </c>
      <c r="T81" s="41">
        <v>608666</v>
      </c>
      <c r="U81" s="11">
        <v>656438</v>
      </c>
      <c r="V81" s="12">
        <v>780009</v>
      </c>
      <c r="W81" s="11">
        <v>784737</v>
      </c>
      <c r="X81" s="11">
        <v>784737</v>
      </c>
      <c r="Y81" s="11">
        <v>797541</v>
      </c>
      <c r="Z81" s="11">
        <v>806909</v>
      </c>
      <c r="AA81" s="11">
        <v>803951</v>
      </c>
      <c r="AB81" s="41">
        <v>808051</v>
      </c>
      <c r="AC81" s="41">
        <v>816390</v>
      </c>
      <c r="AD81" s="41">
        <v>837112</v>
      </c>
      <c r="AE81" s="41">
        <v>835560</v>
      </c>
      <c r="AF81" s="41">
        <v>869019</v>
      </c>
      <c r="AG81" s="41">
        <v>870018</v>
      </c>
      <c r="AH81" s="41">
        <v>869698</v>
      </c>
      <c r="AI81" s="13">
        <v>1.2328856338790217E-2</v>
      </c>
      <c r="AJ81" s="13">
        <v>-3.6780848212335839E-4</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288501</v>
      </c>
      <c r="W82" s="12">
        <v>469890</v>
      </c>
      <c r="X82" s="12">
        <v>733198</v>
      </c>
      <c r="Y82" s="12">
        <v>795998.46693953057</v>
      </c>
      <c r="Z82" s="12">
        <v>927057.35603368678</v>
      </c>
      <c r="AA82" s="12">
        <v>0</v>
      </c>
      <c r="AB82" s="41">
        <v>0</v>
      </c>
      <c r="AC82" s="41">
        <v>0</v>
      </c>
      <c r="AD82" s="41">
        <v>0</v>
      </c>
      <c r="AE82" s="41">
        <v>0</v>
      </c>
      <c r="AF82" s="41">
        <v>0</v>
      </c>
      <c r="AG82" s="41">
        <v>0</v>
      </c>
      <c r="AH82" s="41">
        <v>0</v>
      </c>
      <c r="AI82" s="13" t="s">
        <v>246</v>
      </c>
      <c r="AJ82" s="13" t="s">
        <v>246</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2211499</v>
      </c>
      <c r="W83" s="12">
        <v>2030110</v>
      </c>
      <c r="X83" s="12">
        <v>1766802</v>
      </c>
      <c r="Y83" s="12">
        <v>1704001.5330604694</v>
      </c>
      <c r="Z83" s="12">
        <v>1572942.6439663132</v>
      </c>
      <c r="AA83" s="12">
        <v>2500000</v>
      </c>
      <c r="AB83" s="41">
        <v>2500000</v>
      </c>
      <c r="AC83" s="41">
        <v>2500000</v>
      </c>
      <c r="AD83" s="41">
        <v>2500000</v>
      </c>
      <c r="AE83" s="41">
        <v>2500000</v>
      </c>
      <c r="AF83" s="41">
        <v>2500000</v>
      </c>
      <c r="AG83" s="41">
        <v>2500000</v>
      </c>
      <c r="AH83" s="41">
        <v>2500000</v>
      </c>
      <c r="AI83" s="13">
        <v>0</v>
      </c>
      <c r="AJ83" s="13">
        <v>0</v>
      </c>
    </row>
    <row r="84" spans="1:36" ht="10.5" customHeight="1" x14ac:dyDescent="0.2">
      <c r="A84" s="11"/>
      <c r="B84" s="11"/>
      <c r="C84" s="11" t="s">
        <v>106</v>
      </c>
      <c r="D84" s="11"/>
      <c r="E84" s="11"/>
      <c r="F84" s="2"/>
      <c r="G84" s="12">
        <v>0</v>
      </c>
      <c r="H84" s="12">
        <v>0</v>
      </c>
      <c r="I84" s="12">
        <v>0</v>
      </c>
      <c r="J84" s="12">
        <v>95087</v>
      </c>
      <c r="K84" s="12">
        <v>95087</v>
      </c>
      <c r="L84" s="12">
        <v>95087</v>
      </c>
      <c r="M84" s="12">
        <v>95087</v>
      </c>
      <c r="N84" s="12">
        <v>95087</v>
      </c>
      <c r="O84" s="41">
        <v>95087</v>
      </c>
      <c r="P84" s="41">
        <v>95087</v>
      </c>
      <c r="Q84" s="41">
        <v>95369</v>
      </c>
      <c r="R84" s="41">
        <v>95087</v>
      </c>
      <c r="S84" s="41">
        <v>95087</v>
      </c>
      <c r="T84" s="41">
        <v>95087</v>
      </c>
      <c r="U84" s="11">
        <v>95087</v>
      </c>
      <c r="V84" s="11">
        <v>95087</v>
      </c>
      <c r="W84" s="11">
        <v>95087</v>
      </c>
      <c r="X84" s="11">
        <v>95087</v>
      </c>
      <c r="Y84" s="11">
        <v>91691</v>
      </c>
      <c r="Z84" s="11">
        <v>95087</v>
      </c>
      <c r="AA84" s="11">
        <v>95087</v>
      </c>
      <c r="AB84" s="41">
        <v>95087</v>
      </c>
      <c r="AC84" s="41">
        <v>95087</v>
      </c>
      <c r="AD84" s="41">
        <v>95137</v>
      </c>
      <c r="AE84" s="41">
        <v>95087</v>
      </c>
      <c r="AF84" s="41">
        <v>95087</v>
      </c>
      <c r="AG84" s="41">
        <v>95087</v>
      </c>
      <c r="AH84" s="41">
        <v>95087</v>
      </c>
      <c r="AI84" s="13">
        <v>0</v>
      </c>
      <c r="AJ84" s="13">
        <v>0</v>
      </c>
    </row>
    <row r="85" spans="1:36" ht="10.5" customHeight="1" x14ac:dyDescent="0.2">
      <c r="A85" s="11"/>
      <c r="B85" s="14"/>
      <c r="C85" s="11" t="s">
        <v>55</v>
      </c>
      <c r="E85" s="11"/>
      <c r="F85" s="2"/>
      <c r="G85" s="12">
        <v>0</v>
      </c>
      <c r="H85" s="12">
        <v>0</v>
      </c>
      <c r="I85" s="12">
        <v>0</v>
      </c>
      <c r="J85" s="12">
        <v>0</v>
      </c>
      <c r="K85" s="12">
        <v>0</v>
      </c>
      <c r="L85" s="12">
        <v>14454</v>
      </c>
      <c r="M85" s="12">
        <v>25993</v>
      </c>
      <c r="N85" s="12">
        <v>39692</v>
      </c>
      <c r="O85" s="41">
        <v>55886</v>
      </c>
      <c r="P85" s="41">
        <v>39154</v>
      </c>
      <c r="Q85" s="41">
        <v>1015775</v>
      </c>
      <c r="R85" s="41">
        <v>61405</v>
      </c>
      <c r="S85" s="41">
        <v>81877</v>
      </c>
      <c r="T85" s="41">
        <v>103228</v>
      </c>
      <c r="U85" s="11">
        <v>201243</v>
      </c>
      <c r="V85" s="11">
        <v>138989</v>
      </c>
      <c r="W85" s="11">
        <v>94954</v>
      </c>
      <c r="X85" s="11">
        <v>94954</v>
      </c>
      <c r="Y85" s="11">
        <v>563169</v>
      </c>
      <c r="Z85" s="11">
        <v>556248</v>
      </c>
      <c r="AA85" s="11">
        <v>703570</v>
      </c>
      <c r="AB85" s="41">
        <v>748262</v>
      </c>
      <c r="AC85" s="41">
        <v>801114</v>
      </c>
      <c r="AD85" s="41">
        <v>914605</v>
      </c>
      <c r="AE85" s="41">
        <v>869310</v>
      </c>
      <c r="AF85" s="41">
        <v>898643</v>
      </c>
      <c r="AG85" s="41">
        <v>920940</v>
      </c>
      <c r="AH85" s="41">
        <v>1670491</v>
      </c>
      <c r="AI85" s="13">
        <v>0.14322507529007078</v>
      </c>
      <c r="AJ85" s="13">
        <v>0.81389775663995478</v>
      </c>
    </row>
    <row r="86" spans="1:36" ht="10.5" customHeight="1" x14ac:dyDescent="0.2">
      <c r="A86" s="11"/>
      <c r="B86" s="11"/>
      <c r="C86" s="11" t="s">
        <v>56</v>
      </c>
      <c r="D86" s="11"/>
      <c r="E86" s="11"/>
      <c r="F86" s="2"/>
      <c r="G86" s="12">
        <v>4344845</v>
      </c>
      <c r="H86" s="12">
        <v>4102742</v>
      </c>
      <c r="I86" s="12">
        <v>4191465</v>
      </c>
      <c r="J86" s="12">
        <v>4284862</v>
      </c>
      <c r="K86" s="12">
        <v>4640305</v>
      </c>
      <c r="L86" s="12">
        <v>6020348</v>
      </c>
      <c r="M86" s="12">
        <v>5542769</v>
      </c>
      <c r="N86" s="12">
        <v>6275856</v>
      </c>
      <c r="O86" s="41">
        <v>9144866</v>
      </c>
      <c r="P86" s="41">
        <v>7759915</v>
      </c>
      <c r="Q86" s="41">
        <v>11029042</v>
      </c>
      <c r="R86" s="41">
        <v>9757912</v>
      </c>
      <c r="S86" s="41">
        <v>6862061</v>
      </c>
      <c r="T86" s="41">
        <v>5863647</v>
      </c>
      <c r="U86" s="11">
        <v>6836575</v>
      </c>
      <c r="V86" s="11">
        <v>7600886</v>
      </c>
      <c r="W86" s="11">
        <v>7620785</v>
      </c>
      <c r="X86" s="11">
        <v>7620785</v>
      </c>
      <c r="Y86" s="11">
        <v>6599185</v>
      </c>
      <c r="Z86" s="11">
        <v>5916246</v>
      </c>
      <c r="AA86" s="11">
        <v>6164979</v>
      </c>
      <c r="AB86" s="41">
        <v>6531329</v>
      </c>
      <c r="AC86" s="41">
        <v>6934106</v>
      </c>
      <c r="AD86" s="41">
        <v>6781294</v>
      </c>
      <c r="AE86" s="41">
        <v>7734793</v>
      </c>
      <c r="AF86" s="41">
        <v>8334226</v>
      </c>
      <c r="AG86" s="41">
        <v>6714826</v>
      </c>
      <c r="AH86" s="41">
        <v>7375853</v>
      </c>
      <c r="AI86" s="13">
        <v>2.0473619082934436E-2</v>
      </c>
      <c r="AJ86" s="13">
        <v>9.8442908274912852E-2</v>
      </c>
    </row>
    <row r="87" spans="1:36" ht="10.5" customHeight="1" x14ac:dyDescent="0.2">
      <c r="A87" s="11"/>
      <c r="B87" s="11"/>
      <c r="C87" s="11" t="s">
        <v>57</v>
      </c>
      <c r="D87" s="11"/>
      <c r="E87" s="11"/>
      <c r="F87" s="2"/>
      <c r="G87" s="12">
        <v>11835126</v>
      </c>
      <c r="H87" s="12">
        <v>11676275</v>
      </c>
      <c r="I87" s="12">
        <v>11755723</v>
      </c>
      <c r="J87" s="12">
        <v>11976062</v>
      </c>
      <c r="K87" s="12">
        <v>12097003</v>
      </c>
      <c r="L87" s="12">
        <v>12473715</v>
      </c>
      <c r="M87" s="12">
        <v>13221964</v>
      </c>
      <c r="N87" s="12">
        <v>13239283</v>
      </c>
      <c r="O87" s="41">
        <v>13424800</v>
      </c>
      <c r="P87" s="41">
        <v>12476266</v>
      </c>
      <c r="Q87" s="41">
        <v>11410782</v>
      </c>
      <c r="R87" s="41">
        <v>11015388</v>
      </c>
      <c r="S87" s="41">
        <v>11354550</v>
      </c>
      <c r="T87" s="41">
        <v>13582711</v>
      </c>
      <c r="U87" s="11">
        <v>13656632</v>
      </c>
      <c r="V87" s="11">
        <v>14274210</v>
      </c>
      <c r="W87" s="11">
        <v>12317821</v>
      </c>
      <c r="X87" s="11">
        <v>12317821</v>
      </c>
      <c r="Y87" s="11">
        <v>8260799</v>
      </c>
      <c r="Z87" s="11">
        <v>8773720</v>
      </c>
      <c r="AA87" s="11">
        <v>9166256</v>
      </c>
      <c r="AB87" s="41">
        <v>9244092</v>
      </c>
      <c r="AC87" s="41">
        <v>12418882</v>
      </c>
      <c r="AD87" s="41">
        <v>16812065</v>
      </c>
      <c r="AE87" s="41">
        <v>18285939</v>
      </c>
      <c r="AF87" s="41">
        <v>10263962</v>
      </c>
      <c r="AG87" s="41">
        <v>9220483</v>
      </c>
      <c r="AH87" s="41">
        <v>8291949</v>
      </c>
      <c r="AI87" s="13">
        <v>-1.7953481059017951E-2</v>
      </c>
      <c r="AJ87" s="13">
        <v>-0.10070340132940975</v>
      </c>
    </row>
    <row r="88" spans="1:36" ht="10.5" customHeight="1" x14ac:dyDescent="0.2">
      <c r="A88" s="11"/>
      <c r="B88" s="11"/>
      <c r="C88" s="11" t="s">
        <v>58</v>
      </c>
      <c r="D88" s="11"/>
      <c r="E88" s="11"/>
      <c r="F88" s="2"/>
      <c r="G88" s="12">
        <v>2897287</v>
      </c>
      <c r="H88" s="12">
        <v>3159150</v>
      </c>
      <c r="I88" s="12">
        <v>3903686</v>
      </c>
      <c r="J88" s="12">
        <v>4413562</v>
      </c>
      <c r="K88" s="12">
        <v>4456884</v>
      </c>
      <c r="L88" s="12">
        <v>4633623</v>
      </c>
      <c r="M88" s="12">
        <v>4937740</v>
      </c>
      <c r="N88" s="12">
        <v>5363750</v>
      </c>
      <c r="O88" s="41">
        <v>5359919</v>
      </c>
      <c r="P88" s="41">
        <v>5017439</v>
      </c>
      <c r="Q88" s="41">
        <v>4981876</v>
      </c>
      <c r="R88" s="41">
        <v>4692780</v>
      </c>
      <c r="S88" s="41">
        <v>4809966</v>
      </c>
      <c r="T88" s="41">
        <v>5717436</v>
      </c>
      <c r="U88" s="11">
        <v>5189212</v>
      </c>
      <c r="V88" s="11">
        <v>6042738</v>
      </c>
      <c r="W88" s="11">
        <v>5647742</v>
      </c>
      <c r="X88" s="11">
        <v>5647742</v>
      </c>
      <c r="Y88" s="11">
        <v>3985215</v>
      </c>
      <c r="Z88" s="11">
        <v>4652391</v>
      </c>
      <c r="AA88" s="11">
        <v>5214045</v>
      </c>
      <c r="AB88" s="41">
        <v>3543652</v>
      </c>
      <c r="AC88" s="41">
        <v>0</v>
      </c>
      <c r="AD88" s="41">
        <v>3808688</v>
      </c>
      <c r="AE88" s="41">
        <v>3593755</v>
      </c>
      <c r="AF88" s="41">
        <v>3664075</v>
      </c>
      <c r="AG88" s="41">
        <v>4912455</v>
      </c>
      <c r="AH88" s="41">
        <v>3743155</v>
      </c>
      <c r="AI88" s="13">
        <v>9.1702926503098858E-3</v>
      </c>
      <c r="AJ88" s="13">
        <v>-0.23802762569835245</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254556</v>
      </c>
      <c r="R89" s="41">
        <v>871301</v>
      </c>
      <c r="S89" s="41">
        <v>1020109</v>
      </c>
      <c r="T89" s="41">
        <v>462566</v>
      </c>
      <c r="U89" s="11">
        <v>456249</v>
      </c>
      <c r="V89" s="11">
        <v>388716</v>
      </c>
      <c r="W89" s="11">
        <v>490237</v>
      </c>
      <c r="X89" s="11">
        <v>490237</v>
      </c>
      <c r="Y89" s="11">
        <v>0</v>
      </c>
      <c r="Z89" s="11">
        <v>98981</v>
      </c>
      <c r="AA89" s="11">
        <v>0</v>
      </c>
      <c r="AB89" s="41">
        <v>665888</v>
      </c>
      <c r="AC89" s="41">
        <v>408913</v>
      </c>
      <c r="AD89" s="41">
        <v>450283</v>
      </c>
      <c r="AE89" s="41">
        <v>332943</v>
      </c>
      <c r="AF89" s="41">
        <v>190679</v>
      </c>
      <c r="AG89" s="41">
        <v>221825</v>
      </c>
      <c r="AH89" s="41">
        <v>177171</v>
      </c>
      <c r="AI89" s="13">
        <v>-0.19801685433994898</v>
      </c>
      <c r="AJ89" s="13">
        <v>-0.20130282880649161</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6067932</v>
      </c>
      <c r="H91" s="12">
        <v>6505138</v>
      </c>
      <c r="I91" s="12">
        <v>6549769</v>
      </c>
      <c r="J91" s="12">
        <v>6203072</v>
      </c>
      <c r="K91" s="12">
        <v>6236137</v>
      </c>
      <c r="L91" s="12">
        <v>6821084</v>
      </c>
      <c r="M91" s="12">
        <v>6765006</v>
      </c>
      <c r="N91" s="12">
        <v>6941937</v>
      </c>
      <c r="O91" s="41">
        <v>8119940</v>
      </c>
      <c r="P91" s="41">
        <v>8674166</v>
      </c>
      <c r="Q91" s="41">
        <v>10177306</v>
      </c>
      <c r="R91" s="41">
        <v>14371055</v>
      </c>
      <c r="S91" s="41">
        <v>9407441</v>
      </c>
      <c r="T91" s="41">
        <v>10527087</v>
      </c>
      <c r="U91" s="11">
        <v>11124120</v>
      </c>
      <c r="V91" s="11">
        <v>11299538</v>
      </c>
      <c r="W91" s="11">
        <v>11145680</v>
      </c>
      <c r="X91" s="11">
        <v>11145680</v>
      </c>
      <c r="Y91" s="11">
        <v>15841105</v>
      </c>
      <c r="Z91" s="11">
        <v>11999825</v>
      </c>
      <c r="AA91" s="11">
        <v>11000053</v>
      </c>
      <c r="AB91" s="41">
        <v>10553983</v>
      </c>
      <c r="AC91" s="41">
        <v>12748435</v>
      </c>
      <c r="AD91" s="41">
        <v>11514493</v>
      </c>
      <c r="AE91" s="41">
        <v>10864926</v>
      </c>
      <c r="AF91" s="41">
        <v>10804748</v>
      </c>
      <c r="AG91" s="42">
        <v>10657349</v>
      </c>
      <c r="AH91" s="41">
        <v>9971792</v>
      </c>
      <c r="AI91" s="13">
        <v>-9.4125911410904983E-3</v>
      </c>
      <c r="AJ91" s="13">
        <v>-6.432716053495105E-2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32590913</v>
      </c>
      <c r="H96" s="5">
        <v>36438656</v>
      </c>
      <c r="I96" s="5">
        <v>37498323</v>
      </c>
      <c r="J96" s="5">
        <v>36958252</v>
      </c>
      <c r="K96" s="5">
        <v>39078058</v>
      </c>
      <c r="L96" s="5">
        <v>42240457</v>
      </c>
      <c r="M96" s="5">
        <v>44990445</v>
      </c>
      <c r="N96" s="5">
        <v>43320507</v>
      </c>
      <c r="O96" s="5">
        <v>48032920</v>
      </c>
      <c r="P96" s="5">
        <v>47322738</v>
      </c>
      <c r="Q96" s="5">
        <v>50244195</v>
      </c>
      <c r="R96" s="39">
        <v>55542912</v>
      </c>
      <c r="S96" s="39">
        <v>49128762</v>
      </c>
      <c r="T96" s="39">
        <v>50148743</v>
      </c>
      <c r="U96" s="39">
        <v>55440514</v>
      </c>
      <c r="V96" s="8">
        <v>74351730</v>
      </c>
      <c r="W96" s="39">
        <v>69703679</v>
      </c>
      <c r="X96" s="39">
        <f t="shared" ref="X96:AA96" si="14">SUM(X98:X107)</f>
        <v>69703679</v>
      </c>
      <c r="Y96" s="39">
        <f t="shared" si="14"/>
        <v>57338304</v>
      </c>
      <c r="Z96" s="39">
        <f t="shared" si="14"/>
        <v>54151558</v>
      </c>
      <c r="AA96" s="39">
        <f t="shared" si="14"/>
        <v>53532263</v>
      </c>
      <c r="AB96" s="39">
        <v>55368445</v>
      </c>
      <c r="AC96" s="39">
        <v>54516040</v>
      </c>
      <c r="AD96" s="39">
        <v>60879913</v>
      </c>
      <c r="AE96" s="39">
        <v>61535016</v>
      </c>
      <c r="AF96" s="39">
        <v>53765420</v>
      </c>
      <c r="AG96" s="96">
        <v>52111800</v>
      </c>
      <c r="AH96" s="96">
        <v>48738176</v>
      </c>
      <c r="AI96" s="10">
        <v>-2.1033514429966371E-2</v>
      </c>
      <c r="AJ96" s="10">
        <v>-6.4738197490779442E-2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12889444</v>
      </c>
      <c r="H98" s="50">
        <v>13340688</v>
      </c>
      <c r="I98" s="50">
        <v>14498148</v>
      </c>
      <c r="J98" s="50">
        <v>15279410</v>
      </c>
      <c r="K98" s="50">
        <v>16458081</v>
      </c>
      <c r="L98" s="50">
        <v>17303194</v>
      </c>
      <c r="M98" s="50">
        <v>17762142</v>
      </c>
      <c r="N98" s="50">
        <v>17769586</v>
      </c>
      <c r="O98" s="50">
        <v>19228372</v>
      </c>
      <c r="P98" s="50">
        <v>19105935</v>
      </c>
      <c r="Q98" s="50">
        <v>18880776</v>
      </c>
      <c r="R98" s="41">
        <v>19408496</v>
      </c>
      <c r="S98" s="41">
        <v>20185864</v>
      </c>
      <c r="T98" s="41">
        <v>22061718</v>
      </c>
      <c r="U98" s="41">
        <v>23871273</v>
      </c>
      <c r="V98" s="11">
        <v>25723939</v>
      </c>
      <c r="W98" s="41">
        <v>26503424</v>
      </c>
      <c r="X98" s="41">
        <v>26503424</v>
      </c>
      <c r="Y98" s="41">
        <v>25962404</v>
      </c>
      <c r="Z98" s="41">
        <v>24577389</v>
      </c>
      <c r="AA98" s="41">
        <v>23578842</v>
      </c>
      <c r="AB98" s="41">
        <v>23555757</v>
      </c>
      <c r="AC98" s="41">
        <v>24289175</v>
      </c>
      <c r="AD98" s="41">
        <v>25292473</v>
      </c>
      <c r="AE98" s="41">
        <v>26371858</v>
      </c>
      <c r="AF98" s="41">
        <v>23563426</v>
      </c>
      <c r="AG98" s="42">
        <v>22507297</v>
      </c>
      <c r="AH98" s="42">
        <v>21886963</v>
      </c>
      <c r="AI98" s="13">
        <v>-1.2171831028149338E-2</v>
      </c>
      <c r="AJ98" s="13">
        <v>-2.7561461511793263E-2</v>
      </c>
    </row>
    <row r="99" spans="1:44" ht="10.5" customHeight="1" x14ac:dyDescent="0.2">
      <c r="A99" s="14"/>
      <c r="B99" s="51" t="s">
        <v>65</v>
      </c>
      <c r="C99" s="44"/>
      <c r="D99" s="44"/>
      <c r="E99" s="34"/>
      <c r="F99" s="2"/>
      <c r="G99" s="50">
        <v>17768027</v>
      </c>
      <c r="H99" s="50">
        <v>18070348</v>
      </c>
      <c r="I99" s="50">
        <v>18121526</v>
      </c>
      <c r="J99" s="50">
        <v>19246592</v>
      </c>
      <c r="K99" s="50">
        <v>20107799</v>
      </c>
      <c r="L99" s="50">
        <v>21559332</v>
      </c>
      <c r="M99" s="50">
        <v>22579379</v>
      </c>
      <c r="N99" s="50">
        <v>23565041</v>
      </c>
      <c r="O99" s="50">
        <v>24833190</v>
      </c>
      <c r="P99" s="50">
        <v>26135539</v>
      </c>
      <c r="Q99" s="50">
        <v>26376780</v>
      </c>
      <c r="R99" s="41">
        <v>25353342</v>
      </c>
      <c r="S99" s="41">
        <v>25577370</v>
      </c>
      <c r="T99" s="41">
        <v>26317663</v>
      </c>
      <c r="U99" s="41">
        <v>27348947</v>
      </c>
      <c r="V99" s="11">
        <v>29272409</v>
      </c>
      <c r="W99" s="41">
        <v>30581375</v>
      </c>
      <c r="X99" s="41">
        <v>30581375</v>
      </c>
      <c r="Y99" s="41">
        <v>25548001</v>
      </c>
      <c r="Z99" s="41">
        <v>23378388</v>
      </c>
      <c r="AA99" s="41">
        <v>24501931</v>
      </c>
      <c r="AB99" s="41">
        <v>24070840</v>
      </c>
      <c r="AC99" s="41">
        <v>26253442</v>
      </c>
      <c r="AD99" s="41">
        <v>25633940</v>
      </c>
      <c r="AE99" s="41">
        <v>27701921</v>
      </c>
      <c r="AF99" s="41">
        <v>20988395</v>
      </c>
      <c r="AG99" s="42">
        <v>23615792</v>
      </c>
      <c r="AH99" s="42">
        <v>22334230</v>
      </c>
      <c r="AI99" s="13">
        <v>-1.2402558072000303E-2</v>
      </c>
      <c r="AJ99" s="13">
        <v>-5.4267161567141176E-2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415037</v>
      </c>
      <c r="H102" s="50">
        <v>374577</v>
      </c>
      <c r="I102" s="50">
        <v>372553</v>
      </c>
      <c r="J102" s="50">
        <v>52343</v>
      </c>
      <c r="K102" s="50">
        <v>37449</v>
      </c>
      <c r="L102" s="50">
        <v>60359</v>
      </c>
      <c r="M102" s="50">
        <v>161619</v>
      </c>
      <c r="N102" s="50">
        <v>296448</v>
      </c>
      <c r="O102" s="50">
        <v>262515</v>
      </c>
      <c r="P102" s="50">
        <v>302118</v>
      </c>
      <c r="Q102" s="50">
        <v>334380</v>
      </c>
      <c r="R102" s="41">
        <v>261823</v>
      </c>
      <c r="S102" s="41">
        <v>241555</v>
      </c>
      <c r="T102" s="41">
        <v>224971</v>
      </c>
      <c r="U102" s="41">
        <v>215593</v>
      </c>
      <c r="V102" s="11">
        <v>209337</v>
      </c>
      <c r="W102" s="41">
        <v>239543</v>
      </c>
      <c r="X102" s="41">
        <v>239543</v>
      </c>
      <c r="Y102" s="41">
        <v>170031</v>
      </c>
      <c r="Z102" s="41">
        <v>117759</v>
      </c>
      <c r="AA102" s="41">
        <v>81335</v>
      </c>
      <c r="AB102" s="41">
        <v>22871</v>
      </c>
      <c r="AC102" s="41">
        <v>0</v>
      </c>
      <c r="AD102" s="41">
        <v>0</v>
      </c>
      <c r="AE102" s="41">
        <v>0</v>
      </c>
      <c r="AF102" s="41">
        <v>0</v>
      </c>
      <c r="AG102" s="42">
        <v>0</v>
      </c>
      <c r="AH102" s="42">
        <v>0</v>
      </c>
      <c r="AI102" s="13">
        <v>-1</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186181</v>
      </c>
      <c r="H104" s="50">
        <v>335167</v>
      </c>
      <c r="I104" s="50">
        <v>530059</v>
      </c>
      <c r="J104" s="50">
        <v>518866</v>
      </c>
      <c r="K104" s="50">
        <v>156269</v>
      </c>
      <c r="L104" s="50">
        <v>72042</v>
      </c>
      <c r="M104" s="50">
        <v>115602</v>
      </c>
      <c r="N104" s="50">
        <v>60880</v>
      </c>
      <c r="O104" s="50">
        <v>57204</v>
      </c>
      <c r="P104" s="50">
        <v>56435</v>
      </c>
      <c r="Q104" s="50">
        <v>73926</v>
      </c>
      <c r="R104" s="41">
        <v>81314</v>
      </c>
      <c r="S104" s="41">
        <v>81683</v>
      </c>
      <c r="T104" s="41">
        <v>71858</v>
      </c>
      <c r="U104" s="41">
        <v>71490</v>
      </c>
      <c r="V104" s="11">
        <v>69626</v>
      </c>
      <c r="W104" s="41">
        <v>105893</v>
      </c>
      <c r="X104" s="41">
        <v>105893</v>
      </c>
      <c r="Y104" s="41">
        <v>106162</v>
      </c>
      <c r="Z104" s="41">
        <v>106354</v>
      </c>
      <c r="AA104" s="41">
        <v>106827</v>
      </c>
      <c r="AB104" s="41">
        <v>118509</v>
      </c>
      <c r="AC104" s="41">
        <v>119937</v>
      </c>
      <c r="AD104" s="41">
        <v>122529</v>
      </c>
      <c r="AE104" s="41">
        <v>73366</v>
      </c>
      <c r="AF104" s="41">
        <v>69198</v>
      </c>
      <c r="AG104" s="42">
        <v>109183</v>
      </c>
      <c r="AH104" s="42">
        <v>86364</v>
      </c>
      <c r="AI104" s="13">
        <v>-5.1369895940482579E-2</v>
      </c>
      <c r="AJ104" s="13">
        <v>-0.20899773774305525</v>
      </c>
    </row>
    <row r="105" spans="1:44" ht="10.5" customHeight="1" x14ac:dyDescent="0.2">
      <c r="A105" s="14"/>
      <c r="B105" s="51" t="s">
        <v>72</v>
      </c>
      <c r="C105" s="44"/>
      <c r="D105" s="44"/>
      <c r="E105" s="34"/>
      <c r="F105" s="2"/>
      <c r="G105" s="50">
        <v>909512</v>
      </c>
      <c r="H105" s="50">
        <v>1108244</v>
      </c>
      <c r="I105" s="50">
        <v>1081820</v>
      </c>
      <c r="J105" s="50">
        <v>1018352</v>
      </c>
      <c r="K105" s="50">
        <v>1078422</v>
      </c>
      <c r="L105" s="50">
        <v>546145</v>
      </c>
      <c r="M105" s="50">
        <v>709810</v>
      </c>
      <c r="N105" s="50">
        <v>714734</v>
      </c>
      <c r="O105" s="50">
        <v>734799</v>
      </c>
      <c r="P105" s="50">
        <v>873713</v>
      </c>
      <c r="Q105" s="50">
        <v>954652</v>
      </c>
      <c r="R105" s="41">
        <v>1001429</v>
      </c>
      <c r="S105" s="41">
        <v>945513</v>
      </c>
      <c r="T105" s="41">
        <v>950721</v>
      </c>
      <c r="U105" s="41">
        <v>2225802</v>
      </c>
      <c r="V105" s="11">
        <v>3445259</v>
      </c>
      <c r="W105" s="41">
        <v>4421826</v>
      </c>
      <c r="X105" s="41">
        <v>4421826</v>
      </c>
      <c r="Y105" s="41">
        <v>4823509</v>
      </c>
      <c r="Z105" s="41">
        <v>4718310</v>
      </c>
      <c r="AA105" s="41">
        <v>4558487</v>
      </c>
      <c r="AB105" s="41">
        <v>6793440</v>
      </c>
      <c r="AC105" s="41">
        <v>493143</v>
      </c>
      <c r="AD105" s="41">
        <v>3874960</v>
      </c>
      <c r="AE105" s="41">
        <v>1899286</v>
      </c>
      <c r="AF105" s="41">
        <v>2393151</v>
      </c>
      <c r="AG105" s="42">
        <v>2967943</v>
      </c>
      <c r="AH105" s="42">
        <v>2662386</v>
      </c>
      <c r="AI105" s="13">
        <v>-0.14454557035225535</v>
      </c>
      <c r="AJ105" s="13">
        <v>-0.10295244888463155</v>
      </c>
    </row>
    <row r="106" spans="1:44" ht="10.5" customHeight="1" x14ac:dyDescent="0.2">
      <c r="A106" s="14"/>
      <c r="B106" s="51" t="s">
        <v>73</v>
      </c>
      <c r="C106" s="44"/>
      <c r="D106" s="44"/>
      <c r="E106" s="34"/>
      <c r="F106" s="2"/>
      <c r="G106" s="50">
        <v>364765</v>
      </c>
      <c r="H106" s="50">
        <v>3180634</v>
      </c>
      <c r="I106" s="50">
        <v>2846269</v>
      </c>
      <c r="J106" s="50">
        <v>801741</v>
      </c>
      <c r="K106" s="50">
        <v>1213314</v>
      </c>
      <c r="L106" s="50">
        <v>2629088</v>
      </c>
      <c r="M106" s="50">
        <v>3623736</v>
      </c>
      <c r="N106" s="50">
        <v>784272</v>
      </c>
      <c r="O106" s="50">
        <v>2426058</v>
      </c>
      <c r="P106" s="50">
        <v>673429</v>
      </c>
      <c r="Q106" s="50">
        <v>3455955</v>
      </c>
      <c r="R106" s="41">
        <v>9361529</v>
      </c>
      <c r="S106" s="41">
        <v>1963816</v>
      </c>
      <c r="T106" s="41">
        <v>241714</v>
      </c>
      <c r="U106" s="41">
        <v>1225936</v>
      </c>
      <c r="V106" s="11">
        <v>14745150</v>
      </c>
      <c r="W106" s="41">
        <v>7228472</v>
      </c>
      <c r="X106" s="41">
        <v>7228472</v>
      </c>
      <c r="Y106" s="41">
        <v>120038</v>
      </c>
      <c r="Z106" s="41">
        <v>608890</v>
      </c>
      <c r="AA106" s="41">
        <v>82830</v>
      </c>
      <c r="AB106" s="41">
        <v>181682</v>
      </c>
      <c r="AC106" s="41">
        <v>196233</v>
      </c>
      <c r="AD106" s="41">
        <v>1762887</v>
      </c>
      <c r="AE106" s="41">
        <v>936346</v>
      </c>
      <c r="AF106" s="41">
        <v>2598214</v>
      </c>
      <c r="AG106" s="42">
        <v>2532988</v>
      </c>
      <c r="AH106" s="42">
        <v>1688328</v>
      </c>
      <c r="AI106" s="13">
        <v>0.44996489214967661</v>
      </c>
      <c r="AJ106" s="13">
        <v>-0.33346387744434636</v>
      </c>
    </row>
    <row r="107" spans="1:44" ht="10.5" customHeight="1" x14ac:dyDescent="0.2">
      <c r="A107" s="14"/>
      <c r="B107" s="51" t="s">
        <v>39</v>
      </c>
      <c r="C107" s="44"/>
      <c r="D107" s="44"/>
      <c r="E107" s="34"/>
      <c r="F107" s="2"/>
      <c r="G107" s="50">
        <v>57947</v>
      </c>
      <c r="H107" s="50">
        <v>28998</v>
      </c>
      <c r="I107" s="50">
        <v>47948</v>
      </c>
      <c r="J107" s="50">
        <v>40948</v>
      </c>
      <c r="K107" s="50">
        <v>26724</v>
      </c>
      <c r="L107" s="50">
        <v>70297</v>
      </c>
      <c r="M107" s="50">
        <v>38157</v>
      </c>
      <c r="N107" s="50">
        <v>129546</v>
      </c>
      <c r="O107" s="50">
        <v>490782</v>
      </c>
      <c r="P107" s="50">
        <v>175569</v>
      </c>
      <c r="Q107" s="50">
        <v>167726</v>
      </c>
      <c r="R107" s="41">
        <v>74979</v>
      </c>
      <c r="S107" s="41">
        <v>132961</v>
      </c>
      <c r="T107" s="41">
        <v>280098</v>
      </c>
      <c r="U107" s="41">
        <v>481473</v>
      </c>
      <c r="V107" s="11">
        <v>886010</v>
      </c>
      <c r="W107" s="41">
        <v>623146</v>
      </c>
      <c r="X107" s="41">
        <v>623146</v>
      </c>
      <c r="Y107" s="41">
        <v>608159</v>
      </c>
      <c r="Z107" s="41">
        <v>644468</v>
      </c>
      <c r="AA107" s="41">
        <v>622011</v>
      </c>
      <c r="AB107" s="41">
        <v>625346</v>
      </c>
      <c r="AC107" s="41">
        <v>3164110</v>
      </c>
      <c r="AD107" s="41">
        <v>4193124</v>
      </c>
      <c r="AE107" s="41">
        <v>4552239</v>
      </c>
      <c r="AF107" s="41">
        <v>4153036</v>
      </c>
      <c r="AG107" s="42">
        <v>378597</v>
      </c>
      <c r="AH107" s="42">
        <v>79905</v>
      </c>
      <c r="AI107" s="13">
        <v>-0.29029870678492264</v>
      </c>
      <c r="AJ107" s="13">
        <v>-0.78894444488466631</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310</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t="s">
        <v>174</v>
      </c>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9330144</v>
      </c>
      <c r="H119" s="5">
        <v>10058404</v>
      </c>
      <c r="I119" s="5">
        <v>11124977</v>
      </c>
      <c r="J119" s="5">
        <v>12304224.562000001</v>
      </c>
      <c r="K119" s="5">
        <f>SUM(K121,K136,K147,K149)</f>
        <v>13950821</v>
      </c>
      <c r="L119" s="5">
        <f>SUM(L121,L136,L147,L149)</f>
        <v>13592788</v>
      </c>
      <c r="M119" s="5">
        <f>SUM(M121,M136,M147,M149)</f>
        <v>15912024</v>
      </c>
      <c r="N119" s="5">
        <f>SUM(N121,N136,N147,N149)</f>
        <v>17278587</v>
      </c>
      <c r="O119" s="5">
        <v>20833611.920000002</v>
      </c>
      <c r="P119" s="5">
        <v>19076364</v>
      </c>
      <c r="Q119" s="5">
        <v>17779560.270000003</v>
      </c>
      <c r="R119" s="62">
        <v>21134967.470000003</v>
      </c>
      <c r="S119" s="62">
        <v>20730989.16</v>
      </c>
      <c r="T119" s="62">
        <v>20526876.43</v>
      </c>
      <c r="U119" s="39">
        <v>24357695</v>
      </c>
      <c r="V119" s="39">
        <v>25685479</v>
      </c>
      <c r="W119" s="62">
        <v>27384427.350000001</v>
      </c>
      <c r="X119" s="62">
        <v>32539530.409999996</v>
      </c>
      <c r="Y119" s="62">
        <v>27316356</v>
      </c>
      <c r="Z119" s="62">
        <v>32285396.109999999</v>
      </c>
      <c r="AA119" s="62">
        <v>36773566</v>
      </c>
      <c r="AB119" s="62">
        <v>30280372</v>
      </c>
      <c r="AC119" s="62">
        <v>27892932</v>
      </c>
      <c r="AD119" s="62">
        <v>32838879</v>
      </c>
      <c r="AE119" s="62">
        <v>36129479</v>
      </c>
      <c r="AF119" s="62">
        <v>44244943</v>
      </c>
      <c r="AG119" s="62">
        <v>38488788</v>
      </c>
      <c r="AH119" s="62">
        <v>34695199</v>
      </c>
      <c r="AI119" s="10">
        <v>2.2942830285024973E-2</v>
      </c>
      <c r="AJ119" s="10">
        <v>-9.8563482955088114E-2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6207516</v>
      </c>
      <c r="H121" s="12">
        <v>6820040</v>
      </c>
      <c r="I121" s="12">
        <v>7120471</v>
      </c>
      <c r="J121" s="12">
        <v>7875240.9260000009</v>
      </c>
      <c r="K121" s="12">
        <f>SUM(K122,K126:K130)</f>
        <v>8690894</v>
      </c>
      <c r="L121" s="12">
        <f>SUM(L122,L126:L130)</f>
        <v>8769302</v>
      </c>
      <c r="M121" s="12">
        <f>SUM(M122,M126:M130)</f>
        <v>9857030</v>
      </c>
      <c r="N121" s="12">
        <f>SUM(N122,N126:N130)</f>
        <v>11394815</v>
      </c>
      <c r="O121" s="63">
        <v>11044682.710000001</v>
      </c>
      <c r="P121" s="63">
        <v>12781204</v>
      </c>
      <c r="Q121" s="63">
        <v>12478630.940000001</v>
      </c>
      <c r="R121" s="63">
        <v>14149959.310000002</v>
      </c>
      <c r="S121" s="63">
        <v>12801755.040000001</v>
      </c>
      <c r="T121" s="63">
        <v>14265773</v>
      </c>
      <c r="U121" s="41">
        <v>16892507</v>
      </c>
      <c r="V121" s="41">
        <v>18396056</v>
      </c>
      <c r="W121" s="63">
        <v>15367144.16</v>
      </c>
      <c r="X121" s="63">
        <v>16118127.959999999</v>
      </c>
      <c r="Y121" s="63">
        <v>16406230</v>
      </c>
      <c r="Z121" s="63">
        <v>24939983.109999999</v>
      </c>
      <c r="AA121" s="63">
        <v>23136454</v>
      </c>
      <c r="AB121" s="63">
        <v>20299630</v>
      </c>
      <c r="AC121" s="63">
        <v>19210516</v>
      </c>
      <c r="AD121" s="63">
        <v>24046129</v>
      </c>
      <c r="AE121" s="63">
        <v>27727613</v>
      </c>
      <c r="AF121" s="63">
        <v>29962781</v>
      </c>
      <c r="AG121" s="63">
        <v>25125557</v>
      </c>
      <c r="AH121" s="63">
        <v>25635396</v>
      </c>
      <c r="AI121" s="13">
        <v>3.9661554936367027E-2</v>
      </c>
      <c r="AJ121" s="13">
        <v>2.029164965377683E-2</v>
      </c>
    </row>
    <row r="122" spans="1:44" ht="10.5" customHeight="1" x14ac:dyDescent="0.2">
      <c r="A122" s="11"/>
      <c r="B122" s="11"/>
      <c r="C122" s="11" t="s">
        <v>36</v>
      </c>
      <c r="D122" s="11"/>
      <c r="E122" s="11"/>
      <c r="F122" s="2"/>
      <c r="G122" s="12">
        <v>4442360</v>
      </c>
      <c r="H122" s="12">
        <v>5110078</v>
      </c>
      <c r="I122" s="12">
        <v>5022683</v>
      </c>
      <c r="J122" s="12">
        <v>5555087.398</v>
      </c>
      <c r="K122" s="12">
        <f>SUM(K123:K125)</f>
        <v>5670536</v>
      </c>
      <c r="L122" s="12">
        <f>SUM(L123:L125)</f>
        <v>5708704</v>
      </c>
      <c r="M122" s="12">
        <f>SUM(M123:M125)</f>
        <v>6047576</v>
      </c>
      <c r="N122" s="12">
        <f>SUM(N123:N125)</f>
        <v>7034446</v>
      </c>
      <c r="O122" s="12">
        <v>6592377.8100000005</v>
      </c>
      <c r="P122" s="12">
        <v>7620077</v>
      </c>
      <c r="Q122" s="12">
        <v>8441129.620000001</v>
      </c>
      <c r="R122" s="63">
        <v>9207125.2700000014</v>
      </c>
      <c r="S122" s="63">
        <v>7620077.040000001</v>
      </c>
      <c r="T122" s="63">
        <v>8926927</v>
      </c>
      <c r="U122" s="41">
        <v>12289588</v>
      </c>
      <c r="V122" s="41">
        <v>13774722</v>
      </c>
      <c r="W122" s="63">
        <v>10782888.16</v>
      </c>
      <c r="X122" s="63">
        <v>10959302.449999999</v>
      </c>
      <c r="Y122" s="63">
        <v>10885719</v>
      </c>
      <c r="Z122" s="63">
        <v>11929397.109999999</v>
      </c>
      <c r="AA122" s="63">
        <v>12240334</v>
      </c>
      <c r="AB122" s="63">
        <v>12846212</v>
      </c>
      <c r="AC122" s="63">
        <v>11103313</v>
      </c>
      <c r="AD122" s="63">
        <v>11650173</v>
      </c>
      <c r="AE122" s="63">
        <v>11639905</v>
      </c>
      <c r="AF122" s="63">
        <v>11418618</v>
      </c>
      <c r="AG122" s="63">
        <v>12298875</v>
      </c>
      <c r="AH122" s="63">
        <v>11835004</v>
      </c>
      <c r="AI122" s="13">
        <v>-1.3571630424331849E-2</v>
      </c>
      <c r="AJ122" s="13">
        <v>-3.7716539114349891E-2</v>
      </c>
    </row>
    <row r="123" spans="1:44" ht="10.5" customHeight="1" x14ac:dyDescent="0.2">
      <c r="A123" s="11"/>
      <c r="B123" s="11"/>
      <c r="C123" s="11"/>
      <c r="D123" s="11" t="s">
        <v>37</v>
      </c>
      <c r="E123" s="11"/>
      <c r="F123" s="2"/>
      <c r="G123" s="12">
        <v>4176284</v>
      </c>
      <c r="H123" s="12">
        <v>4639327</v>
      </c>
      <c r="I123" s="12">
        <v>4603965</v>
      </c>
      <c r="J123" s="12">
        <v>5091985.29</v>
      </c>
      <c r="K123" s="12">
        <v>4960807</v>
      </c>
      <c r="L123" s="12">
        <v>4818650</v>
      </c>
      <c r="M123" s="12">
        <v>4643529</v>
      </c>
      <c r="N123" s="12">
        <v>4709291</v>
      </c>
      <c r="O123" s="12">
        <v>4719953.24</v>
      </c>
      <c r="P123" s="12">
        <v>5682663</v>
      </c>
      <c r="Q123" s="12">
        <v>6013654.1100000003</v>
      </c>
      <c r="R123" s="63">
        <v>6398867.1100000003</v>
      </c>
      <c r="S123" s="63">
        <v>5682662.5300000003</v>
      </c>
      <c r="T123" s="63">
        <v>5991447</v>
      </c>
      <c r="U123" s="41">
        <v>8165054</v>
      </c>
      <c r="V123" s="41">
        <v>7645674</v>
      </c>
      <c r="W123" s="63">
        <v>7334703.7199999997</v>
      </c>
      <c r="X123" s="63">
        <v>7140013.6299999999</v>
      </c>
      <c r="Y123" s="63">
        <v>7474564</v>
      </c>
      <c r="Z123" s="63">
        <v>8154549.1100000003</v>
      </c>
      <c r="AA123" s="63">
        <v>8709542</v>
      </c>
      <c r="AB123" s="63">
        <v>8968796</v>
      </c>
      <c r="AC123" s="63">
        <v>7398445</v>
      </c>
      <c r="AD123" s="63">
        <v>7927344</v>
      </c>
      <c r="AE123" s="63">
        <v>8023540</v>
      </c>
      <c r="AF123" s="63">
        <v>7868290</v>
      </c>
      <c r="AG123" s="63">
        <v>8338348</v>
      </c>
      <c r="AH123" s="63">
        <v>8191007</v>
      </c>
      <c r="AI123" s="13">
        <v>-1.5005379706734656E-2</v>
      </c>
      <c r="AJ123" s="13">
        <v>-1.7670286728258402E-2</v>
      </c>
    </row>
    <row r="124" spans="1:44" ht="10.5" customHeight="1" x14ac:dyDescent="0.2">
      <c r="A124" s="11"/>
      <c r="B124" s="11"/>
      <c r="C124" s="14"/>
      <c r="D124" s="11" t="s">
        <v>90</v>
      </c>
      <c r="E124" s="11"/>
      <c r="F124" s="2"/>
      <c r="G124" s="12">
        <v>0</v>
      </c>
      <c r="H124" s="12">
        <v>68570</v>
      </c>
      <c r="I124" s="12">
        <v>0</v>
      </c>
      <c r="J124" s="12">
        <v>0</v>
      </c>
      <c r="K124" s="12">
        <v>114818</v>
      </c>
      <c r="L124" s="12">
        <v>103224</v>
      </c>
      <c r="M124" s="12">
        <v>664056</v>
      </c>
      <c r="N124" s="12">
        <v>1224438</v>
      </c>
      <c r="O124" s="12">
        <v>1263708.26</v>
      </c>
      <c r="P124" s="12">
        <v>1328489</v>
      </c>
      <c r="Q124" s="12">
        <v>1613763.3</v>
      </c>
      <c r="R124" s="63">
        <v>1139764.8500000001</v>
      </c>
      <c r="S124" s="63">
        <v>1328489.49</v>
      </c>
      <c r="T124" s="63">
        <v>1601078</v>
      </c>
      <c r="U124" s="41">
        <v>3146024</v>
      </c>
      <c r="V124" s="41">
        <v>4203565</v>
      </c>
      <c r="W124" s="63">
        <v>2586236.9700000002</v>
      </c>
      <c r="X124" s="63">
        <v>2722820.19</v>
      </c>
      <c r="Y124" s="63">
        <v>2476265</v>
      </c>
      <c r="Z124" s="63">
        <v>2633704</v>
      </c>
      <c r="AA124" s="63">
        <v>2452278</v>
      </c>
      <c r="AB124" s="63">
        <v>2773057</v>
      </c>
      <c r="AC124" s="63">
        <v>2622946</v>
      </c>
      <c r="AD124" s="63">
        <v>2610994</v>
      </c>
      <c r="AE124" s="63">
        <v>2462698</v>
      </c>
      <c r="AF124" s="63">
        <v>2499856</v>
      </c>
      <c r="AG124" s="63">
        <v>2546795</v>
      </c>
      <c r="AH124" s="63">
        <v>2546747</v>
      </c>
      <c r="AI124" s="13">
        <v>-1.4088722365942719E-2</v>
      </c>
      <c r="AJ124" s="13">
        <v>-1.8847217777638168E-5</v>
      </c>
    </row>
    <row r="125" spans="1:44" ht="10.5" customHeight="1" x14ac:dyDescent="0.2">
      <c r="A125" s="11"/>
      <c r="B125" s="11"/>
      <c r="C125" s="14"/>
      <c r="D125" s="11" t="s">
        <v>39</v>
      </c>
      <c r="E125" s="11"/>
      <c r="F125" s="2"/>
      <c r="G125" s="12">
        <v>266076</v>
      </c>
      <c r="H125" s="12">
        <v>402181</v>
      </c>
      <c r="I125" s="12">
        <v>418718</v>
      </c>
      <c r="J125" s="12">
        <v>463102.10800000007</v>
      </c>
      <c r="K125" s="12">
        <v>594911</v>
      </c>
      <c r="L125" s="12">
        <v>786830</v>
      </c>
      <c r="M125" s="12">
        <v>739991</v>
      </c>
      <c r="N125" s="12">
        <v>1100717</v>
      </c>
      <c r="O125" s="12">
        <v>608716.31000000006</v>
      </c>
      <c r="P125" s="12">
        <v>608925</v>
      </c>
      <c r="Q125" s="12">
        <v>813712.21</v>
      </c>
      <c r="R125" s="63">
        <v>1668493.31</v>
      </c>
      <c r="S125" s="63">
        <v>608925.02</v>
      </c>
      <c r="T125" s="63">
        <v>1334402</v>
      </c>
      <c r="U125" s="41">
        <v>978510</v>
      </c>
      <c r="V125" s="41">
        <v>1925483</v>
      </c>
      <c r="W125" s="63">
        <v>861947.47</v>
      </c>
      <c r="X125" s="63">
        <v>1096468.6299999999</v>
      </c>
      <c r="Y125" s="63">
        <v>934890</v>
      </c>
      <c r="Z125" s="63">
        <v>1141144</v>
      </c>
      <c r="AA125" s="63">
        <v>1078514</v>
      </c>
      <c r="AB125" s="63">
        <v>1104359</v>
      </c>
      <c r="AC125" s="63">
        <v>1081922</v>
      </c>
      <c r="AD125" s="63">
        <v>1111835</v>
      </c>
      <c r="AE125" s="63">
        <v>1153667</v>
      </c>
      <c r="AF125" s="63">
        <v>1050472</v>
      </c>
      <c r="AG125" s="63">
        <v>1413732</v>
      </c>
      <c r="AH125" s="63">
        <v>1097250</v>
      </c>
      <c r="AI125" s="13">
        <v>-1.0757587176430938E-3</v>
      </c>
      <c r="AJ125" s="13">
        <v>-0.2238627971921128</v>
      </c>
    </row>
    <row r="126" spans="1:44" ht="10.5" customHeight="1" x14ac:dyDescent="0.2">
      <c r="A126" s="11"/>
      <c r="B126" s="14"/>
      <c r="C126" s="11" t="s">
        <v>40</v>
      </c>
      <c r="D126" s="11"/>
      <c r="E126" s="11"/>
      <c r="F126" s="2"/>
      <c r="G126" s="12">
        <v>0</v>
      </c>
      <c r="H126" s="12">
        <v>0</v>
      </c>
      <c r="I126" s="12">
        <v>0</v>
      </c>
      <c r="J126" s="12">
        <v>0</v>
      </c>
      <c r="K126" s="12">
        <v>61800</v>
      </c>
      <c r="L126" s="12">
        <v>640161</v>
      </c>
      <c r="M126" s="12">
        <v>1276401</v>
      </c>
      <c r="N126" s="12">
        <v>1012975</v>
      </c>
      <c r="O126" s="12">
        <v>1371762.9</v>
      </c>
      <c r="P126" s="12">
        <v>1563723</v>
      </c>
      <c r="Q126" s="12">
        <v>1017136.32</v>
      </c>
      <c r="R126" s="63">
        <v>1591185.04</v>
      </c>
      <c r="S126" s="63">
        <v>1563723</v>
      </c>
      <c r="T126" s="63">
        <v>1861128</v>
      </c>
      <c r="U126" s="41">
        <v>1203800</v>
      </c>
      <c r="V126" s="41">
        <v>1452816</v>
      </c>
      <c r="W126" s="63">
        <v>1648372</v>
      </c>
      <c r="X126" s="63">
        <v>2200590.5099999998</v>
      </c>
      <c r="Y126" s="63">
        <v>1594316</v>
      </c>
      <c r="Z126" s="63">
        <v>4069536</v>
      </c>
      <c r="AA126" s="63">
        <v>4389535</v>
      </c>
      <c r="AB126" s="63">
        <v>3505116</v>
      </c>
      <c r="AC126" s="63">
        <v>4511170</v>
      </c>
      <c r="AD126" s="63">
        <v>4391558</v>
      </c>
      <c r="AE126" s="63">
        <v>5692247</v>
      </c>
      <c r="AF126" s="63">
        <v>4575354</v>
      </c>
      <c r="AG126" s="63">
        <v>4906417</v>
      </c>
      <c r="AH126" s="63">
        <v>5192580</v>
      </c>
      <c r="AI126" s="13">
        <v>6.7693995050869704E-2</v>
      </c>
      <c r="AJ126" s="13">
        <v>5.8324231307693576E-2</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33198</v>
      </c>
      <c r="AE127" s="63">
        <v>61811</v>
      </c>
      <c r="AF127" s="63">
        <v>64113</v>
      </c>
      <c r="AG127" s="63">
        <v>63026</v>
      </c>
      <c r="AH127" s="63">
        <v>65781</v>
      </c>
      <c r="AI127" s="13" t="s">
        <v>246</v>
      </c>
      <c r="AJ127" s="13">
        <v>4.371211880811094E-2</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85979</v>
      </c>
      <c r="O128" s="12">
        <v>0</v>
      </c>
      <c r="P128" s="12">
        <v>0</v>
      </c>
      <c r="Q128" s="12">
        <v>0</v>
      </c>
      <c r="R128" s="63">
        <v>0</v>
      </c>
      <c r="S128" s="63">
        <v>0</v>
      </c>
      <c r="T128" s="63">
        <v>0</v>
      </c>
      <c r="U128" s="41">
        <v>0</v>
      </c>
      <c r="V128" s="41">
        <v>0</v>
      </c>
      <c r="W128" s="63">
        <v>0</v>
      </c>
      <c r="X128" s="63">
        <v>0</v>
      </c>
      <c r="Y128" s="63">
        <v>122977</v>
      </c>
      <c r="Z128" s="63">
        <v>0</v>
      </c>
      <c r="AA128" s="63">
        <v>0</v>
      </c>
      <c r="AB128" s="63">
        <v>0</v>
      </c>
      <c r="AC128" s="63">
        <v>0</v>
      </c>
      <c r="AD128" s="63">
        <v>0</v>
      </c>
      <c r="AE128" s="63">
        <v>0</v>
      </c>
      <c r="AF128" s="63">
        <v>0</v>
      </c>
      <c r="AG128" s="63">
        <v>182302</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1842134</v>
      </c>
      <c r="AG129" s="63">
        <v>2014739</v>
      </c>
      <c r="AH129" s="63">
        <v>2149827</v>
      </c>
      <c r="AI129" s="13" t="s">
        <v>246</v>
      </c>
      <c r="AJ129" s="13">
        <v>6.7049875939265577E-2</v>
      </c>
    </row>
    <row r="130" spans="1:36" ht="10.5" customHeight="1" x14ac:dyDescent="0.2">
      <c r="A130" s="11"/>
      <c r="B130" s="14"/>
      <c r="C130" s="11" t="s">
        <v>44</v>
      </c>
      <c r="D130" s="15"/>
      <c r="E130" s="11"/>
      <c r="F130" s="2"/>
      <c r="G130" s="12">
        <v>1765156</v>
      </c>
      <c r="H130" s="12">
        <v>1709962</v>
      </c>
      <c r="I130" s="12">
        <v>2097788</v>
      </c>
      <c r="J130" s="12">
        <v>2320153.5280000004</v>
      </c>
      <c r="K130" s="12">
        <v>2958558</v>
      </c>
      <c r="L130" s="12">
        <v>2420437</v>
      </c>
      <c r="M130" s="12">
        <v>2533053</v>
      </c>
      <c r="N130" s="12">
        <v>3261415</v>
      </c>
      <c r="O130" s="12">
        <v>3080542</v>
      </c>
      <c r="P130" s="12">
        <v>3597404</v>
      </c>
      <c r="Q130" s="12">
        <v>3020365</v>
      </c>
      <c r="R130" s="63">
        <v>3351649</v>
      </c>
      <c r="S130" s="63">
        <v>3617955</v>
      </c>
      <c r="T130" s="63">
        <v>3477718</v>
      </c>
      <c r="U130" s="41">
        <v>3399119</v>
      </c>
      <c r="V130" s="41">
        <v>3168518</v>
      </c>
      <c r="W130" s="63">
        <v>2935884</v>
      </c>
      <c r="X130" s="63">
        <v>2958235</v>
      </c>
      <c r="Y130" s="63">
        <v>3803218</v>
      </c>
      <c r="Z130" s="63">
        <v>8941050</v>
      </c>
      <c r="AA130" s="63">
        <v>6506585</v>
      </c>
      <c r="AB130" s="63">
        <v>3948302</v>
      </c>
      <c r="AC130" s="63">
        <v>3596033</v>
      </c>
      <c r="AD130" s="63">
        <v>7971200</v>
      </c>
      <c r="AE130" s="63">
        <v>10333650</v>
      </c>
      <c r="AF130" s="63">
        <v>12062562</v>
      </c>
      <c r="AG130" s="63">
        <v>5660198</v>
      </c>
      <c r="AH130" s="63">
        <v>6392204</v>
      </c>
      <c r="AI130" s="13">
        <v>8.361093040097578E-2</v>
      </c>
      <c r="AJ130" s="13">
        <v>0.12932515788316945</v>
      </c>
    </row>
    <row r="131" spans="1:36" ht="10.5" customHeight="1" x14ac:dyDescent="0.2">
      <c r="A131" s="11"/>
      <c r="B131" s="14"/>
      <c r="C131" s="11"/>
      <c r="D131" s="15" t="s">
        <v>45</v>
      </c>
      <c r="E131" s="11"/>
      <c r="F131" s="2"/>
      <c r="G131" s="12">
        <v>24978</v>
      </c>
      <c r="H131" s="12">
        <v>16135</v>
      </c>
      <c r="I131" s="12">
        <v>14710</v>
      </c>
      <c r="J131" s="12">
        <v>16269.26</v>
      </c>
      <c r="K131" s="12">
        <v>17302</v>
      </c>
      <c r="L131" s="12">
        <v>27704</v>
      </c>
      <c r="M131" s="12">
        <v>33067</v>
      </c>
      <c r="N131" s="12">
        <v>87273</v>
      </c>
      <c r="O131" s="12">
        <v>183447</v>
      </c>
      <c r="P131" s="12">
        <v>191329</v>
      </c>
      <c r="Q131" s="12">
        <v>223007</v>
      </c>
      <c r="R131" s="63">
        <v>329128</v>
      </c>
      <c r="S131" s="63">
        <v>225337</v>
      </c>
      <c r="T131" s="63">
        <v>252132</v>
      </c>
      <c r="U131" s="41">
        <v>287171</v>
      </c>
      <c r="V131" s="41">
        <v>230908</v>
      </c>
      <c r="W131" s="63">
        <v>251632</v>
      </c>
      <c r="X131" s="63">
        <v>314043</v>
      </c>
      <c r="Y131" s="63">
        <v>634992</v>
      </c>
      <c r="Z131" s="63">
        <v>315715</v>
      </c>
      <c r="AA131" s="63">
        <v>221741</v>
      </c>
      <c r="AB131" s="63">
        <v>197965</v>
      </c>
      <c r="AC131" s="63">
        <v>121731</v>
      </c>
      <c r="AD131" s="63">
        <v>862496</v>
      </c>
      <c r="AE131" s="63">
        <v>1181847</v>
      </c>
      <c r="AF131" s="63">
        <v>355511</v>
      </c>
      <c r="AG131" s="63">
        <v>377089</v>
      </c>
      <c r="AH131" s="63">
        <v>222439</v>
      </c>
      <c r="AI131" s="13">
        <v>1.9617044150502583E-2</v>
      </c>
      <c r="AJ131" s="13">
        <v>-0.41011538390141322</v>
      </c>
    </row>
    <row r="132" spans="1:36" ht="10.5" customHeight="1" x14ac:dyDescent="0.2">
      <c r="A132" s="11"/>
      <c r="B132" s="14"/>
      <c r="C132" s="11"/>
      <c r="D132" s="15" t="s">
        <v>46</v>
      </c>
      <c r="E132" s="11"/>
      <c r="F132" s="2"/>
      <c r="G132" s="12">
        <v>1253393</v>
      </c>
      <c r="H132" s="12">
        <v>1401342</v>
      </c>
      <c r="I132" s="12">
        <v>1713692</v>
      </c>
      <c r="J132" s="12">
        <v>1895343.3520000002</v>
      </c>
      <c r="K132" s="12">
        <v>2312799</v>
      </c>
      <c r="L132" s="12">
        <v>2167821</v>
      </c>
      <c r="M132" s="12">
        <v>2400499</v>
      </c>
      <c r="N132" s="12">
        <v>2179339</v>
      </c>
      <c r="O132" s="12">
        <v>2526247</v>
      </c>
      <c r="P132" s="12">
        <v>3277531</v>
      </c>
      <c r="Q132" s="12">
        <v>2742605</v>
      </c>
      <c r="R132" s="63">
        <v>2766431</v>
      </c>
      <c r="S132" s="63">
        <v>2887167</v>
      </c>
      <c r="T132" s="63">
        <v>2778585</v>
      </c>
      <c r="U132" s="41">
        <v>2790350</v>
      </c>
      <c r="V132" s="41">
        <v>2514243</v>
      </c>
      <c r="W132" s="63">
        <v>2406569</v>
      </c>
      <c r="X132" s="63">
        <v>2471522</v>
      </c>
      <c r="Y132" s="63">
        <v>2324398</v>
      </c>
      <c r="Z132" s="63">
        <v>3904849</v>
      </c>
      <c r="AA132" s="63">
        <v>5187549</v>
      </c>
      <c r="AB132" s="63">
        <v>2911453</v>
      </c>
      <c r="AC132" s="63">
        <v>3058623</v>
      </c>
      <c r="AD132" s="63">
        <v>2953573</v>
      </c>
      <c r="AE132" s="63">
        <v>4887356</v>
      </c>
      <c r="AF132" s="63">
        <v>5058287</v>
      </c>
      <c r="AG132" s="63">
        <v>4845486</v>
      </c>
      <c r="AH132" s="63">
        <v>5413796</v>
      </c>
      <c r="AI132" s="13">
        <v>0.1089160871596917</v>
      </c>
      <c r="AJ132" s="13">
        <v>0.11728648065436573</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4324106</v>
      </c>
      <c r="AA133" s="63">
        <v>919000</v>
      </c>
      <c r="AB133" s="63">
        <v>635000</v>
      </c>
      <c r="AC133" s="63">
        <v>265000</v>
      </c>
      <c r="AD133" s="63">
        <v>2149912</v>
      </c>
      <c r="AE133" s="63">
        <v>3284437</v>
      </c>
      <c r="AF133" s="63">
        <v>6059220</v>
      </c>
      <c r="AG133" s="63">
        <v>250000</v>
      </c>
      <c r="AH133" s="63">
        <v>0</v>
      </c>
      <c r="AI133" s="13">
        <v>-1</v>
      </c>
      <c r="AJ133" s="13" t="s">
        <v>246</v>
      </c>
    </row>
    <row r="134" spans="1:36" ht="10.5" customHeight="1" x14ac:dyDescent="0.2">
      <c r="A134" s="11"/>
      <c r="B134" s="11"/>
      <c r="C134" s="11"/>
      <c r="D134" s="11" t="s">
        <v>48</v>
      </c>
      <c r="E134" s="11"/>
      <c r="F134" s="2"/>
      <c r="G134" s="12">
        <v>486785</v>
      </c>
      <c r="H134" s="12">
        <v>292485</v>
      </c>
      <c r="I134" s="12">
        <v>369386</v>
      </c>
      <c r="J134" s="12">
        <v>408540.91600000003</v>
      </c>
      <c r="K134" s="12">
        <v>628457</v>
      </c>
      <c r="L134" s="12">
        <v>224912</v>
      </c>
      <c r="M134" s="12">
        <v>99487</v>
      </c>
      <c r="N134" s="12">
        <v>994803</v>
      </c>
      <c r="O134" s="12">
        <v>370848</v>
      </c>
      <c r="P134" s="12">
        <v>128544</v>
      </c>
      <c r="Q134" s="12">
        <v>54753</v>
      </c>
      <c r="R134" s="63">
        <v>256090</v>
      </c>
      <c r="S134" s="63">
        <v>505451</v>
      </c>
      <c r="T134" s="63">
        <v>447001</v>
      </c>
      <c r="U134" s="41">
        <v>321598</v>
      </c>
      <c r="V134" s="41">
        <v>423367</v>
      </c>
      <c r="W134" s="63">
        <v>277683</v>
      </c>
      <c r="X134" s="63">
        <v>172670</v>
      </c>
      <c r="Y134" s="63">
        <v>843828</v>
      </c>
      <c r="Z134" s="63">
        <v>396380</v>
      </c>
      <c r="AA134" s="63">
        <v>178295</v>
      </c>
      <c r="AB134" s="63">
        <v>203884</v>
      </c>
      <c r="AC134" s="63">
        <v>150679</v>
      </c>
      <c r="AD134" s="63">
        <v>2005219</v>
      </c>
      <c r="AE134" s="63">
        <v>980010</v>
      </c>
      <c r="AF134" s="63">
        <v>589544</v>
      </c>
      <c r="AG134" s="63">
        <v>187623</v>
      </c>
      <c r="AH134" s="63">
        <v>755969</v>
      </c>
      <c r="AI134" s="13">
        <v>0.24409479630439979</v>
      </c>
      <c r="AJ134" s="13">
        <v>3.029191517031494</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1976284</v>
      </c>
      <c r="H136" s="12">
        <v>1970619</v>
      </c>
      <c r="I136" s="12">
        <v>2706772</v>
      </c>
      <c r="J136" s="12">
        <v>2993689.8320000004</v>
      </c>
      <c r="K136" s="12">
        <f>SUM(K137:K145)</f>
        <v>3405992</v>
      </c>
      <c r="L136" s="12">
        <f>SUM(L137:L145)</f>
        <v>3381268</v>
      </c>
      <c r="M136" s="12">
        <f>SUM(M137:M145)</f>
        <v>3288565</v>
      </c>
      <c r="N136" s="12">
        <f>SUM(N137:N145)</f>
        <v>3680090</v>
      </c>
      <c r="O136" s="12">
        <v>3729604.21</v>
      </c>
      <c r="P136" s="12">
        <v>4967051</v>
      </c>
      <c r="Q136" s="12">
        <v>4714300.33</v>
      </c>
      <c r="R136" s="63">
        <v>5228727.16</v>
      </c>
      <c r="S136" s="63">
        <v>5122411.12</v>
      </c>
      <c r="T136" s="63">
        <v>5153625.43</v>
      </c>
      <c r="U136" s="41">
        <v>6433147</v>
      </c>
      <c r="V136" s="41">
        <v>5206469</v>
      </c>
      <c r="W136" s="63">
        <v>6609871.1900000004</v>
      </c>
      <c r="X136" s="63">
        <v>11191192.449999999</v>
      </c>
      <c r="Y136" s="63">
        <v>5102024</v>
      </c>
      <c r="Z136" s="63">
        <v>5283594</v>
      </c>
      <c r="AA136" s="63">
        <v>5847862</v>
      </c>
      <c r="AB136" s="63">
        <v>6270316</v>
      </c>
      <c r="AC136" s="63">
        <v>4933986</v>
      </c>
      <c r="AD136" s="63">
        <v>6622824</v>
      </c>
      <c r="AE136" s="63">
        <v>4613694</v>
      </c>
      <c r="AF136" s="63">
        <v>5270842</v>
      </c>
      <c r="AG136" s="63">
        <v>7529405</v>
      </c>
      <c r="AH136" s="63">
        <v>4839074</v>
      </c>
      <c r="AI136" s="13">
        <v>-4.2264749169488858E-2</v>
      </c>
      <c r="AJ136" s="13">
        <v>-0.35730990695811954</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119532</v>
      </c>
      <c r="H138" s="12">
        <v>138381</v>
      </c>
      <c r="I138" s="12">
        <v>164265</v>
      </c>
      <c r="J138" s="12">
        <v>181677.09</v>
      </c>
      <c r="K138" s="12">
        <v>180411</v>
      </c>
      <c r="L138" s="12">
        <v>235864</v>
      </c>
      <c r="M138" s="12">
        <v>242674</v>
      </c>
      <c r="N138" s="12">
        <v>227847</v>
      </c>
      <c r="O138" s="12">
        <v>435213.49</v>
      </c>
      <c r="P138" s="12">
        <v>563114</v>
      </c>
      <c r="Q138" s="12">
        <v>636989.6</v>
      </c>
      <c r="R138" s="63">
        <v>631915.28</v>
      </c>
      <c r="S138" s="63">
        <v>563113.6</v>
      </c>
      <c r="T138" s="63">
        <v>647558</v>
      </c>
      <c r="U138" s="41">
        <v>745355</v>
      </c>
      <c r="V138" s="41">
        <v>781237</v>
      </c>
      <c r="W138" s="64">
        <v>810518.63</v>
      </c>
      <c r="X138" s="64">
        <v>818090.01</v>
      </c>
      <c r="Y138" s="63">
        <v>863474</v>
      </c>
      <c r="Z138" s="63">
        <v>950766</v>
      </c>
      <c r="AA138" s="63">
        <v>970516</v>
      </c>
      <c r="AB138" s="63">
        <v>993573</v>
      </c>
      <c r="AC138" s="63">
        <v>1232250</v>
      </c>
      <c r="AD138" s="63">
        <v>1274776</v>
      </c>
      <c r="AE138" s="63">
        <v>1050930</v>
      </c>
      <c r="AF138" s="63">
        <v>1038850</v>
      </c>
      <c r="AG138" s="63">
        <v>1039501</v>
      </c>
      <c r="AH138" s="63">
        <v>1038393</v>
      </c>
      <c r="AI138" s="13">
        <v>7.3807826705680757E-3</v>
      </c>
      <c r="AJ138" s="13">
        <v>-1.0658960405040495E-3</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1427967</v>
      </c>
      <c r="H141" s="12">
        <v>1456726</v>
      </c>
      <c r="I141" s="12">
        <v>1572671</v>
      </c>
      <c r="J141" s="12">
        <v>1739374.1260000002</v>
      </c>
      <c r="K141" s="12">
        <v>1889703</v>
      </c>
      <c r="L141" s="12">
        <v>1802659</v>
      </c>
      <c r="M141" s="12">
        <v>1881084</v>
      </c>
      <c r="N141" s="12">
        <v>2112549</v>
      </c>
      <c r="O141" s="12">
        <v>2170666.7200000002</v>
      </c>
      <c r="P141" s="12">
        <v>2023908</v>
      </c>
      <c r="Q141" s="12">
        <v>2065524.05</v>
      </c>
      <c r="R141" s="63">
        <v>2031088.1</v>
      </c>
      <c r="S141" s="63">
        <v>2150290.17</v>
      </c>
      <c r="T141" s="63">
        <v>2179896.4299999997</v>
      </c>
      <c r="U141" s="41">
        <v>2366347</v>
      </c>
      <c r="V141" s="41">
        <v>2611293</v>
      </c>
      <c r="W141" s="63">
        <v>2683466.5300000003</v>
      </c>
      <c r="X141" s="63">
        <v>2671409.67</v>
      </c>
      <c r="Y141" s="63">
        <v>1633859</v>
      </c>
      <c r="Z141" s="63">
        <v>1451213</v>
      </c>
      <c r="AA141" s="63">
        <v>1693726</v>
      </c>
      <c r="AB141" s="63">
        <v>1593036</v>
      </c>
      <c r="AC141" s="63">
        <v>1729155</v>
      </c>
      <c r="AD141" s="63">
        <v>1748743</v>
      </c>
      <c r="AE141" s="63">
        <v>1948058</v>
      </c>
      <c r="AF141" s="63">
        <v>1892710</v>
      </c>
      <c r="AG141" s="63">
        <v>4425348</v>
      </c>
      <c r="AH141" s="63">
        <v>1865933</v>
      </c>
      <c r="AI141" s="13">
        <v>2.6703578846402287E-2</v>
      </c>
      <c r="AJ141" s="13">
        <v>-0.57835338599359865</v>
      </c>
    </row>
    <row r="142" spans="1:36" ht="10.5" customHeight="1" x14ac:dyDescent="0.2">
      <c r="A142" s="11"/>
      <c r="B142" s="14"/>
      <c r="C142" s="11" t="s">
        <v>55</v>
      </c>
      <c r="E142" s="11"/>
      <c r="F142" s="2"/>
      <c r="G142" s="12">
        <v>0</v>
      </c>
      <c r="H142" s="12">
        <v>0</v>
      </c>
      <c r="I142" s="12">
        <v>0</v>
      </c>
      <c r="J142" s="12">
        <v>0</v>
      </c>
      <c r="K142" s="12">
        <v>0</v>
      </c>
      <c r="L142" s="12">
        <v>14037</v>
      </c>
      <c r="M142" s="12">
        <v>24775</v>
      </c>
      <c r="N142" s="12">
        <v>38638</v>
      </c>
      <c r="O142" s="12">
        <v>54463</v>
      </c>
      <c r="P142" s="12">
        <v>87865</v>
      </c>
      <c r="Q142" s="12">
        <v>52638.68</v>
      </c>
      <c r="R142" s="63">
        <v>503208.78</v>
      </c>
      <c r="S142" s="63">
        <v>87865.35</v>
      </c>
      <c r="T142" s="63">
        <v>571611</v>
      </c>
      <c r="U142" s="41">
        <v>689335</v>
      </c>
      <c r="V142" s="41">
        <v>139613</v>
      </c>
      <c r="W142" s="64">
        <v>600139.03</v>
      </c>
      <c r="X142" s="64">
        <v>600181.77</v>
      </c>
      <c r="Y142" s="63">
        <v>638174</v>
      </c>
      <c r="Z142" s="63">
        <v>662323</v>
      </c>
      <c r="AA142" s="63">
        <v>725096</v>
      </c>
      <c r="AB142" s="63">
        <v>782085</v>
      </c>
      <c r="AC142" s="63">
        <v>836882</v>
      </c>
      <c r="AD142" s="63">
        <v>874310</v>
      </c>
      <c r="AE142" s="63">
        <v>909317</v>
      </c>
      <c r="AF142" s="63">
        <v>902720</v>
      </c>
      <c r="AG142" s="63">
        <v>915120</v>
      </c>
      <c r="AH142" s="63">
        <v>999587</v>
      </c>
      <c r="AI142" s="13">
        <v>4.1744238350358343E-2</v>
      </c>
      <c r="AJ142" s="13">
        <v>9.2301556080076924E-2</v>
      </c>
    </row>
    <row r="143" spans="1:36" ht="10.5" customHeight="1" x14ac:dyDescent="0.2">
      <c r="A143" s="11"/>
      <c r="B143" s="11"/>
      <c r="C143" s="11" t="s">
        <v>56</v>
      </c>
      <c r="D143" s="11"/>
      <c r="E143" s="11"/>
      <c r="F143" s="2"/>
      <c r="G143" s="12">
        <v>428785</v>
      </c>
      <c r="H143" s="12">
        <v>375512</v>
      </c>
      <c r="I143" s="12">
        <v>969836</v>
      </c>
      <c r="J143" s="12">
        <v>1072638.6160000002</v>
      </c>
      <c r="K143" s="12">
        <v>1335878</v>
      </c>
      <c r="L143" s="12">
        <v>1328708</v>
      </c>
      <c r="M143" s="12">
        <v>1140032</v>
      </c>
      <c r="N143" s="12">
        <v>1301056</v>
      </c>
      <c r="O143" s="12">
        <v>1069261</v>
      </c>
      <c r="P143" s="12">
        <v>2292164</v>
      </c>
      <c r="Q143" s="12">
        <v>1959148</v>
      </c>
      <c r="R143" s="63">
        <v>2062515</v>
      </c>
      <c r="S143" s="63">
        <v>2321142</v>
      </c>
      <c r="T143" s="63">
        <v>1754560</v>
      </c>
      <c r="U143" s="41">
        <v>2632110</v>
      </c>
      <c r="V143" s="41">
        <v>1674326</v>
      </c>
      <c r="W143" s="63">
        <v>2515747</v>
      </c>
      <c r="X143" s="63">
        <v>7101511</v>
      </c>
      <c r="Y143" s="63">
        <v>1966517</v>
      </c>
      <c r="Z143" s="63">
        <v>2219292</v>
      </c>
      <c r="AA143" s="63">
        <v>2458524</v>
      </c>
      <c r="AB143" s="63">
        <v>2901622</v>
      </c>
      <c r="AC143" s="63">
        <v>1135699</v>
      </c>
      <c r="AD143" s="63">
        <v>2724995</v>
      </c>
      <c r="AE143" s="63">
        <v>705389</v>
      </c>
      <c r="AF143" s="63">
        <v>1436562</v>
      </c>
      <c r="AG143" s="63">
        <v>1149436</v>
      </c>
      <c r="AH143" s="63">
        <v>935161</v>
      </c>
      <c r="AI143" s="13">
        <v>-0.17197981247962757</v>
      </c>
      <c r="AJ143" s="13">
        <v>-0.18641751258878267</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1120944</v>
      </c>
      <c r="H147" s="12">
        <v>1247356</v>
      </c>
      <c r="I147" s="12">
        <v>1292734</v>
      </c>
      <c r="J147" s="12">
        <v>1429763.8040000002</v>
      </c>
      <c r="K147" s="12">
        <v>1826041</v>
      </c>
      <c r="L147" s="12">
        <v>1257715</v>
      </c>
      <c r="M147" s="12">
        <v>2766429</v>
      </c>
      <c r="N147" s="12">
        <v>2203682</v>
      </c>
      <c r="O147" s="12">
        <v>6028528</v>
      </c>
      <c r="P147" s="12">
        <v>1310432</v>
      </c>
      <c r="Q147" s="12">
        <v>571566</v>
      </c>
      <c r="R147" s="63">
        <v>1684394</v>
      </c>
      <c r="S147" s="63">
        <v>2767622</v>
      </c>
      <c r="T147" s="63">
        <v>1081168</v>
      </c>
      <c r="U147" s="41">
        <v>997639</v>
      </c>
      <c r="V147" s="41">
        <v>715948</v>
      </c>
      <c r="W147" s="63">
        <v>2557327</v>
      </c>
      <c r="X147" s="63">
        <v>1256301</v>
      </c>
      <c r="Y147" s="63">
        <v>2164679</v>
      </c>
      <c r="Z147" s="63">
        <v>2055787</v>
      </c>
      <c r="AA147" s="63">
        <v>7310080</v>
      </c>
      <c r="AB147" s="63">
        <v>3710426</v>
      </c>
      <c r="AC147" s="63">
        <v>3748430</v>
      </c>
      <c r="AD147" s="63">
        <v>2169926</v>
      </c>
      <c r="AE147" s="63">
        <v>1658061</v>
      </c>
      <c r="AF147" s="63">
        <v>3131492</v>
      </c>
      <c r="AG147" s="63">
        <v>2656963</v>
      </c>
      <c r="AH147" s="63">
        <v>1169723</v>
      </c>
      <c r="AI147" s="13">
        <v>-0.17502040066372082</v>
      </c>
      <c r="AJ147" s="13">
        <v>-0.55975186707530367</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25400</v>
      </c>
      <c r="H149" s="12">
        <v>20389</v>
      </c>
      <c r="I149" s="12">
        <v>5000</v>
      </c>
      <c r="J149" s="12">
        <v>5530</v>
      </c>
      <c r="K149" s="12">
        <v>27894</v>
      </c>
      <c r="L149" s="12">
        <v>184503</v>
      </c>
      <c r="M149" s="12">
        <v>0</v>
      </c>
      <c r="N149" s="12">
        <v>0</v>
      </c>
      <c r="O149" s="12">
        <v>30797</v>
      </c>
      <c r="P149" s="12">
        <v>17677</v>
      </c>
      <c r="Q149" s="12">
        <v>15063</v>
      </c>
      <c r="R149" s="63">
        <v>71887</v>
      </c>
      <c r="S149" s="63">
        <v>39201</v>
      </c>
      <c r="T149" s="63">
        <v>26310</v>
      </c>
      <c r="U149" s="41">
        <v>34402</v>
      </c>
      <c r="V149" s="41">
        <v>1367006</v>
      </c>
      <c r="W149" s="63">
        <v>2850085</v>
      </c>
      <c r="X149" s="63">
        <v>3973909</v>
      </c>
      <c r="Y149" s="63">
        <v>3643423</v>
      </c>
      <c r="Z149" s="63">
        <v>6032</v>
      </c>
      <c r="AA149" s="63">
        <v>479170</v>
      </c>
      <c r="AB149" s="63">
        <v>0</v>
      </c>
      <c r="AC149" s="63">
        <v>0</v>
      </c>
      <c r="AD149" s="63">
        <v>0</v>
      </c>
      <c r="AE149" s="63">
        <v>2130111</v>
      </c>
      <c r="AF149" s="63">
        <v>5879828</v>
      </c>
      <c r="AG149" s="63">
        <v>3176863</v>
      </c>
      <c r="AH149" s="63">
        <v>3051006</v>
      </c>
      <c r="AI149" s="13" t="s">
        <v>246</v>
      </c>
      <c r="AJ149" s="13">
        <v>-3.9616754011740515E-2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8006799</v>
      </c>
      <c r="H152" s="5">
        <v>9205694</v>
      </c>
      <c r="I152" s="5">
        <v>9984640</v>
      </c>
      <c r="J152" s="5">
        <v>10853303.68</v>
      </c>
      <c r="K152" s="5">
        <v>14731374</v>
      </c>
      <c r="L152" s="5">
        <v>11923920</v>
      </c>
      <c r="M152" s="5">
        <v>4653286</v>
      </c>
      <c r="N152" s="5">
        <v>10457932</v>
      </c>
      <c r="O152" s="5">
        <v>19763074</v>
      </c>
      <c r="P152" s="5">
        <v>18468020</v>
      </c>
      <c r="Q152" s="5">
        <v>16814310</v>
      </c>
      <c r="R152" s="62">
        <v>18086496</v>
      </c>
      <c r="S152" s="62">
        <v>21599887</v>
      </c>
      <c r="T152" s="62">
        <v>20864917.84</v>
      </c>
      <c r="U152" s="39">
        <v>27231184</v>
      </c>
      <c r="V152" s="39">
        <v>19352590</v>
      </c>
      <c r="W152" s="62">
        <v>23242059</v>
      </c>
      <c r="X152" s="62">
        <v>26903361</v>
      </c>
      <c r="Y152" s="62">
        <v>25559116</v>
      </c>
      <c r="Z152" s="62">
        <v>39902023</v>
      </c>
      <c r="AA152" s="62">
        <v>39484024</v>
      </c>
      <c r="AB152" s="62">
        <v>30867906</v>
      </c>
      <c r="AC152" s="62">
        <v>32416663</v>
      </c>
      <c r="AD152" s="62">
        <v>33856417</v>
      </c>
      <c r="AE152" s="62">
        <v>46225721</v>
      </c>
      <c r="AF152" s="62">
        <v>36970605</v>
      </c>
      <c r="AG152" s="62">
        <v>30548591</v>
      </c>
      <c r="AH152" s="62">
        <v>36652091</v>
      </c>
      <c r="AI152" s="10">
        <v>2.9039228874648826E-2</v>
      </c>
      <c r="AJ152" s="10">
        <v>0.1997964488771348</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1826217</v>
      </c>
      <c r="H154" s="12">
        <v>1992039</v>
      </c>
      <c r="I154" s="12">
        <v>2359346</v>
      </c>
      <c r="J154" s="12">
        <v>2564609.102</v>
      </c>
      <c r="K154" s="12">
        <v>2135764</v>
      </c>
      <c r="L154" s="12">
        <v>2136279</v>
      </c>
      <c r="M154" s="12">
        <v>1374284</v>
      </c>
      <c r="N154" s="12">
        <v>2184322</v>
      </c>
      <c r="O154" s="12">
        <v>6075656</v>
      </c>
      <c r="P154" s="12">
        <v>4804671</v>
      </c>
      <c r="Q154" s="12">
        <v>3530217</v>
      </c>
      <c r="R154" s="63">
        <v>4523936</v>
      </c>
      <c r="S154" s="63">
        <v>3994829</v>
      </c>
      <c r="T154" s="63">
        <v>7100390.5</v>
      </c>
      <c r="U154" s="41">
        <v>11084215</v>
      </c>
      <c r="V154" s="41">
        <v>7988134</v>
      </c>
      <c r="W154" s="63">
        <v>8956673</v>
      </c>
      <c r="X154" s="63">
        <v>8222900</v>
      </c>
      <c r="Y154" s="63">
        <v>9904907</v>
      </c>
      <c r="Z154" s="63">
        <v>8879451</v>
      </c>
      <c r="AA154" s="63">
        <v>9676794</v>
      </c>
      <c r="AB154" s="63">
        <v>10159495</v>
      </c>
      <c r="AC154" s="63">
        <v>10289579</v>
      </c>
      <c r="AD154" s="63">
        <v>16865727</v>
      </c>
      <c r="AE154" s="63">
        <v>20163029</v>
      </c>
      <c r="AF154" s="63">
        <v>8017460</v>
      </c>
      <c r="AG154" s="63">
        <v>8195650</v>
      </c>
      <c r="AH154" s="63">
        <v>7723572</v>
      </c>
      <c r="AI154" s="13">
        <v>-4.4660620866810441E-2</v>
      </c>
      <c r="AJ154" s="13">
        <v>-5.7601044456510465E-2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1561828</v>
      </c>
      <c r="H156" s="12">
        <v>1982529</v>
      </c>
      <c r="I156" s="12">
        <v>2105896</v>
      </c>
      <c r="J156" s="12">
        <v>2289108.952</v>
      </c>
      <c r="K156" s="12">
        <v>2076114</v>
      </c>
      <c r="L156" s="12">
        <v>2986970</v>
      </c>
      <c r="M156" s="12">
        <v>1365696</v>
      </c>
      <c r="N156" s="12">
        <v>2327759</v>
      </c>
      <c r="O156" s="12">
        <v>3071152</v>
      </c>
      <c r="P156" s="12">
        <v>3289858</v>
      </c>
      <c r="Q156" s="12">
        <v>3694859</v>
      </c>
      <c r="R156" s="63">
        <v>4823076</v>
      </c>
      <c r="S156" s="63">
        <v>6362734</v>
      </c>
      <c r="T156" s="63">
        <v>4582342.8</v>
      </c>
      <c r="U156" s="41">
        <v>6045292</v>
      </c>
      <c r="V156" s="41">
        <v>3489134</v>
      </c>
      <c r="W156" s="63">
        <v>4839153</v>
      </c>
      <c r="X156" s="63">
        <v>4461197</v>
      </c>
      <c r="Y156" s="63">
        <v>5711548</v>
      </c>
      <c r="Z156" s="63">
        <v>6552040</v>
      </c>
      <c r="AA156" s="63">
        <v>6606367</v>
      </c>
      <c r="AB156" s="63">
        <v>5916618</v>
      </c>
      <c r="AC156" s="63">
        <v>6198266</v>
      </c>
      <c r="AD156" s="63">
        <v>11432658</v>
      </c>
      <c r="AE156" s="63">
        <v>11823973</v>
      </c>
      <c r="AF156" s="63">
        <v>9615507</v>
      </c>
      <c r="AG156" s="63">
        <v>8444285</v>
      </c>
      <c r="AH156" s="63">
        <v>10376709</v>
      </c>
      <c r="AI156" s="13">
        <v>9.8156790047875031E-2</v>
      </c>
      <c r="AJ156" s="13">
        <v>0.22884400514667613</v>
      </c>
    </row>
    <row r="157" spans="1:36" ht="10.5" customHeight="1" x14ac:dyDescent="0.2">
      <c r="A157" s="11"/>
      <c r="B157" s="19" t="s">
        <v>67</v>
      </c>
      <c r="C157" s="14"/>
      <c r="D157" s="19"/>
      <c r="E157" s="19"/>
      <c r="F157" s="2"/>
      <c r="G157" s="12">
        <v>456469</v>
      </c>
      <c r="H157" s="12">
        <v>884443</v>
      </c>
      <c r="I157" s="12">
        <v>588191</v>
      </c>
      <c r="J157" s="12">
        <v>639363.61699999997</v>
      </c>
      <c r="K157" s="12">
        <v>1013753</v>
      </c>
      <c r="L157" s="12">
        <v>749081</v>
      </c>
      <c r="M157" s="12">
        <v>348690</v>
      </c>
      <c r="N157" s="12">
        <v>1923777</v>
      </c>
      <c r="O157" s="12">
        <v>1037802</v>
      </c>
      <c r="P157" s="12">
        <v>2324355</v>
      </c>
      <c r="Q157" s="12">
        <v>2524713</v>
      </c>
      <c r="R157" s="63">
        <v>2105927</v>
      </c>
      <c r="S157" s="63">
        <v>4015438</v>
      </c>
      <c r="T157" s="63">
        <v>1230248</v>
      </c>
      <c r="U157" s="41">
        <v>1391610</v>
      </c>
      <c r="V157" s="41">
        <v>1679307</v>
      </c>
      <c r="W157" s="63">
        <v>1458560</v>
      </c>
      <c r="X157" s="63">
        <v>2105987</v>
      </c>
      <c r="Y157" s="63">
        <v>3264188</v>
      </c>
      <c r="Z157" s="63">
        <v>2574737</v>
      </c>
      <c r="AA157" s="63">
        <v>1680064</v>
      </c>
      <c r="AB157" s="63">
        <v>2565423</v>
      </c>
      <c r="AC157" s="63">
        <v>1394203</v>
      </c>
      <c r="AD157" s="63">
        <v>1817449</v>
      </c>
      <c r="AE157" s="63">
        <v>0</v>
      </c>
      <c r="AF157" s="63">
        <v>959394</v>
      </c>
      <c r="AG157" s="63">
        <v>1318996</v>
      </c>
      <c r="AH157" s="63">
        <v>698277</v>
      </c>
      <c r="AI157" s="13">
        <v>-0.19497112342517575</v>
      </c>
      <c r="AJ157" s="13">
        <v>-0.47059960758031111</v>
      </c>
    </row>
    <row r="158" spans="1:36" ht="10.5" customHeight="1" x14ac:dyDescent="0.2">
      <c r="A158" s="11"/>
      <c r="B158" s="19" t="s">
        <v>69</v>
      </c>
      <c r="C158" s="14"/>
      <c r="D158" s="19"/>
      <c r="E158" s="19"/>
      <c r="F158" s="2"/>
      <c r="G158" s="12">
        <v>1353908</v>
      </c>
      <c r="H158" s="12">
        <v>1365562</v>
      </c>
      <c r="I158" s="12">
        <v>1471402</v>
      </c>
      <c r="J158" s="12">
        <v>1599413.9739999999</v>
      </c>
      <c r="K158" s="12">
        <v>1740021</v>
      </c>
      <c r="L158" s="12">
        <v>1442770</v>
      </c>
      <c r="M158" s="12">
        <v>785659</v>
      </c>
      <c r="N158" s="12">
        <v>1228492</v>
      </c>
      <c r="O158" s="12">
        <v>2716831</v>
      </c>
      <c r="P158" s="12">
        <v>1755461</v>
      </c>
      <c r="Q158" s="12">
        <v>1670869</v>
      </c>
      <c r="R158" s="63">
        <v>2180617</v>
      </c>
      <c r="S158" s="63">
        <v>1575486</v>
      </c>
      <c r="T158" s="63">
        <v>2710712</v>
      </c>
      <c r="U158" s="41">
        <v>3682464</v>
      </c>
      <c r="V158" s="41">
        <v>1407035</v>
      </c>
      <c r="W158" s="63">
        <v>2556356</v>
      </c>
      <c r="X158" s="63">
        <v>2367499</v>
      </c>
      <c r="Y158" s="63">
        <v>1506116</v>
      </c>
      <c r="Z158" s="63">
        <v>2495853</v>
      </c>
      <c r="AA158" s="63">
        <v>1968100</v>
      </c>
      <c r="AB158" s="63">
        <v>2154716</v>
      </c>
      <c r="AC158" s="63">
        <v>5175847</v>
      </c>
      <c r="AD158" s="63">
        <v>3364276</v>
      </c>
      <c r="AE158" s="63">
        <v>4716319</v>
      </c>
      <c r="AF158" s="63">
        <v>3383716</v>
      </c>
      <c r="AG158" s="63">
        <v>4098689</v>
      </c>
      <c r="AH158" s="63">
        <v>1912403</v>
      </c>
      <c r="AI158" s="13">
        <v>-1.9686695860319681E-2</v>
      </c>
      <c r="AJ158" s="13">
        <v>-0.53341104924037908</v>
      </c>
    </row>
    <row r="159" spans="1:36" ht="10.5" customHeight="1" x14ac:dyDescent="0.2">
      <c r="A159" s="11"/>
      <c r="B159" s="19" t="s">
        <v>70</v>
      </c>
      <c r="C159" s="14"/>
      <c r="D159" s="19"/>
      <c r="E159" s="19"/>
      <c r="F159" s="2"/>
      <c r="G159" s="12">
        <v>333637</v>
      </c>
      <c r="H159" s="12">
        <v>561786</v>
      </c>
      <c r="I159" s="12">
        <v>470567</v>
      </c>
      <c r="J159" s="12">
        <v>511506.32899999997</v>
      </c>
      <c r="K159" s="12">
        <v>568685</v>
      </c>
      <c r="L159" s="12">
        <v>732575</v>
      </c>
      <c r="M159" s="12">
        <v>632306</v>
      </c>
      <c r="N159" s="12">
        <v>1770476</v>
      </c>
      <c r="O159" s="12">
        <v>1332816</v>
      </c>
      <c r="P159" s="12">
        <v>1250476</v>
      </c>
      <c r="Q159" s="12">
        <v>1386117</v>
      </c>
      <c r="R159" s="63">
        <v>1291365</v>
      </c>
      <c r="S159" s="63">
        <v>1737633</v>
      </c>
      <c r="T159" s="63">
        <v>1394404.15</v>
      </c>
      <c r="U159" s="41">
        <v>1687970</v>
      </c>
      <c r="V159" s="41">
        <v>0</v>
      </c>
      <c r="W159" s="63">
        <v>2218351</v>
      </c>
      <c r="X159" s="63">
        <v>3322488</v>
      </c>
      <c r="Y159" s="63">
        <v>747461</v>
      </c>
      <c r="Z159" s="63">
        <v>2851440</v>
      </c>
      <c r="AA159" s="63">
        <v>1513308</v>
      </c>
      <c r="AB159" s="63">
        <v>2046522</v>
      </c>
      <c r="AC159" s="63">
        <v>2256826</v>
      </c>
      <c r="AD159" s="63">
        <v>371091</v>
      </c>
      <c r="AE159" s="63">
        <v>704858</v>
      </c>
      <c r="AF159" s="63">
        <v>2265393</v>
      </c>
      <c r="AG159" s="63">
        <v>1817346</v>
      </c>
      <c r="AH159" s="63">
        <v>1723782</v>
      </c>
      <c r="AI159" s="13">
        <v>-2.8198301091537092E-2</v>
      </c>
      <c r="AJ159" s="13">
        <v>-5.148386713372137E-2</v>
      </c>
    </row>
    <row r="160" spans="1:36" ht="10.5" customHeight="1" x14ac:dyDescent="0.2">
      <c r="A160" s="11"/>
      <c r="B160" s="19" t="s">
        <v>71</v>
      </c>
      <c r="C160" s="14"/>
      <c r="D160" s="19"/>
      <c r="E160" s="19"/>
      <c r="F160" s="2"/>
      <c r="G160" s="12">
        <v>314574</v>
      </c>
      <c r="H160" s="12">
        <v>324621</v>
      </c>
      <c r="I160" s="12">
        <v>368393</v>
      </c>
      <c r="J160" s="12">
        <v>400443.19099999999</v>
      </c>
      <c r="K160" s="12">
        <v>373888</v>
      </c>
      <c r="L160" s="12">
        <v>485343</v>
      </c>
      <c r="M160" s="12">
        <v>146651</v>
      </c>
      <c r="N160" s="12">
        <v>630790</v>
      </c>
      <c r="O160" s="12">
        <v>325170</v>
      </c>
      <c r="P160" s="12">
        <v>1766964</v>
      </c>
      <c r="Q160" s="12">
        <v>696933</v>
      </c>
      <c r="R160" s="63">
        <v>725432</v>
      </c>
      <c r="S160" s="63">
        <v>689946</v>
      </c>
      <c r="T160" s="63">
        <v>536402.89</v>
      </c>
      <c r="U160" s="41">
        <v>917138</v>
      </c>
      <c r="V160" s="41">
        <v>558432</v>
      </c>
      <c r="W160" s="63">
        <v>540975</v>
      </c>
      <c r="X160" s="63">
        <v>535584</v>
      </c>
      <c r="Y160" s="63">
        <v>783110</v>
      </c>
      <c r="Z160" s="63">
        <v>518788</v>
      </c>
      <c r="AA160" s="63">
        <v>499981</v>
      </c>
      <c r="AB160" s="63">
        <v>566348</v>
      </c>
      <c r="AC160" s="63">
        <v>570860</v>
      </c>
      <c r="AD160" s="63">
        <v>5216</v>
      </c>
      <c r="AE160" s="63">
        <v>1199900</v>
      </c>
      <c r="AF160" s="63">
        <v>1112643</v>
      </c>
      <c r="AG160" s="63">
        <v>1227825</v>
      </c>
      <c r="AH160" s="63">
        <v>1259045</v>
      </c>
      <c r="AI160" s="13">
        <v>0.14242135740268957</v>
      </c>
      <c r="AJ160" s="13">
        <v>2.5427076334168144E-2</v>
      </c>
    </row>
    <row r="161" spans="1:36" ht="10.5" customHeight="1" x14ac:dyDescent="0.2">
      <c r="A161" s="11"/>
      <c r="B161" s="19" t="s">
        <v>72</v>
      </c>
      <c r="C161" s="14"/>
      <c r="D161" s="19"/>
      <c r="E161" s="19"/>
      <c r="F161" s="2"/>
      <c r="G161" s="12">
        <v>701536</v>
      </c>
      <c r="H161" s="12">
        <v>615581</v>
      </c>
      <c r="I161" s="12">
        <v>601662</v>
      </c>
      <c r="J161" s="12">
        <v>654006.59399999992</v>
      </c>
      <c r="K161" s="12">
        <v>351355</v>
      </c>
      <c r="L161" s="12">
        <v>0</v>
      </c>
      <c r="M161" s="12">
        <v>0</v>
      </c>
      <c r="N161" s="12">
        <v>228255</v>
      </c>
      <c r="O161" s="12">
        <v>0</v>
      </c>
      <c r="P161" s="12">
        <v>213022</v>
      </c>
      <c r="Q161" s="12">
        <v>0</v>
      </c>
      <c r="R161" s="63">
        <v>321094</v>
      </c>
      <c r="S161" s="63">
        <v>397485</v>
      </c>
      <c r="T161" s="63">
        <v>1779606</v>
      </c>
      <c r="U161" s="41">
        <v>1804761</v>
      </c>
      <c r="V161" s="41">
        <v>3112521</v>
      </c>
      <c r="W161" s="63">
        <v>1542755</v>
      </c>
      <c r="X161" s="63">
        <v>2053767</v>
      </c>
      <c r="Y161" s="63">
        <v>3641786</v>
      </c>
      <c r="Z161" s="63">
        <v>4350470</v>
      </c>
      <c r="AA161" s="63">
        <v>2305111</v>
      </c>
      <c r="AB161" s="63">
        <v>4659451</v>
      </c>
      <c r="AC161" s="63">
        <v>5395249</v>
      </c>
      <c r="AD161" s="63">
        <v>0</v>
      </c>
      <c r="AE161" s="63">
        <v>6513680</v>
      </c>
      <c r="AF161" s="63">
        <v>6606798</v>
      </c>
      <c r="AG161" s="63">
        <v>4558800</v>
      </c>
      <c r="AH161" s="63">
        <v>7649111</v>
      </c>
      <c r="AI161" s="13">
        <v>8.6123896648429898E-2</v>
      </c>
      <c r="AJ161" s="13">
        <v>0.67787816969377912</v>
      </c>
    </row>
    <row r="162" spans="1:36" ht="10.5" customHeight="1" x14ac:dyDescent="0.2">
      <c r="A162" s="11"/>
      <c r="B162" s="19" t="s">
        <v>73</v>
      </c>
      <c r="C162" s="14"/>
      <c r="D162" s="19"/>
      <c r="E162" s="19"/>
      <c r="F162" s="2"/>
      <c r="G162" s="12">
        <v>0</v>
      </c>
      <c r="H162" s="12">
        <v>0</v>
      </c>
      <c r="I162" s="12">
        <v>0</v>
      </c>
      <c r="J162" s="12">
        <v>0</v>
      </c>
      <c r="K162" s="12">
        <v>432093</v>
      </c>
      <c r="L162" s="12">
        <v>126288</v>
      </c>
      <c r="M162" s="12">
        <v>0</v>
      </c>
      <c r="N162" s="12">
        <v>164061</v>
      </c>
      <c r="O162" s="12">
        <v>2127043</v>
      </c>
      <c r="P162" s="12">
        <v>100000</v>
      </c>
      <c r="Q162" s="12">
        <v>347389</v>
      </c>
      <c r="R162" s="63">
        <v>0</v>
      </c>
      <c r="S162" s="63">
        <v>786531</v>
      </c>
      <c r="T162" s="63">
        <v>0</v>
      </c>
      <c r="U162" s="41">
        <v>0</v>
      </c>
      <c r="V162" s="41">
        <v>0</v>
      </c>
      <c r="W162" s="63">
        <v>1129236</v>
      </c>
      <c r="X162" s="63">
        <v>3149651</v>
      </c>
      <c r="Y162" s="63">
        <v>0</v>
      </c>
      <c r="Z162" s="63">
        <v>10446085</v>
      </c>
      <c r="AA162" s="63">
        <v>14016326</v>
      </c>
      <c r="AB162" s="63">
        <v>2710887</v>
      </c>
      <c r="AC162" s="63">
        <v>33642</v>
      </c>
      <c r="AD162" s="63">
        <v>0</v>
      </c>
      <c r="AE162" s="63">
        <v>0</v>
      </c>
      <c r="AF162" s="63">
        <v>0</v>
      </c>
      <c r="AG162" s="63">
        <v>0</v>
      </c>
      <c r="AH162" s="63">
        <v>4805286</v>
      </c>
      <c r="AI162" s="13">
        <v>0.10010626431574376</v>
      </c>
      <c r="AJ162" s="13" t="s">
        <v>246</v>
      </c>
    </row>
    <row r="163" spans="1:36" ht="10.5" customHeight="1" x14ac:dyDescent="0.2">
      <c r="A163" s="11"/>
      <c r="B163" s="19" t="s">
        <v>39</v>
      </c>
      <c r="C163" s="14"/>
      <c r="D163" s="19"/>
      <c r="E163" s="19"/>
      <c r="F163" s="2"/>
      <c r="G163" s="12">
        <v>1458630</v>
      </c>
      <c r="H163" s="12">
        <v>1479133</v>
      </c>
      <c r="I163" s="12">
        <v>2019183</v>
      </c>
      <c r="J163" s="12">
        <v>2194851.9210000001</v>
      </c>
      <c r="K163" s="12">
        <v>6039701</v>
      </c>
      <c r="L163" s="12">
        <v>3264614</v>
      </c>
      <c r="M163" s="12">
        <v>0</v>
      </c>
      <c r="N163" s="12">
        <v>0</v>
      </c>
      <c r="O163" s="12">
        <v>3076604</v>
      </c>
      <c r="P163" s="12">
        <v>2963213</v>
      </c>
      <c r="Q163" s="12">
        <v>2963213</v>
      </c>
      <c r="R163" s="63">
        <v>2115049</v>
      </c>
      <c r="S163" s="63">
        <v>2039805</v>
      </c>
      <c r="T163" s="63">
        <v>1530811.5</v>
      </c>
      <c r="U163" s="41">
        <v>617734</v>
      </c>
      <c r="V163" s="41">
        <v>1118027</v>
      </c>
      <c r="W163" s="63">
        <v>0</v>
      </c>
      <c r="X163" s="63">
        <v>684288</v>
      </c>
      <c r="Y163" s="63">
        <v>0</v>
      </c>
      <c r="Z163" s="63">
        <v>1233159</v>
      </c>
      <c r="AA163" s="63">
        <v>1217973</v>
      </c>
      <c r="AB163" s="63">
        <v>88446</v>
      </c>
      <c r="AC163" s="63">
        <v>1102191</v>
      </c>
      <c r="AD163" s="63">
        <v>0</v>
      </c>
      <c r="AE163" s="63">
        <v>1103962</v>
      </c>
      <c r="AF163" s="63">
        <v>5009694</v>
      </c>
      <c r="AG163" s="63">
        <v>887000</v>
      </c>
      <c r="AH163" s="63">
        <v>503906</v>
      </c>
      <c r="AI163" s="13">
        <v>0.33642694152628194</v>
      </c>
      <c r="AJ163" s="13">
        <v>-0.43189853438556935</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310</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1730541</v>
      </c>
      <c r="H176" s="5">
        <v>1906935</v>
      </c>
      <c r="I176" s="5">
        <v>2300873</v>
      </c>
      <c r="J176" s="5">
        <v>2529960</v>
      </c>
      <c r="K176" s="5">
        <f>SUM(K178,K193,K204,K206)</f>
        <v>2415727</v>
      </c>
      <c r="L176" s="5">
        <f>SUM(L178,L193,L204,L206)</f>
        <v>4473137</v>
      </c>
      <c r="M176" s="5">
        <f>SUM(M178,M193,M204,M206)</f>
        <v>5035343</v>
      </c>
      <c r="N176" s="5">
        <f>SUM(N178,N193,N204,N206)</f>
        <v>1090933</v>
      </c>
      <c r="O176" s="5">
        <v>4471219</v>
      </c>
      <c r="P176" s="5">
        <v>3924401</v>
      </c>
      <c r="Q176" s="5">
        <v>4493718</v>
      </c>
      <c r="R176" s="39">
        <v>6863531</v>
      </c>
      <c r="S176" s="39">
        <v>5105047</v>
      </c>
      <c r="T176" s="39">
        <v>5571643</v>
      </c>
      <c r="U176" s="39">
        <v>5266127</v>
      </c>
      <c r="V176" s="39">
        <v>10666689</v>
      </c>
      <c r="W176" s="39">
        <v>5558246</v>
      </c>
      <c r="X176" s="39">
        <v>4168674</v>
      </c>
      <c r="Y176" s="39">
        <v>5586576</v>
      </c>
      <c r="Z176" s="39">
        <v>7060539</v>
      </c>
      <c r="AA176" s="39">
        <v>5330518</v>
      </c>
      <c r="AB176" s="39">
        <v>7523694</v>
      </c>
      <c r="AC176" s="39">
        <v>6625093</v>
      </c>
      <c r="AD176" s="39">
        <v>6384343</v>
      </c>
      <c r="AE176" s="39">
        <v>5695130</v>
      </c>
      <c r="AF176" s="39">
        <v>6207763</v>
      </c>
      <c r="AG176" s="39">
        <v>6944795</v>
      </c>
      <c r="AH176" s="39">
        <v>6628810</v>
      </c>
      <c r="AI176" s="10">
        <v>-2.0884164579894504E-2</v>
      </c>
      <c r="AJ176" s="10">
        <v>-4.5499543183060119E-2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1285263</v>
      </c>
      <c r="H178" s="12">
        <v>1579149</v>
      </c>
      <c r="I178" s="12">
        <v>1996846</v>
      </c>
      <c r="J178" s="12">
        <v>2223769</v>
      </c>
      <c r="K178" s="12">
        <f>SUM(K179,K183:K187)</f>
        <v>2018700</v>
      </c>
      <c r="L178" s="12">
        <f>SUM(L179,L183:L187)</f>
        <v>2448399</v>
      </c>
      <c r="M178" s="12">
        <f>SUM(M179,M183:M187)</f>
        <v>2781539</v>
      </c>
      <c r="N178" s="12">
        <f>SUM(N179,N183:N187)</f>
        <v>771572</v>
      </c>
      <c r="O178" s="12">
        <v>3114366</v>
      </c>
      <c r="P178" s="12">
        <v>2960003</v>
      </c>
      <c r="Q178" s="12">
        <v>3088544</v>
      </c>
      <c r="R178" s="41">
        <v>3539828</v>
      </c>
      <c r="S178" s="41">
        <v>3788397</v>
      </c>
      <c r="T178" s="41">
        <v>3755763</v>
      </c>
      <c r="U178" s="41">
        <v>3988915</v>
      </c>
      <c r="V178" s="41">
        <v>6471904</v>
      </c>
      <c r="W178" s="41">
        <v>4296581</v>
      </c>
      <c r="X178" s="41">
        <v>3476683</v>
      </c>
      <c r="Y178" s="41">
        <v>4437933</v>
      </c>
      <c r="Z178" s="41">
        <v>4936540</v>
      </c>
      <c r="AA178" s="41">
        <v>4460080</v>
      </c>
      <c r="AB178" s="41">
        <v>4967219</v>
      </c>
      <c r="AC178" s="41">
        <v>4749199</v>
      </c>
      <c r="AD178" s="41">
        <v>5094664</v>
      </c>
      <c r="AE178" s="41">
        <v>5223369</v>
      </c>
      <c r="AF178" s="41">
        <v>5232453</v>
      </c>
      <c r="AG178" s="41">
        <v>5324778</v>
      </c>
      <c r="AH178" s="41">
        <v>5384692</v>
      </c>
      <c r="AI178" s="13">
        <v>1.3540855928161788E-2</v>
      </c>
      <c r="AJ178" s="13">
        <v>1.1251924493377939E-2</v>
      </c>
    </row>
    <row r="179" spans="1:36" ht="10.5" customHeight="1" x14ac:dyDescent="0.2">
      <c r="A179" s="11"/>
      <c r="B179" s="11"/>
      <c r="C179" s="11" t="s">
        <v>36</v>
      </c>
      <c r="D179" s="11"/>
      <c r="E179" s="11"/>
      <c r="F179" s="2"/>
      <c r="G179" s="12">
        <v>541834</v>
      </c>
      <c r="H179" s="12">
        <v>656943</v>
      </c>
      <c r="I179" s="12">
        <v>684633</v>
      </c>
      <c r="J179" s="12">
        <v>790478</v>
      </c>
      <c r="K179" s="12">
        <f>SUM(K180:K182)</f>
        <v>738631</v>
      </c>
      <c r="L179" s="12">
        <f>SUM(L180:L182)</f>
        <v>478799</v>
      </c>
      <c r="M179" s="12">
        <f>SUM(M180:M182)</f>
        <v>697473</v>
      </c>
      <c r="N179" s="12">
        <f>SUM(N180:N182)</f>
        <v>172282</v>
      </c>
      <c r="O179" s="12">
        <v>651602</v>
      </c>
      <c r="P179" s="12">
        <v>686945</v>
      </c>
      <c r="Q179" s="12">
        <v>729537</v>
      </c>
      <c r="R179" s="41">
        <v>682623</v>
      </c>
      <c r="S179" s="41">
        <v>774123</v>
      </c>
      <c r="T179" s="41">
        <v>799141</v>
      </c>
      <c r="U179" s="41">
        <v>834750</v>
      </c>
      <c r="V179" s="41">
        <v>983791</v>
      </c>
      <c r="W179" s="41">
        <v>922709</v>
      </c>
      <c r="X179" s="41">
        <v>458659</v>
      </c>
      <c r="Y179" s="41">
        <v>1020246</v>
      </c>
      <c r="Z179" s="41">
        <v>936847</v>
      </c>
      <c r="AA179" s="41">
        <v>1092346</v>
      </c>
      <c r="AB179" s="41">
        <v>1372495</v>
      </c>
      <c r="AC179" s="41">
        <v>1145625</v>
      </c>
      <c r="AD179" s="41">
        <v>1109926</v>
      </c>
      <c r="AE179" s="41">
        <v>1093682</v>
      </c>
      <c r="AF179" s="41">
        <v>1309022</v>
      </c>
      <c r="AG179" s="41">
        <v>1266913</v>
      </c>
      <c r="AH179" s="41">
        <v>1276718</v>
      </c>
      <c r="AI179" s="13">
        <v>-1.1983869353617393E-2</v>
      </c>
      <c r="AJ179" s="13">
        <v>7.7392843865364078E-3</v>
      </c>
    </row>
    <row r="180" spans="1:36" ht="10.5" customHeight="1" x14ac:dyDescent="0.2">
      <c r="A180" s="11"/>
      <c r="B180" s="11"/>
      <c r="C180" s="11"/>
      <c r="D180" s="11" t="s">
        <v>37</v>
      </c>
      <c r="E180" s="11"/>
      <c r="F180" s="2"/>
      <c r="G180" s="12">
        <v>487543</v>
      </c>
      <c r="H180" s="12">
        <v>621095</v>
      </c>
      <c r="I180" s="12">
        <v>605578</v>
      </c>
      <c r="J180" s="12">
        <v>726868</v>
      </c>
      <c r="K180" s="12">
        <v>681551</v>
      </c>
      <c r="L180" s="12">
        <v>422315</v>
      </c>
      <c r="M180" s="12">
        <v>646682</v>
      </c>
      <c r="N180" s="12">
        <v>149138</v>
      </c>
      <c r="O180" s="12">
        <v>649408</v>
      </c>
      <c r="P180" s="12">
        <v>567895</v>
      </c>
      <c r="Q180" s="12">
        <v>694225</v>
      </c>
      <c r="R180" s="41">
        <v>626543</v>
      </c>
      <c r="S180" s="41">
        <v>753207</v>
      </c>
      <c r="T180" s="41">
        <v>740917</v>
      </c>
      <c r="U180" s="41">
        <v>775626</v>
      </c>
      <c r="V180" s="41">
        <v>921433</v>
      </c>
      <c r="W180" s="41">
        <v>896311</v>
      </c>
      <c r="X180" s="41">
        <v>395102</v>
      </c>
      <c r="Y180" s="41">
        <v>985000</v>
      </c>
      <c r="Z180" s="41">
        <v>877189</v>
      </c>
      <c r="AA180" s="41">
        <v>1023890</v>
      </c>
      <c r="AB180" s="41">
        <v>1049706</v>
      </c>
      <c r="AC180" s="41">
        <v>1068021</v>
      </c>
      <c r="AD180" s="41">
        <v>1067015</v>
      </c>
      <c r="AE180" s="41">
        <v>1005853</v>
      </c>
      <c r="AF180" s="41">
        <v>1151127</v>
      </c>
      <c r="AG180" s="41">
        <v>1200629</v>
      </c>
      <c r="AH180" s="41">
        <v>1150397</v>
      </c>
      <c r="AI180" s="13">
        <v>1.5383285645545586E-2</v>
      </c>
      <c r="AJ180" s="13">
        <v>-4.1838069878372089E-2</v>
      </c>
    </row>
    <row r="181" spans="1:36" ht="10.5" customHeight="1" x14ac:dyDescent="0.2">
      <c r="A181" s="11"/>
      <c r="B181" s="11"/>
      <c r="C181" s="14"/>
      <c r="D181" s="11" t="s">
        <v>90</v>
      </c>
      <c r="E181" s="11"/>
      <c r="F181" s="2"/>
      <c r="G181" s="12">
        <v>7016</v>
      </c>
      <c r="H181" s="12">
        <v>7738</v>
      </c>
      <c r="I181" s="12">
        <v>0</v>
      </c>
      <c r="J181" s="12">
        <v>2739</v>
      </c>
      <c r="K181" s="12">
        <v>0</v>
      </c>
      <c r="L181" s="12">
        <v>2975</v>
      </c>
      <c r="M181" s="12">
        <v>5522</v>
      </c>
      <c r="N181" s="12">
        <v>0</v>
      </c>
      <c r="O181" s="12">
        <v>0</v>
      </c>
      <c r="P181" s="12">
        <v>111468</v>
      </c>
      <c r="Q181" s="12">
        <v>12259</v>
      </c>
      <c r="R181" s="41">
        <v>11971</v>
      </c>
      <c r="S181" s="41">
        <v>11908</v>
      </c>
      <c r="T181" s="41">
        <v>0</v>
      </c>
      <c r="U181" s="41">
        <v>0</v>
      </c>
      <c r="V181" s="41">
        <v>40926</v>
      </c>
      <c r="W181" s="41">
        <v>18260</v>
      </c>
      <c r="X181" s="41">
        <v>21215</v>
      </c>
      <c r="Y181" s="41">
        <v>21057</v>
      </c>
      <c r="Z181" s="41">
        <v>23844</v>
      </c>
      <c r="AA181" s="41">
        <v>27533</v>
      </c>
      <c r="AB181" s="41">
        <v>268084</v>
      </c>
      <c r="AC181" s="41">
        <v>30171</v>
      </c>
      <c r="AD181" s="41">
        <v>0</v>
      </c>
      <c r="AE181" s="41">
        <v>17970</v>
      </c>
      <c r="AF181" s="41">
        <v>46606</v>
      </c>
      <c r="AG181" s="41">
        <v>0</v>
      </c>
      <c r="AH181" s="41">
        <v>46872</v>
      </c>
      <c r="AI181" s="13">
        <v>-0.25222013840155244</v>
      </c>
      <c r="AJ181" s="13" t="s">
        <v>246</v>
      </c>
    </row>
    <row r="182" spans="1:36" ht="10.5" customHeight="1" x14ac:dyDescent="0.2">
      <c r="A182" s="11"/>
      <c r="B182" s="14"/>
      <c r="C182" s="11"/>
      <c r="D182" s="11" t="s">
        <v>39</v>
      </c>
      <c r="E182" s="11"/>
      <c r="F182" s="2"/>
      <c r="G182" s="12">
        <v>47275</v>
      </c>
      <c r="H182" s="12">
        <v>28110</v>
      </c>
      <c r="I182" s="12">
        <v>79055</v>
      </c>
      <c r="J182" s="12">
        <v>60871</v>
      </c>
      <c r="K182" s="12">
        <v>57080</v>
      </c>
      <c r="L182" s="12">
        <v>53509</v>
      </c>
      <c r="M182" s="12">
        <v>45269</v>
      </c>
      <c r="N182" s="12">
        <v>23144</v>
      </c>
      <c r="O182" s="12">
        <v>2194</v>
      </c>
      <c r="P182" s="12">
        <v>7582</v>
      </c>
      <c r="Q182" s="12">
        <v>23053</v>
      </c>
      <c r="R182" s="41">
        <v>44109</v>
      </c>
      <c r="S182" s="41">
        <v>9008</v>
      </c>
      <c r="T182" s="41">
        <v>58224</v>
      </c>
      <c r="U182" s="41">
        <v>59124</v>
      </c>
      <c r="V182" s="41">
        <v>21432</v>
      </c>
      <c r="W182" s="41">
        <v>8138</v>
      </c>
      <c r="X182" s="41">
        <v>42342</v>
      </c>
      <c r="Y182" s="41">
        <v>14189</v>
      </c>
      <c r="Z182" s="41">
        <v>35814</v>
      </c>
      <c r="AA182" s="41">
        <v>40923</v>
      </c>
      <c r="AB182" s="41">
        <v>54705</v>
      </c>
      <c r="AC182" s="41">
        <v>47433</v>
      </c>
      <c r="AD182" s="41">
        <v>42911</v>
      </c>
      <c r="AE182" s="41">
        <v>69859</v>
      </c>
      <c r="AF182" s="41">
        <v>111289</v>
      </c>
      <c r="AG182" s="41">
        <v>66284</v>
      </c>
      <c r="AH182" s="41">
        <v>79449</v>
      </c>
      <c r="AI182" s="13">
        <v>6.4168098309432375E-2</v>
      </c>
      <c r="AJ182" s="13">
        <v>0.19861505038923422</v>
      </c>
    </row>
    <row r="183" spans="1:36" ht="10.5" customHeight="1" x14ac:dyDescent="0.2">
      <c r="A183" s="11"/>
      <c r="B183" s="14"/>
      <c r="C183" s="11" t="s">
        <v>40</v>
      </c>
      <c r="D183" s="11"/>
      <c r="E183" s="11"/>
      <c r="F183" s="2"/>
      <c r="G183" s="12">
        <v>0</v>
      </c>
      <c r="H183" s="12">
        <v>0</v>
      </c>
      <c r="I183" s="12">
        <v>0</v>
      </c>
      <c r="J183" s="12">
        <v>0</v>
      </c>
      <c r="K183" s="12">
        <v>26949</v>
      </c>
      <c r="L183" s="12">
        <v>384993</v>
      </c>
      <c r="M183" s="12">
        <v>548828</v>
      </c>
      <c r="N183" s="12">
        <v>114293</v>
      </c>
      <c r="O183" s="12">
        <v>526491</v>
      </c>
      <c r="P183" s="12">
        <v>532280</v>
      </c>
      <c r="Q183" s="12">
        <v>483401</v>
      </c>
      <c r="R183" s="41">
        <v>476612</v>
      </c>
      <c r="S183" s="41">
        <v>544909</v>
      </c>
      <c r="T183" s="41">
        <v>654792</v>
      </c>
      <c r="U183" s="41">
        <v>622833</v>
      </c>
      <c r="V183" s="41">
        <v>629623</v>
      </c>
      <c r="W183" s="41">
        <v>647717</v>
      </c>
      <c r="X183" s="41">
        <v>610137</v>
      </c>
      <c r="Y183" s="41">
        <v>645963</v>
      </c>
      <c r="Z183" s="41">
        <v>687042</v>
      </c>
      <c r="AA183" s="41">
        <v>748318</v>
      </c>
      <c r="AB183" s="41">
        <v>712377</v>
      </c>
      <c r="AC183" s="41">
        <v>752999</v>
      </c>
      <c r="AD183" s="41">
        <v>778785</v>
      </c>
      <c r="AE183" s="41">
        <v>826649</v>
      </c>
      <c r="AF183" s="41">
        <v>802221</v>
      </c>
      <c r="AG183" s="41">
        <v>856922</v>
      </c>
      <c r="AH183" s="41">
        <v>930901</v>
      </c>
      <c r="AI183" s="13">
        <v>4.5600064256050787E-2</v>
      </c>
      <c r="AJ183" s="13">
        <v>8.6331077974424741E-2</v>
      </c>
    </row>
    <row r="184" spans="1:36" ht="10.5" customHeight="1" x14ac:dyDescent="0.2">
      <c r="A184" s="11"/>
      <c r="B184" s="14"/>
      <c r="C184" s="11" t="s">
        <v>41</v>
      </c>
      <c r="D184" s="11"/>
      <c r="E184" s="11"/>
      <c r="F184" s="2"/>
      <c r="G184" s="12">
        <v>0</v>
      </c>
      <c r="H184" s="12">
        <v>0</v>
      </c>
      <c r="I184" s="12">
        <v>0</v>
      </c>
      <c r="J184" s="12">
        <v>0</v>
      </c>
      <c r="K184" s="12">
        <v>179595</v>
      </c>
      <c r="L184" s="12">
        <v>0</v>
      </c>
      <c r="M184" s="12">
        <v>0</v>
      </c>
      <c r="N184" s="12">
        <v>0</v>
      </c>
      <c r="O184" s="12">
        <v>0</v>
      </c>
      <c r="P184" s="12">
        <v>0</v>
      </c>
      <c r="Q184" s="12">
        <v>0</v>
      </c>
      <c r="R184" s="41">
        <v>0</v>
      </c>
      <c r="S184" s="41">
        <v>101958</v>
      </c>
      <c r="T184" s="41">
        <v>168282</v>
      </c>
      <c r="U184" s="41">
        <v>157569</v>
      </c>
      <c r="V184" s="41">
        <v>184899</v>
      </c>
      <c r="W184" s="41">
        <v>150500</v>
      </c>
      <c r="X184" s="41">
        <v>189933</v>
      </c>
      <c r="Y184" s="41">
        <v>182342</v>
      </c>
      <c r="Z184" s="41">
        <v>167770</v>
      </c>
      <c r="AA184" s="41">
        <v>230786</v>
      </c>
      <c r="AB184" s="41">
        <v>274140</v>
      </c>
      <c r="AC184" s="41">
        <v>268376</v>
      </c>
      <c r="AD184" s="41">
        <v>308528</v>
      </c>
      <c r="AE184" s="41">
        <v>344712</v>
      </c>
      <c r="AF184" s="41">
        <v>326041</v>
      </c>
      <c r="AG184" s="41">
        <v>111296</v>
      </c>
      <c r="AH184" s="41">
        <v>248766</v>
      </c>
      <c r="AI184" s="13">
        <v>-1.6057388100363168E-2</v>
      </c>
      <c r="AJ184" s="13">
        <v>1.2351746693502013</v>
      </c>
    </row>
    <row r="185" spans="1:36" ht="10.5" customHeight="1" x14ac:dyDescent="0.2">
      <c r="A185" s="11"/>
      <c r="B185" s="14"/>
      <c r="C185" s="11" t="s">
        <v>42</v>
      </c>
      <c r="D185" s="11"/>
      <c r="E185" s="11"/>
      <c r="F185" s="2"/>
      <c r="G185" s="12">
        <v>0</v>
      </c>
      <c r="H185" s="12">
        <v>0</v>
      </c>
      <c r="I185" s="12">
        <v>0</v>
      </c>
      <c r="J185" s="12">
        <v>0</v>
      </c>
      <c r="K185" s="12">
        <v>150054</v>
      </c>
      <c r="L185" s="12">
        <v>2525</v>
      </c>
      <c r="M185" s="12">
        <v>20014</v>
      </c>
      <c r="N185" s="12">
        <v>0</v>
      </c>
      <c r="O185" s="12">
        <v>1427</v>
      </c>
      <c r="P185" s="12">
        <v>1599</v>
      </c>
      <c r="Q185" s="12">
        <v>1641</v>
      </c>
      <c r="R185" s="41">
        <v>2371</v>
      </c>
      <c r="S185" s="41">
        <v>36327</v>
      </c>
      <c r="T185" s="41">
        <v>47455</v>
      </c>
      <c r="U185" s="41">
        <v>57964</v>
      </c>
      <c r="V185" s="41">
        <v>60316</v>
      </c>
      <c r="W185" s="41">
        <v>50181</v>
      </c>
      <c r="X185" s="41">
        <v>23627</v>
      </c>
      <c r="Y185" s="41">
        <v>11976</v>
      </c>
      <c r="Z185" s="41">
        <v>59768</v>
      </c>
      <c r="AA185" s="41">
        <v>19405</v>
      </c>
      <c r="AB185" s="41">
        <v>17897</v>
      </c>
      <c r="AC185" s="41">
        <v>18974</v>
      </c>
      <c r="AD185" s="41">
        <v>19095</v>
      </c>
      <c r="AE185" s="41">
        <v>22892</v>
      </c>
      <c r="AF185" s="41">
        <v>19312</v>
      </c>
      <c r="AG185" s="41">
        <v>252870</v>
      </c>
      <c r="AH185" s="41">
        <v>106447</v>
      </c>
      <c r="AI185" s="13">
        <v>0.34604278560662394</v>
      </c>
      <c r="AJ185" s="13">
        <v>-0.5790445683552814</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84231</v>
      </c>
      <c r="AH186" s="41">
        <v>0</v>
      </c>
      <c r="AI186" s="13" t="s">
        <v>246</v>
      </c>
      <c r="AJ186" s="13" t="s">
        <v>246</v>
      </c>
    </row>
    <row r="187" spans="1:36" ht="10.5" customHeight="1" x14ac:dyDescent="0.2">
      <c r="A187" s="11"/>
      <c r="B187" s="14"/>
      <c r="C187" s="11" t="s">
        <v>44</v>
      </c>
      <c r="D187" s="15"/>
      <c r="E187" s="11"/>
      <c r="F187" s="2"/>
      <c r="G187" s="12">
        <v>743429</v>
      </c>
      <c r="H187" s="12">
        <v>922206</v>
      </c>
      <c r="I187" s="12">
        <v>1312213</v>
      </c>
      <c r="J187" s="12">
        <v>1433291</v>
      </c>
      <c r="K187" s="12">
        <v>923471</v>
      </c>
      <c r="L187" s="12">
        <v>1582082</v>
      </c>
      <c r="M187" s="12">
        <v>1515224</v>
      </c>
      <c r="N187" s="12">
        <v>484997</v>
      </c>
      <c r="O187" s="12">
        <v>1934846</v>
      </c>
      <c r="P187" s="12">
        <v>1739179</v>
      </c>
      <c r="Q187" s="12">
        <v>1873965</v>
      </c>
      <c r="R187" s="41">
        <v>2378222</v>
      </c>
      <c r="S187" s="41">
        <v>2331080</v>
      </c>
      <c r="T187" s="41">
        <v>2086093</v>
      </c>
      <c r="U187" s="41">
        <v>2315799</v>
      </c>
      <c r="V187" s="41">
        <v>4613275</v>
      </c>
      <c r="W187" s="41">
        <v>2525474</v>
      </c>
      <c r="X187" s="41">
        <v>2194327</v>
      </c>
      <c r="Y187" s="41">
        <v>2577406</v>
      </c>
      <c r="Z187" s="41">
        <v>3085113</v>
      </c>
      <c r="AA187" s="41">
        <v>2369225</v>
      </c>
      <c r="AB187" s="41">
        <v>2590310</v>
      </c>
      <c r="AC187" s="41">
        <v>2563225</v>
      </c>
      <c r="AD187" s="41">
        <v>2878330</v>
      </c>
      <c r="AE187" s="41">
        <v>2935434</v>
      </c>
      <c r="AF187" s="41">
        <v>2775857</v>
      </c>
      <c r="AG187" s="41">
        <v>2752546</v>
      </c>
      <c r="AH187" s="41">
        <v>2821860</v>
      </c>
      <c r="AI187" s="13">
        <v>1.4372079720933906E-2</v>
      </c>
      <c r="AJ187" s="13">
        <v>2.5181777161943888E-2</v>
      </c>
    </row>
    <row r="188" spans="1:36" ht="10.5" customHeight="1" x14ac:dyDescent="0.2">
      <c r="A188" s="11"/>
      <c r="B188" s="14"/>
      <c r="C188" s="11"/>
      <c r="D188" s="15" t="s">
        <v>45</v>
      </c>
      <c r="E188" s="11"/>
      <c r="F188" s="2"/>
      <c r="G188" s="12">
        <v>388415</v>
      </c>
      <c r="H188" s="12">
        <v>540395</v>
      </c>
      <c r="I188" s="12">
        <v>585865</v>
      </c>
      <c r="J188" s="12">
        <v>541944</v>
      </c>
      <c r="K188" s="12">
        <v>156131</v>
      </c>
      <c r="L188" s="12">
        <v>654187</v>
      </c>
      <c r="M188" s="12">
        <v>673596</v>
      </c>
      <c r="N188" s="12">
        <v>177559</v>
      </c>
      <c r="O188" s="12">
        <v>858338</v>
      </c>
      <c r="P188" s="12">
        <v>766385</v>
      </c>
      <c r="Q188" s="12">
        <v>773775</v>
      </c>
      <c r="R188" s="41">
        <v>890406</v>
      </c>
      <c r="S188" s="41">
        <v>904878</v>
      </c>
      <c r="T188" s="41">
        <v>941021</v>
      </c>
      <c r="U188" s="41">
        <v>1060358</v>
      </c>
      <c r="V188" s="41">
        <v>3136771</v>
      </c>
      <c r="W188" s="41">
        <v>1137011</v>
      </c>
      <c r="X188" s="41">
        <v>1056475</v>
      </c>
      <c r="Y188" s="41">
        <v>1377412</v>
      </c>
      <c r="Z188" s="41">
        <v>1104736</v>
      </c>
      <c r="AA188" s="41">
        <v>1116057</v>
      </c>
      <c r="AB188" s="41">
        <v>1136336</v>
      </c>
      <c r="AC188" s="41">
        <v>1356351</v>
      </c>
      <c r="AD188" s="41">
        <v>1372628</v>
      </c>
      <c r="AE188" s="41">
        <v>1354019</v>
      </c>
      <c r="AF188" s="41">
        <v>1500231</v>
      </c>
      <c r="AG188" s="41">
        <v>1513226</v>
      </c>
      <c r="AH188" s="41">
        <v>1511442</v>
      </c>
      <c r="AI188" s="13">
        <v>4.8690788899355741E-2</v>
      </c>
      <c r="AJ188" s="13">
        <v>-1.1789382418753048E-3</v>
      </c>
    </row>
    <row r="189" spans="1:36" ht="10.5" customHeight="1" x14ac:dyDescent="0.2">
      <c r="A189" s="11"/>
      <c r="B189" s="14"/>
      <c r="C189" s="11"/>
      <c r="D189" s="15" t="s">
        <v>46</v>
      </c>
      <c r="E189" s="11"/>
      <c r="F189" s="2"/>
      <c r="G189" s="12">
        <v>233214</v>
      </c>
      <c r="H189" s="12">
        <v>306988</v>
      </c>
      <c r="I189" s="12">
        <v>542811</v>
      </c>
      <c r="J189" s="12">
        <v>726910</v>
      </c>
      <c r="K189" s="12">
        <v>592922</v>
      </c>
      <c r="L189" s="12">
        <v>801274</v>
      </c>
      <c r="M189" s="12">
        <v>745949</v>
      </c>
      <c r="N189" s="12">
        <v>239123</v>
      </c>
      <c r="O189" s="12">
        <v>900241</v>
      </c>
      <c r="P189" s="12">
        <v>794924</v>
      </c>
      <c r="Q189" s="12">
        <v>806390</v>
      </c>
      <c r="R189" s="41">
        <v>1025722</v>
      </c>
      <c r="S189" s="41">
        <v>1111898</v>
      </c>
      <c r="T189" s="41">
        <v>943433</v>
      </c>
      <c r="U189" s="41">
        <v>1187942</v>
      </c>
      <c r="V189" s="41">
        <v>1194123</v>
      </c>
      <c r="W189" s="41">
        <v>976437</v>
      </c>
      <c r="X189" s="41">
        <v>1026350</v>
      </c>
      <c r="Y189" s="41">
        <v>1091156</v>
      </c>
      <c r="Z189" s="41">
        <v>1213056</v>
      </c>
      <c r="AA189" s="41">
        <v>1056376</v>
      </c>
      <c r="AB189" s="41">
        <v>1053763</v>
      </c>
      <c r="AC189" s="41">
        <v>994226</v>
      </c>
      <c r="AD189" s="41">
        <v>1057311</v>
      </c>
      <c r="AE189" s="41">
        <v>1020474</v>
      </c>
      <c r="AF189" s="41">
        <v>867377</v>
      </c>
      <c r="AG189" s="41">
        <v>890846</v>
      </c>
      <c r="AH189" s="41">
        <v>891635</v>
      </c>
      <c r="AI189" s="13">
        <v>-2.746025135931085E-2</v>
      </c>
      <c r="AJ189" s="13">
        <v>8.856749651454909E-4</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2850</v>
      </c>
      <c r="AA190" s="41">
        <v>0</v>
      </c>
      <c r="AB190" s="41">
        <v>21309</v>
      </c>
      <c r="AC190" s="41">
        <v>56103</v>
      </c>
      <c r="AD190" s="41">
        <v>57883</v>
      </c>
      <c r="AE190" s="41">
        <v>248859</v>
      </c>
      <c r="AF190" s="41">
        <v>62357</v>
      </c>
      <c r="AG190" s="41">
        <v>125403</v>
      </c>
      <c r="AH190" s="41">
        <v>0</v>
      </c>
      <c r="AI190" s="13">
        <v>-1</v>
      </c>
      <c r="AJ190" s="13" t="s">
        <v>246</v>
      </c>
    </row>
    <row r="191" spans="1:36" ht="10.5" customHeight="1" x14ac:dyDescent="0.2">
      <c r="A191" s="11"/>
      <c r="B191" s="11"/>
      <c r="C191" s="11"/>
      <c r="D191" s="11" t="s">
        <v>48</v>
      </c>
      <c r="E191" s="11"/>
      <c r="F191" s="2"/>
      <c r="G191" s="12">
        <v>121800</v>
      </c>
      <c r="H191" s="12">
        <v>74823</v>
      </c>
      <c r="I191" s="12">
        <v>183537</v>
      </c>
      <c r="J191" s="12">
        <v>164437</v>
      </c>
      <c r="K191" s="12">
        <v>174418</v>
      </c>
      <c r="L191" s="12">
        <v>126621</v>
      </c>
      <c r="M191" s="12">
        <v>95679</v>
      </c>
      <c r="N191" s="12">
        <v>68315</v>
      </c>
      <c r="O191" s="12">
        <v>176267</v>
      </c>
      <c r="P191" s="12">
        <v>177870</v>
      </c>
      <c r="Q191" s="12">
        <v>293800</v>
      </c>
      <c r="R191" s="41">
        <v>462094</v>
      </c>
      <c r="S191" s="41">
        <v>314304</v>
      </c>
      <c r="T191" s="41">
        <v>201639</v>
      </c>
      <c r="U191" s="41">
        <v>67499</v>
      </c>
      <c r="V191" s="41">
        <v>282381</v>
      </c>
      <c r="W191" s="41">
        <v>412026</v>
      </c>
      <c r="X191" s="41">
        <v>111502</v>
      </c>
      <c r="Y191" s="41">
        <v>108838</v>
      </c>
      <c r="Z191" s="41">
        <v>764471</v>
      </c>
      <c r="AA191" s="41">
        <v>196792</v>
      </c>
      <c r="AB191" s="41">
        <v>378902</v>
      </c>
      <c r="AC191" s="41">
        <v>156545</v>
      </c>
      <c r="AD191" s="41">
        <v>390508</v>
      </c>
      <c r="AE191" s="41">
        <v>312082</v>
      </c>
      <c r="AF191" s="41">
        <v>345892</v>
      </c>
      <c r="AG191" s="41">
        <v>223071</v>
      </c>
      <c r="AH191" s="41">
        <v>418783</v>
      </c>
      <c r="AI191" s="13">
        <v>1.6819089615871752E-2</v>
      </c>
      <c r="AJ191" s="13">
        <v>0.87735295040592454</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171883</v>
      </c>
      <c r="H193" s="12">
        <v>327786</v>
      </c>
      <c r="I193" s="12">
        <v>293307</v>
      </c>
      <c r="J193" s="12">
        <v>264276</v>
      </c>
      <c r="K193" s="12">
        <f>SUM(K194:K202)</f>
        <v>239772</v>
      </c>
      <c r="L193" s="12">
        <f>SUM(L194:L202)</f>
        <v>631546</v>
      </c>
      <c r="M193" s="12">
        <f>SUM(M194:M202)</f>
        <v>715749</v>
      </c>
      <c r="N193" s="12">
        <f>SUM(N194:N202)</f>
        <v>77933</v>
      </c>
      <c r="O193" s="12">
        <v>1031404</v>
      </c>
      <c r="P193" s="12">
        <v>886598</v>
      </c>
      <c r="Q193" s="12">
        <v>590687</v>
      </c>
      <c r="R193" s="41">
        <v>1999203</v>
      </c>
      <c r="S193" s="41">
        <v>345654</v>
      </c>
      <c r="T193" s="41">
        <v>768379</v>
      </c>
      <c r="U193" s="41">
        <v>318317</v>
      </c>
      <c r="V193" s="41">
        <v>1156046</v>
      </c>
      <c r="W193" s="41">
        <v>615302</v>
      </c>
      <c r="X193" s="41">
        <v>209333</v>
      </c>
      <c r="Y193" s="41">
        <v>293378</v>
      </c>
      <c r="Z193" s="41">
        <v>317552</v>
      </c>
      <c r="AA193" s="41">
        <v>374572</v>
      </c>
      <c r="AB193" s="41">
        <v>628952</v>
      </c>
      <c r="AC193" s="41">
        <v>925282</v>
      </c>
      <c r="AD193" s="41">
        <v>556246</v>
      </c>
      <c r="AE193" s="41">
        <v>308281</v>
      </c>
      <c r="AF193" s="41">
        <v>375863</v>
      </c>
      <c r="AG193" s="41">
        <v>491850</v>
      </c>
      <c r="AH193" s="41">
        <v>1047685</v>
      </c>
      <c r="AI193" s="13">
        <v>8.8768474409811393E-2</v>
      </c>
      <c r="AJ193" s="13">
        <v>1.1300904747382332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6008</v>
      </c>
      <c r="H195" s="12">
        <v>6541</v>
      </c>
      <c r="I195" s="12">
        <v>31330</v>
      </c>
      <c r="J195" s="12">
        <v>25716</v>
      </c>
      <c r="K195" s="12">
        <v>24659</v>
      </c>
      <c r="L195" s="12">
        <v>5866</v>
      </c>
      <c r="M195" s="12">
        <v>6527</v>
      </c>
      <c r="N195" s="12">
        <v>6362</v>
      </c>
      <c r="O195" s="12">
        <v>85138</v>
      </c>
      <c r="P195" s="12">
        <v>85516</v>
      </c>
      <c r="Q195" s="12">
        <v>49315</v>
      </c>
      <c r="R195" s="41">
        <v>134427</v>
      </c>
      <c r="S195" s="41">
        <v>148063</v>
      </c>
      <c r="T195" s="41">
        <v>15708</v>
      </c>
      <c r="U195" s="41">
        <v>24806</v>
      </c>
      <c r="V195" s="41">
        <v>116859</v>
      </c>
      <c r="W195" s="41">
        <v>114822</v>
      </c>
      <c r="X195" s="41">
        <v>39503</v>
      </c>
      <c r="Y195" s="41">
        <v>40343</v>
      </c>
      <c r="Z195" s="41">
        <v>116135</v>
      </c>
      <c r="AA195" s="41">
        <v>122715</v>
      </c>
      <c r="AB195" s="41">
        <v>126237</v>
      </c>
      <c r="AC195" s="41">
        <v>112390</v>
      </c>
      <c r="AD195" s="41">
        <v>115656</v>
      </c>
      <c r="AE195" s="41">
        <v>92888</v>
      </c>
      <c r="AF195" s="41">
        <v>116388</v>
      </c>
      <c r="AG195" s="41">
        <v>119419</v>
      </c>
      <c r="AH195" s="41">
        <v>106693</v>
      </c>
      <c r="AI195" s="13">
        <v>-2.7644943558140289E-2</v>
      </c>
      <c r="AJ195" s="13">
        <v>-0.1065659568410387</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165875</v>
      </c>
      <c r="H198" s="12">
        <v>171820</v>
      </c>
      <c r="I198" s="12">
        <v>176056</v>
      </c>
      <c r="J198" s="12">
        <v>194572</v>
      </c>
      <c r="K198" s="12">
        <v>194874</v>
      </c>
      <c r="L198" s="12">
        <v>202674</v>
      </c>
      <c r="M198" s="12">
        <v>226964</v>
      </c>
      <c r="N198" s="12">
        <v>71571</v>
      </c>
      <c r="O198" s="12">
        <v>259710</v>
      </c>
      <c r="P198" s="12">
        <v>282291</v>
      </c>
      <c r="Q198" s="12">
        <v>154247</v>
      </c>
      <c r="R198" s="41">
        <v>232863</v>
      </c>
      <c r="S198" s="41">
        <v>171078</v>
      </c>
      <c r="T198" s="41">
        <v>193282</v>
      </c>
      <c r="U198" s="41">
        <v>199536</v>
      </c>
      <c r="V198" s="41">
        <v>387451</v>
      </c>
      <c r="W198" s="41">
        <v>251535</v>
      </c>
      <c r="X198" s="41">
        <v>103889</v>
      </c>
      <c r="Y198" s="41">
        <v>192754</v>
      </c>
      <c r="Z198" s="41">
        <v>142024</v>
      </c>
      <c r="AA198" s="41">
        <v>170366</v>
      </c>
      <c r="AB198" s="41">
        <v>354192</v>
      </c>
      <c r="AC198" s="41">
        <v>171986</v>
      </c>
      <c r="AD198" s="41">
        <v>164125</v>
      </c>
      <c r="AE198" s="41">
        <v>179527</v>
      </c>
      <c r="AF198" s="41">
        <v>194286</v>
      </c>
      <c r="AG198" s="41">
        <v>198077</v>
      </c>
      <c r="AH198" s="41">
        <v>250911</v>
      </c>
      <c r="AI198" s="13">
        <v>-5.5837329654447321E-2</v>
      </c>
      <c r="AJ198" s="13">
        <v>0.2667346536952801</v>
      </c>
    </row>
    <row r="199" spans="1:36" ht="10.5" customHeight="1" x14ac:dyDescent="0.2">
      <c r="A199" s="11"/>
      <c r="B199" s="14"/>
      <c r="C199" s="11" t="s">
        <v>55</v>
      </c>
      <c r="E199" s="11"/>
      <c r="F199" s="2"/>
      <c r="G199" s="12">
        <v>0</v>
      </c>
      <c r="H199" s="12">
        <v>0</v>
      </c>
      <c r="I199" s="12">
        <v>0</v>
      </c>
      <c r="J199" s="12">
        <v>0</v>
      </c>
      <c r="K199" s="12">
        <v>2739</v>
      </c>
      <c r="L199" s="12">
        <v>816</v>
      </c>
      <c r="M199" s="12">
        <v>0</v>
      </c>
      <c r="N199" s="12">
        <v>0</v>
      </c>
      <c r="O199" s="12">
        <v>209</v>
      </c>
      <c r="P199" s="12">
        <v>489</v>
      </c>
      <c r="Q199" s="12">
        <v>0</v>
      </c>
      <c r="R199" s="41">
        <v>0</v>
      </c>
      <c r="S199" s="41">
        <v>253</v>
      </c>
      <c r="T199" s="41">
        <v>0</v>
      </c>
      <c r="U199" s="41">
        <v>601</v>
      </c>
      <c r="V199" s="41">
        <v>587</v>
      </c>
      <c r="W199" s="41">
        <v>606</v>
      </c>
      <c r="X199" s="41">
        <v>829</v>
      </c>
      <c r="Y199" s="41">
        <v>15055</v>
      </c>
      <c r="Z199" s="41">
        <v>4893</v>
      </c>
      <c r="AA199" s="41">
        <v>909</v>
      </c>
      <c r="AB199" s="41">
        <v>3301</v>
      </c>
      <c r="AC199" s="41">
        <v>14874</v>
      </c>
      <c r="AD199" s="41">
        <v>266</v>
      </c>
      <c r="AE199" s="41">
        <v>0</v>
      </c>
      <c r="AF199" s="41">
        <v>835</v>
      </c>
      <c r="AG199" s="41">
        <v>277</v>
      </c>
      <c r="AH199" s="41">
        <v>12410</v>
      </c>
      <c r="AI199" s="13">
        <v>0.2469653226920232</v>
      </c>
      <c r="AJ199" s="13">
        <v>43.801444043321297</v>
      </c>
    </row>
    <row r="200" spans="1:36" ht="10.5" customHeight="1" x14ac:dyDescent="0.2">
      <c r="A200" s="11"/>
      <c r="B200" s="11"/>
      <c r="C200" s="11" t="s">
        <v>56</v>
      </c>
      <c r="D200" s="11"/>
      <c r="E200" s="11"/>
      <c r="F200" s="2"/>
      <c r="G200" s="12">
        <v>0</v>
      </c>
      <c r="H200" s="12">
        <v>149425</v>
      </c>
      <c r="I200" s="12">
        <v>85921</v>
      </c>
      <c r="J200" s="12">
        <v>43988</v>
      </c>
      <c r="K200" s="12">
        <v>17500</v>
      </c>
      <c r="L200" s="12">
        <v>422190</v>
      </c>
      <c r="M200" s="12">
        <v>482258</v>
      </c>
      <c r="N200" s="12">
        <v>0</v>
      </c>
      <c r="O200" s="12">
        <v>686347</v>
      </c>
      <c r="P200" s="12">
        <v>518302</v>
      </c>
      <c r="Q200" s="12">
        <v>387125</v>
      </c>
      <c r="R200" s="41">
        <v>1631913</v>
      </c>
      <c r="S200" s="41">
        <v>26260</v>
      </c>
      <c r="T200" s="41">
        <v>559389</v>
      </c>
      <c r="U200" s="41">
        <v>93374</v>
      </c>
      <c r="V200" s="41">
        <v>651149</v>
      </c>
      <c r="W200" s="41">
        <v>248339</v>
      </c>
      <c r="X200" s="41">
        <v>65112</v>
      </c>
      <c r="Y200" s="41">
        <v>45226</v>
      </c>
      <c r="Z200" s="41">
        <v>54500</v>
      </c>
      <c r="AA200" s="41">
        <v>80582</v>
      </c>
      <c r="AB200" s="41">
        <v>145222</v>
      </c>
      <c r="AC200" s="41">
        <v>626032</v>
      </c>
      <c r="AD200" s="41">
        <v>276199</v>
      </c>
      <c r="AE200" s="41">
        <v>35866</v>
      </c>
      <c r="AF200" s="41">
        <v>64354</v>
      </c>
      <c r="AG200" s="41">
        <v>174077</v>
      </c>
      <c r="AH200" s="41">
        <v>677671</v>
      </c>
      <c r="AI200" s="13">
        <v>0.29269999731100138</v>
      </c>
      <c r="AJ200" s="13">
        <v>2.8929381825284213</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18395</v>
      </c>
      <c r="H204" s="12">
        <v>0</v>
      </c>
      <c r="I204" s="12">
        <v>10720</v>
      </c>
      <c r="J204" s="12">
        <v>41915</v>
      </c>
      <c r="K204" s="12">
        <v>156739</v>
      </c>
      <c r="L204" s="12">
        <v>1342692</v>
      </c>
      <c r="M204" s="12">
        <v>1538055</v>
      </c>
      <c r="N204" s="12">
        <v>228428</v>
      </c>
      <c r="O204" s="12">
        <v>317449</v>
      </c>
      <c r="P204" s="12">
        <v>69637</v>
      </c>
      <c r="Q204" s="12">
        <v>806447</v>
      </c>
      <c r="R204" s="41">
        <v>683385</v>
      </c>
      <c r="S204" s="41">
        <v>849420</v>
      </c>
      <c r="T204" s="41">
        <v>822830</v>
      </c>
      <c r="U204" s="41">
        <v>737063</v>
      </c>
      <c r="V204" s="41">
        <v>1896524</v>
      </c>
      <c r="W204" s="41">
        <v>447326</v>
      </c>
      <c r="X204" s="41">
        <v>447188</v>
      </c>
      <c r="Y204" s="41">
        <v>721651</v>
      </c>
      <c r="Z204" s="41">
        <v>1803867</v>
      </c>
      <c r="AA204" s="41">
        <v>492046</v>
      </c>
      <c r="AB204" s="41">
        <v>1910209</v>
      </c>
      <c r="AC204" s="41">
        <v>839646</v>
      </c>
      <c r="AD204" s="41">
        <v>717433</v>
      </c>
      <c r="AE204" s="41">
        <v>163480</v>
      </c>
      <c r="AF204" s="41">
        <v>599447</v>
      </c>
      <c r="AG204" s="41">
        <v>886949</v>
      </c>
      <c r="AH204" s="41">
        <v>196433</v>
      </c>
      <c r="AI204" s="13">
        <v>-0.31552814690213038</v>
      </c>
      <c r="AJ204" s="13">
        <v>-0.7785295434123044</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255000</v>
      </c>
      <c r="H206" s="12">
        <v>0</v>
      </c>
      <c r="I206" s="12">
        <v>0</v>
      </c>
      <c r="J206" s="12">
        <v>0</v>
      </c>
      <c r="K206" s="12">
        <v>516</v>
      </c>
      <c r="L206" s="12">
        <v>50500</v>
      </c>
      <c r="M206" s="12">
        <v>0</v>
      </c>
      <c r="N206" s="12">
        <v>13000</v>
      </c>
      <c r="O206" s="12">
        <v>8000</v>
      </c>
      <c r="P206" s="12">
        <v>8163</v>
      </c>
      <c r="Q206" s="12">
        <v>8040</v>
      </c>
      <c r="R206" s="41">
        <v>641115</v>
      </c>
      <c r="S206" s="41">
        <v>121576</v>
      </c>
      <c r="T206" s="41">
        <v>224671</v>
      </c>
      <c r="U206" s="41">
        <v>221832</v>
      </c>
      <c r="V206" s="41">
        <v>1142215</v>
      </c>
      <c r="W206" s="41">
        <v>199037</v>
      </c>
      <c r="X206" s="41">
        <v>35470</v>
      </c>
      <c r="Y206" s="41">
        <v>133614</v>
      </c>
      <c r="Z206" s="41">
        <v>2580</v>
      </c>
      <c r="AA206" s="41">
        <v>3820</v>
      </c>
      <c r="AB206" s="41">
        <v>17314</v>
      </c>
      <c r="AC206" s="41">
        <v>110966</v>
      </c>
      <c r="AD206" s="41">
        <v>16000</v>
      </c>
      <c r="AE206" s="41">
        <v>0</v>
      </c>
      <c r="AF206" s="41">
        <v>0</v>
      </c>
      <c r="AG206" s="41">
        <v>241218</v>
      </c>
      <c r="AH206" s="41">
        <v>0</v>
      </c>
      <c r="AI206" s="13">
        <v>-1</v>
      </c>
      <c r="AJ206" s="13" t="s">
        <v>246</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2008584</v>
      </c>
      <c r="H209" s="5">
        <v>2136584</v>
      </c>
      <c r="I209" s="5">
        <v>2394570</v>
      </c>
      <c r="J209" s="5">
        <v>2407208</v>
      </c>
      <c r="K209" s="5">
        <v>2544747</v>
      </c>
      <c r="L209" s="5">
        <v>3884702</v>
      </c>
      <c r="M209" s="5">
        <v>2943364</v>
      </c>
      <c r="N209" s="5">
        <v>819554</v>
      </c>
      <c r="O209" s="5">
        <v>2875105</v>
      </c>
      <c r="P209" s="5">
        <v>3863696</v>
      </c>
      <c r="Q209" s="5">
        <v>4426104</v>
      </c>
      <c r="R209" s="39">
        <v>4182049</v>
      </c>
      <c r="S209" s="39">
        <v>4467194</v>
      </c>
      <c r="T209" s="39">
        <v>5810958</v>
      </c>
      <c r="U209" s="39">
        <v>4603799</v>
      </c>
      <c r="V209" s="39">
        <v>6761513</v>
      </c>
      <c r="W209" s="39">
        <v>8560831</v>
      </c>
      <c r="X209" s="39">
        <v>9254830</v>
      </c>
      <c r="Y209" s="39">
        <v>5592369</v>
      </c>
      <c r="Z209" s="39">
        <v>5291500</v>
      </c>
      <c r="AA209" s="39">
        <v>5644691</v>
      </c>
      <c r="AB209" s="39">
        <v>5749106</v>
      </c>
      <c r="AC209" s="39">
        <v>5246273</v>
      </c>
      <c r="AD209" s="39">
        <v>5305881</v>
      </c>
      <c r="AE209" s="39">
        <v>5682217</v>
      </c>
      <c r="AF209" s="39">
        <v>5929938</v>
      </c>
      <c r="AG209" s="39">
        <v>6737016</v>
      </c>
      <c r="AH209" s="39">
        <v>6900983</v>
      </c>
      <c r="AI209" s="10">
        <v>3.0904511579246563E-2</v>
      </c>
      <c r="AJ209" s="10">
        <v>2.4338223332110241E-2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273252</v>
      </c>
      <c r="H211" s="12">
        <v>302451</v>
      </c>
      <c r="I211" s="12">
        <v>349795</v>
      </c>
      <c r="J211" s="12">
        <v>342773</v>
      </c>
      <c r="K211" s="12">
        <v>349517</v>
      </c>
      <c r="L211" s="12">
        <v>402570</v>
      </c>
      <c r="M211" s="12">
        <v>381572</v>
      </c>
      <c r="N211" s="12">
        <v>148784</v>
      </c>
      <c r="O211" s="12">
        <v>302716</v>
      </c>
      <c r="P211" s="12">
        <v>698787</v>
      </c>
      <c r="Q211" s="12">
        <v>607224</v>
      </c>
      <c r="R211" s="41">
        <v>745506</v>
      </c>
      <c r="S211" s="41">
        <v>769323</v>
      </c>
      <c r="T211" s="41">
        <v>782313</v>
      </c>
      <c r="U211" s="41">
        <v>708604</v>
      </c>
      <c r="V211" s="41">
        <v>1874899</v>
      </c>
      <c r="W211" s="41">
        <v>909633</v>
      </c>
      <c r="X211" s="41">
        <v>1125757</v>
      </c>
      <c r="Y211" s="41">
        <v>892598</v>
      </c>
      <c r="Z211" s="41">
        <v>670758</v>
      </c>
      <c r="AA211" s="41">
        <v>1265988</v>
      </c>
      <c r="AB211" s="41">
        <v>1035743</v>
      </c>
      <c r="AC211" s="41">
        <v>1166402</v>
      </c>
      <c r="AD211" s="41">
        <v>1059618</v>
      </c>
      <c r="AE211" s="41">
        <v>649304</v>
      </c>
      <c r="AF211" s="41">
        <v>848191</v>
      </c>
      <c r="AG211" s="41">
        <v>1009193</v>
      </c>
      <c r="AH211" s="41">
        <v>1081518</v>
      </c>
      <c r="AI211" s="13">
        <v>7.233799474664071E-3</v>
      </c>
      <c r="AJ211" s="13">
        <v>7.1666172872780529E-2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916613</v>
      </c>
      <c r="H213" s="12">
        <v>943946</v>
      </c>
      <c r="I213" s="12">
        <v>1161691</v>
      </c>
      <c r="J213" s="12">
        <v>1191161</v>
      </c>
      <c r="K213" s="12">
        <v>1203577</v>
      </c>
      <c r="L213" s="12">
        <v>1539951</v>
      </c>
      <c r="M213" s="12">
        <v>1379255</v>
      </c>
      <c r="N213" s="12">
        <v>459763</v>
      </c>
      <c r="O213" s="12">
        <v>1372231</v>
      </c>
      <c r="P213" s="12">
        <v>1515167</v>
      </c>
      <c r="Q213" s="12">
        <v>1604226</v>
      </c>
      <c r="R213" s="41">
        <v>1818865</v>
      </c>
      <c r="S213" s="41">
        <v>2025096</v>
      </c>
      <c r="T213" s="41">
        <v>2420996</v>
      </c>
      <c r="U213" s="41">
        <v>2177245</v>
      </c>
      <c r="V213" s="41">
        <v>2338498</v>
      </c>
      <c r="W213" s="41">
        <v>2412012</v>
      </c>
      <c r="X213" s="41">
        <v>2420205</v>
      </c>
      <c r="Y213" s="41">
        <v>2585012</v>
      </c>
      <c r="Z213" s="41">
        <v>2781562</v>
      </c>
      <c r="AA213" s="41">
        <v>2270427</v>
      </c>
      <c r="AB213" s="41">
        <v>2308531</v>
      </c>
      <c r="AC213" s="41">
        <v>2131971</v>
      </c>
      <c r="AD213" s="41">
        <v>2181610</v>
      </c>
      <c r="AE213" s="41">
        <v>2290729</v>
      </c>
      <c r="AF213" s="41">
        <v>2524446</v>
      </c>
      <c r="AG213" s="41">
        <v>2512122</v>
      </c>
      <c r="AH213" s="41">
        <v>2422042</v>
      </c>
      <c r="AI213" s="13">
        <v>8.0320173802836958E-3</v>
      </c>
      <c r="AJ213" s="13">
        <v>-3.5858131093951646E-2</v>
      </c>
    </row>
    <row r="214" spans="1:44" ht="10.5" customHeight="1" x14ac:dyDescent="0.2">
      <c r="A214" s="11"/>
      <c r="B214" s="19" t="s">
        <v>67</v>
      </c>
      <c r="D214" s="19"/>
      <c r="E214" s="14"/>
      <c r="F214" s="2"/>
      <c r="G214" s="12">
        <v>193539</v>
      </c>
      <c r="H214" s="12">
        <v>214442</v>
      </c>
      <c r="I214" s="12">
        <v>237940</v>
      </c>
      <c r="J214" s="12">
        <v>260236</v>
      </c>
      <c r="K214" s="12">
        <v>270753</v>
      </c>
      <c r="L214" s="12">
        <v>233221</v>
      </c>
      <c r="M214" s="12">
        <v>209457</v>
      </c>
      <c r="N214" s="12">
        <v>25544</v>
      </c>
      <c r="O214" s="12">
        <v>361812</v>
      </c>
      <c r="P214" s="12">
        <v>575017</v>
      </c>
      <c r="Q214" s="12">
        <v>595787</v>
      </c>
      <c r="R214" s="41">
        <v>398686</v>
      </c>
      <c r="S214" s="41">
        <v>300596</v>
      </c>
      <c r="T214" s="41">
        <v>230781</v>
      </c>
      <c r="U214" s="41">
        <v>368818</v>
      </c>
      <c r="V214" s="41">
        <v>1183775</v>
      </c>
      <c r="W214" s="41">
        <v>971579</v>
      </c>
      <c r="X214" s="41">
        <v>671869</v>
      </c>
      <c r="Y214" s="41">
        <v>445742</v>
      </c>
      <c r="Z214" s="41">
        <v>337690</v>
      </c>
      <c r="AA214" s="41">
        <v>332477</v>
      </c>
      <c r="AB214" s="41">
        <v>429291</v>
      </c>
      <c r="AC214" s="41">
        <v>387207</v>
      </c>
      <c r="AD214" s="41">
        <v>349370</v>
      </c>
      <c r="AE214" s="41">
        <v>368697</v>
      </c>
      <c r="AF214" s="41">
        <v>435555</v>
      </c>
      <c r="AG214" s="41">
        <v>699011</v>
      </c>
      <c r="AH214" s="41">
        <v>306668</v>
      </c>
      <c r="AI214" s="13">
        <v>-5.4519057330650211E-2</v>
      </c>
      <c r="AJ214" s="13">
        <v>-0.56128301271367687</v>
      </c>
    </row>
    <row r="215" spans="1:44" ht="10.5" customHeight="1" x14ac:dyDescent="0.2">
      <c r="A215" s="11"/>
      <c r="B215" s="19" t="s">
        <v>69</v>
      </c>
      <c r="D215" s="19"/>
      <c r="E215" s="14"/>
      <c r="F215" s="2"/>
      <c r="G215" s="12">
        <v>0</v>
      </c>
      <c r="H215" s="12">
        <v>0</v>
      </c>
      <c r="I215" s="12">
        <v>0</v>
      </c>
      <c r="J215" s="12">
        <v>0</v>
      </c>
      <c r="K215" s="12">
        <v>0</v>
      </c>
      <c r="L215" s="12">
        <v>0</v>
      </c>
      <c r="M215" s="12">
        <v>0</v>
      </c>
      <c r="N215" s="12">
        <v>0</v>
      </c>
      <c r="O215" s="12">
        <v>0</v>
      </c>
      <c r="P215" s="12">
        <v>0</v>
      </c>
      <c r="Q215" s="12">
        <v>0</v>
      </c>
      <c r="R215" s="41">
        <v>0</v>
      </c>
      <c r="S215" s="41">
        <v>0</v>
      </c>
      <c r="T215" s="41">
        <v>0</v>
      </c>
      <c r="U215" s="41">
        <v>0</v>
      </c>
      <c r="V215" s="41">
        <v>422722</v>
      </c>
      <c r="W215" s="41">
        <v>130113</v>
      </c>
      <c r="X215" s="41">
        <v>34118</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178089</v>
      </c>
      <c r="H216" s="12">
        <v>323334</v>
      </c>
      <c r="I216" s="12">
        <v>363190</v>
      </c>
      <c r="J216" s="12">
        <v>377223</v>
      </c>
      <c r="K216" s="12">
        <v>385757</v>
      </c>
      <c r="L216" s="12">
        <v>140152</v>
      </c>
      <c r="M216" s="12">
        <v>389394</v>
      </c>
      <c r="N216" s="12">
        <v>122354</v>
      </c>
      <c r="O216" s="12">
        <v>0</v>
      </c>
      <c r="P216" s="12">
        <v>0</v>
      </c>
      <c r="Q216" s="12">
        <v>270541</v>
      </c>
      <c r="R216" s="41">
        <v>437983</v>
      </c>
      <c r="S216" s="41">
        <v>587141</v>
      </c>
      <c r="T216" s="41">
        <v>1357164</v>
      </c>
      <c r="U216" s="41">
        <v>94705</v>
      </c>
      <c r="V216" s="41">
        <v>53301</v>
      </c>
      <c r="W216" s="41">
        <v>53575</v>
      </c>
      <c r="X216" s="41">
        <v>131399</v>
      </c>
      <c r="Y216" s="41">
        <v>195787</v>
      </c>
      <c r="Z216" s="41">
        <v>157044</v>
      </c>
      <c r="AA216" s="41">
        <v>448220</v>
      </c>
      <c r="AB216" s="41">
        <v>399699</v>
      </c>
      <c r="AC216" s="41">
        <v>582876</v>
      </c>
      <c r="AD216" s="41">
        <v>491505</v>
      </c>
      <c r="AE216" s="41">
        <v>530942</v>
      </c>
      <c r="AF216" s="41">
        <v>515414</v>
      </c>
      <c r="AG216" s="41">
        <v>745517</v>
      </c>
      <c r="AH216" s="41">
        <v>838235</v>
      </c>
      <c r="AI216" s="13">
        <v>0.131372074255663</v>
      </c>
      <c r="AJ216" s="13">
        <v>0.12436738531783983</v>
      </c>
    </row>
    <row r="217" spans="1:44" ht="10.5" customHeight="1" x14ac:dyDescent="0.2">
      <c r="A217" s="11"/>
      <c r="B217" s="19" t="s">
        <v>71</v>
      </c>
      <c r="D217" s="19"/>
      <c r="E217" s="14"/>
      <c r="F217" s="2"/>
      <c r="G217" s="12">
        <v>77508</v>
      </c>
      <c r="H217" s="12">
        <v>85062</v>
      </c>
      <c r="I217" s="12">
        <v>101653</v>
      </c>
      <c r="J217" s="12">
        <v>131261</v>
      </c>
      <c r="K217" s="12">
        <v>111440</v>
      </c>
      <c r="L217" s="12">
        <v>175693</v>
      </c>
      <c r="M217" s="12">
        <v>178893</v>
      </c>
      <c r="N217" s="12">
        <v>31471</v>
      </c>
      <c r="O217" s="12">
        <v>199848</v>
      </c>
      <c r="P217" s="12">
        <v>238335</v>
      </c>
      <c r="Q217" s="12">
        <v>134648</v>
      </c>
      <c r="R217" s="41">
        <v>284597</v>
      </c>
      <c r="S217" s="41">
        <v>393568</v>
      </c>
      <c r="T217" s="41">
        <v>421816</v>
      </c>
      <c r="U217" s="41">
        <v>292389</v>
      </c>
      <c r="V217" s="41">
        <v>419941</v>
      </c>
      <c r="W217" s="41">
        <v>294170</v>
      </c>
      <c r="X217" s="41">
        <v>539666</v>
      </c>
      <c r="Y217" s="41">
        <v>391172</v>
      </c>
      <c r="Z217" s="41">
        <v>231701</v>
      </c>
      <c r="AA217" s="41">
        <v>411262</v>
      </c>
      <c r="AB217" s="41">
        <v>518871</v>
      </c>
      <c r="AC217" s="41">
        <v>405379</v>
      </c>
      <c r="AD217" s="41">
        <v>357759</v>
      </c>
      <c r="AE217" s="41">
        <v>369132</v>
      </c>
      <c r="AF217" s="41">
        <v>401863</v>
      </c>
      <c r="AG217" s="41">
        <v>531264</v>
      </c>
      <c r="AH217" s="41">
        <v>516747</v>
      </c>
      <c r="AI217" s="13">
        <v>-6.8341708540975432E-4</v>
      </c>
      <c r="AJ217" s="13">
        <v>-2.7325397542464762E-2</v>
      </c>
    </row>
    <row r="218" spans="1:44" ht="10.5" customHeight="1" x14ac:dyDescent="0.2">
      <c r="A218" s="11"/>
      <c r="B218" s="19" t="s">
        <v>72</v>
      </c>
      <c r="D218" s="19"/>
      <c r="E218" s="14"/>
      <c r="F218" s="2"/>
      <c r="G218" s="12">
        <v>65689</v>
      </c>
      <c r="H218" s="12">
        <v>32824</v>
      </c>
      <c r="I218" s="12">
        <v>1268</v>
      </c>
      <c r="J218" s="12">
        <v>22054</v>
      </c>
      <c r="K218" s="12">
        <v>21684</v>
      </c>
      <c r="L218" s="12">
        <v>20546</v>
      </c>
      <c r="M218" s="12">
        <v>0</v>
      </c>
      <c r="N218" s="12">
        <v>0</v>
      </c>
      <c r="O218" s="12">
        <v>130715</v>
      </c>
      <c r="P218" s="12">
        <v>52122</v>
      </c>
      <c r="Q218" s="12">
        <v>32822</v>
      </c>
      <c r="R218" s="41">
        <v>36686</v>
      </c>
      <c r="S218" s="41">
        <v>0</v>
      </c>
      <c r="T218" s="41">
        <v>164970</v>
      </c>
      <c r="U218" s="41">
        <v>564782</v>
      </c>
      <c r="V218" s="41">
        <v>344130</v>
      </c>
      <c r="W218" s="41">
        <v>3692373</v>
      </c>
      <c r="X218" s="41">
        <v>4139740</v>
      </c>
      <c r="Y218" s="41">
        <v>636374</v>
      </c>
      <c r="Z218" s="41">
        <v>585970</v>
      </c>
      <c r="AA218" s="41">
        <v>534242</v>
      </c>
      <c r="AB218" s="41">
        <v>777422</v>
      </c>
      <c r="AC218" s="41">
        <v>432763</v>
      </c>
      <c r="AD218" s="41">
        <v>102604</v>
      </c>
      <c r="AE218" s="41">
        <v>850771</v>
      </c>
      <c r="AF218" s="41">
        <v>912821</v>
      </c>
      <c r="AG218" s="41">
        <v>725847</v>
      </c>
      <c r="AH218" s="41">
        <v>782754</v>
      </c>
      <c r="AI218" s="13">
        <v>1.1398412765908361E-3</v>
      </c>
      <c r="AJ218" s="13">
        <v>7.8400820007522243E-2</v>
      </c>
    </row>
    <row r="219" spans="1:44" ht="10.5" customHeight="1" x14ac:dyDescent="0.2">
      <c r="A219" s="11"/>
      <c r="B219" s="19" t="s">
        <v>73</v>
      </c>
      <c r="D219" s="19"/>
      <c r="E219" s="14"/>
      <c r="F219" s="2"/>
      <c r="G219" s="12">
        <v>17797</v>
      </c>
      <c r="H219" s="12">
        <v>181837</v>
      </c>
      <c r="I219" s="12">
        <v>8199</v>
      </c>
      <c r="J219" s="12">
        <v>9289</v>
      </c>
      <c r="K219" s="12">
        <v>135776</v>
      </c>
      <c r="L219" s="12">
        <v>981458</v>
      </c>
      <c r="M219" s="12">
        <v>3800</v>
      </c>
      <c r="N219" s="12">
        <v>0</v>
      </c>
      <c r="O219" s="12">
        <v>0</v>
      </c>
      <c r="P219" s="12">
        <v>506425</v>
      </c>
      <c r="Q219" s="12">
        <v>487322</v>
      </c>
      <c r="R219" s="41">
        <v>425010</v>
      </c>
      <c r="S219" s="41">
        <v>387449</v>
      </c>
      <c r="T219" s="41">
        <v>398093</v>
      </c>
      <c r="U219" s="41">
        <v>45900</v>
      </c>
      <c r="V219" s="41">
        <v>105518</v>
      </c>
      <c r="W219" s="41">
        <v>0</v>
      </c>
      <c r="X219" s="41">
        <v>0</v>
      </c>
      <c r="Y219" s="41">
        <v>25170</v>
      </c>
      <c r="Z219" s="41">
        <v>139514</v>
      </c>
      <c r="AA219" s="41">
        <v>251760</v>
      </c>
      <c r="AB219" s="41">
        <v>38336</v>
      </c>
      <c r="AC219" s="41">
        <v>43835</v>
      </c>
      <c r="AD219" s="41">
        <v>183493</v>
      </c>
      <c r="AE219" s="41">
        <v>223278</v>
      </c>
      <c r="AF219" s="41">
        <v>184593</v>
      </c>
      <c r="AG219" s="41">
        <v>350126</v>
      </c>
      <c r="AH219" s="41">
        <v>443178</v>
      </c>
      <c r="AI219" s="13">
        <v>0.5037024228240512</v>
      </c>
      <c r="AJ219" s="13">
        <v>0.26576718095771235</v>
      </c>
    </row>
    <row r="220" spans="1:44" ht="10.5" customHeight="1" x14ac:dyDescent="0.2">
      <c r="A220" s="11"/>
      <c r="B220" s="19" t="s">
        <v>74</v>
      </c>
      <c r="D220" s="19"/>
      <c r="E220" s="14"/>
      <c r="F220" s="2"/>
      <c r="G220" s="12">
        <v>286097</v>
      </c>
      <c r="H220" s="12">
        <v>52688</v>
      </c>
      <c r="I220" s="12">
        <v>170834</v>
      </c>
      <c r="J220" s="12">
        <v>73211</v>
      </c>
      <c r="K220" s="12">
        <v>66243</v>
      </c>
      <c r="L220" s="12">
        <v>391111</v>
      </c>
      <c r="M220" s="12">
        <v>400993</v>
      </c>
      <c r="N220" s="12">
        <v>31638</v>
      </c>
      <c r="O220" s="12">
        <v>507783</v>
      </c>
      <c r="P220" s="12">
        <v>277843</v>
      </c>
      <c r="Q220" s="12">
        <v>693534</v>
      </c>
      <c r="R220" s="41">
        <v>34716</v>
      </c>
      <c r="S220" s="41">
        <v>4021</v>
      </c>
      <c r="T220" s="41">
        <v>34825</v>
      </c>
      <c r="U220" s="41">
        <v>351356</v>
      </c>
      <c r="V220" s="41">
        <v>18729</v>
      </c>
      <c r="W220" s="41">
        <v>97376</v>
      </c>
      <c r="X220" s="41">
        <v>192076</v>
      </c>
      <c r="Y220" s="41">
        <v>420514</v>
      </c>
      <c r="Z220" s="41">
        <v>387261</v>
      </c>
      <c r="AA220" s="41">
        <v>130315</v>
      </c>
      <c r="AB220" s="41">
        <v>241213</v>
      </c>
      <c r="AC220" s="41">
        <v>95840</v>
      </c>
      <c r="AD220" s="41">
        <v>579922</v>
      </c>
      <c r="AE220" s="41">
        <v>399364</v>
      </c>
      <c r="AF220" s="41">
        <v>107055</v>
      </c>
      <c r="AG220" s="41">
        <v>163936</v>
      </c>
      <c r="AH220" s="41">
        <v>509841</v>
      </c>
      <c r="AI220" s="13">
        <v>0.13284982316485161</v>
      </c>
      <c r="AJ220" s="13">
        <v>2.1100002439976575</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311</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310</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71" t="s">
        <v>246</v>
      </c>
      <c r="AJ233" s="13" t="s">
        <v>246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41">
        <v>0</v>
      </c>
      <c r="T234" s="41">
        <v>0</v>
      </c>
      <c r="U234" s="41">
        <v>0</v>
      </c>
      <c r="V234" s="41">
        <v>0</v>
      </c>
      <c r="W234" s="41">
        <v>0</v>
      </c>
      <c r="X234" s="41">
        <v>0</v>
      </c>
      <c r="Y234" s="41">
        <v>0</v>
      </c>
      <c r="Z234" s="41">
        <v>0</v>
      </c>
      <c r="AA234" s="41">
        <v>0</v>
      </c>
      <c r="AB234" s="41">
        <v>0</v>
      </c>
      <c r="AC234" s="41">
        <v>0</v>
      </c>
      <c r="AD234" s="41">
        <v>0</v>
      </c>
      <c r="AE234" s="41">
        <v>0</v>
      </c>
      <c r="AF234" s="41">
        <v>0</v>
      </c>
      <c r="AG234" s="41">
        <v>0</v>
      </c>
      <c r="AH234" s="41">
        <v>0</v>
      </c>
      <c r="AI234" s="71" t="s">
        <v>246</v>
      </c>
      <c r="AJ234" s="13" t="s">
        <v>246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35592</v>
      </c>
      <c r="S241" s="11">
        <v>35561</v>
      </c>
      <c r="T241" s="11">
        <v>35193</v>
      </c>
      <c r="U241" s="11">
        <v>35458</v>
      </c>
      <c r="V241" s="11">
        <v>35444</v>
      </c>
      <c r="W241" s="11">
        <v>35090</v>
      </c>
      <c r="X241" s="11">
        <v>34622</v>
      </c>
      <c r="Y241" s="11">
        <v>34347</v>
      </c>
      <c r="Z241" s="11">
        <v>34109</v>
      </c>
      <c r="AA241" s="11">
        <v>33561</v>
      </c>
      <c r="AB241" s="41">
        <v>33074</v>
      </c>
      <c r="AC241" s="41">
        <v>32733</v>
      </c>
      <c r="AD241" s="41">
        <v>32519</v>
      </c>
      <c r="AE241" s="41">
        <v>31912</v>
      </c>
      <c r="AF241" s="41">
        <v>31216</v>
      </c>
      <c r="AG241" s="41">
        <v>30606</v>
      </c>
      <c r="AH241" s="41">
        <v>30368</v>
      </c>
      <c r="AI241" s="13">
        <v>-1.4125625901703076E-2</v>
      </c>
      <c r="AJ241" s="13">
        <v>-7.7762530222832121E-3</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655357</v>
      </c>
      <c r="S242" s="11">
        <v>674364</v>
      </c>
      <c r="T242" s="11">
        <v>685757</v>
      </c>
      <c r="U242" s="11">
        <v>711157</v>
      </c>
      <c r="V242" s="11">
        <v>746542</v>
      </c>
      <c r="W242" s="11">
        <v>785136</v>
      </c>
      <c r="X242" s="11">
        <v>810363</v>
      </c>
      <c r="Y242" s="11">
        <v>849433</v>
      </c>
      <c r="Z242" s="11">
        <v>894659</v>
      </c>
      <c r="AA242" s="11">
        <v>878858</v>
      </c>
      <c r="AB242" s="41">
        <v>901552</v>
      </c>
      <c r="AC242" s="41">
        <v>919014</v>
      </c>
      <c r="AD242" s="41">
        <v>940120</v>
      </c>
      <c r="AE242" s="41">
        <v>951315</v>
      </c>
      <c r="AF242" s="41">
        <v>975230</v>
      </c>
      <c r="AG242" s="41">
        <v>1002459</v>
      </c>
      <c r="AH242" s="41">
        <v>1062662</v>
      </c>
      <c r="AI242" s="13">
        <v>2.7781339378957215E-2</v>
      </c>
      <c r="AJ242" s="13">
        <v>6.0055323958386329E-2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20056.320153420947</v>
      </c>
      <c r="V243" s="11">
        <f t="shared" ref="V243:AA243" si="15">V242*1000/V241</f>
        <v>21062.577587179778</v>
      </c>
      <c r="W243" s="11">
        <f t="shared" si="15"/>
        <v>22374.921630094042</v>
      </c>
      <c r="X243" s="11">
        <f t="shared" si="15"/>
        <v>23406.013517416672</v>
      </c>
      <c r="Y243" s="11">
        <f t="shared" si="15"/>
        <v>24730.9226424433</v>
      </c>
      <c r="Z243" s="11">
        <f t="shared" si="15"/>
        <v>26229.41159224838</v>
      </c>
      <c r="AA243" s="11">
        <f t="shared" si="15"/>
        <v>26186.883585113672</v>
      </c>
      <c r="AB243" s="11">
        <v>27258.632158190725</v>
      </c>
      <c r="AC243" s="11">
        <v>28076.070021079646</v>
      </c>
      <c r="AD243" s="11">
        <v>28909.868077124142</v>
      </c>
      <c r="AE243" s="11">
        <v>29810.57282526949</v>
      </c>
      <c r="AF243" s="11">
        <v>31241.350589441314</v>
      </c>
      <c r="AG243" s="11">
        <v>32753.67574985297</v>
      </c>
      <c r="AH243" s="11">
        <v>34992.821390937832</v>
      </c>
      <c r="AI243" s="13">
        <v>4.2507409038793131E-2</v>
      </c>
      <c r="AJ243" s="13">
        <v>6.8363186415647217E-2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15508</v>
      </c>
      <c r="S245" s="11">
        <v>15093</v>
      </c>
      <c r="T245" s="11">
        <v>15579</v>
      </c>
      <c r="U245" s="11">
        <v>15671</v>
      </c>
      <c r="V245" s="11">
        <v>15258</v>
      </c>
      <c r="W245" s="11">
        <v>15437</v>
      </c>
      <c r="X245" s="11">
        <v>15856</v>
      </c>
      <c r="Y245" s="11">
        <v>13351</v>
      </c>
      <c r="Z245" s="11">
        <v>13473</v>
      </c>
      <c r="AA245" s="11">
        <v>12434</v>
      </c>
      <c r="AB245" s="41">
        <v>12699</v>
      </c>
      <c r="AC245" s="41">
        <v>12635</v>
      </c>
      <c r="AD245" s="41">
        <v>12805</v>
      </c>
      <c r="AE245" s="41">
        <v>12431</v>
      </c>
      <c r="AF245" s="41">
        <v>12077</v>
      </c>
      <c r="AG245" s="41">
        <v>12058</v>
      </c>
      <c r="AH245" s="41">
        <v>11995</v>
      </c>
      <c r="AI245" s="13">
        <v>-9.4605239673585251E-3</v>
      </c>
      <c r="AJ245" s="13">
        <v>-5.2247470558965002E-3</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13535</v>
      </c>
      <c r="S246" s="11">
        <v>13280</v>
      </c>
      <c r="T246" s="11">
        <v>13844</v>
      </c>
      <c r="U246" s="11">
        <v>14119</v>
      </c>
      <c r="V246" s="11">
        <v>13885</v>
      </c>
      <c r="W246" s="11">
        <v>13835</v>
      </c>
      <c r="X246" s="11">
        <v>13552</v>
      </c>
      <c r="Y246" s="11">
        <v>11048</v>
      </c>
      <c r="Z246" s="11">
        <v>11251</v>
      </c>
      <c r="AA246" s="11">
        <v>10509</v>
      </c>
      <c r="AB246" s="41">
        <v>11149</v>
      </c>
      <c r="AC246" s="41">
        <v>11405</v>
      </c>
      <c r="AD246" s="41">
        <v>11637</v>
      </c>
      <c r="AE246" s="41">
        <v>11490</v>
      </c>
      <c r="AF246" s="41">
        <v>11322</v>
      </c>
      <c r="AG246" s="41">
        <v>11407</v>
      </c>
      <c r="AH246" s="41">
        <v>11469</v>
      </c>
      <c r="AI246" s="13">
        <v>4.7274619543016261E-3</v>
      </c>
      <c r="AJ246" s="13">
        <v>5.4352590514596304E-3</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1973</v>
      </c>
      <c r="S247" s="11">
        <v>1813</v>
      </c>
      <c r="T247" s="11">
        <v>1735</v>
      </c>
      <c r="U247" s="11">
        <v>1552</v>
      </c>
      <c r="V247" s="11">
        <v>1373</v>
      </c>
      <c r="W247" s="11">
        <v>15437</v>
      </c>
      <c r="X247" s="11">
        <v>2304</v>
      </c>
      <c r="Y247" s="11">
        <v>2303</v>
      </c>
      <c r="Z247" s="11">
        <v>2222</v>
      </c>
      <c r="AA247" s="11">
        <v>1925</v>
      </c>
      <c r="AB247" s="41">
        <v>1550</v>
      </c>
      <c r="AC247" s="41">
        <v>1230</v>
      </c>
      <c r="AD247" s="41">
        <v>1168</v>
      </c>
      <c r="AE247" s="41">
        <v>941</v>
      </c>
      <c r="AF247" s="41">
        <v>755</v>
      </c>
      <c r="AG247" s="41">
        <v>651</v>
      </c>
      <c r="AH247" s="41">
        <v>526</v>
      </c>
      <c r="AI247" s="13">
        <v>-0.16482848346087076</v>
      </c>
      <c r="AJ247" s="13">
        <v>-0.19201228878648233</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12.7</v>
      </c>
      <c r="S248" s="81">
        <v>12</v>
      </c>
      <c r="T248" s="81">
        <v>11.1</v>
      </c>
      <c r="U248" s="81">
        <v>9</v>
      </c>
      <c r="V248" s="81">
        <v>9</v>
      </c>
      <c r="W248" s="81">
        <v>10.4</v>
      </c>
      <c r="X248" s="81">
        <v>14.5</v>
      </c>
      <c r="Y248" s="81">
        <v>17.2</v>
      </c>
      <c r="Z248" s="81">
        <v>16.5</v>
      </c>
      <c r="AA248" s="81">
        <v>15.5</v>
      </c>
      <c r="AB248" s="82">
        <v>12.2</v>
      </c>
      <c r="AC248" s="82">
        <v>9.6999999999999993</v>
      </c>
      <c r="AD248" s="82">
        <v>9.1</v>
      </c>
      <c r="AE248" s="82">
        <v>7.6</v>
      </c>
      <c r="AF248" s="82">
        <v>6.3</v>
      </c>
      <c r="AG248" s="82">
        <v>5.4</v>
      </c>
      <c r="AH248" s="82">
        <v>4.4000000000000004</v>
      </c>
      <c r="AI248" s="13">
        <v>-0.15631147760993169</v>
      </c>
      <c r="AJ248" s="13">
        <v>-0.18518518518518517</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11248764</v>
      </c>
      <c r="H257" s="86">
        <f>SUM(H258:H260)</f>
        <v>12499859</v>
      </c>
      <c r="I257" s="86">
        <f>SUM(I258:I260)</f>
        <v>13868838</v>
      </c>
      <c r="J257" s="86">
        <f>SUM(J258:J260)</f>
        <v>13527326.398</v>
      </c>
      <c r="K257" s="86">
        <f>SUM(K258:K260)</f>
        <v>13907389</v>
      </c>
      <c r="L257" s="86">
        <f t="shared" ref="L257:Q257" si="16">SUM(L258:L260)</f>
        <v>13820567</v>
      </c>
      <c r="M257" s="86">
        <f t="shared" si="16"/>
        <v>14973106</v>
      </c>
      <c r="N257" s="86">
        <f t="shared" si="16"/>
        <v>15295114</v>
      </c>
      <c r="O257" s="86">
        <f t="shared" si="16"/>
        <v>15065543.810000001</v>
      </c>
      <c r="P257" s="86">
        <f t="shared" si="16"/>
        <v>16245637</v>
      </c>
      <c r="Q257" s="86">
        <f t="shared" si="16"/>
        <v>17394038.620000001</v>
      </c>
      <c r="R257" s="86">
        <f>SUM(R258:R261)</f>
        <v>19392565.910000004</v>
      </c>
      <c r="S257" s="86">
        <f t="shared" ref="S257:AA257" si="17">SUM(S258:S261)</f>
        <v>17779440.039999999</v>
      </c>
      <c r="T257" s="86">
        <f t="shared" si="17"/>
        <v>19681684</v>
      </c>
      <c r="U257" s="86">
        <f t="shared" si="17"/>
        <v>23610964</v>
      </c>
      <c r="V257" s="86">
        <f t="shared" si="17"/>
        <v>26602908</v>
      </c>
      <c r="W257" s="86">
        <f t="shared" si="17"/>
        <v>23648556.649999999</v>
      </c>
      <c r="X257" s="86">
        <f t="shared" si="17"/>
        <v>23819938.609999999</v>
      </c>
      <c r="Y257" s="86">
        <f t="shared" si="17"/>
        <v>23917621</v>
      </c>
      <c r="Z257" s="86">
        <f t="shared" si="17"/>
        <v>25647490.109999999</v>
      </c>
      <c r="AA257" s="86">
        <f t="shared" si="17"/>
        <v>24805314</v>
      </c>
      <c r="AB257" s="86">
        <v>26024092</v>
      </c>
      <c r="AC257" s="86">
        <v>24020712</v>
      </c>
      <c r="AD257" s="86">
        <v>24949002</v>
      </c>
      <c r="AE257" s="86">
        <v>25207303.170000002</v>
      </c>
      <c r="AF257" s="86">
        <v>25455752</v>
      </c>
      <c r="AG257" s="86">
        <v>26759424</v>
      </c>
      <c r="AH257" s="86">
        <v>26002419</v>
      </c>
      <c r="AI257" s="13">
        <v>-1.3884906088823534E-4</v>
      </c>
      <c r="AJ257" s="13">
        <v>-2.8289286047412678E-2</v>
      </c>
    </row>
    <row r="258" spans="1:36" ht="10.5" customHeight="1" x14ac:dyDescent="0.2">
      <c r="A258" s="14"/>
      <c r="B258" s="11"/>
      <c r="C258" s="11" t="s">
        <v>151</v>
      </c>
      <c r="D258" s="11"/>
      <c r="E258" s="11"/>
      <c r="F258" s="2"/>
      <c r="G258" s="86">
        <f t="shared" ref="G258:AA258" si="18">G65</f>
        <v>6264570</v>
      </c>
      <c r="H258" s="86">
        <f t="shared" si="18"/>
        <v>6732838</v>
      </c>
      <c r="I258" s="86">
        <f t="shared" si="18"/>
        <v>8161522</v>
      </c>
      <c r="J258" s="86">
        <f t="shared" si="18"/>
        <v>7181761</v>
      </c>
      <c r="K258" s="86">
        <f t="shared" si="18"/>
        <v>7498222</v>
      </c>
      <c r="L258" s="86">
        <f t="shared" si="18"/>
        <v>7633064</v>
      </c>
      <c r="M258" s="86">
        <f t="shared" si="18"/>
        <v>8228057</v>
      </c>
      <c r="N258" s="86">
        <f t="shared" si="18"/>
        <v>8088386</v>
      </c>
      <c r="O258" s="86">
        <f t="shared" si="18"/>
        <v>7821564</v>
      </c>
      <c r="P258" s="86">
        <f t="shared" si="18"/>
        <v>7938615</v>
      </c>
      <c r="Q258" s="86">
        <f t="shared" si="18"/>
        <v>8223372</v>
      </c>
      <c r="R258" s="86">
        <f t="shared" si="18"/>
        <v>9066660</v>
      </c>
      <c r="S258" s="86">
        <f t="shared" si="18"/>
        <v>8927212</v>
      </c>
      <c r="T258" s="86">
        <f t="shared" si="18"/>
        <v>9080935</v>
      </c>
      <c r="U258" s="86">
        <f t="shared" si="18"/>
        <v>10273299</v>
      </c>
      <c r="V258" s="86">
        <f t="shared" si="18"/>
        <v>11760389</v>
      </c>
      <c r="W258" s="86">
        <f t="shared" si="18"/>
        <v>11728207</v>
      </c>
      <c r="X258" s="86">
        <f t="shared" si="18"/>
        <v>11728207</v>
      </c>
      <c r="Y258" s="86">
        <f t="shared" si="18"/>
        <v>11529281</v>
      </c>
      <c r="Z258" s="86">
        <f t="shared" si="18"/>
        <v>12518761</v>
      </c>
      <c r="AA258" s="86">
        <f t="shared" si="18"/>
        <v>11201170</v>
      </c>
      <c r="AB258" s="86">
        <v>11562035</v>
      </c>
      <c r="AC258" s="86">
        <v>11528197</v>
      </c>
      <c r="AD258" s="86">
        <v>11921453</v>
      </c>
      <c r="AE258" s="86">
        <v>12180978</v>
      </c>
      <c r="AF258" s="86">
        <v>12457565</v>
      </c>
      <c r="AG258" s="86">
        <v>13066819</v>
      </c>
      <c r="AH258" s="86">
        <v>12611192</v>
      </c>
      <c r="AI258" s="13">
        <v>1.4581587027920673E-2</v>
      </c>
      <c r="AJ258" s="13">
        <v>-3.4869006756732455E-2</v>
      </c>
    </row>
    <row r="259" spans="1:36" ht="10.5" customHeight="1" x14ac:dyDescent="0.2">
      <c r="A259" s="14"/>
      <c r="B259" s="11"/>
      <c r="C259" s="11" t="s">
        <v>152</v>
      </c>
      <c r="D259" s="11"/>
      <c r="E259" s="11"/>
      <c r="F259" s="2"/>
      <c r="G259" s="86">
        <f t="shared" ref="G259:AA259" si="19">G122</f>
        <v>4442360</v>
      </c>
      <c r="H259" s="86">
        <f t="shared" si="19"/>
        <v>5110078</v>
      </c>
      <c r="I259" s="86">
        <f t="shared" si="19"/>
        <v>5022683</v>
      </c>
      <c r="J259" s="86">
        <f t="shared" si="19"/>
        <v>5555087.398</v>
      </c>
      <c r="K259" s="86">
        <f t="shared" si="19"/>
        <v>5670536</v>
      </c>
      <c r="L259" s="86">
        <f t="shared" si="19"/>
        <v>5708704</v>
      </c>
      <c r="M259" s="86">
        <f t="shared" si="19"/>
        <v>6047576</v>
      </c>
      <c r="N259" s="86">
        <f t="shared" si="19"/>
        <v>7034446</v>
      </c>
      <c r="O259" s="86">
        <f t="shared" si="19"/>
        <v>6592377.8100000005</v>
      </c>
      <c r="P259" s="86">
        <f t="shared" si="19"/>
        <v>7620077</v>
      </c>
      <c r="Q259" s="86">
        <f t="shared" si="19"/>
        <v>8441129.620000001</v>
      </c>
      <c r="R259" s="86">
        <f t="shared" si="19"/>
        <v>9207125.2700000014</v>
      </c>
      <c r="S259" s="86">
        <f t="shared" si="19"/>
        <v>7620077.040000001</v>
      </c>
      <c r="T259" s="86">
        <f t="shared" si="19"/>
        <v>8926927</v>
      </c>
      <c r="U259" s="86">
        <f t="shared" si="19"/>
        <v>12289588</v>
      </c>
      <c r="V259" s="86">
        <f t="shared" si="19"/>
        <v>13774722</v>
      </c>
      <c r="W259" s="86">
        <f t="shared" si="19"/>
        <v>10782888.16</v>
      </c>
      <c r="X259" s="86">
        <f t="shared" si="19"/>
        <v>10959302.449999999</v>
      </c>
      <c r="Y259" s="86">
        <f t="shared" si="19"/>
        <v>10885719</v>
      </c>
      <c r="Z259" s="86">
        <f t="shared" si="19"/>
        <v>11929397.109999999</v>
      </c>
      <c r="AA259" s="86">
        <f t="shared" si="19"/>
        <v>12240334</v>
      </c>
      <c r="AB259" s="86">
        <v>12846212</v>
      </c>
      <c r="AC259" s="86">
        <v>11103313</v>
      </c>
      <c r="AD259" s="86">
        <v>11650173</v>
      </c>
      <c r="AE259" s="86">
        <v>11639905</v>
      </c>
      <c r="AF259" s="86">
        <v>11418618</v>
      </c>
      <c r="AG259" s="86">
        <v>12298875</v>
      </c>
      <c r="AH259" s="86">
        <v>11835004</v>
      </c>
      <c r="AI259" s="13">
        <v>-1.3571630424331849E-2</v>
      </c>
      <c r="AJ259" s="13">
        <v>-3.7716539114349891E-2</v>
      </c>
    </row>
    <row r="260" spans="1:36" ht="10.5" customHeight="1" x14ac:dyDescent="0.2">
      <c r="A260" s="14"/>
      <c r="B260" s="11"/>
      <c r="C260" s="11" t="s">
        <v>153</v>
      </c>
      <c r="D260" s="11"/>
      <c r="E260" s="11"/>
      <c r="F260" s="2"/>
      <c r="G260" s="86">
        <f t="shared" ref="G260:AA260" si="20">G179</f>
        <v>541834</v>
      </c>
      <c r="H260" s="86">
        <f t="shared" si="20"/>
        <v>656943</v>
      </c>
      <c r="I260" s="86">
        <f t="shared" si="20"/>
        <v>684633</v>
      </c>
      <c r="J260" s="86">
        <f t="shared" si="20"/>
        <v>790478</v>
      </c>
      <c r="K260" s="86">
        <f t="shared" si="20"/>
        <v>738631</v>
      </c>
      <c r="L260" s="86">
        <f t="shared" si="20"/>
        <v>478799</v>
      </c>
      <c r="M260" s="86">
        <f t="shared" si="20"/>
        <v>697473</v>
      </c>
      <c r="N260" s="86">
        <f t="shared" si="20"/>
        <v>172282</v>
      </c>
      <c r="O260" s="86">
        <f t="shared" si="20"/>
        <v>651602</v>
      </c>
      <c r="P260" s="86">
        <f t="shared" si="20"/>
        <v>686945</v>
      </c>
      <c r="Q260" s="86">
        <f t="shared" si="20"/>
        <v>729537</v>
      </c>
      <c r="R260" s="86">
        <f t="shared" si="20"/>
        <v>682623</v>
      </c>
      <c r="S260" s="86">
        <f t="shared" si="20"/>
        <v>774123</v>
      </c>
      <c r="T260" s="86">
        <f t="shared" si="20"/>
        <v>799141</v>
      </c>
      <c r="U260" s="86">
        <f t="shared" si="20"/>
        <v>834750</v>
      </c>
      <c r="V260" s="86">
        <f t="shared" si="20"/>
        <v>983791</v>
      </c>
      <c r="W260" s="86">
        <f t="shared" si="20"/>
        <v>922709</v>
      </c>
      <c r="X260" s="86">
        <f t="shared" si="20"/>
        <v>458659</v>
      </c>
      <c r="Y260" s="86">
        <f t="shared" si="20"/>
        <v>1020246</v>
      </c>
      <c r="Z260" s="86">
        <f t="shared" si="20"/>
        <v>936847</v>
      </c>
      <c r="AA260" s="86">
        <f t="shared" si="20"/>
        <v>1092346</v>
      </c>
      <c r="AB260" s="86">
        <v>1372495</v>
      </c>
      <c r="AC260" s="86">
        <v>1145625</v>
      </c>
      <c r="AD260" s="86">
        <v>1109926</v>
      </c>
      <c r="AE260" s="86">
        <v>1093682</v>
      </c>
      <c r="AF260" s="86">
        <v>1309022</v>
      </c>
      <c r="AG260" s="86">
        <v>1266913</v>
      </c>
      <c r="AH260" s="86">
        <v>1276718</v>
      </c>
      <c r="AI260" s="13">
        <v>-1.1983869353617393E-2</v>
      </c>
      <c r="AJ260" s="13">
        <v>7.7392843865364078E-3</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436157.63999999996</v>
      </c>
      <c r="S261" s="86">
        <v>458028</v>
      </c>
      <c r="T261" s="86">
        <v>874681</v>
      </c>
      <c r="U261" s="86">
        <v>213327</v>
      </c>
      <c r="V261" s="86">
        <v>84006</v>
      </c>
      <c r="W261" s="86">
        <v>214752.49</v>
      </c>
      <c r="X261" s="86">
        <v>673770.15999999992</v>
      </c>
      <c r="Y261" s="86">
        <v>482375</v>
      </c>
      <c r="Z261" s="86">
        <v>262485</v>
      </c>
      <c r="AA261" s="86">
        <v>271464</v>
      </c>
      <c r="AB261" s="41">
        <v>243350</v>
      </c>
      <c r="AC261" s="41">
        <v>243577</v>
      </c>
      <c r="AD261" s="41">
        <v>267450</v>
      </c>
      <c r="AE261" s="41">
        <v>292738.17</v>
      </c>
      <c r="AF261" s="41">
        <v>270547</v>
      </c>
      <c r="AG261" s="41">
        <v>126817</v>
      </c>
      <c r="AH261" s="41">
        <v>279505</v>
      </c>
      <c r="AI261" s="13">
        <v>2.3355131871506618E-2</v>
      </c>
      <c r="AJ261" s="13">
        <v>1.2040026179455436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53778564.154105738</v>
      </c>
      <c r="H265" s="11">
        <v>55119601.764904387</v>
      </c>
      <c r="I265" s="11">
        <v>66077862</v>
      </c>
      <c r="J265" s="11">
        <v>69338453.850746274</v>
      </c>
      <c r="K265" s="11">
        <v>69366071</v>
      </c>
      <c r="L265" s="11">
        <v>71931754</v>
      </c>
      <c r="M265" s="11">
        <v>71398082</v>
      </c>
      <c r="N265" s="11">
        <v>75523744</v>
      </c>
      <c r="O265" s="11">
        <v>77072329</v>
      </c>
      <c r="P265" s="11">
        <v>76904267</v>
      </c>
      <c r="Q265" s="11">
        <v>77256725</v>
      </c>
      <c r="R265" s="11">
        <v>81606417</v>
      </c>
      <c r="S265" s="11">
        <v>80286722</v>
      </c>
      <c r="T265" s="11">
        <v>85445398</v>
      </c>
      <c r="U265" s="11">
        <v>92629907</v>
      </c>
      <c r="V265" s="11">
        <v>88573338</v>
      </c>
      <c r="W265" s="11">
        <v>89803479</v>
      </c>
      <c r="X265" s="11">
        <v>89180743</v>
      </c>
      <c r="Y265" s="86">
        <v>88590343</v>
      </c>
      <c r="Z265" s="86">
        <v>87932584</v>
      </c>
      <c r="AA265" s="86">
        <v>89787847</v>
      </c>
      <c r="AB265" s="86">
        <v>91428619</v>
      </c>
      <c r="AC265" s="86">
        <v>91683416</v>
      </c>
      <c r="AD265" s="86">
        <v>95815480</v>
      </c>
      <c r="AE265" s="86">
        <v>96396389</v>
      </c>
      <c r="AF265" s="86">
        <v>96539259</v>
      </c>
      <c r="AG265" s="86">
        <v>97247120</v>
      </c>
      <c r="AH265" s="86">
        <v>98284386</v>
      </c>
      <c r="AI265" s="13">
        <v>1.2124011575436633E-2</v>
      </c>
      <c r="AJ265" s="13">
        <v>1.0666290168798829E-2</v>
      </c>
    </row>
    <row r="266" spans="1:36" ht="10.5" customHeight="1" x14ac:dyDescent="0.2">
      <c r="A266" s="14"/>
      <c r="B266" s="14"/>
      <c r="C266" s="14" t="s">
        <v>160</v>
      </c>
      <c r="D266" s="14"/>
      <c r="E266" s="14"/>
      <c r="F266" s="2"/>
      <c r="G266" s="11">
        <v>8681455</v>
      </c>
      <c r="H266" s="11">
        <v>9951439</v>
      </c>
      <c r="I266" s="11">
        <v>10474366</v>
      </c>
      <c r="J266" s="11">
        <v>11170945</v>
      </c>
      <c r="K266" s="11">
        <v>11601929</v>
      </c>
      <c r="L266" s="11">
        <v>11755966</v>
      </c>
      <c r="M266" s="11">
        <v>12274861</v>
      </c>
      <c r="N266" s="11">
        <v>12814674</v>
      </c>
      <c r="O266" s="11">
        <v>13116194</v>
      </c>
      <c r="P266" s="11">
        <v>14242282</v>
      </c>
      <c r="Q266" s="11">
        <v>14672373</v>
      </c>
      <c r="R266" s="11">
        <v>15023822</v>
      </c>
      <c r="S266" s="11">
        <v>15125300</v>
      </c>
      <c r="T266" s="11">
        <v>15250906</v>
      </c>
      <c r="U266" s="11">
        <v>17010908</v>
      </c>
      <c r="V266" s="11">
        <v>17157464</v>
      </c>
      <c r="W266" s="11">
        <v>17645448</v>
      </c>
      <c r="X266" s="11">
        <v>17833891</v>
      </c>
      <c r="Y266" s="86">
        <v>18157365</v>
      </c>
      <c r="Z266" s="86">
        <v>18303542</v>
      </c>
      <c r="AA266" s="86">
        <v>18971049</v>
      </c>
      <c r="AB266" s="86">
        <v>19109991</v>
      </c>
      <c r="AC266" s="86">
        <v>19263511</v>
      </c>
      <c r="AD266" s="86">
        <v>20780400</v>
      </c>
      <c r="AE266" s="86">
        <v>20547140</v>
      </c>
      <c r="AF266" s="86">
        <v>20357600</v>
      </c>
      <c r="AG266" s="86">
        <v>20371620</v>
      </c>
      <c r="AH266" s="86">
        <v>20434570</v>
      </c>
      <c r="AI266" s="13">
        <v>1.123207589209807E-2</v>
      </c>
      <c r="AJ266" s="13">
        <v>3.0900831647164046E-3</v>
      </c>
    </row>
    <row r="267" spans="1:36" ht="10.5" customHeight="1" x14ac:dyDescent="0.2">
      <c r="A267" s="14"/>
      <c r="B267" s="14"/>
      <c r="C267" s="14" t="s">
        <v>161</v>
      </c>
      <c r="D267" s="14"/>
      <c r="E267" s="14"/>
      <c r="F267" s="2"/>
      <c r="G267" s="11">
        <v>3732055</v>
      </c>
      <c r="H267" s="11">
        <v>3798771</v>
      </c>
      <c r="I267" s="11">
        <v>3778409</v>
      </c>
      <c r="J267" s="11">
        <v>3590728</v>
      </c>
      <c r="K267" s="11">
        <v>3723672</v>
      </c>
      <c r="L267" s="11">
        <v>3922658</v>
      </c>
      <c r="M267" s="11">
        <v>3954468</v>
      </c>
      <c r="N267" s="11">
        <v>3947601</v>
      </c>
      <c r="O267" s="11">
        <v>3924433</v>
      </c>
      <c r="P267" s="11">
        <v>3891030</v>
      </c>
      <c r="Q267" s="11">
        <v>3912125</v>
      </c>
      <c r="R267" s="11">
        <v>3874550</v>
      </c>
      <c r="S267" s="11">
        <v>3842442</v>
      </c>
      <c r="T267" s="11">
        <v>3870017</v>
      </c>
      <c r="U267" s="11">
        <v>3831977</v>
      </c>
      <c r="V267" s="11">
        <v>3827127</v>
      </c>
      <c r="W267" s="11">
        <v>3812686</v>
      </c>
      <c r="X267" s="11">
        <v>3830700</v>
      </c>
      <c r="Y267" s="86">
        <v>3859523</v>
      </c>
      <c r="Z267" s="86">
        <v>3850051</v>
      </c>
      <c r="AA267" s="86">
        <v>3823340</v>
      </c>
      <c r="AB267" s="86">
        <v>3826198</v>
      </c>
      <c r="AC267" s="86">
        <v>3854506</v>
      </c>
      <c r="AD267" s="86">
        <v>3898660</v>
      </c>
      <c r="AE267" s="86">
        <v>3877870</v>
      </c>
      <c r="AF267" s="86">
        <v>3875190</v>
      </c>
      <c r="AG267" s="86">
        <v>3840820</v>
      </c>
      <c r="AH267" s="86">
        <v>3871100</v>
      </c>
      <c r="AI267" s="13">
        <v>1.9464057139881863E-3</v>
      </c>
      <c r="AJ267" s="13">
        <v>7.8837331611478802E-3</v>
      </c>
    </row>
    <row r="268" spans="1:36" ht="10.5" customHeight="1" x14ac:dyDescent="0.2">
      <c r="A268" s="14"/>
      <c r="B268" s="14"/>
      <c r="C268" s="14" t="s">
        <v>162</v>
      </c>
      <c r="D268" s="14"/>
      <c r="E268" s="14"/>
      <c r="F268" s="2"/>
      <c r="G268" s="11">
        <v>802822</v>
      </c>
      <c r="H268" s="11">
        <v>815441</v>
      </c>
      <c r="I268" s="11">
        <v>809722</v>
      </c>
      <c r="J268" s="11">
        <v>849155</v>
      </c>
      <c r="K268" s="11">
        <v>846077</v>
      </c>
      <c r="L268" s="11">
        <v>1133632</v>
      </c>
      <c r="M268" s="11">
        <v>1052230</v>
      </c>
      <c r="N268" s="11">
        <v>1052490</v>
      </c>
      <c r="O268" s="11">
        <v>1044913</v>
      </c>
      <c r="P268" s="11">
        <v>1045786</v>
      </c>
      <c r="Q268" s="11">
        <v>1045753</v>
      </c>
      <c r="R268" s="11">
        <v>1045753</v>
      </c>
      <c r="S268" s="11">
        <v>1044893</v>
      </c>
      <c r="T268" s="11">
        <v>1010771</v>
      </c>
      <c r="U268" s="11">
        <v>1010686</v>
      </c>
      <c r="V268" s="11">
        <v>1007486</v>
      </c>
      <c r="W268" s="11">
        <v>1003388</v>
      </c>
      <c r="X268" s="11">
        <v>999924</v>
      </c>
      <c r="Y268" s="86">
        <v>971951</v>
      </c>
      <c r="Z268" s="86">
        <v>1002703</v>
      </c>
      <c r="AA268" s="86">
        <v>997280</v>
      </c>
      <c r="AB268" s="86">
        <v>990800</v>
      </c>
      <c r="AC268" s="86">
        <v>984510</v>
      </c>
      <c r="AD268" s="86">
        <v>989720</v>
      </c>
      <c r="AE268" s="86">
        <v>987120</v>
      </c>
      <c r="AF268" s="86">
        <v>1015070</v>
      </c>
      <c r="AG268" s="86">
        <v>1076680</v>
      </c>
      <c r="AH268" s="86">
        <v>1072260</v>
      </c>
      <c r="AI268" s="13">
        <v>1.3255612198540989E-2</v>
      </c>
      <c r="AJ268" s="13">
        <v>-4.1052123193520825E-3</v>
      </c>
    </row>
    <row r="269" spans="1:36" ht="10.5" customHeight="1" x14ac:dyDescent="0.2">
      <c r="A269" s="14"/>
      <c r="B269" s="14"/>
      <c r="C269" s="14" t="s">
        <v>163</v>
      </c>
      <c r="D269" s="14"/>
      <c r="E269" s="14"/>
      <c r="F269" s="2"/>
      <c r="G269" s="11">
        <v>9417295</v>
      </c>
      <c r="H269" s="11">
        <v>9968084</v>
      </c>
      <c r="I269" s="11">
        <v>10003359</v>
      </c>
      <c r="J269" s="11">
        <v>10408650</v>
      </c>
      <c r="K269" s="11">
        <v>10215749</v>
      </c>
      <c r="L269" s="11">
        <v>11144003</v>
      </c>
      <c r="M269" s="11">
        <v>11536128</v>
      </c>
      <c r="N269" s="11">
        <v>11807478</v>
      </c>
      <c r="O269" s="11">
        <v>12319389</v>
      </c>
      <c r="P269" s="11">
        <v>13288873</v>
      </c>
      <c r="Q269" s="11">
        <v>12813060</v>
      </c>
      <c r="R269" s="11">
        <v>13208616</v>
      </c>
      <c r="S269" s="11">
        <v>13791629</v>
      </c>
      <c r="T269" s="11">
        <v>13782211</v>
      </c>
      <c r="U269" s="11">
        <v>14649019</v>
      </c>
      <c r="V269" s="11">
        <v>15395070</v>
      </c>
      <c r="W269" s="11">
        <v>15643612</v>
      </c>
      <c r="X269" s="11">
        <v>16284120</v>
      </c>
      <c r="Y269" s="86">
        <v>16626729</v>
      </c>
      <c r="Z269" s="86">
        <v>16865310</v>
      </c>
      <c r="AA269" s="86">
        <v>17599867</v>
      </c>
      <c r="AB269" s="86">
        <v>17815463</v>
      </c>
      <c r="AC269" s="86">
        <v>18118730</v>
      </c>
      <c r="AD269" s="86">
        <v>19625610</v>
      </c>
      <c r="AE269" s="86">
        <v>20316870</v>
      </c>
      <c r="AF269" s="86">
        <v>20831810</v>
      </c>
      <c r="AG269" s="86">
        <v>21160590</v>
      </c>
      <c r="AH269" s="86">
        <v>21433770</v>
      </c>
      <c r="AI269" s="13">
        <v>3.1296574976586555E-2</v>
      </c>
      <c r="AJ269" s="13">
        <v>1.2909847976828624E-2</v>
      </c>
    </row>
    <row r="270" spans="1:36" ht="10.5" customHeight="1" x14ac:dyDescent="0.2">
      <c r="A270" s="14"/>
      <c r="B270" s="14"/>
      <c r="C270" s="14" t="s">
        <v>164</v>
      </c>
      <c r="D270" s="14"/>
      <c r="E270" s="14"/>
      <c r="F270" s="2"/>
      <c r="G270" s="11">
        <v>11638830</v>
      </c>
      <c r="H270" s="11">
        <v>8936636</v>
      </c>
      <c r="I270" s="11">
        <v>10344185</v>
      </c>
      <c r="J270" s="11">
        <v>11257474</v>
      </c>
      <c r="K270" s="11">
        <v>12065411</v>
      </c>
      <c r="L270" s="11">
        <v>12857190</v>
      </c>
      <c r="M270" s="11">
        <v>12798444</v>
      </c>
      <c r="N270" s="11">
        <v>14203762</v>
      </c>
      <c r="O270" s="11">
        <v>14730775</v>
      </c>
      <c r="P270" s="11">
        <v>14674703</v>
      </c>
      <c r="Q270" s="11">
        <v>13742188</v>
      </c>
      <c r="R270" s="11">
        <v>13531805</v>
      </c>
      <c r="S270" s="11">
        <v>12625736</v>
      </c>
      <c r="T270" s="11">
        <v>12240192</v>
      </c>
      <c r="U270" s="11">
        <v>11771839</v>
      </c>
      <c r="V270" s="11">
        <v>11450869</v>
      </c>
      <c r="W270" s="11">
        <v>10968379</v>
      </c>
      <c r="X270" s="11">
        <v>9445410</v>
      </c>
      <c r="Y270" s="86">
        <v>8903731</v>
      </c>
      <c r="Z270" s="86">
        <v>9216517</v>
      </c>
      <c r="AA270" s="86">
        <v>10082810</v>
      </c>
      <c r="AB270" s="86">
        <v>11044858</v>
      </c>
      <c r="AC270" s="86">
        <v>11622716</v>
      </c>
      <c r="AD270" s="86">
        <v>12029231</v>
      </c>
      <c r="AE270" s="86">
        <v>11997502</v>
      </c>
      <c r="AF270" s="86">
        <v>11359605</v>
      </c>
      <c r="AG270" s="86">
        <v>11010045</v>
      </c>
      <c r="AH270" s="86">
        <v>11161747</v>
      </c>
      <c r="AI270" s="13">
        <v>1.7561244548482957E-3</v>
      </c>
      <c r="AJ270" s="13">
        <v>1.3778508625532412E-2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638405</v>
      </c>
      <c r="P271" s="11">
        <v>482385</v>
      </c>
      <c r="Q271" s="11">
        <v>535032</v>
      </c>
      <c r="R271" s="11">
        <v>683396</v>
      </c>
      <c r="S271" s="11">
        <v>695470</v>
      </c>
      <c r="T271" s="11">
        <v>670370</v>
      </c>
      <c r="U271" s="11">
        <v>689130</v>
      </c>
      <c r="V271" s="11">
        <v>673958</v>
      </c>
      <c r="W271" s="11">
        <v>605710</v>
      </c>
      <c r="X271" s="11">
        <v>826525</v>
      </c>
      <c r="Y271" s="86">
        <v>571890</v>
      </c>
      <c r="Z271" s="86">
        <v>578734</v>
      </c>
      <c r="AA271" s="86">
        <v>551957</v>
      </c>
      <c r="AB271" s="86">
        <v>544530</v>
      </c>
      <c r="AC271" s="86">
        <v>562037</v>
      </c>
      <c r="AD271" s="86">
        <v>700555</v>
      </c>
      <c r="AE271" s="86">
        <v>953510</v>
      </c>
      <c r="AF271" s="86">
        <v>934710</v>
      </c>
      <c r="AG271" s="86">
        <v>908660</v>
      </c>
      <c r="AH271" s="86">
        <v>1059124</v>
      </c>
      <c r="AI271" s="13">
        <v>0.11725978344357024</v>
      </c>
      <c r="AJ271" s="13">
        <v>0.16558888913344927</v>
      </c>
    </row>
    <row r="272" spans="1:36" ht="10.5" customHeight="1" x14ac:dyDescent="0.2">
      <c r="A272" s="14"/>
      <c r="B272" s="14"/>
      <c r="C272" s="14" t="s">
        <v>166</v>
      </c>
      <c r="D272" s="14"/>
      <c r="E272" s="14"/>
      <c r="F272" s="2"/>
      <c r="G272" s="11">
        <v>11865877.154105736</v>
      </c>
      <c r="H272" s="11">
        <v>13197290.764904387</v>
      </c>
      <c r="I272" s="11">
        <v>23167171</v>
      </c>
      <c r="J272" s="11">
        <v>24523885.85074627</v>
      </c>
      <c r="K272" s="11">
        <v>23105153</v>
      </c>
      <c r="L272" s="11">
        <v>7266494</v>
      </c>
      <c r="M272" s="11">
        <v>7330715</v>
      </c>
      <c r="N272" s="11">
        <v>7227240</v>
      </c>
      <c r="O272" s="11">
        <v>7758630</v>
      </c>
      <c r="P272" s="11">
        <v>6450787</v>
      </c>
      <c r="Q272" s="11">
        <v>6020943</v>
      </c>
      <c r="R272" s="11">
        <v>5870150</v>
      </c>
      <c r="S272" s="11">
        <v>4406600</v>
      </c>
      <c r="T272" s="11">
        <v>4687830</v>
      </c>
      <c r="U272" s="11">
        <v>4518720</v>
      </c>
      <c r="V272" s="11">
        <v>4714240</v>
      </c>
      <c r="W272" s="11">
        <v>4815060</v>
      </c>
      <c r="X272" s="11">
        <v>4553280</v>
      </c>
      <c r="Y272" s="86">
        <v>4645460</v>
      </c>
      <c r="Z272" s="86">
        <v>4138890</v>
      </c>
      <c r="AA272" s="86">
        <v>1540160</v>
      </c>
      <c r="AB272" s="86">
        <v>1071620</v>
      </c>
      <c r="AC272" s="86">
        <v>810720</v>
      </c>
      <c r="AD272" s="86">
        <v>821230</v>
      </c>
      <c r="AE272" s="86">
        <v>970430</v>
      </c>
      <c r="AF272" s="86">
        <v>905320</v>
      </c>
      <c r="AG272" s="86">
        <v>1153660</v>
      </c>
      <c r="AH272" s="86">
        <v>1392660</v>
      </c>
      <c r="AI272" s="13">
        <v>4.46417575288236E-2</v>
      </c>
      <c r="AJ272" s="13">
        <v>0.20716675623667286</v>
      </c>
    </row>
    <row r="273" spans="1:43" ht="10.5" customHeight="1" x14ac:dyDescent="0.2">
      <c r="A273" s="14"/>
      <c r="B273" s="14"/>
      <c r="C273" s="14" t="s">
        <v>167</v>
      </c>
      <c r="D273" s="14"/>
      <c r="E273" s="14"/>
      <c r="F273" s="2"/>
      <c r="G273" s="11">
        <v>4036060</v>
      </c>
      <c r="H273" s="11">
        <v>4608360</v>
      </c>
      <c r="I273" s="11">
        <v>4596050</v>
      </c>
      <c r="J273" s="11">
        <v>4841151</v>
      </c>
      <c r="K273" s="11">
        <v>5079310</v>
      </c>
      <c r="L273" s="11">
        <v>5204610</v>
      </c>
      <c r="M273" s="11">
        <v>5875796</v>
      </c>
      <c r="N273" s="11">
        <v>5849510</v>
      </c>
      <c r="O273" s="11">
        <v>6240550</v>
      </c>
      <c r="P273" s="11">
        <v>6628005</v>
      </c>
      <c r="Q273" s="11">
        <v>7223325</v>
      </c>
      <c r="R273" s="11">
        <v>7670813</v>
      </c>
      <c r="S273" s="11">
        <v>8212319</v>
      </c>
      <c r="T273" s="11">
        <v>8935176</v>
      </c>
      <c r="U273" s="11">
        <v>10092987</v>
      </c>
      <c r="V273" s="11">
        <v>10120751</v>
      </c>
      <c r="W273" s="11">
        <v>10543776</v>
      </c>
      <c r="X273" s="11">
        <v>11201286</v>
      </c>
      <c r="Y273" s="86">
        <v>11914880</v>
      </c>
      <c r="Z273" s="86">
        <v>11767546</v>
      </c>
      <c r="AA273" s="86">
        <v>12151140</v>
      </c>
      <c r="AB273" s="86">
        <v>12331161</v>
      </c>
      <c r="AC273" s="86">
        <v>12218878</v>
      </c>
      <c r="AD273" s="86">
        <v>12367920</v>
      </c>
      <c r="AE273" s="86">
        <v>11199115</v>
      </c>
      <c r="AF273" s="86">
        <v>11445893</v>
      </c>
      <c r="AG273" s="86">
        <v>11402319</v>
      </c>
      <c r="AH273" s="86">
        <v>11759350</v>
      </c>
      <c r="AI273" s="13">
        <v>-7.8822383632702886E-3</v>
      </c>
      <c r="AJ273" s="13">
        <v>3.1312139223608815E-2</v>
      </c>
    </row>
    <row r="274" spans="1:43" ht="10.5" customHeight="1" x14ac:dyDescent="0.2">
      <c r="A274" s="14"/>
      <c r="B274" s="14"/>
      <c r="C274" s="14" t="s">
        <v>168</v>
      </c>
      <c r="D274" s="14"/>
      <c r="E274" s="14"/>
      <c r="F274" s="2"/>
      <c r="G274" s="11">
        <v>3604170</v>
      </c>
      <c r="H274" s="11">
        <v>3843580</v>
      </c>
      <c r="I274" s="11">
        <v>2904600</v>
      </c>
      <c r="J274" s="11">
        <v>2696465</v>
      </c>
      <c r="K274" s="11">
        <v>2728770</v>
      </c>
      <c r="L274" s="11">
        <v>3432840</v>
      </c>
      <c r="M274" s="11">
        <v>3246460</v>
      </c>
      <c r="N274" s="11">
        <v>3419690</v>
      </c>
      <c r="O274" s="11">
        <v>3410170</v>
      </c>
      <c r="P274" s="11">
        <v>3421250</v>
      </c>
      <c r="Q274" s="11">
        <v>3802916</v>
      </c>
      <c r="R274" s="11">
        <v>3845545</v>
      </c>
      <c r="S274" s="11">
        <v>3303940</v>
      </c>
      <c r="T274" s="11">
        <v>3918560</v>
      </c>
      <c r="U274" s="11">
        <v>2726560</v>
      </c>
      <c r="V274" s="11">
        <v>3035340</v>
      </c>
      <c r="W274" s="11">
        <v>2947430</v>
      </c>
      <c r="X274" s="11">
        <v>2917350</v>
      </c>
      <c r="Y274" s="86">
        <v>2761230</v>
      </c>
      <c r="Z274" s="86">
        <v>2794470</v>
      </c>
      <c r="AA274" s="86">
        <v>2988330</v>
      </c>
      <c r="AB274" s="86">
        <v>3014070</v>
      </c>
      <c r="AC274" s="86">
        <v>3055060</v>
      </c>
      <c r="AD274" s="86">
        <v>2867640</v>
      </c>
      <c r="AE274" s="86">
        <v>2952580</v>
      </c>
      <c r="AF274" s="86">
        <v>2924640</v>
      </c>
      <c r="AG274" s="86">
        <v>2922690</v>
      </c>
      <c r="AH274" s="86">
        <v>3149280</v>
      </c>
      <c r="AI274" s="13">
        <v>7.3405658956242625E-3</v>
      </c>
      <c r="AJ274" s="13">
        <v>7.7527893823840371E-2</v>
      </c>
    </row>
    <row r="275" spans="1:43" ht="10.5" customHeight="1" x14ac:dyDescent="0.2">
      <c r="A275" s="8"/>
      <c r="B275" s="8"/>
      <c r="C275" s="11" t="s">
        <v>169</v>
      </c>
      <c r="D275" s="80"/>
      <c r="E275" s="14"/>
      <c r="F275" s="2"/>
      <c r="G275" s="12">
        <v>0</v>
      </c>
      <c r="H275" s="12">
        <v>0</v>
      </c>
      <c r="I275" s="12">
        <v>0</v>
      </c>
      <c r="J275" s="12">
        <v>0</v>
      </c>
      <c r="K275" s="12">
        <v>0</v>
      </c>
      <c r="L275" s="12">
        <v>103358</v>
      </c>
      <c r="M275" s="12">
        <v>524460</v>
      </c>
      <c r="N275" s="12">
        <v>920202</v>
      </c>
      <c r="O275" s="12">
        <v>1225070</v>
      </c>
      <c r="P275" s="12">
        <v>1274721</v>
      </c>
      <c r="Q275" s="12">
        <v>1331950</v>
      </c>
      <c r="R275" s="12">
        <v>1170490</v>
      </c>
      <c r="S275" s="12">
        <v>1179160</v>
      </c>
      <c r="T275" s="12">
        <v>1311759</v>
      </c>
      <c r="U275" s="12">
        <v>1458850</v>
      </c>
      <c r="V275" s="12">
        <v>1398753</v>
      </c>
      <c r="W275" s="12">
        <v>1700281</v>
      </c>
      <c r="X275" s="12">
        <v>1229686</v>
      </c>
      <c r="Y275" s="86">
        <v>1052625</v>
      </c>
      <c r="Z275" s="86">
        <v>960877</v>
      </c>
      <c r="AA275" s="86">
        <v>1032964</v>
      </c>
      <c r="AB275" s="86">
        <v>1127976</v>
      </c>
      <c r="AC275" s="86">
        <v>1208802</v>
      </c>
      <c r="AD275" s="86">
        <v>1307430</v>
      </c>
      <c r="AE275" s="86">
        <v>1508257</v>
      </c>
      <c r="AF275" s="86">
        <v>1632309</v>
      </c>
      <c r="AG275" s="86">
        <v>1982329</v>
      </c>
      <c r="AH275" s="86">
        <v>989067</v>
      </c>
      <c r="AI275" s="13">
        <v>-2.1664884204050772E-2</v>
      </c>
      <c r="AJ275" s="13">
        <v>-0.50105809883223218</v>
      </c>
    </row>
    <row r="276" spans="1:43" ht="10.5" customHeight="1" x14ac:dyDescent="0.2">
      <c r="A276" s="8"/>
      <c r="B276" s="8"/>
      <c r="C276" s="11" t="s">
        <v>170</v>
      </c>
      <c r="D276" s="80"/>
      <c r="E276" s="14"/>
      <c r="F276" s="2"/>
      <c r="G276" s="12">
        <v>0</v>
      </c>
      <c r="H276" s="12">
        <v>0</v>
      </c>
      <c r="I276" s="12">
        <v>0</v>
      </c>
      <c r="J276" s="12">
        <v>0</v>
      </c>
      <c r="K276" s="12">
        <v>0</v>
      </c>
      <c r="L276" s="12">
        <v>15111003</v>
      </c>
      <c r="M276" s="12">
        <v>12804520</v>
      </c>
      <c r="N276" s="12">
        <v>14281097</v>
      </c>
      <c r="O276" s="12">
        <v>12663800</v>
      </c>
      <c r="P276" s="12">
        <v>11504445</v>
      </c>
      <c r="Q276" s="12">
        <v>12157060</v>
      </c>
      <c r="R276" s="12">
        <v>15681477</v>
      </c>
      <c r="S276" s="12">
        <v>16059233</v>
      </c>
      <c r="T276" s="12">
        <v>19767606</v>
      </c>
      <c r="U276" s="12">
        <v>24869231</v>
      </c>
      <c r="V276" s="12">
        <v>19792280</v>
      </c>
      <c r="W276" s="12">
        <v>20117709</v>
      </c>
      <c r="X276" s="12">
        <v>20058571</v>
      </c>
      <c r="Y276" s="86">
        <v>19124959</v>
      </c>
      <c r="Z276" s="86">
        <v>18453944</v>
      </c>
      <c r="AA276" s="86">
        <v>20048950</v>
      </c>
      <c r="AB276" s="86">
        <v>20551952</v>
      </c>
      <c r="AC276" s="86">
        <v>19983946</v>
      </c>
      <c r="AD276" s="86">
        <v>20427084</v>
      </c>
      <c r="AE276" s="86">
        <v>21085995</v>
      </c>
      <c r="AF276" s="86">
        <v>21257112</v>
      </c>
      <c r="AG276" s="86">
        <v>21417707</v>
      </c>
      <c r="AH276" s="86">
        <v>21961458</v>
      </c>
      <c r="AI276" s="13">
        <v>1.1116851962637009E-2</v>
      </c>
      <c r="AJ276" s="13">
        <v>2.5387918510604332E-2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261.47058823529409</v>
      </c>
      <c r="H279" s="93">
        <v>266.7</v>
      </c>
      <c r="I279" s="93">
        <v>267.5</v>
      </c>
      <c r="J279" s="93">
        <v>268</v>
      </c>
      <c r="K279" s="93">
        <v>263.7</v>
      </c>
      <c r="L279" s="93">
        <v>266</v>
      </c>
      <c r="M279" s="93">
        <v>262.93333333333334</v>
      </c>
      <c r="N279" s="93">
        <v>262.89999999999998</v>
      </c>
      <c r="O279" s="93">
        <v>290.36190476190478</v>
      </c>
      <c r="P279" s="93">
        <v>308.36190476190478</v>
      </c>
      <c r="Q279" s="93">
        <v>298.36190476190478</v>
      </c>
      <c r="R279" s="93">
        <v>293.61428571428581</v>
      </c>
      <c r="S279" s="93">
        <v>303.00434782608698</v>
      </c>
      <c r="T279" s="93">
        <v>321.89999999999998</v>
      </c>
      <c r="U279" s="93">
        <v>359.56521739130437</v>
      </c>
      <c r="V279" s="93">
        <v>368.64565217391288</v>
      </c>
      <c r="W279" s="93">
        <v>371.54565217391308</v>
      </c>
      <c r="X279" s="93">
        <v>371.78913043478269</v>
      </c>
      <c r="Y279" s="93">
        <v>381.16521739130422</v>
      </c>
      <c r="Z279" s="93">
        <v>386.7</v>
      </c>
      <c r="AA279" s="93">
        <v>386.81521739130437</v>
      </c>
      <c r="AB279" s="93">
        <v>376.87921139289995</v>
      </c>
      <c r="AC279" s="93">
        <v>375.35221825784151</v>
      </c>
      <c r="AD279" s="93">
        <v>375.07491344703419</v>
      </c>
      <c r="AE279" s="93">
        <v>374.46194627426758</v>
      </c>
      <c r="AF279" s="93">
        <v>380.74592343867107</v>
      </c>
      <c r="AG279" s="93">
        <v>383.46236837636138</v>
      </c>
      <c r="AH279" s="93">
        <v>383.50664812359929</v>
      </c>
      <c r="AI279" s="10">
        <v>2.9095936955814139E-3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9D7A5-3090-4C5C-859B-67DA96BFB5C0}">
  <sheetPr codeName="Sheet47"/>
  <dimension ref="A2:AR287"/>
  <sheetViews>
    <sheetView topLeftCell="A213" zoomScaleNormal="100" zoomScaleSheetLayoutView="10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9" width="9.85546875" hidden="1" customWidth="1"/>
    <col min="20" max="20" width="9.5703125" hidden="1" customWidth="1"/>
    <col min="21" max="21" width="9.855468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312</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193074090</v>
      </c>
      <c r="H5" s="5">
        <v>197572299</v>
      </c>
      <c r="I5" s="5">
        <v>214081153</v>
      </c>
      <c r="J5" s="5">
        <v>232784731</v>
      </c>
      <c r="K5" s="5">
        <f t="shared" ref="K5:Q5" si="0">SUM(K62,K119,K176)</f>
        <v>285045221</v>
      </c>
      <c r="L5" s="5">
        <f t="shared" si="0"/>
        <v>336430808</v>
      </c>
      <c r="M5" s="5">
        <f t="shared" si="0"/>
        <v>324687506</v>
      </c>
      <c r="N5" s="5">
        <f t="shared" si="0"/>
        <v>382189887</v>
      </c>
      <c r="O5" s="5">
        <f t="shared" si="0"/>
        <v>407689433</v>
      </c>
      <c r="P5" s="5">
        <f t="shared" si="0"/>
        <v>442246230</v>
      </c>
      <c r="Q5" s="5">
        <f t="shared" si="0"/>
        <v>422915906.62679267</v>
      </c>
      <c r="R5" s="5">
        <f t="shared" ref="R5:AA5" si="1">SUM(R62,R119,R176,R233)</f>
        <v>491502363.62</v>
      </c>
      <c r="S5" s="5">
        <f t="shared" si="1"/>
        <v>611599416.80999994</v>
      </c>
      <c r="T5" s="5">
        <f t="shared" si="1"/>
        <v>577901566.09000003</v>
      </c>
      <c r="U5" s="5">
        <f t="shared" si="1"/>
        <v>708331204.59000003</v>
      </c>
      <c r="V5" s="5">
        <f t="shared" si="1"/>
        <v>761212927.18000007</v>
      </c>
      <c r="W5" s="5">
        <f t="shared" si="1"/>
        <v>781184298.20999992</v>
      </c>
      <c r="X5" s="5">
        <f t="shared" si="1"/>
        <v>860061619.67000008</v>
      </c>
      <c r="Y5" s="5">
        <f t="shared" si="1"/>
        <v>720718190.21726882</v>
      </c>
      <c r="Z5" s="5">
        <f t="shared" si="1"/>
        <v>746529477.11959779</v>
      </c>
      <c r="AA5" s="5">
        <f t="shared" si="1"/>
        <v>836681146.22500002</v>
      </c>
      <c r="AB5" s="5">
        <v>935805579.72000003</v>
      </c>
      <c r="AC5" s="5">
        <v>1133855298.4794879</v>
      </c>
      <c r="AD5" s="5">
        <v>1185469710</v>
      </c>
      <c r="AE5" s="5">
        <v>1035328248.3897257</v>
      </c>
      <c r="AF5" s="5">
        <v>1343096231.99</v>
      </c>
      <c r="AG5" s="5">
        <v>1323586182.3746426</v>
      </c>
      <c r="AH5" s="5">
        <v>1118333065.03</v>
      </c>
      <c r="AI5" s="10">
        <v>3.0143174190063959E-2</v>
      </c>
      <c r="AJ5" s="10">
        <v>-0.15507348148376598</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128816340</v>
      </c>
      <c r="H7" s="12">
        <v>128477799</v>
      </c>
      <c r="I7" s="12">
        <v>142928050</v>
      </c>
      <c r="J7" s="12">
        <v>144233347</v>
      </c>
      <c r="K7" s="12">
        <f t="shared" ref="K7:AA17" si="2">SUM(K64,K121,K178)</f>
        <v>189737851</v>
      </c>
      <c r="L7" s="12">
        <f t="shared" si="2"/>
        <v>230267771</v>
      </c>
      <c r="M7" s="12">
        <f t="shared" si="2"/>
        <v>213329545</v>
      </c>
      <c r="N7" s="12">
        <f t="shared" si="2"/>
        <v>257233356</v>
      </c>
      <c r="O7" s="12">
        <f t="shared" si="2"/>
        <v>269388906</v>
      </c>
      <c r="P7" s="12">
        <f t="shared" si="2"/>
        <v>297869326</v>
      </c>
      <c r="Q7" s="12">
        <f t="shared" si="2"/>
        <v>263556066.00199479</v>
      </c>
      <c r="R7" s="12">
        <f t="shared" si="2"/>
        <v>317774337</v>
      </c>
      <c r="S7" s="12">
        <f t="shared" si="2"/>
        <v>414809914</v>
      </c>
      <c r="T7" s="12">
        <f t="shared" si="2"/>
        <v>378504580.09000003</v>
      </c>
      <c r="U7" s="12">
        <f t="shared" si="2"/>
        <v>490134244.59000003</v>
      </c>
      <c r="V7" s="12">
        <f t="shared" si="2"/>
        <v>448106591.88</v>
      </c>
      <c r="W7" s="12">
        <f t="shared" si="2"/>
        <v>499306179.09000003</v>
      </c>
      <c r="X7" s="12">
        <f t="shared" si="2"/>
        <v>576705472.38</v>
      </c>
      <c r="Y7" s="12">
        <f t="shared" si="2"/>
        <v>446364705.48000002</v>
      </c>
      <c r="Z7" s="12">
        <f t="shared" si="2"/>
        <v>460683923.56</v>
      </c>
      <c r="AA7" s="12">
        <f t="shared" si="2"/>
        <v>513809504</v>
      </c>
      <c r="AB7" s="12">
        <v>580521285</v>
      </c>
      <c r="AC7" s="12">
        <v>754978601</v>
      </c>
      <c r="AD7" s="12">
        <v>812655464</v>
      </c>
      <c r="AE7" s="12">
        <v>631389699</v>
      </c>
      <c r="AF7" s="12">
        <v>913541130</v>
      </c>
      <c r="AG7" s="12">
        <v>863657709</v>
      </c>
      <c r="AH7" s="12">
        <v>669423029</v>
      </c>
      <c r="AI7" s="13">
        <v>2.4032523404863726E-2</v>
      </c>
      <c r="AJ7" s="13">
        <v>-0.22489775518231378</v>
      </c>
    </row>
    <row r="8" spans="1:36" ht="10.5" customHeight="1" x14ac:dyDescent="0.2">
      <c r="A8" s="11"/>
      <c r="B8" s="11"/>
      <c r="C8" s="11" t="s">
        <v>36</v>
      </c>
      <c r="D8" s="11"/>
      <c r="E8" s="11"/>
      <c r="F8" s="2"/>
      <c r="G8" s="12">
        <v>96401589</v>
      </c>
      <c r="H8" s="12">
        <v>102037553</v>
      </c>
      <c r="I8" s="12">
        <v>107725340</v>
      </c>
      <c r="J8" s="12">
        <v>105239991</v>
      </c>
      <c r="K8" s="12">
        <f t="shared" si="2"/>
        <v>114477721</v>
      </c>
      <c r="L8" s="12">
        <f t="shared" si="2"/>
        <v>127094538</v>
      </c>
      <c r="M8" s="12">
        <f t="shared" si="2"/>
        <v>131224631</v>
      </c>
      <c r="N8" s="12">
        <f t="shared" si="2"/>
        <v>142531178</v>
      </c>
      <c r="O8" s="12">
        <f t="shared" si="2"/>
        <v>148823473</v>
      </c>
      <c r="P8" s="12">
        <f t="shared" si="2"/>
        <v>166739947</v>
      </c>
      <c r="Q8" s="12">
        <f t="shared" si="2"/>
        <v>176723053.77253041</v>
      </c>
      <c r="R8" s="12">
        <f t="shared" si="2"/>
        <v>189052405</v>
      </c>
      <c r="S8" s="12">
        <f t="shared" si="2"/>
        <v>188255172</v>
      </c>
      <c r="T8" s="12">
        <f t="shared" si="2"/>
        <v>214266919.09</v>
      </c>
      <c r="U8" s="12">
        <f t="shared" si="2"/>
        <v>238783825.13</v>
      </c>
      <c r="V8" s="12">
        <f t="shared" si="2"/>
        <v>237649908.23000002</v>
      </c>
      <c r="W8" s="12">
        <f t="shared" si="2"/>
        <v>253968661.06</v>
      </c>
      <c r="X8" s="12">
        <f t="shared" si="2"/>
        <v>269044878.73000002</v>
      </c>
      <c r="Y8" s="12">
        <f t="shared" si="2"/>
        <v>277151836.48000002</v>
      </c>
      <c r="Z8" s="12">
        <f t="shared" si="2"/>
        <v>285318003.56</v>
      </c>
      <c r="AA8" s="12">
        <f t="shared" si="2"/>
        <v>291722059</v>
      </c>
      <c r="AB8" s="12">
        <v>338460754</v>
      </c>
      <c r="AC8" s="12">
        <v>309435713</v>
      </c>
      <c r="AD8" s="12">
        <v>332574521</v>
      </c>
      <c r="AE8" s="12">
        <v>350587255</v>
      </c>
      <c r="AF8" s="12">
        <v>373169595</v>
      </c>
      <c r="AG8" s="12">
        <v>413065292</v>
      </c>
      <c r="AH8" s="12">
        <v>433227362</v>
      </c>
      <c r="AI8" s="13">
        <v>4.2000498587012158E-2</v>
      </c>
      <c r="AJ8" s="13">
        <v>4.8810854822438098E-2</v>
      </c>
    </row>
    <row r="9" spans="1:36" ht="10.5" customHeight="1" x14ac:dyDescent="0.2">
      <c r="A9" s="11"/>
      <c r="B9" s="11"/>
      <c r="C9" s="11"/>
      <c r="D9" s="11" t="s">
        <v>37</v>
      </c>
      <c r="E9" s="11"/>
      <c r="F9" s="2"/>
      <c r="G9" s="12">
        <v>95027523</v>
      </c>
      <c r="H9" s="12">
        <v>100439406</v>
      </c>
      <c r="I9" s="12">
        <v>106243842</v>
      </c>
      <c r="J9" s="12">
        <v>103455029</v>
      </c>
      <c r="K9" s="12">
        <f t="shared" si="2"/>
        <v>112489068</v>
      </c>
      <c r="L9" s="12">
        <f t="shared" si="2"/>
        <v>124898537</v>
      </c>
      <c r="M9" s="12">
        <f t="shared" si="2"/>
        <v>129202368</v>
      </c>
      <c r="N9" s="12">
        <f t="shared" si="2"/>
        <v>139979048</v>
      </c>
      <c r="O9" s="12">
        <f t="shared" si="2"/>
        <v>144658411</v>
      </c>
      <c r="P9" s="12">
        <f t="shared" si="2"/>
        <v>162726605</v>
      </c>
      <c r="Q9" s="12">
        <f t="shared" si="2"/>
        <v>173542946.06239229</v>
      </c>
      <c r="R9" s="12">
        <f t="shared" si="2"/>
        <v>184116155</v>
      </c>
      <c r="S9" s="12">
        <f t="shared" si="2"/>
        <v>185608043</v>
      </c>
      <c r="T9" s="12">
        <f t="shared" si="2"/>
        <v>205165372.09</v>
      </c>
      <c r="U9" s="12">
        <f t="shared" si="2"/>
        <v>228784612.44</v>
      </c>
      <c r="V9" s="12">
        <f t="shared" si="2"/>
        <v>228192362.60999998</v>
      </c>
      <c r="W9" s="12">
        <f t="shared" si="2"/>
        <v>245052208.53</v>
      </c>
      <c r="X9" s="12">
        <f t="shared" si="2"/>
        <v>258625740.63999999</v>
      </c>
      <c r="Y9" s="12">
        <f t="shared" si="2"/>
        <v>267682082.19999999</v>
      </c>
      <c r="Z9" s="12">
        <f t="shared" si="2"/>
        <v>276194170.62</v>
      </c>
      <c r="AA9" s="12">
        <f t="shared" si="2"/>
        <v>283178947.61000001</v>
      </c>
      <c r="AB9" s="12">
        <v>329597584</v>
      </c>
      <c r="AC9" s="12">
        <v>300372269</v>
      </c>
      <c r="AD9" s="12">
        <v>322771072</v>
      </c>
      <c r="AE9" s="12">
        <v>340154934</v>
      </c>
      <c r="AF9" s="12">
        <v>361309075</v>
      </c>
      <c r="AG9" s="12">
        <v>397421271</v>
      </c>
      <c r="AH9" s="12">
        <v>417601723</v>
      </c>
      <c r="AI9" s="13">
        <v>4.0230804326126135E-2</v>
      </c>
      <c r="AJ9" s="13">
        <v>5.0778489911276037E-2</v>
      </c>
    </row>
    <row r="10" spans="1:36" ht="10.5" customHeight="1" x14ac:dyDescent="0.2">
      <c r="A10" s="11"/>
      <c r="B10" s="11"/>
      <c r="C10" s="14"/>
      <c r="D10" s="11" t="s">
        <v>38</v>
      </c>
      <c r="E10" s="11"/>
      <c r="F10" s="2"/>
      <c r="G10" s="12">
        <v>26258</v>
      </c>
      <c r="H10" s="12">
        <v>29762</v>
      </c>
      <c r="I10" s="12">
        <v>30636</v>
      </c>
      <c r="J10" s="12">
        <v>159275</v>
      </c>
      <c r="K10" s="12">
        <f t="shared" si="2"/>
        <v>259368</v>
      </c>
      <c r="L10" s="12">
        <f t="shared" si="2"/>
        <v>214215</v>
      </c>
      <c r="M10" s="12">
        <f t="shared" si="2"/>
        <v>280290</v>
      </c>
      <c r="N10" s="12">
        <f t="shared" si="2"/>
        <v>704186</v>
      </c>
      <c r="O10" s="12">
        <f t="shared" si="2"/>
        <v>968457</v>
      </c>
      <c r="P10" s="12">
        <f t="shared" si="2"/>
        <v>1282693</v>
      </c>
      <c r="Q10" s="12">
        <f t="shared" si="2"/>
        <v>1281312</v>
      </c>
      <c r="R10" s="12">
        <f t="shared" si="2"/>
        <v>1533550</v>
      </c>
      <c r="S10" s="12">
        <f t="shared" si="2"/>
        <v>1046589</v>
      </c>
      <c r="T10" s="12">
        <f t="shared" si="2"/>
        <v>2325869</v>
      </c>
      <c r="U10" s="12">
        <f t="shared" si="2"/>
        <v>2154728.23</v>
      </c>
      <c r="V10" s="12">
        <f t="shared" si="2"/>
        <v>2955538.3899999997</v>
      </c>
      <c r="W10" s="12">
        <f t="shared" si="2"/>
        <v>2516566.7000000002</v>
      </c>
      <c r="X10" s="12">
        <f t="shared" si="2"/>
        <v>2735595.52</v>
      </c>
      <c r="Y10" s="12">
        <f t="shared" si="2"/>
        <v>2675987.58</v>
      </c>
      <c r="Z10" s="12">
        <f t="shared" si="2"/>
        <v>2492304.27</v>
      </c>
      <c r="AA10" s="12">
        <f t="shared" si="2"/>
        <v>2584674.92</v>
      </c>
      <c r="AB10" s="12">
        <v>3881902</v>
      </c>
      <c r="AC10" s="12">
        <v>4329964</v>
      </c>
      <c r="AD10" s="12">
        <v>4824268</v>
      </c>
      <c r="AE10" s="12">
        <v>4578875</v>
      </c>
      <c r="AF10" s="12">
        <v>5305989</v>
      </c>
      <c r="AG10" s="12">
        <v>6454416</v>
      </c>
      <c r="AH10" s="12">
        <v>6484199</v>
      </c>
      <c r="AI10" s="13">
        <v>8.9269377663460103E-2</v>
      </c>
      <c r="AJ10" s="13">
        <v>4.6143601528008107E-3</v>
      </c>
    </row>
    <row r="11" spans="1:36" ht="10.5" customHeight="1" x14ac:dyDescent="0.2">
      <c r="A11" s="11"/>
      <c r="B11" s="11"/>
      <c r="C11" s="14"/>
      <c r="D11" s="11" t="s">
        <v>39</v>
      </c>
      <c r="E11" s="11"/>
      <c r="F11" s="2"/>
      <c r="G11" s="12">
        <v>1347808</v>
      </c>
      <c r="H11" s="12">
        <v>1568385</v>
      </c>
      <c r="I11" s="12">
        <v>1450862</v>
      </c>
      <c r="J11" s="12">
        <v>1625687</v>
      </c>
      <c r="K11" s="12">
        <f t="shared" si="2"/>
        <v>1729285</v>
      </c>
      <c r="L11" s="12">
        <f t="shared" si="2"/>
        <v>1981786</v>
      </c>
      <c r="M11" s="12">
        <f t="shared" si="2"/>
        <v>1741973</v>
      </c>
      <c r="N11" s="12">
        <f t="shared" si="2"/>
        <v>1847944</v>
      </c>
      <c r="O11" s="12">
        <f t="shared" si="2"/>
        <v>3196605</v>
      </c>
      <c r="P11" s="12">
        <f t="shared" si="2"/>
        <v>2730648</v>
      </c>
      <c r="Q11" s="12">
        <f t="shared" si="2"/>
        <v>1898795.7101380934</v>
      </c>
      <c r="R11" s="12">
        <f t="shared" si="2"/>
        <v>3402699</v>
      </c>
      <c r="S11" s="12">
        <f t="shared" si="2"/>
        <v>1600540</v>
      </c>
      <c r="T11" s="12">
        <f t="shared" si="2"/>
        <v>6775678</v>
      </c>
      <c r="U11" s="12">
        <f t="shared" si="2"/>
        <v>7844484.46</v>
      </c>
      <c r="V11" s="12">
        <f t="shared" si="2"/>
        <v>6502007.2300000004</v>
      </c>
      <c r="W11" s="12">
        <f t="shared" si="2"/>
        <v>6399885.8300000001</v>
      </c>
      <c r="X11" s="12">
        <f t="shared" si="2"/>
        <v>7683542.5700000003</v>
      </c>
      <c r="Y11" s="12">
        <f t="shared" si="2"/>
        <v>6793766.7000000002</v>
      </c>
      <c r="Z11" s="12">
        <f t="shared" si="2"/>
        <v>6631528.6699999999</v>
      </c>
      <c r="AA11" s="12">
        <f t="shared" si="2"/>
        <v>5958436.4700000007</v>
      </c>
      <c r="AB11" s="12">
        <v>4981268</v>
      </c>
      <c r="AC11" s="12">
        <v>4733480</v>
      </c>
      <c r="AD11" s="12">
        <v>4979181</v>
      </c>
      <c r="AE11" s="12">
        <v>5853446</v>
      </c>
      <c r="AF11" s="12">
        <v>6554531</v>
      </c>
      <c r="AG11" s="12">
        <v>9189605</v>
      </c>
      <c r="AH11" s="12">
        <v>9141440</v>
      </c>
      <c r="AI11" s="13">
        <v>0.10648564549371664</v>
      </c>
      <c r="AJ11" s="13">
        <v>-5.2412481276398713E-3</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0</v>
      </c>
      <c r="P12" s="12">
        <f t="shared" si="2"/>
        <v>0</v>
      </c>
      <c r="Q12" s="12">
        <f t="shared" si="2"/>
        <v>0</v>
      </c>
      <c r="R12" s="12">
        <f t="shared" si="2"/>
        <v>0</v>
      </c>
      <c r="S12" s="12">
        <f t="shared" si="2"/>
        <v>0</v>
      </c>
      <c r="T12" s="12">
        <f t="shared" si="2"/>
        <v>0</v>
      </c>
      <c r="U12" s="12">
        <f t="shared" si="2"/>
        <v>0</v>
      </c>
      <c r="V12" s="12">
        <f t="shared" si="2"/>
        <v>0</v>
      </c>
      <c r="W12" s="12">
        <f t="shared" si="2"/>
        <v>0</v>
      </c>
      <c r="X12" s="12">
        <f t="shared" si="2"/>
        <v>0</v>
      </c>
      <c r="Y12" s="12">
        <f t="shared" si="2"/>
        <v>0</v>
      </c>
      <c r="Z12" s="12">
        <f t="shared" si="2"/>
        <v>0</v>
      </c>
      <c r="AA12" s="12">
        <f t="shared" si="2"/>
        <v>0</v>
      </c>
      <c r="AB12" s="12">
        <v>0</v>
      </c>
      <c r="AC12" s="12">
        <v>0</v>
      </c>
      <c r="AD12" s="12">
        <v>0</v>
      </c>
      <c r="AE12" s="12">
        <v>69529</v>
      </c>
      <c r="AF12" s="12">
        <v>12110</v>
      </c>
      <c r="AG12" s="12">
        <v>0</v>
      </c>
      <c r="AH12" s="12">
        <v>0</v>
      </c>
      <c r="AI12" s="13" t="s">
        <v>246</v>
      </c>
      <c r="AJ12" s="13" t="s">
        <v>246</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v>0</v>
      </c>
      <c r="Q13" s="12">
        <f t="shared" si="2"/>
        <v>1463250</v>
      </c>
      <c r="R13" s="12">
        <f t="shared" si="2"/>
        <v>2407826</v>
      </c>
      <c r="S13" s="12">
        <f t="shared" si="2"/>
        <v>2697793</v>
      </c>
      <c r="T13" s="12">
        <f t="shared" si="2"/>
        <v>2869263</v>
      </c>
      <c r="U13" s="12">
        <f t="shared" si="2"/>
        <v>3570001</v>
      </c>
      <c r="V13" s="12">
        <f t="shared" si="2"/>
        <v>5108325</v>
      </c>
      <c r="W13" s="12">
        <f t="shared" si="2"/>
        <v>5107863.66</v>
      </c>
      <c r="X13" s="12">
        <f t="shared" si="2"/>
        <v>5800248</v>
      </c>
      <c r="Y13" s="12">
        <f t="shared" si="2"/>
        <v>6122916</v>
      </c>
      <c r="Z13" s="12">
        <f t="shared" si="2"/>
        <v>5920428</v>
      </c>
      <c r="AA13" s="12">
        <f t="shared" si="2"/>
        <v>6259898</v>
      </c>
      <c r="AB13" s="12">
        <v>6625176</v>
      </c>
      <c r="AC13" s="12">
        <v>8491025</v>
      </c>
      <c r="AD13" s="12">
        <v>9532938</v>
      </c>
      <c r="AE13" s="12">
        <v>8559295</v>
      </c>
      <c r="AF13" s="12">
        <v>9197085</v>
      </c>
      <c r="AG13" s="12">
        <v>10082223</v>
      </c>
      <c r="AH13" s="12">
        <v>9829051</v>
      </c>
      <c r="AI13" s="13">
        <v>6.7953544347719941E-2</v>
      </c>
      <c r="AJ13" s="13">
        <v>-2.5110732028045799E-2</v>
      </c>
    </row>
    <row r="14" spans="1:36" ht="10.5" customHeight="1" x14ac:dyDescent="0.2">
      <c r="A14" s="11"/>
      <c r="B14" s="14"/>
      <c r="C14" s="11" t="s">
        <v>42</v>
      </c>
      <c r="D14" s="11"/>
      <c r="E14" s="11"/>
      <c r="F14" s="2"/>
      <c r="G14" s="12">
        <v>0</v>
      </c>
      <c r="H14" s="12">
        <v>0</v>
      </c>
      <c r="I14" s="12">
        <v>0</v>
      </c>
      <c r="J14" s="12">
        <v>0</v>
      </c>
      <c r="K14" s="12">
        <f t="shared" si="2"/>
        <v>0</v>
      </c>
      <c r="L14" s="12">
        <f t="shared" si="2"/>
        <v>131414</v>
      </c>
      <c r="M14" s="12">
        <f t="shared" si="2"/>
        <v>308845</v>
      </c>
      <c r="N14" s="12">
        <f t="shared" si="2"/>
        <v>256547</v>
      </c>
      <c r="O14" s="12">
        <f t="shared" si="2"/>
        <v>270717</v>
      </c>
      <c r="P14" s="12">
        <f>SUM(P70,P127,P184)</f>
        <v>0</v>
      </c>
      <c r="Q14" s="12">
        <f t="shared" si="2"/>
        <v>621591</v>
      </c>
      <c r="R14" s="12">
        <f t="shared" si="2"/>
        <v>607475</v>
      </c>
      <c r="S14" s="12">
        <f t="shared" si="2"/>
        <v>661130</v>
      </c>
      <c r="T14" s="12">
        <f t="shared" si="2"/>
        <v>914658</v>
      </c>
      <c r="U14" s="12">
        <f t="shared" si="2"/>
        <v>1032157</v>
      </c>
      <c r="V14" s="12">
        <f t="shared" si="2"/>
        <v>1123049</v>
      </c>
      <c r="W14" s="12">
        <f t="shared" si="2"/>
        <v>953434.08000000007</v>
      </c>
      <c r="X14" s="12">
        <f t="shared" si="2"/>
        <v>360686</v>
      </c>
      <c r="Y14" s="12">
        <f t="shared" si="2"/>
        <v>224864</v>
      </c>
      <c r="Z14" s="12">
        <f t="shared" si="2"/>
        <v>926403</v>
      </c>
      <c r="AA14" s="12">
        <f t="shared" si="2"/>
        <v>1032827</v>
      </c>
      <c r="AB14" s="12">
        <v>1075889</v>
      </c>
      <c r="AC14" s="12">
        <v>383158</v>
      </c>
      <c r="AD14" s="12">
        <v>510388</v>
      </c>
      <c r="AE14" s="12">
        <v>1713052</v>
      </c>
      <c r="AF14" s="12">
        <v>1864157</v>
      </c>
      <c r="AG14" s="12">
        <v>2091894</v>
      </c>
      <c r="AH14" s="12">
        <v>1739986</v>
      </c>
      <c r="AI14" s="13">
        <v>8.3418834206013592E-2</v>
      </c>
      <c r="AJ14" s="13">
        <v>-0.16822458499331228</v>
      </c>
    </row>
    <row r="15" spans="1:36" ht="10.5" customHeight="1" x14ac:dyDescent="0.2">
      <c r="A15" s="11"/>
      <c r="B15" s="14"/>
      <c r="C15" s="11" t="s">
        <v>43</v>
      </c>
      <c r="D15" s="11"/>
      <c r="E15" s="11"/>
      <c r="F15" s="2"/>
      <c r="G15" s="12">
        <v>0</v>
      </c>
      <c r="H15" s="12">
        <v>0</v>
      </c>
      <c r="I15" s="12">
        <v>0</v>
      </c>
      <c r="J15" s="12">
        <v>0</v>
      </c>
      <c r="K15" s="12">
        <f t="shared" si="2"/>
        <v>0</v>
      </c>
      <c r="L15" s="12">
        <f t="shared" si="2"/>
        <v>1633347</v>
      </c>
      <c r="M15" s="12">
        <f t="shared" si="2"/>
        <v>11707048</v>
      </c>
      <c r="N15" s="12">
        <f t="shared" si="2"/>
        <v>14580889</v>
      </c>
      <c r="O15" s="12">
        <f t="shared" si="2"/>
        <v>16367962</v>
      </c>
      <c r="P15" s="12">
        <f>SUM(P71,P128,P185)</f>
        <v>218643</v>
      </c>
      <c r="Q15" s="12">
        <f t="shared" si="2"/>
        <v>17894413</v>
      </c>
      <c r="R15" s="12">
        <f t="shared" si="2"/>
        <v>18484198</v>
      </c>
      <c r="S15" s="12">
        <f t="shared" si="2"/>
        <v>21898996</v>
      </c>
      <c r="T15" s="12">
        <f t="shared" si="2"/>
        <v>26530287</v>
      </c>
      <c r="U15" s="12">
        <f t="shared" si="2"/>
        <v>35302631</v>
      </c>
      <c r="V15" s="12">
        <f t="shared" si="2"/>
        <v>25976043</v>
      </c>
      <c r="W15" s="12">
        <f t="shared" si="2"/>
        <v>24681387.309999999</v>
      </c>
      <c r="X15" s="12">
        <f t="shared" si="2"/>
        <v>23829530</v>
      </c>
      <c r="Y15" s="12">
        <f t="shared" si="2"/>
        <v>24533851</v>
      </c>
      <c r="Z15" s="12">
        <f t="shared" si="2"/>
        <v>25663652</v>
      </c>
      <c r="AA15" s="12">
        <f t="shared" si="2"/>
        <v>23793008</v>
      </c>
      <c r="AB15" s="12">
        <v>24999222</v>
      </c>
      <c r="AC15" s="12">
        <v>27768016</v>
      </c>
      <c r="AD15" s="12">
        <v>30693455</v>
      </c>
      <c r="AE15" s="12">
        <v>33209464</v>
      </c>
      <c r="AF15" s="12">
        <v>34735027</v>
      </c>
      <c r="AG15" s="12">
        <v>36709435</v>
      </c>
      <c r="AH15" s="12">
        <v>38531929</v>
      </c>
      <c r="AI15" s="13">
        <v>7.4770431105694923E-2</v>
      </c>
      <c r="AJ15" s="13">
        <v>4.9646473719903342E-2</v>
      </c>
    </row>
    <row r="16" spans="1:36" ht="10.5" customHeight="1" x14ac:dyDescent="0.2">
      <c r="A16" s="11"/>
      <c r="B16" s="14"/>
      <c r="C16" s="11" t="s">
        <v>44</v>
      </c>
      <c r="D16" s="15"/>
      <c r="E16" s="11"/>
      <c r="F16" s="2"/>
      <c r="G16" s="12">
        <v>32414751</v>
      </c>
      <c r="H16" s="12">
        <v>26440246</v>
      </c>
      <c r="I16" s="12">
        <v>35202710</v>
      </c>
      <c r="J16" s="12">
        <v>38993356</v>
      </c>
      <c r="K16" s="12">
        <f t="shared" si="2"/>
        <v>75260130</v>
      </c>
      <c r="L16" s="12">
        <f t="shared" si="2"/>
        <v>101408472</v>
      </c>
      <c r="M16" s="12">
        <f t="shared" si="2"/>
        <v>70089021</v>
      </c>
      <c r="N16" s="12">
        <f t="shared" si="2"/>
        <v>99864742</v>
      </c>
      <c r="O16" s="12">
        <f t="shared" si="2"/>
        <v>103926754</v>
      </c>
      <c r="P16" s="12">
        <f>SUM(P73,P130,P187)</f>
        <v>112975969</v>
      </c>
      <c r="Q16" s="12">
        <f t="shared" si="2"/>
        <v>66853758.229464397</v>
      </c>
      <c r="R16" s="12">
        <f t="shared" si="2"/>
        <v>107222433</v>
      </c>
      <c r="S16" s="12">
        <f t="shared" si="2"/>
        <v>201296823</v>
      </c>
      <c r="T16" s="12">
        <f t="shared" si="2"/>
        <v>133923453</v>
      </c>
      <c r="U16" s="12">
        <f t="shared" si="2"/>
        <v>211445630.46000001</v>
      </c>
      <c r="V16" s="12">
        <f t="shared" si="2"/>
        <v>178249266.65000001</v>
      </c>
      <c r="W16" s="12">
        <f t="shared" si="2"/>
        <v>214594832.97999999</v>
      </c>
      <c r="X16" s="12">
        <f t="shared" si="2"/>
        <v>277670129.64999998</v>
      </c>
      <c r="Y16" s="12">
        <f t="shared" si="2"/>
        <v>138331238</v>
      </c>
      <c r="Z16" s="12">
        <f t="shared" si="2"/>
        <v>142855437</v>
      </c>
      <c r="AA16" s="12">
        <f t="shared" si="2"/>
        <v>191001712</v>
      </c>
      <c r="AB16" s="12">
        <v>209360244</v>
      </c>
      <c r="AC16" s="12">
        <v>408900689</v>
      </c>
      <c r="AD16" s="12">
        <v>439344162</v>
      </c>
      <c r="AE16" s="12">
        <v>237251104</v>
      </c>
      <c r="AF16" s="12">
        <v>494563156</v>
      </c>
      <c r="AG16" s="12">
        <v>401708865</v>
      </c>
      <c r="AH16" s="12">
        <v>186094701</v>
      </c>
      <c r="AI16" s="13">
        <v>-1.9441974629867853E-2</v>
      </c>
      <c r="AJ16" s="13">
        <v>-0.53674235941992465</v>
      </c>
    </row>
    <row r="17" spans="1:36" ht="10.5" customHeight="1" x14ac:dyDescent="0.2">
      <c r="A17" s="11"/>
      <c r="B17" s="14"/>
      <c r="C17" s="11"/>
      <c r="D17" s="15" t="s">
        <v>45</v>
      </c>
      <c r="E17" s="11"/>
      <c r="F17" s="2"/>
      <c r="G17" s="12">
        <v>3295329</v>
      </c>
      <c r="H17" s="12">
        <v>4027279</v>
      </c>
      <c r="I17" s="12">
        <v>5024951</v>
      </c>
      <c r="J17" s="12">
        <v>5926337</v>
      </c>
      <c r="K17" s="12">
        <f t="shared" si="2"/>
        <v>7016748</v>
      </c>
      <c r="L17" s="12">
        <f t="shared" si="2"/>
        <v>7624730</v>
      </c>
      <c r="M17" s="12">
        <f t="shared" si="2"/>
        <v>9219524</v>
      </c>
      <c r="N17" s="12">
        <f t="shared" si="2"/>
        <v>9415547</v>
      </c>
      <c r="O17" s="12">
        <f t="shared" si="2"/>
        <v>10864313</v>
      </c>
      <c r="P17" s="12">
        <f>SUM(P74,P131,P188)</f>
        <v>11774807</v>
      </c>
      <c r="Q17" s="12">
        <f t="shared" si="2"/>
        <v>12013695.526082728</v>
      </c>
      <c r="R17" s="12">
        <f t="shared" si="2"/>
        <v>13009099</v>
      </c>
      <c r="S17" s="12">
        <f t="shared" si="2"/>
        <v>15017986</v>
      </c>
      <c r="T17" s="12">
        <f t="shared" si="2"/>
        <v>17909579</v>
      </c>
      <c r="U17" s="12">
        <f t="shared" si="2"/>
        <v>20861604</v>
      </c>
      <c r="V17" s="12">
        <f t="shared" si="2"/>
        <v>19753391</v>
      </c>
      <c r="W17" s="12">
        <f t="shared" si="2"/>
        <v>18557220.219999999</v>
      </c>
      <c r="X17" s="12">
        <f t="shared" si="2"/>
        <v>17193728</v>
      </c>
      <c r="Y17" s="12">
        <f t="shared" si="2"/>
        <v>17442903</v>
      </c>
      <c r="Z17" s="12">
        <f t="shared" si="2"/>
        <v>18098878</v>
      </c>
      <c r="AA17" s="12">
        <f t="shared" si="2"/>
        <v>20277812</v>
      </c>
      <c r="AB17" s="12">
        <v>22191363</v>
      </c>
      <c r="AC17" s="12">
        <v>26759977</v>
      </c>
      <c r="AD17" s="12">
        <v>27538304</v>
      </c>
      <c r="AE17" s="12">
        <v>30285840</v>
      </c>
      <c r="AF17" s="12">
        <v>33167731</v>
      </c>
      <c r="AG17" s="12">
        <v>34930650</v>
      </c>
      <c r="AH17" s="12">
        <v>34832173</v>
      </c>
      <c r="AI17" s="13">
        <v>7.8034761952083143E-2</v>
      </c>
      <c r="AJ17" s="13">
        <v>-2.8192146438729311E-3</v>
      </c>
    </row>
    <row r="18" spans="1:36" ht="10.5" customHeight="1" x14ac:dyDescent="0.2">
      <c r="A18" s="11"/>
      <c r="B18" s="14"/>
      <c r="C18" s="11"/>
      <c r="D18" s="15" t="s">
        <v>46</v>
      </c>
      <c r="E18" s="11"/>
      <c r="F18" s="2"/>
      <c r="G18" s="12">
        <v>16025718</v>
      </c>
      <c r="H18" s="12">
        <v>18099160</v>
      </c>
      <c r="I18" s="12">
        <v>19399296</v>
      </c>
      <c r="J18" s="12">
        <v>22210570</v>
      </c>
      <c r="K18" s="12">
        <f t="shared" ref="K18:O20" si="3">SUM(K75,K132,K189)</f>
        <v>25638111</v>
      </c>
      <c r="L18" s="12">
        <f t="shared" si="3"/>
        <v>30448410</v>
      </c>
      <c r="M18" s="12">
        <f t="shared" si="3"/>
        <v>30715744</v>
      </c>
      <c r="N18" s="12">
        <f t="shared" si="3"/>
        <v>31695018</v>
      </c>
      <c r="O18" s="12">
        <f t="shared" si="3"/>
        <v>35293699</v>
      </c>
      <c r="P18" s="12">
        <f>SUM(P75,P132,P189)</f>
        <v>31710338</v>
      </c>
      <c r="Q18" s="12">
        <f t="shared" ref="Q18:AA20" si="4">SUM(Q75,Q132,Q189)</f>
        <v>31295116.277172901</v>
      </c>
      <c r="R18" s="12">
        <f t="shared" si="4"/>
        <v>34887226</v>
      </c>
      <c r="S18" s="12">
        <f t="shared" si="4"/>
        <v>40757211</v>
      </c>
      <c r="T18" s="12">
        <f t="shared" si="4"/>
        <v>47215765</v>
      </c>
      <c r="U18" s="12">
        <f t="shared" si="4"/>
        <v>53499274.460000001</v>
      </c>
      <c r="V18" s="12">
        <f t="shared" si="4"/>
        <v>55479482</v>
      </c>
      <c r="W18" s="12">
        <f t="shared" si="4"/>
        <v>49525623.840000004</v>
      </c>
      <c r="X18" s="12">
        <f t="shared" si="4"/>
        <v>47276216.409999996</v>
      </c>
      <c r="Y18" s="12">
        <f t="shared" si="4"/>
        <v>48113831</v>
      </c>
      <c r="Z18" s="12">
        <f t="shared" si="4"/>
        <v>49554576</v>
      </c>
      <c r="AA18" s="12">
        <f t="shared" si="4"/>
        <v>43798704</v>
      </c>
      <c r="AB18" s="12">
        <v>45087483</v>
      </c>
      <c r="AC18" s="12">
        <v>47208334</v>
      </c>
      <c r="AD18" s="12">
        <v>52416117</v>
      </c>
      <c r="AE18" s="12">
        <v>53370154</v>
      </c>
      <c r="AF18" s="12">
        <v>59396000</v>
      </c>
      <c r="AG18" s="12">
        <v>67951847</v>
      </c>
      <c r="AH18" s="12">
        <v>62841542</v>
      </c>
      <c r="AI18" s="13">
        <v>5.6894911428555739E-2</v>
      </c>
      <c r="AJ18" s="13">
        <v>-7.5204799068964226E-2</v>
      </c>
    </row>
    <row r="19" spans="1:36" ht="10.5" customHeight="1" x14ac:dyDescent="0.2">
      <c r="A19" s="11"/>
      <c r="B19" s="14"/>
      <c r="C19" s="11"/>
      <c r="D19" s="15" t="s">
        <v>47</v>
      </c>
      <c r="E19" s="11"/>
      <c r="F19" s="2"/>
      <c r="G19" s="12">
        <v>10100000</v>
      </c>
      <c r="H19" s="12">
        <v>0</v>
      </c>
      <c r="I19" s="12">
        <v>6268282</v>
      </c>
      <c r="J19" s="12">
        <v>4800000</v>
      </c>
      <c r="K19" s="12">
        <f t="shared" si="3"/>
        <v>38023906</v>
      </c>
      <c r="L19" s="12">
        <f t="shared" si="3"/>
        <v>54287811</v>
      </c>
      <c r="M19" s="12">
        <f t="shared" si="3"/>
        <v>19998000</v>
      </c>
      <c r="N19" s="12">
        <f t="shared" si="3"/>
        <v>47737000</v>
      </c>
      <c r="O19" s="12">
        <f t="shared" si="3"/>
        <v>44611981</v>
      </c>
      <c r="P19" s="12">
        <f>SUM(P76,P133,P190)</f>
        <v>56699990</v>
      </c>
      <c r="Q19" s="12">
        <f t="shared" si="4"/>
        <v>10964248</v>
      </c>
      <c r="R19" s="12">
        <f t="shared" si="4"/>
        <v>47089140</v>
      </c>
      <c r="S19" s="12">
        <f t="shared" si="4"/>
        <v>129261167</v>
      </c>
      <c r="T19" s="12">
        <f t="shared" si="4"/>
        <v>46328249</v>
      </c>
      <c r="U19" s="12">
        <f t="shared" si="4"/>
        <v>91207922</v>
      </c>
      <c r="V19" s="12">
        <f t="shared" si="4"/>
        <v>65464593</v>
      </c>
      <c r="W19" s="12">
        <f t="shared" si="4"/>
        <v>100272919</v>
      </c>
      <c r="X19" s="12">
        <f t="shared" si="4"/>
        <v>198695719</v>
      </c>
      <c r="Y19" s="12">
        <f t="shared" si="4"/>
        <v>55605670</v>
      </c>
      <c r="Z19" s="12">
        <f t="shared" si="4"/>
        <v>57611357</v>
      </c>
      <c r="AA19" s="12">
        <f t="shared" si="4"/>
        <v>106278039</v>
      </c>
      <c r="AB19" s="12">
        <v>119869003</v>
      </c>
      <c r="AC19" s="12">
        <v>310978069</v>
      </c>
      <c r="AD19" s="12">
        <v>333928850</v>
      </c>
      <c r="AE19" s="12">
        <v>124113985</v>
      </c>
      <c r="AF19" s="12">
        <v>371818278</v>
      </c>
      <c r="AG19" s="12">
        <v>250313983</v>
      </c>
      <c r="AH19" s="12">
        <v>42185344</v>
      </c>
      <c r="AI19" s="13">
        <v>-0.1597488472374704</v>
      </c>
      <c r="AJ19" s="13">
        <v>-0.83147028586093807</v>
      </c>
    </row>
    <row r="20" spans="1:36" ht="10.5" customHeight="1" x14ac:dyDescent="0.2">
      <c r="A20" s="11"/>
      <c r="B20" s="11"/>
      <c r="C20" s="11"/>
      <c r="D20" s="11" t="s">
        <v>48</v>
      </c>
      <c r="E20" s="11"/>
      <c r="F20" s="2"/>
      <c r="G20" s="12">
        <v>2993704</v>
      </c>
      <c r="H20" s="12">
        <v>4313807</v>
      </c>
      <c r="I20" s="12">
        <v>4510181</v>
      </c>
      <c r="J20" s="12">
        <v>6056449</v>
      </c>
      <c r="K20" s="12">
        <f t="shared" si="3"/>
        <v>4581365</v>
      </c>
      <c r="L20" s="12">
        <f t="shared" si="3"/>
        <v>9047521</v>
      </c>
      <c r="M20" s="12">
        <f t="shared" si="3"/>
        <v>10155753</v>
      </c>
      <c r="N20" s="12">
        <f t="shared" si="3"/>
        <v>11017177</v>
      </c>
      <c r="O20" s="12">
        <f t="shared" si="3"/>
        <v>13156761</v>
      </c>
      <c r="P20" s="12">
        <f>SUM(P77,P134,P191)</f>
        <v>12790834</v>
      </c>
      <c r="Q20" s="12">
        <f t="shared" si="4"/>
        <v>12580698.426208775</v>
      </c>
      <c r="R20" s="12">
        <f t="shared" si="4"/>
        <v>12236968</v>
      </c>
      <c r="S20" s="12">
        <f t="shared" si="4"/>
        <v>16260459</v>
      </c>
      <c r="T20" s="12">
        <f t="shared" si="4"/>
        <v>22469860</v>
      </c>
      <c r="U20" s="12">
        <f t="shared" si="4"/>
        <v>45876830</v>
      </c>
      <c r="V20" s="12">
        <f t="shared" si="4"/>
        <v>37551800.649999999</v>
      </c>
      <c r="W20" s="12">
        <f t="shared" si="4"/>
        <v>46239069.920000002</v>
      </c>
      <c r="X20" s="12">
        <f t="shared" si="4"/>
        <v>14504466.24</v>
      </c>
      <c r="Y20" s="12">
        <f t="shared" si="4"/>
        <v>17168834</v>
      </c>
      <c r="Z20" s="12">
        <f t="shared" si="4"/>
        <v>17590626</v>
      </c>
      <c r="AA20" s="12">
        <f t="shared" si="4"/>
        <v>20647157</v>
      </c>
      <c r="AB20" s="12">
        <v>22212395</v>
      </c>
      <c r="AC20" s="12">
        <v>23954309</v>
      </c>
      <c r="AD20" s="12">
        <v>25460891</v>
      </c>
      <c r="AE20" s="12">
        <v>29481125</v>
      </c>
      <c r="AF20" s="12">
        <v>30181147</v>
      </c>
      <c r="AG20" s="12">
        <v>48512385</v>
      </c>
      <c r="AH20" s="12">
        <v>46235642</v>
      </c>
      <c r="AI20" s="13">
        <v>0.12996133766823781</v>
      </c>
      <c r="AJ20" s="13">
        <v>-4.6931170256832355E-2</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54385123</v>
      </c>
      <c r="H22" s="12">
        <v>57686940</v>
      </c>
      <c r="I22" s="12">
        <v>60351810</v>
      </c>
      <c r="J22" s="12">
        <v>77478905</v>
      </c>
      <c r="K22" s="12">
        <f t="shared" ref="K22:AA32" si="5">SUM(K79,K136,K193)</f>
        <v>81480166</v>
      </c>
      <c r="L22" s="12">
        <f t="shared" si="5"/>
        <v>91288088</v>
      </c>
      <c r="M22" s="12">
        <f t="shared" si="5"/>
        <v>95996998</v>
      </c>
      <c r="N22" s="12">
        <f t="shared" si="5"/>
        <v>109982782</v>
      </c>
      <c r="O22" s="12">
        <f t="shared" si="5"/>
        <v>122929406</v>
      </c>
      <c r="P22" s="12">
        <f t="shared" si="5"/>
        <v>127143526</v>
      </c>
      <c r="Q22" s="12">
        <f t="shared" si="5"/>
        <v>137955922.62479785</v>
      </c>
      <c r="R22" s="12">
        <f t="shared" si="5"/>
        <v>135489743</v>
      </c>
      <c r="S22" s="12">
        <f t="shared" si="5"/>
        <v>154653257</v>
      </c>
      <c r="T22" s="12">
        <f t="shared" si="5"/>
        <v>156623163</v>
      </c>
      <c r="U22" s="12">
        <f t="shared" si="5"/>
        <v>169350247.34</v>
      </c>
      <c r="V22" s="12">
        <f t="shared" si="5"/>
        <v>257483869.98000002</v>
      </c>
      <c r="W22" s="12">
        <f t="shared" si="5"/>
        <v>228852840.67000002</v>
      </c>
      <c r="X22" s="12">
        <f t="shared" si="5"/>
        <v>210207613.67999998</v>
      </c>
      <c r="Y22" s="12">
        <f t="shared" si="5"/>
        <v>205072043.36226878</v>
      </c>
      <c r="Z22" s="12">
        <f t="shared" si="5"/>
        <v>222922249.80959782</v>
      </c>
      <c r="AA22" s="12">
        <f t="shared" si="5"/>
        <v>237367662.99000001</v>
      </c>
      <c r="AB22" s="12">
        <v>245793141</v>
      </c>
      <c r="AC22" s="12">
        <v>256020442</v>
      </c>
      <c r="AD22" s="12">
        <v>275612526</v>
      </c>
      <c r="AE22" s="12">
        <v>294592523</v>
      </c>
      <c r="AF22" s="12">
        <v>310128684</v>
      </c>
      <c r="AG22" s="12">
        <v>325856884</v>
      </c>
      <c r="AH22" s="12">
        <v>343101589</v>
      </c>
      <c r="AI22" s="13">
        <v>5.7163503747194033E-2</v>
      </c>
      <c r="AJ22" s="13">
        <v>5.2921100786073927E-2</v>
      </c>
    </row>
    <row r="23" spans="1:36" ht="10.5" customHeight="1" x14ac:dyDescent="0.2">
      <c r="A23" s="11"/>
      <c r="B23" s="11"/>
      <c r="C23" s="11" t="s">
        <v>50</v>
      </c>
      <c r="D23" s="11"/>
      <c r="E23" s="11"/>
      <c r="F23" s="2"/>
      <c r="G23" s="12">
        <v>0</v>
      </c>
      <c r="H23" s="12">
        <v>0</v>
      </c>
      <c r="I23" s="12">
        <v>0</v>
      </c>
      <c r="J23" s="12">
        <v>9823969</v>
      </c>
      <c r="K23" s="12">
        <f t="shared" si="5"/>
        <v>10305920</v>
      </c>
      <c r="L23" s="12">
        <f t="shared" si="5"/>
        <v>10927859</v>
      </c>
      <c r="M23" s="12">
        <f t="shared" si="5"/>
        <v>11579499</v>
      </c>
      <c r="N23" s="12">
        <f t="shared" si="5"/>
        <v>11584313</v>
      </c>
      <c r="O23" s="12">
        <f t="shared" si="5"/>
        <v>11368579</v>
      </c>
      <c r="P23" s="12">
        <f t="shared" si="5"/>
        <v>11368579</v>
      </c>
      <c r="Q23" s="12">
        <f t="shared" si="5"/>
        <v>11534177</v>
      </c>
      <c r="R23" s="12">
        <f t="shared" si="5"/>
        <v>9728711</v>
      </c>
      <c r="S23" s="12">
        <f t="shared" si="5"/>
        <v>11534177</v>
      </c>
      <c r="T23" s="12">
        <f t="shared" si="5"/>
        <v>11534177</v>
      </c>
      <c r="U23" s="12">
        <f t="shared" si="5"/>
        <v>11534177</v>
      </c>
      <c r="V23" s="12">
        <f t="shared" si="5"/>
        <v>11534178</v>
      </c>
      <c r="W23" s="12">
        <f t="shared" si="5"/>
        <v>11534178</v>
      </c>
      <c r="X23" s="12">
        <f t="shared" si="5"/>
        <v>11534178</v>
      </c>
      <c r="Y23" s="12">
        <f t="shared" si="5"/>
        <v>11534178</v>
      </c>
      <c r="Z23" s="12">
        <f t="shared" si="5"/>
        <v>11534178</v>
      </c>
      <c r="AA23" s="12">
        <f t="shared" si="5"/>
        <v>20364450</v>
      </c>
      <c r="AB23" s="12">
        <v>20549497</v>
      </c>
      <c r="AC23" s="12">
        <v>20701577</v>
      </c>
      <c r="AD23" s="12">
        <v>20884673</v>
      </c>
      <c r="AE23" s="12">
        <v>20982452</v>
      </c>
      <c r="AF23" s="12">
        <v>21122808</v>
      </c>
      <c r="AG23" s="12">
        <v>21369630</v>
      </c>
      <c r="AH23" s="12">
        <v>21636030</v>
      </c>
      <c r="AI23" s="13">
        <v>8.6242290258207177E-3</v>
      </c>
      <c r="AJ23" s="13">
        <v>1.2466289776659679E-2</v>
      </c>
    </row>
    <row r="24" spans="1:36" ht="10.5" customHeight="1" x14ac:dyDescent="0.2">
      <c r="A24" s="11"/>
      <c r="B24" s="11"/>
      <c r="C24" s="11" t="s">
        <v>51</v>
      </c>
      <c r="D24" s="11"/>
      <c r="E24" s="11"/>
      <c r="F24" s="2"/>
      <c r="G24" s="12">
        <v>421691</v>
      </c>
      <c r="H24" s="12">
        <v>433167</v>
      </c>
      <c r="I24" s="12">
        <v>461340</v>
      </c>
      <c r="J24" s="12">
        <v>1038614</v>
      </c>
      <c r="K24" s="12">
        <f t="shared" si="5"/>
        <v>951093</v>
      </c>
      <c r="L24" s="12">
        <f t="shared" si="5"/>
        <v>1278881</v>
      </c>
      <c r="M24" s="12">
        <f t="shared" si="5"/>
        <v>1333297</v>
      </c>
      <c r="N24" s="12">
        <f t="shared" si="5"/>
        <v>1533141</v>
      </c>
      <c r="O24" s="12">
        <f t="shared" si="5"/>
        <v>3516210</v>
      </c>
      <c r="P24" s="12">
        <f t="shared" si="5"/>
        <v>3520953</v>
      </c>
      <c r="Q24" s="12">
        <f t="shared" si="5"/>
        <v>4670419.625663517</v>
      </c>
      <c r="R24" s="12">
        <f t="shared" si="5"/>
        <v>4083868</v>
      </c>
      <c r="S24" s="12">
        <f t="shared" si="5"/>
        <v>5607978</v>
      </c>
      <c r="T24" s="12">
        <f t="shared" si="5"/>
        <v>6031823</v>
      </c>
      <c r="U24" s="12">
        <f t="shared" si="5"/>
        <v>6643813.1399999997</v>
      </c>
      <c r="V24" s="12">
        <f t="shared" si="5"/>
        <v>6746131.2699999996</v>
      </c>
      <c r="W24" s="12">
        <f t="shared" si="5"/>
        <v>7060988.5299999993</v>
      </c>
      <c r="X24" s="12">
        <f t="shared" si="5"/>
        <v>6719231.5800000001</v>
      </c>
      <c r="Y24" s="12">
        <f t="shared" si="5"/>
        <v>7482418.2999999998</v>
      </c>
      <c r="Z24" s="12">
        <f t="shared" si="5"/>
        <v>7613518.25</v>
      </c>
      <c r="AA24" s="12">
        <f t="shared" si="5"/>
        <v>7820862.8100000005</v>
      </c>
      <c r="AB24" s="12">
        <v>7440560</v>
      </c>
      <c r="AC24" s="12">
        <v>8479567</v>
      </c>
      <c r="AD24" s="12">
        <v>8585647</v>
      </c>
      <c r="AE24" s="12">
        <v>8210997</v>
      </c>
      <c r="AF24" s="12">
        <v>9331309</v>
      </c>
      <c r="AG24" s="12">
        <v>9791458</v>
      </c>
      <c r="AH24" s="12">
        <v>10178915</v>
      </c>
      <c r="AI24" s="13">
        <v>5.3616696250265106E-2</v>
      </c>
      <c r="AJ24" s="13">
        <v>3.9570919877305301E-2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38433222</v>
      </c>
      <c r="W25" s="12">
        <f t="shared" si="5"/>
        <v>39722823</v>
      </c>
      <c r="X25" s="12">
        <f t="shared" si="5"/>
        <v>41510008</v>
      </c>
      <c r="Y25" s="12">
        <f t="shared" si="5"/>
        <v>41965940.882268772</v>
      </c>
      <c r="Z25" s="12">
        <f t="shared" si="5"/>
        <v>42979702.829597816</v>
      </c>
      <c r="AA25" s="12">
        <f t="shared" si="5"/>
        <v>35668297</v>
      </c>
      <c r="AB25" s="12">
        <v>36634435</v>
      </c>
      <c r="AC25" s="12">
        <v>37456502</v>
      </c>
      <c r="AD25" s="12">
        <v>38412716</v>
      </c>
      <c r="AE25" s="12">
        <v>38802407</v>
      </c>
      <c r="AF25" s="12">
        <v>39692980</v>
      </c>
      <c r="AG25" s="12">
        <v>40809438</v>
      </c>
      <c r="AH25" s="12">
        <v>42146376</v>
      </c>
      <c r="AI25" s="13">
        <v>2.3634991545210093E-2</v>
      </c>
      <c r="AJ25" s="13">
        <v>3.2760509958505185E-2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6541790</v>
      </c>
      <c r="H27" s="12">
        <v>6710074</v>
      </c>
      <c r="I27" s="12">
        <v>7303190</v>
      </c>
      <c r="J27" s="12">
        <v>8090727</v>
      </c>
      <c r="K27" s="12">
        <f t="shared" si="5"/>
        <v>8478840</v>
      </c>
      <c r="L27" s="12">
        <f t="shared" si="5"/>
        <v>9157866</v>
      </c>
      <c r="M27" s="12">
        <f t="shared" si="5"/>
        <v>9536998</v>
      </c>
      <c r="N27" s="12">
        <f t="shared" si="5"/>
        <v>10059851</v>
      </c>
      <c r="O27" s="12">
        <f t="shared" si="5"/>
        <v>10900352</v>
      </c>
      <c r="P27" s="12">
        <f t="shared" si="5"/>
        <v>11340858</v>
      </c>
      <c r="Q27" s="12">
        <f t="shared" si="5"/>
        <v>11413235.66877738</v>
      </c>
      <c r="R27" s="12">
        <f t="shared" si="5"/>
        <v>11435052</v>
      </c>
      <c r="S27" s="12">
        <f t="shared" si="5"/>
        <v>12257277</v>
      </c>
      <c r="T27" s="12">
        <f t="shared" si="5"/>
        <v>12112451</v>
      </c>
      <c r="U27" s="12">
        <f t="shared" si="5"/>
        <v>14187852.219999999</v>
      </c>
      <c r="V27" s="12">
        <f t="shared" si="5"/>
        <v>15042781.989999998</v>
      </c>
      <c r="W27" s="12">
        <f t="shared" si="5"/>
        <v>14456313.769999998</v>
      </c>
      <c r="X27" s="12">
        <f t="shared" si="5"/>
        <v>12405155.34</v>
      </c>
      <c r="Y27" s="12">
        <f t="shared" si="5"/>
        <v>11798785.59</v>
      </c>
      <c r="Z27" s="12">
        <f t="shared" si="5"/>
        <v>11836157.27</v>
      </c>
      <c r="AA27" s="12">
        <f t="shared" si="5"/>
        <v>13521008.149999999</v>
      </c>
      <c r="AB27" s="12">
        <v>13597051</v>
      </c>
      <c r="AC27" s="12">
        <v>13707496</v>
      </c>
      <c r="AD27" s="12">
        <v>13923062</v>
      </c>
      <c r="AE27" s="12">
        <v>14580696</v>
      </c>
      <c r="AF27" s="12">
        <v>14596110</v>
      </c>
      <c r="AG27" s="12">
        <v>16071907</v>
      </c>
      <c r="AH27" s="12">
        <v>15773968</v>
      </c>
      <c r="AI27" s="13">
        <v>2.5060199980659448E-2</v>
      </c>
      <c r="AJ27" s="13">
        <v>-1.853787481473107E-2</v>
      </c>
    </row>
    <row r="28" spans="1:36" ht="10.5" customHeight="1" x14ac:dyDescent="0.2">
      <c r="A28" s="11"/>
      <c r="B28" s="14"/>
      <c r="C28" s="11" t="s">
        <v>55</v>
      </c>
      <c r="E28" s="11"/>
      <c r="F28" s="2"/>
      <c r="G28" s="12">
        <v>0</v>
      </c>
      <c r="H28" s="12">
        <v>0</v>
      </c>
      <c r="I28" s="12">
        <v>0</v>
      </c>
      <c r="J28" s="12">
        <v>0</v>
      </c>
      <c r="K28" s="12">
        <f t="shared" si="5"/>
        <v>0</v>
      </c>
      <c r="L28" s="12">
        <f t="shared" si="5"/>
        <v>163510</v>
      </c>
      <c r="M28" s="12">
        <f t="shared" si="5"/>
        <v>323873</v>
      </c>
      <c r="N28" s="12">
        <f t="shared" si="5"/>
        <v>516167</v>
      </c>
      <c r="O28" s="12">
        <f t="shared" si="5"/>
        <v>1890330</v>
      </c>
      <c r="P28" s="12">
        <f t="shared" si="5"/>
        <v>1871757</v>
      </c>
      <c r="Q28" s="12">
        <f t="shared" si="5"/>
        <v>2148276</v>
      </c>
      <c r="R28" s="12">
        <f t="shared" si="5"/>
        <v>2669707</v>
      </c>
      <c r="S28" s="12">
        <f t="shared" si="5"/>
        <v>2426528</v>
      </c>
      <c r="T28" s="12">
        <f t="shared" si="5"/>
        <v>2533260</v>
      </c>
      <c r="U28" s="12">
        <f t="shared" si="5"/>
        <v>2273671.98</v>
      </c>
      <c r="V28" s="12">
        <f t="shared" si="5"/>
        <v>1941718.72</v>
      </c>
      <c r="W28" s="12">
        <f t="shared" si="5"/>
        <v>2522817.36</v>
      </c>
      <c r="X28" s="12">
        <f t="shared" si="5"/>
        <v>2273857.65</v>
      </c>
      <c r="Y28" s="12">
        <f t="shared" si="5"/>
        <v>2690859.59</v>
      </c>
      <c r="Z28" s="12">
        <f t="shared" si="5"/>
        <v>2479789.46</v>
      </c>
      <c r="AA28" s="12">
        <f t="shared" si="5"/>
        <v>2421389.0300000003</v>
      </c>
      <c r="AB28" s="12">
        <v>2859744</v>
      </c>
      <c r="AC28" s="12">
        <v>3153838</v>
      </c>
      <c r="AD28" s="12">
        <v>3169312</v>
      </c>
      <c r="AE28" s="12">
        <v>3178332</v>
      </c>
      <c r="AF28" s="12">
        <v>3288095</v>
      </c>
      <c r="AG28" s="12">
        <v>3463131</v>
      </c>
      <c r="AH28" s="12">
        <v>1295526</v>
      </c>
      <c r="AI28" s="13">
        <v>-0.1236320307363955</v>
      </c>
      <c r="AJ28" s="13">
        <v>-0.62590904011427806</v>
      </c>
    </row>
    <row r="29" spans="1:36" ht="10.5" customHeight="1" x14ac:dyDescent="0.2">
      <c r="A29" s="11"/>
      <c r="B29" s="11"/>
      <c r="C29" s="11" t="s">
        <v>56</v>
      </c>
      <c r="D29" s="11"/>
      <c r="E29" s="11"/>
      <c r="F29" s="2"/>
      <c r="G29" s="12">
        <v>14215054</v>
      </c>
      <c r="H29" s="12">
        <v>14239839</v>
      </c>
      <c r="I29" s="12">
        <v>14440111</v>
      </c>
      <c r="J29" s="12">
        <v>16162996</v>
      </c>
      <c r="K29" s="12">
        <f t="shared" si="5"/>
        <v>15711464</v>
      </c>
      <c r="L29" s="12">
        <f t="shared" si="5"/>
        <v>19073763</v>
      </c>
      <c r="M29" s="12">
        <f t="shared" si="5"/>
        <v>17715518</v>
      </c>
      <c r="N29" s="12">
        <f t="shared" si="5"/>
        <v>24462417</v>
      </c>
      <c r="O29" s="12">
        <f t="shared" si="5"/>
        <v>28899438</v>
      </c>
      <c r="P29" s="12">
        <f t="shared" si="5"/>
        <v>33531015</v>
      </c>
      <c r="Q29" s="12">
        <f t="shared" si="5"/>
        <v>41719232.330356948</v>
      </c>
      <c r="R29" s="12">
        <f t="shared" si="5"/>
        <v>38611711</v>
      </c>
      <c r="S29" s="12">
        <f t="shared" si="5"/>
        <v>43223913</v>
      </c>
      <c r="T29" s="12">
        <f t="shared" si="5"/>
        <v>30462063</v>
      </c>
      <c r="U29" s="12">
        <f t="shared" si="5"/>
        <v>32476912</v>
      </c>
      <c r="V29" s="12">
        <f t="shared" si="5"/>
        <v>68631536</v>
      </c>
      <c r="W29" s="12">
        <f t="shared" si="5"/>
        <v>49951005.009999998</v>
      </c>
      <c r="X29" s="12">
        <f t="shared" si="5"/>
        <v>49386596.109999999</v>
      </c>
      <c r="Y29" s="12">
        <f t="shared" si="5"/>
        <v>51501573</v>
      </c>
      <c r="Z29" s="12">
        <f t="shared" si="5"/>
        <v>50320486</v>
      </c>
      <c r="AA29" s="12">
        <f t="shared" si="5"/>
        <v>54496031</v>
      </c>
      <c r="AB29" s="12">
        <v>56211546</v>
      </c>
      <c r="AC29" s="12">
        <v>63285445</v>
      </c>
      <c r="AD29" s="12">
        <v>73886229</v>
      </c>
      <c r="AE29" s="12">
        <v>79226573</v>
      </c>
      <c r="AF29" s="12">
        <v>85304884</v>
      </c>
      <c r="AG29" s="12">
        <v>90379738</v>
      </c>
      <c r="AH29" s="12">
        <v>106051787</v>
      </c>
      <c r="AI29" s="13">
        <v>0.1116005256859629</v>
      </c>
      <c r="AJ29" s="13">
        <v>0.17340223978077918</v>
      </c>
    </row>
    <row r="30" spans="1:36" ht="10.5" customHeight="1" x14ac:dyDescent="0.2">
      <c r="A30" s="11"/>
      <c r="B30" s="11"/>
      <c r="C30" s="11" t="s">
        <v>57</v>
      </c>
      <c r="D30" s="11"/>
      <c r="E30" s="11"/>
      <c r="F30" s="2"/>
      <c r="G30" s="12">
        <v>24425578</v>
      </c>
      <c r="H30" s="12">
        <v>27147004</v>
      </c>
      <c r="I30" s="12">
        <v>27478160</v>
      </c>
      <c r="J30" s="12">
        <v>30310564</v>
      </c>
      <c r="K30" s="12">
        <f t="shared" si="5"/>
        <v>33384589</v>
      </c>
      <c r="L30" s="12">
        <f t="shared" si="5"/>
        <v>36481319</v>
      </c>
      <c r="M30" s="12">
        <f t="shared" si="5"/>
        <v>40909327</v>
      </c>
      <c r="N30" s="12">
        <f t="shared" si="5"/>
        <v>43946120</v>
      </c>
      <c r="O30" s="12">
        <f t="shared" si="5"/>
        <v>46524505</v>
      </c>
      <c r="P30" s="12">
        <f t="shared" si="5"/>
        <v>45590951</v>
      </c>
      <c r="Q30" s="12">
        <f t="shared" si="5"/>
        <v>45899208</v>
      </c>
      <c r="R30" s="12">
        <f t="shared" si="5"/>
        <v>47103457</v>
      </c>
      <c r="S30" s="12">
        <f t="shared" si="5"/>
        <v>52959730</v>
      </c>
      <c r="T30" s="12">
        <f t="shared" si="5"/>
        <v>69594092</v>
      </c>
      <c r="U30" s="12">
        <f t="shared" si="5"/>
        <v>75817087</v>
      </c>
      <c r="V30" s="12">
        <f t="shared" si="5"/>
        <v>86566581</v>
      </c>
      <c r="W30" s="12">
        <f t="shared" si="5"/>
        <v>78390671</v>
      </c>
      <c r="X30" s="12">
        <f t="shared" si="5"/>
        <v>65003894</v>
      </c>
      <c r="Y30" s="12">
        <f t="shared" si="5"/>
        <v>59040731</v>
      </c>
      <c r="Z30" s="12">
        <f t="shared" si="5"/>
        <v>69115713</v>
      </c>
      <c r="AA30" s="12">
        <f t="shared" si="5"/>
        <v>72076596</v>
      </c>
      <c r="AB30" s="12">
        <v>78450461</v>
      </c>
      <c r="AC30" s="12">
        <v>83846449</v>
      </c>
      <c r="AD30" s="12">
        <v>89672063</v>
      </c>
      <c r="AE30" s="12">
        <v>101025278</v>
      </c>
      <c r="AF30" s="12">
        <v>108995286</v>
      </c>
      <c r="AG30" s="12">
        <v>113551430</v>
      </c>
      <c r="AH30" s="12">
        <v>117993761</v>
      </c>
      <c r="AI30" s="13">
        <v>7.0394635939218686E-2</v>
      </c>
      <c r="AJ30" s="13">
        <v>3.9121753024158303E-2</v>
      </c>
    </row>
    <row r="31" spans="1:36" ht="10.5" customHeight="1" x14ac:dyDescent="0.2">
      <c r="A31" s="11"/>
      <c r="B31" s="11"/>
      <c r="C31" s="11" t="s">
        <v>58</v>
      </c>
      <c r="D31" s="11"/>
      <c r="E31" s="11"/>
      <c r="F31" s="2"/>
      <c r="G31" s="12">
        <v>8781010</v>
      </c>
      <c r="H31" s="12">
        <v>9156856</v>
      </c>
      <c r="I31" s="12">
        <v>10669009</v>
      </c>
      <c r="J31" s="12">
        <v>12052035</v>
      </c>
      <c r="K31" s="12">
        <f t="shared" si="5"/>
        <v>12648260</v>
      </c>
      <c r="L31" s="12">
        <f t="shared" si="5"/>
        <v>14204890</v>
      </c>
      <c r="M31" s="12">
        <f t="shared" si="5"/>
        <v>14598486</v>
      </c>
      <c r="N31" s="12">
        <f t="shared" si="5"/>
        <v>17880773</v>
      </c>
      <c r="O31" s="12">
        <f t="shared" si="5"/>
        <v>19829992</v>
      </c>
      <c r="P31" s="12">
        <f t="shared" si="5"/>
        <v>19919413</v>
      </c>
      <c r="Q31" s="12">
        <f t="shared" si="5"/>
        <v>19938944</v>
      </c>
      <c r="R31" s="12">
        <f t="shared" si="5"/>
        <v>19851668</v>
      </c>
      <c r="S31" s="12">
        <f t="shared" si="5"/>
        <v>24017657</v>
      </c>
      <c r="T31" s="12">
        <f t="shared" si="5"/>
        <v>22047893</v>
      </c>
      <c r="U31" s="12">
        <f t="shared" si="5"/>
        <v>24111440</v>
      </c>
      <c r="V31" s="12">
        <f t="shared" si="5"/>
        <v>26344971</v>
      </c>
      <c r="W31" s="12">
        <f t="shared" si="5"/>
        <v>23059594</v>
      </c>
      <c r="X31" s="12">
        <f t="shared" si="5"/>
        <v>19226313</v>
      </c>
      <c r="Y31" s="12">
        <f t="shared" si="5"/>
        <v>16978875</v>
      </c>
      <c r="Z31" s="12">
        <f t="shared" si="5"/>
        <v>25550707</v>
      </c>
      <c r="AA31" s="12">
        <f t="shared" si="5"/>
        <v>29167187</v>
      </c>
      <c r="AB31" s="12">
        <v>28384643</v>
      </c>
      <c r="AC31" s="12">
        <v>23087006</v>
      </c>
      <c r="AD31" s="12">
        <v>25265438</v>
      </c>
      <c r="AE31" s="12">
        <v>27149558</v>
      </c>
      <c r="AF31" s="12">
        <v>26704540</v>
      </c>
      <c r="AG31" s="12">
        <v>29970247</v>
      </c>
      <c r="AH31" s="12">
        <v>27929660</v>
      </c>
      <c r="AI31" s="13">
        <v>-2.6895521373484499E-3</v>
      </c>
      <c r="AJ31" s="13">
        <v>-6.8087093176108962E-2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632430</v>
      </c>
      <c r="R32" s="12">
        <f t="shared" si="5"/>
        <v>2005569</v>
      </c>
      <c r="S32" s="12">
        <f t="shared" si="5"/>
        <v>2625997</v>
      </c>
      <c r="T32" s="12">
        <f t="shared" si="5"/>
        <v>2307404</v>
      </c>
      <c r="U32" s="12">
        <f t="shared" si="5"/>
        <v>2305294</v>
      </c>
      <c r="V32" s="12">
        <f t="shared" si="5"/>
        <v>2242750</v>
      </c>
      <c r="W32" s="12">
        <f t="shared" si="5"/>
        <v>2154450</v>
      </c>
      <c r="X32" s="12">
        <f t="shared" si="5"/>
        <v>2148380</v>
      </c>
      <c r="Y32" s="12">
        <f t="shared" si="5"/>
        <v>2078682</v>
      </c>
      <c r="Z32" s="12">
        <f t="shared" ref="Z32:AA32" si="6">SUM(Z89,Z146,Z203)</f>
        <v>1491998</v>
      </c>
      <c r="AA32" s="12">
        <f t="shared" si="6"/>
        <v>1831842</v>
      </c>
      <c r="AB32" s="12">
        <v>1665204</v>
      </c>
      <c r="AC32" s="12">
        <v>2302562</v>
      </c>
      <c r="AD32" s="12">
        <v>1813386</v>
      </c>
      <c r="AE32" s="12">
        <v>1436230</v>
      </c>
      <c r="AF32" s="12">
        <v>1092672</v>
      </c>
      <c r="AG32" s="12">
        <v>449905</v>
      </c>
      <c r="AH32" s="12">
        <v>95566</v>
      </c>
      <c r="AI32" s="13">
        <v>-0.3789317511316117</v>
      </c>
      <c r="AJ32" s="13">
        <v>-0.78758626821217814</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9549111</v>
      </c>
      <c r="H34" s="12">
        <v>10777157</v>
      </c>
      <c r="I34" s="12">
        <v>10586010</v>
      </c>
      <c r="J34" s="12">
        <v>10724189</v>
      </c>
      <c r="K34" s="12">
        <f t="shared" ref="K34:AA34" si="7">SUM(K91,K147,K204)</f>
        <v>11887128</v>
      </c>
      <c r="L34" s="12">
        <f t="shared" si="7"/>
        <v>14167259</v>
      </c>
      <c r="M34" s="12">
        <f t="shared" si="7"/>
        <v>14863185</v>
      </c>
      <c r="N34" s="12">
        <f t="shared" si="7"/>
        <v>14480648</v>
      </c>
      <c r="O34" s="12">
        <f t="shared" si="7"/>
        <v>15026327</v>
      </c>
      <c r="P34" s="12">
        <f t="shared" si="7"/>
        <v>16799730</v>
      </c>
      <c r="Q34" s="12">
        <f t="shared" si="7"/>
        <v>20679155</v>
      </c>
      <c r="R34" s="12">
        <f t="shared" si="7"/>
        <v>22702310</v>
      </c>
      <c r="S34" s="12">
        <f t="shared" si="7"/>
        <v>23361445</v>
      </c>
      <c r="T34" s="12">
        <f t="shared" si="7"/>
        <v>25627051</v>
      </c>
      <c r="U34" s="12">
        <f t="shared" si="7"/>
        <v>30384712</v>
      </c>
      <c r="V34" s="12">
        <f t="shared" si="7"/>
        <v>32897731</v>
      </c>
      <c r="W34" s="12">
        <f t="shared" si="7"/>
        <v>29630462.190000001</v>
      </c>
      <c r="X34" s="12">
        <f t="shared" si="7"/>
        <v>49373262</v>
      </c>
      <c r="Y34" s="12">
        <f t="shared" si="7"/>
        <v>47195239</v>
      </c>
      <c r="Z34" s="12">
        <f t="shared" si="7"/>
        <v>39691090</v>
      </c>
      <c r="AA34" s="12">
        <f t="shared" si="7"/>
        <v>36415404</v>
      </c>
      <c r="AB34" s="12">
        <v>34550889</v>
      </c>
      <c r="AC34" s="12">
        <v>36946280</v>
      </c>
      <c r="AD34" s="12">
        <v>34318437</v>
      </c>
      <c r="AE34" s="12">
        <v>38126267</v>
      </c>
      <c r="AF34" s="12">
        <v>39949870</v>
      </c>
      <c r="AG34" s="12">
        <v>42795987</v>
      </c>
      <c r="AH34" s="12">
        <v>37176676</v>
      </c>
      <c r="AI34" s="13">
        <v>1.2282871514136984E-2</v>
      </c>
      <c r="AJ34" s="13">
        <v>-0.13130462442658467</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323516</v>
      </c>
      <c r="H36" s="12">
        <v>630403</v>
      </c>
      <c r="I36" s="12">
        <v>215283</v>
      </c>
      <c r="J36" s="12">
        <v>348290</v>
      </c>
      <c r="K36" s="12">
        <f t="shared" ref="K36:AA36" si="8">SUM(K93,K149,K206)</f>
        <v>1940076</v>
      </c>
      <c r="L36" s="12">
        <f t="shared" si="8"/>
        <v>707690</v>
      </c>
      <c r="M36" s="12">
        <f t="shared" si="8"/>
        <v>497778</v>
      </c>
      <c r="N36" s="12">
        <f t="shared" si="8"/>
        <v>493101</v>
      </c>
      <c r="O36" s="12">
        <f t="shared" si="8"/>
        <v>344794</v>
      </c>
      <c r="P36" s="12">
        <f t="shared" si="8"/>
        <v>433648</v>
      </c>
      <c r="Q36" s="12">
        <f t="shared" si="8"/>
        <v>724763</v>
      </c>
      <c r="R36" s="12">
        <f t="shared" si="8"/>
        <v>1214590</v>
      </c>
      <c r="S36" s="12">
        <f t="shared" si="8"/>
        <v>3486386</v>
      </c>
      <c r="T36" s="12">
        <f t="shared" si="8"/>
        <v>891327</v>
      </c>
      <c r="U36" s="12">
        <f t="shared" si="8"/>
        <v>1243214</v>
      </c>
      <c r="V36" s="12">
        <f t="shared" si="8"/>
        <v>4542606</v>
      </c>
      <c r="W36" s="12">
        <f t="shared" si="8"/>
        <v>3784077.1</v>
      </c>
      <c r="X36" s="12">
        <f t="shared" si="8"/>
        <v>2735921.61</v>
      </c>
      <c r="Y36" s="12">
        <f t="shared" si="8"/>
        <v>2702451</v>
      </c>
      <c r="Z36" s="12">
        <f t="shared" si="8"/>
        <v>5504061</v>
      </c>
      <c r="AA36" s="12">
        <f t="shared" si="8"/>
        <v>6813992</v>
      </c>
      <c r="AB36" s="12">
        <v>8119251</v>
      </c>
      <c r="AC36" s="12">
        <v>7961816</v>
      </c>
      <c r="AD36" s="12">
        <v>8437356</v>
      </c>
      <c r="AE36" s="12">
        <v>8994970</v>
      </c>
      <c r="AF36" s="12">
        <v>6520128</v>
      </c>
      <c r="AG36" s="12">
        <v>6823090</v>
      </c>
      <c r="AH36" s="12">
        <v>7056216</v>
      </c>
      <c r="AI36" s="13">
        <v>-2.3116779761011563E-2</v>
      </c>
      <c r="AJ36" s="13">
        <v>3.4167217492367827E-2</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14321384.619999999</v>
      </c>
      <c r="S38" s="12">
        <f t="shared" si="9"/>
        <v>15288414.809999999</v>
      </c>
      <c r="T38" s="12">
        <f t="shared" si="9"/>
        <v>16255445</v>
      </c>
      <c r="U38" s="12">
        <f t="shared" si="9"/>
        <v>17218786.66</v>
      </c>
      <c r="V38" s="12">
        <f t="shared" si="9"/>
        <v>18182128.32</v>
      </c>
      <c r="W38" s="12">
        <f t="shared" si="9"/>
        <v>19610739.16</v>
      </c>
      <c r="X38" s="12">
        <f t="shared" si="9"/>
        <v>21039350</v>
      </c>
      <c r="Y38" s="12">
        <f t="shared" si="9"/>
        <v>19383751.375</v>
      </c>
      <c r="Z38" s="12">
        <f t="shared" si="9"/>
        <v>17728152.75</v>
      </c>
      <c r="AA38" s="12">
        <f t="shared" si="9"/>
        <v>42274583.234999999</v>
      </c>
      <c r="AB38" s="12">
        <v>66821013.719999999</v>
      </c>
      <c r="AC38" s="12">
        <v>77948159.479487792</v>
      </c>
      <c r="AD38" s="12">
        <v>54445927</v>
      </c>
      <c r="AE38" s="12">
        <v>62224789.389725722</v>
      </c>
      <c r="AF38" s="12">
        <v>72956419.989999995</v>
      </c>
      <c r="AG38" s="12">
        <v>84452512.374642596</v>
      </c>
      <c r="AH38" s="12">
        <v>61575555.030000001</v>
      </c>
      <c r="AI38" s="13">
        <v>-1.3533035482516831E-2</v>
      </c>
      <c r="AJ38" s="13">
        <v>-0.27088545623317117</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200574356</v>
      </c>
      <c r="H40" s="5">
        <v>211699653</v>
      </c>
      <c r="I40" s="5">
        <v>222285329</v>
      </c>
      <c r="J40" s="5">
        <v>224096009</v>
      </c>
      <c r="K40" s="5">
        <f t="shared" ref="K40:Q40" si="10">SUM(K96,K152,K209)</f>
        <v>244328129</v>
      </c>
      <c r="L40" s="5">
        <f t="shared" si="10"/>
        <v>303221968</v>
      </c>
      <c r="M40" s="5">
        <f t="shared" si="10"/>
        <v>340557799</v>
      </c>
      <c r="N40" s="5">
        <f t="shared" si="10"/>
        <v>341867176</v>
      </c>
      <c r="O40" s="5">
        <f t="shared" si="10"/>
        <v>376436563</v>
      </c>
      <c r="P40" s="5">
        <f t="shared" si="10"/>
        <v>415703171</v>
      </c>
      <c r="Q40" s="5">
        <f t="shared" si="10"/>
        <v>413545202.49447</v>
      </c>
      <c r="R40" s="5">
        <f t="shared" ref="R40:AA40" si="11">SUM(R96,R152,R209,R234)</f>
        <v>462471524.60000002</v>
      </c>
      <c r="S40" s="5">
        <f t="shared" si="11"/>
        <v>505604314.30000001</v>
      </c>
      <c r="T40" s="5">
        <f t="shared" si="11"/>
        <v>556883647</v>
      </c>
      <c r="U40" s="5">
        <f t="shared" si="11"/>
        <v>622711683.08699989</v>
      </c>
      <c r="V40" s="5">
        <f t="shared" si="11"/>
        <v>772862502.90999997</v>
      </c>
      <c r="W40" s="5">
        <f t="shared" si="11"/>
        <v>844291949.94000006</v>
      </c>
      <c r="X40" s="5">
        <f t="shared" si="11"/>
        <v>804176711.31999993</v>
      </c>
      <c r="Y40" s="5">
        <f t="shared" si="11"/>
        <v>725214466.41499996</v>
      </c>
      <c r="Z40" s="5">
        <f t="shared" si="11"/>
        <v>811678069.32000005</v>
      </c>
      <c r="AA40" s="5">
        <f t="shared" si="11"/>
        <v>848608921.97000003</v>
      </c>
      <c r="AB40" s="5">
        <v>898633004.62</v>
      </c>
      <c r="AC40" s="5">
        <v>940737120.65498257</v>
      </c>
      <c r="AD40" s="5">
        <v>990641892</v>
      </c>
      <c r="AE40" s="5">
        <v>1126695095.3147659</v>
      </c>
      <c r="AF40" s="5">
        <v>1236460923.9000001</v>
      </c>
      <c r="AG40" s="5">
        <v>1322782483.2244732</v>
      </c>
      <c r="AH40" s="5">
        <v>1342460607.22</v>
      </c>
      <c r="AI40" s="10">
        <v>6.9185837917588922E-2</v>
      </c>
      <c r="AJ40" s="10">
        <v>1.4876311294626856E-2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56060533</v>
      </c>
      <c r="H42" s="12">
        <v>60627566</v>
      </c>
      <c r="I42" s="12">
        <v>65089139</v>
      </c>
      <c r="J42" s="12">
        <v>69627507</v>
      </c>
      <c r="K42" s="12">
        <f t="shared" ref="K42:AA51" si="12">SUM(K98,K154,K211)</f>
        <v>74073576</v>
      </c>
      <c r="L42" s="12">
        <f t="shared" si="12"/>
        <v>80656751</v>
      </c>
      <c r="M42" s="12">
        <f t="shared" si="12"/>
        <v>89664785</v>
      </c>
      <c r="N42" s="12">
        <f t="shared" si="12"/>
        <v>99371567</v>
      </c>
      <c r="O42" s="12">
        <f t="shared" si="12"/>
        <v>108557674</v>
      </c>
      <c r="P42" s="12">
        <f t="shared" si="12"/>
        <v>113876198</v>
      </c>
      <c r="Q42" s="12">
        <f t="shared" si="12"/>
        <v>120319554.35376038</v>
      </c>
      <c r="R42" s="12">
        <f t="shared" si="12"/>
        <v>126333322</v>
      </c>
      <c r="S42" s="12">
        <f t="shared" si="12"/>
        <v>141554218</v>
      </c>
      <c r="T42" s="12">
        <f t="shared" si="12"/>
        <v>154897342</v>
      </c>
      <c r="U42" s="12">
        <f t="shared" si="12"/>
        <v>169834925</v>
      </c>
      <c r="V42" s="12">
        <f t="shared" si="12"/>
        <v>185843684</v>
      </c>
      <c r="W42" s="12">
        <f t="shared" si="12"/>
        <v>198662873</v>
      </c>
      <c r="X42" s="12">
        <f t="shared" si="12"/>
        <v>194330870</v>
      </c>
      <c r="Y42" s="12">
        <f t="shared" si="12"/>
        <v>190636934</v>
      </c>
      <c r="Z42" s="12">
        <f t="shared" si="12"/>
        <v>206074088</v>
      </c>
      <c r="AA42" s="12">
        <f t="shared" si="12"/>
        <v>214436605</v>
      </c>
      <c r="AB42" s="12">
        <v>217896553</v>
      </c>
      <c r="AC42" s="12">
        <v>231442953</v>
      </c>
      <c r="AD42" s="12">
        <v>253017838</v>
      </c>
      <c r="AE42" s="12">
        <v>263591783</v>
      </c>
      <c r="AF42" s="12">
        <v>268696827</v>
      </c>
      <c r="AG42" s="12">
        <v>286758312</v>
      </c>
      <c r="AH42" s="12">
        <v>318173085</v>
      </c>
      <c r="AI42" s="13">
        <v>6.5128927748232091E-2</v>
      </c>
      <c r="AJ42" s="13">
        <v>0.10955139462531081</v>
      </c>
    </row>
    <row r="43" spans="1:36" ht="10.5" customHeight="1" x14ac:dyDescent="0.2">
      <c r="A43" s="11"/>
      <c r="B43" s="19" t="s">
        <v>65</v>
      </c>
      <c r="C43" s="14"/>
      <c r="D43" s="19"/>
      <c r="E43" s="14"/>
      <c r="F43" s="2"/>
      <c r="G43" s="12">
        <v>61622125</v>
      </c>
      <c r="H43" s="12">
        <v>66378524</v>
      </c>
      <c r="I43" s="12">
        <v>69607161</v>
      </c>
      <c r="J43" s="12">
        <v>77291821</v>
      </c>
      <c r="K43" s="12">
        <f t="shared" si="12"/>
        <v>84117094</v>
      </c>
      <c r="L43" s="12">
        <f t="shared" si="12"/>
        <v>90551815</v>
      </c>
      <c r="M43" s="12">
        <f t="shared" si="12"/>
        <v>99027599</v>
      </c>
      <c r="N43" s="12">
        <f t="shared" si="12"/>
        <v>110384213</v>
      </c>
      <c r="O43" s="12">
        <f t="shared" si="12"/>
        <v>123535899</v>
      </c>
      <c r="P43" s="12">
        <f t="shared" si="12"/>
        <v>131251624</v>
      </c>
      <c r="Q43" s="12">
        <f t="shared" si="12"/>
        <v>135647312</v>
      </c>
      <c r="R43" s="12">
        <f t="shared" si="12"/>
        <v>141534595</v>
      </c>
      <c r="S43" s="12">
        <f t="shared" si="12"/>
        <v>150117305</v>
      </c>
      <c r="T43" s="12">
        <f t="shared" si="12"/>
        <v>160291404</v>
      </c>
      <c r="U43" s="12">
        <f t="shared" si="12"/>
        <v>173215501</v>
      </c>
      <c r="V43" s="12">
        <f t="shared" si="12"/>
        <v>194082190</v>
      </c>
      <c r="W43" s="12">
        <f t="shared" si="12"/>
        <v>209080071</v>
      </c>
      <c r="X43" s="12">
        <f t="shared" si="12"/>
        <v>209307384</v>
      </c>
      <c r="Y43" s="12">
        <f t="shared" si="12"/>
        <v>197743838</v>
      </c>
      <c r="Z43" s="12">
        <f t="shared" si="12"/>
        <v>206369645</v>
      </c>
      <c r="AA43" s="12">
        <f t="shared" si="12"/>
        <v>217038975</v>
      </c>
      <c r="AB43" s="12">
        <v>224518734</v>
      </c>
      <c r="AC43" s="12">
        <v>233930603</v>
      </c>
      <c r="AD43" s="12">
        <v>239299702</v>
      </c>
      <c r="AE43" s="12">
        <v>253044400</v>
      </c>
      <c r="AF43" s="12">
        <v>266652915</v>
      </c>
      <c r="AG43" s="12">
        <v>279304538</v>
      </c>
      <c r="AH43" s="12">
        <v>305944080</v>
      </c>
      <c r="AI43" s="13">
        <v>5.2926957657588813E-2</v>
      </c>
      <c r="AJ43" s="13">
        <v>9.5378120924050291E-2</v>
      </c>
    </row>
    <row r="44" spans="1:36" ht="10.5" customHeight="1" x14ac:dyDescent="0.2">
      <c r="A44" s="11"/>
      <c r="B44" s="19" t="s">
        <v>66</v>
      </c>
      <c r="C44" s="14"/>
      <c r="D44" s="19"/>
      <c r="E44" s="14"/>
      <c r="F44" s="2"/>
      <c r="G44" s="12">
        <v>14618723</v>
      </c>
      <c r="H44" s="12">
        <v>15446227</v>
      </c>
      <c r="I44" s="12">
        <v>16715736</v>
      </c>
      <c r="J44" s="12">
        <v>19699391</v>
      </c>
      <c r="K44" s="12">
        <f t="shared" si="12"/>
        <v>21503618</v>
      </c>
      <c r="L44" s="12">
        <f t="shared" si="12"/>
        <v>23382038</v>
      </c>
      <c r="M44" s="12">
        <f t="shared" si="12"/>
        <v>25458137</v>
      </c>
      <c r="N44" s="12">
        <f t="shared" si="12"/>
        <v>30035465</v>
      </c>
      <c r="O44" s="12">
        <f t="shared" si="12"/>
        <v>31083967</v>
      </c>
      <c r="P44" s="12">
        <f t="shared" si="12"/>
        <v>32340706</v>
      </c>
      <c r="Q44" s="12">
        <f t="shared" si="12"/>
        <v>35684923.6378453</v>
      </c>
      <c r="R44" s="12">
        <f t="shared" si="12"/>
        <v>40031251</v>
      </c>
      <c r="S44" s="12">
        <f t="shared" si="12"/>
        <v>43318045</v>
      </c>
      <c r="T44" s="12">
        <f t="shared" si="12"/>
        <v>47930217</v>
      </c>
      <c r="U44" s="12">
        <f t="shared" si="12"/>
        <v>55313052</v>
      </c>
      <c r="V44" s="12">
        <f t="shared" si="12"/>
        <v>67430829.129999995</v>
      </c>
      <c r="W44" s="12">
        <f t="shared" si="12"/>
        <v>69843163</v>
      </c>
      <c r="X44" s="12">
        <f t="shared" si="12"/>
        <v>71587636.810000002</v>
      </c>
      <c r="Y44" s="12">
        <f t="shared" si="12"/>
        <v>73853082</v>
      </c>
      <c r="Z44" s="12">
        <f t="shared" si="12"/>
        <v>92677566</v>
      </c>
      <c r="AA44" s="12">
        <f t="shared" si="12"/>
        <v>94042476</v>
      </c>
      <c r="AB44" s="12">
        <v>79403681</v>
      </c>
      <c r="AC44" s="12">
        <v>75689261</v>
      </c>
      <c r="AD44" s="12">
        <v>80494070</v>
      </c>
      <c r="AE44" s="12">
        <v>83512771</v>
      </c>
      <c r="AF44" s="12">
        <v>91162229</v>
      </c>
      <c r="AG44" s="12">
        <v>99667633</v>
      </c>
      <c r="AH44" s="12">
        <v>105607817</v>
      </c>
      <c r="AI44" s="13">
        <v>4.8679000801006733E-2</v>
      </c>
      <c r="AJ44" s="13">
        <v>5.9599930501008286E-2</v>
      </c>
    </row>
    <row r="45" spans="1:36" ht="10.5" customHeight="1" x14ac:dyDescent="0.2">
      <c r="A45" s="11"/>
      <c r="B45" s="19" t="s">
        <v>67</v>
      </c>
      <c r="C45" s="14"/>
      <c r="D45" s="19"/>
      <c r="E45" s="14"/>
      <c r="F45" s="2"/>
      <c r="G45" s="12">
        <v>2588416</v>
      </c>
      <c r="H45" s="12">
        <v>2681726</v>
      </c>
      <c r="I45" s="12">
        <v>2817929</v>
      </c>
      <c r="J45" s="12">
        <v>3334730</v>
      </c>
      <c r="K45" s="12">
        <f t="shared" si="12"/>
        <v>3146401</v>
      </c>
      <c r="L45" s="12">
        <f t="shared" si="12"/>
        <v>4405000</v>
      </c>
      <c r="M45" s="12">
        <f t="shared" si="12"/>
        <v>4128624</v>
      </c>
      <c r="N45" s="12">
        <f t="shared" si="12"/>
        <v>5168633</v>
      </c>
      <c r="O45" s="12">
        <f t="shared" si="12"/>
        <v>5214837</v>
      </c>
      <c r="P45" s="12">
        <f t="shared" si="12"/>
        <v>5537280</v>
      </c>
      <c r="Q45" s="12">
        <f t="shared" si="12"/>
        <v>9951254.6238257587</v>
      </c>
      <c r="R45" s="12">
        <f t="shared" si="12"/>
        <v>11020686</v>
      </c>
      <c r="S45" s="12">
        <f t="shared" si="12"/>
        <v>26619296</v>
      </c>
      <c r="T45" s="12">
        <f t="shared" si="12"/>
        <v>28814324</v>
      </c>
      <c r="U45" s="12">
        <f t="shared" si="12"/>
        <v>32070856</v>
      </c>
      <c r="V45" s="12">
        <f t="shared" si="12"/>
        <v>43811001</v>
      </c>
      <c r="W45" s="12">
        <f t="shared" si="12"/>
        <v>41362158</v>
      </c>
      <c r="X45" s="12">
        <f t="shared" si="12"/>
        <v>44300829</v>
      </c>
      <c r="Y45" s="12">
        <f t="shared" si="12"/>
        <v>29857804</v>
      </c>
      <c r="Z45" s="12">
        <f t="shared" si="12"/>
        <v>32668934</v>
      </c>
      <c r="AA45" s="12">
        <f t="shared" si="12"/>
        <v>36459321</v>
      </c>
      <c r="AB45" s="12">
        <v>33020651</v>
      </c>
      <c r="AC45" s="12">
        <v>33114282</v>
      </c>
      <c r="AD45" s="12">
        <v>52695989</v>
      </c>
      <c r="AE45" s="12">
        <v>30536289</v>
      </c>
      <c r="AF45" s="12">
        <v>49779519</v>
      </c>
      <c r="AG45" s="12">
        <v>60984180</v>
      </c>
      <c r="AH45" s="12">
        <v>48873203</v>
      </c>
      <c r="AI45" s="13">
        <v>6.7531900938654799E-2</v>
      </c>
      <c r="AJ45" s="13">
        <v>-0.19859211028171569</v>
      </c>
    </row>
    <row r="46" spans="1:36" ht="10.5" customHeight="1" x14ac:dyDescent="0.2">
      <c r="A46" s="11"/>
      <c r="B46" s="19" t="s">
        <v>69</v>
      </c>
      <c r="C46" s="14"/>
      <c r="D46" s="19"/>
      <c r="E46" s="14"/>
      <c r="F46" s="2"/>
      <c r="G46" s="12">
        <v>3211309</v>
      </c>
      <c r="H46" s="12">
        <v>2326416</v>
      </c>
      <c r="I46" s="12">
        <v>2770969</v>
      </c>
      <c r="J46" s="12">
        <v>1622413</v>
      </c>
      <c r="K46" s="12">
        <f t="shared" si="12"/>
        <v>2001969</v>
      </c>
      <c r="L46" s="12">
        <f t="shared" si="12"/>
        <v>2003440</v>
      </c>
      <c r="M46" s="12">
        <f t="shared" si="12"/>
        <v>2456733</v>
      </c>
      <c r="N46" s="12">
        <f t="shared" si="12"/>
        <v>1366021</v>
      </c>
      <c r="O46" s="12">
        <f t="shared" si="12"/>
        <v>1388418</v>
      </c>
      <c r="P46" s="12">
        <f t="shared" si="12"/>
        <v>1574676</v>
      </c>
      <c r="Q46" s="12">
        <f t="shared" si="12"/>
        <v>1665664.7576190371</v>
      </c>
      <c r="R46" s="12">
        <f t="shared" si="12"/>
        <v>2379948</v>
      </c>
      <c r="S46" s="12">
        <f t="shared" si="12"/>
        <v>2520413</v>
      </c>
      <c r="T46" s="12">
        <f t="shared" si="12"/>
        <v>2465146</v>
      </c>
      <c r="U46" s="12">
        <f t="shared" si="12"/>
        <v>3509220</v>
      </c>
      <c r="V46" s="12">
        <f t="shared" si="12"/>
        <v>2908718</v>
      </c>
      <c r="W46" s="12">
        <f t="shared" si="12"/>
        <v>2953760</v>
      </c>
      <c r="X46" s="12">
        <f t="shared" si="12"/>
        <v>2881978</v>
      </c>
      <c r="Y46" s="12">
        <f t="shared" si="12"/>
        <v>2649828</v>
      </c>
      <c r="Z46" s="12">
        <f t="shared" si="12"/>
        <v>2413231</v>
      </c>
      <c r="AA46" s="12">
        <f t="shared" si="12"/>
        <v>2494338</v>
      </c>
      <c r="AB46" s="12">
        <v>2180898</v>
      </c>
      <c r="AC46" s="12">
        <v>2227298</v>
      </c>
      <c r="AD46" s="12">
        <v>2424024</v>
      </c>
      <c r="AE46" s="12">
        <v>3192795</v>
      </c>
      <c r="AF46" s="12">
        <v>2679070</v>
      </c>
      <c r="AG46" s="12">
        <v>2392390</v>
      </c>
      <c r="AH46" s="12">
        <v>3348717</v>
      </c>
      <c r="AI46" s="13">
        <v>7.4089609759232067E-2</v>
      </c>
      <c r="AJ46" s="13">
        <v>0.39973708300068134</v>
      </c>
    </row>
    <row r="47" spans="1:36" ht="10.5" customHeight="1" x14ac:dyDescent="0.2">
      <c r="A47" s="11"/>
      <c r="B47" s="19" t="s">
        <v>70</v>
      </c>
      <c r="C47" s="14"/>
      <c r="D47" s="19"/>
      <c r="E47" s="14"/>
      <c r="F47" s="2"/>
      <c r="G47" s="12">
        <v>4965604</v>
      </c>
      <c r="H47" s="12">
        <v>5232384</v>
      </c>
      <c r="I47" s="12">
        <v>4967895</v>
      </c>
      <c r="J47" s="12">
        <v>7090702</v>
      </c>
      <c r="K47" s="12">
        <f t="shared" si="12"/>
        <v>8240752</v>
      </c>
      <c r="L47" s="12">
        <f t="shared" si="12"/>
        <v>8814876</v>
      </c>
      <c r="M47" s="12">
        <f t="shared" si="12"/>
        <v>9937039</v>
      </c>
      <c r="N47" s="12">
        <f t="shared" si="12"/>
        <v>12818194</v>
      </c>
      <c r="O47" s="12">
        <f t="shared" si="12"/>
        <v>13323007</v>
      </c>
      <c r="P47" s="12">
        <f t="shared" si="12"/>
        <v>13601395</v>
      </c>
      <c r="Q47" s="12">
        <f t="shared" si="12"/>
        <v>24234123.822828088</v>
      </c>
      <c r="R47" s="12">
        <f t="shared" si="12"/>
        <v>26736308</v>
      </c>
      <c r="S47" s="12">
        <f t="shared" si="12"/>
        <v>27825010</v>
      </c>
      <c r="T47" s="12">
        <f t="shared" si="12"/>
        <v>14770745</v>
      </c>
      <c r="U47" s="12">
        <f t="shared" si="12"/>
        <v>13750322</v>
      </c>
      <c r="V47" s="12">
        <f t="shared" si="12"/>
        <v>16456821</v>
      </c>
      <c r="W47" s="12">
        <f t="shared" si="12"/>
        <v>17933046</v>
      </c>
      <c r="X47" s="12">
        <f t="shared" si="12"/>
        <v>21996842</v>
      </c>
      <c r="Y47" s="12">
        <f t="shared" si="12"/>
        <v>25578833</v>
      </c>
      <c r="Z47" s="12">
        <f t="shared" si="12"/>
        <v>20972292</v>
      </c>
      <c r="AA47" s="12">
        <f t="shared" si="12"/>
        <v>25532027</v>
      </c>
      <c r="AB47" s="12">
        <v>17846036</v>
      </c>
      <c r="AC47" s="12">
        <v>21180727</v>
      </c>
      <c r="AD47" s="12">
        <v>25482133</v>
      </c>
      <c r="AE47" s="12">
        <v>26917514</v>
      </c>
      <c r="AF47" s="12">
        <v>24736442</v>
      </c>
      <c r="AG47" s="12">
        <v>34253181</v>
      </c>
      <c r="AH47" s="12">
        <v>36166815</v>
      </c>
      <c r="AI47" s="13">
        <v>0.12493669447124667</v>
      </c>
      <c r="AJ47" s="13">
        <v>5.5867336817564478E-2</v>
      </c>
    </row>
    <row r="48" spans="1:36" ht="10.5" customHeight="1" x14ac:dyDescent="0.2">
      <c r="A48" s="11"/>
      <c r="B48" s="19" t="s">
        <v>71</v>
      </c>
      <c r="C48" s="14"/>
      <c r="D48" s="19"/>
      <c r="E48" s="14"/>
      <c r="F48" s="2"/>
      <c r="G48" s="12">
        <v>7666799</v>
      </c>
      <c r="H48" s="12">
        <v>7216647</v>
      </c>
      <c r="I48" s="12">
        <v>7718848</v>
      </c>
      <c r="J48" s="12">
        <v>8027644</v>
      </c>
      <c r="K48" s="12">
        <f t="shared" si="12"/>
        <v>8190576</v>
      </c>
      <c r="L48" s="12">
        <f t="shared" si="12"/>
        <v>8840045</v>
      </c>
      <c r="M48" s="12">
        <f t="shared" si="12"/>
        <v>9692904</v>
      </c>
      <c r="N48" s="12">
        <f t="shared" si="12"/>
        <v>10469151</v>
      </c>
      <c r="O48" s="12">
        <f t="shared" si="12"/>
        <v>10616680</v>
      </c>
      <c r="P48" s="12">
        <f t="shared" si="12"/>
        <v>12780972</v>
      </c>
      <c r="Q48" s="12">
        <f t="shared" si="12"/>
        <v>11431027.390758198</v>
      </c>
      <c r="R48" s="12">
        <f t="shared" si="12"/>
        <v>12583125</v>
      </c>
      <c r="S48" s="12">
        <f t="shared" si="12"/>
        <v>12504830</v>
      </c>
      <c r="T48" s="12">
        <f t="shared" si="12"/>
        <v>15428242</v>
      </c>
      <c r="U48" s="12">
        <f t="shared" si="12"/>
        <v>8584121</v>
      </c>
      <c r="V48" s="12">
        <f t="shared" si="12"/>
        <v>11382306.41</v>
      </c>
      <c r="W48" s="12">
        <f t="shared" si="12"/>
        <v>11541971</v>
      </c>
      <c r="X48" s="12">
        <f t="shared" si="12"/>
        <v>12410522</v>
      </c>
      <c r="Y48" s="12">
        <f t="shared" si="12"/>
        <v>15093963</v>
      </c>
      <c r="Z48" s="12">
        <f t="shared" si="12"/>
        <v>27900914</v>
      </c>
      <c r="AA48" s="12">
        <f t="shared" si="12"/>
        <v>31450368</v>
      </c>
      <c r="AB48" s="12">
        <v>28473425</v>
      </c>
      <c r="AC48" s="12">
        <v>31934466</v>
      </c>
      <c r="AD48" s="12">
        <v>32360174</v>
      </c>
      <c r="AE48" s="12">
        <v>34200022</v>
      </c>
      <c r="AF48" s="12">
        <v>33843435</v>
      </c>
      <c r="AG48" s="12">
        <v>59144698</v>
      </c>
      <c r="AH48" s="12">
        <v>53455554</v>
      </c>
      <c r="AI48" s="13">
        <v>0.11068827532701109</v>
      </c>
      <c r="AJ48" s="13">
        <v>-9.6190262058654857E-2</v>
      </c>
    </row>
    <row r="49" spans="1:36" ht="10.5" customHeight="1" x14ac:dyDescent="0.2">
      <c r="A49" s="11"/>
      <c r="B49" s="19" t="s">
        <v>72</v>
      </c>
      <c r="C49" s="14"/>
      <c r="D49" s="19"/>
      <c r="E49" s="14"/>
      <c r="F49" s="2"/>
      <c r="G49" s="12">
        <v>25951660</v>
      </c>
      <c r="H49" s="12">
        <v>23192812</v>
      </c>
      <c r="I49" s="12">
        <v>25005847</v>
      </c>
      <c r="J49" s="12">
        <v>22780706</v>
      </c>
      <c r="K49" s="12">
        <f t="shared" si="12"/>
        <v>21992712</v>
      </c>
      <c r="L49" s="12">
        <f t="shared" si="12"/>
        <v>23485087</v>
      </c>
      <c r="M49" s="12">
        <f t="shared" si="12"/>
        <v>33570112</v>
      </c>
      <c r="N49" s="12">
        <f t="shared" si="12"/>
        <v>29479582</v>
      </c>
      <c r="O49" s="12">
        <f t="shared" si="12"/>
        <v>30301045</v>
      </c>
      <c r="P49" s="12">
        <f t="shared" si="12"/>
        <v>57806527</v>
      </c>
      <c r="Q49" s="12">
        <f t="shared" si="12"/>
        <v>36099618.488959722</v>
      </c>
      <c r="R49" s="12">
        <f t="shared" si="12"/>
        <v>39589054</v>
      </c>
      <c r="S49" s="12">
        <f t="shared" si="12"/>
        <v>38053495</v>
      </c>
      <c r="T49" s="12">
        <f t="shared" si="12"/>
        <v>45969000</v>
      </c>
      <c r="U49" s="12">
        <f t="shared" si="12"/>
        <v>51759111</v>
      </c>
      <c r="V49" s="12">
        <f t="shared" si="12"/>
        <v>62374622</v>
      </c>
      <c r="W49" s="12">
        <f t="shared" si="12"/>
        <v>72694604</v>
      </c>
      <c r="X49" s="12">
        <f t="shared" si="12"/>
        <v>90313646</v>
      </c>
      <c r="Y49" s="12">
        <f t="shared" si="12"/>
        <v>97092471</v>
      </c>
      <c r="Z49" s="12">
        <f t="shared" si="12"/>
        <v>125493997</v>
      </c>
      <c r="AA49" s="12">
        <f t="shared" si="12"/>
        <v>101880020</v>
      </c>
      <c r="AB49" s="12">
        <v>117801243</v>
      </c>
      <c r="AC49" s="12">
        <v>143766383</v>
      </c>
      <c r="AD49" s="12">
        <v>105392902</v>
      </c>
      <c r="AE49" s="12">
        <v>162413825</v>
      </c>
      <c r="AF49" s="12">
        <v>170768593</v>
      </c>
      <c r="AG49" s="12">
        <v>201994784</v>
      </c>
      <c r="AH49" s="12">
        <v>162144989</v>
      </c>
      <c r="AI49" s="13">
        <v>5.4691897833505587E-2</v>
      </c>
      <c r="AJ49" s="13">
        <v>-0.19728130702622498</v>
      </c>
    </row>
    <row r="50" spans="1:36" ht="10.5" customHeight="1" x14ac:dyDescent="0.2">
      <c r="A50" s="11"/>
      <c r="B50" s="19" t="s">
        <v>73</v>
      </c>
      <c r="C50" s="14"/>
      <c r="D50" s="19"/>
      <c r="E50" s="14"/>
      <c r="F50" s="2"/>
      <c r="G50" s="12">
        <v>14899327</v>
      </c>
      <c r="H50" s="12">
        <v>20275963</v>
      </c>
      <c r="I50" s="12">
        <v>17881717</v>
      </c>
      <c r="J50" s="12">
        <v>9678387</v>
      </c>
      <c r="K50" s="12">
        <f t="shared" si="12"/>
        <v>16564690</v>
      </c>
      <c r="L50" s="12">
        <f t="shared" si="12"/>
        <v>57193145</v>
      </c>
      <c r="M50" s="12">
        <f t="shared" si="12"/>
        <v>61738926</v>
      </c>
      <c r="N50" s="12">
        <f t="shared" si="12"/>
        <v>36707014</v>
      </c>
      <c r="O50" s="12">
        <f t="shared" si="12"/>
        <v>47683584</v>
      </c>
      <c r="P50" s="12">
        <f t="shared" si="12"/>
        <v>41879491</v>
      </c>
      <c r="Q50" s="12">
        <f t="shared" si="12"/>
        <v>32497333.418873549</v>
      </c>
      <c r="R50" s="12">
        <f t="shared" si="12"/>
        <v>41786299</v>
      </c>
      <c r="S50" s="12">
        <f t="shared" si="12"/>
        <v>40855104</v>
      </c>
      <c r="T50" s="12">
        <f t="shared" si="12"/>
        <v>58960747</v>
      </c>
      <c r="U50" s="12">
        <f t="shared" si="12"/>
        <v>90008087</v>
      </c>
      <c r="V50" s="12">
        <f t="shared" si="12"/>
        <v>164271102</v>
      </c>
      <c r="W50" s="12">
        <f t="shared" si="12"/>
        <v>186168269</v>
      </c>
      <c r="X50" s="12">
        <f t="shared" si="12"/>
        <v>127865767</v>
      </c>
      <c r="Y50" s="12">
        <f t="shared" si="12"/>
        <v>63630467</v>
      </c>
      <c r="Z50" s="12">
        <f t="shared" si="12"/>
        <v>61971190</v>
      </c>
      <c r="AA50" s="12">
        <f t="shared" si="12"/>
        <v>56505113</v>
      </c>
      <c r="AB50" s="12">
        <v>111001982</v>
      </c>
      <c r="AC50" s="12">
        <v>95974174</v>
      </c>
      <c r="AD50" s="12">
        <v>144904980</v>
      </c>
      <c r="AE50" s="12">
        <v>160391543</v>
      </c>
      <c r="AF50" s="12">
        <v>264562350</v>
      </c>
      <c r="AG50" s="12">
        <v>232893380</v>
      </c>
      <c r="AH50" s="12">
        <v>249010887</v>
      </c>
      <c r="AI50" s="13">
        <v>0.14414552675052827</v>
      </c>
      <c r="AJ50" s="13">
        <v>6.9205517992825732E-2</v>
      </c>
    </row>
    <row r="51" spans="1:36" ht="10.5" customHeight="1" x14ac:dyDescent="0.2">
      <c r="A51" s="11"/>
      <c r="B51" s="19" t="s">
        <v>74</v>
      </c>
      <c r="C51" s="14"/>
      <c r="D51" s="19"/>
      <c r="E51" s="14"/>
      <c r="F51" s="2"/>
      <c r="G51" s="12">
        <v>8989860</v>
      </c>
      <c r="H51" s="12">
        <v>8321388</v>
      </c>
      <c r="I51" s="12">
        <v>9710088</v>
      </c>
      <c r="J51" s="12">
        <v>4942708</v>
      </c>
      <c r="K51" s="12">
        <f t="shared" si="12"/>
        <v>4496741</v>
      </c>
      <c r="L51" s="12">
        <f t="shared" si="12"/>
        <v>3889771</v>
      </c>
      <c r="M51" s="12">
        <f t="shared" si="12"/>
        <v>4882940</v>
      </c>
      <c r="N51" s="12">
        <f t="shared" si="12"/>
        <v>6067336</v>
      </c>
      <c r="O51" s="12">
        <f t="shared" si="12"/>
        <v>4731452</v>
      </c>
      <c r="P51" s="12">
        <f t="shared" si="12"/>
        <v>5054302</v>
      </c>
      <c r="Q51" s="12">
        <f t="shared" si="12"/>
        <v>6014390</v>
      </c>
      <c r="R51" s="12">
        <f t="shared" si="12"/>
        <v>4205374</v>
      </c>
      <c r="S51" s="12">
        <f t="shared" si="12"/>
        <v>4669785</v>
      </c>
      <c r="T51" s="12">
        <f t="shared" si="12"/>
        <v>8494416</v>
      </c>
      <c r="U51" s="12">
        <f t="shared" si="12"/>
        <v>4746302.4019999998</v>
      </c>
      <c r="V51" s="12">
        <f t="shared" si="12"/>
        <v>3322922</v>
      </c>
      <c r="W51" s="12">
        <f t="shared" si="12"/>
        <v>11330320</v>
      </c>
      <c r="X51" s="12">
        <f t="shared" si="12"/>
        <v>4716114</v>
      </c>
      <c r="Y51" s="12">
        <f t="shared" si="12"/>
        <v>3512916</v>
      </c>
      <c r="Z51" s="12">
        <f t="shared" si="12"/>
        <v>8472674</v>
      </c>
      <c r="AA51" s="12">
        <f t="shared" si="12"/>
        <v>25004518</v>
      </c>
      <c r="AB51" s="12">
        <v>5623018</v>
      </c>
      <c r="AC51" s="12">
        <v>2026460</v>
      </c>
      <c r="AD51" s="12">
        <v>2605110</v>
      </c>
      <c r="AE51" s="12">
        <v>50530990</v>
      </c>
      <c r="AF51" s="12">
        <v>6509884</v>
      </c>
      <c r="AG51" s="12">
        <v>5582309</v>
      </c>
      <c r="AH51" s="12">
        <v>6753531</v>
      </c>
      <c r="AI51" s="13">
        <v>3.1003731980786764E-2</v>
      </c>
      <c r="AJ51" s="13">
        <v>0.20980959670989191</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16271562.6</v>
      </c>
      <c r="S52" s="12">
        <f t="shared" si="13"/>
        <v>17566813.300000001</v>
      </c>
      <c r="T52" s="12">
        <f t="shared" si="13"/>
        <v>18862064</v>
      </c>
      <c r="U52" s="12">
        <f t="shared" si="13"/>
        <v>19920185.685000002</v>
      </c>
      <c r="V52" s="12">
        <f t="shared" si="13"/>
        <v>20978307.370000001</v>
      </c>
      <c r="W52" s="12">
        <f t="shared" si="13"/>
        <v>22721714.939999998</v>
      </c>
      <c r="X52" s="12">
        <f t="shared" si="13"/>
        <v>24465122.509999998</v>
      </c>
      <c r="Y52" s="12">
        <f t="shared" si="13"/>
        <v>25564330.414999999</v>
      </c>
      <c r="Z52" s="12">
        <f t="shared" si="13"/>
        <v>26663538.32</v>
      </c>
      <c r="AA52" s="12">
        <f t="shared" si="13"/>
        <v>43765160.969999999</v>
      </c>
      <c r="AB52" s="12">
        <v>60866783.620000005</v>
      </c>
      <c r="AC52" s="12">
        <v>69450513.654982522</v>
      </c>
      <c r="AD52" s="12">
        <v>51964970</v>
      </c>
      <c r="AE52" s="12">
        <v>58363163.314765923</v>
      </c>
      <c r="AF52" s="12">
        <v>57069659.899999999</v>
      </c>
      <c r="AG52" s="12">
        <v>59807078.224473201</v>
      </c>
      <c r="AH52" s="12">
        <v>52981929.219999999</v>
      </c>
      <c r="AI52" s="13">
        <v>-2.2857501001756431E-2</v>
      </c>
      <c r="AJ52" s="13">
        <v>-0.11411941875602835</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312</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138871311</v>
      </c>
      <c r="H62" s="5">
        <v>137792645</v>
      </c>
      <c r="I62" s="5">
        <v>150786737</v>
      </c>
      <c r="J62" s="5">
        <v>162220460</v>
      </c>
      <c r="K62" s="5">
        <f>SUM(K64,K79,K91,K93)</f>
        <v>208267753</v>
      </c>
      <c r="L62" s="5">
        <f>SUM(L64,L79,L91,L93)</f>
        <v>242820420</v>
      </c>
      <c r="M62" s="5">
        <f>SUM(M64,M79,M91,M93)</f>
        <v>219502921</v>
      </c>
      <c r="N62" s="5">
        <f>SUM(N64,N79,N91,N93)</f>
        <v>269298894</v>
      </c>
      <c r="O62" s="39">
        <v>284367512</v>
      </c>
      <c r="P62" s="39">
        <v>315092906</v>
      </c>
      <c r="Q62" s="39">
        <v>284664988</v>
      </c>
      <c r="R62" s="39">
        <v>328607800</v>
      </c>
      <c r="S62" s="39">
        <v>432684397</v>
      </c>
      <c r="T62" s="39">
        <v>372331846</v>
      </c>
      <c r="U62" s="8">
        <v>461372986</v>
      </c>
      <c r="V62" s="8">
        <f>SUM(V64,V79,V91,V93)</f>
        <v>472800801</v>
      </c>
      <c r="W62" s="8">
        <f>SUM(W64,W79,W91,W93)</f>
        <v>533576331</v>
      </c>
      <c r="X62" s="8">
        <f>SUM(X64,X79,X91,X93)</f>
        <v>617947451</v>
      </c>
      <c r="Y62" s="8">
        <f>SUM(Y64+Y79+Y91+Y93)</f>
        <v>474464221.88226879</v>
      </c>
      <c r="Z62" s="8">
        <f>SUM(Z64+Z79+Z91+Z93)</f>
        <v>476338989.82959783</v>
      </c>
      <c r="AA62" s="8">
        <f>SUM(AA64+AA79+AA91+AA93)</f>
        <v>547658632</v>
      </c>
      <c r="AB62" s="39">
        <v>570179687</v>
      </c>
      <c r="AC62" s="39">
        <v>777567795</v>
      </c>
      <c r="AD62" s="39">
        <v>704391649</v>
      </c>
      <c r="AE62" s="39">
        <v>668283665</v>
      </c>
      <c r="AF62" s="39">
        <v>924213687</v>
      </c>
      <c r="AG62" s="39">
        <v>815759266</v>
      </c>
      <c r="AH62" s="39">
        <v>659489390</v>
      </c>
      <c r="AI62" s="10">
        <v>2.4548869883833202E-2</v>
      </c>
      <c r="AJ62" s="10">
        <v>-0.19156371556311566</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87554219</v>
      </c>
      <c r="H64" s="12">
        <v>82373995</v>
      </c>
      <c r="I64" s="12">
        <v>92724466</v>
      </c>
      <c r="J64" s="12">
        <v>89072790</v>
      </c>
      <c r="K64" s="12">
        <f>SUM(K65,K69:K73)</f>
        <v>129828728</v>
      </c>
      <c r="L64" s="12">
        <f>SUM(L65,L69:L73)</f>
        <v>154884067</v>
      </c>
      <c r="M64" s="12">
        <f>SUM(M65,M69:M73)</f>
        <v>126870592</v>
      </c>
      <c r="N64" s="12">
        <f>SUM(N65,N69:N73)</f>
        <v>161260404</v>
      </c>
      <c r="O64" s="41">
        <v>164807674</v>
      </c>
      <c r="P64" s="41">
        <v>189546625</v>
      </c>
      <c r="Q64" s="41">
        <v>146000167</v>
      </c>
      <c r="R64" s="41">
        <v>190984037</v>
      </c>
      <c r="S64" s="41">
        <v>285051194</v>
      </c>
      <c r="T64" s="41">
        <v>212203956</v>
      </c>
      <c r="U64" s="11">
        <v>290272708</v>
      </c>
      <c r="V64" s="11">
        <v>242203803</v>
      </c>
      <c r="W64" s="11">
        <v>306705017</v>
      </c>
      <c r="X64" s="11">
        <v>387811542</v>
      </c>
      <c r="Y64" s="11">
        <v>251508060</v>
      </c>
      <c r="Z64" s="11">
        <v>245205368</v>
      </c>
      <c r="AA64" s="11">
        <v>306167821</v>
      </c>
      <c r="AB64" s="41">
        <v>319806401</v>
      </c>
      <c r="AC64" s="41">
        <v>518650229</v>
      </c>
      <c r="AD64" s="41">
        <v>436258709</v>
      </c>
      <c r="AE64" s="41">
        <v>379466818</v>
      </c>
      <c r="AF64" s="41">
        <v>614235802</v>
      </c>
      <c r="AG64" s="39">
        <v>492747168</v>
      </c>
      <c r="AH64" s="41">
        <v>319222160</v>
      </c>
      <c r="AI64" s="13">
        <v>-3.0470841853524888E-4</v>
      </c>
      <c r="AJ64" s="13">
        <v>-0.35215830606255255</v>
      </c>
    </row>
    <row r="65" spans="1:36" ht="10.5" customHeight="1" x14ac:dyDescent="0.2">
      <c r="A65" s="11"/>
      <c r="B65" s="11"/>
      <c r="C65" s="11" t="s">
        <v>36</v>
      </c>
      <c r="D65" s="11"/>
      <c r="E65" s="11"/>
      <c r="F65" s="2"/>
      <c r="G65" s="12">
        <v>68811426</v>
      </c>
      <c r="H65" s="12">
        <v>74054780</v>
      </c>
      <c r="I65" s="12">
        <v>77539912</v>
      </c>
      <c r="J65" s="12">
        <v>72067890</v>
      </c>
      <c r="K65" s="12">
        <f>SUM(K66:K68)</f>
        <v>78950139</v>
      </c>
      <c r="L65" s="12">
        <f>SUM(L66:L68)</f>
        <v>84429478</v>
      </c>
      <c r="M65" s="12">
        <f>SUM(M66:M68)</f>
        <v>90866916</v>
      </c>
      <c r="N65" s="12">
        <f>SUM(N66:N68)</f>
        <v>97608222</v>
      </c>
      <c r="O65" s="41">
        <v>101536899</v>
      </c>
      <c r="P65" s="41">
        <v>115182485</v>
      </c>
      <c r="Q65" s="41">
        <v>118275146</v>
      </c>
      <c r="R65" s="41">
        <v>126233284</v>
      </c>
      <c r="S65" s="41">
        <v>132800821</v>
      </c>
      <c r="T65" s="41">
        <v>138124826</v>
      </c>
      <c r="U65" s="11">
        <v>155278995</v>
      </c>
      <c r="V65" s="11">
        <v>144169944</v>
      </c>
      <c r="W65" s="11">
        <v>156569231</v>
      </c>
      <c r="X65" s="11">
        <v>166901567</v>
      </c>
      <c r="Y65" s="11">
        <v>173193825</v>
      </c>
      <c r="Z65" s="11">
        <v>180359927</v>
      </c>
      <c r="AA65" s="11">
        <v>185141974</v>
      </c>
      <c r="AB65" s="41">
        <v>195249170</v>
      </c>
      <c r="AC65" s="41">
        <v>200117570</v>
      </c>
      <c r="AD65" s="41">
        <v>217742079</v>
      </c>
      <c r="AE65" s="41">
        <v>232450651</v>
      </c>
      <c r="AF65" s="41">
        <v>246161365</v>
      </c>
      <c r="AG65" s="41">
        <v>263374547</v>
      </c>
      <c r="AH65" s="41">
        <v>275080637</v>
      </c>
      <c r="AI65" s="13">
        <v>5.8794810862790703E-2</v>
      </c>
      <c r="AJ65" s="13">
        <v>4.4446550106453528E-2</v>
      </c>
    </row>
    <row r="66" spans="1:36" ht="10.5" customHeight="1" x14ac:dyDescent="0.2">
      <c r="A66" s="11"/>
      <c r="B66" s="11"/>
      <c r="C66" s="11"/>
      <c r="D66" s="11" t="s">
        <v>37</v>
      </c>
      <c r="E66" s="11"/>
      <c r="F66" s="2"/>
      <c r="G66" s="12">
        <v>68811426</v>
      </c>
      <c r="H66" s="12">
        <v>74054780</v>
      </c>
      <c r="I66" s="12">
        <v>77539912</v>
      </c>
      <c r="J66" s="12">
        <v>72067890</v>
      </c>
      <c r="K66" s="12">
        <v>78950139</v>
      </c>
      <c r="L66" s="12">
        <v>84429478</v>
      </c>
      <c r="M66" s="12">
        <v>90866916</v>
      </c>
      <c r="N66" s="12">
        <v>97608222</v>
      </c>
      <c r="O66" s="41">
        <v>101410270</v>
      </c>
      <c r="P66" s="41">
        <v>115182485</v>
      </c>
      <c r="Q66" s="41">
        <v>118168931</v>
      </c>
      <c r="R66" s="41">
        <v>126129365</v>
      </c>
      <c r="S66" s="41">
        <v>132701981</v>
      </c>
      <c r="T66" s="41">
        <v>137954040</v>
      </c>
      <c r="U66" s="11">
        <v>155083723</v>
      </c>
      <c r="V66" s="11">
        <v>143821986</v>
      </c>
      <c r="W66" s="11">
        <v>156223616</v>
      </c>
      <c r="X66" s="11">
        <v>166618740</v>
      </c>
      <c r="Y66" s="11">
        <v>172933810</v>
      </c>
      <c r="Z66" s="11">
        <v>180120239</v>
      </c>
      <c r="AA66" s="11">
        <v>184882754</v>
      </c>
      <c r="AB66" s="41">
        <v>194969913</v>
      </c>
      <c r="AC66" s="41">
        <v>199897532</v>
      </c>
      <c r="AD66" s="41">
        <v>217386817</v>
      </c>
      <c r="AE66" s="41">
        <v>232022253</v>
      </c>
      <c r="AF66" s="41">
        <v>245682906</v>
      </c>
      <c r="AG66" s="41">
        <v>262688120</v>
      </c>
      <c r="AH66" s="41">
        <v>274698180</v>
      </c>
      <c r="AI66" s="13">
        <v>5.8801864388406511E-2</v>
      </c>
      <c r="AJ66" s="13">
        <v>4.5719844506100997E-2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126629</v>
      </c>
      <c r="P68" s="41">
        <v>0</v>
      </c>
      <c r="Q68" s="41">
        <v>106215</v>
      </c>
      <c r="R68" s="41">
        <v>103919</v>
      </c>
      <c r="S68" s="41">
        <v>98840</v>
      </c>
      <c r="T68" s="41">
        <v>170786</v>
      </c>
      <c r="U68" s="11">
        <v>195272</v>
      </c>
      <c r="V68" s="11">
        <v>347958</v>
      </c>
      <c r="W68" s="11">
        <v>345615</v>
      </c>
      <c r="X68" s="11">
        <v>282827</v>
      </c>
      <c r="Y68" s="11">
        <v>260015</v>
      </c>
      <c r="Z68" s="11">
        <v>239688</v>
      </c>
      <c r="AA68" s="11">
        <v>259220</v>
      </c>
      <c r="AB68" s="41">
        <v>279257</v>
      </c>
      <c r="AC68" s="41">
        <v>220038</v>
      </c>
      <c r="AD68" s="41">
        <v>355262</v>
      </c>
      <c r="AE68" s="41">
        <v>428398</v>
      </c>
      <c r="AF68" s="41">
        <v>478459</v>
      </c>
      <c r="AG68" s="41">
        <v>686427</v>
      </c>
      <c r="AH68" s="41">
        <v>382457</v>
      </c>
      <c r="AI68" s="13">
        <v>5.3811881856756338E-2</v>
      </c>
      <c r="AJ68" s="13">
        <v>-0.44282931761134103</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18742793</v>
      </c>
      <c r="H73" s="12">
        <v>8319215</v>
      </c>
      <c r="I73" s="12">
        <v>15184554</v>
      </c>
      <c r="J73" s="12">
        <v>17004900</v>
      </c>
      <c r="K73" s="12">
        <f>SUM(K74:K77)</f>
        <v>50878589</v>
      </c>
      <c r="L73" s="12">
        <f>SUM(L74:L77)</f>
        <v>70454589</v>
      </c>
      <c r="M73" s="12">
        <f>SUM(M74:M77)</f>
        <v>36003676</v>
      </c>
      <c r="N73" s="12">
        <f>SUM(N74:N77)</f>
        <v>63652182</v>
      </c>
      <c r="O73" s="41">
        <v>63270775</v>
      </c>
      <c r="P73" s="41">
        <v>74364140</v>
      </c>
      <c r="Q73" s="41">
        <v>27725021</v>
      </c>
      <c r="R73" s="41">
        <v>64750753</v>
      </c>
      <c r="S73" s="41">
        <v>152250373</v>
      </c>
      <c r="T73" s="41">
        <v>74079130</v>
      </c>
      <c r="U73" s="11">
        <v>134993713</v>
      </c>
      <c r="V73" s="11">
        <v>98033859</v>
      </c>
      <c r="W73" s="11">
        <v>150135786</v>
      </c>
      <c r="X73" s="11">
        <v>220909975</v>
      </c>
      <c r="Y73" s="11">
        <v>78314235</v>
      </c>
      <c r="Z73" s="11">
        <v>64845441</v>
      </c>
      <c r="AA73" s="11">
        <v>121025847</v>
      </c>
      <c r="AB73" s="41">
        <v>124557231</v>
      </c>
      <c r="AC73" s="41">
        <v>318532659</v>
      </c>
      <c r="AD73" s="41">
        <v>218516630</v>
      </c>
      <c r="AE73" s="41">
        <v>147016167</v>
      </c>
      <c r="AF73" s="41">
        <v>368074437</v>
      </c>
      <c r="AG73" s="41">
        <v>229372621</v>
      </c>
      <c r="AH73" s="41">
        <v>44141523</v>
      </c>
      <c r="AI73" s="13">
        <v>-0.15877327493494708</v>
      </c>
      <c r="AJ73" s="13">
        <v>-0.80755539694513057</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7834554</v>
      </c>
      <c r="H75" s="12">
        <v>7578184</v>
      </c>
      <c r="I75" s="12">
        <v>7990518</v>
      </c>
      <c r="J75" s="12">
        <v>9155179</v>
      </c>
      <c r="K75" s="12">
        <v>11791792</v>
      </c>
      <c r="L75" s="12">
        <v>14376319</v>
      </c>
      <c r="M75" s="12">
        <v>13450443</v>
      </c>
      <c r="N75" s="12">
        <v>13219933</v>
      </c>
      <c r="O75" s="41">
        <v>15154229</v>
      </c>
      <c r="P75" s="41">
        <v>12661947</v>
      </c>
      <c r="Q75" s="41">
        <v>12587838</v>
      </c>
      <c r="R75" s="41">
        <v>12878964</v>
      </c>
      <c r="S75" s="41">
        <v>17120041</v>
      </c>
      <c r="T75" s="41">
        <v>20028914</v>
      </c>
      <c r="U75" s="11">
        <v>22839356</v>
      </c>
      <c r="V75" s="11">
        <v>24719424</v>
      </c>
      <c r="W75" s="11">
        <v>19468964</v>
      </c>
      <c r="X75" s="11">
        <v>15218065</v>
      </c>
      <c r="Y75" s="11">
        <v>14932557</v>
      </c>
      <c r="Z75" s="11">
        <v>15264556</v>
      </c>
      <c r="AA75" s="11">
        <v>15368317</v>
      </c>
      <c r="AB75" s="41">
        <v>14852450</v>
      </c>
      <c r="AC75" s="41">
        <v>15514725</v>
      </c>
      <c r="AD75" s="41">
        <v>17581014</v>
      </c>
      <c r="AE75" s="41">
        <v>19070462</v>
      </c>
      <c r="AF75" s="41">
        <v>22982634</v>
      </c>
      <c r="AG75" s="41">
        <v>28906100</v>
      </c>
      <c r="AH75" s="41">
        <v>22035319</v>
      </c>
      <c r="AI75" s="13">
        <v>6.7956443776296505E-2</v>
      </c>
      <c r="AJ75" s="13">
        <v>-0.23769311667779466</v>
      </c>
    </row>
    <row r="76" spans="1:36" ht="10.5" customHeight="1" x14ac:dyDescent="0.2">
      <c r="A76" s="11"/>
      <c r="B76" s="14"/>
      <c r="C76" s="11"/>
      <c r="D76" s="15" t="s">
        <v>47</v>
      </c>
      <c r="E76" s="11"/>
      <c r="F76" s="2"/>
      <c r="G76" s="12">
        <v>10100000</v>
      </c>
      <c r="H76" s="12">
        <v>0</v>
      </c>
      <c r="I76" s="12">
        <v>6268282</v>
      </c>
      <c r="J76" s="12">
        <v>4800000</v>
      </c>
      <c r="K76" s="12">
        <v>38023906</v>
      </c>
      <c r="L76" s="12">
        <v>54287811</v>
      </c>
      <c r="M76" s="12">
        <v>19998000</v>
      </c>
      <c r="N76" s="12">
        <v>47737000</v>
      </c>
      <c r="O76" s="41">
        <v>44611981</v>
      </c>
      <c r="P76" s="41">
        <v>56699990</v>
      </c>
      <c r="Q76" s="41">
        <v>10964248</v>
      </c>
      <c r="R76" s="41">
        <v>47089140</v>
      </c>
      <c r="S76" s="41">
        <v>129261167</v>
      </c>
      <c r="T76" s="41">
        <v>46328249</v>
      </c>
      <c r="U76" s="11">
        <v>91207922</v>
      </c>
      <c r="V76" s="11">
        <v>65464593</v>
      </c>
      <c r="W76" s="11">
        <v>100272919</v>
      </c>
      <c r="X76" s="11">
        <v>198695719</v>
      </c>
      <c r="Y76" s="11">
        <v>55605670</v>
      </c>
      <c r="Z76" s="11">
        <v>39159075</v>
      </c>
      <c r="AA76" s="11">
        <v>94360583</v>
      </c>
      <c r="AB76" s="41">
        <v>98102926</v>
      </c>
      <c r="AC76" s="41">
        <v>293411288</v>
      </c>
      <c r="AD76" s="41">
        <v>187239184</v>
      </c>
      <c r="AE76" s="41">
        <v>112064161</v>
      </c>
      <c r="AF76" s="41">
        <v>329705845</v>
      </c>
      <c r="AG76" s="41">
        <v>177747173</v>
      </c>
      <c r="AH76" s="41">
        <v>48619</v>
      </c>
      <c r="AI76" s="13">
        <v>-0.71868859257968309</v>
      </c>
      <c r="AJ76" s="13">
        <v>-0.99972647103647605</v>
      </c>
    </row>
    <row r="77" spans="1:36" ht="10.5" customHeight="1" x14ac:dyDescent="0.2">
      <c r="A77" s="11"/>
      <c r="B77" s="11"/>
      <c r="C77" s="11"/>
      <c r="D77" s="11" t="s">
        <v>48</v>
      </c>
      <c r="E77" s="11"/>
      <c r="F77" s="2"/>
      <c r="G77" s="12">
        <v>808239</v>
      </c>
      <c r="H77" s="12">
        <v>741031</v>
      </c>
      <c r="I77" s="12">
        <v>925754</v>
      </c>
      <c r="J77" s="12">
        <v>3049721</v>
      </c>
      <c r="K77" s="12">
        <v>1062891</v>
      </c>
      <c r="L77" s="12">
        <v>1790459</v>
      </c>
      <c r="M77" s="12">
        <v>2555233</v>
      </c>
      <c r="N77" s="12">
        <v>2695249</v>
      </c>
      <c r="O77" s="41">
        <v>3504565</v>
      </c>
      <c r="P77" s="41">
        <v>5002203</v>
      </c>
      <c r="Q77" s="41">
        <v>4172935</v>
      </c>
      <c r="R77" s="41">
        <v>4782649</v>
      </c>
      <c r="S77" s="41">
        <v>5869165</v>
      </c>
      <c r="T77" s="41">
        <v>7721967</v>
      </c>
      <c r="U77" s="11">
        <v>20946435</v>
      </c>
      <c r="V77" s="11">
        <v>7849842</v>
      </c>
      <c r="W77" s="11">
        <v>30393903</v>
      </c>
      <c r="X77" s="11">
        <v>6996191</v>
      </c>
      <c r="Y77" s="11">
        <v>7776008</v>
      </c>
      <c r="Z77" s="11">
        <v>10421810</v>
      </c>
      <c r="AA77" s="11">
        <v>11296947</v>
      </c>
      <c r="AB77" s="41">
        <v>11601855</v>
      </c>
      <c r="AC77" s="41">
        <v>9606646</v>
      </c>
      <c r="AD77" s="41">
        <v>13696432</v>
      </c>
      <c r="AE77" s="41">
        <v>15881544</v>
      </c>
      <c r="AF77" s="41">
        <v>15385958</v>
      </c>
      <c r="AG77" s="41">
        <v>22719348</v>
      </c>
      <c r="AH77" s="41">
        <v>22057585</v>
      </c>
      <c r="AI77" s="13">
        <v>0.11302543248715313</v>
      </c>
      <c r="AJ77" s="13">
        <v>-2.9127728489391509E-2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v>0</v>
      </c>
      <c r="AI78" s="13"/>
      <c r="AJ78" s="13"/>
    </row>
    <row r="79" spans="1:36" ht="10.5" customHeight="1" x14ac:dyDescent="0.2">
      <c r="A79" s="11"/>
      <c r="B79" s="11" t="s">
        <v>49</v>
      </c>
      <c r="C79" s="11"/>
      <c r="D79" s="11"/>
      <c r="E79" s="11"/>
      <c r="F79" s="2"/>
      <c r="G79" s="12">
        <v>44709333</v>
      </c>
      <c r="H79" s="12">
        <v>48182640</v>
      </c>
      <c r="I79" s="12">
        <v>50694292</v>
      </c>
      <c r="J79" s="12">
        <v>65522360</v>
      </c>
      <c r="K79" s="12">
        <f>SUM(K80:K89)</f>
        <v>70579422</v>
      </c>
      <c r="L79" s="12">
        <f>SUM(L80:L89)</f>
        <v>79221932</v>
      </c>
      <c r="M79" s="12">
        <f>SUM(M80:M89)</f>
        <v>83445489</v>
      </c>
      <c r="N79" s="12">
        <f>SUM(N80:N89)</f>
        <v>96827140</v>
      </c>
      <c r="O79" s="41">
        <v>108289309</v>
      </c>
      <c r="P79" s="41">
        <v>112709575</v>
      </c>
      <c r="Q79" s="41">
        <v>122260928</v>
      </c>
      <c r="R79" s="41">
        <v>118552324</v>
      </c>
      <c r="S79" s="41">
        <v>127511811</v>
      </c>
      <c r="T79" s="41">
        <v>139120461</v>
      </c>
      <c r="U79" s="11">
        <v>149134304</v>
      </c>
      <c r="V79" s="11">
        <f>SUM(V80:V89)</f>
        <v>206820439</v>
      </c>
      <c r="W79" s="11">
        <f>SUM(W80:W89)</f>
        <v>201034657</v>
      </c>
      <c r="X79" s="11">
        <f>SUM(X80:X89)</f>
        <v>186414598</v>
      </c>
      <c r="Y79" s="11">
        <f>SUM(Y80:Y89)</f>
        <v>183195468.88226879</v>
      </c>
      <c r="Z79" s="11">
        <f>SUM(Z80:Z89)</f>
        <v>198798956.82959783</v>
      </c>
      <c r="AA79" s="11">
        <v>211525089</v>
      </c>
      <c r="AB79" s="41">
        <v>219944959</v>
      </c>
      <c r="AC79" s="41">
        <v>227118405</v>
      </c>
      <c r="AD79" s="41">
        <v>237911110</v>
      </c>
      <c r="AE79" s="41">
        <v>257366888</v>
      </c>
      <c r="AF79" s="41">
        <v>277132298</v>
      </c>
      <c r="AG79" s="41">
        <v>290314497</v>
      </c>
      <c r="AH79" s="41">
        <v>308119887</v>
      </c>
      <c r="AI79" s="13">
        <v>5.7793643374351555E-2</v>
      </c>
      <c r="AJ79" s="13">
        <v>6.1331384357288916E-2</v>
      </c>
    </row>
    <row r="80" spans="1:36" ht="10.5" customHeight="1" x14ac:dyDescent="0.2">
      <c r="A80" s="11"/>
      <c r="B80" s="11"/>
      <c r="C80" s="11" t="s">
        <v>50</v>
      </c>
      <c r="D80" s="11"/>
      <c r="E80" s="11"/>
      <c r="F80" s="2"/>
      <c r="G80" s="12">
        <v>0</v>
      </c>
      <c r="H80" s="12">
        <v>0</v>
      </c>
      <c r="I80" s="12">
        <v>0</v>
      </c>
      <c r="J80" s="12">
        <v>9823969</v>
      </c>
      <c r="K80" s="12">
        <v>10305920</v>
      </c>
      <c r="L80" s="12">
        <v>10927859</v>
      </c>
      <c r="M80" s="12">
        <v>11579499</v>
      </c>
      <c r="N80" s="12">
        <v>11584313</v>
      </c>
      <c r="O80" s="41">
        <v>11368579</v>
      </c>
      <c r="P80" s="41">
        <v>11368579</v>
      </c>
      <c r="Q80" s="41">
        <v>11534177</v>
      </c>
      <c r="R80" s="41">
        <v>9728711</v>
      </c>
      <c r="S80" s="41">
        <v>11534177</v>
      </c>
      <c r="T80" s="41">
        <v>11534177</v>
      </c>
      <c r="U80" s="11">
        <v>11534177</v>
      </c>
      <c r="V80" s="11">
        <v>11534178</v>
      </c>
      <c r="W80" s="11">
        <v>11534178</v>
      </c>
      <c r="X80" s="11">
        <v>11534178</v>
      </c>
      <c r="Y80" s="11">
        <v>11534178</v>
      </c>
      <c r="Z80" s="11">
        <v>11534178</v>
      </c>
      <c r="AA80" s="11">
        <v>20364450</v>
      </c>
      <c r="AB80" s="41">
        <v>20549497</v>
      </c>
      <c r="AC80" s="41">
        <v>20701577</v>
      </c>
      <c r="AD80" s="41">
        <v>20884673</v>
      </c>
      <c r="AE80" s="41">
        <v>20982452</v>
      </c>
      <c r="AF80" s="41">
        <v>21122808</v>
      </c>
      <c r="AG80" s="41">
        <v>21369630</v>
      </c>
      <c r="AH80" s="41">
        <v>21636030</v>
      </c>
      <c r="AI80" s="13">
        <v>8.6242290258207177E-3</v>
      </c>
      <c r="AJ80" s="13">
        <v>1.2466289776659679E-2</v>
      </c>
    </row>
    <row r="81" spans="1:36" ht="10.5" customHeight="1" x14ac:dyDescent="0.2">
      <c r="A81" s="11"/>
      <c r="B81" s="11"/>
      <c r="C81" s="11" t="s">
        <v>51</v>
      </c>
      <c r="D81" s="11"/>
      <c r="E81" s="11"/>
      <c r="F81" s="2"/>
      <c r="G81" s="12">
        <v>0</v>
      </c>
      <c r="H81" s="12">
        <v>0</v>
      </c>
      <c r="I81" s="12">
        <v>0</v>
      </c>
      <c r="J81" s="12">
        <v>536833</v>
      </c>
      <c r="K81" s="12">
        <v>464638</v>
      </c>
      <c r="L81" s="12">
        <v>697446</v>
      </c>
      <c r="M81" s="12">
        <v>727034</v>
      </c>
      <c r="N81" s="12">
        <v>914013</v>
      </c>
      <c r="O81" s="41">
        <v>2159115</v>
      </c>
      <c r="P81" s="41">
        <v>2506845</v>
      </c>
      <c r="Q81" s="41">
        <v>3408869</v>
      </c>
      <c r="R81" s="41">
        <v>2296377</v>
      </c>
      <c r="S81" s="41">
        <v>3917594</v>
      </c>
      <c r="T81" s="41">
        <v>4037114</v>
      </c>
      <c r="U81" s="11">
        <v>4312696</v>
      </c>
      <c r="V81" s="12">
        <v>4574503</v>
      </c>
      <c r="W81" s="11">
        <v>4781315</v>
      </c>
      <c r="X81" s="11">
        <v>4310519</v>
      </c>
      <c r="Y81" s="11">
        <v>4964260</v>
      </c>
      <c r="Z81" s="11">
        <v>5004657</v>
      </c>
      <c r="AA81" s="11">
        <v>5067524</v>
      </c>
      <c r="AB81" s="41">
        <v>5194293</v>
      </c>
      <c r="AC81" s="41">
        <v>5281125</v>
      </c>
      <c r="AD81" s="41">
        <v>5358020</v>
      </c>
      <c r="AE81" s="41">
        <v>5579348</v>
      </c>
      <c r="AF81" s="41">
        <v>5699158</v>
      </c>
      <c r="AG81" s="41">
        <v>5584007</v>
      </c>
      <c r="AH81" s="41">
        <v>5666627</v>
      </c>
      <c r="AI81" s="13">
        <v>1.4611305339474079E-2</v>
      </c>
      <c r="AJ81" s="13">
        <v>1.4795826724429249E-2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38433222</v>
      </c>
      <c r="W82" s="12">
        <v>39722823</v>
      </c>
      <c r="X82" s="12">
        <v>41510008</v>
      </c>
      <c r="Y82" s="12">
        <v>41965940.882268772</v>
      </c>
      <c r="Z82" s="12">
        <v>42979702.829597816</v>
      </c>
      <c r="AA82" s="12">
        <v>35668297</v>
      </c>
      <c r="AB82" s="41">
        <v>36634435</v>
      </c>
      <c r="AC82" s="41">
        <v>37456502</v>
      </c>
      <c r="AD82" s="41">
        <v>38412716</v>
      </c>
      <c r="AE82" s="41">
        <v>38802407</v>
      </c>
      <c r="AF82" s="41">
        <v>39692980</v>
      </c>
      <c r="AG82" s="41">
        <v>40809438</v>
      </c>
      <c r="AH82" s="41">
        <v>42146376</v>
      </c>
      <c r="AI82" s="13">
        <v>2.3634991545210093E-2</v>
      </c>
      <c r="AJ82" s="13">
        <v>3.2760509958505185E-2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71700</v>
      </c>
      <c r="K84" s="12">
        <v>71699</v>
      </c>
      <c r="L84" s="12">
        <v>407669</v>
      </c>
      <c r="M84" s="12">
        <v>407669</v>
      </c>
      <c r="N84" s="12">
        <v>448284</v>
      </c>
      <c r="O84" s="41">
        <v>425140</v>
      </c>
      <c r="P84" s="41">
        <v>448284</v>
      </c>
      <c r="Q84" s="41">
        <v>555960</v>
      </c>
      <c r="R84" s="41">
        <v>503271</v>
      </c>
      <c r="S84" s="41">
        <v>638562</v>
      </c>
      <c r="T84" s="41">
        <v>638562</v>
      </c>
      <c r="U84" s="11">
        <v>638562</v>
      </c>
      <c r="V84" s="11">
        <v>638562</v>
      </c>
      <c r="W84" s="11">
        <v>735853</v>
      </c>
      <c r="X84" s="11">
        <v>731085</v>
      </c>
      <c r="Y84" s="11">
        <v>638562</v>
      </c>
      <c r="Z84" s="11">
        <v>638562</v>
      </c>
      <c r="AA84" s="11">
        <v>638562</v>
      </c>
      <c r="AB84" s="41">
        <v>638562</v>
      </c>
      <c r="AC84" s="41">
        <v>685991</v>
      </c>
      <c r="AD84" s="41">
        <v>593858</v>
      </c>
      <c r="AE84" s="41">
        <v>638562</v>
      </c>
      <c r="AF84" s="41">
        <v>638562</v>
      </c>
      <c r="AG84" s="41">
        <v>597969</v>
      </c>
      <c r="AH84" s="41">
        <v>731753</v>
      </c>
      <c r="AI84" s="13">
        <v>2.2963740435725022E-2</v>
      </c>
      <c r="AJ84" s="13">
        <v>0.22373066162292693</v>
      </c>
    </row>
    <row r="85" spans="1:36" ht="10.5" customHeight="1" x14ac:dyDescent="0.2">
      <c r="A85" s="11"/>
      <c r="B85" s="14"/>
      <c r="C85" s="11" t="s">
        <v>55</v>
      </c>
      <c r="E85" s="11"/>
      <c r="F85" s="2"/>
      <c r="G85" s="12">
        <v>0</v>
      </c>
      <c r="H85" s="12">
        <v>0</v>
      </c>
      <c r="I85" s="12">
        <v>0</v>
      </c>
      <c r="J85" s="12">
        <v>0</v>
      </c>
      <c r="K85" s="12">
        <v>0</v>
      </c>
      <c r="L85" s="12">
        <v>0</v>
      </c>
      <c r="M85" s="12">
        <v>0</v>
      </c>
      <c r="N85" s="12">
        <v>0</v>
      </c>
      <c r="O85" s="41">
        <v>1324623</v>
      </c>
      <c r="P85" s="41">
        <v>1324730</v>
      </c>
      <c r="Q85" s="41">
        <v>1618219</v>
      </c>
      <c r="R85" s="41">
        <v>1991140</v>
      </c>
      <c r="S85" s="41">
        <v>1771021</v>
      </c>
      <c r="T85" s="41">
        <v>1845808</v>
      </c>
      <c r="U85" s="11">
        <v>1679708</v>
      </c>
      <c r="V85" s="11">
        <v>1203168</v>
      </c>
      <c r="W85" s="11">
        <v>1807256</v>
      </c>
      <c r="X85" s="11">
        <v>1640034</v>
      </c>
      <c r="Y85" s="11">
        <v>1855055</v>
      </c>
      <c r="Z85" s="11">
        <v>1792621</v>
      </c>
      <c r="AA85" s="11">
        <v>1792673</v>
      </c>
      <c r="AB85" s="41">
        <v>2132759</v>
      </c>
      <c r="AC85" s="41">
        <v>2378602</v>
      </c>
      <c r="AD85" s="41">
        <v>2398053</v>
      </c>
      <c r="AE85" s="41">
        <v>2404485</v>
      </c>
      <c r="AF85" s="41">
        <v>2474018</v>
      </c>
      <c r="AG85" s="41">
        <v>2523352</v>
      </c>
      <c r="AH85" s="41">
        <v>802228</v>
      </c>
      <c r="AI85" s="13">
        <v>-0.15037749917548204</v>
      </c>
      <c r="AJ85" s="13">
        <v>-0.68207844169184484</v>
      </c>
    </row>
    <row r="86" spans="1:36" ht="10.5" customHeight="1" x14ac:dyDescent="0.2">
      <c r="A86" s="11"/>
      <c r="B86" s="11"/>
      <c r="C86" s="11" t="s">
        <v>56</v>
      </c>
      <c r="D86" s="11"/>
      <c r="E86" s="11"/>
      <c r="F86" s="2"/>
      <c r="G86" s="12">
        <v>11502745</v>
      </c>
      <c r="H86" s="12">
        <v>11878780</v>
      </c>
      <c r="I86" s="12">
        <v>12547123</v>
      </c>
      <c r="J86" s="12">
        <v>12727259</v>
      </c>
      <c r="K86" s="12">
        <v>13704316</v>
      </c>
      <c r="L86" s="12">
        <v>16502749</v>
      </c>
      <c r="M86" s="12">
        <v>15223474</v>
      </c>
      <c r="N86" s="12">
        <v>22053637</v>
      </c>
      <c r="O86" s="41">
        <v>26657355</v>
      </c>
      <c r="P86" s="41">
        <v>31550773</v>
      </c>
      <c r="Q86" s="41">
        <v>38673121</v>
      </c>
      <c r="R86" s="41">
        <v>35072131</v>
      </c>
      <c r="S86" s="41">
        <v>30047073</v>
      </c>
      <c r="T86" s="41">
        <v>27115411</v>
      </c>
      <c r="U86" s="11">
        <v>28735340</v>
      </c>
      <c r="V86" s="11">
        <v>35282504</v>
      </c>
      <c r="W86" s="11">
        <v>38848517</v>
      </c>
      <c r="X86" s="11">
        <v>40310187</v>
      </c>
      <c r="Y86" s="11">
        <v>44139185</v>
      </c>
      <c r="Z86" s="11">
        <v>40690818</v>
      </c>
      <c r="AA86" s="11">
        <v>44917958</v>
      </c>
      <c r="AB86" s="41">
        <v>46295105</v>
      </c>
      <c r="AC86" s="41">
        <v>51378591</v>
      </c>
      <c r="AD86" s="41">
        <v>53512903</v>
      </c>
      <c r="AE86" s="41">
        <v>59348568</v>
      </c>
      <c r="AF86" s="41">
        <v>70712274</v>
      </c>
      <c r="AG86" s="41">
        <v>75458519</v>
      </c>
      <c r="AH86" s="41">
        <v>91117886</v>
      </c>
      <c r="AI86" s="13">
        <v>0.11946733801784393</v>
      </c>
      <c r="AJ86" s="13">
        <v>0.2075228510647022</v>
      </c>
    </row>
    <row r="87" spans="1:36" ht="10.5" customHeight="1" x14ac:dyDescent="0.2">
      <c r="A87" s="11"/>
      <c r="B87" s="11"/>
      <c r="C87" s="11" t="s">
        <v>57</v>
      </c>
      <c r="D87" s="11"/>
      <c r="E87" s="11"/>
      <c r="F87" s="2"/>
      <c r="G87" s="12">
        <v>24425578</v>
      </c>
      <c r="H87" s="12">
        <v>27147004</v>
      </c>
      <c r="I87" s="12">
        <v>27478160</v>
      </c>
      <c r="J87" s="12">
        <v>30310564</v>
      </c>
      <c r="K87" s="12">
        <v>33384589</v>
      </c>
      <c r="L87" s="12">
        <v>36481319</v>
      </c>
      <c r="M87" s="12">
        <v>40909327</v>
      </c>
      <c r="N87" s="12">
        <v>43946120</v>
      </c>
      <c r="O87" s="41">
        <v>46524505</v>
      </c>
      <c r="P87" s="41">
        <v>45590951</v>
      </c>
      <c r="Q87" s="41">
        <v>45899208</v>
      </c>
      <c r="R87" s="41">
        <v>47103457</v>
      </c>
      <c r="S87" s="41">
        <v>52959730</v>
      </c>
      <c r="T87" s="41">
        <v>69594092</v>
      </c>
      <c r="U87" s="11">
        <v>75817087</v>
      </c>
      <c r="V87" s="11">
        <v>86566581</v>
      </c>
      <c r="W87" s="11">
        <v>78390671</v>
      </c>
      <c r="X87" s="11">
        <v>65003894</v>
      </c>
      <c r="Y87" s="11">
        <v>59040731</v>
      </c>
      <c r="Z87" s="11">
        <v>69115713</v>
      </c>
      <c r="AA87" s="11">
        <v>72076596</v>
      </c>
      <c r="AB87" s="41">
        <v>78450461</v>
      </c>
      <c r="AC87" s="41">
        <v>83846449</v>
      </c>
      <c r="AD87" s="41">
        <v>89672063</v>
      </c>
      <c r="AE87" s="41">
        <v>101025278</v>
      </c>
      <c r="AF87" s="41">
        <v>108995286</v>
      </c>
      <c r="AG87" s="41">
        <v>113551430</v>
      </c>
      <c r="AH87" s="41">
        <v>117993761</v>
      </c>
      <c r="AI87" s="13">
        <v>7.0394635939218686E-2</v>
      </c>
      <c r="AJ87" s="13">
        <v>3.9121753024158303E-2</v>
      </c>
    </row>
    <row r="88" spans="1:36" ht="10.5" customHeight="1" x14ac:dyDescent="0.2">
      <c r="A88" s="11"/>
      <c r="B88" s="11"/>
      <c r="C88" s="11" t="s">
        <v>58</v>
      </c>
      <c r="D88" s="11"/>
      <c r="E88" s="11"/>
      <c r="F88" s="2"/>
      <c r="G88" s="12">
        <v>8781010</v>
      </c>
      <c r="H88" s="12">
        <v>9156856</v>
      </c>
      <c r="I88" s="12">
        <v>10669009</v>
      </c>
      <c r="J88" s="12">
        <v>12052035</v>
      </c>
      <c r="K88" s="12">
        <v>12648260</v>
      </c>
      <c r="L88" s="12">
        <v>14204890</v>
      </c>
      <c r="M88" s="12">
        <v>14598486</v>
      </c>
      <c r="N88" s="12">
        <v>17880773</v>
      </c>
      <c r="O88" s="41">
        <v>19829992</v>
      </c>
      <c r="P88" s="41">
        <v>19919413</v>
      </c>
      <c r="Q88" s="41">
        <v>19938944</v>
      </c>
      <c r="R88" s="41">
        <v>19851668</v>
      </c>
      <c r="S88" s="41">
        <v>24017657</v>
      </c>
      <c r="T88" s="41">
        <v>22047893</v>
      </c>
      <c r="U88" s="11">
        <v>24111440</v>
      </c>
      <c r="V88" s="11">
        <v>26344971</v>
      </c>
      <c r="W88" s="11">
        <v>23059594</v>
      </c>
      <c r="X88" s="11">
        <v>19226313</v>
      </c>
      <c r="Y88" s="11">
        <v>16978875</v>
      </c>
      <c r="Z88" s="11">
        <v>25550707</v>
      </c>
      <c r="AA88" s="11">
        <v>29167187</v>
      </c>
      <c r="AB88" s="41">
        <v>28384643</v>
      </c>
      <c r="AC88" s="41">
        <v>23087006</v>
      </c>
      <c r="AD88" s="41">
        <v>25265438</v>
      </c>
      <c r="AE88" s="41">
        <v>27149558</v>
      </c>
      <c r="AF88" s="41">
        <v>26704540</v>
      </c>
      <c r="AG88" s="41">
        <v>29970247</v>
      </c>
      <c r="AH88" s="41">
        <v>27929660</v>
      </c>
      <c r="AI88" s="13">
        <v>-2.6895521373484499E-3</v>
      </c>
      <c r="AJ88" s="13">
        <v>-6.8087093176108962E-2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632430</v>
      </c>
      <c r="R89" s="41">
        <v>2005569</v>
      </c>
      <c r="S89" s="41">
        <v>2625997</v>
      </c>
      <c r="T89" s="41">
        <v>2307404</v>
      </c>
      <c r="U89" s="11">
        <v>2305294</v>
      </c>
      <c r="V89" s="11">
        <v>2242750</v>
      </c>
      <c r="W89" s="11">
        <v>2154450</v>
      </c>
      <c r="X89" s="11">
        <v>2148380</v>
      </c>
      <c r="Y89" s="11">
        <v>2078682</v>
      </c>
      <c r="Z89" s="11">
        <v>1491998</v>
      </c>
      <c r="AA89" s="11">
        <v>1831842</v>
      </c>
      <c r="AB89" s="41">
        <v>1665204</v>
      </c>
      <c r="AC89" s="41">
        <v>2302562</v>
      </c>
      <c r="AD89" s="41">
        <v>1813386</v>
      </c>
      <c r="AE89" s="41">
        <v>1436230</v>
      </c>
      <c r="AF89" s="41">
        <v>1092672</v>
      </c>
      <c r="AG89" s="41">
        <v>449905</v>
      </c>
      <c r="AH89" s="41">
        <v>95566</v>
      </c>
      <c r="AI89" s="13">
        <v>-0.3789317511316117</v>
      </c>
      <c r="AJ89" s="13">
        <v>-0.78758626821217814</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v>0</v>
      </c>
      <c r="AI90" s="13"/>
      <c r="AJ90" s="13"/>
    </row>
    <row r="91" spans="1:36" ht="10.5" customHeight="1" x14ac:dyDescent="0.2">
      <c r="A91" s="11"/>
      <c r="B91" s="11" t="s">
        <v>60</v>
      </c>
      <c r="C91" s="11"/>
      <c r="D91" s="11"/>
      <c r="E91" s="11"/>
      <c r="F91" s="2"/>
      <c r="G91" s="12">
        <v>6607759</v>
      </c>
      <c r="H91" s="12">
        <v>7236010</v>
      </c>
      <c r="I91" s="12">
        <v>7367979</v>
      </c>
      <c r="J91" s="12">
        <v>7625310</v>
      </c>
      <c r="K91" s="12">
        <v>7859603</v>
      </c>
      <c r="L91" s="12">
        <v>8714421</v>
      </c>
      <c r="M91" s="12">
        <v>9186840</v>
      </c>
      <c r="N91" s="12">
        <v>11211350</v>
      </c>
      <c r="O91" s="41">
        <v>11270529</v>
      </c>
      <c r="P91" s="41">
        <v>12836706</v>
      </c>
      <c r="Q91" s="41">
        <v>16403893</v>
      </c>
      <c r="R91" s="41">
        <v>19071439</v>
      </c>
      <c r="S91" s="41">
        <v>20121392</v>
      </c>
      <c r="T91" s="41">
        <v>21007429</v>
      </c>
      <c r="U91" s="11">
        <v>21965974</v>
      </c>
      <c r="V91" s="11">
        <v>23776559</v>
      </c>
      <c r="W91" s="11">
        <v>25836657</v>
      </c>
      <c r="X91" s="11">
        <v>43721311</v>
      </c>
      <c r="Y91" s="11">
        <v>39760693</v>
      </c>
      <c r="Z91" s="11">
        <v>32334665</v>
      </c>
      <c r="AA91" s="11">
        <v>29965722</v>
      </c>
      <c r="AB91" s="41">
        <v>30428327</v>
      </c>
      <c r="AC91" s="41">
        <v>31799161</v>
      </c>
      <c r="AD91" s="41">
        <v>30221830</v>
      </c>
      <c r="AE91" s="41">
        <v>31449959</v>
      </c>
      <c r="AF91" s="41">
        <v>32845587</v>
      </c>
      <c r="AG91" s="42">
        <v>32697601</v>
      </c>
      <c r="AH91" s="41">
        <v>32147343</v>
      </c>
      <c r="AI91" s="13">
        <v>9.2013780542770096E-3</v>
      </c>
      <c r="AJ91" s="13">
        <v>-1.6828696392741472E-2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252</v>
      </c>
      <c r="B96" s="47"/>
      <c r="C96" s="48"/>
      <c r="D96" s="48"/>
      <c r="E96" s="33"/>
      <c r="F96" s="2"/>
      <c r="G96" s="5">
        <v>139240939</v>
      </c>
      <c r="H96" s="5">
        <v>146838133</v>
      </c>
      <c r="I96" s="5">
        <v>149886398</v>
      </c>
      <c r="J96" s="5">
        <v>151054596</v>
      </c>
      <c r="K96" s="5">
        <v>172874544</v>
      </c>
      <c r="L96" s="5">
        <v>227500918</v>
      </c>
      <c r="M96" s="5">
        <v>256362017</v>
      </c>
      <c r="N96" s="5">
        <v>245988472</v>
      </c>
      <c r="O96" s="5">
        <v>280216903</v>
      </c>
      <c r="P96" s="5">
        <v>312383822</v>
      </c>
      <c r="Q96" s="5">
        <v>288952893</v>
      </c>
      <c r="R96" s="39">
        <v>311898178</v>
      </c>
      <c r="S96" s="39">
        <v>328668397</v>
      </c>
      <c r="T96" s="39">
        <v>358551597</v>
      </c>
      <c r="U96" s="39">
        <v>424933498</v>
      </c>
      <c r="V96" s="8">
        <v>487572862</v>
      </c>
      <c r="W96" s="39">
        <v>545179772</v>
      </c>
      <c r="X96" s="39">
        <f t="shared" ref="X96:AA96" si="14">SUM(X98:X107)</f>
        <v>520595330</v>
      </c>
      <c r="Y96" s="39">
        <f t="shared" si="14"/>
        <v>447634994</v>
      </c>
      <c r="Z96" s="39">
        <f t="shared" si="14"/>
        <v>457373336</v>
      </c>
      <c r="AA96" s="39">
        <f t="shared" si="14"/>
        <v>487113391</v>
      </c>
      <c r="AB96" s="39">
        <v>537947460</v>
      </c>
      <c r="AC96" s="39">
        <v>586880745</v>
      </c>
      <c r="AD96" s="39">
        <v>607917065</v>
      </c>
      <c r="AE96" s="39">
        <v>691866187</v>
      </c>
      <c r="AF96" s="39">
        <v>748933756</v>
      </c>
      <c r="AG96" s="96">
        <v>754966390</v>
      </c>
      <c r="AH96" s="96">
        <v>732942334</v>
      </c>
      <c r="AI96" s="10">
        <v>5.2902905813906553E-2</v>
      </c>
      <c r="AJ96" s="10">
        <v>-2.917223374672348E-2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41046634</v>
      </c>
      <c r="H98" s="50">
        <v>43424919</v>
      </c>
      <c r="I98" s="50">
        <v>45483113</v>
      </c>
      <c r="J98" s="50">
        <v>48410875</v>
      </c>
      <c r="K98" s="50">
        <v>51746109</v>
      </c>
      <c r="L98" s="50">
        <v>56532271</v>
      </c>
      <c r="M98" s="50">
        <v>64296786</v>
      </c>
      <c r="N98" s="50">
        <v>71446497</v>
      </c>
      <c r="O98" s="50">
        <v>80230041</v>
      </c>
      <c r="P98" s="50">
        <v>83856859</v>
      </c>
      <c r="Q98" s="50">
        <v>86947780</v>
      </c>
      <c r="R98" s="41">
        <v>89857536</v>
      </c>
      <c r="S98" s="41">
        <v>100293949</v>
      </c>
      <c r="T98" s="41">
        <v>111432641</v>
      </c>
      <c r="U98" s="41">
        <v>124208716</v>
      </c>
      <c r="V98" s="11">
        <v>138944259</v>
      </c>
      <c r="W98" s="41">
        <v>141733746</v>
      </c>
      <c r="X98" s="41">
        <v>139911643</v>
      </c>
      <c r="Y98" s="41">
        <v>137685053</v>
      </c>
      <c r="Z98" s="41">
        <v>142607835</v>
      </c>
      <c r="AA98" s="41">
        <v>148669691</v>
      </c>
      <c r="AB98" s="41">
        <v>160348856</v>
      </c>
      <c r="AC98" s="41">
        <v>168912909</v>
      </c>
      <c r="AD98" s="41">
        <v>176822780</v>
      </c>
      <c r="AE98" s="41">
        <v>188790063</v>
      </c>
      <c r="AF98" s="41">
        <v>200056016</v>
      </c>
      <c r="AG98" s="42">
        <v>216146865</v>
      </c>
      <c r="AH98" s="42">
        <v>223367389</v>
      </c>
      <c r="AI98" s="13">
        <v>5.6798813403681647E-2</v>
      </c>
      <c r="AJ98" s="13">
        <v>3.3405638337618268E-2</v>
      </c>
    </row>
    <row r="99" spans="1:44" ht="10.5" customHeight="1" x14ac:dyDescent="0.2">
      <c r="A99" s="14"/>
      <c r="B99" s="51" t="s">
        <v>65</v>
      </c>
      <c r="C99" s="44"/>
      <c r="D99" s="44"/>
      <c r="E99" s="34"/>
      <c r="F99" s="2"/>
      <c r="G99" s="50">
        <v>61622125</v>
      </c>
      <c r="H99" s="50">
        <v>66378524</v>
      </c>
      <c r="I99" s="50">
        <v>69607161</v>
      </c>
      <c r="J99" s="50">
        <v>77291821</v>
      </c>
      <c r="K99" s="50">
        <v>84117094</v>
      </c>
      <c r="L99" s="50">
        <v>90551815</v>
      </c>
      <c r="M99" s="50">
        <v>99027599</v>
      </c>
      <c r="N99" s="50">
        <v>110384213</v>
      </c>
      <c r="O99" s="50">
        <v>123535899</v>
      </c>
      <c r="P99" s="50">
        <v>131251624</v>
      </c>
      <c r="Q99" s="50">
        <v>135647312</v>
      </c>
      <c r="R99" s="41">
        <v>141534595</v>
      </c>
      <c r="S99" s="41">
        <v>150117305</v>
      </c>
      <c r="T99" s="41">
        <v>160291404</v>
      </c>
      <c r="U99" s="41">
        <v>173215501</v>
      </c>
      <c r="V99" s="11">
        <v>194082190</v>
      </c>
      <c r="W99" s="41">
        <v>209080071</v>
      </c>
      <c r="X99" s="41">
        <v>209307384</v>
      </c>
      <c r="Y99" s="41">
        <v>197743838</v>
      </c>
      <c r="Z99" s="41">
        <v>206369645</v>
      </c>
      <c r="AA99" s="41">
        <v>217038975</v>
      </c>
      <c r="AB99" s="41">
        <v>224518734</v>
      </c>
      <c r="AC99" s="41">
        <v>233930603</v>
      </c>
      <c r="AD99" s="41">
        <v>239299702</v>
      </c>
      <c r="AE99" s="41">
        <v>253044400</v>
      </c>
      <c r="AF99" s="41">
        <v>266652915</v>
      </c>
      <c r="AG99" s="42">
        <v>279304538</v>
      </c>
      <c r="AH99" s="42">
        <v>305944080</v>
      </c>
      <c r="AI99" s="13">
        <v>5.2926957657588813E-2</v>
      </c>
      <c r="AJ99" s="13">
        <v>9.5378120924050291E-2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466148</v>
      </c>
      <c r="H102" s="50">
        <v>491175</v>
      </c>
      <c r="I102" s="50">
        <v>495117</v>
      </c>
      <c r="J102" s="50">
        <v>140172</v>
      </c>
      <c r="K102" s="50">
        <v>548</v>
      </c>
      <c r="L102" s="50">
        <v>0</v>
      </c>
      <c r="M102" s="50">
        <v>10717</v>
      </c>
      <c r="N102" s="50">
        <v>58930</v>
      </c>
      <c r="O102" s="50">
        <v>0</v>
      </c>
      <c r="P102" s="50">
        <v>0</v>
      </c>
      <c r="Q102" s="50">
        <v>85271</v>
      </c>
      <c r="R102" s="41">
        <v>95821</v>
      </c>
      <c r="S102" s="41">
        <v>116929</v>
      </c>
      <c r="T102" s="41">
        <v>110752</v>
      </c>
      <c r="U102" s="41">
        <v>114984</v>
      </c>
      <c r="V102" s="11">
        <v>115465</v>
      </c>
      <c r="W102" s="41">
        <v>120214</v>
      </c>
      <c r="X102" s="41">
        <v>122547</v>
      </c>
      <c r="Y102" s="41">
        <v>127034</v>
      </c>
      <c r="Z102" s="41">
        <v>133908</v>
      </c>
      <c r="AA102" s="41">
        <v>196939</v>
      </c>
      <c r="AB102" s="41">
        <v>193374</v>
      </c>
      <c r="AC102" s="41">
        <v>190601</v>
      </c>
      <c r="AD102" s="41">
        <v>314417</v>
      </c>
      <c r="AE102" s="41">
        <v>311967</v>
      </c>
      <c r="AF102" s="41">
        <v>350772</v>
      </c>
      <c r="AG102" s="42">
        <v>304840</v>
      </c>
      <c r="AH102" s="42">
        <v>356465</v>
      </c>
      <c r="AI102" s="13">
        <v>0.10731147951325215</v>
      </c>
      <c r="AJ102" s="13">
        <v>0.16935113502165069</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771770</v>
      </c>
      <c r="H104" s="50">
        <v>448593</v>
      </c>
      <c r="I104" s="50">
        <v>511105</v>
      </c>
      <c r="J104" s="50">
        <v>497941</v>
      </c>
      <c r="K104" s="50">
        <v>261650</v>
      </c>
      <c r="L104" s="50">
        <v>249985</v>
      </c>
      <c r="M104" s="50">
        <v>223675</v>
      </c>
      <c r="N104" s="50">
        <v>206583</v>
      </c>
      <c r="O104" s="50">
        <v>233322</v>
      </c>
      <c r="P104" s="50">
        <v>142795</v>
      </c>
      <c r="Q104" s="50">
        <v>157546</v>
      </c>
      <c r="R104" s="41">
        <v>174611</v>
      </c>
      <c r="S104" s="41">
        <v>143103</v>
      </c>
      <c r="T104" s="41">
        <v>100842</v>
      </c>
      <c r="U104" s="41">
        <v>122819</v>
      </c>
      <c r="V104" s="11">
        <v>228669</v>
      </c>
      <c r="W104" s="41">
        <v>227383</v>
      </c>
      <c r="X104" s="41">
        <v>155787</v>
      </c>
      <c r="Y104" s="41">
        <v>271863</v>
      </c>
      <c r="Z104" s="41">
        <v>170606</v>
      </c>
      <c r="AA104" s="41">
        <v>192672</v>
      </c>
      <c r="AB104" s="41">
        <v>187766</v>
      </c>
      <c r="AC104" s="41">
        <v>210578</v>
      </c>
      <c r="AD104" s="41">
        <v>274386</v>
      </c>
      <c r="AE104" s="41">
        <v>377812</v>
      </c>
      <c r="AF104" s="41">
        <v>327315</v>
      </c>
      <c r="AG104" s="42">
        <v>310705</v>
      </c>
      <c r="AH104" s="42">
        <v>443842</v>
      </c>
      <c r="AI104" s="13">
        <v>0.15416678967241992</v>
      </c>
      <c r="AJ104" s="13">
        <v>0.42849970228995349</v>
      </c>
    </row>
    <row r="105" spans="1:44" ht="10.5" customHeight="1" x14ac:dyDescent="0.2">
      <c r="A105" s="14"/>
      <c r="B105" s="51" t="s">
        <v>72</v>
      </c>
      <c r="C105" s="44"/>
      <c r="D105" s="44"/>
      <c r="E105" s="34"/>
      <c r="F105" s="2"/>
      <c r="G105" s="50">
        <v>20907228</v>
      </c>
      <c r="H105" s="50">
        <v>19510614</v>
      </c>
      <c r="I105" s="50">
        <v>19985601</v>
      </c>
      <c r="J105" s="50">
        <v>19800489</v>
      </c>
      <c r="K105" s="50">
        <v>21923819</v>
      </c>
      <c r="L105" s="50">
        <v>23374958</v>
      </c>
      <c r="M105" s="50">
        <v>33320794</v>
      </c>
      <c r="N105" s="50">
        <v>26900698</v>
      </c>
      <c r="O105" s="50">
        <v>28056799</v>
      </c>
      <c r="P105" s="50">
        <v>55678091</v>
      </c>
      <c r="Q105" s="50">
        <v>33778580</v>
      </c>
      <c r="R105" s="41">
        <v>37685905</v>
      </c>
      <c r="S105" s="41">
        <v>35353529</v>
      </c>
      <c r="T105" s="41">
        <v>36455622</v>
      </c>
      <c r="U105" s="41">
        <v>41312486</v>
      </c>
      <c r="V105" s="11">
        <v>42606244</v>
      </c>
      <c r="W105" s="41">
        <v>50843596</v>
      </c>
      <c r="X105" s="41">
        <v>60359439</v>
      </c>
      <c r="Y105" s="41">
        <v>62729610</v>
      </c>
      <c r="Z105" s="41">
        <v>68617707</v>
      </c>
      <c r="AA105" s="41">
        <v>70283881</v>
      </c>
      <c r="AB105" s="41">
        <v>79904334</v>
      </c>
      <c r="AC105" s="41">
        <v>107041292</v>
      </c>
      <c r="AD105" s="41">
        <v>74461202</v>
      </c>
      <c r="AE105" s="41">
        <v>115346893</v>
      </c>
      <c r="AF105" s="41">
        <v>126905948</v>
      </c>
      <c r="AG105" s="42">
        <v>135487741</v>
      </c>
      <c r="AH105" s="42">
        <v>88834246</v>
      </c>
      <c r="AI105" s="13">
        <v>1.7813829225159061E-2</v>
      </c>
      <c r="AJ105" s="13">
        <v>-0.34433738916644863</v>
      </c>
    </row>
    <row r="106" spans="1:44" ht="10.5" customHeight="1" x14ac:dyDescent="0.2">
      <c r="A106" s="14"/>
      <c r="B106" s="51" t="s">
        <v>73</v>
      </c>
      <c r="C106" s="44"/>
      <c r="D106" s="44"/>
      <c r="E106" s="34"/>
      <c r="F106" s="2"/>
      <c r="G106" s="50">
        <v>13487815</v>
      </c>
      <c r="H106" s="50">
        <v>16488817</v>
      </c>
      <c r="I106" s="50">
        <v>13638276</v>
      </c>
      <c r="J106" s="50">
        <v>4716443</v>
      </c>
      <c r="K106" s="50">
        <v>14649633</v>
      </c>
      <c r="L106" s="50">
        <v>56579105</v>
      </c>
      <c r="M106" s="50">
        <v>59297884</v>
      </c>
      <c r="N106" s="50">
        <v>36267803</v>
      </c>
      <c r="O106" s="50">
        <v>47449245</v>
      </c>
      <c r="P106" s="50">
        <v>41099883</v>
      </c>
      <c r="Q106" s="50">
        <v>30704641</v>
      </c>
      <c r="R106" s="41">
        <v>40847300</v>
      </c>
      <c r="S106" s="41">
        <v>40561195</v>
      </c>
      <c r="T106" s="41">
        <v>47609949</v>
      </c>
      <c r="U106" s="41">
        <v>84800989</v>
      </c>
      <c r="V106" s="11">
        <v>110910836</v>
      </c>
      <c r="W106" s="41">
        <v>142281848</v>
      </c>
      <c r="X106" s="41">
        <v>108961856</v>
      </c>
      <c r="Y106" s="41">
        <v>48447955</v>
      </c>
      <c r="Z106" s="41">
        <v>38780855</v>
      </c>
      <c r="AA106" s="41">
        <v>49928953</v>
      </c>
      <c r="AB106" s="41">
        <v>71929141</v>
      </c>
      <c r="AC106" s="41">
        <v>75710078</v>
      </c>
      <c r="AD106" s="41">
        <v>115644821</v>
      </c>
      <c r="AE106" s="41">
        <v>132890495</v>
      </c>
      <c r="AF106" s="41">
        <v>150719220</v>
      </c>
      <c r="AG106" s="42">
        <v>119502225</v>
      </c>
      <c r="AH106" s="42">
        <v>109181328</v>
      </c>
      <c r="AI106" s="13">
        <v>7.2030767224914749E-2</v>
      </c>
      <c r="AJ106" s="13">
        <v>-8.6365730847270838E-2</v>
      </c>
    </row>
    <row r="107" spans="1:44" ht="10.5" customHeight="1" x14ac:dyDescent="0.2">
      <c r="A107" s="14"/>
      <c r="B107" s="51" t="s">
        <v>39</v>
      </c>
      <c r="C107" s="44"/>
      <c r="D107" s="44"/>
      <c r="E107" s="34"/>
      <c r="F107" s="2"/>
      <c r="G107" s="50">
        <v>939219</v>
      </c>
      <c r="H107" s="50">
        <v>95491</v>
      </c>
      <c r="I107" s="50">
        <v>166025</v>
      </c>
      <c r="J107" s="50">
        <v>196855</v>
      </c>
      <c r="K107" s="50">
        <v>175691</v>
      </c>
      <c r="L107" s="50">
        <v>212784</v>
      </c>
      <c r="M107" s="50">
        <v>184562</v>
      </c>
      <c r="N107" s="50">
        <v>723748</v>
      </c>
      <c r="O107" s="50">
        <v>711597</v>
      </c>
      <c r="P107" s="50">
        <v>354570</v>
      </c>
      <c r="Q107" s="50">
        <v>1631763</v>
      </c>
      <c r="R107" s="41">
        <v>1702410</v>
      </c>
      <c r="S107" s="41">
        <v>2082387</v>
      </c>
      <c r="T107" s="41">
        <v>2550387</v>
      </c>
      <c r="U107" s="41">
        <v>1158003</v>
      </c>
      <c r="V107" s="11">
        <v>685199</v>
      </c>
      <c r="W107" s="41">
        <v>892914</v>
      </c>
      <c r="X107" s="41">
        <v>1776674</v>
      </c>
      <c r="Y107" s="41">
        <v>629641</v>
      </c>
      <c r="Z107" s="41">
        <v>692780</v>
      </c>
      <c r="AA107" s="41">
        <v>802280</v>
      </c>
      <c r="AB107" s="41">
        <v>865255</v>
      </c>
      <c r="AC107" s="41">
        <v>884684</v>
      </c>
      <c r="AD107" s="41">
        <v>1099757</v>
      </c>
      <c r="AE107" s="41">
        <v>1104557</v>
      </c>
      <c r="AF107" s="41">
        <v>3921570</v>
      </c>
      <c r="AG107" s="42">
        <v>3909476</v>
      </c>
      <c r="AH107" s="42">
        <v>4814984</v>
      </c>
      <c r="AI107" s="13">
        <v>0.33119533938672641</v>
      </c>
      <c r="AJ107" s="13">
        <v>0.23161876425382838</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312</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30067314</v>
      </c>
      <c r="H119" s="5">
        <v>34836840</v>
      </c>
      <c r="I119" s="5">
        <v>37834791</v>
      </c>
      <c r="J119" s="5">
        <v>38859964</v>
      </c>
      <c r="K119" s="5">
        <f>SUM(K121,K136,K147,K149)</f>
        <v>44092617</v>
      </c>
      <c r="L119" s="5">
        <f>SUM(L121,L136,L147,L149)</f>
        <v>55483592</v>
      </c>
      <c r="M119" s="5">
        <f>SUM(M121,M136,M147,M149)</f>
        <v>65371234</v>
      </c>
      <c r="N119" s="5">
        <f>SUM(N121,N136,N147,N149)</f>
        <v>70714929</v>
      </c>
      <c r="O119" s="5">
        <v>76724742</v>
      </c>
      <c r="P119" s="5">
        <v>79769095</v>
      </c>
      <c r="Q119" s="5">
        <v>83067296</v>
      </c>
      <c r="R119" s="62">
        <v>90242277</v>
      </c>
      <c r="S119" s="62">
        <v>100696915</v>
      </c>
      <c r="T119" s="62">
        <v>116004618</v>
      </c>
      <c r="U119" s="39">
        <v>143137911.93000001</v>
      </c>
      <c r="V119" s="39">
        <v>169532091.75999999</v>
      </c>
      <c r="W119" s="62">
        <v>137181604.16999999</v>
      </c>
      <c r="X119" s="62">
        <v>135611847.45000002</v>
      </c>
      <c r="Y119" s="62">
        <v>134047766.96000001</v>
      </c>
      <c r="Z119" s="62">
        <v>137484254.53999999</v>
      </c>
      <c r="AA119" s="62">
        <v>136143745.99000001</v>
      </c>
      <c r="AB119" s="62">
        <v>143519048</v>
      </c>
      <c r="AC119" s="62">
        <v>148806183</v>
      </c>
      <c r="AD119" s="62">
        <v>287747037</v>
      </c>
      <c r="AE119" s="62">
        <v>167830774</v>
      </c>
      <c r="AF119" s="62">
        <v>179751814</v>
      </c>
      <c r="AG119" s="62">
        <v>237324735</v>
      </c>
      <c r="AH119" s="62">
        <v>211386490</v>
      </c>
      <c r="AI119" s="10">
        <v>6.6664759506975813E-2</v>
      </c>
      <c r="AJ119" s="10">
        <v>-0.10929431776253748</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22831215</v>
      </c>
      <c r="H121" s="12">
        <v>27534422</v>
      </c>
      <c r="I121" s="12">
        <v>28564603</v>
      </c>
      <c r="J121" s="12">
        <v>30226341</v>
      </c>
      <c r="K121" s="12">
        <f>SUM(K122,K126:K130)</f>
        <v>33980835</v>
      </c>
      <c r="L121" s="12">
        <f>SUM(L122,L126:L130)</f>
        <v>43893027</v>
      </c>
      <c r="M121" s="12">
        <f>SUM(M122,M126:M130)</f>
        <v>53443650</v>
      </c>
      <c r="N121" s="12">
        <f>SUM(N122,N126:N130)</f>
        <v>59263929</v>
      </c>
      <c r="O121" s="63">
        <v>63775450</v>
      </c>
      <c r="P121" s="63">
        <v>66082301</v>
      </c>
      <c r="Q121" s="63">
        <v>69095978</v>
      </c>
      <c r="R121" s="63">
        <v>74387843</v>
      </c>
      <c r="S121" s="63">
        <v>74163561</v>
      </c>
      <c r="T121" s="63">
        <v>100517051</v>
      </c>
      <c r="U121" s="41">
        <v>126085059.59</v>
      </c>
      <c r="V121" s="41">
        <v>122768592.11</v>
      </c>
      <c r="W121" s="63">
        <v>115642699.47999999</v>
      </c>
      <c r="X121" s="63">
        <v>114572388.14</v>
      </c>
      <c r="Y121" s="63">
        <v>114471033.48</v>
      </c>
      <c r="Z121" s="63">
        <v>116407426.56</v>
      </c>
      <c r="AA121" s="63">
        <v>113594205</v>
      </c>
      <c r="AB121" s="63">
        <v>120125030</v>
      </c>
      <c r="AC121" s="63">
        <v>124073040</v>
      </c>
      <c r="AD121" s="63">
        <v>253732274</v>
      </c>
      <c r="AE121" s="63">
        <v>138760258</v>
      </c>
      <c r="AF121" s="63">
        <v>150221210</v>
      </c>
      <c r="AG121" s="63">
        <v>207238239</v>
      </c>
      <c r="AH121" s="63">
        <v>180786150</v>
      </c>
      <c r="AI121" s="13">
        <v>7.0504772607524968E-2</v>
      </c>
      <c r="AJ121" s="13">
        <v>-0.12764096591266633</v>
      </c>
    </row>
    <row r="122" spans="1:44" ht="10.5" customHeight="1" x14ac:dyDescent="0.2">
      <c r="A122" s="11"/>
      <c r="B122" s="11"/>
      <c r="C122" s="11" t="s">
        <v>36</v>
      </c>
      <c r="D122" s="11"/>
      <c r="E122" s="11"/>
      <c r="F122" s="2"/>
      <c r="G122" s="12">
        <v>17101095</v>
      </c>
      <c r="H122" s="12">
        <v>17870281</v>
      </c>
      <c r="I122" s="12">
        <v>19547829</v>
      </c>
      <c r="J122" s="12">
        <v>20235111</v>
      </c>
      <c r="K122" s="12">
        <f>SUM(K123:K125)</f>
        <v>22409978</v>
      </c>
      <c r="L122" s="12">
        <f>SUM(L123:L125)</f>
        <v>28450593</v>
      </c>
      <c r="M122" s="12">
        <f>SUM(M123:M125)</f>
        <v>25883652</v>
      </c>
      <c r="N122" s="12">
        <f>SUM(N123:N125)</f>
        <v>28451807</v>
      </c>
      <c r="O122" s="12">
        <v>29393081</v>
      </c>
      <c r="P122" s="12">
        <v>31613250</v>
      </c>
      <c r="Q122" s="12">
        <v>34054915</v>
      </c>
      <c r="R122" s="63">
        <v>38460352</v>
      </c>
      <c r="S122" s="63">
        <v>31613250</v>
      </c>
      <c r="T122" s="63">
        <v>47293092</v>
      </c>
      <c r="U122" s="41">
        <v>51729647.129999995</v>
      </c>
      <c r="V122" s="41">
        <v>62142528.109999999</v>
      </c>
      <c r="W122" s="63">
        <v>64303630.289999999</v>
      </c>
      <c r="X122" s="63">
        <v>67456115.730000004</v>
      </c>
      <c r="Y122" s="63">
        <v>68350202.480000004</v>
      </c>
      <c r="Z122" s="63">
        <v>68067888.560000002</v>
      </c>
      <c r="AA122" s="63">
        <v>69457713</v>
      </c>
      <c r="AB122" s="63">
        <v>73167198</v>
      </c>
      <c r="AC122" s="63">
        <v>70036887</v>
      </c>
      <c r="AD122" s="63">
        <v>73673568</v>
      </c>
      <c r="AE122" s="63">
        <v>78414868</v>
      </c>
      <c r="AF122" s="63">
        <v>84638860</v>
      </c>
      <c r="AG122" s="63">
        <v>99479256</v>
      </c>
      <c r="AH122" s="63">
        <v>104437494</v>
      </c>
      <c r="AI122" s="13">
        <v>6.1100867934313907E-2</v>
      </c>
      <c r="AJ122" s="13">
        <v>4.9841928853991427E-2</v>
      </c>
    </row>
    <row r="123" spans="1:44" ht="10.5" customHeight="1" x14ac:dyDescent="0.2">
      <c r="A123" s="11"/>
      <c r="B123" s="11"/>
      <c r="C123" s="11"/>
      <c r="D123" s="11" t="s">
        <v>37</v>
      </c>
      <c r="E123" s="11"/>
      <c r="F123" s="2"/>
      <c r="G123" s="12">
        <v>16463154</v>
      </c>
      <c r="H123" s="12">
        <v>17123710</v>
      </c>
      <c r="I123" s="12">
        <v>18963963</v>
      </c>
      <c r="J123" s="12">
        <v>19435347</v>
      </c>
      <c r="K123" s="12">
        <v>21561184</v>
      </c>
      <c r="L123" s="12">
        <v>27230041</v>
      </c>
      <c r="M123" s="12">
        <v>24861208</v>
      </c>
      <c r="N123" s="12">
        <v>27015470</v>
      </c>
      <c r="O123" s="12">
        <v>27674812</v>
      </c>
      <c r="P123" s="12">
        <v>29562205</v>
      </c>
      <c r="Q123" s="12">
        <v>31494995</v>
      </c>
      <c r="R123" s="63">
        <v>34137275</v>
      </c>
      <c r="S123" s="63">
        <v>29562205</v>
      </c>
      <c r="T123" s="63">
        <v>43015462</v>
      </c>
      <c r="U123" s="41">
        <v>47321099.439999998</v>
      </c>
      <c r="V123" s="41">
        <v>56893797.269999996</v>
      </c>
      <c r="W123" s="63">
        <v>59174345.789999999</v>
      </c>
      <c r="X123" s="63">
        <v>60579126.640000001</v>
      </c>
      <c r="Y123" s="63">
        <v>62099227.200000003</v>
      </c>
      <c r="Z123" s="63">
        <v>62359869.619999997</v>
      </c>
      <c r="AA123" s="63">
        <v>64300161.609999999</v>
      </c>
      <c r="AB123" s="63">
        <v>67418274</v>
      </c>
      <c r="AC123" s="63">
        <v>64042418</v>
      </c>
      <c r="AD123" s="63">
        <v>66558871</v>
      </c>
      <c r="AE123" s="63">
        <v>70115567</v>
      </c>
      <c r="AF123" s="63">
        <v>76644417</v>
      </c>
      <c r="AG123" s="63">
        <v>90561152</v>
      </c>
      <c r="AH123" s="63">
        <v>94629143</v>
      </c>
      <c r="AI123" s="13">
        <v>5.8135324168349545E-2</v>
      </c>
      <c r="AJ123" s="13">
        <v>4.4919823899766648E-2</v>
      </c>
    </row>
    <row r="124" spans="1:44" ht="10.5" customHeight="1" x14ac:dyDescent="0.2">
      <c r="A124" s="11"/>
      <c r="B124" s="11"/>
      <c r="C124" s="14"/>
      <c r="D124" s="11" t="s">
        <v>90</v>
      </c>
      <c r="E124" s="11"/>
      <c r="F124" s="2"/>
      <c r="G124" s="12">
        <v>0</v>
      </c>
      <c r="H124" s="12">
        <v>0</v>
      </c>
      <c r="I124" s="12">
        <v>0</v>
      </c>
      <c r="J124" s="12">
        <v>0</v>
      </c>
      <c r="K124" s="12">
        <v>0</v>
      </c>
      <c r="L124" s="12">
        <v>100099</v>
      </c>
      <c r="M124" s="12">
        <v>143531</v>
      </c>
      <c r="N124" s="12">
        <v>545185</v>
      </c>
      <c r="O124" s="12">
        <v>684207</v>
      </c>
      <c r="P124" s="12">
        <v>861383</v>
      </c>
      <c r="Q124" s="12">
        <v>1028887</v>
      </c>
      <c r="R124" s="63">
        <v>1286367</v>
      </c>
      <c r="S124" s="63">
        <v>861383</v>
      </c>
      <c r="T124" s="63">
        <v>2064929</v>
      </c>
      <c r="U124" s="41">
        <v>1774517.23</v>
      </c>
      <c r="V124" s="41">
        <v>1998284.39</v>
      </c>
      <c r="W124" s="63">
        <v>1585175.2</v>
      </c>
      <c r="X124" s="63">
        <v>1899785.52</v>
      </c>
      <c r="Y124" s="63">
        <v>1804223.58</v>
      </c>
      <c r="Z124" s="63">
        <v>1552351.27</v>
      </c>
      <c r="AA124" s="63">
        <v>1639278.92</v>
      </c>
      <c r="AB124" s="63">
        <v>2326350</v>
      </c>
      <c r="AC124" s="63">
        <v>2718898</v>
      </c>
      <c r="AD124" s="63">
        <v>3616451</v>
      </c>
      <c r="AE124" s="63">
        <v>4324971</v>
      </c>
      <c r="AF124" s="63">
        <v>4549872</v>
      </c>
      <c r="AG124" s="63">
        <v>5697457</v>
      </c>
      <c r="AH124" s="63">
        <v>5466750</v>
      </c>
      <c r="AI124" s="13">
        <v>0.15303465326994514</v>
      </c>
      <c r="AJ124" s="13">
        <v>-4.0492977832039805E-2</v>
      </c>
    </row>
    <row r="125" spans="1:44" ht="10.5" customHeight="1" x14ac:dyDescent="0.2">
      <c r="A125" s="11"/>
      <c r="B125" s="11"/>
      <c r="C125" s="14"/>
      <c r="D125" s="11" t="s">
        <v>39</v>
      </c>
      <c r="E125" s="11"/>
      <c r="F125" s="2"/>
      <c r="G125" s="12">
        <v>637941</v>
      </c>
      <c r="H125" s="12">
        <v>746571</v>
      </c>
      <c r="I125" s="12">
        <v>583866</v>
      </c>
      <c r="J125" s="12">
        <v>799764</v>
      </c>
      <c r="K125" s="12">
        <v>848794</v>
      </c>
      <c r="L125" s="12">
        <v>1120453</v>
      </c>
      <c r="M125" s="12">
        <v>878913</v>
      </c>
      <c r="N125" s="12">
        <v>891152</v>
      </c>
      <c r="O125" s="12">
        <v>1034062</v>
      </c>
      <c r="P125" s="12">
        <v>1189662</v>
      </c>
      <c r="Q125" s="12">
        <v>1531033</v>
      </c>
      <c r="R125" s="63">
        <v>3036710</v>
      </c>
      <c r="S125" s="63">
        <v>1189662</v>
      </c>
      <c r="T125" s="63">
        <v>2212701</v>
      </c>
      <c r="U125" s="41">
        <v>2634030.46</v>
      </c>
      <c r="V125" s="41">
        <v>3250446.45</v>
      </c>
      <c r="W125" s="63">
        <v>3544109.3</v>
      </c>
      <c r="X125" s="63">
        <v>4977203.57</v>
      </c>
      <c r="Y125" s="63">
        <v>4446751.7</v>
      </c>
      <c r="Z125" s="63">
        <v>4155667.67</v>
      </c>
      <c r="AA125" s="63">
        <v>3518272.47</v>
      </c>
      <c r="AB125" s="63">
        <v>3422574</v>
      </c>
      <c r="AC125" s="63">
        <v>3275571</v>
      </c>
      <c r="AD125" s="63">
        <v>3498246</v>
      </c>
      <c r="AE125" s="63">
        <v>3974330</v>
      </c>
      <c r="AF125" s="63">
        <v>3444571</v>
      </c>
      <c r="AG125" s="63">
        <v>3220647</v>
      </c>
      <c r="AH125" s="63">
        <v>4341601</v>
      </c>
      <c r="AI125" s="13">
        <v>4.0437931416798856E-2</v>
      </c>
      <c r="AJ125" s="13">
        <v>0.34805242549090293</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0</v>
      </c>
      <c r="Y126" s="63">
        <v>0</v>
      </c>
      <c r="Z126" s="63">
        <v>0</v>
      </c>
      <c r="AA126" s="63">
        <v>0</v>
      </c>
      <c r="AB126" s="63">
        <v>0</v>
      </c>
      <c r="AC126" s="63">
        <v>0</v>
      </c>
      <c r="AD126" s="63">
        <v>0</v>
      </c>
      <c r="AE126" s="63">
        <v>0</v>
      </c>
      <c r="AF126" s="63">
        <v>0</v>
      </c>
      <c r="AG126" s="63">
        <v>0</v>
      </c>
      <c r="AH126" s="63">
        <v>0</v>
      </c>
      <c r="AI126" s="13" t="s">
        <v>246</v>
      </c>
      <c r="AJ126" s="13" t="s">
        <v>246</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454248</v>
      </c>
      <c r="V127" s="41">
        <v>1450496</v>
      </c>
      <c r="W127" s="63">
        <v>1557768</v>
      </c>
      <c r="X127" s="63">
        <v>1616171</v>
      </c>
      <c r="Y127" s="63">
        <v>1684947</v>
      </c>
      <c r="Z127" s="63">
        <v>1707591</v>
      </c>
      <c r="AA127" s="63">
        <v>1826722</v>
      </c>
      <c r="AB127" s="63">
        <v>1886617</v>
      </c>
      <c r="AC127" s="63">
        <v>2174067</v>
      </c>
      <c r="AD127" s="63">
        <v>2433192</v>
      </c>
      <c r="AE127" s="63">
        <v>2548640</v>
      </c>
      <c r="AF127" s="63">
        <v>2830394</v>
      </c>
      <c r="AG127" s="63">
        <v>3014016</v>
      </c>
      <c r="AH127" s="63">
        <v>2868930</v>
      </c>
      <c r="AI127" s="13">
        <v>7.2356943211924429E-2</v>
      </c>
      <c r="AJ127" s="13">
        <v>-4.8137103452669132E-2</v>
      </c>
    </row>
    <row r="128" spans="1:44" ht="10.5" customHeight="1" x14ac:dyDescent="0.2">
      <c r="A128" s="11"/>
      <c r="B128" s="14"/>
      <c r="C128" s="11" t="s">
        <v>42</v>
      </c>
      <c r="D128" s="11"/>
      <c r="E128" s="11"/>
      <c r="F128" s="2"/>
      <c r="G128" s="12">
        <v>0</v>
      </c>
      <c r="H128" s="12">
        <v>0</v>
      </c>
      <c r="I128" s="12">
        <v>0</v>
      </c>
      <c r="J128" s="12">
        <v>0</v>
      </c>
      <c r="K128" s="12">
        <v>0</v>
      </c>
      <c r="L128" s="12">
        <v>131414</v>
      </c>
      <c r="M128" s="12">
        <v>308845</v>
      </c>
      <c r="N128" s="12">
        <v>238349</v>
      </c>
      <c r="O128" s="12">
        <v>248114</v>
      </c>
      <c r="P128" s="12">
        <v>198110</v>
      </c>
      <c r="Q128" s="12">
        <v>198427</v>
      </c>
      <c r="R128" s="63">
        <v>190606</v>
      </c>
      <c r="S128" s="63">
        <v>189959</v>
      </c>
      <c r="T128" s="63">
        <v>244852</v>
      </c>
      <c r="U128" s="41">
        <v>268129</v>
      </c>
      <c r="V128" s="41">
        <v>271346</v>
      </c>
      <c r="W128" s="63">
        <v>215652.9</v>
      </c>
      <c r="X128" s="63">
        <v>193671</v>
      </c>
      <c r="Y128" s="63">
        <v>193026</v>
      </c>
      <c r="Z128" s="63">
        <v>199990</v>
      </c>
      <c r="AA128" s="63">
        <v>199380</v>
      </c>
      <c r="AB128" s="63">
        <v>222395</v>
      </c>
      <c r="AC128" s="63">
        <v>312820</v>
      </c>
      <c r="AD128" s="63">
        <v>358752</v>
      </c>
      <c r="AE128" s="63">
        <v>406138</v>
      </c>
      <c r="AF128" s="63">
        <v>416877</v>
      </c>
      <c r="AG128" s="63">
        <v>409721</v>
      </c>
      <c r="AH128" s="63">
        <v>346622</v>
      </c>
      <c r="AI128" s="13">
        <v>7.6767281830872669E-2</v>
      </c>
      <c r="AJ128" s="13">
        <v>-0.15400479838719519</v>
      </c>
    </row>
    <row r="129" spans="1:36" ht="10.5" customHeight="1" x14ac:dyDescent="0.2">
      <c r="A129" s="11"/>
      <c r="B129" s="14"/>
      <c r="C129" s="11" t="s">
        <v>43</v>
      </c>
      <c r="D129" s="11"/>
      <c r="E129" s="11"/>
      <c r="F129" s="2"/>
      <c r="G129" s="12">
        <v>0</v>
      </c>
      <c r="H129" s="12">
        <v>0</v>
      </c>
      <c r="I129" s="12">
        <v>0</v>
      </c>
      <c r="J129" s="12">
        <v>0</v>
      </c>
      <c r="K129" s="12">
        <v>0</v>
      </c>
      <c r="L129" s="12">
        <v>1633347</v>
      </c>
      <c r="M129" s="12">
        <v>11707048</v>
      </c>
      <c r="N129" s="12">
        <v>14580889</v>
      </c>
      <c r="O129" s="12">
        <v>16367962</v>
      </c>
      <c r="P129" s="12">
        <v>17934767</v>
      </c>
      <c r="Q129" s="12">
        <v>17894413</v>
      </c>
      <c r="R129" s="63">
        <v>18484198</v>
      </c>
      <c r="S129" s="63">
        <v>21898996</v>
      </c>
      <c r="T129" s="63">
        <v>26530287</v>
      </c>
      <c r="U129" s="41">
        <v>35302631</v>
      </c>
      <c r="V129" s="41">
        <v>25976043</v>
      </c>
      <c r="W129" s="63">
        <v>24681387.309999999</v>
      </c>
      <c r="X129" s="63">
        <v>23829530</v>
      </c>
      <c r="Y129" s="63">
        <v>24533851</v>
      </c>
      <c r="Z129" s="63">
        <v>25663652</v>
      </c>
      <c r="AA129" s="63">
        <v>23793008</v>
      </c>
      <c r="AB129" s="63">
        <v>24999222</v>
      </c>
      <c r="AC129" s="63">
        <v>27768016</v>
      </c>
      <c r="AD129" s="63">
        <v>30693455</v>
      </c>
      <c r="AE129" s="63">
        <v>33209464</v>
      </c>
      <c r="AF129" s="63">
        <v>34735027</v>
      </c>
      <c r="AG129" s="63">
        <v>36709435</v>
      </c>
      <c r="AH129" s="63">
        <v>38531929</v>
      </c>
      <c r="AI129" s="13">
        <v>7.4770431105694923E-2</v>
      </c>
      <c r="AJ129" s="13">
        <v>4.9646473719903342E-2</v>
      </c>
    </row>
    <row r="130" spans="1:36" ht="10.5" customHeight="1" x14ac:dyDescent="0.2">
      <c r="A130" s="11"/>
      <c r="B130" s="14"/>
      <c r="C130" s="11" t="s">
        <v>44</v>
      </c>
      <c r="D130" s="15"/>
      <c r="E130" s="11"/>
      <c r="F130" s="2"/>
      <c r="G130" s="12">
        <v>5730120</v>
      </c>
      <c r="H130" s="12">
        <v>9664141</v>
      </c>
      <c r="I130" s="12">
        <v>9016774</v>
      </c>
      <c r="J130" s="12">
        <v>9991230</v>
      </c>
      <c r="K130" s="12">
        <v>11570857</v>
      </c>
      <c r="L130" s="12">
        <v>13677673</v>
      </c>
      <c r="M130" s="12">
        <v>15544105</v>
      </c>
      <c r="N130" s="12">
        <v>15992884</v>
      </c>
      <c r="O130" s="12">
        <v>17766293</v>
      </c>
      <c r="P130" s="12">
        <v>16336174</v>
      </c>
      <c r="Q130" s="12">
        <v>16948223</v>
      </c>
      <c r="R130" s="63">
        <v>17252687</v>
      </c>
      <c r="S130" s="63">
        <v>20461356</v>
      </c>
      <c r="T130" s="63">
        <v>26448820</v>
      </c>
      <c r="U130" s="41">
        <v>38330404.460000001</v>
      </c>
      <c r="V130" s="41">
        <v>32928179</v>
      </c>
      <c r="W130" s="63">
        <v>24884260.979999997</v>
      </c>
      <c r="X130" s="63">
        <v>21476900.41</v>
      </c>
      <c r="Y130" s="63">
        <v>19709007</v>
      </c>
      <c r="Z130" s="63">
        <v>20768305</v>
      </c>
      <c r="AA130" s="63">
        <v>18317382</v>
      </c>
      <c r="AB130" s="63">
        <v>19849598</v>
      </c>
      <c r="AC130" s="63">
        <v>23781250</v>
      </c>
      <c r="AD130" s="63">
        <v>146573307</v>
      </c>
      <c r="AE130" s="63">
        <v>24181148</v>
      </c>
      <c r="AF130" s="63">
        <v>27600052</v>
      </c>
      <c r="AG130" s="63">
        <v>67625811</v>
      </c>
      <c r="AH130" s="63">
        <v>34601175</v>
      </c>
      <c r="AI130" s="13">
        <v>9.7041832740125011E-2</v>
      </c>
      <c r="AJ130" s="13">
        <v>-0.48834365919840872</v>
      </c>
    </row>
    <row r="131" spans="1:36" ht="10.5" customHeight="1" x14ac:dyDescent="0.2">
      <c r="A131" s="11"/>
      <c r="B131" s="14"/>
      <c r="C131" s="11"/>
      <c r="D131" s="15" t="s">
        <v>45</v>
      </c>
      <c r="E131" s="11"/>
      <c r="F131" s="2"/>
      <c r="G131" s="12">
        <v>365781</v>
      </c>
      <c r="H131" s="12">
        <v>928830</v>
      </c>
      <c r="I131" s="12">
        <v>1004493</v>
      </c>
      <c r="J131" s="12">
        <v>1293547</v>
      </c>
      <c r="K131" s="12">
        <v>1869411</v>
      </c>
      <c r="L131" s="12">
        <v>1818951</v>
      </c>
      <c r="M131" s="12">
        <v>2803050</v>
      </c>
      <c r="N131" s="12">
        <v>2497900</v>
      </c>
      <c r="O131" s="12">
        <v>2282048</v>
      </c>
      <c r="P131" s="12">
        <v>2724241</v>
      </c>
      <c r="Q131" s="12">
        <v>2756118</v>
      </c>
      <c r="R131" s="63">
        <v>3279036</v>
      </c>
      <c r="S131" s="63">
        <v>4073986</v>
      </c>
      <c r="T131" s="63">
        <v>5473106</v>
      </c>
      <c r="U131" s="41">
        <v>5994622</v>
      </c>
      <c r="V131" s="41">
        <v>5187587</v>
      </c>
      <c r="W131" s="63">
        <v>3456655.22</v>
      </c>
      <c r="X131" s="63">
        <v>3000096</v>
      </c>
      <c r="Y131" s="63">
        <v>2459964</v>
      </c>
      <c r="Z131" s="63">
        <v>2951966</v>
      </c>
      <c r="AA131" s="63">
        <v>3895013</v>
      </c>
      <c r="AB131" s="63">
        <v>4280974</v>
      </c>
      <c r="AC131" s="63">
        <v>5168909</v>
      </c>
      <c r="AD131" s="63">
        <v>5955747</v>
      </c>
      <c r="AE131" s="63">
        <v>6861945</v>
      </c>
      <c r="AF131" s="63">
        <v>8468739</v>
      </c>
      <c r="AG131" s="63">
        <v>8419788</v>
      </c>
      <c r="AH131" s="63">
        <v>7677871</v>
      </c>
      <c r="AI131" s="13">
        <v>0.10225743467462323</v>
      </c>
      <c r="AJ131" s="13">
        <v>-8.811587655176116E-2</v>
      </c>
    </row>
    <row r="132" spans="1:36" ht="10.5" customHeight="1" x14ac:dyDescent="0.2">
      <c r="A132" s="11"/>
      <c r="B132" s="14"/>
      <c r="C132" s="11"/>
      <c r="D132" s="15" t="s">
        <v>46</v>
      </c>
      <c r="E132" s="11"/>
      <c r="F132" s="2"/>
      <c r="G132" s="12">
        <v>4875992</v>
      </c>
      <c r="H132" s="12">
        <v>6402568</v>
      </c>
      <c r="I132" s="12">
        <v>6220884</v>
      </c>
      <c r="J132" s="12">
        <v>7340567</v>
      </c>
      <c r="K132" s="12">
        <v>7362682</v>
      </c>
      <c r="L132" s="12">
        <v>8753236</v>
      </c>
      <c r="M132" s="12">
        <v>9189719</v>
      </c>
      <c r="N132" s="12">
        <v>10088080</v>
      </c>
      <c r="O132" s="12">
        <v>10992861</v>
      </c>
      <c r="P132" s="12">
        <v>10080916</v>
      </c>
      <c r="Q132" s="12">
        <v>10312321</v>
      </c>
      <c r="R132" s="63">
        <v>11011064</v>
      </c>
      <c r="S132" s="63">
        <v>10996960</v>
      </c>
      <c r="T132" s="63">
        <v>12245539</v>
      </c>
      <c r="U132" s="41">
        <v>13673167.460000001</v>
      </c>
      <c r="V132" s="41">
        <v>13951087</v>
      </c>
      <c r="W132" s="63">
        <v>14444497.84</v>
      </c>
      <c r="X132" s="63">
        <v>14024761.41</v>
      </c>
      <c r="Y132" s="63">
        <v>13686393</v>
      </c>
      <c r="Z132" s="63">
        <v>14280683</v>
      </c>
      <c r="AA132" s="63">
        <v>10689919</v>
      </c>
      <c r="AB132" s="63">
        <v>10873855</v>
      </c>
      <c r="AC132" s="63">
        <v>10605263</v>
      </c>
      <c r="AD132" s="63">
        <v>10990757</v>
      </c>
      <c r="AE132" s="63">
        <v>11559280</v>
      </c>
      <c r="AF132" s="63">
        <v>11100742</v>
      </c>
      <c r="AG132" s="63">
        <v>10808547</v>
      </c>
      <c r="AH132" s="63">
        <v>12991413</v>
      </c>
      <c r="AI132" s="13">
        <v>3.0098627775168918E-2</v>
      </c>
      <c r="AJ132" s="13">
        <v>0.20195739538348678</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3000000</v>
      </c>
      <c r="AD133" s="63">
        <v>124740051</v>
      </c>
      <c r="AE133" s="63">
        <v>0</v>
      </c>
      <c r="AF133" s="63">
        <v>0</v>
      </c>
      <c r="AG133" s="63">
        <v>33062616</v>
      </c>
      <c r="AH133" s="63">
        <v>0</v>
      </c>
      <c r="AI133" s="13" t="s">
        <v>246</v>
      </c>
      <c r="AJ133" s="13" t="s">
        <v>246</v>
      </c>
    </row>
    <row r="134" spans="1:36" ht="10.5" customHeight="1" x14ac:dyDescent="0.2">
      <c r="A134" s="11"/>
      <c r="B134" s="11"/>
      <c r="C134" s="11"/>
      <c r="D134" s="11" t="s">
        <v>48</v>
      </c>
      <c r="E134" s="11"/>
      <c r="F134" s="2"/>
      <c r="G134" s="12">
        <v>488347</v>
      </c>
      <c r="H134" s="12">
        <v>2332743</v>
      </c>
      <c r="I134" s="12">
        <v>1791397</v>
      </c>
      <c r="J134" s="12">
        <v>1357116</v>
      </c>
      <c r="K134" s="12">
        <v>2338764</v>
      </c>
      <c r="L134" s="12">
        <v>3105486</v>
      </c>
      <c r="M134" s="12">
        <v>3551336</v>
      </c>
      <c r="N134" s="12">
        <v>3406904</v>
      </c>
      <c r="O134" s="12">
        <v>4491384</v>
      </c>
      <c r="P134" s="12">
        <v>3531017</v>
      </c>
      <c r="Q134" s="12">
        <v>3879784</v>
      </c>
      <c r="R134" s="63">
        <v>2962587</v>
      </c>
      <c r="S134" s="63">
        <v>5390410</v>
      </c>
      <c r="T134" s="63">
        <v>8730175</v>
      </c>
      <c r="U134" s="41">
        <v>18662615</v>
      </c>
      <c r="V134" s="41">
        <v>13789505</v>
      </c>
      <c r="W134" s="63">
        <v>6983107.9199999999</v>
      </c>
      <c r="X134" s="63">
        <v>4452043</v>
      </c>
      <c r="Y134" s="63">
        <v>3562650</v>
      </c>
      <c r="Z134" s="63">
        <v>3535656</v>
      </c>
      <c r="AA134" s="63">
        <v>3732450</v>
      </c>
      <c r="AB134" s="63">
        <v>4694769</v>
      </c>
      <c r="AC134" s="63">
        <v>5007078</v>
      </c>
      <c r="AD134" s="63">
        <v>4886752</v>
      </c>
      <c r="AE134" s="63">
        <v>5759923</v>
      </c>
      <c r="AF134" s="63">
        <v>8030571</v>
      </c>
      <c r="AG134" s="63">
        <v>15334860</v>
      </c>
      <c r="AH134" s="63">
        <v>13931891</v>
      </c>
      <c r="AI134" s="13">
        <v>0.19876109554010624</v>
      </c>
      <c r="AJ134" s="13">
        <v>-9.1488869151723592E-2</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6757409</v>
      </c>
      <c r="H136" s="12">
        <v>7126197</v>
      </c>
      <c r="I136" s="12">
        <v>7204151</v>
      </c>
      <c r="J136" s="12">
        <v>7752327</v>
      </c>
      <c r="K136" s="12">
        <f>SUM(K137:K145)</f>
        <v>8375609</v>
      </c>
      <c r="L136" s="12">
        <f>SUM(L137:L145)</f>
        <v>9391702</v>
      </c>
      <c r="M136" s="12">
        <f>SUM(M137:M145)</f>
        <v>9491600</v>
      </c>
      <c r="N136" s="12">
        <f>SUM(N137:N145)</f>
        <v>9889266</v>
      </c>
      <c r="O136" s="12">
        <v>11247785</v>
      </c>
      <c r="P136" s="12">
        <v>11670656</v>
      </c>
      <c r="Q136" s="12">
        <v>12512762</v>
      </c>
      <c r="R136" s="63">
        <v>13476305</v>
      </c>
      <c r="S136" s="63">
        <v>22596498</v>
      </c>
      <c r="T136" s="63">
        <v>13912274</v>
      </c>
      <c r="U136" s="41">
        <v>15487427.34</v>
      </c>
      <c r="V136" s="41">
        <v>45636869.649999999</v>
      </c>
      <c r="W136" s="63">
        <v>21128773.399999999</v>
      </c>
      <c r="X136" s="63">
        <v>19226803.699999999</v>
      </c>
      <c r="Y136" s="63">
        <v>17568476.48</v>
      </c>
      <c r="Z136" s="63">
        <v>19434815.98</v>
      </c>
      <c r="AA136" s="63">
        <v>20642989.989999998</v>
      </c>
      <c r="AB136" s="63">
        <v>21309005</v>
      </c>
      <c r="AC136" s="63">
        <v>22570470</v>
      </c>
      <c r="AD136" s="63">
        <v>32047857</v>
      </c>
      <c r="AE136" s="63">
        <v>26560830</v>
      </c>
      <c r="AF136" s="63">
        <v>26972749</v>
      </c>
      <c r="AG136" s="63">
        <v>27748234</v>
      </c>
      <c r="AH136" s="63">
        <v>28058646</v>
      </c>
      <c r="AI136" s="13">
        <v>4.6929063810057903E-2</v>
      </c>
      <c r="AJ136" s="13">
        <v>1.1186729937479985E-2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181888</v>
      </c>
      <c r="H138" s="12">
        <v>191437</v>
      </c>
      <c r="I138" s="12">
        <v>215240</v>
      </c>
      <c r="J138" s="12">
        <v>224609</v>
      </c>
      <c r="K138" s="12">
        <v>242533</v>
      </c>
      <c r="L138" s="12">
        <v>302726</v>
      </c>
      <c r="M138" s="12">
        <v>315159</v>
      </c>
      <c r="N138" s="12">
        <v>333820</v>
      </c>
      <c r="O138" s="12">
        <v>768094</v>
      </c>
      <c r="P138" s="12">
        <v>844873</v>
      </c>
      <c r="Q138" s="12">
        <v>973898</v>
      </c>
      <c r="R138" s="63">
        <v>1012299</v>
      </c>
      <c r="S138" s="63">
        <v>844873</v>
      </c>
      <c r="T138" s="63">
        <v>1237688</v>
      </c>
      <c r="U138" s="41">
        <v>1277160.1399999999</v>
      </c>
      <c r="V138" s="41">
        <v>1385009.94</v>
      </c>
      <c r="W138" s="64">
        <v>1462021.26</v>
      </c>
      <c r="X138" s="64">
        <v>1552652.58</v>
      </c>
      <c r="Y138" s="63">
        <v>1634377.3</v>
      </c>
      <c r="Z138" s="63">
        <v>1623432.25</v>
      </c>
      <c r="AA138" s="63">
        <v>1713704.81</v>
      </c>
      <c r="AB138" s="63">
        <v>1844495</v>
      </c>
      <c r="AC138" s="63">
        <v>2073974</v>
      </c>
      <c r="AD138" s="63">
        <v>2102179</v>
      </c>
      <c r="AE138" s="63">
        <v>2304014</v>
      </c>
      <c r="AF138" s="63">
        <v>2499602</v>
      </c>
      <c r="AG138" s="63">
        <v>2957424</v>
      </c>
      <c r="AH138" s="63">
        <v>3175060</v>
      </c>
      <c r="AI138" s="13">
        <v>9.4743585206818803E-2</v>
      </c>
      <c r="AJ138" s="13">
        <v>7.3589718619988212E-2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5132200</v>
      </c>
      <c r="H141" s="12">
        <v>5275528</v>
      </c>
      <c r="I141" s="12">
        <v>5790274</v>
      </c>
      <c r="J141" s="12">
        <v>6265702</v>
      </c>
      <c r="K141" s="12">
        <v>6614081</v>
      </c>
      <c r="L141" s="12">
        <v>6798967</v>
      </c>
      <c r="M141" s="12">
        <v>7092474</v>
      </c>
      <c r="N141" s="12">
        <v>7497686</v>
      </c>
      <c r="O141" s="12">
        <v>8152283</v>
      </c>
      <c r="P141" s="12">
        <v>8452122</v>
      </c>
      <c r="Q141" s="12">
        <v>8360541</v>
      </c>
      <c r="R141" s="63">
        <v>8491924</v>
      </c>
      <c r="S141" s="63">
        <v>8593408</v>
      </c>
      <c r="T141" s="63">
        <v>8872756</v>
      </c>
      <c r="U141" s="41">
        <v>10596843.219999999</v>
      </c>
      <c r="V141" s="41">
        <v>10955952.989999998</v>
      </c>
      <c r="W141" s="63">
        <v>10297450.769999998</v>
      </c>
      <c r="X141" s="63">
        <v>8881470.709999999</v>
      </c>
      <c r="Y141" s="63">
        <v>8483783.5899999999</v>
      </c>
      <c r="Z141" s="63">
        <v>8352211.2700000005</v>
      </c>
      <c r="AA141" s="63">
        <v>9745883.1499999985</v>
      </c>
      <c r="AB141" s="63">
        <v>9661168</v>
      </c>
      <c r="AC141" s="63">
        <v>9619891</v>
      </c>
      <c r="AD141" s="63">
        <v>9978170</v>
      </c>
      <c r="AE141" s="63">
        <v>10455973</v>
      </c>
      <c r="AF141" s="63">
        <v>10435390</v>
      </c>
      <c r="AG141" s="63">
        <v>10711616</v>
      </c>
      <c r="AH141" s="63">
        <v>10437645</v>
      </c>
      <c r="AI141" s="13">
        <v>1.2967428995790842E-2</v>
      </c>
      <c r="AJ141" s="13">
        <v>-2.5576999772956761E-2</v>
      </c>
    </row>
    <row r="142" spans="1:36" ht="10.5" customHeight="1" x14ac:dyDescent="0.2">
      <c r="A142" s="11"/>
      <c r="B142" s="14"/>
      <c r="C142" s="11" t="s">
        <v>55</v>
      </c>
      <c r="E142" s="11"/>
      <c r="F142" s="2"/>
      <c r="G142" s="12">
        <v>0</v>
      </c>
      <c r="H142" s="12">
        <v>0</v>
      </c>
      <c r="I142" s="12">
        <v>0</v>
      </c>
      <c r="J142" s="12">
        <v>0</v>
      </c>
      <c r="K142" s="12">
        <v>0</v>
      </c>
      <c r="L142" s="12">
        <v>156758</v>
      </c>
      <c r="M142" s="12">
        <v>306753</v>
      </c>
      <c r="N142" s="12">
        <v>488072</v>
      </c>
      <c r="O142" s="12">
        <v>536517</v>
      </c>
      <c r="P142" s="12">
        <v>517402</v>
      </c>
      <c r="Q142" s="12">
        <v>502657</v>
      </c>
      <c r="R142" s="63">
        <v>561960</v>
      </c>
      <c r="S142" s="63">
        <v>517402</v>
      </c>
      <c r="T142" s="63">
        <v>588198</v>
      </c>
      <c r="U142" s="41">
        <v>519583.98</v>
      </c>
      <c r="V142" s="41">
        <v>606229.72</v>
      </c>
      <c r="W142" s="64">
        <v>596135.36</v>
      </c>
      <c r="X142" s="64">
        <v>523687.3</v>
      </c>
      <c r="Y142" s="63">
        <v>702521.59</v>
      </c>
      <c r="Z142" s="63">
        <v>554110.46</v>
      </c>
      <c r="AA142" s="63">
        <v>573686.03</v>
      </c>
      <c r="AB142" s="63">
        <v>596006</v>
      </c>
      <c r="AC142" s="63">
        <v>647447</v>
      </c>
      <c r="AD142" s="63">
        <v>639540</v>
      </c>
      <c r="AE142" s="63">
        <v>671099</v>
      </c>
      <c r="AF142" s="63">
        <v>699593</v>
      </c>
      <c r="AG142" s="63">
        <v>783108</v>
      </c>
      <c r="AH142" s="63">
        <v>314295</v>
      </c>
      <c r="AI142" s="13">
        <v>-0.10116258918715826</v>
      </c>
      <c r="AJ142" s="13">
        <v>-0.5986568902373619</v>
      </c>
    </row>
    <row r="143" spans="1:36" ht="10.5" customHeight="1" x14ac:dyDescent="0.2">
      <c r="A143" s="11"/>
      <c r="B143" s="11"/>
      <c r="C143" s="11" t="s">
        <v>56</v>
      </c>
      <c r="D143" s="11"/>
      <c r="E143" s="11"/>
      <c r="F143" s="2"/>
      <c r="G143" s="12">
        <v>1443321</v>
      </c>
      <c r="H143" s="12">
        <v>1659232</v>
      </c>
      <c r="I143" s="12">
        <v>1198637</v>
      </c>
      <c r="J143" s="12">
        <v>1262016</v>
      </c>
      <c r="K143" s="12">
        <v>1518995</v>
      </c>
      <c r="L143" s="12">
        <v>2133251</v>
      </c>
      <c r="M143" s="12">
        <v>1777214</v>
      </c>
      <c r="N143" s="12">
        <v>1569688</v>
      </c>
      <c r="O143" s="12">
        <v>1790891</v>
      </c>
      <c r="P143" s="12">
        <v>1856259</v>
      </c>
      <c r="Q143" s="12">
        <v>2675666</v>
      </c>
      <c r="R143" s="63">
        <v>3410122</v>
      </c>
      <c r="S143" s="63">
        <v>12640815</v>
      </c>
      <c r="T143" s="63">
        <v>3213632</v>
      </c>
      <c r="U143" s="41">
        <v>3093840</v>
      </c>
      <c r="V143" s="41">
        <v>32689677</v>
      </c>
      <c r="W143" s="63">
        <v>8773166.0099999998</v>
      </c>
      <c r="X143" s="63">
        <v>8268993.1100000003</v>
      </c>
      <c r="Y143" s="63">
        <v>6747794</v>
      </c>
      <c r="Z143" s="63">
        <v>8905062</v>
      </c>
      <c r="AA143" s="63">
        <v>8609716</v>
      </c>
      <c r="AB143" s="63">
        <v>9207336</v>
      </c>
      <c r="AC143" s="63">
        <v>10229158</v>
      </c>
      <c r="AD143" s="63">
        <v>19327968</v>
      </c>
      <c r="AE143" s="63">
        <v>13129744</v>
      </c>
      <c r="AF143" s="63">
        <v>13338164</v>
      </c>
      <c r="AG143" s="63">
        <v>13296086</v>
      </c>
      <c r="AH143" s="63">
        <v>14131646</v>
      </c>
      <c r="AI143" s="13">
        <v>7.4013630134272868E-2</v>
      </c>
      <c r="AJ143" s="13">
        <v>6.2842553816213287E-2</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433322</v>
      </c>
      <c r="H147" s="12">
        <v>119271</v>
      </c>
      <c r="I147" s="12">
        <v>2007409</v>
      </c>
      <c r="J147" s="12">
        <v>802760</v>
      </c>
      <c r="K147" s="12">
        <v>1672514</v>
      </c>
      <c r="L147" s="12">
        <v>2075422</v>
      </c>
      <c r="M147" s="12">
        <v>2318967</v>
      </c>
      <c r="N147" s="12">
        <v>1438823</v>
      </c>
      <c r="O147" s="12">
        <v>1519288</v>
      </c>
      <c r="P147" s="12">
        <v>1796931</v>
      </c>
      <c r="Q147" s="12">
        <v>1025846</v>
      </c>
      <c r="R147" s="63">
        <v>1531313</v>
      </c>
      <c r="S147" s="63">
        <v>789924</v>
      </c>
      <c r="T147" s="63">
        <v>1130872</v>
      </c>
      <c r="U147" s="41">
        <v>1070866</v>
      </c>
      <c r="V147" s="41">
        <v>605581</v>
      </c>
      <c r="W147" s="63">
        <v>367029.19</v>
      </c>
      <c r="X147" s="63">
        <v>1274232</v>
      </c>
      <c r="Y147" s="63">
        <v>1419773</v>
      </c>
      <c r="Z147" s="63">
        <v>816225</v>
      </c>
      <c r="AA147" s="63">
        <v>1242403</v>
      </c>
      <c r="AB147" s="63">
        <v>1376679</v>
      </c>
      <c r="AC147" s="63">
        <v>1384625</v>
      </c>
      <c r="AD147" s="63">
        <v>1065343</v>
      </c>
      <c r="AE147" s="63">
        <v>1693486</v>
      </c>
      <c r="AF147" s="63">
        <v>1407744</v>
      </c>
      <c r="AG147" s="63">
        <v>1089048</v>
      </c>
      <c r="AH147" s="63">
        <v>1118765</v>
      </c>
      <c r="AI147" s="13">
        <v>-3.3983901499444191E-2</v>
      </c>
      <c r="AJ147" s="13">
        <v>2.7287135185960581E-2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45368</v>
      </c>
      <c r="H149" s="12">
        <v>56950</v>
      </c>
      <c r="I149" s="12">
        <v>58628</v>
      </c>
      <c r="J149" s="12">
        <v>78536</v>
      </c>
      <c r="K149" s="12">
        <v>63659</v>
      </c>
      <c r="L149" s="12">
        <v>123441</v>
      </c>
      <c r="M149" s="12">
        <v>117017</v>
      </c>
      <c r="N149" s="12">
        <v>122911</v>
      </c>
      <c r="O149" s="12">
        <v>182219</v>
      </c>
      <c r="P149" s="12">
        <v>219207</v>
      </c>
      <c r="Q149" s="12">
        <v>432710</v>
      </c>
      <c r="R149" s="63">
        <v>846816</v>
      </c>
      <c r="S149" s="63">
        <v>3146932</v>
      </c>
      <c r="T149" s="63">
        <v>444421</v>
      </c>
      <c r="U149" s="41">
        <v>494559</v>
      </c>
      <c r="V149" s="41">
        <v>521049</v>
      </c>
      <c r="W149" s="63">
        <v>43102.1</v>
      </c>
      <c r="X149" s="63">
        <v>538423.61</v>
      </c>
      <c r="Y149" s="63">
        <v>588484</v>
      </c>
      <c r="Z149" s="63">
        <v>825787</v>
      </c>
      <c r="AA149" s="63">
        <v>664148</v>
      </c>
      <c r="AB149" s="63">
        <v>708334</v>
      </c>
      <c r="AC149" s="63">
        <v>778048</v>
      </c>
      <c r="AD149" s="63">
        <v>901563</v>
      </c>
      <c r="AE149" s="63">
        <v>816200</v>
      </c>
      <c r="AF149" s="63">
        <v>1150111</v>
      </c>
      <c r="AG149" s="63">
        <v>1249214</v>
      </c>
      <c r="AH149" s="63">
        <v>1422929</v>
      </c>
      <c r="AI149" s="13">
        <v>0.12328732145885568</v>
      </c>
      <c r="AJ149" s="13">
        <v>0.13905944057623434</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30638649</v>
      </c>
      <c r="H152" s="5">
        <v>33124333</v>
      </c>
      <c r="I152" s="5">
        <v>38208436</v>
      </c>
      <c r="J152" s="5">
        <v>39238632</v>
      </c>
      <c r="K152" s="5">
        <v>36363595</v>
      </c>
      <c r="L152" s="5">
        <v>37397698</v>
      </c>
      <c r="M152" s="5">
        <v>42665486</v>
      </c>
      <c r="N152" s="5">
        <v>51350370</v>
      </c>
      <c r="O152" s="5">
        <v>55344664</v>
      </c>
      <c r="P152" s="5">
        <v>58418559</v>
      </c>
      <c r="Q152" s="5">
        <v>62307036</v>
      </c>
      <c r="R152" s="62">
        <v>63427900</v>
      </c>
      <c r="S152" s="62">
        <v>84914462</v>
      </c>
      <c r="T152" s="62">
        <v>112716104</v>
      </c>
      <c r="U152" s="39">
        <v>107797387</v>
      </c>
      <c r="V152" s="39">
        <v>138406643</v>
      </c>
      <c r="W152" s="62">
        <v>150220156</v>
      </c>
      <c r="X152" s="62">
        <v>149488538.06</v>
      </c>
      <c r="Y152" s="62">
        <v>122450468</v>
      </c>
      <c r="Z152" s="62">
        <v>128395802</v>
      </c>
      <c r="AA152" s="62">
        <v>139289505</v>
      </c>
      <c r="AB152" s="62">
        <v>147560626</v>
      </c>
      <c r="AC152" s="62">
        <v>148874646</v>
      </c>
      <c r="AD152" s="62">
        <v>194769606</v>
      </c>
      <c r="AE152" s="62">
        <v>187868344</v>
      </c>
      <c r="AF152" s="62">
        <v>244344714</v>
      </c>
      <c r="AG152" s="62">
        <v>269638682</v>
      </c>
      <c r="AH152" s="62">
        <v>242403017</v>
      </c>
      <c r="AI152" s="10">
        <v>8.6245329106252822E-2</v>
      </c>
      <c r="AJ152" s="10">
        <v>-0.10100800374035354</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5850464</v>
      </c>
      <c r="H154" s="12">
        <v>7409535</v>
      </c>
      <c r="I154" s="12">
        <v>8965702</v>
      </c>
      <c r="J154" s="12">
        <v>9788121</v>
      </c>
      <c r="K154" s="12">
        <v>10704488</v>
      </c>
      <c r="L154" s="12">
        <v>11816155</v>
      </c>
      <c r="M154" s="12">
        <v>12765849</v>
      </c>
      <c r="N154" s="12">
        <v>14119016</v>
      </c>
      <c r="O154" s="12">
        <v>15008953</v>
      </c>
      <c r="P154" s="12">
        <v>16046008</v>
      </c>
      <c r="Q154" s="12">
        <v>17718174</v>
      </c>
      <c r="R154" s="63">
        <v>19038717</v>
      </c>
      <c r="S154" s="63">
        <v>22388800</v>
      </c>
      <c r="T154" s="63">
        <v>24945710</v>
      </c>
      <c r="U154" s="41">
        <v>24902246</v>
      </c>
      <c r="V154" s="41">
        <v>27091912</v>
      </c>
      <c r="W154" s="63">
        <v>29736057</v>
      </c>
      <c r="X154" s="63">
        <v>30537694</v>
      </c>
      <c r="Y154" s="63">
        <v>27936795</v>
      </c>
      <c r="Z154" s="63">
        <v>29804731</v>
      </c>
      <c r="AA154" s="63">
        <v>31909497</v>
      </c>
      <c r="AB154" s="63">
        <v>33306121</v>
      </c>
      <c r="AC154" s="63">
        <v>37970934</v>
      </c>
      <c r="AD154" s="63">
        <v>48434407</v>
      </c>
      <c r="AE154" s="63">
        <v>46175531</v>
      </c>
      <c r="AF154" s="63">
        <v>45335697</v>
      </c>
      <c r="AG154" s="63">
        <v>49076100</v>
      </c>
      <c r="AH154" s="63">
        <v>52173252</v>
      </c>
      <c r="AI154" s="13">
        <v>7.7673760503955913E-2</v>
      </c>
      <c r="AJ154" s="13">
        <v>6.3109171266665445E-2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7194912</v>
      </c>
      <c r="H156" s="12">
        <v>7698843</v>
      </c>
      <c r="I156" s="12">
        <v>8887095</v>
      </c>
      <c r="J156" s="12">
        <v>9108384</v>
      </c>
      <c r="K156" s="12">
        <v>9705118</v>
      </c>
      <c r="L156" s="12">
        <v>10871458</v>
      </c>
      <c r="M156" s="12">
        <v>12191299</v>
      </c>
      <c r="N156" s="12">
        <v>15098469</v>
      </c>
      <c r="O156" s="12">
        <v>16005245</v>
      </c>
      <c r="P156" s="12">
        <v>16946339</v>
      </c>
      <c r="Q156" s="12">
        <v>18598497</v>
      </c>
      <c r="R156" s="63">
        <v>20948157</v>
      </c>
      <c r="S156" s="63">
        <v>22570499</v>
      </c>
      <c r="T156" s="63">
        <v>23741109</v>
      </c>
      <c r="U156" s="41">
        <v>30667093</v>
      </c>
      <c r="V156" s="41">
        <v>36121902</v>
      </c>
      <c r="W156" s="63">
        <v>39983969</v>
      </c>
      <c r="X156" s="63">
        <v>41560391.060000002</v>
      </c>
      <c r="Y156" s="63">
        <v>41300936</v>
      </c>
      <c r="Z156" s="63">
        <v>40283979</v>
      </c>
      <c r="AA156" s="63">
        <v>42660284</v>
      </c>
      <c r="AB156" s="63">
        <v>43965762</v>
      </c>
      <c r="AC156" s="63">
        <v>40183309</v>
      </c>
      <c r="AD156" s="63">
        <v>42061241</v>
      </c>
      <c r="AE156" s="63">
        <v>44624252</v>
      </c>
      <c r="AF156" s="63">
        <v>48624875</v>
      </c>
      <c r="AG156" s="63">
        <v>53058069</v>
      </c>
      <c r="AH156" s="63">
        <v>53292144</v>
      </c>
      <c r="AI156" s="13">
        <v>3.2582510099874229E-2</v>
      </c>
      <c r="AJ156" s="13">
        <v>4.4116758188090114E-3</v>
      </c>
    </row>
    <row r="157" spans="1:36" ht="10.5" customHeight="1" x14ac:dyDescent="0.2">
      <c r="A157" s="11"/>
      <c r="B157" s="19" t="s">
        <v>67</v>
      </c>
      <c r="C157" s="14"/>
      <c r="D157" s="19"/>
      <c r="E157" s="19"/>
      <c r="F157" s="2"/>
      <c r="G157" s="12">
        <v>1150382</v>
      </c>
      <c r="H157" s="12">
        <v>1108695</v>
      </c>
      <c r="I157" s="12">
        <v>1463807</v>
      </c>
      <c r="J157" s="12">
        <v>1592803</v>
      </c>
      <c r="K157" s="12">
        <v>1260224</v>
      </c>
      <c r="L157" s="12">
        <v>1347021</v>
      </c>
      <c r="M157" s="12">
        <v>1545326</v>
      </c>
      <c r="N157" s="12">
        <v>2405503</v>
      </c>
      <c r="O157" s="12">
        <v>3132553</v>
      </c>
      <c r="P157" s="12">
        <v>3219368</v>
      </c>
      <c r="Q157" s="12">
        <v>4348548</v>
      </c>
      <c r="R157" s="63">
        <v>3040298</v>
      </c>
      <c r="S157" s="63">
        <v>19460995</v>
      </c>
      <c r="T157" s="63">
        <v>25332110</v>
      </c>
      <c r="U157" s="41">
        <v>26856500</v>
      </c>
      <c r="V157" s="41">
        <v>40669288</v>
      </c>
      <c r="W157" s="63">
        <v>38517434</v>
      </c>
      <c r="X157" s="63">
        <v>42703910</v>
      </c>
      <c r="Y157" s="63">
        <v>28219808</v>
      </c>
      <c r="Z157" s="63">
        <v>28885866</v>
      </c>
      <c r="AA157" s="63">
        <v>32721238</v>
      </c>
      <c r="AB157" s="63">
        <v>23792249</v>
      </c>
      <c r="AC157" s="63">
        <v>29878970</v>
      </c>
      <c r="AD157" s="63">
        <v>48777782</v>
      </c>
      <c r="AE157" s="63">
        <v>28469890</v>
      </c>
      <c r="AF157" s="63">
        <v>46777030</v>
      </c>
      <c r="AG157" s="63">
        <v>52722684</v>
      </c>
      <c r="AH157" s="63">
        <v>46106284</v>
      </c>
      <c r="AI157" s="13">
        <v>0.11657381126306188</v>
      </c>
      <c r="AJ157" s="13">
        <v>-0.12549436974794378</v>
      </c>
    </row>
    <row r="158" spans="1:36" ht="10.5" customHeight="1" x14ac:dyDescent="0.2">
      <c r="A158" s="11"/>
      <c r="B158" s="19" t="s">
        <v>69</v>
      </c>
      <c r="C158" s="14"/>
      <c r="D158" s="19"/>
      <c r="E158" s="19"/>
      <c r="F158" s="2"/>
      <c r="G158" s="12">
        <v>2731192</v>
      </c>
      <c r="H158" s="12">
        <v>1821048</v>
      </c>
      <c r="I158" s="12">
        <v>2260779</v>
      </c>
      <c r="J158" s="12">
        <v>1468709</v>
      </c>
      <c r="K158" s="12">
        <v>2001421</v>
      </c>
      <c r="L158" s="12">
        <v>1980556</v>
      </c>
      <c r="M158" s="12">
        <v>2436016</v>
      </c>
      <c r="N158" s="12">
        <v>1293709</v>
      </c>
      <c r="O158" s="12">
        <v>1378418</v>
      </c>
      <c r="P158" s="12">
        <v>1564676</v>
      </c>
      <c r="Q158" s="12">
        <v>1555781</v>
      </c>
      <c r="R158" s="63">
        <v>2252774</v>
      </c>
      <c r="S158" s="63">
        <v>2382131</v>
      </c>
      <c r="T158" s="63">
        <v>2354394</v>
      </c>
      <c r="U158" s="41">
        <v>3394236</v>
      </c>
      <c r="V158" s="41">
        <v>2572304</v>
      </c>
      <c r="W158" s="63">
        <v>2833546</v>
      </c>
      <c r="X158" s="63">
        <v>2759431</v>
      </c>
      <c r="Y158" s="63">
        <v>2522794</v>
      </c>
      <c r="Z158" s="63">
        <v>2279323</v>
      </c>
      <c r="AA158" s="63">
        <v>2297399</v>
      </c>
      <c r="AB158" s="63">
        <v>1987524</v>
      </c>
      <c r="AC158" s="63">
        <v>2030517</v>
      </c>
      <c r="AD158" s="63">
        <v>2109607</v>
      </c>
      <c r="AE158" s="63">
        <v>2165433</v>
      </c>
      <c r="AF158" s="63">
        <v>2328298</v>
      </c>
      <c r="AG158" s="63">
        <v>2087550</v>
      </c>
      <c r="AH158" s="63">
        <v>2992252</v>
      </c>
      <c r="AI158" s="13">
        <v>7.0568097372678551E-2</v>
      </c>
      <c r="AJ158" s="13">
        <v>0.43337979928624465</v>
      </c>
    </row>
    <row r="159" spans="1:36" ht="10.5" customHeight="1" x14ac:dyDescent="0.2">
      <c r="A159" s="11"/>
      <c r="B159" s="19" t="s">
        <v>70</v>
      </c>
      <c r="C159" s="14"/>
      <c r="D159" s="19"/>
      <c r="E159" s="19"/>
      <c r="F159" s="2"/>
      <c r="G159" s="12">
        <v>2304389</v>
      </c>
      <c r="H159" s="12">
        <v>1985216</v>
      </c>
      <c r="I159" s="12">
        <v>1267121</v>
      </c>
      <c r="J159" s="12">
        <v>2692071</v>
      </c>
      <c r="K159" s="12">
        <v>3787335</v>
      </c>
      <c r="L159" s="12">
        <v>4212772</v>
      </c>
      <c r="M159" s="12">
        <v>5424030</v>
      </c>
      <c r="N159" s="12">
        <v>6972045</v>
      </c>
      <c r="O159" s="12">
        <v>7845059</v>
      </c>
      <c r="P159" s="12">
        <v>6647768</v>
      </c>
      <c r="Q159" s="12">
        <v>7124946</v>
      </c>
      <c r="R159" s="63">
        <v>7503249</v>
      </c>
      <c r="S159" s="63">
        <v>7734278</v>
      </c>
      <c r="T159" s="63">
        <v>7195580</v>
      </c>
      <c r="U159" s="41">
        <v>5118767</v>
      </c>
      <c r="V159" s="41">
        <v>5909024</v>
      </c>
      <c r="W159" s="63">
        <v>6062288</v>
      </c>
      <c r="X159" s="63">
        <v>6044199</v>
      </c>
      <c r="Y159" s="63">
        <v>5146651</v>
      </c>
      <c r="Z159" s="63">
        <v>5428989</v>
      </c>
      <c r="AA159" s="63">
        <v>4600144</v>
      </c>
      <c r="AB159" s="63">
        <v>6039343</v>
      </c>
      <c r="AC159" s="63">
        <v>9164467</v>
      </c>
      <c r="AD159" s="63">
        <v>12109348</v>
      </c>
      <c r="AE159" s="63">
        <v>13654601</v>
      </c>
      <c r="AF159" s="63">
        <v>11227969</v>
      </c>
      <c r="AG159" s="63">
        <v>12715875</v>
      </c>
      <c r="AH159" s="63">
        <v>11799689</v>
      </c>
      <c r="AI159" s="13">
        <v>0.11809870430344338</v>
      </c>
      <c r="AJ159" s="13">
        <v>-7.205056671286876E-2</v>
      </c>
    </row>
    <row r="160" spans="1:36" ht="10.5" customHeight="1" x14ac:dyDescent="0.2">
      <c r="A160" s="11"/>
      <c r="B160" s="19" t="s">
        <v>71</v>
      </c>
      <c r="C160" s="14"/>
      <c r="D160" s="19"/>
      <c r="E160" s="19"/>
      <c r="F160" s="2"/>
      <c r="G160" s="12">
        <v>4176374</v>
      </c>
      <c r="H160" s="12">
        <v>3928666</v>
      </c>
      <c r="I160" s="12">
        <v>4113055</v>
      </c>
      <c r="J160" s="12">
        <v>4069668</v>
      </c>
      <c r="K160" s="12">
        <v>4113032</v>
      </c>
      <c r="L160" s="12">
        <v>4814515</v>
      </c>
      <c r="M160" s="12">
        <v>5570253</v>
      </c>
      <c r="N160" s="12">
        <v>6383410</v>
      </c>
      <c r="O160" s="12">
        <v>6573807</v>
      </c>
      <c r="P160" s="12">
        <v>8243262</v>
      </c>
      <c r="Q160" s="12">
        <v>6970634</v>
      </c>
      <c r="R160" s="63">
        <v>7438029</v>
      </c>
      <c r="S160" s="63">
        <v>7019137</v>
      </c>
      <c r="T160" s="63">
        <v>9121007</v>
      </c>
      <c r="U160" s="41">
        <v>1540433</v>
      </c>
      <c r="V160" s="41">
        <v>1848116</v>
      </c>
      <c r="W160" s="63">
        <v>2247072</v>
      </c>
      <c r="X160" s="63">
        <v>2908559</v>
      </c>
      <c r="Y160" s="63">
        <v>2705321</v>
      </c>
      <c r="Z160" s="63">
        <v>10546476</v>
      </c>
      <c r="AA160" s="63">
        <v>11043947</v>
      </c>
      <c r="AB160" s="63">
        <v>15713126</v>
      </c>
      <c r="AC160" s="63">
        <v>14757683</v>
      </c>
      <c r="AD160" s="63">
        <v>16604196</v>
      </c>
      <c r="AE160" s="63">
        <v>17824950</v>
      </c>
      <c r="AF160" s="63">
        <v>17308425</v>
      </c>
      <c r="AG160" s="63">
        <v>41781016</v>
      </c>
      <c r="AH160" s="63">
        <v>34999484</v>
      </c>
      <c r="AI160" s="13">
        <v>0.1427902017248901</v>
      </c>
      <c r="AJ160" s="13">
        <v>-0.16231132340103938</v>
      </c>
    </row>
    <row r="161" spans="1:36" ht="10.5" customHeight="1" x14ac:dyDescent="0.2">
      <c r="A161" s="11"/>
      <c r="B161" s="19" t="s">
        <v>72</v>
      </c>
      <c r="C161" s="14"/>
      <c r="D161" s="19"/>
      <c r="E161" s="19"/>
      <c r="F161" s="2"/>
      <c r="G161" s="12">
        <v>3581507</v>
      </c>
      <c r="H161" s="12">
        <v>2460905</v>
      </c>
      <c r="I161" s="12">
        <v>3026473</v>
      </c>
      <c r="J161" s="12">
        <v>2887126</v>
      </c>
      <c r="K161" s="12">
        <v>0</v>
      </c>
      <c r="L161" s="12">
        <v>0</v>
      </c>
      <c r="M161" s="12">
        <v>0</v>
      </c>
      <c r="N161" s="12">
        <v>2334611</v>
      </c>
      <c r="O161" s="12">
        <v>2140235</v>
      </c>
      <c r="P161" s="12">
        <v>2030246</v>
      </c>
      <c r="Q161" s="12">
        <v>2170855</v>
      </c>
      <c r="R161" s="63">
        <v>1706603</v>
      </c>
      <c r="S161" s="63">
        <v>1606388</v>
      </c>
      <c r="T161" s="63">
        <v>7475407</v>
      </c>
      <c r="U161" s="41">
        <v>8813368</v>
      </c>
      <c r="V161" s="41">
        <v>10117875</v>
      </c>
      <c r="W161" s="63">
        <v>11290006</v>
      </c>
      <c r="X161" s="63">
        <v>12703800</v>
      </c>
      <c r="Y161" s="63">
        <v>11686699</v>
      </c>
      <c r="Z161" s="63">
        <v>7499908</v>
      </c>
      <c r="AA161" s="63">
        <v>9836420</v>
      </c>
      <c r="AB161" s="63">
        <v>15621236</v>
      </c>
      <c r="AC161" s="63">
        <v>10162232</v>
      </c>
      <c r="AD161" s="63">
        <v>13169970</v>
      </c>
      <c r="AE161" s="63">
        <v>23337570</v>
      </c>
      <c r="AF161" s="63">
        <v>18664761</v>
      </c>
      <c r="AG161" s="63">
        <v>18105787</v>
      </c>
      <c r="AH161" s="63">
        <v>23459422</v>
      </c>
      <c r="AI161" s="13">
        <v>7.0122886532895778E-2</v>
      </c>
      <c r="AJ161" s="13">
        <v>0.29568640125944262</v>
      </c>
    </row>
    <row r="162" spans="1:36" ht="10.5" customHeight="1" x14ac:dyDescent="0.2">
      <c r="A162" s="11"/>
      <c r="B162" s="19" t="s">
        <v>73</v>
      </c>
      <c r="C162" s="14"/>
      <c r="D162" s="19"/>
      <c r="E162" s="19"/>
      <c r="F162" s="2"/>
      <c r="G162" s="12">
        <v>543953</v>
      </c>
      <c r="H162" s="12">
        <v>3085570</v>
      </c>
      <c r="I162" s="12">
        <v>4200040</v>
      </c>
      <c r="J162" s="12">
        <v>4720780</v>
      </c>
      <c r="K162" s="12">
        <v>1706948</v>
      </c>
      <c r="L162" s="12">
        <v>0</v>
      </c>
      <c r="M162" s="12">
        <v>0</v>
      </c>
      <c r="N162" s="12">
        <v>0</v>
      </c>
      <c r="O162" s="12">
        <v>0</v>
      </c>
      <c r="P162" s="12">
        <v>0</v>
      </c>
      <c r="Q162" s="12">
        <v>0</v>
      </c>
      <c r="R162" s="63">
        <v>0</v>
      </c>
      <c r="S162" s="63">
        <v>0</v>
      </c>
      <c r="T162" s="63">
        <v>11143128</v>
      </c>
      <c r="U162" s="41">
        <v>5037703</v>
      </c>
      <c r="V162" s="41">
        <v>12671918</v>
      </c>
      <c r="W162" s="63">
        <v>19022196</v>
      </c>
      <c r="X162" s="63">
        <v>8505836</v>
      </c>
      <c r="Y162" s="63">
        <v>1294978</v>
      </c>
      <c r="Z162" s="63">
        <v>1753321</v>
      </c>
      <c r="AA162" s="63">
        <v>2155260</v>
      </c>
      <c r="AB162" s="63">
        <v>5255387</v>
      </c>
      <c r="AC162" s="63">
        <v>4726534</v>
      </c>
      <c r="AD162" s="63">
        <v>11503055</v>
      </c>
      <c r="AE162" s="63">
        <v>11616117</v>
      </c>
      <c r="AF162" s="63">
        <v>54077659</v>
      </c>
      <c r="AG162" s="63">
        <v>40091601</v>
      </c>
      <c r="AH162" s="63">
        <v>17580490</v>
      </c>
      <c r="AI162" s="13">
        <v>0.22293782802209772</v>
      </c>
      <c r="AJ162" s="13">
        <v>-0.5614919444100025</v>
      </c>
    </row>
    <row r="163" spans="1:36" ht="10.5" customHeight="1" x14ac:dyDescent="0.2">
      <c r="A163" s="11"/>
      <c r="B163" s="19" t="s">
        <v>39</v>
      </c>
      <c r="C163" s="14"/>
      <c r="D163" s="19"/>
      <c r="E163" s="19"/>
      <c r="F163" s="2"/>
      <c r="G163" s="12">
        <v>3105476</v>
      </c>
      <c r="H163" s="12">
        <v>3625855</v>
      </c>
      <c r="I163" s="12">
        <v>4024364</v>
      </c>
      <c r="J163" s="12">
        <v>2910970</v>
      </c>
      <c r="K163" s="12">
        <v>3085029</v>
      </c>
      <c r="L163" s="12">
        <v>2355221</v>
      </c>
      <c r="M163" s="12">
        <v>2732713</v>
      </c>
      <c r="N163" s="12">
        <v>2743607</v>
      </c>
      <c r="O163" s="12">
        <v>3260394</v>
      </c>
      <c r="P163" s="12">
        <v>3720892</v>
      </c>
      <c r="Q163" s="12">
        <v>3819601</v>
      </c>
      <c r="R163" s="63">
        <v>1500073</v>
      </c>
      <c r="S163" s="63">
        <v>1752234</v>
      </c>
      <c r="T163" s="63">
        <v>1407659</v>
      </c>
      <c r="U163" s="41">
        <v>1467041</v>
      </c>
      <c r="V163" s="41">
        <v>1404304</v>
      </c>
      <c r="W163" s="63">
        <v>527588</v>
      </c>
      <c r="X163" s="63">
        <v>1764718</v>
      </c>
      <c r="Y163" s="63">
        <v>1636486</v>
      </c>
      <c r="Z163" s="63">
        <v>1913209</v>
      </c>
      <c r="AA163" s="63">
        <v>2065316</v>
      </c>
      <c r="AB163" s="63">
        <v>1879878</v>
      </c>
      <c r="AC163" s="63">
        <v>0</v>
      </c>
      <c r="AD163" s="63">
        <v>0</v>
      </c>
      <c r="AE163" s="63">
        <v>0</v>
      </c>
      <c r="AF163" s="63">
        <v>0</v>
      </c>
      <c r="AG163" s="63">
        <v>0</v>
      </c>
      <c r="AH163" s="63">
        <v>0</v>
      </c>
      <c r="AI163" s="13">
        <v>-1</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312</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24135465</v>
      </c>
      <c r="H176" s="5">
        <v>24942814</v>
      </c>
      <c r="I176" s="5">
        <v>25459625</v>
      </c>
      <c r="J176" s="5">
        <v>31704307</v>
      </c>
      <c r="K176" s="5">
        <f>SUM(K178,K193,K204,K206)</f>
        <v>32684851</v>
      </c>
      <c r="L176" s="5">
        <f>SUM(L178,L193,L204,L206)</f>
        <v>38126796</v>
      </c>
      <c r="M176" s="5">
        <f>SUM(M178,M193,M204,M206)</f>
        <v>39813351</v>
      </c>
      <c r="N176" s="5">
        <f>SUM(N178,N193,N204,N206)</f>
        <v>42176064</v>
      </c>
      <c r="O176" s="5">
        <v>46597179</v>
      </c>
      <c r="P176" s="5">
        <v>47384229</v>
      </c>
      <c r="Q176" s="5">
        <v>55183622.626792647</v>
      </c>
      <c r="R176" s="39">
        <v>58330902</v>
      </c>
      <c r="S176" s="39">
        <v>62929690</v>
      </c>
      <c r="T176" s="39">
        <v>73309657.090000004</v>
      </c>
      <c r="U176" s="39">
        <v>86601520</v>
      </c>
      <c r="V176" s="39">
        <v>100697906.10000001</v>
      </c>
      <c r="W176" s="39">
        <v>90815623.88000001</v>
      </c>
      <c r="X176" s="39">
        <v>85462971.220000014</v>
      </c>
      <c r="Y176" s="39">
        <v>92822450</v>
      </c>
      <c r="Z176" s="39">
        <v>114978080</v>
      </c>
      <c r="AA176" s="39">
        <v>110604185</v>
      </c>
      <c r="AB176" s="39">
        <v>155285831</v>
      </c>
      <c r="AC176" s="39">
        <v>129533161</v>
      </c>
      <c r="AD176" s="39">
        <v>138885097</v>
      </c>
      <c r="AE176" s="39">
        <v>136989020</v>
      </c>
      <c r="AF176" s="39">
        <v>166174311</v>
      </c>
      <c r="AG176" s="39">
        <v>186049669</v>
      </c>
      <c r="AH176" s="39">
        <v>185881630</v>
      </c>
      <c r="AI176" s="10">
        <v>3.0427499234503941E-2</v>
      </c>
      <c r="AJ176" s="10">
        <v>-9.0319429700248485E-4</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18430906</v>
      </c>
      <c r="H178" s="12">
        <v>18569382</v>
      </c>
      <c r="I178" s="12">
        <v>21638981</v>
      </c>
      <c r="J178" s="12">
        <v>24934216</v>
      </c>
      <c r="K178" s="12">
        <f>SUM(K179,K183:K187)</f>
        <v>25928288</v>
      </c>
      <c r="L178" s="12">
        <f>SUM(L179,L183:L187)</f>
        <v>31490677</v>
      </c>
      <c r="M178" s="12">
        <f>SUM(M179,M183:M187)</f>
        <v>33015303</v>
      </c>
      <c r="N178" s="12">
        <f>SUM(N179,N183:N187)</f>
        <v>36709023</v>
      </c>
      <c r="O178" s="12">
        <v>40805782</v>
      </c>
      <c r="P178" s="12">
        <v>42240400</v>
      </c>
      <c r="Q178" s="12">
        <v>48459921.001994796</v>
      </c>
      <c r="R178" s="41">
        <v>52402457</v>
      </c>
      <c r="S178" s="41">
        <v>55595159</v>
      </c>
      <c r="T178" s="41">
        <v>65783573.090000004</v>
      </c>
      <c r="U178" s="41">
        <v>73776477</v>
      </c>
      <c r="V178" s="41">
        <v>83134196.770000011</v>
      </c>
      <c r="W178" s="41">
        <v>76958462.610000014</v>
      </c>
      <c r="X178" s="41">
        <v>74321542.24000001</v>
      </c>
      <c r="Y178" s="41">
        <v>80385612</v>
      </c>
      <c r="Z178" s="41">
        <v>99071129</v>
      </c>
      <c r="AA178" s="41">
        <v>94047478</v>
      </c>
      <c r="AB178" s="41">
        <v>140589854</v>
      </c>
      <c r="AC178" s="41">
        <v>112255332</v>
      </c>
      <c r="AD178" s="41">
        <v>122664481</v>
      </c>
      <c r="AE178" s="41">
        <v>113162623</v>
      </c>
      <c r="AF178" s="41">
        <v>149084118</v>
      </c>
      <c r="AG178" s="41">
        <v>163672302</v>
      </c>
      <c r="AH178" s="41">
        <v>169414719</v>
      </c>
      <c r="AI178" s="13">
        <v>3.1571955080533787E-2</v>
      </c>
      <c r="AJ178" s="13">
        <v>3.5084842883189853E-2</v>
      </c>
    </row>
    <row r="179" spans="1:36" ht="10.5" customHeight="1" x14ac:dyDescent="0.2">
      <c r="A179" s="11"/>
      <c r="B179" s="11"/>
      <c r="C179" s="11" t="s">
        <v>36</v>
      </c>
      <c r="D179" s="11"/>
      <c r="E179" s="11"/>
      <c r="F179" s="2"/>
      <c r="G179" s="12">
        <v>10489068</v>
      </c>
      <c r="H179" s="12">
        <v>10112492</v>
      </c>
      <c r="I179" s="12">
        <v>10637599</v>
      </c>
      <c r="J179" s="12">
        <v>12936990</v>
      </c>
      <c r="K179" s="12">
        <f>SUM(K180:K182)</f>
        <v>13117604</v>
      </c>
      <c r="L179" s="12">
        <f>SUM(L180:L182)</f>
        <v>14214467</v>
      </c>
      <c r="M179" s="12">
        <f>SUM(M180:M182)</f>
        <v>14474063</v>
      </c>
      <c r="N179" s="12">
        <f>SUM(N180:N182)</f>
        <v>16471149</v>
      </c>
      <c r="O179" s="12">
        <v>17893493</v>
      </c>
      <c r="P179" s="12">
        <v>19944212</v>
      </c>
      <c r="Q179" s="12">
        <v>24392992.772530399</v>
      </c>
      <c r="R179" s="41">
        <v>24358769</v>
      </c>
      <c r="S179" s="41">
        <v>23841101</v>
      </c>
      <c r="T179" s="41">
        <v>28849001.09</v>
      </c>
      <c r="U179" s="41">
        <v>31775183</v>
      </c>
      <c r="V179" s="41">
        <v>31337436.120000001</v>
      </c>
      <c r="W179" s="41">
        <v>33095799.770000003</v>
      </c>
      <c r="X179" s="41">
        <v>34687196</v>
      </c>
      <c r="Y179" s="41">
        <v>35607809</v>
      </c>
      <c r="Z179" s="41">
        <v>36890188</v>
      </c>
      <c r="AA179" s="41">
        <v>37122372</v>
      </c>
      <c r="AB179" s="41">
        <v>70044386</v>
      </c>
      <c r="AC179" s="41">
        <v>39281256</v>
      </c>
      <c r="AD179" s="41">
        <v>41158874</v>
      </c>
      <c r="AE179" s="41">
        <v>39721736</v>
      </c>
      <c r="AF179" s="41">
        <v>42369370</v>
      </c>
      <c r="AG179" s="41">
        <v>50211489</v>
      </c>
      <c r="AH179" s="41">
        <v>53709231</v>
      </c>
      <c r="AI179" s="13">
        <v>-4.3292305365692285E-2</v>
      </c>
      <c r="AJ179" s="13">
        <v>6.9660192710078769E-2</v>
      </c>
    </row>
    <row r="180" spans="1:36" ht="10.5" customHeight="1" x14ac:dyDescent="0.2">
      <c r="A180" s="11"/>
      <c r="B180" s="11"/>
      <c r="C180" s="11"/>
      <c r="D180" s="11" t="s">
        <v>37</v>
      </c>
      <c r="E180" s="11"/>
      <c r="F180" s="2"/>
      <c r="G180" s="12">
        <v>9752943</v>
      </c>
      <c r="H180" s="12">
        <v>9260916</v>
      </c>
      <c r="I180" s="12">
        <v>9739967</v>
      </c>
      <c r="J180" s="12">
        <v>11951792</v>
      </c>
      <c r="K180" s="12">
        <v>11977745</v>
      </c>
      <c r="L180" s="12">
        <v>13239018</v>
      </c>
      <c r="M180" s="12">
        <v>13474244</v>
      </c>
      <c r="N180" s="12">
        <v>15355356</v>
      </c>
      <c r="O180" s="12">
        <v>15573329</v>
      </c>
      <c r="P180" s="12">
        <v>17981915</v>
      </c>
      <c r="Q180" s="12">
        <v>23879020.062392306</v>
      </c>
      <c r="R180" s="41">
        <v>23849515</v>
      </c>
      <c r="S180" s="41">
        <v>23343857</v>
      </c>
      <c r="T180" s="41">
        <v>24195870.09</v>
      </c>
      <c r="U180" s="41">
        <v>26379790</v>
      </c>
      <c r="V180" s="41">
        <v>27476579.34</v>
      </c>
      <c r="W180" s="41">
        <v>29654246.740000002</v>
      </c>
      <c r="X180" s="41">
        <v>31427874</v>
      </c>
      <c r="Y180" s="41">
        <v>32649045</v>
      </c>
      <c r="Z180" s="41">
        <v>33714062</v>
      </c>
      <c r="AA180" s="41">
        <v>33996032</v>
      </c>
      <c r="AB180" s="41">
        <v>67209397</v>
      </c>
      <c r="AC180" s="41">
        <v>36432319</v>
      </c>
      <c r="AD180" s="41">
        <v>38825384</v>
      </c>
      <c r="AE180" s="41">
        <v>38017114</v>
      </c>
      <c r="AF180" s="41">
        <v>38981752</v>
      </c>
      <c r="AG180" s="41">
        <v>44171999</v>
      </c>
      <c r="AH180" s="41">
        <v>48274400</v>
      </c>
      <c r="AI180" s="13">
        <v>-5.3658655535432143E-2</v>
      </c>
      <c r="AJ180" s="13">
        <v>9.287333815252509E-2</v>
      </c>
    </row>
    <row r="181" spans="1:36" ht="10.5" customHeight="1" x14ac:dyDescent="0.2">
      <c r="A181" s="11"/>
      <c r="B181" s="11"/>
      <c r="C181" s="14"/>
      <c r="D181" s="11" t="s">
        <v>90</v>
      </c>
      <c r="E181" s="11"/>
      <c r="F181" s="2"/>
      <c r="G181" s="12">
        <v>26258</v>
      </c>
      <c r="H181" s="12">
        <v>29762</v>
      </c>
      <c r="I181" s="12">
        <v>30636</v>
      </c>
      <c r="J181" s="12">
        <v>159275</v>
      </c>
      <c r="K181" s="12">
        <v>259368</v>
      </c>
      <c r="L181" s="12">
        <v>114116</v>
      </c>
      <c r="M181" s="12">
        <v>136759</v>
      </c>
      <c r="N181" s="12">
        <v>159001</v>
      </c>
      <c r="O181" s="12">
        <v>284250</v>
      </c>
      <c r="P181" s="12">
        <v>421310</v>
      </c>
      <c r="Q181" s="12">
        <v>252425</v>
      </c>
      <c r="R181" s="41">
        <v>247183</v>
      </c>
      <c r="S181" s="41">
        <v>185206</v>
      </c>
      <c r="T181" s="41">
        <v>260940</v>
      </c>
      <c r="U181" s="41">
        <v>380211</v>
      </c>
      <c r="V181" s="41">
        <v>957254</v>
      </c>
      <c r="W181" s="41">
        <v>931391.5</v>
      </c>
      <c r="X181" s="41">
        <v>835810</v>
      </c>
      <c r="Y181" s="41">
        <v>871764</v>
      </c>
      <c r="Z181" s="41">
        <v>939953</v>
      </c>
      <c r="AA181" s="41">
        <v>945396</v>
      </c>
      <c r="AB181" s="41">
        <v>1555552</v>
      </c>
      <c r="AC181" s="41">
        <v>1611066</v>
      </c>
      <c r="AD181" s="41">
        <v>1207817</v>
      </c>
      <c r="AE181" s="41">
        <v>253904</v>
      </c>
      <c r="AF181" s="41">
        <v>756117</v>
      </c>
      <c r="AG181" s="41">
        <v>756959</v>
      </c>
      <c r="AH181" s="41">
        <v>1017449</v>
      </c>
      <c r="AI181" s="13">
        <v>-6.8310174912698862E-2</v>
      </c>
      <c r="AJ181" s="13">
        <v>0.34412696064119719</v>
      </c>
    </row>
    <row r="182" spans="1:36" ht="10.5" customHeight="1" x14ac:dyDescent="0.2">
      <c r="A182" s="11"/>
      <c r="B182" s="14"/>
      <c r="C182" s="11"/>
      <c r="D182" s="11" t="s">
        <v>39</v>
      </c>
      <c r="E182" s="11"/>
      <c r="F182" s="2"/>
      <c r="G182" s="12">
        <v>709867</v>
      </c>
      <c r="H182" s="12">
        <v>821814</v>
      </c>
      <c r="I182" s="12">
        <v>866996</v>
      </c>
      <c r="J182" s="12">
        <v>825923</v>
      </c>
      <c r="K182" s="12">
        <v>880491</v>
      </c>
      <c r="L182" s="12">
        <v>861333</v>
      </c>
      <c r="M182" s="12">
        <v>863060</v>
      </c>
      <c r="N182" s="12">
        <v>956792</v>
      </c>
      <c r="O182" s="12">
        <v>2035914</v>
      </c>
      <c r="P182" s="12">
        <v>1540986</v>
      </c>
      <c r="Q182" s="12">
        <v>261547.71013809342</v>
      </c>
      <c r="R182" s="41">
        <v>262070</v>
      </c>
      <c r="S182" s="41">
        <v>312038</v>
      </c>
      <c r="T182" s="41">
        <v>4392191</v>
      </c>
      <c r="U182" s="41">
        <v>5015182</v>
      </c>
      <c r="V182" s="41">
        <v>2903602.7800000003</v>
      </c>
      <c r="W182" s="41">
        <v>2510161.5300000003</v>
      </c>
      <c r="X182" s="41">
        <v>2423512</v>
      </c>
      <c r="Y182" s="41">
        <v>2087000</v>
      </c>
      <c r="Z182" s="41">
        <v>2236173</v>
      </c>
      <c r="AA182" s="41">
        <v>2180944</v>
      </c>
      <c r="AB182" s="41">
        <v>1279437</v>
      </c>
      <c r="AC182" s="41">
        <v>1237871</v>
      </c>
      <c r="AD182" s="41">
        <v>1125673</v>
      </c>
      <c r="AE182" s="41">
        <v>1450718</v>
      </c>
      <c r="AF182" s="41">
        <v>2631501</v>
      </c>
      <c r="AG182" s="41">
        <v>5282531</v>
      </c>
      <c r="AH182" s="41">
        <v>4417382</v>
      </c>
      <c r="AI182" s="13">
        <v>0.22939377157771479</v>
      </c>
      <c r="AJ182" s="13">
        <v>-0.16377547050836047</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0</v>
      </c>
      <c r="Q183" s="12">
        <v>0</v>
      </c>
      <c r="R183" s="41">
        <v>0</v>
      </c>
      <c r="S183" s="41">
        <v>0</v>
      </c>
      <c r="T183" s="41">
        <v>0</v>
      </c>
      <c r="U183" s="41">
        <v>0</v>
      </c>
      <c r="V183" s="41">
        <v>0</v>
      </c>
      <c r="W183" s="41">
        <v>0</v>
      </c>
      <c r="X183" s="41">
        <v>0</v>
      </c>
      <c r="Y183" s="41">
        <v>0</v>
      </c>
      <c r="Z183" s="41">
        <v>0</v>
      </c>
      <c r="AA183" s="41">
        <v>0</v>
      </c>
      <c r="AB183" s="41">
        <v>0</v>
      </c>
      <c r="AC183" s="41">
        <v>0</v>
      </c>
      <c r="AD183" s="41">
        <v>0</v>
      </c>
      <c r="AE183" s="41">
        <v>69529</v>
      </c>
      <c r="AF183" s="41">
        <v>12110</v>
      </c>
      <c r="AG183" s="41">
        <v>0</v>
      </c>
      <c r="AH183" s="41">
        <v>0</v>
      </c>
      <c r="AI183" s="13" t="s">
        <v>246</v>
      </c>
      <c r="AJ183" s="13" t="s">
        <v>246</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1463250</v>
      </c>
      <c r="R184" s="41">
        <v>2407826</v>
      </c>
      <c r="S184" s="41">
        <v>2697793</v>
      </c>
      <c r="T184" s="41">
        <v>2869263</v>
      </c>
      <c r="U184" s="41">
        <v>3115753</v>
      </c>
      <c r="V184" s="41">
        <v>3657829</v>
      </c>
      <c r="W184" s="41">
        <v>3550095.66</v>
      </c>
      <c r="X184" s="41">
        <v>4184077</v>
      </c>
      <c r="Y184" s="41">
        <v>4437969</v>
      </c>
      <c r="Z184" s="41">
        <v>4212837</v>
      </c>
      <c r="AA184" s="41">
        <v>4433176</v>
      </c>
      <c r="AB184" s="41">
        <v>4738559</v>
      </c>
      <c r="AC184" s="41">
        <v>6316958</v>
      </c>
      <c r="AD184" s="41">
        <v>7099746</v>
      </c>
      <c r="AE184" s="41">
        <v>6010655</v>
      </c>
      <c r="AF184" s="41">
        <v>6366691</v>
      </c>
      <c r="AG184" s="41">
        <v>7068207</v>
      </c>
      <c r="AH184" s="41">
        <v>6960121</v>
      </c>
      <c r="AI184" s="13">
        <v>6.6174807016138981E-2</v>
      </c>
      <c r="AJ184" s="13">
        <v>-1.5291855487537363E-2</v>
      </c>
    </row>
    <row r="185" spans="1:36" ht="10.5" customHeight="1" x14ac:dyDescent="0.2">
      <c r="A185" s="11"/>
      <c r="B185" s="14"/>
      <c r="C185" s="11" t="s">
        <v>42</v>
      </c>
      <c r="D185" s="11"/>
      <c r="E185" s="11"/>
      <c r="F185" s="2"/>
      <c r="G185" s="12">
        <v>0</v>
      </c>
      <c r="H185" s="12">
        <v>0</v>
      </c>
      <c r="I185" s="12">
        <v>0</v>
      </c>
      <c r="J185" s="12">
        <v>0</v>
      </c>
      <c r="K185" s="12">
        <v>0</v>
      </c>
      <c r="L185" s="12">
        <v>0</v>
      </c>
      <c r="M185" s="12">
        <v>0</v>
      </c>
      <c r="N185" s="12">
        <v>18198</v>
      </c>
      <c r="O185" s="12">
        <v>22603</v>
      </c>
      <c r="P185" s="12">
        <v>20533</v>
      </c>
      <c r="Q185" s="12">
        <v>423164</v>
      </c>
      <c r="R185" s="41">
        <v>416869</v>
      </c>
      <c r="S185" s="41">
        <v>471171</v>
      </c>
      <c r="T185" s="41">
        <v>669806</v>
      </c>
      <c r="U185" s="41">
        <v>764028</v>
      </c>
      <c r="V185" s="41">
        <v>851703</v>
      </c>
      <c r="W185" s="41">
        <v>737781.18</v>
      </c>
      <c r="X185" s="41">
        <v>167015</v>
      </c>
      <c r="Y185" s="41">
        <v>31838</v>
      </c>
      <c r="Z185" s="41">
        <v>726413</v>
      </c>
      <c r="AA185" s="41">
        <v>833447</v>
      </c>
      <c r="AB185" s="41">
        <v>853494</v>
      </c>
      <c r="AC185" s="41">
        <v>70338</v>
      </c>
      <c r="AD185" s="41">
        <v>151636</v>
      </c>
      <c r="AE185" s="41">
        <v>1306914</v>
      </c>
      <c r="AF185" s="41">
        <v>1447280</v>
      </c>
      <c r="AG185" s="41">
        <v>1682173</v>
      </c>
      <c r="AH185" s="41">
        <v>1393364</v>
      </c>
      <c r="AI185" s="13">
        <v>8.5118960837903934E-2</v>
      </c>
      <c r="AJ185" s="13">
        <v>-0.17168804873220531</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7941838</v>
      </c>
      <c r="H187" s="12">
        <v>8456890</v>
      </c>
      <c r="I187" s="12">
        <v>11001382</v>
      </c>
      <c r="J187" s="12">
        <v>11997226</v>
      </c>
      <c r="K187" s="12">
        <v>12810684</v>
      </c>
      <c r="L187" s="12">
        <v>17276210</v>
      </c>
      <c r="M187" s="12">
        <v>18541240</v>
      </c>
      <c r="N187" s="12">
        <v>20219676</v>
      </c>
      <c r="O187" s="12">
        <v>22889686</v>
      </c>
      <c r="P187" s="12">
        <v>22275655</v>
      </c>
      <c r="Q187" s="12">
        <v>22180514.229464401</v>
      </c>
      <c r="R187" s="41">
        <v>25218993</v>
      </c>
      <c r="S187" s="41">
        <v>28585094</v>
      </c>
      <c r="T187" s="41">
        <v>33395503</v>
      </c>
      <c r="U187" s="41">
        <v>38121513</v>
      </c>
      <c r="V187" s="41">
        <v>47287228.649999999</v>
      </c>
      <c r="W187" s="41">
        <v>39574786</v>
      </c>
      <c r="X187" s="41">
        <v>35283254.240000002</v>
      </c>
      <c r="Y187" s="41">
        <v>40307996</v>
      </c>
      <c r="Z187" s="41">
        <v>57241691</v>
      </c>
      <c r="AA187" s="41">
        <v>51658483</v>
      </c>
      <c r="AB187" s="41">
        <v>64953415</v>
      </c>
      <c r="AC187" s="41">
        <v>66586780</v>
      </c>
      <c r="AD187" s="41">
        <v>74254225</v>
      </c>
      <c r="AE187" s="41">
        <v>66053789</v>
      </c>
      <c r="AF187" s="41">
        <v>98888667</v>
      </c>
      <c r="AG187" s="41">
        <v>104710433</v>
      </c>
      <c r="AH187" s="41">
        <v>107352003</v>
      </c>
      <c r="AI187" s="13">
        <v>8.7346665737984885E-2</v>
      </c>
      <c r="AJ187" s="13">
        <v>2.5227381114926724E-2</v>
      </c>
    </row>
    <row r="188" spans="1:36" ht="10.5" customHeight="1" x14ac:dyDescent="0.2">
      <c r="A188" s="11"/>
      <c r="B188" s="14"/>
      <c r="C188" s="11"/>
      <c r="D188" s="15" t="s">
        <v>45</v>
      </c>
      <c r="E188" s="11"/>
      <c r="F188" s="2"/>
      <c r="G188" s="12">
        <v>2929548</v>
      </c>
      <c r="H188" s="12">
        <v>3098449</v>
      </c>
      <c r="I188" s="12">
        <v>4020458</v>
      </c>
      <c r="J188" s="12">
        <v>4632790</v>
      </c>
      <c r="K188" s="12">
        <v>5147337</v>
      </c>
      <c r="L188" s="12">
        <v>5805779</v>
      </c>
      <c r="M188" s="12">
        <v>6416474</v>
      </c>
      <c r="N188" s="12">
        <v>6917647</v>
      </c>
      <c r="O188" s="12">
        <v>8582265</v>
      </c>
      <c r="P188" s="12">
        <v>9050566</v>
      </c>
      <c r="Q188" s="12">
        <v>9257577.5260827281</v>
      </c>
      <c r="R188" s="41">
        <v>9730063</v>
      </c>
      <c r="S188" s="41">
        <v>10944000</v>
      </c>
      <c r="T188" s="41">
        <v>12436473</v>
      </c>
      <c r="U188" s="41">
        <v>14866982</v>
      </c>
      <c r="V188" s="41">
        <v>14565804</v>
      </c>
      <c r="W188" s="41">
        <v>15100565</v>
      </c>
      <c r="X188" s="41">
        <v>14193632</v>
      </c>
      <c r="Y188" s="41">
        <v>14982939</v>
      </c>
      <c r="Z188" s="41">
        <v>15146912</v>
      </c>
      <c r="AA188" s="41">
        <v>16382799</v>
      </c>
      <c r="AB188" s="41">
        <v>17910389</v>
      </c>
      <c r="AC188" s="41">
        <v>21591068</v>
      </c>
      <c r="AD188" s="41">
        <v>21582557</v>
      </c>
      <c r="AE188" s="41">
        <v>23423895</v>
      </c>
      <c r="AF188" s="41">
        <v>24698992</v>
      </c>
      <c r="AG188" s="41">
        <v>26510862</v>
      </c>
      <c r="AH188" s="41">
        <v>27154302</v>
      </c>
      <c r="AI188" s="13">
        <v>7.1821022285608382E-2</v>
      </c>
      <c r="AJ188" s="13">
        <v>2.4270806433981666E-2</v>
      </c>
    </row>
    <row r="189" spans="1:36" ht="10.5" customHeight="1" x14ac:dyDescent="0.2">
      <c r="A189" s="11"/>
      <c r="B189" s="14"/>
      <c r="C189" s="11"/>
      <c r="D189" s="15" t="s">
        <v>46</v>
      </c>
      <c r="E189" s="11"/>
      <c r="F189" s="2"/>
      <c r="G189" s="12">
        <v>3315172</v>
      </c>
      <c r="H189" s="12">
        <v>4118408</v>
      </c>
      <c r="I189" s="12">
        <v>5187894</v>
      </c>
      <c r="J189" s="12">
        <v>5714824</v>
      </c>
      <c r="K189" s="12">
        <v>6483637</v>
      </c>
      <c r="L189" s="12">
        <v>7318855</v>
      </c>
      <c r="M189" s="12">
        <v>8075582</v>
      </c>
      <c r="N189" s="12">
        <v>8387005</v>
      </c>
      <c r="O189" s="12">
        <v>9146609</v>
      </c>
      <c r="P189" s="12">
        <v>8967475</v>
      </c>
      <c r="Q189" s="12">
        <v>8394957.2771728989</v>
      </c>
      <c r="R189" s="41">
        <v>10997198</v>
      </c>
      <c r="S189" s="41">
        <v>12640210</v>
      </c>
      <c r="T189" s="41">
        <v>14941312</v>
      </c>
      <c r="U189" s="41">
        <v>16986751</v>
      </c>
      <c r="V189" s="41">
        <v>16808971</v>
      </c>
      <c r="W189" s="41">
        <v>15612162</v>
      </c>
      <c r="X189" s="41">
        <v>18033390</v>
      </c>
      <c r="Y189" s="41">
        <v>19494881</v>
      </c>
      <c r="Z189" s="41">
        <v>20009337</v>
      </c>
      <c r="AA189" s="41">
        <v>17740468</v>
      </c>
      <c r="AB189" s="41">
        <v>19361178</v>
      </c>
      <c r="AC189" s="41">
        <v>21088346</v>
      </c>
      <c r="AD189" s="41">
        <v>23844346</v>
      </c>
      <c r="AE189" s="41">
        <v>22740412</v>
      </c>
      <c r="AF189" s="41">
        <v>25312624</v>
      </c>
      <c r="AG189" s="41">
        <v>28237200</v>
      </c>
      <c r="AH189" s="41">
        <v>27814810</v>
      </c>
      <c r="AI189" s="13">
        <v>6.2243429203100442E-2</v>
      </c>
      <c r="AJ189" s="13">
        <v>-1.4958636125394869E-2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18452282</v>
      </c>
      <c r="AA190" s="41">
        <v>11917456</v>
      </c>
      <c r="AB190" s="41">
        <v>21766077</v>
      </c>
      <c r="AC190" s="41">
        <v>14566781</v>
      </c>
      <c r="AD190" s="41">
        <v>21949615</v>
      </c>
      <c r="AE190" s="41">
        <v>12049824</v>
      </c>
      <c r="AF190" s="41">
        <v>42112433</v>
      </c>
      <c r="AG190" s="41">
        <v>39504194</v>
      </c>
      <c r="AH190" s="41">
        <v>42136725</v>
      </c>
      <c r="AI190" s="13">
        <v>0.11638356954991425</v>
      </c>
      <c r="AJ190" s="13">
        <v>6.6639278857328413E-2</v>
      </c>
    </row>
    <row r="191" spans="1:36" ht="10.5" customHeight="1" x14ac:dyDescent="0.2">
      <c r="A191" s="11"/>
      <c r="B191" s="11"/>
      <c r="C191" s="11"/>
      <c r="D191" s="11" t="s">
        <v>48</v>
      </c>
      <c r="E191" s="11"/>
      <c r="F191" s="2"/>
      <c r="G191" s="12">
        <v>1697118</v>
      </c>
      <c r="H191" s="12">
        <v>1240033</v>
      </c>
      <c r="I191" s="12">
        <v>1793030</v>
      </c>
      <c r="J191" s="12">
        <v>1649612</v>
      </c>
      <c r="K191" s="12">
        <v>1179710</v>
      </c>
      <c r="L191" s="12">
        <v>4151576</v>
      </c>
      <c r="M191" s="12">
        <v>4049184</v>
      </c>
      <c r="N191" s="12">
        <v>4915024</v>
      </c>
      <c r="O191" s="12">
        <v>5160812</v>
      </c>
      <c r="P191" s="12">
        <v>4257614</v>
      </c>
      <c r="Q191" s="12">
        <v>4527979.4262087746</v>
      </c>
      <c r="R191" s="41">
        <v>4491732</v>
      </c>
      <c r="S191" s="41">
        <v>5000884</v>
      </c>
      <c r="T191" s="41">
        <v>6017718</v>
      </c>
      <c r="U191" s="41">
        <v>6267780</v>
      </c>
      <c r="V191" s="41">
        <v>15912453.65</v>
      </c>
      <c r="W191" s="41">
        <v>8862059</v>
      </c>
      <c r="X191" s="41">
        <v>3056232.24</v>
      </c>
      <c r="Y191" s="41">
        <v>5830176</v>
      </c>
      <c r="Z191" s="41">
        <v>3633160</v>
      </c>
      <c r="AA191" s="41">
        <v>5617760</v>
      </c>
      <c r="AB191" s="41">
        <v>5915771</v>
      </c>
      <c r="AC191" s="41">
        <v>9340585</v>
      </c>
      <c r="AD191" s="41">
        <v>6877707</v>
      </c>
      <c r="AE191" s="41">
        <v>7839658</v>
      </c>
      <c r="AF191" s="41">
        <v>6764618</v>
      </c>
      <c r="AG191" s="41">
        <v>10458177</v>
      </c>
      <c r="AH191" s="41">
        <v>10246166</v>
      </c>
      <c r="AI191" s="13">
        <v>9.5868235870899099E-2</v>
      </c>
      <c r="AJ191" s="13">
        <v>-2.0272271161599197E-2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2918381</v>
      </c>
      <c r="H193" s="12">
        <v>2378103</v>
      </c>
      <c r="I193" s="12">
        <v>2453367</v>
      </c>
      <c r="J193" s="12">
        <v>4204218</v>
      </c>
      <c r="K193" s="12">
        <f>SUM(K194:K202)</f>
        <v>2525135</v>
      </c>
      <c r="L193" s="12">
        <f>SUM(L194:L202)</f>
        <v>2674454</v>
      </c>
      <c r="M193" s="12">
        <f>SUM(M194:M202)</f>
        <v>3059909</v>
      </c>
      <c r="N193" s="12">
        <f>SUM(N194:N202)</f>
        <v>3266376</v>
      </c>
      <c r="O193" s="12">
        <v>3392312</v>
      </c>
      <c r="P193" s="12">
        <v>2763295</v>
      </c>
      <c r="Q193" s="12">
        <v>3182232.6247978467</v>
      </c>
      <c r="R193" s="41">
        <v>3461114</v>
      </c>
      <c r="S193" s="41">
        <v>4544948</v>
      </c>
      <c r="T193" s="41">
        <v>3590428</v>
      </c>
      <c r="U193" s="41">
        <v>4728516</v>
      </c>
      <c r="V193" s="41">
        <v>5026561.33</v>
      </c>
      <c r="W193" s="41">
        <v>6689410.2699999996</v>
      </c>
      <c r="X193" s="41">
        <v>4566211.9800000004</v>
      </c>
      <c r="Y193" s="41">
        <v>4308098</v>
      </c>
      <c r="Z193" s="41">
        <v>4688477</v>
      </c>
      <c r="AA193" s="41">
        <v>5199584</v>
      </c>
      <c r="AB193" s="41">
        <v>4539177</v>
      </c>
      <c r="AC193" s="41">
        <v>6331567</v>
      </c>
      <c r="AD193" s="41">
        <v>5653559</v>
      </c>
      <c r="AE193" s="41">
        <v>10664805</v>
      </c>
      <c r="AF193" s="41">
        <v>6023637</v>
      </c>
      <c r="AG193" s="41">
        <v>7794153</v>
      </c>
      <c r="AH193" s="41">
        <v>6923056</v>
      </c>
      <c r="AI193" s="13">
        <v>7.2885694152474922E-2</v>
      </c>
      <c r="AJ193" s="13">
        <v>-0.11176288173968359</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239803</v>
      </c>
      <c r="H195" s="12">
        <v>241730</v>
      </c>
      <c r="I195" s="12">
        <v>246100</v>
      </c>
      <c r="J195" s="12">
        <v>277172</v>
      </c>
      <c r="K195" s="12">
        <v>243922</v>
      </c>
      <c r="L195" s="12">
        <v>278709</v>
      </c>
      <c r="M195" s="12">
        <v>291104</v>
      </c>
      <c r="N195" s="12">
        <v>285308</v>
      </c>
      <c r="O195" s="12">
        <v>589001</v>
      </c>
      <c r="P195" s="12">
        <v>169235</v>
      </c>
      <c r="Q195" s="12">
        <v>287652.6256635171</v>
      </c>
      <c r="R195" s="41">
        <v>775192</v>
      </c>
      <c r="S195" s="41">
        <v>845511</v>
      </c>
      <c r="T195" s="41">
        <v>757021</v>
      </c>
      <c r="U195" s="41">
        <v>1053957</v>
      </c>
      <c r="V195" s="41">
        <v>786618.33</v>
      </c>
      <c r="W195" s="41">
        <v>817652.27</v>
      </c>
      <c r="X195" s="41">
        <v>856060</v>
      </c>
      <c r="Y195" s="41">
        <v>883781</v>
      </c>
      <c r="Z195" s="41">
        <v>985429</v>
      </c>
      <c r="AA195" s="41">
        <v>1039634</v>
      </c>
      <c r="AB195" s="41">
        <v>401772</v>
      </c>
      <c r="AC195" s="41">
        <v>1124468</v>
      </c>
      <c r="AD195" s="41">
        <v>1125448</v>
      </c>
      <c r="AE195" s="41">
        <v>327635</v>
      </c>
      <c r="AF195" s="41">
        <v>1132549</v>
      </c>
      <c r="AG195" s="41">
        <v>1250027</v>
      </c>
      <c r="AH195" s="41">
        <v>1337228</v>
      </c>
      <c r="AI195" s="13">
        <v>0.22190553603807306</v>
      </c>
      <c r="AJ195" s="13">
        <v>6.9759293199266895E-2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1409590</v>
      </c>
      <c r="H198" s="12">
        <v>1434546</v>
      </c>
      <c r="I198" s="12">
        <v>1512916</v>
      </c>
      <c r="J198" s="12">
        <v>1753325</v>
      </c>
      <c r="K198" s="12">
        <v>1793060</v>
      </c>
      <c r="L198" s="12">
        <v>1951230</v>
      </c>
      <c r="M198" s="12">
        <v>2036855</v>
      </c>
      <c r="N198" s="12">
        <v>2113881</v>
      </c>
      <c r="O198" s="12">
        <v>2322929</v>
      </c>
      <c r="P198" s="12">
        <v>2440452</v>
      </c>
      <c r="Q198" s="12">
        <v>2496734.6687773806</v>
      </c>
      <c r="R198" s="41">
        <v>2439857</v>
      </c>
      <c r="S198" s="41">
        <v>3025307</v>
      </c>
      <c r="T198" s="41">
        <v>2601133</v>
      </c>
      <c r="U198" s="41">
        <v>2952447</v>
      </c>
      <c r="V198" s="41">
        <v>3448267</v>
      </c>
      <c r="W198" s="41">
        <v>3423010</v>
      </c>
      <c r="X198" s="41">
        <v>2792599.63</v>
      </c>
      <c r="Y198" s="41">
        <v>2676440</v>
      </c>
      <c r="Z198" s="41">
        <v>2845384</v>
      </c>
      <c r="AA198" s="41">
        <v>3136563</v>
      </c>
      <c r="AB198" s="41">
        <v>3297321</v>
      </c>
      <c r="AC198" s="41">
        <v>3401614</v>
      </c>
      <c r="AD198" s="41">
        <v>3351034</v>
      </c>
      <c r="AE198" s="41">
        <v>3486161</v>
      </c>
      <c r="AF198" s="41">
        <v>3522158</v>
      </c>
      <c r="AG198" s="41">
        <v>4762322</v>
      </c>
      <c r="AH198" s="41">
        <v>4604570</v>
      </c>
      <c r="AI198" s="13">
        <v>5.7234455679842755E-2</v>
      </c>
      <c r="AJ198" s="13">
        <v>-3.3125017585959121E-2</v>
      </c>
    </row>
    <row r="199" spans="1:36" ht="10.5" customHeight="1" x14ac:dyDescent="0.2">
      <c r="A199" s="11"/>
      <c r="B199" s="14"/>
      <c r="C199" s="11" t="s">
        <v>55</v>
      </c>
      <c r="E199" s="11"/>
      <c r="F199" s="2"/>
      <c r="G199" s="12">
        <v>0</v>
      </c>
      <c r="H199" s="12">
        <v>0</v>
      </c>
      <c r="I199" s="12">
        <v>0</v>
      </c>
      <c r="J199" s="12">
        <v>0</v>
      </c>
      <c r="K199" s="12">
        <v>0</v>
      </c>
      <c r="L199" s="12">
        <v>6752</v>
      </c>
      <c r="M199" s="12">
        <v>17120</v>
      </c>
      <c r="N199" s="12">
        <v>28095</v>
      </c>
      <c r="O199" s="12">
        <v>29190</v>
      </c>
      <c r="P199" s="12">
        <v>29625</v>
      </c>
      <c r="Q199" s="12">
        <v>27400</v>
      </c>
      <c r="R199" s="41">
        <v>116607</v>
      </c>
      <c r="S199" s="41">
        <v>138105</v>
      </c>
      <c r="T199" s="41">
        <v>99254</v>
      </c>
      <c r="U199" s="41">
        <v>74380</v>
      </c>
      <c r="V199" s="41">
        <v>132321</v>
      </c>
      <c r="W199" s="41">
        <v>119426</v>
      </c>
      <c r="X199" s="41">
        <v>110136.35</v>
      </c>
      <c r="Y199" s="41">
        <v>133283</v>
      </c>
      <c r="Z199" s="41">
        <v>133058</v>
      </c>
      <c r="AA199" s="41">
        <v>55030</v>
      </c>
      <c r="AB199" s="41">
        <v>130979</v>
      </c>
      <c r="AC199" s="41">
        <v>127789</v>
      </c>
      <c r="AD199" s="41">
        <v>131719</v>
      </c>
      <c r="AE199" s="41">
        <v>102748</v>
      </c>
      <c r="AF199" s="41">
        <v>114484</v>
      </c>
      <c r="AG199" s="41">
        <v>156671</v>
      </c>
      <c r="AH199" s="41">
        <v>179003</v>
      </c>
      <c r="AI199" s="13">
        <v>5.3439923223668195E-2</v>
      </c>
      <c r="AJ199" s="13">
        <v>0.14254073823489988</v>
      </c>
    </row>
    <row r="200" spans="1:36" ht="10.5" customHeight="1" x14ac:dyDescent="0.2">
      <c r="A200" s="11"/>
      <c r="B200" s="11"/>
      <c r="C200" s="11" t="s">
        <v>56</v>
      </c>
      <c r="D200" s="11"/>
      <c r="E200" s="11"/>
      <c r="F200" s="2"/>
      <c r="G200" s="12">
        <v>1268988</v>
      </c>
      <c r="H200" s="12">
        <v>701827</v>
      </c>
      <c r="I200" s="12">
        <v>694351</v>
      </c>
      <c r="J200" s="12">
        <v>2173721</v>
      </c>
      <c r="K200" s="12">
        <v>488153</v>
      </c>
      <c r="L200" s="12">
        <v>437763</v>
      </c>
      <c r="M200" s="12">
        <v>714830</v>
      </c>
      <c r="N200" s="12">
        <v>839092</v>
      </c>
      <c r="O200" s="12">
        <v>451192</v>
      </c>
      <c r="P200" s="12">
        <v>123983</v>
      </c>
      <c r="Q200" s="12">
        <v>370445.33035694936</v>
      </c>
      <c r="R200" s="41">
        <v>129458</v>
      </c>
      <c r="S200" s="41">
        <v>536025</v>
      </c>
      <c r="T200" s="41">
        <v>133020</v>
      </c>
      <c r="U200" s="41">
        <v>647732</v>
      </c>
      <c r="V200" s="41">
        <v>659355</v>
      </c>
      <c r="W200" s="41">
        <v>2329322</v>
      </c>
      <c r="X200" s="41">
        <v>807416</v>
      </c>
      <c r="Y200" s="41">
        <v>614594</v>
      </c>
      <c r="Z200" s="41">
        <v>724606</v>
      </c>
      <c r="AA200" s="41">
        <v>968357</v>
      </c>
      <c r="AB200" s="41">
        <v>709105</v>
      </c>
      <c r="AC200" s="41">
        <v>1677696</v>
      </c>
      <c r="AD200" s="41">
        <v>1045358</v>
      </c>
      <c r="AE200" s="41">
        <v>6748261</v>
      </c>
      <c r="AF200" s="41">
        <v>1254446</v>
      </c>
      <c r="AG200" s="41">
        <v>1625133</v>
      </c>
      <c r="AH200" s="41">
        <v>802255</v>
      </c>
      <c r="AI200" s="13">
        <v>2.0783514096523348E-2</v>
      </c>
      <c r="AJ200" s="13">
        <v>-0.50634501914612529</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2508030</v>
      </c>
      <c r="H204" s="12">
        <v>3421876</v>
      </c>
      <c r="I204" s="12">
        <v>1210622</v>
      </c>
      <c r="J204" s="12">
        <v>2296119</v>
      </c>
      <c r="K204" s="12">
        <v>2355011</v>
      </c>
      <c r="L204" s="12">
        <v>3377416</v>
      </c>
      <c r="M204" s="12">
        <v>3357378</v>
      </c>
      <c r="N204" s="12">
        <v>1830475</v>
      </c>
      <c r="O204" s="12">
        <v>2236510</v>
      </c>
      <c r="P204" s="12">
        <v>2166093</v>
      </c>
      <c r="Q204" s="12">
        <v>3249416</v>
      </c>
      <c r="R204" s="41">
        <v>2099558</v>
      </c>
      <c r="S204" s="41">
        <v>2450129</v>
      </c>
      <c r="T204" s="41">
        <v>3488750</v>
      </c>
      <c r="U204" s="41">
        <v>7347872</v>
      </c>
      <c r="V204" s="41">
        <v>8515591</v>
      </c>
      <c r="W204" s="41">
        <v>3426776</v>
      </c>
      <c r="X204" s="41">
        <v>4377719</v>
      </c>
      <c r="Y204" s="41">
        <v>6014773</v>
      </c>
      <c r="Z204" s="41">
        <v>6540200</v>
      </c>
      <c r="AA204" s="41">
        <v>5207279</v>
      </c>
      <c r="AB204" s="41">
        <v>2745883</v>
      </c>
      <c r="AC204" s="41">
        <v>3762494</v>
      </c>
      <c r="AD204" s="41">
        <v>3031264</v>
      </c>
      <c r="AE204" s="41">
        <v>4982822</v>
      </c>
      <c r="AF204" s="41">
        <v>5696539</v>
      </c>
      <c r="AG204" s="41">
        <v>9009338</v>
      </c>
      <c r="AH204" s="41">
        <v>3910568</v>
      </c>
      <c r="AI204" s="13">
        <v>6.0700977224107389E-2</v>
      </c>
      <c r="AJ204" s="13">
        <v>-0.56594280290072363</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278148</v>
      </c>
      <c r="H206" s="12">
        <v>573453</v>
      </c>
      <c r="I206" s="12">
        <v>156655</v>
      </c>
      <c r="J206" s="12">
        <v>269754</v>
      </c>
      <c r="K206" s="12">
        <v>1876417</v>
      </c>
      <c r="L206" s="12">
        <v>584249</v>
      </c>
      <c r="M206" s="12">
        <v>380761</v>
      </c>
      <c r="N206" s="12">
        <v>370190</v>
      </c>
      <c r="O206" s="12">
        <v>162575</v>
      </c>
      <c r="P206" s="12">
        <v>214441</v>
      </c>
      <c r="Q206" s="12">
        <v>292053</v>
      </c>
      <c r="R206" s="41">
        <v>367774</v>
      </c>
      <c r="S206" s="41">
        <v>339454</v>
      </c>
      <c r="T206" s="41">
        <v>446906</v>
      </c>
      <c r="U206" s="41">
        <v>748655</v>
      </c>
      <c r="V206" s="41">
        <v>4021557</v>
      </c>
      <c r="W206" s="41">
        <v>3740975</v>
      </c>
      <c r="X206" s="41">
        <v>2197498</v>
      </c>
      <c r="Y206" s="41">
        <v>2113967</v>
      </c>
      <c r="Z206" s="41">
        <v>4678274</v>
      </c>
      <c r="AA206" s="41">
        <v>6149844</v>
      </c>
      <c r="AB206" s="41">
        <v>7410917</v>
      </c>
      <c r="AC206" s="41">
        <v>7183768</v>
      </c>
      <c r="AD206" s="41">
        <v>7535793</v>
      </c>
      <c r="AE206" s="41">
        <v>8178770</v>
      </c>
      <c r="AF206" s="41">
        <v>5370017</v>
      </c>
      <c r="AG206" s="41">
        <v>5573876</v>
      </c>
      <c r="AH206" s="41">
        <v>5633287</v>
      </c>
      <c r="AI206" s="13">
        <v>-4.4681206632304793E-2</v>
      </c>
      <c r="AJ206" s="13">
        <v>1.0658830587548055E-2</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30694768</v>
      </c>
      <c r="H209" s="5">
        <v>31737187</v>
      </c>
      <c r="I209" s="5">
        <v>34190495</v>
      </c>
      <c r="J209" s="5">
        <v>33802781</v>
      </c>
      <c r="K209" s="5">
        <v>35089990</v>
      </c>
      <c r="L209" s="5">
        <v>38323352</v>
      </c>
      <c r="M209" s="5">
        <v>41530296</v>
      </c>
      <c r="N209" s="5">
        <v>44528334</v>
      </c>
      <c r="O209" s="5">
        <v>40874996</v>
      </c>
      <c r="P209" s="5">
        <v>44900790</v>
      </c>
      <c r="Q209" s="5">
        <v>62285273.494470023</v>
      </c>
      <c r="R209" s="39">
        <v>70873884</v>
      </c>
      <c r="S209" s="39">
        <v>74454642</v>
      </c>
      <c r="T209" s="39">
        <v>66753882</v>
      </c>
      <c r="U209" s="39">
        <v>70060612.401999995</v>
      </c>
      <c r="V209" s="39">
        <v>125904690.53999999</v>
      </c>
      <c r="W209" s="39">
        <v>126170307</v>
      </c>
      <c r="X209" s="39">
        <v>109627720.75</v>
      </c>
      <c r="Y209" s="39">
        <v>129564674</v>
      </c>
      <c r="Z209" s="39">
        <v>199245393</v>
      </c>
      <c r="AA209" s="39">
        <v>178440865</v>
      </c>
      <c r="AB209" s="39">
        <v>152258135</v>
      </c>
      <c r="AC209" s="39">
        <v>135531216</v>
      </c>
      <c r="AD209" s="39">
        <v>135990251</v>
      </c>
      <c r="AE209" s="39">
        <v>188597401</v>
      </c>
      <c r="AF209" s="39">
        <v>186112794</v>
      </c>
      <c r="AG209" s="39">
        <v>238370333</v>
      </c>
      <c r="AH209" s="39">
        <v>314133327</v>
      </c>
      <c r="AI209" s="10">
        <v>0.12829392902447467</v>
      </c>
      <c r="AJ209" s="10">
        <v>0.31783734597543228</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9163435</v>
      </c>
      <c r="H211" s="12">
        <v>9793112</v>
      </c>
      <c r="I211" s="12">
        <v>10640324</v>
      </c>
      <c r="J211" s="12">
        <v>11428511</v>
      </c>
      <c r="K211" s="12">
        <v>11622979</v>
      </c>
      <c r="L211" s="12">
        <v>12308325</v>
      </c>
      <c r="M211" s="12">
        <v>12602150</v>
      </c>
      <c r="N211" s="12">
        <v>13806054</v>
      </c>
      <c r="O211" s="12">
        <v>13318680</v>
      </c>
      <c r="P211" s="12">
        <v>13973331</v>
      </c>
      <c r="Q211" s="12">
        <v>15653600.353760371</v>
      </c>
      <c r="R211" s="41">
        <v>17437069</v>
      </c>
      <c r="S211" s="41">
        <v>18871469</v>
      </c>
      <c r="T211" s="41">
        <v>18518991</v>
      </c>
      <c r="U211" s="41">
        <v>20723963</v>
      </c>
      <c r="V211" s="41">
        <v>19807513</v>
      </c>
      <c r="W211" s="41">
        <v>27193070</v>
      </c>
      <c r="X211" s="41">
        <v>23881533</v>
      </c>
      <c r="Y211" s="41">
        <v>25015086</v>
      </c>
      <c r="Z211" s="41">
        <v>33661522</v>
      </c>
      <c r="AA211" s="41">
        <v>33857417</v>
      </c>
      <c r="AB211" s="41">
        <v>24241576</v>
      </c>
      <c r="AC211" s="41">
        <v>24559110</v>
      </c>
      <c r="AD211" s="41">
        <v>27760651</v>
      </c>
      <c r="AE211" s="41">
        <v>28626189</v>
      </c>
      <c r="AF211" s="41">
        <v>23305114</v>
      </c>
      <c r="AG211" s="41">
        <v>21535347</v>
      </c>
      <c r="AH211" s="41">
        <v>42632444</v>
      </c>
      <c r="AI211" s="13">
        <v>9.8659789728522185E-2</v>
      </c>
      <c r="AJ211" s="13">
        <v>0.97964973585055304</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7423811</v>
      </c>
      <c r="H213" s="12">
        <v>7747384</v>
      </c>
      <c r="I213" s="12">
        <v>7828641</v>
      </c>
      <c r="J213" s="12">
        <v>10591007</v>
      </c>
      <c r="K213" s="12">
        <v>11798500</v>
      </c>
      <c r="L213" s="12">
        <v>12510580</v>
      </c>
      <c r="M213" s="12">
        <v>13266838</v>
      </c>
      <c r="N213" s="12">
        <v>14936996</v>
      </c>
      <c r="O213" s="12">
        <v>15078722</v>
      </c>
      <c r="P213" s="12">
        <v>15394367</v>
      </c>
      <c r="Q213" s="12">
        <v>17086426.6378453</v>
      </c>
      <c r="R213" s="41">
        <v>19083094</v>
      </c>
      <c r="S213" s="41">
        <v>20747546</v>
      </c>
      <c r="T213" s="41">
        <v>24189108</v>
      </c>
      <c r="U213" s="41">
        <v>24645959</v>
      </c>
      <c r="V213" s="41">
        <v>31308927.129999999</v>
      </c>
      <c r="W213" s="41">
        <v>29859194</v>
      </c>
      <c r="X213" s="41">
        <v>30027245.75</v>
      </c>
      <c r="Y213" s="41">
        <v>32552146</v>
      </c>
      <c r="Z213" s="41">
        <v>52393587</v>
      </c>
      <c r="AA213" s="41">
        <v>51382192</v>
      </c>
      <c r="AB213" s="41">
        <v>35437919</v>
      </c>
      <c r="AC213" s="41">
        <v>35505952</v>
      </c>
      <c r="AD213" s="41">
        <v>38432829</v>
      </c>
      <c r="AE213" s="41">
        <v>38888519</v>
      </c>
      <c r="AF213" s="41">
        <v>42537354</v>
      </c>
      <c r="AG213" s="41">
        <v>46609564</v>
      </c>
      <c r="AH213" s="41">
        <v>52315673</v>
      </c>
      <c r="AI213" s="13">
        <v>6.707251616830745E-2</v>
      </c>
      <c r="AJ213" s="13">
        <v>0.12242356525798009</v>
      </c>
    </row>
    <row r="214" spans="1:44" ht="10.5" customHeight="1" x14ac:dyDescent="0.2">
      <c r="A214" s="11"/>
      <c r="B214" s="19" t="s">
        <v>67</v>
      </c>
      <c r="D214" s="19"/>
      <c r="E214" s="14"/>
      <c r="F214" s="2"/>
      <c r="G214" s="12">
        <v>1438034</v>
      </c>
      <c r="H214" s="12">
        <v>1573031</v>
      </c>
      <c r="I214" s="12">
        <v>1354122</v>
      </c>
      <c r="J214" s="12">
        <v>1741927</v>
      </c>
      <c r="K214" s="12">
        <v>1886177</v>
      </c>
      <c r="L214" s="12">
        <v>3057979</v>
      </c>
      <c r="M214" s="12">
        <v>2583298</v>
      </c>
      <c r="N214" s="12">
        <v>2763130</v>
      </c>
      <c r="O214" s="12">
        <v>2082284</v>
      </c>
      <c r="P214" s="12">
        <v>2317912</v>
      </c>
      <c r="Q214" s="12">
        <v>5602706.6238257578</v>
      </c>
      <c r="R214" s="41">
        <v>7980388</v>
      </c>
      <c r="S214" s="41">
        <v>7158301</v>
      </c>
      <c r="T214" s="41">
        <v>3482214</v>
      </c>
      <c r="U214" s="41">
        <v>5214356</v>
      </c>
      <c r="V214" s="41">
        <v>3141713</v>
      </c>
      <c r="W214" s="41">
        <v>2844724</v>
      </c>
      <c r="X214" s="41">
        <v>1596919</v>
      </c>
      <c r="Y214" s="41">
        <v>1637996</v>
      </c>
      <c r="Z214" s="41">
        <v>3783068</v>
      </c>
      <c r="AA214" s="41">
        <v>3738083</v>
      </c>
      <c r="AB214" s="41">
        <v>9228402</v>
      </c>
      <c r="AC214" s="41">
        <v>3235312</v>
      </c>
      <c r="AD214" s="41">
        <v>3918207</v>
      </c>
      <c r="AE214" s="41">
        <v>2066399</v>
      </c>
      <c r="AF214" s="41">
        <v>3002489</v>
      </c>
      <c r="AG214" s="41">
        <v>8261496</v>
      </c>
      <c r="AH214" s="41">
        <v>2766919</v>
      </c>
      <c r="AI214" s="13">
        <v>-0.18189008359461611</v>
      </c>
      <c r="AJ214" s="13">
        <v>-0.66508257100166845</v>
      </c>
    </row>
    <row r="215" spans="1:44" ht="10.5" customHeight="1" x14ac:dyDescent="0.2">
      <c r="A215" s="11"/>
      <c r="B215" s="19" t="s">
        <v>69</v>
      </c>
      <c r="D215" s="19"/>
      <c r="E215" s="14"/>
      <c r="F215" s="2"/>
      <c r="G215" s="12">
        <v>13969</v>
      </c>
      <c r="H215" s="12">
        <v>14193</v>
      </c>
      <c r="I215" s="12">
        <v>15073</v>
      </c>
      <c r="J215" s="12">
        <v>13532</v>
      </c>
      <c r="K215" s="12">
        <v>0</v>
      </c>
      <c r="L215" s="12">
        <v>22884</v>
      </c>
      <c r="M215" s="12">
        <v>10000</v>
      </c>
      <c r="N215" s="12">
        <v>13382</v>
      </c>
      <c r="O215" s="12">
        <v>10000</v>
      </c>
      <c r="P215" s="12">
        <v>10000</v>
      </c>
      <c r="Q215" s="12">
        <v>24612.757619037126</v>
      </c>
      <c r="R215" s="41">
        <v>31353</v>
      </c>
      <c r="S215" s="41">
        <v>21353</v>
      </c>
      <c r="T215" s="41">
        <v>0</v>
      </c>
      <c r="U215" s="41">
        <v>0</v>
      </c>
      <c r="V215" s="41">
        <v>220949</v>
      </c>
      <c r="W215" s="41">
        <v>0</v>
      </c>
      <c r="X215" s="41">
        <v>0</v>
      </c>
      <c r="Y215" s="41">
        <v>0</v>
      </c>
      <c r="Z215" s="41">
        <v>0</v>
      </c>
      <c r="AA215" s="41">
        <v>0</v>
      </c>
      <c r="AB215" s="41">
        <v>0</v>
      </c>
      <c r="AC215" s="41">
        <v>6180</v>
      </c>
      <c r="AD215" s="41">
        <v>0</v>
      </c>
      <c r="AE215" s="41">
        <v>715395</v>
      </c>
      <c r="AF215" s="41">
        <v>0</v>
      </c>
      <c r="AG215" s="41">
        <v>0</v>
      </c>
      <c r="AH215" s="41">
        <v>0</v>
      </c>
      <c r="AI215" s="13" t="s">
        <v>246</v>
      </c>
      <c r="AJ215" s="13" t="s">
        <v>246</v>
      </c>
    </row>
    <row r="216" spans="1:44" ht="10.5" customHeight="1" x14ac:dyDescent="0.2">
      <c r="A216" s="11"/>
      <c r="B216" s="19" t="s">
        <v>70</v>
      </c>
      <c r="D216" s="19"/>
      <c r="E216" s="14"/>
      <c r="F216" s="2"/>
      <c r="G216" s="12">
        <v>2661215</v>
      </c>
      <c r="H216" s="12">
        <v>3247168</v>
      </c>
      <c r="I216" s="12">
        <v>3700774</v>
      </c>
      <c r="J216" s="12">
        <v>4398631</v>
      </c>
      <c r="K216" s="12">
        <v>4453417</v>
      </c>
      <c r="L216" s="12">
        <v>4602104</v>
      </c>
      <c r="M216" s="12">
        <v>4513009</v>
      </c>
      <c r="N216" s="12">
        <v>5846149</v>
      </c>
      <c r="O216" s="12">
        <v>5477948</v>
      </c>
      <c r="P216" s="12">
        <v>6953627</v>
      </c>
      <c r="Q216" s="12">
        <v>17109177.822828088</v>
      </c>
      <c r="R216" s="41">
        <v>19233059</v>
      </c>
      <c r="S216" s="41">
        <v>20090732</v>
      </c>
      <c r="T216" s="41">
        <v>7575165</v>
      </c>
      <c r="U216" s="41">
        <v>8631555</v>
      </c>
      <c r="V216" s="41">
        <v>10547797</v>
      </c>
      <c r="W216" s="41">
        <v>11870758</v>
      </c>
      <c r="X216" s="41">
        <v>15952643</v>
      </c>
      <c r="Y216" s="41">
        <v>20432182</v>
      </c>
      <c r="Z216" s="41">
        <v>15543303</v>
      </c>
      <c r="AA216" s="41">
        <v>20931883</v>
      </c>
      <c r="AB216" s="41">
        <v>11806693</v>
      </c>
      <c r="AC216" s="41">
        <v>12016260</v>
      </c>
      <c r="AD216" s="41">
        <v>13372785</v>
      </c>
      <c r="AE216" s="41">
        <v>13262913</v>
      </c>
      <c r="AF216" s="41">
        <v>13508473</v>
      </c>
      <c r="AG216" s="41">
        <v>21537306</v>
      </c>
      <c r="AH216" s="41">
        <v>24367126</v>
      </c>
      <c r="AI216" s="13">
        <v>0.12835564607480654</v>
      </c>
      <c r="AJ216" s="13">
        <v>0.13139154915661225</v>
      </c>
    </row>
    <row r="217" spans="1:44" ht="10.5" customHeight="1" x14ac:dyDescent="0.2">
      <c r="A217" s="11"/>
      <c r="B217" s="19" t="s">
        <v>71</v>
      </c>
      <c r="D217" s="19"/>
      <c r="E217" s="14"/>
      <c r="F217" s="2"/>
      <c r="G217" s="12">
        <v>2718655</v>
      </c>
      <c r="H217" s="12">
        <v>2839388</v>
      </c>
      <c r="I217" s="12">
        <v>3094688</v>
      </c>
      <c r="J217" s="12">
        <v>3460035</v>
      </c>
      <c r="K217" s="12">
        <v>3815894</v>
      </c>
      <c r="L217" s="12">
        <v>3775545</v>
      </c>
      <c r="M217" s="12">
        <v>3898976</v>
      </c>
      <c r="N217" s="12">
        <v>3879158</v>
      </c>
      <c r="O217" s="12">
        <v>3809551</v>
      </c>
      <c r="P217" s="12">
        <v>4394915</v>
      </c>
      <c r="Q217" s="12">
        <v>4302847.3907581987</v>
      </c>
      <c r="R217" s="41">
        <v>4970485</v>
      </c>
      <c r="S217" s="41">
        <v>5342590</v>
      </c>
      <c r="T217" s="41">
        <v>6206393</v>
      </c>
      <c r="U217" s="41">
        <v>6920869</v>
      </c>
      <c r="V217" s="41">
        <v>9305521.4100000001</v>
      </c>
      <c r="W217" s="41">
        <v>9067516</v>
      </c>
      <c r="X217" s="41">
        <v>9346176</v>
      </c>
      <c r="Y217" s="41">
        <v>12116779</v>
      </c>
      <c r="Z217" s="41">
        <v>17183832</v>
      </c>
      <c r="AA217" s="41">
        <v>20213749</v>
      </c>
      <c r="AB217" s="41">
        <v>12572533</v>
      </c>
      <c r="AC217" s="41">
        <v>16966205</v>
      </c>
      <c r="AD217" s="41">
        <v>15481592</v>
      </c>
      <c r="AE217" s="41">
        <v>15997260</v>
      </c>
      <c r="AF217" s="41">
        <v>16207695</v>
      </c>
      <c r="AG217" s="41">
        <v>17052977</v>
      </c>
      <c r="AH217" s="41">
        <v>18012228</v>
      </c>
      <c r="AI217" s="13">
        <v>6.1754495721405123E-2</v>
      </c>
      <c r="AJ217" s="13">
        <v>5.6251234022071335E-2</v>
      </c>
    </row>
    <row r="218" spans="1:44" ht="10.5" customHeight="1" x14ac:dyDescent="0.2">
      <c r="A218" s="11"/>
      <c r="B218" s="19" t="s">
        <v>72</v>
      </c>
      <c r="D218" s="19"/>
      <c r="E218" s="14"/>
      <c r="F218" s="2"/>
      <c r="G218" s="12">
        <v>1462925</v>
      </c>
      <c r="H218" s="12">
        <v>1221293</v>
      </c>
      <c r="I218" s="12">
        <v>1993773</v>
      </c>
      <c r="J218" s="12">
        <v>93091</v>
      </c>
      <c r="K218" s="12">
        <v>68893</v>
      </c>
      <c r="L218" s="12">
        <v>110129</v>
      </c>
      <c r="M218" s="12">
        <v>249318</v>
      </c>
      <c r="N218" s="12">
        <v>244273</v>
      </c>
      <c r="O218" s="12">
        <v>104011</v>
      </c>
      <c r="P218" s="12">
        <v>98190</v>
      </c>
      <c r="Q218" s="12">
        <v>150183.48895972391</v>
      </c>
      <c r="R218" s="41">
        <v>196546</v>
      </c>
      <c r="S218" s="41">
        <v>1093578</v>
      </c>
      <c r="T218" s="41">
        <v>2037971</v>
      </c>
      <c r="U218" s="41">
        <v>1633257</v>
      </c>
      <c r="V218" s="41">
        <v>9650503</v>
      </c>
      <c r="W218" s="41">
        <v>10561002</v>
      </c>
      <c r="X218" s="41">
        <v>17250407</v>
      </c>
      <c r="Y218" s="41">
        <v>22676162</v>
      </c>
      <c r="Z218" s="41">
        <v>49376382</v>
      </c>
      <c r="AA218" s="41">
        <v>21759719</v>
      </c>
      <c r="AB218" s="41">
        <v>22275673</v>
      </c>
      <c r="AC218" s="41">
        <v>26562859</v>
      </c>
      <c r="AD218" s="41">
        <v>17761730</v>
      </c>
      <c r="AE218" s="41">
        <v>23729362</v>
      </c>
      <c r="AF218" s="41">
        <v>25197884</v>
      </c>
      <c r="AG218" s="41">
        <v>48401256</v>
      </c>
      <c r="AH218" s="41">
        <v>49851321</v>
      </c>
      <c r="AI218" s="13">
        <v>0.14368819795011389</v>
      </c>
      <c r="AJ218" s="13">
        <v>2.9959243206415964E-2</v>
      </c>
    </row>
    <row r="219" spans="1:44" ht="10.5" customHeight="1" x14ac:dyDescent="0.2">
      <c r="A219" s="11"/>
      <c r="B219" s="19" t="s">
        <v>73</v>
      </c>
      <c r="D219" s="19"/>
      <c r="E219" s="14"/>
      <c r="F219" s="2"/>
      <c r="G219" s="12">
        <v>867559</v>
      </c>
      <c r="H219" s="12">
        <v>701576</v>
      </c>
      <c r="I219" s="12">
        <v>43401</v>
      </c>
      <c r="J219" s="12">
        <v>241164</v>
      </c>
      <c r="K219" s="12">
        <v>208109</v>
      </c>
      <c r="L219" s="12">
        <v>614040</v>
      </c>
      <c r="M219" s="12">
        <v>2441042</v>
      </c>
      <c r="N219" s="12">
        <v>439211</v>
      </c>
      <c r="O219" s="12">
        <v>234339</v>
      </c>
      <c r="P219" s="12">
        <v>779608</v>
      </c>
      <c r="Q219" s="12">
        <v>1792692.4188735469</v>
      </c>
      <c r="R219" s="41">
        <v>938999</v>
      </c>
      <c r="S219" s="41">
        <v>293909</v>
      </c>
      <c r="T219" s="41">
        <v>207670</v>
      </c>
      <c r="U219" s="41">
        <v>169395</v>
      </c>
      <c r="V219" s="41">
        <v>40688348</v>
      </c>
      <c r="W219" s="41">
        <v>24864225</v>
      </c>
      <c r="X219" s="41">
        <v>10398075</v>
      </c>
      <c r="Y219" s="41">
        <v>13887534</v>
      </c>
      <c r="Z219" s="41">
        <v>21437014</v>
      </c>
      <c r="AA219" s="41">
        <v>4420900</v>
      </c>
      <c r="AB219" s="41">
        <v>33817454</v>
      </c>
      <c r="AC219" s="41">
        <v>15537562</v>
      </c>
      <c r="AD219" s="41">
        <v>17757104</v>
      </c>
      <c r="AE219" s="41">
        <v>15884931</v>
      </c>
      <c r="AF219" s="41">
        <v>59765471</v>
      </c>
      <c r="AG219" s="41">
        <v>73299554</v>
      </c>
      <c r="AH219" s="41">
        <v>122249069</v>
      </c>
      <c r="AI219" s="13">
        <v>0.23884633990361936</v>
      </c>
      <c r="AJ219" s="13">
        <v>0.6678009937140954</v>
      </c>
    </row>
    <row r="220" spans="1:44" ht="10.5" customHeight="1" x14ac:dyDescent="0.2">
      <c r="A220" s="11"/>
      <c r="B220" s="19" t="s">
        <v>74</v>
      </c>
      <c r="D220" s="19"/>
      <c r="E220" s="14"/>
      <c r="F220" s="2"/>
      <c r="G220" s="12">
        <v>4945165</v>
      </c>
      <c r="H220" s="12">
        <v>4600042</v>
      </c>
      <c r="I220" s="12">
        <v>5519699</v>
      </c>
      <c r="J220" s="12">
        <v>1834883</v>
      </c>
      <c r="K220" s="12">
        <v>1236021</v>
      </c>
      <c r="L220" s="12">
        <v>1321766</v>
      </c>
      <c r="M220" s="12">
        <v>1965665</v>
      </c>
      <c r="N220" s="12">
        <v>2599981</v>
      </c>
      <c r="O220" s="12">
        <v>759461</v>
      </c>
      <c r="P220" s="12">
        <v>978840</v>
      </c>
      <c r="Q220" s="12">
        <v>563026</v>
      </c>
      <c r="R220" s="41">
        <v>1002891</v>
      </c>
      <c r="S220" s="41">
        <v>835164</v>
      </c>
      <c r="T220" s="41">
        <v>4536370</v>
      </c>
      <c r="U220" s="41">
        <v>2121258.4019999998</v>
      </c>
      <c r="V220" s="41">
        <v>1233419</v>
      </c>
      <c r="W220" s="41">
        <v>9909818</v>
      </c>
      <c r="X220" s="41">
        <v>1174722</v>
      </c>
      <c r="Y220" s="41">
        <v>1246789</v>
      </c>
      <c r="Z220" s="41">
        <v>5866685</v>
      </c>
      <c r="AA220" s="41">
        <v>22136922</v>
      </c>
      <c r="AB220" s="41">
        <v>2877885</v>
      </c>
      <c r="AC220" s="41">
        <v>1141776</v>
      </c>
      <c r="AD220" s="41">
        <v>1505353</v>
      </c>
      <c r="AE220" s="41">
        <v>49426433</v>
      </c>
      <c r="AF220" s="41">
        <v>2588314</v>
      </c>
      <c r="AG220" s="41">
        <v>1672833</v>
      </c>
      <c r="AH220" s="41">
        <v>1938547</v>
      </c>
      <c r="AI220" s="13">
        <v>-6.3731346760719565E-2</v>
      </c>
      <c r="AJ220" s="13">
        <v>0.15884072110007394</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313</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312</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14321384.619999999</v>
      </c>
      <c r="S233" s="12">
        <v>15288414.809999999</v>
      </c>
      <c r="T233" s="12">
        <v>16255445</v>
      </c>
      <c r="U233" s="12">
        <v>17218786.66</v>
      </c>
      <c r="V233" s="12">
        <v>18182128.32</v>
      </c>
      <c r="W233" s="12">
        <v>19610739.16</v>
      </c>
      <c r="X233" s="12">
        <v>21039350</v>
      </c>
      <c r="Y233" s="12">
        <v>19383751.375</v>
      </c>
      <c r="Z233" s="12">
        <v>17728152.75</v>
      </c>
      <c r="AA233" s="12">
        <v>42274583.234999999</v>
      </c>
      <c r="AB233" s="12">
        <v>66821013.719999999</v>
      </c>
      <c r="AC233" s="12">
        <v>77948159.479487792</v>
      </c>
      <c r="AD233" s="12">
        <v>54445927</v>
      </c>
      <c r="AE233" s="12">
        <v>62224789.389725722</v>
      </c>
      <c r="AF233" s="12">
        <v>72956419.989999995</v>
      </c>
      <c r="AG233" s="12">
        <v>84452512.374642596</v>
      </c>
      <c r="AH233" s="12">
        <v>61575555.030000001</v>
      </c>
      <c r="AI233" s="71">
        <v>-1.3533035482516831E-2</v>
      </c>
      <c r="AJ233" s="13">
        <v>-0.27088545623317117</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16271562.6</v>
      </c>
      <c r="S234" s="11">
        <v>17566813.300000001</v>
      </c>
      <c r="T234" s="11">
        <v>18862064</v>
      </c>
      <c r="U234" s="12">
        <v>19920185.685000002</v>
      </c>
      <c r="V234" s="12">
        <v>20978307.370000001</v>
      </c>
      <c r="W234" s="12">
        <v>22721714.939999998</v>
      </c>
      <c r="X234" s="12">
        <v>24465122.509999998</v>
      </c>
      <c r="Y234" s="12">
        <v>25564330.414999999</v>
      </c>
      <c r="Z234" s="12">
        <v>26663538.32</v>
      </c>
      <c r="AA234" s="12">
        <v>43765160.969999999</v>
      </c>
      <c r="AB234" s="12">
        <v>60866783.620000005</v>
      </c>
      <c r="AC234" s="12">
        <v>69450513.654982522</v>
      </c>
      <c r="AD234" s="12">
        <v>51964970</v>
      </c>
      <c r="AE234" s="12">
        <v>58363163.314765923</v>
      </c>
      <c r="AF234" s="12">
        <v>57069659.899999999</v>
      </c>
      <c r="AG234" s="12">
        <v>59807078.224473201</v>
      </c>
      <c r="AH234" s="12">
        <v>52981929.219999999</v>
      </c>
      <c r="AI234" s="71">
        <v>-2.2857501001756431E-2</v>
      </c>
      <c r="AJ234" s="13">
        <v>-0.11411941875602835</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177138</v>
      </c>
      <c r="S241" s="11">
        <v>181839</v>
      </c>
      <c r="T241" s="11">
        <v>188117</v>
      </c>
      <c r="U241" s="11">
        <v>197892</v>
      </c>
      <c r="V241" s="11">
        <v>208640</v>
      </c>
      <c r="W241" s="11">
        <v>217463</v>
      </c>
      <c r="X241" s="11">
        <v>223616</v>
      </c>
      <c r="Y241" s="11">
        <v>226865</v>
      </c>
      <c r="Z241" s="11">
        <v>230074</v>
      </c>
      <c r="AA241" s="11">
        <v>234059</v>
      </c>
      <c r="AB241" s="11">
        <v>238605</v>
      </c>
      <c r="AC241" s="11">
        <v>244481</v>
      </c>
      <c r="AD241" s="11">
        <v>250566</v>
      </c>
      <c r="AE241" s="11">
        <v>257866</v>
      </c>
      <c r="AF241" s="11">
        <v>266165</v>
      </c>
      <c r="AG241" s="11">
        <v>273782</v>
      </c>
      <c r="AH241" s="11">
        <v>280979</v>
      </c>
      <c r="AI241" s="13">
        <v>2.76196189389466E-2</v>
      </c>
      <c r="AJ241" s="13">
        <v>2.6287338101116949E-2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5016136</v>
      </c>
      <c r="S242" s="11">
        <v>5353883</v>
      </c>
      <c r="T242" s="11">
        <v>5973550</v>
      </c>
      <c r="U242" s="11">
        <v>6590703</v>
      </c>
      <c r="V242" s="11">
        <v>7156908</v>
      </c>
      <c r="W242" s="11">
        <v>7605700</v>
      </c>
      <c r="X242" s="11">
        <v>7432710</v>
      </c>
      <c r="Y242" s="11">
        <v>7572486</v>
      </c>
      <c r="Z242" s="11">
        <v>8176277</v>
      </c>
      <c r="AA242" s="11">
        <v>8837066</v>
      </c>
      <c r="AB242" s="11">
        <v>8970692</v>
      </c>
      <c r="AC242" s="11">
        <v>9634401</v>
      </c>
      <c r="AD242" s="11">
        <v>10307152</v>
      </c>
      <c r="AE242" s="11">
        <v>11142001</v>
      </c>
      <c r="AF242" s="11">
        <v>11997068</v>
      </c>
      <c r="AG242" s="11">
        <v>12870610</v>
      </c>
      <c r="AH242" s="11">
        <v>13652312</v>
      </c>
      <c r="AI242" s="13">
        <v>7.2498540421435553E-2</v>
      </c>
      <c r="AJ242" s="13">
        <v>6.0735427458372217E-2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33304.544903280577</v>
      </c>
      <c r="V243" s="11">
        <f t="shared" ref="V243:AA243" si="15">V242*1000/V241</f>
        <v>34302.664877300616</v>
      </c>
      <c r="W243" s="11">
        <f t="shared" si="15"/>
        <v>34974.685348771978</v>
      </c>
      <c r="X243" s="11">
        <f t="shared" si="15"/>
        <v>33238.721737263884</v>
      </c>
      <c r="Y243" s="11">
        <f t="shared" si="15"/>
        <v>33378.820003085537</v>
      </c>
      <c r="Z243" s="11">
        <f t="shared" si="15"/>
        <v>35537.596599354991</v>
      </c>
      <c r="AA243" s="11">
        <f t="shared" si="15"/>
        <v>37755.71971169662</v>
      </c>
      <c r="AB243" s="11">
        <v>37596.41248087844</v>
      </c>
      <c r="AC243" s="11">
        <v>39407.565414081255</v>
      </c>
      <c r="AD243" s="11">
        <v>41135.47727943935</v>
      </c>
      <c r="AE243" s="11">
        <v>43208.492007476751</v>
      </c>
      <c r="AF243" s="11">
        <v>45073.800086412564</v>
      </c>
      <c r="AG243" s="11">
        <v>47010.431657303983</v>
      </c>
      <c r="AH243" s="11">
        <v>48588.371372949579</v>
      </c>
      <c r="AI243" s="13">
        <v>4.3672698200164728E-2</v>
      </c>
      <c r="AJ243" s="13">
        <v>3.3565735519053307E-2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92348</v>
      </c>
      <c r="S245" s="11">
        <v>93804</v>
      </c>
      <c r="T245" s="11">
        <v>96285</v>
      </c>
      <c r="U245" s="11">
        <v>100969</v>
      </c>
      <c r="V245" s="11">
        <v>104653</v>
      </c>
      <c r="W245" s="11">
        <v>107682</v>
      </c>
      <c r="X245" s="11">
        <v>112281</v>
      </c>
      <c r="Y245" s="11">
        <v>115647</v>
      </c>
      <c r="Z245" s="11">
        <v>117525</v>
      </c>
      <c r="AA245" s="11">
        <v>118749</v>
      </c>
      <c r="AB245" s="11">
        <v>119806</v>
      </c>
      <c r="AC245" s="11">
        <v>122624</v>
      </c>
      <c r="AD245" s="11">
        <v>126603</v>
      </c>
      <c r="AE245" s="11">
        <v>130280</v>
      </c>
      <c r="AF245" s="11">
        <v>133268</v>
      </c>
      <c r="AG245" s="11">
        <v>135905</v>
      </c>
      <c r="AH245" s="11">
        <v>141202</v>
      </c>
      <c r="AI245" s="13">
        <v>2.7764738141736078E-2</v>
      </c>
      <c r="AJ245" s="13">
        <v>3.8975755123063907E-2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85540</v>
      </c>
      <c r="S246" s="11">
        <v>87009</v>
      </c>
      <c r="T246" s="11">
        <v>89887</v>
      </c>
      <c r="U246" s="11">
        <v>94544</v>
      </c>
      <c r="V246" s="11">
        <v>99009</v>
      </c>
      <c r="W246" s="11">
        <v>100129</v>
      </c>
      <c r="X246" s="11">
        <v>97133</v>
      </c>
      <c r="Y246" s="11">
        <v>101643</v>
      </c>
      <c r="Z246" s="11">
        <v>104847</v>
      </c>
      <c r="AA246" s="11">
        <v>107974</v>
      </c>
      <c r="AB246" s="11">
        <v>110828</v>
      </c>
      <c r="AC246" s="11">
        <v>115119</v>
      </c>
      <c r="AD246" s="11">
        <v>119739</v>
      </c>
      <c r="AE246" s="11">
        <v>124395</v>
      </c>
      <c r="AF246" s="11">
        <v>128038</v>
      </c>
      <c r="AG246" s="11">
        <v>131536</v>
      </c>
      <c r="AH246" s="11">
        <v>137449</v>
      </c>
      <c r="AI246" s="13">
        <v>3.6530330486121754E-2</v>
      </c>
      <c r="AJ246" s="13">
        <v>4.4953472813526338E-2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6808</v>
      </c>
      <c r="S247" s="11">
        <v>6795</v>
      </c>
      <c r="T247" s="11">
        <v>6398</v>
      </c>
      <c r="U247" s="11">
        <v>6425</v>
      </c>
      <c r="V247" s="11">
        <v>5644</v>
      </c>
      <c r="W247" s="11">
        <v>107682</v>
      </c>
      <c r="X247" s="11">
        <v>15148</v>
      </c>
      <c r="Y247" s="11">
        <v>14004</v>
      </c>
      <c r="Z247" s="11">
        <v>12678</v>
      </c>
      <c r="AA247" s="11">
        <v>10775</v>
      </c>
      <c r="AB247" s="11">
        <v>8978</v>
      </c>
      <c r="AC247" s="11">
        <v>7505</v>
      </c>
      <c r="AD247" s="11">
        <v>6864</v>
      </c>
      <c r="AE247" s="11">
        <v>5885</v>
      </c>
      <c r="AF247" s="11">
        <v>5230</v>
      </c>
      <c r="AG247" s="11">
        <v>4369</v>
      </c>
      <c r="AH247" s="11">
        <v>3753</v>
      </c>
      <c r="AI247" s="13">
        <v>-0.13529793943363511</v>
      </c>
      <c r="AJ247" s="13">
        <v>-0.14099336232547494</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7.4</v>
      </c>
      <c r="S248" s="81">
        <v>7.2</v>
      </c>
      <c r="T248" s="81">
        <v>6.6</v>
      </c>
      <c r="U248" s="81">
        <v>5.4</v>
      </c>
      <c r="V248" s="81">
        <v>5.4</v>
      </c>
      <c r="W248" s="81">
        <v>7</v>
      </c>
      <c r="X248" s="81">
        <v>13.5</v>
      </c>
      <c r="Y248" s="81">
        <v>12.1</v>
      </c>
      <c r="Z248" s="81">
        <v>10.8</v>
      </c>
      <c r="AA248" s="81">
        <v>9.1</v>
      </c>
      <c r="AB248" s="81">
        <v>7.5</v>
      </c>
      <c r="AC248" s="81">
        <v>6.1</v>
      </c>
      <c r="AD248" s="81">
        <v>5.4</v>
      </c>
      <c r="AE248" s="81">
        <v>4.5</v>
      </c>
      <c r="AF248" s="81">
        <v>3.9</v>
      </c>
      <c r="AG248" s="81">
        <v>3.2</v>
      </c>
      <c r="AH248" s="81">
        <v>2.7</v>
      </c>
      <c r="AI248" s="13">
        <v>-0.15656733469825068</v>
      </c>
      <c r="AJ248" s="13">
        <v>-0.15625</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96401589</v>
      </c>
      <c r="H257" s="86">
        <f>SUM(H258:H260)</f>
        <v>102037553</v>
      </c>
      <c r="I257" s="86">
        <f>SUM(I258:I260)</f>
        <v>107725340</v>
      </c>
      <c r="J257" s="86">
        <f>SUM(J258:J260)</f>
        <v>105239991</v>
      </c>
      <c r="K257" s="86">
        <f>SUM(K258:K260)</f>
        <v>114477721</v>
      </c>
      <c r="L257" s="86">
        <f t="shared" ref="L257:Q257" si="16">SUM(L258:L260)</f>
        <v>127094538</v>
      </c>
      <c r="M257" s="86">
        <f t="shared" si="16"/>
        <v>131224631</v>
      </c>
      <c r="N257" s="86">
        <f t="shared" si="16"/>
        <v>142531178</v>
      </c>
      <c r="O257" s="86">
        <f t="shared" si="16"/>
        <v>148823473</v>
      </c>
      <c r="P257" s="86">
        <f t="shared" si="16"/>
        <v>166739947</v>
      </c>
      <c r="Q257" s="86">
        <f t="shared" si="16"/>
        <v>176723053.77253041</v>
      </c>
      <c r="R257" s="86">
        <f>SUM(R258:R261)</f>
        <v>193102934</v>
      </c>
      <c r="S257" s="86">
        <f t="shared" ref="S257:AA257" si="17">SUM(S258:S261)</f>
        <v>192451946</v>
      </c>
      <c r="T257" s="86">
        <f t="shared" si="17"/>
        <v>218959881.09</v>
      </c>
      <c r="U257" s="86">
        <f t="shared" si="17"/>
        <v>244492048.84999999</v>
      </c>
      <c r="V257" s="86">
        <f t="shared" si="17"/>
        <v>243437856.84000003</v>
      </c>
      <c r="W257" s="86">
        <f t="shared" si="17"/>
        <v>260354815.11000001</v>
      </c>
      <c r="X257" s="86">
        <f t="shared" si="17"/>
        <v>276293900.52000004</v>
      </c>
      <c r="Y257" s="86">
        <f t="shared" si="17"/>
        <v>284566751.90000004</v>
      </c>
      <c r="Z257" s="86">
        <f t="shared" si="17"/>
        <v>292808353.06999999</v>
      </c>
      <c r="AA257" s="86">
        <f t="shared" si="17"/>
        <v>299425279.79000002</v>
      </c>
      <c r="AB257" s="86">
        <v>346392106.68000001</v>
      </c>
      <c r="AC257" s="86">
        <v>317379942.80000001</v>
      </c>
      <c r="AD257" s="86">
        <v>341064006.14999998</v>
      </c>
      <c r="AE257" s="86">
        <v>359650438</v>
      </c>
      <c r="AF257" s="86">
        <v>384380818.24000001</v>
      </c>
      <c r="AG257" s="86">
        <v>425107957.88</v>
      </c>
      <c r="AH257" s="86">
        <v>446146316.52999997</v>
      </c>
      <c r="AI257" s="13">
        <v>4.3081446941784618E-2</v>
      </c>
      <c r="AJ257" s="13">
        <v>4.9489449115273233E-2</v>
      </c>
    </row>
    <row r="258" spans="1:36" ht="10.5" customHeight="1" x14ac:dyDescent="0.2">
      <c r="A258" s="14"/>
      <c r="B258" s="11"/>
      <c r="C258" s="11" t="s">
        <v>151</v>
      </c>
      <c r="D258" s="11"/>
      <c r="E258" s="11"/>
      <c r="F258" s="2"/>
      <c r="G258" s="86">
        <f t="shared" ref="G258:AA258" si="18">G65</f>
        <v>68811426</v>
      </c>
      <c r="H258" s="86">
        <f t="shared" si="18"/>
        <v>74054780</v>
      </c>
      <c r="I258" s="86">
        <f t="shared" si="18"/>
        <v>77539912</v>
      </c>
      <c r="J258" s="86">
        <f t="shared" si="18"/>
        <v>72067890</v>
      </c>
      <c r="K258" s="86">
        <f t="shared" si="18"/>
        <v>78950139</v>
      </c>
      <c r="L258" s="86">
        <f t="shared" si="18"/>
        <v>84429478</v>
      </c>
      <c r="M258" s="86">
        <f t="shared" si="18"/>
        <v>90866916</v>
      </c>
      <c r="N258" s="86">
        <f t="shared" si="18"/>
        <v>97608222</v>
      </c>
      <c r="O258" s="86">
        <f t="shared" si="18"/>
        <v>101536899</v>
      </c>
      <c r="P258" s="86">
        <f t="shared" si="18"/>
        <v>115182485</v>
      </c>
      <c r="Q258" s="86">
        <f t="shared" si="18"/>
        <v>118275146</v>
      </c>
      <c r="R258" s="86">
        <f t="shared" si="18"/>
        <v>126233284</v>
      </c>
      <c r="S258" s="86">
        <f t="shared" si="18"/>
        <v>132800821</v>
      </c>
      <c r="T258" s="86">
        <f t="shared" si="18"/>
        <v>138124826</v>
      </c>
      <c r="U258" s="86">
        <f t="shared" si="18"/>
        <v>155278995</v>
      </c>
      <c r="V258" s="86">
        <f t="shared" si="18"/>
        <v>144169944</v>
      </c>
      <c r="W258" s="86">
        <f t="shared" si="18"/>
        <v>156569231</v>
      </c>
      <c r="X258" s="86">
        <f t="shared" si="18"/>
        <v>166901567</v>
      </c>
      <c r="Y258" s="86">
        <f t="shared" si="18"/>
        <v>173193825</v>
      </c>
      <c r="Z258" s="86">
        <f t="shared" si="18"/>
        <v>180359927</v>
      </c>
      <c r="AA258" s="86">
        <f t="shared" si="18"/>
        <v>185141974</v>
      </c>
      <c r="AB258" s="86">
        <v>195249170</v>
      </c>
      <c r="AC258" s="86">
        <v>200117570</v>
      </c>
      <c r="AD258" s="86">
        <v>217742079</v>
      </c>
      <c r="AE258" s="86">
        <v>232450651</v>
      </c>
      <c r="AF258" s="86">
        <v>246161365</v>
      </c>
      <c r="AG258" s="86">
        <v>263374547</v>
      </c>
      <c r="AH258" s="86">
        <v>275080637</v>
      </c>
      <c r="AI258" s="13">
        <v>5.8794810862790703E-2</v>
      </c>
      <c r="AJ258" s="13">
        <v>4.4446550106453528E-2</v>
      </c>
    </row>
    <row r="259" spans="1:36" ht="10.5" customHeight="1" x14ac:dyDescent="0.2">
      <c r="A259" s="14"/>
      <c r="B259" s="11"/>
      <c r="C259" s="11" t="s">
        <v>152</v>
      </c>
      <c r="D259" s="11"/>
      <c r="E259" s="11"/>
      <c r="F259" s="2"/>
      <c r="G259" s="86">
        <f t="shared" ref="G259:AA259" si="19">G122</f>
        <v>17101095</v>
      </c>
      <c r="H259" s="86">
        <f t="shared" si="19"/>
        <v>17870281</v>
      </c>
      <c r="I259" s="86">
        <f t="shared" si="19"/>
        <v>19547829</v>
      </c>
      <c r="J259" s="86">
        <f t="shared" si="19"/>
        <v>20235111</v>
      </c>
      <c r="K259" s="86">
        <f t="shared" si="19"/>
        <v>22409978</v>
      </c>
      <c r="L259" s="86">
        <f t="shared" si="19"/>
        <v>28450593</v>
      </c>
      <c r="M259" s="86">
        <f t="shared" si="19"/>
        <v>25883652</v>
      </c>
      <c r="N259" s="86">
        <f t="shared" si="19"/>
        <v>28451807</v>
      </c>
      <c r="O259" s="86">
        <f t="shared" si="19"/>
        <v>29393081</v>
      </c>
      <c r="P259" s="86">
        <f t="shared" si="19"/>
        <v>31613250</v>
      </c>
      <c r="Q259" s="86">
        <f t="shared" si="19"/>
        <v>34054915</v>
      </c>
      <c r="R259" s="86">
        <f t="shared" si="19"/>
        <v>38460352</v>
      </c>
      <c r="S259" s="86">
        <f t="shared" si="19"/>
        <v>31613250</v>
      </c>
      <c r="T259" s="86">
        <f t="shared" si="19"/>
        <v>47293092</v>
      </c>
      <c r="U259" s="86">
        <f t="shared" si="19"/>
        <v>51729647.129999995</v>
      </c>
      <c r="V259" s="86">
        <f t="shared" si="19"/>
        <v>62142528.109999999</v>
      </c>
      <c r="W259" s="86">
        <f t="shared" si="19"/>
        <v>64303630.289999999</v>
      </c>
      <c r="X259" s="86">
        <f t="shared" si="19"/>
        <v>67456115.730000004</v>
      </c>
      <c r="Y259" s="86">
        <f t="shared" si="19"/>
        <v>68350202.480000004</v>
      </c>
      <c r="Z259" s="86">
        <f t="shared" si="19"/>
        <v>68067888.560000002</v>
      </c>
      <c r="AA259" s="86">
        <f t="shared" si="19"/>
        <v>69457713</v>
      </c>
      <c r="AB259" s="86">
        <v>73167198</v>
      </c>
      <c r="AC259" s="86">
        <v>70036887</v>
      </c>
      <c r="AD259" s="86">
        <v>73673568</v>
      </c>
      <c r="AE259" s="86">
        <v>78414868</v>
      </c>
      <c r="AF259" s="86">
        <v>84638860</v>
      </c>
      <c r="AG259" s="86">
        <v>99479256</v>
      </c>
      <c r="AH259" s="86">
        <v>104437494</v>
      </c>
      <c r="AI259" s="13">
        <v>6.1100867934313907E-2</v>
      </c>
      <c r="AJ259" s="13">
        <v>4.9841928853991427E-2</v>
      </c>
    </row>
    <row r="260" spans="1:36" ht="10.5" customHeight="1" x14ac:dyDescent="0.2">
      <c r="A260" s="14"/>
      <c r="B260" s="11"/>
      <c r="C260" s="11" t="s">
        <v>153</v>
      </c>
      <c r="D260" s="11"/>
      <c r="E260" s="11"/>
      <c r="F260" s="2"/>
      <c r="G260" s="86">
        <f t="shared" ref="G260:AA260" si="20">G179</f>
        <v>10489068</v>
      </c>
      <c r="H260" s="86">
        <f t="shared" si="20"/>
        <v>10112492</v>
      </c>
      <c r="I260" s="86">
        <f t="shared" si="20"/>
        <v>10637599</v>
      </c>
      <c r="J260" s="86">
        <f t="shared" si="20"/>
        <v>12936990</v>
      </c>
      <c r="K260" s="86">
        <f t="shared" si="20"/>
        <v>13117604</v>
      </c>
      <c r="L260" s="86">
        <f t="shared" si="20"/>
        <v>14214467</v>
      </c>
      <c r="M260" s="86">
        <f t="shared" si="20"/>
        <v>14474063</v>
      </c>
      <c r="N260" s="86">
        <f t="shared" si="20"/>
        <v>16471149</v>
      </c>
      <c r="O260" s="86">
        <f t="shared" si="20"/>
        <v>17893493</v>
      </c>
      <c r="P260" s="86">
        <f t="shared" si="20"/>
        <v>19944212</v>
      </c>
      <c r="Q260" s="86">
        <f t="shared" si="20"/>
        <v>24392992.772530399</v>
      </c>
      <c r="R260" s="86">
        <f t="shared" si="20"/>
        <v>24358769</v>
      </c>
      <c r="S260" s="86">
        <f t="shared" si="20"/>
        <v>23841101</v>
      </c>
      <c r="T260" s="86">
        <f t="shared" si="20"/>
        <v>28849001.09</v>
      </c>
      <c r="U260" s="86">
        <f t="shared" si="20"/>
        <v>31775183</v>
      </c>
      <c r="V260" s="86">
        <f t="shared" si="20"/>
        <v>31337436.120000001</v>
      </c>
      <c r="W260" s="86">
        <f t="shared" si="20"/>
        <v>33095799.770000003</v>
      </c>
      <c r="X260" s="86">
        <f t="shared" si="20"/>
        <v>34687196</v>
      </c>
      <c r="Y260" s="86">
        <f t="shared" si="20"/>
        <v>35607809</v>
      </c>
      <c r="Z260" s="86">
        <f t="shared" si="20"/>
        <v>36890188</v>
      </c>
      <c r="AA260" s="86">
        <f t="shared" si="20"/>
        <v>37122372</v>
      </c>
      <c r="AB260" s="86">
        <v>70044386</v>
      </c>
      <c r="AC260" s="86">
        <v>39281256</v>
      </c>
      <c r="AD260" s="86">
        <v>41158874</v>
      </c>
      <c r="AE260" s="86">
        <v>39721736</v>
      </c>
      <c r="AF260" s="86">
        <v>42369370</v>
      </c>
      <c r="AG260" s="86">
        <v>50211489</v>
      </c>
      <c r="AH260" s="86">
        <v>53709231</v>
      </c>
      <c r="AI260" s="13">
        <v>-4.3292305365692285E-2</v>
      </c>
      <c r="AJ260" s="13">
        <v>6.9660192710078769E-2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4050529</v>
      </c>
      <c r="S261" s="86">
        <v>4196774</v>
      </c>
      <c r="T261" s="86">
        <v>4692962</v>
      </c>
      <c r="U261" s="86">
        <v>5708223.7200000007</v>
      </c>
      <c r="V261" s="86">
        <v>5787948.6100000003</v>
      </c>
      <c r="W261" s="86">
        <v>6386154.0500000007</v>
      </c>
      <c r="X261" s="86">
        <v>7249021.7899999991</v>
      </c>
      <c r="Y261" s="86">
        <v>7414915.419999999</v>
      </c>
      <c r="Z261" s="86">
        <v>7490349.5100000007</v>
      </c>
      <c r="AA261" s="86">
        <v>7703220.79</v>
      </c>
      <c r="AB261" s="41">
        <v>7931352.6799999988</v>
      </c>
      <c r="AC261" s="41">
        <v>7944229.8000000007</v>
      </c>
      <c r="AD261" s="41">
        <v>8489485.1500000004</v>
      </c>
      <c r="AE261" s="41">
        <v>9063183</v>
      </c>
      <c r="AF261" s="41">
        <v>11211223.24</v>
      </c>
      <c r="AG261" s="41">
        <v>12042665.879999999</v>
      </c>
      <c r="AH261" s="41">
        <v>12918954.529999997</v>
      </c>
      <c r="AI261" s="13">
        <v>8.4709269038262702E-2</v>
      </c>
      <c r="AJ261" s="13">
        <v>7.276533773599958E-2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v>1996</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550724195.62140095</v>
      </c>
      <c r="H265" s="11">
        <v>544059014.41813493</v>
      </c>
      <c r="I265" s="11">
        <v>543852454.08637869</v>
      </c>
      <c r="J265" s="11">
        <v>554457164.43758571</v>
      </c>
      <c r="K265" s="11">
        <v>565816577</v>
      </c>
      <c r="L265" s="11">
        <v>591511095</v>
      </c>
      <c r="M265" s="11">
        <v>621453243</v>
      </c>
      <c r="N265" s="11">
        <v>648669210</v>
      </c>
      <c r="O265" s="11">
        <v>671702908</v>
      </c>
      <c r="P265" s="11">
        <v>751356991</v>
      </c>
      <c r="Q265" s="11">
        <v>765225173</v>
      </c>
      <c r="R265" s="11">
        <v>766501058</v>
      </c>
      <c r="S265" s="11">
        <v>786934230</v>
      </c>
      <c r="T265" s="11">
        <v>803622001</v>
      </c>
      <c r="U265" s="11">
        <v>924796222</v>
      </c>
      <c r="V265" s="11">
        <v>972688276</v>
      </c>
      <c r="W265" s="11">
        <v>1032340518</v>
      </c>
      <c r="X265" s="11">
        <v>1061739576</v>
      </c>
      <c r="Y265" s="86">
        <v>1077194623</v>
      </c>
      <c r="Z265" s="86">
        <v>1120297818</v>
      </c>
      <c r="AA265" s="86">
        <v>1149692832</v>
      </c>
      <c r="AB265" s="86">
        <v>1186288975</v>
      </c>
      <c r="AC265" s="86">
        <v>1195646168</v>
      </c>
      <c r="AD265" s="86">
        <v>1240120524</v>
      </c>
      <c r="AE265" s="86">
        <v>1286231586</v>
      </c>
      <c r="AF265" s="86">
        <v>1342037308</v>
      </c>
      <c r="AG265" s="86">
        <v>1408462954</v>
      </c>
      <c r="AH265" s="86">
        <v>1460531836</v>
      </c>
      <c r="AI265" s="13">
        <v>3.5269506695804864E-2</v>
      </c>
      <c r="AJ265" s="13">
        <v>3.6968584691649618E-2</v>
      </c>
    </row>
    <row r="266" spans="1:36" ht="10.5" customHeight="1" x14ac:dyDescent="0.2">
      <c r="A266" s="14"/>
      <c r="B266" s="14"/>
      <c r="C266" s="14" t="s">
        <v>160</v>
      </c>
      <c r="D266" s="14"/>
      <c r="E266" s="14"/>
      <c r="F266" s="2"/>
      <c r="G266" s="11">
        <v>95663369</v>
      </c>
      <c r="H266" s="11">
        <v>98909100</v>
      </c>
      <c r="I266" s="11">
        <v>103325542</v>
      </c>
      <c r="J266" s="11">
        <v>107530007</v>
      </c>
      <c r="K266" s="11">
        <v>113440242</v>
      </c>
      <c r="L266" s="11">
        <v>121507143</v>
      </c>
      <c r="M266" s="11">
        <v>129189317</v>
      </c>
      <c r="N266" s="11">
        <v>138236692</v>
      </c>
      <c r="O266" s="11">
        <v>147751417</v>
      </c>
      <c r="P266" s="11">
        <v>186522620</v>
      </c>
      <c r="Q266" s="11">
        <v>197668572</v>
      </c>
      <c r="R266" s="11">
        <v>210748179</v>
      </c>
      <c r="S266" s="11">
        <v>225238810</v>
      </c>
      <c r="T266" s="11">
        <v>241462924</v>
      </c>
      <c r="U266" s="11">
        <v>304265607</v>
      </c>
      <c r="V266" s="11">
        <v>331519786</v>
      </c>
      <c r="W266" s="11">
        <v>369397333</v>
      </c>
      <c r="X266" s="11">
        <v>394337192</v>
      </c>
      <c r="Y266" s="86">
        <v>405729665</v>
      </c>
      <c r="Z266" s="86">
        <v>425175493</v>
      </c>
      <c r="AA266" s="86">
        <v>429504297</v>
      </c>
      <c r="AB266" s="86">
        <v>438580610</v>
      </c>
      <c r="AC266" s="86">
        <v>452206570</v>
      </c>
      <c r="AD266" s="86">
        <v>454734298</v>
      </c>
      <c r="AE266" s="86">
        <v>478802927</v>
      </c>
      <c r="AF266" s="86">
        <v>511864043</v>
      </c>
      <c r="AG266" s="86">
        <v>548783887</v>
      </c>
      <c r="AH266" s="86">
        <v>590449626</v>
      </c>
      <c r="AI266" s="13">
        <v>5.080525847839068E-2</v>
      </c>
      <c r="AJ266" s="13">
        <v>7.5923765232560475E-2</v>
      </c>
    </row>
    <row r="267" spans="1:36" ht="10.5" customHeight="1" x14ac:dyDescent="0.2">
      <c r="A267" s="14"/>
      <c r="B267" s="14"/>
      <c r="C267" s="14" t="s">
        <v>161</v>
      </c>
      <c r="D267" s="14"/>
      <c r="E267" s="14"/>
      <c r="F267" s="2"/>
      <c r="G267" s="11">
        <v>935214</v>
      </c>
      <c r="H267" s="11">
        <v>956213</v>
      </c>
      <c r="I267" s="11">
        <v>1008990</v>
      </c>
      <c r="J267" s="11">
        <v>995338</v>
      </c>
      <c r="K267" s="11">
        <v>1055252</v>
      </c>
      <c r="L267" s="11">
        <v>1080537</v>
      </c>
      <c r="M267" s="11">
        <v>1086174</v>
      </c>
      <c r="N267" s="11">
        <v>1107912</v>
      </c>
      <c r="O267" s="11">
        <v>1113585</v>
      </c>
      <c r="P267" s="11">
        <v>1181968</v>
      </c>
      <c r="Q267" s="11">
        <v>1212620</v>
      </c>
      <c r="R267" s="11">
        <v>1251604</v>
      </c>
      <c r="S267" s="11">
        <v>1382372</v>
      </c>
      <c r="T267" s="11">
        <v>1437770</v>
      </c>
      <c r="U267" s="11">
        <v>1506211</v>
      </c>
      <c r="V267" s="11">
        <v>1504445</v>
      </c>
      <c r="W267" s="11">
        <v>1536355</v>
      </c>
      <c r="X267" s="11">
        <v>1584660</v>
      </c>
      <c r="Y267" s="86">
        <v>1619106</v>
      </c>
      <c r="Z267" s="86">
        <v>1697137</v>
      </c>
      <c r="AA267" s="86">
        <v>1705928</v>
      </c>
      <c r="AB267" s="86">
        <v>1728326</v>
      </c>
      <c r="AC267" s="86">
        <v>1787423</v>
      </c>
      <c r="AD267" s="86">
        <v>1841730</v>
      </c>
      <c r="AE267" s="86">
        <v>1906129</v>
      </c>
      <c r="AF267" s="86">
        <v>1882240</v>
      </c>
      <c r="AG267" s="86">
        <v>1955059</v>
      </c>
      <c r="AH267" s="86">
        <v>1993130</v>
      </c>
      <c r="AI267" s="13">
        <v>2.4043315724063152E-2</v>
      </c>
      <c r="AJ267" s="13">
        <v>1.9473069610686941E-2</v>
      </c>
    </row>
    <row r="268" spans="1:36" ht="10.5" customHeight="1" x14ac:dyDescent="0.2">
      <c r="A268" s="14"/>
      <c r="B268" s="14"/>
      <c r="C268" s="14" t="s">
        <v>162</v>
      </c>
      <c r="D268" s="14"/>
      <c r="E268" s="14"/>
      <c r="F268" s="2"/>
      <c r="G268" s="11">
        <v>273089</v>
      </c>
      <c r="H268" s="11">
        <v>277216</v>
      </c>
      <c r="I268" s="11">
        <v>282132</v>
      </c>
      <c r="J268" s="11">
        <v>285421</v>
      </c>
      <c r="K268" s="11">
        <v>283366</v>
      </c>
      <c r="L268" s="11">
        <v>276191</v>
      </c>
      <c r="M268" s="11">
        <v>275039</v>
      </c>
      <c r="N268" s="11">
        <v>273263</v>
      </c>
      <c r="O268" s="11">
        <v>282504</v>
      </c>
      <c r="P268" s="11">
        <v>288168</v>
      </c>
      <c r="Q268" s="11">
        <v>279591</v>
      </c>
      <c r="R268" s="11">
        <v>268877</v>
      </c>
      <c r="S268" s="11">
        <v>198649</v>
      </c>
      <c r="T268" s="11">
        <v>151290</v>
      </c>
      <c r="U268" s="11">
        <v>167573</v>
      </c>
      <c r="V268" s="11">
        <v>159696</v>
      </c>
      <c r="W268" s="11">
        <v>156617</v>
      </c>
      <c r="X268" s="11">
        <v>153634</v>
      </c>
      <c r="Y268" s="86">
        <v>158249</v>
      </c>
      <c r="Z268" s="86">
        <v>144014</v>
      </c>
      <c r="AA268" s="86">
        <v>144255</v>
      </c>
      <c r="AB268" s="86">
        <v>113747</v>
      </c>
      <c r="AC268" s="86">
        <v>110382</v>
      </c>
      <c r="AD268" s="86">
        <v>89280</v>
      </c>
      <c r="AE268" s="86">
        <v>97665</v>
      </c>
      <c r="AF268" s="86">
        <v>85520</v>
      </c>
      <c r="AG268" s="86">
        <v>97140</v>
      </c>
      <c r="AH268" s="86">
        <v>72247</v>
      </c>
      <c r="AI268" s="13">
        <v>-7.2857169154297741E-2</v>
      </c>
      <c r="AJ268" s="13">
        <v>-0.25625900761787113</v>
      </c>
    </row>
    <row r="269" spans="1:36" ht="10.5" customHeight="1" x14ac:dyDescent="0.2">
      <c r="A269" s="14"/>
      <c r="B269" s="14"/>
      <c r="C269" s="14" t="s">
        <v>163</v>
      </c>
      <c r="D269" s="14"/>
      <c r="E269" s="14"/>
      <c r="F269" s="2"/>
      <c r="G269" s="11">
        <v>80195113</v>
      </c>
      <c r="H269" s="11">
        <v>77471086</v>
      </c>
      <c r="I269" s="11">
        <v>82349350</v>
      </c>
      <c r="J269" s="11">
        <v>84498249</v>
      </c>
      <c r="K269" s="11">
        <v>81108179</v>
      </c>
      <c r="L269" s="11">
        <v>81238552</v>
      </c>
      <c r="M269" s="11">
        <v>91649371</v>
      </c>
      <c r="N269" s="11">
        <v>91050125</v>
      </c>
      <c r="O269" s="11">
        <v>94710927</v>
      </c>
      <c r="P269" s="11">
        <v>140907890</v>
      </c>
      <c r="Q269" s="11">
        <v>150723558</v>
      </c>
      <c r="R269" s="11">
        <v>148641262</v>
      </c>
      <c r="S269" s="11">
        <v>153762671</v>
      </c>
      <c r="T269" s="11">
        <v>164340240</v>
      </c>
      <c r="U269" s="11">
        <v>223101297</v>
      </c>
      <c r="V269" s="11">
        <v>240003696</v>
      </c>
      <c r="W269" s="11">
        <v>257540436</v>
      </c>
      <c r="X269" s="11">
        <v>267185040</v>
      </c>
      <c r="Y269" s="86">
        <v>268257336</v>
      </c>
      <c r="Z269" s="86">
        <v>280992635</v>
      </c>
      <c r="AA269" s="86">
        <v>283913600</v>
      </c>
      <c r="AB269" s="86">
        <v>286381494</v>
      </c>
      <c r="AC269" s="86">
        <v>282812472</v>
      </c>
      <c r="AD269" s="86">
        <v>292560115</v>
      </c>
      <c r="AE269" s="86">
        <v>299629180</v>
      </c>
      <c r="AF269" s="86">
        <v>310969799</v>
      </c>
      <c r="AG269" s="86">
        <v>333819751</v>
      </c>
      <c r="AH269" s="86">
        <v>354780023</v>
      </c>
      <c r="AI269" s="13">
        <v>3.6340254743800759E-2</v>
      </c>
      <c r="AJ269" s="13">
        <v>6.278919068512516E-2</v>
      </c>
    </row>
    <row r="270" spans="1:36" ht="10.5" customHeight="1" x14ac:dyDescent="0.2">
      <c r="A270" s="14"/>
      <c r="B270" s="14"/>
      <c r="C270" s="14" t="s">
        <v>164</v>
      </c>
      <c r="D270" s="14"/>
      <c r="E270" s="14"/>
      <c r="F270" s="2"/>
      <c r="G270" s="11">
        <v>50172293</v>
      </c>
      <c r="H270" s="11">
        <v>60394310</v>
      </c>
      <c r="I270" s="11">
        <v>65376451</v>
      </c>
      <c r="J270" s="11">
        <v>72761391</v>
      </c>
      <c r="K270" s="11">
        <v>80776434</v>
      </c>
      <c r="L270" s="11">
        <v>84077397</v>
      </c>
      <c r="M270" s="11">
        <v>92154387</v>
      </c>
      <c r="N270" s="11">
        <v>99707849</v>
      </c>
      <c r="O270" s="11">
        <v>98911144</v>
      </c>
      <c r="P270" s="11">
        <v>100064916</v>
      </c>
      <c r="Q270" s="11">
        <v>98451012</v>
      </c>
      <c r="R270" s="11">
        <v>95606652</v>
      </c>
      <c r="S270" s="11">
        <v>95731977</v>
      </c>
      <c r="T270" s="11">
        <v>95767431</v>
      </c>
      <c r="U270" s="11">
        <v>96513590</v>
      </c>
      <c r="V270" s="11">
        <v>96645547</v>
      </c>
      <c r="W270" s="11">
        <v>94001692</v>
      </c>
      <c r="X270" s="11">
        <v>84656086</v>
      </c>
      <c r="Y270" s="86">
        <v>82113958</v>
      </c>
      <c r="Z270" s="86">
        <v>89276496</v>
      </c>
      <c r="AA270" s="86">
        <v>99997747</v>
      </c>
      <c r="AB270" s="86">
        <v>109392871</v>
      </c>
      <c r="AC270" s="86">
        <v>120649291</v>
      </c>
      <c r="AD270" s="86">
        <v>129721415</v>
      </c>
      <c r="AE270" s="86">
        <v>132833706</v>
      </c>
      <c r="AF270" s="86">
        <v>133642809</v>
      </c>
      <c r="AG270" s="86">
        <v>134972244</v>
      </c>
      <c r="AH270" s="86">
        <v>138431829</v>
      </c>
      <c r="AI270" s="13">
        <v>4.0018718923207741E-2</v>
      </c>
      <c r="AJ270" s="13">
        <v>2.5631825458869901E-2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5500676</v>
      </c>
      <c r="P271" s="11">
        <v>6683484</v>
      </c>
      <c r="Q271" s="11">
        <v>5984217</v>
      </c>
      <c r="R271" s="11">
        <v>6104389</v>
      </c>
      <c r="S271" s="11">
        <v>5878903</v>
      </c>
      <c r="T271" s="11">
        <v>6302625</v>
      </c>
      <c r="U271" s="11">
        <v>7611250</v>
      </c>
      <c r="V271" s="11">
        <v>9301175</v>
      </c>
      <c r="W271" s="11">
        <v>10176006</v>
      </c>
      <c r="X271" s="11">
        <v>10394601</v>
      </c>
      <c r="Y271" s="86">
        <v>9885146</v>
      </c>
      <c r="Z271" s="86">
        <v>9584935</v>
      </c>
      <c r="AA271" s="86">
        <v>9607940</v>
      </c>
      <c r="AB271" s="86">
        <v>10281662</v>
      </c>
      <c r="AC271" s="86">
        <v>10791337</v>
      </c>
      <c r="AD271" s="86">
        <v>11031290</v>
      </c>
      <c r="AE271" s="86">
        <v>11568357</v>
      </c>
      <c r="AF271" s="86">
        <v>12488320</v>
      </c>
      <c r="AG271" s="86">
        <v>13886858</v>
      </c>
      <c r="AH271" s="86">
        <v>15418079</v>
      </c>
      <c r="AI271" s="13">
        <v>6.9862152033187463E-2</v>
      </c>
      <c r="AJ271" s="13">
        <v>0.11026403524829015</v>
      </c>
    </row>
    <row r="272" spans="1:36" ht="10.5" customHeight="1" x14ac:dyDescent="0.2">
      <c r="A272" s="14"/>
      <c r="B272" s="14"/>
      <c r="C272" s="14" t="s">
        <v>166</v>
      </c>
      <c r="D272" s="14"/>
      <c r="E272" s="14"/>
      <c r="F272" s="2"/>
      <c r="G272" s="11">
        <v>81864552.621400952</v>
      </c>
      <c r="H272" s="11">
        <v>77543559.418134943</v>
      </c>
      <c r="I272" s="11">
        <v>67879675.086378738</v>
      </c>
      <c r="J272" s="11">
        <v>72153670.437585741</v>
      </c>
      <c r="K272" s="11">
        <v>76333864</v>
      </c>
      <c r="L272" s="11">
        <v>80731520</v>
      </c>
      <c r="M272" s="11">
        <v>82814385</v>
      </c>
      <c r="N272" s="11">
        <v>85721885</v>
      </c>
      <c r="O272" s="11">
        <v>89180341</v>
      </c>
      <c r="P272" s="11">
        <v>86039200</v>
      </c>
      <c r="Q272" s="11">
        <v>82425800</v>
      </c>
      <c r="R272" s="11">
        <v>79035529</v>
      </c>
      <c r="S272" s="11">
        <v>71599260</v>
      </c>
      <c r="T272" s="11">
        <v>64395784</v>
      </c>
      <c r="U272" s="11">
        <v>60898165</v>
      </c>
      <c r="V272" s="11">
        <v>60863626</v>
      </c>
      <c r="W272" s="11">
        <v>63564255</v>
      </c>
      <c r="X272" s="11">
        <v>57980274</v>
      </c>
      <c r="Y272" s="86">
        <v>61655854</v>
      </c>
      <c r="Z272" s="86">
        <v>56382227</v>
      </c>
      <c r="AA272" s="86">
        <v>57583000</v>
      </c>
      <c r="AB272" s="86">
        <v>56942128</v>
      </c>
      <c r="AC272" s="86">
        <v>56379990</v>
      </c>
      <c r="AD272" s="86">
        <v>59552030</v>
      </c>
      <c r="AE272" s="86">
        <v>59310756</v>
      </c>
      <c r="AF272" s="86">
        <v>63200622</v>
      </c>
      <c r="AG272" s="86">
        <v>59976212</v>
      </c>
      <c r="AH272" s="86">
        <v>43848214</v>
      </c>
      <c r="AI272" s="13">
        <v>-4.2615550196525187E-2</v>
      </c>
      <c r="AJ272" s="13">
        <v>-0.26890657916175165</v>
      </c>
    </row>
    <row r="273" spans="1:43" ht="10.5" customHeight="1" x14ac:dyDescent="0.2">
      <c r="A273" s="14"/>
      <c r="B273" s="14"/>
      <c r="C273" s="14" t="s">
        <v>167</v>
      </c>
      <c r="D273" s="14"/>
      <c r="E273" s="14"/>
      <c r="F273" s="2"/>
      <c r="G273" s="11">
        <v>218769945</v>
      </c>
      <c r="H273" s="11">
        <v>211981820</v>
      </c>
      <c r="I273" s="11">
        <v>206270574</v>
      </c>
      <c r="J273" s="11">
        <v>199887088</v>
      </c>
      <c r="K273" s="11">
        <v>196821900</v>
      </c>
      <c r="L273" s="11">
        <v>202200290</v>
      </c>
      <c r="M273" s="11">
        <v>200034140</v>
      </c>
      <c r="N273" s="11">
        <v>197479830</v>
      </c>
      <c r="O273" s="11">
        <v>193424321</v>
      </c>
      <c r="P273" s="11">
        <v>187783471</v>
      </c>
      <c r="Q273" s="11">
        <v>182389806</v>
      </c>
      <c r="R273" s="11">
        <v>174107492</v>
      </c>
      <c r="S273" s="11">
        <v>174612660</v>
      </c>
      <c r="T273" s="11">
        <v>173411633</v>
      </c>
      <c r="U273" s="11">
        <v>175414333</v>
      </c>
      <c r="V273" s="11">
        <v>173729569</v>
      </c>
      <c r="W273" s="11">
        <v>175119002</v>
      </c>
      <c r="X273" s="11">
        <v>185942575</v>
      </c>
      <c r="Y273" s="86">
        <v>188621064</v>
      </c>
      <c r="Z273" s="86">
        <v>200950044</v>
      </c>
      <c r="AA273" s="86">
        <v>209318569</v>
      </c>
      <c r="AB273" s="86">
        <v>212357857</v>
      </c>
      <c r="AC273" s="86">
        <v>194135244</v>
      </c>
      <c r="AD273" s="86">
        <v>199973517</v>
      </c>
      <c r="AE273" s="86">
        <v>198930392</v>
      </c>
      <c r="AF273" s="86">
        <v>202106177</v>
      </c>
      <c r="AG273" s="86">
        <v>202603911</v>
      </c>
      <c r="AH273" s="86">
        <v>196445290</v>
      </c>
      <c r="AI273" s="13">
        <v>-1.2897585025593572E-2</v>
      </c>
      <c r="AJ273" s="13">
        <v>-3.0397345093698611E-2</v>
      </c>
    </row>
    <row r="274" spans="1:43" ht="10.5" customHeight="1" x14ac:dyDescent="0.2">
      <c r="A274" s="14"/>
      <c r="B274" s="14"/>
      <c r="C274" s="14" t="s">
        <v>168</v>
      </c>
      <c r="D274" s="14"/>
      <c r="E274" s="14"/>
      <c r="F274" s="2"/>
      <c r="G274" s="11">
        <v>22850620</v>
      </c>
      <c r="H274" s="11">
        <v>16525710</v>
      </c>
      <c r="I274" s="11">
        <v>17359740</v>
      </c>
      <c r="J274" s="11">
        <v>16346000</v>
      </c>
      <c r="K274" s="11">
        <v>15997340</v>
      </c>
      <c r="L274" s="11">
        <v>18514680</v>
      </c>
      <c r="M274" s="11">
        <v>18796575</v>
      </c>
      <c r="N274" s="11">
        <v>22301960</v>
      </c>
      <c r="O274" s="11">
        <v>24597200</v>
      </c>
      <c r="P274" s="11">
        <v>24659500</v>
      </c>
      <c r="Q274" s="11">
        <v>24126370</v>
      </c>
      <c r="R274" s="11">
        <v>24764710</v>
      </c>
      <c r="S274" s="11">
        <v>23820710</v>
      </c>
      <c r="T274" s="11">
        <v>25154240</v>
      </c>
      <c r="U274" s="11">
        <v>25344530</v>
      </c>
      <c r="V274" s="11">
        <v>27890560</v>
      </c>
      <c r="W274" s="11">
        <v>31796753</v>
      </c>
      <c r="X274" s="11">
        <v>31914160</v>
      </c>
      <c r="Y274" s="86">
        <v>32626240</v>
      </c>
      <c r="Z274" s="86">
        <v>30475060</v>
      </c>
      <c r="AA274" s="86">
        <v>30760680</v>
      </c>
      <c r="AB274" s="86">
        <v>31972164</v>
      </c>
      <c r="AC274" s="86">
        <v>34084540</v>
      </c>
      <c r="AD274" s="86">
        <v>36736120</v>
      </c>
      <c r="AE274" s="86">
        <v>39794520</v>
      </c>
      <c r="AF274" s="86">
        <v>40622850</v>
      </c>
      <c r="AG274" s="86">
        <v>41106880</v>
      </c>
      <c r="AH274" s="86">
        <v>40349380</v>
      </c>
      <c r="AI274" s="13">
        <v>3.954702283078082E-2</v>
      </c>
      <c r="AJ274" s="13">
        <v>-1.8427572221487012E-2</v>
      </c>
    </row>
    <row r="275" spans="1:43" ht="10.5" customHeight="1" x14ac:dyDescent="0.2">
      <c r="A275" s="8"/>
      <c r="B275" s="8"/>
      <c r="C275" s="11" t="s">
        <v>169</v>
      </c>
      <c r="D275" s="80"/>
      <c r="E275" s="14"/>
      <c r="F275" s="2"/>
      <c r="G275" s="12">
        <v>0</v>
      </c>
      <c r="H275" s="12">
        <v>0</v>
      </c>
      <c r="I275" s="12">
        <v>0</v>
      </c>
      <c r="J275" s="12">
        <v>0</v>
      </c>
      <c r="K275" s="12">
        <v>0</v>
      </c>
      <c r="L275" s="12">
        <v>149049</v>
      </c>
      <c r="M275" s="12">
        <v>846846</v>
      </c>
      <c r="N275" s="12">
        <v>1626052</v>
      </c>
      <c r="O275" s="12">
        <v>1562699</v>
      </c>
      <c r="P275" s="12">
        <v>1809193</v>
      </c>
      <c r="Q275" s="12">
        <v>1782771</v>
      </c>
      <c r="R275" s="12">
        <v>1408112</v>
      </c>
      <c r="S275" s="12">
        <v>1390281</v>
      </c>
      <c r="T275" s="12">
        <v>1462234</v>
      </c>
      <c r="U275" s="12">
        <v>1731730</v>
      </c>
      <c r="V275" s="12">
        <v>1854527</v>
      </c>
      <c r="W275" s="12">
        <v>1747971</v>
      </c>
      <c r="X275" s="12">
        <v>1482349</v>
      </c>
      <c r="Y275" s="86">
        <v>1238654</v>
      </c>
      <c r="Z275" s="86">
        <v>1131785</v>
      </c>
      <c r="AA275" s="86">
        <v>1221249</v>
      </c>
      <c r="AB275" s="86">
        <v>1294174</v>
      </c>
      <c r="AC275" s="86">
        <v>1386385</v>
      </c>
      <c r="AD275" s="86">
        <v>1619549</v>
      </c>
      <c r="AE275" s="86">
        <v>2129738</v>
      </c>
      <c r="AF275" s="86">
        <v>1955651</v>
      </c>
      <c r="AG275" s="86">
        <v>2715897</v>
      </c>
      <c r="AH275" s="86">
        <v>1326284</v>
      </c>
      <c r="AI275" s="13">
        <v>4.093086055890538E-3</v>
      </c>
      <c r="AJ275" s="13">
        <v>-0.51165894730175698</v>
      </c>
    </row>
    <row r="276" spans="1:43" ht="10.5" customHeight="1" x14ac:dyDescent="0.2">
      <c r="A276" s="8"/>
      <c r="B276" s="8"/>
      <c r="C276" s="11" t="s">
        <v>170</v>
      </c>
      <c r="D276" s="80"/>
      <c r="E276" s="14"/>
      <c r="F276" s="2"/>
      <c r="G276" s="12">
        <v>0</v>
      </c>
      <c r="H276" s="12">
        <v>0</v>
      </c>
      <c r="I276" s="12">
        <v>0</v>
      </c>
      <c r="J276" s="12">
        <v>0</v>
      </c>
      <c r="K276" s="12">
        <v>0</v>
      </c>
      <c r="L276" s="12">
        <v>1735736</v>
      </c>
      <c r="M276" s="12">
        <v>4607009</v>
      </c>
      <c r="N276" s="12">
        <v>11163642</v>
      </c>
      <c r="O276" s="12">
        <v>14668094</v>
      </c>
      <c r="P276" s="12">
        <v>15416581</v>
      </c>
      <c r="Q276" s="12">
        <v>20180856</v>
      </c>
      <c r="R276" s="12">
        <v>24564252</v>
      </c>
      <c r="S276" s="12">
        <v>33317937</v>
      </c>
      <c r="T276" s="12">
        <v>29735830</v>
      </c>
      <c r="U276" s="12">
        <v>28241936</v>
      </c>
      <c r="V276" s="12">
        <v>29215649</v>
      </c>
      <c r="W276" s="12">
        <v>27304098</v>
      </c>
      <c r="X276" s="12">
        <v>26109005</v>
      </c>
      <c r="Y276" s="86">
        <v>25289351</v>
      </c>
      <c r="Z276" s="86">
        <v>24487992</v>
      </c>
      <c r="AA276" s="86">
        <v>25935567</v>
      </c>
      <c r="AB276" s="86">
        <v>37243942</v>
      </c>
      <c r="AC276" s="86">
        <v>41302534</v>
      </c>
      <c r="AD276" s="86">
        <v>52261180</v>
      </c>
      <c r="AE276" s="86">
        <v>61228216</v>
      </c>
      <c r="AF276" s="86">
        <v>63219277</v>
      </c>
      <c r="AG276" s="86">
        <v>68545115</v>
      </c>
      <c r="AH276" s="86">
        <v>77417734</v>
      </c>
      <c r="AI276" s="13">
        <v>0.12970261913089787</v>
      </c>
      <c r="AJ276" s="13">
        <v>0.12944203244826419</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228.13725490196077</v>
      </c>
      <c r="H279" s="93">
        <v>232.7</v>
      </c>
      <c r="I279" s="93">
        <v>240.8</v>
      </c>
      <c r="J279" s="93">
        <v>291.60000000000002</v>
      </c>
      <c r="K279" s="93">
        <v>257.2</v>
      </c>
      <c r="L279" s="93">
        <v>263</v>
      </c>
      <c r="M279" s="93">
        <v>269.24642857142857</v>
      </c>
      <c r="N279" s="93">
        <v>273</v>
      </c>
      <c r="O279" s="93">
        <v>258.52499999999998</v>
      </c>
      <c r="P279" s="93">
        <v>267.7</v>
      </c>
      <c r="Q279" s="93">
        <v>279.33928571428567</v>
      </c>
      <c r="R279" s="93">
        <v>261.1142857142857</v>
      </c>
      <c r="S279" s="93">
        <v>287.52857142857135</v>
      </c>
      <c r="T279" s="93">
        <v>298.50357142857143</v>
      </c>
      <c r="U279" s="93">
        <v>319.2181818181819</v>
      </c>
      <c r="V279" s="93">
        <v>328.9772727272728</v>
      </c>
      <c r="W279" s="93">
        <v>338.22727272727275</v>
      </c>
      <c r="X279" s="93">
        <v>343</v>
      </c>
      <c r="Y279" s="93">
        <v>339.47500000000002</v>
      </c>
      <c r="Z279" s="93">
        <v>311.89999999999998</v>
      </c>
      <c r="AA279" s="93">
        <v>345.06451612903226</v>
      </c>
      <c r="AB279" s="93">
        <v>349.17688410095366</v>
      </c>
      <c r="AC279" s="93">
        <v>359.28156622517861</v>
      </c>
      <c r="AD279" s="93">
        <v>365.15389666187087</v>
      </c>
      <c r="AE279" s="93">
        <v>374.96329619023959</v>
      </c>
      <c r="AF279" s="93">
        <v>385.18934075396601</v>
      </c>
      <c r="AG279" s="93">
        <v>401.25284147780701</v>
      </c>
      <c r="AH279" s="93">
        <v>400.54222604404202</v>
      </c>
      <c r="AI279" s="10">
        <v>2.3137031060348701E-2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9A500-B443-489E-9095-BB7C070856BE}">
  <sheetPr codeName="Sheet4"/>
  <dimension ref="A2:AR285"/>
  <sheetViews>
    <sheetView view="pageLayout" topLeftCell="A220" zoomScaleNormal="100" zoomScaleSheetLayoutView="9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28515625" hidden="1" customWidth="1"/>
    <col min="19" max="19" width="10.7109375" hidden="1" customWidth="1"/>
    <col min="20" max="21" width="10.425781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185</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26</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18022382</v>
      </c>
      <c r="H5" s="5">
        <v>23134246</v>
      </c>
      <c r="I5" s="5">
        <v>20336330</v>
      </c>
      <c r="J5" s="5">
        <v>19616116</v>
      </c>
      <c r="K5" s="5">
        <f t="shared" ref="K5:Q5" si="0">SUM(K62,K119,K176)</f>
        <v>20250943</v>
      </c>
      <c r="L5" s="5">
        <f t="shared" si="0"/>
        <v>19216677</v>
      </c>
      <c r="M5" s="5">
        <f t="shared" si="0"/>
        <v>22411480</v>
      </c>
      <c r="N5" s="5">
        <f t="shared" si="0"/>
        <v>23671536</v>
      </c>
      <c r="O5" s="5">
        <f t="shared" si="0"/>
        <v>25679405.369999997</v>
      </c>
      <c r="P5" s="5">
        <f t="shared" si="0"/>
        <v>25630331</v>
      </c>
      <c r="Q5" s="5">
        <f t="shared" si="0"/>
        <v>30067529.149999999</v>
      </c>
      <c r="R5" s="5">
        <f t="shared" ref="R5:AA5" si="1">SUM(R62,R119,R176,R233)</f>
        <v>29128451.710000001</v>
      </c>
      <c r="S5" s="5">
        <f t="shared" si="1"/>
        <v>31893938.947631478</v>
      </c>
      <c r="T5" s="5">
        <f t="shared" si="1"/>
        <v>37009229.710000001</v>
      </c>
      <c r="U5" s="5">
        <f t="shared" si="1"/>
        <v>36867674.539999999</v>
      </c>
      <c r="V5" s="5">
        <f t="shared" si="1"/>
        <v>34350261.049999997</v>
      </c>
      <c r="W5" s="5">
        <f t="shared" si="1"/>
        <v>38265313.799999997</v>
      </c>
      <c r="X5" s="5">
        <f t="shared" si="1"/>
        <v>47072358</v>
      </c>
      <c r="Y5" s="5">
        <f t="shared" si="1"/>
        <v>40789915.5</v>
      </c>
      <c r="Z5" s="5">
        <f t="shared" si="1"/>
        <v>40792921</v>
      </c>
      <c r="AA5" s="5">
        <f t="shared" si="1"/>
        <v>37709682.905000001</v>
      </c>
      <c r="AB5" s="5">
        <v>35606739.810000002</v>
      </c>
      <c r="AC5" s="5">
        <v>44964186.067089498</v>
      </c>
      <c r="AD5" s="5">
        <v>31180043</v>
      </c>
      <c r="AE5" s="5">
        <v>33677318.402104676</v>
      </c>
      <c r="AF5" s="5">
        <v>37985606.689999998</v>
      </c>
      <c r="AG5" s="5">
        <v>36195427.224147409</v>
      </c>
      <c r="AH5" s="5">
        <v>33399552</v>
      </c>
      <c r="AI5" s="10">
        <v>-1.0608735142276005E-2</v>
      </c>
      <c r="AJ5" s="10">
        <v>-7.7243879643508387E-2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8562201</v>
      </c>
      <c r="H7" s="12">
        <v>12876721</v>
      </c>
      <c r="I7" s="12">
        <v>8902458</v>
      </c>
      <c r="J7" s="12">
        <v>8069025</v>
      </c>
      <c r="K7" s="12">
        <f t="shared" ref="K7:AA18" si="2">SUM(K64,K121,K178)</f>
        <v>8590283</v>
      </c>
      <c r="L7" s="12">
        <f t="shared" si="2"/>
        <v>8115483</v>
      </c>
      <c r="M7" s="12">
        <f t="shared" si="2"/>
        <v>9839979</v>
      </c>
      <c r="N7" s="12">
        <f t="shared" si="2"/>
        <v>9993539</v>
      </c>
      <c r="O7" s="12">
        <f t="shared" si="2"/>
        <v>10015323.93</v>
      </c>
      <c r="P7" s="12">
        <f t="shared" si="2"/>
        <v>10406866</v>
      </c>
      <c r="Q7" s="12">
        <f t="shared" si="2"/>
        <v>14169085.870000001</v>
      </c>
      <c r="R7" s="12">
        <f t="shared" si="2"/>
        <v>11785616.120000001</v>
      </c>
      <c r="S7" s="12">
        <f t="shared" si="2"/>
        <v>13596028.841190584</v>
      </c>
      <c r="T7" s="12">
        <f t="shared" si="2"/>
        <v>14900240.17</v>
      </c>
      <c r="U7" s="12">
        <f t="shared" si="2"/>
        <v>15401609</v>
      </c>
      <c r="V7" s="12">
        <f t="shared" si="2"/>
        <v>14107257.050000001</v>
      </c>
      <c r="W7" s="12">
        <f t="shared" si="2"/>
        <v>15334008.800000001</v>
      </c>
      <c r="X7" s="12">
        <f t="shared" si="2"/>
        <v>21809209</v>
      </c>
      <c r="Y7" s="12">
        <f t="shared" si="2"/>
        <v>15765857</v>
      </c>
      <c r="Z7" s="12">
        <f t="shared" si="2"/>
        <v>16564281</v>
      </c>
      <c r="AA7" s="12">
        <f t="shared" si="2"/>
        <v>14731333</v>
      </c>
      <c r="AB7" s="12">
        <v>16725988</v>
      </c>
      <c r="AC7" s="12">
        <v>27379611</v>
      </c>
      <c r="AD7" s="12">
        <v>14835636</v>
      </c>
      <c r="AE7" s="12">
        <v>14379326</v>
      </c>
      <c r="AF7" s="12">
        <v>19570510</v>
      </c>
      <c r="AG7" s="12">
        <v>15602539</v>
      </c>
      <c r="AH7" s="12">
        <v>15331755</v>
      </c>
      <c r="AI7" s="13">
        <v>-1.440154288260298E-2</v>
      </c>
      <c r="AJ7" s="13">
        <v>-1.7355124060257115E-2</v>
      </c>
    </row>
    <row r="8" spans="1:36" ht="10.5" customHeight="1" x14ac:dyDescent="0.2">
      <c r="A8" s="11"/>
      <c r="B8" s="11"/>
      <c r="C8" s="11" t="s">
        <v>36</v>
      </c>
      <c r="D8" s="11"/>
      <c r="E8" s="11"/>
      <c r="F8" s="2"/>
      <c r="G8" s="12">
        <v>6209766</v>
      </c>
      <c r="H8" s="12">
        <v>6096443</v>
      </c>
      <c r="I8" s="12">
        <v>6435195</v>
      </c>
      <c r="J8" s="12">
        <v>6223183</v>
      </c>
      <c r="K8" s="12">
        <f t="shared" si="2"/>
        <v>6364229</v>
      </c>
      <c r="L8" s="12">
        <f t="shared" si="2"/>
        <v>5834411</v>
      </c>
      <c r="M8" s="12">
        <f t="shared" si="2"/>
        <v>7660040</v>
      </c>
      <c r="N8" s="12">
        <f t="shared" si="2"/>
        <v>8336616</v>
      </c>
      <c r="O8" s="12">
        <f t="shared" si="2"/>
        <v>8437866.9299999997</v>
      </c>
      <c r="P8" s="12">
        <f t="shared" si="2"/>
        <v>8802540</v>
      </c>
      <c r="Q8" s="12">
        <f t="shared" si="2"/>
        <v>8049859.8700000001</v>
      </c>
      <c r="R8" s="12">
        <f t="shared" si="2"/>
        <v>9272691.120000001</v>
      </c>
      <c r="S8" s="12">
        <f t="shared" si="2"/>
        <v>10188106.85</v>
      </c>
      <c r="T8" s="12">
        <f t="shared" si="2"/>
        <v>9713598</v>
      </c>
      <c r="U8" s="12">
        <f t="shared" si="2"/>
        <v>9699604</v>
      </c>
      <c r="V8" s="12">
        <f t="shared" si="2"/>
        <v>9706139.0500000007</v>
      </c>
      <c r="W8" s="12">
        <f t="shared" si="2"/>
        <v>10711921.800000001</v>
      </c>
      <c r="X8" s="12">
        <f t="shared" si="2"/>
        <v>10916907</v>
      </c>
      <c r="Y8" s="12">
        <f t="shared" si="2"/>
        <v>10795081</v>
      </c>
      <c r="Z8" s="12">
        <f t="shared" si="2"/>
        <v>10922351</v>
      </c>
      <c r="AA8" s="12">
        <f t="shared" si="2"/>
        <v>10400781</v>
      </c>
      <c r="AB8" s="12">
        <v>11684372</v>
      </c>
      <c r="AC8" s="12">
        <v>10203416</v>
      </c>
      <c r="AD8" s="12">
        <v>10292345</v>
      </c>
      <c r="AE8" s="12">
        <v>10223716</v>
      </c>
      <c r="AF8" s="12">
        <v>10754632</v>
      </c>
      <c r="AG8" s="12">
        <v>10962007</v>
      </c>
      <c r="AH8" s="12">
        <v>10362553</v>
      </c>
      <c r="AI8" s="13">
        <v>-1.9810081034917437E-2</v>
      </c>
      <c r="AJ8" s="13">
        <v>-5.4684694144055919E-2</v>
      </c>
    </row>
    <row r="9" spans="1:36" ht="10.5" customHeight="1" x14ac:dyDescent="0.2">
      <c r="A9" s="11"/>
      <c r="B9" s="11"/>
      <c r="C9" s="11"/>
      <c r="D9" s="11" t="s">
        <v>37</v>
      </c>
      <c r="E9" s="11"/>
      <c r="F9" s="2"/>
      <c r="G9" s="12">
        <v>6033507</v>
      </c>
      <c r="H9" s="12">
        <v>5861767</v>
      </c>
      <c r="I9" s="12">
        <v>6144817</v>
      </c>
      <c r="J9" s="12">
        <v>5954151</v>
      </c>
      <c r="K9" s="12">
        <f t="shared" si="2"/>
        <v>6107965</v>
      </c>
      <c r="L9" s="12">
        <f t="shared" si="2"/>
        <v>5612550</v>
      </c>
      <c r="M9" s="12">
        <f t="shared" si="2"/>
        <v>7391640</v>
      </c>
      <c r="N9" s="12">
        <f t="shared" si="2"/>
        <v>7973377</v>
      </c>
      <c r="O9" s="12">
        <f t="shared" si="2"/>
        <v>8113875.6299999999</v>
      </c>
      <c r="P9" s="12">
        <f t="shared" si="2"/>
        <v>8326325</v>
      </c>
      <c r="Q9" s="12">
        <f t="shared" si="2"/>
        <v>7701301.2300000004</v>
      </c>
      <c r="R9" s="12">
        <f t="shared" si="2"/>
        <v>8723331.4199999999</v>
      </c>
      <c r="S9" s="12">
        <f t="shared" si="2"/>
        <v>9566168.2799999993</v>
      </c>
      <c r="T9" s="12">
        <f t="shared" si="2"/>
        <v>9192799</v>
      </c>
      <c r="U9" s="12">
        <f t="shared" si="2"/>
        <v>8972153</v>
      </c>
      <c r="V9" s="12">
        <f t="shared" si="2"/>
        <v>9056072</v>
      </c>
      <c r="W9" s="12">
        <f t="shared" si="2"/>
        <v>9381824</v>
      </c>
      <c r="X9" s="12">
        <f t="shared" si="2"/>
        <v>9742994</v>
      </c>
      <c r="Y9" s="12">
        <f t="shared" si="2"/>
        <v>9839367</v>
      </c>
      <c r="Z9" s="12">
        <f t="shared" si="2"/>
        <v>10117091</v>
      </c>
      <c r="AA9" s="12">
        <f t="shared" si="2"/>
        <v>9717135</v>
      </c>
      <c r="AB9" s="12">
        <v>10939958</v>
      </c>
      <c r="AC9" s="12">
        <v>9428426</v>
      </c>
      <c r="AD9" s="12">
        <v>9296160</v>
      </c>
      <c r="AE9" s="12">
        <v>9348002</v>
      </c>
      <c r="AF9" s="12">
        <v>9595724</v>
      </c>
      <c r="AG9" s="12">
        <v>9726097</v>
      </c>
      <c r="AH9" s="12">
        <v>9513780</v>
      </c>
      <c r="AI9" s="13">
        <v>-2.3011222783823948E-2</v>
      </c>
      <c r="AJ9" s="13">
        <v>-2.1829619836199455E-2</v>
      </c>
    </row>
    <row r="10" spans="1:36" ht="10.5" customHeight="1" x14ac:dyDescent="0.2">
      <c r="A10" s="11"/>
      <c r="B10" s="11"/>
      <c r="C10" s="14"/>
      <c r="D10" s="11" t="s">
        <v>38</v>
      </c>
      <c r="E10" s="11"/>
      <c r="F10" s="2"/>
      <c r="G10" s="12">
        <v>13498</v>
      </c>
      <c r="H10" s="12">
        <v>9066</v>
      </c>
      <c r="I10" s="12">
        <v>4548</v>
      </c>
      <c r="J10" s="12">
        <v>19685</v>
      </c>
      <c r="K10" s="12">
        <f t="shared" si="2"/>
        <v>19086</v>
      </c>
      <c r="L10" s="12">
        <f t="shared" si="2"/>
        <v>4465</v>
      </c>
      <c r="M10" s="12">
        <f t="shared" si="2"/>
        <v>21805</v>
      </c>
      <c r="N10" s="12">
        <f t="shared" si="2"/>
        <v>23804</v>
      </c>
      <c r="O10" s="12">
        <f t="shared" si="2"/>
        <v>23534.71</v>
      </c>
      <c r="P10" s="12">
        <f t="shared" si="2"/>
        <v>19833</v>
      </c>
      <c r="Q10" s="12">
        <f t="shared" si="2"/>
        <v>20645.11</v>
      </c>
      <c r="R10" s="12">
        <f t="shared" si="2"/>
        <v>22240.25</v>
      </c>
      <c r="S10" s="12">
        <f t="shared" si="2"/>
        <v>18614.169999999998</v>
      </c>
      <c r="T10" s="12">
        <f t="shared" si="2"/>
        <v>67933</v>
      </c>
      <c r="U10" s="12">
        <f t="shared" si="2"/>
        <v>259468</v>
      </c>
      <c r="V10" s="12">
        <f t="shared" si="2"/>
        <v>189131</v>
      </c>
      <c r="W10" s="12">
        <f t="shared" si="2"/>
        <v>261808</v>
      </c>
      <c r="X10" s="12">
        <f t="shared" si="2"/>
        <v>400777</v>
      </c>
      <c r="Y10" s="12">
        <f t="shared" si="2"/>
        <v>611182</v>
      </c>
      <c r="Z10" s="12">
        <f t="shared" si="2"/>
        <v>427922</v>
      </c>
      <c r="AA10" s="12">
        <f t="shared" si="2"/>
        <v>381243</v>
      </c>
      <c r="AB10" s="12">
        <v>402556</v>
      </c>
      <c r="AC10" s="12">
        <v>402556</v>
      </c>
      <c r="AD10" s="12">
        <v>402556</v>
      </c>
      <c r="AE10" s="12">
        <v>402556</v>
      </c>
      <c r="AF10" s="12">
        <v>643428</v>
      </c>
      <c r="AG10" s="12">
        <v>684111</v>
      </c>
      <c r="AH10" s="12">
        <v>341813</v>
      </c>
      <c r="AI10" s="13">
        <v>-2.6893488446203206E-2</v>
      </c>
      <c r="AJ10" s="13">
        <v>-0.50035447463934946</v>
      </c>
    </row>
    <row r="11" spans="1:36" ht="10.5" customHeight="1" x14ac:dyDescent="0.2">
      <c r="A11" s="11"/>
      <c r="B11" s="11"/>
      <c r="C11" s="14"/>
      <c r="D11" s="11" t="s">
        <v>39</v>
      </c>
      <c r="E11" s="11"/>
      <c r="F11" s="2"/>
      <c r="G11" s="12">
        <v>162761</v>
      </c>
      <c r="H11" s="12">
        <v>225610</v>
      </c>
      <c r="I11" s="12">
        <v>285830</v>
      </c>
      <c r="J11" s="12">
        <v>249347</v>
      </c>
      <c r="K11" s="12">
        <f t="shared" si="2"/>
        <v>237178</v>
      </c>
      <c r="L11" s="12">
        <f t="shared" si="2"/>
        <v>217396</v>
      </c>
      <c r="M11" s="12">
        <f t="shared" si="2"/>
        <v>246595</v>
      </c>
      <c r="N11" s="12">
        <f t="shared" si="2"/>
        <v>339435</v>
      </c>
      <c r="O11" s="12">
        <f t="shared" si="2"/>
        <v>300456.58999999997</v>
      </c>
      <c r="P11" s="12">
        <f t="shared" si="2"/>
        <v>456382</v>
      </c>
      <c r="Q11" s="12">
        <f t="shared" si="2"/>
        <v>327913.53000000003</v>
      </c>
      <c r="R11" s="12">
        <f t="shared" si="2"/>
        <v>527119.44999999995</v>
      </c>
      <c r="S11" s="12">
        <f t="shared" si="2"/>
        <v>603324.4</v>
      </c>
      <c r="T11" s="12">
        <f t="shared" si="2"/>
        <v>452866</v>
      </c>
      <c r="U11" s="12">
        <f t="shared" si="2"/>
        <v>467983</v>
      </c>
      <c r="V11" s="12">
        <f t="shared" si="2"/>
        <v>460936.05</v>
      </c>
      <c r="W11" s="12">
        <f t="shared" si="2"/>
        <v>1068289.8</v>
      </c>
      <c r="X11" s="12">
        <f t="shared" si="2"/>
        <v>773136</v>
      </c>
      <c r="Y11" s="12">
        <f t="shared" si="2"/>
        <v>344532</v>
      </c>
      <c r="Z11" s="12">
        <f t="shared" si="2"/>
        <v>377338</v>
      </c>
      <c r="AA11" s="12">
        <f t="shared" si="2"/>
        <v>302403</v>
      </c>
      <c r="AB11" s="12">
        <v>341858</v>
      </c>
      <c r="AC11" s="12">
        <v>372434</v>
      </c>
      <c r="AD11" s="12">
        <v>593629</v>
      </c>
      <c r="AE11" s="12">
        <v>473158</v>
      </c>
      <c r="AF11" s="12">
        <v>515480</v>
      </c>
      <c r="AG11" s="12">
        <v>551799</v>
      </c>
      <c r="AH11" s="12">
        <v>506960</v>
      </c>
      <c r="AI11" s="13">
        <v>6.7877225438597089E-2</v>
      </c>
      <c r="AJ11" s="13">
        <v>-8.1259661579669407E-2</v>
      </c>
    </row>
    <row r="12" spans="1:36" ht="10.5" customHeight="1" x14ac:dyDescent="0.2">
      <c r="A12" s="11"/>
      <c r="B12" s="14"/>
      <c r="C12" s="11" t="s">
        <v>40</v>
      </c>
      <c r="D12" s="11"/>
      <c r="E12" s="11"/>
      <c r="F12" s="2"/>
      <c r="G12" s="12">
        <v>344625</v>
      </c>
      <c r="H12" s="12">
        <v>462191</v>
      </c>
      <c r="I12" s="12">
        <v>340902</v>
      </c>
      <c r="J12" s="12">
        <v>346801</v>
      </c>
      <c r="K12" s="12">
        <f t="shared" si="2"/>
        <v>400206</v>
      </c>
      <c r="L12" s="12">
        <f t="shared" si="2"/>
        <v>302631</v>
      </c>
      <c r="M12" s="12">
        <f t="shared" si="2"/>
        <v>170275</v>
      </c>
      <c r="N12" s="12">
        <f t="shared" si="2"/>
        <v>182928</v>
      </c>
      <c r="O12" s="12">
        <f t="shared" si="2"/>
        <v>276780</v>
      </c>
      <c r="P12" s="12">
        <f t="shared" si="2"/>
        <v>325000</v>
      </c>
      <c r="Q12" s="12">
        <f t="shared" si="2"/>
        <v>356183</v>
      </c>
      <c r="R12" s="12">
        <f t="shared" si="2"/>
        <v>326268</v>
      </c>
      <c r="S12" s="12">
        <f t="shared" si="2"/>
        <v>593228</v>
      </c>
      <c r="T12" s="12">
        <f t="shared" si="2"/>
        <v>541577</v>
      </c>
      <c r="U12" s="12">
        <f t="shared" si="2"/>
        <v>596490</v>
      </c>
      <c r="V12" s="12">
        <f t="shared" si="2"/>
        <v>497737</v>
      </c>
      <c r="W12" s="12">
        <f t="shared" si="2"/>
        <v>634914</v>
      </c>
      <c r="X12" s="12">
        <f t="shared" si="2"/>
        <v>635472</v>
      </c>
      <c r="Y12" s="12">
        <f t="shared" si="2"/>
        <v>735650</v>
      </c>
      <c r="Z12" s="12">
        <f t="shared" si="2"/>
        <v>682136</v>
      </c>
      <c r="AA12" s="12">
        <f t="shared" si="2"/>
        <v>1049464</v>
      </c>
      <c r="AB12" s="12">
        <v>1283609</v>
      </c>
      <c r="AC12" s="12">
        <v>1051944</v>
      </c>
      <c r="AD12" s="12">
        <v>681742</v>
      </c>
      <c r="AE12" s="12">
        <v>769540</v>
      </c>
      <c r="AF12" s="12">
        <v>811579</v>
      </c>
      <c r="AG12" s="12">
        <v>1125844</v>
      </c>
      <c r="AH12" s="12">
        <v>1094996</v>
      </c>
      <c r="AI12" s="13">
        <v>-2.6139771863965211E-2</v>
      </c>
      <c r="AJ12" s="13">
        <v>-2.7399888439250907E-2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0</v>
      </c>
      <c r="T13" s="12">
        <f t="shared" si="2"/>
        <v>0</v>
      </c>
      <c r="U13" s="12">
        <f t="shared" si="2"/>
        <v>0</v>
      </c>
      <c r="V13" s="12">
        <f t="shared" si="2"/>
        <v>0</v>
      </c>
      <c r="W13" s="12">
        <f t="shared" si="2"/>
        <v>0</v>
      </c>
      <c r="X13" s="12">
        <f t="shared" si="2"/>
        <v>0</v>
      </c>
      <c r="Y13" s="12">
        <f t="shared" si="2"/>
        <v>0</v>
      </c>
      <c r="Z13" s="12">
        <f t="shared" si="2"/>
        <v>0</v>
      </c>
      <c r="AA13" s="12">
        <f t="shared" si="2"/>
        <v>0</v>
      </c>
      <c r="AB13" s="12">
        <v>0</v>
      </c>
      <c r="AC13" s="12">
        <v>0</v>
      </c>
      <c r="AD13" s="12">
        <v>0</v>
      </c>
      <c r="AE13" s="12">
        <v>0</v>
      </c>
      <c r="AF13" s="12">
        <v>0</v>
      </c>
      <c r="AG13" s="12">
        <v>0</v>
      </c>
      <c r="AH13" s="12">
        <v>0</v>
      </c>
      <c r="AI13" s="13" t="s">
        <v>246</v>
      </c>
      <c r="AJ13" s="13" t="s">
        <v>246</v>
      </c>
    </row>
    <row r="14" spans="1:36" ht="10.5" customHeight="1" x14ac:dyDescent="0.2">
      <c r="A14" s="11"/>
      <c r="B14" s="14"/>
      <c r="C14" s="11" t="s">
        <v>42</v>
      </c>
      <c r="D14" s="11"/>
      <c r="E14" s="11"/>
      <c r="F14" s="2"/>
      <c r="G14" s="12">
        <v>0</v>
      </c>
      <c r="H14" s="12">
        <v>0</v>
      </c>
      <c r="I14" s="12">
        <v>0</v>
      </c>
      <c r="J14" s="12">
        <v>0</v>
      </c>
      <c r="K14" s="12">
        <f t="shared" si="2"/>
        <v>0</v>
      </c>
      <c r="L14" s="12">
        <f t="shared" si="2"/>
        <v>0</v>
      </c>
      <c r="M14" s="12">
        <f t="shared" si="2"/>
        <v>0</v>
      </c>
      <c r="N14" s="12">
        <f t="shared" si="2"/>
        <v>0</v>
      </c>
      <c r="O14" s="12">
        <f t="shared" si="2"/>
        <v>2012</v>
      </c>
      <c r="P14" s="12">
        <f t="shared" si="2"/>
        <v>38512</v>
      </c>
      <c r="Q14" s="12">
        <f t="shared" si="2"/>
        <v>39437</v>
      </c>
      <c r="R14" s="12">
        <f t="shared" si="2"/>
        <v>39219</v>
      </c>
      <c r="S14" s="12">
        <f t="shared" si="2"/>
        <v>38573.220266217002</v>
      </c>
      <c r="T14" s="12">
        <f t="shared" si="2"/>
        <v>56731</v>
      </c>
      <c r="U14" s="12">
        <f t="shared" si="2"/>
        <v>1318</v>
      </c>
      <c r="V14" s="12">
        <f t="shared" si="2"/>
        <v>1552</v>
      </c>
      <c r="W14" s="12">
        <f t="shared" si="2"/>
        <v>0</v>
      </c>
      <c r="X14" s="12">
        <f t="shared" si="2"/>
        <v>0</v>
      </c>
      <c r="Y14" s="12">
        <f t="shared" si="2"/>
        <v>0</v>
      </c>
      <c r="Z14" s="12">
        <f t="shared" si="2"/>
        <v>0</v>
      </c>
      <c r="AA14" s="12">
        <f t="shared" si="2"/>
        <v>0</v>
      </c>
      <c r="AB14" s="12">
        <v>0</v>
      </c>
      <c r="AC14" s="12">
        <v>0</v>
      </c>
      <c r="AD14" s="12">
        <v>0</v>
      </c>
      <c r="AE14" s="12">
        <v>14968</v>
      </c>
      <c r="AF14" s="12">
        <v>0</v>
      </c>
      <c r="AG14" s="12">
        <v>0</v>
      </c>
      <c r="AH14" s="12">
        <v>0</v>
      </c>
      <c r="AI14" s="13" t="s">
        <v>246</v>
      </c>
      <c r="AJ14" s="13" t="s">
        <v>246</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1121423</v>
      </c>
      <c r="U15" s="12">
        <f t="shared" si="2"/>
        <v>1547383</v>
      </c>
      <c r="V15" s="12">
        <f t="shared" si="2"/>
        <v>366616</v>
      </c>
      <c r="W15" s="12">
        <f t="shared" si="2"/>
        <v>472930</v>
      </c>
      <c r="X15" s="12">
        <f t="shared" si="2"/>
        <v>512997</v>
      </c>
      <c r="Y15" s="12">
        <f t="shared" si="2"/>
        <v>441850</v>
      </c>
      <c r="Z15" s="12">
        <f t="shared" si="2"/>
        <v>359124</v>
      </c>
      <c r="AA15" s="12">
        <f t="shared" si="2"/>
        <v>390633</v>
      </c>
      <c r="AB15" s="12">
        <v>0</v>
      </c>
      <c r="AC15" s="12">
        <v>0</v>
      </c>
      <c r="AD15" s="12">
        <v>425857</v>
      </c>
      <c r="AE15" s="12">
        <v>0</v>
      </c>
      <c r="AF15" s="12">
        <v>493764</v>
      </c>
      <c r="AG15" s="12">
        <v>472120</v>
      </c>
      <c r="AH15" s="12">
        <v>686421</v>
      </c>
      <c r="AI15" s="13" t="s">
        <v>246</v>
      </c>
      <c r="AJ15" s="13">
        <v>0.45391214098110649</v>
      </c>
    </row>
    <row r="16" spans="1:36" ht="10.5" customHeight="1" x14ac:dyDescent="0.2">
      <c r="A16" s="11"/>
      <c r="B16" s="14"/>
      <c r="C16" s="11" t="s">
        <v>44</v>
      </c>
      <c r="D16" s="15"/>
      <c r="E16" s="11"/>
      <c r="F16" s="2"/>
      <c r="G16" s="12">
        <v>2007810</v>
      </c>
      <c r="H16" s="12">
        <v>6318087</v>
      </c>
      <c r="I16" s="12">
        <v>2126361</v>
      </c>
      <c r="J16" s="12">
        <v>1499041</v>
      </c>
      <c r="K16" s="12">
        <f t="shared" si="2"/>
        <v>1825848</v>
      </c>
      <c r="L16" s="12">
        <f t="shared" si="2"/>
        <v>1978441</v>
      </c>
      <c r="M16" s="12">
        <f t="shared" si="2"/>
        <v>2009664</v>
      </c>
      <c r="N16" s="12">
        <f t="shared" si="2"/>
        <v>1473995</v>
      </c>
      <c r="O16" s="12">
        <f t="shared" si="2"/>
        <v>1298665</v>
      </c>
      <c r="P16" s="12">
        <f t="shared" si="2"/>
        <v>1240814</v>
      </c>
      <c r="Q16" s="12">
        <f t="shared" si="2"/>
        <v>5723606</v>
      </c>
      <c r="R16" s="12">
        <f t="shared" si="2"/>
        <v>2147438</v>
      </c>
      <c r="S16" s="12">
        <f t="shared" si="2"/>
        <v>2776120.770924367</v>
      </c>
      <c r="T16" s="12">
        <f t="shared" si="2"/>
        <v>3466911.17</v>
      </c>
      <c r="U16" s="12">
        <f t="shared" si="2"/>
        <v>3556814</v>
      </c>
      <c r="V16" s="12">
        <f t="shared" si="2"/>
        <v>3535213</v>
      </c>
      <c r="W16" s="12">
        <f t="shared" si="2"/>
        <v>3514243</v>
      </c>
      <c r="X16" s="12">
        <f t="shared" si="2"/>
        <v>9743833</v>
      </c>
      <c r="Y16" s="12">
        <f t="shared" si="2"/>
        <v>3793276</v>
      </c>
      <c r="Z16" s="12">
        <f t="shared" si="2"/>
        <v>4600670</v>
      </c>
      <c r="AA16" s="12">
        <f t="shared" si="2"/>
        <v>2890455</v>
      </c>
      <c r="AB16" s="12">
        <v>3758007</v>
      </c>
      <c r="AC16" s="12">
        <v>16124251</v>
      </c>
      <c r="AD16" s="12">
        <v>3435692</v>
      </c>
      <c r="AE16" s="12">
        <v>3371102</v>
      </c>
      <c r="AF16" s="12">
        <v>7510535</v>
      </c>
      <c r="AG16" s="12">
        <v>3042568</v>
      </c>
      <c r="AH16" s="12">
        <v>3187785</v>
      </c>
      <c r="AI16" s="13">
        <v>-2.7054367232329901E-2</v>
      </c>
      <c r="AJ16" s="13">
        <v>4.772843203504408E-2</v>
      </c>
    </row>
    <row r="17" spans="1:36" ht="10.5" customHeight="1" x14ac:dyDescent="0.2">
      <c r="A17" s="11"/>
      <c r="B17" s="14"/>
      <c r="C17" s="11"/>
      <c r="D17" s="15" t="s">
        <v>45</v>
      </c>
      <c r="E17" s="11"/>
      <c r="F17" s="2"/>
      <c r="G17" s="12">
        <v>472563</v>
      </c>
      <c r="H17" s="12">
        <v>529570</v>
      </c>
      <c r="I17" s="12">
        <v>314706</v>
      </c>
      <c r="J17" s="12">
        <v>146747</v>
      </c>
      <c r="K17" s="12">
        <f t="shared" si="2"/>
        <v>527533</v>
      </c>
      <c r="L17" s="12">
        <f t="shared" si="2"/>
        <v>487666</v>
      </c>
      <c r="M17" s="12">
        <f t="shared" si="2"/>
        <v>419853</v>
      </c>
      <c r="N17" s="12">
        <f t="shared" si="2"/>
        <v>12773</v>
      </c>
      <c r="O17" s="12">
        <f t="shared" si="2"/>
        <v>7602</v>
      </c>
      <c r="P17" s="12">
        <f t="shared" si="2"/>
        <v>260</v>
      </c>
      <c r="Q17" s="12">
        <f t="shared" si="2"/>
        <v>12802</v>
      </c>
      <c r="R17" s="12">
        <f t="shared" si="2"/>
        <v>345153</v>
      </c>
      <c r="S17" s="12">
        <f t="shared" si="2"/>
        <v>604065</v>
      </c>
      <c r="T17" s="12">
        <f t="shared" si="2"/>
        <v>600966.17000000004</v>
      </c>
      <c r="U17" s="12">
        <f t="shared" si="2"/>
        <v>771865</v>
      </c>
      <c r="V17" s="12">
        <f t="shared" si="2"/>
        <v>516533</v>
      </c>
      <c r="W17" s="12">
        <f t="shared" si="2"/>
        <v>724899</v>
      </c>
      <c r="X17" s="12">
        <f t="shared" si="2"/>
        <v>624398</v>
      </c>
      <c r="Y17" s="12">
        <f t="shared" si="2"/>
        <v>787402</v>
      </c>
      <c r="Z17" s="12">
        <f t="shared" si="2"/>
        <v>763558</v>
      </c>
      <c r="AA17" s="12">
        <f t="shared" si="2"/>
        <v>382133</v>
      </c>
      <c r="AB17" s="12">
        <v>753900</v>
      </c>
      <c r="AC17" s="12">
        <v>725016</v>
      </c>
      <c r="AD17" s="12">
        <v>850136</v>
      </c>
      <c r="AE17" s="12">
        <v>673577</v>
      </c>
      <c r="AF17" s="12">
        <v>907033</v>
      </c>
      <c r="AG17" s="12">
        <v>895262</v>
      </c>
      <c r="AH17" s="12">
        <v>887884</v>
      </c>
      <c r="AI17" s="13">
        <v>2.7638613324566297E-2</v>
      </c>
      <c r="AJ17" s="13">
        <v>-8.2411629221389934E-3</v>
      </c>
    </row>
    <row r="18" spans="1:36" ht="10.5" customHeight="1" x14ac:dyDescent="0.2">
      <c r="A18" s="11"/>
      <c r="B18" s="14"/>
      <c r="C18" s="11"/>
      <c r="D18" s="15" t="s">
        <v>46</v>
      </c>
      <c r="E18" s="11"/>
      <c r="F18" s="2"/>
      <c r="G18" s="12">
        <v>977110</v>
      </c>
      <c r="H18" s="12">
        <v>952047</v>
      </c>
      <c r="I18" s="12">
        <v>1135226</v>
      </c>
      <c r="J18" s="12">
        <v>846862</v>
      </c>
      <c r="K18" s="12">
        <f t="shared" si="2"/>
        <v>787884</v>
      </c>
      <c r="L18" s="12">
        <f t="shared" si="2"/>
        <v>877089</v>
      </c>
      <c r="M18" s="12">
        <f t="shared" si="2"/>
        <v>945434</v>
      </c>
      <c r="N18" s="12">
        <f t="shared" si="2"/>
        <v>867096</v>
      </c>
      <c r="O18" s="12">
        <f t="shared" si="2"/>
        <v>969356</v>
      </c>
      <c r="P18" s="12">
        <f t="shared" si="2"/>
        <v>851703</v>
      </c>
      <c r="Q18" s="12">
        <f t="shared" si="2"/>
        <v>921643</v>
      </c>
      <c r="R18" s="12">
        <f t="shared" si="2"/>
        <v>1015623</v>
      </c>
      <c r="S18" s="12">
        <f t="shared" si="2"/>
        <v>1252989.6773194065</v>
      </c>
      <c r="T18" s="12">
        <f t="shared" si="2"/>
        <v>1324092</v>
      </c>
      <c r="U18" s="12">
        <f t="shared" si="2"/>
        <v>1663564</v>
      </c>
      <c r="V18" s="12">
        <f t="shared" si="2"/>
        <v>2000179</v>
      </c>
      <c r="W18" s="12">
        <f t="shared" si="2"/>
        <v>2056911</v>
      </c>
      <c r="X18" s="12">
        <f t="shared" ref="W18:AA20" si="3">SUM(X75,X132,X189)</f>
        <v>1950818</v>
      </c>
      <c r="Y18" s="12">
        <f t="shared" si="3"/>
        <v>2152753</v>
      </c>
      <c r="Z18" s="12">
        <f t="shared" si="3"/>
        <v>2582111</v>
      </c>
      <c r="AA18" s="12">
        <f t="shared" si="3"/>
        <v>1378985</v>
      </c>
      <c r="AB18" s="12">
        <v>1742396</v>
      </c>
      <c r="AC18" s="12">
        <v>1666465</v>
      </c>
      <c r="AD18" s="12">
        <v>1517650</v>
      </c>
      <c r="AE18" s="12">
        <v>1740038</v>
      </c>
      <c r="AF18" s="12">
        <v>1732986</v>
      </c>
      <c r="AG18" s="12">
        <v>1583075</v>
      </c>
      <c r="AH18" s="12">
        <v>1545473</v>
      </c>
      <c r="AI18" s="13">
        <v>-1.9790081323439623E-2</v>
      </c>
      <c r="AJ18" s="13">
        <v>-2.3752506987982251E-2</v>
      </c>
    </row>
    <row r="19" spans="1:36" ht="10.5" customHeight="1" x14ac:dyDescent="0.2">
      <c r="A19" s="11"/>
      <c r="B19" s="14"/>
      <c r="C19" s="11"/>
      <c r="D19" s="15" t="s">
        <v>47</v>
      </c>
      <c r="E19" s="11"/>
      <c r="F19" s="2"/>
      <c r="G19" s="12">
        <v>0</v>
      </c>
      <c r="H19" s="12">
        <v>4415000</v>
      </c>
      <c r="I19" s="12">
        <v>0</v>
      </c>
      <c r="J19" s="12">
        <v>0</v>
      </c>
      <c r="K19" s="12">
        <f t="shared" ref="K19:V20" si="4">SUM(K76,K133,K190)</f>
        <v>0</v>
      </c>
      <c r="L19" s="12">
        <f t="shared" si="4"/>
        <v>0</v>
      </c>
      <c r="M19" s="12">
        <f t="shared" si="4"/>
        <v>0</v>
      </c>
      <c r="N19" s="12">
        <f t="shared" si="4"/>
        <v>0</v>
      </c>
      <c r="O19" s="12">
        <f t="shared" si="4"/>
        <v>0</v>
      </c>
      <c r="P19" s="12">
        <f t="shared" si="4"/>
        <v>0</v>
      </c>
      <c r="Q19" s="12">
        <f t="shared" si="4"/>
        <v>3765686</v>
      </c>
      <c r="R19" s="12">
        <f t="shared" si="4"/>
        <v>51146</v>
      </c>
      <c r="S19" s="12">
        <f t="shared" si="4"/>
        <v>0</v>
      </c>
      <c r="T19" s="12">
        <f t="shared" si="4"/>
        <v>0</v>
      </c>
      <c r="U19" s="12">
        <f t="shared" si="4"/>
        <v>0</v>
      </c>
      <c r="V19" s="12">
        <f t="shared" si="4"/>
        <v>0</v>
      </c>
      <c r="W19" s="12">
        <f t="shared" si="3"/>
        <v>0</v>
      </c>
      <c r="X19" s="12">
        <f t="shared" si="3"/>
        <v>6376144</v>
      </c>
      <c r="Y19" s="12">
        <f t="shared" si="3"/>
        <v>251980</v>
      </c>
      <c r="Z19" s="12">
        <f t="shared" si="3"/>
        <v>23127</v>
      </c>
      <c r="AA19" s="12">
        <f t="shared" si="3"/>
        <v>19033</v>
      </c>
      <c r="AB19" s="12">
        <v>207402</v>
      </c>
      <c r="AC19" s="12">
        <v>12498501</v>
      </c>
      <c r="AD19" s="12">
        <v>95276</v>
      </c>
      <c r="AE19" s="12">
        <v>4494</v>
      </c>
      <c r="AF19" s="12">
        <v>3676184</v>
      </c>
      <c r="AG19" s="12">
        <v>91485</v>
      </c>
      <c r="AH19" s="12">
        <v>35200</v>
      </c>
      <c r="AI19" s="13">
        <v>-0.25591659186506877</v>
      </c>
      <c r="AJ19" s="13">
        <v>-0.61523747062359946</v>
      </c>
    </row>
    <row r="20" spans="1:36" ht="10.5" customHeight="1" x14ac:dyDescent="0.2">
      <c r="A20" s="11"/>
      <c r="B20" s="11"/>
      <c r="C20" s="11"/>
      <c r="D20" s="11" t="s">
        <v>48</v>
      </c>
      <c r="E20" s="11"/>
      <c r="F20" s="2"/>
      <c r="G20" s="12">
        <v>558137</v>
      </c>
      <c r="H20" s="12">
        <v>421470</v>
      </c>
      <c r="I20" s="12">
        <v>676429</v>
      </c>
      <c r="J20" s="12">
        <v>505432</v>
      </c>
      <c r="K20" s="12">
        <f t="shared" si="4"/>
        <v>510431</v>
      </c>
      <c r="L20" s="12">
        <f t="shared" si="4"/>
        <v>613686</v>
      </c>
      <c r="M20" s="12">
        <f t="shared" si="4"/>
        <v>644377</v>
      </c>
      <c r="N20" s="12">
        <f t="shared" si="4"/>
        <v>594126</v>
      </c>
      <c r="O20" s="12">
        <f t="shared" si="4"/>
        <v>321707</v>
      </c>
      <c r="P20" s="12">
        <f t="shared" si="4"/>
        <v>388851</v>
      </c>
      <c r="Q20" s="12">
        <f t="shared" si="4"/>
        <v>1023475</v>
      </c>
      <c r="R20" s="12">
        <f t="shared" si="4"/>
        <v>735516</v>
      </c>
      <c r="S20" s="12">
        <f t="shared" si="4"/>
        <v>919066.09360496048</v>
      </c>
      <c r="T20" s="12">
        <f t="shared" si="4"/>
        <v>1541853</v>
      </c>
      <c r="U20" s="12">
        <f t="shared" si="4"/>
        <v>1121385</v>
      </c>
      <c r="V20" s="12">
        <f t="shared" si="4"/>
        <v>1018501</v>
      </c>
      <c r="W20" s="12">
        <f t="shared" si="3"/>
        <v>732433</v>
      </c>
      <c r="X20" s="12">
        <f t="shared" si="3"/>
        <v>792473</v>
      </c>
      <c r="Y20" s="12">
        <f t="shared" si="3"/>
        <v>601141</v>
      </c>
      <c r="Z20" s="12">
        <f t="shared" si="3"/>
        <v>1231874</v>
      </c>
      <c r="AA20" s="12">
        <f t="shared" si="3"/>
        <v>1110304</v>
      </c>
      <c r="AB20" s="12">
        <v>1054309</v>
      </c>
      <c r="AC20" s="12">
        <v>1234269</v>
      </c>
      <c r="AD20" s="12">
        <v>972630</v>
      </c>
      <c r="AE20" s="12">
        <v>952993</v>
      </c>
      <c r="AF20" s="12">
        <v>1194332</v>
      </c>
      <c r="AG20" s="12">
        <v>472746</v>
      </c>
      <c r="AH20" s="12">
        <v>719228</v>
      </c>
      <c r="AI20" s="13">
        <v>-6.1754596579905008E-2</v>
      </c>
      <c r="AJ20" s="13">
        <v>0.52138357595833706</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6956880</v>
      </c>
      <c r="H22" s="12">
        <v>6978330</v>
      </c>
      <c r="I22" s="12">
        <v>7778998</v>
      </c>
      <c r="J22" s="12">
        <v>8158280</v>
      </c>
      <c r="K22" s="12">
        <f t="shared" ref="K22:AA32" si="5">SUM(K79,K136,K193)</f>
        <v>9007966</v>
      </c>
      <c r="L22" s="12">
        <f t="shared" si="5"/>
        <v>8723925</v>
      </c>
      <c r="M22" s="12">
        <f t="shared" si="5"/>
        <v>9461770</v>
      </c>
      <c r="N22" s="12">
        <f t="shared" si="5"/>
        <v>10147195</v>
      </c>
      <c r="O22" s="12">
        <f t="shared" si="5"/>
        <v>11258170.439999999</v>
      </c>
      <c r="P22" s="12">
        <f t="shared" si="5"/>
        <v>10632009</v>
      </c>
      <c r="Q22" s="12">
        <f t="shared" si="5"/>
        <v>11203584.279999999</v>
      </c>
      <c r="R22" s="12">
        <f t="shared" si="5"/>
        <v>12841628.59</v>
      </c>
      <c r="S22" s="12">
        <f t="shared" si="5"/>
        <v>15105107.009496039</v>
      </c>
      <c r="T22" s="12">
        <f t="shared" si="5"/>
        <v>15239878</v>
      </c>
      <c r="U22" s="12">
        <f t="shared" si="5"/>
        <v>15591528.539999999</v>
      </c>
      <c r="V22" s="12">
        <f t="shared" si="5"/>
        <v>16399417</v>
      </c>
      <c r="W22" s="12">
        <f t="shared" si="5"/>
        <v>15472044</v>
      </c>
      <c r="X22" s="12">
        <f t="shared" si="5"/>
        <v>13070303</v>
      </c>
      <c r="Y22" s="12">
        <f t="shared" si="5"/>
        <v>12238952</v>
      </c>
      <c r="Z22" s="12">
        <f t="shared" si="5"/>
        <v>12749262</v>
      </c>
      <c r="AA22" s="12">
        <f t="shared" si="5"/>
        <v>13816298</v>
      </c>
      <c r="AB22" s="12">
        <v>14065187</v>
      </c>
      <c r="AC22" s="12">
        <v>12491606</v>
      </c>
      <c r="AD22" s="12">
        <v>12103181</v>
      </c>
      <c r="AE22" s="12">
        <v>14575043</v>
      </c>
      <c r="AF22" s="12">
        <v>13994557</v>
      </c>
      <c r="AG22" s="12">
        <v>16546058</v>
      </c>
      <c r="AH22" s="12">
        <v>14501603</v>
      </c>
      <c r="AI22" s="13">
        <v>5.1057330198671647E-3</v>
      </c>
      <c r="AJ22" s="13">
        <v>-0.1235614549399017</v>
      </c>
    </row>
    <row r="23" spans="1:36" ht="10.5" customHeight="1" x14ac:dyDescent="0.2">
      <c r="A23" s="11"/>
      <c r="B23" s="11"/>
      <c r="C23" s="11" t="s">
        <v>50</v>
      </c>
      <c r="D23" s="11"/>
      <c r="E23" s="11"/>
      <c r="F23" s="2"/>
      <c r="G23" s="12">
        <v>0</v>
      </c>
      <c r="H23" s="12">
        <v>0</v>
      </c>
      <c r="I23" s="12">
        <v>0</v>
      </c>
      <c r="J23" s="12">
        <v>339518</v>
      </c>
      <c r="K23" s="12">
        <f t="shared" si="5"/>
        <v>345737</v>
      </c>
      <c r="L23" s="12">
        <f t="shared" si="5"/>
        <v>350748</v>
      </c>
      <c r="M23" s="12">
        <f t="shared" si="5"/>
        <v>325429</v>
      </c>
      <c r="N23" s="12">
        <f t="shared" si="5"/>
        <v>451345</v>
      </c>
      <c r="O23" s="12">
        <f t="shared" si="5"/>
        <v>406210</v>
      </c>
      <c r="P23" s="12">
        <f t="shared" si="5"/>
        <v>364044</v>
      </c>
      <c r="Q23" s="12">
        <f t="shared" si="5"/>
        <v>413385</v>
      </c>
      <c r="R23" s="12">
        <f t="shared" si="5"/>
        <v>413385</v>
      </c>
      <c r="S23" s="12">
        <f t="shared" si="5"/>
        <v>413385</v>
      </c>
      <c r="T23" s="12">
        <f t="shared" si="5"/>
        <v>413385</v>
      </c>
      <c r="U23" s="12">
        <f t="shared" si="5"/>
        <v>413385</v>
      </c>
      <c r="V23" s="12">
        <f t="shared" si="5"/>
        <v>413385</v>
      </c>
      <c r="W23" s="12">
        <f t="shared" si="5"/>
        <v>413385</v>
      </c>
      <c r="X23" s="12">
        <f t="shared" si="5"/>
        <v>413385</v>
      </c>
      <c r="Y23" s="12">
        <f t="shared" si="5"/>
        <v>413385</v>
      </c>
      <c r="Z23" s="12">
        <f t="shared" si="5"/>
        <v>413385</v>
      </c>
      <c r="AA23" s="12">
        <f t="shared" si="5"/>
        <v>413385</v>
      </c>
      <c r="AB23" s="12">
        <v>413385</v>
      </c>
      <c r="AC23" s="12">
        <v>413385</v>
      </c>
      <c r="AD23" s="12">
        <v>413385</v>
      </c>
      <c r="AE23" s="12">
        <v>413385</v>
      </c>
      <c r="AF23" s="12">
        <v>413385</v>
      </c>
      <c r="AG23" s="12">
        <v>413385</v>
      </c>
      <c r="AH23" s="12">
        <v>413385</v>
      </c>
      <c r="AI23" s="13">
        <v>0</v>
      </c>
      <c r="AJ23" s="13">
        <v>0</v>
      </c>
    </row>
    <row r="24" spans="1:36" ht="10.5" customHeight="1" x14ac:dyDescent="0.2">
      <c r="A24" s="11"/>
      <c r="B24" s="11"/>
      <c r="C24" s="11" t="s">
        <v>51</v>
      </c>
      <c r="D24" s="11"/>
      <c r="E24" s="11"/>
      <c r="F24" s="2"/>
      <c r="G24" s="12">
        <v>102579</v>
      </c>
      <c r="H24" s="12">
        <v>93413</v>
      </c>
      <c r="I24" s="12">
        <v>97720</v>
      </c>
      <c r="J24" s="12">
        <v>171549</v>
      </c>
      <c r="K24" s="12">
        <f t="shared" si="5"/>
        <v>167261</v>
      </c>
      <c r="L24" s="12">
        <f t="shared" si="5"/>
        <v>196982</v>
      </c>
      <c r="M24" s="12">
        <f t="shared" si="5"/>
        <v>222561</v>
      </c>
      <c r="N24" s="12">
        <f t="shared" si="5"/>
        <v>226962</v>
      </c>
      <c r="O24" s="12">
        <f t="shared" si="5"/>
        <v>322632.95999999996</v>
      </c>
      <c r="P24" s="12">
        <f t="shared" si="5"/>
        <v>348150</v>
      </c>
      <c r="Q24" s="12">
        <f t="shared" si="5"/>
        <v>403021.06</v>
      </c>
      <c r="R24" s="12">
        <f t="shared" si="5"/>
        <v>468265.76</v>
      </c>
      <c r="S24" s="12">
        <f t="shared" si="5"/>
        <v>527884.09374847647</v>
      </c>
      <c r="T24" s="12">
        <f t="shared" si="5"/>
        <v>517309</v>
      </c>
      <c r="U24" s="12">
        <f t="shared" si="5"/>
        <v>591804</v>
      </c>
      <c r="V24" s="12">
        <f t="shared" si="5"/>
        <v>659421</v>
      </c>
      <c r="W24" s="12">
        <f t="shared" si="5"/>
        <v>952294</v>
      </c>
      <c r="X24" s="12">
        <f t="shared" si="5"/>
        <v>662696</v>
      </c>
      <c r="Y24" s="12">
        <f t="shared" si="5"/>
        <v>622720</v>
      </c>
      <c r="Z24" s="12">
        <f t="shared" si="5"/>
        <v>675245</v>
      </c>
      <c r="AA24" s="12">
        <f t="shared" si="5"/>
        <v>687076</v>
      </c>
      <c r="AB24" s="12">
        <v>677815</v>
      </c>
      <c r="AC24" s="12">
        <v>669572</v>
      </c>
      <c r="AD24" s="12">
        <v>682571</v>
      </c>
      <c r="AE24" s="12">
        <v>743892</v>
      </c>
      <c r="AF24" s="12">
        <v>855796</v>
      </c>
      <c r="AG24" s="12">
        <v>859189</v>
      </c>
      <c r="AH24" s="12">
        <v>871806</v>
      </c>
      <c r="AI24" s="13">
        <v>4.284103746928114E-2</v>
      </c>
      <c r="AJ24" s="13">
        <v>1.4684778320020391E-2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317589</v>
      </c>
      <c r="W25" s="12">
        <f t="shared" si="5"/>
        <v>372262</v>
      </c>
      <c r="X25" s="12">
        <f t="shared" si="5"/>
        <v>449967</v>
      </c>
      <c r="Y25" s="12">
        <f t="shared" si="5"/>
        <v>468408.33584420313</v>
      </c>
      <c r="Z25" s="12">
        <f t="shared" si="5"/>
        <v>507029.35400599812</v>
      </c>
      <c r="AA25" s="12">
        <f t="shared" si="5"/>
        <v>559888</v>
      </c>
      <c r="AB25" s="12">
        <v>2500000</v>
      </c>
      <c r="AC25" s="12">
        <v>2500000</v>
      </c>
      <c r="AD25" s="12">
        <v>2500000</v>
      </c>
      <c r="AE25" s="12">
        <v>2500000</v>
      </c>
      <c r="AF25" s="12">
        <v>2500000</v>
      </c>
      <c r="AG25" s="12">
        <v>2500000</v>
      </c>
      <c r="AH25" s="12">
        <v>2500000</v>
      </c>
      <c r="AI25" s="13">
        <v>0</v>
      </c>
      <c r="AJ25" s="13">
        <v>0</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2182411</v>
      </c>
      <c r="W26" s="12">
        <f t="shared" si="5"/>
        <v>2127738</v>
      </c>
      <c r="X26" s="12">
        <f t="shared" si="5"/>
        <v>2050033</v>
      </c>
      <c r="Y26" s="12">
        <f t="shared" si="5"/>
        <v>2031591.6641557969</v>
      </c>
      <c r="Z26" s="12">
        <f t="shared" si="5"/>
        <v>1992970.645994002</v>
      </c>
      <c r="AA26" s="12">
        <f t="shared" si="5"/>
        <v>1940112</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653702</v>
      </c>
      <c r="H27" s="12">
        <v>701115</v>
      </c>
      <c r="I27" s="12">
        <v>750188</v>
      </c>
      <c r="J27" s="12">
        <v>720224</v>
      </c>
      <c r="K27" s="12">
        <f t="shared" si="5"/>
        <v>742458</v>
      </c>
      <c r="L27" s="12">
        <f t="shared" si="5"/>
        <v>781083</v>
      </c>
      <c r="M27" s="12">
        <f t="shared" si="5"/>
        <v>802167</v>
      </c>
      <c r="N27" s="12">
        <f t="shared" si="5"/>
        <v>651480</v>
      </c>
      <c r="O27" s="12">
        <f t="shared" si="5"/>
        <v>777599.12</v>
      </c>
      <c r="P27" s="12">
        <f t="shared" si="5"/>
        <v>643291</v>
      </c>
      <c r="Q27" s="12">
        <f t="shared" si="5"/>
        <v>640029.9</v>
      </c>
      <c r="R27" s="12">
        <f t="shared" si="5"/>
        <v>858824.99</v>
      </c>
      <c r="S27" s="12">
        <f t="shared" si="5"/>
        <v>1014242.9431004821</v>
      </c>
      <c r="T27" s="12">
        <f t="shared" si="5"/>
        <v>1079993</v>
      </c>
      <c r="U27" s="12">
        <f t="shared" si="5"/>
        <v>974835.54</v>
      </c>
      <c r="V27" s="12">
        <f t="shared" si="5"/>
        <v>1271765</v>
      </c>
      <c r="W27" s="12">
        <f t="shared" si="5"/>
        <v>1419326</v>
      </c>
      <c r="X27" s="12">
        <f t="shared" si="5"/>
        <v>1104955</v>
      </c>
      <c r="Y27" s="12">
        <f t="shared" si="5"/>
        <v>990848</v>
      </c>
      <c r="Z27" s="12">
        <f t="shared" si="5"/>
        <v>853319</v>
      </c>
      <c r="AA27" s="12">
        <f t="shared" si="5"/>
        <v>680635</v>
      </c>
      <c r="AB27" s="12">
        <v>927437</v>
      </c>
      <c r="AC27" s="12">
        <v>815910</v>
      </c>
      <c r="AD27" s="12">
        <v>852991</v>
      </c>
      <c r="AE27" s="12">
        <v>2433901</v>
      </c>
      <c r="AF27" s="12">
        <v>1962292</v>
      </c>
      <c r="AG27" s="12">
        <v>1515202</v>
      </c>
      <c r="AH27" s="12">
        <v>1446996</v>
      </c>
      <c r="AI27" s="13">
        <v>7.6953996137002267E-2</v>
      </c>
      <c r="AJ27" s="13">
        <v>-4.5014460118188861E-2</v>
      </c>
    </row>
    <row r="28" spans="1:36" ht="10.5" customHeight="1" x14ac:dyDescent="0.2">
      <c r="A28" s="11"/>
      <c r="B28" s="14"/>
      <c r="C28" s="11" t="s">
        <v>55</v>
      </c>
      <c r="E28" s="11"/>
      <c r="F28" s="2"/>
      <c r="G28" s="12">
        <v>0</v>
      </c>
      <c r="H28" s="12">
        <v>0</v>
      </c>
      <c r="I28" s="12">
        <v>0</v>
      </c>
      <c r="J28" s="12">
        <v>0</v>
      </c>
      <c r="K28" s="12">
        <f t="shared" si="5"/>
        <v>0</v>
      </c>
      <c r="L28" s="12">
        <f t="shared" si="5"/>
        <v>22581</v>
      </c>
      <c r="M28" s="12">
        <f t="shared" si="5"/>
        <v>111683</v>
      </c>
      <c r="N28" s="12">
        <f t="shared" si="5"/>
        <v>261969</v>
      </c>
      <c r="O28" s="12">
        <f t="shared" si="5"/>
        <v>222383.35999999999</v>
      </c>
      <c r="P28" s="12">
        <f t="shared" si="5"/>
        <v>249047</v>
      </c>
      <c r="Q28" s="12">
        <f t="shared" si="5"/>
        <v>235946.32</v>
      </c>
      <c r="R28" s="12">
        <f t="shared" si="5"/>
        <v>263799.83999999997</v>
      </c>
      <c r="S28" s="12">
        <f t="shared" si="5"/>
        <v>314593.70736336871</v>
      </c>
      <c r="T28" s="12">
        <f t="shared" si="5"/>
        <v>300940</v>
      </c>
      <c r="U28" s="12">
        <f t="shared" si="5"/>
        <v>325460</v>
      </c>
      <c r="V28" s="12">
        <f t="shared" si="5"/>
        <v>344101</v>
      </c>
      <c r="W28" s="12">
        <f t="shared" si="5"/>
        <v>769379</v>
      </c>
      <c r="X28" s="12">
        <f t="shared" si="5"/>
        <v>169417</v>
      </c>
      <c r="Y28" s="12">
        <f t="shared" si="5"/>
        <v>322792</v>
      </c>
      <c r="Z28" s="12">
        <f t="shared" si="5"/>
        <v>279437</v>
      </c>
      <c r="AA28" s="12">
        <f t="shared" si="5"/>
        <v>279155</v>
      </c>
      <c r="AB28" s="12">
        <v>294127</v>
      </c>
      <c r="AC28" s="12">
        <v>139711</v>
      </c>
      <c r="AD28" s="12">
        <v>58753</v>
      </c>
      <c r="AE28" s="12">
        <v>188606</v>
      </c>
      <c r="AF28" s="12">
        <v>201907</v>
      </c>
      <c r="AG28" s="12">
        <v>171874</v>
      </c>
      <c r="AH28" s="12">
        <v>243235</v>
      </c>
      <c r="AI28" s="13">
        <v>-3.1167879256151498E-2</v>
      </c>
      <c r="AJ28" s="13">
        <v>0.4151936883996416</v>
      </c>
    </row>
    <row r="29" spans="1:36" ht="10.5" customHeight="1" x14ac:dyDescent="0.2">
      <c r="A29" s="11"/>
      <c r="B29" s="11"/>
      <c r="C29" s="11" t="s">
        <v>56</v>
      </c>
      <c r="D29" s="11"/>
      <c r="E29" s="11"/>
      <c r="F29" s="2"/>
      <c r="G29" s="12">
        <v>1567347</v>
      </c>
      <c r="H29" s="12">
        <v>1447096</v>
      </c>
      <c r="I29" s="12">
        <v>2043374</v>
      </c>
      <c r="J29" s="12">
        <v>1663438</v>
      </c>
      <c r="K29" s="12">
        <f t="shared" si="5"/>
        <v>2532673</v>
      </c>
      <c r="L29" s="12">
        <f t="shared" si="5"/>
        <v>2030706</v>
      </c>
      <c r="M29" s="12">
        <f t="shared" si="5"/>
        <v>2500322</v>
      </c>
      <c r="N29" s="12">
        <f t="shared" si="5"/>
        <v>2551502</v>
      </c>
      <c r="O29" s="12">
        <f t="shared" si="5"/>
        <v>3043759</v>
      </c>
      <c r="P29" s="12">
        <f t="shared" si="5"/>
        <v>3246930</v>
      </c>
      <c r="Q29" s="12">
        <f t="shared" si="5"/>
        <v>3209669</v>
      </c>
      <c r="R29" s="12">
        <f t="shared" si="5"/>
        <v>4581123</v>
      </c>
      <c r="S29" s="12">
        <f t="shared" si="5"/>
        <v>4675869.2652837122</v>
      </c>
      <c r="T29" s="12">
        <f t="shared" si="5"/>
        <v>4769119</v>
      </c>
      <c r="U29" s="12">
        <f t="shared" si="5"/>
        <v>5092224</v>
      </c>
      <c r="V29" s="12">
        <f t="shared" si="5"/>
        <v>3016925</v>
      </c>
      <c r="W29" s="12">
        <f t="shared" si="5"/>
        <v>3287475</v>
      </c>
      <c r="X29" s="12">
        <f t="shared" si="5"/>
        <v>3110233</v>
      </c>
      <c r="Y29" s="12">
        <f t="shared" si="5"/>
        <v>2137670</v>
      </c>
      <c r="Z29" s="12">
        <f t="shared" si="5"/>
        <v>2123463</v>
      </c>
      <c r="AA29" s="12">
        <f t="shared" si="5"/>
        <v>4587861</v>
      </c>
      <c r="AB29" s="12">
        <v>5200525</v>
      </c>
      <c r="AC29" s="12">
        <v>3406716</v>
      </c>
      <c r="AD29" s="12">
        <v>3047875</v>
      </c>
      <c r="AE29" s="12">
        <v>3385486</v>
      </c>
      <c r="AF29" s="12">
        <v>2967607</v>
      </c>
      <c r="AG29" s="12">
        <v>4729652</v>
      </c>
      <c r="AH29" s="12">
        <v>4919739</v>
      </c>
      <c r="AI29" s="13">
        <v>-9.2080276786583592E-3</v>
      </c>
      <c r="AJ29" s="13">
        <v>4.0190483359029375E-2</v>
      </c>
    </row>
    <row r="30" spans="1:36" ht="10.5" customHeight="1" x14ac:dyDescent="0.2">
      <c r="A30" s="11"/>
      <c r="B30" s="11"/>
      <c r="C30" s="11" t="s">
        <v>57</v>
      </c>
      <c r="D30" s="11"/>
      <c r="E30" s="11"/>
      <c r="F30" s="2"/>
      <c r="G30" s="12">
        <v>3538393</v>
      </c>
      <c r="H30" s="12">
        <v>3541200</v>
      </c>
      <c r="I30" s="12">
        <v>3523330</v>
      </c>
      <c r="J30" s="12">
        <v>3622008</v>
      </c>
      <c r="K30" s="12">
        <f t="shared" si="5"/>
        <v>3567217</v>
      </c>
      <c r="L30" s="12">
        <f t="shared" si="5"/>
        <v>3675565</v>
      </c>
      <c r="M30" s="12">
        <f t="shared" si="5"/>
        <v>3818173</v>
      </c>
      <c r="N30" s="12">
        <f t="shared" si="5"/>
        <v>3903090</v>
      </c>
      <c r="O30" s="12">
        <f t="shared" si="5"/>
        <v>3827913</v>
      </c>
      <c r="P30" s="12">
        <f t="shared" si="5"/>
        <v>3746178</v>
      </c>
      <c r="Q30" s="12">
        <f t="shared" si="5"/>
        <v>3386477</v>
      </c>
      <c r="R30" s="12">
        <f t="shared" si="5"/>
        <v>3094895</v>
      </c>
      <c r="S30" s="12">
        <f t="shared" si="5"/>
        <v>3250252</v>
      </c>
      <c r="T30" s="12">
        <f t="shared" si="5"/>
        <v>3250252</v>
      </c>
      <c r="U30" s="12">
        <f t="shared" si="5"/>
        <v>3800618</v>
      </c>
      <c r="V30" s="12">
        <f t="shared" si="5"/>
        <v>3800618</v>
      </c>
      <c r="W30" s="12">
        <f t="shared" si="5"/>
        <v>3583777</v>
      </c>
      <c r="X30" s="12">
        <f t="shared" si="5"/>
        <v>3000077</v>
      </c>
      <c r="Y30" s="12">
        <f t="shared" si="5"/>
        <v>2461207</v>
      </c>
      <c r="Z30" s="12">
        <f t="shared" si="5"/>
        <v>2668598</v>
      </c>
      <c r="AA30" s="12">
        <f t="shared" si="5"/>
        <v>2506749</v>
      </c>
      <c r="AB30" s="12">
        <v>2550036</v>
      </c>
      <c r="AC30" s="12">
        <v>2838906</v>
      </c>
      <c r="AD30" s="12">
        <v>2924289</v>
      </c>
      <c r="AE30" s="12">
        <v>3017488</v>
      </c>
      <c r="AF30" s="12">
        <v>2953120</v>
      </c>
      <c r="AG30" s="12">
        <v>2916767</v>
      </c>
      <c r="AH30" s="12">
        <v>2907377</v>
      </c>
      <c r="AI30" s="13">
        <v>2.2097924678397884E-2</v>
      </c>
      <c r="AJ30" s="13">
        <v>-3.2193178268953263E-3</v>
      </c>
    </row>
    <row r="31" spans="1:36" ht="10.5" customHeight="1" x14ac:dyDescent="0.2">
      <c r="A31" s="11"/>
      <c r="B31" s="11"/>
      <c r="C31" s="11" t="s">
        <v>58</v>
      </c>
      <c r="D31" s="11"/>
      <c r="E31" s="11"/>
      <c r="F31" s="2"/>
      <c r="G31" s="12">
        <v>1094859</v>
      </c>
      <c r="H31" s="12">
        <v>1195506</v>
      </c>
      <c r="I31" s="12">
        <v>1364386</v>
      </c>
      <c r="J31" s="12">
        <v>1641543</v>
      </c>
      <c r="K31" s="12">
        <f t="shared" si="5"/>
        <v>1652620</v>
      </c>
      <c r="L31" s="12">
        <f t="shared" si="5"/>
        <v>1666260</v>
      </c>
      <c r="M31" s="12">
        <f t="shared" si="5"/>
        <v>1681435</v>
      </c>
      <c r="N31" s="12">
        <f t="shared" si="5"/>
        <v>2100847</v>
      </c>
      <c r="O31" s="12">
        <f t="shared" si="5"/>
        <v>2657673</v>
      </c>
      <c r="P31" s="12">
        <f t="shared" si="5"/>
        <v>2034369</v>
      </c>
      <c r="Q31" s="12">
        <f t="shared" si="5"/>
        <v>1921077</v>
      </c>
      <c r="R31" s="12">
        <f t="shared" si="5"/>
        <v>2814809</v>
      </c>
      <c r="S31" s="12">
        <f t="shared" si="5"/>
        <v>1697752</v>
      </c>
      <c r="T31" s="12">
        <f t="shared" si="5"/>
        <v>1697752</v>
      </c>
      <c r="U31" s="12">
        <f t="shared" si="5"/>
        <v>4352016</v>
      </c>
      <c r="V31" s="12">
        <f t="shared" si="5"/>
        <v>4352016</v>
      </c>
      <c r="W31" s="12">
        <f t="shared" si="5"/>
        <v>2486322</v>
      </c>
      <c r="X31" s="12">
        <f t="shared" si="5"/>
        <v>1940763</v>
      </c>
      <c r="Y31" s="12">
        <f t="shared" si="5"/>
        <v>2543299</v>
      </c>
      <c r="Z31" s="12">
        <f t="shared" si="5"/>
        <v>3049939</v>
      </c>
      <c r="AA31" s="12">
        <f t="shared" si="5"/>
        <v>2077507</v>
      </c>
      <c r="AB31" s="12">
        <v>1410712</v>
      </c>
      <c r="AC31" s="12">
        <v>1568911</v>
      </c>
      <c r="AD31" s="12">
        <v>1373086</v>
      </c>
      <c r="AE31" s="12">
        <v>1827042</v>
      </c>
      <c r="AF31" s="12">
        <v>2111884</v>
      </c>
      <c r="AG31" s="12">
        <v>3361504</v>
      </c>
      <c r="AH31" s="12">
        <v>1072588</v>
      </c>
      <c r="AI31" s="13">
        <v>-4.4642841338415784E-2</v>
      </c>
      <c r="AJ31" s="13">
        <v>-0.68092020714537305</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993979</v>
      </c>
      <c r="R32" s="12">
        <f t="shared" si="5"/>
        <v>346526</v>
      </c>
      <c r="S32" s="12">
        <f t="shared" si="5"/>
        <v>3211128</v>
      </c>
      <c r="T32" s="12">
        <f t="shared" si="5"/>
        <v>3211128</v>
      </c>
      <c r="U32" s="12">
        <f t="shared" si="5"/>
        <v>41186</v>
      </c>
      <c r="V32" s="12">
        <f t="shared" si="5"/>
        <v>41186</v>
      </c>
      <c r="W32" s="12">
        <f t="shared" si="5"/>
        <v>60086</v>
      </c>
      <c r="X32" s="12">
        <f t="shared" si="5"/>
        <v>168777</v>
      </c>
      <c r="Y32" s="12">
        <f t="shared" si="5"/>
        <v>247031</v>
      </c>
      <c r="Z32" s="12">
        <f t="shared" ref="Z32:AA32" si="6">SUM(Z89,Z146,Z203)</f>
        <v>185876</v>
      </c>
      <c r="AA32" s="12">
        <f t="shared" si="6"/>
        <v>83930</v>
      </c>
      <c r="AB32" s="12">
        <v>91150</v>
      </c>
      <c r="AC32" s="12">
        <v>138495</v>
      </c>
      <c r="AD32" s="12">
        <v>250231</v>
      </c>
      <c r="AE32" s="12">
        <v>65243</v>
      </c>
      <c r="AF32" s="12">
        <v>28566</v>
      </c>
      <c r="AG32" s="12">
        <v>78485</v>
      </c>
      <c r="AH32" s="12">
        <v>126477</v>
      </c>
      <c r="AI32" s="13">
        <v>5.6109981196940328E-2</v>
      </c>
      <c r="AJ32" s="13">
        <v>0.61147990061795243</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2260357</v>
      </c>
      <c r="H34" s="12">
        <v>2954806</v>
      </c>
      <c r="I34" s="12">
        <v>3398006</v>
      </c>
      <c r="J34" s="12">
        <v>3388811</v>
      </c>
      <c r="K34" s="12">
        <f t="shared" ref="K34:AA34" si="7">SUM(K91,K147,K204)</f>
        <v>2610320</v>
      </c>
      <c r="L34" s="12">
        <f t="shared" si="7"/>
        <v>2367932</v>
      </c>
      <c r="M34" s="12">
        <f t="shared" si="7"/>
        <v>3099051</v>
      </c>
      <c r="N34" s="12">
        <f t="shared" si="7"/>
        <v>3530802</v>
      </c>
      <c r="O34" s="12">
        <f t="shared" si="7"/>
        <v>4405911</v>
      </c>
      <c r="P34" s="12">
        <f t="shared" si="7"/>
        <v>4591456</v>
      </c>
      <c r="Q34" s="12">
        <f t="shared" si="7"/>
        <v>4694859</v>
      </c>
      <c r="R34" s="12">
        <f t="shared" si="7"/>
        <v>4436309</v>
      </c>
      <c r="S34" s="12">
        <f t="shared" si="7"/>
        <v>3050089.826944856</v>
      </c>
      <c r="T34" s="12">
        <f t="shared" si="7"/>
        <v>6838561</v>
      </c>
      <c r="U34" s="12">
        <f t="shared" si="7"/>
        <v>5859262</v>
      </c>
      <c r="V34" s="12">
        <f t="shared" si="7"/>
        <v>3457594</v>
      </c>
      <c r="W34" s="12">
        <f t="shared" si="7"/>
        <v>3869922</v>
      </c>
      <c r="X34" s="12">
        <f t="shared" si="7"/>
        <v>4917087</v>
      </c>
      <c r="Y34" s="12">
        <f t="shared" si="7"/>
        <v>5247259</v>
      </c>
      <c r="Z34" s="12">
        <f t="shared" si="7"/>
        <v>4258205</v>
      </c>
      <c r="AA34" s="12">
        <f t="shared" si="7"/>
        <v>5333427</v>
      </c>
      <c r="AB34" s="12">
        <v>4183818</v>
      </c>
      <c r="AC34" s="12">
        <v>4893264</v>
      </c>
      <c r="AD34" s="12">
        <v>3865748</v>
      </c>
      <c r="AE34" s="12">
        <v>4301910</v>
      </c>
      <c r="AF34" s="12">
        <v>4055526</v>
      </c>
      <c r="AG34" s="12">
        <v>3638981</v>
      </c>
      <c r="AH34" s="12">
        <v>3361012</v>
      </c>
      <c r="AI34" s="13">
        <v>-3.5839030926920534E-2</v>
      </c>
      <c r="AJ34" s="13">
        <v>-7.6386493911344958E-2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242944</v>
      </c>
      <c r="H36" s="12">
        <v>324389</v>
      </c>
      <c r="I36" s="12">
        <v>256868</v>
      </c>
      <c r="J36" s="12">
        <v>0</v>
      </c>
      <c r="K36" s="12">
        <f t="shared" ref="K36:AA36" si="8">SUM(K93,K149,K206)</f>
        <v>42374</v>
      </c>
      <c r="L36" s="12">
        <f t="shared" si="8"/>
        <v>9337</v>
      </c>
      <c r="M36" s="12">
        <f t="shared" si="8"/>
        <v>10680</v>
      </c>
      <c r="N36" s="12">
        <f t="shared" si="8"/>
        <v>0</v>
      </c>
      <c r="O36" s="12">
        <f t="shared" si="8"/>
        <v>0</v>
      </c>
      <c r="P36" s="12">
        <f t="shared" si="8"/>
        <v>0</v>
      </c>
      <c r="Q36" s="12">
        <f t="shared" si="8"/>
        <v>0</v>
      </c>
      <c r="R36" s="12">
        <f t="shared" si="8"/>
        <v>0</v>
      </c>
      <c r="S36" s="12">
        <f t="shared" si="8"/>
        <v>94989</v>
      </c>
      <c r="T36" s="12">
        <f t="shared" si="8"/>
        <v>0</v>
      </c>
      <c r="U36" s="12">
        <f t="shared" si="8"/>
        <v>0</v>
      </c>
      <c r="V36" s="12">
        <f t="shared" si="8"/>
        <v>385993</v>
      </c>
      <c r="W36" s="12">
        <f t="shared" si="8"/>
        <v>148271</v>
      </c>
      <c r="X36" s="12">
        <f t="shared" si="8"/>
        <v>393624</v>
      </c>
      <c r="Y36" s="12">
        <f t="shared" si="8"/>
        <v>613530</v>
      </c>
      <c r="Z36" s="12">
        <f t="shared" si="8"/>
        <v>254673</v>
      </c>
      <c r="AA36" s="12">
        <f t="shared" si="8"/>
        <v>272807</v>
      </c>
      <c r="AB36" s="12">
        <v>486611</v>
      </c>
      <c r="AC36" s="12">
        <v>42405</v>
      </c>
      <c r="AD36" s="12">
        <v>125478</v>
      </c>
      <c r="AE36" s="12">
        <v>134944</v>
      </c>
      <c r="AF36" s="12">
        <v>147659</v>
      </c>
      <c r="AG36" s="12">
        <v>205182</v>
      </c>
      <c r="AH36" s="12">
        <v>205182</v>
      </c>
      <c r="AI36" s="13">
        <v>-0.13404985465562247</v>
      </c>
      <c r="AJ36" s="13">
        <v>0</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64898</v>
      </c>
      <c r="S38" s="12">
        <f t="shared" si="9"/>
        <v>47724.270000000004</v>
      </c>
      <c r="T38" s="12">
        <f t="shared" si="9"/>
        <v>30550.54</v>
      </c>
      <c r="U38" s="12">
        <f t="shared" si="9"/>
        <v>15275</v>
      </c>
      <c r="V38" s="12">
        <f t="shared" si="9"/>
        <v>0</v>
      </c>
      <c r="W38" s="12">
        <f t="shared" si="9"/>
        <v>3441068</v>
      </c>
      <c r="X38" s="12">
        <f t="shared" si="9"/>
        <v>6882135</v>
      </c>
      <c r="Y38" s="12">
        <f t="shared" si="9"/>
        <v>6924317.5</v>
      </c>
      <c r="Z38" s="12">
        <f t="shared" si="9"/>
        <v>6966500</v>
      </c>
      <c r="AA38" s="12">
        <f t="shared" si="9"/>
        <v>3555817.9049999998</v>
      </c>
      <c r="AB38" s="12">
        <v>145135.81</v>
      </c>
      <c r="AC38" s="12">
        <v>157300.0670895006</v>
      </c>
      <c r="AD38" s="12">
        <v>250000</v>
      </c>
      <c r="AE38" s="12">
        <v>286095.40210467367</v>
      </c>
      <c r="AF38" s="12">
        <v>217354.69</v>
      </c>
      <c r="AG38" s="12">
        <v>202667.22414741103</v>
      </c>
      <c r="AH38" s="12">
        <v>0</v>
      </c>
      <c r="AI38" s="13">
        <v>-1</v>
      </c>
      <c r="AJ38" s="13" t="s">
        <v>246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16794401</v>
      </c>
      <c r="H40" s="5">
        <v>17937633</v>
      </c>
      <c r="I40" s="5">
        <v>18189654</v>
      </c>
      <c r="J40" s="5">
        <v>18902803</v>
      </c>
      <c r="K40" s="5">
        <f t="shared" ref="K40:Q40" si="10">SUM(K96,K152,K209)</f>
        <v>19337041</v>
      </c>
      <c r="L40" s="5">
        <f t="shared" si="10"/>
        <v>19752422</v>
      </c>
      <c r="M40" s="5">
        <f t="shared" si="10"/>
        <v>19628117</v>
      </c>
      <c r="N40" s="5">
        <f t="shared" si="10"/>
        <v>22468737</v>
      </c>
      <c r="O40" s="5">
        <f t="shared" si="10"/>
        <v>25041516</v>
      </c>
      <c r="P40" s="5">
        <f t="shared" si="10"/>
        <v>24835325</v>
      </c>
      <c r="Q40" s="5">
        <f t="shared" si="10"/>
        <v>27102524</v>
      </c>
      <c r="R40" s="5">
        <f t="shared" ref="R40:AA40" si="11">SUM(R96,R152,R209,R234)</f>
        <v>27440672</v>
      </c>
      <c r="S40" s="5">
        <f t="shared" si="11"/>
        <v>32033104.242000002</v>
      </c>
      <c r="T40" s="5">
        <f t="shared" si="11"/>
        <v>32000890.460000001</v>
      </c>
      <c r="U40" s="5">
        <f t="shared" si="11"/>
        <v>29670379</v>
      </c>
      <c r="V40" s="5">
        <f t="shared" si="11"/>
        <v>32197863</v>
      </c>
      <c r="W40" s="5">
        <f t="shared" si="11"/>
        <v>35322591</v>
      </c>
      <c r="X40" s="5">
        <f t="shared" si="11"/>
        <v>46977611</v>
      </c>
      <c r="Y40" s="5">
        <f t="shared" si="11"/>
        <v>41384526.5</v>
      </c>
      <c r="Z40" s="5">
        <f t="shared" si="11"/>
        <v>41199515</v>
      </c>
      <c r="AA40" s="5">
        <f t="shared" si="11"/>
        <v>36323029.140000001</v>
      </c>
      <c r="AB40" s="5">
        <v>36318218.280000001</v>
      </c>
      <c r="AC40" s="5">
        <v>34066850.451728761</v>
      </c>
      <c r="AD40" s="5">
        <v>31207638</v>
      </c>
      <c r="AE40" s="5">
        <v>32008759.837222368</v>
      </c>
      <c r="AF40" s="5">
        <v>35292914.759999998</v>
      </c>
      <c r="AG40" s="5">
        <v>37387007.557464659</v>
      </c>
      <c r="AH40" s="5">
        <v>35080974</v>
      </c>
      <c r="AI40" s="10">
        <v>-5.7601072902238037E-3</v>
      </c>
      <c r="AJ40" s="10">
        <v>-6.1680078404783657E-2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6248611</v>
      </c>
      <c r="H42" s="12">
        <v>6622100</v>
      </c>
      <c r="I42" s="12">
        <v>6834562</v>
      </c>
      <c r="J42" s="12">
        <v>6849225</v>
      </c>
      <c r="K42" s="12">
        <f t="shared" ref="K42:AA51" si="12">SUM(K98,K154,K211)</f>
        <v>7205468</v>
      </c>
      <c r="L42" s="12">
        <f t="shared" si="12"/>
        <v>7659610</v>
      </c>
      <c r="M42" s="12">
        <f t="shared" si="12"/>
        <v>7343816</v>
      </c>
      <c r="N42" s="12">
        <f t="shared" si="12"/>
        <v>8855305</v>
      </c>
      <c r="O42" s="12">
        <f t="shared" si="12"/>
        <v>9614978</v>
      </c>
      <c r="P42" s="12">
        <f t="shared" si="12"/>
        <v>10170136</v>
      </c>
      <c r="Q42" s="12">
        <f t="shared" si="12"/>
        <v>10932310</v>
      </c>
      <c r="R42" s="12">
        <f t="shared" si="12"/>
        <v>10217331</v>
      </c>
      <c r="S42" s="12">
        <f t="shared" si="12"/>
        <v>12917469.304</v>
      </c>
      <c r="T42" s="12">
        <f t="shared" si="12"/>
        <v>12949405</v>
      </c>
      <c r="U42" s="12">
        <f t="shared" si="12"/>
        <v>13748579</v>
      </c>
      <c r="V42" s="12">
        <f t="shared" si="12"/>
        <v>15296535</v>
      </c>
      <c r="W42" s="12">
        <f t="shared" si="12"/>
        <v>12136312</v>
      </c>
      <c r="X42" s="12">
        <f t="shared" si="12"/>
        <v>12138122</v>
      </c>
      <c r="Y42" s="12">
        <f t="shared" si="12"/>
        <v>12365407</v>
      </c>
      <c r="Z42" s="12">
        <f t="shared" si="12"/>
        <v>12420358</v>
      </c>
      <c r="AA42" s="12">
        <f t="shared" si="12"/>
        <v>12950824</v>
      </c>
      <c r="AB42" s="12">
        <v>13438505</v>
      </c>
      <c r="AC42" s="12">
        <v>12193664</v>
      </c>
      <c r="AD42" s="12">
        <v>12547779</v>
      </c>
      <c r="AE42" s="12">
        <v>13118604</v>
      </c>
      <c r="AF42" s="12">
        <v>14461665</v>
      </c>
      <c r="AG42" s="12">
        <v>12921212</v>
      </c>
      <c r="AH42" s="12">
        <v>12208460</v>
      </c>
      <c r="AI42" s="13">
        <v>-1.5871849955486517E-2</v>
      </c>
      <c r="AJ42" s="13">
        <v>-5.5161388885191266E-2</v>
      </c>
    </row>
    <row r="43" spans="1:36" ht="10.5" customHeight="1" x14ac:dyDescent="0.2">
      <c r="A43" s="11"/>
      <c r="B43" s="19" t="s">
        <v>65</v>
      </c>
      <c r="C43" s="14"/>
      <c r="D43" s="19"/>
      <c r="E43" s="14"/>
      <c r="F43" s="2"/>
      <c r="G43" s="12">
        <v>6024987</v>
      </c>
      <c r="H43" s="12">
        <v>6363964</v>
      </c>
      <c r="I43" s="12">
        <v>6435991</v>
      </c>
      <c r="J43" s="12">
        <v>7245236</v>
      </c>
      <c r="K43" s="12">
        <f t="shared" si="12"/>
        <v>7591887</v>
      </c>
      <c r="L43" s="12">
        <f t="shared" si="12"/>
        <v>7649323</v>
      </c>
      <c r="M43" s="12">
        <f t="shared" si="12"/>
        <v>7649260</v>
      </c>
      <c r="N43" s="12">
        <f t="shared" si="12"/>
        <v>9488571</v>
      </c>
      <c r="O43" s="12">
        <f t="shared" si="12"/>
        <v>10580466</v>
      </c>
      <c r="P43" s="12">
        <f t="shared" si="12"/>
        <v>10233997</v>
      </c>
      <c r="Q43" s="12">
        <f t="shared" si="12"/>
        <v>11185806</v>
      </c>
      <c r="R43" s="12">
        <f t="shared" si="12"/>
        <v>11147112</v>
      </c>
      <c r="S43" s="12">
        <f t="shared" si="12"/>
        <v>10026563</v>
      </c>
      <c r="T43" s="12">
        <f t="shared" si="12"/>
        <v>10026563</v>
      </c>
      <c r="U43" s="12">
        <f t="shared" si="12"/>
        <v>9476507</v>
      </c>
      <c r="V43" s="12">
        <f t="shared" si="12"/>
        <v>9476507</v>
      </c>
      <c r="W43" s="12">
        <f t="shared" si="12"/>
        <v>10566430</v>
      </c>
      <c r="X43" s="12">
        <f t="shared" si="12"/>
        <v>10483911</v>
      </c>
      <c r="Y43" s="12">
        <f t="shared" si="12"/>
        <v>10005734</v>
      </c>
      <c r="Z43" s="12">
        <f t="shared" si="12"/>
        <v>9201836</v>
      </c>
      <c r="AA43" s="12">
        <f t="shared" si="12"/>
        <v>8599397</v>
      </c>
      <c r="AB43" s="12">
        <v>8586018</v>
      </c>
      <c r="AC43" s="12">
        <v>8611716</v>
      </c>
      <c r="AD43" s="12">
        <v>8207597</v>
      </c>
      <c r="AE43" s="12">
        <v>8534654</v>
      </c>
      <c r="AF43" s="12">
        <v>8925189</v>
      </c>
      <c r="AG43" s="12">
        <v>8519508</v>
      </c>
      <c r="AH43" s="12">
        <v>7604629</v>
      </c>
      <c r="AI43" s="13">
        <v>-2.0026407623306874E-2</v>
      </c>
      <c r="AJ43" s="13">
        <v>-0.10738636550373566</v>
      </c>
    </row>
    <row r="44" spans="1:36" ht="10.5" customHeight="1" x14ac:dyDescent="0.2">
      <c r="A44" s="11"/>
      <c r="B44" s="19" t="s">
        <v>66</v>
      </c>
      <c r="C44" s="14"/>
      <c r="D44" s="19"/>
      <c r="E44" s="14"/>
      <c r="F44" s="2"/>
      <c r="G44" s="12">
        <v>1469769</v>
      </c>
      <c r="H44" s="12">
        <v>1560376</v>
      </c>
      <c r="I44" s="12">
        <v>1410366</v>
      </c>
      <c r="J44" s="12">
        <v>1129570</v>
      </c>
      <c r="K44" s="12">
        <f t="shared" si="12"/>
        <v>1169216</v>
      </c>
      <c r="L44" s="12">
        <f t="shared" si="12"/>
        <v>1280394</v>
      </c>
      <c r="M44" s="12">
        <f t="shared" si="12"/>
        <v>1333574</v>
      </c>
      <c r="N44" s="12">
        <f t="shared" si="12"/>
        <v>1174939</v>
      </c>
      <c r="O44" s="12">
        <f t="shared" si="12"/>
        <v>1638584</v>
      </c>
      <c r="P44" s="12">
        <f t="shared" si="12"/>
        <v>1465038</v>
      </c>
      <c r="Q44" s="12">
        <f t="shared" si="12"/>
        <v>1387384</v>
      </c>
      <c r="R44" s="12">
        <f t="shared" si="12"/>
        <v>1387484</v>
      </c>
      <c r="S44" s="12">
        <f t="shared" si="12"/>
        <v>2526882.1359999999</v>
      </c>
      <c r="T44" s="12">
        <f t="shared" si="12"/>
        <v>3139735</v>
      </c>
      <c r="U44" s="12">
        <f t="shared" si="12"/>
        <v>3426387</v>
      </c>
      <c r="V44" s="12">
        <f t="shared" si="12"/>
        <v>3109629</v>
      </c>
      <c r="W44" s="12">
        <f t="shared" si="12"/>
        <v>3014732</v>
      </c>
      <c r="X44" s="12">
        <f t="shared" si="12"/>
        <v>3355939</v>
      </c>
      <c r="Y44" s="12">
        <f t="shared" si="12"/>
        <v>3624204</v>
      </c>
      <c r="Z44" s="12">
        <f t="shared" si="12"/>
        <v>4892332</v>
      </c>
      <c r="AA44" s="12">
        <f t="shared" si="12"/>
        <v>3653130</v>
      </c>
      <c r="AB44" s="12">
        <v>4355694</v>
      </c>
      <c r="AC44" s="12">
        <v>4547613</v>
      </c>
      <c r="AD44" s="12">
        <v>3962972</v>
      </c>
      <c r="AE44" s="12">
        <v>3856846</v>
      </c>
      <c r="AF44" s="12">
        <v>4192520</v>
      </c>
      <c r="AG44" s="12">
        <v>5226117</v>
      </c>
      <c r="AH44" s="12">
        <v>5468160</v>
      </c>
      <c r="AI44" s="13">
        <v>3.8637443996818677E-2</v>
      </c>
      <c r="AJ44" s="13">
        <v>4.6314118111018182E-2</v>
      </c>
    </row>
    <row r="45" spans="1:36" ht="10.5" customHeight="1" x14ac:dyDescent="0.2">
      <c r="A45" s="11"/>
      <c r="B45" s="19" t="s">
        <v>67</v>
      </c>
      <c r="C45" s="14"/>
      <c r="D45" s="19"/>
      <c r="E45" s="14"/>
      <c r="F45" s="2"/>
      <c r="G45" s="12">
        <v>75022</v>
      </c>
      <c r="H45" s="12">
        <v>58892</v>
      </c>
      <c r="I45" s="12">
        <v>147341</v>
      </c>
      <c r="J45" s="12">
        <v>90460</v>
      </c>
      <c r="K45" s="12">
        <f t="shared" si="12"/>
        <v>129615</v>
      </c>
      <c r="L45" s="12">
        <f t="shared" si="12"/>
        <v>64613</v>
      </c>
      <c r="M45" s="12">
        <f t="shared" si="12"/>
        <v>117417</v>
      </c>
      <c r="N45" s="12">
        <f t="shared" si="12"/>
        <v>28582</v>
      </c>
      <c r="O45" s="12">
        <f t="shared" si="12"/>
        <v>42085</v>
      </c>
      <c r="P45" s="12">
        <f t="shared" si="12"/>
        <v>77391</v>
      </c>
      <c r="Q45" s="12">
        <f t="shared" si="12"/>
        <v>90305</v>
      </c>
      <c r="R45" s="12">
        <f t="shared" si="12"/>
        <v>151985</v>
      </c>
      <c r="S45" s="12">
        <f t="shared" si="12"/>
        <v>292594.74</v>
      </c>
      <c r="T45" s="12">
        <f t="shared" si="12"/>
        <v>235598</v>
      </c>
      <c r="U45" s="12">
        <f t="shared" si="12"/>
        <v>1053721</v>
      </c>
      <c r="V45" s="12">
        <f t="shared" si="12"/>
        <v>525408</v>
      </c>
      <c r="W45" s="12">
        <f t="shared" si="12"/>
        <v>488086</v>
      </c>
      <c r="X45" s="12">
        <f t="shared" si="12"/>
        <v>475686</v>
      </c>
      <c r="Y45" s="12">
        <f t="shared" si="12"/>
        <v>539021</v>
      </c>
      <c r="Z45" s="12">
        <f t="shared" si="12"/>
        <v>516841</v>
      </c>
      <c r="AA45" s="12">
        <f t="shared" si="12"/>
        <v>356538</v>
      </c>
      <c r="AB45" s="12">
        <v>576763</v>
      </c>
      <c r="AC45" s="12">
        <v>477509</v>
      </c>
      <c r="AD45" s="12">
        <v>427479</v>
      </c>
      <c r="AE45" s="12">
        <v>437659</v>
      </c>
      <c r="AF45" s="12">
        <v>247749</v>
      </c>
      <c r="AG45" s="12">
        <v>1452522</v>
      </c>
      <c r="AH45" s="12">
        <v>1452522</v>
      </c>
      <c r="AI45" s="13">
        <v>0.16641802187110644</v>
      </c>
      <c r="AJ45" s="13">
        <v>0</v>
      </c>
    </row>
    <row r="46" spans="1:36" ht="10.5" customHeight="1" x14ac:dyDescent="0.2">
      <c r="A46" s="11"/>
      <c r="B46" s="19" t="s">
        <v>69</v>
      </c>
      <c r="C46" s="14"/>
      <c r="D46" s="19"/>
      <c r="E46" s="14"/>
      <c r="F46" s="2"/>
      <c r="G46" s="12">
        <v>516889</v>
      </c>
      <c r="H46" s="12">
        <v>576741</v>
      </c>
      <c r="I46" s="12">
        <v>554200</v>
      </c>
      <c r="J46" s="12">
        <v>380978</v>
      </c>
      <c r="K46" s="12">
        <f t="shared" si="12"/>
        <v>856412</v>
      </c>
      <c r="L46" s="12">
        <f t="shared" si="12"/>
        <v>643694</v>
      </c>
      <c r="M46" s="12">
        <f t="shared" si="12"/>
        <v>484810</v>
      </c>
      <c r="N46" s="12">
        <f t="shared" si="12"/>
        <v>476456</v>
      </c>
      <c r="O46" s="12">
        <f t="shared" si="12"/>
        <v>244332</v>
      </c>
      <c r="P46" s="12">
        <f t="shared" si="12"/>
        <v>266181</v>
      </c>
      <c r="Q46" s="12">
        <f t="shared" si="12"/>
        <v>377575</v>
      </c>
      <c r="R46" s="12">
        <f t="shared" si="12"/>
        <v>370972</v>
      </c>
      <c r="S46" s="12">
        <f t="shared" si="12"/>
        <v>338326.46400000004</v>
      </c>
      <c r="T46" s="12">
        <f t="shared" si="12"/>
        <v>0</v>
      </c>
      <c r="U46" s="12">
        <f t="shared" si="12"/>
        <v>0</v>
      </c>
      <c r="V46" s="12">
        <f t="shared" si="12"/>
        <v>685338</v>
      </c>
      <c r="W46" s="12">
        <f t="shared" si="12"/>
        <v>646791</v>
      </c>
      <c r="X46" s="12">
        <f t="shared" si="12"/>
        <v>155795</v>
      </c>
      <c r="Y46" s="12">
        <f t="shared" si="12"/>
        <v>490845</v>
      </c>
      <c r="Z46" s="12">
        <f t="shared" si="12"/>
        <v>482842</v>
      </c>
      <c r="AA46" s="12">
        <f t="shared" si="12"/>
        <v>178218</v>
      </c>
      <c r="AB46" s="12">
        <v>673286</v>
      </c>
      <c r="AC46" s="12">
        <v>678540</v>
      </c>
      <c r="AD46" s="12">
        <v>573842</v>
      </c>
      <c r="AE46" s="12">
        <v>549312</v>
      </c>
      <c r="AF46" s="12">
        <v>544936</v>
      </c>
      <c r="AG46" s="12">
        <v>663390</v>
      </c>
      <c r="AH46" s="12">
        <v>468185</v>
      </c>
      <c r="AI46" s="13">
        <v>-5.875434324149853E-2</v>
      </c>
      <c r="AJ46" s="13">
        <v>-0.2942537572167202</v>
      </c>
    </row>
    <row r="47" spans="1:36" ht="10.5" customHeight="1" x14ac:dyDescent="0.2">
      <c r="A47" s="11"/>
      <c r="B47" s="19" t="s">
        <v>70</v>
      </c>
      <c r="C47" s="14"/>
      <c r="D47" s="19"/>
      <c r="E47" s="14"/>
      <c r="F47" s="2"/>
      <c r="G47" s="12">
        <v>740142</v>
      </c>
      <c r="H47" s="12">
        <v>1438947</v>
      </c>
      <c r="I47" s="12">
        <v>1262133</v>
      </c>
      <c r="J47" s="12">
        <v>850028</v>
      </c>
      <c r="K47" s="12">
        <f t="shared" si="12"/>
        <v>579685</v>
      </c>
      <c r="L47" s="12">
        <f t="shared" si="12"/>
        <v>571585</v>
      </c>
      <c r="M47" s="12">
        <f t="shared" si="12"/>
        <v>491480</v>
      </c>
      <c r="N47" s="12">
        <f t="shared" si="12"/>
        <v>224926</v>
      </c>
      <c r="O47" s="12">
        <f t="shared" si="12"/>
        <v>343809</v>
      </c>
      <c r="P47" s="12">
        <f t="shared" si="12"/>
        <v>254514</v>
      </c>
      <c r="Q47" s="12">
        <f t="shared" si="12"/>
        <v>333210</v>
      </c>
      <c r="R47" s="12">
        <f t="shared" si="12"/>
        <v>456934</v>
      </c>
      <c r="S47" s="12">
        <f t="shared" si="12"/>
        <v>1183465.27</v>
      </c>
      <c r="T47" s="12">
        <f t="shared" si="12"/>
        <v>1321114</v>
      </c>
      <c r="U47" s="12">
        <f t="shared" si="12"/>
        <v>387130</v>
      </c>
      <c r="V47" s="12">
        <f t="shared" si="12"/>
        <v>1492134</v>
      </c>
      <c r="W47" s="12">
        <f t="shared" si="12"/>
        <v>1932320</v>
      </c>
      <c r="X47" s="12">
        <f t="shared" si="12"/>
        <v>1750868</v>
      </c>
      <c r="Y47" s="12">
        <f t="shared" si="12"/>
        <v>1229699</v>
      </c>
      <c r="Z47" s="12">
        <f t="shared" si="12"/>
        <v>1487335</v>
      </c>
      <c r="AA47" s="12">
        <f t="shared" si="12"/>
        <v>853095</v>
      </c>
      <c r="AB47" s="12">
        <v>1636668</v>
      </c>
      <c r="AC47" s="12">
        <v>2555813</v>
      </c>
      <c r="AD47" s="12">
        <v>1482787</v>
      </c>
      <c r="AE47" s="12">
        <v>1633431</v>
      </c>
      <c r="AF47" s="12">
        <v>1407075</v>
      </c>
      <c r="AG47" s="12">
        <v>1623335</v>
      </c>
      <c r="AH47" s="12">
        <v>2072765</v>
      </c>
      <c r="AI47" s="13">
        <v>4.0155442740452907E-2</v>
      </c>
      <c r="AJ47" s="13">
        <v>0.276855978587291</v>
      </c>
    </row>
    <row r="48" spans="1:36" ht="10.5" customHeight="1" x14ac:dyDescent="0.2">
      <c r="A48" s="11"/>
      <c r="B48" s="19" t="s">
        <v>71</v>
      </c>
      <c r="C48" s="14"/>
      <c r="D48" s="19"/>
      <c r="E48" s="14"/>
      <c r="F48" s="2"/>
      <c r="G48" s="12">
        <v>291172</v>
      </c>
      <c r="H48" s="12">
        <v>193543</v>
      </c>
      <c r="I48" s="12">
        <v>236653</v>
      </c>
      <c r="J48" s="12">
        <v>209895</v>
      </c>
      <c r="K48" s="12">
        <f t="shared" si="12"/>
        <v>232155</v>
      </c>
      <c r="L48" s="12">
        <f t="shared" si="12"/>
        <v>217008</v>
      </c>
      <c r="M48" s="12">
        <f t="shared" si="12"/>
        <v>222903</v>
      </c>
      <c r="N48" s="12">
        <f t="shared" si="12"/>
        <v>112264</v>
      </c>
      <c r="O48" s="12">
        <f t="shared" si="12"/>
        <v>193769</v>
      </c>
      <c r="P48" s="12">
        <f t="shared" si="12"/>
        <v>206708</v>
      </c>
      <c r="Q48" s="12">
        <f t="shared" si="12"/>
        <v>239432</v>
      </c>
      <c r="R48" s="12">
        <f t="shared" si="12"/>
        <v>228869</v>
      </c>
      <c r="S48" s="12">
        <f t="shared" si="12"/>
        <v>244375.19799999997</v>
      </c>
      <c r="T48" s="12">
        <f t="shared" si="12"/>
        <v>131755</v>
      </c>
      <c r="U48" s="12">
        <f t="shared" si="12"/>
        <v>109830</v>
      </c>
      <c r="V48" s="12">
        <f t="shared" si="12"/>
        <v>128209</v>
      </c>
      <c r="W48" s="12">
        <f t="shared" si="12"/>
        <v>120448</v>
      </c>
      <c r="X48" s="12">
        <f t="shared" si="12"/>
        <v>108889</v>
      </c>
      <c r="Y48" s="12">
        <f t="shared" si="12"/>
        <v>121065</v>
      </c>
      <c r="Z48" s="12">
        <f t="shared" si="12"/>
        <v>152174</v>
      </c>
      <c r="AA48" s="12">
        <f t="shared" si="12"/>
        <v>192573</v>
      </c>
      <c r="AB48" s="12">
        <v>239041</v>
      </c>
      <c r="AC48" s="12">
        <v>151578</v>
      </c>
      <c r="AD48" s="12">
        <v>181440</v>
      </c>
      <c r="AE48" s="12">
        <v>180647</v>
      </c>
      <c r="AF48" s="12">
        <v>217287</v>
      </c>
      <c r="AG48" s="12">
        <v>3817</v>
      </c>
      <c r="AH48" s="12">
        <v>3817</v>
      </c>
      <c r="AI48" s="13">
        <v>-0.49818732447845782</v>
      </c>
      <c r="AJ48" s="13">
        <v>0</v>
      </c>
    </row>
    <row r="49" spans="1:36" ht="10.5" customHeight="1" x14ac:dyDescent="0.2">
      <c r="A49" s="11"/>
      <c r="B49" s="19" t="s">
        <v>72</v>
      </c>
      <c r="C49" s="14"/>
      <c r="D49" s="19"/>
      <c r="E49" s="14"/>
      <c r="F49" s="2"/>
      <c r="G49" s="12">
        <v>625379</v>
      </c>
      <c r="H49" s="12">
        <v>512016</v>
      </c>
      <c r="I49" s="12">
        <v>546103</v>
      </c>
      <c r="J49" s="12">
        <v>629328</v>
      </c>
      <c r="K49" s="12">
        <f t="shared" si="12"/>
        <v>617697</v>
      </c>
      <c r="L49" s="12">
        <f t="shared" si="12"/>
        <v>619637</v>
      </c>
      <c r="M49" s="12">
        <f t="shared" si="12"/>
        <v>621269</v>
      </c>
      <c r="N49" s="12">
        <f t="shared" si="12"/>
        <v>603339</v>
      </c>
      <c r="O49" s="12">
        <f t="shared" si="12"/>
        <v>616028</v>
      </c>
      <c r="P49" s="12">
        <f t="shared" si="12"/>
        <v>375970</v>
      </c>
      <c r="Q49" s="12">
        <f t="shared" si="12"/>
        <v>1440383</v>
      </c>
      <c r="R49" s="12">
        <f t="shared" si="12"/>
        <v>412758</v>
      </c>
      <c r="S49" s="12">
        <f t="shared" si="12"/>
        <v>425438</v>
      </c>
      <c r="T49" s="12">
        <f t="shared" si="12"/>
        <v>752504</v>
      </c>
      <c r="U49" s="12">
        <f t="shared" si="12"/>
        <v>681897</v>
      </c>
      <c r="V49" s="12">
        <f t="shared" si="12"/>
        <v>675982</v>
      </c>
      <c r="W49" s="12">
        <f t="shared" si="12"/>
        <v>683244</v>
      </c>
      <c r="X49" s="12">
        <f t="shared" si="12"/>
        <v>1729712</v>
      </c>
      <c r="Y49" s="12">
        <f t="shared" si="12"/>
        <v>1816337</v>
      </c>
      <c r="Z49" s="12">
        <f t="shared" si="12"/>
        <v>1634449</v>
      </c>
      <c r="AA49" s="12">
        <f t="shared" si="12"/>
        <v>1641391</v>
      </c>
      <c r="AB49" s="12">
        <v>1723537</v>
      </c>
      <c r="AC49" s="12">
        <v>1984090</v>
      </c>
      <c r="AD49" s="12">
        <v>1827883</v>
      </c>
      <c r="AE49" s="12">
        <v>1743897</v>
      </c>
      <c r="AF49" s="12">
        <v>1534148</v>
      </c>
      <c r="AG49" s="12">
        <v>2053591</v>
      </c>
      <c r="AH49" s="12">
        <v>2044411</v>
      </c>
      <c r="AI49" s="13">
        <v>2.8863908769747981E-2</v>
      </c>
      <c r="AJ49" s="13">
        <v>-4.4702182664415648E-3</v>
      </c>
    </row>
    <row r="50" spans="1:36" ht="10.5" customHeight="1" x14ac:dyDescent="0.2">
      <c r="A50" s="11"/>
      <c r="B50" s="19" t="s">
        <v>73</v>
      </c>
      <c r="C50" s="14"/>
      <c r="D50" s="19"/>
      <c r="E50" s="14"/>
      <c r="F50" s="2"/>
      <c r="G50" s="12">
        <v>415427</v>
      </c>
      <c r="H50" s="12">
        <v>238105</v>
      </c>
      <c r="I50" s="12">
        <v>244117</v>
      </c>
      <c r="J50" s="12">
        <v>889822</v>
      </c>
      <c r="K50" s="12">
        <f t="shared" si="12"/>
        <v>407172</v>
      </c>
      <c r="L50" s="12">
        <f t="shared" si="12"/>
        <v>334674</v>
      </c>
      <c r="M50" s="12">
        <f t="shared" si="12"/>
        <v>322792</v>
      </c>
      <c r="N50" s="12">
        <f t="shared" si="12"/>
        <v>88965</v>
      </c>
      <c r="O50" s="12">
        <f t="shared" si="12"/>
        <v>93959</v>
      </c>
      <c r="P50" s="12">
        <f t="shared" si="12"/>
        <v>87759</v>
      </c>
      <c r="Q50" s="12">
        <f t="shared" si="12"/>
        <v>52828</v>
      </c>
      <c r="R50" s="12">
        <f t="shared" si="12"/>
        <v>2036795</v>
      </c>
      <c r="S50" s="12">
        <f t="shared" si="12"/>
        <v>2896542</v>
      </c>
      <c r="T50" s="12">
        <f t="shared" si="12"/>
        <v>2986553</v>
      </c>
      <c r="U50" s="12">
        <f t="shared" si="12"/>
        <v>0</v>
      </c>
      <c r="V50" s="12">
        <f t="shared" si="12"/>
        <v>24000</v>
      </c>
      <c r="W50" s="12">
        <f t="shared" si="12"/>
        <v>140851</v>
      </c>
      <c r="X50" s="12">
        <f t="shared" si="12"/>
        <v>7456357</v>
      </c>
      <c r="Y50" s="12">
        <f t="shared" si="12"/>
        <v>1385640</v>
      </c>
      <c r="Z50" s="12">
        <f t="shared" si="12"/>
        <v>1325437</v>
      </c>
      <c r="AA50" s="12">
        <f t="shared" si="12"/>
        <v>3093699</v>
      </c>
      <c r="AB50" s="12">
        <v>4230675</v>
      </c>
      <c r="AC50" s="12">
        <v>1630719</v>
      </c>
      <c r="AD50" s="12">
        <v>871706</v>
      </c>
      <c r="AE50" s="12">
        <v>357373</v>
      </c>
      <c r="AF50" s="12">
        <v>2262806</v>
      </c>
      <c r="AG50" s="12">
        <v>3247072</v>
      </c>
      <c r="AH50" s="12">
        <v>2155191</v>
      </c>
      <c r="AI50" s="13">
        <v>-0.10632553271995582</v>
      </c>
      <c r="AJ50" s="13">
        <v>-0.33626633471632289</v>
      </c>
    </row>
    <row r="51" spans="1:36" ht="10.5" customHeight="1" x14ac:dyDescent="0.2">
      <c r="A51" s="11"/>
      <c r="B51" s="19" t="s">
        <v>74</v>
      </c>
      <c r="C51" s="14"/>
      <c r="D51" s="19"/>
      <c r="E51" s="14"/>
      <c r="F51" s="2"/>
      <c r="G51" s="12">
        <v>387003</v>
      </c>
      <c r="H51" s="12">
        <v>372949</v>
      </c>
      <c r="I51" s="12">
        <v>518188</v>
      </c>
      <c r="J51" s="12">
        <v>628261</v>
      </c>
      <c r="K51" s="12">
        <f t="shared" si="12"/>
        <v>547734</v>
      </c>
      <c r="L51" s="12">
        <f t="shared" si="12"/>
        <v>711884</v>
      </c>
      <c r="M51" s="12">
        <f t="shared" si="12"/>
        <v>1040796</v>
      </c>
      <c r="N51" s="12">
        <f t="shared" si="12"/>
        <v>1415390</v>
      </c>
      <c r="O51" s="12">
        <f t="shared" si="12"/>
        <v>1673506</v>
      </c>
      <c r="P51" s="12">
        <f t="shared" si="12"/>
        <v>1697631</v>
      </c>
      <c r="Q51" s="12">
        <f t="shared" si="12"/>
        <v>1063291</v>
      </c>
      <c r="R51" s="12">
        <f t="shared" si="12"/>
        <v>1013372</v>
      </c>
      <c r="S51" s="12">
        <f t="shared" si="12"/>
        <v>1170835.8999999999</v>
      </c>
      <c r="T51" s="12">
        <f t="shared" si="12"/>
        <v>453499</v>
      </c>
      <c r="U51" s="12">
        <f t="shared" si="12"/>
        <v>784246</v>
      </c>
      <c r="V51" s="12">
        <f t="shared" si="12"/>
        <v>784121</v>
      </c>
      <c r="W51" s="12">
        <f t="shared" si="12"/>
        <v>1889944</v>
      </c>
      <c r="X51" s="12">
        <f t="shared" si="12"/>
        <v>1915466</v>
      </c>
      <c r="Y51" s="12">
        <f t="shared" si="12"/>
        <v>2218601</v>
      </c>
      <c r="Z51" s="12">
        <f t="shared" si="12"/>
        <v>1316830</v>
      </c>
      <c r="AA51" s="12">
        <f t="shared" si="12"/>
        <v>903572</v>
      </c>
      <c r="AB51" s="12">
        <v>825928</v>
      </c>
      <c r="AC51" s="12">
        <v>1201410</v>
      </c>
      <c r="AD51" s="12">
        <v>1103663</v>
      </c>
      <c r="AE51" s="12">
        <v>1575468</v>
      </c>
      <c r="AF51" s="12">
        <v>1449633</v>
      </c>
      <c r="AG51" s="12">
        <v>1598556</v>
      </c>
      <c r="AH51" s="12">
        <v>1602834</v>
      </c>
      <c r="AI51" s="13">
        <v>0.11684025589452007</v>
      </c>
      <c r="AJ51" s="13">
        <v>2.6761652391283134E-3</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17060</v>
      </c>
      <c r="S52" s="12">
        <f t="shared" si="13"/>
        <v>10612.23</v>
      </c>
      <c r="T52" s="12">
        <f t="shared" si="13"/>
        <v>4164.46</v>
      </c>
      <c r="U52" s="12">
        <f t="shared" si="13"/>
        <v>2082</v>
      </c>
      <c r="V52" s="12">
        <f t="shared" si="13"/>
        <v>0</v>
      </c>
      <c r="W52" s="12">
        <f t="shared" si="13"/>
        <v>3703433</v>
      </c>
      <c r="X52" s="12">
        <f t="shared" si="13"/>
        <v>7406866</v>
      </c>
      <c r="Y52" s="12">
        <f t="shared" si="13"/>
        <v>7587973.5</v>
      </c>
      <c r="Z52" s="12">
        <f t="shared" si="13"/>
        <v>7769081</v>
      </c>
      <c r="AA52" s="12">
        <f t="shared" si="13"/>
        <v>3900592.14</v>
      </c>
      <c r="AB52" s="12">
        <v>32103.279999999999</v>
      </c>
      <c r="AC52" s="12">
        <v>34198.451728763568</v>
      </c>
      <c r="AD52" s="12">
        <v>20490</v>
      </c>
      <c r="AE52" s="12">
        <v>20868.83722236894</v>
      </c>
      <c r="AF52" s="12">
        <v>49906.76</v>
      </c>
      <c r="AG52" s="12">
        <v>77887.557464659418</v>
      </c>
      <c r="AH52" s="12">
        <v>0</v>
      </c>
      <c r="AI52" s="13">
        <v>-1</v>
      </c>
      <c r="AJ52" s="13" t="s">
        <v>246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97"/>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B56" s="27"/>
      <c r="C56" s="27"/>
      <c r="D56" s="27"/>
      <c r="E56" s="8"/>
      <c r="F56" s="14"/>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28"/>
      <c r="AJ56" s="13"/>
    </row>
    <row r="57" spans="1:36" ht="10.5" customHeight="1" x14ac:dyDescent="0.2">
      <c r="A57" s="26"/>
      <c r="B57" s="27"/>
      <c r="C57" s="27"/>
      <c r="D57" s="27"/>
      <c r="E57" s="8"/>
      <c r="F57" s="14"/>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28"/>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185</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186</v>
      </c>
      <c r="U61" s="37" t="s">
        <v>187</v>
      </c>
      <c r="V61" s="37" t="s">
        <v>188</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11918234</v>
      </c>
      <c r="H62" s="5">
        <v>16423847</v>
      </c>
      <c r="I62" s="5">
        <v>12688262</v>
      </c>
      <c r="J62" s="5">
        <v>13584648</v>
      </c>
      <c r="K62" s="5">
        <f>SUM(K64,K79,K91,K93)</f>
        <v>13742485</v>
      </c>
      <c r="L62" s="5">
        <f>SUM(L64,L79,L91,L93)</f>
        <v>14332688</v>
      </c>
      <c r="M62" s="5">
        <f>SUM(M64,M79,M91,M93)</f>
        <v>15934142</v>
      </c>
      <c r="N62" s="5">
        <f>SUM(N64,N79,N91,N93)</f>
        <v>18002575</v>
      </c>
      <c r="O62" s="39">
        <v>19500184</v>
      </c>
      <c r="P62" s="39">
        <v>19713774</v>
      </c>
      <c r="Q62" s="39">
        <v>23615247</v>
      </c>
      <c r="R62" s="39">
        <v>21739706</v>
      </c>
      <c r="S62" s="39">
        <v>22713670</v>
      </c>
      <c r="T62" s="39">
        <v>22713670</v>
      </c>
      <c r="U62" s="8">
        <v>19834541</v>
      </c>
      <c r="V62" s="8">
        <f>SUM(V64,V79,V91,V93)</f>
        <v>22334541</v>
      </c>
      <c r="W62" s="8">
        <f>W64+W79+W91+W93</f>
        <v>22685977</v>
      </c>
      <c r="X62" s="8">
        <f>SUM(X64,X79,X91,X93)</f>
        <v>27722561</v>
      </c>
      <c r="Y62" s="8">
        <f>SUM(Y64+Y79+Y91+Y93)</f>
        <v>22792354</v>
      </c>
      <c r="Z62" s="8">
        <f>SUM(Z64+Z79+Z91+Z93)</f>
        <v>22264060</v>
      </c>
      <c r="AA62" s="8">
        <f>SUM(AA64+AA79+AA91+AA93)</f>
        <v>20646794</v>
      </c>
      <c r="AB62" s="39">
        <v>20222417</v>
      </c>
      <c r="AC62" s="39">
        <v>31646688</v>
      </c>
      <c r="AD62" s="39">
        <v>20075068</v>
      </c>
      <c r="AE62" s="39">
        <v>20981076</v>
      </c>
      <c r="AF62" s="39">
        <v>21942310</v>
      </c>
      <c r="AG62" s="39">
        <v>22794032</v>
      </c>
      <c r="AH62" s="39">
        <v>20408884</v>
      </c>
      <c r="AI62" s="10">
        <v>1.5309297926153764E-3</v>
      </c>
      <c r="AJ62" s="10">
        <v>-0.1046391441408874</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4091839</v>
      </c>
      <c r="H64" s="12">
        <v>8518490</v>
      </c>
      <c r="I64" s="12">
        <v>4416093</v>
      </c>
      <c r="J64" s="12">
        <v>4325743</v>
      </c>
      <c r="K64" s="12">
        <f>SUM(K65,K69:K73)</f>
        <v>4321409</v>
      </c>
      <c r="L64" s="12">
        <f>SUM(L65,L69:L73)</f>
        <v>4455778</v>
      </c>
      <c r="M64" s="12">
        <f>SUM(M65,M69:M73)</f>
        <v>5261530</v>
      </c>
      <c r="N64" s="12">
        <f>SUM(N65,N69:N73)</f>
        <v>5903331</v>
      </c>
      <c r="O64" s="41">
        <v>5566236</v>
      </c>
      <c r="P64" s="41">
        <v>5645054</v>
      </c>
      <c r="Q64" s="41">
        <v>9041534</v>
      </c>
      <c r="R64" s="41">
        <v>5871227</v>
      </c>
      <c r="S64" s="41">
        <v>6164003</v>
      </c>
      <c r="T64" s="41">
        <v>6164003</v>
      </c>
      <c r="U64" s="11">
        <v>5502685</v>
      </c>
      <c r="V64" s="11">
        <v>5502685</v>
      </c>
      <c r="W64" s="11">
        <v>6629714</v>
      </c>
      <c r="X64" s="11">
        <v>12913857</v>
      </c>
      <c r="Y64" s="11">
        <v>6891114</v>
      </c>
      <c r="Z64" s="11">
        <v>6945116</v>
      </c>
      <c r="AA64" s="11">
        <v>6781610</v>
      </c>
      <c r="AB64" s="41">
        <v>7391752</v>
      </c>
      <c r="AC64" s="41">
        <v>18360543</v>
      </c>
      <c r="AD64" s="41">
        <v>6126742</v>
      </c>
      <c r="AE64" s="41">
        <v>6289224</v>
      </c>
      <c r="AF64" s="41">
        <v>7165024</v>
      </c>
      <c r="AG64" s="39">
        <v>6821257</v>
      </c>
      <c r="AH64" s="41">
        <v>6848953</v>
      </c>
      <c r="AI64" s="13">
        <v>-1.2631048497743325E-2</v>
      </c>
      <c r="AJ64" s="13">
        <v>4.0602487195541817E-3</v>
      </c>
    </row>
    <row r="65" spans="1:36" ht="10.5" customHeight="1" x14ac:dyDescent="0.2">
      <c r="A65" s="11"/>
      <c r="B65" s="11"/>
      <c r="C65" s="11" t="s">
        <v>36</v>
      </c>
      <c r="D65" s="11"/>
      <c r="E65" s="11"/>
      <c r="F65" s="2"/>
      <c r="G65" s="12">
        <v>3628260</v>
      </c>
      <c r="H65" s="12">
        <v>3696258</v>
      </c>
      <c r="I65" s="12">
        <v>3945691</v>
      </c>
      <c r="J65" s="12">
        <v>3762098</v>
      </c>
      <c r="K65" s="12">
        <f>SUM(K66:K68)</f>
        <v>3810996</v>
      </c>
      <c r="L65" s="12">
        <f>SUM(L66:L68)</f>
        <v>3856517</v>
      </c>
      <c r="M65" s="12">
        <f>SUM(M66:M68)</f>
        <v>4507105</v>
      </c>
      <c r="N65" s="12">
        <f>SUM(N66:N68)</f>
        <v>4885996</v>
      </c>
      <c r="O65" s="41">
        <v>4858852</v>
      </c>
      <c r="P65" s="41">
        <v>4978147</v>
      </c>
      <c r="Q65" s="41">
        <v>4533458</v>
      </c>
      <c r="R65" s="41">
        <v>5164862</v>
      </c>
      <c r="S65" s="41">
        <v>5440407</v>
      </c>
      <c r="T65" s="41">
        <v>5440407</v>
      </c>
      <c r="U65" s="11">
        <v>4750574</v>
      </c>
      <c r="V65" s="11">
        <v>4750574</v>
      </c>
      <c r="W65" s="11">
        <v>5747018</v>
      </c>
      <c r="X65" s="11">
        <v>5787575</v>
      </c>
      <c r="Y65" s="11">
        <v>5822245</v>
      </c>
      <c r="Z65" s="11">
        <v>5979955</v>
      </c>
      <c r="AA65" s="11">
        <v>5940905</v>
      </c>
      <c r="AB65" s="41">
        <v>6706467</v>
      </c>
      <c r="AC65" s="41">
        <v>5149287</v>
      </c>
      <c r="AD65" s="41">
        <v>5439501</v>
      </c>
      <c r="AE65" s="41">
        <v>5474767</v>
      </c>
      <c r="AF65" s="41">
        <v>5852957</v>
      </c>
      <c r="AG65" s="41">
        <v>6088667</v>
      </c>
      <c r="AH65" s="41">
        <v>5893159</v>
      </c>
      <c r="AI65" s="13">
        <v>-2.1316211507696137E-2</v>
      </c>
      <c r="AJ65" s="13">
        <v>-3.2110148247555662E-2</v>
      </c>
    </row>
    <row r="66" spans="1:36" ht="10.5" customHeight="1" x14ac:dyDescent="0.2">
      <c r="A66" s="11"/>
      <c r="B66" s="11"/>
      <c r="C66" s="11"/>
      <c r="D66" s="11" t="s">
        <v>37</v>
      </c>
      <c r="E66" s="11"/>
      <c r="F66" s="2"/>
      <c r="G66" s="12">
        <v>3628260</v>
      </c>
      <c r="H66" s="12">
        <v>3696258</v>
      </c>
      <c r="I66" s="12">
        <v>3945691</v>
      </c>
      <c r="J66" s="12">
        <v>3762098</v>
      </c>
      <c r="K66" s="12">
        <v>3810996</v>
      </c>
      <c r="L66" s="12">
        <v>3856517</v>
      </c>
      <c r="M66" s="12">
        <v>4473162</v>
      </c>
      <c r="N66" s="12">
        <v>4827227</v>
      </c>
      <c r="O66" s="41">
        <v>4788026</v>
      </c>
      <c r="P66" s="41">
        <v>4908871</v>
      </c>
      <c r="Q66" s="41">
        <v>4454493</v>
      </c>
      <c r="R66" s="41">
        <v>5092840</v>
      </c>
      <c r="S66" s="41">
        <v>5367537</v>
      </c>
      <c r="T66" s="41">
        <v>5367537</v>
      </c>
      <c r="U66" s="11">
        <v>4750574</v>
      </c>
      <c r="V66" s="11">
        <v>4750574</v>
      </c>
      <c r="W66" s="11">
        <v>5747018</v>
      </c>
      <c r="X66" s="11">
        <v>5753405</v>
      </c>
      <c r="Y66" s="11">
        <v>5822245</v>
      </c>
      <c r="Z66" s="11">
        <v>5916370</v>
      </c>
      <c r="AA66" s="11">
        <v>5940905</v>
      </c>
      <c r="AB66" s="41">
        <v>6706467</v>
      </c>
      <c r="AC66" s="41">
        <v>5149287</v>
      </c>
      <c r="AD66" s="41">
        <v>5439501</v>
      </c>
      <c r="AE66" s="41">
        <v>5374738</v>
      </c>
      <c r="AF66" s="41">
        <v>5730586</v>
      </c>
      <c r="AG66" s="41">
        <v>5947536</v>
      </c>
      <c r="AH66" s="41">
        <v>5832101</v>
      </c>
      <c r="AI66" s="13">
        <v>-2.301354931848254E-2</v>
      </c>
      <c r="AJ66" s="13">
        <v>-1.9408877894980376E-2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33943</v>
      </c>
      <c r="N68" s="12">
        <v>58769</v>
      </c>
      <c r="O68" s="41">
        <v>70826</v>
      </c>
      <c r="P68" s="41">
        <v>69276</v>
      </c>
      <c r="Q68" s="41">
        <v>78965</v>
      </c>
      <c r="R68" s="41">
        <v>72022</v>
      </c>
      <c r="S68" s="41">
        <v>72870</v>
      </c>
      <c r="T68" s="41">
        <v>72870</v>
      </c>
      <c r="U68" s="11">
        <v>0</v>
      </c>
      <c r="V68" s="11">
        <v>0</v>
      </c>
      <c r="W68" s="11">
        <v>0</v>
      </c>
      <c r="X68" s="11">
        <v>34170</v>
      </c>
      <c r="Y68" s="11">
        <v>0</v>
      </c>
      <c r="Z68" s="11">
        <v>63585</v>
      </c>
      <c r="AA68" s="11">
        <v>0</v>
      </c>
      <c r="AB68" s="41">
        <v>0</v>
      </c>
      <c r="AC68" s="41">
        <v>0</v>
      </c>
      <c r="AD68" s="41">
        <v>0</v>
      </c>
      <c r="AE68" s="41">
        <v>100029</v>
      </c>
      <c r="AF68" s="41">
        <v>122371</v>
      </c>
      <c r="AG68" s="41">
        <v>141131</v>
      </c>
      <c r="AH68" s="41">
        <v>61058</v>
      </c>
      <c r="AI68" s="13" t="s">
        <v>246</v>
      </c>
      <c r="AJ68" s="13">
        <v>-0.56736648929009215</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463579</v>
      </c>
      <c r="H73" s="12">
        <v>4822232</v>
      </c>
      <c r="I73" s="12">
        <v>470402</v>
      </c>
      <c r="J73" s="12">
        <v>563645</v>
      </c>
      <c r="K73" s="12">
        <f>SUM(K74:K77)</f>
        <v>510413</v>
      </c>
      <c r="L73" s="12">
        <f>SUM(L74:L77)</f>
        <v>599261</v>
      </c>
      <c r="M73" s="12">
        <f>SUM(M74:M77)</f>
        <v>754425</v>
      </c>
      <c r="N73" s="12">
        <f>SUM(N74:N77)</f>
        <v>1017335</v>
      </c>
      <c r="O73" s="41">
        <v>707384</v>
      </c>
      <c r="P73" s="41">
        <v>666907</v>
      </c>
      <c r="Q73" s="41">
        <v>4508076</v>
      </c>
      <c r="R73" s="41">
        <v>706365</v>
      </c>
      <c r="S73" s="41">
        <v>723596</v>
      </c>
      <c r="T73" s="41">
        <v>723596</v>
      </c>
      <c r="U73" s="11">
        <v>752111</v>
      </c>
      <c r="V73" s="11">
        <v>752111</v>
      </c>
      <c r="W73" s="11">
        <v>882696</v>
      </c>
      <c r="X73" s="11">
        <v>7126282</v>
      </c>
      <c r="Y73" s="11">
        <v>1068869</v>
      </c>
      <c r="Z73" s="11">
        <v>965161</v>
      </c>
      <c r="AA73" s="11">
        <v>840705</v>
      </c>
      <c r="AB73" s="41">
        <v>685285</v>
      </c>
      <c r="AC73" s="41">
        <v>13211256</v>
      </c>
      <c r="AD73" s="41">
        <v>687241</v>
      </c>
      <c r="AE73" s="41">
        <v>814457</v>
      </c>
      <c r="AF73" s="41">
        <v>1312067</v>
      </c>
      <c r="AG73" s="41">
        <v>732590</v>
      </c>
      <c r="AH73" s="41">
        <v>955794</v>
      </c>
      <c r="AI73" s="13">
        <v>5.7017503572319939E-2</v>
      </c>
      <c r="AJ73" s="13">
        <v>0.30467792353157974</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263734</v>
      </c>
      <c r="H75" s="12">
        <v>267378</v>
      </c>
      <c r="I75" s="12">
        <v>241375</v>
      </c>
      <c r="J75" s="12">
        <v>340728</v>
      </c>
      <c r="K75" s="12">
        <v>342427</v>
      </c>
      <c r="L75" s="12">
        <v>363519</v>
      </c>
      <c r="M75" s="12">
        <v>480612</v>
      </c>
      <c r="N75" s="12">
        <v>534715</v>
      </c>
      <c r="O75" s="41">
        <v>504785</v>
      </c>
      <c r="P75" s="41">
        <v>378859</v>
      </c>
      <c r="Q75" s="41">
        <v>327291</v>
      </c>
      <c r="R75" s="41">
        <v>304737</v>
      </c>
      <c r="S75" s="41">
        <v>317087</v>
      </c>
      <c r="T75" s="41">
        <v>317087</v>
      </c>
      <c r="U75" s="11">
        <v>420858</v>
      </c>
      <c r="V75" s="11">
        <v>420858</v>
      </c>
      <c r="W75" s="11">
        <v>328047</v>
      </c>
      <c r="X75" s="11">
        <v>270220</v>
      </c>
      <c r="Y75" s="11">
        <v>399370</v>
      </c>
      <c r="Z75" s="11">
        <v>310952</v>
      </c>
      <c r="AA75" s="11">
        <v>253879</v>
      </c>
      <c r="AB75" s="41">
        <v>191717</v>
      </c>
      <c r="AC75" s="41">
        <v>240333</v>
      </c>
      <c r="AD75" s="41">
        <v>236875</v>
      </c>
      <c r="AE75" s="41">
        <v>247872</v>
      </c>
      <c r="AF75" s="41">
        <v>275240</v>
      </c>
      <c r="AG75" s="41">
        <v>316622</v>
      </c>
      <c r="AH75" s="41">
        <v>314558</v>
      </c>
      <c r="AI75" s="13">
        <v>8.6025489340202377E-2</v>
      </c>
      <c r="AJ75" s="13">
        <v>-6.5188142327444083E-3</v>
      </c>
    </row>
    <row r="76" spans="1:36" ht="10.5" customHeight="1" x14ac:dyDescent="0.2">
      <c r="A76" s="11"/>
      <c r="B76" s="14"/>
      <c r="C76" s="11"/>
      <c r="D76" s="15" t="s">
        <v>47</v>
      </c>
      <c r="E76" s="11"/>
      <c r="F76" s="2"/>
      <c r="G76" s="12">
        <v>0</v>
      </c>
      <c r="H76" s="12">
        <v>4415000</v>
      </c>
      <c r="I76" s="12">
        <v>0</v>
      </c>
      <c r="J76" s="12">
        <v>0</v>
      </c>
      <c r="K76" s="12">
        <v>0</v>
      </c>
      <c r="L76" s="12">
        <v>0</v>
      </c>
      <c r="M76" s="12">
        <v>0</v>
      </c>
      <c r="N76" s="12">
        <v>0</v>
      </c>
      <c r="O76" s="41">
        <v>0</v>
      </c>
      <c r="P76" s="41">
        <v>0</v>
      </c>
      <c r="Q76" s="41">
        <v>3765686</v>
      </c>
      <c r="R76" s="41">
        <v>51146</v>
      </c>
      <c r="S76" s="41">
        <v>0</v>
      </c>
      <c r="T76" s="41">
        <v>0</v>
      </c>
      <c r="U76" s="11">
        <v>0</v>
      </c>
      <c r="V76" s="11">
        <v>0</v>
      </c>
      <c r="W76" s="11">
        <v>0</v>
      </c>
      <c r="X76" s="11">
        <v>6376144</v>
      </c>
      <c r="Y76" s="11">
        <v>251980</v>
      </c>
      <c r="Z76" s="11">
        <v>1302</v>
      </c>
      <c r="AA76" s="11">
        <v>2597</v>
      </c>
      <c r="AB76" s="41">
        <v>1337</v>
      </c>
      <c r="AC76" s="41">
        <v>12161001</v>
      </c>
      <c r="AD76" s="41">
        <v>7249</v>
      </c>
      <c r="AE76" s="41">
        <v>4494</v>
      </c>
      <c r="AF76" s="41">
        <v>460884</v>
      </c>
      <c r="AG76" s="41">
        <v>91485</v>
      </c>
      <c r="AH76" s="41">
        <v>0</v>
      </c>
      <c r="AI76" s="13">
        <v>-1</v>
      </c>
      <c r="AJ76" s="13" t="s">
        <v>246</v>
      </c>
    </row>
    <row r="77" spans="1:36" ht="10.5" customHeight="1" x14ac:dyDescent="0.2">
      <c r="A77" s="11"/>
      <c r="B77" s="11"/>
      <c r="C77" s="11"/>
      <c r="D77" s="11" t="s">
        <v>48</v>
      </c>
      <c r="E77" s="11"/>
      <c r="F77" s="2"/>
      <c r="G77" s="12">
        <v>199845</v>
      </c>
      <c r="H77" s="12">
        <v>139854</v>
      </c>
      <c r="I77" s="12">
        <v>229027</v>
      </c>
      <c r="J77" s="12">
        <v>222917</v>
      </c>
      <c r="K77" s="12">
        <v>167986</v>
      </c>
      <c r="L77" s="12">
        <v>235742</v>
      </c>
      <c r="M77" s="12">
        <v>273813</v>
      </c>
      <c r="N77" s="12">
        <v>482620</v>
      </c>
      <c r="O77" s="41">
        <v>202599</v>
      </c>
      <c r="P77" s="41">
        <v>288048</v>
      </c>
      <c r="Q77" s="41">
        <v>415099</v>
      </c>
      <c r="R77" s="41">
        <v>350482</v>
      </c>
      <c r="S77" s="41">
        <v>406509</v>
      </c>
      <c r="T77" s="41">
        <v>406509</v>
      </c>
      <c r="U77" s="11">
        <v>331253</v>
      </c>
      <c r="V77" s="11">
        <v>331253</v>
      </c>
      <c r="W77" s="11">
        <v>554649</v>
      </c>
      <c r="X77" s="11">
        <v>479918</v>
      </c>
      <c r="Y77" s="11">
        <v>417519</v>
      </c>
      <c r="Z77" s="11">
        <v>652907</v>
      </c>
      <c r="AA77" s="11">
        <v>584229</v>
      </c>
      <c r="AB77" s="41">
        <v>492231</v>
      </c>
      <c r="AC77" s="41">
        <v>809922</v>
      </c>
      <c r="AD77" s="41">
        <v>443117</v>
      </c>
      <c r="AE77" s="41">
        <v>562091</v>
      </c>
      <c r="AF77" s="41">
        <v>575943</v>
      </c>
      <c r="AG77" s="41">
        <v>324483</v>
      </c>
      <c r="AH77" s="41">
        <v>641236</v>
      </c>
      <c r="AI77" s="13">
        <v>4.5060634903423935E-2</v>
      </c>
      <c r="AJ77" s="13">
        <v>0.97617748849708619</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c r="AI78" s="13"/>
      <c r="AJ78" s="13"/>
    </row>
    <row r="79" spans="1:36" ht="10.5" customHeight="1" x14ac:dyDescent="0.2">
      <c r="A79" s="11"/>
      <c r="B79" s="11" t="s">
        <v>49</v>
      </c>
      <c r="C79" s="11"/>
      <c r="D79" s="11"/>
      <c r="E79" s="11"/>
      <c r="F79" s="2"/>
      <c r="G79" s="12">
        <v>6020654</v>
      </c>
      <c r="H79" s="12">
        <v>6011596</v>
      </c>
      <c r="I79" s="12">
        <v>6219434</v>
      </c>
      <c r="J79" s="12">
        <v>7119174</v>
      </c>
      <c r="K79" s="12">
        <f>SUM(K80:K89)</f>
        <v>7308059</v>
      </c>
      <c r="L79" s="12">
        <f>SUM(L80:L89)</f>
        <v>7678313</v>
      </c>
      <c r="M79" s="12">
        <f>SUM(M80:M89)</f>
        <v>8303878</v>
      </c>
      <c r="N79" s="12">
        <f>SUM(N80:N89)</f>
        <v>9130209</v>
      </c>
      <c r="O79" s="41">
        <v>10104697</v>
      </c>
      <c r="P79" s="41">
        <v>9477264</v>
      </c>
      <c r="Q79" s="41">
        <v>9995513</v>
      </c>
      <c r="R79" s="41">
        <v>11530333</v>
      </c>
      <c r="S79" s="41">
        <v>13549560</v>
      </c>
      <c r="T79" s="41">
        <v>13549560</v>
      </c>
      <c r="U79" s="11">
        <v>11242454</v>
      </c>
      <c r="V79" s="11">
        <f>SUM(V80:V89)</f>
        <v>13742454</v>
      </c>
      <c r="W79" s="11">
        <f>SUM(W80:W89)</f>
        <v>12621582</v>
      </c>
      <c r="X79" s="11">
        <f>SUM(X80:X89)</f>
        <v>10538021</v>
      </c>
      <c r="Y79" s="11">
        <f>SUM(Y80:Y89)</f>
        <v>10714836</v>
      </c>
      <c r="Z79" s="11">
        <f>SUM(Z80:Z89)</f>
        <v>11359769</v>
      </c>
      <c r="AA79" s="11">
        <v>9998352</v>
      </c>
      <c r="AB79" s="41">
        <v>9344716</v>
      </c>
      <c r="AC79" s="41">
        <v>9958194</v>
      </c>
      <c r="AD79" s="41">
        <v>10358001</v>
      </c>
      <c r="AE79" s="41">
        <v>11134085</v>
      </c>
      <c r="AF79" s="41">
        <v>11186875</v>
      </c>
      <c r="AG79" s="41">
        <v>12386852</v>
      </c>
      <c r="AH79" s="41">
        <v>10353453</v>
      </c>
      <c r="AI79" s="13">
        <v>1.7231620153869809E-2</v>
      </c>
      <c r="AJ79" s="13">
        <v>-0.16415785059836027</v>
      </c>
    </row>
    <row r="80" spans="1:36" ht="10.5" customHeight="1" x14ac:dyDescent="0.2">
      <c r="A80" s="11"/>
      <c r="B80" s="11"/>
      <c r="C80" s="11" t="s">
        <v>50</v>
      </c>
      <c r="D80" s="11"/>
      <c r="E80" s="11"/>
      <c r="F80" s="2"/>
      <c r="G80" s="12">
        <v>0</v>
      </c>
      <c r="H80" s="12">
        <v>0</v>
      </c>
      <c r="I80" s="12">
        <v>0</v>
      </c>
      <c r="J80" s="12">
        <v>339518</v>
      </c>
      <c r="K80" s="12">
        <v>345737</v>
      </c>
      <c r="L80" s="12">
        <v>350748</v>
      </c>
      <c r="M80" s="12">
        <v>325429</v>
      </c>
      <c r="N80" s="12">
        <v>451345</v>
      </c>
      <c r="O80" s="41">
        <v>406210</v>
      </c>
      <c r="P80" s="41">
        <v>364044</v>
      </c>
      <c r="Q80" s="41">
        <v>413385</v>
      </c>
      <c r="R80" s="41">
        <v>413385</v>
      </c>
      <c r="S80" s="41">
        <v>413385</v>
      </c>
      <c r="T80" s="41">
        <v>413385</v>
      </c>
      <c r="U80" s="11">
        <v>413385</v>
      </c>
      <c r="V80" s="11">
        <v>413385</v>
      </c>
      <c r="W80" s="11">
        <v>413385</v>
      </c>
      <c r="X80" s="11">
        <v>413385</v>
      </c>
      <c r="Y80" s="11">
        <v>413385</v>
      </c>
      <c r="Z80" s="11">
        <v>413385</v>
      </c>
      <c r="AA80" s="11">
        <v>413385</v>
      </c>
      <c r="AB80" s="41">
        <v>413385</v>
      </c>
      <c r="AC80" s="41">
        <v>413385</v>
      </c>
      <c r="AD80" s="41">
        <v>413385</v>
      </c>
      <c r="AE80" s="41">
        <v>413385</v>
      </c>
      <c r="AF80" s="41">
        <v>413385</v>
      </c>
      <c r="AG80" s="41">
        <v>413385</v>
      </c>
      <c r="AH80" s="41">
        <v>413385</v>
      </c>
      <c r="AI80" s="13">
        <v>0</v>
      </c>
      <c r="AJ80" s="13">
        <v>0</v>
      </c>
    </row>
    <row r="81" spans="1:36" ht="10.5" customHeight="1" x14ac:dyDescent="0.2">
      <c r="A81" s="11"/>
      <c r="B81" s="11"/>
      <c r="C81" s="11" t="s">
        <v>51</v>
      </c>
      <c r="D81" s="11"/>
      <c r="E81" s="11"/>
      <c r="F81" s="2"/>
      <c r="G81" s="12">
        <v>0</v>
      </c>
      <c r="H81" s="12">
        <v>0</v>
      </c>
      <c r="I81" s="12">
        <v>0</v>
      </c>
      <c r="J81" s="12">
        <v>96022</v>
      </c>
      <c r="K81" s="12">
        <v>89338</v>
      </c>
      <c r="L81" s="12">
        <v>103728</v>
      </c>
      <c r="M81" s="12">
        <v>120568</v>
      </c>
      <c r="N81" s="12">
        <v>131090</v>
      </c>
      <c r="O81" s="41">
        <v>176610</v>
      </c>
      <c r="P81" s="41">
        <v>191266</v>
      </c>
      <c r="Q81" s="41">
        <v>229418</v>
      </c>
      <c r="R81" s="41">
        <v>267881</v>
      </c>
      <c r="S81" s="41">
        <v>274109</v>
      </c>
      <c r="T81" s="41">
        <v>274109</v>
      </c>
      <c r="U81" s="11">
        <v>304127</v>
      </c>
      <c r="V81" s="12">
        <v>304127</v>
      </c>
      <c r="W81" s="11">
        <v>631759</v>
      </c>
      <c r="X81" s="11">
        <v>354912</v>
      </c>
      <c r="Y81" s="11">
        <v>313665</v>
      </c>
      <c r="Z81" s="11">
        <v>356556</v>
      </c>
      <c r="AA81" s="11">
        <v>356866</v>
      </c>
      <c r="AB81" s="41">
        <v>335715</v>
      </c>
      <c r="AC81" s="41">
        <v>313665</v>
      </c>
      <c r="AD81" s="41">
        <v>313665</v>
      </c>
      <c r="AE81" s="41">
        <v>362823</v>
      </c>
      <c r="AF81" s="41">
        <v>364197</v>
      </c>
      <c r="AG81" s="41">
        <v>364462</v>
      </c>
      <c r="AH81" s="41">
        <v>364966</v>
      </c>
      <c r="AI81" s="13">
        <v>1.4020986942162139E-2</v>
      </c>
      <c r="AJ81" s="13">
        <v>1.3828602158798449E-3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317589</v>
      </c>
      <c r="W82" s="12">
        <v>372262</v>
      </c>
      <c r="X82" s="12">
        <v>449967</v>
      </c>
      <c r="Y82" s="12">
        <v>468408.33584420313</v>
      </c>
      <c r="Z82" s="12">
        <v>507029.35400599812</v>
      </c>
      <c r="AA82" s="12">
        <v>559888</v>
      </c>
      <c r="AB82" s="41">
        <v>2500000</v>
      </c>
      <c r="AC82" s="41">
        <v>2500000</v>
      </c>
      <c r="AD82" s="41">
        <v>2500000</v>
      </c>
      <c r="AE82" s="41">
        <v>2500000</v>
      </c>
      <c r="AF82" s="41">
        <v>2500000</v>
      </c>
      <c r="AG82" s="41">
        <v>2500000</v>
      </c>
      <c r="AH82" s="41">
        <v>2500000</v>
      </c>
      <c r="AI82" s="13">
        <v>0</v>
      </c>
      <c r="AJ82" s="13">
        <v>0</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2182411</v>
      </c>
      <c r="W83" s="12">
        <v>2127738</v>
      </c>
      <c r="X83" s="12">
        <v>2050033</v>
      </c>
      <c r="Y83" s="12">
        <v>2031591.6641557969</v>
      </c>
      <c r="Z83" s="12">
        <v>1992970.645994002</v>
      </c>
      <c r="AA83" s="12">
        <v>1940112</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49147</v>
      </c>
      <c r="K84" s="12">
        <v>49147</v>
      </c>
      <c r="L84" s="12">
        <v>39933</v>
      </c>
      <c r="M84" s="12">
        <v>40849</v>
      </c>
      <c r="N84" s="12">
        <v>40849</v>
      </c>
      <c r="O84" s="41">
        <v>35530</v>
      </c>
      <c r="P84" s="41">
        <v>38306</v>
      </c>
      <c r="Q84" s="41">
        <v>39845</v>
      </c>
      <c r="R84" s="41">
        <v>40045</v>
      </c>
      <c r="S84" s="41">
        <v>40045</v>
      </c>
      <c r="T84" s="41">
        <v>40045</v>
      </c>
      <c r="U84" s="11">
        <v>30430</v>
      </c>
      <c r="V84" s="11">
        <v>30430</v>
      </c>
      <c r="W84" s="11">
        <v>108493</v>
      </c>
      <c r="X84" s="11">
        <v>21110</v>
      </c>
      <c r="Y84" s="11">
        <v>38886</v>
      </c>
      <c r="Z84" s="11">
        <v>39723</v>
      </c>
      <c r="AA84" s="11">
        <v>39528</v>
      </c>
      <c r="AB84" s="41">
        <v>39528</v>
      </c>
      <c r="AC84" s="41">
        <v>0</v>
      </c>
      <c r="AD84" s="41">
        <v>0</v>
      </c>
      <c r="AE84" s="41">
        <v>39374</v>
      </c>
      <c r="AF84" s="41">
        <v>39374</v>
      </c>
      <c r="AG84" s="41">
        <v>39374</v>
      </c>
      <c r="AH84" s="41">
        <v>38993</v>
      </c>
      <c r="AI84" s="13">
        <v>-2.2686125837957372E-3</v>
      </c>
      <c r="AJ84" s="13">
        <v>-9.676436226951796E-3</v>
      </c>
    </row>
    <row r="85" spans="1:36" ht="10.5" customHeight="1" x14ac:dyDescent="0.2">
      <c r="A85" s="11"/>
      <c r="B85" s="14"/>
      <c r="C85" s="11" t="s">
        <v>55</v>
      </c>
      <c r="E85" s="11"/>
      <c r="F85" s="2"/>
      <c r="G85" s="12">
        <v>0</v>
      </c>
      <c r="H85" s="12">
        <v>0</v>
      </c>
      <c r="I85" s="12">
        <v>0</v>
      </c>
      <c r="J85" s="12">
        <v>0</v>
      </c>
      <c r="K85" s="12">
        <v>0</v>
      </c>
      <c r="L85" s="12">
        <v>0</v>
      </c>
      <c r="M85" s="12">
        <v>65177</v>
      </c>
      <c r="N85" s="12">
        <v>151372</v>
      </c>
      <c r="O85" s="41">
        <v>121733</v>
      </c>
      <c r="P85" s="41">
        <v>132535</v>
      </c>
      <c r="Q85" s="41">
        <v>134308</v>
      </c>
      <c r="R85" s="41">
        <v>150921</v>
      </c>
      <c r="S85" s="41">
        <v>166992</v>
      </c>
      <c r="T85" s="41">
        <v>166992</v>
      </c>
      <c r="U85" s="11">
        <v>177794</v>
      </c>
      <c r="V85" s="11">
        <v>177794</v>
      </c>
      <c r="W85" s="11">
        <v>598806</v>
      </c>
      <c r="X85" s="11">
        <v>21860</v>
      </c>
      <c r="Y85" s="11">
        <v>159907</v>
      </c>
      <c r="Z85" s="11">
        <v>171491</v>
      </c>
      <c r="AA85" s="11">
        <v>157641</v>
      </c>
      <c r="AB85" s="41">
        <v>166095</v>
      </c>
      <c r="AC85" s="41">
        <v>0</v>
      </c>
      <c r="AD85" s="41">
        <v>23498</v>
      </c>
      <c r="AE85" s="41">
        <v>106091</v>
      </c>
      <c r="AF85" s="41">
        <v>113573</v>
      </c>
      <c r="AG85" s="41">
        <v>96679</v>
      </c>
      <c r="AH85" s="41">
        <v>167786</v>
      </c>
      <c r="AI85" s="13">
        <v>1.6896665599761551E-3</v>
      </c>
      <c r="AJ85" s="13">
        <v>0.73549581605105552</v>
      </c>
    </row>
    <row r="86" spans="1:36" ht="10.5" customHeight="1" x14ac:dyDescent="0.2">
      <c r="A86" s="11"/>
      <c r="B86" s="11"/>
      <c r="C86" s="11" t="s">
        <v>56</v>
      </c>
      <c r="D86" s="11"/>
      <c r="E86" s="11"/>
      <c r="F86" s="2"/>
      <c r="G86" s="12">
        <v>1387402</v>
      </c>
      <c r="H86" s="12">
        <v>1274890</v>
      </c>
      <c r="I86" s="12">
        <v>1331718</v>
      </c>
      <c r="J86" s="12">
        <v>1370936</v>
      </c>
      <c r="K86" s="12">
        <v>1604000</v>
      </c>
      <c r="L86" s="12">
        <v>1842079</v>
      </c>
      <c r="M86" s="12">
        <v>2252247</v>
      </c>
      <c r="N86" s="12">
        <v>2351616</v>
      </c>
      <c r="O86" s="41">
        <v>2879028</v>
      </c>
      <c r="P86" s="41">
        <v>2970566</v>
      </c>
      <c r="Q86" s="41">
        <v>2877024</v>
      </c>
      <c r="R86" s="41">
        <v>4401871</v>
      </c>
      <c r="S86" s="41">
        <v>4495897</v>
      </c>
      <c r="T86" s="41">
        <v>4495897</v>
      </c>
      <c r="U86" s="11">
        <v>2122898</v>
      </c>
      <c r="V86" s="11">
        <v>2122898</v>
      </c>
      <c r="W86" s="11">
        <v>2238954</v>
      </c>
      <c r="X86" s="11">
        <v>2117137</v>
      </c>
      <c r="Y86" s="11">
        <v>2037456</v>
      </c>
      <c r="Z86" s="11">
        <v>1974201</v>
      </c>
      <c r="AA86" s="11">
        <v>1862746</v>
      </c>
      <c r="AB86" s="41">
        <v>1838095</v>
      </c>
      <c r="AC86" s="41">
        <v>2184832</v>
      </c>
      <c r="AD86" s="41">
        <v>2559847</v>
      </c>
      <c r="AE86" s="41">
        <v>2802639</v>
      </c>
      <c r="AF86" s="41">
        <v>2662776</v>
      </c>
      <c r="AG86" s="41">
        <v>2616196</v>
      </c>
      <c r="AH86" s="41">
        <v>2761881</v>
      </c>
      <c r="AI86" s="13">
        <v>7.0219438353553043E-2</v>
      </c>
      <c r="AJ86" s="13">
        <v>5.5685812530865422E-2</v>
      </c>
    </row>
    <row r="87" spans="1:36" ht="10.5" customHeight="1" x14ac:dyDescent="0.2">
      <c r="A87" s="11"/>
      <c r="B87" s="11"/>
      <c r="C87" s="11" t="s">
        <v>57</v>
      </c>
      <c r="D87" s="11"/>
      <c r="E87" s="11"/>
      <c r="F87" s="2"/>
      <c r="G87" s="12">
        <v>3538393</v>
      </c>
      <c r="H87" s="12">
        <v>3541200</v>
      </c>
      <c r="I87" s="12">
        <v>3523330</v>
      </c>
      <c r="J87" s="12">
        <v>3622008</v>
      </c>
      <c r="K87" s="12">
        <v>3567217</v>
      </c>
      <c r="L87" s="12">
        <v>3675565</v>
      </c>
      <c r="M87" s="12">
        <v>3818173</v>
      </c>
      <c r="N87" s="12">
        <v>3903090</v>
      </c>
      <c r="O87" s="41">
        <v>3827913</v>
      </c>
      <c r="P87" s="41">
        <v>3746178</v>
      </c>
      <c r="Q87" s="41">
        <v>3386477</v>
      </c>
      <c r="R87" s="41">
        <v>3094895</v>
      </c>
      <c r="S87" s="41">
        <v>3250252</v>
      </c>
      <c r="T87" s="41">
        <v>3250252</v>
      </c>
      <c r="U87" s="11">
        <v>3800618</v>
      </c>
      <c r="V87" s="11">
        <v>3800618</v>
      </c>
      <c r="W87" s="11">
        <v>3583777</v>
      </c>
      <c r="X87" s="11">
        <v>3000077</v>
      </c>
      <c r="Y87" s="11">
        <v>2461207</v>
      </c>
      <c r="Z87" s="11">
        <v>2668598</v>
      </c>
      <c r="AA87" s="11">
        <v>2506749</v>
      </c>
      <c r="AB87" s="41">
        <v>2550036</v>
      </c>
      <c r="AC87" s="41">
        <v>2838906</v>
      </c>
      <c r="AD87" s="41">
        <v>2924289</v>
      </c>
      <c r="AE87" s="41">
        <v>3017488</v>
      </c>
      <c r="AF87" s="41">
        <v>2953120</v>
      </c>
      <c r="AG87" s="41">
        <v>2916767</v>
      </c>
      <c r="AH87" s="41">
        <v>2907377</v>
      </c>
      <c r="AI87" s="13">
        <v>2.2097924678397884E-2</v>
      </c>
      <c r="AJ87" s="13">
        <v>-3.2193178268953263E-3</v>
      </c>
    </row>
    <row r="88" spans="1:36" ht="10.5" customHeight="1" x14ac:dyDescent="0.2">
      <c r="A88" s="11"/>
      <c r="B88" s="11"/>
      <c r="C88" s="11" t="s">
        <v>58</v>
      </c>
      <c r="D88" s="11"/>
      <c r="E88" s="11"/>
      <c r="F88" s="2"/>
      <c r="G88" s="12">
        <v>1094859</v>
      </c>
      <c r="H88" s="12">
        <v>1195506</v>
      </c>
      <c r="I88" s="12">
        <v>1364386</v>
      </c>
      <c r="J88" s="12">
        <v>1641543</v>
      </c>
      <c r="K88" s="12">
        <v>1652620</v>
      </c>
      <c r="L88" s="12">
        <v>1666260</v>
      </c>
      <c r="M88" s="12">
        <v>1681435</v>
      </c>
      <c r="N88" s="12">
        <v>2100847</v>
      </c>
      <c r="O88" s="41">
        <v>2657673</v>
      </c>
      <c r="P88" s="41">
        <v>2034369</v>
      </c>
      <c r="Q88" s="41">
        <v>1921077</v>
      </c>
      <c r="R88" s="41">
        <v>2814809</v>
      </c>
      <c r="S88" s="41">
        <v>1697752</v>
      </c>
      <c r="T88" s="41">
        <v>1697752</v>
      </c>
      <c r="U88" s="11">
        <v>4352016</v>
      </c>
      <c r="V88" s="11">
        <v>4352016</v>
      </c>
      <c r="W88" s="11">
        <v>2486322</v>
      </c>
      <c r="X88" s="11">
        <v>1940763</v>
      </c>
      <c r="Y88" s="11">
        <v>2543299</v>
      </c>
      <c r="Z88" s="11">
        <v>3049939</v>
      </c>
      <c r="AA88" s="11">
        <v>2077507</v>
      </c>
      <c r="AB88" s="41">
        <v>1410712</v>
      </c>
      <c r="AC88" s="41">
        <v>1568911</v>
      </c>
      <c r="AD88" s="41">
        <v>1373086</v>
      </c>
      <c r="AE88" s="41">
        <v>1827042</v>
      </c>
      <c r="AF88" s="41">
        <v>2111884</v>
      </c>
      <c r="AG88" s="41">
        <v>3361504</v>
      </c>
      <c r="AH88" s="41">
        <v>1072588</v>
      </c>
      <c r="AI88" s="13">
        <v>-4.4642841338415784E-2</v>
      </c>
      <c r="AJ88" s="13">
        <v>-0.68092020714537305</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993979</v>
      </c>
      <c r="R89" s="41">
        <v>346526</v>
      </c>
      <c r="S89" s="41">
        <v>3211128</v>
      </c>
      <c r="T89" s="41">
        <v>3211128</v>
      </c>
      <c r="U89" s="11">
        <v>41186</v>
      </c>
      <c r="V89" s="11">
        <v>41186</v>
      </c>
      <c r="W89" s="11">
        <v>60086</v>
      </c>
      <c r="X89" s="11">
        <v>168777</v>
      </c>
      <c r="Y89" s="11">
        <v>247031</v>
      </c>
      <c r="Z89" s="11">
        <v>185876</v>
      </c>
      <c r="AA89" s="11">
        <v>83930</v>
      </c>
      <c r="AB89" s="41">
        <v>91150</v>
      </c>
      <c r="AC89" s="41">
        <v>138495</v>
      </c>
      <c r="AD89" s="41">
        <v>250231</v>
      </c>
      <c r="AE89" s="41">
        <v>65243</v>
      </c>
      <c r="AF89" s="41">
        <v>28566</v>
      </c>
      <c r="AG89" s="41">
        <v>78485</v>
      </c>
      <c r="AH89" s="41">
        <v>126477</v>
      </c>
      <c r="AI89" s="13">
        <v>5.6109981196940328E-2</v>
      </c>
      <c r="AJ89" s="13">
        <v>0.61147990061795243</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1805741</v>
      </c>
      <c r="H91" s="12">
        <v>1893761</v>
      </c>
      <c r="I91" s="12">
        <v>2052735</v>
      </c>
      <c r="J91" s="12">
        <v>2139731</v>
      </c>
      <c r="K91" s="12">
        <v>2113017</v>
      </c>
      <c r="L91" s="12">
        <v>2198597</v>
      </c>
      <c r="M91" s="12">
        <v>2368734</v>
      </c>
      <c r="N91" s="12">
        <v>2969035</v>
      </c>
      <c r="O91" s="41">
        <v>3829251</v>
      </c>
      <c r="P91" s="41">
        <v>4591456</v>
      </c>
      <c r="Q91" s="41">
        <v>4578200</v>
      </c>
      <c r="R91" s="41">
        <v>4338146</v>
      </c>
      <c r="S91" s="41">
        <v>3000107</v>
      </c>
      <c r="T91" s="41">
        <v>3000107</v>
      </c>
      <c r="U91" s="11">
        <v>3089402</v>
      </c>
      <c r="V91" s="11">
        <v>3089402</v>
      </c>
      <c r="W91" s="11">
        <v>3434681</v>
      </c>
      <c r="X91" s="11">
        <v>4270683</v>
      </c>
      <c r="Y91" s="11">
        <v>5186404</v>
      </c>
      <c r="Z91" s="11">
        <v>3959175</v>
      </c>
      <c r="AA91" s="11">
        <v>3866832</v>
      </c>
      <c r="AB91" s="41">
        <v>3485949</v>
      </c>
      <c r="AC91" s="41">
        <v>3327951</v>
      </c>
      <c r="AD91" s="41">
        <v>3590325</v>
      </c>
      <c r="AE91" s="41">
        <v>3557767</v>
      </c>
      <c r="AF91" s="41">
        <v>3590411</v>
      </c>
      <c r="AG91" s="42">
        <v>3585923</v>
      </c>
      <c r="AH91" s="41">
        <v>3206478</v>
      </c>
      <c r="AI91" s="13">
        <v>-1.3831319138731257E-2</v>
      </c>
      <c r="AJ91" s="13">
        <v>-0.10581515554014964</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11496471</v>
      </c>
      <c r="H96" s="5">
        <v>12169785</v>
      </c>
      <c r="I96" s="5">
        <v>12486612</v>
      </c>
      <c r="J96" s="5">
        <v>13340130</v>
      </c>
      <c r="K96" s="5">
        <v>13823775</v>
      </c>
      <c r="L96" s="5">
        <v>14332116</v>
      </c>
      <c r="M96" s="5">
        <v>14332053</v>
      </c>
      <c r="N96" s="5">
        <v>17927332</v>
      </c>
      <c r="O96" s="5">
        <v>19920678</v>
      </c>
      <c r="P96" s="5">
        <v>19980862</v>
      </c>
      <c r="Q96" s="5">
        <v>22074337</v>
      </c>
      <c r="R96" s="39">
        <v>22052557</v>
      </c>
      <c r="S96" s="39">
        <v>23680637</v>
      </c>
      <c r="T96" s="39">
        <v>23680637</v>
      </c>
      <c r="U96" s="39">
        <v>20791894</v>
      </c>
      <c r="V96" s="8">
        <v>20791894</v>
      </c>
      <c r="W96" s="39">
        <v>20355561</v>
      </c>
      <c r="X96" s="39">
        <f t="shared" ref="X96:AA96" si="14">SUM(X98:X107)</f>
        <v>27561158</v>
      </c>
      <c r="Y96" s="39">
        <f t="shared" si="14"/>
        <v>21670235</v>
      </c>
      <c r="Z96" s="39">
        <f t="shared" si="14"/>
        <v>20340507</v>
      </c>
      <c r="AA96" s="39">
        <f t="shared" si="14"/>
        <v>20478321</v>
      </c>
      <c r="AB96" s="39">
        <v>20410128</v>
      </c>
      <c r="AC96" s="39">
        <v>21484555</v>
      </c>
      <c r="AD96" s="39">
        <v>19889415</v>
      </c>
      <c r="AE96" s="39">
        <v>20166111</v>
      </c>
      <c r="AF96" s="39">
        <v>22827102</v>
      </c>
      <c r="AG96" s="96">
        <v>22511674</v>
      </c>
      <c r="AH96" s="96">
        <v>19668708</v>
      </c>
      <c r="AI96" s="10">
        <v>-6.1480730725896882E-3</v>
      </c>
      <c r="AJ96" s="10">
        <v>-0.12628852034726515</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4567176</v>
      </c>
      <c r="H98" s="50">
        <v>4817319</v>
      </c>
      <c r="I98" s="50">
        <v>4950709</v>
      </c>
      <c r="J98" s="50">
        <v>5279462</v>
      </c>
      <c r="K98" s="50">
        <v>5420032</v>
      </c>
      <c r="L98" s="50">
        <v>5675488</v>
      </c>
      <c r="M98" s="50">
        <v>5675488</v>
      </c>
      <c r="N98" s="50">
        <v>7392293</v>
      </c>
      <c r="O98" s="50">
        <v>8138633</v>
      </c>
      <c r="P98" s="50">
        <v>8580426</v>
      </c>
      <c r="Q98" s="50">
        <v>9286722</v>
      </c>
      <c r="R98" s="41">
        <v>8428570</v>
      </c>
      <c r="S98" s="41">
        <v>10310976</v>
      </c>
      <c r="T98" s="41">
        <v>10310976</v>
      </c>
      <c r="U98" s="41">
        <v>10768086</v>
      </c>
      <c r="V98" s="11">
        <v>10768086</v>
      </c>
      <c r="W98" s="41">
        <v>9157213</v>
      </c>
      <c r="X98" s="41">
        <v>9318468</v>
      </c>
      <c r="Y98" s="41">
        <v>9625732</v>
      </c>
      <c r="Z98" s="41">
        <v>9671510</v>
      </c>
      <c r="AA98" s="41">
        <v>10341324</v>
      </c>
      <c r="AB98" s="41">
        <v>10077179</v>
      </c>
      <c r="AC98" s="41">
        <v>9684943</v>
      </c>
      <c r="AD98" s="41">
        <v>9333676</v>
      </c>
      <c r="AE98" s="41">
        <v>9858914</v>
      </c>
      <c r="AF98" s="41">
        <v>10847832</v>
      </c>
      <c r="AG98" s="42">
        <v>10682974</v>
      </c>
      <c r="AH98" s="42">
        <v>10108066</v>
      </c>
      <c r="AI98" s="13">
        <v>5.1018953952497448E-4</v>
      </c>
      <c r="AJ98" s="13">
        <v>-5.3815351418060174E-2</v>
      </c>
    </row>
    <row r="99" spans="1:44" ht="10.5" customHeight="1" x14ac:dyDescent="0.2">
      <c r="A99" s="14"/>
      <c r="B99" s="51" t="s">
        <v>65</v>
      </c>
      <c r="C99" s="44"/>
      <c r="D99" s="44"/>
      <c r="E99" s="34"/>
      <c r="F99" s="2"/>
      <c r="G99" s="50">
        <v>6024987</v>
      </c>
      <c r="H99" s="50">
        <v>6363964</v>
      </c>
      <c r="I99" s="50">
        <v>6435991</v>
      </c>
      <c r="J99" s="50">
        <v>7245236</v>
      </c>
      <c r="K99" s="50">
        <v>7591887</v>
      </c>
      <c r="L99" s="50">
        <v>7649323</v>
      </c>
      <c r="M99" s="50">
        <v>7649260</v>
      </c>
      <c r="N99" s="50">
        <v>9488571</v>
      </c>
      <c r="O99" s="50">
        <v>10580466</v>
      </c>
      <c r="P99" s="50">
        <v>10233997</v>
      </c>
      <c r="Q99" s="50">
        <v>11185806</v>
      </c>
      <c r="R99" s="41">
        <v>11147112</v>
      </c>
      <c r="S99" s="41">
        <v>10026563</v>
      </c>
      <c r="T99" s="41">
        <v>10026563</v>
      </c>
      <c r="U99" s="41">
        <v>9476507</v>
      </c>
      <c r="V99" s="11">
        <v>9476507</v>
      </c>
      <c r="W99" s="41">
        <v>10566430</v>
      </c>
      <c r="X99" s="41">
        <v>10483911</v>
      </c>
      <c r="Y99" s="41">
        <v>10005734</v>
      </c>
      <c r="Z99" s="41">
        <v>9201836</v>
      </c>
      <c r="AA99" s="41">
        <v>8599397</v>
      </c>
      <c r="AB99" s="41">
        <v>8586018</v>
      </c>
      <c r="AC99" s="41">
        <v>8611716</v>
      </c>
      <c r="AD99" s="41">
        <v>8207597</v>
      </c>
      <c r="AE99" s="41">
        <v>8534654</v>
      </c>
      <c r="AF99" s="41">
        <v>8925189</v>
      </c>
      <c r="AG99" s="42">
        <v>8519508</v>
      </c>
      <c r="AH99" s="42">
        <v>7604629</v>
      </c>
      <c r="AI99" s="13">
        <v>-2.0026407623306874E-2</v>
      </c>
      <c r="AJ99" s="13">
        <v>-0.10738636550373566</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161471</v>
      </c>
      <c r="H102" s="50">
        <v>228430</v>
      </c>
      <c r="I102" s="50">
        <v>172399</v>
      </c>
      <c r="J102" s="50">
        <v>328</v>
      </c>
      <c r="K102" s="50">
        <v>317</v>
      </c>
      <c r="L102" s="50">
        <v>354</v>
      </c>
      <c r="M102" s="50">
        <v>354</v>
      </c>
      <c r="N102" s="50">
        <v>256</v>
      </c>
      <c r="O102" s="50">
        <v>318</v>
      </c>
      <c r="P102" s="50">
        <v>46604</v>
      </c>
      <c r="Q102" s="50">
        <v>22637</v>
      </c>
      <c r="R102" s="41">
        <v>0</v>
      </c>
      <c r="S102" s="41">
        <v>0</v>
      </c>
      <c r="T102" s="41">
        <v>0</v>
      </c>
      <c r="U102" s="41">
        <v>0</v>
      </c>
      <c r="V102" s="11">
        <v>0</v>
      </c>
      <c r="W102" s="41">
        <v>11898</v>
      </c>
      <c r="X102" s="41">
        <v>88775</v>
      </c>
      <c r="Y102" s="41">
        <v>90956</v>
      </c>
      <c r="Z102" s="41">
        <v>101003</v>
      </c>
      <c r="AA102" s="41">
        <v>108351</v>
      </c>
      <c r="AB102" s="41">
        <v>92345</v>
      </c>
      <c r="AC102" s="41">
        <v>129642</v>
      </c>
      <c r="AD102" s="41">
        <v>74106</v>
      </c>
      <c r="AE102" s="41">
        <v>50758</v>
      </c>
      <c r="AF102" s="41">
        <v>34487</v>
      </c>
      <c r="AG102" s="42">
        <v>0</v>
      </c>
      <c r="AH102" s="42">
        <v>0</v>
      </c>
      <c r="AI102" s="13">
        <v>-1</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96470</v>
      </c>
      <c r="H104" s="50">
        <v>1986</v>
      </c>
      <c r="I104" s="50">
        <v>112851</v>
      </c>
      <c r="J104" s="50">
        <v>64147</v>
      </c>
      <c r="K104" s="50">
        <v>46236</v>
      </c>
      <c r="L104" s="50">
        <v>27008</v>
      </c>
      <c r="M104" s="50">
        <v>27008</v>
      </c>
      <c r="N104" s="50">
        <v>33522</v>
      </c>
      <c r="O104" s="50">
        <v>15861</v>
      </c>
      <c r="P104" s="50">
        <v>24745</v>
      </c>
      <c r="Q104" s="50">
        <v>13770</v>
      </c>
      <c r="R104" s="41">
        <v>3207</v>
      </c>
      <c r="S104" s="41">
        <v>416</v>
      </c>
      <c r="T104" s="41">
        <v>416</v>
      </c>
      <c r="U104" s="41">
        <v>72</v>
      </c>
      <c r="V104" s="11">
        <v>72</v>
      </c>
      <c r="W104" s="41">
        <v>0</v>
      </c>
      <c r="X104" s="41">
        <v>0</v>
      </c>
      <c r="Y104" s="41">
        <v>0</v>
      </c>
      <c r="Z104" s="41">
        <v>5000</v>
      </c>
      <c r="AA104" s="41">
        <v>5000</v>
      </c>
      <c r="AB104" s="41">
        <v>0</v>
      </c>
      <c r="AC104" s="41">
        <v>0</v>
      </c>
      <c r="AD104" s="41">
        <v>0</v>
      </c>
      <c r="AE104" s="41">
        <v>0</v>
      </c>
      <c r="AF104" s="41">
        <v>0</v>
      </c>
      <c r="AG104" s="42">
        <v>0</v>
      </c>
      <c r="AH104" s="42">
        <v>0</v>
      </c>
      <c r="AI104" s="13" t="s">
        <v>246</v>
      </c>
      <c r="AJ104" s="13" t="s">
        <v>246</v>
      </c>
    </row>
    <row r="105" spans="1:44" ht="10.5" customHeight="1" x14ac:dyDescent="0.2">
      <c r="A105" s="14"/>
      <c r="B105" s="51" t="s">
        <v>72</v>
      </c>
      <c r="C105" s="44"/>
      <c r="D105" s="44"/>
      <c r="E105" s="34"/>
      <c r="F105" s="2"/>
      <c r="G105" s="50">
        <v>607913</v>
      </c>
      <c r="H105" s="50">
        <v>496992</v>
      </c>
      <c r="I105" s="50">
        <v>531633</v>
      </c>
      <c r="J105" s="50">
        <v>617715</v>
      </c>
      <c r="K105" s="50">
        <v>606505</v>
      </c>
      <c r="L105" s="50">
        <v>610604</v>
      </c>
      <c r="M105" s="50">
        <v>610604</v>
      </c>
      <c r="N105" s="50">
        <v>603339</v>
      </c>
      <c r="O105" s="50">
        <v>616028</v>
      </c>
      <c r="P105" s="50">
        <v>375970</v>
      </c>
      <c r="Q105" s="50">
        <v>1440383</v>
      </c>
      <c r="R105" s="41">
        <v>412758</v>
      </c>
      <c r="S105" s="41">
        <v>422430</v>
      </c>
      <c r="T105" s="41">
        <v>422430</v>
      </c>
      <c r="U105" s="41">
        <v>438076</v>
      </c>
      <c r="V105" s="11">
        <v>438076</v>
      </c>
      <c r="W105" s="41">
        <v>449537</v>
      </c>
      <c r="X105" s="41">
        <v>1412828</v>
      </c>
      <c r="Y105" s="41">
        <v>1574615</v>
      </c>
      <c r="Z105" s="41">
        <v>1247725</v>
      </c>
      <c r="AA105" s="41">
        <v>1246608</v>
      </c>
      <c r="AB105" s="41">
        <v>1244830</v>
      </c>
      <c r="AC105" s="41">
        <v>1437348</v>
      </c>
      <c r="AD105" s="41">
        <v>1369725</v>
      </c>
      <c r="AE105" s="41">
        <v>1337836</v>
      </c>
      <c r="AF105" s="41">
        <v>1338478</v>
      </c>
      <c r="AG105" s="42">
        <v>1353425</v>
      </c>
      <c r="AH105" s="42">
        <v>1374651</v>
      </c>
      <c r="AI105" s="13">
        <v>1.667091881670979E-2</v>
      </c>
      <c r="AJ105" s="13">
        <v>1.5683174169237306E-2</v>
      </c>
    </row>
    <row r="106" spans="1:44" ht="10.5" customHeight="1" x14ac:dyDescent="0.2">
      <c r="A106" s="14"/>
      <c r="B106" s="51" t="s">
        <v>73</v>
      </c>
      <c r="C106" s="44"/>
      <c r="D106" s="44"/>
      <c r="E106" s="34"/>
      <c r="F106" s="2"/>
      <c r="G106" s="50">
        <v>0</v>
      </c>
      <c r="H106" s="50">
        <v>238105</v>
      </c>
      <c r="I106" s="50">
        <v>233360</v>
      </c>
      <c r="J106" s="50">
        <v>65691</v>
      </c>
      <c r="K106" s="50">
        <v>97905</v>
      </c>
      <c r="L106" s="50">
        <v>296381</v>
      </c>
      <c r="M106" s="50">
        <v>296381</v>
      </c>
      <c r="N106" s="50">
        <v>88965</v>
      </c>
      <c r="O106" s="50">
        <v>93959</v>
      </c>
      <c r="P106" s="50">
        <v>87759</v>
      </c>
      <c r="Q106" s="50">
        <v>52828</v>
      </c>
      <c r="R106" s="41">
        <v>2033310</v>
      </c>
      <c r="S106" s="41">
        <v>2860258</v>
      </c>
      <c r="T106" s="41">
        <v>2860258</v>
      </c>
      <c r="U106" s="41">
        <v>0</v>
      </c>
      <c r="V106" s="11">
        <v>0</v>
      </c>
      <c r="W106" s="41">
        <v>125249</v>
      </c>
      <c r="X106" s="41">
        <v>6199021</v>
      </c>
      <c r="Y106" s="41">
        <v>316184</v>
      </c>
      <c r="Z106" s="41">
        <v>41112</v>
      </c>
      <c r="AA106" s="41">
        <v>122440</v>
      </c>
      <c r="AB106" s="41">
        <v>340994</v>
      </c>
      <c r="AC106" s="41">
        <v>1567524</v>
      </c>
      <c r="AD106" s="41">
        <v>871706</v>
      </c>
      <c r="AE106" s="41">
        <v>357373</v>
      </c>
      <c r="AF106" s="41">
        <v>1548018</v>
      </c>
      <c r="AG106" s="42">
        <v>1806789</v>
      </c>
      <c r="AH106" s="42">
        <v>418247</v>
      </c>
      <c r="AI106" s="13">
        <v>3.4620349704966191E-2</v>
      </c>
      <c r="AJ106" s="13">
        <v>-0.76851364492478091</v>
      </c>
    </row>
    <row r="107" spans="1:44" ht="10.5" customHeight="1" x14ac:dyDescent="0.2">
      <c r="A107" s="14"/>
      <c r="B107" s="51" t="s">
        <v>39</v>
      </c>
      <c r="C107" s="44"/>
      <c r="D107" s="44"/>
      <c r="E107" s="34"/>
      <c r="F107" s="2"/>
      <c r="G107" s="50">
        <v>38454</v>
      </c>
      <c r="H107" s="50">
        <v>22989</v>
      </c>
      <c r="I107" s="50">
        <v>49669</v>
      </c>
      <c r="J107" s="50">
        <v>67551</v>
      </c>
      <c r="K107" s="50">
        <v>60893</v>
      </c>
      <c r="L107" s="50">
        <v>72958</v>
      </c>
      <c r="M107" s="50">
        <v>72958</v>
      </c>
      <c r="N107" s="50">
        <v>320386</v>
      </c>
      <c r="O107" s="50">
        <v>475413</v>
      </c>
      <c r="P107" s="50">
        <v>631361</v>
      </c>
      <c r="Q107" s="50">
        <v>72191</v>
      </c>
      <c r="R107" s="41">
        <v>27600</v>
      </c>
      <c r="S107" s="41">
        <v>59994</v>
      </c>
      <c r="T107" s="41">
        <v>59994</v>
      </c>
      <c r="U107" s="41">
        <v>109153</v>
      </c>
      <c r="V107" s="11">
        <v>109153</v>
      </c>
      <c r="W107" s="41">
        <v>45234</v>
      </c>
      <c r="X107" s="41">
        <v>58155</v>
      </c>
      <c r="Y107" s="41">
        <v>57014</v>
      </c>
      <c r="Z107" s="41">
        <v>72321</v>
      </c>
      <c r="AA107" s="41">
        <v>55201</v>
      </c>
      <c r="AB107" s="41">
        <v>68762</v>
      </c>
      <c r="AC107" s="41">
        <v>53382</v>
      </c>
      <c r="AD107" s="41">
        <v>32605</v>
      </c>
      <c r="AE107" s="41">
        <v>26576</v>
      </c>
      <c r="AF107" s="41">
        <v>133098</v>
      </c>
      <c r="AG107" s="42">
        <v>148978</v>
      </c>
      <c r="AH107" s="42">
        <v>163115</v>
      </c>
      <c r="AI107" s="13">
        <v>0.15484642272019045</v>
      </c>
      <c r="AJ107" s="13">
        <v>9.4893205708225375E-2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2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2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185</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189</v>
      </c>
      <c r="T118" s="6" t="s">
        <v>190</v>
      </c>
      <c r="U118" s="6" t="s">
        <v>191</v>
      </c>
      <c r="V118" s="6" t="s">
        <v>20</v>
      </c>
      <c r="W118" s="6" t="s">
        <v>21</v>
      </c>
      <c r="X118" s="6" t="s">
        <v>22</v>
      </c>
      <c r="Y118" s="6" t="s">
        <v>23</v>
      </c>
      <c r="Z118" s="6" t="s">
        <v>24</v>
      </c>
      <c r="AA118" s="6" t="s">
        <v>25</v>
      </c>
      <c r="AB118" s="6" t="s">
        <v>26</v>
      </c>
      <c r="AC118" s="6" t="s">
        <v>27</v>
      </c>
      <c r="AD118" s="6" t="s">
        <v>28</v>
      </c>
      <c r="AE118" s="6" t="s">
        <v>29</v>
      </c>
      <c r="AF118" s="6" t="s">
        <v>30</v>
      </c>
      <c r="AG118" s="6" t="s">
        <v>31</v>
      </c>
      <c r="AH118" s="6" t="s">
        <v>119</v>
      </c>
      <c r="AI118" s="7" t="s">
        <v>32</v>
      </c>
      <c r="AJ118" s="7" t="s">
        <v>33</v>
      </c>
    </row>
    <row r="119" spans="1:44" ht="10.5" customHeight="1" x14ac:dyDescent="0.2">
      <c r="A119" s="8" t="s">
        <v>120</v>
      </c>
      <c r="B119" s="8"/>
      <c r="C119" s="8"/>
      <c r="D119" s="8"/>
      <c r="E119" s="8"/>
      <c r="F119" s="9"/>
      <c r="G119" s="5">
        <v>4001108</v>
      </c>
      <c r="H119" s="5">
        <v>3462737</v>
      </c>
      <c r="I119" s="5">
        <v>4612825</v>
      </c>
      <c r="J119" s="5">
        <v>4259324</v>
      </c>
      <c r="K119" s="5">
        <f>SUM(K121,K136,K147,K149)</f>
        <v>4551760</v>
      </c>
      <c r="L119" s="5">
        <f>SUM(L121,L136,L147,L149)</f>
        <v>3902264</v>
      </c>
      <c r="M119" s="5">
        <f>SUM(M121,M136,M147,M149)</f>
        <v>5509653</v>
      </c>
      <c r="N119" s="5">
        <f>SUM(N121,N136,N147,N149)</f>
        <v>5656584</v>
      </c>
      <c r="O119" s="5">
        <v>6159842.3699999992</v>
      </c>
      <c r="P119" s="5">
        <v>5911496</v>
      </c>
      <c r="Q119" s="5">
        <v>6429078.1499999994</v>
      </c>
      <c r="R119" s="62">
        <v>5641804.71</v>
      </c>
      <c r="S119" s="62">
        <v>6186530.6776314788</v>
      </c>
      <c r="T119" s="62">
        <v>11129541</v>
      </c>
      <c r="U119" s="39">
        <v>13746872.539999999</v>
      </c>
      <c r="V119" s="39">
        <v>9161588</v>
      </c>
      <c r="W119" s="62">
        <v>8989424</v>
      </c>
      <c r="X119" s="62">
        <v>8729202</v>
      </c>
      <c r="Y119" s="62">
        <v>8111689</v>
      </c>
      <c r="Z119" s="62">
        <v>8203710</v>
      </c>
      <c r="AA119" s="62">
        <v>10962819</v>
      </c>
      <c r="AB119" s="62">
        <v>11620429</v>
      </c>
      <c r="AC119" s="62">
        <v>9642602</v>
      </c>
      <c r="AD119" s="62">
        <v>7693085</v>
      </c>
      <c r="AE119" s="62">
        <v>9136318</v>
      </c>
      <c r="AF119" s="62">
        <v>12414149</v>
      </c>
      <c r="AG119" s="62">
        <v>9824705</v>
      </c>
      <c r="AH119" s="62">
        <v>9491402</v>
      </c>
      <c r="AI119" s="10">
        <v>-3.316721731273764E-2</v>
      </c>
      <c r="AJ119" s="10">
        <v>-3.3924988078522463E-2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2860425</v>
      </c>
      <c r="H121" s="12">
        <v>2631238</v>
      </c>
      <c r="I121" s="12">
        <v>2821874</v>
      </c>
      <c r="J121" s="12">
        <v>2842619</v>
      </c>
      <c r="K121" s="12">
        <f>SUM(K122,K126:K130)</f>
        <v>3344596</v>
      </c>
      <c r="L121" s="12">
        <f>SUM(L122,L126:L130)</f>
        <v>2793377</v>
      </c>
      <c r="M121" s="12">
        <f>SUM(M122,M126:M130)</f>
        <v>3733882</v>
      </c>
      <c r="N121" s="12">
        <f>SUM(N122,N126:N130)</f>
        <v>4082733</v>
      </c>
      <c r="O121" s="63">
        <v>4438597.93</v>
      </c>
      <c r="P121" s="63">
        <v>4760283</v>
      </c>
      <c r="Q121" s="63">
        <v>5106250.87</v>
      </c>
      <c r="R121" s="63">
        <v>4498862.12</v>
      </c>
      <c r="S121" s="63">
        <v>4970861.841190584</v>
      </c>
      <c r="T121" s="63">
        <v>6130624</v>
      </c>
      <c r="U121" s="41">
        <v>7151148</v>
      </c>
      <c r="V121" s="41">
        <v>6318193</v>
      </c>
      <c r="W121" s="63">
        <v>6328131</v>
      </c>
      <c r="X121" s="63">
        <v>6236641</v>
      </c>
      <c r="Y121" s="63">
        <v>6324252</v>
      </c>
      <c r="Z121" s="63">
        <v>6754706</v>
      </c>
      <c r="AA121" s="63">
        <v>6897914</v>
      </c>
      <c r="AB121" s="63">
        <v>6379230</v>
      </c>
      <c r="AC121" s="63">
        <v>6124643</v>
      </c>
      <c r="AD121" s="63">
        <v>5891229</v>
      </c>
      <c r="AE121" s="63">
        <v>5447416</v>
      </c>
      <c r="AF121" s="63">
        <v>9434107</v>
      </c>
      <c r="AG121" s="63">
        <v>5825174</v>
      </c>
      <c r="AH121" s="63">
        <v>5540957</v>
      </c>
      <c r="AI121" s="13">
        <v>-2.3206517477813215E-2</v>
      </c>
      <c r="AJ121" s="13">
        <v>-4.879116057305756E-2</v>
      </c>
    </row>
    <row r="122" spans="1:44" ht="10.5" customHeight="1" x14ac:dyDescent="0.2">
      <c r="A122" s="11"/>
      <c r="B122" s="11"/>
      <c r="C122" s="11" t="s">
        <v>36</v>
      </c>
      <c r="D122" s="11"/>
      <c r="E122" s="11"/>
      <c r="F122" s="2"/>
      <c r="G122" s="12">
        <v>2049497</v>
      </c>
      <c r="H122" s="12">
        <v>1861070</v>
      </c>
      <c r="I122" s="12">
        <v>1927661</v>
      </c>
      <c r="J122" s="12">
        <v>1972711</v>
      </c>
      <c r="K122" s="12">
        <f>SUM(K123:K125)</f>
        <v>2416336</v>
      </c>
      <c r="L122" s="12">
        <f>SUM(L123:L125)</f>
        <v>1843160</v>
      </c>
      <c r="M122" s="12">
        <f>SUM(M123:M125)</f>
        <v>3015660</v>
      </c>
      <c r="N122" s="12">
        <f>SUM(N123:N125)</f>
        <v>3444925</v>
      </c>
      <c r="O122" s="12">
        <v>3573719.93</v>
      </c>
      <c r="P122" s="12">
        <v>3823174</v>
      </c>
      <c r="Q122" s="12">
        <v>3516401.87</v>
      </c>
      <c r="R122" s="63">
        <v>3521404.12</v>
      </c>
      <c r="S122" s="63">
        <v>3823174.8499999996</v>
      </c>
      <c r="T122" s="63">
        <v>3429520</v>
      </c>
      <c r="U122" s="41">
        <v>4164333</v>
      </c>
      <c r="V122" s="41">
        <v>4269196</v>
      </c>
      <c r="W122" s="63">
        <v>4291328</v>
      </c>
      <c r="X122" s="63">
        <v>4162664</v>
      </c>
      <c r="Y122" s="63">
        <v>4283071</v>
      </c>
      <c r="Z122" s="63">
        <v>4149191</v>
      </c>
      <c r="AA122" s="63">
        <v>4090225</v>
      </c>
      <c r="AB122" s="63">
        <v>4107124</v>
      </c>
      <c r="AC122" s="63">
        <v>4170129</v>
      </c>
      <c r="AD122" s="63">
        <v>4110866</v>
      </c>
      <c r="AE122" s="63">
        <v>3947989</v>
      </c>
      <c r="AF122" s="63">
        <v>4119363</v>
      </c>
      <c r="AG122" s="63">
        <v>4070555</v>
      </c>
      <c r="AH122" s="63">
        <v>3866804</v>
      </c>
      <c r="AI122" s="13">
        <v>-9.9987931393161755E-3</v>
      </c>
      <c r="AJ122" s="13">
        <v>-5.0054845100975173E-2</v>
      </c>
    </row>
    <row r="123" spans="1:44" ht="10.5" customHeight="1" x14ac:dyDescent="0.2">
      <c r="A123" s="11"/>
      <c r="B123" s="11"/>
      <c r="C123" s="11"/>
      <c r="D123" s="11" t="s">
        <v>37</v>
      </c>
      <c r="E123" s="11"/>
      <c r="F123" s="2"/>
      <c r="G123" s="12">
        <v>1925706</v>
      </c>
      <c r="H123" s="12">
        <v>1668576</v>
      </c>
      <c r="I123" s="12">
        <v>1694830</v>
      </c>
      <c r="J123" s="12">
        <v>1726543</v>
      </c>
      <c r="K123" s="12">
        <v>2171038</v>
      </c>
      <c r="L123" s="12">
        <v>1640122</v>
      </c>
      <c r="M123" s="12">
        <v>2802319</v>
      </c>
      <c r="N123" s="12">
        <v>3146150</v>
      </c>
      <c r="O123" s="12">
        <v>3325849.63</v>
      </c>
      <c r="P123" s="12">
        <v>3417454</v>
      </c>
      <c r="Q123" s="12">
        <v>3246808.23</v>
      </c>
      <c r="R123" s="63">
        <v>3232998.42</v>
      </c>
      <c r="S123" s="63">
        <v>3417454.28</v>
      </c>
      <c r="T123" s="63">
        <v>3005678</v>
      </c>
      <c r="U123" s="41">
        <v>3520842</v>
      </c>
      <c r="V123" s="41">
        <v>3710159</v>
      </c>
      <c r="W123" s="63">
        <v>3066762</v>
      </c>
      <c r="X123" s="63">
        <v>3480925</v>
      </c>
      <c r="Y123" s="63">
        <v>3425079</v>
      </c>
      <c r="Z123" s="63">
        <v>3469056</v>
      </c>
      <c r="AA123" s="63">
        <v>3440376</v>
      </c>
      <c r="AB123" s="63">
        <v>3444062</v>
      </c>
      <c r="AC123" s="63">
        <v>3502830</v>
      </c>
      <c r="AD123" s="63">
        <v>3228172</v>
      </c>
      <c r="AE123" s="63">
        <v>3249862</v>
      </c>
      <c r="AF123" s="63">
        <v>3198230</v>
      </c>
      <c r="AG123" s="63">
        <v>3113500</v>
      </c>
      <c r="AH123" s="63">
        <v>3168496</v>
      </c>
      <c r="AI123" s="13">
        <v>-1.3802947126096199E-2</v>
      </c>
      <c r="AJ123" s="13">
        <v>1.7663722498795567E-2</v>
      </c>
    </row>
    <row r="124" spans="1:44" ht="10.5" customHeight="1" x14ac:dyDescent="0.2">
      <c r="A124" s="11"/>
      <c r="B124" s="11"/>
      <c r="C124" s="14"/>
      <c r="D124" s="11" t="s">
        <v>90</v>
      </c>
      <c r="E124" s="11"/>
      <c r="F124" s="2"/>
      <c r="G124" s="12">
        <v>13498</v>
      </c>
      <c r="H124" s="12">
        <v>9066</v>
      </c>
      <c r="I124" s="12">
        <v>0</v>
      </c>
      <c r="J124" s="12">
        <v>14484</v>
      </c>
      <c r="K124" s="12">
        <v>15466</v>
      </c>
      <c r="L124" s="12">
        <v>55</v>
      </c>
      <c r="M124" s="12">
        <v>16867</v>
      </c>
      <c r="N124" s="12">
        <v>18109</v>
      </c>
      <c r="O124" s="12">
        <v>18239.71</v>
      </c>
      <c r="P124" s="12">
        <v>18614</v>
      </c>
      <c r="Q124" s="12">
        <v>20645.11</v>
      </c>
      <c r="R124" s="63">
        <v>22240.25</v>
      </c>
      <c r="S124" s="63">
        <v>18614.169999999998</v>
      </c>
      <c r="T124" s="63">
        <v>67933</v>
      </c>
      <c r="U124" s="41">
        <v>259468</v>
      </c>
      <c r="V124" s="41">
        <v>189131</v>
      </c>
      <c r="W124" s="63">
        <v>261808</v>
      </c>
      <c r="X124" s="63">
        <v>400777</v>
      </c>
      <c r="Y124" s="63">
        <v>611182</v>
      </c>
      <c r="Z124" s="63">
        <v>427922</v>
      </c>
      <c r="AA124" s="63">
        <v>381243</v>
      </c>
      <c r="AB124" s="63">
        <v>402556</v>
      </c>
      <c r="AC124" s="63">
        <v>402556</v>
      </c>
      <c r="AD124" s="63">
        <v>402556</v>
      </c>
      <c r="AE124" s="63">
        <v>402556</v>
      </c>
      <c r="AF124" s="63">
        <v>643428</v>
      </c>
      <c r="AG124" s="63">
        <v>684111</v>
      </c>
      <c r="AH124" s="63">
        <v>341813</v>
      </c>
      <c r="AI124" s="13">
        <v>-2.6893488446203206E-2</v>
      </c>
      <c r="AJ124" s="13">
        <v>-0.50035447463934946</v>
      </c>
    </row>
    <row r="125" spans="1:44" ht="10.5" customHeight="1" x14ac:dyDescent="0.2">
      <c r="A125" s="11"/>
      <c r="B125" s="11"/>
      <c r="C125" s="14"/>
      <c r="D125" s="11" t="s">
        <v>39</v>
      </c>
      <c r="E125" s="11"/>
      <c r="F125" s="2"/>
      <c r="G125" s="12">
        <v>110293</v>
      </c>
      <c r="H125" s="12">
        <v>183428</v>
      </c>
      <c r="I125" s="12">
        <v>232831</v>
      </c>
      <c r="J125" s="12">
        <v>231684</v>
      </c>
      <c r="K125" s="12">
        <v>229832</v>
      </c>
      <c r="L125" s="12">
        <v>202983</v>
      </c>
      <c r="M125" s="12">
        <v>196474</v>
      </c>
      <c r="N125" s="12">
        <v>280666</v>
      </c>
      <c r="O125" s="12">
        <v>229630.59</v>
      </c>
      <c r="P125" s="12">
        <v>387106</v>
      </c>
      <c r="Q125" s="12">
        <v>248948.53</v>
      </c>
      <c r="R125" s="63">
        <v>266165.45</v>
      </c>
      <c r="S125" s="63">
        <v>387106.4</v>
      </c>
      <c r="T125" s="63">
        <v>355909</v>
      </c>
      <c r="U125" s="41">
        <v>384023</v>
      </c>
      <c r="V125" s="41">
        <v>369906</v>
      </c>
      <c r="W125" s="63">
        <v>962758</v>
      </c>
      <c r="X125" s="63">
        <v>280962</v>
      </c>
      <c r="Y125" s="63">
        <v>246810</v>
      </c>
      <c r="Z125" s="63">
        <v>252213</v>
      </c>
      <c r="AA125" s="63">
        <v>268606</v>
      </c>
      <c r="AB125" s="63">
        <v>260506</v>
      </c>
      <c r="AC125" s="63">
        <v>264743</v>
      </c>
      <c r="AD125" s="63">
        <v>480138</v>
      </c>
      <c r="AE125" s="63">
        <v>295571</v>
      </c>
      <c r="AF125" s="63">
        <v>277705</v>
      </c>
      <c r="AG125" s="63">
        <v>272944</v>
      </c>
      <c r="AH125" s="63">
        <v>356495</v>
      </c>
      <c r="AI125" s="13">
        <v>5.3673243948586302E-2</v>
      </c>
      <c r="AJ125" s="13">
        <v>0.30611041092678354</v>
      </c>
    </row>
    <row r="126" spans="1:44" ht="10.5" customHeight="1" x14ac:dyDescent="0.2">
      <c r="A126" s="11"/>
      <c r="B126" s="14"/>
      <c r="C126" s="11" t="s">
        <v>40</v>
      </c>
      <c r="D126" s="11"/>
      <c r="E126" s="11"/>
      <c r="F126" s="2"/>
      <c r="G126" s="12">
        <v>221000</v>
      </c>
      <c r="H126" s="12">
        <v>359138</v>
      </c>
      <c r="I126" s="12">
        <v>200000</v>
      </c>
      <c r="J126" s="12">
        <v>276456</v>
      </c>
      <c r="K126" s="12">
        <v>326326</v>
      </c>
      <c r="L126" s="12">
        <v>217265</v>
      </c>
      <c r="M126" s="12">
        <v>83749</v>
      </c>
      <c r="N126" s="12">
        <v>181148</v>
      </c>
      <c r="O126" s="12">
        <v>275000</v>
      </c>
      <c r="P126" s="12">
        <v>325000</v>
      </c>
      <c r="Q126" s="12">
        <v>350000</v>
      </c>
      <c r="R126" s="63">
        <v>200000</v>
      </c>
      <c r="S126" s="63">
        <v>325000</v>
      </c>
      <c r="T126" s="63">
        <v>200000</v>
      </c>
      <c r="U126" s="41">
        <v>200000</v>
      </c>
      <c r="V126" s="41">
        <v>200000</v>
      </c>
      <c r="W126" s="63">
        <v>300000</v>
      </c>
      <c r="X126" s="63">
        <v>300000</v>
      </c>
      <c r="Y126" s="63">
        <v>400000</v>
      </c>
      <c r="Z126" s="63">
        <v>400000</v>
      </c>
      <c r="AA126" s="63">
        <v>910155</v>
      </c>
      <c r="AB126" s="63">
        <v>865890</v>
      </c>
      <c r="AC126" s="63">
        <v>887051</v>
      </c>
      <c r="AD126" s="63">
        <v>336471</v>
      </c>
      <c r="AE126" s="63">
        <v>433081</v>
      </c>
      <c r="AF126" s="63">
        <v>464385</v>
      </c>
      <c r="AG126" s="63">
        <v>766371</v>
      </c>
      <c r="AH126" s="63">
        <v>685905</v>
      </c>
      <c r="AI126" s="13">
        <v>-3.8091990962318523E-2</v>
      </c>
      <c r="AJ126" s="13">
        <v>-0.10499614416516283</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38512</v>
      </c>
      <c r="Q128" s="12">
        <v>39437</v>
      </c>
      <c r="R128" s="63">
        <v>37186</v>
      </c>
      <c r="S128" s="63">
        <v>36540.220266217002</v>
      </c>
      <c r="T128" s="63">
        <v>0</v>
      </c>
      <c r="U128" s="41">
        <v>0</v>
      </c>
      <c r="V128" s="41">
        <v>0</v>
      </c>
      <c r="W128" s="63">
        <v>0</v>
      </c>
      <c r="X128" s="63">
        <v>0</v>
      </c>
      <c r="Y128" s="63">
        <v>0</v>
      </c>
      <c r="Z128" s="63">
        <v>0</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1121423</v>
      </c>
      <c r="U129" s="41">
        <v>1547383</v>
      </c>
      <c r="V129" s="41">
        <v>366616</v>
      </c>
      <c r="W129" s="63">
        <v>472930</v>
      </c>
      <c r="X129" s="63">
        <v>512997</v>
      </c>
      <c r="Y129" s="63">
        <v>441850</v>
      </c>
      <c r="Z129" s="63">
        <v>359124</v>
      </c>
      <c r="AA129" s="63">
        <v>390633</v>
      </c>
      <c r="AB129" s="63">
        <v>0</v>
      </c>
      <c r="AC129" s="63">
        <v>0</v>
      </c>
      <c r="AD129" s="63">
        <v>425857</v>
      </c>
      <c r="AE129" s="63">
        <v>0</v>
      </c>
      <c r="AF129" s="63">
        <v>493764</v>
      </c>
      <c r="AG129" s="63">
        <v>472120</v>
      </c>
      <c r="AH129" s="63">
        <v>472120</v>
      </c>
      <c r="AI129" s="13" t="s">
        <v>246</v>
      </c>
      <c r="AJ129" s="13">
        <v>0</v>
      </c>
    </row>
    <row r="130" spans="1:36" ht="10.5" customHeight="1" x14ac:dyDescent="0.2">
      <c r="A130" s="11"/>
      <c r="B130" s="14"/>
      <c r="C130" s="11" t="s">
        <v>44</v>
      </c>
      <c r="D130" s="15"/>
      <c r="E130" s="11"/>
      <c r="F130" s="2"/>
      <c r="G130" s="12">
        <v>589928</v>
      </c>
      <c r="H130" s="12">
        <v>411030</v>
      </c>
      <c r="I130" s="12">
        <v>694213</v>
      </c>
      <c r="J130" s="12">
        <v>593452</v>
      </c>
      <c r="K130" s="12">
        <v>601934</v>
      </c>
      <c r="L130" s="12">
        <v>732952</v>
      </c>
      <c r="M130" s="12">
        <v>634473</v>
      </c>
      <c r="N130" s="12">
        <v>456660</v>
      </c>
      <c r="O130" s="12">
        <v>589878</v>
      </c>
      <c r="P130" s="12">
        <v>573597</v>
      </c>
      <c r="Q130" s="12">
        <v>1200412</v>
      </c>
      <c r="R130" s="63">
        <v>740272</v>
      </c>
      <c r="S130" s="63">
        <v>786146.77092436701</v>
      </c>
      <c r="T130" s="63">
        <v>1379681</v>
      </c>
      <c r="U130" s="41">
        <v>1239432</v>
      </c>
      <c r="V130" s="41">
        <v>1482381</v>
      </c>
      <c r="W130" s="63">
        <v>1263873</v>
      </c>
      <c r="X130" s="63">
        <v>1260980</v>
      </c>
      <c r="Y130" s="63">
        <v>1199331</v>
      </c>
      <c r="Z130" s="63">
        <v>1846391</v>
      </c>
      <c r="AA130" s="63">
        <v>1506901</v>
      </c>
      <c r="AB130" s="63">
        <v>1406216</v>
      </c>
      <c r="AC130" s="63">
        <v>1067463</v>
      </c>
      <c r="AD130" s="63">
        <v>1018035</v>
      </c>
      <c r="AE130" s="63">
        <v>1066346</v>
      </c>
      <c r="AF130" s="63">
        <v>4356595</v>
      </c>
      <c r="AG130" s="63">
        <v>516128</v>
      </c>
      <c r="AH130" s="63">
        <v>516128</v>
      </c>
      <c r="AI130" s="13">
        <v>-0.15384310531319889</v>
      </c>
      <c r="AJ130" s="13">
        <v>0</v>
      </c>
    </row>
    <row r="131" spans="1:36" ht="10.5" customHeight="1" x14ac:dyDescent="0.2">
      <c r="A131" s="11"/>
      <c r="B131" s="14"/>
      <c r="C131" s="11"/>
      <c r="D131" s="15" t="s">
        <v>45</v>
      </c>
      <c r="E131" s="11"/>
      <c r="F131" s="2"/>
      <c r="G131" s="12">
        <v>0</v>
      </c>
      <c r="H131" s="12">
        <v>4143</v>
      </c>
      <c r="I131" s="12">
        <v>4350</v>
      </c>
      <c r="J131" s="12">
        <v>8055</v>
      </c>
      <c r="K131" s="12">
        <v>28507</v>
      </c>
      <c r="L131" s="12">
        <v>42007</v>
      </c>
      <c r="M131" s="12">
        <v>1859</v>
      </c>
      <c r="N131" s="12">
        <v>12773</v>
      </c>
      <c r="O131" s="12">
        <v>6199</v>
      </c>
      <c r="P131" s="12">
        <v>0</v>
      </c>
      <c r="Q131" s="12">
        <v>0</v>
      </c>
      <c r="R131" s="63">
        <v>0</v>
      </c>
      <c r="S131" s="63">
        <v>0</v>
      </c>
      <c r="T131" s="63">
        <v>150596</v>
      </c>
      <c r="U131" s="41">
        <v>79932</v>
      </c>
      <c r="V131" s="41">
        <v>1060</v>
      </c>
      <c r="W131" s="63">
        <v>184110</v>
      </c>
      <c r="X131" s="63">
        <v>9773</v>
      </c>
      <c r="Y131" s="63">
        <v>36208</v>
      </c>
      <c r="Z131" s="63">
        <v>53756</v>
      </c>
      <c r="AA131" s="63">
        <v>141699</v>
      </c>
      <c r="AB131" s="63">
        <v>20785</v>
      </c>
      <c r="AC131" s="63">
        <v>27518</v>
      </c>
      <c r="AD131" s="63">
        <v>22499</v>
      </c>
      <c r="AE131" s="63">
        <v>104343</v>
      </c>
      <c r="AF131" s="63">
        <v>63374</v>
      </c>
      <c r="AG131" s="63">
        <v>29516</v>
      </c>
      <c r="AH131" s="63">
        <v>29516</v>
      </c>
      <c r="AI131" s="13">
        <v>6.0192136713434818E-2</v>
      </c>
      <c r="AJ131" s="13">
        <v>0</v>
      </c>
    </row>
    <row r="132" spans="1:36" ht="10.5" customHeight="1" x14ac:dyDescent="0.2">
      <c r="A132" s="11"/>
      <c r="B132" s="14"/>
      <c r="C132" s="11"/>
      <c r="D132" s="15" t="s">
        <v>46</v>
      </c>
      <c r="E132" s="11"/>
      <c r="F132" s="2"/>
      <c r="G132" s="12">
        <v>303395</v>
      </c>
      <c r="H132" s="12">
        <v>212881</v>
      </c>
      <c r="I132" s="12">
        <v>395366</v>
      </c>
      <c r="J132" s="12">
        <v>333572</v>
      </c>
      <c r="K132" s="12">
        <v>259741</v>
      </c>
      <c r="L132" s="12">
        <v>359181</v>
      </c>
      <c r="M132" s="12">
        <v>305744</v>
      </c>
      <c r="N132" s="12">
        <v>332381</v>
      </c>
      <c r="O132" s="12">
        <v>464571</v>
      </c>
      <c r="P132" s="12">
        <v>472844</v>
      </c>
      <c r="Q132" s="12">
        <v>594352</v>
      </c>
      <c r="R132" s="63">
        <v>361020</v>
      </c>
      <c r="S132" s="63">
        <v>380601.67731940642</v>
      </c>
      <c r="T132" s="63">
        <v>325620</v>
      </c>
      <c r="U132" s="41">
        <v>510397</v>
      </c>
      <c r="V132" s="41">
        <v>892794</v>
      </c>
      <c r="W132" s="63">
        <v>1003991</v>
      </c>
      <c r="X132" s="63">
        <v>1101360</v>
      </c>
      <c r="Y132" s="63">
        <v>1058757</v>
      </c>
      <c r="Z132" s="63">
        <v>1341921</v>
      </c>
      <c r="AA132" s="63">
        <v>945010</v>
      </c>
      <c r="AB132" s="63">
        <v>797163</v>
      </c>
      <c r="AC132" s="63">
        <v>613100</v>
      </c>
      <c r="AD132" s="63">
        <v>529668</v>
      </c>
      <c r="AE132" s="63">
        <v>710890</v>
      </c>
      <c r="AF132" s="63">
        <v>604106</v>
      </c>
      <c r="AG132" s="63">
        <v>476970</v>
      </c>
      <c r="AH132" s="63">
        <v>476970</v>
      </c>
      <c r="AI132" s="13">
        <v>-8.2039511219050065E-2</v>
      </c>
      <c r="AJ132" s="13">
        <v>0</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16436</v>
      </c>
      <c r="AB133" s="63">
        <v>170704</v>
      </c>
      <c r="AC133" s="63">
        <v>166000</v>
      </c>
      <c r="AD133" s="63">
        <v>0</v>
      </c>
      <c r="AE133" s="63">
        <v>0</v>
      </c>
      <c r="AF133" s="63">
        <v>3200000</v>
      </c>
      <c r="AG133" s="63">
        <v>0</v>
      </c>
      <c r="AH133" s="63">
        <v>0</v>
      </c>
      <c r="AI133" s="13">
        <v>-1</v>
      </c>
      <c r="AJ133" s="13" t="s">
        <v>246</v>
      </c>
    </row>
    <row r="134" spans="1:36" ht="10.5" customHeight="1" x14ac:dyDescent="0.2">
      <c r="A134" s="11"/>
      <c r="B134" s="11"/>
      <c r="C134" s="11"/>
      <c r="D134" s="11" t="s">
        <v>48</v>
      </c>
      <c r="E134" s="11"/>
      <c r="F134" s="2"/>
      <c r="G134" s="12">
        <v>286533</v>
      </c>
      <c r="H134" s="12">
        <v>194006</v>
      </c>
      <c r="I134" s="12">
        <v>294497</v>
      </c>
      <c r="J134" s="12">
        <v>251825</v>
      </c>
      <c r="K134" s="12">
        <v>313686</v>
      </c>
      <c r="L134" s="12">
        <v>331764</v>
      </c>
      <c r="M134" s="12">
        <v>326870</v>
      </c>
      <c r="N134" s="12">
        <v>111506</v>
      </c>
      <c r="O134" s="12">
        <v>119108</v>
      </c>
      <c r="P134" s="12">
        <v>100753</v>
      </c>
      <c r="Q134" s="12">
        <v>606060</v>
      </c>
      <c r="R134" s="63">
        <v>379252</v>
      </c>
      <c r="S134" s="63">
        <v>405545.09360496054</v>
      </c>
      <c r="T134" s="63">
        <v>903465</v>
      </c>
      <c r="U134" s="41">
        <v>649103</v>
      </c>
      <c r="V134" s="41">
        <v>588527</v>
      </c>
      <c r="W134" s="63">
        <v>75772</v>
      </c>
      <c r="X134" s="63">
        <v>149847</v>
      </c>
      <c r="Y134" s="63">
        <v>104366</v>
      </c>
      <c r="Z134" s="63">
        <v>450714</v>
      </c>
      <c r="AA134" s="63">
        <v>403756</v>
      </c>
      <c r="AB134" s="63">
        <v>417564</v>
      </c>
      <c r="AC134" s="63">
        <v>260845</v>
      </c>
      <c r="AD134" s="63">
        <v>465868</v>
      </c>
      <c r="AE134" s="63">
        <v>251113</v>
      </c>
      <c r="AF134" s="63">
        <v>489115</v>
      </c>
      <c r="AG134" s="63">
        <v>9642</v>
      </c>
      <c r="AH134" s="63">
        <v>9642</v>
      </c>
      <c r="AI134" s="13">
        <v>-0.46636945618984715</v>
      </c>
      <c r="AJ134" s="13">
        <v>0</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701571</v>
      </c>
      <c r="H136" s="12">
        <v>723928</v>
      </c>
      <c r="I136" s="12">
        <v>1139835</v>
      </c>
      <c r="J136" s="12">
        <v>846002</v>
      </c>
      <c r="K136" s="12">
        <f>SUM(K137:K145)</f>
        <v>854822</v>
      </c>
      <c r="L136" s="12">
        <f>SUM(L137:L145)</f>
        <v>939766</v>
      </c>
      <c r="M136" s="12">
        <f>SUM(M137:M145)</f>
        <v>1045454</v>
      </c>
      <c r="N136" s="12">
        <f>SUM(N137:N145)</f>
        <v>1012084</v>
      </c>
      <c r="O136" s="12">
        <v>1144584.44</v>
      </c>
      <c r="P136" s="12">
        <v>1151213</v>
      </c>
      <c r="Q136" s="12">
        <v>1206168.28</v>
      </c>
      <c r="R136" s="63">
        <v>1091085.5900000001</v>
      </c>
      <c r="S136" s="63">
        <v>1165686.0094960392</v>
      </c>
      <c r="T136" s="63">
        <v>1254082</v>
      </c>
      <c r="U136" s="41">
        <v>3977840.54</v>
      </c>
      <c r="V136" s="41">
        <v>2202402</v>
      </c>
      <c r="W136" s="63">
        <v>2449929</v>
      </c>
      <c r="X136" s="63">
        <v>2098937</v>
      </c>
      <c r="Y136" s="63">
        <v>1140734</v>
      </c>
      <c r="Z136" s="63">
        <v>1044928</v>
      </c>
      <c r="AA136" s="63">
        <v>3674596</v>
      </c>
      <c r="AB136" s="63">
        <v>4229730</v>
      </c>
      <c r="AC136" s="63">
        <v>2220533</v>
      </c>
      <c r="AD136" s="63">
        <v>1446100</v>
      </c>
      <c r="AE136" s="63">
        <v>2958279</v>
      </c>
      <c r="AF136" s="63">
        <v>2402807</v>
      </c>
      <c r="AG136" s="63">
        <v>3749265</v>
      </c>
      <c r="AH136" s="63">
        <v>3700179</v>
      </c>
      <c r="AI136" s="13">
        <v>-2.2046178552460494E-2</v>
      </c>
      <c r="AJ136" s="13">
        <v>-1.3092166064548652E-2</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64720</v>
      </c>
      <c r="H138" s="12">
        <v>54218</v>
      </c>
      <c r="I138" s="12">
        <v>57328</v>
      </c>
      <c r="J138" s="12">
        <v>63068</v>
      </c>
      <c r="K138" s="12">
        <v>61453</v>
      </c>
      <c r="L138" s="12">
        <v>78094</v>
      </c>
      <c r="M138" s="12">
        <v>86073</v>
      </c>
      <c r="N138" s="12">
        <v>95872</v>
      </c>
      <c r="O138" s="12">
        <v>146022.96</v>
      </c>
      <c r="P138" s="12">
        <v>156884</v>
      </c>
      <c r="Q138" s="12">
        <v>173603.06</v>
      </c>
      <c r="R138" s="63">
        <v>200384.76</v>
      </c>
      <c r="S138" s="63">
        <v>228369.09374847647</v>
      </c>
      <c r="T138" s="63">
        <v>216243</v>
      </c>
      <c r="U138" s="41">
        <v>260542</v>
      </c>
      <c r="V138" s="41">
        <v>326200</v>
      </c>
      <c r="W138" s="64">
        <v>291095</v>
      </c>
      <c r="X138" s="64">
        <v>278420</v>
      </c>
      <c r="Y138" s="63">
        <v>279733</v>
      </c>
      <c r="Z138" s="63">
        <v>289755</v>
      </c>
      <c r="AA138" s="63">
        <v>299693</v>
      </c>
      <c r="AB138" s="63">
        <v>307153</v>
      </c>
      <c r="AC138" s="63">
        <v>321318</v>
      </c>
      <c r="AD138" s="63">
        <v>333361</v>
      </c>
      <c r="AE138" s="63">
        <v>344104</v>
      </c>
      <c r="AF138" s="63">
        <v>354785</v>
      </c>
      <c r="AG138" s="63">
        <v>355578</v>
      </c>
      <c r="AH138" s="63">
        <v>367075</v>
      </c>
      <c r="AI138" s="13">
        <v>3.0148910760152248E-2</v>
      </c>
      <c r="AJ138" s="13">
        <v>3.2333271462238945E-2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456906</v>
      </c>
      <c r="H141" s="12">
        <v>497504</v>
      </c>
      <c r="I141" s="12">
        <v>529537</v>
      </c>
      <c r="J141" s="12">
        <v>585592</v>
      </c>
      <c r="K141" s="12">
        <v>614696</v>
      </c>
      <c r="L141" s="12">
        <v>650464</v>
      </c>
      <c r="M141" s="12">
        <v>664800</v>
      </c>
      <c r="N141" s="12">
        <v>605729</v>
      </c>
      <c r="O141" s="12">
        <v>733180.12</v>
      </c>
      <c r="P141" s="12">
        <v>601453</v>
      </c>
      <c r="Q141" s="12">
        <v>598281.9</v>
      </c>
      <c r="R141" s="63">
        <v>598569.99</v>
      </c>
      <c r="S141" s="63">
        <v>609742.94310048211</v>
      </c>
      <c r="T141" s="63">
        <v>662255</v>
      </c>
      <c r="U141" s="41">
        <v>699271.54</v>
      </c>
      <c r="V141" s="41">
        <v>828314</v>
      </c>
      <c r="W141" s="63">
        <v>939740</v>
      </c>
      <c r="X141" s="63">
        <v>679864</v>
      </c>
      <c r="Y141" s="63">
        <v>597902</v>
      </c>
      <c r="Z141" s="63">
        <v>497965</v>
      </c>
      <c r="AA141" s="63">
        <v>561663</v>
      </c>
      <c r="AB141" s="63">
        <v>564321</v>
      </c>
      <c r="AC141" s="63">
        <v>570756</v>
      </c>
      <c r="AD141" s="63">
        <v>614078</v>
      </c>
      <c r="AE141" s="63">
        <v>1948813</v>
      </c>
      <c r="AF141" s="63">
        <v>1659907</v>
      </c>
      <c r="AG141" s="63">
        <v>1206634</v>
      </c>
      <c r="AH141" s="63">
        <v>1145797</v>
      </c>
      <c r="AI141" s="13">
        <v>0.12528771639347847</v>
      </c>
      <c r="AJ141" s="13">
        <v>-5.0418768242897184E-2</v>
      </c>
    </row>
    <row r="142" spans="1:36" ht="10.5" customHeight="1" x14ac:dyDescent="0.2">
      <c r="A142" s="11"/>
      <c r="B142" s="14"/>
      <c r="C142" s="11" t="s">
        <v>55</v>
      </c>
      <c r="E142" s="11"/>
      <c r="F142" s="2"/>
      <c r="G142" s="12">
        <v>0</v>
      </c>
      <c r="H142" s="12">
        <v>0</v>
      </c>
      <c r="I142" s="12">
        <v>0</v>
      </c>
      <c r="J142" s="12">
        <v>0</v>
      </c>
      <c r="K142" s="12">
        <v>0</v>
      </c>
      <c r="L142" s="12">
        <v>22581</v>
      </c>
      <c r="M142" s="12">
        <v>46506</v>
      </c>
      <c r="N142" s="12">
        <v>110597</v>
      </c>
      <c r="O142" s="12">
        <v>100650.36</v>
      </c>
      <c r="P142" s="12">
        <v>116512</v>
      </c>
      <c r="Q142" s="12">
        <v>101638.32</v>
      </c>
      <c r="R142" s="63">
        <v>112878.84</v>
      </c>
      <c r="S142" s="63">
        <v>147601.70736336874</v>
      </c>
      <c r="T142" s="63">
        <v>133948</v>
      </c>
      <c r="U142" s="41">
        <v>147666</v>
      </c>
      <c r="V142" s="41">
        <v>166307</v>
      </c>
      <c r="W142" s="64">
        <v>170573</v>
      </c>
      <c r="X142" s="64">
        <v>147557</v>
      </c>
      <c r="Y142" s="63">
        <v>162885</v>
      </c>
      <c r="Z142" s="63">
        <v>107946</v>
      </c>
      <c r="AA142" s="63">
        <v>121514</v>
      </c>
      <c r="AB142" s="63">
        <v>128032</v>
      </c>
      <c r="AC142" s="63">
        <v>139711</v>
      </c>
      <c r="AD142" s="63">
        <v>35255</v>
      </c>
      <c r="AE142" s="63">
        <v>82515</v>
      </c>
      <c r="AF142" s="63">
        <v>88334</v>
      </c>
      <c r="AG142" s="63">
        <v>75195</v>
      </c>
      <c r="AH142" s="63">
        <v>75449</v>
      </c>
      <c r="AI142" s="13">
        <v>-8.4364772518306652E-2</v>
      </c>
      <c r="AJ142" s="13">
        <v>3.3778841678303081E-3</v>
      </c>
    </row>
    <row r="143" spans="1:36" ht="10.5" customHeight="1" x14ac:dyDescent="0.2">
      <c r="A143" s="11"/>
      <c r="B143" s="11"/>
      <c r="C143" s="11" t="s">
        <v>56</v>
      </c>
      <c r="D143" s="11"/>
      <c r="E143" s="11"/>
      <c r="F143" s="2"/>
      <c r="G143" s="12">
        <v>179945</v>
      </c>
      <c r="H143" s="12">
        <v>172206</v>
      </c>
      <c r="I143" s="12">
        <v>552970</v>
      </c>
      <c r="J143" s="12">
        <v>197342</v>
      </c>
      <c r="K143" s="12">
        <v>178673</v>
      </c>
      <c r="L143" s="12">
        <v>188627</v>
      </c>
      <c r="M143" s="12">
        <v>248075</v>
      </c>
      <c r="N143" s="12">
        <v>199886</v>
      </c>
      <c r="O143" s="12">
        <v>164731</v>
      </c>
      <c r="P143" s="12">
        <v>276364</v>
      </c>
      <c r="Q143" s="12">
        <v>332645</v>
      </c>
      <c r="R143" s="63">
        <v>179252</v>
      </c>
      <c r="S143" s="63">
        <v>179972.26528371184</v>
      </c>
      <c r="T143" s="63">
        <v>241636</v>
      </c>
      <c r="U143" s="41">
        <v>2870361</v>
      </c>
      <c r="V143" s="41">
        <v>881581</v>
      </c>
      <c r="W143" s="63">
        <v>1048521</v>
      </c>
      <c r="X143" s="63">
        <v>993096</v>
      </c>
      <c r="Y143" s="63">
        <v>100214</v>
      </c>
      <c r="Z143" s="63">
        <v>149262</v>
      </c>
      <c r="AA143" s="63">
        <v>2691726</v>
      </c>
      <c r="AB143" s="63">
        <v>3230224</v>
      </c>
      <c r="AC143" s="63">
        <v>1188748</v>
      </c>
      <c r="AD143" s="63">
        <v>463406</v>
      </c>
      <c r="AE143" s="63">
        <v>582847</v>
      </c>
      <c r="AF143" s="63">
        <v>299781</v>
      </c>
      <c r="AG143" s="63">
        <v>2111858</v>
      </c>
      <c r="AH143" s="63">
        <v>2111858</v>
      </c>
      <c r="AI143" s="13">
        <v>-6.838026696716093E-2</v>
      </c>
      <c r="AJ143" s="13">
        <v>0</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41"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41"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41" ht="10.5" customHeight="1" x14ac:dyDescent="0.2">
      <c r="A147" s="11"/>
      <c r="B147" s="11" t="s">
        <v>60</v>
      </c>
      <c r="C147" s="11"/>
      <c r="D147" s="11"/>
      <c r="E147" s="11"/>
      <c r="F147" s="2"/>
      <c r="G147" s="12">
        <v>406580</v>
      </c>
      <c r="H147" s="12">
        <v>74933</v>
      </c>
      <c r="I147" s="12">
        <v>608926</v>
      </c>
      <c r="J147" s="12">
        <v>570703</v>
      </c>
      <c r="K147" s="12">
        <v>309968</v>
      </c>
      <c r="L147" s="12">
        <v>169121</v>
      </c>
      <c r="M147" s="12">
        <v>730317</v>
      </c>
      <c r="N147" s="12">
        <v>561767</v>
      </c>
      <c r="O147" s="12">
        <v>576660</v>
      </c>
      <c r="P147" s="12">
        <v>0</v>
      </c>
      <c r="Q147" s="12">
        <v>116659</v>
      </c>
      <c r="R147" s="63">
        <v>51857</v>
      </c>
      <c r="S147" s="63">
        <v>49982.826944855944</v>
      </c>
      <c r="T147" s="63">
        <v>3744835</v>
      </c>
      <c r="U147" s="41">
        <v>2617884</v>
      </c>
      <c r="V147" s="41">
        <v>255000</v>
      </c>
      <c r="W147" s="63">
        <v>63093</v>
      </c>
      <c r="X147" s="63">
        <v>0</v>
      </c>
      <c r="Y147" s="63">
        <v>33173</v>
      </c>
      <c r="Z147" s="63">
        <v>149403</v>
      </c>
      <c r="AA147" s="63">
        <v>126263</v>
      </c>
      <c r="AB147" s="63">
        <v>533184</v>
      </c>
      <c r="AC147" s="63">
        <v>1263190</v>
      </c>
      <c r="AD147" s="63">
        <v>230278</v>
      </c>
      <c r="AE147" s="63">
        <v>595679</v>
      </c>
      <c r="AF147" s="63">
        <v>429576</v>
      </c>
      <c r="AG147" s="63">
        <v>45084</v>
      </c>
      <c r="AH147" s="63">
        <v>45084</v>
      </c>
      <c r="AI147" s="13">
        <v>-0.33749236323479515</v>
      </c>
      <c r="AJ147" s="13">
        <v>0</v>
      </c>
      <c r="AO147" s="98"/>
    </row>
    <row r="148" spans="1:41"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41" ht="10.5" customHeight="1" x14ac:dyDescent="0.2">
      <c r="A149" s="11"/>
      <c r="B149" s="11" t="s">
        <v>61</v>
      </c>
      <c r="C149" s="11"/>
      <c r="D149" s="11"/>
      <c r="E149" s="11"/>
      <c r="F149" s="2"/>
      <c r="G149" s="12">
        <v>32532</v>
      </c>
      <c r="H149" s="12">
        <v>32638</v>
      </c>
      <c r="I149" s="12">
        <v>42190</v>
      </c>
      <c r="J149" s="12">
        <v>0</v>
      </c>
      <c r="K149" s="12">
        <v>42374</v>
      </c>
      <c r="L149" s="12">
        <v>0</v>
      </c>
      <c r="M149" s="12">
        <v>0</v>
      </c>
      <c r="N149" s="12">
        <v>0</v>
      </c>
      <c r="O149" s="12">
        <v>0</v>
      </c>
      <c r="P149" s="12">
        <v>0</v>
      </c>
      <c r="Q149" s="12">
        <v>0</v>
      </c>
      <c r="R149" s="63">
        <v>0</v>
      </c>
      <c r="S149" s="63">
        <v>0</v>
      </c>
      <c r="T149" s="63">
        <v>0</v>
      </c>
      <c r="U149" s="41">
        <v>0</v>
      </c>
      <c r="V149" s="41">
        <v>385993</v>
      </c>
      <c r="W149" s="63">
        <v>148271</v>
      </c>
      <c r="X149" s="63">
        <v>393624</v>
      </c>
      <c r="Y149" s="63">
        <v>613530</v>
      </c>
      <c r="Z149" s="63">
        <v>254673</v>
      </c>
      <c r="AA149" s="63">
        <v>264046</v>
      </c>
      <c r="AB149" s="63">
        <v>478285</v>
      </c>
      <c r="AC149" s="63">
        <v>34236</v>
      </c>
      <c r="AD149" s="63">
        <v>125478</v>
      </c>
      <c r="AE149" s="63">
        <v>134944</v>
      </c>
      <c r="AF149" s="63">
        <v>147659</v>
      </c>
      <c r="AG149" s="63">
        <v>205182</v>
      </c>
      <c r="AH149" s="63">
        <v>205182</v>
      </c>
      <c r="AI149" s="13">
        <v>-0.13155547209786556</v>
      </c>
      <c r="AJ149" s="13">
        <v>0</v>
      </c>
    </row>
    <row r="150" spans="1:41"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41"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41" ht="10.5" customHeight="1" x14ac:dyDescent="0.2">
      <c r="A152" s="18" t="s">
        <v>121</v>
      </c>
      <c r="B152" s="66"/>
      <c r="C152" s="18"/>
      <c r="D152" s="18"/>
      <c r="E152" s="18"/>
      <c r="F152" s="2"/>
      <c r="G152" s="5">
        <v>3347279</v>
      </c>
      <c r="H152" s="5">
        <v>3147336</v>
      </c>
      <c r="I152" s="5">
        <v>3177185</v>
      </c>
      <c r="J152" s="5">
        <v>4208973</v>
      </c>
      <c r="K152" s="5">
        <v>4589201</v>
      </c>
      <c r="L152" s="5">
        <v>4476179</v>
      </c>
      <c r="M152" s="5">
        <v>4307804</v>
      </c>
      <c r="N152" s="5">
        <v>4536605</v>
      </c>
      <c r="O152" s="5">
        <v>5116038</v>
      </c>
      <c r="P152" s="5">
        <v>4849663</v>
      </c>
      <c r="Q152" s="5">
        <v>5018059</v>
      </c>
      <c r="R152" s="62">
        <v>5034193</v>
      </c>
      <c r="S152" s="62">
        <v>5171884.0120000001</v>
      </c>
      <c r="T152" s="62">
        <v>4510617</v>
      </c>
      <c r="U152" s="39">
        <v>5396196</v>
      </c>
      <c r="V152" s="39">
        <v>8032587</v>
      </c>
      <c r="W152" s="62">
        <v>7562948</v>
      </c>
      <c r="X152" s="62">
        <v>7962399</v>
      </c>
      <c r="Y152" s="62">
        <v>9124121</v>
      </c>
      <c r="Z152" s="62">
        <v>9241779</v>
      </c>
      <c r="AA152" s="62">
        <v>10522259</v>
      </c>
      <c r="AB152" s="62">
        <v>12481080</v>
      </c>
      <c r="AC152" s="62">
        <v>8823406</v>
      </c>
      <c r="AD152" s="62">
        <v>8139821</v>
      </c>
      <c r="AE152" s="62">
        <v>8444479</v>
      </c>
      <c r="AF152" s="62">
        <v>9210815</v>
      </c>
      <c r="AG152" s="62">
        <v>12051073</v>
      </c>
      <c r="AH152" s="62">
        <v>12051073</v>
      </c>
      <c r="AI152" s="10">
        <v>-5.8263267490641368E-3</v>
      </c>
      <c r="AJ152" s="10">
        <v>0</v>
      </c>
    </row>
    <row r="153" spans="1:41"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41" ht="10.5" customHeight="1" x14ac:dyDescent="0.2">
      <c r="A154" s="11"/>
      <c r="B154" s="19" t="s">
        <v>64</v>
      </c>
      <c r="C154" s="14"/>
      <c r="D154" s="19"/>
      <c r="E154" s="19"/>
      <c r="F154" s="2"/>
      <c r="G154" s="12">
        <v>1152725</v>
      </c>
      <c r="H154" s="12">
        <v>1274552</v>
      </c>
      <c r="I154" s="12">
        <v>1242885</v>
      </c>
      <c r="J154" s="12">
        <v>1265665</v>
      </c>
      <c r="K154" s="12">
        <v>1469907</v>
      </c>
      <c r="L154" s="12">
        <v>1560180</v>
      </c>
      <c r="M154" s="12">
        <v>1255603</v>
      </c>
      <c r="N154" s="12">
        <v>1458212</v>
      </c>
      <c r="O154" s="12">
        <v>1471545</v>
      </c>
      <c r="P154" s="12">
        <v>1584910</v>
      </c>
      <c r="Q154" s="12">
        <v>1640788</v>
      </c>
      <c r="R154" s="63">
        <v>1640788</v>
      </c>
      <c r="S154" s="63">
        <v>1653914.304</v>
      </c>
      <c r="T154" s="63">
        <v>1842898</v>
      </c>
      <c r="U154" s="41">
        <v>2390223</v>
      </c>
      <c r="V154" s="41">
        <v>3810953</v>
      </c>
      <c r="W154" s="63">
        <v>2058316</v>
      </c>
      <c r="X154" s="63">
        <v>1900875</v>
      </c>
      <c r="Y154" s="63">
        <v>2083281</v>
      </c>
      <c r="Z154" s="63">
        <v>2099253</v>
      </c>
      <c r="AA154" s="63">
        <v>2269865</v>
      </c>
      <c r="AB154" s="63">
        <v>2697893</v>
      </c>
      <c r="AC154" s="63">
        <v>1808043</v>
      </c>
      <c r="AD154" s="63">
        <v>2451140</v>
      </c>
      <c r="AE154" s="63">
        <v>2475142</v>
      </c>
      <c r="AF154" s="63">
        <v>2681290</v>
      </c>
      <c r="AG154" s="63">
        <v>1412007</v>
      </c>
      <c r="AH154" s="63">
        <v>1412007</v>
      </c>
      <c r="AI154" s="13">
        <v>-0.10229146404575518</v>
      </c>
      <c r="AJ154" s="13">
        <v>0</v>
      </c>
    </row>
    <row r="155" spans="1:41"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41" ht="10.5" customHeight="1" x14ac:dyDescent="0.2">
      <c r="A156" s="11"/>
      <c r="B156" s="19" t="s">
        <v>66</v>
      </c>
      <c r="C156" s="14"/>
      <c r="D156" s="19"/>
      <c r="E156" s="19"/>
      <c r="F156" s="2"/>
      <c r="G156" s="12">
        <v>669549</v>
      </c>
      <c r="H156" s="12">
        <v>705734</v>
      </c>
      <c r="I156" s="12">
        <v>749620</v>
      </c>
      <c r="J156" s="12">
        <v>860146</v>
      </c>
      <c r="K156" s="12">
        <v>943548</v>
      </c>
      <c r="L156" s="12">
        <v>1014105</v>
      </c>
      <c r="M156" s="12">
        <v>1050689</v>
      </c>
      <c r="N156" s="12">
        <v>1174939</v>
      </c>
      <c r="O156" s="12">
        <v>1638584</v>
      </c>
      <c r="P156" s="12">
        <v>1465038</v>
      </c>
      <c r="Q156" s="12">
        <v>1387384</v>
      </c>
      <c r="R156" s="63">
        <v>1387484</v>
      </c>
      <c r="S156" s="63">
        <v>1462408.1360000002</v>
      </c>
      <c r="T156" s="63">
        <v>1980849</v>
      </c>
      <c r="U156" s="41">
        <v>2270681</v>
      </c>
      <c r="V156" s="41">
        <v>1968012</v>
      </c>
      <c r="W156" s="63">
        <v>1763906</v>
      </c>
      <c r="X156" s="63">
        <v>2198660</v>
      </c>
      <c r="Y156" s="63">
        <v>2543649</v>
      </c>
      <c r="Z156" s="63">
        <v>3355442</v>
      </c>
      <c r="AA156" s="63">
        <v>3199993</v>
      </c>
      <c r="AB156" s="63">
        <v>3154972</v>
      </c>
      <c r="AC156" s="63">
        <v>3337006</v>
      </c>
      <c r="AD156" s="63">
        <v>2961336</v>
      </c>
      <c r="AE156" s="63">
        <v>2690330</v>
      </c>
      <c r="AF156" s="63">
        <v>2993107</v>
      </c>
      <c r="AG156" s="63">
        <v>4109358</v>
      </c>
      <c r="AH156" s="63">
        <v>4109358</v>
      </c>
      <c r="AI156" s="13">
        <v>4.5032374301009925E-2</v>
      </c>
      <c r="AJ156" s="13">
        <v>0</v>
      </c>
    </row>
    <row r="157" spans="1:41" ht="10.5" customHeight="1" x14ac:dyDescent="0.2">
      <c r="A157" s="11"/>
      <c r="B157" s="19" t="s">
        <v>67</v>
      </c>
      <c r="C157" s="14"/>
      <c r="D157" s="19"/>
      <c r="E157" s="19"/>
      <c r="F157" s="2"/>
      <c r="G157" s="12">
        <v>42141</v>
      </c>
      <c r="H157" s="12">
        <v>15402</v>
      </c>
      <c r="I157" s="12">
        <v>39785</v>
      </c>
      <c r="J157" s="12">
        <v>88672</v>
      </c>
      <c r="K157" s="12">
        <v>129615</v>
      </c>
      <c r="L157" s="12">
        <v>60851</v>
      </c>
      <c r="M157" s="12">
        <v>112430</v>
      </c>
      <c r="N157" s="12">
        <v>28582</v>
      </c>
      <c r="O157" s="12">
        <v>42085</v>
      </c>
      <c r="P157" s="12">
        <v>77391</v>
      </c>
      <c r="Q157" s="12">
        <v>90305</v>
      </c>
      <c r="R157" s="63">
        <v>90305</v>
      </c>
      <c r="S157" s="63">
        <v>96445.74</v>
      </c>
      <c r="T157" s="63">
        <v>202150</v>
      </c>
      <c r="U157" s="41">
        <v>223631</v>
      </c>
      <c r="V157" s="41">
        <v>308135</v>
      </c>
      <c r="W157" s="63">
        <v>216127</v>
      </c>
      <c r="X157" s="63">
        <v>218968</v>
      </c>
      <c r="Y157" s="63">
        <v>315777</v>
      </c>
      <c r="Z157" s="63">
        <v>287644</v>
      </c>
      <c r="AA157" s="63">
        <v>286149</v>
      </c>
      <c r="AB157" s="63">
        <v>356929</v>
      </c>
      <c r="AC157" s="63">
        <v>249864</v>
      </c>
      <c r="AD157" s="63">
        <v>240460</v>
      </c>
      <c r="AE157" s="63">
        <v>174955</v>
      </c>
      <c r="AF157" s="63">
        <v>247749</v>
      </c>
      <c r="AG157" s="63">
        <v>1452522</v>
      </c>
      <c r="AH157" s="63">
        <v>1452522</v>
      </c>
      <c r="AI157" s="13">
        <v>0.26354335256282857</v>
      </c>
      <c r="AJ157" s="13">
        <v>0</v>
      </c>
    </row>
    <row r="158" spans="1:41" ht="10.5" customHeight="1" x14ac:dyDescent="0.2">
      <c r="A158" s="11"/>
      <c r="B158" s="19" t="s">
        <v>69</v>
      </c>
      <c r="C158" s="14"/>
      <c r="D158" s="19"/>
      <c r="E158" s="19"/>
      <c r="F158" s="2"/>
      <c r="G158" s="12">
        <v>355418</v>
      </c>
      <c r="H158" s="12">
        <v>348311</v>
      </c>
      <c r="I158" s="12">
        <v>372951</v>
      </c>
      <c r="J158" s="12">
        <v>380650</v>
      </c>
      <c r="K158" s="12">
        <v>856095</v>
      </c>
      <c r="L158" s="12">
        <v>643340</v>
      </c>
      <c r="M158" s="12">
        <v>484456</v>
      </c>
      <c r="N158" s="12">
        <v>476200</v>
      </c>
      <c r="O158" s="12">
        <v>244014</v>
      </c>
      <c r="P158" s="12">
        <v>219577</v>
      </c>
      <c r="Q158" s="12">
        <v>354938</v>
      </c>
      <c r="R158" s="63">
        <v>370972</v>
      </c>
      <c r="S158" s="63">
        <v>338326.46400000004</v>
      </c>
      <c r="T158" s="63">
        <v>0</v>
      </c>
      <c r="U158" s="41">
        <v>0</v>
      </c>
      <c r="V158" s="41">
        <v>685338</v>
      </c>
      <c r="W158" s="63">
        <v>634893</v>
      </c>
      <c r="X158" s="63">
        <v>67020</v>
      </c>
      <c r="Y158" s="63">
        <v>398064</v>
      </c>
      <c r="Z158" s="63">
        <v>380014</v>
      </c>
      <c r="AA158" s="63">
        <v>69867</v>
      </c>
      <c r="AB158" s="63">
        <v>580941</v>
      </c>
      <c r="AC158" s="63">
        <v>548898</v>
      </c>
      <c r="AD158" s="63">
        <v>499736</v>
      </c>
      <c r="AE158" s="63">
        <v>498554</v>
      </c>
      <c r="AF158" s="63">
        <v>510449</v>
      </c>
      <c r="AG158" s="63">
        <v>468185</v>
      </c>
      <c r="AH158" s="63">
        <v>468185</v>
      </c>
      <c r="AI158" s="13">
        <v>-3.5325249864902375E-2</v>
      </c>
      <c r="AJ158" s="13">
        <v>0</v>
      </c>
    </row>
    <row r="159" spans="1:41" ht="10.5" customHeight="1" x14ac:dyDescent="0.2">
      <c r="A159" s="11"/>
      <c r="B159" s="19" t="s">
        <v>70</v>
      </c>
      <c r="C159" s="14"/>
      <c r="D159" s="19"/>
      <c r="E159" s="19"/>
      <c r="F159" s="2"/>
      <c r="G159" s="12">
        <v>166334</v>
      </c>
      <c r="H159" s="12">
        <v>271862</v>
      </c>
      <c r="I159" s="12">
        <v>257668</v>
      </c>
      <c r="J159" s="12">
        <v>189636</v>
      </c>
      <c r="K159" s="12">
        <v>196817</v>
      </c>
      <c r="L159" s="12">
        <v>359744</v>
      </c>
      <c r="M159" s="12">
        <v>240893</v>
      </c>
      <c r="N159" s="12">
        <v>224926</v>
      </c>
      <c r="O159" s="12">
        <v>343809</v>
      </c>
      <c r="P159" s="12">
        <v>254514</v>
      </c>
      <c r="Q159" s="12">
        <v>333210</v>
      </c>
      <c r="R159" s="63">
        <v>333210</v>
      </c>
      <c r="S159" s="63">
        <v>328878.27</v>
      </c>
      <c r="T159" s="63">
        <v>0</v>
      </c>
      <c r="U159" s="41">
        <v>0</v>
      </c>
      <c r="V159" s="41">
        <v>411736</v>
      </c>
      <c r="W159" s="63">
        <v>929961</v>
      </c>
      <c r="X159" s="63">
        <v>357901</v>
      </c>
      <c r="Y159" s="63">
        <v>337949</v>
      </c>
      <c r="Z159" s="63">
        <v>366391</v>
      </c>
      <c r="AA159" s="63">
        <v>440372</v>
      </c>
      <c r="AB159" s="63">
        <v>686442</v>
      </c>
      <c r="AC159" s="63">
        <v>1520473</v>
      </c>
      <c r="AD159" s="63">
        <v>555417</v>
      </c>
      <c r="AE159" s="63">
        <v>760621</v>
      </c>
      <c r="AF159" s="63">
        <v>513147</v>
      </c>
      <c r="AG159" s="63">
        <v>1237802</v>
      </c>
      <c r="AH159" s="63">
        <v>1237802</v>
      </c>
      <c r="AI159" s="13">
        <v>0.10325157304361388</v>
      </c>
      <c r="AJ159" s="13">
        <v>0</v>
      </c>
    </row>
    <row r="160" spans="1:41" ht="10.5" customHeight="1" x14ac:dyDescent="0.2">
      <c r="A160" s="11"/>
      <c r="B160" s="19" t="s">
        <v>71</v>
      </c>
      <c r="C160" s="14"/>
      <c r="D160" s="19"/>
      <c r="E160" s="19"/>
      <c r="F160" s="2"/>
      <c r="G160" s="12">
        <v>190202</v>
      </c>
      <c r="H160" s="12">
        <v>183557</v>
      </c>
      <c r="I160" s="12">
        <v>111921</v>
      </c>
      <c r="J160" s="12">
        <v>145748</v>
      </c>
      <c r="K160" s="12">
        <v>185919</v>
      </c>
      <c r="L160" s="12">
        <v>190000</v>
      </c>
      <c r="M160" s="12">
        <v>195895</v>
      </c>
      <c r="N160" s="12">
        <v>78742</v>
      </c>
      <c r="O160" s="12">
        <v>177908</v>
      </c>
      <c r="P160" s="12">
        <v>181963</v>
      </c>
      <c r="Q160" s="12">
        <v>225662</v>
      </c>
      <c r="R160" s="63">
        <v>225662</v>
      </c>
      <c r="S160" s="63">
        <v>232206.19799999997</v>
      </c>
      <c r="T160" s="63">
        <v>111314</v>
      </c>
      <c r="U160" s="41">
        <v>100284</v>
      </c>
      <c r="V160" s="41">
        <v>110156</v>
      </c>
      <c r="W160" s="63">
        <v>119395</v>
      </c>
      <c r="X160" s="63">
        <v>103022</v>
      </c>
      <c r="Y160" s="63">
        <v>117858</v>
      </c>
      <c r="Z160" s="63">
        <v>138590</v>
      </c>
      <c r="AA160" s="63">
        <v>187573</v>
      </c>
      <c r="AB160" s="63">
        <v>238721</v>
      </c>
      <c r="AC160" s="63">
        <v>151578</v>
      </c>
      <c r="AD160" s="63">
        <v>181440</v>
      </c>
      <c r="AE160" s="63">
        <v>180647</v>
      </c>
      <c r="AF160" s="63">
        <v>217287</v>
      </c>
      <c r="AG160" s="63">
        <v>3817</v>
      </c>
      <c r="AH160" s="63">
        <v>3817</v>
      </c>
      <c r="AI160" s="13">
        <v>-0.49807527565685006</v>
      </c>
      <c r="AJ160" s="13">
        <v>0</v>
      </c>
    </row>
    <row r="161" spans="1:36" ht="10.5" customHeight="1" x14ac:dyDescent="0.2">
      <c r="A161" s="11"/>
      <c r="B161" s="19" t="s">
        <v>72</v>
      </c>
      <c r="C161" s="14"/>
      <c r="D161" s="19"/>
      <c r="E161" s="19"/>
      <c r="F161" s="2"/>
      <c r="G161" s="12">
        <v>17166</v>
      </c>
      <c r="H161" s="12">
        <v>15024</v>
      </c>
      <c r="I161" s="12">
        <v>14013</v>
      </c>
      <c r="J161" s="12">
        <v>11613</v>
      </c>
      <c r="K161" s="12">
        <v>11192</v>
      </c>
      <c r="L161" s="12">
        <v>9033</v>
      </c>
      <c r="M161" s="12">
        <v>0</v>
      </c>
      <c r="N161" s="12">
        <v>0</v>
      </c>
      <c r="O161" s="12">
        <v>0</v>
      </c>
      <c r="P161" s="12">
        <v>0</v>
      </c>
      <c r="Q161" s="12">
        <v>0</v>
      </c>
      <c r="R161" s="63">
        <v>0</v>
      </c>
      <c r="S161" s="63">
        <v>0</v>
      </c>
      <c r="T161" s="63">
        <v>0</v>
      </c>
      <c r="U161" s="41">
        <v>0</v>
      </c>
      <c r="V161" s="41">
        <v>159627</v>
      </c>
      <c r="W161" s="63">
        <v>79898</v>
      </c>
      <c r="X161" s="63">
        <v>103474</v>
      </c>
      <c r="Y161" s="63">
        <v>200531</v>
      </c>
      <c r="Z161" s="63">
        <v>213680</v>
      </c>
      <c r="AA161" s="63">
        <v>283121</v>
      </c>
      <c r="AB161" s="63">
        <v>320340</v>
      </c>
      <c r="AC161" s="63">
        <v>295103</v>
      </c>
      <c r="AD161" s="63">
        <v>312374</v>
      </c>
      <c r="AE161" s="63">
        <v>245081</v>
      </c>
      <c r="AF161" s="63">
        <v>60746</v>
      </c>
      <c r="AG161" s="63">
        <v>566563</v>
      </c>
      <c r="AH161" s="63">
        <v>566563</v>
      </c>
      <c r="AI161" s="13">
        <v>9.9696491910412632E-2</v>
      </c>
      <c r="AJ161" s="13">
        <v>0</v>
      </c>
    </row>
    <row r="162" spans="1:36" ht="10.5" customHeight="1" x14ac:dyDescent="0.2">
      <c r="A162" s="11"/>
      <c r="B162" s="19" t="s">
        <v>73</v>
      </c>
      <c r="C162" s="14"/>
      <c r="D162" s="19"/>
      <c r="E162" s="19"/>
      <c r="F162" s="2"/>
      <c r="G162" s="12">
        <v>415427</v>
      </c>
      <c r="H162" s="12">
        <v>0</v>
      </c>
      <c r="I162" s="12">
        <v>0</v>
      </c>
      <c r="J162" s="12">
        <v>787928</v>
      </c>
      <c r="K162" s="12">
        <v>309267</v>
      </c>
      <c r="L162" s="12">
        <v>0</v>
      </c>
      <c r="M162" s="12">
        <v>0</v>
      </c>
      <c r="N162" s="12">
        <v>0</v>
      </c>
      <c r="O162" s="12">
        <v>0</v>
      </c>
      <c r="P162" s="12">
        <v>0</v>
      </c>
      <c r="Q162" s="12">
        <v>0</v>
      </c>
      <c r="R162" s="63">
        <v>0</v>
      </c>
      <c r="S162" s="63">
        <v>0</v>
      </c>
      <c r="T162" s="63">
        <v>0</v>
      </c>
      <c r="U162" s="41">
        <v>0</v>
      </c>
      <c r="V162" s="41">
        <v>24000</v>
      </c>
      <c r="W162" s="63">
        <v>15602</v>
      </c>
      <c r="X162" s="63">
        <v>1257336</v>
      </c>
      <c r="Y162" s="63">
        <v>1069456</v>
      </c>
      <c r="Z162" s="63">
        <v>1273425</v>
      </c>
      <c r="AA162" s="63">
        <v>2971259</v>
      </c>
      <c r="AB162" s="63">
        <v>3886881</v>
      </c>
      <c r="AC162" s="63">
        <v>0</v>
      </c>
      <c r="AD162" s="63">
        <v>0</v>
      </c>
      <c r="AE162" s="63">
        <v>0</v>
      </c>
      <c r="AF162" s="63">
        <v>714788</v>
      </c>
      <c r="AG162" s="63">
        <v>1439783</v>
      </c>
      <c r="AH162" s="63">
        <v>1439783</v>
      </c>
      <c r="AI162" s="13">
        <v>-0.15254632737467255</v>
      </c>
      <c r="AJ162" s="13">
        <v>0</v>
      </c>
    </row>
    <row r="163" spans="1:36" ht="10.5" customHeight="1" x14ac:dyDescent="0.2">
      <c r="A163" s="11"/>
      <c r="B163" s="19" t="s">
        <v>39</v>
      </c>
      <c r="C163" s="14"/>
      <c r="D163" s="19"/>
      <c r="E163" s="19"/>
      <c r="F163" s="2"/>
      <c r="G163" s="12">
        <v>338317</v>
      </c>
      <c r="H163" s="12">
        <v>332894</v>
      </c>
      <c r="I163" s="12">
        <v>388342</v>
      </c>
      <c r="J163" s="12">
        <v>478915</v>
      </c>
      <c r="K163" s="12">
        <v>486841</v>
      </c>
      <c r="L163" s="12">
        <v>638926</v>
      </c>
      <c r="M163" s="12">
        <v>967838</v>
      </c>
      <c r="N163" s="12">
        <v>1095004</v>
      </c>
      <c r="O163" s="12">
        <v>1198093</v>
      </c>
      <c r="P163" s="12">
        <v>1066270</v>
      </c>
      <c r="Q163" s="12">
        <v>985772</v>
      </c>
      <c r="R163" s="63">
        <v>985772</v>
      </c>
      <c r="S163" s="63">
        <v>1059704.8999999999</v>
      </c>
      <c r="T163" s="63">
        <v>373406</v>
      </c>
      <c r="U163" s="41">
        <v>411377</v>
      </c>
      <c r="V163" s="41">
        <v>554630</v>
      </c>
      <c r="W163" s="63">
        <v>1744850</v>
      </c>
      <c r="X163" s="63">
        <v>1755143</v>
      </c>
      <c r="Y163" s="63">
        <v>2057556</v>
      </c>
      <c r="Z163" s="63">
        <v>1127340</v>
      </c>
      <c r="AA163" s="63">
        <v>814060</v>
      </c>
      <c r="AB163" s="63">
        <v>557961</v>
      </c>
      <c r="AC163" s="63">
        <v>912441</v>
      </c>
      <c r="AD163" s="63">
        <v>937918</v>
      </c>
      <c r="AE163" s="63">
        <v>1419149</v>
      </c>
      <c r="AF163" s="63">
        <v>1272252</v>
      </c>
      <c r="AG163" s="63">
        <v>1361036</v>
      </c>
      <c r="AH163" s="63">
        <v>1361036</v>
      </c>
      <c r="AI163" s="13">
        <v>0.1602305449248147</v>
      </c>
      <c r="AJ163" s="13">
        <v>0</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97"/>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20" t="s">
        <v>192</v>
      </c>
      <c r="B170" s="11"/>
      <c r="C170" s="11"/>
      <c r="D170" s="11"/>
      <c r="E170" s="14"/>
      <c r="F170" s="14"/>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26"/>
      <c r="B171" s="11"/>
      <c r="C171" s="11"/>
      <c r="D171" s="11"/>
      <c r="E171" s="14"/>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185</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2103040</v>
      </c>
      <c r="H176" s="5">
        <v>3247662</v>
      </c>
      <c r="I176" s="5">
        <v>3035243</v>
      </c>
      <c r="J176" s="5">
        <v>1772144</v>
      </c>
      <c r="K176" s="5">
        <f>SUM(K178,K193,K204,K206)</f>
        <v>1956698</v>
      </c>
      <c r="L176" s="5">
        <f>SUM(L178,L193,L204,L206)</f>
        <v>981725</v>
      </c>
      <c r="M176" s="5">
        <f>SUM(M178,M193,M204,M206)</f>
        <v>967685</v>
      </c>
      <c r="N176" s="5">
        <f>SUM(N178,N193,N204,N206)</f>
        <v>12377</v>
      </c>
      <c r="O176" s="5">
        <v>19379</v>
      </c>
      <c r="P176" s="5">
        <v>5061</v>
      </c>
      <c r="Q176" s="5">
        <v>23204</v>
      </c>
      <c r="R176" s="39">
        <v>1682043</v>
      </c>
      <c r="S176" s="39">
        <v>2946014</v>
      </c>
      <c r="T176" s="39">
        <v>3135468.17</v>
      </c>
      <c r="U176" s="39">
        <v>3270986</v>
      </c>
      <c r="V176" s="39">
        <v>2854132.05</v>
      </c>
      <c r="W176" s="39">
        <v>3148844.8</v>
      </c>
      <c r="X176" s="39">
        <v>3738460</v>
      </c>
      <c r="Y176" s="39">
        <v>2961555</v>
      </c>
      <c r="Z176" s="39">
        <v>3358651</v>
      </c>
      <c r="AA176" s="39">
        <v>2544252</v>
      </c>
      <c r="AB176" s="39">
        <v>3618758</v>
      </c>
      <c r="AC176" s="39">
        <v>3517596</v>
      </c>
      <c r="AD176" s="39">
        <v>3161890</v>
      </c>
      <c r="AE176" s="39">
        <v>3273829</v>
      </c>
      <c r="AF176" s="39">
        <v>3411793</v>
      </c>
      <c r="AG176" s="39">
        <v>3374023</v>
      </c>
      <c r="AH176" s="39">
        <v>3499266</v>
      </c>
      <c r="AI176" s="10">
        <v>-5.5806435031185986E-3</v>
      </c>
      <c r="AJ176" s="10">
        <v>3.7119782526675131E-2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1609937</v>
      </c>
      <c r="H178" s="12">
        <v>1726993</v>
      </c>
      <c r="I178" s="12">
        <v>1664491</v>
      </c>
      <c r="J178" s="12">
        <v>900663</v>
      </c>
      <c r="K178" s="12">
        <f>SUM(K179,K183:K187)</f>
        <v>924278</v>
      </c>
      <c r="L178" s="12">
        <f>SUM(L179,L183:L187)</f>
        <v>866328</v>
      </c>
      <c r="M178" s="12">
        <f>SUM(M179,M183:M187)</f>
        <v>844567</v>
      </c>
      <c r="N178" s="12">
        <f>SUM(N179,N183:N187)</f>
        <v>7475</v>
      </c>
      <c r="O178" s="12">
        <v>10490</v>
      </c>
      <c r="P178" s="12">
        <v>1529</v>
      </c>
      <c r="Q178" s="12">
        <v>21301</v>
      </c>
      <c r="R178" s="41">
        <v>1415527</v>
      </c>
      <c r="S178" s="41">
        <v>2461164</v>
      </c>
      <c r="T178" s="41">
        <v>2605613.17</v>
      </c>
      <c r="U178" s="41">
        <v>2747776</v>
      </c>
      <c r="V178" s="41">
        <v>2286379.0499999998</v>
      </c>
      <c r="W178" s="41">
        <v>2376163.7999999998</v>
      </c>
      <c r="X178" s="41">
        <v>2658711</v>
      </c>
      <c r="Y178" s="41">
        <v>2550491</v>
      </c>
      <c r="Z178" s="41">
        <v>2864459</v>
      </c>
      <c r="AA178" s="41">
        <v>1051809</v>
      </c>
      <c r="AB178" s="41">
        <v>2955006</v>
      </c>
      <c r="AC178" s="41">
        <v>2894425</v>
      </c>
      <c r="AD178" s="41">
        <v>2817665</v>
      </c>
      <c r="AE178" s="41">
        <v>2642686</v>
      </c>
      <c r="AF178" s="41">
        <v>2971379</v>
      </c>
      <c r="AG178" s="41">
        <v>2956108</v>
      </c>
      <c r="AH178" s="41">
        <v>2941845</v>
      </c>
      <c r="AI178" s="13">
        <v>-7.4368096041332876E-4</v>
      </c>
      <c r="AJ178" s="13">
        <v>-4.8249252057096697E-3</v>
      </c>
    </row>
    <row r="179" spans="1:36" ht="10.5" customHeight="1" x14ac:dyDescent="0.2">
      <c r="A179" s="11"/>
      <c r="B179" s="11"/>
      <c r="C179" s="11" t="s">
        <v>36</v>
      </c>
      <c r="D179" s="11"/>
      <c r="E179" s="11"/>
      <c r="F179" s="2"/>
      <c r="G179" s="12">
        <v>532009</v>
      </c>
      <c r="H179" s="12">
        <v>539115</v>
      </c>
      <c r="I179" s="12">
        <v>561843</v>
      </c>
      <c r="J179" s="12">
        <v>488374</v>
      </c>
      <c r="K179" s="12">
        <f>SUM(K180:K182)</f>
        <v>136897</v>
      </c>
      <c r="L179" s="12">
        <f>SUM(L180:L182)</f>
        <v>134734</v>
      </c>
      <c r="M179" s="12">
        <f>SUM(M180:M182)</f>
        <v>137275</v>
      </c>
      <c r="N179" s="12">
        <f>SUM(N180:N182)</f>
        <v>5695</v>
      </c>
      <c r="O179" s="12">
        <v>5295</v>
      </c>
      <c r="P179" s="12">
        <v>1219</v>
      </c>
      <c r="Q179" s="12">
        <v>0</v>
      </c>
      <c r="R179" s="41">
        <v>586425</v>
      </c>
      <c r="S179" s="41">
        <v>924525</v>
      </c>
      <c r="T179" s="41">
        <v>843671</v>
      </c>
      <c r="U179" s="41">
        <v>784697</v>
      </c>
      <c r="V179" s="41">
        <v>686369.05</v>
      </c>
      <c r="W179" s="41">
        <v>673575.8</v>
      </c>
      <c r="X179" s="41">
        <v>966668</v>
      </c>
      <c r="Y179" s="41">
        <v>689765</v>
      </c>
      <c r="Z179" s="41">
        <v>793205</v>
      </c>
      <c r="AA179" s="41">
        <v>369651</v>
      </c>
      <c r="AB179" s="41">
        <v>870781</v>
      </c>
      <c r="AC179" s="41">
        <v>884000</v>
      </c>
      <c r="AD179" s="41">
        <v>741978</v>
      </c>
      <c r="AE179" s="41">
        <v>800960</v>
      </c>
      <c r="AF179" s="41">
        <v>782312</v>
      </c>
      <c r="AG179" s="41">
        <v>802785</v>
      </c>
      <c r="AH179" s="41">
        <v>602590</v>
      </c>
      <c r="AI179" s="13">
        <v>-5.9514373372438589E-2</v>
      </c>
      <c r="AJ179" s="13">
        <v>-0.24937561115367129</v>
      </c>
    </row>
    <row r="180" spans="1:36" ht="10.5" customHeight="1" x14ac:dyDescent="0.2">
      <c r="A180" s="11"/>
      <c r="B180" s="11"/>
      <c r="C180" s="11"/>
      <c r="D180" s="11" t="s">
        <v>37</v>
      </c>
      <c r="E180" s="11"/>
      <c r="F180" s="2"/>
      <c r="G180" s="12">
        <v>479541</v>
      </c>
      <c r="H180" s="12">
        <v>496933</v>
      </c>
      <c r="I180" s="12">
        <v>504296</v>
      </c>
      <c r="J180" s="12">
        <v>465510</v>
      </c>
      <c r="K180" s="12">
        <v>125931</v>
      </c>
      <c r="L180" s="12">
        <v>115911</v>
      </c>
      <c r="M180" s="12">
        <v>116159</v>
      </c>
      <c r="N180" s="12">
        <v>0</v>
      </c>
      <c r="O180" s="12">
        <v>0</v>
      </c>
      <c r="P180" s="12">
        <v>0</v>
      </c>
      <c r="Q180" s="12">
        <v>0</v>
      </c>
      <c r="R180" s="41">
        <v>397493</v>
      </c>
      <c r="S180" s="41">
        <v>781177</v>
      </c>
      <c r="T180" s="41">
        <v>819584</v>
      </c>
      <c r="U180" s="41">
        <v>700737</v>
      </c>
      <c r="V180" s="41">
        <v>595339</v>
      </c>
      <c r="W180" s="41">
        <v>568044</v>
      </c>
      <c r="X180" s="41">
        <v>508664</v>
      </c>
      <c r="Y180" s="41">
        <v>592043</v>
      </c>
      <c r="Z180" s="41">
        <v>731665</v>
      </c>
      <c r="AA180" s="41">
        <v>335854</v>
      </c>
      <c r="AB180" s="41">
        <v>789429</v>
      </c>
      <c r="AC180" s="41">
        <v>776309</v>
      </c>
      <c r="AD180" s="41">
        <v>628487</v>
      </c>
      <c r="AE180" s="41">
        <v>723402</v>
      </c>
      <c r="AF180" s="41">
        <v>666908</v>
      </c>
      <c r="AG180" s="41">
        <v>665061</v>
      </c>
      <c r="AH180" s="41">
        <v>513183</v>
      </c>
      <c r="AI180" s="13">
        <v>-6.9263960406057312E-2</v>
      </c>
      <c r="AJ180" s="13">
        <v>-0.22836702197242056</v>
      </c>
    </row>
    <row r="181" spans="1:36" ht="10.5" customHeight="1" x14ac:dyDescent="0.2">
      <c r="A181" s="11"/>
      <c r="B181" s="11"/>
      <c r="C181" s="14"/>
      <c r="D181" s="11" t="s">
        <v>90</v>
      </c>
      <c r="E181" s="11"/>
      <c r="F181" s="2"/>
      <c r="G181" s="12">
        <v>0</v>
      </c>
      <c r="H181" s="12">
        <v>0</v>
      </c>
      <c r="I181" s="12">
        <v>4548</v>
      </c>
      <c r="J181" s="12">
        <v>5201</v>
      </c>
      <c r="K181" s="12">
        <v>3620</v>
      </c>
      <c r="L181" s="12">
        <v>4410</v>
      </c>
      <c r="M181" s="12">
        <v>4938</v>
      </c>
      <c r="N181" s="12">
        <v>5695</v>
      </c>
      <c r="O181" s="12">
        <v>5295</v>
      </c>
      <c r="P181" s="12">
        <v>1219</v>
      </c>
      <c r="Q181" s="12">
        <v>0</v>
      </c>
      <c r="R181" s="41">
        <v>0</v>
      </c>
      <c r="S181" s="41">
        <v>0</v>
      </c>
      <c r="T181" s="41">
        <v>0</v>
      </c>
      <c r="U181" s="41">
        <v>0</v>
      </c>
      <c r="V181" s="41">
        <v>0</v>
      </c>
      <c r="W181" s="41">
        <v>0</v>
      </c>
      <c r="X181" s="41">
        <v>0</v>
      </c>
      <c r="Y181" s="41">
        <v>0</v>
      </c>
      <c r="Z181" s="41">
        <v>0</v>
      </c>
      <c r="AA181" s="41">
        <v>0</v>
      </c>
      <c r="AB181" s="41">
        <v>0</v>
      </c>
      <c r="AC181" s="41">
        <v>0</v>
      </c>
      <c r="AD181" s="41">
        <v>0</v>
      </c>
      <c r="AE181" s="41">
        <v>0</v>
      </c>
      <c r="AF181" s="41">
        <v>0</v>
      </c>
      <c r="AG181" s="41">
        <v>0</v>
      </c>
      <c r="AH181" s="41">
        <v>0</v>
      </c>
      <c r="AI181" s="13" t="s">
        <v>246</v>
      </c>
      <c r="AJ181" s="13" t="s">
        <v>246</v>
      </c>
    </row>
    <row r="182" spans="1:36" ht="10.5" customHeight="1" x14ac:dyDescent="0.2">
      <c r="A182" s="11"/>
      <c r="B182" s="14"/>
      <c r="C182" s="11"/>
      <c r="D182" s="11" t="s">
        <v>39</v>
      </c>
      <c r="E182" s="11"/>
      <c r="F182" s="2"/>
      <c r="G182" s="12">
        <v>52468</v>
      </c>
      <c r="H182" s="12">
        <v>42182</v>
      </c>
      <c r="I182" s="12">
        <v>52999</v>
      </c>
      <c r="J182" s="12">
        <v>17663</v>
      </c>
      <c r="K182" s="12">
        <v>7346</v>
      </c>
      <c r="L182" s="12">
        <v>14413</v>
      </c>
      <c r="M182" s="12">
        <v>16178</v>
      </c>
      <c r="N182" s="12">
        <v>0</v>
      </c>
      <c r="O182" s="12">
        <v>0</v>
      </c>
      <c r="P182" s="12">
        <v>0</v>
      </c>
      <c r="Q182" s="12">
        <v>0</v>
      </c>
      <c r="R182" s="41">
        <v>188932</v>
      </c>
      <c r="S182" s="41">
        <v>143348</v>
      </c>
      <c r="T182" s="41">
        <v>24087</v>
      </c>
      <c r="U182" s="41">
        <v>83960</v>
      </c>
      <c r="V182" s="41">
        <v>91030.05</v>
      </c>
      <c r="W182" s="41">
        <v>105531.8</v>
      </c>
      <c r="X182" s="41">
        <v>458004</v>
      </c>
      <c r="Y182" s="41">
        <v>97722</v>
      </c>
      <c r="Z182" s="41">
        <v>61540</v>
      </c>
      <c r="AA182" s="41">
        <v>33797</v>
      </c>
      <c r="AB182" s="41">
        <v>81352</v>
      </c>
      <c r="AC182" s="41">
        <v>107691</v>
      </c>
      <c r="AD182" s="41">
        <v>113491</v>
      </c>
      <c r="AE182" s="41">
        <v>77558</v>
      </c>
      <c r="AF182" s="41">
        <v>115404</v>
      </c>
      <c r="AG182" s="41">
        <v>137724</v>
      </c>
      <c r="AH182" s="41">
        <v>89407</v>
      </c>
      <c r="AI182" s="13">
        <v>1.5860049791583508E-2</v>
      </c>
      <c r="AJ182" s="13">
        <v>-0.35082483808196102</v>
      </c>
    </row>
    <row r="183" spans="1:36" ht="10.5" customHeight="1" x14ac:dyDescent="0.2">
      <c r="A183" s="11"/>
      <c r="B183" s="14"/>
      <c r="C183" s="11" t="s">
        <v>40</v>
      </c>
      <c r="D183" s="11"/>
      <c r="E183" s="11"/>
      <c r="F183" s="2"/>
      <c r="G183" s="12">
        <v>123625</v>
      </c>
      <c r="H183" s="12">
        <v>103053</v>
      </c>
      <c r="I183" s="12">
        <v>140902</v>
      </c>
      <c r="J183" s="12">
        <v>70345</v>
      </c>
      <c r="K183" s="12">
        <v>73880</v>
      </c>
      <c r="L183" s="12">
        <v>85366</v>
      </c>
      <c r="M183" s="12">
        <v>86526</v>
      </c>
      <c r="N183" s="12">
        <v>1780</v>
      </c>
      <c r="O183" s="12">
        <v>1780</v>
      </c>
      <c r="P183" s="12">
        <v>0</v>
      </c>
      <c r="Q183" s="12">
        <v>6183</v>
      </c>
      <c r="R183" s="41">
        <v>126268</v>
      </c>
      <c r="S183" s="41">
        <v>268228</v>
      </c>
      <c r="T183" s="41">
        <v>341577</v>
      </c>
      <c r="U183" s="41">
        <v>396490</v>
      </c>
      <c r="V183" s="41">
        <v>297737</v>
      </c>
      <c r="W183" s="41">
        <v>334914</v>
      </c>
      <c r="X183" s="41">
        <v>335472</v>
      </c>
      <c r="Y183" s="41">
        <v>335650</v>
      </c>
      <c r="Z183" s="41">
        <v>282136</v>
      </c>
      <c r="AA183" s="41">
        <v>139309</v>
      </c>
      <c r="AB183" s="41">
        <v>417719</v>
      </c>
      <c r="AC183" s="41">
        <v>164893</v>
      </c>
      <c r="AD183" s="41">
        <v>345271</v>
      </c>
      <c r="AE183" s="41">
        <v>336459</v>
      </c>
      <c r="AF183" s="41">
        <v>347194</v>
      </c>
      <c r="AG183" s="41">
        <v>359473</v>
      </c>
      <c r="AH183" s="41">
        <v>409091</v>
      </c>
      <c r="AI183" s="13">
        <v>-3.4725122483352244E-3</v>
      </c>
      <c r="AJ183" s="13">
        <v>0.13802983812414285</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0</v>
      </c>
      <c r="W184" s="41">
        <v>0</v>
      </c>
      <c r="X184" s="41">
        <v>0</v>
      </c>
      <c r="Y184" s="41">
        <v>0</v>
      </c>
      <c r="Z184" s="41">
        <v>0</v>
      </c>
      <c r="AA184" s="41">
        <v>0</v>
      </c>
      <c r="AB184" s="41">
        <v>0</v>
      </c>
      <c r="AC184" s="41">
        <v>0</v>
      </c>
      <c r="AD184" s="41">
        <v>0</v>
      </c>
      <c r="AE184" s="41">
        <v>0</v>
      </c>
      <c r="AF184" s="41">
        <v>0</v>
      </c>
      <c r="AG184" s="41">
        <v>0</v>
      </c>
      <c r="AH184" s="41">
        <v>0</v>
      </c>
      <c r="AI184" s="13" t="s">
        <v>246</v>
      </c>
      <c r="AJ184" s="13" t="s">
        <v>246</v>
      </c>
    </row>
    <row r="185" spans="1:36" ht="10.5" customHeight="1" x14ac:dyDescent="0.2">
      <c r="A185" s="11"/>
      <c r="B185" s="14"/>
      <c r="C185" s="11" t="s">
        <v>42</v>
      </c>
      <c r="D185" s="11"/>
      <c r="E185" s="11"/>
      <c r="F185" s="2"/>
      <c r="G185" s="12">
        <v>0</v>
      </c>
      <c r="H185" s="12">
        <v>0</v>
      </c>
      <c r="I185" s="12">
        <v>0</v>
      </c>
      <c r="J185" s="12">
        <v>0</v>
      </c>
      <c r="K185" s="12">
        <v>0</v>
      </c>
      <c r="L185" s="12">
        <v>0</v>
      </c>
      <c r="M185" s="12">
        <v>0</v>
      </c>
      <c r="N185" s="12">
        <v>0</v>
      </c>
      <c r="O185" s="12">
        <v>2012</v>
      </c>
      <c r="P185" s="12">
        <v>0</v>
      </c>
      <c r="Q185" s="12">
        <v>0</v>
      </c>
      <c r="R185" s="41">
        <v>2033</v>
      </c>
      <c r="S185" s="41">
        <v>2033</v>
      </c>
      <c r="T185" s="41">
        <v>56731</v>
      </c>
      <c r="U185" s="41">
        <v>1318</v>
      </c>
      <c r="V185" s="41">
        <v>1552</v>
      </c>
      <c r="W185" s="41">
        <v>0</v>
      </c>
      <c r="X185" s="41">
        <v>0</v>
      </c>
      <c r="Y185" s="41">
        <v>0</v>
      </c>
      <c r="Z185" s="41">
        <v>0</v>
      </c>
      <c r="AA185" s="41">
        <v>0</v>
      </c>
      <c r="AB185" s="41">
        <v>0</v>
      </c>
      <c r="AC185" s="41">
        <v>0</v>
      </c>
      <c r="AD185" s="41">
        <v>0</v>
      </c>
      <c r="AE185" s="41">
        <v>14968</v>
      </c>
      <c r="AF185" s="41">
        <v>0</v>
      </c>
      <c r="AG185" s="41">
        <v>0</v>
      </c>
      <c r="AH185" s="41">
        <v>0</v>
      </c>
      <c r="AI185" s="13" t="s">
        <v>246</v>
      </c>
      <c r="AJ185" s="13" t="s">
        <v>246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214301</v>
      </c>
      <c r="AI186" s="13" t="s">
        <v>246</v>
      </c>
      <c r="AJ186" s="13" t="s">
        <v>246</v>
      </c>
    </row>
    <row r="187" spans="1:36" ht="10.5" customHeight="1" x14ac:dyDescent="0.2">
      <c r="A187" s="11"/>
      <c r="B187" s="14"/>
      <c r="C187" s="11" t="s">
        <v>44</v>
      </c>
      <c r="D187" s="15"/>
      <c r="E187" s="11"/>
      <c r="F187" s="2"/>
      <c r="G187" s="12">
        <v>954303</v>
      </c>
      <c r="H187" s="12">
        <v>1084825</v>
      </c>
      <c r="I187" s="12">
        <v>961746</v>
      </c>
      <c r="J187" s="12">
        <v>341944</v>
      </c>
      <c r="K187" s="12">
        <v>713501</v>
      </c>
      <c r="L187" s="12">
        <v>646228</v>
      </c>
      <c r="M187" s="12">
        <v>620766</v>
      </c>
      <c r="N187" s="12">
        <v>0</v>
      </c>
      <c r="O187" s="12">
        <v>1403</v>
      </c>
      <c r="P187" s="12">
        <v>310</v>
      </c>
      <c r="Q187" s="12">
        <v>15118</v>
      </c>
      <c r="R187" s="41">
        <v>700801</v>
      </c>
      <c r="S187" s="41">
        <v>1266378</v>
      </c>
      <c r="T187" s="41">
        <v>1363634.17</v>
      </c>
      <c r="U187" s="41">
        <v>1565271</v>
      </c>
      <c r="V187" s="41">
        <v>1300721</v>
      </c>
      <c r="W187" s="41">
        <v>1367674</v>
      </c>
      <c r="X187" s="41">
        <v>1356571</v>
      </c>
      <c r="Y187" s="41">
        <v>1525076</v>
      </c>
      <c r="Z187" s="41">
        <v>1789118</v>
      </c>
      <c r="AA187" s="41">
        <v>542849</v>
      </c>
      <c r="AB187" s="41">
        <v>1666506</v>
      </c>
      <c r="AC187" s="41">
        <v>1845532</v>
      </c>
      <c r="AD187" s="41">
        <v>1730416</v>
      </c>
      <c r="AE187" s="41">
        <v>1490299</v>
      </c>
      <c r="AF187" s="41">
        <v>1841873</v>
      </c>
      <c r="AG187" s="41">
        <v>1793850</v>
      </c>
      <c r="AH187" s="41">
        <v>1715863</v>
      </c>
      <c r="AI187" s="13">
        <v>4.8763411629519915E-3</v>
      </c>
      <c r="AJ187" s="13">
        <v>-4.3474649496892157E-2</v>
      </c>
    </row>
    <row r="188" spans="1:36" ht="10.5" customHeight="1" x14ac:dyDescent="0.2">
      <c r="A188" s="11"/>
      <c r="B188" s="14"/>
      <c r="C188" s="11"/>
      <c r="D188" s="15" t="s">
        <v>45</v>
      </c>
      <c r="E188" s="11"/>
      <c r="F188" s="2"/>
      <c r="G188" s="12">
        <v>472563</v>
      </c>
      <c r="H188" s="12">
        <v>525427</v>
      </c>
      <c r="I188" s="12">
        <v>310356</v>
      </c>
      <c r="J188" s="12">
        <v>138692</v>
      </c>
      <c r="K188" s="12">
        <v>499026</v>
      </c>
      <c r="L188" s="12">
        <v>445659</v>
      </c>
      <c r="M188" s="12">
        <v>417994</v>
      </c>
      <c r="N188" s="12">
        <v>0</v>
      </c>
      <c r="O188" s="12">
        <v>1403</v>
      </c>
      <c r="P188" s="12">
        <v>260</v>
      </c>
      <c r="Q188" s="12">
        <v>12802</v>
      </c>
      <c r="R188" s="41">
        <v>345153</v>
      </c>
      <c r="S188" s="41">
        <v>604065</v>
      </c>
      <c r="T188" s="41">
        <v>450370.17000000004</v>
      </c>
      <c r="U188" s="41">
        <v>691933</v>
      </c>
      <c r="V188" s="41">
        <v>515473</v>
      </c>
      <c r="W188" s="41">
        <v>540789</v>
      </c>
      <c r="X188" s="41">
        <v>614625</v>
      </c>
      <c r="Y188" s="41">
        <v>751194</v>
      </c>
      <c r="Z188" s="41">
        <v>709802</v>
      </c>
      <c r="AA188" s="41">
        <v>240434</v>
      </c>
      <c r="AB188" s="41">
        <v>733115</v>
      </c>
      <c r="AC188" s="41">
        <v>697498</v>
      </c>
      <c r="AD188" s="41">
        <v>827637</v>
      </c>
      <c r="AE188" s="41">
        <v>569234</v>
      </c>
      <c r="AF188" s="41">
        <v>843659</v>
      </c>
      <c r="AG188" s="41">
        <v>865746</v>
      </c>
      <c r="AH188" s="41">
        <v>858368</v>
      </c>
      <c r="AI188" s="13">
        <v>2.6636976406476442E-2</v>
      </c>
      <c r="AJ188" s="13">
        <v>-8.5221300473811018E-3</v>
      </c>
    </row>
    <row r="189" spans="1:36" ht="10.5" customHeight="1" x14ac:dyDescent="0.2">
      <c r="A189" s="11"/>
      <c r="B189" s="14"/>
      <c r="C189" s="11"/>
      <c r="D189" s="15" t="s">
        <v>46</v>
      </c>
      <c r="E189" s="11"/>
      <c r="F189" s="2"/>
      <c r="G189" s="12">
        <v>409981</v>
      </c>
      <c r="H189" s="12">
        <v>471788</v>
      </c>
      <c r="I189" s="12">
        <v>498485</v>
      </c>
      <c r="J189" s="12">
        <v>172562</v>
      </c>
      <c r="K189" s="12">
        <v>185716</v>
      </c>
      <c r="L189" s="12">
        <v>154389</v>
      </c>
      <c r="M189" s="12">
        <v>159078</v>
      </c>
      <c r="N189" s="12">
        <v>0</v>
      </c>
      <c r="O189" s="12">
        <v>0</v>
      </c>
      <c r="P189" s="12">
        <v>0</v>
      </c>
      <c r="Q189" s="12">
        <v>0</v>
      </c>
      <c r="R189" s="41">
        <v>349866</v>
      </c>
      <c r="S189" s="41">
        <v>555301</v>
      </c>
      <c r="T189" s="41">
        <v>681385</v>
      </c>
      <c r="U189" s="41">
        <v>732309</v>
      </c>
      <c r="V189" s="41">
        <v>686527</v>
      </c>
      <c r="W189" s="41">
        <v>724873</v>
      </c>
      <c r="X189" s="41">
        <v>579238</v>
      </c>
      <c r="Y189" s="41">
        <v>694626</v>
      </c>
      <c r="Z189" s="41">
        <v>929238</v>
      </c>
      <c r="AA189" s="41">
        <v>180096</v>
      </c>
      <c r="AB189" s="41">
        <v>753516</v>
      </c>
      <c r="AC189" s="41">
        <v>813032</v>
      </c>
      <c r="AD189" s="41">
        <v>751107</v>
      </c>
      <c r="AE189" s="41">
        <v>781276</v>
      </c>
      <c r="AF189" s="41">
        <v>853640</v>
      </c>
      <c r="AG189" s="41">
        <v>789483</v>
      </c>
      <c r="AH189" s="41">
        <v>753945</v>
      </c>
      <c r="AI189" s="13">
        <v>9.4865994325621372E-5</v>
      </c>
      <c r="AJ189" s="13">
        <v>-4.5014268831627784E-2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21825</v>
      </c>
      <c r="AA190" s="41">
        <v>0</v>
      </c>
      <c r="AB190" s="41">
        <v>35361</v>
      </c>
      <c r="AC190" s="41">
        <v>171500</v>
      </c>
      <c r="AD190" s="41">
        <v>88027</v>
      </c>
      <c r="AE190" s="41">
        <v>0</v>
      </c>
      <c r="AF190" s="41">
        <v>15300</v>
      </c>
      <c r="AG190" s="41">
        <v>0</v>
      </c>
      <c r="AH190" s="41">
        <v>35200</v>
      </c>
      <c r="AI190" s="13">
        <v>-7.6028338942635276E-4</v>
      </c>
      <c r="AJ190" s="13" t="s">
        <v>246</v>
      </c>
    </row>
    <row r="191" spans="1:36" ht="10.5" customHeight="1" x14ac:dyDescent="0.2">
      <c r="A191" s="11"/>
      <c r="B191" s="11"/>
      <c r="C191" s="11"/>
      <c r="D191" s="11" t="s">
        <v>48</v>
      </c>
      <c r="E191" s="11"/>
      <c r="F191" s="2"/>
      <c r="G191" s="12">
        <v>71759</v>
      </c>
      <c r="H191" s="12">
        <v>87610</v>
      </c>
      <c r="I191" s="12">
        <v>152905</v>
      </c>
      <c r="J191" s="12">
        <v>30690</v>
      </c>
      <c r="K191" s="12">
        <v>28759</v>
      </c>
      <c r="L191" s="12">
        <v>46180</v>
      </c>
      <c r="M191" s="12">
        <v>43694</v>
      </c>
      <c r="N191" s="12">
        <v>0</v>
      </c>
      <c r="O191" s="12">
        <v>0</v>
      </c>
      <c r="P191" s="12">
        <v>50</v>
      </c>
      <c r="Q191" s="12">
        <v>2316</v>
      </c>
      <c r="R191" s="41">
        <v>5782</v>
      </c>
      <c r="S191" s="41">
        <v>107012</v>
      </c>
      <c r="T191" s="41">
        <v>231879</v>
      </c>
      <c r="U191" s="41">
        <v>141029</v>
      </c>
      <c r="V191" s="41">
        <v>98721</v>
      </c>
      <c r="W191" s="41">
        <v>102012</v>
      </c>
      <c r="X191" s="41">
        <v>162708</v>
      </c>
      <c r="Y191" s="41">
        <v>79256</v>
      </c>
      <c r="Z191" s="41">
        <v>128253</v>
      </c>
      <c r="AA191" s="41">
        <v>122319</v>
      </c>
      <c r="AB191" s="41">
        <v>144514</v>
      </c>
      <c r="AC191" s="41">
        <v>163502</v>
      </c>
      <c r="AD191" s="41">
        <v>63645</v>
      </c>
      <c r="AE191" s="41">
        <v>139789</v>
      </c>
      <c r="AF191" s="41">
        <v>129274</v>
      </c>
      <c r="AG191" s="41">
        <v>138621</v>
      </c>
      <c r="AH191" s="41">
        <v>68350</v>
      </c>
      <c r="AI191" s="13">
        <v>-0.11731699236560911</v>
      </c>
      <c r="AJ191" s="13">
        <v>-0.50692896458689518</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234655</v>
      </c>
      <c r="H193" s="12">
        <v>242806</v>
      </c>
      <c r="I193" s="12">
        <v>419729</v>
      </c>
      <c r="J193" s="12">
        <v>193104</v>
      </c>
      <c r="K193" s="12">
        <f>SUM(K194:K202)</f>
        <v>845085</v>
      </c>
      <c r="L193" s="12">
        <f>SUM(L194:L202)</f>
        <v>105846</v>
      </c>
      <c r="M193" s="12">
        <f>SUM(M194:M202)</f>
        <v>112438</v>
      </c>
      <c r="N193" s="12">
        <f>SUM(N194:N202)</f>
        <v>4902</v>
      </c>
      <c r="O193" s="12">
        <v>8889</v>
      </c>
      <c r="P193" s="12">
        <v>3532</v>
      </c>
      <c r="Q193" s="12">
        <v>1903</v>
      </c>
      <c r="R193" s="41">
        <v>220210</v>
      </c>
      <c r="S193" s="41">
        <v>389861</v>
      </c>
      <c r="T193" s="41">
        <v>436236</v>
      </c>
      <c r="U193" s="41">
        <v>371234</v>
      </c>
      <c r="V193" s="41">
        <v>454561</v>
      </c>
      <c r="W193" s="41">
        <v>400533</v>
      </c>
      <c r="X193" s="41">
        <v>433345</v>
      </c>
      <c r="Y193" s="41">
        <v>383382</v>
      </c>
      <c r="Z193" s="41">
        <v>344565</v>
      </c>
      <c r="AA193" s="41">
        <v>143350</v>
      </c>
      <c r="AB193" s="41">
        <v>490741</v>
      </c>
      <c r="AC193" s="41">
        <v>312879</v>
      </c>
      <c r="AD193" s="41">
        <v>299080</v>
      </c>
      <c r="AE193" s="41">
        <v>482679</v>
      </c>
      <c r="AF193" s="41">
        <v>404875</v>
      </c>
      <c r="AG193" s="41">
        <v>409941</v>
      </c>
      <c r="AH193" s="41">
        <v>447971</v>
      </c>
      <c r="AI193" s="13">
        <v>-1.5083092519125874E-2</v>
      </c>
      <c r="AJ193" s="13">
        <v>9.2769447310710559E-2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37859</v>
      </c>
      <c r="H195" s="12">
        <v>39195</v>
      </c>
      <c r="I195" s="12">
        <v>40392</v>
      </c>
      <c r="J195" s="12">
        <v>12459</v>
      </c>
      <c r="K195" s="12">
        <v>16470</v>
      </c>
      <c r="L195" s="12">
        <v>15160</v>
      </c>
      <c r="M195" s="12">
        <v>15920</v>
      </c>
      <c r="N195" s="12">
        <v>0</v>
      </c>
      <c r="O195" s="12">
        <v>0</v>
      </c>
      <c r="P195" s="12">
        <v>0</v>
      </c>
      <c r="Q195" s="12">
        <v>0</v>
      </c>
      <c r="R195" s="41">
        <v>0</v>
      </c>
      <c r="S195" s="41">
        <v>25406</v>
      </c>
      <c r="T195" s="41">
        <v>26957</v>
      </c>
      <c r="U195" s="41">
        <v>27135</v>
      </c>
      <c r="V195" s="41">
        <v>29094</v>
      </c>
      <c r="W195" s="41">
        <v>29440</v>
      </c>
      <c r="X195" s="41">
        <v>29364</v>
      </c>
      <c r="Y195" s="41">
        <v>29322</v>
      </c>
      <c r="Z195" s="41">
        <v>28934</v>
      </c>
      <c r="AA195" s="41">
        <v>30517</v>
      </c>
      <c r="AB195" s="41">
        <v>34947</v>
      </c>
      <c r="AC195" s="41">
        <v>34589</v>
      </c>
      <c r="AD195" s="41">
        <v>35545</v>
      </c>
      <c r="AE195" s="41">
        <v>36965</v>
      </c>
      <c r="AF195" s="41">
        <v>136814</v>
      </c>
      <c r="AG195" s="41">
        <v>139149</v>
      </c>
      <c r="AH195" s="41">
        <v>139765</v>
      </c>
      <c r="AI195" s="13">
        <v>0.25988649736892744</v>
      </c>
      <c r="AJ195" s="13">
        <v>4.4269092842923775E-3</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196796</v>
      </c>
      <c r="H198" s="12">
        <v>203611</v>
      </c>
      <c r="I198" s="12">
        <v>220651</v>
      </c>
      <c r="J198" s="12">
        <v>85485</v>
      </c>
      <c r="K198" s="12">
        <v>78615</v>
      </c>
      <c r="L198" s="12">
        <v>90686</v>
      </c>
      <c r="M198" s="12">
        <v>96518</v>
      </c>
      <c r="N198" s="12">
        <v>4902</v>
      </c>
      <c r="O198" s="12">
        <v>8889</v>
      </c>
      <c r="P198" s="12">
        <v>3532</v>
      </c>
      <c r="Q198" s="12">
        <v>1903</v>
      </c>
      <c r="R198" s="41">
        <v>220210</v>
      </c>
      <c r="S198" s="41">
        <v>364455</v>
      </c>
      <c r="T198" s="41">
        <v>377693</v>
      </c>
      <c r="U198" s="41">
        <v>245134</v>
      </c>
      <c r="V198" s="41">
        <v>413021</v>
      </c>
      <c r="W198" s="41">
        <v>371093</v>
      </c>
      <c r="X198" s="41">
        <v>403981</v>
      </c>
      <c r="Y198" s="41">
        <v>354060</v>
      </c>
      <c r="Z198" s="41">
        <v>315631</v>
      </c>
      <c r="AA198" s="41">
        <v>79444</v>
      </c>
      <c r="AB198" s="41">
        <v>323588</v>
      </c>
      <c r="AC198" s="41">
        <v>245154</v>
      </c>
      <c r="AD198" s="41">
        <v>238913</v>
      </c>
      <c r="AE198" s="41">
        <v>445714</v>
      </c>
      <c r="AF198" s="41">
        <v>263011</v>
      </c>
      <c r="AG198" s="41">
        <v>269194</v>
      </c>
      <c r="AH198" s="41">
        <v>262206</v>
      </c>
      <c r="AI198" s="13">
        <v>-3.4449404001698158E-2</v>
      </c>
      <c r="AJ198" s="13">
        <v>-2.5958973825568176E-2</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0</v>
      </c>
      <c r="Q199" s="12">
        <v>0</v>
      </c>
      <c r="R199" s="41">
        <v>0</v>
      </c>
      <c r="S199" s="41">
        <v>0</v>
      </c>
      <c r="T199" s="41">
        <v>0</v>
      </c>
      <c r="U199" s="41">
        <v>0</v>
      </c>
      <c r="V199" s="41">
        <v>0</v>
      </c>
      <c r="W199" s="41">
        <v>0</v>
      </c>
      <c r="X199" s="41">
        <v>0</v>
      </c>
      <c r="Y199" s="41">
        <v>0</v>
      </c>
      <c r="Z199" s="41">
        <v>0</v>
      </c>
      <c r="AA199" s="41">
        <v>0</v>
      </c>
      <c r="AB199" s="41">
        <v>0</v>
      </c>
      <c r="AC199" s="41">
        <v>0</v>
      </c>
      <c r="AD199" s="41">
        <v>0</v>
      </c>
      <c r="AE199" s="41">
        <v>0</v>
      </c>
      <c r="AF199" s="41">
        <v>0</v>
      </c>
      <c r="AG199" s="41">
        <v>0</v>
      </c>
      <c r="AH199" s="41">
        <v>0</v>
      </c>
      <c r="AI199" s="13" t="s">
        <v>246</v>
      </c>
      <c r="AJ199" s="13" t="s">
        <v>246</v>
      </c>
    </row>
    <row r="200" spans="1:36" ht="10.5" customHeight="1" x14ac:dyDescent="0.2">
      <c r="A200" s="11"/>
      <c r="B200" s="11"/>
      <c r="C200" s="11" t="s">
        <v>56</v>
      </c>
      <c r="D200" s="11"/>
      <c r="E200" s="11"/>
      <c r="F200" s="2"/>
      <c r="G200" s="12">
        <v>0</v>
      </c>
      <c r="H200" s="12">
        <v>0</v>
      </c>
      <c r="I200" s="12">
        <v>158686</v>
      </c>
      <c r="J200" s="12">
        <v>95160</v>
      </c>
      <c r="K200" s="12">
        <v>750000</v>
      </c>
      <c r="L200" s="12">
        <v>0</v>
      </c>
      <c r="M200" s="12">
        <v>0</v>
      </c>
      <c r="N200" s="12">
        <v>0</v>
      </c>
      <c r="O200" s="12">
        <v>0</v>
      </c>
      <c r="P200" s="12">
        <v>0</v>
      </c>
      <c r="Q200" s="12">
        <v>0</v>
      </c>
      <c r="R200" s="41">
        <v>0</v>
      </c>
      <c r="S200" s="41">
        <v>0</v>
      </c>
      <c r="T200" s="41">
        <v>31586</v>
      </c>
      <c r="U200" s="41">
        <v>98965</v>
      </c>
      <c r="V200" s="41">
        <v>12446</v>
      </c>
      <c r="W200" s="41">
        <v>0</v>
      </c>
      <c r="X200" s="41">
        <v>0</v>
      </c>
      <c r="Y200" s="41">
        <v>0</v>
      </c>
      <c r="Z200" s="41">
        <v>0</v>
      </c>
      <c r="AA200" s="41">
        <v>33389</v>
      </c>
      <c r="AB200" s="41">
        <v>132206</v>
      </c>
      <c r="AC200" s="41">
        <v>33136</v>
      </c>
      <c r="AD200" s="41">
        <v>24622</v>
      </c>
      <c r="AE200" s="41">
        <v>0</v>
      </c>
      <c r="AF200" s="41">
        <v>5050</v>
      </c>
      <c r="AG200" s="41">
        <v>1598</v>
      </c>
      <c r="AH200" s="41">
        <v>46000</v>
      </c>
      <c r="AI200" s="13">
        <v>-0.1613428684576127</v>
      </c>
      <c r="AJ200" s="13">
        <v>27.785982478097623</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48036</v>
      </c>
      <c r="H204" s="12">
        <v>986112</v>
      </c>
      <c r="I204" s="12">
        <v>736345</v>
      </c>
      <c r="J204" s="12">
        <v>678377</v>
      </c>
      <c r="K204" s="12">
        <v>187335</v>
      </c>
      <c r="L204" s="12">
        <v>214</v>
      </c>
      <c r="M204" s="12">
        <v>0</v>
      </c>
      <c r="N204" s="12">
        <v>0</v>
      </c>
      <c r="O204" s="12">
        <v>0</v>
      </c>
      <c r="P204" s="12">
        <v>0</v>
      </c>
      <c r="Q204" s="12">
        <v>0</v>
      </c>
      <c r="R204" s="41">
        <v>46306</v>
      </c>
      <c r="S204" s="41">
        <v>0</v>
      </c>
      <c r="T204" s="41">
        <v>93619</v>
      </c>
      <c r="U204" s="41">
        <v>151976</v>
      </c>
      <c r="V204" s="41">
        <v>113192</v>
      </c>
      <c r="W204" s="41">
        <v>372148</v>
      </c>
      <c r="X204" s="41">
        <v>646404</v>
      </c>
      <c r="Y204" s="41">
        <v>27682</v>
      </c>
      <c r="Z204" s="41">
        <v>149627</v>
      </c>
      <c r="AA204" s="41">
        <v>1340332</v>
      </c>
      <c r="AB204" s="41">
        <v>164685</v>
      </c>
      <c r="AC204" s="41">
        <v>302123</v>
      </c>
      <c r="AD204" s="41">
        <v>45145</v>
      </c>
      <c r="AE204" s="41">
        <v>148464</v>
      </c>
      <c r="AF204" s="41">
        <v>35539</v>
      </c>
      <c r="AG204" s="41">
        <v>7974</v>
      </c>
      <c r="AH204" s="41">
        <v>109450</v>
      </c>
      <c r="AI204" s="13">
        <v>-6.5827768511201201E-2</v>
      </c>
      <c r="AJ204" s="13">
        <v>12.72585904188613</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210412</v>
      </c>
      <c r="H206" s="12">
        <v>291751</v>
      </c>
      <c r="I206" s="12">
        <v>214678</v>
      </c>
      <c r="J206" s="12">
        <v>0</v>
      </c>
      <c r="K206" s="12">
        <v>0</v>
      </c>
      <c r="L206" s="12">
        <v>9337</v>
      </c>
      <c r="M206" s="12">
        <v>10680</v>
      </c>
      <c r="N206" s="12">
        <v>0</v>
      </c>
      <c r="O206" s="12">
        <v>0</v>
      </c>
      <c r="P206" s="12">
        <v>0</v>
      </c>
      <c r="Q206" s="12">
        <v>0</v>
      </c>
      <c r="R206" s="41">
        <v>0</v>
      </c>
      <c r="S206" s="41">
        <v>94989</v>
      </c>
      <c r="T206" s="41">
        <v>0</v>
      </c>
      <c r="U206" s="41">
        <v>0</v>
      </c>
      <c r="V206" s="41">
        <v>0</v>
      </c>
      <c r="W206" s="41">
        <v>0</v>
      </c>
      <c r="X206" s="41">
        <v>0</v>
      </c>
      <c r="Y206" s="41">
        <v>0</v>
      </c>
      <c r="Z206" s="41">
        <v>0</v>
      </c>
      <c r="AA206" s="41">
        <v>8761</v>
      </c>
      <c r="AB206" s="41">
        <v>8326</v>
      </c>
      <c r="AC206" s="41">
        <v>8169</v>
      </c>
      <c r="AD206" s="41">
        <v>0</v>
      </c>
      <c r="AE206" s="41">
        <v>0</v>
      </c>
      <c r="AF206" s="41">
        <v>0</v>
      </c>
      <c r="AG206" s="41">
        <v>0</v>
      </c>
      <c r="AH206" s="41">
        <v>0</v>
      </c>
      <c r="AI206" s="13">
        <v>-1</v>
      </c>
      <c r="AJ206" s="13" t="s">
        <v>246</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1950651</v>
      </c>
      <c r="H209" s="5">
        <v>2620512</v>
      </c>
      <c r="I209" s="5">
        <v>2525857</v>
      </c>
      <c r="J209" s="5">
        <v>1353700</v>
      </c>
      <c r="K209" s="5">
        <v>924065</v>
      </c>
      <c r="L209" s="5">
        <v>944127</v>
      </c>
      <c r="M209" s="5">
        <v>988260</v>
      </c>
      <c r="N209" s="5">
        <v>4800</v>
      </c>
      <c r="O209" s="5">
        <v>4800</v>
      </c>
      <c r="P209" s="5">
        <v>4800</v>
      </c>
      <c r="Q209" s="5">
        <v>10128</v>
      </c>
      <c r="R209" s="39">
        <v>336862</v>
      </c>
      <c r="S209" s="39">
        <v>3169971</v>
      </c>
      <c r="T209" s="39">
        <v>3805472</v>
      </c>
      <c r="U209" s="39">
        <v>3480207</v>
      </c>
      <c r="V209" s="39">
        <v>3373382</v>
      </c>
      <c r="W209" s="39">
        <v>3700649</v>
      </c>
      <c r="X209" s="39">
        <v>4047188</v>
      </c>
      <c r="Y209" s="39">
        <v>3002197</v>
      </c>
      <c r="Z209" s="39">
        <v>3848148</v>
      </c>
      <c r="AA209" s="39">
        <v>1421857</v>
      </c>
      <c r="AB209" s="39">
        <v>3394907</v>
      </c>
      <c r="AC209" s="39">
        <v>3724691</v>
      </c>
      <c r="AD209" s="39">
        <v>3157912</v>
      </c>
      <c r="AE209" s="39">
        <v>3377301</v>
      </c>
      <c r="AF209" s="39">
        <v>3205091</v>
      </c>
      <c r="AG209" s="39">
        <v>2746373</v>
      </c>
      <c r="AH209" s="39">
        <v>3361193</v>
      </c>
      <c r="AI209" s="10">
        <v>-1.6620168061484142E-3</v>
      </c>
      <c r="AJ209" s="10">
        <v>0.22386616821531524</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528710</v>
      </c>
      <c r="H211" s="12">
        <v>530229</v>
      </c>
      <c r="I211" s="12">
        <v>640968</v>
      </c>
      <c r="J211" s="12">
        <v>304098</v>
      </c>
      <c r="K211" s="12">
        <v>315529</v>
      </c>
      <c r="L211" s="12">
        <v>423942</v>
      </c>
      <c r="M211" s="12">
        <v>412725</v>
      </c>
      <c r="N211" s="12">
        <v>4800</v>
      </c>
      <c r="O211" s="12">
        <v>4800</v>
      </c>
      <c r="P211" s="12">
        <v>4800</v>
      </c>
      <c r="Q211" s="12">
        <v>4800</v>
      </c>
      <c r="R211" s="41">
        <v>147973</v>
      </c>
      <c r="S211" s="41">
        <v>952579</v>
      </c>
      <c r="T211" s="41">
        <v>795531</v>
      </c>
      <c r="U211" s="41">
        <v>590270</v>
      </c>
      <c r="V211" s="41">
        <v>717496</v>
      </c>
      <c r="W211" s="41">
        <v>920783</v>
      </c>
      <c r="X211" s="41">
        <v>918779</v>
      </c>
      <c r="Y211" s="41">
        <v>656394</v>
      </c>
      <c r="Z211" s="41">
        <v>649595</v>
      </c>
      <c r="AA211" s="41">
        <v>339635</v>
      </c>
      <c r="AB211" s="41">
        <v>663433</v>
      </c>
      <c r="AC211" s="41">
        <v>700678</v>
      </c>
      <c r="AD211" s="41">
        <v>762963</v>
      </c>
      <c r="AE211" s="41">
        <v>784548</v>
      </c>
      <c r="AF211" s="41">
        <v>932543</v>
      </c>
      <c r="AG211" s="41">
        <v>826231</v>
      </c>
      <c r="AH211" s="41">
        <v>688387</v>
      </c>
      <c r="AI211" s="13">
        <v>6.1728591807308497E-3</v>
      </c>
      <c r="AJ211" s="13">
        <v>-0.16683469877068277</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800220</v>
      </c>
      <c r="H213" s="12">
        <v>854642</v>
      </c>
      <c r="I213" s="12">
        <v>660746</v>
      </c>
      <c r="J213" s="12">
        <v>269424</v>
      </c>
      <c r="K213" s="12">
        <v>225668</v>
      </c>
      <c r="L213" s="12">
        <v>266289</v>
      </c>
      <c r="M213" s="12">
        <v>282885</v>
      </c>
      <c r="N213" s="12">
        <v>0</v>
      </c>
      <c r="O213" s="12">
        <v>0</v>
      </c>
      <c r="P213" s="12">
        <v>0</v>
      </c>
      <c r="Q213" s="12">
        <v>0</v>
      </c>
      <c r="R213" s="41">
        <v>0</v>
      </c>
      <c r="S213" s="41">
        <v>1064474</v>
      </c>
      <c r="T213" s="41">
        <v>1158886</v>
      </c>
      <c r="U213" s="41">
        <v>1155706</v>
      </c>
      <c r="V213" s="41">
        <v>1141617</v>
      </c>
      <c r="W213" s="41">
        <v>1250826</v>
      </c>
      <c r="X213" s="41">
        <v>1157279</v>
      </c>
      <c r="Y213" s="41">
        <v>1080555</v>
      </c>
      <c r="Z213" s="41">
        <v>1536890</v>
      </c>
      <c r="AA213" s="41">
        <v>453137</v>
      </c>
      <c r="AB213" s="41">
        <v>1200722</v>
      </c>
      <c r="AC213" s="41">
        <v>1210607</v>
      </c>
      <c r="AD213" s="41">
        <v>1001636</v>
      </c>
      <c r="AE213" s="41">
        <v>1166516</v>
      </c>
      <c r="AF213" s="41">
        <v>1199413</v>
      </c>
      <c r="AG213" s="41">
        <v>1116759</v>
      </c>
      <c r="AH213" s="41">
        <v>1358802</v>
      </c>
      <c r="AI213" s="13">
        <v>2.0827321228313878E-2</v>
      </c>
      <c r="AJ213" s="13">
        <v>0.21673700413428501</v>
      </c>
    </row>
    <row r="214" spans="1:44" ht="10.5" customHeight="1" x14ac:dyDescent="0.2">
      <c r="A214" s="11"/>
      <c r="B214" s="19" t="s">
        <v>67</v>
      </c>
      <c r="D214" s="19"/>
      <c r="E214" s="14"/>
      <c r="F214" s="2"/>
      <c r="G214" s="12">
        <v>32881</v>
      </c>
      <c r="H214" s="12">
        <v>43490</v>
      </c>
      <c r="I214" s="12">
        <v>107556</v>
      </c>
      <c r="J214" s="12">
        <v>1788</v>
      </c>
      <c r="K214" s="12">
        <v>0</v>
      </c>
      <c r="L214" s="12">
        <v>3762</v>
      </c>
      <c r="M214" s="12">
        <v>4987</v>
      </c>
      <c r="N214" s="12">
        <v>0</v>
      </c>
      <c r="O214" s="12">
        <v>0</v>
      </c>
      <c r="P214" s="12">
        <v>0</v>
      </c>
      <c r="Q214" s="12">
        <v>0</v>
      </c>
      <c r="R214" s="41">
        <v>61680</v>
      </c>
      <c r="S214" s="41">
        <v>196149</v>
      </c>
      <c r="T214" s="41">
        <v>33448</v>
      </c>
      <c r="U214" s="41">
        <v>830090</v>
      </c>
      <c r="V214" s="41">
        <v>217273</v>
      </c>
      <c r="W214" s="41">
        <v>271959</v>
      </c>
      <c r="X214" s="41">
        <v>256718</v>
      </c>
      <c r="Y214" s="41">
        <v>223244</v>
      </c>
      <c r="Z214" s="41">
        <v>229197</v>
      </c>
      <c r="AA214" s="41">
        <v>70389</v>
      </c>
      <c r="AB214" s="41">
        <v>219834</v>
      </c>
      <c r="AC214" s="41">
        <v>227645</v>
      </c>
      <c r="AD214" s="41">
        <v>187019</v>
      </c>
      <c r="AE214" s="41">
        <v>262704</v>
      </c>
      <c r="AF214" s="41">
        <v>0</v>
      </c>
      <c r="AG214" s="41">
        <v>0</v>
      </c>
      <c r="AH214" s="41">
        <v>0</v>
      </c>
      <c r="AI214" s="13">
        <v>-1</v>
      </c>
      <c r="AJ214" s="13" t="s">
        <v>246</v>
      </c>
      <c r="AP214" s="16">
        <f>SUM(AP215:AP223)</f>
        <v>0</v>
      </c>
    </row>
    <row r="215" spans="1:44" ht="10.5" customHeight="1" x14ac:dyDescent="0.2">
      <c r="A215" s="11"/>
      <c r="B215" s="19" t="s">
        <v>69</v>
      </c>
      <c r="D215" s="19"/>
      <c r="E215" s="14"/>
      <c r="F215" s="2"/>
      <c r="G215" s="12">
        <v>0</v>
      </c>
      <c r="H215" s="12">
        <v>0</v>
      </c>
      <c r="I215" s="12">
        <v>8850</v>
      </c>
      <c r="J215" s="12">
        <v>0</v>
      </c>
      <c r="K215" s="12">
        <v>0</v>
      </c>
      <c r="L215" s="12">
        <v>0</v>
      </c>
      <c r="M215" s="12">
        <v>0</v>
      </c>
      <c r="N215" s="12">
        <v>0</v>
      </c>
      <c r="O215" s="12">
        <v>0</v>
      </c>
      <c r="P215" s="12">
        <v>0</v>
      </c>
      <c r="Q215" s="12">
        <v>0</v>
      </c>
      <c r="R215" s="41">
        <v>0</v>
      </c>
      <c r="S215" s="41">
        <v>0</v>
      </c>
      <c r="T215" s="41">
        <v>0</v>
      </c>
      <c r="U215" s="41">
        <v>0</v>
      </c>
      <c r="V215" s="41">
        <v>0</v>
      </c>
      <c r="W215" s="41">
        <v>0</v>
      </c>
      <c r="X215" s="41">
        <v>0</v>
      </c>
      <c r="Y215" s="41">
        <v>1825</v>
      </c>
      <c r="Z215" s="41">
        <v>1825</v>
      </c>
      <c r="AA215" s="41">
        <v>0</v>
      </c>
      <c r="AB215" s="41">
        <v>0</v>
      </c>
      <c r="AC215" s="41">
        <v>0</v>
      </c>
      <c r="AD215" s="41">
        <v>0</v>
      </c>
      <c r="AE215" s="41">
        <v>0</v>
      </c>
      <c r="AF215" s="41">
        <v>0</v>
      </c>
      <c r="AG215" s="41">
        <v>195205</v>
      </c>
      <c r="AH215" s="41">
        <v>0</v>
      </c>
      <c r="AI215" s="13" t="s">
        <v>246</v>
      </c>
      <c r="AJ215" s="13" t="s">
        <v>246</v>
      </c>
    </row>
    <row r="216" spans="1:44" ht="10.5" customHeight="1" x14ac:dyDescent="0.2">
      <c r="A216" s="11"/>
      <c r="B216" s="19" t="s">
        <v>70</v>
      </c>
      <c r="D216" s="19"/>
      <c r="E216" s="14"/>
      <c r="F216" s="2"/>
      <c r="G216" s="12">
        <v>573808</v>
      </c>
      <c r="H216" s="12">
        <v>1167085</v>
      </c>
      <c r="I216" s="12">
        <v>1004465</v>
      </c>
      <c r="J216" s="12">
        <v>660392</v>
      </c>
      <c r="K216" s="12">
        <v>382868</v>
      </c>
      <c r="L216" s="12">
        <v>211841</v>
      </c>
      <c r="M216" s="12">
        <v>250587</v>
      </c>
      <c r="N216" s="12">
        <v>0</v>
      </c>
      <c r="O216" s="12">
        <v>0</v>
      </c>
      <c r="P216" s="12">
        <v>0</v>
      </c>
      <c r="Q216" s="12">
        <v>0</v>
      </c>
      <c r="R216" s="41">
        <v>123724</v>
      </c>
      <c r="S216" s="41">
        <v>854587</v>
      </c>
      <c r="T216" s="41">
        <v>1321114</v>
      </c>
      <c r="U216" s="41">
        <v>387130</v>
      </c>
      <c r="V216" s="41">
        <v>1080398</v>
      </c>
      <c r="W216" s="41">
        <v>1002359</v>
      </c>
      <c r="X216" s="41">
        <v>1392967</v>
      </c>
      <c r="Y216" s="41">
        <v>891750</v>
      </c>
      <c r="Z216" s="41">
        <v>1120944</v>
      </c>
      <c r="AA216" s="41">
        <v>412723</v>
      </c>
      <c r="AB216" s="41">
        <v>950226</v>
      </c>
      <c r="AC216" s="41">
        <v>1035340</v>
      </c>
      <c r="AD216" s="41">
        <v>927370</v>
      </c>
      <c r="AE216" s="41">
        <v>872810</v>
      </c>
      <c r="AF216" s="41">
        <v>893928</v>
      </c>
      <c r="AG216" s="41">
        <v>385533</v>
      </c>
      <c r="AH216" s="41">
        <v>834963</v>
      </c>
      <c r="AI216" s="13">
        <v>-2.1321486673239742E-2</v>
      </c>
      <c r="AJ216" s="13">
        <v>1.1657367851779226</v>
      </c>
    </row>
    <row r="217" spans="1:44" ht="10.5" customHeight="1" x14ac:dyDescent="0.2">
      <c r="A217" s="11"/>
      <c r="B217" s="19" t="s">
        <v>71</v>
      </c>
      <c r="D217" s="19"/>
      <c r="E217" s="14"/>
      <c r="F217" s="2"/>
      <c r="G217" s="12">
        <v>4500</v>
      </c>
      <c r="H217" s="12">
        <v>8000</v>
      </c>
      <c r="I217" s="12">
        <v>11881</v>
      </c>
      <c r="J217" s="12">
        <v>0</v>
      </c>
      <c r="K217" s="12">
        <v>0</v>
      </c>
      <c r="L217" s="12">
        <v>0</v>
      </c>
      <c r="M217" s="12">
        <v>0</v>
      </c>
      <c r="N217" s="12">
        <v>0</v>
      </c>
      <c r="O217" s="12">
        <v>0</v>
      </c>
      <c r="P217" s="12">
        <v>0</v>
      </c>
      <c r="Q217" s="12">
        <v>0</v>
      </c>
      <c r="R217" s="41">
        <v>0</v>
      </c>
      <c r="S217" s="41">
        <v>11753</v>
      </c>
      <c r="T217" s="41">
        <v>20025</v>
      </c>
      <c r="U217" s="41">
        <v>9474</v>
      </c>
      <c r="V217" s="41">
        <v>17981</v>
      </c>
      <c r="W217" s="41">
        <v>1053</v>
      </c>
      <c r="X217" s="41">
        <v>5867</v>
      </c>
      <c r="Y217" s="41">
        <v>3207</v>
      </c>
      <c r="Z217" s="41">
        <v>8584</v>
      </c>
      <c r="AA217" s="41">
        <v>0</v>
      </c>
      <c r="AB217" s="41">
        <v>320</v>
      </c>
      <c r="AC217" s="41">
        <v>0</v>
      </c>
      <c r="AD217" s="41">
        <v>0</v>
      </c>
      <c r="AE217" s="41">
        <v>0</v>
      </c>
      <c r="AF217" s="41">
        <v>0</v>
      </c>
      <c r="AG217" s="41">
        <v>0</v>
      </c>
      <c r="AH217" s="41">
        <v>0</v>
      </c>
      <c r="AI217" s="13">
        <v>-1</v>
      </c>
      <c r="AJ217" s="13" t="s">
        <v>246</v>
      </c>
    </row>
    <row r="218" spans="1:44" ht="10.5" customHeight="1" x14ac:dyDescent="0.2">
      <c r="A218" s="11"/>
      <c r="B218" s="19" t="s">
        <v>72</v>
      </c>
      <c r="D218" s="19"/>
      <c r="E218" s="14"/>
      <c r="F218" s="2"/>
      <c r="G218" s="12">
        <v>300</v>
      </c>
      <c r="H218" s="12">
        <v>0</v>
      </c>
      <c r="I218" s="12">
        <v>457</v>
      </c>
      <c r="J218" s="12">
        <v>0</v>
      </c>
      <c r="K218" s="12">
        <v>0</v>
      </c>
      <c r="L218" s="12">
        <v>0</v>
      </c>
      <c r="M218" s="12">
        <v>10665</v>
      </c>
      <c r="N218" s="12">
        <v>0</v>
      </c>
      <c r="O218" s="12">
        <v>0</v>
      </c>
      <c r="P218" s="12">
        <v>0</v>
      </c>
      <c r="Q218" s="12">
        <v>0</v>
      </c>
      <c r="R218" s="41">
        <v>0</v>
      </c>
      <c r="S218" s="41">
        <v>3008</v>
      </c>
      <c r="T218" s="41">
        <v>330074</v>
      </c>
      <c r="U218" s="41">
        <v>243821</v>
      </c>
      <c r="V218" s="41">
        <v>78279</v>
      </c>
      <c r="W218" s="41">
        <v>153809</v>
      </c>
      <c r="X218" s="41">
        <v>213410</v>
      </c>
      <c r="Y218" s="41">
        <v>41191</v>
      </c>
      <c r="Z218" s="41">
        <v>173044</v>
      </c>
      <c r="AA218" s="41">
        <v>111662</v>
      </c>
      <c r="AB218" s="41">
        <v>158367</v>
      </c>
      <c r="AC218" s="41">
        <v>251639</v>
      </c>
      <c r="AD218" s="41">
        <v>145784</v>
      </c>
      <c r="AE218" s="41">
        <v>160980</v>
      </c>
      <c r="AF218" s="41">
        <v>134924</v>
      </c>
      <c r="AG218" s="41">
        <v>133603</v>
      </c>
      <c r="AH218" s="41">
        <v>103197</v>
      </c>
      <c r="AI218" s="13">
        <v>-6.8891273218020244E-2</v>
      </c>
      <c r="AJ218" s="13">
        <v>-0.22758470992417834</v>
      </c>
    </row>
    <row r="219" spans="1:44" ht="10.5" customHeight="1" x14ac:dyDescent="0.2">
      <c r="A219" s="11"/>
      <c r="B219" s="19" t="s">
        <v>73</v>
      </c>
      <c r="D219" s="19"/>
      <c r="E219" s="14"/>
      <c r="F219" s="2"/>
      <c r="G219" s="12">
        <v>0</v>
      </c>
      <c r="H219" s="12">
        <v>0</v>
      </c>
      <c r="I219" s="12">
        <v>10757</v>
      </c>
      <c r="J219" s="12">
        <v>36203</v>
      </c>
      <c r="K219" s="12">
        <v>0</v>
      </c>
      <c r="L219" s="12">
        <v>38293</v>
      </c>
      <c r="M219" s="12">
        <v>26411</v>
      </c>
      <c r="N219" s="12">
        <v>0</v>
      </c>
      <c r="O219" s="12">
        <v>0</v>
      </c>
      <c r="P219" s="12">
        <v>0</v>
      </c>
      <c r="Q219" s="12">
        <v>0</v>
      </c>
      <c r="R219" s="41">
        <v>3485</v>
      </c>
      <c r="S219" s="41">
        <v>36284</v>
      </c>
      <c r="T219" s="41">
        <v>126295</v>
      </c>
      <c r="U219" s="41">
        <v>0</v>
      </c>
      <c r="V219" s="41">
        <v>0</v>
      </c>
      <c r="W219" s="41">
        <v>0</v>
      </c>
      <c r="X219" s="41">
        <v>0</v>
      </c>
      <c r="Y219" s="41">
        <v>0</v>
      </c>
      <c r="Z219" s="41">
        <v>10900</v>
      </c>
      <c r="AA219" s="41">
        <v>0</v>
      </c>
      <c r="AB219" s="41">
        <v>2800</v>
      </c>
      <c r="AC219" s="41">
        <v>63195</v>
      </c>
      <c r="AD219" s="41">
        <v>0</v>
      </c>
      <c r="AE219" s="41">
        <v>0</v>
      </c>
      <c r="AF219" s="41">
        <v>0</v>
      </c>
      <c r="AG219" s="41">
        <v>500</v>
      </c>
      <c r="AH219" s="41">
        <v>297161</v>
      </c>
      <c r="AI219" s="13">
        <v>1.1759001559232654</v>
      </c>
      <c r="AJ219" s="13">
        <v>593.322</v>
      </c>
    </row>
    <row r="220" spans="1:44" ht="10.5" customHeight="1" x14ac:dyDescent="0.2">
      <c r="A220" s="11"/>
      <c r="B220" s="19" t="s">
        <v>74</v>
      </c>
      <c r="D220" s="19"/>
      <c r="E220" s="14"/>
      <c r="F220" s="2"/>
      <c r="G220" s="12">
        <v>10232</v>
      </c>
      <c r="H220" s="12">
        <v>17066</v>
      </c>
      <c r="I220" s="12">
        <v>80177</v>
      </c>
      <c r="J220" s="12">
        <v>81795</v>
      </c>
      <c r="K220" s="12">
        <v>0</v>
      </c>
      <c r="L220" s="12">
        <v>0</v>
      </c>
      <c r="M220" s="12">
        <v>0</v>
      </c>
      <c r="N220" s="12">
        <v>0</v>
      </c>
      <c r="O220" s="12">
        <v>0</v>
      </c>
      <c r="P220" s="12">
        <v>0</v>
      </c>
      <c r="Q220" s="12">
        <v>5328</v>
      </c>
      <c r="R220" s="41">
        <v>0</v>
      </c>
      <c r="S220" s="41">
        <v>51137</v>
      </c>
      <c r="T220" s="41">
        <v>20099</v>
      </c>
      <c r="U220" s="41">
        <v>263716</v>
      </c>
      <c r="V220" s="41">
        <v>120338</v>
      </c>
      <c r="W220" s="41">
        <v>99860</v>
      </c>
      <c r="X220" s="41">
        <v>102168</v>
      </c>
      <c r="Y220" s="41">
        <v>104031</v>
      </c>
      <c r="Z220" s="41">
        <v>117169</v>
      </c>
      <c r="AA220" s="41">
        <v>34311</v>
      </c>
      <c r="AB220" s="41">
        <v>199205</v>
      </c>
      <c r="AC220" s="41">
        <v>235587</v>
      </c>
      <c r="AD220" s="41">
        <v>133140</v>
      </c>
      <c r="AE220" s="41">
        <v>129743</v>
      </c>
      <c r="AF220" s="41">
        <v>44283</v>
      </c>
      <c r="AG220" s="41">
        <v>88542</v>
      </c>
      <c r="AH220" s="41">
        <v>78683</v>
      </c>
      <c r="AI220" s="13">
        <v>-0.14342884416411228</v>
      </c>
      <c r="AJ220" s="13">
        <v>-0.11134828668880305</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193</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A227" s="26"/>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A228" s="26"/>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185</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64898</v>
      </c>
      <c r="S233" s="12">
        <v>47724.270000000004</v>
      </c>
      <c r="T233" s="12">
        <v>30550.54</v>
      </c>
      <c r="U233" s="12">
        <v>15275</v>
      </c>
      <c r="V233" s="12">
        <v>0</v>
      </c>
      <c r="W233" s="12">
        <v>3441068</v>
      </c>
      <c r="X233" s="12">
        <v>6882135</v>
      </c>
      <c r="Y233" s="12">
        <v>6924317.5</v>
      </c>
      <c r="Z233" s="12">
        <v>6966500</v>
      </c>
      <c r="AA233" s="12">
        <v>3555817.9049999998</v>
      </c>
      <c r="AB233" s="12">
        <v>145135.81</v>
      </c>
      <c r="AC233" s="12">
        <v>157300.0670895006</v>
      </c>
      <c r="AD233" s="12">
        <v>250000</v>
      </c>
      <c r="AE233" s="12">
        <v>286095.40210467367</v>
      </c>
      <c r="AF233" s="12">
        <v>217354.69</v>
      </c>
      <c r="AG233" s="12">
        <v>202667.22414741103</v>
      </c>
      <c r="AH233" s="12">
        <v>0</v>
      </c>
      <c r="AI233" s="71">
        <v>-1</v>
      </c>
      <c r="AJ233" s="13" t="s">
        <v>246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17060</v>
      </c>
      <c r="S234" s="11">
        <v>10612.23</v>
      </c>
      <c r="T234" s="11">
        <v>4164.46</v>
      </c>
      <c r="U234" s="12">
        <v>2082</v>
      </c>
      <c r="V234" s="12">
        <v>0</v>
      </c>
      <c r="W234" s="12">
        <v>3703433</v>
      </c>
      <c r="X234" s="12">
        <v>7406866</v>
      </c>
      <c r="Y234" s="12">
        <v>7587973.5</v>
      </c>
      <c r="Z234" s="12">
        <v>7769081</v>
      </c>
      <c r="AA234" s="12">
        <v>3900592.14</v>
      </c>
      <c r="AB234" s="12">
        <v>32103.279999999999</v>
      </c>
      <c r="AC234" s="12">
        <v>34198.451728763568</v>
      </c>
      <c r="AD234" s="12">
        <v>20490</v>
      </c>
      <c r="AE234" s="12">
        <v>20868.83722236894</v>
      </c>
      <c r="AF234" s="12">
        <v>49906.76</v>
      </c>
      <c r="AG234" s="12">
        <v>77887.557464659418</v>
      </c>
      <c r="AH234" s="12">
        <v>0</v>
      </c>
      <c r="AI234" s="71">
        <v>-1</v>
      </c>
      <c r="AJ234" s="13" t="s">
        <v>246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11092</v>
      </c>
      <c r="S241" s="11">
        <v>11049</v>
      </c>
      <c r="T241" s="11">
        <v>11021</v>
      </c>
      <c r="U241" s="11">
        <v>10882</v>
      </c>
      <c r="V241" s="11">
        <v>10787</v>
      </c>
      <c r="W241" s="11">
        <v>10803</v>
      </c>
      <c r="X241" s="11">
        <v>10619</v>
      </c>
      <c r="Y241" s="11">
        <v>10354</v>
      </c>
      <c r="Z241" s="11">
        <v>10236</v>
      </c>
      <c r="AA241" s="11">
        <v>9982</v>
      </c>
      <c r="AB241" s="41">
        <v>9825</v>
      </c>
      <c r="AC241" s="41">
        <v>9701</v>
      </c>
      <c r="AD241" s="41">
        <v>9430</v>
      </c>
      <c r="AE241" s="41">
        <v>9067</v>
      </c>
      <c r="AF241" s="41">
        <v>9012</v>
      </c>
      <c r="AG241" s="41">
        <v>8924</v>
      </c>
      <c r="AH241" s="41">
        <v>8688</v>
      </c>
      <c r="AI241" s="13">
        <v>-2.0289245247399834E-2</v>
      </c>
      <c r="AJ241" s="13">
        <v>-2.6445540116539667E-2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188892</v>
      </c>
      <c r="S242" s="11">
        <v>196630</v>
      </c>
      <c r="T242" s="11">
        <v>209594</v>
      </c>
      <c r="U242" s="11">
        <v>252520</v>
      </c>
      <c r="V242" s="11">
        <v>234104</v>
      </c>
      <c r="W242" s="11">
        <v>246235</v>
      </c>
      <c r="X242" s="11">
        <v>255037</v>
      </c>
      <c r="Y242" s="11">
        <v>270773</v>
      </c>
      <c r="Z242" s="11">
        <v>271597</v>
      </c>
      <c r="AA242" s="11">
        <v>272098</v>
      </c>
      <c r="AB242" s="41">
        <v>257603</v>
      </c>
      <c r="AC242" s="41">
        <v>259025</v>
      </c>
      <c r="AD242" s="41">
        <v>258198</v>
      </c>
      <c r="AE242" s="41">
        <v>266500</v>
      </c>
      <c r="AF242" s="41">
        <v>280430</v>
      </c>
      <c r="AG242" s="41">
        <v>290379</v>
      </c>
      <c r="AH242" s="41">
        <v>291759</v>
      </c>
      <c r="AI242" s="13">
        <v>2.0968220814485461E-2</v>
      </c>
      <c r="AJ242" s="13">
        <v>4.75240978169909E-3</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23205.293144642528</v>
      </c>
      <c r="V243" s="11">
        <f t="shared" ref="V243:AA243" si="15">V242*1000/V241</f>
        <v>21702.41957912302</v>
      </c>
      <c r="W243" s="11">
        <f t="shared" si="15"/>
        <v>22793.205591039525</v>
      </c>
      <c r="X243" s="11">
        <f t="shared" si="15"/>
        <v>24017.044919483942</v>
      </c>
      <c r="Y243" s="11">
        <f t="shared" si="15"/>
        <v>26151.535638400619</v>
      </c>
      <c r="Z243" s="11">
        <f t="shared" si="15"/>
        <v>26533.509183274717</v>
      </c>
      <c r="AA243" s="11">
        <f t="shared" si="15"/>
        <v>27258.865958725706</v>
      </c>
      <c r="AB243" s="11">
        <v>26219.13486005089</v>
      </c>
      <c r="AC243" s="11">
        <v>26700.855581898773</v>
      </c>
      <c r="AD243" s="11">
        <v>27380.487804878048</v>
      </c>
      <c r="AE243" s="11">
        <v>29392.301753611999</v>
      </c>
      <c r="AF243" s="11">
        <v>31117.399023524191</v>
      </c>
      <c r="AG243" s="11">
        <v>32539.108023307934</v>
      </c>
      <c r="AH243" s="11">
        <v>33581.837016574587</v>
      </c>
      <c r="AI243" s="13">
        <v>4.2111884412561862E-2</v>
      </c>
      <c r="AJ243" s="13">
        <v>3.2045408021625588E-2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3394</v>
      </c>
      <c r="S245" s="11">
        <v>3269</v>
      </c>
      <c r="T245" s="11">
        <v>3290</v>
      </c>
      <c r="U245" s="11">
        <v>3869</v>
      </c>
      <c r="V245" s="11">
        <v>3546</v>
      </c>
      <c r="W245" s="11">
        <v>3335</v>
      </c>
      <c r="X245" s="11">
        <v>3398</v>
      </c>
      <c r="Y245" s="11">
        <v>3318</v>
      </c>
      <c r="Z245" s="11">
        <v>3290</v>
      </c>
      <c r="AA245" s="11">
        <v>3132</v>
      </c>
      <c r="AB245" s="41">
        <v>3096</v>
      </c>
      <c r="AC245" s="41">
        <v>2863</v>
      </c>
      <c r="AD245" s="41">
        <v>2746</v>
      </c>
      <c r="AE245" s="41">
        <v>2651</v>
      </c>
      <c r="AF245" s="41">
        <v>2687</v>
      </c>
      <c r="AG245" s="41">
        <v>2751</v>
      </c>
      <c r="AH245" s="41">
        <v>2645</v>
      </c>
      <c r="AI245" s="13">
        <v>-2.5898704963362773E-2</v>
      </c>
      <c r="AJ245" s="13">
        <v>-3.8531443111595787E-2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3105</v>
      </c>
      <c r="S246" s="11">
        <v>2953</v>
      </c>
      <c r="T246" s="11">
        <v>2941</v>
      </c>
      <c r="U246" s="11">
        <v>3477</v>
      </c>
      <c r="V246" s="11">
        <v>3180</v>
      </c>
      <c r="W246" s="11">
        <v>2784</v>
      </c>
      <c r="X246" s="11">
        <v>2697</v>
      </c>
      <c r="Y246" s="11">
        <v>2685</v>
      </c>
      <c r="Z246" s="11">
        <v>2693</v>
      </c>
      <c r="AA246" s="11">
        <v>2612</v>
      </c>
      <c r="AB246" s="41">
        <v>2672</v>
      </c>
      <c r="AC246" s="41">
        <v>2523</v>
      </c>
      <c r="AD246" s="41">
        <v>2438</v>
      </c>
      <c r="AE246" s="41">
        <v>2429</v>
      </c>
      <c r="AF246" s="41">
        <v>2505</v>
      </c>
      <c r="AG246" s="41">
        <v>2596</v>
      </c>
      <c r="AH246" s="41">
        <v>2509</v>
      </c>
      <c r="AI246" s="13">
        <v>-1.0435664684306678E-2</v>
      </c>
      <c r="AJ246" s="13">
        <v>-3.3513097072419104E-2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289</v>
      </c>
      <c r="S247" s="11">
        <v>316</v>
      </c>
      <c r="T247" s="11">
        <v>349</v>
      </c>
      <c r="U247" s="11">
        <v>392</v>
      </c>
      <c r="V247" s="11">
        <v>366</v>
      </c>
      <c r="W247" s="11">
        <v>3335</v>
      </c>
      <c r="X247" s="11">
        <v>701</v>
      </c>
      <c r="Y247" s="11">
        <v>633</v>
      </c>
      <c r="Z247" s="11">
        <v>597</v>
      </c>
      <c r="AA247" s="11">
        <v>520</v>
      </c>
      <c r="AB247" s="41">
        <v>424</v>
      </c>
      <c r="AC247" s="41">
        <v>340</v>
      </c>
      <c r="AD247" s="41">
        <v>308</v>
      </c>
      <c r="AE247" s="41">
        <v>222</v>
      </c>
      <c r="AF247" s="41">
        <v>182</v>
      </c>
      <c r="AG247" s="41">
        <v>155</v>
      </c>
      <c r="AH247" s="41">
        <v>136</v>
      </c>
      <c r="AI247" s="13">
        <v>-0.17263811740782198</v>
      </c>
      <c r="AJ247" s="13">
        <v>-0.12258064516129032</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8.5</v>
      </c>
      <c r="S248" s="81">
        <v>9.6999999999999993</v>
      </c>
      <c r="T248" s="81">
        <v>10.6</v>
      </c>
      <c r="U248" s="81">
        <v>10.3</v>
      </c>
      <c r="V248" s="81">
        <v>10.3</v>
      </c>
      <c r="W248" s="81">
        <v>16.5</v>
      </c>
      <c r="X248" s="81">
        <v>20.6</v>
      </c>
      <c r="Y248" s="81">
        <v>19.100000000000001</v>
      </c>
      <c r="Z248" s="81">
        <v>18.100000000000001</v>
      </c>
      <c r="AA248" s="81">
        <v>16.600000000000001</v>
      </c>
      <c r="AB248" s="82">
        <v>13.7</v>
      </c>
      <c r="AC248" s="82">
        <v>11.9</v>
      </c>
      <c r="AD248" s="82">
        <v>11.2</v>
      </c>
      <c r="AE248" s="82">
        <v>8.4</v>
      </c>
      <c r="AF248" s="82">
        <v>6.8</v>
      </c>
      <c r="AG248" s="82">
        <v>5.6</v>
      </c>
      <c r="AH248" s="82">
        <v>5.0999999999999996</v>
      </c>
      <c r="AI248" s="13">
        <v>-0.15184556994002529</v>
      </c>
      <c r="AJ248" s="13">
        <v>-8.9285714285714288E-2</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6209766</v>
      </c>
      <c r="H257" s="86">
        <f>SUM(H258:H260)</f>
        <v>6096443</v>
      </c>
      <c r="I257" s="86">
        <f>SUM(I258:I260)</f>
        <v>6435195</v>
      </c>
      <c r="J257" s="86">
        <f>SUM(J258:J260)</f>
        <v>6223183</v>
      </c>
      <c r="K257" s="86">
        <f>SUM(K258:K260)</f>
        <v>6364229</v>
      </c>
      <c r="L257" s="86">
        <f t="shared" ref="L257:Q257" si="16">SUM(L258:L260)</f>
        <v>5834411</v>
      </c>
      <c r="M257" s="86">
        <f t="shared" si="16"/>
        <v>7660040</v>
      </c>
      <c r="N257" s="86">
        <f t="shared" si="16"/>
        <v>8336616</v>
      </c>
      <c r="O257" s="86">
        <f t="shared" si="16"/>
        <v>8437866.9299999997</v>
      </c>
      <c r="P257" s="86">
        <f t="shared" si="16"/>
        <v>8802540</v>
      </c>
      <c r="Q257" s="86">
        <f t="shared" si="16"/>
        <v>8049859.8700000001</v>
      </c>
      <c r="R257" s="86">
        <f>SUM(R258:R261)</f>
        <v>9272691.120000001</v>
      </c>
      <c r="S257" s="86">
        <f t="shared" ref="S257:AA257" si="17">SUM(S258:S261)</f>
        <v>10188106.85</v>
      </c>
      <c r="T257" s="86">
        <f t="shared" si="17"/>
        <v>9713598</v>
      </c>
      <c r="U257" s="86">
        <f t="shared" si="17"/>
        <v>9699604</v>
      </c>
      <c r="V257" s="86">
        <f t="shared" si="17"/>
        <v>9706139.0500000007</v>
      </c>
      <c r="W257" s="86">
        <f t="shared" si="17"/>
        <v>10711921.800000001</v>
      </c>
      <c r="X257" s="86">
        <f t="shared" si="17"/>
        <v>10916907</v>
      </c>
      <c r="Y257" s="86">
        <f t="shared" si="17"/>
        <v>10795081</v>
      </c>
      <c r="Z257" s="86">
        <f t="shared" si="17"/>
        <v>10922351</v>
      </c>
      <c r="AA257" s="86">
        <f t="shared" si="17"/>
        <v>10400781</v>
      </c>
      <c r="AB257" s="86">
        <v>11684372</v>
      </c>
      <c r="AC257" s="86">
        <v>10203416</v>
      </c>
      <c r="AD257" s="86">
        <v>10292345</v>
      </c>
      <c r="AE257" s="86">
        <v>10223716</v>
      </c>
      <c r="AF257" s="86">
        <v>10754632</v>
      </c>
      <c r="AG257" s="86">
        <v>10962007</v>
      </c>
      <c r="AH257" s="86">
        <v>10362553</v>
      </c>
      <c r="AI257" s="13">
        <v>-1.9810081034917437E-2</v>
      </c>
      <c r="AJ257" s="13">
        <v>-5.4684694144055919E-2</v>
      </c>
    </row>
    <row r="258" spans="1:36" ht="10.5" customHeight="1" x14ac:dyDescent="0.2">
      <c r="A258" s="14"/>
      <c r="B258" s="11"/>
      <c r="C258" s="11" t="s">
        <v>151</v>
      </c>
      <c r="D258" s="11"/>
      <c r="E258" s="11"/>
      <c r="F258" s="2"/>
      <c r="G258" s="86">
        <f t="shared" ref="G258:AA258" si="18">G65</f>
        <v>3628260</v>
      </c>
      <c r="H258" s="86">
        <f t="shared" si="18"/>
        <v>3696258</v>
      </c>
      <c r="I258" s="86">
        <f t="shared" si="18"/>
        <v>3945691</v>
      </c>
      <c r="J258" s="86">
        <f t="shared" si="18"/>
        <v>3762098</v>
      </c>
      <c r="K258" s="86">
        <f t="shared" si="18"/>
        <v>3810996</v>
      </c>
      <c r="L258" s="86">
        <f t="shared" si="18"/>
        <v>3856517</v>
      </c>
      <c r="M258" s="86">
        <f t="shared" si="18"/>
        <v>4507105</v>
      </c>
      <c r="N258" s="86">
        <f t="shared" si="18"/>
        <v>4885996</v>
      </c>
      <c r="O258" s="86">
        <f t="shared" si="18"/>
        <v>4858852</v>
      </c>
      <c r="P258" s="86">
        <f t="shared" si="18"/>
        <v>4978147</v>
      </c>
      <c r="Q258" s="86">
        <f t="shared" si="18"/>
        <v>4533458</v>
      </c>
      <c r="R258" s="86">
        <f t="shared" si="18"/>
        <v>5164862</v>
      </c>
      <c r="S258" s="86">
        <f t="shared" si="18"/>
        <v>5440407</v>
      </c>
      <c r="T258" s="86">
        <f t="shared" si="18"/>
        <v>5440407</v>
      </c>
      <c r="U258" s="86">
        <f t="shared" si="18"/>
        <v>4750574</v>
      </c>
      <c r="V258" s="86">
        <f t="shared" si="18"/>
        <v>4750574</v>
      </c>
      <c r="W258" s="86">
        <f t="shared" si="18"/>
        <v>5747018</v>
      </c>
      <c r="X258" s="86">
        <f t="shared" si="18"/>
        <v>5787575</v>
      </c>
      <c r="Y258" s="86">
        <f t="shared" si="18"/>
        <v>5822245</v>
      </c>
      <c r="Z258" s="86">
        <f t="shared" si="18"/>
        <v>5979955</v>
      </c>
      <c r="AA258" s="86">
        <f t="shared" si="18"/>
        <v>5940905</v>
      </c>
      <c r="AB258" s="86">
        <v>6706467</v>
      </c>
      <c r="AC258" s="86">
        <v>5149287</v>
      </c>
      <c r="AD258" s="86">
        <v>5439501</v>
      </c>
      <c r="AE258" s="86">
        <v>5474767</v>
      </c>
      <c r="AF258" s="86">
        <v>5852957</v>
      </c>
      <c r="AG258" s="86">
        <v>6088667</v>
      </c>
      <c r="AH258" s="86">
        <v>5893159</v>
      </c>
      <c r="AI258" s="13">
        <v>-2.1316211507696137E-2</v>
      </c>
      <c r="AJ258" s="13">
        <v>-3.2110148247555662E-2</v>
      </c>
    </row>
    <row r="259" spans="1:36" ht="10.5" customHeight="1" x14ac:dyDescent="0.2">
      <c r="A259" s="14"/>
      <c r="B259" s="11"/>
      <c r="C259" s="11" t="s">
        <v>152</v>
      </c>
      <c r="D259" s="11"/>
      <c r="E259" s="11"/>
      <c r="F259" s="2"/>
      <c r="G259" s="86">
        <f t="shared" ref="G259:AA259" si="19">G122</f>
        <v>2049497</v>
      </c>
      <c r="H259" s="86">
        <f t="shared" si="19"/>
        <v>1861070</v>
      </c>
      <c r="I259" s="86">
        <f t="shared" si="19"/>
        <v>1927661</v>
      </c>
      <c r="J259" s="86">
        <f t="shared" si="19"/>
        <v>1972711</v>
      </c>
      <c r="K259" s="86">
        <f t="shared" si="19"/>
        <v>2416336</v>
      </c>
      <c r="L259" s="86">
        <f t="shared" si="19"/>
        <v>1843160</v>
      </c>
      <c r="M259" s="86">
        <f t="shared" si="19"/>
        <v>3015660</v>
      </c>
      <c r="N259" s="86">
        <f t="shared" si="19"/>
        <v>3444925</v>
      </c>
      <c r="O259" s="86">
        <f t="shared" si="19"/>
        <v>3573719.93</v>
      </c>
      <c r="P259" s="86">
        <f t="shared" si="19"/>
        <v>3823174</v>
      </c>
      <c r="Q259" s="86">
        <f t="shared" si="19"/>
        <v>3516401.87</v>
      </c>
      <c r="R259" s="86">
        <f t="shared" si="19"/>
        <v>3521404.12</v>
      </c>
      <c r="S259" s="86">
        <f t="shared" si="19"/>
        <v>3823174.8499999996</v>
      </c>
      <c r="T259" s="86">
        <f t="shared" si="19"/>
        <v>3429520</v>
      </c>
      <c r="U259" s="86">
        <f t="shared" si="19"/>
        <v>4164333</v>
      </c>
      <c r="V259" s="86">
        <f t="shared" si="19"/>
        <v>4269196</v>
      </c>
      <c r="W259" s="86">
        <f t="shared" si="19"/>
        <v>4291328</v>
      </c>
      <c r="X259" s="86">
        <f t="shared" si="19"/>
        <v>4162664</v>
      </c>
      <c r="Y259" s="86">
        <f t="shared" si="19"/>
        <v>4283071</v>
      </c>
      <c r="Z259" s="86">
        <f t="shared" si="19"/>
        <v>4149191</v>
      </c>
      <c r="AA259" s="86">
        <f t="shared" si="19"/>
        <v>4090225</v>
      </c>
      <c r="AB259" s="86">
        <v>4107124</v>
      </c>
      <c r="AC259" s="86">
        <v>4170129</v>
      </c>
      <c r="AD259" s="86">
        <v>4110866</v>
      </c>
      <c r="AE259" s="86">
        <v>3947989</v>
      </c>
      <c r="AF259" s="86">
        <v>4119363</v>
      </c>
      <c r="AG259" s="86">
        <v>4070555</v>
      </c>
      <c r="AH259" s="86">
        <v>3866804</v>
      </c>
      <c r="AI259" s="13">
        <v>-9.9987931393161755E-3</v>
      </c>
      <c r="AJ259" s="13">
        <v>-5.0054845100975173E-2</v>
      </c>
    </row>
    <row r="260" spans="1:36" ht="10.5" customHeight="1" x14ac:dyDescent="0.2">
      <c r="A260" s="14"/>
      <c r="B260" s="11"/>
      <c r="C260" s="11" t="s">
        <v>153</v>
      </c>
      <c r="D260" s="11"/>
      <c r="E260" s="11"/>
      <c r="F260" s="2"/>
      <c r="G260" s="86">
        <f t="shared" ref="G260:AA260" si="20">G179</f>
        <v>532009</v>
      </c>
      <c r="H260" s="86">
        <f t="shared" si="20"/>
        <v>539115</v>
      </c>
      <c r="I260" s="86">
        <f t="shared" si="20"/>
        <v>561843</v>
      </c>
      <c r="J260" s="86">
        <f t="shared" si="20"/>
        <v>488374</v>
      </c>
      <c r="K260" s="86">
        <f t="shared" si="20"/>
        <v>136897</v>
      </c>
      <c r="L260" s="86">
        <f t="shared" si="20"/>
        <v>134734</v>
      </c>
      <c r="M260" s="86">
        <f t="shared" si="20"/>
        <v>137275</v>
      </c>
      <c r="N260" s="86">
        <f t="shared" si="20"/>
        <v>5695</v>
      </c>
      <c r="O260" s="86">
        <f t="shared" si="20"/>
        <v>5295</v>
      </c>
      <c r="P260" s="86">
        <f t="shared" si="20"/>
        <v>1219</v>
      </c>
      <c r="Q260" s="86">
        <f t="shared" si="20"/>
        <v>0</v>
      </c>
      <c r="R260" s="86">
        <f t="shared" si="20"/>
        <v>586425</v>
      </c>
      <c r="S260" s="86">
        <f t="shared" si="20"/>
        <v>924525</v>
      </c>
      <c r="T260" s="86">
        <f t="shared" si="20"/>
        <v>843671</v>
      </c>
      <c r="U260" s="86">
        <f t="shared" si="20"/>
        <v>784697</v>
      </c>
      <c r="V260" s="86">
        <f t="shared" si="20"/>
        <v>686369.05</v>
      </c>
      <c r="W260" s="86">
        <f t="shared" si="20"/>
        <v>673575.8</v>
      </c>
      <c r="X260" s="86">
        <f t="shared" si="20"/>
        <v>966668</v>
      </c>
      <c r="Y260" s="86">
        <f t="shared" si="20"/>
        <v>689765</v>
      </c>
      <c r="Z260" s="86">
        <f t="shared" si="20"/>
        <v>793205</v>
      </c>
      <c r="AA260" s="86">
        <f t="shared" si="20"/>
        <v>369651</v>
      </c>
      <c r="AB260" s="86">
        <v>870781</v>
      </c>
      <c r="AC260" s="86">
        <v>884000</v>
      </c>
      <c r="AD260" s="86">
        <v>741978</v>
      </c>
      <c r="AE260" s="86">
        <v>800960</v>
      </c>
      <c r="AF260" s="86">
        <v>782312</v>
      </c>
      <c r="AG260" s="86">
        <v>802785</v>
      </c>
      <c r="AH260" s="86">
        <v>602590</v>
      </c>
      <c r="AI260" s="13">
        <v>-5.9514373372438589E-2</v>
      </c>
      <c r="AJ260" s="13">
        <v>-0.24937561115367129</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0</v>
      </c>
      <c r="T261" s="86">
        <v>0</v>
      </c>
      <c r="U261" s="86">
        <v>0</v>
      </c>
      <c r="V261" s="86">
        <v>0</v>
      </c>
      <c r="W261" s="86">
        <v>0</v>
      </c>
      <c r="X261" s="86">
        <v>0</v>
      </c>
      <c r="Y261" s="86">
        <v>0</v>
      </c>
      <c r="Z261" s="86">
        <v>0</v>
      </c>
      <c r="AA261" s="86">
        <v>0</v>
      </c>
      <c r="AB261" s="41">
        <v>0</v>
      </c>
      <c r="AC261" s="41">
        <v>0</v>
      </c>
      <c r="AD261" s="41">
        <v>0</v>
      </c>
      <c r="AE261" s="41">
        <v>0</v>
      </c>
      <c r="AF261" s="41">
        <v>0</v>
      </c>
      <c r="AG261" s="41">
        <v>0</v>
      </c>
      <c r="AH261" s="41">
        <v>0</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194</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21836737.208092485</v>
      </c>
      <c r="H265" s="11">
        <v>21469007.687861271</v>
      </c>
      <c r="I265" s="11">
        <v>24241810.464088399</v>
      </c>
      <c r="J265" s="11">
        <v>24793578.578376949</v>
      </c>
      <c r="K265" s="11">
        <v>26925689</v>
      </c>
      <c r="L265" s="11">
        <v>22665855</v>
      </c>
      <c r="M265" s="11">
        <v>24807416</v>
      </c>
      <c r="N265" s="11">
        <v>26691152</v>
      </c>
      <c r="O265" s="11">
        <v>25888361</v>
      </c>
      <c r="P265" s="11">
        <v>28871183</v>
      </c>
      <c r="Q265" s="11">
        <v>24783503</v>
      </c>
      <c r="R265" s="11">
        <v>22428796</v>
      </c>
      <c r="S265" s="11">
        <v>24663924</v>
      </c>
      <c r="T265" s="11">
        <v>24382713</v>
      </c>
      <c r="U265" s="11">
        <v>22265846</v>
      </c>
      <c r="V265" s="11">
        <v>22143491</v>
      </c>
      <c r="W265" s="11">
        <v>21182894</v>
      </c>
      <c r="X265" s="11">
        <v>20669276</v>
      </c>
      <c r="Y265" s="86">
        <v>24765917</v>
      </c>
      <c r="Z265" s="86">
        <v>24028097</v>
      </c>
      <c r="AA265" s="86">
        <v>24088147</v>
      </c>
      <c r="AB265" s="86">
        <v>20824148</v>
      </c>
      <c r="AC265" s="86">
        <v>23395746</v>
      </c>
      <c r="AD265" s="86">
        <v>22613939</v>
      </c>
      <c r="AE265" s="86">
        <v>24108339</v>
      </c>
      <c r="AF265" s="86">
        <v>23528564</v>
      </c>
      <c r="AG265" s="86">
        <v>23812022</v>
      </c>
      <c r="AH265" s="86">
        <v>25355566</v>
      </c>
      <c r="AI265" s="13">
        <v>3.3358488455535129E-2</v>
      </c>
      <c r="AJ265" s="13">
        <v>6.4822046611581322E-2</v>
      </c>
    </row>
    <row r="266" spans="1:36" ht="10.5" customHeight="1" x14ac:dyDescent="0.2">
      <c r="A266" s="14"/>
      <c r="B266" s="14"/>
      <c r="C266" s="14" t="s">
        <v>160</v>
      </c>
      <c r="D266" s="14"/>
      <c r="E266" s="14"/>
      <c r="F266" s="2"/>
      <c r="G266" s="11">
        <v>2750333</v>
      </c>
      <c r="H266" s="11">
        <v>2781222</v>
      </c>
      <c r="I266" s="11">
        <v>2901360</v>
      </c>
      <c r="J266" s="11">
        <v>2961057</v>
      </c>
      <c r="K266" s="11">
        <v>3009613</v>
      </c>
      <c r="L266" s="11">
        <v>3023350</v>
      </c>
      <c r="M266" s="11">
        <v>3102550</v>
      </c>
      <c r="N266" s="11">
        <v>3313050</v>
      </c>
      <c r="O266" s="11">
        <v>3366720</v>
      </c>
      <c r="P266" s="11">
        <v>3443430</v>
      </c>
      <c r="Q266" s="11">
        <v>3491630</v>
      </c>
      <c r="R266" s="11">
        <v>3507690</v>
      </c>
      <c r="S266" s="11">
        <v>3658480</v>
      </c>
      <c r="T266" s="11">
        <v>3559410</v>
      </c>
      <c r="U266" s="11">
        <v>3613760</v>
      </c>
      <c r="V266" s="11">
        <v>3587230</v>
      </c>
      <c r="W266" s="11">
        <v>3576790</v>
      </c>
      <c r="X266" s="11">
        <v>3567280</v>
      </c>
      <c r="Y266" s="86">
        <v>3543050</v>
      </c>
      <c r="Z266" s="86">
        <v>3562630</v>
      </c>
      <c r="AA266" s="86">
        <v>3564520</v>
      </c>
      <c r="AB266" s="86">
        <v>3445040</v>
      </c>
      <c r="AC266" s="86">
        <v>3535520</v>
      </c>
      <c r="AD266" s="86">
        <v>3548540</v>
      </c>
      <c r="AE266" s="86">
        <v>3560500</v>
      </c>
      <c r="AF266" s="86">
        <v>3577160</v>
      </c>
      <c r="AG266" s="86">
        <v>3566630</v>
      </c>
      <c r="AH266" s="86">
        <v>3608750</v>
      </c>
      <c r="AI266" s="13">
        <v>7.7676691155084132E-3</v>
      </c>
      <c r="AJ266" s="13">
        <v>1.1809467200130095E-2</v>
      </c>
    </row>
    <row r="267" spans="1:36" ht="10.5" customHeight="1" x14ac:dyDescent="0.2">
      <c r="A267" s="14"/>
      <c r="B267" s="14"/>
      <c r="C267" s="14" t="s">
        <v>161</v>
      </c>
      <c r="D267" s="14"/>
      <c r="E267" s="14"/>
      <c r="F267" s="2"/>
      <c r="G267" s="11">
        <v>1157733</v>
      </c>
      <c r="H267" s="11">
        <v>1168148</v>
      </c>
      <c r="I267" s="11">
        <v>1142795</v>
      </c>
      <c r="J267" s="11">
        <v>1124357</v>
      </c>
      <c r="K267" s="11">
        <v>1127477</v>
      </c>
      <c r="L267" s="11">
        <v>1130410</v>
      </c>
      <c r="M267" s="11">
        <v>1134610</v>
      </c>
      <c r="N267" s="11">
        <v>1125960</v>
      </c>
      <c r="O267" s="11">
        <v>1127300</v>
      </c>
      <c r="P267" s="11">
        <v>1127710</v>
      </c>
      <c r="Q267" s="11">
        <v>1145600</v>
      </c>
      <c r="R267" s="11">
        <v>1049620</v>
      </c>
      <c r="S267" s="11">
        <v>1054440</v>
      </c>
      <c r="T267" s="11">
        <v>1057190</v>
      </c>
      <c r="U267" s="11">
        <v>1055240</v>
      </c>
      <c r="V267" s="11">
        <v>1034340</v>
      </c>
      <c r="W267" s="11">
        <v>1040370</v>
      </c>
      <c r="X267" s="11">
        <v>1034450</v>
      </c>
      <c r="Y267" s="86">
        <v>1038110</v>
      </c>
      <c r="Z267" s="86">
        <v>1045780</v>
      </c>
      <c r="AA267" s="86">
        <v>1050710</v>
      </c>
      <c r="AB267" s="86">
        <v>1055320</v>
      </c>
      <c r="AC267" s="86">
        <v>1053420</v>
      </c>
      <c r="AD267" s="86">
        <v>1054160</v>
      </c>
      <c r="AE267" s="86">
        <v>1056500</v>
      </c>
      <c r="AF267" s="86">
        <v>1063680</v>
      </c>
      <c r="AG267" s="86">
        <v>1063000</v>
      </c>
      <c r="AH267" s="86">
        <v>1552200</v>
      </c>
      <c r="AI267" s="13">
        <v>6.6417471626892821E-2</v>
      </c>
      <c r="AJ267" s="13">
        <v>0.46020696142991535</v>
      </c>
    </row>
    <row r="268" spans="1:36" ht="10.5" customHeight="1" x14ac:dyDescent="0.2">
      <c r="A268" s="14"/>
      <c r="B268" s="14"/>
      <c r="C268" s="14" t="s">
        <v>162</v>
      </c>
      <c r="D268" s="14"/>
      <c r="E268" s="14"/>
      <c r="F268" s="2"/>
      <c r="G268" s="11">
        <v>304388</v>
      </c>
      <c r="H268" s="11">
        <v>284309</v>
      </c>
      <c r="I268" s="11">
        <v>344839</v>
      </c>
      <c r="J268" s="11">
        <v>423859</v>
      </c>
      <c r="K268" s="11">
        <v>408495</v>
      </c>
      <c r="L268" s="11">
        <v>402730</v>
      </c>
      <c r="M268" s="11">
        <v>391150</v>
      </c>
      <c r="N268" s="11">
        <v>350270</v>
      </c>
      <c r="O268" s="11">
        <v>349580</v>
      </c>
      <c r="P268" s="11">
        <v>348730</v>
      </c>
      <c r="Q268" s="11">
        <v>322210</v>
      </c>
      <c r="R268" s="11">
        <v>466400</v>
      </c>
      <c r="S268" s="11">
        <v>451010</v>
      </c>
      <c r="T268" s="11">
        <v>453910</v>
      </c>
      <c r="U268" s="11">
        <v>452560</v>
      </c>
      <c r="V268" s="11">
        <v>501010</v>
      </c>
      <c r="W268" s="11">
        <v>493900</v>
      </c>
      <c r="X268" s="11">
        <v>506660</v>
      </c>
      <c r="Y268" s="86">
        <v>506690</v>
      </c>
      <c r="Z268" s="86">
        <v>505570</v>
      </c>
      <c r="AA268" s="86">
        <v>501620</v>
      </c>
      <c r="AB268" s="86">
        <v>509640</v>
      </c>
      <c r="AC268" s="86">
        <v>512360</v>
      </c>
      <c r="AD268" s="86">
        <v>516480</v>
      </c>
      <c r="AE268" s="86">
        <v>512540</v>
      </c>
      <c r="AF268" s="86">
        <v>529360</v>
      </c>
      <c r="AG268" s="86">
        <v>528620</v>
      </c>
      <c r="AH268" s="86">
        <v>819200</v>
      </c>
      <c r="AI268" s="13">
        <v>8.2316815872323756E-2</v>
      </c>
      <c r="AJ268" s="13">
        <v>0.54969543339260718</v>
      </c>
    </row>
    <row r="269" spans="1:36" ht="10.5" customHeight="1" x14ac:dyDescent="0.2">
      <c r="A269" s="14"/>
      <c r="B269" s="14"/>
      <c r="C269" s="14" t="s">
        <v>163</v>
      </c>
      <c r="D269" s="14"/>
      <c r="E269" s="14"/>
      <c r="F269" s="2"/>
      <c r="G269" s="11">
        <v>1895643</v>
      </c>
      <c r="H269" s="11">
        <v>2078626</v>
      </c>
      <c r="I269" s="11">
        <v>1962380</v>
      </c>
      <c r="J269" s="11">
        <v>2071376</v>
      </c>
      <c r="K269" s="11">
        <v>2081689</v>
      </c>
      <c r="L269" s="11">
        <v>2103115</v>
      </c>
      <c r="M269" s="11">
        <v>2170705</v>
      </c>
      <c r="N269" s="11">
        <v>2131540</v>
      </c>
      <c r="O269" s="11">
        <v>2212870</v>
      </c>
      <c r="P269" s="11">
        <v>2212130</v>
      </c>
      <c r="Q269" s="11">
        <v>2277620</v>
      </c>
      <c r="R269" s="11">
        <v>2244350</v>
      </c>
      <c r="S269" s="11">
        <v>2260520</v>
      </c>
      <c r="T269" s="11">
        <v>2349150</v>
      </c>
      <c r="U269" s="11">
        <v>2385850</v>
      </c>
      <c r="V269" s="11">
        <v>2450990</v>
      </c>
      <c r="W269" s="11">
        <v>2497140</v>
      </c>
      <c r="X269" s="11">
        <v>2627090</v>
      </c>
      <c r="Y269" s="86">
        <v>2631600</v>
      </c>
      <c r="Z269" s="86">
        <v>2640570</v>
      </c>
      <c r="AA269" s="86">
        <v>2754530</v>
      </c>
      <c r="AB269" s="86">
        <v>3047760</v>
      </c>
      <c r="AC269" s="86">
        <v>3081740</v>
      </c>
      <c r="AD269" s="86">
        <v>3086150</v>
      </c>
      <c r="AE269" s="86">
        <v>3195340</v>
      </c>
      <c r="AF269" s="86">
        <v>3189470</v>
      </c>
      <c r="AG269" s="86">
        <v>3148820</v>
      </c>
      <c r="AH269" s="86">
        <v>3193563</v>
      </c>
      <c r="AI269" s="13">
        <v>7.8187961901017289E-3</v>
      </c>
      <c r="AJ269" s="13">
        <v>1.4209449889164829E-2</v>
      </c>
    </row>
    <row r="270" spans="1:36" ht="10.5" customHeight="1" x14ac:dyDescent="0.2">
      <c r="A270" s="14"/>
      <c r="B270" s="14"/>
      <c r="C270" s="14" t="s">
        <v>164</v>
      </c>
      <c r="D270" s="14"/>
      <c r="E270" s="14"/>
      <c r="F270" s="2"/>
      <c r="G270" s="11">
        <v>2299500</v>
      </c>
      <c r="H270" s="11">
        <v>2342395</v>
      </c>
      <c r="I270" s="11">
        <v>2816480</v>
      </c>
      <c r="J270" s="11">
        <v>3135660</v>
      </c>
      <c r="K270" s="11">
        <v>3235070</v>
      </c>
      <c r="L270" s="11">
        <v>3147223</v>
      </c>
      <c r="M270" s="11">
        <v>3370326</v>
      </c>
      <c r="N270" s="11">
        <v>3639950</v>
      </c>
      <c r="O270" s="11">
        <v>3152881</v>
      </c>
      <c r="P270" s="11">
        <v>3101218</v>
      </c>
      <c r="Q270" s="11">
        <v>3031067</v>
      </c>
      <c r="R270" s="11">
        <v>2717540</v>
      </c>
      <c r="S270" s="11">
        <v>2563577</v>
      </c>
      <c r="T270" s="11">
        <v>2423840</v>
      </c>
      <c r="U270" s="11">
        <v>2254490</v>
      </c>
      <c r="V270" s="11">
        <v>2201340</v>
      </c>
      <c r="W270" s="11">
        <v>1993490</v>
      </c>
      <c r="X270" s="11">
        <v>1692334</v>
      </c>
      <c r="Y270" s="86">
        <v>1709410</v>
      </c>
      <c r="Z270" s="86">
        <v>1783700</v>
      </c>
      <c r="AA270" s="86">
        <v>1811760</v>
      </c>
      <c r="AB270" s="86">
        <v>1775320</v>
      </c>
      <c r="AC270" s="86">
        <v>1843450</v>
      </c>
      <c r="AD270" s="86">
        <v>1921600</v>
      </c>
      <c r="AE270" s="86">
        <v>2001611</v>
      </c>
      <c r="AF270" s="86">
        <v>1871631</v>
      </c>
      <c r="AG270" s="86">
        <v>1809022</v>
      </c>
      <c r="AH270" s="86">
        <v>1795099</v>
      </c>
      <c r="AI270" s="13">
        <v>1.848286856042769E-3</v>
      </c>
      <c r="AJ270" s="13">
        <v>-7.6964238135301833E-3</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154645</v>
      </c>
      <c r="P271" s="11">
        <v>124330</v>
      </c>
      <c r="Q271" s="11">
        <v>131520</v>
      </c>
      <c r="R271" s="11">
        <v>147205</v>
      </c>
      <c r="S271" s="11">
        <v>155290</v>
      </c>
      <c r="T271" s="11">
        <v>89030</v>
      </c>
      <c r="U271" s="11">
        <v>100000</v>
      </c>
      <c r="V271" s="11">
        <v>91240</v>
      </c>
      <c r="W271" s="11">
        <v>66980</v>
      </c>
      <c r="X271" s="11">
        <v>50300</v>
      </c>
      <c r="Y271" s="86">
        <v>56287</v>
      </c>
      <c r="Z271" s="86">
        <v>63215</v>
      </c>
      <c r="AA271" s="86">
        <v>83235</v>
      </c>
      <c r="AB271" s="86">
        <v>20060</v>
      </c>
      <c r="AC271" s="86">
        <v>21240</v>
      </c>
      <c r="AD271" s="86">
        <v>81140</v>
      </c>
      <c r="AE271" s="86">
        <v>80930</v>
      </c>
      <c r="AF271" s="86">
        <v>90320</v>
      </c>
      <c r="AG271" s="86">
        <v>82620</v>
      </c>
      <c r="AH271" s="86">
        <v>90220</v>
      </c>
      <c r="AI271" s="13">
        <v>0.28477964982516468</v>
      </c>
      <c r="AJ271" s="13">
        <v>9.1987412248850153E-2</v>
      </c>
    </row>
    <row r="272" spans="1:36" ht="10.5" customHeight="1" x14ac:dyDescent="0.2">
      <c r="A272" s="14"/>
      <c r="B272" s="14"/>
      <c r="C272" s="14" t="s">
        <v>166</v>
      </c>
      <c r="D272" s="14"/>
      <c r="E272" s="14"/>
      <c r="F272" s="2"/>
      <c r="G272" s="11">
        <v>7269338.2080924856</v>
      </c>
      <c r="H272" s="11">
        <v>7375497.6878612721</v>
      </c>
      <c r="I272" s="11">
        <v>8079626.464088398</v>
      </c>
      <c r="J272" s="11">
        <v>7940644.5783769498</v>
      </c>
      <c r="K272" s="11">
        <v>9594460</v>
      </c>
      <c r="L272" s="11">
        <v>6025300</v>
      </c>
      <c r="M272" s="11">
        <v>7502970</v>
      </c>
      <c r="N272" s="11">
        <v>8775230</v>
      </c>
      <c r="O272" s="11">
        <v>7494268</v>
      </c>
      <c r="P272" s="11">
        <v>7977560</v>
      </c>
      <c r="Q272" s="11">
        <v>6254980</v>
      </c>
      <c r="R272" s="11">
        <v>6356510</v>
      </c>
      <c r="S272" s="11">
        <v>5721300</v>
      </c>
      <c r="T272" s="11">
        <v>10379930</v>
      </c>
      <c r="U272" s="11">
        <v>8346840</v>
      </c>
      <c r="V272" s="11">
        <v>6107870</v>
      </c>
      <c r="W272" s="11">
        <v>6615722</v>
      </c>
      <c r="X272" s="11">
        <v>6280100</v>
      </c>
      <c r="Y272" s="86">
        <v>7979990</v>
      </c>
      <c r="Z272" s="86">
        <v>8390920</v>
      </c>
      <c r="AA272" s="86">
        <v>6896110</v>
      </c>
      <c r="AB272" s="86">
        <v>3642810</v>
      </c>
      <c r="AC272" s="86">
        <v>6495940</v>
      </c>
      <c r="AD272" s="86">
        <v>6375380</v>
      </c>
      <c r="AE272" s="86">
        <v>7417390</v>
      </c>
      <c r="AF272" s="86">
        <v>6845070</v>
      </c>
      <c r="AG272" s="86">
        <v>7347860</v>
      </c>
      <c r="AH272" s="86">
        <v>6931290</v>
      </c>
      <c r="AI272" s="13">
        <v>0.11317366890093572</v>
      </c>
      <c r="AJ272" s="13">
        <v>-5.6692696921280483E-2</v>
      </c>
    </row>
    <row r="273" spans="1:43" ht="10.5" customHeight="1" x14ac:dyDescent="0.2">
      <c r="A273" s="14"/>
      <c r="B273" s="14"/>
      <c r="C273" s="14" t="s">
        <v>167</v>
      </c>
      <c r="D273" s="14"/>
      <c r="E273" s="14"/>
      <c r="F273" s="2"/>
      <c r="G273" s="11">
        <v>5205122</v>
      </c>
      <c r="H273" s="11">
        <v>5120980</v>
      </c>
      <c r="I273" s="11">
        <v>6364650</v>
      </c>
      <c r="J273" s="11">
        <v>6512595</v>
      </c>
      <c r="K273" s="11">
        <v>6855585</v>
      </c>
      <c r="L273" s="11">
        <v>6128340</v>
      </c>
      <c r="M273" s="11">
        <v>6325180</v>
      </c>
      <c r="N273" s="11">
        <v>6505980</v>
      </c>
      <c r="O273" s="11">
        <v>7167920</v>
      </c>
      <c r="P273" s="11">
        <v>9695160</v>
      </c>
      <c r="Q273" s="11">
        <v>7422400</v>
      </c>
      <c r="R273" s="11">
        <v>5171310</v>
      </c>
      <c r="S273" s="11">
        <v>8040550</v>
      </c>
      <c r="T273" s="11">
        <v>3227280</v>
      </c>
      <c r="U273" s="11">
        <v>3032064</v>
      </c>
      <c r="V273" s="11">
        <v>5331817</v>
      </c>
      <c r="W273" s="11">
        <v>3946754</v>
      </c>
      <c r="X273" s="11">
        <v>4259938</v>
      </c>
      <c r="Y273" s="86">
        <v>6737600</v>
      </c>
      <c r="Z273" s="86">
        <v>5594014</v>
      </c>
      <c r="AA273" s="86">
        <v>6808539</v>
      </c>
      <c r="AB273" s="86">
        <v>6778867</v>
      </c>
      <c r="AC273" s="86">
        <v>6313843</v>
      </c>
      <c r="AD273" s="86">
        <v>5491684</v>
      </c>
      <c r="AE273" s="86">
        <v>5541375</v>
      </c>
      <c r="AF273" s="86">
        <v>5589897</v>
      </c>
      <c r="AG273" s="86">
        <v>5579606</v>
      </c>
      <c r="AH273" s="86">
        <v>5368282</v>
      </c>
      <c r="AI273" s="13">
        <v>-3.8137408217749469E-2</v>
      </c>
      <c r="AJ273" s="13">
        <v>-3.787435887050089E-2</v>
      </c>
    </row>
    <row r="274" spans="1:43" ht="10.5" customHeight="1" x14ac:dyDescent="0.2">
      <c r="A274" s="14"/>
      <c r="B274" s="14"/>
      <c r="C274" s="14" t="s">
        <v>168</v>
      </c>
      <c r="D274" s="14"/>
      <c r="E274" s="14"/>
      <c r="F274" s="2"/>
      <c r="G274" s="11">
        <v>954680</v>
      </c>
      <c r="H274" s="11">
        <v>317830</v>
      </c>
      <c r="I274" s="11">
        <v>629680</v>
      </c>
      <c r="J274" s="11">
        <v>624030</v>
      </c>
      <c r="K274" s="11">
        <v>613300</v>
      </c>
      <c r="L274" s="11">
        <v>548800</v>
      </c>
      <c r="M274" s="11">
        <v>670310</v>
      </c>
      <c r="N274" s="11">
        <v>696330</v>
      </c>
      <c r="O274" s="11">
        <v>704220</v>
      </c>
      <c r="P274" s="11">
        <v>675650</v>
      </c>
      <c r="Q274" s="11">
        <v>545930</v>
      </c>
      <c r="R274" s="11">
        <v>615690</v>
      </c>
      <c r="S274" s="11">
        <v>606527</v>
      </c>
      <c r="T274" s="11">
        <v>689070</v>
      </c>
      <c r="U274" s="11">
        <v>883480</v>
      </c>
      <c r="V274" s="11">
        <v>680925</v>
      </c>
      <c r="W274" s="11">
        <v>793500</v>
      </c>
      <c r="X274" s="11">
        <v>492120</v>
      </c>
      <c r="Y274" s="86">
        <v>408370</v>
      </c>
      <c r="Z274" s="86">
        <v>413390</v>
      </c>
      <c r="AA274" s="86">
        <v>464470</v>
      </c>
      <c r="AB274" s="86">
        <v>389690</v>
      </c>
      <c r="AC274" s="86">
        <v>384320</v>
      </c>
      <c r="AD274" s="86">
        <v>384320</v>
      </c>
      <c r="AE274" s="86">
        <v>584700</v>
      </c>
      <c r="AF274" s="86">
        <v>611440</v>
      </c>
      <c r="AG274" s="86">
        <v>514120</v>
      </c>
      <c r="AH274" s="86">
        <v>507350</v>
      </c>
      <c r="AI274" s="13">
        <v>4.495615219286675E-2</v>
      </c>
      <c r="AJ274" s="13">
        <v>-1.3168131953629503E-2</v>
      </c>
    </row>
    <row r="275" spans="1:43" ht="10.5" customHeight="1" x14ac:dyDescent="0.2">
      <c r="A275" s="8"/>
      <c r="B275" s="8"/>
      <c r="C275" s="11" t="s">
        <v>169</v>
      </c>
      <c r="D275" s="80"/>
      <c r="E275" s="14"/>
      <c r="F275" s="2"/>
      <c r="G275" s="12">
        <v>0</v>
      </c>
      <c r="H275" s="12">
        <v>0</v>
      </c>
      <c r="I275" s="12">
        <v>0</v>
      </c>
      <c r="J275" s="12">
        <v>0</v>
      </c>
      <c r="K275" s="12">
        <v>0</v>
      </c>
      <c r="L275" s="12">
        <v>33867</v>
      </c>
      <c r="M275" s="12">
        <v>16895</v>
      </c>
      <c r="N275" s="12">
        <v>30122</v>
      </c>
      <c r="O275" s="12">
        <v>35237</v>
      </c>
      <c r="P275" s="12">
        <v>42545</v>
      </c>
      <c r="Q275" s="12">
        <v>37826</v>
      </c>
      <c r="R275" s="12">
        <v>29761</v>
      </c>
      <c r="S275" s="12">
        <v>29510</v>
      </c>
      <c r="T275" s="12">
        <v>31183</v>
      </c>
      <c r="U275" s="12">
        <v>18842</v>
      </c>
      <c r="V275" s="12">
        <v>34009</v>
      </c>
      <c r="W275" s="12">
        <v>35528</v>
      </c>
      <c r="X275" s="12">
        <v>36284</v>
      </c>
      <c r="Y275" s="86">
        <v>32090</v>
      </c>
      <c r="Z275" s="86">
        <v>28308</v>
      </c>
      <c r="AA275" s="86">
        <v>29933</v>
      </c>
      <c r="AB275" s="86">
        <v>36921</v>
      </c>
      <c r="AC275" s="86">
        <v>31193</v>
      </c>
      <c r="AD275" s="86">
        <v>31765</v>
      </c>
      <c r="AE275" s="86">
        <v>34733</v>
      </c>
      <c r="AF275" s="86">
        <v>37816</v>
      </c>
      <c r="AG275" s="86">
        <v>49004</v>
      </c>
      <c r="AH275" s="86">
        <v>21201</v>
      </c>
      <c r="AI275" s="13">
        <v>-8.831008974839949E-2</v>
      </c>
      <c r="AJ275" s="13">
        <v>-0.56736184801240719</v>
      </c>
    </row>
    <row r="276" spans="1:43" ht="10.5" customHeight="1" x14ac:dyDescent="0.2">
      <c r="A276" s="8"/>
      <c r="B276" s="8"/>
      <c r="C276" s="11" t="s">
        <v>170</v>
      </c>
      <c r="D276" s="80"/>
      <c r="E276" s="14"/>
      <c r="F276" s="2"/>
      <c r="G276" s="12">
        <v>0</v>
      </c>
      <c r="H276" s="12">
        <v>0</v>
      </c>
      <c r="I276" s="12">
        <v>0</v>
      </c>
      <c r="J276" s="12">
        <v>0</v>
      </c>
      <c r="K276" s="12">
        <v>0</v>
      </c>
      <c r="L276" s="12">
        <v>122720</v>
      </c>
      <c r="M276" s="12">
        <v>122720</v>
      </c>
      <c r="N276" s="12">
        <v>122720</v>
      </c>
      <c r="O276" s="12">
        <v>122720</v>
      </c>
      <c r="P276" s="12">
        <v>122720</v>
      </c>
      <c r="Q276" s="12">
        <v>122720</v>
      </c>
      <c r="R276" s="12">
        <v>122720</v>
      </c>
      <c r="S276" s="12">
        <v>122720</v>
      </c>
      <c r="T276" s="12">
        <v>122720</v>
      </c>
      <c r="U276" s="12">
        <v>122720</v>
      </c>
      <c r="V276" s="12">
        <v>122720</v>
      </c>
      <c r="W276" s="12">
        <v>122720</v>
      </c>
      <c r="X276" s="12">
        <v>122720</v>
      </c>
      <c r="Y276" s="86">
        <v>122720</v>
      </c>
      <c r="Z276" s="86">
        <v>0</v>
      </c>
      <c r="AA276" s="86">
        <v>122720</v>
      </c>
      <c r="AB276" s="86">
        <v>122720</v>
      </c>
      <c r="AC276" s="86">
        <v>122720</v>
      </c>
      <c r="AD276" s="86">
        <v>122720</v>
      </c>
      <c r="AE276" s="86">
        <v>122720</v>
      </c>
      <c r="AF276" s="86">
        <v>122720</v>
      </c>
      <c r="AG276" s="86">
        <v>122720</v>
      </c>
      <c r="AH276" s="86">
        <v>1468411</v>
      </c>
      <c r="AI276" s="13">
        <v>0.51236068993650052</v>
      </c>
      <c r="AJ276" s="13">
        <v>10.965539439374185</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339.21568627450978</v>
      </c>
      <c r="H279" s="93">
        <v>346</v>
      </c>
      <c r="I279" s="93">
        <v>362</v>
      </c>
      <c r="J279" s="93">
        <v>378.3</v>
      </c>
      <c r="K279" s="93">
        <v>384.3</v>
      </c>
      <c r="L279" s="93">
        <v>408</v>
      </c>
      <c r="M279" s="93">
        <v>429</v>
      </c>
      <c r="N279" s="93">
        <v>430</v>
      </c>
      <c r="O279" s="93">
        <v>416</v>
      </c>
      <c r="P279" s="93">
        <v>453</v>
      </c>
      <c r="Q279" s="93">
        <v>484</v>
      </c>
      <c r="R279" s="93">
        <v>486</v>
      </c>
      <c r="S279" s="93">
        <v>531</v>
      </c>
      <c r="T279" s="93">
        <v>578.70000000000005</v>
      </c>
      <c r="U279" s="93">
        <v>527</v>
      </c>
      <c r="V279" s="93">
        <v>616</v>
      </c>
      <c r="W279" s="93">
        <v>590</v>
      </c>
      <c r="X279" s="93">
        <v>590</v>
      </c>
      <c r="Y279" s="93">
        <v>594.5</v>
      </c>
      <c r="Z279" s="93">
        <v>602.29999999999995</v>
      </c>
      <c r="AA279" s="93">
        <v>603.70000000000005</v>
      </c>
      <c r="AB279" s="93">
        <v>591.00783738857331</v>
      </c>
      <c r="AC279" s="93">
        <v>593.63600413599067</v>
      </c>
      <c r="AD279" s="93">
        <v>594.78186671693834</v>
      </c>
      <c r="AE279" s="93">
        <v>597.45721230716504</v>
      </c>
      <c r="AF279" s="93">
        <v>598.79848393642897</v>
      </c>
      <c r="AG279" s="93">
        <v>601.05015115277479</v>
      </c>
      <c r="AH279" s="93">
        <v>603.76498382503405</v>
      </c>
      <c r="AI279" s="10">
        <v>3.5656324698372099E-3</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AJ283" s="13"/>
      <c r="AO283" s="95"/>
      <c r="AP283" s="95"/>
      <c r="AQ283" s="95"/>
    </row>
    <row r="284" spans="1:43" ht="10.5" customHeight="1" x14ac:dyDescent="0.2">
      <c r="AJ284" s="13"/>
      <c r="AO284" s="95"/>
      <c r="AP284" s="95"/>
      <c r="AQ284" s="95"/>
    </row>
    <row r="285" spans="1:43" ht="10.5" customHeight="1" x14ac:dyDescent="0.2">
      <c r="AO285" s="95"/>
      <c r="AP285" s="95"/>
      <c r="AQ285"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6EA00-E2BA-47B4-964C-7152C6024B62}">
  <sheetPr codeName="Sheet5"/>
  <dimension ref="A2:AR287"/>
  <sheetViews>
    <sheetView topLeftCell="A209" zoomScale="85" zoomScaleNormal="85"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1.5703125" hidden="1" customWidth="1"/>
    <col min="19" max="20" width="11.42578125" hidden="1" customWidth="1"/>
    <col min="21" max="21" width="11.2851562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196</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155140134</v>
      </c>
      <c r="H5" s="5">
        <v>164908419</v>
      </c>
      <c r="I5" s="5">
        <v>171343822</v>
      </c>
      <c r="J5" s="5">
        <v>205111042</v>
      </c>
      <c r="K5" s="5">
        <f t="shared" ref="K5:Q5" si="0">SUM(K62,K119,K176)</f>
        <v>229228073</v>
      </c>
      <c r="L5" s="5">
        <f t="shared" si="0"/>
        <v>259654304</v>
      </c>
      <c r="M5" s="5">
        <f t="shared" si="0"/>
        <v>273374430</v>
      </c>
      <c r="N5" s="5">
        <f t="shared" si="0"/>
        <v>311795670</v>
      </c>
      <c r="O5" s="5">
        <f t="shared" si="0"/>
        <v>316371125.47000003</v>
      </c>
      <c r="P5" s="5">
        <f t="shared" si="0"/>
        <v>341634060</v>
      </c>
      <c r="Q5" s="5">
        <f t="shared" si="0"/>
        <v>337123968.02999997</v>
      </c>
      <c r="R5" s="5">
        <f t="shared" ref="R5:AA5" si="1">SUM(R62,R119,R176,R233)</f>
        <v>340601206.11000001</v>
      </c>
      <c r="S5" s="5">
        <f t="shared" si="1"/>
        <v>377965059.995</v>
      </c>
      <c r="T5" s="5">
        <f t="shared" si="1"/>
        <v>453473183.03999996</v>
      </c>
      <c r="U5" s="5">
        <f t="shared" si="1"/>
        <v>466688738.31000006</v>
      </c>
      <c r="V5" s="5">
        <f t="shared" si="1"/>
        <v>457807450.74000001</v>
      </c>
      <c r="W5" s="5">
        <f t="shared" si="1"/>
        <v>578043604.995</v>
      </c>
      <c r="X5" s="5">
        <f t="shared" si="1"/>
        <v>544213898.75</v>
      </c>
      <c r="Y5" s="5">
        <f t="shared" si="1"/>
        <v>472950682.87344742</v>
      </c>
      <c r="Z5" s="5">
        <f t="shared" si="1"/>
        <v>463877000.5244624</v>
      </c>
      <c r="AA5" s="5">
        <f t="shared" si="1"/>
        <v>466103937.12</v>
      </c>
      <c r="AB5" s="5">
        <v>514246563.23000002</v>
      </c>
      <c r="AC5" s="5">
        <v>538020461.10652256</v>
      </c>
      <c r="AD5" s="5">
        <v>681283598</v>
      </c>
      <c r="AE5" s="5">
        <v>624660728.50503409</v>
      </c>
      <c r="AF5" s="5">
        <v>671838288.12</v>
      </c>
      <c r="AG5" s="5">
        <v>622973663.3972131</v>
      </c>
      <c r="AH5" s="5">
        <v>772120104.40999997</v>
      </c>
      <c r="AI5" s="10">
        <v>7.0086562453710588E-2</v>
      </c>
      <c r="AJ5" s="10">
        <v>0.23941050766008046</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78351478</v>
      </c>
      <c r="H7" s="12">
        <v>85447579</v>
      </c>
      <c r="I7" s="12">
        <v>84821026</v>
      </c>
      <c r="J7" s="12">
        <v>109838810</v>
      </c>
      <c r="K7" s="12">
        <f t="shared" ref="K7:AA17" si="2">SUM(K64,K121,K178)</f>
        <v>125342298</v>
      </c>
      <c r="L7" s="12">
        <f t="shared" si="2"/>
        <v>149330664</v>
      </c>
      <c r="M7" s="12">
        <f t="shared" si="2"/>
        <v>153572466</v>
      </c>
      <c r="N7" s="12">
        <f t="shared" si="2"/>
        <v>177439224</v>
      </c>
      <c r="O7" s="12">
        <f t="shared" si="2"/>
        <v>158680255.37</v>
      </c>
      <c r="P7" s="12">
        <f t="shared" si="2"/>
        <v>178721383</v>
      </c>
      <c r="Q7" s="12">
        <f t="shared" si="2"/>
        <v>181913692.03</v>
      </c>
      <c r="R7" s="12">
        <f t="shared" si="2"/>
        <v>181535462.92000002</v>
      </c>
      <c r="S7" s="12">
        <f t="shared" si="2"/>
        <v>202356351.31999999</v>
      </c>
      <c r="T7" s="12">
        <f t="shared" si="2"/>
        <v>249668289.78999999</v>
      </c>
      <c r="U7" s="12">
        <f t="shared" si="2"/>
        <v>249991008.23999998</v>
      </c>
      <c r="V7" s="12">
        <f t="shared" si="2"/>
        <v>211518858.87</v>
      </c>
      <c r="W7" s="12">
        <f t="shared" si="2"/>
        <v>340645613.65999997</v>
      </c>
      <c r="X7" s="12">
        <f t="shared" si="2"/>
        <v>304424552.69999999</v>
      </c>
      <c r="Y7" s="12">
        <f t="shared" si="2"/>
        <v>222411951.69</v>
      </c>
      <c r="Z7" s="12">
        <f t="shared" si="2"/>
        <v>216064581.44</v>
      </c>
      <c r="AA7" s="12">
        <f t="shared" si="2"/>
        <v>209560151.23000002</v>
      </c>
      <c r="AB7" s="12">
        <v>251697930</v>
      </c>
      <c r="AC7" s="12">
        <v>276278860</v>
      </c>
      <c r="AD7" s="12">
        <v>391822221</v>
      </c>
      <c r="AE7" s="12">
        <v>327479849</v>
      </c>
      <c r="AF7" s="12">
        <v>351638875</v>
      </c>
      <c r="AG7" s="12">
        <v>290641676</v>
      </c>
      <c r="AH7" s="12">
        <v>443086681</v>
      </c>
      <c r="AI7" s="13">
        <v>9.8840965787745372E-2</v>
      </c>
      <c r="AJ7" s="13">
        <v>0.52451185631065522</v>
      </c>
    </row>
    <row r="8" spans="1:36" ht="10.5" customHeight="1" x14ac:dyDescent="0.2">
      <c r="A8" s="11"/>
      <c r="B8" s="11"/>
      <c r="C8" s="11" t="s">
        <v>36</v>
      </c>
      <c r="D8" s="11"/>
      <c r="E8" s="11"/>
      <c r="F8" s="2"/>
      <c r="G8" s="12">
        <v>57425576</v>
      </c>
      <c r="H8" s="12">
        <v>61218470</v>
      </c>
      <c r="I8" s="12">
        <v>65009907</v>
      </c>
      <c r="J8" s="12">
        <v>62913943</v>
      </c>
      <c r="K8" s="12">
        <f t="shared" si="2"/>
        <v>81923328</v>
      </c>
      <c r="L8" s="12">
        <f t="shared" si="2"/>
        <v>88917538</v>
      </c>
      <c r="M8" s="12">
        <f t="shared" si="2"/>
        <v>95465986</v>
      </c>
      <c r="N8" s="12">
        <f t="shared" si="2"/>
        <v>93930327</v>
      </c>
      <c r="O8" s="12">
        <f t="shared" si="2"/>
        <v>99786520.370000005</v>
      </c>
      <c r="P8" s="12">
        <f t="shared" si="2"/>
        <v>110774377</v>
      </c>
      <c r="Q8" s="12">
        <f t="shared" si="2"/>
        <v>119471113.03</v>
      </c>
      <c r="R8" s="12">
        <f t="shared" si="2"/>
        <v>131992278.92</v>
      </c>
      <c r="S8" s="12">
        <f t="shared" si="2"/>
        <v>129615079.31999999</v>
      </c>
      <c r="T8" s="12">
        <f t="shared" si="2"/>
        <v>139748174.78999999</v>
      </c>
      <c r="U8" s="12">
        <f t="shared" si="2"/>
        <v>139610753.99000001</v>
      </c>
      <c r="V8" s="12">
        <f t="shared" si="2"/>
        <v>130786405.87</v>
      </c>
      <c r="W8" s="12">
        <f t="shared" si="2"/>
        <v>139079423.66</v>
      </c>
      <c r="X8" s="12">
        <f t="shared" si="2"/>
        <v>144012518.69999999</v>
      </c>
      <c r="Y8" s="12">
        <f t="shared" si="2"/>
        <v>144388240.69</v>
      </c>
      <c r="Z8" s="12">
        <f t="shared" si="2"/>
        <v>147172308.44</v>
      </c>
      <c r="AA8" s="12">
        <f t="shared" si="2"/>
        <v>149098164.23000002</v>
      </c>
      <c r="AB8" s="12">
        <v>157817468</v>
      </c>
      <c r="AC8" s="12">
        <v>157226205</v>
      </c>
      <c r="AD8" s="12">
        <v>178984275</v>
      </c>
      <c r="AE8" s="12">
        <v>183005184</v>
      </c>
      <c r="AF8" s="12">
        <v>189168085</v>
      </c>
      <c r="AG8" s="12">
        <v>192123166</v>
      </c>
      <c r="AH8" s="12">
        <v>201905751</v>
      </c>
      <c r="AI8" s="13">
        <v>4.1914950213164381E-2</v>
      </c>
      <c r="AJ8" s="13">
        <v>5.0918299982626772E-2</v>
      </c>
    </row>
    <row r="9" spans="1:36" ht="10.5" customHeight="1" x14ac:dyDescent="0.2">
      <c r="A9" s="11"/>
      <c r="B9" s="11"/>
      <c r="C9" s="11"/>
      <c r="D9" s="11" t="s">
        <v>37</v>
      </c>
      <c r="E9" s="11"/>
      <c r="F9" s="2"/>
      <c r="G9" s="12">
        <v>55634420</v>
      </c>
      <c r="H9" s="12">
        <v>58790318</v>
      </c>
      <c r="I9" s="12">
        <v>62027404</v>
      </c>
      <c r="J9" s="12">
        <v>59870670</v>
      </c>
      <c r="K9" s="12">
        <f t="shared" si="2"/>
        <v>78989338</v>
      </c>
      <c r="L9" s="12">
        <f t="shared" si="2"/>
        <v>86092455</v>
      </c>
      <c r="M9" s="12">
        <f t="shared" si="2"/>
        <v>92466054</v>
      </c>
      <c r="N9" s="12">
        <f t="shared" si="2"/>
        <v>89662608</v>
      </c>
      <c r="O9" s="12">
        <f t="shared" si="2"/>
        <v>94539013.75</v>
      </c>
      <c r="P9" s="12">
        <f t="shared" si="2"/>
        <v>104808324</v>
      </c>
      <c r="Q9" s="12">
        <f t="shared" si="2"/>
        <v>112425939.7</v>
      </c>
      <c r="R9" s="12">
        <f t="shared" si="2"/>
        <v>125163892.91</v>
      </c>
      <c r="S9" s="12">
        <f t="shared" si="2"/>
        <v>123378025.5</v>
      </c>
      <c r="T9" s="12">
        <f t="shared" si="2"/>
        <v>128655769.23</v>
      </c>
      <c r="U9" s="12">
        <f t="shared" si="2"/>
        <v>132387631.69</v>
      </c>
      <c r="V9" s="12">
        <f t="shared" si="2"/>
        <v>125407316.37</v>
      </c>
      <c r="W9" s="12">
        <f t="shared" si="2"/>
        <v>133431851.71000001</v>
      </c>
      <c r="X9" s="12">
        <f t="shared" si="2"/>
        <v>137276633.30000001</v>
      </c>
      <c r="Y9" s="12">
        <f t="shared" si="2"/>
        <v>137579963.57999998</v>
      </c>
      <c r="Z9" s="12">
        <f t="shared" si="2"/>
        <v>140237974.38</v>
      </c>
      <c r="AA9" s="12">
        <f t="shared" si="2"/>
        <v>142795134.13999999</v>
      </c>
      <c r="AB9" s="12">
        <v>151552189</v>
      </c>
      <c r="AC9" s="12">
        <v>150997653</v>
      </c>
      <c r="AD9" s="12">
        <v>171940325</v>
      </c>
      <c r="AE9" s="12">
        <v>174875192</v>
      </c>
      <c r="AF9" s="12">
        <v>181751139</v>
      </c>
      <c r="AG9" s="12">
        <v>185161067</v>
      </c>
      <c r="AH9" s="12">
        <v>194175554</v>
      </c>
      <c r="AI9" s="13">
        <v>4.2170373968936525E-2</v>
      </c>
      <c r="AJ9" s="13">
        <v>4.8684570390815474E-2</v>
      </c>
    </row>
    <row r="10" spans="1:36" ht="10.5" customHeight="1" x14ac:dyDescent="0.2">
      <c r="A10" s="11"/>
      <c r="B10" s="11"/>
      <c r="C10" s="14"/>
      <c r="D10" s="11" t="s">
        <v>38</v>
      </c>
      <c r="E10" s="11"/>
      <c r="F10" s="2"/>
      <c r="G10" s="12">
        <v>289917</v>
      </c>
      <c r="H10" s="12">
        <v>541816</v>
      </c>
      <c r="I10" s="12">
        <v>380218</v>
      </c>
      <c r="J10" s="12">
        <v>382516</v>
      </c>
      <c r="K10" s="12">
        <f t="shared" si="2"/>
        <v>426022</v>
      </c>
      <c r="L10" s="12">
        <f t="shared" si="2"/>
        <v>126027</v>
      </c>
      <c r="M10" s="12">
        <f t="shared" si="2"/>
        <v>365624</v>
      </c>
      <c r="N10" s="12">
        <f t="shared" si="2"/>
        <v>2354485</v>
      </c>
      <c r="O10" s="12">
        <f t="shared" si="2"/>
        <v>3000879.7</v>
      </c>
      <c r="P10" s="12">
        <f t="shared" si="2"/>
        <v>3242986</v>
      </c>
      <c r="Q10" s="12">
        <f t="shared" si="2"/>
        <v>4316003.9399999995</v>
      </c>
      <c r="R10" s="12">
        <f t="shared" si="2"/>
        <v>3832360.67</v>
      </c>
      <c r="S10" s="12">
        <f t="shared" si="2"/>
        <v>3528215.82</v>
      </c>
      <c r="T10" s="12">
        <f t="shared" si="2"/>
        <v>7007990.2000000002</v>
      </c>
      <c r="U10" s="12">
        <f t="shared" si="2"/>
        <v>3270225.91</v>
      </c>
      <c r="V10" s="12">
        <f t="shared" si="2"/>
        <v>1654809.45</v>
      </c>
      <c r="W10" s="12">
        <f t="shared" si="2"/>
        <v>1996036.94</v>
      </c>
      <c r="X10" s="12">
        <f t="shared" si="2"/>
        <v>2132356.69</v>
      </c>
      <c r="Y10" s="12">
        <f t="shared" si="2"/>
        <v>2124854.33</v>
      </c>
      <c r="Z10" s="12">
        <f t="shared" si="2"/>
        <v>2381072.89</v>
      </c>
      <c r="AA10" s="12">
        <f t="shared" si="2"/>
        <v>1962881.64</v>
      </c>
      <c r="AB10" s="12">
        <v>2001184</v>
      </c>
      <c r="AC10" s="12">
        <v>2006868</v>
      </c>
      <c r="AD10" s="12">
        <v>2643176</v>
      </c>
      <c r="AE10" s="12">
        <v>2999722</v>
      </c>
      <c r="AF10" s="12">
        <v>2636853</v>
      </c>
      <c r="AG10" s="12">
        <v>2890514</v>
      </c>
      <c r="AH10" s="12">
        <v>4022206</v>
      </c>
      <c r="AI10" s="13">
        <v>0.12338739856408742</v>
      </c>
      <c r="AJ10" s="13">
        <v>0.39151929380034139</v>
      </c>
    </row>
    <row r="11" spans="1:36" ht="10.5" customHeight="1" x14ac:dyDescent="0.2">
      <c r="A11" s="11"/>
      <c r="B11" s="11"/>
      <c r="C11" s="14"/>
      <c r="D11" s="11" t="s">
        <v>39</v>
      </c>
      <c r="E11" s="11"/>
      <c r="F11" s="2"/>
      <c r="G11" s="12">
        <v>1501239</v>
      </c>
      <c r="H11" s="12">
        <v>1886336</v>
      </c>
      <c r="I11" s="12">
        <v>2602285</v>
      </c>
      <c r="J11" s="12">
        <v>2660757</v>
      </c>
      <c r="K11" s="12">
        <f t="shared" si="2"/>
        <v>2507968</v>
      </c>
      <c r="L11" s="12">
        <f t="shared" si="2"/>
        <v>2699056</v>
      </c>
      <c r="M11" s="12">
        <f t="shared" si="2"/>
        <v>2634308</v>
      </c>
      <c r="N11" s="12">
        <f t="shared" si="2"/>
        <v>1913234</v>
      </c>
      <c r="O11" s="12">
        <f t="shared" si="2"/>
        <v>2246626.92</v>
      </c>
      <c r="P11" s="12">
        <f t="shared" si="2"/>
        <v>2723067</v>
      </c>
      <c r="Q11" s="12">
        <f t="shared" si="2"/>
        <v>2729169.3899999997</v>
      </c>
      <c r="R11" s="12">
        <f t="shared" si="2"/>
        <v>2996025.34</v>
      </c>
      <c r="S11" s="12">
        <f t="shared" si="2"/>
        <v>2708838</v>
      </c>
      <c r="T11" s="12">
        <f t="shared" si="2"/>
        <v>4084415.3600000003</v>
      </c>
      <c r="U11" s="12">
        <f t="shared" si="2"/>
        <v>3952896.39</v>
      </c>
      <c r="V11" s="12">
        <f t="shared" si="2"/>
        <v>3724280.05</v>
      </c>
      <c r="W11" s="12">
        <f t="shared" si="2"/>
        <v>3651535.01</v>
      </c>
      <c r="X11" s="12">
        <f t="shared" si="2"/>
        <v>4603528.71</v>
      </c>
      <c r="Y11" s="12">
        <f t="shared" si="2"/>
        <v>4683422.7799999993</v>
      </c>
      <c r="Z11" s="12">
        <f t="shared" si="2"/>
        <v>4553261.17</v>
      </c>
      <c r="AA11" s="12">
        <f t="shared" si="2"/>
        <v>4340148.45</v>
      </c>
      <c r="AB11" s="12">
        <v>4264095</v>
      </c>
      <c r="AC11" s="12">
        <v>4221684</v>
      </c>
      <c r="AD11" s="12">
        <v>4400774</v>
      </c>
      <c r="AE11" s="12">
        <v>5130270</v>
      </c>
      <c r="AF11" s="12">
        <v>4780093</v>
      </c>
      <c r="AG11" s="12">
        <v>4071585</v>
      </c>
      <c r="AH11" s="12">
        <v>3707991</v>
      </c>
      <c r="AI11" s="13">
        <v>-2.3020839841145335E-2</v>
      </c>
      <c r="AJ11" s="13">
        <v>-8.9300358459911799E-2</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0</v>
      </c>
      <c r="P12" s="12">
        <f t="shared" si="2"/>
        <v>0</v>
      </c>
      <c r="Q12" s="12">
        <f t="shared" si="2"/>
        <v>0</v>
      </c>
      <c r="R12" s="12">
        <f t="shared" si="2"/>
        <v>0</v>
      </c>
      <c r="S12" s="12">
        <f t="shared" si="2"/>
        <v>0</v>
      </c>
      <c r="T12" s="12">
        <f t="shared" si="2"/>
        <v>0</v>
      </c>
      <c r="U12" s="12">
        <f t="shared" si="2"/>
        <v>0</v>
      </c>
      <c r="V12" s="12">
        <f t="shared" si="2"/>
        <v>0</v>
      </c>
      <c r="W12" s="12">
        <f t="shared" si="2"/>
        <v>0</v>
      </c>
      <c r="X12" s="12">
        <f t="shared" si="2"/>
        <v>0</v>
      </c>
      <c r="Y12" s="12">
        <f t="shared" si="2"/>
        <v>0</v>
      </c>
      <c r="Z12" s="12">
        <f t="shared" si="2"/>
        <v>0</v>
      </c>
      <c r="AA12" s="12">
        <f t="shared" si="2"/>
        <v>0</v>
      </c>
      <c r="AB12" s="12">
        <v>0</v>
      </c>
      <c r="AC12" s="12">
        <v>0</v>
      </c>
      <c r="AD12" s="12">
        <v>0</v>
      </c>
      <c r="AE12" s="12">
        <v>24490</v>
      </c>
      <c r="AF12" s="12">
        <v>11781</v>
      </c>
      <c r="AG12" s="12">
        <v>0</v>
      </c>
      <c r="AH12" s="12">
        <v>0</v>
      </c>
      <c r="AI12" s="13" t="s">
        <v>246</v>
      </c>
      <c r="AJ12" s="13" t="s">
        <v>246</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198482</v>
      </c>
      <c r="Q13" s="12">
        <f t="shared" si="2"/>
        <v>1849200</v>
      </c>
      <c r="R13" s="12">
        <f t="shared" si="2"/>
        <v>1404776</v>
      </c>
      <c r="S13" s="12">
        <f t="shared" si="2"/>
        <v>1477104</v>
      </c>
      <c r="T13" s="12">
        <f t="shared" si="2"/>
        <v>1691219</v>
      </c>
      <c r="U13" s="12">
        <f t="shared" si="2"/>
        <v>1909319</v>
      </c>
      <c r="V13" s="12">
        <f t="shared" si="2"/>
        <v>2228277</v>
      </c>
      <c r="W13" s="12">
        <f t="shared" si="2"/>
        <v>2466854</v>
      </c>
      <c r="X13" s="12">
        <f t="shared" si="2"/>
        <v>2419682</v>
      </c>
      <c r="Y13" s="12">
        <f t="shared" si="2"/>
        <v>2540591</v>
      </c>
      <c r="Z13" s="12">
        <f t="shared" si="2"/>
        <v>2691272</v>
      </c>
      <c r="AA13" s="12">
        <f t="shared" si="2"/>
        <v>2839411</v>
      </c>
      <c r="AB13" s="12">
        <v>2994138</v>
      </c>
      <c r="AC13" s="12">
        <v>3324432</v>
      </c>
      <c r="AD13" s="12">
        <v>3517491</v>
      </c>
      <c r="AE13" s="12">
        <v>4488311</v>
      </c>
      <c r="AF13" s="12">
        <v>4830105</v>
      </c>
      <c r="AG13" s="12">
        <v>3835888</v>
      </c>
      <c r="AH13" s="12">
        <v>3724108</v>
      </c>
      <c r="AI13" s="13">
        <v>3.7031008053697745E-2</v>
      </c>
      <c r="AJ13" s="13">
        <v>-2.9140579704099806E-2</v>
      </c>
    </row>
    <row r="14" spans="1:36" ht="10.5" customHeight="1" x14ac:dyDescent="0.2">
      <c r="A14" s="11"/>
      <c r="B14" s="14"/>
      <c r="C14" s="11" t="s">
        <v>42</v>
      </c>
      <c r="D14" s="11"/>
      <c r="E14" s="11"/>
      <c r="F14" s="2"/>
      <c r="G14" s="12">
        <v>0</v>
      </c>
      <c r="H14" s="12">
        <v>0</v>
      </c>
      <c r="I14" s="12">
        <v>0</v>
      </c>
      <c r="J14" s="12">
        <v>0</v>
      </c>
      <c r="K14" s="12">
        <f t="shared" si="2"/>
        <v>0</v>
      </c>
      <c r="L14" s="12">
        <f t="shared" si="2"/>
        <v>337259</v>
      </c>
      <c r="M14" s="12">
        <f t="shared" si="2"/>
        <v>374602</v>
      </c>
      <c r="N14" s="12">
        <f t="shared" si="2"/>
        <v>403091</v>
      </c>
      <c r="O14" s="12">
        <f t="shared" si="2"/>
        <v>419568</v>
      </c>
      <c r="P14" s="12">
        <f t="shared" si="2"/>
        <v>408209</v>
      </c>
      <c r="Q14" s="12">
        <f t="shared" si="2"/>
        <v>985</v>
      </c>
      <c r="R14" s="12">
        <f t="shared" si="2"/>
        <v>455527</v>
      </c>
      <c r="S14" s="12">
        <f t="shared" si="2"/>
        <v>565475</v>
      </c>
      <c r="T14" s="12">
        <f t="shared" si="2"/>
        <v>95353</v>
      </c>
      <c r="U14" s="12">
        <f t="shared" si="2"/>
        <v>91159</v>
      </c>
      <c r="V14" s="12">
        <f t="shared" si="2"/>
        <v>169232</v>
      </c>
      <c r="W14" s="12">
        <f t="shared" si="2"/>
        <v>118858</v>
      </c>
      <c r="X14" s="12">
        <f t="shared" si="2"/>
        <v>108501</v>
      </c>
      <c r="Y14" s="12">
        <f t="shared" si="2"/>
        <v>4624</v>
      </c>
      <c r="Z14" s="12">
        <f t="shared" si="2"/>
        <v>611850</v>
      </c>
      <c r="AA14" s="12">
        <f t="shared" si="2"/>
        <v>644850</v>
      </c>
      <c r="AB14" s="12">
        <v>728550</v>
      </c>
      <c r="AC14" s="12">
        <v>4425</v>
      </c>
      <c r="AD14" s="12">
        <v>996422</v>
      </c>
      <c r="AE14" s="12">
        <v>1038793</v>
      </c>
      <c r="AF14" s="12">
        <v>1082358</v>
      </c>
      <c r="AG14" s="12">
        <v>1122065</v>
      </c>
      <c r="AH14" s="12">
        <v>78630</v>
      </c>
      <c r="AI14" s="13">
        <v>-0.3099908991977991</v>
      </c>
      <c r="AJ14" s="13">
        <v>-0.92992384576651088</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0</v>
      </c>
      <c r="AD15" s="12">
        <v>0</v>
      </c>
      <c r="AE15" s="12">
        <v>0</v>
      </c>
      <c r="AF15" s="12">
        <v>0</v>
      </c>
      <c r="AG15" s="12">
        <v>0</v>
      </c>
      <c r="AH15" s="12">
        <v>0</v>
      </c>
      <c r="AI15" s="13" t="s">
        <v>246</v>
      </c>
      <c r="AJ15" s="13" t="s">
        <v>246</v>
      </c>
    </row>
    <row r="16" spans="1:36" ht="10.5" customHeight="1" x14ac:dyDescent="0.2">
      <c r="A16" s="11"/>
      <c r="B16" s="14"/>
      <c r="C16" s="11" t="s">
        <v>44</v>
      </c>
      <c r="D16" s="15"/>
      <c r="E16" s="11"/>
      <c r="F16" s="2"/>
      <c r="G16" s="12">
        <v>20925902</v>
      </c>
      <c r="H16" s="12">
        <v>24229109</v>
      </c>
      <c r="I16" s="12">
        <v>19811119</v>
      </c>
      <c r="J16" s="12">
        <v>46924867</v>
      </c>
      <c r="K16" s="12">
        <f t="shared" si="2"/>
        <v>43418970</v>
      </c>
      <c r="L16" s="12">
        <f t="shared" si="2"/>
        <v>60075867</v>
      </c>
      <c r="M16" s="12">
        <f t="shared" si="2"/>
        <v>57731878</v>
      </c>
      <c r="N16" s="12">
        <f t="shared" si="2"/>
        <v>83105806</v>
      </c>
      <c r="O16" s="12">
        <f t="shared" si="2"/>
        <v>58474167</v>
      </c>
      <c r="P16" s="12">
        <f t="shared" si="2"/>
        <v>67340315</v>
      </c>
      <c r="Q16" s="12">
        <f t="shared" si="2"/>
        <v>60592394</v>
      </c>
      <c r="R16" s="12">
        <f t="shared" si="2"/>
        <v>47682881</v>
      </c>
      <c r="S16" s="12">
        <f t="shared" si="2"/>
        <v>70698693</v>
      </c>
      <c r="T16" s="12">
        <f t="shared" si="2"/>
        <v>108133543</v>
      </c>
      <c r="U16" s="12">
        <f t="shared" si="2"/>
        <v>108379776.25</v>
      </c>
      <c r="V16" s="12">
        <f t="shared" si="2"/>
        <v>78334944</v>
      </c>
      <c r="W16" s="12">
        <f t="shared" si="2"/>
        <v>198980478</v>
      </c>
      <c r="X16" s="12">
        <f t="shared" si="2"/>
        <v>157883851</v>
      </c>
      <c r="Y16" s="12">
        <f t="shared" si="2"/>
        <v>75478496</v>
      </c>
      <c r="Z16" s="12">
        <f t="shared" si="2"/>
        <v>65589151</v>
      </c>
      <c r="AA16" s="12">
        <f t="shared" si="2"/>
        <v>56977726</v>
      </c>
      <c r="AB16" s="12">
        <v>90157774</v>
      </c>
      <c r="AC16" s="12">
        <v>115723798</v>
      </c>
      <c r="AD16" s="12">
        <v>208324033</v>
      </c>
      <c r="AE16" s="12">
        <v>138923071</v>
      </c>
      <c r="AF16" s="12">
        <v>156546546</v>
      </c>
      <c r="AG16" s="12">
        <v>93560557</v>
      </c>
      <c r="AH16" s="12">
        <v>237378192</v>
      </c>
      <c r="AI16" s="13">
        <v>0.17509489498247444</v>
      </c>
      <c r="AJ16" s="13">
        <v>1.5371609534133064</v>
      </c>
    </row>
    <row r="17" spans="1:36" ht="10.5" customHeight="1" x14ac:dyDescent="0.2">
      <c r="A17" s="11"/>
      <c r="B17" s="14"/>
      <c r="C17" s="11"/>
      <c r="D17" s="15" t="s">
        <v>45</v>
      </c>
      <c r="E17" s="11"/>
      <c r="F17" s="2"/>
      <c r="G17" s="12">
        <v>4490737</v>
      </c>
      <c r="H17" s="12">
        <v>4842557</v>
      </c>
      <c r="I17" s="12">
        <v>2401973</v>
      </c>
      <c r="J17" s="12">
        <v>5908915</v>
      </c>
      <c r="K17" s="12">
        <f t="shared" si="2"/>
        <v>7098828</v>
      </c>
      <c r="L17" s="12">
        <f t="shared" si="2"/>
        <v>7889410</v>
      </c>
      <c r="M17" s="12">
        <f t="shared" si="2"/>
        <v>8773390</v>
      </c>
      <c r="N17" s="12">
        <f t="shared" si="2"/>
        <v>9960580</v>
      </c>
      <c r="O17" s="12">
        <f t="shared" si="2"/>
        <v>9637385</v>
      </c>
      <c r="P17" s="12">
        <f t="shared" si="2"/>
        <v>10321276</v>
      </c>
      <c r="Q17" s="12">
        <f t="shared" si="2"/>
        <v>10662322</v>
      </c>
      <c r="R17" s="12">
        <f t="shared" si="2"/>
        <v>11912204</v>
      </c>
      <c r="S17" s="12">
        <f t="shared" si="2"/>
        <v>14484954</v>
      </c>
      <c r="T17" s="12">
        <f t="shared" si="2"/>
        <v>15913070</v>
      </c>
      <c r="U17" s="12">
        <f t="shared" si="2"/>
        <v>18970534</v>
      </c>
      <c r="V17" s="12">
        <f t="shared" si="2"/>
        <v>19667696</v>
      </c>
      <c r="W17" s="12">
        <f t="shared" si="2"/>
        <v>16026944</v>
      </c>
      <c r="X17" s="12">
        <f t="shared" si="2"/>
        <v>13473853</v>
      </c>
      <c r="Y17" s="12">
        <f t="shared" si="2"/>
        <v>13354422</v>
      </c>
      <c r="Z17" s="12">
        <f t="shared" ref="W17:AA20" si="3">SUM(Z74,Z131,Z188)</f>
        <v>12799273</v>
      </c>
      <c r="AA17" s="12">
        <f t="shared" si="3"/>
        <v>13186901</v>
      </c>
      <c r="AB17" s="12">
        <v>14177532</v>
      </c>
      <c r="AC17" s="12">
        <v>15694385</v>
      </c>
      <c r="AD17" s="12">
        <v>15864340</v>
      </c>
      <c r="AE17" s="12">
        <v>20578952</v>
      </c>
      <c r="AF17" s="12">
        <v>21871195</v>
      </c>
      <c r="AG17" s="12">
        <v>18595691</v>
      </c>
      <c r="AH17" s="12">
        <v>19914202</v>
      </c>
      <c r="AI17" s="13">
        <v>5.826324320284515E-2</v>
      </c>
      <c r="AJ17" s="13">
        <v>7.0904114291853962E-2</v>
      </c>
    </row>
    <row r="18" spans="1:36" ht="10.5" customHeight="1" x14ac:dyDescent="0.2">
      <c r="A18" s="11"/>
      <c r="B18" s="14"/>
      <c r="C18" s="11"/>
      <c r="D18" s="15" t="s">
        <v>46</v>
      </c>
      <c r="E18" s="11"/>
      <c r="F18" s="2"/>
      <c r="G18" s="12">
        <v>12700313</v>
      </c>
      <c r="H18" s="12">
        <v>13312578</v>
      </c>
      <c r="I18" s="12">
        <v>14163584</v>
      </c>
      <c r="J18" s="12">
        <v>16558454</v>
      </c>
      <c r="K18" s="12">
        <f t="shared" ref="K18:V20" si="4">SUM(K75,K132,K189)</f>
        <v>19688205</v>
      </c>
      <c r="L18" s="12">
        <f t="shared" si="4"/>
        <v>21136396</v>
      </c>
      <c r="M18" s="12">
        <f t="shared" si="4"/>
        <v>21330522</v>
      </c>
      <c r="N18" s="12">
        <f t="shared" si="4"/>
        <v>23766235</v>
      </c>
      <c r="O18" s="12">
        <f t="shared" si="4"/>
        <v>25508386</v>
      </c>
      <c r="P18" s="12">
        <f t="shared" si="4"/>
        <v>25709203</v>
      </c>
      <c r="Q18" s="12">
        <f t="shared" si="4"/>
        <v>23848854</v>
      </c>
      <c r="R18" s="12">
        <f t="shared" si="4"/>
        <v>25419950</v>
      </c>
      <c r="S18" s="12">
        <f t="shared" si="4"/>
        <v>29262346</v>
      </c>
      <c r="T18" s="12">
        <f t="shared" si="4"/>
        <v>33802556</v>
      </c>
      <c r="U18" s="12">
        <f t="shared" si="4"/>
        <v>37094727.25</v>
      </c>
      <c r="V18" s="12">
        <f t="shared" si="4"/>
        <v>35321636</v>
      </c>
      <c r="W18" s="12">
        <f t="shared" si="3"/>
        <v>36157602</v>
      </c>
      <c r="X18" s="12">
        <f t="shared" si="3"/>
        <v>34367145</v>
      </c>
      <c r="Y18" s="12">
        <f t="shared" si="3"/>
        <v>33233562</v>
      </c>
      <c r="Z18" s="12">
        <f t="shared" si="3"/>
        <v>32557412</v>
      </c>
      <c r="AA18" s="12">
        <f t="shared" si="3"/>
        <v>27996851</v>
      </c>
      <c r="AB18" s="12">
        <v>28517481</v>
      </c>
      <c r="AC18" s="12">
        <v>29325583</v>
      </c>
      <c r="AD18" s="12">
        <v>34727978</v>
      </c>
      <c r="AE18" s="12">
        <v>30846370</v>
      </c>
      <c r="AF18" s="12">
        <v>32661850</v>
      </c>
      <c r="AG18" s="12">
        <v>33908153</v>
      </c>
      <c r="AH18" s="12">
        <v>31995097</v>
      </c>
      <c r="AI18" s="13">
        <v>1.9362638163525014E-2</v>
      </c>
      <c r="AJ18" s="13">
        <v>-5.6418761588105375E-2</v>
      </c>
    </row>
    <row r="19" spans="1:36" ht="10.5" customHeight="1" x14ac:dyDescent="0.2">
      <c r="A19" s="11"/>
      <c r="B19" s="14"/>
      <c r="C19" s="11"/>
      <c r="D19" s="15" t="s">
        <v>47</v>
      </c>
      <c r="E19" s="11"/>
      <c r="F19" s="2"/>
      <c r="G19" s="12">
        <v>1235000</v>
      </c>
      <c r="H19" s="12">
        <v>3540000</v>
      </c>
      <c r="I19" s="12">
        <v>0</v>
      </c>
      <c r="J19" s="12">
        <v>21086750</v>
      </c>
      <c r="K19" s="12">
        <f t="shared" si="4"/>
        <v>12536000</v>
      </c>
      <c r="L19" s="12">
        <f t="shared" si="4"/>
        <v>23607429</v>
      </c>
      <c r="M19" s="12">
        <f t="shared" si="4"/>
        <v>21591199</v>
      </c>
      <c r="N19" s="12">
        <f t="shared" si="4"/>
        <v>41300413</v>
      </c>
      <c r="O19" s="12">
        <f t="shared" si="4"/>
        <v>12750000</v>
      </c>
      <c r="P19" s="12">
        <f t="shared" si="4"/>
        <v>23496552</v>
      </c>
      <c r="Q19" s="12">
        <f t="shared" si="4"/>
        <v>19400000</v>
      </c>
      <c r="R19" s="12">
        <f t="shared" si="4"/>
        <v>2674685</v>
      </c>
      <c r="S19" s="12">
        <f t="shared" si="4"/>
        <v>17765498</v>
      </c>
      <c r="T19" s="12">
        <f t="shared" si="4"/>
        <v>45534025</v>
      </c>
      <c r="U19" s="12">
        <f t="shared" si="4"/>
        <v>33843260</v>
      </c>
      <c r="V19" s="12">
        <f t="shared" si="4"/>
        <v>1850708</v>
      </c>
      <c r="W19" s="12">
        <f t="shared" si="3"/>
        <v>134655213</v>
      </c>
      <c r="X19" s="12">
        <f t="shared" si="3"/>
        <v>100373715</v>
      </c>
      <c r="Y19" s="12">
        <f t="shared" si="3"/>
        <v>17358703</v>
      </c>
      <c r="Z19" s="12">
        <f t="shared" si="3"/>
        <v>8837006</v>
      </c>
      <c r="AA19" s="12">
        <f t="shared" si="3"/>
        <v>5275827</v>
      </c>
      <c r="AB19" s="12">
        <v>36046685</v>
      </c>
      <c r="AC19" s="12">
        <v>49154739</v>
      </c>
      <c r="AD19" s="12">
        <v>142667120</v>
      </c>
      <c r="AE19" s="12">
        <v>67646217</v>
      </c>
      <c r="AF19" s="12">
        <v>77366534</v>
      </c>
      <c r="AG19" s="12">
        <v>20294303</v>
      </c>
      <c r="AH19" s="12">
        <v>167381250</v>
      </c>
      <c r="AI19" s="13">
        <v>0.29163631197508644</v>
      </c>
      <c r="AJ19" s="13">
        <v>7.2476964101698886</v>
      </c>
    </row>
    <row r="20" spans="1:36" ht="10.5" customHeight="1" x14ac:dyDescent="0.2">
      <c r="A20" s="11"/>
      <c r="B20" s="11"/>
      <c r="C20" s="11"/>
      <c r="D20" s="11" t="s">
        <v>48</v>
      </c>
      <c r="E20" s="11"/>
      <c r="F20" s="2"/>
      <c r="G20" s="12">
        <v>2499852</v>
      </c>
      <c r="H20" s="12">
        <v>2533974</v>
      </c>
      <c r="I20" s="12">
        <v>3245562</v>
      </c>
      <c r="J20" s="12">
        <v>3370748</v>
      </c>
      <c r="K20" s="12">
        <f t="shared" si="4"/>
        <v>4095937</v>
      </c>
      <c r="L20" s="12">
        <f t="shared" si="4"/>
        <v>7442632</v>
      </c>
      <c r="M20" s="12">
        <f t="shared" si="4"/>
        <v>6036767</v>
      </c>
      <c r="N20" s="12">
        <f t="shared" si="4"/>
        <v>8078578</v>
      </c>
      <c r="O20" s="12">
        <f t="shared" si="4"/>
        <v>10578396</v>
      </c>
      <c r="P20" s="12">
        <f t="shared" si="4"/>
        <v>7813284</v>
      </c>
      <c r="Q20" s="12">
        <f t="shared" si="4"/>
        <v>6681218</v>
      </c>
      <c r="R20" s="12">
        <f t="shared" si="4"/>
        <v>7676042</v>
      </c>
      <c r="S20" s="12">
        <f t="shared" si="4"/>
        <v>9185895</v>
      </c>
      <c r="T20" s="12">
        <f t="shared" si="4"/>
        <v>12883892</v>
      </c>
      <c r="U20" s="12">
        <f t="shared" si="4"/>
        <v>18471255</v>
      </c>
      <c r="V20" s="12">
        <f t="shared" si="4"/>
        <v>21494904</v>
      </c>
      <c r="W20" s="12">
        <f t="shared" si="3"/>
        <v>12140719</v>
      </c>
      <c r="X20" s="12">
        <f t="shared" si="3"/>
        <v>9669138</v>
      </c>
      <c r="Y20" s="12">
        <f t="shared" si="3"/>
        <v>11531809</v>
      </c>
      <c r="Z20" s="12">
        <f t="shared" si="3"/>
        <v>11395460</v>
      </c>
      <c r="AA20" s="12">
        <f t="shared" si="3"/>
        <v>10518147</v>
      </c>
      <c r="AB20" s="12">
        <v>11416076</v>
      </c>
      <c r="AC20" s="12">
        <v>21549091</v>
      </c>
      <c r="AD20" s="12">
        <v>15064595</v>
      </c>
      <c r="AE20" s="12">
        <v>19851532</v>
      </c>
      <c r="AF20" s="12">
        <v>24646967</v>
      </c>
      <c r="AG20" s="12">
        <v>20762410</v>
      </c>
      <c r="AH20" s="12">
        <v>18087643</v>
      </c>
      <c r="AI20" s="13">
        <v>7.9719274947225749E-2</v>
      </c>
      <c r="AJ20" s="13">
        <v>-0.1288273856455007</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65859871</v>
      </c>
      <c r="H22" s="12">
        <v>67352415</v>
      </c>
      <c r="I22" s="12">
        <v>71858929</v>
      </c>
      <c r="J22" s="12">
        <v>82329321</v>
      </c>
      <c r="K22" s="12">
        <f t="shared" ref="K22:AA32" si="5">SUM(K79,K136,K193)</f>
        <v>90985298</v>
      </c>
      <c r="L22" s="12">
        <f t="shared" si="5"/>
        <v>95271719</v>
      </c>
      <c r="M22" s="12">
        <f t="shared" si="5"/>
        <v>102808738</v>
      </c>
      <c r="N22" s="12">
        <f t="shared" si="5"/>
        <v>116781257</v>
      </c>
      <c r="O22" s="12">
        <f t="shared" si="5"/>
        <v>136758874.09999999</v>
      </c>
      <c r="P22" s="12">
        <f t="shared" si="5"/>
        <v>137458520</v>
      </c>
      <c r="Q22" s="12">
        <f t="shared" si="5"/>
        <v>129481302</v>
      </c>
      <c r="R22" s="12">
        <f t="shared" si="5"/>
        <v>126439640.19</v>
      </c>
      <c r="S22" s="12">
        <f t="shared" si="5"/>
        <v>134187421.86</v>
      </c>
      <c r="T22" s="12">
        <f t="shared" si="5"/>
        <v>145084095.62</v>
      </c>
      <c r="U22" s="12">
        <f t="shared" si="5"/>
        <v>155271510.97</v>
      </c>
      <c r="V22" s="12">
        <f t="shared" si="5"/>
        <v>185672267.30000001</v>
      </c>
      <c r="W22" s="12">
        <f t="shared" si="5"/>
        <v>174241834.53999999</v>
      </c>
      <c r="X22" s="12">
        <f t="shared" si="5"/>
        <v>155991355.03</v>
      </c>
      <c r="Y22" s="12">
        <f t="shared" si="5"/>
        <v>163887434.85844743</v>
      </c>
      <c r="Z22" s="12">
        <f t="shared" si="5"/>
        <v>174354812.45446241</v>
      </c>
      <c r="AA22" s="12">
        <f t="shared" si="5"/>
        <v>185753108.96000001</v>
      </c>
      <c r="AB22" s="12">
        <v>192015192</v>
      </c>
      <c r="AC22" s="12">
        <v>193333545</v>
      </c>
      <c r="AD22" s="12">
        <v>209331611</v>
      </c>
      <c r="AE22" s="12">
        <v>217431889</v>
      </c>
      <c r="AF22" s="12">
        <v>237437268</v>
      </c>
      <c r="AG22" s="12">
        <v>239152430</v>
      </c>
      <c r="AH22" s="12">
        <v>240062209</v>
      </c>
      <c r="AI22" s="13">
        <v>3.792196117380886E-2</v>
      </c>
      <c r="AJ22" s="13">
        <v>3.8041804551181019E-3</v>
      </c>
    </row>
    <row r="23" spans="1:36" ht="10.5" customHeight="1" x14ac:dyDescent="0.2">
      <c r="A23" s="11"/>
      <c r="B23" s="11"/>
      <c r="C23" s="11" t="s">
        <v>50</v>
      </c>
      <c r="D23" s="11"/>
      <c r="E23" s="11"/>
      <c r="F23" s="2"/>
      <c r="G23" s="12">
        <v>0</v>
      </c>
      <c r="H23" s="12">
        <v>0</v>
      </c>
      <c r="I23" s="12">
        <v>0</v>
      </c>
      <c r="J23" s="12">
        <v>7222425</v>
      </c>
      <c r="K23" s="12">
        <f t="shared" si="5"/>
        <v>7598434</v>
      </c>
      <c r="L23" s="12">
        <f t="shared" si="5"/>
        <v>7872457</v>
      </c>
      <c r="M23" s="12">
        <f t="shared" si="5"/>
        <v>8398245</v>
      </c>
      <c r="N23" s="12">
        <f t="shared" si="5"/>
        <v>8493603</v>
      </c>
      <c r="O23" s="12">
        <f t="shared" si="5"/>
        <v>7873323</v>
      </c>
      <c r="P23" s="12">
        <f t="shared" si="5"/>
        <v>8084551</v>
      </c>
      <c r="Q23" s="12">
        <f t="shared" si="5"/>
        <v>7969500</v>
      </c>
      <c r="R23" s="12">
        <f t="shared" si="5"/>
        <v>7969571</v>
      </c>
      <c r="S23" s="12">
        <f t="shared" si="5"/>
        <v>7969571</v>
      </c>
      <c r="T23" s="12">
        <f t="shared" si="5"/>
        <v>7983133</v>
      </c>
      <c r="U23" s="12">
        <f t="shared" si="5"/>
        <v>7969571</v>
      </c>
      <c r="V23" s="12">
        <f t="shared" si="5"/>
        <v>9943419</v>
      </c>
      <c r="W23" s="12">
        <f t="shared" si="5"/>
        <v>9943419</v>
      </c>
      <c r="X23" s="12">
        <f t="shared" si="5"/>
        <v>9943419</v>
      </c>
      <c r="Y23" s="12">
        <f t="shared" si="5"/>
        <v>9943419</v>
      </c>
      <c r="Z23" s="12">
        <f t="shared" si="5"/>
        <v>9943419</v>
      </c>
      <c r="AA23" s="12">
        <f t="shared" si="5"/>
        <v>7970928</v>
      </c>
      <c r="AB23" s="12">
        <v>7970928</v>
      </c>
      <c r="AC23" s="12">
        <v>7970928</v>
      </c>
      <c r="AD23" s="12">
        <v>7970928</v>
      </c>
      <c r="AE23" s="12">
        <v>7970928</v>
      </c>
      <c r="AF23" s="12">
        <v>7970928</v>
      </c>
      <c r="AG23" s="12">
        <v>7970928</v>
      </c>
      <c r="AH23" s="12">
        <v>7970928</v>
      </c>
      <c r="AI23" s="13">
        <v>0</v>
      </c>
      <c r="AJ23" s="13">
        <v>0</v>
      </c>
    </row>
    <row r="24" spans="1:36" ht="10.5" customHeight="1" x14ac:dyDescent="0.2">
      <c r="A24" s="11"/>
      <c r="B24" s="11"/>
      <c r="C24" s="11" t="s">
        <v>51</v>
      </c>
      <c r="D24" s="11"/>
      <c r="E24" s="11"/>
      <c r="F24" s="2"/>
      <c r="G24" s="12">
        <v>621592</v>
      </c>
      <c r="H24" s="12">
        <v>525782</v>
      </c>
      <c r="I24" s="12">
        <v>597596</v>
      </c>
      <c r="J24" s="12">
        <v>1067464</v>
      </c>
      <c r="K24" s="12">
        <f t="shared" si="5"/>
        <v>1905371</v>
      </c>
      <c r="L24" s="12">
        <f t="shared" si="5"/>
        <v>2159868</v>
      </c>
      <c r="M24" s="12">
        <f t="shared" si="5"/>
        <v>2282637</v>
      </c>
      <c r="N24" s="12">
        <f t="shared" si="5"/>
        <v>2352395</v>
      </c>
      <c r="O24" s="12">
        <f t="shared" si="5"/>
        <v>5106234.71</v>
      </c>
      <c r="P24" s="12">
        <f t="shared" si="5"/>
        <v>5626889</v>
      </c>
      <c r="Q24" s="12">
        <f t="shared" si="5"/>
        <v>6266311</v>
      </c>
      <c r="R24" s="12">
        <f t="shared" si="5"/>
        <v>6974070.7999999998</v>
      </c>
      <c r="S24" s="12">
        <f t="shared" si="5"/>
        <v>6874520.5700000003</v>
      </c>
      <c r="T24" s="12">
        <f t="shared" si="5"/>
        <v>6916309.3300000001</v>
      </c>
      <c r="U24" s="12">
        <f t="shared" si="5"/>
        <v>7980884.9000000004</v>
      </c>
      <c r="V24" s="12">
        <f t="shared" si="5"/>
        <v>8426749.9499999993</v>
      </c>
      <c r="W24" s="12">
        <f t="shared" si="5"/>
        <v>8594242.5299999993</v>
      </c>
      <c r="X24" s="12">
        <f t="shared" si="5"/>
        <v>8763108.8399999999</v>
      </c>
      <c r="Y24" s="12">
        <f t="shared" si="5"/>
        <v>9136064.0199999996</v>
      </c>
      <c r="Z24" s="12">
        <f t="shared" si="5"/>
        <v>8938676.9600000009</v>
      </c>
      <c r="AA24" s="12">
        <f t="shared" si="5"/>
        <v>9095860.2200000007</v>
      </c>
      <c r="AB24" s="12">
        <v>9149714</v>
      </c>
      <c r="AC24" s="12">
        <v>8943270</v>
      </c>
      <c r="AD24" s="12">
        <v>9033721</v>
      </c>
      <c r="AE24" s="12">
        <v>8926670</v>
      </c>
      <c r="AF24" s="12">
        <v>8931506</v>
      </c>
      <c r="AG24" s="12">
        <v>8816482</v>
      </c>
      <c r="AH24" s="12">
        <v>8608988</v>
      </c>
      <c r="AI24" s="13">
        <v>-1.0101277274626397E-2</v>
      </c>
      <c r="AJ24" s="13">
        <v>-2.3534784055590428E-2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17765375</v>
      </c>
      <c r="W25" s="12">
        <f t="shared" si="5"/>
        <v>18777021</v>
      </c>
      <c r="X25" s="12">
        <f t="shared" si="5"/>
        <v>20224993</v>
      </c>
      <c r="Y25" s="12">
        <f t="shared" si="5"/>
        <v>20591656.118447408</v>
      </c>
      <c r="Z25" s="12">
        <f t="shared" si="5"/>
        <v>21400842.354462411</v>
      </c>
      <c r="AA25" s="12">
        <f t="shared" si="5"/>
        <v>19713521</v>
      </c>
      <c r="AB25" s="12">
        <v>20562024</v>
      </c>
      <c r="AC25" s="12">
        <v>21518376</v>
      </c>
      <c r="AD25" s="12">
        <v>22136603</v>
      </c>
      <c r="AE25" s="12">
        <v>22442010</v>
      </c>
      <c r="AF25" s="12">
        <v>23170711</v>
      </c>
      <c r="AG25" s="12">
        <v>24152677</v>
      </c>
      <c r="AH25" s="12">
        <v>25158325</v>
      </c>
      <c r="AI25" s="13">
        <v>3.4195499600213619E-2</v>
      </c>
      <c r="AJ25" s="13">
        <v>4.1637123702685214E-2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6262125</v>
      </c>
      <c r="H27" s="12">
        <v>6700125</v>
      </c>
      <c r="I27" s="12">
        <v>7171063</v>
      </c>
      <c r="J27" s="12">
        <v>8274812</v>
      </c>
      <c r="K27" s="12">
        <f t="shared" si="5"/>
        <v>8894638</v>
      </c>
      <c r="L27" s="12">
        <f t="shared" si="5"/>
        <v>9193283</v>
      </c>
      <c r="M27" s="12">
        <f t="shared" si="5"/>
        <v>9734562</v>
      </c>
      <c r="N27" s="12">
        <f t="shared" si="5"/>
        <v>9908258</v>
      </c>
      <c r="O27" s="12">
        <f t="shared" si="5"/>
        <v>10271186.600000001</v>
      </c>
      <c r="P27" s="12">
        <f t="shared" si="5"/>
        <v>10128918</v>
      </c>
      <c r="Q27" s="12">
        <f t="shared" si="5"/>
        <v>10262075</v>
      </c>
      <c r="R27" s="12">
        <f t="shared" si="5"/>
        <v>10256373.83</v>
      </c>
      <c r="S27" s="12">
        <f t="shared" si="5"/>
        <v>10406901.940000001</v>
      </c>
      <c r="T27" s="12">
        <f t="shared" si="5"/>
        <v>10510578.640000001</v>
      </c>
      <c r="U27" s="12">
        <f t="shared" si="5"/>
        <v>12217521.26</v>
      </c>
      <c r="V27" s="12">
        <f t="shared" si="5"/>
        <v>13136588.770000001</v>
      </c>
      <c r="W27" s="12">
        <f t="shared" si="5"/>
        <v>12523604.110000001</v>
      </c>
      <c r="X27" s="12">
        <f t="shared" si="5"/>
        <v>10193936.049999999</v>
      </c>
      <c r="Y27" s="12">
        <f t="shared" si="5"/>
        <v>9388208.9800000004</v>
      </c>
      <c r="Z27" s="12">
        <f t="shared" si="5"/>
        <v>8565412.5399999991</v>
      </c>
      <c r="AA27" s="12">
        <f t="shared" si="5"/>
        <v>10070103.23</v>
      </c>
      <c r="AB27" s="12">
        <v>10023093</v>
      </c>
      <c r="AC27" s="12">
        <v>10160858</v>
      </c>
      <c r="AD27" s="12">
        <v>10241317</v>
      </c>
      <c r="AE27" s="12">
        <v>11107622</v>
      </c>
      <c r="AF27" s="12">
        <v>12051455</v>
      </c>
      <c r="AG27" s="12">
        <v>10714493</v>
      </c>
      <c r="AH27" s="12">
        <v>10194006</v>
      </c>
      <c r="AI27" s="13">
        <v>2.8220026809295806E-3</v>
      </c>
      <c r="AJ27" s="13">
        <v>-4.8577846847256329E-2</v>
      </c>
    </row>
    <row r="28" spans="1:36" ht="10.5" customHeight="1" x14ac:dyDescent="0.2">
      <c r="A28" s="11"/>
      <c r="B28" s="14"/>
      <c r="C28" s="11" t="s">
        <v>55</v>
      </c>
      <c r="E28" s="11"/>
      <c r="F28" s="2"/>
      <c r="G28" s="12">
        <v>0</v>
      </c>
      <c r="H28" s="12">
        <v>0</v>
      </c>
      <c r="I28" s="12">
        <v>0</v>
      </c>
      <c r="J28" s="12">
        <v>0</v>
      </c>
      <c r="K28" s="12">
        <f t="shared" si="5"/>
        <v>55690</v>
      </c>
      <c r="L28" s="12">
        <f t="shared" si="5"/>
        <v>282952</v>
      </c>
      <c r="M28" s="12">
        <f t="shared" si="5"/>
        <v>496741</v>
      </c>
      <c r="N28" s="12">
        <f t="shared" si="5"/>
        <v>1435414</v>
      </c>
      <c r="O28" s="12">
        <f t="shared" si="5"/>
        <v>1559781.79</v>
      </c>
      <c r="P28" s="12">
        <f t="shared" si="5"/>
        <v>1821215</v>
      </c>
      <c r="Q28" s="12">
        <f t="shared" si="5"/>
        <v>1764054</v>
      </c>
      <c r="R28" s="12">
        <f t="shared" si="5"/>
        <v>2162788.56</v>
      </c>
      <c r="S28" s="12">
        <f t="shared" si="5"/>
        <v>1810618.35</v>
      </c>
      <c r="T28" s="12">
        <f t="shared" si="5"/>
        <v>1892689.65</v>
      </c>
      <c r="U28" s="12">
        <f t="shared" si="5"/>
        <v>2211624.81</v>
      </c>
      <c r="V28" s="12">
        <f t="shared" si="5"/>
        <v>2189918.58</v>
      </c>
      <c r="W28" s="12">
        <f t="shared" si="5"/>
        <v>2202191.9</v>
      </c>
      <c r="X28" s="12">
        <f t="shared" si="5"/>
        <v>2511418.1399999997</v>
      </c>
      <c r="Y28" s="12">
        <f t="shared" si="5"/>
        <v>2509880.7400000002</v>
      </c>
      <c r="Z28" s="12">
        <f t="shared" si="5"/>
        <v>2487636.6</v>
      </c>
      <c r="AA28" s="12">
        <f t="shared" si="5"/>
        <v>2619278.5099999998</v>
      </c>
      <c r="AB28" s="12">
        <v>2646063</v>
      </c>
      <c r="AC28" s="12">
        <v>2831806</v>
      </c>
      <c r="AD28" s="12">
        <v>2885388</v>
      </c>
      <c r="AE28" s="12">
        <v>2964453</v>
      </c>
      <c r="AF28" s="12">
        <v>4242434</v>
      </c>
      <c r="AG28" s="12">
        <v>3825359</v>
      </c>
      <c r="AH28" s="12">
        <v>4023170</v>
      </c>
      <c r="AI28" s="13">
        <v>7.2328957620174883E-2</v>
      </c>
      <c r="AJ28" s="13">
        <v>5.1710440771702733E-2</v>
      </c>
    </row>
    <row r="29" spans="1:36" ht="10.5" customHeight="1" x14ac:dyDescent="0.2">
      <c r="A29" s="11"/>
      <c r="B29" s="11"/>
      <c r="C29" s="11" t="s">
        <v>56</v>
      </c>
      <c r="D29" s="11"/>
      <c r="E29" s="11"/>
      <c r="F29" s="2"/>
      <c r="G29" s="12">
        <v>15589438</v>
      </c>
      <c r="H29" s="12">
        <v>14257153</v>
      </c>
      <c r="I29" s="12">
        <v>14999089</v>
      </c>
      <c r="J29" s="12">
        <v>15918455</v>
      </c>
      <c r="K29" s="12">
        <f t="shared" si="5"/>
        <v>19828628</v>
      </c>
      <c r="L29" s="12">
        <f t="shared" si="5"/>
        <v>21445589</v>
      </c>
      <c r="M29" s="12">
        <f t="shared" si="5"/>
        <v>23101523</v>
      </c>
      <c r="N29" s="12">
        <f t="shared" si="5"/>
        <v>31788117</v>
      </c>
      <c r="O29" s="12">
        <f t="shared" si="5"/>
        <v>44616011</v>
      </c>
      <c r="P29" s="12">
        <f t="shared" si="5"/>
        <v>46906995</v>
      </c>
      <c r="Q29" s="12">
        <f t="shared" si="5"/>
        <v>38682643</v>
      </c>
      <c r="R29" s="12">
        <f t="shared" si="5"/>
        <v>31973997</v>
      </c>
      <c r="S29" s="12">
        <f t="shared" si="5"/>
        <v>32708647</v>
      </c>
      <c r="T29" s="12">
        <f t="shared" si="5"/>
        <v>32323037</v>
      </c>
      <c r="U29" s="12">
        <f t="shared" si="5"/>
        <v>35082249</v>
      </c>
      <c r="V29" s="12">
        <f t="shared" si="5"/>
        <v>37953373</v>
      </c>
      <c r="W29" s="12">
        <f t="shared" si="5"/>
        <v>37437331</v>
      </c>
      <c r="X29" s="12">
        <f t="shared" si="5"/>
        <v>35180568</v>
      </c>
      <c r="Y29" s="12">
        <f t="shared" si="5"/>
        <v>47075216</v>
      </c>
      <c r="Z29" s="12">
        <f t="shared" si="5"/>
        <v>43346093</v>
      </c>
      <c r="AA29" s="12">
        <f t="shared" si="5"/>
        <v>53361177</v>
      </c>
      <c r="AB29" s="12">
        <v>56861839</v>
      </c>
      <c r="AC29" s="12">
        <v>53670229</v>
      </c>
      <c r="AD29" s="12">
        <v>66536398</v>
      </c>
      <c r="AE29" s="12">
        <v>65957795</v>
      </c>
      <c r="AF29" s="12">
        <v>80190410</v>
      </c>
      <c r="AG29" s="12">
        <v>80227595</v>
      </c>
      <c r="AH29" s="12">
        <v>85109408</v>
      </c>
      <c r="AI29" s="13">
        <v>6.9529525064222941E-2</v>
      </c>
      <c r="AJ29" s="13">
        <v>6.0849549335238083E-2</v>
      </c>
    </row>
    <row r="30" spans="1:36" ht="10.5" customHeight="1" x14ac:dyDescent="0.2">
      <c r="A30" s="11"/>
      <c r="B30" s="11"/>
      <c r="C30" s="11" t="s">
        <v>57</v>
      </c>
      <c r="D30" s="11"/>
      <c r="E30" s="11"/>
      <c r="F30" s="2"/>
      <c r="G30" s="12">
        <v>33611197</v>
      </c>
      <c r="H30" s="12">
        <v>35462659</v>
      </c>
      <c r="I30" s="12">
        <v>37181722</v>
      </c>
      <c r="J30" s="12">
        <v>36864856</v>
      </c>
      <c r="K30" s="12">
        <f t="shared" si="5"/>
        <v>38766087</v>
      </c>
      <c r="L30" s="12">
        <f t="shared" si="5"/>
        <v>40955512</v>
      </c>
      <c r="M30" s="12">
        <f t="shared" si="5"/>
        <v>43853208</v>
      </c>
      <c r="N30" s="12">
        <f t="shared" si="5"/>
        <v>47213630</v>
      </c>
      <c r="O30" s="12">
        <f t="shared" si="5"/>
        <v>49177689</v>
      </c>
      <c r="P30" s="12">
        <f t="shared" si="5"/>
        <v>47409089</v>
      </c>
      <c r="Q30" s="12">
        <f t="shared" si="5"/>
        <v>45462847</v>
      </c>
      <c r="R30" s="12">
        <f t="shared" si="5"/>
        <v>46905702</v>
      </c>
      <c r="S30" s="12">
        <f t="shared" si="5"/>
        <v>50489186</v>
      </c>
      <c r="T30" s="12">
        <f t="shared" si="5"/>
        <v>63616138</v>
      </c>
      <c r="U30" s="12">
        <f t="shared" si="5"/>
        <v>68275651</v>
      </c>
      <c r="V30" s="12">
        <f t="shared" si="5"/>
        <v>73145113</v>
      </c>
      <c r="W30" s="12">
        <f t="shared" si="5"/>
        <v>66156256</v>
      </c>
      <c r="X30" s="12">
        <f t="shared" si="5"/>
        <v>53490044</v>
      </c>
      <c r="Y30" s="12">
        <f t="shared" si="5"/>
        <v>47873232</v>
      </c>
      <c r="Z30" s="12">
        <f t="shared" si="5"/>
        <v>56934388</v>
      </c>
      <c r="AA30" s="12">
        <f t="shared" si="5"/>
        <v>60087132</v>
      </c>
      <c r="AB30" s="12">
        <v>64031076</v>
      </c>
      <c r="AC30" s="12">
        <v>70041775</v>
      </c>
      <c r="AD30" s="12">
        <v>73294277</v>
      </c>
      <c r="AE30" s="12">
        <v>80304005</v>
      </c>
      <c r="AF30" s="12">
        <v>83975553</v>
      </c>
      <c r="AG30" s="12">
        <v>84488345</v>
      </c>
      <c r="AH30" s="12">
        <v>83566189</v>
      </c>
      <c r="AI30" s="13">
        <v>4.5377863661497875E-2</v>
      </c>
      <c r="AJ30" s="13">
        <v>-1.091459419639478E-2</v>
      </c>
    </row>
    <row r="31" spans="1:36" ht="10.5" customHeight="1" x14ac:dyDescent="0.2">
      <c r="A31" s="11"/>
      <c r="B31" s="11"/>
      <c r="C31" s="11" t="s">
        <v>58</v>
      </c>
      <c r="D31" s="11"/>
      <c r="E31" s="11"/>
      <c r="F31" s="2"/>
      <c r="G31" s="12">
        <v>9775519</v>
      </c>
      <c r="H31" s="12">
        <v>10406696</v>
      </c>
      <c r="I31" s="12">
        <v>11909459</v>
      </c>
      <c r="J31" s="12">
        <v>12981309</v>
      </c>
      <c r="K31" s="12">
        <f t="shared" si="5"/>
        <v>13936450</v>
      </c>
      <c r="L31" s="12">
        <f t="shared" si="5"/>
        <v>13362058</v>
      </c>
      <c r="M31" s="12">
        <f t="shared" si="5"/>
        <v>14941822</v>
      </c>
      <c r="N31" s="12">
        <f t="shared" si="5"/>
        <v>15589840</v>
      </c>
      <c r="O31" s="12">
        <f t="shared" si="5"/>
        <v>18154648</v>
      </c>
      <c r="P31" s="12">
        <f t="shared" si="5"/>
        <v>17480863</v>
      </c>
      <c r="Q31" s="12">
        <f t="shared" si="5"/>
        <v>18061225</v>
      </c>
      <c r="R31" s="12">
        <f t="shared" si="5"/>
        <v>18663118</v>
      </c>
      <c r="S31" s="12">
        <f t="shared" si="5"/>
        <v>21436435</v>
      </c>
      <c r="T31" s="12">
        <f t="shared" si="5"/>
        <v>19407459</v>
      </c>
      <c r="U31" s="12">
        <f t="shared" si="5"/>
        <v>19390099</v>
      </c>
      <c r="V31" s="12">
        <f t="shared" si="5"/>
        <v>21195988</v>
      </c>
      <c r="W31" s="12">
        <f t="shared" si="5"/>
        <v>16852149</v>
      </c>
      <c r="X31" s="12">
        <f t="shared" si="5"/>
        <v>14133345</v>
      </c>
      <c r="Y31" s="12">
        <f t="shared" si="5"/>
        <v>15547754</v>
      </c>
      <c r="Z31" s="12">
        <f t="shared" si="5"/>
        <v>20950176</v>
      </c>
      <c r="AA31" s="12">
        <f t="shared" si="5"/>
        <v>21527300</v>
      </c>
      <c r="AB31" s="12">
        <v>19361680</v>
      </c>
      <c r="AC31" s="12">
        <v>15780961</v>
      </c>
      <c r="AD31" s="12">
        <v>15440417</v>
      </c>
      <c r="AE31" s="12">
        <v>16501947</v>
      </c>
      <c r="AF31" s="12">
        <v>16618859</v>
      </c>
      <c r="AG31" s="12">
        <v>18728704</v>
      </c>
      <c r="AH31" s="12">
        <v>14880012</v>
      </c>
      <c r="AI31" s="13">
        <v>-4.2930725671759595E-2</v>
      </c>
      <c r="AJ31" s="13">
        <v>-0.20549697405650705</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1012647</v>
      </c>
      <c r="R32" s="12">
        <f t="shared" si="5"/>
        <v>1534019</v>
      </c>
      <c r="S32" s="12">
        <f t="shared" si="5"/>
        <v>2491542</v>
      </c>
      <c r="T32" s="12">
        <f t="shared" si="5"/>
        <v>2434751</v>
      </c>
      <c r="U32" s="12">
        <f t="shared" si="5"/>
        <v>2143910</v>
      </c>
      <c r="V32" s="12">
        <f t="shared" si="5"/>
        <v>1915742</v>
      </c>
      <c r="W32" s="12">
        <f t="shared" si="5"/>
        <v>1755620</v>
      </c>
      <c r="X32" s="12">
        <f t="shared" si="5"/>
        <v>1550523</v>
      </c>
      <c r="Y32" s="12">
        <f t="shared" si="5"/>
        <v>1822004</v>
      </c>
      <c r="Z32" s="12">
        <f t="shared" ref="Z32:AA32" si="6">SUM(Z89,Z146,Z203)</f>
        <v>1788168</v>
      </c>
      <c r="AA32" s="12">
        <f t="shared" si="6"/>
        <v>1307809</v>
      </c>
      <c r="AB32" s="12">
        <v>1408775</v>
      </c>
      <c r="AC32" s="12">
        <v>2415342</v>
      </c>
      <c r="AD32" s="12">
        <v>1792562</v>
      </c>
      <c r="AE32" s="12">
        <v>1256459</v>
      </c>
      <c r="AF32" s="12">
        <v>285412</v>
      </c>
      <c r="AG32" s="12">
        <v>227847</v>
      </c>
      <c r="AH32" s="12">
        <v>551183</v>
      </c>
      <c r="AI32" s="13">
        <v>-0.14478423828692644</v>
      </c>
      <c r="AJ32" s="13">
        <v>1.4190926367255219</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10879422</v>
      </c>
      <c r="H34" s="12">
        <v>12088425</v>
      </c>
      <c r="I34" s="12">
        <v>14658367</v>
      </c>
      <c r="J34" s="12">
        <v>12872000</v>
      </c>
      <c r="K34" s="12">
        <f t="shared" ref="K34:AA34" si="7">SUM(K91,K147,K204)</f>
        <v>12841536</v>
      </c>
      <c r="L34" s="12">
        <f t="shared" si="7"/>
        <v>15030099</v>
      </c>
      <c r="M34" s="12">
        <f t="shared" si="7"/>
        <v>16969939</v>
      </c>
      <c r="N34" s="12">
        <f t="shared" si="7"/>
        <v>17562189</v>
      </c>
      <c r="O34" s="12">
        <f t="shared" si="7"/>
        <v>20931996</v>
      </c>
      <c r="P34" s="12">
        <f t="shared" si="7"/>
        <v>25445603</v>
      </c>
      <c r="Q34" s="12">
        <f t="shared" si="7"/>
        <v>25498061</v>
      </c>
      <c r="R34" s="12">
        <f t="shared" si="7"/>
        <v>26650202</v>
      </c>
      <c r="S34" s="12">
        <f t="shared" si="7"/>
        <v>27257198</v>
      </c>
      <c r="T34" s="12">
        <f t="shared" si="7"/>
        <v>36302527</v>
      </c>
      <c r="U34" s="12">
        <f t="shared" si="7"/>
        <v>35996349</v>
      </c>
      <c r="V34" s="12">
        <f t="shared" si="7"/>
        <v>31907310</v>
      </c>
      <c r="W34" s="12">
        <f t="shared" si="7"/>
        <v>33903837</v>
      </c>
      <c r="X34" s="12">
        <f t="shared" si="7"/>
        <v>53541258</v>
      </c>
      <c r="Y34" s="12">
        <f t="shared" si="7"/>
        <v>53821364</v>
      </c>
      <c r="Z34" s="12">
        <f t="shared" si="7"/>
        <v>38372662</v>
      </c>
      <c r="AA34" s="12">
        <f t="shared" si="7"/>
        <v>36456988</v>
      </c>
      <c r="AB34" s="12">
        <v>37574213</v>
      </c>
      <c r="AC34" s="12">
        <v>35882146</v>
      </c>
      <c r="AD34" s="12">
        <v>40286901</v>
      </c>
      <c r="AE34" s="12">
        <v>36030054</v>
      </c>
      <c r="AF34" s="12">
        <v>38495590</v>
      </c>
      <c r="AG34" s="12">
        <v>46554073</v>
      </c>
      <c r="AH34" s="12">
        <v>41029214</v>
      </c>
      <c r="AI34" s="13">
        <v>1.4769060311498938E-2</v>
      </c>
      <c r="AJ34" s="13">
        <v>-0.11867616824847957</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49363</v>
      </c>
      <c r="H36" s="12">
        <v>20000</v>
      </c>
      <c r="I36" s="12">
        <v>5500</v>
      </c>
      <c r="J36" s="12">
        <v>70911</v>
      </c>
      <c r="K36" s="12">
        <f t="shared" ref="K36:AA36" si="8">SUM(K93,K149,K206)</f>
        <v>58941</v>
      </c>
      <c r="L36" s="12">
        <f t="shared" si="8"/>
        <v>21822</v>
      </c>
      <c r="M36" s="12">
        <f t="shared" si="8"/>
        <v>23287</v>
      </c>
      <c r="N36" s="12">
        <f t="shared" si="8"/>
        <v>13000</v>
      </c>
      <c r="O36" s="12">
        <f t="shared" si="8"/>
        <v>0</v>
      </c>
      <c r="P36" s="12">
        <f t="shared" si="8"/>
        <v>8554</v>
      </c>
      <c r="Q36" s="12">
        <f t="shared" si="8"/>
        <v>230913</v>
      </c>
      <c r="R36" s="12">
        <f t="shared" si="8"/>
        <v>34643</v>
      </c>
      <c r="S36" s="12">
        <f t="shared" si="8"/>
        <v>131166</v>
      </c>
      <c r="T36" s="12">
        <f t="shared" si="8"/>
        <v>293683</v>
      </c>
      <c r="U36" s="12">
        <f t="shared" si="8"/>
        <v>217742</v>
      </c>
      <c r="V36" s="12">
        <f t="shared" si="8"/>
        <v>409346</v>
      </c>
      <c r="W36" s="12">
        <f t="shared" si="8"/>
        <v>723030</v>
      </c>
      <c r="X36" s="12">
        <f t="shared" si="8"/>
        <v>1497822</v>
      </c>
      <c r="Y36" s="12">
        <f t="shared" si="8"/>
        <v>1701670</v>
      </c>
      <c r="Z36" s="12">
        <f t="shared" si="8"/>
        <v>1587331</v>
      </c>
      <c r="AA36" s="12">
        <f t="shared" si="8"/>
        <v>1875623</v>
      </c>
      <c r="AB36" s="12">
        <v>1540710</v>
      </c>
      <c r="AC36" s="12">
        <v>2082418</v>
      </c>
      <c r="AD36" s="12">
        <v>1509871</v>
      </c>
      <c r="AE36" s="12">
        <v>1167848</v>
      </c>
      <c r="AF36" s="12">
        <v>1138909</v>
      </c>
      <c r="AG36" s="12">
        <v>880102</v>
      </c>
      <c r="AH36" s="12">
        <v>1013890</v>
      </c>
      <c r="AI36" s="13">
        <v>-6.7365114429732698E-2</v>
      </c>
      <c r="AJ36" s="13">
        <v>0.15201419835428168</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5941258</v>
      </c>
      <c r="S38" s="12">
        <f t="shared" si="9"/>
        <v>14032922.814999999</v>
      </c>
      <c r="T38" s="12">
        <f t="shared" si="9"/>
        <v>22124587.629999999</v>
      </c>
      <c r="U38" s="12">
        <f t="shared" si="9"/>
        <v>25212128.100000001</v>
      </c>
      <c r="V38" s="12">
        <f t="shared" si="9"/>
        <v>28299668.57</v>
      </c>
      <c r="W38" s="12">
        <f t="shared" si="9"/>
        <v>28529289.795000002</v>
      </c>
      <c r="X38" s="12">
        <f t="shared" si="9"/>
        <v>28758911.02</v>
      </c>
      <c r="Y38" s="12">
        <f t="shared" si="9"/>
        <v>31128262.324999999</v>
      </c>
      <c r="Z38" s="12">
        <f t="shared" si="9"/>
        <v>33497613.629999999</v>
      </c>
      <c r="AA38" s="12">
        <f t="shared" si="9"/>
        <v>32458065.93</v>
      </c>
      <c r="AB38" s="12">
        <v>31418518.23</v>
      </c>
      <c r="AC38" s="12">
        <v>30443492.106522541</v>
      </c>
      <c r="AD38" s="12">
        <v>38332994</v>
      </c>
      <c r="AE38" s="12">
        <v>42551088.505034134</v>
      </c>
      <c r="AF38" s="12">
        <v>43127646.119999997</v>
      </c>
      <c r="AG38" s="12">
        <v>45745382.397213101</v>
      </c>
      <c r="AH38" s="12">
        <v>46928110.410000004</v>
      </c>
      <c r="AI38" s="13">
        <v>6.9156370698606695E-2</v>
      </c>
      <c r="AJ38" s="13">
        <v>2.5854587956378228E-2</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158822240</v>
      </c>
      <c r="H40" s="5">
        <v>157878844</v>
      </c>
      <c r="I40" s="5">
        <v>168784805</v>
      </c>
      <c r="J40" s="5">
        <v>187736506</v>
      </c>
      <c r="K40" s="5">
        <f t="shared" ref="K40:Q40" si="10">SUM(K96,K152,K209)</f>
        <v>220485852</v>
      </c>
      <c r="L40" s="5">
        <f t="shared" si="10"/>
        <v>250961613</v>
      </c>
      <c r="M40" s="5">
        <f t="shared" si="10"/>
        <v>254344127</v>
      </c>
      <c r="N40" s="5">
        <f t="shared" si="10"/>
        <v>278854711</v>
      </c>
      <c r="O40" s="5">
        <f t="shared" si="10"/>
        <v>302768089</v>
      </c>
      <c r="P40" s="5">
        <f t="shared" si="10"/>
        <v>359587831</v>
      </c>
      <c r="Q40" s="5">
        <f t="shared" si="10"/>
        <v>362434488</v>
      </c>
      <c r="R40" s="5">
        <f t="shared" ref="R40:AA40" si="11">SUM(R96,R152,R209,R234)</f>
        <v>338894078</v>
      </c>
      <c r="S40" s="5">
        <f t="shared" si="11"/>
        <v>383191596.90499997</v>
      </c>
      <c r="T40" s="5">
        <f t="shared" si="11"/>
        <v>422856324.81</v>
      </c>
      <c r="U40" s="5">
        <f t="shared" si="11"/>
        <v>446781286.07999998</v>
      </c>
      <c r="V40" s="5">
        <f t="shared" si="11"/>
        <v>494476508.03000003</v>
      </c>
      <c r="W40" s="5">
        <f t="shared" si="11"/>
        <v>503001561.435</v>
      </c>
      <c r="X40" s="5">
        <f t="shared" si="11"/>
        <v>511904178.51999998</v>
      </c>
      <c r="Y40" s="5">
        <f t="shared" si="11"/>
        <v>547699621.02999997</v>
      </c>
      <c r="Z40" s="5">
        <f t="shared" si="11"/>
        <v>506627939.54000002</v>
      </c>
      <c r="AA40" s="5">
        <f t="shared" si="11"/>
        <v>513952540.81999999</v>
      </c>
      <c r="AB40" s="5">
        <v>540545281.10000002</v>
      </c>
      <c r="AC40" s="5">
        <v>520378667.78184521</v>
      </c>
      <c r="AD40" s="5">
        <v>585493035</v>
      </c>
      <c r="AE40" s="5">
        <v>618738465.53278255</v>
      </c>
      <c r="AF40" s="5">
        <v>623589269.42999995</v>
      </c>
      <c r="AG40" s="5">
        <v>651770743.6787461</v>
      </c>
      <c r="AH40" s="5">
        <v>708189517.10000002</v>
      </c>
      <c r="AI40" s="10">
        <v>4.6051104214476668E-2</v>
      </c>
      <c r="AJ40" s="10">
        <v>8.6562298121595951E-2</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49614397</v>
      </c>
      <c r="H42" s="12">
        <v>52242809</v>
      </c>
      <c r="I42" s="12">
        <v>56299505</v>
      </c>
      <c r="J42" s="12">
        <v>57939544</v>
      </c>
      <c r="K42" s="12">
        <f t="shared" ref="K42:AA51" si="12">SUM(K98,K154,K211)</f>
        <v>66877883</v>
      </c>
      <c r="L42" s="12">
        <f t="shared" si="12"/>
        <v>72297275</v>
      </c>
      <c r="M42" s="12">
        <f t="shared" si="12"/>
        <v>78259600</v>
      </c>
      <c r="N42" s="12">
        <f t="shared" si="12"/>
        <v>85831471</v>
      </c>
      <c r="O42" s="12">
        <f t="shared" si="12"/>
        <v>93655867</v>
      </c>
      <c r="P42" s="12">
        <f t="shared" si="12"/>
        <v>100015013</v>
      </c>
      <c r="Q42" s="12">
        <f t="shared" si="12"/>
        <v>104024408</v>
      </c>
      <c r="R42" s="12">
        <f t="shared" si="12"/>
        <v>108269407</v>
      </c>
      <c r="S42" s="12">
        <f t="shared" si="12"/>
        <v>125155915</v>
      </c>
      <c r="T42" s="12">
        <f t="shared" si="12"/>
        <v>129290879</v>
      </c>
      <c r="U42" s="12">
        <f t="shared" si="12"/>
        <v>138707452</v>
      </c>
      <c r="V42" s="12">
        <f t="shared" si="12"/>
        <v>144488139.78</v>
      </c>
      <c r="W42" s="12">
        <f t="shared" si="12"/>
        <v>145746243</v>
      </c>
      <c r="X42" s="12">
        <f t="shared" si="12"/>
        <v>131137113</v>
      </c>
      <c r="Y42" s="12">
        <f t="shared" si="12"/>
        <v>127728209</v>
      </c>
      <c r="Z42" s="12">
        <f t="shared" si="12"/>
        <v>139897132</v>
      </c>
      <c r="AA42" s="12">
        <f t="shared" si="12"/>
        <v>148301521</v>
      </c>
      <c r="AB42" s="12">
        <v>157446033</v>
      </c>
      <c r="AC42" s="12">
        <v>157369925</v>
      </c>
      <c r="AD42" s="12">
        <v>163995163</v>
      </c>
      <c r="AE42" s="12">
        <v>169390508</v>
      </c>
      <c r="AF42" s="12">
        <v>177503172</v>
      </c>
      <c r="AG42" s="12">
        <v>191854384</v>
      </c>
      <c r="AH42" s="12">
        <v>209838859</v>
      </c>
      <c r="AI42" s="13">
        <v>4.9040766619819154E-2</v>
      </c>
      <c r="AJ42" s="13">
        <v>9.3740234781395454E-2</v>
      </c>
    </row>
    <row r="43" spans="1:36" ht="10.5" customHeight="1" x14ac:dyDescent="0.2">
      <c r="A43" s="11"/>
      <c r="B43" s="19" t="s">
        <v>65</v>
      </c>
      <c r="C43" s="14"/>
      <c r="D43" s="19"/>
      <c r="E43" s="14"/>
      <c r="F43" s="2"/>
      <c r="G43" s="12">
        <v>60811969</v>
      </c>
      <c r="H43" s="12">
        <v>62795579</v>
      </c>
      <c r="I43" s="12">
        <v>67118891</v>
      </c>
      <c r="J43" s="12">
        <v>71526178</v>
      </c>
      <c r="K43" s="12">
        <f t="shared" si="12"/>
        <v>75123987</v>
      </c>
      <c r="L43" s="12">
        <f t="shared" si="12"/>
        <v>78650965</v>
      </c>
      <c r="M43" s="12">
        <f t="shared" si="12"/>
        <v>86813376</v>
      </c>
      <c r="N43" s="12">
        <f t="shared" si="12"/>
        <v>94859170</v>
      </c>
      <c r="O43" s="12">
        <f t="shared" si="12"/>
        <v>102651624</v>
      </c>
      <c r="P43" s="12">
        <f t="shared" si="12"/>
        <v>113485818</v>
      </c>
      <c r="Q43" s="12">
        <f t="shared" si="12"/>
        <v>115644313</v>
      </c>
      <c r="R43" s="12">
        <f t="shared" si="12"/>
        <v>117108434</v>
      </c>
      <c r="S43" s="12">
        <f t="shared" si="12"/>
        <v>127989246</v>
      </c>
      <c r="T43" s="12">
        <f t="shared" si="12"/>
        <v>134263369</v>
      </c>
      <c r="U43" s="12">
        <f t="shared" si="12"/>
        <v>140875057</v>
      </c>
      <c r="V43" s="12">
        <f t="shared" si="12"/>
        <v>152452535</v>
      </c>
      <c r="W43" s="12">
        <f t="shared" si="12"/>
        <v>152963591</v>
      </c>
      <c r="X43" s="12">
        <f t="shared" si="12"/>
        <v>148343710</v>
      </c>
      <c r="Y43" s="12">
        <f t="shared" si="12"/>
        <v>141434885</v>
      </c>
      <c r="Z43" s="12">
        <f t="shared" si="12"/>
        <v>149430103</v>
      </c>
      <c r="AA43" s="12">
        <f t="shared" si="12"/>
        <v>157562234</v>
      </c>
      <c r="AB43" s="12">
        <v>159330990</v>
      </c>
      <c r="AC43" s="12">
        <v>162009480</v>
      </c>
      <c r="AD43" s="12">
        <v>163959574</v>
      </c>
      <c r="AE43" s="12">
        <v>169962500</v>
      </c>
      <c r="AF43" s="12">
        <v>175727985</v>
      </c>
      <c r="AG43" s="12">
        <v>180085798</v>
      </c>
      <c r="AH43" s="12">
        <v>188642413</v>
      </c>
      <c r="AI43" s="13">
        <v>2.8544725466428833E-2</v>
      </c>
      <c r="AJ43" s="13">
        <v>4.7514102139248095E-2</v>
      </c>
    </row>
    <row r="44" spans="1:36" ht="10.5" customHeight="1" x14ac:dyDescent="0.2">
      <c r="A44" s="11"/>
      <c r="B44" s="19" t="s">
        <v>66</v>
      </c>
      <c r="C44" s="14"/>
      <c r="D44" s="19"/>
      <c r="E44" s="14"/>
      <c r="F44" s="2"/>
      <c r="G44" s="12">
        <v>10554478</v>
      </c>
      <c r="H44" s="12">
        <v>11223078</v>
      </c>
      <c r="I44" s="12">
        <v>13835675</v>
      </c>
      <c r="J44" s="12">
        <v>15094018</v>
      </c>
      <c r="K44" s="12">
        <f t="shared" si="12"/>
        <v>16219281</v>
      </c>
      <c r="L44" s="12">
        <f t="shared" si="12"/>
        <v>18665938</v>
      </c>
      <c r="M44" s="12">
        <f t="shared" si="12"/>
        <v>21414957</v>
      </c>
      <c r="N44" s="12">
        <f t="shared" si="12"/>
        <v>21520946</v>
      </c>
      <c r="O44" s="12">
        <f t="shared" si="12"/>
        <v>23705081</v>
      </c>
      <c r="P44" s="12">
        <f t="shared" si="12"/>
        <v>25507796</v>
      </c>
      <c r="Q44" s="12">
        <f t="shared" si="12"/>
        <v>27244778</v>
      </c>
      <c r="R44" s="12">
        <f t="shared" si="12"/>
        <v>26963021</v>
      </c>
      <c r="S44" s="12">
        <f t="shared" si="12"/>
        <v>32172332</v>
      </c>
      <c r="T44" s="12">
        <f t="shared" si="12"/>
        <v>43073808</v>
      </c>
      <c r="U44" s="12">
        <f t="shared" si="12"/>
        <v>37231278</v>
      </c>
      <c r="V44" s="12">
        <f t="shared" si="12"/>
        <v>48192254.899999999</v>
      </c>
      <c r="W44" s="12">
        <f t="shared" si="12"/>
        <v>42968151</v>
      </c>
      <c r="X44" s="12">
        <f t="shared" si="12"/>
        <v>47011389</v>
      </c>
      <c r="Y44" s="12">
        <f t="shared" si="12"/>
        <v>47211725</v>
      </c>
      <c r="Z44" s="12">
        <f t="shared" si="12"/>
        <v>46276312</v>
      </c>
      <c r="AA44" s="12">
        <f t="shared" si="12"/>
        <v>49446569</v>
      </c>
      <c r="AB44" s="12">
        <v>45805102</v>
      </c>
      <c r="AC44" s="12">
        <v>47733143</v>
      </c>
      <c r="AD44" s="12">
        <v>49566375</v>
      </c>
      <c r="AE44" s="12">
        <v>58728349</v>
      </c>
      <c r="AF44" s="12">
        <v>58725494</v>
      </c>
      <c r="AG44" s="12">
        <v>54751127</v>
      </c>
      <c r="AH44" s="12">
        <v>60452470</v>
      </c>
      <c r="AI44" s="13">
        <v>4.7329571170970919E-2</v>
      </c>
      <c r="AJ44" s="13">
        <v>0.10413197521943247</v>
      </c>
    </row>
    <row r="45" spans="1:36" ht="10.5" customHeight="1" x14ac:dyDescent="0.2">
      <c r="A45" s="11"/>
      <c r="B45" s="19" t="s">
        <v>67</v>
      </c>
      <c r="C45" s="14"/>
      <c r="D45" s="19"/>
      <c r="E45" s="14"/>
      <c r="F45" s="2"/>
      <c r="G45" s="12">
        <v>5023878</v>
      </c>
      <c r="H45" s="12">
        <v>4740737</v>
      </c>
      <c r="I45" s="12">
        <v>5180495</v>
      </c>
      <c r="J45" s="12">
        <v>6871017</v>
      </c>
      <c r="K45" s="12">
        <f t="shared" si="12"/>
        <v>10144662</v>
      </c>
      <c r="L45" s="12">
        <f t="shared" si="12"/>
        <v>10129378</v>
      </c>
      <c r="M45" s="12">
        <f t="shared" si="12"/>
        <v>10145619</v>
      </c>
      <c r="N45" s="12">
        <f t="shared" si="12"/>
        <v>11715611</v>
      </c>
      <c r="O45" s="12">
        <f t="shared" si="12"/>
        <v>11459044</v>
      </c>
      <c r="P45" s="12">
        <f t="shared" si="12"/>
        <v>10664173</v>
      </c>
      <c r="Q45" s="12">
        <f t="shared" si="12"/>
        <v>12089779</v>
      </c>
      <c r="R45" s="12">
        <f t="shared" si="12"/>
        <v>10407652</v>
      </c>
      <c r="S45" s="12">
        <f t="shared" si="12"/>
        <v>12822252</v>
      </c>
      <c r="T45" s="12">
        <f t="shared" si="12"/>
        <v>11034695</v>
      </c>
      <c r="U45" s="12">
        <f t="shared" si="12"/>
        <v>12153562</v>
      </c>
      <c r="V45" s="12">
        <f t="shared" si="12"/>
        <v>11537232</v>
      </c>
      <c r="W45" s="12">
        <f t="shared" si="12"/>
        <v>12904653</v>
      </c>
      <c r="X45" s="12">
        <f t="shared" si="12"/>
        <v>11296824</v>
      </c>
      <c r="Y45" s="12">
        <f t="shared" si="12"/>
        <v>9967274</v>
      </c>
      <c r="Z45" s="12">
        <f t="shared" si="12"/>
        <v>12313525</v>
      </c>
      <c r="AA45" s="12">
        <f t="shared" si="12"/>
        <v>9764310</v>
      </c>
      <c r="AB45" s="12">
        <v>14221119</v>
      </c>
      <c r="AC45" s="12">
        <v>12802750</v>
      </c>
      <c r="AD45" s="12">
        <v>10764389</v>
      </c>
      <c r="AE45" s="12">
        <v>10464780</v>
      </c>
      <c r="AF45" s="12">
        <v>13543753</v>
      </c>
      <c r="AG45" s="12">
        <v>16184115</v>
      </c>
      <c r="AH45" s="12">
        <v>13367678</v>
      </c>
      <c r="AI45" s="13">
        <v>-1.0261720493460857E-2</v>
      </c>
      <c r="AJ45" s="13">
        <v>-0.17402477676412953</v>
      </c>
    </row>
    <row r="46" spans="1:36" ht="10.5" customHeight="1" x14ac:dyDescent="0.2">
      <c r="A46" s="11"/>
      <c r="B46" s="19" t="s">
        <v>69</v>
      </c>
      <c r="C46" s="14"/>
      <c r="D46" s="19"/>
      <c r="E46" s="14"/>
      <c r="F46" s="2"/>
      <c r="G46" s="12">
        <v>2063012</v>
      </c>
      <c r="H46" s="12">
        <v>2143624</v>
      </c>
      <c r="I46" s="12">
        <v>2864849</v>
      </c>
      <c r="J46" s="12">
        <v>2484492</v>
      </c>
      <c r="K46" s="12">
        <f t="shared" si="12"/>
        <v>2610685</v>
      </c>
      <c r="L46" s="12">
        <f t="shared" si="12"/>
        <v>2498361</v>
      </c>
      <c r="M46" s="12">
        <f t="shared" si="12"/>
        <v>3671855</v>
      </c>
      <c r="N46" s="12">
        <f t="shared" si="12"/>
        <v>4602587</v>
      </c>
      <c r="O46" s="12">
        <f t="shared" si="12"/>
        <v>6735405</v>
      </c>
      <c r="P46" s="12">
        <f t="shared" si="12"/>
        <v>6706258</v>
      </c>
      <c r="Q46" s="12">
        <f t="shared" si="12"/>
        <v>6511037</v>
      </c>
      <c r="R46" s="12">
        <f t="shared" si="12"/>
        <v>6768823</v>
      </c>
      <c r="S46" s="12">
        <f t="shared" si="12"/>
        <v>6997407</v>
      </c>
      <c r="T46" s="12">
        <f t="shared" si="12"/>
        <v>8242757</v>
      </c>
      <c r="U46" s="12">
        <f t="shared" si="12"/>
        <v>6552234</v>
      </c>
      <c r="V46" s="12">
        <f t="shared" si="12"/>
        <v>7148911</v>
      </c>
      <c r="W46" s="12">
        <f t="shared" si="12"/>
        <v>7320843</v>
      </c>
      <c r="X46" s="12">
        <f t="shared" si="12"/>
        <v>6066612</v>
      </c>
      <c r="Y46" s="12">
        <f t="shared" si="12"/>
        <v>6362583</v>
      </c>
      <c r="Z46" s="12">
        <f t="shared" si="12"/>
        <v>7128695</v>
      </c>
      <c r="AA46" s="12">
        <f t="shared" si="12"/>
        <v>6095109</v>
      </c>
      <c r="AB46" s="12">
        <v>6947620</v>
      </c>
      <c r="AC46" s="12">
        <v>8072641</v>
      </c>
      <c r="AD46" s="12">
        <v>7767135</v>
      </c>
      <c r="AE46" s="12">
        <v>7991578</v>
      </c>
      <c r="AF46" s="12">
        <v>7370131</v>
      </c>
      <c r="AG46" s="12">
        <v>9711493</v>
      </c>
      <c r="AH46" s="12">
        <v>9229269</v>
      </c>
      <c r="AI46" s="13">
        <v>4.8468067382044344E-2</v>
      </c>
      <c r="AJ46" s="13">
        <v>-4.9654980959158393E-2</v>
      </c>
    </row>
    <row r="47" spans="1:36" ht="10.5" customHeight="1" x14ac:dyDescent="0.2">
      <c r="A47" s="11"/>
      <c r="B47" s="19" t="s">
        <v>70</v>
      </c>
      <c r="C47" s="14"/>
      <c r="D47" s="19"/>
      <c r="E47" s="14"/>
      <c r="F47" s="2"/>
      <c r="G47" s="12">
        <v>5451042</v>
      </c>
      <c r="H47" s="12">
        <v>6859115</v>
      </c>
      <c r="I47" s="12">
        <v>5749343</v>
      </c>
      <c r="J47" s="12">
        <v>6779108</v>
      </c>
      <c r="K47" s="12">
        <f t="shared" si="12"/>
        <v>8275392</v>
      </c>
      <c r="L47" s="12">
        <f t="shared" si="12"/>
        <v>8581636</v>
      </c>
      <c r="M47" s="12">
        <f t="shared" si="12"/>
        <v>9415121</v>
      </c>
      <c r="N47" s="12">
        <f t="shared" si="12"/>
        <v>9654747</v>
      </c>
      <c r="O47" s="12">
        <f t="shared" si="12"/>
        <v>9462930</v>
      </c>
      <c r="P47" s="12">
        <f t="shared" si="12"/>
        <v>9553751</v>
      </c>
      <c r="Q47" s="12">
        <f t="shared" si="12"/>
        <v>8582728</v>
      </c>
      <c r="R47" s="12">
        <f t="shared" si="12"/>
        <v>8507578</v>
      </c>
      <c r="S47" s="12">
        <f t="shared" si="12"/>
        <v>9183300</v>
      </c>
      <c r="T47" s="12">
        <f t="shared" si="12"/>
        <v>9505656</v>
      </c>
      <c r="U47" s="12">
        <f t="shared" si="12"/>
        <v>9487993</v>
      </c>
      <c r="V47" s="12">
        <f t="shared" si="12"/>
        <v>10173245</v>
      </c>
      <c r="W47" s="12">
        <f t="shared" si="12"/>
        <v>10470780</v>
      </c>
      <c r="X47" s="12">
        <f t="shared" si="12"/>
        <v>11876042</v>
      </c>
      <c r="Y47" s="12">
        <f t="shared" si="12"/>
        <v>11336538</v>
      </c>
      <c r="Z47" s="12">
        <f t="shared" si="12"/>
        <v>17036727</v>
      </c>
      <c r="AA47" s="12">
        <f t="shared" si="12"/>
        <v>19378418</v>
      </c>
      <c r="AB47" s="12">
        <v>17764659</v>
      </c>
      <c r="AC47" s="12">
        <v>17891082</v>
      </c>
      <c r="AD47" s="12">
        <v>17868511</v>
      </c>
      <c r="AE47" s="12">
        <v>23163666</v>
      </c>
      <c r="AF47" s="12">
        <v>22942127</v>
      </c>
      <c r="AG47" s="12">
        <v>22800939</v>
      </c>
      <c r="AH47" s="12">
        <v>18803155</v>
      </c>
      <c r="AI47" s="13">
        <v>9.5139123582463903E-3</v>
      </c>
      <c r="AJ47" s="13">
        <v>-0.17533418250888702</v>
      </c>
    </row>
    <row r="48" spans="1:36" ht="10.5" customHeight="1" x14ac:dyDescent="0.2">
      <c r="A48" s="11"/>
      <c r="B48" s="19" t="s">
        <v>71</v>
      </c>
      <c r="C48" s="14"/>
      <c r="D48" s="19"/>
      <c r="E48" s="14"/>
      <c r="F48" s="2"/>
      <c r="G48" s="12">
        <v>2565513</v>
      </c>
      <c r="H48" s="12">
        <v>2496998</v>
      </c>
      <c r="I48" s="12">
        <v>4190492</v>
      </c>
      <c r="J48" s="12">
        <v>4507881</v>
      </c>
      <c r="K48" s="12">
        <f t="shared" si="12"/>
        <v>4010524</v>
      </c>
      <c r="L48" s="12">
        <f t="shared" si="12"/>
        <v>4748251</v>
      </c>
      <c r="M48" s="12">
        <f t="shared" si="12"/>
        <v>5386606</v>
      </c>
      <c r="N48" s="12">
        <f t="shared" si="12"/>
        <v>6826628</v>
      </c>
      <c r="O48" s="12">
        <f t="shared" si="12"/>
        <v>4164032</v>
      </c>
      <c r="P48" s="12">
        <f t="shared" si="12"/>
        <v>6700017</v>
      </c>
      <c r="Q48" s="12">
        <f t="shared" si="12"/>
        <v>7985932</v>
      </c>
      <c r="R48" s="12">
        <f t="shared" si="12"/>
        <v>7795345</v>
      </c>
      <c r="S48" s="12">
        <f t="shared" si="12"/>
        <v>7753103</v>
      </c>
      <c r="T48" s="12">
        <f t="shared" si="12"/>
        <v>6242872</v>
      </c>
      <c r="U48" s="12">
        <f t="shared" si="12"/>
        <v>10351643</v>
      </c>
      <c r="V48" s="12">
        <f t="shared" si="12"/>
        <v>11520649</v>
      </c>
      <c r="W48" s="12">
        <f t="shared" si="12"/>
        <v>10409652</v>
      </c>
      <c r="X48" s="12">
        <f t="shared" si="12"/>
        <v>10057870</v>
      </c>
      <c r="Y48" s="12">
        <f t="shared" si="12"/>
        <v>9976982</v>
      </c>
      <c r="Z48" s="12">
        <f t="shared" si="12"/>
        <v>10791996</v>
      </c>
      <c r="AA48" s="12">
        <f t="shared" si="12"/>
        <v>11508425</v>
      </c>
      <c r="AB48" s="12">
        <v>10934619</v>
      </c>
      <c r="AC48" s="12">
        <v>11972079</v>
      </c>
      <c r="AD48" s="12">
        <v>13233607</v>
      </c>
      <c r="AE48" s="12">
        <v>15147574</v>
      </c>
      <c r="AF48" s="12">
        <v>15025162</v>
      </c>
      <c r="AG48" s="12">
        <v>14030735</v>
      </c>
      <c r="AH48" s="12">
        <v>12235388</v>
      </c>
      <c r="AI48" s="13">
        <v>1.8909664895132794E-2</v>
      </c>
      <c r="AJ48" s="13">
        <v>-0.12795815757335594</v>
      </c>
    </row>
    <row r="49" spans="1:36" ht="10.5" customHeight="1" x14ac:dyDescent="0.2">
      <c r="A49" s="11"/>
      <c r="B49" s="19" t="s">
        <v>72</v>
      </c>
      <c r="C49" s="14"/>
      <c r="D49" s="19"/>
      <c r="E49" s="14"/>
      <c r="F49" s="2"/>
      <c r="G49" s="12">
        <v>9301190</v>
      </c>
      <c r="H49" s="12">
        <v>7952100</v>
      </c>
      <c r="I49" s="12">
        <v>8357803</v>
      </c>
      <c r="J49" s="12">
        <v>9307035</v>
      </c>
      <c r="K49" s="12">
        <f t="shared" si="12"/>
        <v>11678478</v>
      </c>
      <c r="L49" s="12">
        <f t="shared" si="12"/>
        <v>24773370</v>
      </c>
      <c r="M49" s="12">
        <f t="shared" si="12"/>
        <v>18137690</v>
      </c>
      <c r="N49" s="12">
        <f t="shared" si="12"/>
        <v>14508883</v>
      </c>
      <c r="O49" s="12">
        <f t="shared" si="12"/>
        <v>16572946</v>
      </c>
      <c r="P49" s="12">
        <f t="shared" si="12"/>
        <v>19787148</v>
      </c>
      <c r="Q49" s="12">
        <f t="shared" si="12"/>
        <v>29247399</v>
      </c>
      <c r="R49" s="12">
        <f t="shared" si="12"/>
        <v>21131576</v>
      </c>
      <c r="S49" s="12">
        <f t="shared" si="12"/>
        <v>24324782</v>
      </c>
      <c r="T49" s="12">
        <f t="shared" si="12"/>
        <v>32311112</v>
      </c>
      <c r="U49" s="12">
        <f t="shared" si="12"/>
        <v>35010661</v>
      </c>
      <c r="V49" s="12">
        <f t="shared" si="12"/>
        <v>35344767</v>
      </c>
      <c r="W49" s="12">
        <f t="shared" si="12"/>
        <v>35361431</v>
      </c>
      <c r="X49" s="12">
        <f t="shared" si="12"/>
        <v>43944650</v>
      </c>
      <c r="Y49" s="12">
        <f t="shared" si="12"/>
        <v>41909719</v>
      </c>
      <c r="Z49" s="12">
        <f t="shared" si="12"/>
        <v>45235738</v>
      </c>
      <c r="AA49" s="12">
        <f t="shared" si="12"/>
        <v>45588411</v>
      </c>
      <c r="AB49" s="12">
        <v>74110087</v>
      </c>
      <c r="AC49" s="12">
        <v>43888626</v>
      </c>
      <c r="AD49" s="12">
        <v>49384077</v>
      </c>
      <c r="AE49" s="12">
        <v>62423610</v>
      </c>
      <c r="AF49" s="12">
        <v>50740877</v>
      </c>
      <c r="AG49" s="12">
        <v>46512354</v>
      </c>
      <c r="AH49" s="12">
        <v>64621873</v>
      </c>
      <c r="AI49" s="13">
        <v>-2.2574414624691008E-2</v>
      </c>
      <c r="AJ49" s="13">
        <v>0.38934858037931169</v>
      </c>
    </row>
    <row r="50" spans="1:36" ht="10.5" customHeight="1" x14ac:dyDescent="0.2">
      <c r="A50" s="11"/>
      <c r="B50" s="19" t="s">
        <v>73</v>
      </c>
      <c r="C50" s="14"/>
      <c r="D50" s="19"/>
      <c r="E50" s="14"/>
      <c r="F50" s="2"/>
      <c r="G50" s="12">
        <v>5938362</v>
      </c>
      <c r="H50" s="12">
        <v>2169730</v>
      </c>
      <c r="I50" s="12">
        <v>3045192</v>
      </c>
      <c r="J50" s="12">
        <v>10213485</v>
      </c>
      <c r="K50" s="12">
        <f t="shared" si="12"/>
        <v>24746660</v>
      </c>
      <c r="L50" s="12">
        <f t="shared" si="12"/>
        <v>29546106</v>
      </c>
      <c r="M50" s="12">
        <f t="shared" si="12"/>
        <v>19730705</v>
      </c>
      <c r="N50" s="12">
        <f t="shared" si="12"/>
        <v>27558077</v>
      </c>
      <c r="O50" s="12">
        <f t="shared" si="12"/>
        <v>31987996</v>
      </c>
      <c r="P50" s="12">
        <f t="shared" si="12"/>
        <v>64108659</v>
      </c>
      <c r="Q50" s="12">
        <f t="shared" si="12"/>
        <v>47128859</v>
      </c>
      <c r="R50" s="12">
        <f t="shared" si="12"/>
        <v>21885549</v>
      </c>
      <c r="S50" s="12">
        <f t="shared" si="12"/>
        <v>22003065</v>
      </c>
      <c r="T50" s="12">
        <f t="shared" si="12"/>
        <v>25277684</v>
      </c>
      <c r="U50" s="12">
        <f t="shared" si="12"/>
        <v>33082864</v>
      </c>
      <c r="V50" s="12">
        <f t="shared" si="12"/>
        <v>48871802</v>
      </c>
      <c r="W50" s="12">
        <f t="shared" si="12"/>
        <v>51561675</v>
      </c>
      <c r="X50" s="12">
        <f t="shared" si="12"/>
        <v>72938623</v>
      </c>
      <c r="Y50" s="12">
        <f t="shared" si="12"/>
        <v>120789221</v>
      </c>
      <c r="Z50" s="12">
        <f t="shared" si="12"/>
        <v>44680765</v>
      </c>
      <c r="AA50" s="12">
        <f t="shared" si="12"/>
        <v>28347232</v>
      </c>
      <c r="AB50" s="12">
        <v>14015750</v>
      </c>
      <c r="AC50" s="12">
        <v>17399900</v>
      </c>
      <c r="AD50" s="12">
        <v>64383605</v>
      </c>
      <c r="AE50" s="12">
        <v>56389512</v>
      </c>
      <c r="AF50" s="12">
        <v>55075167</v>
      </c>
      <c r="AG50" s="12">
        <v>66640795</v>
      </c>
      <c r="AH50" s="12">
        <v>86189405</v>
      </c>
      <c r="AI50" s="13">
        <v>0.35354569957221504</v>
      </c>
      <c r="AJ50" s="13">
        <v>0.29334298908048739</v>
      </c>
    </row>
    <row r="51" spans="1:36" ht="10.5" customHeight="1" x14ac:dyDescent="0.2">
      <c r="A51" s="11"/>
      <c r="B51" s="19" t="s">
        <v>74</v>
      </c>
      <c r="C51" s="14"/>
      <c r="D51" s="19"/>
      <c r="E51" s="14"/>
      <c r="F51" s="2"/>
      <c r="G51" s="12">
        <v>7498399</v>
      </c>
      <c r="H51" s="12">
        <v>5255074</v>
      </c>
      <c r="I51" s="12">
        <v>2142560</v>
      </c>
      <c r="J51" s="12">
        <v>3013748</v>
      </c>
      <c r="K51" s="12">
        <f t="shared" si="12"/>
        <v>798300</v>
      </c>
      <c r="L51" s="12">
        <f t="shared" si="12"/>
        <v>1070333</v>
      </c>
      <c r="M51" s="12">
        <f t="shared" si="12"/>
        <v>1368598</v>
      </c>
      <c r="N51" s="12">
        <f t="shared" si="12"/>
        <v>1776591</v>
      </c>
      <c r="O51" s="12">
        <f t="shared" si="12"/>
        <v>2373164</v>
      </c>
      <c r="P51" s="12">
        <f t="shared" si="12"/>
        <v>3059198</v>
      </c>
      <c r="Q51" s="12">
        <f t="shared" si="12"/>
        <v>3975255</v>
      </c>
      <c r="R51" s="12">
        <f t="shared" si="12"/>
        <v>2996164</v>
      </c>
      <c r="S51" s="12">
        <f t="shared" si="12"/>
        <v>1680036</v>
      </c>
      <c r="T51" s="12">
        <f t="shared" si="12"/>
        <v>4453704</v>
      </c>
      <c r="U51" s="12">
        <f t="shared" si="12"/>
        <v>2768600</v>
      </c>
      <c r="V51" s="12">
        <f t="shared" si="12"/>
        <v>2786877</v>
      </c>
      <c r="W51" s="12">
        <f t="shared" si="12"/>
        <v>10763242</v>
      </c>
      <c r="X51" s="12">
        <f t="shared" si="12"/>
        <v>6128840</v>
      </c>
      <c r="Y51" s="12">
        <f t="shared" si="12"/>
        <v>5997301</v>
      </c>
      <c r="Z51" s="12">
        <f t="shared" si="12"/>
        <v>6969084</v>
      </c>
      <c r="AA51" s="12">
        <f t="shared" si="12"/>
        <v>9020515</v>
      </c>
      <c r="AB51" s="12">
        <v>8957571</v>
      </c>
      <c r="AC51" s="12">
        <v>10067532</v>
      </c>
      <c r="AD51" s="12">
        <v>12294315</v>
      </c>
      <c r="AE51" s="12">
        <v>12142046</v>
      </c>
      <c r="AF51" s="12">
        <v>12411087</v>
      </c>
      <c r="AG51" s="12">
        <v>13492623</v>
      </c>
      <c r="AH51" s="12">
        <v>7257291</v>
      </c>
      <c r="AI51" s="13">
        <v>-3.4473837024769138E-2</v>
      </c>
      <c r="AJ51" s="13">
        <v>-0.46212897225394944</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7060529</v>
      </c>
      <c r="S52" s="12">
        <f t="shared" si="13"/>
        <v>13110158.904999999</v>
      </c>
      <c r="T52" s="12">
        <f t="shared" si="13"/>
        <v>19159788.809999999</v>
      </c>
      <c r="U52" s="12">
        <f t="shared" si="13"/>
        <v>20559942.079999998</v>
      </c>
      <c r="V52" s="12">
        <f t="shared" si="13"/>
        <v>21960095.349999998</v>
      </c>
      <c r="W52" s="12">
        <f t="shared" si="13"/>
        <v>22531300.434999999</v>
      </c>
      <c r="X52" s="12">
        <f t="shared" si="13"/>
        <v>23102505.52</v>
      </c>
      <c r="Y52" s="12">
        <f t="shared" si="13"/>
        <v>24985184.030000001</v>
      </c>
      <c r="Z52" s="12">
        <f t="shared" si="13"/>
        <v>26867862.539999999</v>
      </c>
      <c r="AA52" s="12">
        <f t="shared" si="13"/>
        <v>28939796.82</v>
      </c>
      <c r="AB52" s="12">
        <v>31011731.099999998</v>
      </c>
      <c r="AC52" s="12">
        <v>31171509.781845193</v>
      </c>
      <c r="AD52" s="12">
        <v>32276284</v>
      </c>
      <c r="AE52" s="12">
        <v>32934342.532782517</v>
      </c>
      <c r="AF52" s="12">
        <v>34524314.43</v>
      </c>
      <c r="AG52" s="12">
        <v>35706380.678746082</v>
      </c>
      <c r="AH52" s="12">
        <v>37551716.099999994</v>
      </c>
      <c r="AI52" s="13">
        <v>3.2406261566442662E-2</v>
      </c>
      <c r="AJ52" s="13">
        <v>5.1680830881644983E-2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196</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112943122</v>
      </c>
      <c r="H62" s="5">
        <v>119134753</v>
      </c>
      <c r="I62" s="5">
        <v>121668035</v>
      </c>
      <c r="J62" s="5">
        <v>150810218</v>
      </c>
      <c r="K62" s="5">
        <f>SUM(K64,K79,K91,K93)</f>
        <v>153514431</v>
      </c>
      <c r="L62" s="5">
        <f>SUM(L64,L79,L91,L93)</f>
        <v>174652778</v>
      </c>
      <c r="M62" s="5">
        <f>SUM(M64,M79,M91,M93)</f>
        <v>187305288</v>
      </c>
      <c r="N62" s="5">
        <f>SUM(N64,N79,N91,N93)</f>
        <v>220275380</v>
      </c>
      <c r="O62" s="39">
        <v>224684796</v>
      </c>
      <c r="P62" s="39">
        <v>245203123</v>
      </c>
      <c r="Q62" s="39">
        <v>244121156</v>
      </c>
      <c r="R62" s="39">
        <v>236064022</v>
      </c>
      <c r="S62" s="39">
        <v>260489470</v>
      </c>
      <c r="T62" s="39">
        <v>300602730</v>
      </c>
      <c r="U62" s="8">
        <v>300186927</v>
      </c>
      <c r="V62" s="8">
        <f>SUM(V64,V79,V91,V93)</f>
        <v>289819875</v>
      </c>
      <c r="W62" s="8">
        <f>W64+W79+W91+W93</f>
        <v>422238681</v>
      </c>
      <c r="X62" s="8">
        <f>SUM(X64,X79,X91,X93)</f>
        <v>386201754</v>
      </c>
      <c r="Y62" s="8">
        <f>SUM(Y64+Y79+Y91+Y93)</f>
        <v>300143175.11844742</v>
      </c>
      <c r="Z62" s="8">
        <f>SUM(Z64+Z79+Z91+Z93)</f>
        <v>302991427.35446239</v>
      </c>
      <c r="AA62" s="8">
        <f>SUM(AA64+AA79+AA91+AA93)</f>
        <v>303733766</v>
      </c>
      <c r="AB62" s="39">
        <v>341663408</v>
      </c>
      <c r="AC62" s="39">
        <v>379039284</v>
      </c>
      <c r="AD62" s="39">
        <v>480719970</v>
      </c>
      <c r="AE62" s="39">
        <v>431212545</v>
      </c>
      <c r="AF62" s="39">
        <v>464446282</v>
      </c>
      <c r="AG62" s="39">
        <v>399282195</v>
      </c>
      <c r="AH62" s="39">
        <v>567542495</v>
      </c>
      <c r="AI62" s="10">
        <v>8.8261635923188253E-2</v>
      </c>
      <c r="AJ62" s="10">
        <v>0.42140697007538741</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46614005</v>
      </c>
      <c r="H64" s="12">
        <v>52063033</v>
      </c>
      <c r="I64" s="12">
        <v>50409156</v>
      </c>
      <c r="J64" s="12">
        <v>70682970</v>
      </c>
      <c r="K64" s="12">
        <f>SUM(K65,K69:K73)</f>
        <v>67311634</v>
      </c>
      <c r="L64" s="12">
        <f>SUM(L65,L69:L73)</f>
        <v>83870916</v>
      </c>
      <c r="M64" s="12">
        <f>SUM(M65,M69:M73)</f>
        <v>87703635</v>
      </c>
      <c r="N64" s="12">
        <f>SUM(N65,N69:N73)</f>
        <v>114153999</v>
      </c>
      <c r="O64" s="41">
        <v>93620224</v>
      </c>
      <c r="P64" s="41">
        <v>107617500</v>
      </c>
      <c r="Q64" s="41">
        <v>110627872</v>
      </c>
      <c r="R64" s="41">
        <v>104392782</v>
      </c>
      <c r="S64" s="41">
        <v>121604794</v>
      </c>
      <c r="T64" s="41">
        <v>150685897</v>
      </c>
      <c r="U64" s="11">
        <v>143388063</v>
      </c>
      <c r="V64" s="11">
        <v>102435520</v>
      </c>
      <c r="W64" s="11">
        <v>239882057</v>
      </c>
      <c r="X64" s="11">
        <v>206895694</v>
      </c>
      <c r="Y64" s="11">
        <v>123002491</v>
      </c>
      <c r="Z64" s="11">
        <v>117726449</v>
      </c>
      <c r="AA64" s="11">
        <v>116026751</v>
      </c>
      <c r="AB64" s="41">
        <v>150512288</v>
      </c>
      <c r="AC64" s="41">
        <v>180678397</v>
      </c>
      <c r="AD64" s="41">
        <v>278726848</v>
      </c>
      <c r="AE64" s="41">
        <v>213543089</v>
      </c>
      <c r="AF64" s="41">
        <v>235982169</v>
      </c>
      <c r="AG64" s="39">
        <v>162601701</v>
      </c>
      <c r="AH64" s="41">
        <v>324291428</v>
      </c>
      <c r="AI64" s="13">
        <v>0.13647682815457496</v>
      </c>
      <c r="AJ64" s="13">
        <v>0.99439136248642324</v>
      </c>
    </row>
    <row r="65" spans="1:36" ht="10.5" customHeight="1" x14ac:dyDescent="0.2">
      <c r="A65" s="11"/>
      <c r="B65" s="11"/>
      <c r="C65" s="11" t="s">
        <v>36</v>
      </c>
      <c r="D65" s="11"/>
      <c r="E65" s="11"/>
      <c r="F65" s="2"/>
      <c r="G65" s="12">
        <v>37308777</v>
      </c>
      <c r="H65" s="12">
        <v>39850423</v>
      </c>
      <c r="I65" s="12">
        <v>40910633</v>
      </c>
      <c r="J65" s="12">
        <v>38869361</v>
      </c>
      <c r="K65" s="12">
        <f>SUM(K66:K68)</f>
        <v>43301517</v>
      </c>
      <c r="L65" s="12">
        <f>SUM(L66:L68)</f>
        <v>48092178</v>
      </c>
      <c r="M65" s="12">
        <f>SUM(M66:M68)</f>
        <v>52609708</v>
      </c>
      <c r="N65" s="12">
        <f>SUM(N66:N68)</f>
        <v>58361383</v>
      </c>
      <c r="O65" s="41">
        <v>64429672</v>
      </c>
      <c r="P65" s="41">
        <v>69040540</v>
      </c>
      <c r="Q65" s="41">
        <v>76013092</v>
      </c>
      <c r="R65" s="41">
        <v>84819739</v>
      </c>
      <c r="S65" s="41">
        <v>84942379</v>
      </c>
      <c r="T65" s="41">
        <v>84929729</v>
      </c>
      <c r="U65" s="11">
        <v>88412369</v>
      </c>
      <c r="V65" s="11">
        <v>81058267</v>
      </c>
      <c r="W65" s="11">
        <v>84861007</v>
      </c>
      <c r="X65" s="11">
        <v>88554715</v>
      </c>
      <c r="Y65" s="11">
        <v>88334853</v>
      </c>
      <c r="Z65" s="11">
        <v>90176673</v>
      </c>
      <c r="AA65" s="11">
        <v>93323942</v>
      </c>
      <c r="AB65" s="41">
        <v>97544753</v>
      </c>
      <c r="AC65" s="41">
        <v>103563553</v>
      </c>
      <c r="AD65" s="41">
        <v>123772922</v>
      </c>
      <c r="AE65" s="41">
        <v>124201041</v>
      </c>
      <c r="AF65" s="41">
        <v>128855180</v>
      </c>
      <c r="AG65" s="41">
        <v>134000219</v>
      </c>
      <c r="AH65" s="41">
        <v>141571257</v>
      </c>
      <c r="AI65" s="13">
        <v>6.4049574693294753E-2</v>
      </c>
      <c r="AJ65" s="13">
        <v>5.6500191242224759E-2</v>
      </c>
    </row>
    <row r="66" spans="1:36" ht="10.5" customHeight="1" x14ac:dyDescent="0.2">
      <c r="A66" s="11"/>
      <c r="B66" s="11"/>
      <c r="C66" s="11"/>
      <c r="D66" s="11" t="s">
        <v>37</v>
      </c>
      <c r="E66" s="11"/>
      <c r="F66" s="2"/>
      <c r="G66" s="12">
        <v>37308777</v>
      </c>
      <c r="H66" s="12">
        <v>39850423</v>
      </c>
      <c r="I66" s="12">
        <v>40910633</v>
      </c>
      <c r="J66" s="12">
        <v>38869361</v>
      </c>
      <c r="K66" s="12">
        <v>43301517</v>
      </c>
      <c r="L66" s="12">
        <v>48066242</v>
      </c>
      <c r="M66" s="12">
        <v>52419807</v>
      </c>
      <c r="N66" s="12">
        <v>58053636</v>
      </c>
      <c r="O66" s="41">
        <v>64091147</v>
      </c>
      <c r="P66" s="41">
        <v>68673120</v>
      </c>
      <c r="Q66" s="41">
        <v>75619582</v>
      </c>
      <c r="R66" s="41">
        <v>84404014</v>
      </c>
      <c r="S66" s="41">
        <v>84600015</v>
      </c>
      <c r="T66" s="41">
        <v>84586017</v>
      </c>
      <c r="U66" s="11">
        <v>87977239</v>
      </c>
      <c r="V66" s="11">
        <v>80576000</v>
      </c>
      <c r="W66" s="11">
        <v>84365550</v>
      </c>
      <c r="X66" s="11">
        <v>88140408</v>
      </c>
      <c r="Y66" s="11">
        <v>87959912</v>
      </c>
      <c r="Z66" s="11">
        <v>89842924</v>
      </c>
      <c r="AA66" s="11">
        <v>92960674</v>
      </c>
      <c r="AB66" s="41">
        <v>97103195</v>
      </c>
      <c r="AC66" s="41">
        <v>103056273</v>
      </c>
      <c r="AD66" s="41">
        <v>123243950</v>
      </c>
      <c r="AE66" s="41">
        <v>123567528</v>
      </c>
      <c r="AF66" s="41">
        <v>128202356</v>
      </c>
      <c r="AG66" s="41">
        <v>133181401</v>
      </c>
      <c r="AH66" s="41">
        <v>141172637</v>
      </c>
      <c r="AI66" s="13">
        <v>6.4354174596452429E-2</v>
      </c>
      <c r="AJ66" s="13">
        <v>6.0002642561178647E-2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25936</v>
      </c>
      <c r="M68" s="12">
        <v>189901</v>
      </c>
      <c r="N68" s="12">
        <v>307747</v>
      </c>
      <c r="O68" s="41">
        <v>338525</v>
      </c>
      <c r="P68" s="41">
        <v>367420</v>
      </c>
      <c r="Q68" s="41">
        <v>393510</v>
      </c>
      <c r="R68" s="41">
        <v>415725</v>
      </c>
      <c r="S68" s="41">
        <v>342364</v>
      </c>
      <c r="T68" s="41">
        <v>343712</v>
      </c>
      <c r="U68" s="11">
        <v>435130</v>
      </c>
      <c r="V68" s="11">
        <v>482267</v>
      </c>
      <c r="W68" s="11">
        <v>495457</v>
      </c>
      <c r="X68" s="11">
        <v>414307</v>
      </c>
      <c r="Y68" s="11">
        <v>374941</v>
      </c>
      <c r="Z68" s="11">
        <v>333749</v>
      </c>
      <c r="AA68" s="11">
        <v>363268</v>
      </c>
      <c r="AB68" s="41">
        <v>441558</v>
      </c>
      <c r="AC68" s="41">
        <v>507280</v>
      </c>
      <c r="AD68" s="41">
        <v>528972</v>
      </c>
      <c r="AE68" s="41">
        <v>633513</v>
      </c>
      <c r="AF68" s="41">
        <v>652824</v>
      </c>
      <c r="AG68" s="41">
        <v>818818</v>
      </c>
      <c r="AH68" s="41">
        <v>398620</v>
      </c>
      <c r="AI68" s="13">
        <v>-1.6905602335695491E-2</v>
      </c>
      <c r="AJ68" s="13">
        <v>-0.51317631024232491</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9305228</v>
      </c>
      <c r="H73" s="12">
        <v>12212610</v>
      </c>
      <c r="I73" s="12">
        <v>9498523</v>
      </c>
      <c r="J73" s="12">
        <v>31813609</v>
      </c>
      <c r="K73" s="12">
        <f>SUM(K74:K77)</f>
        <v>24010117</v>
      </c>
      <c r="L73" s="12">
        <f>SUM(L74:L77)</f>
        <v>35778738</v>
      </c>
      <c r="M73" s="12">
        <f>SUM(M74:M77)</f>
        <v>35093927</v>
      </c>
      <c r="N73" s="12">
        <f>SUM(N74:N77)</f>
        <v>55792616</v>
      </c>
      <c r="O73" s="41">
        <v>29190552</v>
      </c>
      <c r="P73" s="41">
        <v>38576960</v>
      </c>
      <c r="Q73" s="41">
        <v>34614780</v>
      </c>
      <c r="R73" s="41">
        <v>19573043</v>
      </c>
      <c r="S73" s="41">
        <v>36662415</v>
      </c>
      <c r="T73" s="41">
        <v>65756168</v>
      </c>
      <c r="U73" s="11">
        <v>54975694</v>
      </c>
      <c r="V73" s="11">
        <v>21377253</v>
      </c>
      <c r="W73" s="11">
        <v>155021050</v>
      </c>
      <c r="X73" s="11">
        <v>118340979</v>
      </c>
      <c r="Y73" s="11">
        <v>34667638</v>
      </c>
      <c r="Z73" s="11">
        <v>27549776</v>
      </c>
      <c r="AA73" s="11">
        <v>22702809</v>
      </c>
      <c r="AB73" s="41">
        <v>52967535</v>
      </c>
      <c r="AC73" s="41">
        <v>77114844</v>
      </c>
      <c r="AD73" s="41">
        <v>154953926</v>
      </c>
      <c r="AE73" s="41">
        <v>89342048</v>
      </c>
      <c r="AF73" s="41">
        <v>107126989</v>
      </c>
      <c r="AG73" s="41">
        <v>28601482</v>
      </c>
      <c r="AH73" s="41">
        <v>182720171</v>
      </c>
      <c r="AI73" s="13">
        <v>0.22921953951471985</v>
      </c>
      <c r="AJ73" s="13">
        <v>5.3884861280964396</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6933728</v>
      </c>
      <c r="H75" s="12">
        <v>7413301</v>
      </c>
      <c r="I75" s="12">
        <v>8138811</v>
      </c>
      <c r="J75" s="12">
        <v>9668338</v>
      </c>
      <c r="K75" s="12">
        <v>10266784</v>
      </c>
      <c r="L75" s="12">
        <v>10746100</v>
      </c>
      <c r="M75" s="12">
        <v>11268515</v>
      </c>
      <c r="N75" s="12">
        <v>12181823</v>
      </c>
      <c r="O75" s="41">
        <v>13210269</v>
      </c>
      <c r="P75" s="41">
        <v>13071159</v>
      </c>
      <c r="Q75" s="41">
        <v>12099700</v>
      </c>
      <c r="R75" s="41">
        <v>12801869</v>
      </c>
      <c r="S75" s="41">
        <v>13933411</v>
      </c>
      <c r="T75" s="41">
        <v>15442570</v>
      </c>
      <c r="U75" s="11">
        <v>17342206</v>
      </c>
      <c r="V75" s="11">
        <v>15474510</v>
      </c>
      <c r="W75" s="11">
        <v>16107094</v>
      </c>
      <c r="X75" s="11">
        <v>14303848</v>
      </c>
      <c r="Y75" s="11">
        <v>13119086</v>
      </c>
      <c r="Z75" s="11">
        <v>13781780</v>
      </c>
      <c r="AA75" s="11">
        <v>13343740</v>
      </c>
      <c r="AB75" s="41">
        <v>13173131</v>
      </c>
      <c r="AC75" s="41">
        <v>13178616</v>
      </c>
      <c r="AD75" s="41">
        <v>13648709</v>
      </c>
      <c r="AE75" s="41">
        <v>13938474</v>
      </c>
      <c r="AF75" s="41">
        <v>14795489</v>
      </c>
      <c r="AG75" s="41">
        <v>16492531</v>
      </c>
      <c r="AH75" s="41">
        <v>14827930</v>
      </c>
      <c r="AI75" s="13">
        <v>1.9917991203347807E-2</v>
      </c>
      <c r="AJ75" s="13">
        <v>-0.1009305970078213</v>
      </c>
    </row>
    <row r="76" spans="1:36" ht="10.5" customHeight="1" x14ac:dyDescent="0.2">
      <c r="A76" s="11"/>
      <c r="B76" s="14"/>
      <c r="C76" s="11"/>
      <c r="D76" s="15" t="s">
        <v>47</v>
      </c>
      <c r="E76" s="11"/>
      <c r="F76" s="2"/>
      <c r="G76" s="12">
        <v>1235000</v>
      </c>
      <c r="H76" s="12">
        <v>3540000</v>
      </c>
      <c r="I76" s="12">
        <v>0</v>
      </c>
      <c r="J76" s="12">
        <v>21086750</v>
      </c>
      <c r="K76" s="12">
        <v>12536000</v>
      </c>
      <c r="L76" s="12">
        <v>23607429</v>
      </c>
      <c r="M76" s="12">
        <v>21591199</v>
      </c>
      <c r="N76" s="12">
        <v>41300413</v>
      </c>
      <c r="O76" s="41">
        <v>12750000</v>
      </c>
      <c r="P76" s="41">
        <v>23496552</v>
      </c>
      <c r="Q76" s="41">
        <v>19400000</v>
      </c>
      <c r="R76" s="41">
        <v>2674685</v>
      </c>
      <c r="S76" s="41">
        <v>17765498</v>
      </c>
      <c r="T76" s="41">
        <v>45534025</v>
      </c>
      <c r="U76" s="11">
        <v>33843260</v>
      </c>
      <c r="V76" s="11">
        <v>1850708</v>
      </c>
      <c r="W76" s="11">
        <v>134655213</v>
      </c>
      <c r="X76" s="11">
        <v>100373715</v>
      </c>
      <c r="Y76" s="11">
        <v>17358703</v>
      </c>
      <c r="Z76" s="11">
        <v>7837006</v>
      </c>
      <c r="AA76" s="11">
        <v>5125827</v>
      </c>
      <c r="AB76" s="41">
        <v>35951465</v>
      </c>
      <c r="AC76" s="41">
        <v>49154739</v>
      </c>
      <c r="AD76" s="41">
        <v>132579932</v>
      </c>
      <c r="AE76" s="41">
        <v>65759602</v>
      </c>
      <c r="AF76" s="41">
        <v>76444939</v>
      </c>
      <c r="AG76" s="41">
        <v>3048230</v>
      </c>
      <c r="AH76" s="41">
        <v>159299326</v>
      </c>
      <c r="AI76" s="13">
        <v>0.28159132093267725</v>
      </c>
      <c r="AJ76" s="13">
        <v>51.259614924070689</v>
      </c>
    </row>
    <row r="77" spans="1:36" ht="10.5" customHeight="1" x14ac:dyDescent="0.2">
      <c r="A77" s="11"/>
      <c r="B77" s="11"/>
      <c r="C77" s="11"/>
      <c r="D77" s="11" t="s">
        <v>48</v>
      </c>
      <c r="E77" s="11"/>
      <c r="F77" s="2"/>
      <c r="G77" s="12">
        <v>1136500</v>
      </c>
      <c r="H77" s="12">
        <v>1259309</v>
      </c>
      <c r="I77" s="12">
        <v>1359712</v>
      </c>
      <c r="J77" s="12">
        <v>1058521</v>
      </c>
      <c r="K77" s="12">
        <v>1207333</v>
      </c>
      <c r="L77" s="12">
        <v>1425209</v>
      </c>
      <c r="M77" s="12">
        <v>2234213</v>
      </c>
      <c r="N77" s="12">
        <v>2310380</v>
      </c>
      <c r="O77" s="41">
        <v>3230283</v>
      </c>
      <c r="P77" s="41">
        <v>2009249</v>
      </c>
      <c r="Q77" s="41">
        <v>3115080</v>
      </c>
      <c r="R77" s="41">
        <v>4096489</v>
      </c>
      <c r="S77" s="41">
        <v>4963506</v>
      </c>
      <c r="T77" s="41">
        <v>4779573</v>
      </c>
      <c r="U77" s="11">
        <v>3790228</v>
      </c>
      <c r="V77" s="11">
        <v>4052035</v>
      </c>
      <c r="W77" s="11">
        <v>4258743</v>
      </c>
      <c r="X77" s="11">
        <v>3663416</v>
      </c>
      <c r="Y77" s="11">
        <v>4189849</v>
      </c>
      <c r="Z77" s="11">
        <v>5930990</v>
      </c>
      <c r="AA77" s="11">
        <v>4233242</v>
      </c>
      <c r="AB77" s="41">
        <v>3842939</v>
      </c>
      <c r="AC77" s="41">
        <v>14781489</v>
      </c>
      <c r="AD77" s="41">
        <v>8725285</v>
      </c>
      <c r="AE77" s="41">
        <v>9643972</v>
      </c>
      <c r="AF77" s="41">
        <v>15886561</v>
      </c>
      <c r="AG77" s="41">
        <v>9060721</v>
      </c>
      <c r="AH77" s="41">
        <v>8592915</v>
      </c>
      <c r="AI77" s="13">
        <v>0.14352633533404457</v>
      </c>
      <c r="AJ77" s="13">
        <v>-5.1630107581946291E-2</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c r="AI78" s="13"/>
      <c r="AJ78" s="13"/>
    </row>
    <row r="79" spans="1:36" ht="10.5" customHeight="1" x14ac:dyDescent="0.2">
      <c r="A79" s="11"/>
      <c r="B79" s="11" t="s">
        <v>49</v>
      </c>
      <c r="C79" s="11"/>
      <c r="D79" s="11"/>
      <c r="E79" s="11"/>
      <c r="F79" s="2"/>
      <c r="G79" s="12">
        <v>58062836</v>
      </c>
      <c r="H79" s="12">
        <v>58331747</v>
      </c>
      <c r="I79" s="12">
        <v>62369906</v>
      </c>
      <c r="J79" s="12">
        <v>71304465</v>
      </c>
      <c r="K79" s="12">
        <f>SUM(K80:K89)</f>
        <v>77181558</v>
      </c>
      <c r="L79" s="12">
        <f>SUM(L80:L89)</f>
        <v>80459412</v>
      </c>
      <c r="M79" s="12">
        <f>SUM(M80:M89)</f>
        <v>88447397</v>
      </c>
      <c r="N79" s="12">
        <f>SUM(N80:N89)</f>
        <v>92499517</v>
      </c>
      <c r="O79" s="41">
        <v>115038291</v>
      </c>
      <c r="P79" s="41">
        <v>115983516</v>
      </c>
      <c r="Q79" s="41">
        <v>111985285</v>
      </c>
      <c r="R79" s="41">
        <v>108874881</v>
      </c>
      <c r="S79" s="41">
        <v>115405883</v>
      </c>
      <c r="T79" s="41">
        <v>125446935</v>
      </c>
      <c r="U79" s="11">
        <v>131606367</v>
      </c>
      <c r="V79" s="11">
        <f>SUM(V80:V89)</f>
        <v>162466235</v>
      </c>
      <c r="W79" s="11">
        <f>SUM(W80:W89)</f>
        <v>152806220</v>
      </c>
      <c r="X79" s="11">
        <f>SUM(X80:X89)</f>
        <v>136609382</v>
      </c>
      <c r="Y79" s="11">
        <f>SUM(Y80:Y89)</f>
        <v>137225044.11844742</v>
      </c>
      <c r="Z79" s="11">
        <f>SUM(Z80:Z89)</f>
        <v>152843443.35446241</v>
      </c>
      <c r="AA79" s="11">
        <v>156520402</v>
      </c>
      <c r="AB79" s="41">
        <v>159052650</v>
      </c>
      <c r="AC79" s="41">
        <v>166536906</v>
      </c>
      <c r="AD79" s="41">
        <v>171812046</v>
      </c>
      <c r="AE79" s="41">
        <v>185910747</v>
      </c>
      <c r="AF79" s="41">
        <v>194731968</v>
      </c>
      <c r="AG79" s="41">
        <v>203620238</v>
      </c>
      <c r="AH79" s="41">
        <v>208939728</v>
      </c>
      <c r="AI79" s="13">
        <v>4.6517959959027522E-2</v>
      </c>
      <c r="AJ79" s="13">
        <v>2.6124564297975137E-2</v>
      </c>
    </row>
    <row r="80" spans="1:36" ht="10.5" customHeight="1" x14ac:dyDescent="0.2">
      <c r="A80" s="11"/>
      <c r="B80" s="11"/>
      <c r="C80" s="11" t="s">
        <v>50</v>
      </c>
      <c r="D80" s="11"/>
      <c r="E80" s="11"/>
      <c r="F80" s="2"/>
      <c r="G80" s="12">
        <v>0</v>
      </c>
      <c r="H80" s="12">
        <v>0</v>
      </c>
      <c r="I80" s="12">
        <v>0</v>
      </c>
      <c r="J80" s="12">
        <v>7222425</v>
      </c>
      <c r="K80" s="12">
        <v>7598434</v>
      </c>
      <c r="L80" s="12">
        <v>7872457</v>
      </c>
      <c r="M80" s="12">
        <v>8398245</v>
      </c>
      <c r="N80" s="12">
        <v>8493603</v>
      </c>
      <c r="O80" s="41">
        <v>7873323</v>
      </c>
      <c r="P80" s="41">
        <v>8084551</v>
      </c>
      <c r="Q80" s="41">
        <v>7969500</v>
      </c>
      <c r="R80" s="41">
        <v>7969571</v>
      </c>
      <c r="S80" s="41">
        <v>7969571</v>
      </c>
      <c r="T80" s="41">
        <v>7983133</v>
      </c>
      <c r="U80" s="11">
        <v>7969571</v>
      </c>
      <c r="V80" s="11">
        <v>9943419</v>
      </c>
      <c r="W80" s="11">
        <v>9943419</v>
      </c>
      <c r="X80" s="11">
        <v>9943419</v>
      </c>
      <c r="Y80" s="11">
        <v>9943419</v>
      </c>
      <c r="Z80" s="11">
        <v>9943419</v>
      </c>
      <c r="AA80" s="11">
        <v>7970928</v>
      </c>
      <c r="AB80" s="41">
        <v>7970928</v>
      </c>
      <c r="AC80" s="41">
        <v>7970928</v>
      </c>
      <c r="AD80" s="41">
        <v>7970928</v>
      </c>
      <c r="AE80" s="41">
        <v>7970928</v>
      </c>
      <c r="AF80" s="41">
        <v>7970928</v>
      </c>
      <c r="AG80" s="41">
        <v>7970928</v>
      </c>
      <c r="AH80" s="41">
        <v>7970928</v>
      </c>
      <c r="AI80" s="13">
        <v>0</v>
      </c>
      <c r="AJ80" s="13">
        <v>0</v>
      </c>
    </row>
    <row r="81" spans="1:36" ht="10.5" customHeight="1" x14ac:dyDescent="0.2">
      <c r="A81" s="11"/>
      <c r="B81" s="11"/>
      <c r="C81" s="11" t="s">
        <v>51</v>
      </c>
      <c r="D81" s="11"/>
      <c r="E81" s="11"/>
      <c r="F81" s="2"/>
      <c r="G81" s="12">
        <v>0</v>
      </c>
      <c r="H81" s="12">
        <v>0</v>
      </c>
      <c r="I81" s="12">
        <v>0</v>
      </c>
      <c r="J81" s="12">
        <v>257658</v>
      </c>
      <c r="K81" s="12">
        <v>930905</v>
      </c>
      <c r="L81" s="12">
        <v>1157776</v>
      </c>
      <c r="M81" s="12">
        <v>1258048</v>
      </c>
      <c r="N81" s="12">
        <v>1322749</v>
      </c>
      <c r="O81" s="41">
        <v>3019606</v>
      </c>
      <c r="P81" s="41">
        <v>3297524</v>
      </c>
      <c r="Q81" s="41">
        <v>3832491</v>
      </c>
      <c r="R81" s="41">
        <v>4369937</v>
      </c>
      <c r="S81" s="41">
        <v>4464258</v>
      </c>
      <c r="T81" s="41">
        <v>4554778</v>
      </c>
      <c r="U81" s="11">
        <v>4809804</v>
      </c>
      <c r="V81" s="12">
        <v>4895385</v>
      </c>
      <c r="W81" s="11">
        <v>5026264</v>
      </c>
      <c r="X81" s="11">
        <v>4992941</v>
      </c>
      <c r="Y81" s="11">
        <v>5011344</v>
      </c>
      <c r="Z81" s="11">
        <v>5018340</v>
      </c>
      <c r="AA81" s="11">
        <v>5128552</v>
      </c>
      <c r="AB81" s="41">
        <v>5065855</v>
      </c>
      <c r="AC81" s="41">
        <v>4826602</v>
      </c>
      <c r="AD81" s="41">
        <v>4979246</v>
      </c>
      <c r="AE81" s="41">
        <v>4786227</v>
      </c>
      <c r="AF81" s="41">
        <v>4786591</v>
      </c>
      <c r="AG81" s="41">
        <v>4786728</v>
      </c>
      <c r="AH81" s="41">
        <v>4840652</v>
      </c>
      <c r="AI81" s="13">
        <v>-7.5502701848429998E-3</v>
      </c>
      <c r="AJ81" s="13">
        <v>1.1265315263369885E-2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17765375</v>
      </c>
      <c r="W82" s="12">
        <v>18777021</v>
      </c>
      <c r="X82" s="12">
        <v>20224993</v>
      </c>
      <c r="Y82" s="12">
        <v>20591656.118447408</v>
      </c>
      <c r="Z82" s="12">
        <v>21400842.354462411</v>
      </c>
      <c r="AA82" s="12">
        <v>19713521</v>
      </c>
      <c r="AB82" s="41">
        <v>20562024</v>
      </c>
      <c r="AC82" s="41">
        <v>21518376</v>
      </c>
      <c r="AD82" s="41">
        <v>22136603</v>
      </c>
      <c r="AE82" s="41">
        <v>22442010</v>
      </c>
      <c r="AF82" s="41">
        <v>23170711</v>
      </c>
      <c r="AG82" s="41">
        <v>24152677</v>
      </c>
      <c r="AH82" s="41">
        <v>25158325</v>
      </c>
      <c r="AI82" s="13">
        <v>3.4195499600213619E-2</v>
      </c>
      <c r="AJ82" s="13">
        <v>4.1637123702685214E-2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425070</v>
      </c>
      <c r="K84" s="12">
        <v>497110</v>
      </c>
      <c r="L84" s="12">
        <v>514396</v>
      </c>
      <c r="M84" s="12">
        <v>534146</v>
      </c>
      <c r="N84" s="12">
        <v>529067</v>
      </c>
      <c r="O84" s="41">
        <v>528540</v>
      </c>
      <c r="P84" s="41">
        <v>528540</v>
      </c>
      <c r="Q84" s="41">
        <v>529429</v>
      </c>
      <c r="R84" s="41">
        <v>543079</v>
      </c>
      <c r="S84" s="41">
        <v>528539</v>
      </c>
      <c r="T84" s="41">
        <v>513999</v>
      </c>
      <c r="U84" s="11">
        <v>528539</v>
      </c>
      <c r="V84" s="11">
        <v>533906</v>
      </c>
      <c r="W84" s="11">
        <v>519715</v>
      </c>
      <c r="X84" s="11">
        <v>0</v>
      </c>
      <c r="Y84" s="11">
        <v>526343</v>
      </c>
      <c r="Z84" s="11">
        <v>533907</v>
      </c>
      <c r="AA84" s="11">
        <v>501006</v>
      </c>
      <c r="AB84" s="41">
        <v>528539</v>
      </c>
      <c r="AC84" s="41">
        <v>537770</v>
      </c>
      <c r="AD84" s="41">
        <v>526661</v>
      </c>
      <c r="AE84" s="41">
        <v>528539</v>
      </c>
      <c r="AF84" s="41">
        <v>528250</v>
      </c>
      <c r="AG84" s="41">
        <v>523172</v>
      </c>
      <c r="AH84" s="41">
        <v>526661</v>
      </c>
      <c r="AI84" s="13">
        <v>-5.9307715055134658E-4</v>
      </c>
      <c r="AJ84" s="13">
        <v>6.6689348818361836E-3</v>
      </c>
    </row>
    <row r="85" spans="1:36" ht="10.5" customHeight="1" x14ac:dyDescent="0.2">
      <c r="A85" s="11"/>
      <c r="B85" s="14"/>
      <c r="C85" s="11" t="s">
        <v>55</v>
      </c>
      <c r="E85" s="11"/>
      <c r="F85" s="2"/>
      <c r="G85" s="12">
        <v>0</v>
      </c>
      <c r="H85" s="12">
        <v>0</v>
      </c>
      <c r="I85" s="12">
        <v>0</v>
      </c>
      <c r="J85" s="12">
        <v>0</v>
      </c>
      <c r="K85" s="12">
        <v>0</v>
      </c>
      <c r="L85" s="12">
        <v>162649</v>
      </c>
      <c r="M85" s="12">
        <v>491312</v>
      </c>
      <c r="N85" s="12">
        <v>833270</v>
      </c>
      <c r="O85" s="41">
        <v>992942</v>
      </c>
      <c r="P85" s="41">
        <v>1178849</v>
      </c>
      <c r="Q85" s="41">
        <v>1190309</v>
      </c>
      <c r="R85" s="41">
        <v>1381617</v>
      </c>
      <c r="S85" s="41">
        <v>1178292</v>
      </c>
      <c r="T85" s="41">
        <v>1246691</v>
      </c>
      <c r="U85" s="11">
        <v>1385354</v>
      </c>
      <c r="V85" s="11">
        <v>1349167</v>
      </c>
      <c r="W85" s="11">
        <v>1359275</v>
      </c>
      <c r="X85" s="11">
        <v>1102709</v>
      </c>
      <c r="Y85" s="11">
        <v>1573301</v>
      </c>
      <c r="Z85" s="11">
        <v>1582169</v>
      </c>
      <c r="AA85" s="11">
        <v>1693147</v>
      </c>
      <c r="AB85" s="41">
        <v>1751594</v>
      </c>
      <c r="AC85" s="41">
        <v>1863826</v>
      </c>
      <c r="AD85" s="41">
        <v>1913230</v>
      </c>
      <c r="AE85" s="41">
        <v>1960153</v>
      </c>
      <c r="AF85" s="41">
        <v>2017698</v>
      </c>
      <c r="AG85" s="41">
        <v>2553368</v>
      </c>
      <c r="AH85" s="41">
        <v>2429519</v>
      </c>
      <c r="AI85" s="13">
        <v>5.6041880588098669E-2</v>
      </c>
      <c r="AJ85" s="13">
        <v>-4.8504171744926702E-2</v>
      </c>
    </row>
    <row r="86" spans="1:36" ht="10.5" customHeight="1" x14ac:dyDescent="0.2">
      <c r="A86" s="11"/>
      <c r="B86" s="11"/>
      <c r="C86" s="11" t="s">
        <v>56</v>
      </c>
      <c r="D86" s="11"/>
      <c r="E86" s="11"/>
      <c r="F86" s="2"/>
      <c r="G86" s="12">
        <v>14676120</v>
      </c>
      <c r="H86" s="12">
        <v>12462392</v>
      </c>
      <c r="I86" s="12">
        <v>13278725</v>
      </c>
      <c r="J86" s="12">
        <v>13553147</v>
      </c>
      <c r="K86" s="12">
        <v>15452572</v>
      </c>
      <c r="L86" s="12">
        <v>16434564</v>
      </c>
      <c r="M86" s="12">
        <v>18970616</v>
      </c>
      <c r="N86" s="12">
        <v>18517358</v>
      </c>
      <c r="O86" s="41">
        <v>35291543</v>
      </c>
      <c r="P86" s="41">
        <v>38004100</v>
      </c>
      <c r="Q86" s="41">
        <v>33926837</v>
      </c>
      <c r="R86" s="41">
        <v>27507838</v>
      </c>
      <c r="S86" s="41">
        <v>26848060</v>
      </c>
      <c r="T86" s="41">
        <v>25689986</v>
      </c>
      <c r="U86" s="11">
        <v>27103439</v>
      </c>
      <c r="V86" s="11">
        <v>31722140</v>
      </c>
      <c r="W86" s="11">
        <v>32416501</v>
      </c>
      <c r="X86" s="11">
        <v>31171408</v>
      </c>
      <c r="Y86" s="11">
        <v>34335991</v>
      </c>
      <c r="Z86" s="11">
        <v>34692034</v>
      </c>
      <c r="AA86" s="11">
        <v>38591007</v>
      </c>
      <c r="AB86" s="41">
        <v>38372179</v>
      </c>
      <c r="AC86" s="41">
        <v>41581326</v>
      </c>
      <c r="AD86" s="41">
        <v>43758122</v>
      </c>
      <c r="AE86" s="41">
        <v>50160479</v>
      </c>
      <c r="AF86" s="41">
        <v>55377966</v>
      </c>
      <c r="AG86" s="41">
        <v>60188469</v>
      </c>
      <c r="AH86" s="41">
        <v>69016259</v>
      </c>
      <c r="AI86" s="13">
        <v>0.10278070515919979</v>
      </c>
      <c r="AJ86" s="13">
        <v>0.1466691236156879</v>
      </c>
    </row>
    <row r="87" spans="1:36" ht="10.5" customHeight="1" x14ac:dyDescent="0.2">
      <c r="A87" s="11"/>
      <c r="B87" s="11"/>
      <c r="C87" s="11" t="s">
        <v>57</v>
      </c>
      <c r="D87" s="11"/>
      <c r="E87" s="11"/>
      <c r="F87" s="2"/>
      <c r="G87" s="12">
        <v>33611197</v>
      </c>
      <c r="H87" s="12">
        <v>35462659</v>
      </c>
      <c r="I87" s="12">
        <v>37181722</v>
      </c>
      <c r="J87" s="12">
        <v>36864856</v>
      </c>
      <c r="K87" s="12">
        <v>38766087</v>
      </c>
      <c r="L87" s="12">
        <v>40955512</v>
      </c>
      <c r="M87" s="12">
        <v>43853208</v>
      </c>
      <c r="N87" s="12">
        <v>47213630</v>
      </c>
      <c r="O87" s="41">
        <v>49177689</v>
      </c>
      <c r="P87" s="41">
        <v>47409089</v>
      </c>
      <c r="Q87" s="41">
        <v>45462847</v>
      </c>
      <c r="R87" s="41">
        <v>46905702</v>
      </c>
      <c r="S87" s="41">
        <v>50489186</v>
      </c>
      <c r="T87" s="41">
        <v>63616138</v>
      </c>
      <c r="U87" s="11">
        <v>68275651</v>
      </c>
      <c r="V87" s="11">
        <v>73145113</v>
      </c>
      <c r="W87" s="11">
        <v>66156256</v>
      </c>
      <c r="X87" s="11">
        <v>53490044</v>
      </c>
      <c r="Y87" s="11">
        <v>47873232</v>
      </c>
      <c r="Z87" s="11">
        <v>56934388</v>
      </c>
      <c r="AA87" s="11">
        <v>60087132</v>
      </c>
      <c r="AB87" s="41">
        <v>64031076</v>
      </c>
      <c r="AC87" s="41">
        <v>70041775</v>
      </c>
      <c r="AD87" s="41">
        <v>73294277</v>
      </c>
      <c r="AE87" s="41">
        <v>80304005</v>
      </c>
      <c r="AF87" s="41">
        <v>83975553</v>
      </c>
      <c r="AG87" s="41">
        <v>84488345</v>
      </c>
      <c r="AH87" s="41">
        <v>83566189</v>
      </c>
      <c r="AI87" s="13">
        <v>4.5377863661497875E-2</v>
      </c>
      <c r="AJ87" s="13">
        <v>-1.091459419639478E-2</v>
      </c>
    </row>
    <row r="88" spans="1:36" ht="10.5" customHeight="1" x14ac:dyDescent="0.2">
      <c r="A88" s="11"/>
      <c r="B88" s="11"/>
      <c r="C88" s="11" t="s">
        <v>58</v>
      </c>
      <c r="D88" s="11"/>
      <c r="E88" s="11"/>
      <c r="F88" s="2"/>
      <c r="G88" s="12">
        <v>9775519</v>
      </c>
      <c r="H88" s="12">
        <v>10406696</v>
      </c>
      <c r="I88" s="12">
        <v>11909459</v>
      </c>
      <c r="J88" s="12">
        <v>12981309</v>
      </c>
      <c r="K88" s="12">
        <v>13936450</v>
      </c>
      <c r="L88" s="12">
        <v>13362058</v>
      </c>
      <c r="M88" s="12">
        <v>14941822</v>
      </c>
      <c r="N88" s="12">
        <v>15589840</v>
      </c>
      <c r="O88" s="41">
        <v>18154648</v>
      </c>
      <c r="P88" s="41">
        <v>17480863</v>
      </c>
      <c r="Q88" s="41">
        <v>18061225</v>
      </c>
      <c r="R88" s="41">
        <v>18663118</v>
      </c>
      <c r="S88" s="41">
        <v>21436435</v>
      </c>
      <c r="T88" s="41">
        <v>19407459</v>
      </c>
      <c r="U88" s="11">
        <v>19390099</v>
      </c>
      <c r="V88" s="11">
        <v>21195988</v>
      </c>
      <c r="W88" s="11">
        <v>16852149</v>
      </c>
      <c r="X88" s="11">
        <v>14133345</v>
      </c>
      <c r="Y88" s="11">
        <v>15547754</v>
      </c>
      <c r="Z88" s="11">
        <v>20950176</v>
      </c>
      <c r="AA88" s="11">
        <v>21527300</v>
      </c>
      <c r="AB88" s="41">
        <v>19361680</v>
      </c>
      <c r="AC88" s="41">
        <v>15780961</v>
      </c>
      <c r="AD88" s="41">
        <v>15440417</v>
      </c>
      <c r="AE88" s="41">
        <v>16501947</v>
      </c>
      <c r="AF88" s="41">
        <v>16618859</v>
      </c>
      <c r="AG88" s="41">
        <v>18728704</v>
      </c>
      <c r="AH88" s="41">
        <v>14880012</v>
      </c>
      <c r="AI88" s="13">
        <v>-4.2930725671759595E-2</v>
      </c>
      <c r="AJ88" s="13">
        <v>-0.20549697405650705</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1012647</v>
      </c>
      <c r="R89" s="41">
        <v>1534019</v>
      </c>
      <c r="S89" s="41">
        <v>2491542</v>
      </c>
      <c r="T89" s="41">
        <v>2434751</v>
      </c>
      <c r="U89" s="11">
        <v>2143910</v>
      </c>
      <c r="V89" s="11">
        <v>1915742</v>
      </c>
      <c r="W89" s="11">
        <v>1755620</v>
      </c>
      <c r="X89" s="11">
        <v>1550523</v>
      </c>
      <c r="Y89" s="11">
        <v>1822004</v>
      </c>
      <c r="Z89" s="11">
        <v>1788168</v>
      </c>
      <c r="AA89" s="11">
        <v>1307809</v>
      </c>
      <c r="AB89" s="41">
        <v>1408775</v>
      </c>
      <c r="AC89" s="41">
        <v>2415342</v>
      </c>
      <c r="AD89" s="41">
        <v>1792562</v>
      </c>
      <c r="AE89" s="41">
        <v>1256459</v>
      </c>
      <c r="AF89" s="41">
        <v>285412</v>
      </c>
      <c r="AG89" s="41">
        <v>227847</v>
      </c>
      <c r="AH89" s="41">
        <v>551183</v>
      </c>
      <c r="AI89" s="13">
        <v>-0.14478423828692644</v>
      </c>
      <c r="AJ89" s="13">
        <v>1.4190926367255219</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8266281</v>
      </c>
      <c r="H91" s="12">
        <v>8739973</v>
      </c>
      <c r="I91" s="12">
        <v>8888973</v>
      </c>
      <c r="J91" s="12">
        <v>8822783</v>
      </c>
      <c r="K91" s="12">
        <v>9021239</v>
      </c>
      <c r="L91" s="12">
        <v>10322450</v>
      </c>
      <c r="M91" s="12">
        <v>11154256</v>
      </c>
      <c r="N91" s="12">
        <v>13621864</v>
      </c>
      <c r="O91" s="41">
        <v>16026281</v>
      </c>
      <c r="P91" s="41">
        <v>21602107</v>
      </c>
      <c r="Q91" s="41">
        <v>21507999</v>
      </c>
      <c r="R91" s="41">
        <v>22796359</v>
      </c>
      <c r="S91" s="41">
        <v>23478793</v>
      </c>
      <c r="T91" s="41">
        <v>24469898</v>
      </c>
      <c r="U91" s="11">
        <v>25192497</v>
      </c>
      <c r="V91" s="11">
        <v>24918120</v>
      </c>
      <c r="W91" s="11">
        <v>29550404</v>
      </c>
      <c r="X91" s="11">
        <v>42696678</v>
      </c>
      <c r="Y91" s="11">
        <v>39915640</v>
      </c>
      <c r="Z91" s="11">
        <v>32421535</v>
      </c>
      <c r="AA91" s="11">
        <v>31186613</v>
      </c>
      <c r="AB91" s="41">
        <v>32098470</v>
      </c>
      <c r="AC91" s="41">
        <v>31823981</v>
      </c>
      <c r="AD91" s="41">
        <v>30181076</v>
      </c>
      <c r="AE91" s="41">
        <v>31758709</v>
      </c>
      <c r="AF91" s="41">
        <v>33732145</v>
      </c>
      <c r="AG91" s="42">
        <v>33060256</v>
      </c>
      <c r="AH91" s="41">
        <v>34311339</v>
      </c>
      <c r="AI91" s="13">
        <v>1.1173212102899788E-2</v>
      </c>
      <c r="AJ91" s="13">
        <v>3.7842507934602802E-2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115882053</v>
      </c>
      <c r="H96" s="5">
        <v>115509031</v>
      </c>
      <c r="I96" s="5">
        <v>123804808</v>
      </c>
      <c r="J96" s="5">
        <v>137838769</v>
      </c>
      <c r="K96" s="5">
        <v>159490456</v>
      </c>
      <c r="L96" s="5">
        <v>176896660</v>
      </c>
      <c r="M96" s="5">
        <v>170758215</v>
      </c>
      <c r="N96" s="5">
        <v>186095273</v>
      </c>
      <c r="O96" s="5">
        <v>209045924</v>
      </c>
      <c r="P96" s="5">
        <v>266759936</v>
      </c>
      <c r="Q96" s="5">
        <v>265233000</v>
      </c>
      <c r="R96" s="39">
        <v>235629234</v>
      </c>
      <c r="S96" s="39">
        <v>247117087</v>
      </c>
      <c r="T96" s="39">
        <v>265371931</v>
      </c>
      <c r="U96" s="39">
        <v>290450881</v>
      </c>
      <c r="V96" s="8">
        <v>319712464</v>
      </c>
      <c r="W96" s="39">
        <v>312177684</v>
      </c>
      <c r="X96" s="39">
        <f t="shared" ref="X96:AA96" si="14">SUM(X98:X107)</f>
        <v>333329341</v>
      </c>
      <c r="Y96" s="39">
        <f t="shared" si="14"/>
        <v>361525749</v>
      </c>
      <c r="Z96" s="39">
        <f t="shared" si="14"/>
        <v>326391575</v>
      </c>
      <c r="AA96" s="39">
        <f t="shared" si="14"/>
        <v>316773173</v>
      </c>
      <c r="AB96" s="39">
        <v>339143019</v>
      </c>
      <c r="AC96" s="39">
        <v>327011803</v>
      </c>
      <c r="AD96" s="39">
        <v>365426189</v>
      </c>
      <c r="AE96" s="39">
        <v>395715069</v>
      </c>
      <c r="AF96" s="39">
        <v>379912357</v>
      </c>
      <c r="AG96" s="96">
        <v>417199781</v>
      </c>
      <c r="AH96" s="96">
        <v>471077757</v>
      </c>
      <c r="AI96" s="10">
        <v>5.6294340203612236E-2</v>
      </c>
      <c r="AJ96" s="10">
        <v>0.12914190863393574</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40527138</v>
      </c>
      <c r="H98" s="50">
        <v>42825521</v>
      </c>
      <c r="I98" s="50">
        <v>45083542</v>
      </c>
      <c r="J98" s="50">
        <v>46200043</v>
      </c>
      <c r="K98" s="50">
        <v>49877194</v>
      </c>
      <c r="L98" s="50">
        <v>53725603</v>
      </c>
      <c r="M98" s="50">
        <v>55857014</v>
      </c>
      <c r="N98" s="50">
        <v>61634125</v>
      </c>
      <c r="O98" s="50">
        <v>68849997</v>
      </c>
      <c r="P98" s="50">
        <v>74991059</v>
      </c>
      <c r="Q98" s="50">
        <v>75878791</v>
      </c>
      <c r="R98" s="41">
        <v>79636990</v>
      </c>
      <c r="S98" s="41">
        <v>86151061</v>
      </c>
      <c r="T98" s="41">
        <v>94281334</v>
      </c>
      <c r="U98" s="41">
        <v>100632031</v>
      </c>
      <c r="V98" s="11">
        <v>104112831</v>
      </c>
      <c r="W98" s="41">
        <v>104512871</v>
      </c>
      <c r="X98" s="41">
        <v>101211351</v>
      </c>
      <c r="Y98" s="41">
        <v>98030841</v>
      </c>
      <c r="Z98" s="41">
        <v>108612874</v>
      </c>
      <c r="AA98" s="41">
        <v>113391023</v>
      </c>
      <c r="AB98" s="41">
        <v>118942864</v>
      </c>
      <c r="AC98" s="41">
        <v>122766847</v>
      </c>
      <c r="AD98" s="41">
        <v>129708110</v>
      </c>
      <c r="AE98" s="41">
        <v>133383116</v>
      </c>
      <c r="AF98" s="41">
        <v>140687162</v>
      </c>
      <c r="AG98" s="42">
        <v>152265628</v>
      </c>
      <c r="AH98" s="42">
        <v>156381057</v>
      </c>
      <c r="AI98" s="13">
        <v>4.6664815983926689E-2</v>
      </c>
      <c r="AJ98" s="13">
        <v>2.7027958010326533E-2</v>
      </c>
    </row>
    <row r="99" spans="1:44" ht="10.5" customHeight="1" x14ac:dyDescent="0.2">
      <c r="A99" s="14"/>
      <c r="B99" s="51" t="s">
        <v>65</v>
      </c>
      <c r="C99" s="44"/>
      <c r="D99" s="44"/>
      <c r="E99" s="34"/>
      <c r="F99" s="2"/>
      <c r="G99" s="50">
        <v>60811969</v>
      </c>
      <c r="H99" s="50">
        <v>62795579</v>
      </c>
      <c r="I99" s="50">
        <v>67118891</v>
      </c>
      <c r="J99" s="50">
        <v>71526178</v>
      </c>
      <c r="K99" s="50">
        <v>75123987</v>
      </c>
      <c r="L99" s="50">
        <v>78650965</v>
      </c>
      <c r="M99" s="50">
        <v>86813376</v>
      </c>
      <c r="N99" s="50">
        <v>94859170</v>
      </c>
      <c r="O99" s="50">
        <v>102651624</v>
      </c>
      <c r="P99" s="50">
        <v>113485818</v>
      </c>
      <c r="Q99" s="50">
        <v>115644313</v>
      </c>
      <c r="R99" s="41">
        <v>117108434</v>
      </c>
      <c r="S99" s="41">
        <v>127989246</v>
      </c>
      <c r="T99" s="41">
        <v>134263369</v>
      </c>
      <c r="U99" s="41">
        <v>140875057</v>
      </c>
      <c r="V99" s="11">
        <v>152452535</v>
      </c>
      <c r="W99" s="41">
        <v>152963591</v>
      </c>
      <c r="X99" s="41">
        <v>148343710</v>
      </c>
      <c r="Y99" s="41">
        <v>141434885</v>
      </c>
      <c r="Z99" s="41">
        <v>149430103</v>
      </c>
      <c r="AA99" s="41">
        <v>157562234</v>
      </c>
      <c r="AB99" s="41">
        <v>159330990</v>
      </c>
      <c r="AC99" s="41">
        <v>162009480</v>
      </c>
      <c r="AD99" s="41">
        <v>163959574</v>
      </c>
      <c r="AE99" s="41">
        <v>169962500</v>
      </c>
      <c r="AF99" s="41">
        <v>175727985</v>
      </c>
      <c r="AG99" s="42">
        <v>180085798</v>
      </c>
      <c r="AH99" s="42">
        <v>188642413</v>
      </c>
      <c r="AI99" s="13">
        <v>2.8544725466428833E-2</v>
      </c>
      <c r="AJ99" s="13">
        <v>4.7514102139248095E-2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814459</v>
      </c>
      <c r="H102" s="50">
        <v>987011</v>
      </c>
      <c r="I102" s="50">
        <v>951440</v>
      </c>
      <c r="J102" s="50">
        <v>522005</v>
      </c>
      <c r="K102" s="50">
        <v>236475</v>
      </c>
      <c r="L102" s="50">
        <v>239529</v>
      </c>
      <c r="M102" s="50">
        <v>257437</v>
      </c>
      <c r="N102" s="50">
        <v>272167</v>
      </c>
      <c r="O102" s="50">
        <v>303327</v>
      </c>
      <c r="P102" s="50">
        <v>274207</v>
      </c>
      <c r="Q102" s="50">
        <v>222524</v>
      </c>
      <c r="R102" s="41">
        <v>161133</v>
      </c>
      <c r="S102" s="41">
        <v>170989</v>
      </c>
      <c r="T102" s="41">
        <v>189681</v>
      </c>
      <c r="U102" s="41">
        <v>184353</v>
      </c>
      <c r="V102" s="11">
        <v>172758</v>
      </c>
      <c r="W102" s="41">
        <v>189437</v>
      </c>
      <c r="X102" s="41">
        <v>208197</v>
      </c>
      <c r="Y102" s="41">
        <v>83300</v>
      </c>
      <c r="Z102" s="41">
        <v>73011</v>
      </c>
      <c r="AA102" s="41">
        <v>60541</v>
      </c>
      <c r="AB102" s="41">
        <v>67556</v>
      </c>
      <c r="AC102" s="41">
        <v>74537</v>
      </c>
      <c r="AD102" s="41">
        <v>64344</v>
      </c>
      <c r="AE102" s="41">
        <v>38107</v>
      </c>
      <c r="AF102" s="41">
        <v>29514</v>
      </c>
      <c r="AG102" s="42">
        <v>46118</v>
      </c>
      <c r="AH102" s="42">
        <v>45865</v>
      </c>
      <c r="AI102" s="13">
        <v>-6.2503665269183384E-2</v>
      </c>
      <c r="AJ102" s="13">
        <v>-5.4859274036168091E-3</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288019</v>
      </c>
      <c r="H104" s="50">
        <v>502655</v>
      </c>
      <c r="I104" s="50">
        <v>582751</v>
      </c>
      <c r="J104" s="50">
        <v>647078</v>
      </c>
      <c r="K104" s="50">
        <v>305418</v>
      </c>
      <c r="L104" s="50">
        <v>309232</v>
      </c>
      <c r="M104" s="50">
        <v>475663</v>
      </c>
      <c r="N104" s="50">
        <v>1074702</v>
      </c>
      <c r="O104" s="50">
        <v>1050533</v>
      </c>
      <c r="P104" s="50">
        <v>778401</v>
      </c>
      <c r="Q104" s="50">
        <v>340454</v>
      </c>
      <c r="R104" s="41">
        <v>301878</v>
      </c>
      <c r="S104" s="41">
        <v>396578</v>
      </c>
      <c r="T104" s="41">
        <v>292207</v>
      </c>
      <c r="U104" s="41">
        <v>161578</v>
      </c>
      <c r="V104" s="11">
        <v>160258</v>
      </c>
      <c r="W104" s="41">
        <v>153073</v>
      </c>
      <c r="X104" s="41">
        <v>91817</v>
      </c>
      <c r="Y104" s="41">
        <v>53283</v>
      </c>
      <c r="Z104" s="41">
        <v>40474</v>
      </c>
      <c r="AA104" s="41">
        <v>38753</v>
      </c>
      <c r="AB104" s="41">
        <v>48893</v>
      </c>
      <c r="AC104" s="41">
        <v>70765</v>
      </c>
      <c r="AD104" s="41">
        <v>75851</v>
      </c>
      <c r="AE104" s="41">
        <v>90298</v>
      </c>
      <c r="AF104" s="41">
        <v>73849</v>
      </c>
      <c r="AG104" s="42">
        <v>76163</v>
      </c>
      <c r="AH104" s="42">
        <v>67840</v>
      </c>
      <c r="AI104" s="13">
        <v>5.6103606220162527E-2</v>
      </c>
      <c r="AJ104" s="13">
        <v>-0.10927878366135788</v>
      </c>
    </row>
    <row r="105" spans="1:44" ht="10.5" customHeight="1" x14ac:dyDescent="0.2">
      <c r="A105" s="14"/>
      <c r="B105" s="51" t="s">
        <v>72</v>
      </c>
      <c r="C105" s="44"/>
      <c r="D105" s="44"/>
      <c r="E105" s="34"/>
      <c r="F105" s="2"/>
      <c r="G105" s="50">
        <v>7523276</v>
      </c>
      <c r="H105" s="50">
        <v>6400090</v>
      </c>
      <c r="I105" s="50">
        <v>6989346</v>
      </c>
      <c r="J105" s="50">
        <v>7765636</v>
      </c>
      <c r="K105" s="50">
        <v>10322679</v>
      </c>
      <c r="L105" s="50">
        <v>23032095</v>
      </c>
      <c r="M105" s="50">
        <v>16317048</v>
      </c>
      <c r="N105" s="50">
        <v>12360496</v>
      </c>
      <c r="O105" s="50">
        <v>14617585</v>
      </c>
      <c r="P105" s="50">
        <v>17938739</v>
      </c>
      <c r="Q105" s="50">
        <v>27329008</v>
      </c>
      <c r="R105" s="41">
        <v>19371002</v>
      </c>
      <c r="S105" s="41">
        <v>22252276</v>
      </c>
      <c r="T105" s="41">
        <v>20563399</v>
      </c>
      <c r="U105" s="41">
        <v>22375196</v>
      </c>
      <c r="V105" s="11">
        <v>21623419</v>
      </c>
      <c r="W105" s="41">
        <v>22111836</v>
      </c>
      <c r="X105" s="41">
        <v>23911435</v>
      </c>
      <c r="Y105" s="41">
        <v>24006093</v>
      </c>
      <c r="Z105" s="41">
        <v>25406151</v>
      </c>
      <c r="AA105" s="41">
        <v>23592726</v>
      </c>
      <c r="AB105" s="41">
        <v>50148881</v>
      </c>
      <c r="AC105" s="41">
        <v>26573527</v>
      </c>
      <c r="AD105" s="41">
        <v>30647491</v>
      </c>
      <c r="AE105" s="41">
        <v>49635583</v>
      </c>
      <c r="AF105" s="41">
        <v>34943582</v>
      </c>
      <c r="AG105" s="42">
        <v>35130103</v>
      </c>
      <c r="AH105" s="42">
        <v>50214467</v>
      </c>
      <c r="AI105" s="13">
        <v>2.1785228178305971E-4</v>
      </c>
      <c r="AJ105" s="13">
        <v>0.4293857037652295</v>
      </c>
    </row>
    <row r="106" spans="1:44" ht="10.5" customHeight="1" x14ac:dyDescent="0.2">
      <c r="A106" s="14"/>
      <c r="B106" s="51" t="s">
        <v>73</v>
      </c>
      <c r="C106" s="44"/>
      <c r="D106" s="44"/>
      <c r="E106" s="34"/>
      <c r="F106" s="2"/>
      <c r="G106" s="50">
        <v>5877561</v>
      </c>
      <c r="H106" s="50">
        <v>1854909</v>
      </c>
      <c r="I106" s="50">
        <v>2932257</v>
      </c>
      <c r="J106" s="50">
        <v>10150034</v>
      </c>
      <c r="K106" s="50">
        <v>23213263</v>
      </c>
      <c r="L106" s="50">
        <v>20341163</v>
      </c>
      <c r="M106" s="50">
        <v>10161445</v>
      </c>
      <c r="N106" s="50">
        <v>14708180</v>
      </c>
      <c r="O106" s="50">
        <v>19797350</v>
      </c>
      <c r="P106" s="50">
        <v>56232514</v>
      </c>
      <c r="Q106" s="50">
        <v>42449287</v>
      </c>
      <c r="R106" s="41">
        <v>16053633</v>
      </c>
      <c r="S106" s="41">
        <v>8476901</v>
      </c>
      <c r="T106" s="41">
        <v>13569590</v>
      </c>
      <c r="U106" s="41">
        <v>24255294</v>
      </c>
      <c r="V106" s="11">
        <v>39172089</v>
      </c>
      <c r="W106" s="41">
        <v>31133581</v>
      </c>
      <c r="X106" s="41">
        <v>58558273</v>
      </c>
      <c r="Y106" s="41">
        <v>96789275</v>
      </c>
      <c r="Z106" s="41">
        <v>41683054</v>
      </c>
      <c r="AA106" s="41">
        <v>20466020</v>
      </c>
      <c r="AB106" s="41">
        <v>8617367</v>
      </c>
      <c r="AC106" s="41">
        <v>13837133</v>
      </c>
      <c r="AD106" s="41">
        <v>38961093</v>
      </c>
      <c r="AE106" s="41">
        <v>40632082</v>
      </c>
      <c r="AF106" s="41">
        <v>24953698</v>
      </c>
      <c r="AG106" s="42">
        <v>45555343</v>
      </c>
      <c r="AH106" s="42">
        <v>71393075</v>
      </c>
      <c r="AI106" s="13">
        <v>0.42248244839214677</v>
      </c>
      <c r="AJ106" s="13">
        <v>0.56717237317256064</v>
      </c>
    </row>
    <row r="107" spans="1:44" ht="10.5" customHeight="1" x14ac:dyDescent="0.2">
      <c r="A107" s="14"/>
      <c r="B107" s="51" t="s">
        <v>39</v>
      </c>
      <c r="C107" s="44"/>
      <c r="D107" s="44"/>
      <c r="E107" s="34"/>
      <c r="F107" s="2"/>
      <c r="G107" s="50">
        <v>39631</v>
      </c>
      <c r="H107" s="50">
        <v>143266</v>
      </c>
      <c r="I107" s="50">
        <v>146581</v>
      </c>
      <c r="J107" s="50">
        <v>1027795</v>
      </c>
      <c r="K107" s="50">
        <v>411440</v>
      </c>
      <c r="L107" s="50">
        <v>598073</v>
      </c>
      <c r="M107" s="50">
        <v>876232</v>
      </c>
      <c r="N107" s="50">
        <v>1186433</v>
      </c>
      <c r="O107" s="50">
        <v>1775508</v>
      </c>
      <c r="P107" s="50">
        <v>3059198</v>
      </c>
      <c r="Q107" s="50">
        <v>3368623</v>
      </c>
      <c r="R107" s="41">
        <v>2996164</v>
      </c>
      <c r="S107" s="41">
        <v>1680036</v>
      </c>
      <c r="T107" s="41">
        <v>2212351</v>
      </c>
      <c r="U107" s="41">
        <v>1967372</v>
      </c>
      <c r="V107" s="11">
        <v>2018574</v>
      </c>
      <c r="W107" s="41">
        <v>1113295</v>
      </c>
      <c r="X107" s="41">
        <v>1004558</v>
      </c>
      <c r="Y107" s="41">
        <v>1128072</v>
      </c>
      <c r="Z107" s="41">
        <v>1145908</v>
      </c>
      <c r="AA107" s="41">
        <v>1661876</v>
      </c>
      <c r="AB107" s="41">
        <v>1986468</v>
      </c>
      <c r="AC107" s="41">
        <v>1679514</v>
      </c>
      <c r="AD107" s="41">
        <v>2009726</v>
      </c>
      <c r="AE107" s="41">
        <v>1973383</v>
      </c>
      <c r="AF107" s="41">
        <v>3496567</v>
      </c>
      <c r="AG107" s="42">
        <v>4040628</v>
      </c>
      <c r="AH107" s="42">
        <v>4333040</v>
      </c>
      <c r="AI107" s="13">
        <v>0.13881152628117133</v>
      </c>
      <c r="AJ107" s="13">
        <v>7.2367958644052363E-2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196</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24492301</v>
      </c>
      <c r="H119" s="5">
        <v>26564122</v>
      </c>
      <c r="I119" s="5">
        <v>31745778</v>
      </c>
      <c r="J119" s="5">
        <v>32688002</v>
      </c>
      <c r="K119" s="5">
        <f>SUM(K121,K136,K147,K149)</f>
        <v>53393494</v>
      </c>
      <c r="L119" s="5">
        <f>SUM(L121,L136,L147,L149)</f>
        <v>59860279</v>
      </c>
      <c r="M119" s="5">
        <f>SUM(M121,M136,M147,M149)</f>
        <v>59929840</v>
      </c>
      <c r="N119" s="5">
        <f>SUM(N121,N136,N147,N149)</f>
        <v>65248091</v>
      </c>
      <c r="O119" s="5">
        <v>64920332.470000006</v>
      </c>
      <c r="P119" s="5">
        <v>69136033</v>
      </c>
      <c r="Q119" s="5">
        <v>63137050.030000001</v>
      </c>
      <c r="R119" s="62">
        <v>68054685.109999999</v>
      </c>
      <c r="S119" s="62">
        <v>66787392.18</v>
      </c>
      <c r="T119" s="62">
        <v>89653162.409999996</v>
      </c>
      <c r="U119" s="39">
        <v>94767343.670000002</v>
      </c>
      <c r="V119" s="39">
        <v>93136103.170000017</v>
      </c>
      <c r="W119" s="62">
        <v>80880987.629999995</v>
      </c>
      <c r="X119" s="62">
        <v>80954733.729999989</v>
      </c>
      <c r="Y119" s="62">
        <v>89530266.430000007</v>
      </c>
      <c r="Z119" s="62">
        <v>82918296.540000007</v>
      </c>
      <c r="AA119" s="62">
        <v>87206081.189999998</v>
      </c>
      <c r="AB119" s="62">
        <v>95214806</v>
      </c>
      <c r="AC119" s="62">
        <v>80485619</v>
      </c>
      <c r="AD119" s="62">
        <v>101219417</v>
      </c>
      <c r="AE119" s="62">
        <v>89008897</v>
      </c>
      <c r="AF119" s="62">
        <v>100550144</v>
      </c>
      <c r="AG119" s="62">
        <v>123965829</v>
      </c>
      <c r="AH119" s="62">
        <v>96295710</v>
      </c>
      <c r="AI119" s="10">
        <v>1.8831566850496806E-3</v>
      </c>
      <c r="AJ119" s="10">
        <v>-0.22320763087060064</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16683564</v>
      </c>
      <c r="H121" s="12">
        <v>17573515</v>
      </c>
      <c r="I121" s="12">
        <v>20371994</v>
      </c>
      <c r="J121" s="12">
        <v>21641783</v>
      </c>
      <c r="K121" s="12">
        <f>SUM(K122,K126:K130)</f>
        <v>41002004</v>
      </c>
      <c r="L121" s="12">
        <f>SUM(L122,L126:L130)</f>
        <v>45990879</v>
      </c>
      <c r="M121" s="12">
        <f>SUM(M122,M126:M130)</f>
        <v>45627403</v>
      </c>
      <c r="N121" s="12">
        <f>SUM(N122,N126:N130)</f>
        <v>41316077</v>
      </c>
      <c r="O121" s="63">
        <v>43059854.370000005</v>
      </c>
      <c r="P121" s="63">
        <v>49188007</v>
      </c>
      <c r="Q121" s="63">
        <v>47066461.030000001</v>
      </c>
      <c r="R121" s="63">
        <v>51642015.920000002</v>
      </c>
      <c r="S121" s="63">
        <v>49523553.32</v>
      </c>
      <c r="T121" s="63">
        <v>65245386.789999999</v>
      </c>
      <c r="U121" s="41">
        <v>71123290.700000003</v>
      </c>
      <c r="V121" s="41">
        <v>71141943.870000005</v>
      </c>
      <c r="W121" s="63">
        <v>61002483.089999996</v>
      </c>
      <c r="X121" s="63">
        <v>60878735.699999996</v>
      </c>
      <c r="Y121" s="63">
        <v>62394646.689999998</v>
      </c>
      <c r="Z121" s="63">
        <v>61215368.440000005</v>
      </c>
      <c r="AA121" s="63">
        <v>57466435.230000004</v>
      </c>
      <c r="AB121" s="63">
        <v>62702616</v>
      </c>
      <c r="AC121" s="63">
        <v>54964283</v>
      </c>
      <c r="AD121" s="63">
        <v>62690907</v>
      </c>
      <c r="AE121" s="63">
        <v>58546350</v>
      </c>
      <c r="AF121" s="63">
        <v>60575184</v>
      </c>
      <c r="AG121" s="63">
        <v>82321571</v>
      </c>
      <c r="AH121" s="63">
        <v>65555316</v>
      </c>
      <c r="AI121" s="13">
        <v>7.4427499405722575E-3</v>
      </c>
      <c r="AJ121" s="13">
        <v>-0.20366782115953544</v>
      </c>
    </row>
    <row r="122" spans="1:44" ht="10.5" customHeight="1" x14ac:dyDescent="0.2">
      <c r="A122" s="11"/>
      <c r="B122" s="11"/>
      <c r="C122" s="11" t="s">
        <v>36</v>
      </c>
      <c r="D122" s="11"/>
      <c r="E122" s="11"/>
      <c r="F122" s="2"/>
      <c r="G122" s="12">
        <v>11347449</v>
      </c>
      <c r="H122" s="12">
        <v>12009922</v>
      </c>
      <c r="I122" s="12">
        <v>14635241</v>
      </c>
      <c r="J122" s="12">
        <v>14714978</v>
      </c>
      <c r="K122" s="12">
        <f>SUM(K123:K125)</f>
        <v>30237834</v>
      </c>
      <c r="L122" s="12">
        <f>SUM(L123:L125)</f>
        <v>30402174</v>
      </c>
      <c r="M122" s="12">
        <f>SUM(M123:M125)</f>
        <v>32055364</v>
      </c>
      <c r="N122" s="12">
        <f>SUM(N123:N125)</f>
        <v>24712838</v>
      </c>
      <c r="O122" s="12">
        <v>26765184.370000001</v>
      </c>
      <c r="P122" s="12">
        <v>31216155</v>
      </c>
      <c r="Q122" s="12">
        <v>32052376.030000001</v>
      </c>
      <c r="R122" s="63">
        <v>35582172.920000002</v>
      </c>
      <c r="S122" s="63">
        <v>31216154.32</v>
      </c>
      <c r="T122" s="63">
        <v>40199222.789999999</v>
      </c>
      <c r="U122" s="41">
        <v>37136702.700000003</v>
      </c>
      <c r="V122" s="41">
        <v>35227635.869999997</v>
      </c>
      <c r="W122" s="63">
        <v>37648817.089999996</v>
      </c>
      <c r="X122" s="63">
        <v>39446597.699999996</v>
      </c>
      <c r="Y122" s="63">
        <v>39961894.689999998</v>
      </c>
      <c r="Z122" s="63">
        <v>40821236.440000005</v>
      </c>
      <c r="AA122" s="63">
        <v>39477559.230000004</v>
      </c>
      <c r="AB122" s="63">
        <v>43287470</v>
      </c>
      <c r="AC122" s="63">
        <v>36633285</v>
      </c>
      <c r="AD122" s="63">
        <v>37546875</v>
      </c>
      <c r="AE122" s="63">
        <v>38647806</v>
      </c>
      <c r="AF122" s="63">
        <v>39080479</v>
      </c>
      <c r="AG122" s="63">
        <v>40461853</v>
      </c>
      <c r="AH122" s="63">
        <v>41542991</v>
      </c>
      <c r="AI122" s="13">
        <v>-6.8322860656182538E-3</v>
      </c>
      <c r="AJ122" s="13">
        <v>2.6719932969950733E-2</v>
      </c>
    </row>
    <row r="123" spans="1:44" ht="10.5" customHeight="1" x14ac:dyDescent="0.2">
      <c r="A123" s="11"/>
      <c r="B123" s="11"/>
      <c r="C123" s="11"/>
      <c r="D123" s="11" t="s">
        <v>37</v>
      </c>
      <c r="E123" s="11"/>
      <c r="F123" s="2"/>
      <c r="G123" s="12">
        <v>10106322</v>
      </c>
      <c r="H123" s="12">
        <v>10409124</v>
      </c>
      <c r="I123" s="12">
        <v>12228036</v>
      </c>
      <c r="J123" s="12">
        <v>12180741</v>
      </c>
      <c r="K123" s="12">
        <v>27812715</v>
      </c>
      <c r="L123" s="12">
        <v>28106641</v>
      </c>
      <c r="M123" s="12">
        <v>30111165</v>
      </c>
      <c r="N123" s="12">
        <v>21089253</v>
      </c>
      <c r="O123" s="12">
        <v>22220415.75</v>
      </c>
      <c r="P123" s="12">
        <v>26165413</v>
      </c>
      <c r="Q123" s="12">
        <v>26068211.699999999</v>
      </c>
      <c r="R123" s="63">
        <v>29525674.91</v>
      </c>
      <c r="S123" s="63">
        <v>26165412.5</v>
      </c>
      <c r="T123" s="63">
        <v>30811330.23</v>
      </c>
      <c r="U123" s="41">
        <v>31427685.690000001</v>
      </c>
      <c r="V123" s="41">
        <v>31079096.370000001</v>
      </c>
      <c r="W123" s="63">
        <v>33462793.140000001</v>
      </c>
      <c r="X123" s="63">
        <v>34255911.299999997</v>
      </c>
      <c r="Y123" s="63">
        <v>35041037.579999998</v>
      </c>
      <c r="Z123" s="63">
        <v>35771540.380000003</v>
      </c>
      <c r="AA123" s="63">
        <v>34966658.140000001</v>
      </c>
      <c r="AB123" s="63">
        <v>38974025</v>
      </c>
      <c r="AC123" s="63">
        <v>32408831</v>
      </c>
      <c r="AD123" s="63">
        <v>32537367</v>
      </c>
      <c r="AE123" s="63">
        <v>33523225</v>
      </c>
      <c r="AF123" s="63">
        <v>34645152</v>
      </c>
      <c r="AG123" s="63">
        <v>35830110</v>
      </c>
      <c r="AH123" s="63">
        <v>35799409</v>
      </c>
      <c r="AI123" s="13">
        <v>-1.406087826778224E-2</v>
      </c>
      <c r="AJ123" s="13">
        <v>-8.5684916959506967E-4</v>
      </c>
    </row>
    <row r="124" spans="1:44" ht="10.5" customHeight="1" x14ac:dyDescent="0.2">
      <c r="A124" s="11"/>
      <c r="B124" s="11"/>
      <c r="C124" s="14"/>
      <c r="D124" s="11" t="s">
        <v>90</v>
      </c>
      <c r="E124" s="11"/>
      <c r="F124" s="2"/>
      <c r="G124" s="12">
        <v>114965</v>
      </c>
      <c r="H124" s="12">
        <v>117905</v>
      </c>
      <c r="I124" s="12">
        <v>185455</v>
      </c>
      <c r="J124" s="12">
        <v>206984</v>
      </c>
      <c r="K124" s="12">
        <v>250942</v>
      </c>
      <c r="L124" s="12">
        <v>0</v>
      </c>
      <c r="M124" s="12">
        <v>0</v>
      </c>
      <c r="N124" s="12">
        <v>2340086</v>
      </c>
      <c r="O124" s="12">
        <v>2969841.7</v>
      </c>
      <c r="P124" s="12">
        <v>3186063</v>
      </c>
      <c r="Q124" s="12">
        <v>4001030.94</v>
      </c>
      <c r="R124" s="63">
        <v>3801475.67</v>
      </c>
      <c r="S124" s="63">
        <v>3186062.82</v>
      </c>
      <c r="T124" s="63">
        <v>6648522.2000000002</v>
      </c>
      <c r="U124" s="41">
        <v>3238452.91</v>
      </c>
      <c r="V124" s="41">
        <v>1651969.45</v>
      </c>
      <c r="W124" s="63">
        <v>1991611.94</v>
      </c>
      <c r="X124" s="63">
        <v>2063609.69</v>
      </c>
      <c r="Y124" s="63">
        <v>2082336.33</v>
      </c>
      <c r="Z124" s="63">
        <v>2342848.89</v>
      </c>
      <c r="AA124" s="63">
        <v>1920764.64</v>
      </c>
      <c r="AB124" s="63">
        <v>1942622</v>
      </c>
      <c r="AC124" s="63">
        <v>1947942</v>
      </c>
      <c r="AD124" s="63">
        <v>2599078</v>
      </c>
      <c r="AE124" s="63">
        <v>2963573</v>
      </c>
      <c r="AF124" s="63">
        <v>2594048</v>
      </c>
      <c r="AG124" s="63">
        <v>2841408</v>
      </c>
      <c r="AH124" s="63">
        <v>3967585</v>
      </c>
      <c r="AI124" s="13">
        <v>0.12639225636066742</v>
      </c>
      <c r="AJ124" s="13">
        <v>0.39634469952924745</v>
      </c>
    </row>
    <row r="125" spans="1:44" ht="10.5" customHeight="1" x14ac:dyDescent="0.2">
      <c r="A125" s="11"/>
      <c r="B125" s="11"/>
      <c r="C125" s="14"/>
      <c r="D125" s="11" t="s">
        <v>39</v>
      </c>
      <c r="E125" s="11"/>
      <c r="F125" s="2"/>
      <c r="G125" s="12">
        <v>1126162</v>
      </c>
      <c r="H125" s="12">
        <v>1482893</v>
      </c>
      <c r="I125" s="12">
        <v>2221750</v>
      </c>
      <c r="J125" s="12">
        <v>2327253</v>
      </c>
      <c r="K125" s="12">
        <v>2174177</v>
      </c>
      <c r="L125" s="12">
        <v>2295533</v>
      </c>
      <c r="M125" s="12">
        <v>1944199</v>
      </c>
      <c r="N125" s="12">
        <v>1283499</v>
      </c>
      <c r="O125" s="12">
        <v>1574926.92</v>
      </c>
      <c r="P125" s="12">
        <v>1864679</v>
      </c>
      <c r="Q125" s="12">
        <v>1983133.39</v>
      </c>
      <c r="R125" s="63">
        <v>2255022.34</v>
      </c>
      <c r="S125" s="63">
        <v>1864679</v>
      </c>
      <c r="T125" s="63">
        <v>2739370.3600000003</v>
      </c>
      <c r="U125" s="41">
        <v>2470564.1</v>
      </c>
      <c r="V125" s="41">
        <v>2496570.0499999998</v>
      </c>
      <c r="W125" s="63">
        <v>2194412.0099999998</v>
      </c>
      <c r="X125" s="63">
        <v>3127076.71</v>
      </c>
      <c r="Y125" s="63">
        <v>2838520.78</v>
      </c>
      <c r="Z125" s="63">
        <v>2706847.17</v>
      </c>
      <c r="AA125" s="63">
        <v>2590136.4500000002</v>
      </c>
      <c r="AB125" s="63">
        <v>2370823</v>
      </c>
      <c r="AC125" s="63">
        <v>2276512</v>
      </c>
      <c r="AD125" s="63">
        <v>2410430</v>
      </c>
      <c r="AE125" s="63">
        <v>2161008</v>
      </c>
      <c r="AF125" s="63">
        <v>1841279</v>
      </c>
      <c r="AG125" s="63">
        <v>1790335</v>
      </c>
      <c r="AH125" s="63">
        <v>1775997</v>
      </c>
      <c r="AI125" s="13">
        <v>-4.7005232734575464E-2</v>
      </c>
      <c r="AJ125" s="13">
        <v>-8.008557057757347E-3</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0</v>
      </c>
      <c r="Y126" s="63">
        <v>0</v>
      </c>
      <c r="Z126" s="63">
        <v>0</v>
      </c>
      <c r="AA126" s="63">
        <v>0</v>
      </c>
      <c r="AB126" s="63">
        <v>0</v>
      </c>
      <c r="AC126" s="63">
        <v>0</v>
      </c>
      <c r="AD126" s="63">
        <v>0</v>
      </c>
      <c r="AE126" s="63">
        <v>0</v>
      </c>
      <c r="AF126" s="63">
        <v>0</v>
      </c>
      <c r="AG126" s="63">
        <v>0</v>
      </c>
      <c r="AH126" s="63">
        <v>0</v>
      </c>
      <c r="AI126" s="13" t="s">
        <v>246</v>
      </c>
      <c r="AJ126" s="13" t="s">
        <v>246</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429218</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337259</v>
      </c>
      <c r="M128" s="12">
        <v>374602</v>
      </c>
      <c r="N128" s="12">
        <v>403091</v>
      </c>
      <c r="O128" s="12">
        <v>419568</v>
      </c>
      <c r="P128" s="12">
        <v>407029</v>
      </c>
      <c r="Q128" s="12">
        <v>0</v>
      </c>
      <c r="R128" s="63">
        <v>454482</v>
      </c>
      <c r="S128" s="63">
        <v>482609</v>
      </c>
      <c r="T128" s="63">
        <v>0</v>
      </c>
      <c r="U128" s="41">
        <v>0</v>
      </c>
      <c r="V128" s="41">
        <v>0</v>
      </c>
      <c r="W128" s="63">
        <v>0</v>
      </c>
      <c r="X128" s="63">
        <v>0</v>
      </c>
      <c r="Y128" s="63">
        <v>0</v>
      </c>
      <c r="Z128" s="63">
        <v>610236</v>
      </c>
      <c r="AA128" s="63">
        <v>643075</v>
      </c>
      <c r="AB128" s="63">
        <v>726172</v>
      </c>
      <c r="AC128" s="63">
        <v>0</v>
      </c>
      <c r="AD128" s="63">
        <v>991313</v>
      </c>
      <c r="AE128" s="63">
        <v>1038793</v>
      </c>
      <c r="AF128" s="63">
        <v>1082358</v>
      </c>
      <c r="AG128" s="63">
        <v>1085277</v>
      </c>
      <c r="AH128" s="63">
        <v>0</v>
      </c>
      <c r="AI128" s="13">
        <v>-1</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0</v>
      </c>
      <c r="AG129" s="63">
        <v>0</v>
      </c>
      <c r="AH129" s="63">
        <v>0</v>
      </c>
      <c r="AI129" s="13" t="s">
        <v>246</v>
      </c>
      <c r="AJ129" s="13" t="s">
        <v>246</v>
      </c>
    </row>
    <row r="130" spans="1:36" ht="10.5" customHeight="1" x14ac:dyDescent="0.2">
      <c r="A130" s="11"/>
      <c r="B130" s="14"/>
      <c r="C130" s="11" t="s">
        <v>44</v>
      </c>
      <c r="D130" s="15"/>
      <c r="E130" s="11"/>
      <c r="F130" s="2"/>
      <c r="G130" s="12">
        <v>5336115</v>
      </c>
      <c r="H130" s="12">
        <v>5563593</v>
      </c>
      <c r="I130" s="12">
        <v>5736753</v>
      </c>
      <c r="J130" s="12">
        <v>6926805</v>
      </c>
      <c r="K130" s="12">
        <v>10764170</v>
      </c>
      <c r="L130" s="12">
        <v>15251446</v>
      </c>
      <c r="M130" s="12">
        <v>13197437</v>
      </c>
      <c r="N130" s="12">
        <v>16200148</v>
      </c>
      <c r="O130" s="12">
        <v>15875102</v>
      </c>
      <c r="P130" s="12">
        <v>17564823</v>
      </c>
      <c r="Q130" s="12">
        <v>14584867</v>
      </c>
      <c r="R130" s="63">
        <v>15605361</v>
      </c>
      <c r="S130" s="63">
        <v>17824790</v>
      </c>
      <c r="T130" s="63">
        <v>25046164</v>
      </c>
      <c r="U130" s="41">
        <v>33986588</v>
      </c>
      <c r="V130" s="41">
        <v>35914308</v>
      </c>
      <c r="W130" s="63">
        <v>23353666</v>
      </c>
      <c r="X130" s="63">
        <v>21432138</v>
      </c>
      <c r="Y130" s="63">
        <v>22432752</v>
      </c>
      <c r="Z130" s="63">
        <v>19783896</v>
      </c>
      <c r="AA130" s="63">
        <v>17345801</v>
      </c>
      <c r="AB130" s="63">
        <v>18688974</v>
      </c>
      <c r="AC130" s="63">
        <v>18330998</v>
      </c>
      <c r="AD130" s="63">
        <v>24152719</v>
      </c>
      <c r="AE130" s="63">
        <v>18859751</v>
      </c>
      <c r="AF130" s="63">
        <v>20412347</v>
      </c>
      <c r="AG130" s="63">
        <v>40774441</v>
      </c>
      <c r="AH130" s="63">
        <v>24012325</v>
      </c>
      <c r="AI130" s="13">
        <v>4.2656989342185536E-2</v>
      </c>
      <c r="AJ130" s="13">
        <v>-0.41109370450964611</v>
      </c>
    </row>
    <row r="131" spans="1:36" ht="10.5" customHeight="1" x14ac:dyDescent="0.2">
      <c r="A131" s="11"/>
      <c r="B131" s="14"/>
      <c r="C131" s="11"/>
      <c r="D131" s="15" t="s">
        <v>45</v>
      </c>
      <c r="E131" s="11"/>
      <c r="F131" s="2"/>
      <c r="G131" s="12">
        <v>615314</v>
      </c>
      <c r="H131" s="12">
        <v>748762</v>
      </c>
      <c r="I131" s="12">
        <v>778307</v>
      </c>
      <c r="J131" s="12">
        <v>806948</v>
      </c>
      <c r="K131" s="12">
        <v>1775876</v>
      </c>
      <c r="L131" s="12">
        <v>2064620</v>
      </c>
      <c r="M131" s="12">
        <v>2852744</v>
      </c>
      <c r="N131" s="12">
        <v>3140957</v>
      </c>
      <c r="O131" s="12">
        <v>3092928</v>
      </c>
      <c r="P131" s="12">
        <v>3140190</v>
      </c>
      <c r="Q131" s="12">
        <v>3528254</v>
      </c>
      <c r="R131" s="63">
        <v>4093800</v>
      </c>
      <c r="S131" s="63">
        <v>4891850</v>
      </c>
      <c r="T131" s="63">
        <v>4548562</v>
      </c>
      <c r="U131" s="41">
        <v>4659703</v>
      </c>
      <c r="V131" s="41">
        <v>4338169</v>
      </c>
      <c r="W131" s="63">
        <v>3257661</v>
      </c>
      <c r="X131" s="63">
        <v>3734800</v>
      </c>
      <c r="Y131" s="63">
        <v>3810963</v>
      </c>
      <c r="Z131" s="63">
        <v>3016988</v>
      </c>
      <c r="AA131" s="63">
        <v>3220771</v>
      </c>
      <c r="AB131" s="63">
        <v>3438325</v>
      </c>
      <c r="AC131" s="63">
        <v>4139538</v>
      </c>
      <c r="AD131" s="63">
        <v>4429778</v>
      </c>
      <c r="AE131" s="63">
        <v>4659424</v>
      </c>
      <c r="AF131" s="63">
        <v>4900821</v>
      </c>
      <c r="AG131" s="63">
        <v>4847417</v>
      </c>
      <c r="AH131" s="63">
        <v>5832680</v>
      </c>
      <c r="AI131" s="13">
        <v>9.2077696353603411E-2</v>
      </c>
      <c r="AJ131" s="13">
        <v>0.20325525945054862</v>
      </c>
    </row>
    <row r="132" spans="1:36" ht="10.5" customHeight="1" x14ac:dyDescent="0.2">
      <c r="A132" s="11"/>
      <c r="B132" s="14"/>
      <c r="C132" s="11"/>
      <c r="D132" s="15" t="s">
        <v>46</v>
      </c>
      <c r="E132" s="11"/>
      <c r="F132" s="2"/>
      <c r="G132" s="12">
        <v>4240793</v>
      </c>
      <c r="H132" s="12">
        <v>4393463</v>
      </c>
      <c r="I132" s="12">
        <v>4214744</v>
      </c>
      <c r="J132" s="12">
        <v>4903208</v>
      </c>
      <c r="K132" s="12">
        <v>7144327</v>
      </c>
      <c r="L132" s="12">
        <v>8191892</v>
      </c>
      <c r="M132" s="12">
        <v>7552796</v>
      </c>
      <c r="N132" s="12">
        <v>9203979</v>
      </c>
      <c r="O132" s="12">
        <v>9932318</v>
      </c>
      <c r="P132" s="12">
        <v>10315216</v>
      </c>
      <c r="Q132" s="12">
        <v>9537966</v>
      </c>
      <c r="R132" s="63">
        <v>10008268</v>
      </c>
      <c r="S132" s="63">
        <v>10271512</v>
      </c>
      <c r="T132" s="63">
        <v>14373695</v>
      </c>
      <c r="U132" s="41">
        <v>15820052</v>
      </c>
      <c r="V132" s="41">
        <v>15140306</v>
      </c>
      <c r="W132" s="63">
        <v>14388258</v>
      </c>
      <c r="X132" s="63">
        <v>14369804</v>
      </c>
      <c r="Y132" s="63">
        <v>13322867</v>
      </c>
      <c r="Z132" s="63">
        <v>13427717</v>
      </c>
      <c r="AA132" s="63">
        <v>10309812</v>
      </c>
      <c r="AB132" s="63">
        <v>10650577</v>
      </c>
      <c r="AC132" s="63">
        <v>10438843</v>
      </c>
      <c r="AD132" s="63">
        <v>11038280</v>
      </c>
      <c r="AE132" s="63">
        <v>10492797</v>
      </c>
      <c r="AF132" s="63">
        <v>11227250</v>
      </c>
      <c r="AG132" s="63">
        <v>11246302</v>
      </c>
      <c r="AH132" s="63">
        <v>11261311</v>
      </c>
      <c r="AI132" s="13">
        <v>9.3364782930691614E-3</v>
      </c>
      <c r="AJ132" s="13">
        <v>1.334572021985538E-3</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0</v>
      </c>
      <c r="AD133" s="63">
        <v>5300000</v>
      </c>
      <c r="AE133" s="63">
        <v>0</v>
      </c>
      <c r="AF133" s="63">
        <v>0</v>
      </c>
      <c r="AG133" s="63">
        <v>16558000</v>
      </c>
      <c r="AH133" s="63">
        <v>0</v>
      </c>
      <c r="AI133" s="13" t="s">
        <v>246</v>
      </c>
      <c r="AJ133" s="13" t="s">
        <v>246</v>
      </c>
    </row>
    <row r="134" spans="1:36" ht="10.5" customHeight="1" x14ac:dyDescent="0.2">
      <c r="A134" s="11"/>
      <c r="B134" s="11"/>
      <c r="C134" s="11"/>
      <c r="D134" s="11" t="s">
        <v>48</v>
      </c>
      <c r="E134" s="11"/>
      <c r="F134" s="2"/>
      <c r="G134" s="12">
        <v>480008</v>
      </c>
      <c r="H134" s="12">
        <v>421368</v>
      </c>
      <c r="I134" s="12">
        <v>743702</v>
      </c>
      <c r="J134" s="12">
        <v>1216649</v>
      </c>
      <c r="K134" s="12">
        <v>1843967</v>
      </c>
      <c r="L134" s="12">
        <v>4994934</v>
      </c>
      <c r="M134" s="12">
        <v>2791897</v>
      </c>
      <c r="N134" s="12">
        <v>3855212</v>
      </c>
      <c r="O134" s="12">
        <v>2849856</v>
      </c>
      <c r="P134" s="12">
        <v>4109417</v>
      </c>
      <c r="Q134" s="12">
        <v>1518647</v>
      </c>
      <c r="R134" s="63">
        <v>1503293</v>
      </c>
      <c r="S134" s="63">
        <v>2661428</v>
      </c>
      <c r="T134" s="63">
        <v>6123907</v>
      </c>
      <c r="U134" s="41">
        <v>13506833</v>
      </c>
      <c r="V134" s="41">
        <v>16435833</v>
      </c>
      <c r="W134" s="63">
        <v>5707747</v>
      </c>
      <c r="X134" s="63">
        <v>3327534</v>
      </c>
      <c r="Y134" s="63">
        <v>5298922</v>
      </c>
      <c r="Z134" s="63">
        <v>3339191</v>
      </c>
      <c r="AA134" s="63">
        <v>3815218</v>
      </c>
      <c r="AB134" s="63">
        <v>4600072</v>
      </c>
      <c r="AC134" s="63">
        <v>3752617</v>
      </c>
      <c r="AD134" s="63">
        <v>3384661</v>
      </c>
      <c r="AE134" s="63">
        <v>3707530</v>
      </c>
      <c r="AF134" s="63">
        <v>4284276</v>
      </c>
      <c r="AG134" s="63">
        <v>8122722</v>
      </c>
      <c r="AH134" s="63">
        <v>6918334</v>
      </c>
      <c r="AI134" s="13">
        <v>7.0383689244510439E-2</v>
      </c>
      <c r="AJ134" s="13">
        <v>-0.14827394068146121</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6463549</v>
      </c>
      <c r="H136" s="12">
        <v>7270750</v>
      </c>
      <c r="I136" s="12">
        <v>8189014</v>
      </c>
      <c r="J136" s="12">
        <v>9259059</v>
      </c>
      <c r="K136" s="12">
        <f>SUM(K137:K145)</f>
        <v>11452702</v>
      </c>
      <c r="L136" s="12">
        <f>SUM(L137:L145)</f>
        <v>12711298</v>
      </c>
      <c r="M136" s="12">
        <f>SUM(M137:M145)</f>
        <v>12046622</v>
      </c>
      <c r="N136" s="12">
        <f>SUM(N137:N145)</f>
        <v>21803238</v>
      </c>
      <c r="O136" s="12">
        <v>19212415.100000001</v>
      </c>
      <c r="P136" s="12">
        <v>18888744</v>
      </c>
      <c r="Q136" s="12">
        <v>14914850</v>
      </c>
      <c r="R136" s="63">
        <v>15000302.190000001</v>
      </c>
      <c r="S136" s="63">
        <v>15894533.859999999</v>
      </c>
      <c r="T136" s="63">
        <v>17641484.620000001</v>
      </c>
      <c r="U136" s="41">
        <v>20937944.969999999</v>
      </c>
      <c r="V136" s="41">
        <v>19153411.300000004</v>
      </c>
      <c r="W136" s="63">
        <v>17648844.539999999</v>
      </c>
      <c r="X136" s="63">
        <v>16398550.029999999</v>
      </c>
      <c r="Y136" s="63">
        <v>23400074.740000002</v>
      </c>
      <c r="Z136" s="63">
        <v>18304756.100000001</v>
      </c>
      <c r="AA136" s="63">
        <v>25839999.960000001</v>
      </c>
      <c r="AB136" s="63">
        <v>29484542</v>
      </c>
      <c r="AC136" s="63">
        <v>23762160</v>
      </c>
      <c r="AD136" s="63">
        <v>33864330</v>
      </c>
      <c r="AE136" s="63">
        <v>27777867</v>
      </c>
      <c r="AF136" s="63">
        <v>38182527</v>
      </c>
      <c r="AG136" s="63">
        <v>32202455</v>
      </c>
      <c r="AH136" s="63">
        <v>28074078</v>
      </c>
      <c r="AI136" s="13">
        <v>-8.1366280662035217E-3</v>
      </c>
      <c r="AJ136" s="13">
        <v>-0.12820069153112706</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334629</v>
      </c>
      <c r="H138" s="12">
        <v>416144</v>
      </c>
      <c r="I138" s="12">
        <v>480600</v>
      </c>
      <c r="J138" s="12">
        <v>475769</v>
      </c>
      <c r="K138" s="12">
        <v>635875</v>
      </c>
      <c r="L138" s="12">
        <v>661187</v>
      </c>
      <c r="M138" s="12">
        <v>679760</v>
      </c>
      <c r="N138" s="12">
        <v>691915</v>
      </c>
      <c r="O138" s="12">
        <v>1547972.71</v>
      </c>
      <c r="P138" s="12">
        <v>1699893</v>
      </c>
      <c r="Q138" s="12">
        <v>1789632</v>
      </c>
      <c r="R138" s="63">
        <v>2008119.8</v>
      </c>
      <c r="S138" s="63">
        <v>1699892.57</v>
      </c>
      <c r="T138" s="63">
        <v>2168250.33</v>
      </c>
      <c r="U138" s="41">
        <v>2378183.9</v>
      </c>
      <c r="V138" s="41">
        <v>2682679.9500000002</v>
      </c>
      <c r="W138" s="64">
        <v>2711130.53</v>
      </c>
      <c r="X138" s="64">
        <v>2900815.84</v>
      </c>
      <c r="Y138" s="63">
        <v>3253908.02</v>
      </c>
      <c r="Z138" s="63">
        <v>3049427.96</v>
      </c>
      <c r="AA138" s="63">
        <v>3059449.22</v>
      </c>
      <c r="AB138" s="63">
        <v>3171840</v>
      </c>
      <c r="AC138" s="63">
        <v>3138756</v>
      </c>
      <c r="AD138" s="63">
        <v>3169259</v>
      </c>
      <c r="AE138" s="63">
        <v>3212457</v>
      </c>
      <c r="AF138" s="63">
        <v>3210762</v>
      </c>
      <c r="AG138" s="63">
        <v>3238408</v>
      </c>
      <c r="AH138" s="63">
        <v>3334098</v>
      </c>
      <c r="AI138" s="13">
        <v>8.3497188816419321E-3</v>
      </c>
      <c r="AJ138" s="13">
        <v>2.9548469494887611E-2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5336241</v>
      </c>
      <c r="H141" s="12">
        <v>5709700</v>
      </c>
      <c r="I141" s="12">
        <v>6106771</v>
      </c>
      <c r="J141" s="12">
        <v>6697958</v>
      </c>
      <c r="K141" s="12">
        <v>6895705</v>
      </c>
      <c r="L141" s="12">
        <v>7099674</v>
      </c>
      <c r="M141" s="12">
        <v>7622735</v>
      </c>
      <c r="N141" s="12">
        <v>7769903</v>
      </c>
      <c r="O141" s="12">
        <v>8315781.6000000006</v>
      </c>
      <c r="P141" s="12">
        <v>8173011</v>
      </c>
      <c r="Q141" s="12">
        <v>8199096</v>
      </c>
      <c r="R141" s="63">
        <v>8251275.8300000001</v>
      </c>
      <c r="S141" s="63">
        <v>8276848.9400000004</v>
      </c>
      <c r="T141" s="63">
        <v>8343083.6400000006</v>
      </c>
      <c r="U141" s="41">
        <v>9999019.2599999998</v>
      </c>
      <c r="V141" s="41">
        <v>10682573.770000001</v>
      </c>
      <c r="W141" s="63">
        <v>10260842.110000001</v>
      </c>
      <c r="X141" s="63">
        <v>8665129.0499999989</v>
      </c>
      <c r="Y141" s="63">
        <v>7511764.9799999995</v>
      </c>
      <c r="Z141" s="63">
        <v>6545805.54</v>
      </c>
      <c r="AA141" s="63">
        <v>7901755.2299999995</v>
      </c>
      <c r="AB141" s="63">
        <v>7999704</v>
      </c>
      <c r="AC141" s="63">
        <v>8208814</v>
      </c>
      <c r="AD141" s="63">
        <v>8177353</v>
      </c>
      <c r="AE141" s="63">
        <v>8538712</v>
      </c>
      <c r="AF141" s="63">
        <v>9450851</v>
      </c>
      <c r="AG141" s="63">
        <v>8653019</v>
      </c>
      <c r="AH141" s="63">
        <v>8729932</v>
      </c>
      <c r="AI141" s="13">
        <v>1.4665336034576537E-2</v>
      </c>
      <c r="AJ141" s="13">
        <v>8.8885740341030101E-3</v>
      </c>
    </row>
    <row r="142" spans="1:36" ht="10.5" customHeight="1" x14ac:dyDescent="0.2">
      <c r="A142" s="11"/>
      <c r="B142" s="14"/>
      <c r="C142" s="11" t="s">
        <v>55</v>
      </c>
      <c r="E142" s="11"/>
      <c r="F142" s="2"/>
      <c r="G142" s="12">
        <v>0</v>
      </c>
      <c r="H142" s="12">
        <v>0</v>
      </c>
      <c r="I142" s="12">
        <v>0</v>
      </c>
      <c r="J142" s="12">
        <v>0</v>
      </c>
      <c r="K142" s="12">
        <v>0</v>
      </c>
      <c r="L142" s="12">
        <v>120057</v>
      </c>
      <c r="M142" s="12">
        <v>5429</v>
      </c>
      <c r="N142" s="12">
        <v>464009</v>
      </c>
      <c r="O142" s="12">
        <v>566839.79</v>
      </c>
      <c r="P142" s="12">
        <v>613176</v>
      </c>
      <c r="Q142" s="12">
        <v>573745</v>
      </c>
      <c r="R142" s="63">
        <v>763177.56</v>
      </c>
      <c r="S142" s="63">
        <v>613176.35</v>
      </c>
      <c r="T142" s="63">
        <v>626176.65</v>
      </c>
      <c r="U142" s="41">
        <v>706546.81</v>
      </c>
      <c r="V142" s="41">
        <v>715658.58</v>
      </c>
      <c r="W142" s="64">
        <v>720467.9</v>
      </c>
      <c r="X142" s="64">
        <v>1282241.1399999999</v>
      </c>
      <c r="Y142" s="63">
        <v>815641.74</v>
      </c>
      <c r="Z142" s="63">
        <v>820010.6</v>
      </c>
      <c r="AA142" s="63">
        <v>833503.51</v>
      </c>
      <c r="AB142" s="63">
        <v>835003</v>
      </c>
      <c r="AC142" s="63">
        <v>881557</v>
      </c>
      <c r="AD142" s="63">
        <v>898362</v>
      </c>
      <c r="AE142" s="63">
        <v>954170</v>
      </c>
      <c r="AF142" s="63">
        <v>2198253</v>
      </c>
      <c r="AG142" s="63">
        <v>1196292</v>
      </c>
      <c r="AH142" s="63">
        <v>1550765</v>
      </c>
      <c r="AI142" s="13">
        <v>0.10868879703293066</v>
      </c>
      <c r="AJ142" s="13">
        <v>0.29630976383692276</v>
      </c>
    </row>
    <row r="143" spans="1:36" ht="10.5" customHeight="1" x14ac:dyDescent="0.2">
      <c r="A143" s="11"/>
      <c r="B143" s="11"/>
      <c r="C143" s="11" t="s">
        <v>56</v>
      </c>
      <c r="D143" s="11"/>
      <c r="E143" s="11"/>
      <c r="F143" s="2"/>
      <c r="G143" s="12">
        <v>792679</v>
      </c>
      <c r="H143" s="12">
        <v>1144906</v>
      </c>
      <c r="I143" s="12">
        <v>1601643</v>
      </c>
      <c r="J143" s="12">
        <v>2085332</v>
      </c>
      <c r="K143" s="12">
        <v>3921122</v>
      </c>
      <c r="L143" s="12">
        <v>4830380</v>
      </c>
      <c r="M143" s="12">
        <v>3738698</v>
      </c>
      <c r="N143" s="12">
        <v>12877411</v>
      </c>
      <c r="O143" s="12">
        <v>8781821</v>
      </c>
      <c r="P143" s="12">
        <v>8402664</v>
      </c>
      <c r="Q143" s="12">
        <v>4352377</v>
      </c>
      <c r="R143" s="63">
        <v>3977729</v>
      </c>
      <c r="S143" s="63">
        <v>5304616</v>
      </c>
      <c r="T143" s="63">
        <v>6503974</v>
      </c>
      <c r="U143" s="41">
        <v>7854195</v>
      </c>
      <c r="V143" s="41">
        <v>5072499</v>
      </c>
      <c r="W143" s="63">
        <v>3956404</v>
      </c>
      <c r="X143" s="63">
        <v>3550364</v>
      </c>
      <c r="Y143" s="63">
        <v>11818760</v>
      </c>
      <c r="Z143" s="63">
        <v>7889512</v>
      </c>
      <c r="AA143" s="63">
        <v>14045292</v>
      </c>
      <c r="AB143" s="63">
        <v>17477995</v>
      </c>
      <c r="AC143" s="63">
        <v>11533033</v>
      </c>
      <c r="AD143" s="63">
        <v>21619356</v>
      </c>
      <c r="AE143" s="63">
        <v>15072528</v>
      </c>
      <c r="AF143" s="63">
        <v>23322661</v>
      </c>
      <c r="AG143" s="63">
        <v>19114736</v>
      </c>
      <c r="AH143" s="63">
        <v>14459283</v>
      </c>
      <c r="AI143" s="13">
        <v>-3.1106911646964552E-2</v>
      </c>
      <c r="AJ143" s="13">
        <v>-0.24355308909314782</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1323531</v>
      </c>
      <c r="H147" s="12">
        <v>1699857</v>
      </c>
      <c r="I147" s="12">
        <v>3184770</v>
      </c>
      <c r="J147" s="12">
        <v>1752049</v>
      </c>
      <c r="K147" s="12">
        <v>938788</v>
      </c>
      <c r="L147" s="12">
        <v>1158102</v>
      </c>
      <c r="M147" s="12">
        <v>2255815</v>
      </c>
      <c r="N147" s="12">
        <v>2128776</v>
      </c>
      <c r="O147" s="12">
        <v>2648063</v>
      </c>
      <c r="P147" s="12">
        <v>1059282</v>
      </c>
      <c r="Q147" s="12">
        <v>1155739</v>
      </c>
      <c r="R147" s="63">
        <v>1412367</v>
      </c>
      <c r="S147" s="63">
        <v>1369305</v>
      </c>
      <c r="T147" s="63">
        <v>6596473</v>
      </c>
      <c r="U147" s="41">
        <v>2573001</v>
      </c>
      <c r="V147" s="41">
        <v>2595707</v>
      </c>
      <c r="W147" s="63">
        <v>1985616</v>
      </c>
      <c r="X147" s="63">
        <v>2801991</v>
      </c>
      <c r="Y147" s="63">
        <v>2840032</v>
      </c>
      <c r="Z147" s="63">
        <v>2478770</v>
      </c>
      <c r="AA147" s="63">
        <v>2744854</v>
      </c>
      <c r="AB147" s="63">
        <v>2273226</v>
      </c>
      <c r="AC147" s="63">
        <v>1220160</v>
      </c>
      <c r="AD147" s="63">
        <v>4033210</v>
      </c>
      <c r="AE147" s="63">
        <v>2057926</v>
      </c>
      <c r="AF147" s="63">
        <v>1193000</v>
      </c>
      <c r="AG147" s="63">
        <v>8991229</v>
      </c>
      <c r="AH147" s="63">
        <v>2203948</v>
      </c>
      <c r="AI147" s="13">
        <v>-5.1449973359800616E-3</v>
      </c>
      <c r="AJ147" s="13">
        <v>-0.75487800388578696</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21657</v>
      </c>
      <c r="H149" s="12">
        <v>20000</v>
      </c>
      <c r="I149" s="12">
        <v>0</v>
      </c>
      <c r="J149" s="12">
        <v>35111</v>
      </c>
      <c r="K149" s="12">
        <v>0</v>
      </c>
      <c r="L149" s="12">
        <v>0</v>
      </c>
      <c r="M149" s="12">
        <v>0</v>
      </c>
      <c r="N149" s="12">
        <v>0</v>
      </c>
      <c r="O149" s="12">
        <v>0</v>
      </c>
      <c r="P149" s="12">
        <v>0</v>
      </c>
      <c r="Q149" s="12">
        <v>0</v>
      </c>
      <c r="R149" s="63">
        <v>0</v>
      </c>
      <c r="S149" s="63">
        <v>0</v>
      </c>
      <c r="T149" s="63">
        <v>169818</v>
      </c>
      <c r="U149" s="41">
        <v>133107</v>
      </c>
      <c r="V149" s="41">
        <v>245041</v>
      </c>
      <c r="W149" s="63">
        <v>244044</v>
      </c>
      <c r="X149" s="63">
        <v>875457</v>
      </c>
      <c r="Y149" s="63">
        <v>895513</v>
      </c>
      <c r="Z149" s="63">
        <v>919402</v>
      </c>
      <c r="AA149" s="63">
        <v>1154792</v>
      </c>
      <c r="AB149" s="63">
        <v>754422</v>
      </c>
      <c r="AC149" s="63">
        <v>539016</v>
      </c>
      <c r="AD149" s="63">
        <v>630970</v>
      </c>
      <c r="AE149" s="63">
        <v>626754</v>
      </c>
      <c r="AF149" s="63">
        <v>599433</v>
      </c>
      <c r="AG149" s="63">
        <v>450574</v>
      </c>
      <c r="AH149" s="63">
        <v>462368</v>
      </c>
      <c r="AI149" s="13">
        <v>-7.8358042911256809E-2</v>
      </c>
      <c r="AJ149" s="13">
        <v>2.6175500583699902E-2</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24939463</v>
      </c>
      <c r="H152" s="5">
        <v>24550614</v>
      </c>
      <c r="I152" s="5">
        <v>27543499</v>
      </c>
      <c r="J152" s="5">
        <v>30613589</v>
      </c>
      <c r="K152" s="5">
        <v>40826941</v>
      </c>
      <c r="L152" s="5">
        <v>48664708</v>
      </c>
      <c r="M152" s="5">
        <v>56416530</v>
      </c>
      <c r="N152" s="5">
        <v>66187589</v>
      </c>
      <c r="O152" s="5">
        <v>66095223</v>
      </c>
      <c r="P152" s="5">
        <v>66174352</v>
      </c>
      <c r="Q152" s="5">
        <v>68604989</v>
      </c>
      <c r="R152" s="62">
        <v>69185816</v>
      </c>
      <c r="S152" s="62">
        <v>82985430</v>
      </c>
      <c r="T152" s="62">
        <v>93884014</v>
      </c>
      <c r="U152" s="39">
        <v>92797619</v>
      </c>
      <c r="V152" s="39">
        <v>103141746</v>
      </c>
      <c r="W152" s="62">
        <v>108901862</v>
      </c>
      <c r="X152" s="62">
        <v>103270633</v>
      </c>
      <c r="Y152" s="62">
        <v>107654763</v>
      </c>
      <c r="Z152" s="62">
        <v>103399550</v>
      </c>
      <c r="AA152" s="62">
        <v>112929052</v>
      </c>
      <c r="AB152" s="62">
        <v>117265682</v>
      </c>
      <c r="AC152" s="62">
        <v>105275115</v>
      </c>
      <c r="AD152" s="62">
        <v>122657839</v>
      </c>
      <c r="AE152" s="62">
        <v>121076323</v>
      </c>
      <c r="AF152" s="62">
        <v>140813261</v>
      </c>
      <c r="AG152" s="62">
        <v>146803495</v>
      </c>
      <c r="AH152" s="62">
        <v>138445080</v>
      </c>
      <c r="AI152" s="10">
        <v>2.8058351571544682E-2</v>
      </c>
      <c r="AJ152" s="10">
        <v>-5.6936076351588226E-2</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5768446</v>
      </c>
      <c r="H154" s="12">
        <v>6291784</v>
      </c>
      <c r="I154" s="12">
        <v>8318718</v>
      </c>
      <c r="J154" s="12">
        <v>8677417</v>
      </c>
      <c r="K154" s="12">
        <v>11914641</v>
      </c>
      <c r="L154" s="12">
        <v>13269565</v>
      </c>
      <c r="M154" s="12">
        <v>15980785</v>
      </c>
      <c r="N154" s="12">
        <v>17210557</v>
      </c>
      <c r="O154" s="12">
        <v>17792628</v>
      </c>
      <c r="P154" s="12">
        <v>18511154</v>
      </c>
      <c r="Q154" s="12">
        <v>21030338</v>
      </c>
      <c r="R154" s="63">
        <v>21338911</v>
      </c>
      <c r="S154" s="63">
        <v>23526534</v>
      </c>
      <c r="T154" s="63">
        <v>25950925</v>
      </c>
      <c r="U154" s="41">
        <v>23080380</v>
      </c>
      <c r="V154" s="41">
        <v>22955591</v>
      </c>
      <c r="W154" s="63">
        <v>26583831</v>
      </c>
      <c r="X154" s="63">
        <v>23226830</v>
      </c>
      <c r="Y154" s="63">
        <v>22251077</v>
      </c>
      <c r="Z154" s="63">
        <v>23391306</v>
      </c>
      <c r="AA154" s="63">
        <v>28035585</v>
      </c>
      <c r="AB154" s="63">
        <v>31402036</v>
      </c>
      <c r="AC154" s="63">
        <v>26273448</v>
      </c>
      <c r="AD154" s="63">
        <v>24794674</v>
      </c>
      <c r="AE154" s="63">
        <v>25612316</v>
      </c>
      <c r="AF154" s="63">
        <v>27846503</v>
      </c>
      <c r="AG154" s="63">
        <v>32159307</v>
      </c>
      <c r="AH154" s="63">
        <v>31749748</v>
      </c>
      <c r="AI154" s="13">
        <v>1.8370280595765287E-3</v>
      </c>
      <c r="AJ154" s="13">
        <v>-1.2735317959432398E-2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3851331</v>
      </c>
      <c r="H156" s="12">
        <v>4599058</v>
      </c>
      <c r="I156" s="12">
        <v>7006846</v>
      </c>
      <c r="J156" s="12">
        <v>6854422</v>
      </c>
      <c r="K156" s="12">
        <v>8017103</v>
      </c>
      <c r="L156" s="12">
        <v>9980885</v>
      </c>
      <c r="M156" s="12">
        <v>11247188</v>
      </c>
      <c r="N156" s="12">
        <v>12007567</v>
      </c>
      <c r="O156" s="12">
        <v>13725894</v>
      </c>
      <c r="P156" s="12">
        <v>14368152</v>
      </c>
      <c r="Q156" s="12">
        <v>15483324</v>
      </c>
      <c r="R156" s="63">
        <v>15382159</v>
      </c>
      <c r="S156" s="63">
        <v>18578568</v>
      </c>
      <c r="T156" s="63">
        <v>29267871</v>
      </c>
      <c r="U156" s="41">
        <v>23157050</v>
      </c>
      <c r="V156" s="41">
        <v>33228635</v>
      </c>
      <c r="W156" s="63">
        <v>26396162</v>
      </c>
      <c r="X156" s="63">
        <v>29451795</v>
      </c>
      <c r="Y156" s="63">
        <v>30075031</v>
      </c>
      <c r="Z156" s="63">
        <v>29132672</v>
      </c>
      <c r="AA156" s="63">
        <v>29392427</v>
      </c>
      <c r="AB156" s="63">
        <v>29317961</v>
      </c>
      <c r="AC156" s="63">
        <v>30583977</v>
      </c>
      <c r="AD156" s="63">
        <v>31719481</v>
      </c>
      <c r="AE156" s="63">
        <v>34620551</v>
      </c>
      <c r="AF156" s="63">
        <v>33831364</v>
      </c>
      <c r="AG156" s="63">
        <v>34937284</v>
      </c>
      <c r="AH156" s="63">
        <v>38246384</v>
      </c>
      <c r="AI156" s="13">
        <v>4.5304378926052769E-2</v>
      </c>
      <c r="AJ156" s="13">
        <v>9.4715433517957498E-2</v>
      </c>
    </row>
    <row r="157" spans="1:36" ht="10.5" customHeight="1" x14ac:dyDescent="0.2">
      <c r="A157" s="11"/>
      <c r="B157" s="19" t="s">
        <v>67</v>
      </c>
      <c r="C157" s="14"/>
      <c r="D157" s="19"/>
      <c r="E157" s="19"/>
      <c r="F157" s="2"/>
      <c r="G157" s="12">
        <v>3773967</v>
      </c>
      <c r="H157" s="12">
        <v>3380649</v>
      </c>
      <c r="I157" s="12">
        <v>3783539</v>
      </c>
      <c r="J157" s="12">
        <v>5166899</v>
      </c>
      <c r="K157" s="12">
        <v>9262242</v>
      </c>
      <c r="L157" s="12">
        <v>8828798</v>
      </c>
      <c r="M157" s="12">
        <v>8685665</v>
      </c>
      <c r="N157" s="12">
        <v>10223049</v>
      </c>
      <c r="O157" s="12">
        <v>9906871</v>
      </c>
      <c r="P157" s="12">
        <v>9241027</v>
      </c>
      <c r="Q157" s="12">
        <v>10234203</v>
      </c>
      <c r="R157" s="63">
        <v>8855824</v>
      </c>
      <c r="S157" s="63">
        <v>11388509</v>
      </c>
      <c r="T157" s="63">
        <v>9677785</v>
      </c>
      <c r="U157" s="41">
        <v>11838004</v>
      </c>
      <c r="V157" s="41">
        <v>10710138</v>
      </c>
      <c r="W157" s="63">
        <v>12232979</v>
      </c>
      <c r="X157" s="63">
        <v>9880741</v>
      </c>
      <c r="Y157" s="63">
        <v>8690874</v>
      </c>
      <c r="Z157" s="63">
        <v>11897393</v>
      </c>
      <c r="AA157" s="63">
        <v>8632275</v>
      </c>
      <c r="AB157" s="63">
        <v>13072587</v>
      </c>
      <c r="AC157" s="63">
        <v>10915364</v>
      </c>
      <c r="AD157" s="63">
        <v>9829432</v>
      </c>
      <c r="AE157" s="63">
        <v>9516025</v>
      </c>
      <c r="AF157" s="63">
        <v>12491617</v>
      </c>
      <c r="AG157" s="63">
        <v>15701411</v>
      </c>
      <c r="AH157" s="63">
        <v>11941671</v>
      </c>
      <c r="AI157" s="13">
        <v>-1.4967423454104511E-2</v>
      </c>
      <c r="AJ157" s="13">
        <v>-0.23945236514094179</v>
      </c>
    </row>
    <row r="158" spans="1:36" ht="10.5" customHeight="1" x14ac:dyDescent="0.2">
      <c r="A158" s="11"/>
      <c r="B158" s="19" t="s">
        <v>69</v>
      </c>
      <c r="C158" s="14"/>
      <c r="D158" s="19"/>
      <c r="E158" s="19"/>
      <c r="F158" s="2"/>
      <c r="G158" s="12">
        <v>1029907</v>
      </c>
      <c r="H158" s="12">
        <v>930642</v>
      </c>
      <c r="I158" s="12">
        <v>1687327</v>
      </c>
      <c r="J158" s="12">
        <v>1744871</v>
      </c>
      <c r="K158" s="12">
        <v>2370230</v>
      </c>
      <c r="L158" s="12">
        <v>2254315</v>
      </c>
      <c r="M158" s="12">
        <v>3412990</v>
      </c>
      <c r="N158" s="12">
        <v>4329171</v>
      </c>
      <c r="O158" s="12">
        <v>6430615</v>
      </c>
      <c r="P158" s="12">
        <v>6432051</v>
      </c>
      <c r="Q158" s="12">
        <v>6288513</v>
      </c>
      <c r="R158" s="63">
        <v>6607690</v>
      </c>
      <c r="S158" s="63">
        <v>6826418</v>
      </c>
      <c r="T158" s="63">
        <v>8053076</v>
      </c>
      <c r="U158" s="41">
        <v>6367881</v>
      </c>
      <c r="V158" s="41">
        <v>6804434</v>
      </c>
      <c r="W158" s="63">
        <v>7122858</v>
      </c>
      <c r="X158" s="63">
        <v>5849796</v>
      </c>
      <c r="Y158" s="63">
        <v>5226991</v>
      </c>
      <c r="Z158" s="63">
        <v>5557111</v>
      </c>
      <c r="AA158" s="63">
        <v>6020899</v>
      </c>
      <c r="AB158" s="63">
        <v>6880064</v>
      </c>
      <c r="AC158" s="63">
        <v>6884976</v>
      </c>
      <c r="AD158" s="63">
        <v>6598458</v>
      </c>
      <c r="AE158" s="63">
        <v>6849138</v>
      </c>
      <c r="AF158" s="63">
        <v>7340617</v>
      </c>
      <c r="AG158" s="63">
        <v>9665375</v>
      </c>
      <c r="AH158" s="63">
        <v>9183404</v>
      </c>
      <c r="AI158" s="13">
        <v>4.9305305393673171E-2</v>
      </c>
      <c r="AJ158" s="13">
        <v>-4.9865732059025128E-2</v>
      </c>
    </row>
    <row r="159" spans="1:36" ht="10.5" customHeight="1" x14ac:dyDescent="0.2">
      <c r="A159" s="11"/>
      <c r="B159" s="19" t="s">
        <v>70</v>
      </c>
      <c r="C159" s="14"/>
      <c r="D159" s="19"/>
      <c r="E159" s="19"/>
      <c r="F159" s="2"/>
      <c r="G159" s="12">
        <v>1735533</v>
      </c>
      <c r="H159" s="12">
        <v>3639345</v>
      </c>
      <c r="I159" s="12">
        <v>2437589</v>
      </c>
      <c r="J159" s="12">
        <v>3651975</v>
      </c>
      <c r="K159" s="12">
        <v>4038392</v>
      </c>
      <c r="L159" s="12">
        <v>3578502</v>
      </c>
      <c r="M159" s="12">
        <v>3745577</v>
      </c>
      <c r="N159" s="12">
        <v>4651902</v>
      </c>
      <c r="O159" s="12">
        <v>4871754</v>
      </c>
      <c r="P159" s="12">
        <v>4721721</v>
      </c>
      <c r="Q159" s="12">
        <v>5702551</v>
      </c>
      <c r="R159" s="63">
        <v>5209541</v>
      </c>
      <c r="S159" s="63">
        <v>5738628</v>
      </c>
      <c r="T159" s="63">
        <v>4192673</v>
      </c>
      <c r="U159" s="41">
        <v>4767176</v>
      </c>
      <c r="V159" s="41">
        <v>4710409</v>
      </c>
      <c r="W159" s="63">
        <v>5162872</v>
      </c>
      <c r="X159" s="63">
        <v>6058712</v>
      </c>
      <c r="Y159" s="63">
        <v>6681740</v>
      </c>
      <c r="Z159" s="63">
        <v>12549569</v>
      </c>
      <c r="AA159" s="63">
        <v>14150894</v>
      </c>
      <c r="AB159" s="63">
        <v>13179593</v>
      </c>
      <c r="AC159" s="63">
        <v>13467222</v>
      </c>
      <c r="AD159" s="63">
        <v>13689527</v>
      </c>
      <c r="AE159" s="63">
        <v>16312054</v>
      </c>
      <c r="AF159" s="63">
        <v>15791072</v>
      </c>
      <c r="AG159" s="63">
        <v>16745560</v>
      </c>
      <c r="AH159" s="63">
        <v>16809981</v>
      </c>
      <c r="AI159" s="13">
        <v>4.1383927535525222E-2</v>
      </c>
      <c r="AJ159" s="13">
        <v>3.8470496059851088E-3</v>
      </c>
    </row>
    <row r="160" spans="1:36" ht="10.5" customHeight="1" x14ac:dyDescent="0.2">
      <c r="A160" s="11"/>
      <c r="B160" s="19" t="s">
        <v>71</v>
      </c>
      <c r="C160" s="14"/>
      <c r="D160" s="19"/>
      <c r="E160" s="19"/>
      <c r="F160" s="2"/>
      <c r="G160" s="12">
        <v>1237337</v>
      </c>
      <c r="H160" s="12">
        <v>734520</v>
      </c>
      <c r="I160" s="12">
        <v>2403199</v>
      </c>
      <c r="J160" s="12">
        <v>2456964</v>
      </c>
      <c r="K160" s="12">
        <v>2593215</v>
      </c>
      <c r="L160" s="12">
        <v>3075728</v>
      </c>
      <c r="M160" s="12">
        <v>3438672</v>
      </c>
      <c r="N160" s="12">
        <v>4158873</v>
      </c>
      <c r="O160" s="12">
        <v>1651319</v>
      </c>
      <c r="P160" s="12">
        <v>4481382</v>
      </c>
      <c r="Q160" s="12">
        <v>5785625</v>
      </c>
      <c r="R160" s="63">
        <v>5976765</v>
      </c>
      <c r="S160" s="63">
        <v>5292777</v>
      </c>
      <c r="T160" s="63">
        <v>2487992</v>
      </c>
      <c r="U160" s="41">
        <v>5995498</v>
      </c>
      <c r="V160" s="41">
        <v>6236540</v>
      </c>
      <c r="W160" s="63">
        <v>7318415</v>
      </c>
      <c r="X160" s="63">
        <v>6410924</v>
      </c>
      <c r="Y160" s="63">
        <v>6752294</v>
      </c>
      <c r="Z160" s="63">
        <v>6335640</v>
      </c>
      <c r="AA160" s="63">
        <v>6297055</v>
      </c>
      <c r="AB160" s="63">
        <v>6517439</v>
      </c>
      <c r="AC160" s="63">
        <v>7063905</v>
      </c>
      <c r="AD160" s="63">
        <v>7445136</v>
      </c>
      <c r="AE160" s="63">
        <v>8010363</v>
      </c>
      <c r="AF160" s="63">
        <v>8445396</v>
      </c>
      <c r="AG160" s="63">
        <v>8728309</v>
      </c>
      <c r="AH160" s="63">
        <v>9147037</v>
      </c>
      <c r="AI160" s="13">
        <v>5.8117531588197213E-2</v>
      </c>
      <c r="AJ160" s="13">
        <v>4.7973553640229739E-2</v>
      </c>
    </row>
    <row r="161" spans="1:36" ht="10.5" customHeight="1" x14ac:dyDescent="0.2">
      <c r="A161" s="11"/>
      <c r="B161" s="19" t="s">
        <v>72</v>
      </c>
      <c r="C161" s="14"/>
      <c r="D161" s="19"/>
      <c r="E161" s="19"/>
      <c r="F161" s="2"/>
      <c r="G161" s="12">
        <v>1554288</v>
      </c>
      <c r="H161" s="12">
        <v>1370525</v>
      </c>
      <c r="I161" s="12">
        <v>1209873</v>
      </c>
      <c r="J161" s="12">
        <v>1416593</v>
      </c>
      <c r="K161" s="12">
        <v>1286547</v>
      </c>
      <c r="L161" s="12">
        <v>1457649</v>
      </c>
      <c r="M161" s="12">
        <v>1562515</v>
      </c>
      <c r="N161" s="12">
        <v>1901146</v>
      </c>
      <c r="O161" s="12">
        <v>1699646</v>
      </c>
      <c r="P161" s="12">
        <v>1496070</v>
      </c>
      <c r="Q161" s="12">
        <v>1554773</v>
      </c>
      <c r="R161" s="63">
        <v>1430635</v>
      </c>
      <c r="S161" s="63">
        <v>1220617</v>
      </c>
      <c r="T161" s="63">
        <v>8070371</v>
      </c>
      <c r="U161" s="41">
        <v>8796060</v>
      </c>
      <c r="V161" s="41">
        <v>9183514</v>
      </c>
      <c r="W161" s="63">
        <v>10103230</v>
      </c>
      <c r="X161" s="63">
        <v>12328005</v>
      </c>
      <c r="Y161" s="63">
        <v>11390703</v>
      </c>
      <c r="Z161" s="63">
        <v>11806853</v>
      </c>
      <c r="AA161" s="63">
        <v>16503251</v>
      </c>
      <c r="AB161" s="63">
        <v>13389501</v>
      </c>
      <c r="AC161" s="63">
        <v>6925926</v>
      </c>
      <c r="AD161" s="63">
        <v>6885251</v>
      </c>
      <c r="AE161" s="63">
        <v>6788740</v>
      </c>
      <c r="AF161" s="63">
        <v>13454136</v>
      </c>
      <c r="AG161" s="63">
        <v>9905936</v>
      </c>
      <c r="AH161" s="63">
        <v>6763656</v>
      </c>
      <c r="AI161" s="13">
        <v>-0.10757953726943226</v>
      </c>
      <c r="AJ161" s="13">
        <v>-0.31721182127564723</v>
      </c>
    </row>
    <row r="162" spans="1:36" ht="10.5" customHeight="1" x14ac:dyDescent="0.2">
      <c r="A162" s="11"/>
      <c r="B162" s="19" t="s">
        <v>73</v>
      </c>
      <c r="C162" s="14"/>
      <c r="D162" s="19"/>
      <c r="E162" s="19"/>
      <c r="F162" s="2"/>
      <c r="G162" s="12">
        <v>0</v>
      </c>
      <c r="H162" s="12">
        <v>0</v>
      </c>
      <c r="I162" s="12">
        <v>0</v>
      </c>
      <c r="J162" s="12">
        <v>0</v>
      </c>
      <c r="K162" s="12">
        <v>1344571</v>
      </c>
      <c r="L162" s="12">
        <v>6219266</v>
      </c>
      <c r="M162" s="12">
        <v>8343138</v>
      </c>
      <c r="N162" s="12">
        <v>11705324</v>
      </c>
      <c r="O162" s="12">
        <v>10016496</v>
      </c>
      <c r="P162" s="12">
        <v>6922795</v>
      </c>
      <c r="Q162" s="12">
        <v>2525662</v>
      </c>
      <c r="R162" s="63">
        <v>4384291</v>
      </c>
      <c r="S162" s="63">
        <v>10413379</v>
      </c>
      <c r="T162" s="63">
        <v>6183321</v>
      </c>
      <c r="U162" s="41">
        <v>8795570</v>
      </c>
      <c r="V162" s="41">
        <v>9312485</v>
      </c>
      <c r="W162" s="63">
        <v>13981515</v>
      </c>
      <c r="X162" s="63">
        <v>10063830</v>
      </c>
      <c r="Y162" s="63">
        <v>16586053</v>
      </c>
      <c r="Z162" s="63">
        <v>2729006</v>
      </c>
      <c r="AA162" s="63">
        <v>3896666</v>
      </c>
      <c r="AB162" s="63">
        <v>3506501</v>
      </c>
      <c r="AC162" s="63">
        <v>3160297</v>
      </c>
      <c r="AD162" s="63">
        <v>21695880</v>
      </c>
      <c r="AE162" s="63">
        <v>13367136</v>
      </c>
      <c r="AF162" s="63">
        <v>21612556</v>
      </c>
      <c r="AG162" s="63">
        <v>18960313</v>
      </c>
      <c r="AH162" s="63">
        <v>14603199</v>
      </c>
      <c r="AI162" s="13">
        <v>0.26841783341302516</v>
      </c>
      <c r="AJ162" s="13">
        <v>-0.2298017970483926</v>
      </c>
    </row>
    <row r="163" spans="1:36" ht="10.5" customHeight="1" x14ac:dyDescent="0.2">
      <c r="A163" s="11"/>
      <c r="B163" s="19" t="s">
        <v>39</v>
      </c>
      <c r="C163" s="14"/>
      <c r="D163" s="19"/>
      <c r="E163" s="19"/>
      <c r="F163" s="2"/>
      <c r="G163" s="12">
        <v>5988654</v>
      </c>
      <c r="H163" s="12">
        <v>3604091</v>
      </c>
      <c r="I163" s="12">
        <v>696408</v>
      </c>
      <c r="J163" s="12">
        <v>644448</v>
      </c>
      <c r="K163" s="12">
        <v>0</v>
      </c>
      <c r="L163" s="12">
        <v>0</v>
      </c>
      <c r="M163" s="12">
        <v>0</v>
      </c>
      <c r="N163" s="12">
        <v>0</v>
      </c>
      <c r="O163" s="12">
        <v>0</v>
      </c>
      <c r="P163" s="12">
        <v>0</v>
      </c>
      <c r="Q163" s="12">
        <v>0</v>
      </c>
      <c r="R163" s="63">
        <v>0</v>
      </c>
      <c r="S163" s="63">
        <v>0</v>
      </c>
      <c r="T163" s="63">
        <v>0</v>
      </c>
      <c r="U163" s="41">
        <v>0</v>
      </c>
      <c r="V163" s="41">
        <v>0</v>
      </c>
      <c r="W163" s="63">
        <v>0</v>
      </c>
      <c r="X163" s="63">
        <v>0</v>
      </c>
      <c r="Y163" s="63">
        <v>0</v>
      </c>
      <c r="Z163" s="63">
        <v>0</v>
      </c>
      <c r="AA163" s="63">
        <v>0</v>
      </c>
      <c r="AB163" s="63">
        <v>0</v>
      </c>
      <c r="AC163" s="63">
        <v>0</v>
      </c>
      <c r="AD163" s="63">
        <v>0</v>
      </c>
      <c r="AE163" s="63">
        <v>0</v>
      </c>
      <c r="AF163" s="63">
        <v>0</v>
      </c>
      <c r="AG163" s="63">
        <v>0</v>
      </c>
      <c r="AH163" s="63">
        <v>0</v>
      </c>
      <c r="AI163" s="13" t="s">
        <v>246</v>
      </c>
      <c r="AJ163" s="13" t="s">
        <v>246</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196</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17704711</v>
      </c>
      <c r="H176" s="5">
        <v>19209544</v>
      </c>
      <c r="I176" s="5">
        <v>17930009</v>
      </c>
      <c r="J176" s="5">
        <v>21612822</v>
      </c>
      <c r="K176" s="5">
        <f>SUM(K178,K193,K204,K206)</f>
        <v>22320148</v>
      </c>
      <c r="L176" s="5">
        <f>SUM(L178,L193,L204,L206)</f>
        <v>25141247</v>
      </c>
      <c r="M176" s="5">
        <f>SUM(M178,M193,M204,M206)</f>
        <v>26139302</v>
      </c>
      <c r="N176" s="5">
        <f>SUM(N178,N193,N204,N206)</f>
        <v>26272199</v>
      </c>
      <c r="O176" s="5">
        <v>26765997</v>
      </c>
      <c r="P176" s="5">
        <v>27294904</v>
      </c>
      <c r="Q176" s="5">
        <v>29865762</v>
      </c>
      <c r="R176" s="39">
        <v>30541241</v>
      </c>
      <c r="S176" s="39">
        <v>36655275</v>
      </c>
      <c r="T176" s="39">
        <v>41092703</v>
      </c>
      <c r="U176" s="39">
        <v>46522339.539999999</v>
      </c>
      <c r="V176" s="39">
        <v>46551804</v>
      </c>
      <c r="W176" s="39">
        <v>46394646.57</v>
      </c>
      <c r="X176" s="39">
        <v>48298500</v>
      </c>
      <c r="Y176" s="39">
        <v>52148979</v>
      </c>
      <c r="Z176" s="39">
        <v>44469663</v>
      </c>
      <c r="AA176" s="39">
        <v>42706024</v>
      </c>
      <c r="AB176" s="39">
        <v>45949831</v>
      </c>
      <c r="AC176" s="39">
        <v>48052066</v>
      </c>
      <c r="AD176" s="39">
        <v>61011217</v>
      </c>
      <c r="AE176" s="39">
        <v>61888198</v>
      </c>
      <c r="AF176" s="39">
        <v>63714216</v>
      </c>
      <c r="AG176" s="39">
        <v>53980257</v>
      </c>
      <c r="AH176" s="39">
        <v>61353789</v>
      </c>
      <c r="AI176" s="10">
        <v>4.9364202976505789E-2</v>
      </c>
      <c r="AJ176" s="10">
        <v>0.1365968302077554</v>
      </c>
    </row>
    <row r="177" spans="1:36" ht="10.5" customHeight="1" x14ac:dyDescent="0.2">
      <c r="A177" s="11"/>
      <c r="B177" s="11"/>
      <c r="C177" s="11"/>
      <c r="D177" s="11"/>
      <c r="E177" s="11"/>
      <c r="F177" s="2"/>
      <c r="G177" s="12"/>
      <c r="H177" s="12">
        <v>423911</v>
      </c>
      <c r="I177" s="12">
        <v>194763</v>
      </c>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15053909</v>
      </c>
      <c r="H178" s="12">
        <v>15811031</v>
      </c>
      <c r="I178" s="12">
        <v>14039876</v>
      </c>
      <c r="J178" s="12">
        <v>17514057</v>
      </c>
      <c r="K178" s="12">
        <f>SUM(K179,K183:K187)</f>
        <v>17028660</v>
      </c>
      <c r="L178" s="12">
        <f>SUM(L179,L183:L187)</f>
        <v>19468869</v>
      </c>
      <c r="M178" s="12">
        <f>SUM(M179,M183:M187)</f>
        <v>20241428</v>
      </c>
      <c r="N178" s="12">
        <f>SUM(N179,N183:N187)</f>
        <v>21969148</v>
      </c>
      <c r="O178" s="12">
        <v>22000177</v>
      </c>
      <c r="P178" s="12">
        <v>21915876</v>
      </c>
      <c r="Q178" s="12">
        <v>24219359</v>
      </c>
      <c r="R178" s="41">
        <v>25500665</v>
      </c>
      <c r="S178" s="41">
        <v>31228004</v>
      </c>
      <c r="T178" s="41">
        <v>33737006</v>
      </c>
      <c r="U178" s="41">
        <v>35479654.539999999</v>
      </c>
      <c r="V178" s="41">
        <v>37941395</v>
      </c>
      <c r="W178" s="41">
        <v>39761073.57</v>
      </c>
      <c r="X178" s="41">
        <v>36650123</v>
      </c>
      <c r="Y178" s="41">
        <v>37014814</v>
      </c>
      <c r="Z178" s="41">
        <v>37122764</v>
      </c>
      <c r="AA178" s="41">
        <v>36066965</v>
      </c>
      <c r="AB178" s="41">
        <v>38483026</v>
      </c>
      <c r="AC178" s="41">
        <v>40636180</v>
      </c>
      <c r="AD178" s="41">
        <v>50404466</v>
      </c>
      <c r="AE178" s="41">
        <v>55390410</v>
      </c>
      <c r="AF178" s="41">
        <v>55081522</v>
      </c>
      <c r="AG178" s="41">
        <v>45718404</v>
      </c>
      <c r="AH178" s="41">
        <v>53239937</v>
      </c>
      <c r="AI178" s="13">
        <v>5.5588669138500357E-2</v>
      </c>
      <c r="AJ178" s="13">
        <v>0.16451871329541601</v>
      </c>
    </row>
    <row r="179" spans="1:36" ht="10.5" customHeight="1" x14ac:dyDescent="0.2">
      <c r="A179" s="11"/>
      <c r="B179" s="11"/>
      <c r="C179" s="11" t="s">
        <v>36</v>
      </c>
      <c r="D179" s="11"/>
      <c r="E179" s="11"/>
      <c r="F179" s="2"/>
      <c r="G179" s="12">
        <v>8769350</v>
      </c>
      <c r="H179" s="12">
        <v>9358125</v>
      </c>
      <c r="I179" s="12">
        <v>9464033</v>
      </c>
      <c r="J179" s="12">
        <v>9329604</v>
      </c>
      <c r="K179" s="12">
        <f>SUM(K180:K182)</f>
        <v>8383977</v>
      </c>
      <c r="L179" s="12">
        <f>SUM(L180:L182)</f>
        <v>10423186</v>
      </c>
      <c r="M179" s="12">
        <f>SUM(M180:M182)</f>
        <v>10800914</v>
      </c>
      <c r="N179" s="12">
        <f>SUM(N180:N182)</f>
        <v>10856106</v>
      </c>
      <c r="O179" s="12">
        <v>8591664</v>
      </c>
      <c r="P179" s="12">
        <v>10517682</v>
      </c>
      <c r="Q179" s="12">
        <v>11405645</v>
      </c>
      <c r="R179" s="41">
        <v>11590367</v>
      </c>
      <c r="S179" s="41">
        <v>13456546</v>
      </c>
      <c r="T179" s="41">
        <v>14619223</v>
      </c>
      <c r="U179" s="41">
        <v>14061682.289999999</v>
      </c>
      <c r="V179" s="41">
        <v>14500503</v>
      </c>
      <c r="W179" s="41">
        <v>16569599.57</v>
      </c>
      <c r="X179" s="41">
        <v>16011206</v>
      </c>
      <c r="Y179" s="41">
        <v>16091493</v>
      </c>
      <c r="Z179" s="41">
        <v>16174399</v>
      </c>
      <c r="AA179" s="41">
        <v>16296663</v>
      </c>
      <c r="AB179" s="41">
        <v>16985245</v>
      </c>
      <c r="AC179" s="41">
        <v>17029367</v>
      </c>
      <c r="AD179" s="41">
        <v>17664478</v>
      </c>
      <c r="AE179" s="41">
        <v>20156337</v>
      </c>
      <c r="AF179" s="41">
        <v>21232426</v>
      </c>
      <c r="AG179" s="41">
        <v>17661094</v>
      </c>
      <c r="AH179" s="41">
        <v>18791503</v>
      </c>
      <c r="AI179" s="13">
        <v>1.6985943662689573E-2</v>
      </c>
      <c r="AJ179" s="13">
        <v>6.4005604635817018E-2</v>
      </c>
    </row>
    <row r="180" spans="1:36" ht="10.5" customHeight="1" x14ac:dyDescent="0.2">
      <c r="A180" s="11"/>
      <c r="B180" s="11"/>
      <c r="C180" s="11"/>
      <c r="D180" s="11" t="s">
        <v>37</v>
      </c>
      <c r="E180" s="11"/>
      <c r="F180" s="2"/>
      <c r="G180" s="12">
        <v>8219321</v>
      </c>
      <c r="H180" s="12">
        <v>8530771</v>
      </c>
      <c r="I180" s="12">
        <v>8888735</v>
      </c>
      <c r="J180" s="12">
        <v>8820568</v>
      </c>
      <c r="K180" s="12">
        <v>7875106</v>
      </c>
      <c r="L180" s="12">
        <v>9919572</v>
      </c>
      <c r="M180" s="12">
        <v>9935082</v>
      </c>
      <c r="N180" s="12">
        <v>10519719</v>
      </c>
      <c r="O180" s="12">
        <v>8227451</v>
      </c>
      <c r="P180" s="12">
        <v>9969791</v>
      </c>
      <c r="Q180" s="12">
        <v>10738146</v>
      </c>
      <c r="R180" s="41">
        <v>11234204</v>
      </c>
      <c r="S180" s="41">
        <v>12612598</v>
      </c>
      <c r="T180" s="41">
        <v>13258422</v>
      </c>
      <c r="U180" s="41">
        <v>12982707</v>
      </c>
      <c r="V180" s="41">
        <v>13752220</v>
      </c>
      <c r="W180" s="41">
        <v>15603508.57</v>
      </c>
      <c r="X180" s="41">
        <v>14880314</v>
      </c>
      <c r="Y180" s="41">
        <v>14579014</v>
      </c>
      <c r="Z180" s="41">
        <v>14623510</v>
      </c>
      <c r="AA180" s="41">
        <v>14867802</v>
      </c>
      <c r="AB180" s="41">
        <v>15474969</v>
      </c>
      <c r="AC180" s="41">
        <v>15532549</v>
      </c>
      <c r="AD180" s="41">
        <v>16159008</v>
      </c>
      <c r="AE180" s="41">
        <v>17784439</v>
      </c>
      <c r="AF180" s="41">
        <v>18903631</v>
      </c>
      <c r="AG180" s="41">
        <v>16149556</v>
      </c>
      <c r="AH180" s="41">
        <v>17203508</v>
      </c>
      <c r="AI180" s="13">
        <v>1.7804900742358409E-2</v>
      </c>
      <c r="AJ180" s="13">
        <v>6.5261979957839084E-2</v>
      </c>
    </row>
    <row r="181" spans="1:36" ht="10.5" customHeight="1" x14ac:dyDescent="0.2">
      <c r="A181" s="11"/>
      <c r="B181" s="11"/>
      <c r="C181" s="14"/>
      <c r="D181" s="11" t="s">
        <v>90</v>
      </c>
      <c r="E181" s="11"/>
      <c r="F181" s="2"/>
      <c r="G181" s="12">
        <v>174952</v>
      </c>
      <c r="H181" s="12"/>
      <c r="I181" s="12"/>
      <c r="J181" s="12">
        <v>175532</v>
      </c>
      <c r="K181" s="12">
        <v>175080</v>
      </c>
      <c r="L181" s="12">
        <v>126027</v>
      </c>
      <c r="M181" s="12">
        <v>365624</v>
      </c>
      <c r="N181" s="12">
        <v>14399</v>
      </c>
      <c r="O181" s="12">
        <v>31038</v>
      </c>
      <c r="P181" s="12">
        <v>56923</v>
      </c>
      <c r="Q181" s="12">
        <v>314973</v>
      </c>
      <c r="R181" s="41">
        <v>30885</v>
      </c>
      <c r="S181" s="41">
        <v>342153</v>
      </c>
      <c r="T181" s="41">
        <v>359468</v>
      </c>
      <c r="U181" s="41">
        <v>31773</v>
      </c>
      <c r="V181" s="41">
        <v>2840</v>
      </c>
      <c r="W181" s="41">
        <v>4425</v>
      </c>
      <c r="X181" s="41">
        <v>68747</v>
      </c>
      <c r="Y181" s="41">
        <v>42518</v>
      </c>
      <c r="Z181" s="41">
        <v>38224</v>
      </c>
      <c r="AA181" s="41">
        <v>42117</v>
      </c>
      <c r="AB181" s="41">
        <v>58562</v>
      </c>
      <c r="AC181" s="41">
        <v>58926</v>
      </c>
      <c r="AD181" s="41">
        <v>44098</v>
      </c>
      <c r="AE181" s="41">
        <v>36149</v>
      </c>
      <c r="AF181" s="41">
        <v>42805</v>
      </c>
      <c r="AG181" s="41">
        <v>49106</v>
      </c>
      <c r="AH181" s="41">
        <v>54621</v>
      </c>
      <c r="AI181" s="13">
        <v>-1.1544115713974956E-2</v>
      </c>
      <c r="AJ181" s="13">
        <v>0.1123080682604977</v>
      </c>
    </row>
    <row r="182" spans="1:36" ht="10.5" customHeight="1" x14ac:dyDescent="0.2">
      <c r="A182" s="11"/>
      <c r="B182" s="14"/>
      <c r="C182" s="11"/>
      <c r="D182" s="11" t="s">
        <v>39</v>
      </c>
      <c r="E182" s="11"/>
      <c r="F182" s="2"/>
      <c r="G182" s="12">
        <v>375077</v>
      </c>
      <c r="H182" s="12">
        <v>403443</v>
      </c>
      <c r="I182" s="12">
        <v>380535</v>
      </c>
      <c r="J182" s="12">
        <v>333504</v>
      </c>
      <c r="K182" s="12">
        <v>333791</v>
      </c>
      <c r="L182" s="12">
        <v>377587</v>
      </c>
      <c r="M182" s="12">
        <v>500208</v>
      </c>
      <c r="N182" s="12">
        <v>321988</v>
      </c>
      <c r="O182" s="12">
        <v>333175</v>
      </c>
      <c r="P182" s="12">
        <v>490968</v>
      </c>
      <c r="Q182" s="12">
        <v>352526</v>
      </c>
      <c r="R182" s="41">
        <v>325278</v>
      </c>
      <c r="S182" s="41">
        <v>501795</v>
      </c>
      <c r="T182" s="41">
        <v>1001333</v>
      </c>
      <c r="U182" s="41">
        <v>1047202.29</v>
      </c>
      <c r="V182" s="41">
        <v>745443</v>
      </c>
      <c r="W182" s="41">
        <v>961666</v>
      </c>
      <c r="X182" s="41">
        <v>1062145</v>
      </c>
      <c r="Y182" s="41">
        <v>1469961</v>
      </c>
      <c r="Z182" s="41">
        <v>1512665</v>
      </c>
      <c r="AA182" s="41">
        <v>1386744</v>
      </c>
      <c r="AB182" s="41">
        <v>1451714</v>
      </c>
      <c r="AC182" s="41">
        <v>1437892</v>
      </c>
      <c r="AD182" s="41">
        <v>1461372</v>
      </c>
      <c r="AE182" s="41">
        <v>2335749</v>
      </c>
      <c r="AF182" s="41">
        <v>2285990</v>
      </c>
      <c r="AG182" s="41">
        <v>1462432</v>
      </c>
      <c r="AH182" s="41">
        <v>1533374</v>
      </c>
      <c r="AI182" s="13">
        <v>9.1626572971457154E-3</v>
      </c>
      <c r="AJ182" s="13">
        <v>4.8509605916719545E-2</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0</v>
      </c>
      <c r="Q183" s="12">
        <v>0</v>
      </c>
      <c r="R183" s="41">
        <v>0</v>
      </c>
      <c r="S183" s="41">
        <v>0</v>
      </c>
      <c r="T183" s="41">
        <v>0</v>
      </c>
      <c r="U183" s="41">
        <v>0</v>
      </c>
      <c r="V183" s="41">
        <v>0</v>
      </c>
      <c r="W183" s="41">
        <v>0</v>
      </c>
      <c r="X183" s="41">
        <v>0</v>
      </c>
      <c r="Y183" s="41">
        <v>0</v>
      </c>
      <c r="Z183" s="41">
        <v>0</v>
      </c>
      <c r="AA183" s="41">
        <v>0</v>
      </c>
      <c r="AB183" s="41">
        <v>0</v>
      </c>
      <c r="AC183" s="41">
        <v>0</v>
      </c>
      <c r="AD183" s="41">
        <v>0</v>
      </c>
      <c r="AE183" s="41">
        <v>24490</v>
      </c>
      <c r="AF183" s="41">
        <v>11781</v>
      </c>
      <c r="AG183" s="41">
        <v>0</v>
      </c>
      <c r="AH183" s="41">
        <v>0</v>
      </c>
      <c r="AI183" s="13" t="s">
        <v>246</v>
      </c>
      <c r="AJ183" s="13" t="s">
        <v>246</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198482</v>
      </c>
      <c r="Q184" s="12">
        <v>1419982</v>
      </c>
      <c r="R184" s="41">
        <v>1404776</v>
      </c>
      <c r="S184" s="41">
        <v>1477104</v>
      </c>
      <c r="T184" s="41">
        <v>1691219</v>
      </c>
      <c r="U184" s="41">
        <v>1909319</v>
      </c>
      <c r="V184" s="41">
        <v>2228277</v>
      </c>
      <c r="W184" s="41">
        <v>2466854</v>
      </c>
      <c r="X184" s="41">
        <v>2419682</v>
      </c>
      <c r="Y184" s="41">
        <v>2540591</v>
      </c>
      <c r="Z184" s="41">
        <v>2691272</v>
      </c>
      <c r="AA184" s="41">
        <v>2839411</v>
      </c>
      <c r="AB184" s="41">
        <v>2994138</v>
      </c>
      <c r="AC184" s="41">
        <v>3324432</v>
      </c>
      <c r="AD184" s="41">
        <v>3517491</v>
      </c>
      <c r="AE184" s="41">
        <v>4488311</v>
      </c>
      <c r="AF184" s="41">
        <v>4830105</v>
      </c>
      <c r="AG184" s="41">
        <v>3835888</v>
      </c>
      <c r="AH184" s="41">
        <v>3724108</v>
      </c>
      <c r="AI184" s="13">
        <v>3.7031008053697745E-2</v>
      </c>
      <c r="AJ184" s="13">
        <v>-2.9140579704099806E-2</v>
      </c>
    </row>
    <row r="185" spans="1:36" ht="10.5" customHeight="1" x14ac:dyDescent="0.2">
      <c r="A185" s="11"/>
      <c r="B185" s="14"/>
      <c r="C185" s="11" t="s">
        <v>42</v>
      </c>
      <c r="D185" s="11"/>
      <c r="E185" s="11"/>
      <c r="F185" s="2"/>
      <c r="G185" s="12">
        <v>0</v>
      </c>
      <c r="H185" s="12">
        <v>0</v>
      </c>
      <c r="I185" s="12">
        <v>0</v>
      </c>
      <c r="J185" s="12">
        <v>0</v>
      </c>
      <c r="K185" s="12">
        <v>0</v>
      </c>
      <c r="L185" s="12">
        <v>0</v>
      </c>
      <c r="M185" s="12">
        <v>0</v>
      </c>
      <c r="N185" s="12">
        <v>0</v>
      </c>
      <c r="O185" s="12">
        <v>0</v>
      </c>
      <c r="P185" s="12">
        <v>1180</v>
      </c>
      <c r="Q185" s="12">
        <v>985</v>
      </c>
      <c r="R185" s="41">
        <v>1045</v>
      </c>
      <c r="S185" s="41">
        <v>82866</v>
      </c>
      <c r="T185" s="41">
        <v>95353</v>
      </c>
      <c r="U185" s="41">
        <v>91159</v>
      </c>
      <c r="V185" s="41">
        <v>169232</v>
      </c>
      <c r="W185" s="41">
        <v>118858</v>
      </c>
      <c r="X185" s="41">
        <v>108501</v>
      </c>
      <c r="Y185" s="41">
        <v>4624</v>
      </c>
      <c r="Z185" s="41">
        <v>1614</v>
      </c>
      <c r="AA185" s="41">
        <v>1775</v>
      </c>
      <c r="AB185" s="41">
        <v>2378</v>
      </c>
      <c r="AC185" s="41">
        <v>4425</v>
      </c>
      <c r="AD185" s="41">
        <v>5109</v>
      </c>
      <c r="AE185" s="41">
        <v>0</v>
      </c>
      <c r="AF185" s="41">
        <v>0</v>
      </c>
      <c r="AG185" s="41">
        <v>36788</v>
      </c>
      <c r="AH185" s="41">
        <v>78630</v>
      </c>
      <c r="AI185" s="13">
        <v>0.79155194265530504</v>
      </c>
      <c r="AJ185" s="13">
        <v>1.1373817549200826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6284559</v>
      </c>
      <c r="H187" s="12">
        <v>6452906</v>
      </c>
      <c r="I187" s="12">
        <v>4575843</v>
      </c>
      <c r="J187" s="12">
        <v>8184453</v>
      </c>
      <c r="K187" s="12">
        <v>8644683</v>
      </c>
      <c r="L187" s="12">
        <v>9045683</v>
      </c>
      <c r="M187" s="12">
        <v>9440514</v>
      </c>
      <c r="N187" s="12">
        <v>11113042</v>
      </c>
      <c r="O187" s="12">
        <v>13408513</v>
      </c>
      <c r="P187" s="12">
        <v>11198532</v>
      </c>
      <c r="Q187" s="12">
        <v>11392747</v>
      </c>
      <c r="R187" s="41">
        <v>12504477</v>
      </c>
      <c r="S187" s="41">
        <v>16211488</v>
      </c>
      <c r="T187" s="41">
        <v>17331211</v>
      </c>
      <c r="U187" s="41">
        <v>19417494.25</v>
      </c>
      <c r="V187" s="41">
        <v>21043383</v>
      </c>
      <c r="W187" s="41">
        <v>20605762</v>
      </c>
      <c r="X187" s="41">
        <v>18110734</v>
      </c>
      <c r="Y187" s="41">
        <v>18378106</v>
      </c>
      <c r="Z187" s="41">
        <v>18255479</v>
      </c>
      <c r="AA187" s="41">
        <v>16929116</v>
      </c>
      <c r="AB187" s="41">
        <v>18501265</v>
      </c>
      <c r="AC187" s="41">
        <v>20277956</v>
      </c>
      <c r="AD187" s="41">
        <v>29217388</v>
      </c>
      <c r="AE187" s="41">
        <v>30721272</v>
      </c>
      <c r="AF187" s="41">
        <v>29007210</v>
      </c>
      <c r="AG187" s="41">
        <v>24184634</v>
      </c>
      <c r="AH187" s="41">
        <v>30645696</v>
      </c>
      <c r="AI187" s="13">
        <v>8.7747292329186877E-2</v>
      </c>
      <c r="AJ187" s="13">
        <v>0.26715566586618594</v>
      </c>
    </row>
    <row r="188" spans="1:36" ht="10.5" customHeight="1" x14ac:dyDescent="0.2">
      <c r="A188" s="11"/>
      <c r="B188" s="14"/>
      <c r="C188" s="11"/>
      <c r="D188" s="15" t="s">
        <v>45</v>
      </c>
      <c r="E188" s="11"/>
      <c r="F188" s="2"/>
      <c r="G188" s="12">
        <v>3875423</v>
      </c>
      <c r="H188" s="12">
        <v>4093795</v>
      </c>
      <c r="I188" s="12">
        <v>1623666</v>
      </c>
      <c r="J188" s="12">
        <v>5101967</v>
      </c>
      <c r="K188" s="12">
        <v>5322952</v>
      </c>
      <c r="L188" s="12">
        <v>5824790</v>
      </c>
      <c r="M188" s="12">
        <v>5920646</v>
      </c>
      <c r="N188" s="12">
        <v>6819623</v>
      </c>
      <c r="O188" s="12">
        <v>6544457</v>
      </c>
      <c r="P188" s="12">
        <v>7181086</v>
      </c>
      <c r="Q188" s="12">
        <v>7134068</v>
      </c>
      <c r="R188" s="41">
        <v>7818404</v>
      </c>
      <c r="S188" s="41">
        <v>9593104</v>
      </c>
      <c r="T188" s="41">
        <v>11364508</v>
      </c>
      <c r="U188" s="41">
        <v>14310831</v>
      </c>
      <c r="V188" s="41">
        <v>15329527</v>
      </c>
      <c r="W188" s="41">
        <v>12769283</v>
      </c>
      <c r="X188" s="41">
        <v>9739053</v>
      </c>
      <c r="Y188" s="41">
        <v>9543459</v>
      </c>
      <c r="Z188" s="41">
        <v>9782285</v>
      </c>
      <c r="AA188" s="41">
        <v>9966130</v>
      </c>
      <c r="AB188" s="41">
        <v>10739207</v>
      </c>
      <c r="AC188" s="41">
        <v>11554847</v>
      </c>
      <c r="AD188" s="41">
        <v>11434562</v>
      </c>
      <c r="AE188" s="41">
        <v>15919528</v>
      </c>
      <c r="AF188" s="41">
        <v>16970374</v>
      </c>
      <c r="AG188" s="41">
        <v>13748274</v>
      </c>
      <c r="AH188" s="41">
        <v>14081522</v>
      </c>
      <c r="AI188" s="13">
        <v>4.6195619835587731E-2</v>
      </c>
      <c r="AJ188" s="13">
        <v>2.4239260870128135E-2</v>
      </c>
    </row>
    <row r="189" spans="1:36" ht="10.5" customHeight="1" x14ac:dyDescent="0.2">
      <c r="A189" s="11"/>
      <c r="B189" s="14"/>
      <c r="C189" s="11"/>
      <c r="D189" s="15" t="s">
        <v>46</v>
      </c>
      <c r="E189" s="11"/>
      <c r="F189" s="2"/>
      <c r="G189" s="12">
        <v>1525792</v>
      </c>
      <c r="H189" s="12">
        <v>1505814</v>
      </c>
      <c r="I189" s="12">
        <v>1810029</v>
      </c>
      <c r="J189" s="12">
        <v>1986908</v>
      </c>
      <c r="K189" s="12">
        <v>2277094</v>
      </c>
      <c r="L189" s="12">
        <v>2198404</v>
      </c>
      <c r="M189" s="12">
        <v>2509211</v>
      </c>
      <c r="N189" s="12">
        <v>2380433</v>
      </c>
      <c r="O189" s="12">
        <v>2365799</v>
      </c>
      <c r="P189" s="12">
        <v>2322828</v>
      </c>
      <c r="Q189" s="12">
        <v>2211188</v>
      </c>
      <c r="R189" s="41">
        <v>2609813</v>
      </c>
      <c r="S189" s="41">
        <v>5057423</v>
      </c>
      <c r="T189" s="41">
        <v>3986291</v>
      </c>
      <c r="U189" s="41">
        <v>3932469.25</v>
      </c>
      <c r="V189" s="41">
        <v>4706820</v>
      </c>
      <c r="W189" s="41">
        <v>5662250</v>
      </c>
      <c r="X189" s="41">
        <v>5693493</v>
      </c>
      <c r="Y189" s="41">
        <v>6791609</v>
      </c>
      <c r="Z189" s="41">
        <v>5347915</v>
      </c>
      <c r="AA189" s="41">
        <v>4343299</v>
      </c>
      <c r="AB189" s="41">
        <v>4693773</v>
      </c>
      <c r="AC189" s="41">
        <v>5708124</v>
      </c>
      <c r="AD189" s="41">
        <v>10040989</v>
      </c>
      <c r="AE189" s="41">
        <v>6415099</v>
      </c>
      <c r="AF189" s="41">
        <v>6639111</v>
      </c>
      <c r="AG189" s="41">
        <v>6169320</v>
      </c>
      <c r="AH189" s="41">
        <v>5905856</v>
      </c>
      <c r="AI189" s="13">
        <v>3.9026909008754718E-2</v>
      </c>
      <c r="AJ189" s="13">
        <v>-4.2705516977559928E-2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1000000</v>
      </c>
      <c r="AA190" s="41">
        <v>150000</v>
      </c>
      <c r="AB190" s="41">
        <v>95220</v>
      </c>
      <c r="AC190" s="41">
        <v>0</v>
      </c>
      <c r="AD190" s="41">
        <v>4787188</v>
      </c>
      <c r="AE190" s="41">
        <v>1886615</v>
      </c>
      <c r="AF190" s="41">
        <v>921595</v>
      </c>
      <c r="AG190" s="41">
        <v>688073</v>
      </c>
      <c r="AH190" s="41">
        <v>8081924</v>
      </c>
      <c r="AI190" s="13">
        <v>1.0963530797876193</v>
      </c>
      <c r="AJ190" s="13">
        <v>10.745736280888801</v>
      </c>
    </row>
    <row r="191" spans="1:36" ht="10.5" customHeight="1" x14ac:dyDescent="0.2">
      <c r="A191" s="11"/>
      <c r="B191" s="11"/>
      <c r="C191" s="11"/>
      <c r="D191" s="11" t="s">
        <v>48</v>
      </c>
      <c r="E191" s="11"/>
      <c r="F191" s="2"/>
      <c r="G191" s="12">
        <v>883344</v>
      </c>
      <c r="H191" s="12">
        <v>853297</v>
      </c>
      <c r="I191" s="12">
        <v>1142148</v>
      </c>
      <c r="J191" s="12">
        <v>1095578</v>
      </c>
      <c r="K191" s="12">
        <v>1044637</v>
      </c>
      <c r="L191" s="12">
        <v>1022489</v>
      </c>
      <c r="M191" s="12">
        <v>1010657</v>
      </c>
      <c r="N191" s="12">
        <v>1912986</v>
      </c>
      <c r="O191" s="12">
        <v>4498257</v>
      </c>
      <c r="P191" s="12">
        <v>1694618</v>
      </c>
      <c r="Q191" s="12">
        <v>2047491</v>
      </c>
      <c r="R191" s="41">
        <v>2076260</v>
      </c>
      <c r="S191" s="41">
        <v>1560961</v>
      </c>
      <c r="T191" s="41">
        <v>1980412</v>
      </c>
      <c r="U191" s="41">
        <v>1174194</v>
      </c>
      <c r="V191" s="41">
        <v>1007036</v>
      </c>
      <c r="W191" s="41">
        <v>2174229</v>
      </c>
      <c r="X191" s="41">
        <v>2678188</v>
      </c>
      <c r="Y191" s="41">
        <v>2043038</v>
      </c>
      <c r="Z191" s="41">
        <v>2125279</v>
      </c>
      <c r="AA191" s="41">
        <v>2469687</v>
      </c>
      <c r="AB191" s="41">
        <v>2973065</v>
      </c>
      <c r="AC191" s="41">
        <v>3014985</v>
      </c>
      <c r="AD191" s="41">
        <v>2954649</v>
      </c>
      <c r="AE191" s="41">
        <v>6500030</v>
      </c>
      <c r="AF191" s="41">
        <v>4476130</v>
      </c>
      <c r="AG191" s="41">
        <v>3578967</v>
      </c>
      <c r="AH191" s="41">
        <v>2576394</v>
      </c>
      <c r="AI191" s="13">
        <v>-2.3584543071452302E-2</v>
      </c>
      <c r="AJ191" s="13">
        <v>-0.28012915458566678</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1333486</v>
      </c>
      <c r="H193" s="12">
        <v>1749918</v>
      </c>
      <c r="I193" s="12">
        <v>1300009</v>
      </c>
      <c r="J193" s="12">
        <v>1765797</v>
      </c>
      <c r="K193" s="12">
        <f>SUM(K194:K202)</f>
        <v>2351038</v>
      </c>
      <c r="L193" s="12">
        <f>SUM(L194:L202)</f>
        <v>2101009</v>
      </c>
      <c r="M193" s="12">
        <f>SUM(M194:M202)</f>
        <v>2314719</v>
      </c>
      <c r="N193" s="12">
        <f>SUM(N194:N202)</f>
        <v>2478502</v>
      </c>
      <c r="O193" s="12">
        <v>2508168</v>
      </c>
      <c r="P193" s="12">
        <v>2586260</v>
      </c>
      <c r="Q193" s="12">
        <v>2581167</v>
      </c>
      <c r="R193" s="41">
        <v>2564457</v>
      </c>
      <c r="S193" s="41">
        <v>2887005</v>
      </c>
      <c r="T193" s="41">
        <v>1995676</v>
      </c>
      <c r="U193" s="41">
        <v>2727199</v>
      </c>
      <c r="V193" s="41">
        <v>4052621</v>
      </c>
      <c r="W193" s="41">
        <v>3786770</v>
      </c>
      <c r="X193" s="41">
        <v>2983423</v>
      </c>
      <c r="Y193" s="41">
        <v>3262316</v>
      </c>
      <c r="Z193" s="41">
        <v>3206613</v>
      </c>
      <c r="AA193" s="41">
        <v>3392707</v>
      </c>
      <c r="AB193" s="41">
        <v>3478000</v>
      </c>
      <c r="AC193" s="41">
        <v>3034479</v>
      </c>
      <c r="AD193" s="41">
        <v>3655235</v>
      </c>
      <c r="AE193" s="41">
        <v>3743275</v>
      </c>
      <c r="AF193" s="41">
        <v>4522773</v>
      </c>
      <c r="AG193" s="41">
        <v>3329737</v>
      </c>
      <c r="AH193" s="41">
        <v>3048403</v>
      </c>
      <c r="AI193" s="13">
        <v>-2.1733607922555631E-2</v>
      </c>
      <c r="AJ193" s="13">
        <v>-8.4491357725850424E-2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286963</v>
      </c>
      <c r="H195" s="12">
        <v>109638</v>
      </c>
      <c r="I195" s="12">
        <v>116996</v>
      </c>
      <c r="J195" s="12">
        <v>334037</v>
      </c>
      <c r="K195" s="12">
        <v>338591</v>
      </c>
      <c r="L195" s="12">
        <v>340905</v>
      </c>
      <c r="M195" s="12">
        <v>344829</v>
      </c>
      <c r="N195" s="12">
        <v>337731</v>
      </c>
      <c r="O195" s="12">
        <v>538656</v>
      </c>
      <c r="P195" s="12">
        <v>629472</v>
      </c>
      <c r="Q195" s="12">
        <v>644188</v>
      </c>
      <c r="R195" s="41">
        <v>596014</v>
      </c>
      <c r="S195" s="41">
        <v>710370</v>
      </c>
      <c r="T195" s="41">
        <v>193281</v>
      </c>
      <c r="U195" s="41">
        <v>792897</v>
      </c>
      <c r="V195" s="41">
        <v>848685</v>
      </c>
      <c r="W195" s="41">
        <v>856848</v>
      </c>
      <c r="X195" s="41">
        <v>869352</v>
      </c>
      <c r="Y195" s="41">
        <v>870812</v>
      </c>
      <c r="Z195" s="41">
        <v>870909</v>
      </c>
      <c r="AA195" s="41">
        <v>907859</v>
      </c>
      <c r="AB195" s="41">
        <v>912019</v>
      </c>
      <c r="AC195" s="41">
        <v>977912</v>
      </c>
      <c r="AD195" s="41">
        <v>885216</v>
      </c>
      <c r="AE195" s="41">
        <v>927986</v>
      </c>
      <c r="AF195" s="41">
        <v>934153</v>
      </c>
      <c r="AG195" s="41">
        <v>791346</v>
      </c>
      <c r="AH195" s="41">
        <v>434238</v>
      </c>
      <c r="AI195" s="13">
        <v>-0.11633567271040068</v>
      </c>
      <c r="AJ195" s="13">
        <v>-0.45126657618791277</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925884</v>
      </c>
      <c r="H198" s="12">
        <v>990425</v>
      </c>
      <c r="I198" s="12">
        <v>1064292</v>
      </c>
      <c r="J198" s="12">
        <v>1151784</v>
      </c>
      <c r="K198" s="12">
        <v>1501823</v>
      </c>
      <c r="L198" s="12">
        <v>1579213</v>
      </c>
      <c r="M198" s="12">
        <v>1577681</v>
      </c>
      <c r="N198" s="12">
        <v>1609288</v>
      </c>
      <c r="O198" s="12">
        <v>1426865</v>
      </c>
      <c r="P198" s="12">
        <v>1427367</v>
      </c>
      <c r="Q198" s="12">
        <v>1533550</v>
      </c>
      <c r="R198" s="41">
        <v>1462019</v>
      </c>
      <c r="S198" s="41">
        <v>1601514</v>
      </c>
      <c r="T198" s="41">
        <v>1653496</v>
      </c>
      <c r="U198" s="41">
        <v>1689963</v>
      </c>
      <c r="V198" s="41">
        <v>1920109</v>
      </c>
      <c r="W198" s="41">
        <v>1743047</v>
      </c>
      <c r="X198" s="41">
        <v>1528807</v>
      </c>
      <c r="Y198" s="41">
        <v>1350101</v>
      </c>
      <c r="Z198" s="41">
        <v>1485700</v>
      </c>
      <c r="AA198" s="41">
        <v>1667342</v>
      </c>
      <c r="AB198" s="41">
        <v>1494850</v>
      </c>
      <c r="AC198" s="41">
        <v>1414274</v>
      </c>
      <c r="AD198" s="41">
        <v>1537303</v>
      </c>
      <c r="AE198" s="41">
        <v>2040371</v>
      </c>
      <c r="AF198" s="41">
        <v>2072354</v>
      </c>
      <c r="AG198" s="41">
        <v>1538302</v>
      </c>
      <c r="AH198" s="41">
        <v>937413</v>
      </c>
      <c r="AI198" s="13">
        <v>-7.4828542142458709E-2</v>
      </c>
      <c r="AJ198" s="13">
        <v>-0.39061835712363374</v>
      </c>
    </row>
    <row r="199" spans="1:36" ht="10.5" customHeight="1" x14ac:dyDescent="0.2">
      <c r="A199" s="11"/>
      <c r="B199" s="14"/>
      <c r="C199" s="11" t="s">
        <v>55</v>
      </c>
      <c r="E199" s="11"/>
      <c r="F199" s="2"/>
      <c r="G199" s="12">
        <v>0</v>
      </c>
      <c r="H199" s="12">
        <v>0</v>
      </c>
      <c r="I199" s="12">
        <v>0</v>
      </c>
      <c r="J199" s="12">
        <v>0</v>
      </c>
      <c r="K199" s="12">
        <v>55690</v>
      </c>
      <c r="L199" s="12">
        <v>246</v>
      </c>
      <c r="M199" s="12">
        <v>0</v>
      </c>
      <c r="N199" s="12">
        <v>138135</v>
      </c>
      <c r="O199" s="12">
        <v>0</v>
      </c>
      <c r="P199" s="12">
        <v>29190</v>
      </c>
      <c r="Q199" s="12">
        <v>0</v>
      </c>
      <c r="R199" s="41">
        <v>17994</v>
      </c>
      <c r="S199" s="41">
        <v>19150</v>
      </c>
      <c r="T199" s="41">
        <v>19822</v>
      </c>
      <c r="U199" s="41">
        <v>119724</v>
      </c>
      <c r="V199" s="41">
        <v>125093</v>
      </c>
      <c r="W199" s="41">
        <v>122449</v>
      </c>
      <c r="X199" s="41">
        <v>126468</v>
      </c>
      <c r="Y199" s="41">
        <v>120938</v>
      </c>
      <c r="Z199" s="41">
        <v>85457</v>
      </c>
      <c r="AA199" s="41">
        <v>92628</v>
      </c>
      <c r="AB199" s="41">
        <v>59466</v>
      </c>
      <c r="AC199" s="41">
        <v>86423</v>
      </c>
      <c r="AD199" s="41">
        <v>73796</v>
      </c>
      <c r="AE199" s="41">
        <v>50130</v>
      </c>
      <c r="AF199" s="41">
        <v>26483</v>
      </c>
      <c r="AG199" s="41">
        <v>75699</v>
      </c>
      <c r="AH199" s="41">
        <v>42886</v>
      </c>
      <c r="AI199" s="13">
        <v>-5.3019282859042338E-2</v>
      </c>
      <c r="AJ199" s="13">
        <v>-0.43346675649612282</v>
      </c>
    </row>
    <row r="200" spans="1:36" ht="10.5" customHeight="1" x14ac:dyDescent="0.2">
      <c r="A200" s="11"/>
      <c r="B200" s="11"/>
      <c r="C200" s="11" t="s">
        <v>56</v>
      </c>
      <c r="D200" s="11"/>
      <c r="E200" s="11"/>
      <c r="F200" s="2"/>
      <c r="G200" s="12">
        <v>120639</v>
      </c>
      <c r="H200" s="12">
        <v>649855</v>
      </c>
      <c r="I200" s="12">
        <v>118721</v>
      </c>
      <c r="J200" s="12">
        <v>279976</v>
      </c>
      <c r="K200" s="12">
        <v>454934</v>
      </c>
      <c r="L200" s="12">
        <v>180645</v>
      </c>
      <c r="M200" s="12">
        <v>392209</v>
      </c>
      <c r="N200" s="12">
        <v>393348</v>
      </c>
      <c r="O200" s="12">
        <v>542647</v>
      </c>
      <c r="P200" s="12">
        <v>500231</v>
      </c>
      <c r="Q200" s="12">
        <v>403429</v>
      </c>
      <c r="R200" s="41">
        <v>488430</v>
      </c>
      <c r="S200" s="41">
        <v>555971</v>
      </c>
      <c r="T200" s="41">
        <v>129077</v>
      </c>
      <c r="U200" s="41">
        <v>124615</v>
      </c>
      <c r="V200" s="41">
        <v>1158734</v>
      </c>
      <c r="W200" s="41">
        <v>1064426</v>
      </c>
      <c r="X200" s="41">
        <v>458796</v>
      </c>
      <c r="Y200" s="41">
        <v>920465</v>
      </c>
      <c r="Z200" s="41">
        <v>764547</v>
      </c>
      <c r="AA200" s="41">
        <v>724878</v>
      </c>
      <c r="AB200" s="41">
        <v>1011665</v>
      </c>
      <c r="AC200" s="41">
        <v>555870</v>
      </c>
      <c r="AD200" s="41">
        <v>1158920</v>
      </c>
      <c r="AE200" s="41">
        <v>724788</v>
      </c>
      <c r="AF200" s="41">
        <v>1489783</v>
      </c>
      <c r="AG200" s="41">
        <v>924390</v>
      </c>
      <c r="AH200" s="41">
        <v>1633866</v>
      </c>
      <c r="AI200" s="13">
        <v>8.3169988243973592E-2</v>
      </c>
      <c r="AJ200" s="13">
        <v>0.7675072209781586</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1289610</v>
      </c>
      <c r="H204" s="12">
        <v>1648595</v>
      </c>
      <c r="I204" s="12">
        <v>2584624</v>
      </c>
      <c r="J204" s="12">
        <v>2297168</v>
      </c>
      <c r="K204" s="12">
        <v>2881509</v>
      </c>
      <c r="L204" s="12">
        <v>3549547</v>
      </c>
      <c r="M204" s="12">
        <v>3559868</v>
      </c>
      <c r="N204" s="12">
        <v>1811549</v>
      </c>
      <c r="O204" s="12">
        <v>2257652</v>
      </c>
      <c r="P204" s="12">
        <v>2784214</v>
      </c>
      <c r="Q204" s="12">
        <v>2834323</v>
      </c>
      <c r="R204" s="41">
        <v>2441476</v>
      </c>
      <c r="S204" s="41">
        <v>2409100</v>
      </c>
      <c r="T204" s="41">
        <v>5236156</v>
      </c>
      <c r="U204" s="41">
        <v>8230851</v>
      </c>
      <c r="V204" s="41">
        <v>4393483</v>
      </c>
      <c r="W204" s="41">
        <v>2367817</v>
      </c>
      <c r="X204" s="41">
        <v>8042589</v>
      </c>
      <c r="Y204" s="41">
        <v>11065692</v>
      </c>
      <c r="Z204" s="41">
        <v>3472357</v>
      </c>
      <c r="AA204" s="41">
        <v>2525521</v>
      </c>
      <c r="AB204" s="41">
        <v>3202517</v>
      </c>
      <c r="AC204" s="41">
        <v>2838005</v>
      </c>
      <c r="AD204" s="41">
        <v>6072615</v>
      </c>
      <c r="AE204" s="41">
        <v>2213419</v>
      </c>
      <c r="AF204" s="41">
        <v>3570445</v>
      </c>
      <c r="AG204" s="41">
        <v>4502588</v>
      </c>
      <c r="AH204" s="41">
        <v>4513927</v>
      </c>
      <c r="AI204" s="13">
        <v>5.8872935303412088E-2</v>
      </c>
      <c r="AJ204" s="13">
        <v>2.5183294585247418E-3</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27706</v>
      </c>
      <c r="H206" s="12">
        <v>0</v>
      </c>
      <c r="I206" s="12">
        <v>5500</v>
      </c>
      <c r="J206" s="12">
        <v>35800</v>
      </c>
      <c r="K206" s="12">
        <v>58941</v>
      </c>
      <c r="L206" s="12">
        <v>21822</v>
      </c>
      <c r="M206" s="12">
        <v>23287</v>
      </c>
      <c r="N206" s="12">
        <v>13000</v>
      </c>
      <c r="O206" s="12">
        <v>0</v>
      </c>
      <c r="P206" s="12">
        <v>8554</v>
      </c>
      <c r="Q206" s="12">
        <v>230913</v>
      </c>
      <c r="R206" s="41">
        <v>34643</v>
      </c>
      <c r="S206" s="41">
        <v>131166</v>
      </c>
      <c r="T206" s="41">
        <v>123865</v>
      </c>
      <c r="U206" s="41">
        <v>84635</v>
      </c>
      <c r="V206" s="41">
        <v>164305</v>
      </c>
      <c r="W206" s="41">
        <v>478986</v>
      </c>
      <c r="X206" s="41">
        <v>622365</v>
      </c>
      <c r="Y206" s="41">
        <v>806157</v>
      </c>
      <c r="Z206" s="41">
        <v>667929</v>
      </c>
      <c r="AA206" s="41">
        <v>720831</v>
      </c>
      <c r="AB206" s="41">
        <v>786288</v>
      </c>
      <c r="AC206" s="41">
        <v>1543402</v>
      </c>
      <c r="AD206" s="41">
        <v>878901</v>
      </c>
      <c r="AE206" s="41">
        <v>541094</v>
      </c>
      <c r="AF206" s="41">
        <v>539476</v>
      </c>
      <c r="AG206" s="41">
        <v>429528</v>
      </c>
      <c r="AH206" s="41">
        <v>551522</v>
      </c>
      <c r="AI206" s="13">
        <v>-5.7394002134108946E-2</v>
      </c>
      <c r="AJ206" s="13">
        <v>0.28401873684602635</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18000724</v>
      </c>
      <c r="H209" s="5">
        <v>17819199</v>
      </c>
      <c r="I209" s="5">
        <v>17436498</v>
      </c>
      <c r="J209" s="5">
        <v>19284148</v>
      </c>
      <c r="K209" s="5">
        <v>20168455</v>
      </c>
      <c r="L209" s="5">
        <v>25400245</v>
      </c>
      <c r="M209" s="5">
        <v>27169382</v>
      </c>
      <c r="N209" s="5">
        <v>26571849</v>
      </c>
      <c r="O209" s="5">
        <v>27626942</v>
      </c>
      <c r="P209" s="5">
        <v>26653543</v>
      </c>
      <c r="Q209" s="5">
        <v>28596499</v>
      </c>
      <c r="R209" s="39">
        <v>27018499</v>
      </c>
      <c r="S209" s="39">
        <v>39978921</v>
      </c>
      <c r="T209" s="39">
        <v>44440591</v>
      </c>
      <c r="U209" s="39">
        <v>42972844</v>
      </c>
      <c r="V209" s="39">
        <v>49662202.68</v>
      </c>
      <c r="W209" s="39">
        <v>59390715</v>
      </c>
      <c r="X209" s="39">
        <v>52201699</v>
      </c>
      <c r="Y209" s="39">
        <v>53533925</v>
      </c>
      <c r="Z209" s="39">
        <v>49968952</v>
      </c>
      <c r="AA209" s="39">
        <v>55310519</v>
      </c>
      <c r="AB209" s="39">
        <v>53124849</v>
      </c>
      <c r="AC209" s="39">
        <v>56920240</v>
      </c>
      <c r="AD209" s="39">
        <v>65132723</v>
      </c>
      <c r="AE209" s="39">
        <v>69012731</v>
      </c>
      <c r="AF209" s="39">
        <v>68339337</v>
      </c>
      <c r="AG209" s="39">
        <v>52061087</v>
      </c>
      <c r="AH209" s="39">
        <v>61114964</v>
      </c>
      <c r="AI209" s="10">
        <v>2.3626786165550362E-2</v>
      </c>
      <c r="AJ209" s="10">
        <v>0.17390871996199389</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3318813</v>
      </c>
      <c r="H211" s="12">
        <v>3125504</v>
      </c>
      <c r="I211" s="12">
        <v>2897245</v>
      </c>
      <c r="J211" s="12">
        <v>3062084</v>
      </c>
      <c r="K211" s="12">
        <v>5086048</v>
      </c>
      <c r="L211" s="12">
        <v>5302107</v>
      </c>
      <c r="M211" s="12">
        <v>6421801</v>
      </c>
      <c r="N211" s="12">
        <v>6986789</v>
      </c>
      <c r="O211" s="12">
        <v>7013242</v>
      </c>
      <c r="P211" s="12">
        <v>6512800</v>
      </c>
      <c r="Q211" s="12">
        <v>7115279</v>
      </c>
      <c r="R211" s="41">
        <v>7293506</v>
      </c>
      <c r="S211" s="41">
        <v>15478320</v>
      </c>
      <c r="T211" s="41">
        <v>9058620</v>
      </c>
      <c r="U211" s="41">
        <v>14995041</v>
      </c>
      <c r="V211" s="41">
        <v>17419717.780000001</v>
      </c>
      <c r="W211" s="41">
        <v>14649541</v>
      </c>
      <c r="X211" s="41">
        <v>6698932</v>
      </c>
      <c r="Y211" s="41">
        <v>7446291</v>
      </c>
      <c r="Z211" s="41">
        <v>7892952</v>
      </c>
      <c r="AA211" s="41">
        <v>6874913</v>
      </c>
      <c r="AB211" s="41">
        <v>7101133</v>
      </c>
      <c r="AC211" s="41">
        <v>8329630</v>
      </c>
      <c r="AD211" s="41">
        <v>9492379</v>
      </c>
      <c r="AE211" s="41">
        <v>10395076</v>
      </c>
      <c r="AF211" s="41">
        <v>8969507</v>
      </c>
      <c r="AG211" s="41">
        <v>7429449</v>
      </c>
      <c r="AH211" s="41">
        <v>21708054</v>
      </c>
      <c r="AI211" s="13">
        <v>0.20470914676671859</v>
      </c>
      <c r="AJ211" s="13">
        <v>1.921892861772118</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6703147</v>
      </c>
      <c r="H213" s="12">
        <v>6624020</v>
      </c>
      <c r="I213" s="12">
        <v>6828829</v>
      </c>
      <c r="J213" s="12">
        <v>8239596</v>
      </c>
      <c r="K213" s="12">
        <v>8202178</v>
      </c>
      <c r="L213" s="12">
        <v>8685053</v>
      </c>
      <c r="M213" s="12">
        <v>10167769</v>
      </c>
      <c r="N213" s="12">
        <v>9513379</v>
      </c>
      <c r="O213" s="12">
        <v>9979187</v>
      </c>
      <c r="P213" s="12">
        <v>11139644</v>
      </c>
      <c r="Q213" s="12">
        <v>11761454</v>
      </c>
      <c r="R213" s="41">
        <v>11580862</v>
      </c>
      <c r="S213" s="41">
        <v>13593764</v>
      </c>
      <c r="T213" s="41">
        <v>13805937</v>
      </c>
      <c r="U213" s="41">
        <v>14074228</v>
      </c>
      <c r="V213" s="41">
        <v>14963619.9</v>
      </c>
      <c r="W213" s="41">
        <v>16571989</v>
      </c>
      <c r="X213" s="41">
        <v>17559594</v>
      </c>
      <c r="Y213" s="41">
        <v>17136694</v>
      </c>
      <c r="Z213" s="41">
        <v>17143640</v>
      </c>
      <c r="AA213" s="41">
        <v>20054142</v>
      </c>
      <c r="AB213" s="41">
        <v>16487141</v>
      </c>
      <c r="AC213" s="41">
        <v>17149166</v>
      </c>
      <c r="AD213" s="41">
        <v>17846894</v>
      </c>
      <c r="AE213" s="41">
        <v>24107798</v>
      </c>
      <c r="AF213" s="41">
        <v>24894130</v>
      </c>
      <c r="AG213" s="41">
        <v>19813843</v>
      </c>
      <c r="AH213" s="41">
        <v>22206086</v>
      </c>
      <c r="AI213" s="13">
        <v>5.0883187902862614E-2</v>
      </c>
      <c r="AJ213" s="13">
        <v>0.12073594203809933</v>
      </c>
    </row>
    <row r="214" spans="1:44" ht="10.5" customHeight="1" x14ac:dyDescent="0.2">
      <c r="A214" s="11"/>
      <c r="B214" s="19" t="s">
        <v>67</v>
      </c>
      <c r="D214" s="19"/>
      <c r="E214" s="14"/>
      <c r="F214" s="2"/>
      <c r="G214" s="12">
        <v>1249911</v>
      </c>
      <c r="H214" s="12">
        <v>1360088</v>
      </c>
      <c r="I214" s="12">
        <v>1396956</v>
      </c>
      <c r="J214" s="12">
        <v>1704118</v>
      </c>
      <c r="K214" s="12">
        <v>882420</v>
      </c>
      <c r="L214" s="12">
        <v>1300580</v>
      </c>
      <c r="M214" s="12">
        <v>1459954</v>
      </c>
      <c r="N214" s="12">
        <v>1492562</v>
      </c>
      <c r="O214" s="12">
        <v>1552173</v>
      </c>
      <c r="P214" s="12">
        <v>1423146</v>
      </c>
      <c r="Q214" s="12">
        <v>1855576</v>
      </c>
      <c r="R214" s="41">
        <v>1551828</v>
      </c>
      <c r="S214" s="41">
        <v>1433743</v>
      </c>
      <c r="T214" s="41">
        <v>1356910</v>
      </c>
      <c r="U214" s="41">
        <v>315558</v>
      </c>
      <c r="V214" s="41">
        <v>827094</v>
      </c>
      <c r="W214" s="41">
        <v>671674</v>
      </c>
      <c r="X214" s="41">
        <v>1416083</v>
      </c>
      <c r="Y214" s="41">
        <v>1276400</v>
      </c>
      <c r="Z214" s="41">
        <v>416132</v>
      </c>
      <c r="AA214" s="41">
        <v>1132035</v>
      </c>
      <c r="AB214" s="41">
        <v>1148532</v>
      </c>
      <c r="AC214" s="41">
        <v>1887386</v>
      </c>
      <c r="AD214" s="41">
        <v>934957</v>
      </c>
      <c r="AE214" s="41">
        <v>948755</v>
      </c>
      <c r="AF214" s="41">
        <v>1052136</v>
      </c>
      <c r="AG214" s="41">
        <v>482704</v>
      </c>
      <c r="AH214" s="41">
        <v>1426007</v>
      </c>
      <c r="AI214" s="13">
        <v>3.6723857773219404E-2</v>
      </c>
      <c r="AJ214" s="13">
        <v>1.9542058901521429</v>
      </c>
    </row>
    <row r="215" spans="1:44" ht="10.5" customHeight="1" x14ac:dyDescent="0.2">
      <c r="A215" s="11"/>
      <c r="B215" s="19" t="s">
        <v>69</v>
      </c>
      <c r="D215" s="19"/>
      <c r="E215" s="14"/>
      <c r="F215" s="2"/>
      <c r="G215" s="12">
        <v>218646</v>
      </c>
      <c r="H215" s="12">
        <v>225971</v>
      </c>
      <c r="I215" s="12">
        <v>226082</v>
      </c>
      <c r="J215" s="12">
        <v>217616</v>
      </c>
      <c r="K215" s="12">
        <v>3980</v>
      </c>
      <c r="L215" s="12">
        <v>4517</v>
      </c>
      <c r="M215" s="12">
        <v>1428</v>
      </c>
      <c r="N215" s="12">
        <v>1249</v>
      </c>
      <c r="O215" s="12">
        <v>1463</v>
      </c>
      <c r="P215" s="12">
        <v>0</v>
      </c>
      <c r="Q215" s="12">
        <v>0</v>
      </c>
      <c r="R215" s="41">
        <v>0</v>
      </c>
      <c r="S215" s="41">
        <v>0</v>
      </c>
      <c r="T215" s="41">
        <v>0</v>
      </c>
      <c r="U215" s="41">
        <v>0</v>
      </c>
      <c r="V215" s="41">
        <v>171719</v>
      </c>
      <c r="W215" s="41">
        <v>8548</v>
      </c>
      <c r="X215" s="41">
        <v>8619</v>
      </c>
      <c r="Y215" s="41">
        <v>1052292</v>
      </c>
      <c r="Z215" s="41">
        <v>1498573</v>
      </c>
      <c r="AA215" s="41">
        <v>13669</v>
      </c>
      <c r="AB215" s="41">
        <v>0</v>
      </c>
      <c r="AC215" s="41">
        <v>1113128</v>
      </c>
      <c r="AD215" s="41">
        <v>1104333</v>
      </c>
      <c r="AE215" s="41">
        <v>1104333</v>
      </c>
      <c r="AF215" s="41">
        <v>0</v>
      </c>
      <c r="AG215" s="41">
        <v>0</v>
      </c>
      <c r="AH215" s="41">
        <v>0</v>
      </c>
      <c r="AI215" s="13" t="s">
        <v>246</v>
      </c>
      <c r="AJ215" s="13" t="s">
        <v>246</v>
      </c>
    </row>
    <row r="216" spans="1:44" ht="10.5" customHeight="1" x14ac:dyDescent="0.2">
      <c r="A216" s="11"/>
      <c r="B216" s="19" t="s">
        <v>70</v>
      </c>
      <c r="D216" s="19"/>
      <c r="E216" s="14"/>
      <c r="F216" s="2"/>
      <c r="G216" s="12">
        <v>3715509</v>
      </c>
      <c r="H216" s="12">
        <v>3219770</v>
      </c>
      <c r="I216" s="12">
        <v>3311754</v>
      </c>
      <c r="J216" s="12">
        <v>3127133</v>
      </c>
      <c r="K216" s="12">
        <v>4237000</v>
      </c>
      <c r="L216" s="12">
        <v>5003134</v>
      </c>
      <c r="M216" s="12">
        <v>5669544</v>
      </c>
      <c r="N216" s="12">
        <v>5002845</v>
      </c>
      <c r="O216" s="12">
        <v>4591176</v>
      </c>
      <c r="P216" s="12">
        <v>4832030</v>
      </c>
      <c r="Q216" s="12">
        <v>2880177</v>
      </c>
      <c r="R216" s="41">
        <v>3298037</v>
      </c>
      <c r="S216" s="41">
        <v>3444672</v>
      </c>
      <c r="T216" s="41">
        <v>5312983</v>
      </c>
      <c r="U216" s="41">
        <v>4720817</v>
      </c>
      <c r="V216" s="41">
        <v>5462836</v>
      </c>
      <c r="W216" s="41">
        <v>5307908</v>
      </c>
      <c r="X216" s="41">
        <v>5817330</v>
      </c>
      <c r="Y216" s="41">
        <v>4654798</v>
      </c>
      <c r="Z216" s="41">
        <v>4487158</v>
      </c>
      <c r="AA216" s="41">
        <v>5227524</v>
      </c>
      <c r="AB216" s="41">
        <v>4585066</v>
      </c>
      <c r="AC216" s="41">
        <v>4423860</v>
      </c>
      <c r="AD216" s="41">
        <v>4178984</v>
      </c>
      <c r="AE216" s="41">
        <v>6851612</v>
      </c>
      <c r="AF216" s="41">
        <v>7151055</v>
      </c>
      <c r="AG216" s="41">
        <v>6055379</v>
      </c>
      <c r="AH216" s="41">
        <v>1993174</v>
      </c>
      <c r="AI216" s="13">
        <v>-0.12963796893543134</v>
      </c>
      <c r="AJ216" s="13">
        <v>-0.67084240309318377</v>
      </c>
    </row>
    <row r="217" spans="1:44" ht="10.5" customHeight="1" x14ac:dyDescent="0.2">
      <c r="A217" s="11"/>
      <c r="B217" s="19" t="s">
        <v>71</v>
      </c>
      <c r="D217" s="19"/>
      <c r="E217" s="14"/>
      <c r="F217" s="2"/>
      <c r="G217" s="12">
        <v>1040157</v>
      </c>
      <c r="H217" s="12">
        <v>1259823</v>
      </c>
      <c r="I217" s="12">
        <v>1204542</v>
      </c>
      <c r="J217" s="12">
        <v>1403839</v>
      </c>
      <c r="K217" s="12">
        <v>1111891</v>
      </c>
      <c r="L217" s="12">
        <v>1363291</v>
      </c>
      <c r="M217" s="12">
        <v>1472271</v>
      </c>
      <c r="N217" s="12">
        <v>1593053</v>
      </c>
      <c r="O217" s="12">
        <v>1462180</v>
      </c>
      <c r="P217" s="12">
        <v>1440234</v>
      </c>
      <c r="Q217" s="12">
        <v>1859853</v>
      </c>
      <c r="R217" s="41">
        <v>1516702</v>
      </c>
      <c r="S217" s="41">
        <v>2063748</v>
      </c>
      <c r="T217" s="41">
        <v>3462673</v>
      </c>
      <c r="U217" s="41">
        <v>4194567</v>
      </c>
      <c r="V217" s="41">
        <v>5123851</v>
      </c>
      <c r="W217" s="41">
        <v>2938164</v>
      </c>
      <c r="X217" s="41">
        <v>3555129</v>
      </c>
      <c r="Y217" s="41">
        <v>3171405</v>
      </c>
      <c r="Z217" s="41">
        <v>4415882</v>
      </c>
      <c r="AA217" s="41">
        <v>5172617</v>
      </c>
      <c r="AB217" s="41">
        <v>4368287</v>
      </c>
      <c r="AC217" s="41">
        <v>4837409</v>
      </c>
      <c r="AD217" s="41">
        <v>5712620</v>
      </c>
      <c r="AE217" s="41">
        <v>7046913</v>
      </c>
      <c r="AF217" s="41">
        <v>6505917</v>
      </c>
      <c r="AG217" s="41">
        <v>5226263</v>
      </c>
      <c r="AH217" s="41">
        <v>3020511</v>
      </c>
      <c r="AI217" s="13">
        <v>-5.9638421630626048E-2</v>
      </c>
      <c r="AJ217" s="13">
        <v>-0.42205147349071409</v>
      </c>
    </row>
    <row r="218" spans="1:44" ht="10.5" customHeight="1" x14ac:dyDescent="0.2">
      <c r="A218" s="11"/>
      <c r="B218" s="19" t="s">
        <v>72</v>
      </c>
      <c r="D218" s="19"/>
      <c r="E218" s="14"/>
      <c r="F218" s="2"/>
      <c r="G218" s="12">
        <v>223626</v>
      </c>
      <c r="H218" s="12">
        <v>181485</v>
      </c>
      <c r="I218" s="12">
        <v>158584</v>
      </c>
      <c r="J218" s="12">
        <v>124806</v>
      </c>
      <c r="K218" s="12">
        <v>69252</v>
      </c>
      <c r="L218" s="12">
        <v>283626</v>
      </c>
      <c r="M218" s="12">
        <v>258127</v>
      </c>
      <c r="N218" s="12">
        <v>247241</v>
      </c>
      <c r="O218" s="12">
        <v>255715</v>
      </c>
      <c r="P218" s="12">
        <v>352339</v>
      </c>
      <c r="Q218" s="12">
        <v>363618</v>
      </c>
      <c r="R218" s="41">
        <v>329939</v>
      </c>
      <c r="S218" s="41">
        <v>851889</v>
      </c>
      <c r="T218" s="41">
        <v>3677342</v>
      </c>
      <c r="U218" s="41">
        <v>3839405</v>
      </c>
      <c r="V218" s="41">
        <v>4537834</v>
      </c>
      <c r="W218" s="41">
        <v>3146365</v>
      </c>
      <c r="X218" s="41">
        <v>7705210</v>
      </c>
      <c r="Y218" s="41">
        <v>6512923</v>
      </c>
      <c r="Z218" s="41">
        <v>8022734</v>
      </c>
      <c r="AA218" s="41">
        <v>5492434</v>
      </c>
      <c r="AB218" s="41">
        <v>10571705</v>
      </c>
      <c r="AC218" s="41">
        <v>10389173</v>
      </c>
      <c r="AD218" s="41">
        <v>11851335</v>
      </c>
      <c r="AE218" s="41">
        <v>5999287</v>
      </c>
      <c r="AF218" s="41">
        <v>2343159</v>
      </c>
      <c r="AG218" s="41">
        <v>1476315</v>
      </c>
      <c r="AH218" s="41">
        <v>7643750</v>
      </c>
      <c r="AI218" s="13">
        <v>-5.2614122636118421E-2</v>
      </c>
      <c r="AJ218" s="13">
        <v>4.1775874389950651</v>
      </c>
    </row>
    <row r="219" spans="1:44" ht="10.5" customHeight="1" x14ac:dyDescent="0.2">
      <c r="A219" s="11"/>
      <c r="B219" s="19" t="s">
        <v>73</v>
      </c>
      <c r="D219" s="19"/>
      <c r="E219" s="14"/>
      <c r="F219" s="2"/>
      <c r="G219" s="12">
        <v>60801</v>
      </c>
      <c r="H219" s="12">
        <v>314821</v>
      </c>
      <c r="I219" s="12">
        <v>112935</v>
      </c>
      <c r="J219" s="12">
        <v>63451</v>
      </c>
      <c r="K219" s="12">
        <v>188826</v>
      </c>
      <c r="L219" s="12">
        <v>2985677</v>
      </c>
      <c r="M219" s="12">
        <v>1226122</v>
      </c>
      <c r="N219" s="12">
        <v>1144573</v>
      </c>
      <c r="O219" s="12">
        <v>2174150</v>
      </c>
      <c r="P219" s="12">
        <v>953350</v>
      </c>
      <c r="Q219" s="12">
        <v>2153910</v>
      </c>
      <c r="R219" s="41">
        <v>1447625</v>
      </c>
      <c r="S219" s="41">
        <v>3112785</v>
      </c>
      <c r="T219" s="41">
        <v>5524773</v>
      </c>
      <c r="U219" s="41">
        <v>32000</v>
      </c>
      <c r="V219" s="41">
        <v>387228</v>
      </c>
      <c r="W219" s="41">
        <v>6446579</v>
      </c>
      <c r="X219" s="41">
        <v>4316520</v>
      </c>
      <c r="Y219" s="41">
        <v>7413893</v>
      </c>
      <c r="Z219" s="41">
        <v>268705</v>
      </c>
      <c r="AA219" s="41">
        <v>3984546</v>
      </c>
      <c r="AB219" s="41">
        <v>1891882</v>
      </c>
      <c r="AC219" s="41">
        <v>402470</v>
      </c>
      <c r="AD219" s="41">
        <v>3726632</v>
      </c>
      <c r="AE219" s="41">
        <v>2390294</v>
      </c>
      <c r="AF219" s="41">
        <v>8508913</v>
      </c>
      <c r="AG219" s="41">
        <v>2125139</v>
      </c>
      <c r="AH219" s="41">
        <v>193131</v>
      </c>
      <c r="AI219" s="13">
        <v>-0.31636179688391963</v>
      </c>
      <c r="AJ219" s="13">
        <v>-0.90912076810034548</v>
      </c>
    </row>
    <row r="220" spans="1:44" ht="10.5" customHeight="1" x14ac:dyDescent="0.2">
      <c r="A220" s="11"/>
      <c r="B220" s="19" t="s">
        <v>74</v>
      </c>
      <c r="D220" s="19"/>
      <c r="E220" s="14"/>
      <c r="F220" s="2"/>
      <c r="G220" s="12">
        <v>1470114</v>
      </c>
      <c r="H220" s="12">
        <v>1507717</v>
      </c>
      <c r="I220" s="12">
        <v>1299571</v>
      </c>
      <c r="J220" s="12">
        <v>1341505</v>
      </c>
      <c r="K220" s="12">
        <v>386860</v>
      </c>
      <c r="L220" s="12">
        <v>472260</v>
      </c>
      <c r="M220" s="12">
        <v>492366</v>
      </c>
      <c r="N220" s="12">
        <v>590158</v>
      </c>
      <c r="O220" s="12">
        <v>597656</v>
      </c>
      <c r="P220" s="12">
        <v>0</v>
      </c>
      <c r="Q220" s="12">
        <v>606632</v>
      </c>
      <c r="R220" s="41">
        <v>0</v>
      </c>
      <c r="S220" s="41">
        <v>0</v>
      </c>
      <c r="T220" s="41">
        <v>2241353</v>
      </c>
      <c r="U220" s="41">
        <v>801228</v>
      </c>
      <c r="V220" s="41">
        <v>768303</v>
      </c>
      <c r="W220" s="41">
        <v>9649947</v>
      </c>
      <c r="X220" s="41">
        <v>5124282</v>
      </c>
      <c r="Y220" s="41">
        <v>4869229</v>
      </c>
      <c r="Z220" s="41">
        <v>5823176</v>
      </c>
      <c r="AA220" s="41">
        <v>7358639</v>
      </c>
      <c r="AB220" s="41">
        <v>6971103</v>
      </c>
      <c r="AC220" s="41">
        <v>8388018</v>
      </c>
      <c r="AD220" s="41">
        <v>10284589</v>
      </c>
      <c r="AE220" s="41">
        <v>10168663</v>
      </c>
      <c r="AF220" s="41">
        <v>8914520</v>
      </c>
      <c r="AG220" s="41">
        <v>9451995</v>
      </c>
      <c r="AH220" s="41">
        <v>2924251</v>
      </c>
      <c r="AI220" s="13">
        <v>-0.13479532400784322</v>
      </c>
      <c r="AJ220" s="13">
        <v>-0.69062076312990006</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197</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196</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5941258</v>
      </c>
      <c r="S233" s="12">
        <v>14032922.814999999</v>
      </c>
      <c r="T233" s="12">
        <v>22124587.629999999</v>
      </c>
      <c r="U233" s="12">
        <v>25212128.100000001</v>
      </c>
      <c r="V233" s="12">
        <v>28299668.57</v>
      </c>
      <c r="W233" s="12">
        <v>28529289.795000002</v>
      </c>
      <c r="X233" s="12">
        <v>28758911.02</v>
      </c>
      <c r="Y233" s="12">
        <v>31128262.324999999</v>
      </c>
      <c r="Z233" s="12">
        <v>33497613.629999999</v>
      </c>
      <c r="AA233" s="12">
        <v>32458065.93</v>
      </c>
      <c r="AB233" s="12">
        <v>31418518.23</v>
      </c>
      <c r="AC233" s="12">
        <v>30443492.106522541</v>
      </c>
      <c r="AD233" s="12">
        <v>38332994</v>
      </c>
      <c r="AE233" s="12">
        <v>42551088.505034134</v>
      </c>
      <c r="AF233" s="12">
        <v>43127646.119999997</v>
      </c>
      <c r="AG233" s="12">
        <v>45745382.397213101</v>
      </c>
      <c r="AH233" s="12">
        <v>46928110.410000004</v>
      </c>
      <c r="AI233" s="71">
        <v>6.9156370698606695E-2</v>
      </c>
      <c r="AJ233" s="13">
        <v>2.5854587956378228E-2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7060529</v>
      </c>
      <c r="S234" s="11">
        <v>13110158.904999999</v>
      </c>
      <c r="T234" s="11">
        <v>19159788.809999999</v>
      </c>
      <c r="U234" s="12">
        <v>20559942.079999998</v>
      </c>
      <c r="V234" s="12">
        <v>21960095.349999998</v>
      </c>
      <c r="W234" s="12">
        <v>22531300.434999999</v>
      </c>
      <c r="X234" s="12">
        <v>23102505.52</v>
      </c>
      <c r="Y234" s="12">
        <v>24985184.030000001</v>
      </c>
      <c r="Z234" s="12">
        <v>26867862.539999999</v>
      </c>
      <c r="AA234" s="12">
        <v>28939796.82</v>
      </c>
      <c r="AB234" s="12">
        <v>31011731.099999998</v>
      </c>
      <c r="AC234" s="12">
        <v>31171509.781845193</v>
      </c>
      <c r="AD234" s="12">
        <v>32276284</v>
      </c>
      <c r="AE234" s="12">
        <v>32934342.532782517</v>
      </c>
      <c r="AF234" s="12">
        <v>34524314.43</v>
      </c>
      <c r="AG234" s="12">
        <v>35706380.678746082</v>
      </c>
      <c r="AH234" s="12">
        <v>37551716.099999994</v>
      </c>
      <c r="AI234" s="71">
        <v>3.2406261566442662E-2</v>
      </c>
      <c r="AJ234" s="13">
        <v>5.1680830881644983E-2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171862</v>
      </c>
      <c r="S241" s="11">
        <v>173539</v>
      </c>
      <c r="T241" s="11">
        <v>175467</v>
      </c>
      <c r="U241" s="11">
        <v>178579</v>
      </c>
      <c r="V241" s="11">
        <v>181543</v>
      </c>
      <c r="W241" s="11">
        <v>184520</v>
      </c>
      <c r="X241" s="11">
        <v>186544</v>
      </c>
      <c r="Y241" s="11">
        <v>187086</v>
      </c>
      <c r="Z241" s="11">
        <v>188160</v>
      </c>
      <c r="AA241" s="11">
        <v>188820</v>
      </c>
      <c r="AB241" s="41">
        <v>190005</v>
      </c>
      <c r="AC241" s="41">
        <v>191793</v>
      </c>
      <c r="AD241" s="41">
        <v>193700</v>
      </c>
      <c r="AE241" s="41">
        <v>195582</v>
      </c>
      <c r="AF241" s="41">
        <v>198186</v>
      </c>
      <c r="AG241" s="41">
        <v>200292</v>
      </c>
      <c r="AH241" s="41">
        <v>202558</v>
      </c>
      <c r="AI241" s="13">
        <v>1.0719694876505592E-2</v>
      </c>
      <c r="AJ241" s="13">
        <v>1.1313482315818904E-2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4414610</v>
      </c>
      <c r="S242" s="11">
        <v>4577079</v>
      </c>
      <c r="T242" s="11">
        <v>4642976</v>
      </c>
      <c r="U242" s="11">
        <v>4908258</v>
      </c>
      <c r="V242" s="11">
        <v>5328175</v>
      </c>
      <c r="W242" s="11">
        <v>5613790</v>
      </c>
      <c r="X242" s="11">
        <v>5498816</v>
      </c>
      <c r="Y242" s="11">
        <v>5727683</v>
      </c>
      <c r="Z242" s="11">
        <v>5992588</v>
      </c>
      <c r="AA242" s="11">
        <v>6142134</v>
      </c>
      <c r="AB242" s="41">
        <v>6305437</v>
      </c>
      <c r="AC242" s="41">
        <v>6675514</v>
      </c>
      <c r="AD242" s="41">
        <v>6988801</v>
      </c>
      <c r="AE242" s="41">
        <v>7269643</v>
      </c>
      <c r="AF242" s="41">
        <v>7616755</v>
      </c>
      <c r="AG242" s="41">
        <v>8007522</v>
      </c>
      <c r="AH242" s="41">
        <v>8339294</v>
      </c>
      <c r="AI242" s="13">
        <v>4.7696956638851873E-2</v>
      </c>
      <c r="AJ242" s="13">
        <v>4.1432543051395924E-2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27485.079432632057</v>
      </c>
      <c r="V243" s="11">
        <f t="shared" ref="V243:AA243" si="15">V242*1000/V241</f>
        <v>29349.382790853957</v>
      </c>
      <c r="W243" s="11">
        <f t="shared" si="15"/>
        <v>30423.748103186648</v>
      </c>
      <c r="X243" s="11">
        <f t="shared" si="15"/>
        <v>29477.313663264431</v>
      </c>
      <c r="Y243" s="11">
        <f t="shared" si="15"/>
        <v>30615.241119057544</v>
      </c>
      <c r="Z243" s="11">
        <f t="shared" si="15"/>
        <v>31848.363095238095</v>
      </c>
      <c r="AA243" s="11">
        <f t="shared" si="15"/>
        <v>32529.043533523993</v>
      </c>
      <c r="AB243" s="11">
        <v>33185.637220073157</v>
      </c>
      <c r="AC243" s="11">
        <v>34805.827115692438</v>
      </c>
      <c r="AD243" s="11">
        <v>36080.542075374287</v>
      </c>
      <c r="AE243" s="11">
        <v>37169.28449448313</v>
      </c>
      <c r="AF243" s="11">
        <v>38432.356473212036</v>
      </c>
      <c r="AG243" s="11">
        <v>39979.240309148641</v>
      </c>
      <c r="AH243" s="11">
        <v>41169.906890865823</v>
      </c>
      <c r="AI243" s="13">
        <v>3.6585080858510866E-2</v>
      </c>
      <c r="AJ243" s="13">
        <v>2.9782121233672257E-2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81448</v>
      </c>
      <c r="S245" s="11">
        <v>83082</v>
      </c>
      <c r="T245" s="11">
        <v>83943</v>
      </c>
      <c r="U245" s="11">
        <v>84455</v>
      </c>
      <c r="V245" s="11">
        <v>84980</v>
      </c>
      <c r="W245" s="11">
        <v>85313</v>
      </c>
      <c r="X245" s="11">
        <v>85177</v>
      </c>
      <c r="Y245" s="11">
        <v>85234</v>
      </c>
      <c r="Z245" s="11">
        <v>86285</v>
      </c>
      <c r="AA245" s="11">
        <v>85717</v>
      </c>
      <c r="AB245" s="41">
        <v>86082</v>
      </c>
      <c r="AC245" s="41">
        <v>86680</v>
      </c>
      <c r="AD245" s="41">
        <v>88419</v>
      </c>
      <c r="AE245" s="41">
        <v>88643</v>
      </c>
      <c r="AF245" s="41">
        <v>88946</v>
      </c>
      <c r="AG245" s="41">
        <v>89696</v>
      </c>
      <c r="AH245" s="41">
        <v>90715</v>
      </c>
      <c r="AI245" s="13">
        <v>8.7753451395657933E-3</v>
      </c>
      <c r="AJ245" s="13">
        <v>1.136059579022476E-2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75639</v>
      </c>
      <c r="S246" s="11">
        <v>77145</v>
      </c>
      <c r="T246" s="11">
        <v>77761</v>
      </c>
      <c r="U246" s="11">
        <v>78709</v>
      </c>
      <c r="V246" s="11">
        <v>80072</v>
      </c>
      <c r="W246" s="11">
        <v>79547</v>
      </c>
      <c r="X246" s="11">
        <v>74955</v>
      </c>
      <c r="Y246" s="11">
        <v>75380</v>
      </c>
      <c r="Z246" s="11">
        <v>77496</v>
      </c>
      <c r="AA246" s="11">
        <v>78287</v>
      </c>
      <c r="AB246" s="41">
        <v>80126</v>
      </c>
      <c r="AC246" s="41">
        <v>81652</v>
      </c>
      <c r="AD246" s="41">
        <v>83693</v>
      </c>
      <c r="AE246" s="41">
        <v>84665</v>
      </c>
      <c r="AF246" s="41">
        <v>85516</v>
      </c>
      <c r="AG246" s="41">
        <v>86838</v>
      </c>
      <c r="AH246" s="41">
        <v>88350</v>
      </c>
      <c r="AI246" s="13">
        <v>1.641761238605266E-2</v>
      </c>
      <c r="AJ246" s="13">
        <v>1.74117321909763E-2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5809</v>
      </c>
      <c r="S247" s="11">
        <v>5937</v>
      </c>
      <c r="T247" s="11">
        <v>6182</v>
      </c>
      <c r="U247" s="11">
        <v>5746</v>
      </c>
      <c r="V247" s="11">
        <v>4908</v>
      </c>
      <c r="W247" s="11">
        <v>85313</v>
      </c>
      <c r="X247" s="11">
        <v>10222</v>
      </c>
      <c r="Y247" s="11">
        <v>9854</v>
      </c>
      <c r="Z247" s="11">
        <v>8789</v>
      </c>
      <c r="AA247" s="11">
        <v>7430</v>
      </c>
      <c r="AB247" s="41">
        <v>5956</v>
      </c>
      <c r="AC247" s="41">
        <v>5028</v>
      </c>
      <c r="AD247" s="41">
        <v>4726</v>
      </c>
      <c r="AE247" s="41">
        <v>3978</v>
      </c>
      <c r="AF247" s="41">
        <v>3430</v>
      </c>
      <c r="AG247" s="41">
        <v>2858</v>
      </c>
      <c r="AH247" s="41">
        <v>2365</v>
      </c>
      <c r="AI247" s="13">
        <v>-0.14267383953334722</v>
      </c>
      <c r="AJ247" s="13">
        <v>-0.17249825052484255</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7.1</v>
      </c>
      <c r="S248" s="81">
        <v>7.1</v>
      </c>
      <c r="T248" s="81">
        <v>7.4</v>
      </c>
      <c r="U248" s="81">
        <v>5.8</v>
      </c>
      <c r="V248" s="81">
        <v>5.8</v>
      </c>
      <c r="W248" s="81">
        <v>6.8</v>
      </c>
      <c r="X248" s="81">
        <v>12</v>
      </c>
      <c r="Y248" s="81">
        <v>11.6</v>
      </c>
      <c r="Z248" s="81">
        <v>10.199999999999999</v>
      </c>
      <c r="AA248" s="81">
        <v>8.6999999999999993</v>
      </c>
      <c r="AB248" s="82">
        <v>6.9</v>
      </c>
      <c r="AC248" s="82">
        <v>5.8</v>
      </c>
      <c r="AD248" s="82">
        <v>5.3</v>
      </c>
      <c r="AE248" s="82">
        <v>4.5</v>
      </c>
      <c r="AF248" s="82">
        <v>3.9</v>
      </c>
      <c r="AG248" s="82">
        <v>3.2</v>
      </c>
      <c r="AH248" s="82">
        <v>2.6</v>
      </c>
      <c r="AI248" s="13">
        <v>-0.15012697903966621</v>
      </c>
      <c r="AJ248" s="13">
        <v>-0.18750000000000003</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57425576</v>
      </c>
      <c r="H257" s="86">
        <f>SUM(H258:H260)</f>
        <v>61218470</v>
      </c>
      <c r="I257" s="86">
        <f>SUM(I258:I260)</f>
        <v>65009907</v>
      </c>
      <c r="J257" s="86">
        <f>SUM(J258:J260)</f>
        <v>62913943</v>
      </c>
      <c r="K257" s="86">
        <f>SUM(K258:K260)</f>
        <v>81923328</v>
      </c>
      <c r="L257" s="86">
        <f t="shared" ref="L257:Q257" si="16">SUM(L258:L260)</f>
        <v>88917538</v>
      </c>
      <c r="M257" s="86">
        <f t="shared" si="16"/>
        <v>95465986</v>
      </c>
      <c r="N257" s="86">
        <f t="shared" si="16"/>
        <v>93930327</v>
      </c>
      <c r="O257" s="86">
        <f t="shared" si="16"/>
        <v>99786520.370000005</v>
      </c>
      <c r="P257" s="86">
        <f t="shared" si="16"/>
        <v>110774377</v>
      </c>
      <c r="Q257" s="86">
        <f t="shared" si="16"/>
        <v>119471113.03</v>
      </c>
      <c r="R257" s="86">
        <f>SUM(R258:R261)</f>
        <v>136452541.39000002</v>
      </c>
      <c r="S257" s="86">
        <f t="shared" ref="S257:AA257" si="17">SUM(S258:S261)</f>
        <v>134059229.27</v>
      </c>
      <c r="T257" s="86">
        <f t="shared" si="17"/>
        <v>144734908.38999999</v>
      </c>
      <c r="U257" s="86">
        <f t="shared" si="17"/>
        <v>144140897.89000002</v>
      </c>
      <c r="V257" s="86">
        <f t="shared" si="17"/>
        <v>134501677.55000001</v>
      </c>
      <c r="W257" s="86">
        <f t="shared" si="17"/>
        <v>143353113.02000001</v>
      </c>
      <c r="X257" s="86">
        <f t="shared" si="17"/>
        <v>148397866.32999998</v>
      </c>
      <c r="Y257" s="86">
        <f t="shared" si="17"/>
        <v>148814358.56999999</v>
      </c>
      <c r="Z257" s="86">
        <f t="shared" si="17"/>
        <v>151670252.88999999</v>
      </c>
      <c r="AA257" s="86">
        <f t="shared" si="17"/>
        <v>153439933.94000003</v>
      </c>
      <c r="AB257" s="86">
        <v>161825906.66</v>
      </c>
      <c r="AC257" s="86">
        <v>161192492.38</v>
      </c>
      <c r="AD257" s="86">
        <v>183087145</v>
      </c>
      <c r="AE257" s="86">
        <v>187241554.81</v>
      </c>
      <c r="AF257" s="86">
        <v>193544177.31999999</v>
      </c>
      <c r="AG257" s="86">
        <v>196588378.25999999</v>
      </c>
      <c r="AH257" s="86">
        <v>206530681.03</v>
      </c>
      <c r="AI257" s="13">
        <v>4.1492358947493813E-2</v>
      </c>
      <c r="AJ257" s="13">
        <v>5.0574214294858852E-2</v>
      </c>
    </row>
    <row r="258" spans="1:36" ht="10.5" customHeight="1" x14ac:dyDescent="0.2">
      <c r="A258" s="14"/>
      <c r="B258" s="11"/>
      <c r="C258" s="11" t="s">
        <v>151</v>
      </c>
      <c r="D258" s="11"/>
      <c r="E258" s="11"/>
      <c r="F258" s="2"/>
      <c r="G258" s="86">
        <f t="shared" ref="G258:AA258" si="18">G65</f>
        <v>37308777</v>
      </c>
      <c r="H258" s="86">
        <f t="shared" si="18"/>
        <v>39850423</v>
      </c>
      <c r="I258" s="86">
        <f t="shared" si="18"/>
        <v>40910633</v>
      </c>
      <c r="J258" s="86">
        <f t="shared" si="18"/>
        <v>38869361</v>
      </c>
      <c r="K258" s="86">
        <f t="shared" si="18"/>
        <v>43301517</v>
      </c>
      <c r="L258" s="86">
        <f t="shared" si="18"/>
        <v>48092178</v>
      </c>
      <c r="M258" s="86">
        <f t="shared" si="18"/>
        <v>52609708</v>
      </c>
      <c r="N258" s="86">
        <f t="shared" si="18"/>
        <v>58361383</v>
      </c>
      <c r="O258" s="86">
        <f t="shared" si="18"/>
        <v>64429672</v>
      </c>
      <c r="P258" s="86">
        <f t="shared" si="18"/>
        <v>69040540</v>
      </c>
      <c r="Q258" s="86">
        <f t="shared" si="18"/>
        <v>76013092</v>
      </c>
      <c r="R258" s="86">
        <f t="shared" si="18"/>
        <v>84819739</v>
      </c>
      <c r="S258" s="86">
        <f t="shared" si="18"/>
        <v>84942379</v>
      </c>
      <c r="T258" s="86">
        <f t="shared" si="18"/>
        <v>84929729</v>
      </c>
      <c r="U258" s="86">
        <f t="shared" si="18"/>
        <v>88412369</v>
      </c>
      <c r="V258" s="86">
        <f t="shared" si="18"/>
        <v>81058267</v>
      </c>
      <c r="W258" s="86">
        <f t="shared" si="18"/>
        <v>84861007</v>
      </c>
      <c r="X258" s="86">
        <f t="shared" si="18"/>
        <v>88554715</v>
      </c>
      <c r="Y258" s="86">
        <f t="shared" si="18"/>
        <v>88334853</v>
      </c>
      <c r="Z258" s="86">
        <f t="shared" si="18"/>
        <v>90176673</v>
      </c>
      <c r="AA258" s="86">
        <f t="shared" si="18"/>
        <v>93323942</v>
      </c>
      <c r="AB258" s="86">
        <v>97544753</v>
      </c>
      <c r="AC258" s="86">
        <v>103563553</v>
      </c>
      <c r="AD258" s="86">
        <v>123772922</v>
      </c>
      <c r="AE258" s="86">
        <v>124201041</v>
      </c>
      <c r="AF258" s="86">
        <v>128855180</v>
      </c>
      <c r="AG258" s="86">
        <v>134000219</v>
      </c>
      <c r="AH258" s="86">
        <v>141571257</v>
      </c>
      <c r="AI258" s="13">
        <v>6.4049574693294753E-2</v>
      </c>
      <c r="AJ258" s="13">
        <v>5.6500191242224759E-2</v>
      </c>
    </row>
    <row r="259" spans="1:36" ht="10.5" customHeight="1" x14ac:dyDescent="0.2">
      <c r="A259" s="14"/>
      <c r="B259" s="11"/>
      <c r="C259" s="11" t="s">
        <v>152</v>
      </c>
      <c r="D259" s="11"/>
      <c r="E259" s="11"/>
      <c r="F259" s="2"/>
      <c r="G259" s="86">
        <f t="shared" ref="G259:AA259" si="19">G122</f>
        <v>11347449</v>
      </c>
      <c r="H259" s="86">
        <f t="shared" si="19"/>
        <v>12009922</v>
      </c>
      <c r="I259" s="86">
        <f t="shared" si="19"/>
        <v>14635241</v>
      </c>
      <c r="J259" s="86">
        <f t="shared" si="19"/>
        <v>14714978</v>
      </c>
      <c r="K259" s="86">
        <f t="shared" si="19"/>
        <v>30237834</v>
      </c>
      <c r="L259" s="86">
        <f t="shared" si="19"/>
        <v>30402174</v>
      </c>
      <c r="M259" s="86">
        <f t="shared" si="19"/>
        <v>32055364</v>
      </c>
      <c r="N259" s="86">
        <f t="shared" si="19"/>
        <v>24712838</v>
      </c>
      <c r="O259" s="86">
        <f t="shared" si="19"/>
        <v>26765184.370000001</v>
      </c>
      <c r="P259" s="86">
        <f t="shared" si="19"/>
        <v>31216155</v>
      </c>
      <c r="Q259" s="86">
        <f t="shared" si="19"/>
        <v>32052376.030000001</v>
      </c>
      <c r="R259" s="86">
        <f t="shared" si="19"/>
        <v>35582172.920000002</v>
      </c>
      <c r="S259" s="86">
        <f t="shared" si="19"/>
        <v>31216154.32</v>
      </c>
      <c r="T259" s="86">
        <f t="shared" si="19"/>
        <v>40199222.789999999</v>
      </c>
      <c r="U259" s="86">
        <f t="shared" si="19"/>
        <v>37136702.700000003</v>
      </c>
      <c r="V259" s="86">
        <f t="shared" si="19"/>
        <v>35227635.869999997</v>
      </c>
      <c r="W259" s="86">
        <f t="shared" si="19"/>
        <v>37648817.089999996</v>
      </c>
      <c r="X259" s="86">
        <f t="shared" si="19"/>
        <v>39446597.699999996</v>
      </c>
      <c r="Y259" s="86">
        <f t="shared" si="19"/>
        <v>39961894.689999998</v>
      </c>
      <c r="Z259" s="86">
        <f t="shared" si="19"/>
        <v>40821236.440000005</v>
      </c>
      <c r="AA259" s="86">
        <f t="shared" si="19"/>
        <v>39477559.230000004</v>
      </c>
      <c r="AB259" s="86">
        <v>43287470</v>
      </c>
      <c r="AC259" s="86">
        <v>36633285</v>
      </c>
      <c r="AD259" s="86">
        <v>37546875</v>
      </c>
      <c r="AE259" s="86">
        <v>38647806</v>
      </c>
      <c r="AF259" s="86">
        <v>39080479</v>
      </c>
      <c r="AG259" s="86">
        <v>40461853</v>
      </c>
      <c r="AH259" s="86">
        <v>41542991</v>
      </c>
      <c r="AI259" s="13">
        <v>-6.8322860656182538E-3</v>
      </c>
      <c r="AJ259" s="13">
        <v>2.6719932969950733E-2</v>
      </c>
    </row>
    <row r="260" spans="1:36" ht="10.5" customHeight="1" x14ac:dyDescent="0.2">
      <c r="A260" s="14"/>
      <c r="B260" s="11"/>
      <c r="C260" s="11" t="s">
        <v>153</v>
      </c>
      <c r="D260" s="11"/>
      <c r="E260" s="11"/>
      <c r="F260" s="2"/>
      <c r="G260" s="86">
        <f t="shared" ref="G260:AA260" si="20">G179</f>
        <v>8769350</v>
      </c>
      <c r="H260" s="86">
        <f t="shared" si="20"/>
        <v>9358125</v>
      </c>
      <c r="I260" s="86">
        <f t="shared" si="20"/>
        <v>9464033</v>
      </c>
      <c r="J260" s="86">
        <f t="shared" si="20"/>
        <v>9329604</v>
      </c>
      <c r="K260" s="86">
        <f t="shared" si="20"/>
        <v>8383977</v>
      </c>
      <c r="L260" s="86">
        <f t="shared" si="20"/>
        <v>10423186</v>
      </c>
      <c r="M260" s="86">
        <f t="shared" si="20"/>
        <v>10800914</v>
      </c>
      <c r="N260" s="86">
        <f t="shared" si="20"/>
        <v>10856106</v>
      </c>
      <c r="O260" s="86">
        <f t="shared" si="20"/>
        <v>8591664</v>
      </c>
      <c r="P260" s="86">
        <f t="shared" si="20"/>
        <v>10517682</v>
      </c>
      <c r="Q260" s="86">
        <f t="shared" si="20"/>
        <v>11405645</v>
      </c>
      <c r="R260" s="86">
        <f t="shared" si="20"/>
        <v>11590367</v>
      </c>
      <c r="S260" s="86">
        <f t="shared" si="20"/>
        <v>13456546</v>
      </c>
      <c r="T260" s="86">
        <f t="shared" si="20"/>
        <v>14619223</v>
      </c>
      <c r="U260" s="86">
        <f t="shared" si="20"/>
        <v>14061682.289999999</v>
      </c>
      <c r="V260" s="86">
        <f t="shared" si="20"/>
        <v>14500503</v>
      </c>
      <c r="W260" s="86">
        <f t="shared" si="20"/>
        <v>16569599.57</v>
      </c>
      <c r="X260" s="86">
        <f t="shared" si="20"/>
        <v>16011206</v>
      </c>
      <c r="Y260" s="86">
        <f t="shared" si="20"/>
        <v>16091493</v>
      </c>
      <c r="Z260" s="86">
        <f t="shared" si="20"/>
        <v>16174399</v>
      </c>
      <c r="AA260" s="86">
        <f t="shared" si="20"/>
        <v>16296663</v>
      </c>
      <c r="AB260" s="86">
        <v>16985245</v>
      </c>
      <c r="AC260" s="86">
        <v>17029367</v>
      </c>
      <c r="AD260" s="86">
        <v>17664478</v>
      </c>
      <c r="AE260" s="86">
        <v>20156337</v>
      </c>
      <c r="AF260" s="86">
        <v>21232426</v>
      </c>
      <c r="AG260" s="86">
        <v>17661094</v>
      </c>
      <c r="AH260" s="86">
        <v>18791503</v>
      </c>
      <c r="AI260" s="13">
        <v>1.6985943662689573E-2</v>
      </c>
      <c r="AJ260" s="13">
        <v>6.4005604635817018E-2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4460262.4700000007</v>
      </c>
      <c r="S261" s="86">
        <v>4444149.9500000011</v>
      </c>
      <c r="T261" s="86">
        <v>4986733.6000000006</v>
      </c>
      <c r="U261" s="86">
        <v>4530143.9000000004</v>
      </c>
      <c r="V261" s="86">
        <v>3715271.68</v>
      </c>
      <c r="W261" s="86">
        <v>4273689.3600000003</v>
      </c>
      <c r="X261" s="86">
        <v>4385347.6300000008</v>
      </c>
      <c r="Y261" s="86">
        <v>4426117.88</v>
      </c>
      <c r="Z261" s="86">
        <v>4497944.4499999993</v>
      </c>
      <c r="AA261" s="86">
        <v>4341769.709999999</v>
      </c>
      <c r="AB261" s="41">
        <v>4008438.66</v>
      </c>
      <c r="AC261" s="41">
        <v>3966287.38</v>
      </c>
      <c r="AD261" s="41">
        <v>4102870</v>
      </c>
      <c r="AE261" s="41">
        <v>4236370.8100000005</v>
      </c>
      <c r="AF261" s="41">
        <v>4376092.32</v>
      </c>
      <c r="AG261" s="41">
        <v>4465212.2600000007</v>
      </c>
      <c r="AH261" s="41">
        <v>4624930.0299999993</v>
      </c>
      <c r="AI261" s="13">
        <v>2.4129762434817348E-2</v>
      </c>
      <c r="AJ261" s="13">
        <v>3.5769356684512595E-2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198</v>
      </c>
      <c r="I264" s="79" t="s">
        <v>157</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302159296.31213874</v>
      </c>
      <c r="H265" s="11">
        <v>355348520.33911371</v>
      </c>
      <c r="I265" s="11">
        <v>363960974.88655078</v>
      </c>
      <c r="J265" s="11">
        <v>385324879.60526317</v>
      </c>
      <c r="K265" s="11">
        <v>403316738</v>
      </c>
      <c r="L265" s="11">
        <v>439419831</v>
      </c>
      <c r="M265" s="11">
        <v>449429925</v>
      </c>
      <c r="N265" s="11">
        <v>470595023</v>
      </c>
      <c r="O265" s="11">
        <v>496404704</v>
      </c>
      <c r="P265" s="11">
        <v>501556151</v>
      </c>
      <c r="Q265" s="11">
        <v>505464000</v>
      </c>
      <c r="R265" s="11">
        <v>554019662</v>
      </c>
      <c r="S265" s="11">
        <v>552151371</v>
      </c>
      <c r="T265" s="11">
        <v>555849425</v>
      </c>
      <c r="U265" s="11">
        <v>569358079</v>
      </c>
      <c r="V265" s="11">
        <v>581880247</v>
      </c>
      <c r="W265" s="11">
        <v>652820062</v>
      </c>
      <c r="X265" s="11">
        <v>659558811</v>
      </c>
      <c r="Y265" s="86">
        <v>666076006</v>
      </c>
      <c r="Z265" s="86">
        <v>670378402</v>
      </c>
      <c r="AA265" s="86">
        <v>663372803</v>
      </c>
      <c r="AB265" s="86">
        <v>708355088</v>
      </c>
      <c r="AC265" s="86">
        <v>727782586</v>
      </c>
      <c r="AD265" s="86">
        <v>766589103</v>
      </c>
      <c r="AE265" s="86">
        <v>791653986</v>
      </c>
      <c r="AF265" s="86">
        <v>841232193</v>
      </c>
      <c r="AG265" s="86">
        <v>855765290</v>
      </c>
      <c r="AH265" s="86">
        <v>890851870</v>
      </c>
      <c r="AI265" s="13">
        <v>3.8944654784778487E-2</v>
      </c>
      <c r="AJ265" s="13">
        <v>4.1000237343115427E-2</v>
      </c>
    </row>
    <row r="266" spans="1:36" ht="10.5" customHeight="1" x14ac:dyDescent="0.2">
      <c r="A266" s="14"/>
      <c r="B266" s="14"/>
      <c r="C266" s="14" t="s">
        <v>160</v>
      </c>
      <c r="D266" s="14"/>
      <c r="E266" s="14"/>
      <c r="F266" s="2"/>
      <c r="G266" s="11">
        <v>75942829</v>
      </c>
      <c r="H266" s="11">
        <v>89434603</v>
      </c>
      <c r="I266" s="11">
        <v>91862635</v>
      </c>
      <c r="J266" s="11">
        <v>94398815</v>
      </c>
      <c r="K266" s="11">
        <v>101251310</v>
      </c>
      <c r="L266" s="11">
        <v>109822990</v>
      </c>
      <c r="M266" s="11">
        <v>109826820</v>
      </c>
      <c r="N266" s="11">
        <v>117131580</v>
      </c>
      <c r="O266" s="11">
        <v>122325680</v>
      </c>
      <c r="P266" s="11">
        <v>128514830</v>
      </c>
      <c r="Q266" s="11">
        <v>134025600</v>
      </c>
      <c r="R266" s="11">
        <v>164861680</v>
      </c>
      <c r="S266" s="11">
        <v>170422730</v>
      </c>
      <c r="T266" s="11">
        <v>176515090</v>
      </c>
      <c r="U266" s="11">
        <v>181894730</v>
      </c>
      <c r="V266" s="11">
        <v>191054580</v>
      </c>
      <c r="W266" s="11">
        <v>229218140</v>
      </c>
      <c r="X266" s="11">
        <v>240004331</v>
      </c>
      <c r="Y266" s="86">
        <v>246842491</v>
      </c>
      <c r="Z266" s="86">
        <v>250460261</v>
      </c>
      <c r="AA266" s="86">
        <v>252495101</v>
      </c>
      <c r="AB266" s="86">
        <v>268593649</v>
      </c>
      <c r="AC266" s="86">
        <v>273466479</v>
      </c>
      <c r="AD266" s="86">
        <v>280820247</v>
      </c>
      <c r="AE266" s="86">
        <v>289206447</v>
      </c>
      <c r="AF266" s="86">
        <v>312749920</v>
      </c>
      <c r="AG266" s="86">
        <v>323272047</v>
      </c>
      <c r="AH266" s="86">
        <v>334800757</v>
      </c>
      <c r="AI266" s="13">
        <v>3.740526707792946E-2</v>
      </c>
      <c r="AJ266" s="13">
        <v>3.5662563797234224E-2</v>
      </c>
    </row>
    <row r="267" spans="1:36" ht="10.5" customHeight="1" x14ac:dyDescent="0.2">
      <c r="A267" s="14"/>
      <c r="B267" s="14"/>
      <c r="C267" s="14" t="s">
        <v>161</v>
      </c>
      <c r="D267" s="14"/>
      <c r="E267" s="14"/>
      <c r="F267" s="2"/>
      <c r="G267" s="11">
        <v>1425383</v>
      </c>
      <c r="H267" s="11">
        <v>1665573</v>
      </c>
      <c r="I267" s="11">
        <v>1617315</v>
      </c>
      <c r="J267" s="11">
        <v>1522290</v>
      </c>
      <c r="K267" s="11">
        <v>1603080</v>
      </c>
      <c r="L267" s="11">
        <v>1653220</v>
      </c>
      <c r="M267" s="11">
        <v>1653900</v>
      </c>
      <c r="N267" s="11">
        <v>1716620</v>
      </c>
      <c r="O267" s="11">
        <v>1752430</v>
      </c>
      <c r="P267" s="11">
        <v>1813640</v>
      </c>
      <c r="Q267" s="11">
        <v>1861670</v>
      </c>
      <c r="R267" s="11">
        <v>1994450</v>
      </c>
      <c r="S267" s="11">
        <v>1997030</v>
      </c>
      <c r="T267" s="11">
        <v>2064690</v>
      </c>
      <c r="U267" s="11">
        <v>2095720</v>
      </c>
      <c r="V267" s="11">
        <v>2243660</v>
      </c>
      <c r="W267" s="11">
        <v>2429480</v>
      </c>
      <c r="X267" s="11">
        <v>2519550</v>
      </c>
      <c r="Y267" s="86">
        <v>2594340</v>
      </c>
      <c r="Z267" s="86">
        <v>2613860</v>
      </c>
      <c r="AA267" s="86">
        <v>2663490</v>
      </c>
      <c r="AB267" s="86">
        <v>2721250</v>
      </c>
      <c r="AC267" s="86">
        <v>2772970</v>
      </c>
      <c r="AD267" s="86">
        <v>2812550</v>
      </c>
      <c r="AE267" s="86">
        <v>2863070</v>
      </c>
      <c r="AF267" s="86">
        <v>2890470</v>
      </c>
      <c r="AG267" s="86">
        <v>3013050</v>
      </c>
      <c r="AH267" s="86">
        <v>3202080</v>
      </c>
      <c r="AI267" s="13">
        <v>2.7489255959788794E-2</v>
      </c>
      <c r="AJ267" s="13">
        <v>6.2737093642654451E-2</v>
      </c>
    </row>
    <row r="268" spans="1:36" ht="10.5" customHeight="1" x14ac:dyDescent="0.2">
      <c r="A268" s="14"/>
      <c r="B268" s="14"/>
      <c r="C268" s="14" t="s">
        <v>162</v>
      </c>
      <c r="D268" s="14"/>
      <c r="E268" s="14"/>
      <c r="F268" s="2"/>
      <c r="G268" s="11">
        <v>91223</v>
      </c>
      <c r="H268" s="11">
        <v>101694</v>
      </c>
      <c r="I268" s="11">
        <v>87330</v>
      </c>
      <c r="J268" s="11">
        <v>91830</v>
      </c>
      <c r="K268" s="11">
        <v>91820</v>
      </c>
      <c r="L268" s="11">
        <v>92640</v>
      </c>
      <c r="M268" s="11">
        <v>92640</v>
      </c>
      <c r="N268" s="11">
        <v>92460</v>
      </c>
      <c r="O268" s="11">
        <v>92460</v>
      </c>
      <c r="P268" s="11">
        <v>91800</v>
      </c>
      <c r="Q268" s="11">
        <v>88580</v>
      </c>
      <c r="R268" s="11">
        <v>87850</v>
      </c>
      <c r="S268" s="11">
        <v>87160</v>
      </c>
      <c r="T268" s="11">
        <v>85200</v>
      </c>
      <c r="U268" s="11">
        <v>79760</v>
      </c>
      <c r="V268" s="11">
        <v>75470</v>
      </c>
      <c r="W268" s="11">
        <v>64160</v>
      </c>
      <c r="X268" s="11">
        <v>44800</v>
      </c>
      <c r="Y268" s="86">
        <v>44790</v>
      </c>
      <c r="Z268" s="86">
        <v>34770</v>
      </c>
      <c r="AA268" s="86">
        <v>28040</v>
      </c>
      <c r="AB268" s="86">
        <v>20250</v>
      </c>
      <c r="AC268" s="86">
        <v>20400</v>
      </c>
      <c r="AD268" s="86">
        <v>14640</v>
      </c>
      <c r="AE268" s="86">
        <v>14500</v>
      </c>
      <c r="AF268" s="86">
        <v>14500</v>
      </c>
      <c r="AG268" s="86">
        <v>13420</v>
      </c>
      <c r="AH268" s="86">
        <v>11880</v>
      </c>
      <c r="AI268" s="13">
        <v>-8.5047456369496954E-2</v>
      </c>
      <c r="AJ268" s="13">
        <v>-0.11475409836065574</v>
      </c>
    </row>
    <row r="269" spans="1:36" ht="10.5" customHeight="1" x14ac:dyDescent="0.2">
      <c r="A269" s="14"/>
      <c r="B269" s="14"/>
      <c r="C269" s="14" t="s">
        <v>163</v>
      </c>
      <c r="D269" s="14"/>
      <c r="E269" s="14"/>
      <c r="F269" s="2"/>
      <c r="G269" s="11">
        <v>47634381</v>
      </c>
      <c r="H269" s="11">
        <v>66193737</v>
      </c>
      <c r="I269" s="11">
        <v>66874460</v>
      </c>
      <c r="J269" s="11">
        <v>71188290</v>
      </c>
      <c r="K269" s="11">
        <v>72689130</v>
      </c>
      <c r="L269" s="11">
        <v>93495930</v>
      </c>
      <c r="M269" s="11">
        <v>93502910</v>
      </c>
      <c r="N269" s="11">
        <v>96515110</v>
      </c>
      <c r="O269" s="11">
        <v>103820170</v>
      </c>
      <c r="P269" s="11">
        <v>109233530</v>
      </c>
      <c r="Q269" s="11">
        <v>111990610</v>
      </c>
      <c r="R269" s="11">
        <v>143529450</v>
      </c>
      <c r="S269" s="11">
        <v>147269180</v>
      </c>
      <c r="T269" s="11">
        <v>152073610</v>
      </c>
      <c r="U269" s="11">
        <v>162906270</v>
      </c>
      <c r="V269" s="11">
        <v>166501690</v>
      </c>
      <c r="W269" s="11">
        <v>195394150</v>
      </c>
      <c r="X269" s="11">
        <v>198339930</v>
      </c>
      <c r="Y269" s="86">
        <v>202931610</v>
      </c>
      <c r="Z269" s="86">
        <v>195990260</v>
      </c>
      <c r="AA269" s="86">
        <v>196852790</v>
      </c>
      <c r="AB269" s="86">
        <v>206220830</v>
      </c>
      <c r="AC269" s="86">
        <v>209146270</v>
      </c>
      <c r="AD269" s="86">
        <v>214271510</v>
      </c>
      <c r="AE269" s="86">
        <v>217788760</v>
      </c>
      <c r="AF269" s="86">
        <v>230911130</v>
      </c>
      <c r="AG269" s="86">
        <v>234556432</v>
      </c>
      <c r="AH269" s="86">
        <v>240433192</v>
      </c>
      <c r="AI269" s="13">
        <v>2.5912485524350437E-2</v>
      </c>
      <c r="AJ269" s="13">
        <v>2.5054780846939212E-2</v>
      </c>
    </row>
    <row r="270" spans="1:36" ht="10.5" customHeight="1" x14ac:dyDescent="0.2">
      <c r="A270" s="14"/>
      <c r="B270" s="14"/>
      <c r="C270" s="14" t="s">
        <v>164</v>
      </c>
      <c r="D270" s="14"/>
      <c r="E270" s="14"/>
      <c r="F270" s="2"/>
      <c r="G270" s="11">
        <v>49651848</v>
      </c>
      <c r="H270" s="11">
        <v>61066530</v>
      </c>
      <c r="I270" s="11">
        <v>68818584</v>
      </c>
      <c r="J270" s="11">
        <v>76367416</v>
      </c>
      <c r="K270" s="11">
        <v>82232125</v>
      </c>
      <c r="L270" s="11">
        <v>84594178</v>
      </c>
      <c r="M270" s="11">
        <v>92070414</v>
      </c>
      <c r="N270" s="11">
        <v>99697953</v>
      </c>
      <c r="O270" s="11">
        <v>98672459</v>
      </c>
      <c r="P270" s="11">
        <v>99459065</v>
      </c>
      <c r="Q270" s="11">
        <v>92440549</v>
      </c>
      <c r="R270" s="11">
        <v>87859967</v>
      </c>
      <c r="S270" s="11">
        <v>83027126</v>
      </c>
      <c r="T270" s="11">
        <v>81090227</v>
      </c>
      <c r="U270" s="11">
        <v>77910373</v>
      </c>
      <c r="V270" s="11">
        <v>74828360</v>
      </c>
      <c r="W270" s="11">
        <v>70603868</v>
      </c>
      <c r="X270" s="11">
        <v>63474085</v>
      </c>
      <c r="Y270" s="86">
        <v>61070580</v>
      </c>
      <c r="Z270" s="86">
        <v>65896363</v>
      </c>
      <c r="AA270" s="86">
        <v>58025825</v>
      </c>
      <c r="AB270" s="86">
        <v>77506505</v>
      </c>
      <c r="AC270" s="86">
        <v>83193782</v>
      </c>
      <c r="AD270" s="86">
        <v>88981149</v>
      </c>
      <c r="AE270" s="86">
        <v>92964393</v>
      </c>
      <c r="AF270" s="86">
        <v>96260619</v>
      </c>
      <c r="AG270" s="86">
        <v>94375569</v>
      </c>
      <c r="AH270" s="86">
        <v>95885970</v>
      </c>
      <c r="AI270" s="13">
        <v>3.6102731678702593E-2</v>
      </c>
      <c r="AJ270" s="13">
        <v>1.6004152515361258E-2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5928720</v>
      </c>
      <c r="P271" s="11">
        <v>5998560</v>
      </c>
      <c r="Q271" s="11">
        <v>5232970</v>
      </c>
      <c r="R271" s="11">
        <v>4671548</v>
      </c>
      <c r="S271" s="11">
        <v>6445990</v>
      </c>
      <c r="T271" s="11">
        <v>6514110</v>
      </c>
      <c r="U271" s="11">
        <v>6589727</v>
      </c>
      <c r="V271" s="11">
        <v>7280400</v>
      </c>
      <c r="W271" s="11">
        <v>6627990</v>
      </c>
      <c r="X271" s="11">
        <v>7923343</v>
      </c>
      <c r="Y271" s="86">
        <v>7708670</v>
      </c>
      <c r="Z271" s="86">
        <v>7726400</v>
      </c>
      <c r="AA271" s="86">
        <v>7621540</v>
      </c>
      <c r="AB271" s="86">
        <v>7425240</v>
      </c>
      <c r="AC271" s="86">
        <v>6771390</v>
      </c>
      <c r="AD271" s="86">
        <v>7254470</v>
      </c>
      <c r="AE271" s="86">
        <v>7820790</v>
      </c>
      <c r="AF271" s="86">
        <v>8602455</v>
      </c>
      <c r="AG271" s="86">
        <v>8685780</v>
      </c>
      <c r="AH271" s="86">
        <v>6916151</v>
      </c>
      <c r="AI271" s="13">
        <v>-1.1767812313466131E-2</v>
      </c>
      <c r="AJ271" s="13">
        <v>-0.2037386394773987</v>
      </c>
    </row>
    <row r="272" spans="1:36" ht="10.5" customHeight="1" x14ac:dyDescent="0.2">
      <c r="A272" s="14"/>
      <c r="B272" s="14"/>
      <c r="C272" s="14" t="s">
        <v>166</v>
      </c>
      <c r="D272" s="14"/>
      <c r="E272" s="14"/>
      <c r="F272" s="2"/>
      <c r="G272" s="11">
        <v>78802252.312138721</v>
      </c>
      <c r="H272" s="11">
        <v>88328843.339113683</v>
      </c>
      <c r="I272" s="11">
        <v>85577700.886550784</v>
      </c>
      <c r="J272" s="11">
        <v>88927698.605263159</v>
      </c>
      <c r="K272" s="11">
        <v>91168843</v>
      </c>
      <c r="L272" s="11">
        <v>57868660</v>
      </c>
      <c r="M272" s="11">
        <v>60930870</v>
      </c>
      <c r="N272" s="11">
        <v>52030730</v>
      </c>
      <c r="O272" s="11">
        <v>50198460</v>
      </c>
      <c r="P272" s="11">
        <v>42988540</v>
      </c>
      <c r="Q272" s="11">
        <v>36322228</v>
      </c>
      <c r="R272" s="11">
        <v>31525880</v>
      </c>
      <c r="S272" s="11">
        <v>26213380</v>
      </c>
      <c r="T272" s="11">
        <v>26655858</v>
      </c>
      <c r="U272" s="11">
        <v>26874129</v>
      </c>
      <c r="V272" s="11">
        <v>27430147</v>
      </c>
      <c r="W272" s="11">
        <v>26122088</v>
      </c>
      <c r="X272" s="11">
        <v>27627118</v>
      </c>
      <c r="Y272" s="86">
        <v>31904842</v>
      </c>
      <c r="Z272" s="86">
        <v>30443798</v>
      </c>
      <c r="AA272" s="86">
        <v>29034355</v>
      </c>
      <c r="AB272" s="86">
        <v>27589572</v>
      </c>
      <c r="AC272" s="86">
        <v>26027499</v>
      </c>
      <c r="AD272" s="86">
        <v>24729605</v>
      </c>
      <c r="AE272" s="86">
        <v>24255341</v>
      </c>
      <c r="AF272" s="86">
        <v>24330299</v>
      </c>
      <c r="AG272" s="86">
        <v>27246579</v>
      </c>
      <c r="AH272" s="86">
        <v>27160303</v>
      </c>
      <c r="AI272" s="13">
        <v>-2.6101570178947986E-3</v>
      </c>
      <c r="AJ272" s="13">
        <v>-3.1664892682490525E-3</v>
      </c>
    </row>
    <row r="273" spans="1:43" ht="10.5" customHeight="1" x14ac:dyDescent="0.2">
      <c r="A273" s="14"/>
      <c r="B273" s="14"/>
      <c r="C273" s="14" t="s">
        <v>167</v>
      </c>
      <c r="D273" s="14"/>
      <c r="E273" s="14"/>
      <c r="F273" s="2"/>
      <c r="G273" s="11">
        <v>31196400</v>
      </c>
      <c r="H273" s="11">
        <v>32903820</v>
      </c>
      <c r="I273" s="11">
        <v>34714340</v>
      </c>
      <c r="J273" s="11">
        <v>38170640</v>
      </c>
      <c r="K273" s="11">
        <v>39073880</v>
      </c>
      <c r="L273" s="11">
        <v>40228380</v>
      </c>
      <c r="M273" s="11">
        <v>39698160</v>
      </c>
      <c r="N273" s="11">
        <v>41153310</v>
      </c>
      <c r="O273" s="11">
        <v>43008700</v>
      </c>
      <c r="P273" s="11">
        <v>44115920</v>
      </c>
      <c r="Q273" s="11">
        <v>44472930</v>
      </c>
      <c r="R273" s="11">
        <v>43961980</v>
      </c>
      <c r="S273" s="11">
        <v>44852600</v>
      </c>
      <c r="T273" s="11">
        <v>44231090</v>
      </c>
      <c r="U273" s="11">
        <v>44919840</v>
      </c>
      <c r="V273" s="11">
        <v>45239910</v>
      </c>
      <c r="W273" s="11">
        <v>48697667</v>
      </c>
      <c r="X273" s="11">
        <v>47779450</v>
      </c>
      <c r="Y273" s="86">
        <v>48659678</v>
      </c>
      <c r="Z273" s="86">
        <v>50376150</v>
      </c>
      <c r="AA273" s="86">
        <v>50462260</v>
      </c>
      <c r="AB273" s="86">
        <v>52647952</v>
      </c>
      <c r="AC273" s="86">
        <v>55185089</v>
      </c>
      <c r="AD273" s="86">
        <v>55305600</v>
      </c>
      <c r="AE273" s="86">
        <v>56708758</v>
      </c>
      <c r="AF273" s="86">
        <v>57889362</v>
      </c>
      <c r="AG273" s="86">
        <v>60978794</v>
      </c>
      <c r="AH273" s="86">
        <v>61045653</v>
      </c>
      <c r="AI273" s="13">
        <v>2.4972492633783538E-2</v>
      </c>
      <c r="AJ273" s="13">
        <v>1.0964303426532181E-3</v>
      </c>
    </row>
    <row r="274" spans="1:43" ht="10.5" customHeight="1" x14ac:dyDescent="0.2">
      <c r="A274" s="14"/>
      <c r="B274" s="14"/>
      <c r="C274" s="14" t="s">
        <v>168</v>
      </c>
      <c r="D274" s="14"/>
      <c r="E274" s="14"/>
      <c r="F274" s="2"/>
      <c r="G274" s="11">
        <v>17414980</v>
      </c>
      <c r="H274" s="11">
        <v>15653720</v>
      </c>
      <c r="I274" s="11">
        <v>14408610</v>
      </c>
      <c r="J274" s="11">
        <v>14657900</v>
      </c>
      <c r="K274" s="11">
        <v>15206550</v>
      </c>
      <c r="L274" s="11">
        <v>15947880</v>
      </c>
      <c r="M274" s="11">
        <v>17599200</v>
      </c>
      <c r="N274" s="11">
        <v>19770210</v>
      </c>
      <c r="O274" s="11">
        <v>20962510</v>
      </c>
      <c r="P274" s="11">
        <v>23001950</v>
      </c>
      <c r="Q274" s="11">
        <v>22362130</v>
      </c>
      <c r="R274" s="11">
        <v>22173680</v>
      </c>
      <c r="S274" s="11">
        <v>20878490</v>
      </c>
      <c r="T274" s="11">
        <v>21489610</v>
      </c>
      <c r="U274" s="11">
        <v>22230850</v>
      </c>
      <c r="V274" s="11">
        <v>22852720</v>
      </c>
      <c r="W274" s="11">
        <v>23786170</v>
      </c>
      <c r="X274" s="11">
        <v>23680590</v>
      </c>
      <c r="Y274" s="86">
        <v>23337750</v>
      </c>
      <c r="Z274" s="86">
        <v>23968870</v>
      </c>
      <c r="AA274" s="86">
        <v>24330050</v>
      </c>
      <c r="AB274" s="86">
        <v>22907620</v>
      </c>
      <c r="AC274" s="86">
        <v>26669110</v>
      </c>
      <c r="AD274" s="86">
        <v>29328580</v>
      </c>
      <c r="AE274" s="86">
        <v>31429610</v>
      </c>
      <c r="AF274" s="86">
        <v>31003690</v>
      </c>
      <c r="AG274" s="86">
        <v>28888110</v>
      </c>
      <c r="AH274" s="86">
        <v>28880643</v>
      </c>
      <c r="AI274" s="13">
        <v>3.9372322959202899E-2</v>
      </c>
      <c r="AJ274" s="13">
        <v>-2.5848004594277715E-4</v>
      </c>
    </row>
    <row r="275" spans="1:43" ht="10.5" customHeight="1" x14ac:dyDescent="0.2">
      <c r="A275" s="8"/>
      <c r="B275" s="8"/>
      <c r="C275" s="11" t="s">
        <v>169</v>
      </c>
      <c r="D275" s="80"/>
      <c r="E275" s="14"/>
      <c r="F275" s="2"/>
      <c r="G275" s="12">
        <v>0</v>
      </c>
      <c r="H275" s="12">
        <v>0</v>
      </c>
      <c r="I275" s="12">
        <v>0</v>
      </c>
      <c r="J275" s="12">
        <v>0</v>
      </c>
      <c r="K275" s="12">
        <v>0</v>
      </c>
      <c r="L275" s="12">
        <v>199896</v>
      </c>
      <c r="M275" s="12">
        <v>961320</v>
      </c>
      <c r="N275" s="12">
        <v>788220</v>
      </c>
      <c r="O275" s="12">
        <v>244035</v>
      </c>
      <c r="P275" s="12">
        <v>275086</v>
      </c>
      <c r="Q275" s="12">
        <v>294323</v>
      </c>
      <c r="R275" s="12">
        <v>252097</v>
      </c>
      <c r="S275" s="12">
        <v>262865</v>
      </c>
      <c r="T275" s="12">
        <v>290180</v>
      </c>
      <c r="U275" s="12">
        <v>326410</v>
      </c>
      <c r="V275" s="12">
        <v>376300</v>
      </c>
      <c r="W275" s="12">
        <v>401849</v>
      </c>
      <c r="X275" s="12">
        <v>249304</v>
      </c>
      <c r="Y275" s="86">
        <v>299015</v>
      </c>
      <c r="Z275" s="86">
        <v>173460</v>
      </c>
      <c r="AA275" s="86">
        <v>294752</v>
      </c>
      <c r="AB275" s="86">
        <v>352760</v>
      </c>
      <c r="AC275" s="86">
        <v>419667</v>
      </c>
      <c r="AD275" s="86">
        <v>439862</v>
      </c>
      <c r="AE275" s="86">
        <v>516397</v>
      </c>
      <c r="AF275" s="86">
        <v>559758</v>
      </c>
      <c r="AG275" s="86">
        <v>703129</v>
      </c>
      <c r="AH275" s="86">
        <v>323951</v>
      </c>
      <c r="AI275" s="13">
        <v>-1.4098943907594363E-2</v>
      </c>
      <c r="AJ275" s="13">
        <v>-0.53927230991752584</v>
      </c>
    </row>
    <row r="276" spans="1:43" ht="10.5" customHeight="1" x14ac:dyDescent="0.2">
      <c r="A276" s="8"/>
      <c r="B276" s="8"/>
      <c r="C276" s="11" t="s">
        <v>170</v>
      </c>
      <c r="D276" s="80"/>
      <c r="E276" s="14"/>
      <c r="F276" s="2"/>
      <c r="G276" s="12">
        <v>0</v>
      </c>
      <c r="H276" s="12">
        <v>0</v>
      </c>
      <c r="I276" s="12">
        <v>0</v>
      </c>
      <c r="J276" s="12">
        <v>0</v>
      </c>
      <c r="K276" s="12">
        <v>0</v>
      </c>
      <c r="L276" s="12">
        <v>35516057</v>
      </c>
      <c r="M276" s="12">
        <v>33093691</v>
      </c>
      <c r="N276" s="12">
        <v>41698830</v>
      </c>
      <c r="O276" s="12">
        <v>49399080</v>
      </c>
      <c r="P276" s="12">
        <v>46063230</v>
      </c>
      <c r="Q276" s="12">
        <v>56372410</v>
      </c>
      <c r="R276" s="12">
        <v>53101080</v>
      </c>
      <c r="S276" s="12">
        <v>50694820</v>
      </c>
      <c r="T276" s="12">
        <v>44839760</v>
      </c>
      <c r="U276" s="12">
        <v>43530270</v>
      </c>
      <c r="V276" s="12">
        <v>43997010</v>
      </c>
      <c r="W276" s="12">
        <v>49474500</v>
      </c>
      <c r="X276" s="12">
        <v>47916310</v>
      </c>
      <c r="Y276" s="86">
        <v>40682240</v>
      </c>
      <c r="Z276" s="86">
        <v>42694210</v>
      </c>
      <c r="AA276" s="86">
        <v>41564600</v>
      </c>
      <c r="AB276" s="86">
        <v>42369460</v>
      </c>
      <c r="AC276" s="86">
        <v>44109930</v>
      </c>
      <c r="AD276" s="86">
        <v>62630890</v>
      </c>
      <c r="AE276" s="86">
        <v>68085920</v>
      </c>
      <c r="AF276" s="86">
        <v>76019990</v>
      </c>
      <c r="AG276" s="86">
        <v>74032380</v>
      </c>
      <c r="AH276" s="86">
        <v>92191290</v>
      </c>
      <c r="AI276" s="13">
        <v>0.138342176649632</v>
      </c>
      <c r="AJ276" s="13">
        <v>0.24528334763788492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203.52941176470588</v>
      </c>
      <c r="H279" s="93">
        <v>207.6</v>
      </c>
      <c r="I279" s="93">
        <v>218.6</v>
      </c>
      <c r="J279" s="93">
        <v>243.2</v>
      </c>
      <c r="K279" s="93">
        <v>246.6</v>
      </c>
      <c r="L279" s="93">
        <v>255</v>
      </c>
      <c r="M279" s="93">
        <v>261.8741935483871</v>
      </c>
      <c r="N279" s="93">
        <v>280.8</v>
      </c>
      <c r="O279" s="93">
        <v>353.88742857142842</v>
      </c>
      <c r="P279" s="93">
        <v>408.49722222222198</v>
      </c>
      <c r="Q279" s="93">
        <v>479.56388888888887</v>
      </c>
      <c r="R279" s="93">
        <v>307.74444444444441</v>
      </c>
      <c r="S279" s="93">
        <v>305.12222222222209</v>
      </c>
      <c r="T279" s="93">
        <v>315.21944444444455</v>
      </c>
      <c r="U279" s="93">
        <v>329.429411764706</v>
      </c>
      <c r="V279" s="93">
        <v>318.07500000000005</v>
      </c>
      <c r="W279" s="93">
        <v>328.18108108108106</v>
      </c>
      <c r="X279" s="93">
        <v>331.14166666666665</v>
      </c>
      <c r="Y279" s="93">
        <v>334.5714285714285</v>
      </c>
      <c r="Z279" s="93">
        <v>342.7</v>
      </c>
      <c r="AA279" s="93">
        <v>349.7</v>
      </c>
      <c r="AB279" s="93">
        <v>346.09985765950205</v>
      </c>
      <c r="AC279" s="93">
        <v>344.27371326604003</v>
      </c>
      <c r="AD279" s="93">
        <v>347.66731056959878</v>
      </c>
      <c r="AE279" s="93">
        <v>342.42316937683677</v>
      </c>
      <c r="AF279" s="93">
        <v>341.26655339798651</v>
      </c>
      <c r="AG279" s="93">
        <v>347.67674678653327</v>
      </c>
      <c r="AH279" s="93">
        <v>348.14452512482563</v>
      </c>
      <c r="AI279" s="10">
        <v>9.8220809606663906E-4</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F6780-453B-48C4-AAD9-841CD9BED62B}">
  <sheetPr codeName="Sheet6"/>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21" width="9"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199</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26345155</v>
      </c>
      <c r="H5" s="5">
        <v>23016597</v>
      </c>
      <c r="I5" s="5">
        <v>24651153</v>
      </c>
      <c r="J5" s="5">
        <v>25354138</v>
      </c>
      <c r="K5" s="5">
        <f t="shared" ref="K5:Q5" si="0">SUM(K62,K119,K176)</f>
        <v>25508124</v>
      </c>
      <c r="L5" s="5">
        <f t="shared" si="0"/>
        <v>28257962</v>
      </c>
      <c r="M5" s="5">
        <f t="shared" si="0"/>
        <v>30474379.859999999</v>
      </c>
      <c r="N5" s="5">
        <f t="shared" si="0"/>
        <v>31999412</v>
      </c>
      <c r="O5" s="5">
        <f t="shared" si="0"/>
        <v>33285854.690000001</v>
      </c>
      <c r="P5" s="5">
        <f t="shared" si="0"/>
        <v>40992750</v>
      </c>
      <c r="Q5" s="5">
        <f t="shared" si="0"/>
        <v>32767868.780000001</v>
      </c>
      <c r="R5" s="5">
        <f t="shared" ref="R5:AA5" si="1">SUM(R62,R119,R176,R233)</f>
        <v>39018063.369999997</v>
      </c>
      <c r="S5" s="5">
        <f t="shared" si="1"/>
        <v>37994832.504000001</v>
      </c>
      <c r="T5" s="5">
        <f t="shared" si="1"/>
        <v>39747168.840000004</v>
      </c>
      <c r="U5" s="5">
        <f t="shared" si="1"/>
        <v>39343952.339999996</v>
      </c>
      <c r="V5" s="5">
        <f t="shared" si="1"/>
        <v>40671230.18</v>
      </c>
      <c r="W5" s="5">
        <f t="shared" si="1"/>
        <v>40390893.670000002</v>
      </c>
      <c r="X5" s="5">
        <f t="shared" si="1"/>
        <v>38707553.969999999</v>
      </c>
      <c r="Y5" s="5">
        <f t="shared" si="1"/>
        <v>69808280.180000007</v>
      </c>
      <c r="Z5" s="5">
        <f t="shared" si="1"/>
        <v>37793602.329999998</v>
      </c>
      <c r="AA5" s="5">
        <f t="shared" si="1"/>
        <v>39418672.170000002</v>
      </c>
      <c r="AB5" s="5">
        <v>38282418</v>
      </c>
      <c r="AC5" s="5">
        <v>40904042</v>
      </c>
      <c r="AD5" s="5">
        <v>41498995</v>
      </c>
      <c r="AE5" s="5">
        <v>44886923</v>
      </c>
      <c r="AF5" s="5">
        <v>45287809</v>
      </c>
      <c r="AG5" s="5">
        <v>66634225</v>
      </c>
      <c r="AH5" s="5">
        <v>64360597</v>
      </c>
      <c r="AI5" s="10">
        <v>9.0444209145813081E-2</v>
      </c>
      <c r="AJ5" s="10">
        <v>-3.4121024143373771E-2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13885651</v>
      </c>
      <c r="H7" s="12">
        <v>9721895</v>
      </c>
      <c r="I7" s="12">
        <v>11430984</v>
      </c>
      <c r="J7" s="12">
        <v>10423831</v>
      </c>
      <c r="K7" s="12">
        <f t="shared" ref="K7:AA17" si="2">SUM(K64,K121,K178)</f>
        <v>10323886</v>
      </c>
      <c r="L7" s="12">
        <f t="shared" si="2"/>
        <v>11189387</v>
      </c>
      <c r="M7" s="12">
        <f t="shared" si="2"/>
        <v>12506900.859999999</v>
      </c>
      <c r="N7" s="12">
        <f t="shared" si="2"/>
        <v>12780840</v>
      </c>
      <c r="O7" s="12">
        <f t="shared" si="2"/>
        <v>11774034.949999999</v>
      </c>
      <c r="P7" s="12">
        <f t="shared" si="2"/>
        <v>21120216</v>
      </c>
      <c r="Q7" s="12">
        <f t="shared" si="2"/>
        <v>11476071.129999999</v>
      </c>
      <c r="R7" s="12">
        <f t="shared" si="2"/>
        <v>15152170.789999999</v>
      </c>
      <c r="S7" s="12">
        <f t="shared" si="2"/>
        <v>15224467.874</v>
      </c>
      <c r="T7" s="12">
        <f t="shared" si="2"/>
        <v>16739323.83</v>
      </c>
      <c r="U7" s="12">
        <f t="shared" si="2"/>
        <v>17208423.91</v>
      </c>
      <c r="V7" s="12">
        <f t="shared" si="2"/>
        <v>15999286.359999999</v>
      </c>
      <c r="W7" s="12">
        <f t="shared" si="2"/>
        <v>15615609.84</v>
      </c>
      <c r="X7" s="12">
        <f t="shared" si="2"/>
        <v>15534058.219999999</v>
      </c>
      <c r="Y7" s="12">
        <f t="shared" si="2"/>
        <v>46495892.219999999</v>
      </c>
      <c r="Z7" s="12">
        <f t="shared" si="2"/>
        <v>16566183.49</v>
      </c>
      <c r="AA7" s="12">
        <f t="shared" si="2"/>
        <v>17258006.68</v>
      </c>
      <c r="AB7" s="12">
        <v>17016166</v>
      </c>
      <c r="AC7" s="12">
        <v>18652479</v>
      </c>
      <c r="AD7" s="12">
        <v>20080439</v>
      </c>
      <c r="AE7" s="12">
        <v>20556130</v>
      </c>
      <c r="AF7" s="12">
        <v>21173791</v>
      </c>
      <c r="AG7" s="12">
        <v>41178558</v>
      </c>
      <c r="AH7" s="12">
        <v>38958972</v>
      </c>
      <c r="AI7" s="13">
        <v>0.14804161032604246</v>
      </c>
      <c r="AJ7" s="13">
        <v>-5.3901498930584213E-2</v>
      </c>
    </row>
    <row r="8" spans="1:36" ht="10.5" customHeight="1" x14ac:dyDescent="0.2">
      <c r="A8" s="11"/>
      <c r="B8" s="11"/>
      <c r="C8" s="11" t="s">
        <v>36</v>
      </c>
      <c r="D8" s="11"/>
      <c r="E8" s="11"/>
      <c r="F8" s="2"/>
      <c r="G8" s="12">
        <v>5818944</v>
      </c>
      <c r="H8" s="12">
        <v>6454290</v>
      </c>
      <c r="I8" s="12">
        <v>6959926</v>
      </c>
      <c r="J8" s="12">
        <v>6668533</v>
      </c>
      <c r="K8" s="12">
        <f t="shared" si="2"/>
        <v>6728695</v>
      </c>
      <c r="L8" s="12">
        <f t="shared" si="2"/>
        <v>7212502</v>
      </c>
      <c r="M8" s="12">
        <f t="shared" si="2"/>
        <v>7741571.8599999994</v>
      </c>
      <c r="N8" s="12">
        <f t="shared" si="2"/>
        <v>8303049</v>
      </c>
      <c r="O8" s="12">
        <f t="shared" si="2"/>
        <v>8092984.9500000002</v>
      </c>
      <c r="P8" s="12">
        <f t="shared" si="2"/>
        <v>8954841</v>
      </c>
      <c r="Q8" s="12">
        <f t="shared" si="2"/>
        <v>8743209.629999999</v>
      </c>
      <c r="R8" s="12">
        <f t="shared" si="2"/>
        <v>9917433.1600000001</v>
      </c>
      <c r="S8" s="12">
        <f t="shared" si="2"/>
        <v>9525456.5500000007</v>
      </c>
      <c r="T8" s="12">
        <f t="shared" si="2"/>
        <v>10943245.370000001</v>
      </c>
      <c r="U8" s="12">
        <f t="shared" si="2"/>
        <v>10449108.149999999</v>
      </c>
      <c r="V8" s="12">
        <f t="shared" si="2"/>
        <v>9884888.0800000001</v>
      </c>
      <c r="W8" s="12">
        <f t="shared" si="2"/>
        <v>9831965.4700000007</v>
      </c>
      <c r="X8" s="12">
        <f t="shared" si="2"/>
        <v>10097548.34</v>
      </c>
      <c r="Y8" s="12">
        <f t="shared" si="2"/>
        <v>10384551.959999999</v>
      </c>
      <c r="Z8" s="12">
        <f t="shared" si="2"/>
        <v>10764082.16</v>
      </c>
      <c r="AA8" s="12">
        <f t="shared" si="2"/>
        <v>11344180.51</v>
      </c>
      <c r="AB8" s="12">
        <v>12111842</v>
      </c>
      <c r="AC8" s="12">
        <v>12045330</v>
      </c>
      <c r="AD8" s="12">
        <v>12947494</v>
      </c>
      <c r="AE8" s="12">
        <v>13565892</v>
      </c>
      <c r="AF8" s="12">
        <v>13970001</v>
      </c>
      <c r="AG8" s="12">
        <v>15559597</v>
      </c>
      <c r="AH8" s="12">
        <v>15054926</v>
      </c>
      <c r="AI8" s="13">
        <v>3.6918774872863658E-2</v>
      </c>
      <c r="AJ8" s="13">
        <v>-3.2434708945225252E-2</v>
      </c>
    </row>
    <row r="9" spans="1:36" ht="10.5" customHeight="1" x14ac:dyDescent="0.2">
      <c r="A9" s="11"/>
      <c r="B9" s="11"/>
      <c r="C9" s="11"/>
      <c r="D9" s="11" t="s">
        <v>37</v>
      </c>
      <c r="E9" s="11"/>
      <c r="F9" s="2"/>
      <c r="G9" s="12">
        <v>5628404</v>
      </c>
      <c r="H9" s="12">
        <v>6200036</v>
      </c>
      <c r="I9" s="12">
        <v>6682250</v>
      </c>
      <c r="J9" s="12">
        <v>6408948</v>
      </c>
      <c r="K9" s="12">
        <f t="shared" si="2"/>
        <v>6514051</v>
      </c>
      <c r="L9" s="12">
        <f t="shared" si="2"/>
        <v>6972916</v>
      </c>
      <c r="M9" s="12">
        <f t="shared" si="2"/>
        <v>7467086</v>
      </c>
      <c r="N9" s="12">
        <f t="shared" si="2"/>
        <v>7964854</v>
      </c>
      <c r="O9" s="12">
        <f t="shared" si="2"/>
        <v>7774055.6500000004</v>
      </c>
      <c r="P9" s="12">
        <f t="shared" si="2"/>
        <v>8573812</v>
      </c>
      <c r="Q9" s="12">
        <f t="shared" si="2"/>
        <v>8302537.9100000001</v>
      </c>
      <c r="R9" s="12">
        <f t="shared" si="2"/>
        <v>9183285.0099999998</v>
      </c>
      <c r="S9" s="12">
        <f t="shared" si="2"/>
        <v>9085243.1699999999</v>
      </c>
      <c r="T9" s="12">
        <f t="shared" si="2"/>
        <v>9900557.3499999996</v>
      </c>
      <c r="U9" s="12">
        <f t="shared" si="2"/>
        <v>9834046.0299999993</v>
      </c>
      <c r="V9" s="12">
        <f t="shared" si="2"/>
        <v>9304368.7300000004</v>
      </c>
      <c r="W9" s="12">
        <f t="shared" si="2"/>
        <v>9315380.1600000001</v>
      </c>
      <c r="X9" s="12">
        <f t="shared" si="2"/>
        <v>9565901.5500000007</v>
      </c>
      <c r="Y9" s="12">
        <f t="shared" si="2"/>
        <v>9849397.3900000006</v>
      </c>
      <c r="Z9" s="12">
        <f t="shared" si="2"/>
        <v>10187581.66</v>
      </c>
      <c r="AA9" s="12">
        <f t="shared" si="2"/>
        <v>10755811.870000001</v>
      </c>
      <c r="AB9" s="12">
        <v>11480595</v>
      </c>
      <c r="AC9" s="12">
        <v>11139939</v>
      </c>
      <c r="AD9" s="12">
        <v>11954562</v>
      </c>
      <c r="AE9" s="12">
        <v>12560343</v>
      </c>
      <c r="AF9" s="12">
        <v>13039346</v>
      </c>
      <c r="AG9" s="12">
        <v>14438485</v>
      </c>
      <c r="AH9" s="12">
        <v>13961733</v>
      </c>
      <c r="AI9" s="13">
        <v>3.3147879435818872E-2</v>
      </c>
      <c r="AJ9" s="13">
        <v>-3.3019530788721947E-2</v>
      </c>
    </row>
    <row r="10" spans="1:36" ht="10.5" customHeight="1" x14ac:dyDescent="0.2">
      <c r="A10" s="11"/>
      <c r="B10" s="11"/>
      <c r="C10" s="14"/>
      <c r="D10" s="11" t="s">
        <v>38</v>
      </c>
      <c r="E10" s="11"/>
      <c r="F10" s="2"/>
      <c r="G10" s="12">
        <v>0</v>
      </c>
      <c r="H10" s="12">
        <v>2500</v>
      </c>
      <c r="I10" s="12">
        <v>0</v>
      </c>
      <c r="J10" s="12">
        <v>0</v>
      </c>
      <c r="K10" s="12">
        <f t="shared" si="2"/>
        <v>0</v>
      </c>
      <c r="L10" s="12">
        <f t="shared" si="2"/>
        <v>17</v>
      </c>
      <c r="M10" s="12">
        <f t="shared" si="2"/>
        <v>17.86</v>
      </c>
      <c r="N10" s="12">
        <f t="shared" si="2"/>
        <v>5443</v>
      </c>
      <c r="O10" s="12">
        <f t="shared" si="2"/>
        <v>17.86</v>
      </c>
      <c r="P10" s="12">
        <f t="shared" si="2"/>
        <v>7386</v>
      </c>
      <c r="Q10" s="12">
        <f t="shared" si="2"/>
        <v>17.86</v>
      </c>
      <c r="R10" s="12">
        <f t="shared" si="2"/>
        <v>8949.86</v>
      </c>
      <c r="S10" s="12">
        <f t="shared" si="2"/>
        <v>592.30999999999995</v>
      </c>
      <c r="T10" s="12">
        <f t="shared" si="2"/>
        <v>8801.86</v>
      </c>
      <c r="U10" s="12">
        <f t="shared" si="2"/>
        <v>17.86</v>
      </c>
      <c r="V10" s="12">
        <f t="shared" si="2"/>
        <v>16712.86</v>
      </c>
      <c r="W10" s="12">
        <f t="shared" si="2"/>
        <v>8737.86</v>
      </c>
      <c r="X10" s="12">
        <f t="shared" si="2"/>
        <v>1953.86</v>
      </c>
      <c r="Y10" s="12">
        <f t="shared" si="2"/>
        <v>9278.86</v>
      </c>
      <c r="Z10" s="12">
        <f t="shared" si="2"/>
        <v>6483.86</v>
      </c>
      <c r="AA10" s="12">
        <f t="shared" si="2"/>
        <v>5562.86</v>
      </c>
      <c r="AB10" s="12">
        <v>6510</v>
      </c>
      <c r="AC10" s="12">
        <v>303895</v>
      </c>
      <c r="AD10" s="12">
        <v>318544</v>
      </c>
      <c r="AE10" s="12">
        <v>299344</v>
      </c>
      <c r="AF10" s="12">
        <v>266630</v>
      </c>
      <c r="AG10" s="12">
        <v>378362</v>
      </c>
      <c r="AH10" s="12">
        <v>354741</v>
      </c>
      <c r="AI10" s="13">
        <v>0.94710064016840967</v>
      </c>
      <c r="AJ10" s="13">
        <v>-6.2429630882593921E-2</v>
      </c>
    </row>
    <row r="11" spans="1:36" ht="10.5" customHeight="1" x14ac:dyDescent="0.2">
      <c r="A11" s="11"/>
      <c r="B11" s="11"/>
      <c r="C11" s="14"/>
      <c r="D11" s="11" t="s">
        <v>39</v>
      </c>
      <c r="E11" s="11"/>
      <c r="F11" s="2"/>
      <c r="G11" s="12">
        <v>190540</v>
      </c>
      <c r="H11" s="12">
        <v>251754</v>
      </c>
      <c r="I11" s="12">
        <v>277676</v>
      </c>
      <c r="J11" s="12">
        <v>259585</v>
      </c>
      <c r="K11" s="12">
        <f t="shared" si="2"/>
        <v>214644</v>
      </c>
      <c r="L11" s="12">
        <f t="shared" si="2"/>
        <v>239569</v>
      </c>
      <c r="M11" s="12">
        <f t="shared" si="2"/>
        <v>274468</v>
      </c>
      <c r="N11" s="12">
        <f t="shared" si="2"/>
        <v>332752</v>
      </c>
      <c r="O11" s="12">
        <f t="shared" si="2"/>
        <v>318911.44</v>
      </c>
      <c r="P11" s="12">
        <f t="shared" si="2"/>
        <v>373643</v>
      </c>
      <c r="Q11" s="12">
        <f t="shared" si="2"/>
        <v>440653.86</v>
      </c>
      <c r="R11" s="12">
        <f t="shared" si="2"/>
        <v>725198.29</v>
      </c>
      <c r="S11" s="12">
        <f t="shared" si="2"/>
        <v>439621.07</v>
      </c>
      <c r="T11" s="12">
        <f t="shared" si="2"/>
        <v>1033886.16</v>
      </c>
      <c r="U11" s="12">
        <f t="shared" si="2"/>
        <v>615044.26</v>
      </c>
      <c r="V11" s="12">
        <f t="shared" si="2"/>
        <v>563806.49</v>
      </c>
      <c r="W11" s="12">
        <f t="shared" si="2"/>
        <v>507847.45</v>
      </c>
      <c r="X11" s="12">
        <f t="shared" si="2"/>
        <v>529692.92999999993</v>
      </c>
      <c r="Y11" s="12">
        <f t="shared" si="2"/>
        <v>525875.71</v>
      </c>
      <c r="Z11" s="12">
        <f t="shared" si="2"/>
        <v>570016.64</v>
      </c>
      <c r="AA11" s="12">
        <f t="shared" si="2"/>
        <v>582805.78</v>
      </c>
      <c r="AB11" s="12">
        <v>624737</v>
      </c>
      <c r="AC11" s="12">
        <v>601496</v>
      </c>
      <c r="AD11" s="12">
        <v>674388</v>
      </c>
      <c r="AE11" s="12">
        <v>706205</v>
      </c>
      <c r="AF11" s="12">
        <v>664025</v>
      </c>
      <c r="AG11" s="12">
        <v>742750</v>
      </c>
      <c r="AH11" s="12">
        <v>738452</v>
      </c>
      <c r="AI11" s="13">
        <v>2.8262917180196689E-2</v>
      </c>
      <c r="AJ11" s="13">
        <v>-5.7866038370918884E-3</v>
      </c>
    </row>
    <row r="12" spans="1:36" ht="10.5" customHeight="1" x14ac:dyDescent="0.2">
      <c r="A12" s="11"/>
      <c r="B12" s="14"/>
      <c r="C12" s="11" t="s">
        <v>40</v>
      </c>
      <c r="D12" s="11"/>
      <c r="E12" s="11"/>
      <c r="F12" s="2"/>
      <c r="G12" s="12">
        <v>702753</v>
      </c>
      <c r="H12" s="12">
        <v>764672</v>
      </c>
      <c r="I12" s="12">
        <v>817104</v>
      </c>
      <c r="J12" s="12">
        <v>861422</v>
      </c>
      <c r="K12" s="12">
        <f t="shared" si="2"/>
        <v>726860</v>
      </c>
      <c r="L12" s="12">
        <f t="shared" si="2"/>
        <v>619697</v>
      </c>
      <c r="M12" s="12">
        <f t="shared" si="2"/>
        <v>811747</v>
      </c>
      <c r="N12" s="12">
        <f t="shared" si="2"/>
        <v>722502</v>
      </c>
      <c r="O12" s="12">
        <f t="shared" si="2"/>
        <v>713714</v>
      </c>
      <c r="P12" s="12">
        <f t="shared" si="2"/>
        <v>875252</v>
      </c>
      <c r="Q12" s="12">
        <f t="shared" si="2"/>
        <v>618469.5</v>
      </c>
      <c r="R12" s="12">
        <f t="shared" si="2"/>
        <v>925940.63</v>
      </c>
      <c r="S12" s="12">
        <f t="shared" si="2"/>
        <v>934146.52</v>
      </c>
      <c r="T12" s="12">
        <f t="shared" si="2"/>
        <v>1020516.46</v>
      </c>
      <c r="U12" s="12">
        <f t="shared" si="2"/>
        <v>1121421.76</v>
      </c>
      <c r="V12" s="12">
        <f t="shared" si="2"/>
        <v>1072936.28</v>
      </c>
      <c r="W12" s="12">
        <f t="shared" si="2"/>
        <v>1134403.3700000001</v>
      </c>
      <c r="X12" s="12">
        <f t="shared" si="2"/>
        <v>1063080.8799999999</v>
      </c>
      <c r="Y12" s="12">
        <f t="shared" si="2"/>
        <v>1141441.26</v>
      </c>
      <c r="Z12" s="12">
        <f t="shared" si="2"/>
        <v>1716071.33</v>
      </c>
      <c r="AA12" s="12">
        <f t="shared" si="2"/>
        <v>1639644.17</v>
      </c>
      <c r="AB12" s="12">
        <v>1311507</v>
      </c>
      <c r="AC12" s="12">
        <v>1300756</v>
      </c>
      <c r="AD12" s="12">
        <v>1457991</v>
      </c>
      <c r="AE12" s="12">
        <v>1565350</v>
      </c>
      <c r="AF12" s="12">
        <v>1319310</v>
      </c>
      <c r="AG12" s="12">
        <v>1275658</v>
      </c>
      <c r="AH12" s="12">
        <v>1343341</v>
      </c>
      <c r="AI12" s="13">
        <v>4.0051554097528808E-3</v>
      </c>
      <c r="AJ12" s="13">
        <v>5.3057324141737049E-2</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92</v>
      </c>
      <c r="N13" s="12">
        <f t="shared" si="2"/>
        <v>0</v>
      </c>
      <c r="O13" s="12">
        <f t="shared" si="2"/>
        <v>0</v>
      </c>
      <c r="P13" s="12">
        <f t="shared" si="2"/>
        <v>0</v>
      </c>
      <c r="Q13" s="12">
        <f t="shared" si="2"/>
        <v>0</v>
      </c>
      <c r="R13" s="12">
        <f t="shared" si="2"/>
        <v>0</v>
      </c>
      <c r="S13" s="12">
        <f t="shared" si="2"/>
        <v>0</v>
      </c>
      <c r="T13" s="12">
        <f t="shared" si="2"/>
        <v>0</v>
      </c>
      <c r="U13" s="12">
        <f t="shared" si="2"/>
        <v>0</v>
      </c>
      <c r="V13" s="12">
        <f t="shared" si="2"/>
        <v>0</v>
      </c>
      <c r="W13" s="12">
        <f t="shared" si="2"/>
        <v>0</v>
      </c>
      <c r="X13" s="12">
        <f t="shared" si="2"/>
        <v>0</v>
      </c>
      <c r="Y13" s="12">
        <f t="shared" si="2"/>
        <v>0</v>
      </c>
      <c r="Z13" s="12">
        <f t="shared" si="2"/>
        <v>0</v>
      </c>
      <c r="AA13" s="12">
        <f t="shared" si="2"/>
        <v>0</v>
      </c>
      <c r="AB13" s="12">
        <v>0</v>
      </c>
      <c r="AC13" s="12">
        <v>0</v>
      </c>
      <c r="AD13" s="12">
        <v>0</v>
      </c>
      <c r="AE13" s="12">
        <v>0</v>
      </c>
      <c r="AF13" s="12">
        <v>0</v>
      </c>
      <c r="AG13" s="12">
        <v>0</v>
      </c>
      <c r="AH13" s="12">
        <v>0</v>
      </c>
      <c r="AI13" s="13" t="s">
        <v>246</v>
      </c>
      <c r="AJ13" s="13" t="s">
        <v>246</v>
      </c>
    </row>
    <row r="14" spans="1:36" ht="10.5" customHeight="1" x14ac:dyDescent="0.2">
      <c r="A14" s="11"/>
      <c r="B14" s="14"/>
      <c r="C14" s="11" t="s">
        <v>42</v>
      </c>
      <c r="D14" s="11"/>
      <c r="E14" s="11"/>
      <c r="F14" s="2"/>
      <c r="G14" s="12">
        <v>0</v>
      </c>
      <c r="H14" s="12">
        <v>0</v>
      </c>
      <c r="I14" s="12">
        <v>0</v>
      </c>
      <c r="J14" s="12">
        <v>0</v>
      </c>
      <c r="K14" s="12">
        <f t="shared" si="2"/>
        <v>0</v>
      </c>
      <c r="L14" s="12">
        <f t="shared" si="2"/>
        <v>20000</v>
      </c>
      <c r="M14" s="12">
        <f t="shared" si="2"/>
        <v>0</v>
      </c>
      <c r="N14" s="12">
        <f t="shared" si="2"/>
        <v>0</v>
      </c>
      <c r="O14" s="12">
        <f t="shared" si="2"/>
        <v>0</v>
      </c>
      <c r="P14" s="12">
        <f t="shared" si="2"/>
        <v>0</v>
      </c>
      <c r="Q14" s="12">
        <f t="shared" si="2"/>
        <v>0</v>
      </c>
      <c r="R14" s="12">
        <f t="shared" si="2"/>
        <v>0</v>
      </c>
      <c r="S14" s="12">
        <f t="shared" si="2"/>
        <v>1786</v>
      </c>
      <c r="T14" s="12">
        <f t="shared" si="2"/>
        <v>0</v>
      </c>
      <c r="U14" s="12">
        <f t="shared" si="2"/>
        <v>0</v>
      </c>
      <c r="V14" s="12">
        <f t="shared" si="2"/>
        <v>0</v>
      </c>
      <c r="W14" s="12">
        <f t="shared" si="2"/>
        <v>0</v>
      </c>
      <c r="X14" s="12">
        <f t="shared" si="2"/>
        <v>0</v>
      </c>
      <c r="Y14" s="12">
        <f t="shared" si="2"/>
        <v>5098</v>
      </c>
      <c r="Z14" s="12">
        <f t="shared" si="2"/>
        <v>5608</v>
      </c>
      <c r="AA14" s="12">
        <f t="shared" si="2"/>
        <v>669</v>
      </c>
      <c r="AB14" s="12">
        <v>0</v>
      </c>
      <c r="AC14" s="12">
        <v>0</v>
      </c>
      <c r="AD14" s="12">
        <v>12986</v>
      </c>
      <c r="AE14" s="12">
        <v>0</v>
      </c>
      <c r="AF14" s="12">
        <v>0</v>
      </c>
      <c r="AG14" s="12">
        <v>7414</v>
      </c>
      <c r="AH14" s="12">
        <v>0</v>
      </c>
      <c r="AI14" s="13" t="s">
        <v>246</v>
      </c>
      <c r="AJ14" s="13" t="s">
        <v>246</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626160</v>
      </c>
      <c r="AD15" s="12">
        <v>686973</v>
      </c>
      <c r="AE15" s="12">
        <v>862088</v>
      </c>
      <c r="AF15" s="12">
        <v>852379</v>
      </c>
      <c r="AG15" s="12">
        <v>944495</v>
      </c>
      <c r="AH15" s="12">
        <v>999180</v>
      </c>
      <c r="AI15" s="13" t="s">
        <v>246</v>
      </c>
      <c r="AJ15" s="13">
        <v>5.7898665424380227E-2</v>
      </c>
    </row>
    <row r="16" spans="1:36" ht="10.5" customHeight="1" x14ac:dyDescent="0.2">
      <c r="A16" s="11"/>
      <c r="B16" s="14"/>
      <c r="C16" s="11" t="s">
        <v>44</v>
      </c>
      <c r="D16" s="15"/>
      <c r="E16" s="11"/>
      <c r="F16" s="2"/>
      <c r="G16" s="12">
        <v>7363954</v>
      </c>
      <c r="H16" s="12">
        <v>2502933</v>
      </c>
      <c r="I16" s="12">
        <v>3653954</v>
      </c>
      <c r="J16" s="12">
        <v>2893876</v>
      </c>
      <c r="K16" s="12">
        <f t="shared" si="2"/>
        <v>2868331</v>
      </c>
      <c r="L16" s="12">
        <f t="shared" si="2"/>
        <v>3337188</v>
      </c>
      <c r="M16" s="12">
        <f t="shared" si="2"/>
        <v>3953490</v>
      </c>
      <c r="N16" s="12">
        <f t="shared" si="2"/>
        <v>3755289</v>
      </c>
      <c r="O16" s="12">
        <f t="shared" si="2"/>
        <v>2967336</v>
      </c>
      <c r="P16" s="12">
        <f t="shared" si="2"/>
        <v>11290123</v>
      </c>
      <c r="Q16" s="12">
        <f t="shared" si="2"/>
        <v>2114392</v>
      </c>
      <c r="R16" s="12">
        <f t="shared" si="2"/>
        <v>4308797</v>
      </c>
      <c r="S16" s="12">
        <f t="shared" si="2"/>
        <v>4763078.8039999995</v>
      </c>
      <c r="T16" s="12">
        <f t="shared" si="2"/>
        <v>4775562</v>
      </c>
      <c r="U16" s="12">
        <f t="shared" si="2"/>
        <v>5637894</v>
      </c>
      <c r="V16" s="12">
        <f t="shared" si="2"/>
        <v>5041462</v>
      </c>
      <c r="W16" s="12">
        <f t="shared" si="2"/>
        <v>4649241</v>
      </c>
      <c r="X16" s="12">
        <f t="shared" si="2"/>
        <v>4373429</v>
      </c>
      <c r="Y16" s="12">
        <f t="shared" si="2"/>
        <v>34964801</v>
      </c>
      <c r="Z16" s="12">
        <f t="shared" si="2"/>
        <v>4080422</v>
      </c>
      <c r="AA16" s="12">
        <f t="shared" si="2"/>
        <v>4273513</v>
      </c>
      <c r="AB16" s="12">
        <v>3592817</v>
      </c>
      <c r="AC16" s="12">
        <v>4680233</v>
      </c>
      <c r="AD16" s="12">
        <v>4974995</v>
      </c>
      <c r="AE16" s="12">
        <v>4562800</v>
      </c>
      <c r="AF16" s="12">
        <v>5032101</v>
      </c>
      <c r="AG16" s="12">
        <v>23391394</v>
      </c>
      <c r="AH16" s="12">
        <v>21561525</v>
      </c>
      <c r="AI16" s="13">
        <v>0.3480543315544824</v>
      </c>
      <c r="AJ16" s="13">
        <v>-7.8228300545063717E-2</v>
      </c>
    </row>
    <row r="17" spans="1:36" ht="10.5" customHeight="1" x14ac:dyDescent="0.2">
      <c r="A17" s="11"/>
      <c r="B17" s="14"/>
      <c r="C17" s="11"/>
      <c r="D17" s="15" t="s">
        <v>45</v>
      </c>
      <c r="E17" s="11"/>
      <c r="F17" s="2"/>
      <c r="G17" s="12">
        <v>380831</v>
      </c>
      <c r="H17" s="12">
        <v>383591</v>
      </c>
      <c r="I17" s="12">
        <v>383999</v>
      </c>
      <c r="J17" s="12">
        <v>316868</v>
      </c>
      <c r="K17" s="12">
        <f t="shared" si="2"/>
        <v>175613</v>
      </c>
      <c r="L17" s="12">
        <f t="shared" si="2"/>
        <v>420529</v>
      </c>
      <c r="M17" s="12">
        <f t="shared" si="2"/>
        <v>440592</v>
      </c>
      <c r="N17" s="12">
        <f t="shared" si="2"/>
        <v>441017</v>
      </c>
      <c r="O17" s="12">
        <f t="shared" si="2"/>
        <v>262237</v>
      </c>
      <c r="P17" s="12">
        <f t="shared" si="2"/>
        <v>482497</v>
      </c>
      <c r="Q17" s="12">
        <f t="shared" si="2"/>
        <v>298845</v>
      </c>
      <c r="R17" s="12">
        <f t="shared" si="2"/>
        <v>646265</v>
      </c>
      <c r="S17" s="12">
        <f t="shared" si="2"/>
        <v>831607.01500000001</v>
      </c>
      <c r="T17" s="12">
        <f t="shared" si="2"/>
        <v>923746</v>
      </c>
      <c r="U17" s="12">
        <f t="shared" si="2"/>
        <v>828119</v>
      </c>
      <c r="V17" s="12">
        <f t="shared" si="2"/>
        <v>923468</v>
      </c>
      <c r="W17" s="12">
        <f t="shared" si="2"/>
        <v>766272</v>
      </c>
      <c r="X17" s="12">
        <f t="shared" si="2"/>
        <v>736535</v>
      </c>
      <c r="Y17" s="12">
        <f t="shared" si="2"/>
        <v>1043394</v>
      </c>
      <c r="Z17" s="12">
        <f t="shared" ref="W17:AA20" si="3">SUM(Z74,Z131,Z188)</f>
        <v>748471</v>
      </c>
      <c r="AA17" s="12">
        <f t="shared" si="3"/>
        <v>754234</v>
      </c>
      <c r="AB17" s="12">
        <v>706886</v>
      </c>
      <c r="AC17" s="12">
        <v>712571</v>
      </c>
      <c r="AD17" s="12">
        <v>882724</v>
      </c>
      <c r="AE17" s="12">
        <v>910752</v>
      </c>
      <c r="AF17" s="12">
        <v>947358</v>
      </c>
      <c r="AG17" s="12">
        <v>949232</v>
      </c>
      <c r="AH17" s="12">
        <v>864666</v>
      </c>
      <c r="AI17" s="13">
        <v>3.4149120528092158E-2</v>
      </c>
      <c r="AJ17" s="13">
        <v>-8.9088863418005287E-2</v>
      </c>
    </row>
    <row r="18" spans="1:36" ht="10.5" customHeight="1" x14ac:dyDescent="0.2">
      <c r="A18" s="11"/>
      <c r="B18" s="14"/>
      <c r="C18" s="11"/>
      <c r="D18" s="15" t="s">
        <v>46</v>
      </c>
      <c r="E18" s="11"/>
      <c r="F18" s="2"/>
      <c r="G18" s="12">
        <v>1673285</v>
      </c>
      <c r="H18" s="12">
        <v>1661526</v>
      </c>
      <c r="I18" s="12">
        <v>2071621</v>
      </c>
      <c r="J18" s="12">
        <v>1945581</v>
      </c>
      <c r="K18" s="12">
        <f t="shared" ref="K18:V20" si="4">SUM(K75,K132,K189)</f>
        <v>1702463</v>
      </c>
      <c r="L18" s="12">
        <f t="shared" si="4"/>
        <v>1987696</v>
      </c>
      <c r="M18" s="12">
        <f t="shared" si="4"/>
        <v>2549302</v>
      </c>
      <c r="N18" s="12">
        <f t="shared" si="4"/>
        <v>2222045</v>
      </c>
      <c r="O18" s="12">
        <f t="shared" si="4"/>
        <v>1594480</v>
      </c>
      <c r="P18" s="12">
        <f t="shared" si="4"/>
        <v>1747020</v>
      </c>
      <c r="Q18" s="12">
        <f t="shared" si="4"/>
        <v>1670543</v>
      </c>
      <c r="R18" s="12">
        <f t="shared" si="4"/>
        <v>2900436</v>
      </c>
      <c r="S18" s="12">
        <f t="shared" si="4"/>
        <v>3088070.3389999997</v>
      </c>
      <c r="T18" s="12">
        <f t="shared" si="4"/>
        <v>2629901</v>
      </c>
      <c r="U18" s="12">
        <f t="shared" si="4"/>
        <v>2468673</v>
      </c>
      <c r="V18" s="12">
        <f t="shared" si="4"/>
        <v>3050816</v>
      </c>
      <c r="W18" s="12">
        <f t="shared" si="3"/>
        <v>2795059</v>
      </c>
      <c r="X18" s="12">
        <f t="shared" si="3"/>
        <v>2995141</v>
      </c>
      <c r="Y18" s="12">
        <f t="shared" si="3"/>
        <v>2959474</v>
      </c>
      <c r="Z18" s="12">
        <f t="shared" si="3"/>
        <v>2865129</v>
      </c>
      <c r="AA18" s="12">
        <f t="shared" si="3"/>
        <v>2020322</v>
      </c>
      <c r="AB18" s="12">
        <v>2153175</v>
      </c>
      <c r="AC18" s="12">
        <v>2694435</v>
      </c>
      <c r="AD18" s="12">
        <v>3007788</v>
      </c>
      <c r="AE18" s="12">
        <v>2961010</v>
      </c>
      <c r="AF18" s="12">
        <v>3139921</v>
      </c>
      <c r="AG18" s="12">
        <v>2997669</v>
      </c>
      <c r="AH18" s="12">
        <v>2897289</v>
      </c>
      <c r="AI18" s="13">
        <v>5.0716167402125256E-2</v>
      </c>
      <c r="AJ18" s="13">
        <v>-3.3486018636480548E-2</v>
      </c>
    </row>
    <row r="19" spans="1:36" ht="10.5" customHeight="1" x14ac:dyDescent="0.2">
      <c r="A19" s="11"/>
      <c r="B19" s="14"/>
      <c r="C19" s="11"/>
      <c r="D19" s="15" t="s">
        <v>47</v>
      </c>
      <c r="E19" s="11"/>
      <c r="F19" s="2"/>
      <c r="G19" s="12">
        <v>0</v>
      </c>
      <c r="H19" s="12">
        <v>0</v>
      </c>
      <c r="I19" s="12">
        <v>500000</v>
      </c>
      <c r="J19" s="12">
        <v>0</v>
      </c>
      <c r="K19" s="12">
        <f t="shared" si="4"/>
        <v>0</v>
      </c>
      <c r="L19" s="12">
        <f t="shared" si="4"/>
        <v>0</v>
      </c>
      <c r="M19" s="12">
        <f t="shared" si="4"/>
        <v>0</v>
      </c>
      <c r="N19" s="12">
        <f t="shared" si="4"/>
        <v>0</v>
      </c>
      <c r="O19" s="12">
        <f t="shared" si="4"/>
        <v>15217</v>
      </c>
      <c r="P19" s="12">
        <f t="shared" si="4"/>
        <v>8027248</v>
      </c>
      <c r="Q19" s="12">
        <f t="shared" si="4"/>
        <v>0</v>
      </c>
      <c r="R19" s="12">
        <f t="shared" si="4"/>
        <v>0</v>
      </c>
      <c r="S19" s="12">
        <f t="shared" si="4"/>
        <v>0</v>
      </c>
      <c r="T19" s="12">
        <f t="shared" si="4"/>
        <v>100000</v>
      </c>
      <c r="U19" s="12">
        <f t="shared" si="4"/>
        <v>1310386</v>
      </c>
      <c r="V19" s="12">
        <f t="shared" si="4"/>
        <v>0</v>
      </c>
      <c r="W19" s="12">
        <f t="shared" si="3"/>
        <v>245873</v>
      </c>
      <c r="X19" s="12">
        <f t="shared" si="3"/>
        <v>211092</v>
      </c>
      <c r="Y19" s="12">
        <f t="shared" si="3"/>
        <v>30466791</v>
      </c>
      <c r="Z19" s="12">
        <f t="shared" si="3"/>
        <v>0</v>
      </c>
      <c r="AA19" s="12">
        <f t="shared" si="3"/>
        <v>905815</v>
      </c>
      <c r="AB19" s="12">
        <v>200764</v>
      </c>
      <c r="AC19" s="12">
        <v>536600</v>
      </c>
      <c r="AD19" s="12">
        <v>243171</v>
      </c>
      <c r="AE19" s="12">
        <v>121499</v>
      </c>
      <c r="AF19" s="12">
        <v>101105</v>
      </c>
      <c r="AG19" s="12">
        <v>18860393</v>
      </c>
      <c r="AH19" s="12">
        <v>17094368</v>
      </c>
      <c r="AI19" s="13">
        <v>1.0974640933742039</v>
      </c>
      <c r="AJ19" s="13">
        <v>-9.363670205599639E-2</v>
      </c>
    </row>
    <row r="20" spans="1:36" ht="10.5" customHeight="1" x14ac:dyDescent="0.2">
      <c r="A20" s="11"/>
      <c r="B20" s="11"/>
      <c r="C20" s="11"/>
      <c r="D20" s="11" t="s">
        <v>48</v>
      </c>
      <c r="E20" s="11"/>
      <c r="F20" s="2"/>
      <c r="G20" s="12">
        <v>5309838</v>
      </c>
      <c r="H20" s="12">
        <v>457816</v>
      </c>
      <c r="I20" s="12">
        <v>698334</v>
      </c>
      <c r="J20" s="12">
        <v>631427</v>
      </c>
      <c r="K20" s="12">
        <f t="shared" si="4"/>
        <v>990255</v>
      </c>
      <c r="L20" s="12">
        <f t="shared" si="4"/>
        <v>928963</v>
      </c>
      <c r="M20" s="12">
        <f t="shared" si="4"/>
        <v>963595</v>
      </c>
      <c r="N20" s="12">
        <f t="shared" si="4"/>
        <v>1092227</v>
      </c>
      <c r="O20" s="12">
        <f t="shared" si="4"/>
        <v>1095402</v>
      </c>
      <c r="P20" s="12">
        <f t="shared" si="4"/>
        <v>1033358</v>
      </c>
      <c r="Q20" s="12">
        <f t="shared" si="4"/>
        <v>145004</v>
      </c>
      <c r="R20" s="12">
        <f t="shared" si="4"/>
        <v>762096</v>
      </c>
      <c r="S20" s="12">
        <f t="shared" si="4"/>
        <v>843401.45</v>
      </c>
      <c r="T20" s="12">
        <f t="shared" si="4"/>
        <v>1121915</v>
      </c>
      <c r="U20" s="12">
        <f t="shared" si="4"/>
        <v>1030716</v>
      </c>
      <c r="V20" s="12">
        <f t="shared" si="4"/>
        <v>1067178</v>
      </c>
      <c r="W20" s="12">
        <f t="shared" si="3"/>
        <v>842037</v>
      </c>
      <c r="X20" s="12">
        <f t="shared" si="3"/>
        <v>430661</v>
      </c>
      <c r="Y20" s="12">
        <f t="shared" si="3"/>
        <v>495142</v>
      </c>
      <c r="Z20" s="12">
        <f t="shared" si="3"/>
        <v>466822</v>
      </c>
      <c r="AA20" s="12">
        <f t="shared" si="3"/>
        <v>593142</v>
      </c>
      <c r="AB20" s="12">
        <v>531992</v>
      </c>
      <c r="AC20" s="12">
        <v>736627</v>
      </c>
      <c r="AD20" s="12">
        <v>841312</v>
      </c>
      <c r="AE20" s="12">
        <v>569539</v>
      </c>
      <c r="AF20" s="12">
        <v>843717</v>
      </c>
      <c r="AG20" s="12">
        <v>584100</v>
      </c>
      <c r="AH20" s="12">
        <v>705202</v>
      </c>
      <c r="AI20" s="13">
        <v>4.809682562363915E-2</v>
      </c>
      <c r="AJ20" s="13">
        <v>0.20733093648347886</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9532610</v>
      </c>
      <c r="H22" s="12">
        <v>9814268</v>
      </c>
      <c r="I22" s="12">
        <v>10333355</v>
      </c>
      <c r="J22" s="12">
        <v>11928917</v>
      </c>
      <c r="K22" s="12">
        <f t="shared" ref="K22:AA32" si="5">SUM(K79,K136,K193)</f>
        <v>12398198</v>
      </c>
      <c r="L22" s="12">
        <f t="shared" si="5"/>
        <v>13581626</v>
      </c>
      <c r="M22" s="12">
        <f t="shared" si="5"/>
        <v>14371867</v>
      </c>
      <c r="N22" s="12">
        <f t="shared" si="5"/>
        <v>15287606</v>
      </c>
      <c r="O22" s="12">
        <f t="shared" si="5"/>
        <v>17773848.739999998</v>
      </c>
      <c r="P22" s="12">
        <f t="shared" si="5"/>
        <v>15362873</v>
      </c>
      <c r="Q22" s="12">
        <f t="shared" si="5"/>
        <v>15520894.65</v>
      </c>
      <c r="R22" s="12">
        <f t="shared" si="5"/>
        <v>16766519.58</v>
      </c>
      <c r="S22" s="12">
        <f t="shared" si="5"/>
        <v>17068255.846000001</v>
      </c>
      <c r="T22" s="12">
        <f t="shared" si="5"/>
        <v>17063317.009999998</v>
      </c>
      <c r="U22" s="12">
        <f t="shared" si="5"/>
        <v>16879038.43</v>
      </c>
      <c r="V22" s="12">
        <f t="shared" si="5"/>
        <v>20496915.82</v>
      </c>
      <c r="W22" s="12">
        <f t="shared" si="5"/>
        <v>19153357.829999998</v>
      </c>
      <c r="X22" s="12">
        <f t="shared" si="5"/>
        <v>16182203.75</v>
      </c>
      <c r="Y22" s="12">
        <f t="shared" si="5"/>
        <v>15308980.960000001</v>
      </c>
      <c r="Z22" s="12">
        <f t="shared" si="5"/>
        <v>15780791.84</v>
      </c>
      <c r="AA22" s="12">
        <f t="shared" si="5"/>
        <v>16119114.49</v>
      </c>
      <c r="AB22" s="12">
        <v>15933278</v>
      </c>
      <c r="AC22" s="12">
        <v>16247022</v>
      </c>
      <c r="AD22" s="12">
        <v>16062706</v>
      </c>
      <c r="AE22" s="12">
        <v>18521488</v>
      </c>
      <c r="AF22" s="12">
        <v>18596860</v>
      </c>
      <c r="AG22" s="12">
        <v>19882694</v>
      </c>
      <c r="AH22" s="12">
        <v>19865865</v>
      </c>
      <c r="AI22" s="13">
        <v>3.7449719729144348E-2</v>
      </c>
      <c r="AJ22" s="13">
        <v>-8.4641447481915684E-4</v>
      </c>
    </row>
    <row r="23" spans="1:36" ht="10.5" customHeight="1" x14ac:dyDescent="0.2">
      <c r="A23" s="11"/>
      <c r="B23" s="11"/>
      <c r="C23" s="11" t="s">
        <v>50</v>
      </c>
      <c r="D23" s="11"/>
      <c r="E23" s="11"/>
      <c r="F23" s="2"/>
      <c r="G23" s="12">
        <v>0</v>
      </c>
      <c r="H23" s="12">
        <v>0</v>
      </c>
      <c r="I23" s="12">
        <v>0</v>
      </c>
      <c r="J23" s="12">
        <v>656637</v>
      </c>
      <c r="K23" s="12">
        <f t="shared" si="5"/>
        <v>681307</v>
      </c>
      <c r="L23" s="12">
        <f t="shared" si="5"/>
        <v>701782</v>
      </c>
      <c r="M23" s="12">
        <f t="shared" si="5"/>
        <v>748367</v>
      </c>
      <c r="N23" s="12">
        <f t="shared" si="5"/>
        <v>831221</v>
      </c>
      <c r="O23" s="12">
        <f t="shared" si="5"/>
        <v>788844</v>
      </c>
      <c r="P23" s="12">
        <f t="shared" si="5"/>
        <v>823997</v>
      </c>
      <c r="Q23" s="12">
        <f t="shared" si="5"/>
        <v>823997</v>
      </c>
      <c r="R23" s="12">
        <f t="shared" si="5"/>
        <v>823997</v>
      </c>
      <c r="S23" s="12">
        <f t="shared" si="5"/>
        <v>823997</v>
      </c>
      <c r="T23" s="12">
        <f t="shared" si="5"/>
        <v>823997</v>
      </c>
      <c r="U23" s="12">
        <f t="shared" si="5"/>
        <v>823997</v>
      </c>
      <c r="V23" s="12">
        <f t="shared" si="5"/>
        <v>823997</v>
      </c>
      <c r="W23" s="12">
        <f t="shared" si="5"/>
        <v>823997</v>
      </c>
      <c r="X23" s="12">
        <f t="shared" si="5"/>
        <v>823997</v>
      </c>
      <c r="Y23" s="12">
        <f t="shared" si="5"/>
        <v>823997</v>
      </c>
      <c r="Z23" s="12">
        <f t="shared" si="5"/>
        <v>823997</v>
      </c>
      <c r="AA23" s="12">
        <f t="shared" si="5"/>
        <v>823997</v>
      </c>
      <c r="AB23" s="12">
        <v>823997</v>
      </c>
      <c r="AC23" s="12">
        <v>823997</v>
      </c>
      <c r="AD23" s="12">
        <v>823997</v>
      </c>
      <c r="AE23" s="12">
        <v>823997</v>
      </c>
      <c r="AF23" s="12">
        <v>823997</v>
      </c>
      <c r="AG23" s="12">
        <v>824003</v>
      </c>
      <c r="AH23" s="12">
        <v>823997</v>
      </c>
      <c r="AI23" s="13">
        <v>0</v>
      </c>
      <c r="AJ23" s="13">
        <v>-7.2815268876448262E-6</v>
      </c>
    </row>
    <row r="24" spans="1:36" ht="10.5" customHeight="1" x14ac:dyDescent="0.2">
      <c r="A24" s="11"/>
      <c r="B24" s="11"/>
      <c r="C24" s="11" t="s">
        <v>51</v>
      </c>
      <c r="D24" s="11"/>
      <c r="E24" s="11"/>
      <c r="F24" s="2"/>
      <c r="G24" s="12">
        <v>68848</v>
      </c>
      <c r="H24" s="12">
        <v>121213</v>
      </c>
      <c r="I24" s="12">
        <v>133459</v>
      </c>
      <c r="J24" s="12">
        <v>285884</v>
      </c>
      <c r="K24" s="12">
        <f t="shared" si="5"/>
        <v>275888</v>
      </c>
      <c r="L24" s="12">
        <f t="shared" si="5"/>
        <v>283650</v>
      </c>
      <c r="M24" s="12">
        <f t="shared" si="5"/>
        <v>301067</v>
      </c>
      <c r="N24" s="12">
        <f t="shared" si="5"/>
        <v>375429</v>
      </c>
      <c r="O24" s="12">
        <f t="shared" si="5"/>
        <v>641684.09</v>
      </c>
      <c r="P24" s="12">
        <f t="shared" si="5"/>
        <v>728715</v>
      </c>
      <c r="Q24" s="12">
        <f t="shared" si="5"/>
        <v>721699.25</v>
      </c>
      <c r="R24" s="12">
        <f t="shared" si="5"/>
        <v>805085.76</v>
      </c>
      <c r="S24" s="12">
        <f t="shared" si="5"/>
        <v>882978.08000000007</v>
      </c>
      <c r="T24" s="12">
        <f t="shared" si="5"/>
        <v>944632.22</v>
      </c>
      <c r="U24" s="12">
        <f t="shared" si="5"/>
        <v>972459.41999999993</v>
      </c>
      <c r="V24" s="12">
        <f t="shared" si="5"/>
        <v>986614.88</v>
      </c>
      <c r="W24" s="12">
        <f t="shared" si="5"/>
        <v>1012859.28</v>
      </c>
      <c r="X24" s="12">
        <f t="shared" si="5"/>
        <v>1031086.24</v>
      </c>
      <c r="Y24" s="12">
        <f t="shared" si="5"/>
        <v>1086305.22</v>
      </c>
      <c r="Z24" s="12">
        <f t="shared" si="5"/>
        <v>1092845.49</v>
      </c>
      <c r="AA24" s="12">
        <f t="shared" si="5"/>
        <v>1119163.98</v>
      </c>
      <c r="AB24" s="12">
        <v>1121113</v>
      </c>
      <c r="AC24" s="12">
        <v>1191302</v>
      </c>
      <c r="AD24" s="12">
        <v>1227085</v>
      </c>
      <c r="AE24" s="12">
        <v>1291216</v>
      </c>
      <c r="AF24" s="12">
        <v>1371484</v>
      </c>
      <c r="AG24" s="12">
        <v>1523947</v>
      </c>
      <c r="AH24" s="12">
        <v>1484202</v>
      </c>
      <c r="AI24" s="13">
        <v>4.7869671282862791E-2</v>
      </c>
      <c r="AJ24" s="13">
        <v>-2.6080303317635063E-2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769768</v>
      </c>
      <c r="W25" s="12">
        <f t="shared" si="5"/>
        <v>849862</v>
      </c>
      <c r="X25" s="12">
        <f t="shared" si="5"/>
        <v>964654</v>
      </c>
      <c r="Y25" s="12">
        <f t="shared" si="5"/>
        <v>992265.6761500095</v>
      </c>
      <c r="Z25" s="12">
        <f t="shared" si="5"/>
        <v>1053856.4253314682</v>
      </c>
      <c r="AA25" s="12">
        <f t="shared" si="5"/>
        <v>1205335</v>
      </c>
      <c r="AB25" s="12">
        <v>1204896</v>
      </c>
      <c r="AC25" s="12">
        <v>1257258</v>
      </c>
      <c r="AD25" s="12">
        <v>1316312</v>
      </c>
      <c r="AE25" s="12">
        <v>1341146</v>
      </c>
      <c r="AF25" s="12">
        <v>1391068</v>
      </c>
      <c r="AG25" s="12">
        <v>1466610</v>
      </c>
      <c r="AH25" s="12">
        <v>1536095</v>
      </c>
      <c r="AI25" s="13">
        <v>4.1305315899523354E-2</v>
      </c>
      <c r="AJ25" s="13">
        <v>4.7377966875992938E-2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1730232</v>
      </c>
      <c r="W26" s="12">
        <f t="shared" si="5"/>
        <v>1650138</v>
      </c>
      <c r="X26" s="12">
        <f t="shared" si="5"/>
        <v>1535336</v>
      </c>
      <c r="Y26" s="12">
        <f t="shared" si="5"/>
        <v>1507734.3238499905</v>
      </c>
      <c r="Z26" s="12">
        <f t="shared" si="5"/>
        <v>1446143.5746685318</v>
      </c>
      <c r="AA26" s="12">
        <f t="shared" si="5"/>
        <v>1362372</v>
      </c>
      <c r="AB26" s="12">
        <v>1295485</v>
      </c>
      <c r="AC26" s="12">
        <v>1242742</v>
      </c>
      <c r="AD26" s="12">
        <v>1138750</v>
      </c>
      <c r="AE26" s="12">
        <v>1159793</v>
      </c>
      <c r="AF26" s="12">
        <v>1110347</v>
      </c>
      <c r="AG26" s="12">
        <v>1075971</v>
      </c>
      <c r="AH26" s="12">
        <v>963905</v>
      </c>
      <c r="AI26" s="13">
        <v>-4.8080315933634155E-2</v>
      </c>
      <c r="AJ26" s="13">
        <v>-0.10415336472823153</v>
      </c>
    </row>
    <row r="27" spans="1:36" ht="10.5" customHeight="1" x14ac:dyDescent="0.2">
      <c r="A27" s="11"/>
      <c r="B27" s="11"/>
      <c r="C27" s="11" t="s">
        <v>54</v>
      </c>
      <c r="D27" s="11"/>
      <c r="E27" s="11"/>
      <c r="F27" s="2"/>
      <c r="G27" s="12">
        <v>926049</v>
      </c>
      <c r="H27" s="12">
        <v>981731</v>
      </c>
      <c r="I27" s="12">
        <v>1008423</v>
      </c>
      <c r="J27" s="12">
        <v>1141092</v>
      </c>
      <c r="K27" s="12">
        <f t="shared" si="5"/>
        <v>1034337</v>
      </c>
      <c r="L27" s="12">
        <f t="shared" si="5"/>
        <v>1281612</v>
      </c>
      <c r="M27" s="12">
        <f t="shared" si="5"/>
        <v>1395375</v>
      </c>
      <c r="N27" s="12">
        <f t="shared" si="5"/>
        <v>1455791</v>
      </c>
      <c r="O27" s="12">
        <f t="shared" si="5"/>
        <v>1267911.6499999999</v>
      </c>
      <c r="P27" s="12">
        <f t="shared" si="5"/>
        <v>1284989</v>
      </c>
      <c r="Q27" s="12">
        <f t="shared" si="5"/>
        <v>1216235.04</v>
      </c>
      <c r="R27" s="12">
        <f t="shared" si="5"/>
        <v>1309413.3700000001</v>
      </c>
      <c r="S27" s="12">
        <f t="shared" si="5"/>
        <v>1357480.122</v>
      </c>
      <c r="T27" s="12">
        <f t="shared" si="5"/>
        <v>1392668.1</v>
      </c>
      <c r="U27" s="12">
        <f t="shared" si="5"/>
        <v>1604762.73</v>
      </c>
      <c r="V27" s="12">
        <f t="shared" si="5"/>
        <v>2428468.3600000003</v>
      </c>
      <c r="W27" s="12">
        <f t="shared" si="5"/>
        <v>2455608.04</v>
      </c>
      <c r="X27" s="12">
        <f t="shared" si="5"/>
        <v>1446073.62</v>
      </c>
      <c r="Y27" s="12">
        <f t="shared" si="5"/>
        <v>1281412.1200000001</v>
      </c>
      <c r="Z27" s="12">
        <f t="shared" si="5"/>
        <v>1088665.19</v>
      </c>
      <c r="AA27" s="12">
        <f t="shared" si="5"/>
        <v>1170980.27</v>
      </c>
      <c r="AB27" s="12">
        <v>1167836</v>
      </c>
      <c r="AC27" s="12">
        <v>1179773</v>
      </c>
      <c r="AD27" s="12">
        <v>1211139</v>
      </c>
      <c r="AE27" s="12">
        <v>1262846</v>
      </c>
      <c r="AF27" s="12">
        <v>1480301</v>
      </c>
      <c r="AG27" s="12">
        <v>1310776</v>
      </c>
      <c r="AH27" s="12">
        <v>1291947</v>
      </c>
      <c r="AI27" s="13">
        <v>1.6975459553865591E-2</v>
      </c>
      <c r="AJ27" s="13">
        <v>-1.4364773233565461E-2</v>
      </c>
    </row>
    <row r="28" spans="1:36" ht="10.5" customHeight="1" x14ac:dyDescent="0.2">
      <c r="A28" s="11"/>
      <c r="B28" s="14"/>
      <c r="C28" s="11" t="s">
        <v>55</v>
      </c>
      <c r="E28" s="11"/>
      <c r="F28" s="2"/>
      <c r="G28" s="12">
        <v>0</v>
      </c>
      <c r="H28" s="12">
        <v>0</v>
      </c>
      <c r="I28" s="12">
        <v>0</v>
      </c>
      <c r="J28" s="12">
        <v>0</v>
      </c>
      <c r="K28" s="12">
        <f t="shared" si="5"/>
        <v>0</v>
      </c>
      <c r="L28" s="12">
        <f t="shared" si="5"/>
        <v>15972</v>
      </c>
      <c r="M28" s="12">
        <f t="shared" si="5"/>
        <v>40717</v>
      </c>
      <c r="N28" s="12">
        <f t="shared" si="5"/>
        <v>62925</v>
      </c>
      <c r="O28" s="12">
        <f t="shared" si="5"/>
        <v>107136</v>
      </c>
      <c r="P28" s="12">
        <f t="shared" si="5"/>
        <v>37316</v>
      </c>
      <c r="Q28" s="12">
        <f t="shared" si="5"/>
        <v>69208.36</v>
      </c>
      <c r="R28" s="12">
        <f t="shared" si="5"/>
        <v>63536.45</v>
      </c>
      <c r="S28" s="12">
        <f t="shared" si="5"/>
        <v>62339.294000000002</v>
      </c>
      <c r="T28" s="12">
        <f t="shared" si="5"/>
        <v>72636.69</v>
      </c>
      <c r="U28" s="12">
        <f t="shared" si="5"/>
        <v>81738.28</v>
      </c>
      <c r="V28" s="12">
        <f t="shared" si="5"/>
        <v>89948.58</v>
      </c>
      <c r="W28" s="12">
        <f t="shared" si="5"/>
        <v>58056.509999999995</v>
      </c>
      <c r="X28" s="12">
        <f t="shared" si="5"/>
        <v>58825.89</v>
      </c>
      <c r="Y28" s="12">
        <f t="shared" si="5"/>
        <v>101714.62</v>
      </c>
      <c r="Z28" s="12">
        <f t="shared" si="5"/>
        <v>76149.16</v>
      </c>
      <c r="AA28" s="12">
        <f t="shared" si="5"/>
        <v>77194.240000000005</v>
      </c>
      <c r="AB28" s="12">
        <v>82073</v>
      </c>
      <c r="AC28" s="12">
        <v>89763</v>
      </c>
      <c r="AD28" s="12">
        <v>109366</v>
      </c>
      <c r="AE28" s="12">
        <v>117908</v>
      </c>
      <c r="AF28" s="12">
        <v>128448</v>
      </c>
      <c r="AG28" s="12">
        <v>147509</v>
      </c>
      <c r="AH28" s="12">
        <v>140071</v>
      </c>
      <c r="AI28" s="13">
        <v>9.3179100283332872E-2</v>
      </c>
      <c r="AJ28" s="13">
        <v>-5.0424041922865724E-2</v>
      </c>
    </row>
    <row r="29" spans="1:36" ht="10.5" customHeight="1" x14ac:dyDescent="0.2">
      <c r="A29" s="11"/>
      <c r="B29" s="11"/>
      <c r="C29" s="11" t="s">
        <v>56</v>
      </c>
      <c r="D29" s="11"/>
      <c r="E29" s="11"/>
      <c r="F29" s="2"/>
      <c r="G29" s="12">
        <v>1904944</v>
      </c>
      <c r="H29" s="12">
        <v>1977885</v>
      </c>
      <c r="I29" s="12">
        <v>1893471</v>
      </c>
      <c r="J29" s="12">
        <v>2123726</v>
      </c>
      <c r="K29" s="12">
        <f t="shared" si="5"/>
        <v>2601481</v>
      </c>
      <c r="L29" s="12">
        <f t="shared" si="5"/>
        <v>3157234</v>
      </c>
      <c r="M29" s="12">
        <f t="shared" si="5"/>
        <v>3517844</v>
      </c>
      <c r="N29" s="12">
        <f t="shared" si="5"/>
        <v>3947329</v>
      </c>
      <c r="O29" s="12">
        <f t="shared" si="5"/>
        <v>6045893</v>
      </c>
      <c r="P29" s="12">
        <f t="shared" si="5"/>
        <v>4129247</v>
      </c>
      <c r="Q29" s="12">
        <f t="shared" si="5"/>
        <v>4137009</v>
      </c>
      <c r="R29" s="12">
        <f t="shared" si="5"/>
        <v>5280390</v>
      </c>
      <c r="S29" s="12">
        <f t="shared" si="5"/>
        <v>5227775.3499999996</v>
      </c>
      <c r="T29" s="12">
        <f t="shared" si="5"/>
        <v>3483079</v>
      </c>
      <c r="U29" s="12">
        <f t="shared" si="5"/>
        <v>3493341</v>
      </c>
      <c r="V29" s="12">
        <f t="shared" si="5"/>
        <v>3574705</v>
      </c>
      <c r="W29" s="12">
        <f t="shared" si="5"/>
        <v>3517603</v>
      </c>
      <c r="X29" s="12">
        <f t="shared" si="5"/>
        <v>3196714</v>
      </c>
      <c r="Y29" s="12">
        <f t="shared" si="5"/>
        <v>3199767</v>
      </c>
      <c r="Z29" s="12">
        <f t="shared" si="5"/>
        <v>3109645</v>
      </c>
      <c r="AA29" s="12">
        <f t="shared" si="5"/>
        <v>3243745</v>
      </c>
      <c r="AB29" s="12">
        <v>3123286</v>
      </c>
      <c r="AC29" s="12">
        <v>3302699</v>
      </c>
      <c r="AD29" s="12">
        <v>3417487</v>
      </c>
      <c r="AE29" s="12">
        <v>4551593</v>
      </c>
      <c r="AF29" s="12">
        <v>4507926</v>
      </c>
      <c r="AG29" s="12">
        <v>4603694</v>
      </c>
      <c r="AH29" s="12">
        <v>5213282</v>
      </c>
      <c r="AI29" s="13">
        <v>8.9138835191776344E-2</v>
      </c>
      <c r="AJ29" s="13">
        <v>0.13241279720155164</v>
      </c>
    </row>
    <row r="30" spans="1:36" ht="10.5" customHeight="1" x14ac:dyDescent="0.2">
      <c r="A30" s="11"/>
      <c r="B30" s="11"/>
      <c r="C30" s="11" t="s">
        <v>57</v>
      </c>
      <c r="D30" s="11"/>
      <c r="E30" s="11"/>
      <c r="F30" s="2"/>
      <c r="G30" s="12">
        <v>5264778</v>
      </c>
      <c r="H30" s="12">
        <v>5295224</v>
      </c>
      <c r="I30" s="12">
        <v>5532017</v>
      </c>
      <c r="J30" s="12">
        <v>5658801</v>
      </c>
      <c r="K30" s="12">
        <f t="shared" si="5"/>
        <v>5688034</v>
      </c>
      <c r="L30" s="12">
        <f t="shared" si="5"/>
        <v>5945490</v>
      </c>
      <c r="M30" s="12">
        <f t="shared" si="5"/>
        <v>6067224</v>
      </c>
      <c r="N30" s="12">
        <f t="shared" si="5"/>
        <v>6162134</v>
      </c>
      <c r="O30" s="12">
        <f t="shared" si="5"/>
        <v>6200606</v>
      </c>
      <c r="P30" s="12">
        <f t="shared" si="5"/>
        <v>5847929</v>
      </c>
      <c r="Q30" s="12">
        <f t="shared" si="5"/>
        <v>5381553</v>
      </c>
      <c r="R30" s="12">
        <f t="shared" si="5"/>
        <v>5131583</v>
      </c>
      <c r="S30" s="12">
        <f t="shared" si="5"/>
        <v>5283948</v>
      </c>
      <c r="T30" s="12">
        <f t="shared" si="5"/>
        <v>6542489</v>
      </c>
      <c r="U30" s="12">
        <f t="shared" si="5"/>
        <v>6537638</v>
      </c>
      <c r="V30" s="12">
        <f t="shared" si="5"/>
        <v>6563721</v>
      </c>
      <c r="W30" s="12">
        <f t="shared" si="5"/>
        <v>5823505</v>
      </c>
      <c r="X30" s="12">
        <f t="shared" si="5"/>
        <v>4624766</v>
      </c>
      <c r="Y30" s="12">
        <f t="shared" si="5"/>
        <v>3856334</v>
      </c>
      <c r="Z30" s="12">
        <f t="shared" si="5"/>
        <v>4552768</v>
      </c>
      <c r="AA30" s="12">
        <f t="shared" si="5"/>
        <v>4668917</v>
      </c>
      <c r="AB30" s="12">
        <v>4694149</v>
      </c>
      <c r="AC30" s="12">
        <v>4976720</v>
      </c>
      <c r="AD30" s="12">
        <v>5124169</v>
      </c>
      <c r="AE30" s="12">
        <v>5609050</v>
      </c>
      <c r="AF30" s="12">
        <v>5716331</v>
      </c>
      <c r="AG30" s="12">
        <v>6536423</v>
      </c>
      <c r="AH30" s="12">
        <v>5551661</v>
      </c>
      <c r="AI30" s="13">
        <v>2.8358032577305403E-2</v>
      </c>
      <c r="AJ30" s="13">
        <v>-0.15065763032778021</v>
      </c>
    </row>
    <row r="31" spans="1:36" ht="10.5" customHeight="1" x14ac:dyDescent="0.2">
      <c r="A31" s="11"/>
      <c r="B31" s="11"/>
      <c r="C31" s="11" t="s">
        <v>58</v>
      </c>
      <c r="D31" s="11"/>
      <c r="E31" s="11"/>
      <c r="F31" s="2"/>
      <c r="G31" s="12">
        <v>1367991</v>
      </c>
      <c r="H31" s="12">
        <v>1438215</v>
      </c>
      <c r="I31" s="12">
        <v>1765985</v>
      </c>
      <c r="J31" s="12">
        <v>2062777</v>
      </c>
      <c r="K31" s="12">
        <f t="shared" si="5"/>
        <v>2117151</v>
      </c>
      <c r="L31" s="12">
        <f t="shared" si="5"/>
        <v>2195886</v>
      </c>
      <c r="M31" s="12">
        <f t="shared" si="5"/>
        <v>2301273</v>
      </c>
      <c r="N31" s="12">
        <f t="shared" si="5"/>
        <v>2452777</v>
      </c>
      <c r="O31" s="12">
        <f t="shared" si="5"/>
        <v>2721774</v>
      </c>
      <c r="P31" s="12">
        <f t="shared" si="5"/>
        <v>2510680</v>
      </c>
      <c r="Q31" s="12">
        <f t="shared" si="5"/>
        <v>2379288</v>
      </c>
      <c r="R31" s="12">
        <f t="shared" si="5"/>
        <v>2750130</v>
      </c>
      <c r="S31" s="12">
        <f t="shared" si="5"/>
        <v>2361102</v>
      </c>
      <c r="T31" s="12">
        <f t="shared" si="5"/>
        <v>3330740</v>
      </c>
      <c r="U31" s="12">
        <f t="shared" si="5"/>
        <v>3104990</v>
      </c>
      <c r="V31" s="12">
        <f t="shared" si="5"/>
        <v>3267486</v>
      </c>
      <c r="W31" s="12">
        <f t="shared" si="5"/>
        <v>2686862</v>
      </c>
      <c r="X31" s="12">
        <f t="shared" si="5"/>
        <v>2238943</v>
      </c>
      <c r="Y31" s="12">
        <f t="shared" si="5"/>
        <v>2179426</v>
      </c>
      <c r="Z31" s="12">
        <f t="shared" si="5"/>
        <v>2320544</v>
      </c>
      <c r="AA31" s="12">
        <f t="shared" si="5"/>
        <v>2190955</v>
      </c>
      <c r="AB31" s="12">
        <v>2188185</v>
      </c>
      <c r="AC31" s="12">
        <v>1903824</v>
      </c>
      <c r="AD31" s="12">
        <v>1585458</v>
      </c>
      <c r="AE31" s="12">
        <v>2098566</v>
      </c>
      <c r="AF31" s="12">
        <v>1996457</v>
      </c>
      <c r="AG31" s="12">
        <v>2274854</v>
      </c>
      <c r="AH31" s="12">
        <v>2850709</v>
      </c>
      <c r="AI31" s="13">
        <v>4.5068622122859114E-2</v>
      </c>
      <c r="AJ31" s="13">
        <v>0.25313932234771991</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791905</v>
      </c>
      <c r="R32" s="12">
        <f t="shared" si="5"/>
        <v>602384</v>
      </c>
      <c r="S32" s="12">
        <f t="shared" si="5"/>
        <v>1068636</v>
      </c>
      <c r="T32" s="12">
        <f t="shared" si="5"/>
        <v>473075</v>
      </c>
      <c r="U32" s="12">
        <f t="shared" si="5"/>
        <v>260112</v>
      </c>
      <c r="V32" s="12">
        <f t="shared" si="5"/>
        <v>261975</v>
      </c>
      <c r="W32" s="12">
        <f t="shared" si="5"/>
        <v>274867</v>
      </c>
      <c r="X32" s="12">
        <f t="shared" si="5"/>
        <v>261808</v>
      </c>
      <c r="Y32" s="12">
        <f t="shared" si="5"/>
        <v>280025</v>
      </c>
      <c r="Z32" s="12">
        <f t="shared" ref="Z32:AA32" si="6">SUM(Z89,Z146,Z203)</f>
        <v>216178</v>
      </c>
      <c r="AA32" s="12">
        <f t="shared" si="6"/>
        <v>256455</v>
      </c>
      <c r="AB32" s="12">
        <v>232258</v>
      </c>
      <c r="AC32" s="12">
        <v>278944</v>
      </c>
      <c r="AD32" s="12">
        <v>108943</v>
      </c>
      <c r="AE32" s="12">
        <v>265373</v>
      </c>
      <c r="AF32" s="12">
        <v>70501</v>
      </c>
      <c r="AG32" s="12">
        <v>118907</v>
      </c>
      <c r="AH32" s="12">
        <v>9996</v>
      </c>
      <c r="AI32" s="13">
        <v>-0.40801696501464058</v>
      </c>
      <c r="AJ32" s="13">
        <v>-0.91593430159704647</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2843894</v>
      </c>
      <c r="H34" s="12">
        <v>3362434</v>
      </c>
      <c r="I34" s="12">
        <v>2793205</v>
      </c>
      <c r="J34" s="12">
        <v>2868339</v>
      </c>
      <c r="K34" s="12">
        <f t="shared" ref="K34:AA34" si="7">SUM(K91,K147,K204)</f>
        <v>2674541</v>
      </c>
      <c r="L34" s="12">
        <f t="shared" si="7"/>
        <v>3253651</v>
      </c>
      <c r="M34" s="12">
        <f t="shared" si="7"/>
        <v>3422730</v>
      </c>
      <c r="N34" s="12">
        <f t="shared" si="7"/>
        <v>3618429</v>
      </c>
      <c r="O34" s="12">
        <f t="shared" si="7"/>
        <v>3634519</v>
      </c>
      <c r="P34" s="12">
        <f t="shared" si="7"/>
        <v>4175671</v>
      </c>
      <c r="Q34" s="12">
        <f t="shared" si="7"/>
        <v>5492146</v>
      </c>
      <c r="R34" s="12">
        <f t="shared" si="7"/>
        <v>6757482</v>
      </c>
      <c r="S34" s="12">
        <f t="shared" si="7"/>
        <v>5376319.784</v>
      </c>
      <c r="T34" s="12">
        <f t="shared" si="7"/>
        <v>5723331</v>
      </c>
      <c r="U34" s="12">
        <f t="shared" si="7"/>
        <v>4886328</v>
      </c>
      <c r="V34" s="12">
        <f t="shared" si="7"/>
        <v>3912886</v>
      </c>
      <c r="W34" s="12">
        <f t="shared" si="7"/>
        <v>5375415</v>
      </c>
      <c r="X34" s="12">
        <f t="shared" si="7"/>
        <v>6666005</v>
      </c>
      <c r="Y34" s="12">
        <f t="shared" si="7"/>
        <v>7692937</v>
      </c>
      <c r="Z34" s="12">
        <f t="shared" si="7"/>
        <v>5097900</v>
      </c>
      <c r="AA34" s="12">
        <f t="shared" si="7"/>
        <v>5618637</v>
      </c>
      <c r="AB34" s="12">
        <v>4808439</v>
      </c>
      <c r="AC34" s="12">
        <v>5578270</v>
      </c>
      <c r="AD34" s="12">
        <v>4847264</v>
      </c>
      <c r="AE34" s="12">
        <v>5313492</v>
      </c>
      <c r="AF34" s="12">
        <v>4998102</v>
      </c>
      <c r="AG34" s="12">
        <v>5000396</v>
      </c>
      <c r="AH34" s="12">
        <v>4847314</v>
      </c>
      <c r="AI34" s="13">
        <v>1.3429405854248344E-3</v>
      </c>
      <c r="AJ34" s="13">
        <v>-3.0613975373150446E-2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83000</v>
      </c>
      <c r="H36" s="12">
        <v>118000</v>
      </c>
      <c r="I36" s="12">
        <v>93609</v>
      </c>
      <c r="J36" s="12">
        <v>133051</v>
      </c>
      <c r="K36" s="12">
        <f t="shared" ref="K36:AA36" si="8">SUM(K93,K149,K206)</f>
        <v>111499</v>
      </c>
      <c r="L36" s="12">
        <f t="shared" si="8"/>
        <v>233298</v>
      </c>
      <c r="M36" s="12">
        <f t="shared" si="8"/>
        <v>172882</v>
      </c>
      <c r="N36" s="12">
        <f t="shared" si="8"/>
        <v>312537</v>
      </c>
      <c r="O36" s="12">
        <f t="shared" si="8"/>
        <v>103452</v>
      </c>
      <c r="P36" s="12">
        <f t="shared" si="8"/>
        <v>333990</v>
      </c>
      <c r="Q36" s="12">
        <f t="shared" si="8"/>
        <v>278757</v>
      </c>
      <c r="R36" s="12">
        <f t="shared" si="8"/>
        <v>341891</v>
      </c>
      <c r="S36" s="12">
        <f t="shared" si="8"/>
        <v>325789</v>
      </c>
      <c r="T36" s="12">
        <f t="shared" si="8"/>
        <v>221197</v>
      </c>
      <c r="U36" s="12">
        <f t="shared" si="8"/>
        <v>370162</v>
      </c>
      <c r="V36" s="12">
        <f t="shared" si="8"/>
        <v>262142</v>
      </c>
      <c r="W36" s="12">
        <f t="shared" si="8"/>
        <v>246511</v>
      </c>
      <c r="X36" s="12">
        <f t="shared" si="8"/>
        <v>325287</v>
      </c>
      <c r="Y36" s="12">
        <f t="shared" si="8"/>
        <v>310470</v>
      </c>
      <c r="Z36" s="12">
        <f t="shared" si="8"/>
        <v>348727</v>
      </c>
      <c r="AA36" s="12">
        <f t="shared" si="8"/>
        <v>422914</v>
      </c>
      <c r="AB36" s="12">
        <v>524535</v>
      </c>
      <c r="AC36" s="12">
        <v>426271</v>
      </c>
      <c r="AD36" s="12">
        <v>508586</v>
      </c>
      <c r="AE36" s="12">
        <v>495813</v>
      </c>
      <c r="AF36" s="12">
        <v>519056</v>
      </c>
      <c r="AG36" s="12">
        <v>572577</v>
      </c>
      <c r="AH36" s="12">
        <v>688446</v>
      </c>
      <c r="AI36" s="13">
        <v>4.636346690130777E-2</v>
      </c>
      <c r="AJ36" s="13">
        <v>0.20236404885281806</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0</v>
      </c>
      <c r="S38" s="12">
        <f t="shared" si="9"/>
        <v>0</v>
      </c>
      <c r="T38" s="12">
        <f t="shared" si="9"/>
        <v>0</v>
      </c>
      <c r="U38" s="12">
        <f t="shared" si="9"/>
        <v>0</v>
      </c>
      <c r="V38" s="12">
        <f t="shared" si="9"/>
        <v>0</v>
      </c>
      <c r="W38" s="12">
        <f t="shared" si="9"/>
        <v>0</v>
      </c>
      <c r="X38" s="12">
        <f t="shared" si="9"/>
        <v>0</v>
      </c>
      <c r="Y38" s="12">
        <f t="shared" si="9"/>
        <v>0</v>
      </c>
      <c r="Z38" s="12">
        <f t="shared" si="9"/>
        <v>0</v>
      </c>
      <c r="AA38" s="12">
        <f t="shared" si="9"/>
        <v>0</v>
      </c>
      <c r="AB38" s="12">
        <v>0</v>
      </c>
      <c r="AC38" s="12">
        <v>0</v>
      </c>
      <c r="AD38" s="12">
        <v>0</v>
      </c>
      <c r="AE38" s="12">
        <v>0</v>
      </c>
      <c r="AF38" s="12">
        <v>0</v>
      </c>
      <c r="AG38" s="12">
        <v>0</v>
      </c>
      <c r="AH38" s="12">
        <v>0</v>
      </c>
      <c r="AI38" s="13" t="s">
        <v>246</v>
      </c>
      <c r="AJ38" s="13" t="s">
        <v>246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21205348</v>
      </c>
      <c r="H40" s="5">
        <v>22420419</v>
      </c>
      <c r="I40" s="5">
        <v>26761471</v>
      </c>
      <c r="J40" s="5">
        <v>23679302</v>
      </c>
      <c r="K40" s="5">
        <f t="shared" ref="K40:Q40" si="10">SUM(K96,K152,K209)</f>
        <v>23904083</v>
      </c>
      <c r="L40" s="5">
        <f t="shared" si="10"/>
        <v>26368733</v>
      </c>
      <c r="M40" s="5">
        <f t="shared" si="10"/>
        <v>29082629</v>
      </c>
      <c r="N40" s="5">
        <f t="shared" si="10"/>
        <v>31038943.708000001</v>
      </c>
      <c r="O40" s="5">
        <f t="shared" si="10"/>
        <v>30481709</v>
      </c>
      <c r="P40" s="5">
        <f t="shared" si="10"/>
        <v>34559471</v>
      </c>
      <c r="Q40" s="5">
        <f t="shared" si="10"/>
        <v>29910392</v>
      </c>
      <c r="R40" s="5">
        <f t="shared" ref="R40:AA40" si="11">SUM(R96,R152,R209,R234)</f>
        <v>37119728</v>
      </c>
      <c r="S40" s="5">
        <f t="shared" si="11"/>
        <v>36606322.827</v>
      </c>
      <c r="T40" s="5">
        <f t="shared" si="11"/>
        <v>37925330</v>
      </c>
      <c r="U40" s="5">
        <f t="shared" si="11"/>
        <v>36814496</v>
      </c>
      <c r="V40" s="5">
        <f t="shared" si="11"/>
        <v>37079151</v>
      </c>
      <c r="W40" s="5">
        <f t="shared" si="11"/>
        <v>38642236</v>
      </c>
      <c r="X40" s="5">
        <f t="shared" si="11"/>
        <v>37588765</v>
      </c>
      <c r="Y40" s="5">
        <f t="shared" si="11"/>
        <v>42643239</v>
      </c>
      <c r="Z40" s="5">
        <f t="shared" si="11"/>
        <v>58400737</v>
      </c>
      <c r="AA40" s="5">
        <f t="shared" si="11"/>
        <v>40892627</v>
      </c>
      <c r="AB40" s="5">
        <v>37422833</v>
      </c>
      <c r="AC40" s="5">
        <v>38358181</v>
      </c>
      <c r="AD40" s="5">
        <v>39716932</v>
      </c>
      <c r="AE40" s="5">
        <v>41509734</v>
      </c>
      <c r="AF40" s="5">
        <v>43235793</v>
      </c>
      <c r="AG40" s="5">
        <v>59692501</v>
      </c>
      <c r="AH40" s="5">
        <v>59384818</v>
      </c>
      <c r="AI40" s="10">
        <v>7.9998439671141286E-2</v>
      </c>
      <c r="AJ40" s="10">
        <v>-5.1544665551875599E-3</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6942018</v>
      </c>
      <c r="H42" s="12">
        <v>7233828</v>
      </c>
      <c r="I42" s="12">
        <v>7890082</v>
      </c>
      <c r="J42" s="12">
        <v>8581790</v>
      </c>
      <c r="K42" s="12">
        <f t="shared" ref="K42:AA51" si="12">SUM(K98,K154,K211)</f>
        <v>8452043</v>
      </c>
      <c r="L42" s="12">
        <f t="shared" si="12"/>
        <v>9582807</v>
      </c>
      <c r="M42" s="12">
        <f t="shared" si="12"/>
        <v>10578618</v>
      </c>
      <c r="N42" s="12">
        <f t="shared" si="12"/>
        <v>10932691</v>
      </c>
      <c r="O42" s="12">
        <f t="shared" si="12"/>
        <v>11049927</v>
      </c>
      <c r="P42" s="12">
        <f t="shared" si="12"/>
        <v>11902486</v>
      </c>
      <c r="Q42" s="12">
        <f t="shared" si="12"/>
        <v>11704436</v>
      </c>
      <c r="R42" s="12">
        <f t="shared" si="12"/>
        <v>12539267</v>
      </c>
      <c r="S42" s="12">
        <f t="shared" si="12"/>
        <v>12786615.26</v>
      </c>
      <c r="T42" s="12">
        <f t="shared" si="12"/>
        <v>12823749</v>
      </c>
      <c r="U42" s="12">
        <f t="shared" si="12"/>
        <v>12744883</v>
      </c>
      <c r="V42" s="12">
        <f t="shared" si="12"/>
        <v>12412755</v>
      </c>
      <c r="W42" s="12">
        <f t="shared" si="12"/>
        <v>12572398</v>
      </c>
      <c r="X42" s="12">
        <f t="shared" si="12"/>
        <v>12560478</v>
      </c>
      <c r="Y42" s="12">
        <f t="shared" si="12"/>
        <v>12755621</v>
      </c>
      <c r="Z42" s="12">
        <f t="shared" si="12"/>
        <v>12569584</v>
      </c>
      <c r="AA42" s="12">
        <f t="shared" si="12"/>
        <v>15544215</v>
      </c>
      <c r="AB42" s="12">
        <v>15411593</v>
      </c>
      <c r="AC42" s="12">
        <v>15960522</v>
      </c>
      <c r="AD42" s="12">
        <v>17078750</v>
      </c>
      <c r="AE42" s="12">
        <v>17611604</v>
      </c>
      <c r="AF42" s="12">
        <v>18509766</v>
      </c>
      <c r="AG42" s="12">
        <v>17576376</v>
      </c>
      <c r="AH42" s="12">
        <v>17301770</v>
      </c>
      <c r="AI42" s="13">
        <v>1.9468552952880858E-2</v>
      </c>
      <c r="AJ42" s="13">
        <v>-1.5623584748073209E-2</v>
      </c>
    </row>
    <row r="43" spans="1:36" ht="10.5" customHeight="1" x14ac:dyDescent="0.2">
      <c r="A43" s="11"/>
      <c r="B43" s="19" t="s">
        <v>65</v>
      </c>
      <c r="C43" s="14"/>
      <c r="D43" s="19"/>
      <c r="E43" s="14"/>
      <c r="F43" s="2"/>
      <c r="G43" s="12">
        <v>8173731</v>
      </c>
      <c r="H43" s="12">
        <v>8355651</v>
      </c>
      <c r="I43" s="12">
        <v>8503834</v>
      </c>
      <c r="J43" s="12">
        <v>9065859</v>
      </c>
      <c r="K43" s="12">
        <f t="shared" si="12"/>
        <v>9744766</v>
      </c>
      <c r="L43" s="12">
        <f t="shared" si="12"/>
        <v>10052905</v>
      </c>
      <c r="M43" s="12">
        <f t="shared" si="12"/>
        <v>10961274</v>
      </c>
      <c r="N43" s="12">
        <f t="shared" si="12"/>
        <v>12158910</v>
      </c>
      <c r="O43" s="12">
        <f t="shared" si="12"/>
        <v>12458888</v>
      </c>
      <c r="P43" s="12">
        <f t="shared" si="12"/>
        <v>13079649</v>
      </c>
      <c r="Q43" s="12">
        <f t="shared" si="12"/>
        <v>12873449</v>
      </c>
      <c r="R43" s="12">
        <f t="shared" si="12"/>
        <v>13247654</v>
      </c>
      <c r="S43" s="12">
        <f t="shared" si="12"/>
        <v>14544782</v>
      </c>
      <c r="T43" s="12">
        <f t="shared" si="12"/>
        <v>14093363</v>
      </c>
      <c r="U43" s="12">
        <f t="shared" si="12"/>
        <v>13658610</v>
      </c>
      <c r="V43" s="12">
        <f t="shared" si="12"/>
        <v>13713210</v>
      </c>
      <c r="W43" s="12">
        <f t="shared" si="12"/>
        <v>14091207</v>
      </c>
      <c r="X43" s="12">
        <f t="shared" si="12"/>
        <v>13509195</v>
      </c>
      <c r="Y43" s="12">
        <f t="shared" si="12"/>
        <v>12954848</v>
      </c>
      <c r="Z43" s="12">
        <f t="shared" si="12"/>
        <v>13505191</v>
      </c>
      <c r="AA43" s="12">
        <f t="shared" si="12"/>
        <v>13740293</v>
      </c>
      <c r="AB43" s="12">
        <v>13264070</v>
      </c>
      <c r="AC43" s="12">
        <v>13094297</v>
      </c>
      <c r="AD43" s="12">
        <v>12788117</v>
      </c>
      <c r="AE43" s="12">
        <v>13472695</v>
      </c>
      <c r="AF43" s="12">
        <v>13730217</v>
      </c>
      <c r="AG43" s="12">
        <v>13604972</v>
      </c>
      <c r="AH43" s="12">
        <v>13671458</v>
      </c>
      <c r="AI43" s="13">
        <v>5.0546361448713384E-3</v>
      </c>
      <c r="AJ43" s="13">
        <v>4.8868898811405123E-3</v>
      </c>
    </row>
    <row r="44" spans="1:36" ht="10.5" customHeight="1" x14ac:dyDescent="0.2">
      <c r="A44" s="11"/>
      <c r="B44" s="19" t="s">
        <v>66</v>
      </c>
      <c r="C44" s="14"/>
      <c r="D44" s="19"/>
      <c r="E44" s="14"/>
      <c r="F44" s="2"/>
      <c r="G44" s="12">
        <v>2397120</v>
      </c>
      <c r="H44" s="12">
        <v>2010200</v>
      </c>
      <c r="I44" s="12">
        <v>1794718</v>
      </c>
      <c r="J44" s="12">
        <v>2284539</v>
      </c>
      <c r="K44" s="12">
        <f t="shared" si="12"/>
        <v>1695014</v>
      </c>
      <c r="L44" s="12">
        <f t="shared" si="12"/>
        <v>2558205</v>
      </c>
      <c r="M44" s="12">
        <f t="shared" si="12"/>
        <v>2767217</v>
      </c>
      <c r="N44" s="12">
        <f t="shared" si="12"/>
        <v>2699531.7080000001</v>
      </c>
      <c r="O44" s="12">
        <f t="shared" si="12"/>
        <v>1739496</v>
      </c>
      <c r="P44" s="12">
        <f t="shared" si="12"/>
        <v>2401939</v>
      </c>
      <c r="Q44" s="12">
        <f t="shared" si="12"/>
        <v>1853362</v>
      </c>
      <c r="R44" s="12">
        <f t="shared" si="12"/>
        <v>3601261</v>
      </c>
      <c r="S44" s="12">
        <f t="shared" si="12"/>
        <v>3790488.7369999997</v>
      </c>
      <c r="T44" s="12">
        <f t="shared" si="12"/>
        <v>3464947</v>
      </c>
      <c r="U44" s="12">
        <f t="shared" si="12"/>
        <v>3961351</v>
      </c>
      <c r="V44" s="12">
        <f t="shared" si="12"/>
        <v>3297638</v>
      </c>
      <c r="W44" s="12">
        <f t="shared" si="12"/>
        <v>3535339</v>
      </c>
      <c r="X44" s="12">
        <f t="shared" si="12"/>
        <v>3470631</v>
      </c>
      <c r="Y44" s="12">
        <f t="shared" si="12"/>
        <v>3798032</v>
      </c>
      <c r="Z44" s="12">
        <f t="shared" si="12"/>
        <v>3506682</v>
      </c>
      <c r="AA44" s="12">
        <f t="shared" si="12"/>
        <v>3183381</v>
      </c>
      <c r="AB44" s="12">
        <v>3989361</v>
      </c>
      <c r="AC44" s="12">
        <v>4220414</v>
      </c>
      <c r="AD44" s="12">
        <v>4795768</v>
      </c>
      <c r="AE44" s="12">
        <v>4713099</v>
      </c>
      <c r="AF44" s="12">
        <v>4921687</v>
      </c>
      <c r="AG44" s="12">
        <v>4518074</v>
      </c>
      <c r="AH44" s="12">
        <v>5208393</v>
      </c>
      <c r="AI44" s="13">
        <v>4.5442299727453284E-2</v>
      </c>
      <c r="AJ44" s="13">
        <v>0.15279054747664603</v>
      </c>
    </row>
    <row r="45" spans="1:36" ht="10.5" customHeight="1" x14ac:dyDescent="0.2">
      <c r="A45" s="11"/>
      <c r="B45" s="19" t="s">
        <v>67</v>
      </c>
      <c r="C45" s="14"/>
      <c r="D45" s="19"/>
      <c r="E45" s="14"/>
      <c r="F45" s="2"/>
      <c r="G45" s="12">
        <v>112224</v>
      </c>
      <c r="H45" s="12">
        <v>147098</v>
      </c>
      <c r="I45" s="12">
        <v>190546</v>
      </c>
      <c r="J45" s="12">
        <v>205006</v>
      </c>
      <c r="K45" s="12">
        <f t="shared" si="12"/>
        <v>465898</v>
      </c>
      <c r="L45" s="12">
        <f t="shared" si="12"/>
        <v>420009</v>
      </c>
      <c r="M45" s="12">
        <f t="shared" si="12"/>
        <v>535385</v>
      </c>
      <c r="N45" s="12">
        <f t="shared" si="12"/>
        <v>693576</v>
      </c>
      <c r="O45" s="12">
        <f t="shared" si="12"/>
        <v>210832</v>
      </c>
      <c r="P45" s="12">
        <f t="shared" si="12"/>
        <v>237660</v>
      </c>
      <c r="Q45" s="12">
        <f t="shared" si="12"/>
        <v>245127</v>
      </c>
      <c r="R45" s="12">
        <f t="shared" si="12"/>
        <v>316614</v>
      </c>
      <c r="S45" s="12">
        <f t="shared" si="12"/>
        <v>343280.03200000001</v>
      </c>
      <c r="T45" s="12">
        <f t="shared" si="12"/>
        <v>271735</v>
      </c>
      <c r="U45" s="12">
        <f t="shared" si="12"/>
        <v>709159</v>
      </c>
      <c r="V45" s="12">
        <f t="shared" si="12"/>
        <v>446177</v>
      </c>
      <c r="W45" s="12">
        <f t="shared" si="12"/>
        <v>577859</v>
      </c>
      <c r="X45" s="12">
        <f t="shared" si="12"/>
        <v>511041</v>
      </c>
      <c r="Y45" s="12">
        <f t="shared" si="12"/>
        <v>441237</v>
      </c>
      <c r="Z45" s="12">
        <f t="shared" si="12"/>
        <v>229164</v>
      </c>
      <c r="AA45" s="12">
        <f t="shared" si="12"/>
        <v>716424</v>
      </c>
      <c r="AB45" s="12">
        <v>213162</v>
      </c>
      <c r="AC45" s="12">
        <v>220919</v>
      </c>
      <c r="AD45" s="12">
        <v>251172</v>
      </c>
      <c r="AE45" s="12">
        <v>277611</v>
      </c>
      <c r="AF45" s="12">
        <v>311086</v>
      </c>
      <c r="AG45" s="12">
        <v>284139</v>
      </c>
      <c r="AH45" s="12">
        <v>1287392</v>
      </c>
      <c r="AI45" s="13">
        <v>0.3494811936476776</v>
      </c>
      <c r="AJ45" s="13">
        <v>3.5308528572283282</v>
      </c>
    </row>
    <row r="46" spans="1:36" ht="10.5" customHeight="1" x14ac:dyDescent="0.2">
      <c r="A46" s="11"/>
      <c r="B46" s="19" t="s">
        <v>69</v>
      </c>
      <c r="C46" s="14"/>
      <c r="D46" s="19"/>
      <c r="E46" s="14"/>
      <c r="F46" s="2"/>
      <c r="G46" s="12">
        <v>809729</v>
      </c>
      <c r="H46" s="12">
        <v>878807</v>
      </c>
      <c r="I46" s="12">
        <v>530950</v>
      </c>
      <c r="J46" s="12">
        <v>560664</v>
      </c>
      <c r="K46" s="12">
        <f t="shared" si="12"/>
        <v>448089</v>
      </c>
      <c r="L46" s="12">
        <f t="shared" si="12"/>
        <v>450471</v>
      </c>
      <c r="M46" s="12">
        <f t="shared" si="12"/>
        <v>427922</v>
      </c>
      <c r="N46" s="12">
        <f t="shared" si="12"/>
        <v>391383</v>
      </c>
      <c r="O46" s="12">
        <f t="shared" si="12"/>
        <v>283087</v>
      </c>
      <c r="P46" s="12">
        <f t="shared" si="12"/>
        <v>397801</v>
      </c>
      <c r="Q46" s="12">
        <f t="shared" si="12"/>
        <v>413273</v>
      </c>
      <c r="R46" s="12">
        <f t="shared" si="12"/>
        <v>973683</v>
      </c>
      <c r="S46" s="12">
        <f t="shared" si="12"/>
        <v>1028720.03</v>
      </c>
      <c r="T46" s="12">
        <f t="shared" si="12"/>
        <v>1038460</v>
      </c>
      <c r="U46" s="12">
        <f t="shared" si="12"/>
        <v>532888</v>
      </c>
      <c r="V46" s="12">
        <f t="shared" si="12"/>
        <v>344639</v>
      </c>
      <c r="W46" s="12">
        <f t="shared" si="12"/>
        <v>269153</v>
      </c>
      <c r="X46" s="12">
        <f t="shared" si="12"/>
        <v>492729</v>
      </c>
      <c r="Y46" s="12">
        <f t="shared" si="12"/>
        <v>490276</v>
      </c>
      <c r="Z46" s="12">
        <f t="shared" si="12"/>
        <v>607196</v>
      </c>
      <c r="AA46" s="12">
        <f t="shared" si="12"/>
        <v>4572</v>
      </c>
      <c r="AB46" s="12">
        <v>897441</v>
      </c>
      <c r="AC46" s="12">
        <v>475000</v>
      </c>
      <c r="AD46" s="12">
        <v>300693</v>
      </c>
      <c r="AE46" s="12">
        <v>271641</v>
      </c>
      <c r="AF46" s="12">
        <v>353248</v>
      </c>
      <c r="AG46" s="12">
        <v>356634</v>
      </c>
      <c r="AH46" s="12">
        <v>475000</v>
      </c>
      <c r="AI46" s="13">
        <v>-0.10061021534700432</v>
      </c>
      <c r="AJ46" s="13">
        <v>0.33189768782561391</v>
      </c>
    </row>
    <row r="47" spans="1:36" ht="10.5" customHeight="1" x14ac:dyDescent="0.2">
      <c r="A47" s="11"/>
      <c r="B47" s="19" t="s">
        <v>70</v>
      </c>
      <c r="C47" s="14"/>
      <c r="D47" s="19"/>
      <c r="E47" s="14"/>
      <c r="F47" s="2"/>
      <c r="G47" s="12">
        <v>710951</v>
      </c>
      <c r="H47" s="12">
        <v>801582</v>
      </c>
      <c r="I47" s="12">
        <v>1070065</v>
      </c>
      <c r="J47" s="12">
        <v>1214543</v>
      </c>
      <c r="K47" s="12">
        <f t="shared" si="12"/>
        <v>1004176</v>
      </c>
      <c r="L47" s="12">
        <f t="shared" si="12"/>
        <v>1214015</v>
      </c>
      <c r="M47" s="12">
        <f t="shared" si="12"/>
        <v>1485221</v>
      </c>
      <c r="N47" s="12">
        <f t="shared" si="12"/>
        <v>1684312</v>
      </c>
      <c r="O47" s="12">
        <f t="shared" si="12"/>
        <v>427694</v>
      </c>
      <c r="P47" s="12">
        <f t="shared" si="12"/>
        <v>712343</v>
      </c>
      <c r="Q47" s="12">
        <f t="shared" si="12"/>
        <v>420302</v>
      </c>
      <c r="R47" s="12">
        <f t="shared" si="12"/>
        <v>1274648</v>
      </c>
      <c r="S47" s="12">
        <f t="shared" si="12"/>
        <v>1326484.8049999999</v>
      </c>
      <c r="T47" s="12">
        <f t="shared" si="12"/>
        <v>1341212</v>
      </c>
      <c r="U47" s="12">
        <f t="shared" si="12"/>
        <v>660561</v>
      </c>
      <c r="V47" s="12">
        <f t="shared" si="12"/>
        <v>558762</v>
      </c>
      <c r="W47" s="12">
        <f t="shared" si="12"/>
        <v>696671</v>
      </c>
      <c r="X47" s="12">
        <f t="shared" si="12"/>
        <v>652177</v>
      </c>
      <c r="Y47" s="12">
        <f t="shared" si="12"/>
        <v>700906</v>
      </c>
      <c r="Z47" s="12">
        <f t="shared" si="12"/>
        <v>669843</v>
      </c>
      <c r="AA47" s="12">
        <f t="shared" si="12"/>
        <v>415262</v>
      </c>
      <c r="AB47" s="12">
        <v>505113</v>
      </c>
      <c r="AC47" s="12">
        <v>1612469</v>
      </c>
      <c r="AD47" s="12">
        <v>1385811</v>
      </c>
      <c r="AE47" s="12">
        <v>1895340</v>
      </c>
      <c r="AF47" s="12">
        <v>2007015</v>
      </c>
      <c r="AG47" s="12">
        <v>1707261</v>
      </c>
      <c r="AH47" s="12">
        <v>555574</v>
      </c>
      <c r="AI47" s="13">
        <v>1.5996537472928285E-2</v>
      </c>
      <c r="AJ47" s="13">
        <v>-0.67458168376129957</v>
      </c>
    </row>
    <row r="48" spans="1:36" ht="10.5" customHeight="1" x14ac:dyDescent="0.2">
      <c r="A48" s="11"/>
      <c r="B48" s="19" t="s">
        <v>71</v>
      </c>
      <c r="C48" s="14"/>
      <c r="D48" s="19"/>
      <c r="E48" s="14"/>
      <c r="F48" s="2"/>
      <c r="G48" s="12">
        <v>144849</v>
      </c>
      <c r="H48" s="12">
        <v>166292</v>
      </c>
      <c r="I48" s="12">
        <v>249203</v>
      </c>
      <c r="J48" s="12">
        <v>239687</v>
      </c>
      <c r="K48" s="12">
        <f t="shared" si="12"/>
        <v>176116</v>
      </c>
      <c r="L48" s="12">
        <f t="shared" si="12"/>
        <v>197010</v>
      </c>
      <c r="M48" s="12">
        <f t="shared" si="12"/>
        <v>370138</v>
      </c>
      <c r="N48" s="12">
        <f t="shared" si="12"/>
        <v>231805</v>
      </c>
      <c r="O48" s="12">
        <f t="shared" si="12"/>
        <v>53500</v>
      </c>
      <c r="P48" s="12">
        <f t="shared" si="12"/>
        <v>76433</v>
      </c>
      <c r="Q48" s="12">
        <f t="shared" si="12"/>
        <v>80553</v>
      </c>
      <c r="R48" s="12">
        <f t="shared" si="12"/>
        <v>352811</v>
      </c>
      <c r="S48" s="12">
        <f t="shared" si="12"/>
        <v>226965.58</v>
      </c>
      <c r="T48" s="12">
        <f t="shared" si="12"/>
        <v>279615</v>
      </c>
      <c r="U48" s="12">
        <f t="shared" si="12"/>
        <v>225056</v>
      </c>
      <c r="V48" s="12">
        <f t="shared" si="12"/>
        <v>79416</v>
      </c>
      <c r="W48" s="12">
        <f t="shared" si="12"/>
        <v>77438</v>
      </c>
      <c r="X48" s="12">
        <f t="shared" si="12"/>
        <v>114641</v>
      </c>
      <c r="Y48" s="12">
        <f t="shared" si="12"/>
        <v>108751</v>
      </c>
      <c r="Z48" s="12">
        <f t="shared" si="12"/>
        <v>154964</v>
      </c>
      <c r="AA48" s="12">
        <f t="shared" si="12"/>
        <v>222132</v>
      </c>
      <c r="AB48" s="12">
        <v>234035</v>
      </c>
      <c r="AC48" s="12">
        <v>273419</v>
      </c>
      <c r="AD48" s="12">
        <v>110619</v>
      </c>
      <c r="AE48" s="12">
        <v>138713</v>
      </c>
      <c r="AF48" s="12">
        <v>186669</v>
      </c>
      <c r="AG48" s="12">
        <v>112213</v>
      </c>
      <c r="AH48" s="12">
        <v>216457</v>
      </c>
      <c r="AI48" s="13">
        <v>-1.2928822582536137E-2</v>
      </c>
      <c r="AJ48" s="13">
        <v>0.92898327288282101</v>
      </c>
    </row>
    <row r="49" spans="1:36" ht="10.5" customHeight="1" x14ac:dyDescent="0.2">
      <c r="A49" s="11"/>
      <c r="B49" s="19" t="s">
        <v>72</v>
      </c>
      <c r="C49" s="14"/>
      <c r="D49" s="19"/>
      <c r="E49" s="14"/>
      <c r="F49" s="2"/>
      <c r="G49" s="12">
        <v>855564</v>
      </c>
      <c r="H49" s="12">
        <v>1169781</v>
      </c>
      <c r="I49" s="12">
        <v>1152419</v>
      </c>
      <c r="J49" s="12">
        <v>1140738</v>
      </c>
      <c r="K49" s="12">
        <f t="shared" si="12"/>
        <v>1295228</v>
      </c>
      <c r="L49" s="12">
        <f t="shared" si="12"/>
        <v>1179759</v>
      </c>
      <c r="M49" s="12">
        <f t="shared" si="12"/>
        <v>1087900</v>
      </c>
      <c r="N49" s="12">
        <f t="shared" si="12"/>
        <v>1054840</v>
      </c>
      <c r="O49" s="12">
        <f t="shared" si="12"/>
        <v>1090198</v>
      </c>
      <c r="P49" s="12">
        <f t="shared" si="12"/>
        <v>4788369</v>
      </c>
      <c r="Q49" s="12">
        <f t="shared" si="12"/>
        <v>1018343</v>
      </c>
      <c r="R49" s="12">
        <f t="shared" si="12"/>
        <v>1478671</v>
      </c>
      <c r="S49" s="12">
        <f t="shared" si="12"/>
        <v>1450459.3829999999</v>
      </c>
      <c r="T49" s="12">
        <f t="shared" si="12"/>
        <v>1641771</v>
      </c>
      <c r="U49" s="12">
        <f t="shared" si="12"/>
        <v>1491941</v>
      </c>
      <c r="V49" s="12">
        <f t="shared" si="12"/>
        <v>1432543</v>
      </c>
      <c r="W49" s="12">
        <f t="shared" si="12"/>
        <v>1589081</v>
      </c>
      <c r="X49" s="12">
        <f t="shared" si="12"/>
        <v>1560098</v>
      </c>
      <c r="Y49" s="12">
        <f t="shared" si="12"/>
        <v>2508449</v>
      </c>
      <c r="Z49" s="12">
        <f t="shared" si="12"/>
        <v>1627126</v>
      </c>
      <c r="AA49" s="12">
        <f t="shared" si="12"/>
        <v>2933110</v>
      </c>
      <c r="AB49" s="12">
        <v>1453911</v>
      </c>
      <c r="AC49" s="12">
        <v>1584221</v>
      </c>
      <c r="AD49" s="12">
        <v>591103</v>
      </c>
      <c r="AE49" s="12">
        <v>594548</v>
      </c>
      <c r="AF49" s="12">
        <v>650778</v>
      </c>
      <c r="AG49" s="12">
        <v>952483</v>
      </c>
      <c r="AH49" s="12">
        <v>838825</v>
      </c>
      <c r="AI49" s="13">
        <v>-8.7592337521383401E-2</v>
      </c>
      <c r="AJ49" s="13">
        <v>-0.11932811399258569</v>
      </c>
    </row>
    <row r="50" spans="1:36" ht="10.5" customHeight="1" x14ac:dyDescent="0.2">
      <c r="A50" s="11"/>
      <c r="B50" s="19" t="s">
        <v>73</v>
      </c>
      <c r="C50" s="14"/>
      <c r="D50" s="19"/>
      <c r="E50" s="14"/>
      <c r="F50" s="2"/>
      <c r="G50" s="12">
        <v>560745</v>
      </c>
      <c r="H50" s="12">
        <v>1179357</v>
      </c>
      <c r="I50" s="12">
        <v>5163058</v>
      </c>
      <c r="J50" s="12">
        <v>234392</v>
      </c>
      <c r="K50" s="12">
        <f t="shared" si="12"/>
        <v>458837</v>
      </c>
      <c r="L50" s="12">
        <f t="shared" si="12"/>
        <v>551745</v>
      </c>
      <c r="M50" s="12">
        <f t="shared" si="12"/>
        <v>493811</v>
      </c>
      <c r="N50" s="12">
        <f t="shared" si="12"/>
        <v>799584</v>
      </c>
      <c r="O50" s="12">
        <f t="shared" si="12"/>
        <v>2789392</v>
      </c>
      <c r="P50" s="12">
        <f t="shared" si="12"/>
        <v>685416</v>
      </c>
      <c r="Q50" s="12">
        <f t="shared" si="12"/>
        <v>1045670</v>
      </c>
      <c r="R50" s="12">
        <f t="shared" si="12"/>
        <v>3279835</v>
      </c>
      <c r="S50" s="12">
        <f t="shared" si="12"/>
        <v>1039983</v>
      </c>
      <c r="T50" s="12">
        <f t="shared" si="12"/>
        <v>64649</v>
      </c>
      <c r="U50" s="12">
        <f t="shared" si="12"/>
        <v>1947584</v>
      </c>
      <c r="V50" s="12">
        <f t="shared" si="12"/>
        <v>903832</v>
      </c>
      <c r="W50" s="12">
        <f t="shared" si="12"/>
        <v>786297</v>
      </c>
      <c r="X50" s="12">
        <f t="shared" si="12"/>
        <v>888706</v>
      </c>
      <c r="Y50" s="12">
        <f t="shared" si="12"/>
        <v>5696262</v>
      </c>
      <c r="Z50" s="12">
        <f t="shared" si="12"/>
        <v>22215065</v>
      </c>
      <c r="AA50" s="12">
        <f t="shared" si="12"/>
        <v>2622469</v>
      </c>
      <c r="AB50" s="12">
        <v>642142</v>
      </c>
      <c r="AC50" s="12">
        <v>208446</v>
      </c>
      <c r="AD50" s="12">
        <v>1512491</v>
      </c>
      <c r="AE50" s="12">
        <v>1745175</v>
      </c>
      <c r="AF50" s="12">
        <v>1840138</v>
      </c>
      <c r="AG50" s="12">
        <v>19596474</v>
      </c>
      <c r="AH50" s="12">
        <v>18459321</v>
      </c>
      <c r="AI50" s="13">
        <v>0.75023933892846539</v>
      </c>
      <c r="AJ50" s="13">
        <v>-5.8028449403703955E-2</v>
      </c>
    </row>
    <row r="51" spans="1:36" ht="10.5" customHeight="1" x14ac:dyDescent="0.2">
      <c r="A51" s="11"/>
      <c r="B51" s="19" t="s">
        <v>74</v>
      </c>
      <c r="C51" s="14"/>
      <c r="D51" s="19"/>
      <c r="E51" s="14"/>
      <c r="F51" s="2"/>
      <c r="G51" s="12">
        <v>498417</v>
      </c>
      <c r="H51" s="12">
        <v>477823</v>
      </c>
      <c r="I51" s="12">
        <v>216596</v>
      </c>
      <c r="J51" s="12">
        <v>152084</v>
      </c>
      <c r="K51" s="12">
        <f t="shared" si="12"/>
        <v>163916</v>
      </c>
      <c r="L51" s="12">
        <f t="shared" si="12"/>
        <v>161807</v>
      </c>
      <c r="M51" s="12">
        <f t="shared" si="12"/>
        <v>375143</v>
      </c>
      <c r="N51" s="12">
        <f t="shared" si="12"/>
        <v>392311</v>
      </c>
      <c r="O51" s="12">
        <f t="shared" si="12"/>
        <v>378695</v>
      </c>
      <c r="P51" s="12">
        <f t="shared" si="12"/>
        <v>277375</v>
      </c>
      <c r="Q51" s="12">
        <f t="shared" si="12"/>
        <v>255877</v>
      </c>
      <c r="R51" s="12">
        <f t="shared" si="12"/>
        <v>55284</v>
      </c>
      <c r="S51" s="12">
        <f t="shared" si="12"/>
        <v>68544</v>
      </c>
      <c r="T51" s="12">
        <f t="shared" si="12"/>
        <v>2905829</v>
      </c>
      <c r="U51" s="12">
        <f t="shared" si="12"/>
        <v>882463</v>
      </c>
      <c r="V51" s="12">
        <f t="shared" si="12"/>
        <v>3890179</v>
      </c>
      <c r="W51" s="12">
        <f t="shared" si="12"/>
        <v>4446793</v>
      </c>
      <c r="X51" s="12">
        <f t="shared" si="12"/>
        <v>3829069</v>
      </c>
      <c r="Y51" s="12">
        <f t="shared" si="12"/>
        <v>3188857</v>
      </c>
      <c r="Z51" s="12">
        <f t="shared" si="12"/>
        <v>3315922</v>
      </c>
      <c r="AA51" s="12">
        <f t="shared" si="12"/>
        <v>1510769</v>
      </c>
      <c r="AB51" s="12">
        <v>812005</v>
      </c>
      <c r="AC51" s="12">
        <v>708474</v>
      </c>
      <c r="AD51" s="12">
        <v>902408</v>
      </c>
      <c r="AE51" s="12">
        <v>789308</v>
      </c>
      <c r="AF51" s="12">
        <v>725189</v>
      </c>
      <c r="AG51" s="12">
        <v>983875</v>
      </c>
      <c r="AH51" s="12">
        <v>1370628</v>
      </c>
      <c r="AI51" s="13">
        <v>9.1172676972646638E-2</v>
      </c>
      <c r="AJ51" s="13">
        <v>0.393091602083598</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0</v>
      </c>
      <c r="S52" s="12">
        <f t="shared" si="13"/>
        <v>0</v>
      </c>
      <c r="T52" s="12">
        <f t="shared" si="13"/>
        <v>0</v>
      </c>
      <c r="U52" s="12">
        <f t="shared" si="13"/>
        <v>0</v>
      </c>
      <c r="V52" s="12">
        <f t="shared" si="13"/>
        <v>0</v>
      </c>
      <c r="W52" s="12">
        <f t="shared" si="13"/>
        <v>0</v>
      </c>
      <c r="X52" s="12">
        <f t="shared" si="13"/>
        <v>0</v>
      </c>
      <c r="Y52" s="12">
        <f t="shared" si="13"/>
        <v>0</v>
      </c>
      <c r="Z52" s="12">
        <f t="shared" si="13"/>
        <v>0</v>
      </c>
      <c r="AA52" s="12">
        <f t="shared" si="13"/>
        <v>0</v>
      </c>
      <c r="AB52" s="12">
        <v>0</v>
      </c>
      <c r="AC52" s="12">
        <v>0</v>
      </c>
      <c r="AD52" s="12">
        <v>0</v>
      </c>
      <c r="AE52" s="12">
        <v>0</v>
      </c>
      <c r="AF52" s="12">
        <v>0</v>
      </c>
      <c r="AG52" s="12">
        <v>0</v>
      </c>
      <c r="AH52" s="12">
        <v>0</v>
      </c>
      <c r="AI52" s="13" t="s">
        <v>246</v>
      </c>
      <c r="AJ52" s="13" t="s">
        <v>246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199</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20421736</v>
      </c>
      <c r="H62" s="5">
        <v>15952584</v>
      </c>
      <c r="I62" s="5">
        <v>17355175</v>
      </c>
      <c r="J62" s="5">
        <v>17964414</v>
      </c>
      <c r="K62" s="5">
        <f>SUM(K64,K79,K91,K93)</f>
        <v>18870382</v>
      </c>
      <c r="L62" s="5">
        <f>SUM(L64,L79,L91,L93)</f>
        <v>20097977</v>
      </c>
      <c r="M62" s="5">
        <f>SUM(M64,M79,M91,M93)</f>
        <v>21749008</v>
      </c>
      <c r="N62" s="5">
        <f>SUM(N64,N79,N91,N93)</f>
        <v>23196028</v>
      </c>
      <c r="O62" s="39">
        <v>26389436</v>
      </c>
      <c r="P62" s="39">
        <v>32730145</v>
      </c>
      <c r="Q62" s="39">
        <v>25201361</v>
      </c>
      <c r="R62" s="39">
        <v>28075449</v>
      </c>
      <c r="S62" s="39">
        <v>26897520</v>
      </c>
      <c r="T62" s="39">
        <v>27302296</v>
      </c>
      <c r="U62" s="8">
        <v>27999383</v>
      </c>
      <c r="V62" s="8">
        <f>SUM(V64,V79,V91,V93)</f>
        <v>28239098</v>
      </c>
      <c r="W62" s="8">
        <f>W64+W79+W91+W93</f>
        <v>28111661</v>
      </c>
      <c r="X62" s="8">
        <f>SUM(X64,X79,X91,X93)</f>
        <v>27458616</v>
      </c>
      <c r="Y62" s="8">
        <f>SUM(Y64+Y79+Y91+Y93)</f>
        <v>57699851</v>
      </c>
      <c r="Z62" s="8">
        <f>SUM(Z64+Z79+Z91+Z93)</f>
        <v>27156790</v>
      </c>
      <c r="AA62" s="8">
        <f>SUM(AA64+AA79+AA91+AA93)</f>
        <v>28671589</v>
      </c>
      <c r="AB62" s="39">
        <v>27955866</v>
      </c>
      <c r="AC62" s="39">
        <v>28636924</v>
      </c>
      <c r="AD62" s="39">
        <v>28852213</v>
      </c>
      <c r="AE62" s="39">
        <v>30847057</v>
      </c>
      <c r="AF62" s="39">
        <v>31250752</v>
      </c>
      <c r="AG62" s="39">
        <v>51423679</v>
      </c>
      <c r="AH62" s="39">
        <v>49014338</v>
      </c>
      <c r="AI62" s="10">
        <v>9.809951198010225E-2</v>
      </c>
      <c r="AJ62" s="10">
        <v>-4.6852754350772921E-2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9452479</v>
      </c>
      <c r="H64" s="12">
        <v>4936776</v>
      </c>
      <c r="I64" s="12">
        <v>5828527</v>
      </c>
      <c r="J64" s="12">
        <v>4708476</v>
      </c>
      <c r="K64" s="12">
        <f>SUM(K65,K69:K73)</f>
        <v>5257971</v>
      </c>
      <c r="L64" s="12">
        <f>SUM(L65,L69:L73)</f>
        <v>5398317</v>
      </c>
      <c r="M64" s="12">
        <f>SUM(M65,M69:M73)</f>
        <v>5884583</v>
      </c>
      <c r="N64" s="12">
        <f>SUM(N65,N69:N73)</f>
        <v>6247769</v>
      </c>
      <c r="O64" s="41">
        <v>6721550</v>
      </c>
      <c r="P64" s="41">
        <v>15266044</v>
      </c>
      <c r="Q64" s="41">
        <v>6118589</v>
      </c>
      <c r="R64" s="41">
        <v>7233494</v>
      </c>
      <c r="S64" s="41">
        <v>7778498</v>
      </c>
      <c r="T64" s="41">
        <v>8040658</v>
      </c>
      <c r="U64" s="11">
        <v>9291591</v>
      </c>
      <c r="V64" s="11">
        <v>7316804</v>
      </c>
      <c r="W64" s="11">
        <v>7516537</v>
      </c>
      <c r="X64" s="11">
        <v>7607671</v>
      </c>
      <c r="Y64" s="11">
        <v>38347682</v>
      </c>
      <c r="Z64" s="11">
        <v>7896473</v>
      </c>
      <c r="AA64" s="11">
        <v>9324266</v>
      </c>
      <c r="AB64" s="41">
        <v>9139842</v>
      </c>
      <c r="AC64" s="41">
        <v>9734378</v>
      </c>
      <c r="AD64" s="41">
        <v>9987538</v>
      </c>
      <c r="AE64" s="41">
        <v>9947088</v>
      </c>
      <c r="AF64" s="41">
        <v>10236553</v>
      </c>
      <c r="AG64" s="39">
        <v>29408285</v>
      </c>
      <c r="AH64" s="41">
        <v>27132831</v>
      </c>
      <c r="AI64" s="13">
        <v>0.19883497214919976</v>
      </c>
      <c r="AJ64" s="13">
        <v>-7.7374590187765116E-2</v>
      </c>
    </row>
    <row r="65" spans="1:36" ht="10.5" customHeight="1" x14ac:dyDescent="0.2">
      <c r="A65" s="11"/>
      <c r="B65" s="11"/>
      <c r="C65" s="11" t="s">
        <v>36</v>
      </c>
      <c r="D65" s="11"/>
      <c r="E65" s="11"/>
      <c r="F65" s="2"/>
      <c r="G65" s="12">
        <v>3699830</v>
      </c>
      <c r="H65" s="12">
        <v>3997375</v>
      </c>
      <c r="I65" s="12">
        <v>4298802</v>
      </c>
      <c r="J65" s="12">
        <v>3812031</v>
      </c>
      <c r="K65" s="12">
        <f>SUM(K66:K68)</f>
        <v>4348055</v>
      </c>
      <c r="L65" s="12">
        <f>SUM(L66:L68)</f>
        <v>4403662</v>
      </c>
      <c r="M65" s="12">
        <f>SUM(M66:M68)</f>
        <v>4784490</v>
      </c>
      <c r="N65" s="12">
        <f>SUM(N66:N68)</f>
        <v>5086171</v>
      </c>
      <c r="O65" s="41">
        <v>5330830</v>
      </c>
      <c r="P65" s="41">
        <v>5665486</v>
      </c>
      <c r="Q65" s="41">
        <v>5288226</v>
      </c>
      <c r="R65" s="41">
        <v>5852303</v>
      </c>
      <c r="S65" s="41">
        <v>6236314</v>
      </c>
      <c r="T65" s="41">
        <v>6305598</v>
      </c>
      <c r="U65" s="11">
        <v>6586514</v>
      </c>
      <c r="V65" s="11">
        <v>5932587</v>
      </c>
      <c r="W65" s="11">
        <v>6034113</v>
      </c>
      <c r="X65" s="11">
        <v>6312400</v>
      </c>
      <c r="Y65" s="11">
        <v>6619888</v>
      </c>
      <c r="Z65" s="11">
        <v>6761521</v>
      </c>
      <c r="AA65" s="11">
        <v>7324079</v>
      </c>
      <c r="AB65" s="41">
        <v>7746975</v>
      </c>
      <c r="AC65" s="41">
        <v>7872969</v>
      </c>
      <c r="AD65" s="41">
        <v>8408661</v>
      </c>
      <c r="AE65" s="41">
        <v>8804535</v>
      </c>
      <c r="AF65" s="41">
        <v>8763791</v>
      </c>
      <c r="AG65" s="41">
        <v>9334142</v>
      </c>
      <c r="AH65" s="41">
        <v>9043413</v>
      </c>
      <c r="AI65" s="13">
        <v>2.6124448063466144E-2</v>
      </c>
      <c r="AJ65" s="13">
        <v>-3.1146837063331583E-2</v>
      </c>
    </row>
    <row r="66" spans="1:36" ht="10.5" customHeight="1" x14ac:dyDescent="0.2">
      <c r="A66" s="11"/>
      <c r="B66" s="11"/>
      <c r="C66" s="11"/>
      <c r="D66" s="11" t="s">
        <v>37</v>
      </c>
      <c r="E66" s="11"/>
      <c r="F66" s="2"/>
      <c r="G66" s="12">
        <v>3699830</v>
      </c>
      <c r="H66" s="12">
        <v>3997375</v>
      </c>
      <c r="I66" s="12">
        <v>4298802</v>
      </c>
      <c r="J66" s="12">
        <v>3812031</v>
      </c>
      <c r="K66" s="12">
        <v>4348055</v>
      </c>
      <c r="L66" s="12">
        <v>4403662</v>
      </c>
      <c r="M66" s="12">
        <v>4784490</v>
      </c>
      <c r="N66" s="12">
        <v>5086171</v>
      </c>
      <c r="O66" s="41">
        <v>5233522</v>
      </c>
      <c r="P66" s="41">
        <v>5587177</v>
      </c>
      <c r="Q66" s="41">
        <v>5183436</v>
      </c>
      <c r="R66" s="41">
        <v>5731768</v>
      </c>
      <c r="S66" s="41">
        <v>6113809</v>
      </c>
      <c r="T66" s="41">
        <v>6170090</v>
      </c>
      <c r="U66" s="11">
        <v>6434571</v>
      </c>
      <c r="V66" s="11">
        <v>5760534</v>
      </c>
      <c r="W66" s="11">
        <v>5920840</v>
      </c>
      <c r="X66" s="11">
        <v>6209447</v>
      </c>
      <c r="Y66" s="11">
        <v>6541376</v>
      </c>
      <c r="Z66" s="11">
        <v>6672372</v>
      </c>
      <c r="AA66" s="11">
        <v>7232531</v>
      </c>
      <c r="AB66" s="41">
        <v>7647896</v>
      </c>
      <c r="AC66" s="41">
        <v>7765873</v>
      </c>
      <c r="AD66" s="41">
        <v>8293211</v>
      </c>
      <c r="AE66" s="41">
        <v>8664644</v>
      </c>
      <c r="AF66" s="41">
        <v>8622594</v>
      </c>
      <c r="AG66" s="41">
        <v>9160912</v>
      </c>
      <c r="AH66" s="41">
        <v>8943412</v>
      </c>
      <c r="AI66" s="13">
        <v>2.6424187162935153E-2</v>
      </c>
      <c r="AJ66" s="13">
        <v>-2.3742177634715846E-2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97308</v>
      </c>
      <c r="P68" s="41">
        <v>78309</v>
      </c>
      <c r="Q68" s="41">
        <v>104790</v>
      </c>
      <c r="R68" s="41">
        <v>120535</v>
      </c>
      <c r="S68" s="41">
        <v>122505</v>
      </c>
      <c r="T68" s="41">
        <v>135508</v>
      </c>
      <c r="U68" s="11">
        <v>151943</v>
      </c>
      <c r="V68" s="11">
        <v>172053</v>
      </c>
      <c r="W68" s="11">
        <v>113273</v>
      </c>
      <c r="X68" s="11">
        <v>102953</v>
      </c>
      <c r="Y68" s="11">
        <v>78512</v>
      </c>
      <c r="Z68" s="11">
        <v>89149</v>
      </c>
      <c r="AA68" s="11">
        <v>91548</v>
      </c>
      <c r="AB68" s="41">
        <v>99079</v>
      </c>
      <c r="AC68" s="41">
        <v>107096</v>
      </c>
      <c r="AD68" s="41">
        <v>115450</v>
      </c>
      <c r="AE68" s="41">
        <v>139891</v>
      </c>
      <c r="AF68" s="41">
        <v>141197</v>
      </c>
      <c r="AG68" s="41">
        <v>173230</v>
      </c>
      <c r="AH68" s="41">
        <v>100001</v>
      </c>
      <c r="AI68" s="13">
        <v>1.544971277318119E-3</v>
      </c>
      <c r="AJ68" s="13">
        <v>-0.42272701033308319</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5752649</v>
      </c>
      <c r="H73" s="12">
        <v>939401</v>
      </c>
      <c r="I73" s="12">
        <v>1529725</v>
      </c>
      <c r="J73" s="12">
        <v>896445</v>
      </c>
      <c r="K73" s="12">
        <f>SUM(K74:K77)</f>
        <v>909916</v>
      </c>
      <c r="L73" s="12">
        <f>SUM(L74:L77)</f>
        <v>994655</v>
      </c>
      <c r="M73" s="12">
        <f>SUM(M74:M77)</f>
        <v>1100093</v>
      </c>
      <c r="N73" s="12">
        <f>SUM(N74:N77)</f>
        <v>1161598</v>
      </c>
      <c r="O73" s="41">
        <v>1390720</v>
      </c>
      <c r="P73" s="41">
        <v>9600558</v>
      </c>
      <c r="Q73" s="41">
        <v>830363</v>
      </c>
      <c r="R73" s="41">
        <v>1381191</v>
      </c>
      <c r="S73" s="41">
        <v>1542184</v>
      </c>
      <c r="T73" s="41">
        <v>1735060</v>
      </c>
      <c r="U73" s="11">
        <v>2705077</v>
      </c>
      <c r="V73" s="11">
        <v>1384217</v>
      </c>
      <c r="W73" s="11">
        <v>1482424</v>
      </c>
      <c r="X73" s="11">
        <v>1295271</v>
      </c>
      <c r="Y73" s="11">
        <v>31727794</v>
      </c>
      <c r="Z73" s="11">
        <v>1134952</v>
      </c>
      <c r="AA73" s="11">
        <v>2000187</v>
      </c>
      <c r="AB73" s="41">
        <v>1392867</v>
      </c>
      <c r="AC73" s="41">
        <v>1861409</v>
      </c>
      <c r="AD73" s="41">
        <v>1578877</v>
      </c>
      <c r="AE73" s="41">
        <v>1142553</v>
      </c>
      <c r="AF73" s="41">
        <v>1472762</v>
      </c>
      <c r="AG73" s="41">
        <v>20074143</v>
      </c>
      <c r="AH73" s="41">
        <v>18089418</v>
      </c>
      <c r="AI73" s="13">
        <v>0.53315415453546189</v>
      </c>
      <c r="AJ73" s="13">
        <v>-9.8869725098600716E-2</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622510</v>
      </c>
      <c r="H75" s="12">
        <v>643739</v>
      </c>
      <c r="I75" s="12">
        <v>653962</v>
      </c>
      <c r="J75" s="12">
        <v>548357</v>
      </c>
      <c r="K75" s="12">
        <v>565126</v>
      </c>
      <c r="L75" s="12">
        <v>561030</v>
      </c>
      <c r="M75" s="12">
        <v>596422</v>
      </c>
      <c r="N75" s="12">
        <v>594500</v>
      </c>
      <c r="O75" s="41">
        <v>679354</v>
      </c>
      <c r="P75" s="41">
        <v>763883</v>
      </c>
      <c r="Q75" s="41">
        <v>751483</v>
      </c>
      <c r="R75" s="41">
        <v>709973</v>
      </c>
      <c r="S75" s="41">
        <v>803000</v>
      </c>
      <c r="T75" s="41">
        <v>830186</v>
      </c>
      <c r="U75" s="11">
        <v>860839</v>
      </c>
      <c r="V75" s="11">
        <v>873345</v>
      </c>
      <c r="W75" s="11">
        <v>796761</v>
      </c>
      <c r="X75" s="11">
        <v>764404</v>
      </c>
      <c r="Y75" s="11">
        <v>883539</v>
      </c>
      <c r="Z75" s="11">
        <v>784456</v>
      </c>
      <c r="AA75" s="11">
        <v>690179</v>
      </c>
      <c r="AB75" s="41">
        <v>734174</v>
      </c>
      <c r="AC75" s="41">
        <v>673106</v>
      </c>
      <c r="AD75" s="41">
        <v>766957</v>
      </c>
      <c r="AE75" s="41">
        <v>755527</v>
      </c>
      <c r="AF75" s="41">
        <v>867843</v>
      </c>
      <c r="AG75" s="41">
        <v>886889</v>
      </c>
      <c r="AH75" s="41">
        <v>757937</v>
      </c>
      <c r="AI75" s="13">
        <v>5.3231530653092829E-3</v>
      </c>
      <c r="AJ75" s="13">
        <v>-0.14539812761236187</v>
      </c>
    </row>
    <row r="76" spans="1:36" ht="10.5" customHeight="1" x14ac:dyDescent="0.2">
      <c r="A76" s="11"/>
      <c r="B76" s="14"/>
      <c r="C76" s="11"/>
      <c r="D76" s="15" t="s">
        <v>47</v>
      </c>
      <c r="E76" s="11"/>
      <c r="F76" s="2"/>
      <c r="G76" s="12">
        <v>0</v>
      </c>
      <c r="H76" s="12">
        <v>0</v>
      </c>
      <c r="I76" s="12">
        <v>500000</v>
      </c>
      <c r="J76" s="12">
        <v>0</v>
      </c>
      <c r="K76" s="12">
        <v>0</v>
      </c>
      <c r="L76" s="12">
        <v>0</v>
      </c>
      <c r="M76" s="12">
        <v>0</v>
      </c>
      <c r="N76" s="12">
        <v>0</v>
      </c>
      <c r="O76" s="41">
        <v>15217</v>
      </c>
      <c r="P76" s="41">
        <v>8027248</v>
      </c>
      <c r="Q76" s="41">
        <v>0</v>
      </c>
      <c r="R76" s="41">
        <v>0</v>
      </c>
      <c r="S76" s="41">
        <v>0</v>
      </c>
      <c r="T76" s="41">
        <v>100000</v>
      </c>
      <c r="U76" s="11">
        <v>1310386</v>
      </c>
      <c r="V76" s="11">
        <v>0</v>
      </c>
      <c r="W76" s="11">
        <v>245873</v>
      </c>
      <c r="X76" s="11">
        <v>211092</v>
      </c>
      <c r="Y76" s="11">
        <v>30466791</v>
      </c>
      <c r="Z76" s="11">
        <v>0</v>
      </c>
      <c r="AA76" s="11">
        <v>905815</v>
      </c>
      <c r="AB76" s="41">
        <v>200764</v>
      </c>
      <c r="AC76" s="41">
        <v>536600</v>
      </c>
      <c r="AD76" s="41">
        <v>243171</v>
      </c>
      <c r="AE76" s="41">
        <v>23979</v>
      </c>
      <c r="AF76" s="41">
        <v>4697</v>
      </c>
      <c r="AG76" s="41">
        <v>18758993</v>
      </c>
      <c r="AH76" s="41">
        <v>16966437</v>
      </c>
      <c r="AI76" s="13">
        <v>1.094839727566721</v>
      </c>
      <c r="AJ76" s="13">
        <v>-9.555715490698248E-2</v>
      </c>
    </row>
    <row r="77" spans="1:36" ht="10.5" customHeight="1" x14ac:dyDescent="0.2">
      <c r="A77" s="11"/>
      <c r="B77" s="11"/>
      <c r="C77" s="11"/>
      <c r="D77" s="11" t="s">
        <v>48</v>
      </c>
      <c r="E77" s="11"/>
      <c r="F77" s="2"/>
      <c r="G77" s="12">
        <v>5130139</v>
      </c>
      <c r="H77" s="12">
        <v>295662</v>
      </c>
      <c r="I77" s="12">
        <v>375763</v>
      </c>
      <c r="J77" s="12">
        <v>348088</v>
      </c>
      <c r="K77" s="12">
        <v>344790</v>
      </c>
      <c r="L77" s="12">
        <v>433625</v>
      </c>
      <c r="M77" s="12">
        <v>503671</v>
      </c>
      <c r="N77" s="12">
        <v>567098</v>
      </c>
      <c r="O77" s="41">
        <v>696149</v>
      </c>
      <c r="P77" s="41">
        <v>809427</v>
      </c>
      <c r="Q77" s="41">
        <v>78880</v>
      </c>
      <c r="R77" s="41">
        <v>671218</v>
      </c>
      <c r="S77" s="41">
        <v>739184</v>
      </c>
      <c r="T77" s="41">
        <v>804874</v>
      </c>
      <c r="U77" s="11">
        <v>533852</v>
      </c>
      <c r="V77" s="11">
        <v>510872</v>
      </c>
      <c r="W77" s="11">
        <v>439790</v>
      </c>
      <c r="X77" s="11">
        <v>319775</v>
      </c>
      <c r="Y77" s="11">
        <v>377464</v>
      </c>
      <c r="Z77" s="11">
        <v>350496</v>
      </c>
      <c r="AA77" s="11">
        <v>404193</v>
      </c>
      <c r="AB77" s="41">
        <v>457929</v>
      </c>
      <c r="AC77" s="41">
        <v>651703</v>
      </c>
      <c r="AD77" s="41">
        <v>568749</v>
      </c>
      <c r="AE77" s="41">
        <v>363047</v>
      </c>
      <c r="AF77" s="41">
        <v>600222</v>
      </c>
      <c r="AG77" s="41">
        <v>428261</v>
      </c>
      <c r="AH77" s="41">
        <v>365044</v>
      </c>
      <c r="AI77" s="13">
        <v>-3.7077847843160594E-2</v>
      </c>
      <c r="AJ77" s="13">
        <v>-0.14761325453403415</v>
      </c>
    </row>
    <row r="78" spans="1:36" ht="10.5" customHeight="1" x14ac:dyDescent="0.2">
      <c r="A78" s="11"/>
      <c r="B78" s="11"/>
      <c r="C78" s="11"/>
      <c r="D78" s="11"/>
      <c r="E78" s="11"/>
      <c r="F78" s="2"/>
      <c r="G78" s="12"/>
      <c r="H78" s="12"/>
      <c r="I78" s="12"/>
      <c r="J78" s="12"/>
      <c r="K78" s="12"/>
      <c r="L78" s="12"/>
      <c r="M78" s="12">
        <v>0</v>
      </c>
      <c r="N78" s="12"/>
      <c r="O78" s="41"/>
      <c r="P78" s="41"/>
      <c r="Q78" s="41"/>
      <c r="R78" s="41"/>
      <c r="S78" s="41"/>
      <c r="T78" s="41"/>
      <c r="U78" s="11"/>
      <c r="V78" s="11"/>
      <c r="W78" s="11"/>
      <c r="X78" s="11"/>
      <c r="Y78" s="11"/>
      <c r="Z78" s="11"/>
      <c r="AA78" s="11"/>
      <c r="AB78" s="41"/>
      <c r="AC78" s="41"/>
      <c r="AD78" s="41"/>
      <c r="AE78" s="41"/>
      <c r="AF78" s="41"/>
      <c r="AG78" s="41"/>
      <c r="AH78" s="41"/>
      <c r="AI78" s="13"/>
      <c r="AJ78" s="13"/>
    </row>
    <row r="79" spans="1:36" ht="10.5" customHeight="1" x14ac:dyDescent="0.2">
      <c r="A79" s="11"/>
      <c r="B79" s="11" t="s">
        <v>49</v>
      </c>
      <c r="C79" s="11"/>
      <c r="D79" s="11"/>
      <c r="E79" s="11"/>
      <c r="F79" s="2"/>
      <c r="G79" s="12">
        <v>8456592</v>
      </c>
      <c r="H79" s="12">
        <v>8528138</v>
      </c>
      <c r="I79" s="12">
        <v>9150363</v>
      </c>
      <c r="J79" s="12">
        <v>10504322</v>
      </c>
      <c r="K79" s="12">
        <f>SUM(K80:K89)</f>
        <v>11106746</v>
      </c>
      <c r="L79" s="12">
        <f>SUM(L80:L89)</f>
        <v>11973118</v>
      </c>
      <c r="M79" s="12">
        <f>SUM(M80:M89)</f>
        <v>12709682</v>
      </c>
      <c r="N79" s="12">
        <f>SUM(N80:N89)</f>
        <v>13522364</v>
      </c>
      <c r="O79" s="41">
        <v>16139501</v>
      </c>
      <c r="P79" s="41">
        <v>13570676</v>
      </c>
      <c r="Q79" s="41">
        <v>13936275</v>
      </c>
      <c r="R79" s="41">
        <v>14276255</v>
      </c>
      <c r="S79" s="41">
        <v>14223046</v>
      </c>
      <c r="T79" s="41">
        <v>14594350</v>
      </c>
      <c r="U79" s="11">
        <v>14364112</v>
      </c>
      <c r="V79" s="11">
        <f>SUM(V80:V89)</f>
        <v>17257545</v>
      </c>
      <c r="W79" s="11">
        <f>SUM(W80:W89)</f>
        <v>16162947</v>
      </c>
      <c r="X79" s="11">
        <f>SUM(X80:X89)</f>
        <v>14221356</v>
      </c>
      <c r="Y79" s="11">
        <f>SUM(Y80:Y89)</f>
        <v>13436033</v>
      </c>
      <c r="Z79" s="11">
        <f>SUM(Z80:Z89)</f>
        <v>14173667</v>
      </c>
      <c r="AA79" s="11">
        <v>14435002</v>
      </c>
      <c r="AB79" s="41">
        <v>14300411</v>
      </c>
      <c r="AC79" s="41">
        <v>14528376</v>
      </c>
      <c r="AD79" s="41">
        <v>14199996</v>
      </c>
      <c r="AE79" s="41">
        <v>16264340</v>
      </c>
      <c r="AF79" s="41">
        <v>16278986</v>
      </c>
      <c r="AG79" s="41">
        <v>17557736</v>
      </c>
      <c r="AH79" s="41">
        <v>17597484</v>
      </c>
      <c r="AI79" s="13">
        <v>3.5182710679305895E-2</v>
      </c>
      <c r="AJ79" s="13">
        <v>2.2638454069476839E-3</v>
      </c>
    </row>
    <row r="80" spans="1:36" ht="10.5" customHeight="1" x14ac:dyDescent="0.2">
      <c r="A80" s="11"/>
      <c r="B80" s="11"/>
      <c r="C80" s="11" t="s">
        <v>50</v>
      </c>
      <c r="D80" s="11"/>
      <c r="E80" s="11"/>
      <c r="F80" s="2"/>
      <c r="G80" s="12">
        <v>0</v>
      </c>
      <c r="H80" s="12">
        <v>0</v>
      </c>
      <c r="I80" s="12">
        <v>0</v>
      </c>
      <c r="J80" s="12">
        <v>656637</v>
      </c>
      <c r="K80" s="12">
        <v>681307</v>
      </c>
      <c r="L80" s="12">
        <v>701782</v>
      </c>
      <c r="M80" s="12">
        <v>748367</v>
      </c>
      <c r="N80" s="12">
        <v>831221</v>
      </c>
      <c r="O80" s="41">
        <v>788844</v>
      </c>
      <c r="P80" s="41">
        <v>823997</v>
      </c>
      <c r="Q80" s="41">
        <v>823997</v>
      </c>
      <c r="R80" s="41">
        <v>823997</v>
      </c>
      <c r="S80" s="41">
        <v>823997</v>
      </c>
      <c r="T80" s="41">
        <v>823997</v>
      </c>
      <c r="U80" s="11">
        <v>823997</v>
      </c>
      <c r="V80" s="11">
        <v>823997</v>
      </c>
      <c r="W80" s="11">
        <v>823997</v>
      </c>
      <c r="X80" s="11">
        <v>823997</v>
      </c>
      <c r="Y80" s="11">
        <v>823997</v>
      </c>
      <c r="Z80" s="11">
        <v>823997</v>
      </c>
      <c r="AA80" s="11">
        <v>823997</v>
      </c>
      <c r="AB80" s="41">
        <v>823997</v>
      </c>
      <c r="AC80" s="41">
        <v>823997</v>
      </c>
      <c r="AD80" s="41">
        <v>823997</v>
      </c>
      <c r="AE80" s="41">
        <v>823997</v>
      </c>
      <c r="AF80" s="41">
        <v>823997</v>
      </c>
      <c r="AG80" s="41">
        <v>824003</v>
      </c>
      <c r="AH80" s="41">
        <v>823997</v>
      </c>
      <c r="AI80" s="13">
        <v>0</v>
      </c>
      <c r="AJ80" s="13">
        <v>-7.2815268876448262E-6</v>
      </c>
    </row>
    <row r="81" spans="1:36" ht="10.5" customHeight="1" x14ac:dyDescent="0.2">
      <c r="A81" s="11"/>
      <c r="B81" s="11"/>
      <c r="C81" s="11" t="s">
        <v>51</v>
      </c>
      <c r="D81" s="11"/>
      <c r="E81" s="11"/>
      <c r="F81" s="2"/>
      <c r="G81" s="12">
        <v>0</v>
      </c>
      <c r="H81" s="12">
        <v>0</v>
      </c>
      <c r="I81" s="12">
        <v>0</v>
      </c>
      <c r="J81" s="12">
        <v>151969</v>
      </c>
      <c r="K81" s="12">
        <v>162279</v>
      </c>
      <c r="L81" s="12">
        <v>163267</v>
      </c>
      <c r="M81" s="12">
        <v>168308</v>
      </c>
      <c r="N81" s="12">
        <v>224164</v>
      </c>
      <c r="O81" s="41">
        <v>396371</v>
      </c>
      <c r="P81" s="41">
        <v>427255</v>
      </c>
      <c r="Q81" s="41">
        <v>474302</v>
      </c>
      <c r="R81" s="41">
        <v>468138</v>
      </c>
      <c r="S81" s="41">
        <v>504763</v>
      </c>
      <c r="T81" s="41">
        <v>564426</v>
      </c>
      <c r="U81" s="11">
        <v>571232</v>
      </c>
      <c r="V81" s="12">
        <v>520612</v>
      </c>
      <c r="W81" s="11">
        <v>585602</v>
      </c>
      <c r="X81" s="11">
        <v>603778</v>
      </c>
      <c r="Y81" s="11">
        <v>642066</v>
      </c>
      <c r="Z81" s="11">
        <v>641275</v>
      </c>
      <c r="AA81" s="11">
        <v>669370</v>
      </c>
      <c r="AB81" s="41">
        <v>686489</v>
      </c>
      <c r="AC81" s="41">
        <v>688564</v>
      </c>
      <c r="AD81" s="41">
        <v>704400</v>
      </c>
      <c r="AE81" s="41">
        <v>723909</v>
      </c>
      <c r="AF81" s="41">
        <v>733535</v>
      </c>
      <c r="AG81" s="41">
        <v>773702</v>
      </c>
      <c r="AH81" s="41">
        <v>779165</v>
      </c>
      <c r="AI81" s="13">
        <v>2.1329733551713304E-2</v>
      </c>
      <c r="AJ81" s="13">
        <v>7.0608580564610144E-3</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f>461002+308766</f>
        <v>769768</v>
      </c>
      <c r="W82" s="12">
        <f>512907+336955</f>
        <v>849862</v>
      </c>
      <c r="X82" s="12">
        <v>964654</v>
      </c>
      <c r="Y82" s="12">
        <v>992265.6761500095</v>
      </c>
      <c r="Z82" s="12">
        <v>1053856.4253314682</v>
      </c>
      <c r="AA82" s="12">
        <v>1205335</v>
      </c>
      <c r="AB82" s="41">
        <v>1204896</v>
      </c>
      <c r="AC82" s="41">
        <v>1257258</v>
      </c>
      <c r="AD82" s="41">
        <v>1316312</v>
      </c>
      <c r="AE82" s="41">
        <v>1341146</v>
      </c>
      <c r="AF82" s="41">
        <v>1391068</v>
      </c>
      <c r="AG82" s="41">
        <v>1466610</v>
      </c>
      <c r="AH82" s="41">
        <v>1536095</v>
      </c>
      <c r="AI82" s="13">
        <v>4.1305315899523354E-2</v>
      </c>
      <c r="AJ82" s="13">
        <v>4.7377966875992938E-2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1730232</v>
      </c>
      <c r="W83" s="12">
        <v>1650138</v>
      </c>
      <c r="X83" s="12">
        <v>1535336</v>
      </c>
      <c r="Y83" s="12">
        <v>1507734.3238499905</v>
      </c>
      <c r="Z83" s="12">
        <v>1446143.5746685318</v>
      </c>
      <c r="AA83" s="12">
        <v>1362372</v>
      </c>
      <c r="AB83" s="41">
        <v>1295485</v>
      </c>
      <c r="AC83" s="41">
        <v>1242742</v>
      </c>
      <c r="AD83" s="41">
        <v>1138750</v>
      </c>
      <c r="AE83" s="41">
        <v>1159793</v>
      </c>
      <c r="AF83" s="41">
        <v>1110347</v>
      </c>
      <c r="AG83" s="41">
        <v>1075971</v>
      </c>
      <c r="AH83" s="41">
        <v>963905</v>
      </c>
      <c r="AI83" s="13">
        <v>-4.8080315933634155E-2</v>
      </c>
      <c r="AJ83" s="13">
        <v>-0.10415336472823153</v>
      </c>
    </row>
    <row r="84" spans="1:36" ht="10.5" customHeight="1" x14ac:dyDescent="0.2">
      <c r="A84" s="11"/>
      <c r="B84" s="11"/>
      <c r="C84" s="11" t="s">
        <v>106</v>
      </c>
      <c r="D84" s="11"/>
      <c r="E84" s="11"/>
      <c r="F84" s="2"/>
      <c r="G84" s="12">
        <v>0</v>
      </c>
      <c r="H84" s="12">
        <v>0</v>
      </c>
      <c r="I84" s="12">
        <v>0</v>
      </c>
      <c r="J84" s="12">
        <v>50105</v>
      </c>
      <c r="K84" s="12">
        <v>55263</v>
      </c>
      <c r="L84" s="12">
        <v>54499</v>
      </c>
      <c r="M84" s="12">
        <v>56027</v>
      </c>
      <c r="N84" s="12">
        <v>54499</v>
      </c>
      <c r="O84" s="41">
        <v>58508</v>
      </c>
      <c r="P84" s="41">
        <v>35226</v>
      </c>
      <c r="Q84" s="41">
        <v>81352</v>
      </c>
      <c r="R84" s="41">
        <v>56980</v>
      </c>
      <c r="S84" s="41">
        <v>63377</v>
      </c>
      <c r="T84" s="41">
        <v>56980</v>
      </c>
      <c r="U84" s="11">
        <v>56980</v>
      </c>
      <c r="V84" s="11">
        <v>56980</v>
      </c>
      <c r="W84" s="11">
        <v>56980</v>
      </c>
      <c r="X84" s="11">
        <v>56980</v>
      </c>
      <c r="Y84" s="11">
        <v>56980</v>
      </c>
      <c r="Z84" s="11">
        <v>56980</v>
      </c>
      <c r="AA84" s="11">
        <v>56980</v>
      </c>
      <c r="AB84" s="41">
        <v>56980</v>
      </c>
      <c r="AC84" s="41">
        <v>57912</v>
      </c>
      <c r="AD84" s="41">
        <v>56980</v>
      </c>
      <c r="AE84" s="41">
        <v>48132</v>
      </c>
      <c r="AF84" s="41">
        <v>56980</v>
      </c>
      <c r="AG84" s="41">
        <v>56980</v>
      </c>
      <c r="AH84" s="41">
        <v>56980</v>
      </c>
      <c r="AI84" s="13">
        <v>0</v>
      </c>
      <c r="AJ84" s="13">
        <v>0</v>
      </c>
    </row>
    <row r="85" spans="1:36" ht="10.5" customHeight="1" x14ac:dyDescent="0.2">
      <c r="A85" s="11"/>
      <c r="B85" s="14"/>
      <c r="C85" s="11" t="s">
        <v>55</v>
      </c>
      <c r="E85" s="11"/>
      <c r="F85" s="2"/>
      <c r="G85" s="12">
        <v>0</v>
      </c>
      <c r="H85" s="12">
        <v>0</v>
      </c>
      <c r="I85" s="12">
        <v>0</v>
      </c>
      <c r="J85" s="12">
        <v>0</v>
      </c>
      <c r="K85" s="12">
        <v>0</v>
      </c>
      <c r="L85" s="12">
        <v>7141</v>
      </c>
      <c r="M85" s="12">
        <v>18875</v>
      </c>
      <c r="N85" s="12">
        <v>28856</v>
      </c>
      <c r="O85" s="41">
        <v>67078</v>
      </c>
      <c r="P85" s="41">
        <v>0</v>
      </c>
      <c r="Q85" s="41">
        <v>24779</v>
      </c>
      <c r="R85" s="41">
        <v>16140</v>
      </c>
      <c r="S85" s="41">
        <v>0</v>
      </c>
      <c r="T85" s="41">
        <v>18338</v>
      </c>
      <c r="U85" s="11">
        <v>21826</v>
      </c>
      <c r="V85" s="11">
        <v>24289</v>
      </c>
      <c r="W85" s="11">
        <v>24832</v>
      </c>
      <c r="X85" s="11">
        <v>26455</v>
      </c>
      <c r="Y85" s="11">
        <v>62437</v>
      </c>
      <c r="Z85" s="11">
        <v>39175</v>
      </c>
      <c r="AA85" s="11">
        <v>42604</v>
      </c>
      <c r="AB85" s="41">
        <v>43798</v>
      </c>
      <c r="AC85" s="41">
        <v>47567</v>
      </c>
      <c r="AD85" s="41">
        <v>56309</v>
      </c>
      <c r="AE85" s="41">
        <v>59480</v>
      </c>
      <c r="AF85" s="41">
        <v>64782</v>
      </c>
      <c r="AG85" s="41">
        <v>66360</v>
      </c>
      <c r="AH85" s="41">
        <v>74703</v>
      </c>
      <c r="AI85" s="13">
        <v>9.3068285954358787E-2</v>
      </c>
      <c r="AJ85" s="13">
        <v>0.12572332730560579</v>
      </c>
    </row>
    <row r="86" spans="1:36" ht="10.5" customHeight="1" x14ac:dyDescent="0.2">
      <c r="A86" s="11"/>
      <c r="B86" s="11"/>
      <c r="C86" s="11" t="s">
        <v>56</v>
      </c>
      <c r="D86" s="11"/>
      <c r="E86" s="11"/>
      <c r="F86" s="2"/>
      <c r="G86" s="12">
        <v>1823823</v>
      </c>
      <c r="H86" s="12">
        <v>1794699</v>
      </c>
      <c r="I86" s="12">
        <v>1852361</v>
      </c>
      <c r="J86" s="12">
        <v>1924033</v>
      </c>
      <c r="K86" s="12">
        <v>2402712</v>
      </c>
      <c r="L86" s="12">
        <v>2905053</v>
      </c>
      <c r="M86" s="12">
        <v>3349608</v>
      </c>
      <c r="N86" s="12">
        <v>3768713</v>
      </c>
      <c r="O86" s="41">
        <v>5906320</v>
      </c>
      <c r="P86" s="41">
        <v>3925589</v>
      </c>
      <c r="Q86" s="41">
        <v>3979099</v>
      </c>
      <c r="R86" s="41">
        <v>4426903</v>
      </c>
      <c r="S86" s="41">
        <v>4117223</v>
      </c>
      <c r="T86" s="41">
        <v>2784305</v>
      </c>
      <c r="U86" s="11">
        <v>2987337</v>
      </c>
      <c r="V86" s="11">
        <v>3238485</v>
      </c>
      <c r="W86" s="11">
        <v>3386302</v>
      </c>
      <c r="X86" s="11">
        <v>3084639</v>
      </c>
      <c r="Y86" s="11">
        <v>3034768</v>
      </c>
      <c r="Z86" s="11">
        <v>3022750</v>
      </c>
      <c r="AA86" s="11">
        <v>3158017</v>
      </c>
      <c r="AB86" s="41">
        <v>3074174</v>
      </c>
      <c r="AC86" s="41">
        <v>3250848</v>
      </c>
      <c r="AD86" s="41">
        <v>3284678</v>
      </c>
      <c r="AE86" s="41">
        <v>4134894</v>
      </c>
      <c r="AF86" s="41">
        <v>4314988</v>
      </c>
      <c r="AG86" s="41">
        <v>4363926</v>
      </c>
      <c r="AH86" s="41">
        <v>4950273</v>
      </c>
      <c r="AI86" s="13">
        <v>8.2638459507267781E-2</v>
      </c>
      <c r="AJ86" s="13">
        <v>0.13436226920438155</v>
      </c>
    </row>
    <row r="87" spans="1:36" ht="10.5" customHeight="1" x14ac:dyDescent="0.2">
      <c r="A87" s="11"/>
      <c r="B87" s="11"/>
      <c r="C87" s="11" t="s">
        <v>57</v>
      </c>
      <c r="D87" s="11"/>
      <c r="E87" s="11"/>
      <c r="F87" s="2"/>
      <c r="G87" s="12">
        <v>5264778</v>
      </c>
      <c r="H87" s="12">
        <v>5295224</v>
      </c>
      <c r="I87" s="12">
        <v>5532017</v>
      </c>
      <c r="J87" s="12">
        <v>5658801</v>
      </c>
      <c r="K87" s="12">
        <v>5688034</v>
      </c>
      <c r="L87" s="12">
        <v>5945490</v>
      </c>
      <c r="M87" s="12">
        <v>6067224</v>
      </c>
      <c r="N87" s="12">
        <v>6162134</v>
      </c>
      <c r="O87" s="41">
        <v>6200606</v>
      </c>
      <c r="P87" s="41">
        <v>5847929</v>
      </c>
      <c r="Q87" s="41">
        <v>5381553</v>
      </c>
      <c r="R87" s="41">
        <v>5131583</v>
      </c>
      <c r="S87" s="41">
        <v>5283948</v>
      </c>
      <c r="T87" s="41">
        <v>6542489</v>
      </c>
      <c r="U87" s="11">
        <v>6537638</v>
      </c>
      <c r="V87" s="11">
        <v>6563721</v>
      </c>
      <c r="W87" s="11">
        <v>5823505</v>
      </c>
      <c r="X87" s="11">
        <v>4624766</v>
      </c>
      <c r="Y87" s="11">
        <v>3856334</v>
      </c>
      <c r="Z87" s="11">
        <v>4552768</v>
      </c>
      <c r="AA87" s="11">
        <v>4668917</v>
      </c>
      <c r="AB87" s="41">
        <v>4694149</v>
      </c>
      <c r="AC87" s="41">
        <v>4976720</v>
      </c>
      <c r="AD87" s="41">
        <v>5124169</v>
      </c>
      <c r="AE87" s="41">
        <v>5609050</v>
      </c>
      <c r="AF87" s="41">
        <v>5716331</v>
      </c>
      <c r="AG87" s="41">
        <v>6536423</v>
      </c>
      <c r="AH87" s="41">
        <v>5551661</v>
      </c>
      <c r="AI87" s="13">
        <v>2.8358032577305403E-2</v>
      </c>
      <c r="AJ87" s="13">
        <v>-0.15065763032778021</v>
      </c>
    </row>
    <row r="88" spans="1:36" ht="10.5" customHeight="1" x14ac:dyDescent="0.2">
      <c r="A88" s="11"/>
      <c r="B88" s="11"/>
      <c r="C88" s="11" t="s">
        <v>58</v>
      </c>
      <c r="D88" s="11"/>
      <c r="E88" s="11"/>
      <c r="F88" s="2"/>
      <c r="G88" s="12">
        <v>1367991</v>
      </c>
      <c r="H88" s="12">
        <v>1438215</v>
      </c>
      <c r="I88" s="12">
        <v>1765985</v>
      </c>
      <c r="J88" s="12">
        <v>2062777</v>
      </c>
      <c r="K88" s="12">
        <v>2117151</v>
      </c>
      <c r="L88" s="12">
        <v>2195886</v>
      </c>
      <c r="M88" s="12">
        <v>2301273</v>
      </c>
      <c r="N88" s="12">
        <v>2452777</v>
      </c>
      <c r="O88" s="41">
        <v>2721774</v>
      </c>
      <c r="P88" s="41">
        <v>2510680</v>
      </c>
      <c r="Q88" s="41">
        <v>2379288</v>
      </c>
      <c r="R88" s="41">
        <v>2750130</v>
      </c>
      <c r="S88" s="41">
        <v>2361102</v>
      </c>
      <c r="T88" s="41">
        <v>3330740</v>
      </c>
      <c r="U88" s="11">
        <v>3104990</v>
      </c>
      <c r="V88" s="11">
        <v>3267486</v>
      </c>
      <c r="W88" s="11">
        <v>2686862</v>
      </c>
      <c r="X88" s="11">
        <v>2238943</v>
      </c>
      <c r="Y88" s="11">
        <v>2179426</v>
      </c>
      <c r="Z88" s="11">
        <v>2320544</v>
      </c>
      <c r="AA88" s="11">
        <v>2190955</v>
      </c>
      <c r="AB88" s="41">
        <v>2188185</v>
      </c>
      <c r="AC88" s="41">
        <v>1903824</v>
      </c>
      <c r="AD88" s="41">
        <v>1585458</v>
      </c>
      <c r="AE88" s="41">
        <v>2098566</v>
      </c>
      <c r="AF88" s="41">
        <v>1996457</v>
      </c>
      <c r="AG88" s="41">
        <v>2274854</v>
      </c>
      <c r="AH88" s="41">
        <v>2850709</v>
      </c>
      <c r="AI88" s="13">
        <v>4.5068622122859114E-2</v>
      </c>
      <c r="AJ88" s="13">
        <v>0.25313932234771991</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791905</v>
      </c>
      <c r="R89" s="41">
        <v>602384</v>
      </c>
      <c r="S89" s="41">
        <v>1068636</v>
      </c>
      <c r="T89" s="41">
        <v>473075</v>
      </c>
      <c r="U89" s="11">
        <v>260112</v>
      </c>
      <c r="V89" s="11">
        <v>261975</v>
      </c>
      <c r="W89" s="11">
        <v>274867</v>
      </c>
      <c r="X89" s="11">
        <v>261808</v>
      </c>
      <c r="Y89" s="11">
        <v>280025</v>
      </c>
      <c r="Z89" s="11">
        <v>216178</v>
      </c>
      <c r="AA89" s="11">
        <v>256455</v>
      </c>
      <c r="AB89" s="41">
        <v>232258</v>
      </c>
      <c r="AC89" s="41">
        <v>278944</v>
      </c>
      <c r="AD89" s="41">
        <v>108943</v>
      </c>
      <c r="AE89" s="41">
        <v>265373</v>
      </c>
      <c r="AF89" s="41">
        <v>70501</v>
      </c>
      <c r="AG89" s="41">
        <v>118907</v>
      </c>
      <c r="AH89" s="41">
        <v>9996</v>
      </c>
      <c r="AI89" s="13">
        <v>-0.40801696501464058</v>
      </c>
      <c r="AJ89" s="13">
        <v>-0.91593430159704647</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2512665</v>
      </c>
      <c r="H91" s="12">
        <v>2487670</v>
      </c>
      <c r="I91" s="12">
        <v>2376285</v>
      </c>
      <c r="J91" s="12">
        <v>2751616</v>
      </c>
      <c r="K91" s="12">
        <v>2505665</v>
      </c>
      <c r="L91" s="12">
        <v>2726542</v>
      </c>
      <c r="M91" s="12">
        <v>3154743</v>
      </c>
      <c r="N91" s="12">
        <v>3425895</v>
      </c>
      <c r="O91" s="41">
        <v>3528385</v>
      </c>
      <c r="P91" s="41">
        <v>3893425</v>
      </c>
      <c r="Q91" s="41">
        <v>5146497</v>
      </c>
      <c r="R91" s="41">
        <v>6565700</v>
      </c>
      <c r="S91" s="41">
        <v>4895976</v>
      </c>
      <c r="T91" s="41">
        <v>4667288</v>
      </c>
      <c r="U91" s="11">
        <v>4343680</v>
      </c>
      <c r="V91" s="11">
        <v>3664749</v>
      </c>
      <c r="W91" s="11">
        <v>4432177</v>
      </c>
      <c r="X91" s="11">
        <v>5629589</v>
      </c>
      <c r="Y91" s="11">
        <v>5916136</v>
      </c>
      <c r="Z91" s="11">
        <v>5086650</v>
      </c>
      <c r="AA91" s="11">
        <v>4912321</v>
      </c>
      <c r="AB91" s="41">
        <v>4515613</v>
      </c>
      <c r="AC91" s="41">
        <v>4374170</v>
      </c>
      <c r="AD91" s="41">
        <v>4664679</v>
      </c>
      <c r="AE91" s="41">
        <v>4635629</v>
      </c>
      <c r="AF91" s="41">
        <v>4735213</v>
      </c>
      <c r="AG91" s="42">
        <v>4457658</v>
      </c>
      <c r="AH91" s="41">
        <v>4284023</v>
      </c>
      <c r="AI91" s="13">
        <v>-8.7363520003650441E-3</v>
      </c>
      <c r="AJ91" s="13">
        <v>-3.8952068552589723E-2</v>
      </c>
    </row>
    <row r="92" spans="1:36" ht="10.5" customHeight="1" x14ac:dyDescent="0.2">
      <c r="A92" s="11"/>
      <c r="B92" s="11"/>
      <c r="C92" s="11"/>
      <c r="D92" s="11"/>
      <c r="E92" s="11"/>
      <c r="F92" s="2"/>
      <c r="G92" s="12"/>
      <c r="H92" s="12"/>
      <c r="I92" s="12"/>
      <c r="J92" s="12"/>
      <c r="K92" s="12"/>
      <c r="L92" s="12"/>
      <c r="M92" s="12">
        <v>0</v>
      </c>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15462630</v>
      </c>
      <c r="H96" s="5">
        <v>15873062</v>
      </c>
      <c r="I96" s="5">
        <v>21648058</v>
      </c>
      <c r="J96" s="5">
        <v>17739148</v>
      </c>
      <c r="K96" s="5">
        <v>18829542</v>
      </c>
      <c r="L96" s="5">
        <v>19834746</v>
      </c>
      <c r="M96" s="5">
        <v>21759188</v>
      </c>
      <c r="N96" s="5">
        <v>23505621</v>
      </c>
      <c r="O96" s="5">
        <v>26769413</v>
      </c>
      <c r="P96" s="5">
        <v>29452034</v>
      </c>
      <c r="Q96" s="5">
        <v>26169706</v>
      </c>
      <c r="R96" s="39">
        <v>28551869</v>
      </c>
      <c r="S96" s="39">
        <v>27803779</v>
      </c>
      <c r="T96" s="39">
        <v>27590650</v>
      </c>
      <c r="U96" s="39">
        <v>27257304</v>
      </c>
      <c r="V96" s="8">
        <v>27032668</v>
      </c>
      <c r="W96" s="39">
        <v>27288742</v>
      </c>
      <c r="X96" s="39">
        <f t="shared" ref="X96:AA96" si="14">SUM(X98:X107)</f>
        <v>26687046</v>
      </c>
      <c r="Y96" s="39">
        <f t="shared" si="14"/>
        <v>30874978</v>
      </c>
      <c r="Z96" s="39">
        <f t="shared" si="14"/>
        <v>49035235</v>
      </c>
      <c r="AA96" s="39">
        <f t="shared" si="14"/>
        <v>30428503</v>
      </c>
      <c r="AB96" s="39">
        <v>27794255</v>
      </c>
      <c r="AC96" s="39">
        <v>28007522</v>
      </c>
      <c r="AD96" s="39">
        <v>28088989</v>
      </c>
      <c r="AE96" s="39">
        <v>29289612</v>
      </c>
      <c r="AF96" s="39">
        <v>28817055</v>
      </c>
      <c r="AG96" s="96">
        <v>47198964</v>
      </c>
      <c r="AH96" s="96">
        <v>46192328</v>
      </c>
      <c r="AI96" s="10">
        <v>8.8351387965563966E-2</v>
      </c>
      <c r="AJ96" s="10">
        <v>-2.1327502018900244E-2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5728457</v>
      </c>
      <c r="H98" s="50">
        <v>6004837</v>
      </c>
      <c r="I98" s="50">
        <v>6508031</v>
      </c>
      <c r="J98" s="50">
        <v>7108301</v>
      </c>
      <c r="K98" s="50">
        <v>7068395</v>
      </c>
      <c r="L98" s="50">
        <v>7829962</v>
      </c>
      <c r="M98" s="50">
        <v>8599867</v>
      </c>
      <c r="N98" s="50">
        <v>8909775</v>
      </c>
      <c r="O98" s="50">
        <v>9791151</v>
      </c>
      <c r="P98" s="50">
        <v>10284157</v>
      </c>
      <c r="Q98" s="50">
        <v>10509205</v>
      </c>
      <c r="R98" s="41">
        <v>10647776</v>
      </c>
      <c r="S98" s="41">
        <v>11024712</v>
      </c>
      <c r="T98" s="41">
        <v>11675893</v>
      </c>
      <c r="U98" s="41">
        <v>10895291</v>
      </c>
      <c r="V98" s="11">
        <v>11181561</v>
      </c>
      <c r="W98" s="41">
        <v>11420646</v>
      </c>
      <c r="X98" s="41">
        <v>11387947</v>
      </c>
      <c r="Y98" s="41">
        <v>11456075</v>
      </c>
      <c r="Z98" s="41">
        <v>11498855</v>
      </c>
      <c r="AA98" s="41">
        <v>12633017</v>
      </c>
      <c r="AB98" s="41">
        <v>12740153</v>
      </c>
      <c r="AC98" s="41">
        <v>12915066</v>
      </c>
      <c r="AD98" s="41">
        <v>12927868</v>
      </c>
      <c r="AE98" s="41">
        <v>13248267</v>
      </c>
      <c r="AF98" s="41">
        <v>13076900</v>
      </c>
      <c r="AG98" s="42">
        <v>13218066</v>
      </c>
      <c r="AH98" s="42">
        <v>13090147</v>
      </c>
      <c r="AI98" s="13">
        <v>4.5270747667320865E-3</v>
      </c>
      <c r="AJ98" s="13">
        <v>-9.677588234163757E-3</v>
      </c>
    </row>
    <row r="99" spans="1:44" ht="10.5" customHeight="1" x14ac:dyDescent="0.2">
      <c r="A99" s="14"/>
      <c r="B99" s="51" t="s">
        <v>65</v>
      </c>
      <c r="C99" s="44"/>
      <c r="D99" s="44"/>
      <c r="E99" s="34"/>
      <c r="F99" s="2"/>
      <c r="G99" s="50">
        <v>8173731</v>
      </c>
      <c r="H99" s="50">
        <v>8355651</v>
      </c>
      <c r="I99" s="50">
        <v>8503834</v>
      </c>
      <c r="J99" s="50">
        <v>9065859</v>
      </c>
      <c r="K99" s="50">
        <v>9744766</v>
      </c>
      <c r="L99" s="50">
        <v>10052905</v>
      </c>
      <c r="M99" s="50">
        <v>10961274</v>
      </c>
      <c r="N99" s="50">
        <v>12158910</v>
      </c>
      <c r="O99" s="50">
        <v>12458888</v>
      </c>
      <c r="P99" s="50">
        <v>13079649</v>
      </c>
      <c r="Q99" s="50">
        <v>12873449</v>
      </c>
      <c r="R99" s="41">
        <v>13247654</v>
      </c>
      <c r="S99" s="41">
        <v>14544782</v>
      </c>
      <c r="T99" s="41">
        <v>14093363</v>
      </c>
      <c r="U99" s="41">
        <v>13658610</v>
      </c>
      <c r="V99" s="11">
        <v>13713210</v>
      </c>
      <c r="W99" s="41">
        <v>14091207</v>
      </c>
      <c r="X99" s="41">
        <v>13509195</v>
      </c>
      <c r="Y99" s="41">
        <v>12954848</v>
      </c>
      <c r="Z99" s="41">
        <v>13505191</v>
      </c>
      <c r="AA99" s="41">
        <v>13740293</v>
      </c>
      <c r="AB99" s="41">
        <v>13264070</v>
      </c>
      <c r="AC99" s="41">
        <v>13094297</v>
      </c>
      <c r="AD99" s="41">
        <v>12788117</v>
      </c>
      <c r="AE99" s="41">
        <v>13472695</v>
      </c>
      <c r="AF99" s="39">
        <v>13730217</v>
      </c>
      <c r="AG99" s="42">
        <v>13604972</v>
      </c>
      <c r="AH99" s="42">
        <v>13671458</v>
      </c>
      <c r="AI99" s="13">
        <v>5.0546361448713384E-3</v>
      </c>
      <c r="AJ99" s="13">
        <v>4.8868898811405123E-3</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156365</v>
      </c>
      <c r="H102" s="50">
        <v>202162</v>
      </c>
      <c r="I102" s="50">
        <v>167783</v>
      </c>
      <c r="J102" s="50">
        <v>111447</v>
      </c>
      <c r="K102" s="50">
        <v>127039</v>
      </c>
      <c r="L102" s="50">
        <v>149032</v>
      </c>
      <c r="M102" s="50">
        <v>200373</v>
      </c>
      <c r="N102" s="50">
        <v>200936</v>
      </c>
      <c r="O102" s="50">
        <v>272597</v>
      </c>
      <c r="P102" s="50">
        <v>373735</v>
      </c>
      <c r="Q102" s="50">
        <v>397654</v>
      </c>
      <c r="R102" s="41">
        <v>385612</v>
      </c>
      <c r="S102" s="41">
        <v>481814</v>
      </c>
      <c r="T102" s="41">
        <v>355190</v>
      </c>
      <c r="U102" s="41">
        <v>252896</v>
      </c>
      <c r="V102" s="11">
        <v>207876</v>
      </c>
      <c r="W102" s="41">
        <v>177149</v>
      </c>
      <c r="X102" s="41">
        <v>1854</v>
      </c>
      <c r="Y102" s="41">
        <v>0</v>
      </c>
      <c r="Z102" s="41">
        <v>0</v>
      </c>
      <c r="AA102" s="41">
        <v>0</v>
      </c>
      <c r="AB102" s="41">
        <v>0</v>
      </c>
      <c r="AC102" s="41">
        <v>0</v>
      </c>
      <c r="AD102" s="41">
        <v>0</v>
      </c>
      <c r="AE102" s="41">
        <v>0</v>
      </c>
      <c r="AF102" s="41">
        <v>0</v>
      </c>
      <c r="AG102" s="42">
        <v>0</v>
      </c>
      <c r="AH102" s="42">
        <v>0</v>
      </c>
      <c r="AI102" s="13" t="s">
        <v>246</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1265</v>
      </c>
      <c r="H104" s="50">
        <v>24969</v>
      </c>
      <c r="I104" s="50">
        <v>107085</v>
      </c>
      <c r="J104" s="50">
        <v>104747</v>
      </c>
      <c r="K104" s="50">
        <v>53087</v>
      </c>
      <c r="L104" s="50">
        <v>27052</v>
      </c>
      <c r="M104" s="50">
        <v>185853</v>
      </c>
      <c r="N104" s="50">
        <v>44740</v>
      </c>
      <c r="O104" s="50">
        <v>22570</v>
      </c>
      <c r="P104" s="50">
        <v>64689</v>
      </c>
      <c r="Q104" s="50">
        <v>79569</v>
      </c>
      <c r="R104" s="41">
        <v>122936</v>
      </c>
      <c r="S104" s="41">
        <v>65686</v>
      </c>
      <c r="T104" s="41">
        <v>119610</v>
      </c>
      <c r="U104" s="41">
        <v>66606</v>
      </c>
      <c r="V104" s="11">
        <v>53596</v>
      </c>
      <c r="W104" s="41">
        <v>35758</v>
      </c>
      <c r="X104" s="41">
        <v>64621</v>
      </c>
      <c r="Y104" s="41">
        <v>57443</v>
      </c>
      <c r="Z104" s="41">
        <v>83971</v>
      </c>
      <c r="AA104" s="41">
        <v>60893</v>
      </c>
      <c r="AB104" s="41">
        <v>64988</v>
      </c>
      <c r="AC104" s="41">
        <v>82305</v>
      </c>
      <c r="AD104" s="41">
        <v>84893</v>
      </c>
      <c r="AE104" s="41">
        <v>107723</v>
      </c>
      <c r="AF104" s="41">
        <v>150469</v>
      </c>
      <c r="AG104" s="42">
        <v>81313</v>
      </c>
      <c r="AH104" s="42">
        <v>18146</v>
      </c>
      <c r="AI104" s="13">
        <v>-0.19154108247004509</v>
      </c>
      <c r="AJ104" s="13">
        <v>-0.77683765203595978</v>
      </c>
    </row>
    <row r="105" spans="1:44" ht="10.5" customHeight="1" x14ac:dyDescent="0.2">
      <c r="A105" s="14"/>
      <c r="B105" s="51" t="s">
        <v>72</v>
      </c>
      <c r="C105" s="44"/>
      <c r="D105" s="44"/>
      <c r="E105" s="34"/>
      <c r="F105" s="2"/>
      <c r="G105" s="50">
        <v>761068</v>
      </c>
      <c r="H105" s="50">
        <v>1083722</v>
      </c>
      <c r="I105" s="50">
        <v>1144258</v>
      </c>
      <c r="J105" s="50">
        <v>1136936</v>
      </c>
      <c r="K105" s="50">
        <v>1295228</v>
      </c>
      <c r="L105" s="50">
        <v>1179759</v>
      </c>
      <c r="M105" s="50">
        <v>1086560</v>
      </c>
      <c r="N105" s="50">
        <v>1054840</v>
      </c>
      <c r="O105" s="50">
        <v>1090198</v>
      </c>
      <c r="P105" s="50">
        <v>4788369</v>
      </c>
      <c r="Q105" s="50">
        <v>1017790</v>
      </c>
      <c r="R105" s="41">
        <v>1150512</v>
      </c>
      <c r="S105" s="41">
        <v>1091598</v>
      </c>
      <c r="T105" s="41">
        <v>1176764</v>
      </c>
      <c r="U105" s="41">
        <v>1169543</v>
      </c>
      <c r="V105" s="11">
        <v>1233413</v>
      </c>
      <c r="W105" s="41">
        <v>1440569</v>
      </c>
      <c r="X105" s="41">
        <v>1460400</v>
      </c>
      <c r="Y105" s="41">
        <v>2430742</v>
      </c>
      <c r="Z105" s="41">
        <v>1573394</v>
      </c>
      <c r="AA105" s="41">
        <v>1254204</v>
      </c>
      <c r="AB105" s="41">
        <v>1255814</v>
      </c>
      <c r="AC105" s="41">
        <v>1561084</v>
      </c>
      <c r="AD105" s="41">
        <v>559761</v>
      </c>
      <c r="AE105" s="41">
        <v>559582</v>
      </c>
      <c r="AF105" s="41">
        <v>610503</v>
      </c>
      <c r="AG105" s="42">
        <v>860433</v>
      </c>
      <c r="AH105" s="42">
        <v>745953</v>
      </c>
      <c r="AI105" s="13">
        <v>-8.3151263636954353E-2</v>
      </c>
      <c r="AJ105" s="13">
        <v>-0.13304929029918658</v>
      </c>
    </row>
    <row r="106" spans="1:44" ht="10.5" customHeight="1" x14ac:dyDescent="0.2">
      <c r="A106" s="14"/>
      <c r="B106" s="51" t="s">
        <v>73</v>
      </c>
      <c r="C106" s="44"/>
      <c r="D106" s="44"/>
      <c r="E106" s="34"/>
      <c r="F106" s="2"/>
      <c r="G106" s="50">
        <v>546713</v>
      </c>
      <c r="H106" s="50">
        <v>102084</v>
      </c>
      <c r="I106" s="50">
        <v>5058471</v>
      </c>
      <c r="J106" s="50">
        <v>117774</v>
      </c>
      <c r="K106" s="50">
        <v>439111</v>
      </c>
      <c r="L106" s="50">
        <v>496229</v>
      </c>
      <c r="M106" s="50">
        <v>445887</v>
      </c>
      <c r="N106" s="50">
        <v>779460</v>
      </c>
      <c r="O106" s="50">
        <v>2782042</v>
      </c>
      <c r="P106" s="50">
        <v>615662</v>
      </c>
      <c r="Q106" s="50">
        <v>1036162</v>
      </c>
      <c r="R106" s="41">
        <v>2949835</v>
      </c>
      <c r="S106" s="41">
        <v>526643</v>
      </c>
      <c r="T106" s="41">
        <v>64649</v>
      </c>
      <c r="U106" s="41">
        <v>1143487</v>
      </c>
      <c r="V106" s="11">
        <v>465344</v>
      </c>
      <c r="W106" s="41">
        <v>42164</v>
      </c>
      <c r="X106" s="41">
        <v>138105</v>
      </c>
      <c r="Y106" s="41">
        <v>3869165</v>
      </c>
      <c r="Z106" s="41">
        <v>22215065</v>
      </c>
      <c r="AA106" s="41">
        <v>2622469</v>
      </c>
      <c r="AB106" s="41">
        <v>317227</v>
      </c>
      <c r="AC106" s="41">
        <v>208446</v>
      </c>
      <c r="AD106" s="41">
        <v>1509491</v>
      </c>
      <c r="AE106" s="41">
        <v>1745175</v>
      </c>
      <c r="AF106" s="41">
        <v>1124558</v>
      </c>
      <c r="AG106" s="42">
        <v>19130769</v>
      </c>
      <c r="AH106" s="42">
        <v>18459321</v>
      </c>
      <c r="AI106" s="13">
        <v>0.96852497740579535</v>
      </c>
      <c r="AJ106" s="13">
        <v>-3.5097805007211158E-2</v>
      </c>
    </row>
    <row r="107" spans="1:44" ht="10.5" customHeight="1" x14ac:dyDescent="0.2">
      <c r="A107" s="14"/>
      <c r="B107" s="51" t="s">
        <v>39</v>
      </c>
      <c r="C107" s="44"/>
      <c r="D107" s="44"/>
      <c r="E107" s="34"/>
      <c r="F107" s="2"/>
      <c r="G107" s="50">
        <v>95031</v>
      </c>
      <c r="H107" s="50">
        <v>99637</v>
      </c>
      <c r="I107" s="50">
        <v>158596</v>
      </c>
      <c r="J107" s="50">
        <v>94084</v>
      </c>
      <c r="K107" s="50">
        <v>101916</v>
      </c>
      <c r="L107" s="50">
        <v>99807</v>
      </c>
      <c r="M107" s="50">
        <v>279374</v>
      </c>
      <c r="N107" s="50">
        <v>356960</v>
      </c>
      <c r="O107" s="50">
        <v>351967</v>
      </c>
      <c r="P107" s="50">
        <v>245773</v>
      </c>
      <c r="Q107" s="50">
        <v>255877</v>
      </c>
      <c r="R107" s="41">
        <v>47544</v>
      </c>
      <c r="S107" s="41">
        <v>68544</v>
      </c>
      <c r="T107" s="41">
        <v>105181</v>
      </c>
      <c r="U107" s="41">
        <v>70871</v>
      </c>
      <c r="V107" s="11">
        <v>177668</v>
      </c>
      <c r="W107" s="41">
        <v>81249</v>
      </c>
      <c r="X107" s="41">
        <v>124924</v>
      </c>
      <c r="Y107" s="41">
        <v>106705</v>
      </c>
      <c r="Z107" s="41">
        <v>158759</v>
      </c>
      <c r="AA107" s="41">
        <v>117627</v>
      </c>
      <c r="AB107" s="41">
        <v>152003</v>
      </c>
      <c r="AC107" s="41">
        <v>146324</v>
      </c>
      <c r="AD107" s="41">
        <v>218859</v>
      </c>
      <c r="AE107" s="41">
        <v>156170</v>
      </c>
      <c r="AF107" s="41">
        <v>124408</v>
      </c>
      <c r="AG107" s="42">
        <v>303411</v>
      </c>
      <c r="AH107" s="42">
        <v>207303</v>
      </c>
      <c r="AI107" s="13">
        <v>5.3074034594526642E-2</v>
      </c>
      <c r="AJ107" s="13">
        <v>-0.31675845635128586</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199</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t="s">
        <v>174</v>
      </c>
      <c r="N117" s="5" t="s">
        <v>174</v>
      </c>
      <c r="O117" s="5"/>
      <c r="P117" s="5"/>
      <c r="Q117" s="5"/>
      <c r="R117" s="5"/>
      <c r="S117" s="5" t="s">
        <v>174</v>
      </c>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3410867</v>
      </c>
      <c r="H119" s="5">
        <v>4944205</v>
      </c>
      <c r="I119" s="5">
        <v>5072660</v>
      </c>
      <c r="J119" s="5">
        <v>5139693</v>
      </c>
      <c r="K119" s="5">
        <f>SUM(K121,K136,K147,K149)</f>
        <v>5454704</v>
      </c>
      <c r="L119" s="5">
        <f>SUM(L121,L136,L147,L149)</f>
        <v>4975292</v>
      </c>
      <c r="M119" s="5">
        <f>SUM(M121,M136,M147,M149)</f>
        <v>5417897.8599999994</v>
      </c>
      <c r="N119" s="5">
        <f>SUM(N121,N136,N147,N149)</f>
        <v>5938565</v>
      </c>
      <c r="O119" s="5">
        <v>5286089.6900000004</v>
      </c>
      <c r="P119" s="5">
        <v>5029362</v>
      </c>
      <c r="Q119" s="5">
        <v>5472702.7800000003</v>
      </c>
      <c r="R119" s="62">
        <v>7245094.3699999992</v>
      </c>
      <c r="S119" s="62">
        <v>6892552.5039999997</v>
      </c>
      <c r="T119" s="62">
        <v>7870270.8399999999</v>
      </c>
      <c r="U119" s="39">
        <v>7016117.3399999989</v>
      </c>
      <c r="V119" s="39">
        <v>8191215.1800000006</v>
      </c>
      <c r="W119" s="62">
        <v>7487069.6699999999</v>
      </c>
      <c r="X119" s="62">
        <v>6458208.9699999997</v>
      </c>
      <c r="Y119" s="62">
        <v>6299208.1799999997</v>
      </c>
      <c r="Z119" s="62">
        <v>6938695.3300000001</v>
      </c>
      <c r="AA119" s="62">
        <v>6674296.1699999999</v>
      </c>
      <c r="AB119" s="62">
        <v>6611438</v>
      </c>
      <c r="AC119" s="62">
        <v>8536578</v>
      </c>
      <c r="AD119" s="62">
        <v>8378268</v>
      </c>
      <c r="AE119" s="62">
        <v>9103206</v>
      </c>
      <c r="AF119" s="62">
        <v>9821231</v>
      </c>
      <c r="AG119" s="62">
        <v>10763975</v>
      </c>
      <c r="AH119" s="62">
        <v>10819167</v>
      </c>
      <c r="AI119" s="10">
        <v>8.5549543713377751E-2</v>
      </c>
      <c r="AJ119" s="10">
        <v>5.1274738189191257E-3</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2531959</v>
      </c>
      <c r="H121" s="12">
        <v>3046057</v>
      </c>
      <c r="I121" s="12">
        <v>3836347</v>
      </c>
      <c r="J121" s="12">
        <v>3952490</v>
      </c>
      <c r="K121" s="12">
        <f>SUM(K122,K126:K130)</f>
        <v>4172087</v>
      </c>
      <c r="L121" s="12">
        <f>SUM(L122,L126:L130)</f>
        <v>3709047</v>
      </c>
      <c r="M121" s="12">
        <f>SUM(M122,M126:M130)</f>
        <v>4053631.86</v>
      </c>
      <c r="N121" s="12">
        <f>SUM(N122,N126:N130)</f>
        <v>4470606</v>
      </c>
      <c r="O121" s="63">
        <v>3831259.95</v>
      </c>
      <c r="P121" s="63">
        <v>3603931</v>
      </c>
      <c r="Q121" s="63">
        <v>3939969.13</v>
      </c>
      <c r="R121" s="63">
        <v>5169877.79</v>
      </c>
      <c r="S121" s="63">
        <v>4612481.8739999998</v>
      </c>
      <c r="T121" s="63">
        <v>5843317.8300000001</v>
      </c>
      <c r="U121" s="41">
        <v>5031029.9099999992</v>
      </c>
      <c r="V121" s="41">
        <v>5524020.3600000003</v>
      </c>
      <c r="W121" s="63">
        <v>5054164.84</v>
      </c>
      <c r="X121" s="63">
        <v>5026448.22</v>
      </c>
      <c r="Y121" s="63">
        <v>4959242.22</v>
      </c>
      <c r="Z121" s="63">
        <v>5747281.4900000002</v>
      </c>
      <c r="AA121" s="63">
        <v>5383344.6799999997</v>
      </c>
      <c r="AB121" s="63">
        <v>5316931</v>
      </c>
      <c r="AC121" s="63">
        <v>6320697</v>
      </c>
      <c r="AD121" s="63">
        <v>6892535</v>
      </c>
      <c r="AE121" s="63">
        <v>7591452</v>
      </c>
      <c r="AF121" s="63">
        <v>7890631</v>
      </c>
      <c r="AG121" s="63">
        <v>8967664</v>
      </c>
      <c r="AH121" s="63">
        <v>9044086</v>
      </c>
      <c r="AI121" s="13">
        <v>9.2573367173508947E-2</v>
      </c>
      <c r="AJ121" s="13">
        <v>8.5219517591203237E-3</v>
      </c>
    </row>
    <row r="122" spans="1:44" ht="10.5" customHeight="1" x14ac:dyDescent="0.2">
      <c r="A122" s="11"/>
      <c r="B122" s="11"/>
      <c r="C122" s="11" t="s">
        <v>36</v>
      </c>
      <c r="D122" s="11"/>
      <c r="E122" s="11"/>
      <c r="F122" s="2"/>
      <c r="G122" s="12">
        <v>1541279</v>
      </c>
      <c r="H122" s="12">
        <v>1990551</v>
      </c>
      <c r="I122" s="12">
        <v>2247193</v>
      </c>
      <c r="J122" s="12">
        <v>2423298</v>
      </c>
      <c r="K122" s="12">
        <f>SUM(K123:K125)</f>
        <v>2158903</v>
      </c>
      <c r="L122" s="12">
        <f>SUM(L123:L125)</f>
        <v>2195718</v>
      </c>
      <c r="M122" s="12">
        <f>SUM(M123:M125)</f>
        <v>2390080.86</v>
      </c>
      <c r="N122" s="12">
        <f>SUM(N123:N125)</f>
        <v>2673743</v>
      </c>
      <c r="O122" s="12">
        <v>2435945.9500000002</v>
      </c>
      <c r="P122" s="12">
        <v>2527037</v>
      </c>
      <c r="Q122" s="12">
        <v>2986746.63</v>
      </c>
      <c r="R122" s="63">
        <v>3260624.16</v>
      </c>
      <c r="S122" s="63">
        <v>2527037.5499999998</v>
      </c>
      <c r="T122" s="63">
        <v>4059547.37</v>
      </c>
      <c r="U122" s="41">
        <v>3145563.1499999994</v>
      </c>
      <c r="V122" s="41">
        <v>3254483.08</v>
      </c>
      <c r="W122" s="63">
        <v>3119668.47</v>
      </c>
      <c r="X122" s="63">
        <v>3099368.34</v>
      </c>
      <c r="Y122" s="63">
        <v>3114390.9599999995</v>
      </c>
      <c r="Z122" s="63">
        <v>3285653.16</v>
      </c>
      <c r="AA122" s="63">
        <v>3299231.51</v>
      </c>
      <c r="AB122" s="63">
        <v>3601515</v>
      </c>
      <c r="AC122" s="63">
        <v>3438671</v>
      </c>
      <c r="AD122" s="63">
        <v>3701464</v>
      </c>
      <c r="AE122" s="63">
        <v>4006052</v>
      </c>
      <c r="AF122" s="63">
        <v>4410579</v>
      </c>
      <c r="AG122" s="63">
        <v>5510865</v>
      </c>
      <c r="AH122" s="63">
        <v>5357801</v>
      </c>
      <c r="AI122" s="13">
        <v>6.8440212824975477E-2</v>
      </c>
      <c r="AJ122" s="13">
        <v>-2.7774950030530599E-2</v>
      </c>
    </row>
    <row r="123" spans="1:44" ht="10.5" customHeight="1" x14ac:dyDescent="0.2">
      <c r="A123" s="11"/>
      <c r="B123" s="11"/>
      <c r="C123" s="11"/>
      <c r="D123" s="11" t="s">
        <v>37</v>
      </c>
      <c r="E123" s="11"/>
      <c r="F123" s="2"/>
      <c r="G123" s="12">
        <v>1409238</v>
      </c>
      <c r="H123" s="12">
        <v>1796902</v>
      </c>
      <c r="I123" s="12">
        <v>2018981</v>
      </c>
      <c r="J123" s="12">
        <v>2199972</v>
      </c>
      <c r="K123" s="12">
        <v>1955575</v>
      </c>
      <c r="L123" s="12">
        <v>1993619</v>
      </c>
      <c r="M123" s="12">
        <v>2168701</v>
      </c>
      <c r="N123" s="12">
        <v>2391362</v>
      </c>
      <c r="O123" s="12">
        <v>2226087.65</v>
      </c>
      <c r="P123" s="12">
        <v>2279248</v>
      </c>
      <c r="Q123" s="12">
        <v>2664977.91</v>
      </c>
      <c r="R123" s="63">
        <v>2759731.01</v>
      </c>
      <c r="S123" s="63">
        <v>2279248.17</v>
      </c>
      <c r="T123" s="63">
        <v>3211966.35</v>
      </c>
      <c r="U123" s="41">
        <v>2733647.03</v>
      </c>
      <c r="V123" s="41">
        <v>2906225.7300000004</v>
      </c>
      <c r="W123" s="63">
        <v>2784605.16</v>
      </c>
      <c r="X123" s="63">
        <v>2741233.55</v>
      </c>
      <c r="Y123" s="63">
        <v>2732895.3899999997</v>
      </c>
      <c r="Z123" s="63">
        <v>2872078.66</v>
      </c>
      <c r="AA123" s="63">
        <v>2872505.87</v>
      </c>
      <c r="AB123" s="63">
        <v>3142285</v>
      </c>
      <c r="AC123" s="63">
        <v>2709931</v>
      </c>
      <c r="AD123" s="63">
        <v>2903165</v>
      </c>
      <c r="AE123" s="63">
        <v>3209355</v>
      </c>
      <c r="AF123" s="63">
        <v>3686362</v>
      </c>
      <c r="AG123" s="63">
        <v>4625319</v>
      </c>
      <c r="AH123" s="63">
        <v>4425371</v>
      </c>
      <c r="AI123" s="13">
        <v>5.8727073470893787E-2</v>
      </c>
      <c r="AJ123" s="13">
        <v>-4.3229018366084587E-2</v>
      </c>
    </row>
    <row r="124" spans="1:44" ht="10.5" customHeight="1" x14ac:dyDescent="0.2">
      <c r="A124" s="11"/>
      <c r="B124" s="11"/>
      <c r="C124" s="14"/>
      <c r="D124" s="11" t="s">
        <v>90</v>
      </c>
      <c r="E124" s="11"/>
      <c r="F124" s="2"/>
      <c r="G124" s="12">
        <v>0</v>
      </c>
      <c r="H124" s="12">
        <v>0</v>
      </c>
      <c r="I124" s="12">
        <v>0</v>
      </c>
      <c r="J124" s="12">
        <v>0</v>
      </c>
      <c r="K124" s="12">
        <v>0</v>
      </c>
      <c r="L124" s="12">
        <v>17</v>
      </c>
      <c r="M124" s="12">
        <v>17.86</v>
      </c>
      <c r="N124" s="12">
        <v>18</v>
      </c>
      <c r="O124" s="12">
        <v>17.86</v>
      </c>
      <c r="P124" s="12">
        <v>19</v>
      </c>
      <c r="Q124" s="12">
        <v>17.86</v>
      </c>
      <c r="R124" s="63">
        <v>17.86</v>
      </c>
      <c r="S124" s="63">
        <v>19.309999999999999</v>
      </c>
      <c r="T124" s="63">
        <v>17.86</v>
      </c>
      <c r="U124" s="41">
        <v>17.86</v>
      </c>
      <c r="V124" s="41">
        <v>17.86</v>
      </c>
      <c r="W124" s="63">
        <v>17.86</v>
      </c>
      <c r="X124" s="63">
        <v>17.86</v>
      </c>
      <c r="Y124" s="63">
        <v>17.86</v>
      </c>
      <c r="Z124" s="63">
        <v>17.86</v>
      </c>
      <c r="AA124" s="63">
        <v>17.86</v>
      </c>
      <c r="AB124" s="63">
        <v>18</v>
      </c>
      <c r="AC124" s="63">
        <v>296724</v>
      </c>
      <c r="AD124" s="63">
        <v>311205</v>
      </c>
      <c r="AE124" s="63">
        <v>290706</v>
      </c>
      <c r="AF124" s="63">
        <v>257402</v>
      </c>
      <c r="AG124" s="63">
        <v>366405</v>
      </c>
      <c r="AH124" s="63">
        <v>349524</v>
      </c>
      <c r="AI124" s="13">
        <v>4.1844268297952985</v>
      </c>
      <c r="AJ124" s="13">
        <v>-4.6071969541900355E-2</v>
      </c>
    </row>
    <row r="125" spans="1:44" ht="10.5" customHeight="1" x14ac:dyDescent="0.2">
      <c r="A125" s="11"/>
      <c r="B125" s="11"/>
      <c r="C125" s="14"/>
      <c r="D125" s="11" t="s">
        <v>39</v>
      </c>
      <c r="E125" s="11"/>
      <c r="F125" s="2"/>
      <c r="G125" s="12">
        <v>0</v>
      </c>
      <c r="H125" s="12">
        <v>0</v>
      </c>
      <c r="I125" s="12">
        <v>228212</v>
      </c>
      <c r="J125" s="12">
        <v>223326</v>
      </c>
      <c r="K125" s="12">
        <v>203328</v>
      </c>
      <c r="L125" s="12">
        <v>202082</v>
      </c>
      <c r="M125" s="12">
        <v>221362</v>
      </c>
      <c r="N125" s="12">
        <v>282363</v>
      </c>
      <c r="O125" s="12">
        <v>209840.44</v>
      </c>
      <c r="P125" s="12">
        <v>247770</v>
      </c>
      <c r="Q125" s="12">
        <v>321750.86</v>
      </c>
      <c r="R125" s="63">
        <v>500875.29</v>
      </c>
      <c r="S125" s="63">
        <v>247770.07</v>
      </c>
      <c r="T125" s="63">
        <v>847563.16</v>
      </c>
      <c r="U125" s="41">
        <v>411898.26</v>
      </c>
      <c r="V125" s="41">
        <v>348239.49</v>
      </c>
      <c r="W125" s="63">
        <v>335045.45</v>
      </c>
      <c r="X125" s="63">
        <v>358116.93</v>
      </c>
      <c r="Y125" s="63">
        <v>381477.70999999996</v>
      </c>
      <c r="Z125" s="63">
        <v>413556.64</v>
      </c>
      <c r="AA125" s="63">
        <v>426707.78</v>
      </c>
      <c r="AB125" s="63">
        <v>459212</v>
      </c>
      <c r="AC125" s="63">
        <v>432016</v>
      </c>
      <c r="AD125" s="63">
        <v>487094</v>
      </c>
      <c r="AE125" s="63">
        <v>505991</v>
      </c>
      <c r="AF125" s="63">
        <v>466815</v>
      </c>
      <c r="AG125" s="63">
        <v>519141</v>
      </c>
      <c r="AH125" s="63">
        <v>582906</v>
      </c>
      <c r="AI125" s="13">
        <v>4.0553025262618503E-2</v>
      </c>
      <c r="AJ125" s="13">
        <v>0.12282790224621057</v>
      </c>
    </row>
    <row r="126" spans="1:44" ht="10.5" customHeight="1" x14ac:dyDescent="0.2">
      <c r="A126" s="11"/>
      <c r="B126" s="14"/>
      <c r="C126" s="11" t="s">
        <v>40</v>
      </c>
      <c r="D126" s="11"/>
      <c r="E126" s="11"/>
      <c r="F126" s="2"/>
      <c r="G126" s="12">
        <v>399928</v>
      </c>
      <c r="H126" s="12">
        <v>455038</v>
      </c>
      <c r="I126" s="12">
        <v>485328</v>
      </c>
      <c r="J126" s="12">
        <v>518008</v>
      </c>
      <c r="K126" s="12">
        <v>539947</v>
      </c>
      <c r="L126" s="12">
        <v>410991</v>
      </c>
      <c r="M126" s="12">
        <v>402003</v>
      </c>
      <c r="N126" s="12">
        <v>346700</v>
      </c>
      <c r="O126" s="12">
        <v>478464</v>
      </c>
      <c r="P126" s="12">
        <v>473146</v>
      </c>
      <c r="Q126" s="12">
        <v>428379.5</v>
      </c>
      <c r="R126" s="63">
        <v>450055.63</v>
      </c>
      <c r="S126" s="63">
        <v>473145.52</v>
      </c>
      <c r="T126" s="63">
        <v>518269.46</v>
      </c>
      <c r="U126" s="41">
        <v>590825.76</v>
      </c>
      <c r="V126" s="41">
        <v>528155.28</v>
      </c>
      <c r="W126" s="63">
        <v>552001.37</v>
      </c>
      <c r="X126" s="63">
        <v>550918.88</v>
      </c>
      <c r="Y126" s="63">
        <v>576714.26</v>
      </c>
      <c r="Z126" s="63">
        <v>1141009.33</v>
      </c>
      <c r="AA126" s="63">
        <v>1116726.17</v>
      </c>
      <c r="AB126" s="63">
        <v>769552</v>
      </c>
      <c r="AC126" s="63">
        <v>767419</v>
      </c>
      <c r="AD126" s="63">
        <v>799193</v>
      </c>
      <c r="AE126" s="63">
        <v>848327</v>
      </c>
      <c r="AF126" s="63">
        <v>729352</v>
      </c>
      <c r="AG126" s="63">
        <v>736350</v>
      </c>
      <c r="AH126" s="63">
        <v>814599</v>
      </c>
      <c r="AI126" s="13">
        <v>9.5263293902321244E-3</v>
      </c>
      <c r="AJ126" s="13">
        <v>0.10626604196374007</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0</v>
      </c>
      <c r="U128" s="41">
        <v>0</v>
      </c>
      <c r="V128" s="41">
        <v>0</v>
      </c>
      <c r="W128" s="63">
        <v>0</v>
      </c>
      <c r="X128" s="63">
        <v>0</v>
      </c>
      <c r="Y128" s="63">
        <v>0</v>
      </c>
      <c r="Z128" s="63">
        <v>0</v>
      </c>
      <c r="AA128" s="63">
        <v>0</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626160</v>
      </c>
      <c r="AD129" s="63">
        <v>686973</v>
      </c>
      <c r="AE129" s="63">
        <v>862088</v>
      </c>
      <c r="AF129" s="63">
        <v>852379</v>
      </c>
      <c r="AG129" s="63">
        <v>944495</v>
      </c>
      <c r="AH129" s="63">
        <v>999180</v>
      </c>
      <c r="AI129" s="13" t="s">
        <v>246</v>
      </c>
      <c r="AJ129" s="13">
        <v>5.7898665424380227E-2</v>
      </c>
    </row>
    <row r="130" spans="1:36" ht="10.5" customHeight="1" x14ac:dyDescent="0.2">
      <c r="A130" s="11"/>
      <c r="B130" s="14"/>
      <c r="C130" s="11" t="s">
        <v>44</v>
      </c>
      <c r="D130" s="15"/>
      <c r="E130" s="11"/>
      <c r="F130" s="2"/>
      <c r="G130" s="12">
        <v>590752</v>
      </c>
      <c r="H130" s="12">
        <v>600468</v>
      </c>
      <c r="I130" s="12">
        <v>1103826</v>
      </c>
      <c r="J130" s="12">
        <v>1011184</v>
      </c>
      <c r="K130" s="12">
        <v>1473237</v>
      </c>
      <c r="L130" s="12">
        <v>1102338</v>
      </c>
      <c r="M130" s="12">
        <v>1261548</v>
      </c>
      <c r="N130" s="12">
        <v>1450163</v>
      </c>
      <c r="O130" s="12">
        <v>916850</v>
      </c>
      <c r="P130" s="12">
        <v>603748</v>
      </c>
      <c r="Q130" s="12">
        <v>524843</v>
      </c>
      <c r="R130" s="63">
        <v>1459198</v>
      </c>
      <c r="S130" s="63">
        <v>1612298.8039999998</v>
      </c>
      <c r="T130" s="63">
        <v>1265501</v>
      </c>
      <c r="U130" s="41">
        <v>1294641</v>
      </c>
      <c r="V130" s="41">
        <v>1741382</v>
      </c>
      <c r="W130" s="63">
        <v>1382495</v>
      </c>
      <c r="X130" s="63">
        <v>1376161</v>
      </c>
      <c r="Y130" s="63">
        <v>1268137</v>
      </c>
      <c r="Z130" s="63">
        <v>1320619</v>
      </c>
      <c r="AA130" s="63">
        <v>967387</v>
      </c>
      <c r="AB130" s="63">
        <v>945864</v>
      </c>
      <c r="AC130" s="63">
        <v>1488447</v>
      </c>
      <c r="AD130" s="63">
        <v>1704905</v>
      </c>
      <c r="AE130" s="63">
        <v>1874985</v>
      </c>
      <c r="AF130" s="63">
        <v>1898321</v>
      </c>
      <c r="AG130" s="63">
        <v>1775954</v>
      </c>
      <c r="AH130" s="63">
        <v>1872506</v>
      </c>
      <c r="AI130" s="13">
        <v>0.12055304546451406</v>
      </c>
      <c r="AJ130" s="13">
        <v>5.43662730003142E-2</v>
      </c>
    </row>
    <row r="131" spans="1:36" ht="10.5" customHeight="1" x14ac:dyDescent="0.2">
      <c r="A131" s="11"/>
      <c r="B131" s="14"/>
      <c r="C131" s="11"/>
      <c r="D131" s="15" t="s">
        <v>45</v>
      </c>
      <c r="E131" s="11"/>
      <c r="F131" s="2"/>
      <c r="G131" s="12">
        <v>6440</v>
      </c>
      <c r="H131" s="12">
        <v>19886</v>
      </c>
      <c r="I131" s="12">
        <v>16107</v>
      </c>
      <c r="J131" s="12">
        <v>18696</v>
      </c>
      <c r="K131" s="12">
        <v>23422</v>
      </c>
      <c r="L131" s="12">
        <v>38126</v>
      </c>
      <c r="M131" s="12">
        <v>54406</v>
      </c>
      <c r="N131" s="12">
        <v>77637</v>
      </c>
      <c r="O131" s="12">
        <v>18885</v>
      </c>
      <c r="P131" s="12">
        <v>24668</v>
      </c>
      <c r="Q131" s="12">
        <v>30509</v>
      </c>
      <c r="R131" s="63">
        <v>62215</v>
      </c>
      <c r="S131" s="63">
        <v>69743.014999999999</v>
      </c>
      <c r="T131" s="63">
        <v>179572</v>
      </c>
      <c r="U131" s="41">
        <v>89763</v>
      </c>
      <c r="V131" s="41">
        <v>121333</v>
      </c>
      <c r="W131" s="63">
        <v>63423</v>
      </c>
      <c r="X131" s="63">
        <v>70773</v>
      </c>
      <c r="Y131" s="63">
        <v>50904</v>
      </c>
      <c r="Z131" s="63">
        <v>69232</v>
      </c>
      <c r="AA131" s="63">
        <v>63814</v>
      </c>
      <c r="AB131" s="63">
        <v>69036</v>
      </c>
      <c r="AC131" s="63">
        <v>69544</v>
      </c>
      <c r="AD131" s="63">
        <v>69128</v>
      </c>
      <c r="AE131" s="63">
        <v>99962</v>
      </c>
      <c r="AF131" s="63">
        <v>127422</v>
      </c>
      <c r="AG131" s="63">
        <v>96665</v>
      </c>
      <c r="AH131" s="63">
        <v>101596</v>
      </c>
      <c r="AI131" s="13">
        <v>6.6514665017225916E-2</v>
      </c>
      <c r="AJ131" s="13">
        <v>5.101122433145399E-2</v>
      </c>
    </row>
    <row r="132" spans="1:36" ht="10.5" customHeight="1" x14ac:dyDescent="0.2">
      <c r="A132" s="11"/>
      <c r="B132" s="14"/>
      <c r="C132" s="11"/>
      <c r="D132" s="15" t="s">
        <v>46</v>
      </c>
      <c r="E132" s="11"/>
      <c r="F132" s="2"/>
      <c r="G132" s="12">
        <v>470644</v>
      </c>
      <c r="H132" s="12">
        <v>469425</v>
      </c>
      <c r="I132" s="12">
        <v>882023</v>
      </c>
      <c r="J132" s="12">
        <v>783377</v>
      </c>
      <c r="K132" s="12">
        <v>841105</v>
      </c>
      <c r="L132" s="12">
        <v>756237</v>
      </c>
      <c r="M132" s="12">
        <v>831104</v>
      </c>
      <c r="N132" s="12">
        <v>913384</v>
      </c>
      <c r="O132" s="12">
        <v>530810</v>
      </c>
      <c r="P132" s="12">
        <v>423188</v>
      </c>
      <c r="Q132" s="12">
        <v>455863</v>
      </c>
      <c r="R132" s="63">
        <v>1345949</v>
      </c>
      <c r="S132" s="63">
        <v>1495349.3389999999</v>
      </c>
      <c r="T132" s="63">
        <v>939368</v>
      </c>
      <c r="U132" s="41">
        <v>811608</v>
      </c>
      <c r="V132" s="41">
        <v>1283240</v>
      </c>
      <c r="W132" s="63">
        <v>1011952</v>
      </c>
      <c r="X132" s="63">
        <v>1263912</v>
      </c>
      <c r="Y132" s="63">
        <v>1172931</v>
      </c>
      <c r="Z132" s="63">
        <v>1223284</v>
      </c>
      <c r="AA132" s="63">
        <v>798421</v>
      </c>
      <c r="AB132" s="63">
        <v>871626</v>
      </c>
      <c r="AC132" s="63">
        <v>1416050</v>
      </c>
      <c r="AD132" s="63">
        <v>1532183</v>
      </c>
      <c r="AE132" s="63">
        <v>1577087</v>
      </c>
      <c r="AF132" s="63">
        <v>1576941</v>
      </c>
      <c r="AG132" s="63">
        <v>1498536</v>
      </c>
      <c r="AH132" s="63">
        <v>1555349</v>
      </c>
      <c r="AI132" s="13">
        <v>0.10132698268982576</v>
      </c>
      <c r="AJ132" s="13">
        <v>3.7912335773047826E-2</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0</v>
      </c>
      <c r="AD133" s="63">
        <v>0</v>
      </c>
      <c r="AE133" s="63">
        <v>97520</v>
      </c>
      <c r="AF133" s="63">
        <v>96408</v>
      </c>
      <c r="AG133" s="63">
        <v>101400</v>
      </c>
      <c r="AH133" s="63">
        <v>127931</v>
      </c>
      <c r="AI133" s="13" t="s">
        <v>246</v>
      </c>
      <c r="AJ133" s="13">
        <v>0.26164694280078893</v>
      </c>
    </row>
    <row r="134" spans="1:36" ht="10.5" customHeight="1" x14ac:dyDescent="0.2">
      <c r="A134" s="11"/>
      <c r="B134" s="11"/>
      <c r="C134" s="11"/>
      <c r="D134" s="11" t="s">
        <v>48</v>
      </c>
      <c r="E134" s="11"/>
      <c r="F134" s="2"/>
      <c r="G134" s="12">
        <v>113668</v>
      </c>
      <c r="H134" s="12">
        <v>111157</v>
      </c>
      <c r="I134" s="12">
        <v>205696</v>
      </c>
      <c r="J134" s="12">
        <v>209111</v>
      </c>
      <c r="K134" s="12">
        <v>608710</v>
      </c>
      <c r="L134" s="12">
        <v>307975</v>
      </c>
      <c r="M134" s="12">
        <v>376037</v>
      </c>
      <c r="N134" s="12">
        <v>459142</v>
      </c>
      <c r="O134" s="12">
        <v>367155</v>
      </c>
      <c r="P134" s="12">
        <v>155892</v>
      </c>
      <c r="Q134" s="12">
        <v>38471</v>
      </c>
      <c r="R134" s="63">
        <v>51034</v>
      </c>
      <c r="S134" s="63">
        <v>47206.45</v>
      </c>
      <c r="T134" s="63">
        <v>146561</v>
      </c>
      <c r="U134" s="41">
        <v>393270</v>
      </c>
      <c r="V134" s="41">
        <v>336809</v>
      </c>
      <c r="W134" s="63">
        <v>307120</v>
      </c>
      <c r="X134" s="63">
        <v>41476</v>
      </c>
      <c r="Y134" s="63">
        <v>44302</v>
      </c>
      <c r="Z134" s="63">
        <v>28103</v>
      </c>
      <c r="AA134" s="63">
        <v>105152</v>
      </c>
      <c r="AB134" s="63">
        <v>5202</v>
      </c>
      <c r="AC134" s="63">
        <v>2853</v>
      </c>
      <c r="AD134" s="63">
        <v>103594</v>
      </c>
      <c r="AE134" s="63">
        <v>100416</v>
      </c>
      <c r="AF134" s="63">
        <v>97550</v>
      </c>
      <c r="AG134" s="63">
        <v>79353</v>
      </c>
      <c r="AH134" s="63">
        <v>87630</v>
      </c>
      <c r="AI134" s="13">
        <v>0.60108262279189795</v>
      </c>
      <c r="AJ134" s="13">
        <v>0.10430607538467354</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795653</v>
      </c>
      <c r="H136" s="12">
        <v>1002148</v>
      </c>
      <c r="I136" s="12">
        <v>876886</v>
      </c>
      <c r="J136" s="12">
        <v>1092919</v>
      </c>
      <c r="K136" s="12">
        <f>SUM(K137:K145)</f>
        <v>1137033</v>
      </c>
      <c r="L136" s="12">
        <f>SUM(L137:L145)</f>
        <v>1149134</v>
      </c>
      <c r="M136" s="12">
        <f>SUM(M137:M145)</f>
        <v>1247155</v>
      </c>
      <c r="N136" s="12">
        <f>SUM(N137:N145)</f>
        <v>1350848</v>
      </c>
      <c r="O136" s="12">
        <v>1340240.74</v>
      </c>
      <c r="P136" s="12">
        <v>1287598</v>
      </c>
      <c r="Q136" s="12">
        <v>1323153.6499999999</v>
      </c>
      <c r="R136" s="63">
        <v>2036938.58</v>
      </c>
      <c r="S136" s="63">
        <v>2240720.8459999999</v>
      </c>
      <c r="T136" s="63">
        <v>1905946.01</v>
      </c>
      <c r="U136" s="41">
        <v>1852340.43</v>
      </c>
      <c r="V136" s="41">
        <v>2580201.8200000003</v>
      </c>
      <c r="W136" s="63">
        <v>2432885.83</v>
      </c>
      <c r="X136" s="63">
        <v>1431742.75</v>
      </c>
      <c r="Y136" s="63">
        <v>1339947.96</v>
      </c>
      <c r="Z136" s="63">
        <v>1191395.8400000001</v>
      </c>
      <c r="AA136" s="63">
        <v>1290933.49</v>
      </c>
      <c r="AB136" s="63">
        <v>1266281</v>
      </c>
      <c r="AC136" s="63">
        <v>1294494</v>
      </c>
      <c r="AD136" s="63">
        <v>1346810</v>
      </c>
      <c r="AE136" s="63">
        <v>1471732</v>
      </c>
      <c r="AF136" s="63">
        <v>1790759</v>
      </c>
      <c r="AG136" s="63">
        <v>1772950</v>
      </c>
      <c r="AH136" s="63">
        <v>1771498</v>
      </c>
      <c r="AI136" s="13">
        <v>5.7552077285963232E-2</v>
      </c>
      <c r="AJ136" s="13">
        <v>-8.1897402634028031E-4</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50912</v>
      </c>
      <c r="H138" s="12">
        <v>87284</v>
      </c>
      <c r="I138" s="12">
        <v>98807</v>
      </c>
      <c r="J138" s="12">
        <v>98454</v>
      </c>
      <c r="K138" s="12">
        <v>97717</v>
      </c>
      <c r="L138" s="12">
        <v>98480</v>
      </c>
      <c r="M138" s="12">
        <v>112366</v>
      </c>
      <c r="N138" s="12">
        <v>128209</v>
      </c>
      <c r="O138" s="12">
        <v>193061.09</v>
      </c>
      <c r="P138" s="12">
        <v>208255</v>
      </c>
      <c r="Q138" s="12">
        <v>188045.25</v>
      </c>
      <c r="R138" s="63">
        <v>237895.76</v>
      </c>
      <c r="S138" s="63">
        <v>262875.08</v>
      </c>
      <c r="T138" s="63">
        <v>271162.21999999997</v>
      </c>
      <c r="U138" s="41">
        <v>291244.42</v>
      </c>
      <c r="V138" s="41">
        <v>346160.88</v>
      </c>
      <c r="W138" s="64">
        <v>308531.28000000003</v>
      </c>
      <c r="X138" s="64">
        <v>312181.24</v>
      </c>
      <c r="Y138" s="63">
        <v>328410.21999999997</v>
      </c>
      <c r="Z138" s="63">
        <v>336012.49</v>
      </c>
      <c r="AA138" s="63">
        <v>341876.98</v>
      </c>
      <c r="AB138" s="63">
        <v>369563</v>
      </c>
      <c r="AC138" s="63">
        <v>390913</v>
      </c>
      <c r="AD138" s="63">
        <v>411716</v>
      </c>
      <c r="AE138" s="63">
        <v>449451</v>
      </c>
      <c r="AF138" s="63">
        <v>507047</v>
      </c>
      <c r="AG138" s="63">
        <v>631971</v>
      </c>
      <c r="AH138" s="63">
        <v>619996</v>
      </c>
      <c r="AI138" s="13">
        <v>9.0059156346264269E-2</v>
      </c>
      <c r="AJ138" s="13">
        <v>-1.8948654289516448E-2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678920</v>
      </c>
      <c r="H141" s="12">
        <v>751525</v>
      </c>
      <c r="I141" s="12">
        <v>764144</v>
      </c>
      <c r="J141" s="12">
        <v>839027</v>
      </c>
      <c r="K141" s="12">
        <v>840547</v>
      </c>
      <c r="L141" s="12">
        <v>931189</v>
      </c>
      <c r="M141" s="12">
        <v>991716</v>
      </c>
      <c r="N141" s="12">
        <v>1056178</v>
      </c>
      <c r="O141" s="12">
        <v>1017791.65</v>
      </c>
      <c r="P141" s="12">
        <v>932071</v>
      </c>
      <c r="Q141" s="12">
        <v>944500.04</v>
      </c>
      <c r="R141" s="63">
        <v>940614.37</v>
      </c>
      <c r="S141" s="63">
        <v>962248.12199999986</v>
      </c>
      <c r="T141" s="63">
        <v>969575.10000000009</v>
      </c>
      <c r="U141" s="41">
        <v>1187956.73</v>
      </c>
      <c r="V141" s="41">
        <v>1972622.36</v>
      </c>
      <c r="W141" s="63">
        <v>2017783.04</v>
      </c>
      <c r="X141" s="63">
        <v>1056655.6200000001</v>
      </c>
      <c r="Y141" s="63">
        <v>888532.12</v>
      </c>
      <c r="Z141" s="63">
        <v>740824.19000000006</v>
      </c>
      <c r="AA141" s="63">
        <v>841410.27</v>
      </c>
      <c r="AB141" s="63">
        <v>818972</v>
      </c>
      <c r="AC141" s="63">
        <v>838652</v>
      </c>
      <c r="AD141" s="63">
        <v>851180</v>
      </c>
      <c r="AE141" s="63">
        <v>892034</v>
      </c>
      <c r="AF141" s="63">
        <v>1111228</v>
      </c>
      <c r="AG141" s="63">
        <v>911380</v>
      </c>
      <c r="AH141" s="63">
        <v>902292</v>
      </c>
      <c r="AI141" s="13">
        <v>1.6279133970545034E-2</v>
      </c>
      <c r="AJ141" s="13">
        <v>-9.9716912813535511E-3</v>
      </c>
    </row>
    <row r="142" spans="1:36" ht="10.5" customHeight="1" x14ac:dyDescent="0.2">
      <c r="A142" s="11"/>
      <c r="B142" s="14"/>
      <c r="C142" s="11" t="s">
        <v>55</v>
      </c>
      <c r="E142" s="11"/>
      <c r="F142" s="2"/>
      <c r="G142" s="12">
        <v>0</v>
      </c>
      <c r="H142" s="12">
        <v>0</v>
      </c>
      <c r="I142" s="12">
        <v>0</v>
      </c>
      <c r="J142" s="12">
        <v>0</v>
      </c>
      <c r="K142" s="12">
        <v>0</v>
      </c>
      <c r="L142" s="12">
        <v>7335</v>
      </c>
      <c r="M142" s="12">
        <v>18384</v>
      </c>
      <c r="N142" s="12">
        <v>27807</v>
      </c>
      <c r="O142" s="12">
        <v>32908</v>
      </c>
      <c r="P142" s="12">
        <v>33637</v>
      </c>
      <c r="Q142" s="12">
        <v>40430.36</v>
      </c>
      <c r="R142" s="63">
        <v>42346.45</v>
      </c>
      <c r="S142" s="63">
        <v>56701.294000000002</v>
      </c>
      <c r="T142" s="63">
        <v>48033.69</v>
      </c>
      <c r="U142" s="41">
        <v>52478.28</v>
      </c>
      <c r="V142" s="41">
        <v>57653.58</v>
      </c>
      <c r="W142" s="64">
        <v>25149.51</v>
      </c>
      <c r="X142" s="64">
        <v>24183.89</v>
      </c>
      <c r="Y142" s="63">
        <v>30882.62</v>
      </c>
      <c r="Z142" s="63">
        <v>28464.16</v>
      </c>
      <c r="AA142" s="63">
        <v>26080.240000000002</v>
      </c>
      <c r="AB142" s="63">
        <v>29629</v>
      </c>
      <c r="AC142" s="63">
        <v>33434</v>
      </c>
      <c r="AD142" s="63">
        <v>44061</v>
      </c>
      <c r="AE142" s="63">
        <v>48253</v>
      </c>
      <c r="AF142" s="63">
        <v>53349</v>
      </c>
      <c r="AG142" s="63">
        <v>71159</v>
      </c>
      <c r="AH142" s="63">
        <v>63745</v>
      </c>
      <c r="AI142" s="13">
        <v>0.13620018393317146</v>
      </c>
      <c r="AJ142" s="13">
        <v>-0.10418921007883754</v>
      </c>
    </row>
    <row r="143" spans="1:36" ht="10.5" customHeight="1" x14ac:dyDescent="0.2">
      <c r="A143" s="11"/>
      <c r="B143" s="11"/>
      <c r="C143" s="11" t="s">
        <v>56</v>
      </c>
      <c r="D143" s="11"/>
      <c r="E143" s="11"/>
      <c r="F143" s="2"/>
      <c r="G143" s="12">
        <v>65821</v>
      </c>
      <c r="H143" s="12">
        <v>163339</v>
      </c>
      <c r="I143" s="12">
        <v>13935</v>
      </c>
      <c r="J143" s="12">
        <v>155438</v>
      </c>
      <c r="K143" s="12">
        <v>198769</v>
      </c>
      <c r="L143" s="12">
        <v>112130</v>
      </c>
      <c r="M143" s="12">
        <v>124689</v>
      </c>
      <c r="N143" s="12">
        <v>138654</v>
      </c>
      <c r="O143" s="12">
        <v>96480</v>
      </c>
      <c r="P143" s="12">
        <v>113635</v>
      </c>
      <c r="Q143" s="12">
        <v>150178</v>
      </c>
      <c r="R143" s="63">
        <v>816082</v>
      </c>
      <c r="S143" s="63">
        <v>958896.35</v>
      </c>
      <c r="T143" s="63">
        <v>617175</v>
      </c>
      <c r="U143" s="41">
        <v>320661</v>
      </c>
      <c r="V143" s="41">
        <v>203765</v>
      </c>
      <c r="W143" s="63">
        <v>81422</v>
      </c>
      <c r="X143" s="63">
        <v>38722</v>
      </c>
      <c r="Y143" s="63">
        <v>92123</v>
      </c>
      <c r="Z143" s="63">
        <v>86095</v>
      </c>
      <c r="AA143" s="63">
        <v>81566</v>
      </c>
      <c r="AB143" s="63">
        <v>48117</v>
      </c>
      <c r="AC143" s="63">
        <v>31495</v>
      </c>
      <c r="AD143" s="63">
        <v>39853</v>
      </c>
      <c r="AE143" s="63">
        <v>81994</v>
      </c>
      <c r="AF143" s="63">
        <v>119135</v>
      </c>
      <c r="AG143" s="63">
        <v>158440</v>
      </c>
      <c r="AH143" s="63">
        <v>185465</v>
      </c>
      <c r="AI143" s="13">
        <v>0.2521621453144649</v>
      </c>
      <c r="AJ143" s="13">
        <v>0.17056930068164605</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83255</v>
      </c>
      <c r="H147" s="12">
        <v>867000</v>
      </c>
      <c r="I147" s="12">
        <v>359427</v>
      </c>
      <c r="J147" s="12">
        <v>68459</v>
      </c>
      <c r="K147" s="12">
        <v>79027</v>
      </c>
      <c r="L147" s="12">
        <v>2827</v>
      </c>
      <c r="M147" s="12">
        <v>2827</v>
      </c>
      <c r="N147" s="12">
        <v>2827</v>
      </c>
      <c r="O147" s="12">
        <v>81782</v>
      </c>
      <c r="P147" s="12">
        <v>107793</v>
      </c>
      <c r="Q147" s="12">
        <v>180187</v>
      </c>
      <c r="R147" s="63">
        <v>0</v>
      </c>
      <c r="S147" s="63">
        <v>39349.784</v>
      </c>
      <c r="T147" s="63">
        <v>95412</v>
      </c>
      <c r="U147" s="41">
        <v>5235</v>
      </c>
      <c r="V147" s="41">
        <v>86993</v>
      </c>
      <c r="W147" s="63">
        <v>0</v>
      </c>
      <c r="X147" s="63">
        <v>0</v>
      </c>
      <c r="Y147" s="63">
        <v>0</v>
      </c>
      <c r="Z147" s="63">
        <v>0</v>
      </c>
      <c r="AA147" s="63">
        <v>0</v>
      </c>
      <c r="AB147" s="63">
        <v>0</v>
      </c>
      <c r="AC147" s="63">
        <v>893662</v>
      </c>
      <c r="AD147" s="63">
        <v>114113</v>
      </c>
      <c r="AE147" s="63">
        <v>38037</v>
      </c>
      <c r="AF147" s="63">
        <v>139813</v>
      </c>
      <c r="AG147" s="63">
        <v>16409</v>
      </c>
      <c r="AH147" s="63">
        <v>3580</v>
      </c>
      <c r="AI147" s="13" t="s">
        <v>246</v>
      </c>
      <c r="AJ147" s="13">
        <v>-0.78182704613321963</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29000</v>
      </c>
      <c r="I149" s="12">
        <v>0</v>
      </c>
      <c r="J149" s="12">
        <v>25825</v>
      </c>
      <c r="K149" s="12">
        <v>66557</v>
      </c>
      <c r="L149" s="12">
        <v>114284</v>
      </c>
      <c r="M149" s="12">
        <v>114284</v>
      </c>
      <c r="N149" s="12">
        <v>114284</v>
      </c>
      <c r="O149" s="12">
        <v>32807</v>
      </c>
      <c r="P149" s="12">
        <v>30040</v>
      </c>
      <c r="Q149" s="12">
        <v>29393</v>
      </c>
      <c r="R149" s="63">
        <v>38278</v>
      </c>
      <c r="S149" s="63">
        <v>0</v>
      </c>
      <c r="T149" s="63">
        <v>25595</v>
      </c>
      <c r="U149" s="41">
        <v>127512</v>
      </c>
      <c r="V149" s="41">
        <v>0</v>
      </c>
      <c r="W149" s="63">
        <v>19</v>
      </c>
      <c r="X149" s="63">
        <v>18</v>
      </c>
      <c r="Y149" s="63">
        <v>18</v>
      </c>
      <c r="Z149" s="63">
        <v>18</v>
      </c>
      <c r="AA149" s="63">
        <v>18</v>
      </c>
      <c r="AB149" s="63">
        <v>28226</v>
      </c>
      <c r="AC149" s="63">
        <v>27725</v>
      </c>
      <c r="AD149" s="63">
        <v>24810</v>
      </c>
      <c r="AE149" s="63">
        <v>1985</v>
      </c>
      <c r="AF149" s="63">
        <v>28</v>
      </c>
      <c r="AG149" s="63">
        <v>6952</v>
      </c>
      <c r="AH149" s="63">
        <v>3</v>
      </c>
      <c r="AI149" s="13">
        <v>-0.78235669130707985</v>
      </c>
      <c r="AJ149" s="13">
        <v>-0.99956846950517841</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3767095</v>
      </c>
      <c r="H152" s="5">
        <v>4614015</v>
      </c>
      <c r="I152" s="5">
        <v>3109414</v>
      </c>
      <c r="J152" s="5">
        <v>3682858</v>
      </c>
      <c r="K152" s="5">
        <v>3994428</v>
      </c>
      <c r="L152" s="5">
        <v>3792967</v>
      </c>
      <c r="M152" s="5">
        <v>4088761</v>
      </c>
      <c r="N152" s="5">
        <v>4367602.7080000006</v>
      </c>
      <c r="O152" s="5">
        <v>2037150</v>
      </c>
      <c r="P152" s="5">
        <v>2075887</v>
      </c>
      <c r="Q152" s="5">
        <v>2238064</v>
      </c>
      <c r="R152" s="62">
        <v>5236052</v>
      </c>
      <c r="S152" s="62">
        <v>5406900.8270000005</v>
      </c>
      <c r="T152" s="62">
        <v>5900857</v>
      </c>
      <c r="U152" s="39">
        <v>5241326</v>
      </c>
      <c r="V152" s="39">
        <v>6006248</v>
      </c>
      <c r="W152" s="62">
        <v>7128592</v>
      </c>
      <c r="X152" s="62">
        <v>6757804</v>
      </c>
      <c r="Y152" s="62">
        <v>6372418</v>
      </c>
      <c r="Z152" s="62">
        <v>6006932</v>
      </c>
      <c r="AA152" s="62">
        <v>7198955</v>
      </c>
      <c r="AB152" s="62">
        <v>5999079</v>
      </c>
      <c r="AC152" s="62">
        <v>7050426</v>
      </c>
      <c r="AD152" s="62">
        <v>7300481</v>
      </c>
      <c r="AE152" s="62">
        <v>8040080</v>
      </c>
      <c r="AF152" s="62">
        <v>8801069</v>
      </c>
      <c r="AG152" s="62">
        <v>8112581</v>
      </c>
      <c r="AH152" s="62">
        <v>9048806</v>
      </c>
      <c r="AI152" s="10">
        <v>7.0905418644962914E-2</v>
      </c>
      <c r="AJ152" s="10">
        <v>0.11540408656628513</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860563</v>
      </c>
      <c r="H154" s="12">
        <v>925740</v>
      </c>
      <c r="I154" s="12">
        <v>1048232</v>
      </c>
      <c r="J154" s="12">
        <v>1156135</v>
      </c>
      <c r="K154" s="12">
        <v>1195485</v>
      </c>
      <c r="L154" s="12">
        <v>1146250</v>
      </c>
      <c r="M154" s="12">
        <v>1213879</v>
      </c>
      <c r="N154" s="12">
        <v>1285498</v>
      </c>
      <c r="O154" s="12">
        <v>911684</v>
      </c>
      <c r="P154" s="12">
        <v>935272</v>
      </c>
      <c r="Q154" s="12">
        <v>956578</v>
      </c>
      <c r="R154" s="63">
        <v>1026826</v>
      </c>
      <c r="S154" s="63">
        <v>1037094.26</v>
      </c>
      <c r="T154" s="63">
        <v>192331</v>
      </c>
      <c r="U154" s="41">
        <v>904650</v>
      </c>
      <c r="V154" s="41">
        <v>255731</v>
      </c>
      <c r="W154" s="63">
        <v>331969</v>
      </c>
      <c r="X154" s="63">
        <v>470440</v>
      </c>
      <c r="Y154" s="63">
        <v>475796</v>
      </c>
      <c r="Z154" s="63">
        <v>321533</v>
      </c>
      <c r="AA154" s="63">
        <v>2058782</v>
      </c>
      <c r="AB154" s="63">
        <v>1912543</v>
      </c>
      <c r="AC154" s="63">
        <v>2251337</v>
      </c>
      <c r="AD154" s="63">
        <v>3036804</v>
      </c>
      <c r="AE154" s="63">
        <v>3338384</v>
      </c>
      <c r="AF154" s="63">
        <v>4133046</v>
      </c>
      <c r="AG154" s="63">
        <v>3294800</v>
      </c>
      <c r="AH154" s="63">
        <v>3250882</v>
      </c>
      <c r="AI154" s="13">
        <v>9.2441859805491911E-2</v>
      </c>
      <c r="AJ154" s="13">
        <v>-1.3329488891586742E-2</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1428954</v>
      </c>
      <c r="H156" s="12">
        <v>1084172</v>
      </c>
      <c r="I156" s="12">
        <v>774153</v>
      </c>
      <c r="J156" s="12">
        <v>1144203</v>
      </c>
      <c r="K156" s="12">
        <v>1157548</v>
      </c>
      <c r="L156" s="12">
        <v>1288770</v>
      </c>
      <c r="M156" s="12">
        <v>1285498</v>
      </c>
      <c r="N156" s="12">
        <v>1237734.7080000001</v>
      </c>
      <c r="O156" s="12">
        <v>885259</v>
      </c>
      <c r="P156" s="12">
        <v>901215</v>
      </c>
      <c r="Q156" s="12">
        <v>1010571</v>
      </c>
      <c r="R156" s="63">
        <v>1881241</v>
      </c>
      <c r="S156" s="63">
        <v>1988471.737</v>
      </c>
      <c r="T156" s="63">
        <v>1228022</v>
      </c>
      <c r="U156" s="41">
        <v>2256611</v>
      </c>
      <c r="V156" s="41">
        <v>1448427</v>
      </c>
      <c r="W156" s="63">
        <v>1734256</v>
      </c>
      <c r="X156" s="63">
        <v>1604818</v>
      </c>
      <c r="Y156" s="63">
        <v>1774016</v>
      </c>
      <c r="Z156" s="63">
        <v>1706905</v>
      </c>
      <c r="AA156" s="63">
        <v>1556285</v>
      </c>
      <c r="AB156" s="63">
        <v>2177545</v>
      </c>
      <c r="AC156" s="63">
        <v>2369255</v>
      </c>
      <c r="AD156" s="63">
        <v>2432098</v>
      </c>
      <c r="AE156" s="63">
        <v>2414577</v>
      </c>
      <c r="AF156" s="63">
        <v>2414788</v>
      </c>
      <c r="AG156" s="63">
        <v>2544267</v>
      </c>
      <c r="AH156" s="63">
        <v>3239785</v>
      </c>
      <c r="AI156" s="13">
        <v>6.8459771640257072E-2</v>
      </c>
      <c r="AJ156" s="13">
        <v>0.27336674963751839</v>
      </c>
    </row>
    <row r="157" spans="1:36" ht="10.5" customHeight="1" x14ac:dyDescent="0.2">
      <c r="A157" s="11"/>
      <c r="B157" s="19" t="s">
        <v>67</v>
      </c>
      <c r="C157" s="14"/>
      <c r="D157" s="19"/>
      <c r="E157" s="19"/>
      <c r="F157" s="2"/>
      <c r="G157" s="12">
        <v>97486</v>
      </c>
      <c r="H157" s="12">
        <v>132430</v>
      </c>
      <c r="I157" s="12">
        <v>181157</v>
      </c>
      <c r="J157" s="12">
        <v>188735</v>
      </c>
      <c r="K157" s="12">
        <v>454138</v>
      </c>
      <c r="L157" s="12">
        <v>390362</v>
      </c>
      <c r="M157" s="12">
        <v>515278</v>
      </c>
      <c r="N157" s="12">
        <v>680167</v>
      </c>
      <c r="O157" s="12">
        <v>199090</v>
      </c>
      <c r="P157" s="12">
        <v>215334</v>
      </c>
      <c r="Q157" s="12">
        <v>227713</v>
      </c>
      <c r="R157" s="63">
        <v>307239</v>
      </c>
      <c r="S157" s="63">
        <v>334276.03200000001</v>
      </c>
      <c r="T157" s="63">
        <v>91567</v>
      </c>
      <c r="U157" s="41">
        <v>577801</v>
      </c>
      <c r="V157" s="41">
        <v>319184</v>
      </c>
      <c r="W157" s="63">
        <v>445756</v>
      </c>
      <c r="X157" s="63">
        <v>369032</v>
      </c>
      <c r="Y157" s="63">
        <v>302407</v>
      </c>
      <c r="Z157" s="63">
        <v>0</v>
      </c>
      <c r="AA157" s="63">
        <v>511877</v>
      </c>
      <c r="AB157" s="63">
        <v>0</v>
      </c>
      <c r="AC157" s="63">
        <v>0</v>
      </c>
      <c r="AD157" s="63">
        <v>0</v>
      </c>
      <c r="AE157" s="63">
        <v>0</v>
      </c>
      <c r="AF157" s="63">
        <v>0</v>
      </c>
      <c r="AG157" s="63">
        <v>0</v>
      </c>
      <c r="AH157" s="63">
        <v>1054983</v>
      </c>
      <c r="AI157" s="13" t="s">
        <v>246</v>
      </c>
      <c r="AJ157" s="13" t="s">
        <v>246</v>
      </c>
    </row>
    <row r="158" spans="1:36" ht="10.5" customHeight="1" x14ac:dyDescent="0.2">
      <c r="A158" s="11"/>
      <c r="B158" s="19" t="s">
        <v>69</v>
      </c>
      <c r="C158" s="14"/>
      <c r="D158" s="19"/>
      <c r="E158" s="19"/>
      <c r="F158" s="2"/>
      <c r="G158" s="12">
        <v>613286</v>
      </c>
      <c r="H158" s="12">
        <v>631282</v>
      </c>
      <c r="I158" s="12">
        <v>314338</v>
      </c>
      <c r="J158" s="12">
        <v>384069</v>
      </c>
      <c r="K158" s="12">
        <v>321050</v>
      </c>
      <c r="L158" s="12">
        <v>230761</v>
      </c>
      <c r="M158" s="12">
        <v>189686</v>
      </c>
      <c r="N158" s="12">
        <v>155922</v>
      </c>
      <c r="O158" s="12">
        <v>10490</v>
      </c>
      <c r="P158" s="12">
        <v>24066</v>
      </c>
      <c r="Q158" s="12">
        <v>15619</v>
      </c>
      <c r="R158" s="63">
        <v>588071</v>
      </c>
      <c r="S158" s="63">
        <v>546906.03</v>
      </c>
      <c r="T158" s="63">
        <v>683270</v>
      </c>
      <c r="U158" s="41">
        <v>263904</v>
      </c>
      <c r="V158" s="41">
        <v>136763</v>
      </c>
      <c r="W158" s="63">
        <v>92004</v>
      </c>
      <c r="X158" s="63">
        <v>490875</v>
      </c>
      <c r="Y158" s="63">
        <v>490276</v>
      </c>
      <c r="Z158" s="63">
        <v>607196</v>
      </c>
      <c r="AA158" s="63">
        <v>4572</v>
      </c>
      <c r="AB158" s="63">
        <v>897441</v>
      </c>
      <c r="AC158" s="63">
        <v>475000</v>
      </c>
      <c r="AD158" s="63">
        <v>300693</v>
      </c>
      <c r="AE158" s="63">
        <v>271641</v>
      </c>
      <c r="AF158" s="63">
        <v>353248</v>
      </c>
      <c r="AG158" s="63">
        <v>356634</v>
      </c>
      <c r="AH158" s="63">
        <v>475000</v>
      </c>
      <c r="AI158" s="13">
        <v>-0.10061021534700432</v>
      </c>
      <c r="AJ158" s="13">
        <v>0.33189768782561391</v>
      </c>
    </row>
    <row r="159" spans="1:36" ht="10.5" customHeight="1" x14ac:dyDescent="0.2">
      <c r="A159" s="11"/>
      <c r="B159" s="19" t="s">
        <v>70</v>
      </c>
      <c r="C159" s="14"/>
      <c r="D159" s="19"/>
      <c r="E159" s="19"/>
      <c r="F159" s="2"/>
      <c r="G159" s="12">
        <v>176140</v>
      </c>
      <c r="H159" s="12">
        <v>294760</v>
      </c>
      <c r="I159" s="12">
        <v>542306</v>
      </c>
      <c r="J159" s="12">
        <v>640488</v>
      </c>
      <c r="K159" s="12">
        <v>692979</v>
      </c>
      <c r="L159" s="12">
        <v>561596</v>
      </c>
      <c r="M159" s="12">
        <v>708173</v>
      </c>
      <c r="N159" s="12">
        <v>893006</v>
      </c>
      <c r="O159" s="12">
        <v>30627</v>
      </c>
      <c r="P159" s="12">
        <v>0</v>
      </c>
      <c r="Q159" s="12">
        <v>27583</v>
      </c>
      <c r="R159" s="63">
        <v>667833</v>
      </c>
      <c r="S159" s="63">
        <v>724598.80499999993</v>
      </c>
      <c r="T159" s="63">
        <v>658000</v>
      </c>
      <c r="U159" s="41">
        <v>84600</v>
      </c>
      <c r="V159" s="41">
        <v>40250</v>
      </c>
      <c r="W159" s="63">
        <v>65559</v>
      </c>
      <c r="X159" s="63">
        <v>47675</v>
      </c>
      <c r="Y159" s="63">
        <v>49017</v>
      </c>
      <c r="Z159" s="63">
        <v>216049</v>
      </c>
      <c r="AA159" s="63">
        <v>44779</v>
      </c>
      <c r="AB159" s="63">
        <v>59329</v>
      </c>
      <c r="AC159" s="63">
        <v>1243784</v>
      </c>
      <c r="AD159" s="63">
        <v>908171</v>
      </c>
      <c r="AE159" s="63">
        <v>1432980</v>
      </c>
      <c r="AF159" s="63">
        <v>1326008</v>
      </c>
      <c r="AG159" s="63">
        <v>1266321</v>
      </c>
      <c r="AH159" s="63">
        <v>90910</v>
      </c>
      <c r="AI159" s="13">
        <v>7.3719329661714239E-2</v>
      </c>
      <c r="AJ159" s="13">
        <v>-0.92820935607954069</v>
      </c>
    </row>
    <row r="160" spans="1:36" ht="10.5" customHeight="1" x14ac:dyDescent="0.2">
      <c r="A160" s="11"/>
      <c r="B160" s="19" t="s">
        <v>71</v>
      </c>
      <c r="C160" s="14"/>
      <c r="D160" s="19"/>
      <c r="E160" s="19"/>
      <c r="F160" s="2"/>
      <c r="G160" s="12">
        <v>108156</v>
      </c>
      <c r="H160" s="12">
        <v>113000</v>
      </c>
      <c r="I160" s="12">
        <v>111228</v>
      </c>
      <c r="J160" s="12">
        <v>111228</v>
      </c>
      <c r="K160" s="12">
        <v>111228</v>
      </c>
      <c r="L160" s="12">
        <v>113228</v>
      </c>
      <c r="M160" s="12">
        <v>114247</v>
      </c>
      <c r="N160" s="12">
        <v>115275</v>
      </c>
      <c r="O160" s="12">
        <v>0</v>
      </c>
      <c r="P160" s="12">
        <v>0</v>
      </c>
      <c r="Q160" s="12">
        <v>0</v>
      </c>
      <c r="R160" s="63">
        <v>137279</v>
      </c>
      <c r="S160" s="63">
        <v>140024.57999999999</v>
      </c>
      <c r="T160" s="63">
        <v>135914</v>
      </c>
      <c r="U160" s="41">
        <v>133000</v>
      </c>
      <c r="V160" s="41">
        <v>0</v>
      </c>
      <c r="W160" s="63">
        <v>12500</v>
      </c>
      <c r="X160" s="63">
        <v>13500</v>
      </c>
      <c r="Y160" s="63">
        <v>13500</v>
      </c>
      <c r="Z160" s="63">
        <v>13500</v>
      </c>
      <c r="AA160" s="63">
        <v>145569</v>
      </c>
      <c r="AB160" s="63">
        <v>147854</v>
      </c>
      <c r="AC160" s="63">
        <v>148900</v>
      </c>
      <c r="AD160" s="63">
        <v>0</v>
      </c>
      <c r="AE160" s="63">
        <v>0</v>
      </c>
      <c r="AF160" s="63">
        <v>0</v>
      </c>
      <c r="AG160" s="63">
        <v>0</v>
      </c>
      <c r="AH160" s="63">
        <v>154400</v>
      </c>
      <c r="AI160" s="13">
        <v>7.246351524700545E-3</v>
      </c>
      <c r="AJ160" s="13" t="s">
        <v>246</v>
      </c>
    </row>
    <row r="161" spans="1:36" ht="10.5" customHeight="1" x14ac:dyDescent="0.2">
      <c r="A161" s="11"/>
      <c r="B161" s="19" t="s">
        <v>72</v>
      </c>
      <c r="C161" s="14"/>
      <c r="D161" s="19"/>
      <c r="E161" s="19"/>
      <c r="F161" s="2"/>
      <c r="G161" s="12">
        <v>79840</v>
      </c>
      <c r="H161" s="12">
        <v>79840</v>
      </c>
      <c r="I161" s="12">
        <v>0</v>
      </c>
      <c r="J161" s="12">
        <v>0</v>
      </c>
      <c r="K161" s="12">
        <v>0</v>
      </c>
      <c r="L161" s="12">
        <v>0</v>
      </c>
      <c r="M161" s="12">
        <v>0</v>
      </c>
      <c r="N161" s="12">
        <v>0</v>
      </c>
      <c r="O161" s="12">
        <v>0</v>
      </c>
      <c r="P161" s="12">
        <v>0</v>
      </c>
      <c r="Q161" s="12">
        <v>0</v>
      </c>
      <c r="R161" s="63">
        <v>297563</v>
      </c>
      <c r="S161" s="63">
        <v>339519.38300000003</v>
      </c>
      <c r="T161" s="63">
        <v>265764</v>
      </c>
      <c r="U161" s="41">
        <v>287000</v>
      </c>
      <c r="V161" s="41">
        <v>0</v>
      </c>
      <c r="W161" s="63">
        <v>0</v>
      </c>
      <c r="X161" s="63">
        <v>0</v>
      </c>
      <c r="Y161" s="63">
        <v>0</v>
      </c>
      <c r="Z161" s="63">
        <v>0</v>
      </c>
      <c r="AA161" s="63">
        <v>1499635</v>
      </c>
      <c r="AB161" s="63">
        <v>144365</v>
      </c>
      <c r="AC161" s="63">
        <v>0</v>
      </c>
      <c r="AD161" s="63">
        <v>0</v>
      </c>
      <c r="AE161" s="63">
        <v>0</v>
      </c>
      <c r="AF161" s="63">
        <v>0</v>
      </c>
      <c r="AG161" s="63">
        <v>0</v>
      </c>
      <c r="AH161" s="63">
        <v>0</v>
      </c>
      <c r="AI161" s="13">
        <v>-1</v>
      </c>
      <c r="AJ161" s="13" t="s">
        <v>246</v>
      </c>
    </row>
    <row r="162" spans="1:36" ht="10.5" customHeight="1" x14ac:dyDescent="0.2">
      <c r="A162" s="11"/>
      <c r="B162" s="19" t="s">
        <v>73</v>
      </c>
      <c r="C162" s="14"/>
      <c r="D162" s="19"/>
      <c r="E162" s="19"/>
      <c r="F162" s="2"/>
      <c r="G162" s="12">
        <v>0</v>
      </c>
      <c r="H162" s="12">
        <v>975000</v>
      </c>
      <c r="I162" s="12">
        <v>80000</v>
      </c>
      <c r="J162" s="12">
        <v>0</v>
      </c>
      <c r="K162" s="12">
        <v>0</v>
      </c>
      <c r="L162" s="12">
        <v>0</v>
      </c>
      <c r="M162" s="12">
        <v>0</v>
      </c>
      <c r="N162" s="12">
        <v>0</v>
      </c>
      <c r="O162" s="12">
        <v>0</v>
      </c>
      <c r="P162" s="12">
        <v>0</v>
      </c>
      <c r="Q162" s="12">
        <v>0</v>
      </c>
      <c r="R162" s="63">
        <v>330000</v>
      </c>
      <c r="S162" s="63">
        <v>296010</v>
      </c>
      <c r="T162" s="63">
        <v>0</v>
      </c>
      <c r="U162" s="41">
        <v>4000</v>
      </c>
      <c r="V162" s="41">
        <v>177251</v>
      </c>
      <c r="W162" s="63">
        <v>115542</v>
      </c>
      <c r="X162" s="63">
        <v>115000</v>
      </c>
      <c r="Y162" s="63">
        <v>212080</v>
      </c>
      <c r="Z162" s="63">
        <v>0</v>
      </c>
      <c r="AA162" s="63">
        <v>0</v>
      </c>
      <c r="AB162" s="63">
        <v>0</v>
      </c>
      <c r="AC162" s="63">
        <v>0</v>
      </c>
      <c r="AD162" s="63">
        <v>0</v>
      </c>
      <c r="AE162" s="63">
        <v>0</v>
      </c>
      <c r="AF162" s="63">
        <v>0</v>
      </c>
      <c r="AG162" s="63">
        <v>0</v>
      </c>
      <c r="AH162" s="63">
        <v>0</v>
      </c>
      <c r="AI162" s="13" t="s">
        <v>246</v>
      </c>
      <c r="AJ162" s="13" t="s">
        <v>246</v>
      </c>
    </row>
    <row r="163" spans="1:36" ht="10.5" customHeight="1" x14ac:dyDescent="0.2">
      <c r="A163" s="11"/>
      <c r="B163" s="19" t="s">
        <v>39</v>
      </c>
      <c r="C163" s="14"/>
      <c r="D163" s="19"/>
      <c r="E163" s="19"/>
      <c r="F163" s="2"/>
      <c r="G163" s="12">
        <v>402670</v>
      </c>
      <c r="H163" s="12">
        <v>377791</v>
      </c>
      <c r="I163" s="12">
        <v>58000</v>
      </c>
      <c r="J163" s="12">
        <v>58000</v>
      </c>
      <c r="K163" s="12">
        <v>62000</v>
      </c>
      <c r="L163" s="12">
        <v>62000</v>
      </c>
      <c r="M163" s="12">
        <v>62000</v>
      </c>
      <c r="N163" s="12">
        <v>0</v>
      </c>
      <c r="O163" s="12">
        <v>0</v>
      </c>
      <c r="P163" s="12">
        <v>0</v>
      </c>
      <c r="Q163" s="12">
        <v>0</v>
      </c>
      <c r="R163" s="63">
        <v>0</v>
      </c>
      <c r="S163" s="63">
        <v>0</v>
      </c>
      <c r="T163" s="63">
        <v>2645989</v>
      </c>
      <c r="U163" s="41">
        <v>729760</v>
      </c>
      <c r="V163" s="41">
        <v>3628642</v>
      </c>
      <c r="W163" s="63">
        <v>4331006</v>
      </c>
      <c r="X163" s="63">
        <v>3646464</v>
      </c>
      <c r="Y163" s="63">
        <v>3055326</v>
      </c>
      <c r="Z163" s="63">
        <v>3141749</v>
      </c>
      <c r="AA163" s="63">
        <v>1377456</v>
      </c>
      <c r="AB163" s="63">
        <v>660002</v>
      </c>
      <c r="AC163" s="63">
        <v>562150</v>
      </c>
      <c r="AD163" s="63">
        <v>622715</v>
      </c>
      <c r="AE163" s="63">
        <v>582498</v>
      </c>
      <c r="AF163" s="63">
        <v>573979</v>
      </c>
      <c r="AG163" s="63">
        <v>650559</v>
      </c>
      <c r="AH163" s="63">
        <v>782846</v>
      </c>
      <c r="AI163" s="13">
        <v>2.8857388901786241E-2</v>
      </c>
      <c r="AJ163" s="13">
        <v>0.20334358605445471</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199</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2512552</v>
      </c>
      <c r="H176" s="5">
        <v>2119808</v>
      </c>
      <c r="I176" s="5">
        <v>2223318</v>
      </c>
      <c r="J176" s="5">
        <v>2250031</v>
      </c>
      <c r="K176" s="5">
        <f>SUM(K178,K193,K204,K206)</f>
        <v>1183038</v>
      </c>
      <c r="L176" s="5">
        <f>SUM(L178,L193,L204,L206)</f>
        <v>3184693</v>
      </c>
      <c r="M176" s="5">
        <f>SUM(M178,M193,M204,M206)</f>
        <v>3307474</v>
      </c>
      <c r="N176" s="5">
        <f>SUM(N178,N193,N204,N206)</f>
        <v>2864819</v>
      </c>
      <c r="O176" s="5">
        <v>1610329</v>
      </c>
      <c r="P176" s="5">
        <v>3233243</v>
      </c>
      <c r="Q176" s="5">
        <v>2093805</v>
      </c>
      <c r="R176" s="39">
        <v>3697520</v>
      </c>
      <c r="S176" s="39">
        <v>4204760</v>
      </c>
      <c r="T176" s="39">
        <v>4574602</v>
      </c>
      <c r="U176" s="39">
        <v>4328452</v>
      </c>
      <c r="V176" s="39">
        <v>4240917</v>
      </c>
      <c r="W176" s="39">
        <v>4792163</v>
      </c>
      <c r="X176" s="39">
        <v>4790729</v>
      </c>
      <c r="Y176" s="39">
        <v>5809221</v>
      </c>
      <c r="Z176" s="39">
        <v>3698117</v>
      </c>
      <c r="AA176" s="39">
        <v>4072787</v>
      </c>
      <c r="AB176" s="39">
        <v>3715114</v>
      </c>
      <c r="AC176" s="39">
        <v>3730540</v>
      </c>
      <c r="AD176" s="39">
        <v>4268514</v>
      </c>
      <c r="AE176" s="39">
        <v>4936660</v>
      </c>
      <c r="AF176" s="39">
        <v>4215826</v>
      </c>
      <c r="AG176" s="39">
        <v>4446571</v>
      </c>
      <c r="AH176" s="39">
        <v>4527092</v>
      </c>
      <c r="AI176" s="10">
        <v>3.3493769015112251E-2</v>
      </c>
      <c r="AJ176" s="10">
        <v>1.8108560506511648E-2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1901213</v>
      </c>
      <c r="H178" s="12">
        <v>1739062</v>
      </c>
      <c r="I178" s="12">
        <v>1766110</v>
      </c>
      <c r="J178" s="12">
        <v>1762865</v>
      </c>
      <c r="K178" s="12">
        <f>SUM(K179,K183:K187)</f>
        <v>893828</v>
      </c>
      <c r="L178" s="12">
        <f>SUM(L179,L183:L187)</f>
        <v>2082023</v>
      </c>
      <c r="M178" s="12">
        <f>SUM(M179,M183:M187)</f>
        <v>2568686</v>
      </c>
      <c r="N178" s="12">
        <f>SUM(N179,N183:N187)</f>
        <v>2062465</v>
      </c>
      <c r="O178" s="12">
        <v>1221225</v>
      </c>
      <c r="P178" s="12">
        <v>2250241</v>
      </c>
      <c r="Q178" s="12">
        <v>1417513</v>
      </c>
      <c r="R178" s="41">
        <v>2748799</v>
      </c>
      <c r="S178" s="41">
        <v>2833488</v>
      </c>
      <c r="T178" s="41">
        <v>2855348</v>
      </c>
      <c r="U178" s="41">
        <v>2885803</v>
      </c>
      <c r="V178" s="41">
        <v>3158462</v>
      </c>
      <c r="W178" s="41">
        <v>3044908</v>
      </c>
      <c r="X178" s="41">
        <v>2899939</v>
      </c>
      <c r="Y178" s="41">
        <v>3188968</v>
      </c>
      <c r="Z178" s="41">
        <v>2922429</v>
      </c>
      <c r="AA178" s="41">
        <v>2550396</v>
      </c>
      <c r="AB178" s="41">
        <v>2559393</v>
      </c>
      <c r="AC178" s="41">
        <v>2597404</v>
      </c>
      <c r="AD178" s="41">
        <v>3200366</v>
      </c>
      <c r="AE178" s="41">
        <v>3017590</v>
      </c>
      <c r="AF178" s="41">
        <v>3046607</v>
      </c>
      <c r="AG178" s="41">
        <v>2802609</v>
      </c>
      <c r="AH178" s="41">
        <v>2782055</v>
      </c>
      <c r="AI178" s="13">
        <v>1.4000390599627988E-2</v>
      </c>
      <c r="AJ178" s="13">
        <v>-7.3338806804659519E-3</v>
      </c>
    </row>
    <row r="179" spans="1:36" ht="10.5" customHeight="1" x14ac:dyDescent="0.2">
      <c r="A179" s="11"/>
      <c r="B179" s="11"/>
      <c r="C179" s="11" t="s">
        <v>36</v>
      </c>
      <c r="D179" s="11"/>
      <c r="E179" s="11"/>
      <c r="F179" s="2"/>
      <c r="G179" s="12">
        <v>577835</v>
      </c>
      <c r="H179" s="12">
        <v>466364</v>
      </c>
      <c r="I179" s="12">
        <v>413931</v>
      </c>
      <c r="J179" s="12">
        <v>433204</v>
      </c>
      <c r="K179" s="12">
        <f>SUM(K180:K182)</f>
        <v>221737</v>
      </c>
      <c r="L179" s="12">
        <f>SUM(L180:L182)</f>
        <v>613122</v>
      </c>
      <c r="M179" s="12">
        <f>SUM(M180:M182)</f>
        <v>567001</v>
      </c>
      <c r="N179" s="12">
        <f>SUM(N180:N182)</f>
        <v>543135</v>
      </c>
      <c r="O179" s="12">
        <v>326209</v>
      </c>
      <c r="P179" s="12">
        <v>762318</v>
      </c>
      <c r="Q179" s="12">
        <v>468237</v>
      </c>
      <c r="R179" s="41">
        <v>804506</v>
      </c>
      <c r="S179" s="41">
        <v>762105</v>
      </c>
      <c r="T179" s="41">
        <v>578100</v>
      </c>
      <c r="U179" s="41">
        <v>717031</v>
      </c>
      <c r="V179" s="41">
        <v>697818</v>
      </c>
      <c r="W179" s="41">
        <v>678184</v>
      </c>
      <c r="X179" s="41">
        <v>685780</v>
      </c>
      <c r="Y179" s="41">
        <v>650273</v>
      </c>
      <c r="Z179" s="41">
        <v>716908</v>
      </c>
      <c r="AA179" s="41">
        <v>720870</v>
      </c>
      <c r="AB179" s="41">
        <v>763352</v>
      </c>
      <c r="AC179" s="41">
        <v>733690</v>
      </c>
      <c r="AD179" s="41">
        <v>837369</v>
      </c>
      <c r="AE179" s="41">
        <v>755305</v>
      </c>
      <c r="AF179" s="41">
        <v>795631</v>
      </c>
      <c r="AG179" s="41">
        <v>714590</v>
      </c>
      <c r="AH179" s="41">
        <v>653712</v>
      </c>
      <c r="AI179" s="13">
        <v>-2.5511014066107451E-2</v>
      </c>
      <c r="AJ179" s="13">
        <v>-8.5192907821268135E-2</v>
      </c>
    </row>
    <row r="180" spans="1:36" ht="10.5" customHeight="1" x14ac:dyDescent="0.2">
      <c r="A180" s="11"/>
      <c r="B180" s="11"/>
      <c r="C180" s="11"/>
      <c r="D180" s="11" t="s">
        <v>37</v>
      </c>
      <c r="E180" s="11"/>
      <c r="F180" s="2"/>
      <c r="G180" s="12">
        <v>519336</v>
      </c>
      <c r="H180" s="12">
        <v>405759</v>
      </c>
      <c r="I180" s="12">
        <v>364467</v>
      </c>
      <c r="J180" s="12">
        <v>396945</v>
      </c>
      <c r="K180" s="12">
        <v>210421</v>
      </c>
      <c r="L180" s="12">
        <v>575635</v>
      </c>
      <c r="M180" s="12">
        <v>513895</v>
      </c>
      <c r="N180" s="12">
        <v>487321</v>
      </c>
      <c r="O180" s="12">
        <v>314446</v>
      </c>
      <c r="P180" s="12">
        <v>707387</v>
      </c>
      <c r="Q180" s="12">
        <v>454124</v>
      </c>
      <c r="R180" s="41">
        <v>691786</v>
      </c>
      <c r="S180" s="41">
        <v>692186</v>
      </c>
      <c r="T180" s="41">
        <v>518501</v>
      </c>
      <c r="U180" s="41">
        <v>665828</v>
      </c>
      <c r="V180" s="41">
        <v>637609</v>
      </c>
      <c r="W180" s="41">
        <v>609935</v>
      </c>
      <c r="X180" s="41">
        <v>615221</v>
      </c>
      <c r="Y180" s="41">
        <v>575126</v>
      </c>
      <c r="Z180" s="41">
        <v>643131</v>
      </c>
      <c r="AA180" s="41">
        <v>650775</v>
      </c>
      <c r="AB180" s="41">
        <v>690414</v>
      </c>
      <c r="AC180" s="41">
        <v>664135</v>
      </c>
      <c r="AD180" s="41">
        <v>758186</v>
      </c>
      <c r="AE180" s="41">
        <v>686344</v>
      </c>
      <c r="AF180" s="41">
        <v>730390</v>
      </c>
      <c r="AG180" s="41">
        <v>652254</v>
      </c>
      <c r="AH180" s="41">
        <v>592950</v>
      </c>
      <c r="AI180" s="13">
        <v>-2.5044603823555445E-2</v>
      </c>
      <c r="AJ180" s="13">
        <v>-9.092163482324371E-2</v>
      </c>
    </row>
    <row r="181" spans="1:36" ht="10.5" customHeight="1" x14ac:dyDescent="0.2">
      <c r="A181" s="11"/>
      <c r="B181" s="11"/>
      <c r="C181" s="14"/>
      <c r="D181" s="11" t="s">
        <v>90</v>
      </c>
      <c r="E181" s="11"/>
      <c r="F181" s="2"/>
      <c r="G181" s="12">
        <v>0</v>
      </c>
      <c r="H181" s="12">
        <v>2500</v>
      </c>
      <c r="I181" s="12">
        <v>0</v>
      </c>
      <c r="J181" s="12">
        <v>0</v>
      </c>
      <c r="K181" s="12">
        <v>0</v>
      </c>
      <c r="L181" s="12">
        <v>0</v>
      </c>
      <c r="M181" s="12">
        <v>0</v>
      </c>
      <c r="N181" s="12">
        <v>5425</v>
      </c>
      <c r="O181" s="12">
        <v>0</v>
      </c>
      <c r="P181" s="12">
        <v>7367</v>
      </c>
      <c r="Q181" s="12">
        <v>0</v>
      </c>
      <c r="R181" s="41">
        <v>8932</v>
      </c>
      <c r="S181" s="41">
        <v>573</v>
      </c>
      <c r="T181" s="41">
        <v>8784</v>
      </c>
      <c r="U181" s="41">
        <v>0</v>
      </c>
      <c r="V181" s="41">
        <v>16695</v>
      </c>
      <c r="W181" s="41">
        <v>8720</v>
      </c>
      <c r="X181" s="41">
        <v>1936</v>
      </c>
      <c r="Y181" s="41">
        <v>9261</v>
      </c>
      <c r="Z181" s="41">
        <v>6466</v>
      </c>
      <c r="AA181" s="41">
        <v>5545</v>
      </c>
      <c r="AB181" s="41">
        <v>6492</v>
      </c>
      <c r="AC181" s="41">
        <v>7171</v>
      </c>
      <c r="AD181" s="41">
        <v>7339</v>
      </c>
      <c r="AE181" s="41">
        <v>8638</v>
      </c>
      <c r="AF181" s="41">
        <v>9228</v>
      </c>
      <c r="AG181" s="41">
        <v>11957</v>
      </c>
      <c r="AH181" s="41">
        <v>5217</v>
      </c>
      <c r="AI181" s="13">
        <v>-3.5785360689095436E-2</v>
      </c>
      <c r="AJ181" s="13">
        <v>-0.56368654344735303</v>
      </c>
    </row>
    <row r="182" spans="1:36" ht="10.5" customHeight="1" x14ac:dyDescent="0.2">
      <c r="A182" s="11"/>
      <c r="B182" s="14"/>
      <c r="C182" s="11"/>
      <c r="D182" s="11" t="s">
        <v>39</v>
      </c>
      <c r="E182" s="11"/>
      <c r="F182" s="2"/>
      <c r="G182" s="12">
        <v>58499</v>
      </c>
      <c r="H182" s="12">
        <v>58105</v>
      </c>
      <c r="I182" s="12">
        <v>49464</v>
      </c>
      <c r="J182" s="12">
        <v>36259</v>
      </c>
      <c r="K182" s="12">
        <v>11316</v>
      </c>
      <c r="L182" s="12">
        <v>37487</v>
      </c>
      <c r="M182" s="12">
        <v>53106</v>
      </c>
      <c r="N182" s="12">
        <v>50389</v>
      </c>
      <c r="O182" s="12">
        <v>11763</v>
      </c>
      <c r="P182" s="12">
        <v>47564</v>
      </c>
      <c r="Q182" s="12">
        <v>14113</v>
      </c>
      <c r="R182" s="41">
        <v>103788</v>
      </c>
      <c r="S182" s="41">
        <v>69346</v>
      </c>
      <c r="T182" s="41">
        <v>50815</v>
      </c>
      <c r="U182" s="41">
        <v>51203</v>
      </c>
      <c r="V182" s="41">
        <v>43514</v>
      </c>
      <c r="W182" s="41">
        <v>59529</v>
      </c>
      <c r="X182" s="41">
        <v>68623</v>
      </c>
      <c r="Y182" s="41">
        <v>65886</v>
      </c>
      <c r="Z182" s="41">
        <v>67311</v>
      </c>
      <c r="AA182" s="41">
        <v>64550</v>
      </c>
      <c r="AB182" s="41">
        <v>66446</v>
      </c>
      <c r="AC182" s="41">
        <v>62384</v>
      </c>
      <c r="AD182" s="41">
        <v>71844</v>
      </c>
      <c r="AE182" s="41">
        <v>60323</v>
      </c>
      <c r="AF182" s="41">
        <v>56013</v>
      </c>
      <c r="AG182" s="41">
        <v>50379</v>
      </c>
      <c r="AH182" s="41">
        <v>55545</v>
      </c>
      <c r="AI182" s="13">
        <v>-2.9424431734667689E-2</v>
      </c>
      <c r="AJ182" s="13">
        <v>0.10254272613588995</v>
      </c>
    </row>
    <row r="183" spans="1:36" ht="10.5" customHeight="1" x14ac:dyDescent="0.2">
      <c r="A183" s="11"/>
      <c r="B183" s="14"/>
      <c r="C183" s="11" t="s">
        <v>40</v>
      </c>
      <c r="D183" s="11"/>
      <c r="E183" s="11"/>
      <c r="F183" s="2"/>
      <c r="G183" s="12">
        <v>302825</v>
      </c>
      <c r="H183" s="12">
        <v>309634</v>
      </c>
      <c r="I183" s="12">
        <v>331776</v>
      </c>
      <c r="J183" s="12">
        <v>343414</v>
      </c>
      <c r="K183" s="12">
        <v>186913</v>
      </c>
      <c r="L183" s="12">
        <v>208706</v>
      </c>
      <c r="M183" s="12">
        <v>409744</v>
      </c>
      <c r="N183" s="12">
        <v>375802</v>
      </c>
      <c r="O183" s="12">
        <v>235250</v>
      </c>
      <c r="P183" s="12">
        <v>402106</v>
      </c>
      <c r="Q183" s="12">
        <v>190090</v>
      </c>
      <c r="R183" s="41">
        <v>475885</v>
      </c>
      <c r="S183" s="41">
        <v>461001</v>
      </c>
      <c r="T183" s="41">
        <v>502247</v>
      </c>
      <c r="U183" s="41">
        <v>530596</v>
      </c>
      <c r="V183" s="41">
        <v>544781</v>
      </c>
      <c r="W183" s="41">
        <v>582402</v>
      </c>
      <c r="X183" s="41">
        <v>512162</v>
      </c>
      <c r="Y183" s="41">
        <v>564727</v>
      </c>
      <c r="Z183" s="41">
        <v>575062</v>
      </c>
      <c r="AA183" s="41">
        <v>522918</v>
      </c>
      <c r="AB183" s="41">
        <v>541955</v>
      </c>
      <c r="AC183" s="41">
        <v>533337</v>
      </c>
      <c r="AD183" s="41">
        <v>658798</v>
      </c>
      <c r="AE183" s="41">
        <v>717023</v>
      </c>
      <c r="AF183" s="41">
        <v>589958</v>
      </c>
      <c r="AG183" s="41">
        <v>539308</v>
      </c>
      <c r="AH183" s="41">
        <v>528742</v>
      </c>
      <c r="AI183" s="13">
        <v>-4.1052788656507078E-3</v>
      </c>
      <c r="AJ183" s="13">
        <v>-1.9591773161162084E-2</v>
      </c>
    </row>
    <row r="184" spans="1:36" ht="10.5" customHeight="1" x14ac:dyDescent="0.2">
      <c r="A184" s="11"/>
      <c r="B184" s="14"/>
      <c r="C184" s="11" t="s">
        <v>41</v>
      </c>
      <c r="D184" s="11"/>
      <c r="E184" s="11"/>
      <c r="F184" s="2"/>
      <c r="G184" s="12">
        <v>0</v>
      </c>
      <c r="H184" s="12">
        <v>0</v>
      </c>
      <c r="I184" s="12">
        <v>0</v>
      </c>
      <c r="J184" s="12">
        <v>0</v>
      </c>
      <c r="K184" s="12">
        <v>0</v>
      </c>
      <c r="L184" s="12">
        <v>0</v>
      </c>
      <c r="M184" s="12">
        <v>92</v>
      </c>
      <c r="N184" s="12">
        <v>0</v>
      </c>
      <c r="O184" s="12">
        <v>0</v>
      </c>
      <c r="P184" s="12">
        <v>0</v>
      </c>
      <c r="Q184" s="12">
        <v>0</v>
      </c>
      <c r="R184" s="41">
        <v>0</v>
      </c>
      <c r="S184" s="41">
        <v>0</v>
      </c>
      <c r="T184" s="41">
        <v>0</v>
      </c>
      <c r="U184" s="41">
        <v>0</v>
      </c>
      <c r="V184" s="41">
        <v>0</v>
      </c>
      <c r="W184" s="41">
        <v>0</v>
      </c>
      <c r="X184" s="41">
        <v>0</v>
      </c>
      <c r="Y184" s="41">
        <v>0</v>
      </c>
      <c r="Z184" s="41">
        <v>0</v>
      </c>
      <c r="AA184" s="41">
        <v>0</v>
      </c>
      <c r="AB184" s="41">
        <v>0</v>
      </c>
      <c r="AC184" s="41">
        <v>0</v>
      </c>
      <c r="AD184" s="41">
        <v>0</v>
      </c>
      <c r="AE184" s="41">
        <v>0</v>
      </c>
      <c r="AF184" s="41">
        <v>0</v>
      </c>
      <c r="AG184" s="41">
        <v>0</v>
      </c>
      <c r="AH184" s="41">
        <v>0</v>
      </c>
      <c r="AI184" s="13" t="s">
        <v>246</v>
      </c>
      <c r="AJ184" s="13" t="s">
        <v>246</v>
      </c>
    </row>
    <row r="185" spans="1:36" ht="10.5" customHeight="1" x14ac:dyDescent="0.2">
      <c r="A185" s="11"/>
      <c r="B185" s="14"/>
      <c r="C185" s="11" t="s">
        <v>42</v>
      </c>
      <c r="D185" s="11"/>
      <c r="E185" s="11"/>
      <c r="F185" s="2"/>
      <c r="G185" s="12">
        <v>0</v>
      </c>
      <c r="H185" s="12">
        <v>0</v>
      </c>
      <c r="I185" s="12">
        <v>0</v>
      </c>
      <c r="J185" s="12">
        <v>0</v>
      </c>
      <c r="K185" s="12">
        <v>0</v>
      </c>
      <c r="L185" s="12">
        <v>20000</v>
      </c>
      <c r="M185" s="12">
        <v>0</v>
      </c>
      <c r="N185" s="12">
        <v>0</v>
      </c>
      <c r="O185" s="12">
        <v>0</v>
      </c>
      <c r="P185" s="12">
        <v>0</v>
      </c>
      <c r="Q185" s="12">
        <v>0</v>
      </c>
      <c r="R185" s="41">
        <v>0</v>
      </c>
      <c r="S185" s="41">
        <v>1786</v>
      </c>
      <c r="T185" s="41">
        <v>0</v>
      </c>
      <c r="U185" s="41">
        <v>0</v>
      </c>
      <c r="V185" s="41">
        <v>0</v>
      </c>
      <c r="W185" s="41">
        <v>0</v>
      </c>
      <c r="X185" s="41">
        <v>0</v>
      </c>
      <c r="Y185" s="41">
        <v>5098</v>
      </c>
      <c r="Z185" s="41">
        <v>5608</v>
      </c>
      <c r="AA185" s="41">
        <v>669</v>
      </c>
      <c r="AB185" s="41">
        <v>0</v>
      </c>
      <c r="AC185" s="41">
        <v>0</v>
      </c>
      <c r="AD185" s="41">
        <v>12986</v>
      </c>
      <c r="AE185" s="41">
        <v>0</v>
      </c>
      <c r="AF185" s="41">
        <v>0</v>
      </c>
      <c r="AG185" s="41">
        <v>7414</v>
      </c>
      <c r="AH185" s="41">
        <v>0</v>
      </c>
      <c r="AI185" s="13" t="s">
        <v>246</v>
      </c>
      <c r="AJ185" s="13" t="s">
        <v>246</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1020553</v>
      </c>
      <c r="H187" s="12">
        <v>963064</v>
      </c>
      <c r="I187" s="12">
        <v>1020403</v>
      </c>
      <c r="J187" s="12">
        <v>986247</v>
      </c>
      <c r="K187" s="12">
        <v>485178</v>
      </c>
      <c r="L187" s="12">
        <v>1240195</v>
      </c>
      <c r="M187" s="12">
        <v>1591849</v>
      </c>
      <c r="N187" s="12">
        <v>1143528</v>
      </c>
      <c r="O187" s="12">
        <v>659766</v>
      </c>
      <c r="P187" s="12">
        <v>1085817</v>
      </c>
      <c r="Q187" s="12">
        <v>759186</v>
      </c>
      <c r="R187" s="41">
        <v>1468408</v>
      </c>
      <c r="S187" s="41">
        <v>1608596</v>
      </c>
      <c r="T187" s="41">
        <v>1775001</v>
      </c>
      <c r="U187" s="41">
        <v>1638176</v>
      </c>
      <c r="V187" s="41">
        <v>1915863</v>
      </c>
      <c r="W187" s="41">
        <v>1784322</v>
      </c>
      <c r="X187" s="41">
        <v>1701997</v>
      </c>
      <c r="Y187" s="41">
        <v>1968870</v>
      </c>
      <c r="Z187" s="41">
        <v>1624851</v>
      </c>
      <c r="AA187" s="41">
        <v>1305939</v>
      </c>
      <c r="AB187" s="41">
        <v>1254086</v>
      </c>
      <c r="AC187" s="41">
        <v>1330377</v>
      </c>
      <c r="AD187" s="41">
        <v>1691213</v>
      </c>
      <c r="AE187" s="41">
        <v>1545262</v>
      </c>
      <c r="AF187" s="41">
        <v>1661018</v>
      </c>
      <c r="AG187" s="41">
        <v>1541297</v>
      </c>
      <c r="AH187" s="41">
        <v>1599601</v>
      </c>
      <c r="AI187" s="13">
        <v>4.1391570294279978E-2</v>
      </c>
      <c r="AJ187" s="13">
        <v>3.7827881323327039E-2</v>
      </c>
    </row>
    <row r="188" spans="1:36" ht="10.5" customHeight="1" x14ac:dyDescent="0.2">
      <c r="A188" s="11"/>
      <c r="B188" s="14"/>
      <c r="C188" s="11"/>
      <c r="D188" s="15" t="s">
        <v>45</v>
      </c>
      <c r="E188" s="11"/>
      <c r="F188" s="2"/>
      <c r="G188" s="12">
        <v>374391</v>
      </c>
      <c r="H188" s="12">
        <v>363705</v>
      </c>
      <c r="I188" s="12">
        <v>367892</v>
      </c>
      <c r="J188" s="12">
        <v>298172</v>
      </c>
      <c r="K188" s="12">
        <v>152191</v>
      </c>
      <c r="L188" s="12">
        <v>382403</v>
      </c>
      <c r="M188" s="12">
        <v>386186</v>
      </c>
      <c r="N188" s="12">
        <v>363380</v>
      </c>
      <c r="O188" s="12">
        <v>243352</v>
      </c>
      <c r="P188" s="12">
        <v>457829</v>
      </c>
      <c r="Q188" s="12">
        <v>268336</v>
      </c>
      <c r="R188" s="41">
        <v>584050</v>
      </c>
      <c r="S188" s="41">
        <v>761864</v>
      </c>
      <c r="T188" s="41">
        <v>744174</v>
      </c>
      <c r="U188" s="41">
        <v>738356</v>
      </c>
      <c r="V188" s="41">
        <v>802135</v>
      </c>
      <c r="W188" s="41">
        <v>702849</v>
      </c>
      <c r="X188" s="41">
        <v>665762</v>
      </c>
      <c r="Y188" s="41">
        <v>992490</v>
      </c>
      <c r="Z188" s="41">
        <v>679239</v>
      </c>
      <c r="AA188" s="41">
        <v>690420</v>
      </c>
      <c r="AB188" s="41">
        <v>637850</v>
      </c>
      <c r="AC188" s="41">
        <v>643027</v>
      </c>
      <c r="AD188" s="41">
        <v>813596</v>
      </c>
      <c r="AE188" s="41">
        <v>810790</v>
      </c>
      <c r="AF188" s="41">
        <v>819936</v>
      </c>
      <c r="AG188" s="41">
        <v>852567</v>
      </c>
      <c r="AH188" s="41">
        <v>763070</v>
      </c>
      <c r="AI188" s="13">
        <v>3.0325155493360789E-2</v>
      </c>
      <c r="AJ188" s="13">
        <v>-0.10497356805975366</v>
      </c>
    </row>
    <row r="189" spans="1:36" ht="10.5" customHeight="1" x14ac:dyDescent="0.2">
      <c r="A189" s="11"/>
      <c r="B189" s="14"/>
      <c r="C189" s="11"/>
      <c r="D189" s="15" t="s">
        <v>46</v>
      </c>
      <c r="E189" s="11"/>
      <c r="F189" s="2"/>
      <c r="G189" s="12">
        <v>580131</v>
      </c>
      <c r="H189" s="12">
        <v>548362</v>
      </c>
      <c r="I189" s="12">
        <v>535636</v>
      </c>
      <c r="J189" s="12">
        <v>613847</v>
      </c>
      <c r="K189" s="12">
        <v>296232</v>
      </c>
      <c r="L189" s="12">
        <v>670429</v>
      </c>
      <c r="M189" s="12">
        <v>1121776</v>
      </c>
      <c r="N189" s="12">
        <v>714161</v>
      </c>
      <c r="O189" s="12">
        <v>384316</v>
      </c>
      <c r="P189" s="12">
        <v>559949</v>
      </c>
      <c r="Q189" s="12">
        <v>463197</v>
      </c>
      <c r="R189" s="41">
        <v>844514</v>
      </c>
      <c r="S189" s="41">
        <v>789721</v>
      </c>
      <c r="T189" s="41">
        <v>860347</v>
      </c>
      <c r="U189" s="41">
        <v>796226</v>
      </c>
      <c r="V189" s="41">
        <v>894231</v>
      </c>
      <c r="W189" s="41">
        <v>986346</v>
      </c>
      <c r="X189" s="41">
        <v>966825</v>
      </c>
      <c r="Y189" s="41">
        <v>903004</v>
      </c>
      <c r="Z189" s="41">
        <v>857389</v>
      </c>
      <c r="AA189" s="41">
        <v>531722</v>
      </c>
      <c r="AB189" s="41">
        <v>547375</v>
      </c>
      <c r="AC189" s="41">
        <v>605279</v>
      </c>
      <c r="AD189" s="41">
        <v>708648</v>
      </c>
      <c r="AE189" s="41">
        <v>628396</v>
      </c>
      <c r="AF189" s="41">
        <v>695137</v>
      </c>
      <c r="AG189" s="41">
        <v>612244</v>
      </c>
      <c r="AH189" s="41">
        <v>584003</v>
      </c>
      <c r="AI189" s="13">
        <v>1.0853812294966181E-2</v>
      </c>
      <c r="AJ189" s="13">
        <v>-4.6127034319650338E-2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0</v>
      </c>
      <c r="AA190" s="41">
        <v>0</v>
      </c>
      <c r="AB190" s="41">
        <v>0</v>
      </c>
      <c r="AC190" s="41">
        <v>0</v>
      </c>
      <c r="AD190" s="41">
        <v>0</v>
      </c>
      <c r="AE190" s="41">
        <v>0</v>
      </c>
      <c r="AF190" s="41">
        <v>0</v>
      </c>
      <c r="AG190" s="41">
        <v>0</v>
      </c>
      <c r="AH190" s="41">
        <v>0</v>
      </c>
      <c r="AI190" s="13" t="s">
        <v>246</v>
      </c>
      <c r="AJ190" s="13" t="s">
        <v>246</v>
      </c>
    </row>
    <row r="191" spans="1:36" ht="10.5" customHeight="1" x14ac:dyDescent="0.2">
      <c r="A191" s="11"/>
      <c r="B191" s="11"/>
      <c r="C191" s="11"/>
      <c r="D191" s="11" t="s">
        <v>48</v>
      </c>
      <c r="E191" s="11"/>
      <c r="F191" s="2"/>
      <c r="G191" s="12">
        <v>66031</v>
      </c>
      <c r="H191" s="12">
        <v>50997</v>
      </c>
      <c r="I191" s="12">
        <v>116875</v>
      </c>
      <c r="J191" s="12">
        <v>74228</v>
      </c>
      <c r="K191" s="12">
        <v>36755</v>
      </c>
      <c r="L191" s="12">
        <v>187363</v>
      </c>
      <c r="M191" s="12">
        <v>83887</v>
      </c>
      <c r="N191" s="12">
        <v>65987</v>
      </c>
      <c r="O191" s="12">
        <v>32098</v>
      </c>
      <c r="P191" s="12">
        <v>68039</v>
      </c>
      <c r="Q191" s="12">
        <v>27653</v>
      </c>
      <c r="R191" s="41">
        <v>39844</v>
      </c>
      <c r="S191" s="41">
        <v>57011</v>
      </c>
      <c r="T191" s="41">
        <v>170480</v>
      </c>
      <c r="U191" s="41">
        <v>103594</v>
      </c>
      <c r="V191" s="41">
        <v>219497</v>
      </c>
      <c r="W191" s="41">
        <v>95127</v>
      </c>
      <c r="X191" s="41">
        <v>69410</v>
      </c>
      <c r="Y191" s="41">
        <v>73376</v>
      </c>
      <c r="Z191" s="41">
        <v>88223</v>
      </c>
      <c r="AA191" s="41">
        <v>83797</v>
      </c>
      <c r="AB191" s="41">
        <v>68861</v>
      </c>
      <c r="AC191" s="41">
        <v>82071</v>
      </c>
      <c r="AD191" s="41">
        <v>168969</v>
      </c>
      <c r="AE191" s="41">
        <v>106076</v>
      </c>
      <c r="AF191" s="41">
        <v>145945</v>
      </c>
      <c r="AG191" s="41">
        <v>76486</v>
      </c>
      <c r="AH191" s="41">
        <v>252528</v>
      </c>
      <c r="AI191" s="13">
        <v>0.24181252443175261</v>
      </c>
      <c r="AJ191" s="13">
        <v>2.3016238265826425</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280365</v>
      </c>
      <c r="H193" s="12">
        <v>283982</v>
      </c>
      <c r="I193" s="12">
        <v>306106</v>
      </c>
      <c r="J193" s="12">
        <v>331676</v>
      </c>
      <c r="K193" s="12">
        <f>SUM(K194:K202)</f>
        <v>154419</v>
      </c>
      <c r="L193" s="12">
        <f>SUM(L194:L202)</f>
        <v>459374</v>
      </c>
      <c r="M193" s="12">
        <f>SUM(M194:M202)</f>
        <v>415030</v>
      </c>
      <c r="N193" s="12">
        <f>SUM(N194:N202)</f>
        <v>414394</v>
      </c>
      <c r="O193" s="12">
        <v>294107</v>
      </c>
      <c r="P193" s="12">
        <v>504599</v>
      </c>
      <c r="Q193" s="12">
        <v>261466</v>
      </c>
      <c r="R193" s="41">
        <v>453326</v>
      </c>
      <c r="S193" s="41">
        <v>604489</v>
      </c>
      <c r="T193" s="41">
        <v>563021</v>
      </c>
      <c r="U193" s="41">
        <v>662586</v>
      </c>
      <c r="V193" s="41">
        <v>659169</v>
      </c>
      <c r="W193" s="41">
        <v>557525</v>
      </c>
      <c r="X193" s="41">
        <v>529105</v>
      </c>
      <c r="Y193" s="41">
        <v>533000</v>
      </c>
      <c r="Z193" s="41">
        <v>415729</v>
      </c>
      <c r="AA193" s="41">
        <v>393179</v>
      </c>
      <c r="AB193" s="41">
        <v>366586</v>
      </c>
      <c r="AC193" s="41">
        <v>424152</v>
      </c>
      <c r="AD193" s="41">
        <v>515900</v>
      </c>
      <c r="AE193" s="41">
        <v>785416</v>
      </c>
      <c r="AF193" s="41">
        <v>527115</v>
      </c>
      <c r="AG193" s="41">
        <v>552008</v>
      </c>
      <c r="AH193" s="41">
        <v>496883</v>
      </c>
      <c r="AI193" s="13">
        <v>5.1993469572469753E-2</v>
      </c>
      <c r="AJ193" s="13">
        <v>-9.9862683149519571E-2</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17936</v>
      </c>
      <c r="H195" s="12">
        <v>33929</v>
      </c>
      <c r="I195" s="12">
        <v>34652</v>
      </c>
      <c r="J195" s="12">
        <v>35461</v>
      </c>
      <c r="K195" s="12">
        <v>15892</v>
      </c>
      <c r="L195" s="12">
        <v>21903</v>
      </c>
      <c r="M195" s="12">
        <v>20393</v>
      </c>
      <c r="N195" s="12">
        <v>23056</v>
      </c>
      <c r="O195" s="12">
        <v>52252</v>
      </c>
      <c r="P195" s="12">
        <v>93205</v>
      </c>
      <c r="Q195" s="12">
        <v>59352</v>
      </c>
      <c r="R195" s="41">
        <v>99052</v>
      </c>
      <c r="S195" s="41">
        <v>115340</v>
      </c>
      <c r="T195" s="41">
        <v>109044</v>
      </c>
      <c r="U195" s="41">
        <v>109983</v>
      </c>
      <c r="V195" s="41">
        <v>119842</v>
      </c>
      <c r="W195" s="41">
        <v>118726</v>
      </c>
      <c r="X195" s="41">
        <v>115127</v>
      </c>
      <c r="Y195" s="41">
        <v>115829</v>
      </c>
      <c r="Z195" s="41">
        <v>115558</v>
      </c>
      <c r="AA195" s="41">
        <v>107917</v>
      </c>
      <c r="AB195" s="41">
        <v>65061</v>
      </c>
      <c r="AC195" s="41">
        <v>111825</v>
      </c>
      <c r="AD195" s="41">
        <v>110969</v>
      </c>
      <c r="AE195" s="41">
        <v>117856</v>
      </c>
      <c r="AF195" s="41">
        <v>130902</v>
      </c>
      <c r="AG195" s="41">
        <v>118274</v>
      </c>
      <c r="AH195" s="41">
        <v>85041</v>
      </c>
      <c r="AI195" s="13">
        <v>4.5645816026726571E-2</v>
      </c>
      <c r="AJ195" s="13">
        <v>-0.28098314084245057</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247129</v>
      </c>
      <c r="H198" s="12">
        <v>230206</v>
      </c>
      <c r="I198" s="12">
        <v>244279</v>
      </c>
      <c r="J198" s="12">
        <v>251960</v>
      </c>
      <c r="K198" s="12">
        <v>138527</v>
      </c>
      <c r="L198" s="12">
        <v>295924</v>
      </c>
      <c r="M198" s="12">
        <v>347632</v>
      </c>
      <c r="N198" s="12">
        <v>345114</v>
      </c>
      <c r="O198" s="12">
        <v>191612</v>
      </c>
      <c r="P198" s="12">
        <v>317692</v>
      </c>
      <c r="Q198" s="12">
        <v>190383</v>
      </c>
      <c r="R198" s="41">
        <v>311819</v>
      </c>
      <c r="S198" s="41">
        <v>331855</v>
      </c>
      <c r="T198" s="41">
        <v>366113</v>
      </c>
      <c r="U198" s="41">
        <v>359826</v>
      </c>
      <c r="V198" s="41">
        <v>398866</v>
      </c>
      <c r="W198" s="41">
        <v>380845</v>
      </c>
      <c r="X198" s="41">
        <v>332438</v>
      </c>
      <c r="Y198" s="41">
        <v>335900</v>
      </c>
      <c r="Z198" s="41">
        <v>290861</v>
      </c>
      <c r="AA198" s="41">
        <v>272590</v>
      </c>
      <c r="AB198" s="41">
        <v>291884</v>
      </c>
      <c r="AC198" s="41">
        <v>283209</v>
      </c>
      <c r="AD198" s="41">
        <v>302979</v>
      </c>
      <c r="AE198" s="41">
        <v>322680</v>
      </c>
      <c r="AF198" s="41">
        <v>312093</v>
      </c>
      <c r="AG198" s="41">
        <v>342416</v>
      </c>
      <c r="AH198" s="41">
        <v>332675</v>
      </c>
      <c r="AI198" s="13">
        <v>2.2040987054539496E-2</v>
      </c>
      <c r="AJ198" s="13">
        <v>-2.8447852904069905E-2</v>
      </c>
    </row>
    <row r="199" spans="1:36" ht="10.5" customHeight="1" x14ac:dyDescent="0.2">
      <c r="A199" s="11"/>
      <c r="B199" s="14"/>
      <c r="C199" s="11" t="s">
        <v>55</v>
      </c>
      <c r="E199" s="11"/>
      <c r="F199" s="2"/>
      <c r="G199" s="12">
        <v>0</v>
      </c>
      <c r="H199" s="12">
        <v>0</v>
      </c>
      <c r="I199" s="12">
        <v>0</v>
      </c>
      <c r="J199" s="12">
        <v>0</v>
      </c>
      <c r="K199" s="12">
        <v>0</v>
      </c>
      <c r="L199" s="12">
        <v>1496</v>
      </c>
      <c r="M199" s="12">
        <v>3458</v>
      </c>
      <c r="N199" s="12">
        <v>6262</v>
      </c>
      <c r="O199" s="12">
        <v>7150</v>
      </c>
      <c r="P199" s="12">
        <v>3679</v>
      </c>
      <c r="Q199" s="12">
        <v>3999</v>
      </c>
      <c r="R199" s="41">
        <v>5050</v>
      </c>
      <c r="S199" s="41">
        <v>5638</v>
      </c>
      <c r="T199" s="41">
        <v>6265</v>
      </c>
      <c r="U199" s="41">
        <v>7434</v>
      </c>
      <c r="V199" s="41">
        <v>8006</v>
      </c>
      <c r="W199" s="41">
        <v>8075</v>
      </c>
      <c r="X199" s="41">
        <v>8187</v>
      </c>
      <c r="Y199" s="41">
        <v>8395</v>
      </c>
      <c r="Z199" s="41">
        <v>8510</v>
      </c>
      <c r="AA199" s="41">
        <v>8510</v>
      </c>
      <c r="AB199" s="41">
        <v>8646</v>
      </c>
      <c r="AC199" s="41">
        <v>8762</v>
      </c>
      <c r="AD199" s="41">
        <v>8996</v>
      </c>
      <c r="AE199" s="41">
        <v>10175</v>
      </c>
      <c r="AF199" s="41">
        <v>10317</v>
      </c>
      <c r="AG199" s="41">
        <v>9990</v>
      </c>
      <c r="AH199" s="41">
        <v>1623</v>
      </c>
      <c r="AI199" s="13">
        <v>-0.24331135874134979</v>
      </c>
      <c r="AJ199" s="13">
        <v>-0.83753753753753757</v>
      </c>
    </row>
    <row r="200" spans="1:36" ht="10.5" customHeight="1" x14ac:dyDescent="0.2">
      <c r="A200" s="11"/>
      <c r="B200" s="11"/>
      <c r="C200" s="11" t="s">
        <v>56</v>
      </c>
      <c r="D200" s="11"/>
      <c r="E200" s="11"/>
      <c r="F200" s="2"/>
      <c r="G200" s="12">
        <v>15300</v>
      </c>
      <c r="H200" s="12">
        <v>19847</v>
      </c>
      <c r="I200" s="12">
        <v>27175</v>
      </c>
      <c r="J200" s="12">
        <v>44255</v>
      </c>
      <c r="K200" s="12">
        <v>0</v>
      </c>
      <c r="L200" s="12">
        <v>140051</v>
      </c>
      <c r="M200" s="12">
        <v>43547</v>
      </c>
      <c r="N200" s="12">
        <v>39962</v>
      </c>
      <c r="O200" s="12">
        <v>43093</v>
      </c>
      <c r="P200" s="12">
        <v>90023</v>
      </c>
      <c r="Q200" s="12">
        <v>7732</v>
      </c>
      <c r="R200" s="41">
        <v>37405</v>
      </c>
      <c r="S200" s="41">
        <v>151656</v>
      </c>
      <c r="T200" s="41">
        <v>81599</v>
      </c>
      <c r="U200" s="41">
        <v>185343</v>
      </c>
      <c r="V200" s="41">
        <v>132455</v>
      </c>
      <c r="W200" s="41">
        <v>49879</v>
      </c>
      <c r="X200" s="41">
        <v>73353</v>
      </c>
      <c r="Y200" s="41">
        <v>72876</v>
      </c>
      <c r="Z200" s="41">
        <v>800</v>
      </c>
      <c r="AA200" s="41">
        <v>4162</v>
      </c>
      <c r="AB200" s="41">
        <v>995</v>
      </c>
      <c r="AC200" s="41">
        <v>20356</v>
      </c>
      <c r="AD200" s="41">
        <v>92956</v>
      </c>
      <c r="AE200" s="41">
        <v>334705</v>
      </c>
      <c r="AF200" s="41">
        <v>73803</v>
      </c>
      <c r="AG200" s="41">
        <v>81328</v>
      </c>
      <c r="AH200" s="41">
        <v>77544</v>
      </c>
      <c r="AI200" s="13">
        <v>1.0667479704903742</v>
      </c>
      <c r="AJ200" s="13">
        <v>-4.6527641156797167E-2</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247974</v>
      </c>
      <c r="H204" s="12">
        <v>7764</v>
      </c>
      <c r="I204" s="12">
        <v>57493</v>
      </c>
      <c r="J204" s="12">
        <v>48264</v>
      </c>
      <c r="K204" s="12">
        <v>89849</v>
      </c>
      <c r="L204" s="12">
        <v>524282</v>
      </c>
      <c r="M204" s="12">
        <v>265160</v>
      </c>
      <c r="N204" s="12">
        <v>189707</v>
      </c>
      <c r="O204" s="12">
        <v>24352</v>
      </c>
      <c r="P204" s="12">
        <v>174453</v>
      </c>
      <c r="Q204" s="12">
        <v>165462</v>
      </c>
      <c r="R204" s="41">
        <v>191782</v>
      </c>
      <c r="S204" s="41">
        <v>440994</v>
      </c>
      <c r="T204" s="41">
        <v>960631</v>
      </c>
      <c r="U204" s="41">
        <v>537413</v>
      </c>
      <c r="V204" s="41">
        <v>161144</v>
      </c>
      <c r="W204" s="41">
        <v>943238</v>
      </c>
      <c r="X204" s="41">
        <v>1036416</v>
      </c>
      <c r="Y204" s="41">
        <v>1776801</v>
      </c>
      <c r="Z204" s="41">
        <v>11250</v>
      </c>
      <c r="AA204" s="41">
        <v>706316</v>
      </c>
      <c r="AB204" s="41">
        <v>292826</v>
      </c>
      <c r="AC204" s="41">
        <v>310438</v>
      </c>
      <c r="AD204" s="41">
        <v>68472</v>
      </c>
      <c r="AE204" s="41">
        <v>639826</v>
      </c>
      <c r="AF204" s="41">
        <v>123076</v>
      </c>
      <c r="AG204" s="41">
        <v>526329</v>
      </c>
      <c r="AH204" s="41">
        <v>559711</v>
      </c>
      <c r="AI204" s="13">
        <v>0.11401840976340671</v>
      </c>
      <c r="AJ204" s="13">
        <v>6.3424208052377889E-2</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83000</v>
      </c>
      <c r="H206" s="12">
        <v>89000</v>
      </c>
      <c r="I206" s="12">
        <v>93609</v>
      </c>
      <c r="J206" s="12">
        <v>107226</v>
      </c>
      <c r="K206" s="12">
        <v>44942</v>
      </c>
      <c r="L206" s="12">
        <v>119014</v>
      </c>
      <c r="M206" s="12">
        <v>58598</v>
      </c>
      <c r="N206" s="12">
        <v>198253</v>
      </c>
      <c r="O206" s="12">
        <v>70645</v>
      </c>
      <c r="P206" s="12">
        <v>303950</v>
      </c>
      <c r="Q206" s="12">
        <v>249364</v>
      </c>
      <c r="R206" s="41">
        <v>303613</v>
      </c>
      <c r="S206" s="41">
        <v>325789</v>
      </c>
      <c r="T206" s="41">
        <v>195602</v>
      </c>
      <c r="U206" s="41">
        <v>242650</v>
      </c>
      <c r="V206" s="41">
        <v>262142</v>
      </c>
      <c r="W206" s="41">
        <v>246492</v>
      </c>
      <c r="X206" s="41">
        <v>325269</v>
      </c>
      <c r="Y206" s="41">
        <v>310452</v>
      </c>
      <c r="Z206" s="41">
        <v>348709</v>
      </c>
      <c r="AA206" s="41">
        <v>422896</v>
      </c>
      <c r="AB206" s="41">
        <v>496309</v>
      </c>
      <c r="AC206" s="41">
        <v>398546</v>
      </c>
      <c r="AD206" s="41">
        <v>483776</v>
      </c>
      <c r="AE206" s="41">
        <v>493828</v>
      </c>
      <c r="AF206" s="41">
        <v>519028</v>
      </c>
      <c r="AG206" s="41">
        <v>565625</v>
      </c>
      <c r="AH206" s="41">
        <v>688443</v>
      </c>
      <c r="AI206" s="13">
        <v>5.605362816464754E-2</v>
      </c>
      <c r="AJ206" s="13">
        <v>0.21713679558011051</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1975623</v>
      </c>
      <c r="H209" s="5">
        <v>1933342</v>
      </c>
      <c r="I209" s="5">
        <v>2003999</v>
      </c>
      <c r="J209" s="5">
        <v>2257296</v>
      </c>
      <c r="K209" s="5">
        <v>1080113</v>
      </c>
      <c r="L209" s="5">
        <v>2741020</v>
      </c>
      <c r="M209" s="5">
        <v>3234680</v>
      </c>
      <c r="N209" s="5">
        <v>3165720</v>
      </c>
      <c r="O209" s="5">
        <v>1675146</v>
      </c>
      <c r="P209" s="5">
        <v>3031550</v>
      </c>
      <c r="Q209" s="5">
        <v>1502622</v>
      </c>
      <c r="R209" s="39">
        <v>3331807</v>
      </c>
      <c r="S209" s="39">
        <v>3395643</v>
      </c>
      <c r="T209" s="39">
        <v>4433823</v>
      </c>
      <c r="U209" s="39">
        <v>4315866</v>
      </c>
      <c r="V209" s="39">
        <v>4040235</v>
      </c>
      <c r="W209" s="39">
        <v>4224902</v>
      </c>
      <c r="X209" s="39">
        <v>4143915</v>
      </c>
      <c r="Y209" s="39">
        <v>5395843</v>
      </c>
      <c r="Z209" s="39">
        <v>3358570</v>
      </c>
      <c r="AA209" s="39">
        <v>3265169</v>
      </c>
      <c r="AB209" s="39">
        <v>3629499</v>
      </c>
      <c r="AC209" s="39">
        <v>3300233</v>
      </c>
      <c r="AD209" s="39">
        <v>4327462</v>
      </c>
      <c r="AE209" s="39">
        <v>4180042</v>
      </c>
      <c r="AF209" s="39">
        <v>5617669</v>
      </c>
      <c r="AG209" s="39">
        <v>4380956</v>
      </c>
      <c r="AH209" s="39">
        <v>4143684</v>
      </c>
      <c r="AI209" s="10">
        <v>2.2327377614377975E-2</v>
      </c>
      <c r="AJ209" s="10">
        <v>-5.415986830271749E-2</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352998</v>
      </c>
      <c r="H211" s="12">
        <v>303251</v>
      </c>
      <c r="I211" s="12">
        <v>333819</v>
      </c>
      <c r="J211" s="12">
        <v>317354</v>
      </c>
      <c r="K211" s="12">
        <v>188163</v>
      </c>
      <c r="L211" s="12">
        <v>606595</v>
      </c>
      <c r="M211" s="12">
        <v>764872</v>
      </c>
      <c r="N211" s="12">
        <v>737418</v>
      </c>
      <c r="O211" s="12">
        <v>347092</v>
      </c>
      <c r="P211" s="12">
        <v>683057</v>
      </c>
      <c r="Q211" s="12">
        <v>238653</v>
      </c>
      <c r="R211" s="41">
        <v>864665</v>
      </c>
      <c r="S211" s="41">
        <v>724809</v>
      </c>
      <c r="T211" s="41">
        <v>955525</v>
      </c>
      <c r="U211" s="41">
        <v>944942</v>
      </c>
      <c r="V211" s="41">
        <v>975463</v>
      </c>
      <c r="W211" s="41">
        <v>819783</v>
      </c>
      <c r="X211" s="41">
        <v>702091</v>
      </c>
      <c r="Y211" s="41">
        <v>823750</v>
      </c>
      <c r="Z211" s="41">
        <v>749196</v>
      </c>
      <c r="AA211" s="41">
        <v>852416</v>
      </c>
      <c r="AB211" s="41">
        <v>758897</v>
      </c>
      <c r="AC211" s="41">
        <v>794119</v>
      </c>
      <c r="AD211" s="41">
        <v>1114078</v>
      </c>
      <c r="AE211" s="41">
        <v>1024953</v>
      </c>
      <c r="AF211" s="41">
        <v>1299820</v>
      </c>
      <c r="AG211" s="41">
        <v>1063510</v>
      </c>
      <c r="AH211" s="41">
        <v>960741</v>
      </c>
      <c r="AI211" s="13">
        <v>4.0089187201882925E-2</v>
      </c>
      <c r="AJ211" s="13">
        <v>-9.6631907551409948E-2</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968166</v>
      </c>
      <c r="H213" s="12">
        <v>926028</v>
      </c>
      <c r="I213" s="12">
        <v>1020565</v>
      </c>
      <c r="J213" s="12">
        <v>1140336</v>
      </c>
      <c r="K213" s="12">
        <v>537466</v>
      </c>
      <c r="L213" s="12">
        <v>1269435</v>
      </c>
      <c r="M213" s="12">
        <v>1481719</v>
      </c>
      <c r="N213" s="12">
        <v>1461797</v>
      </c>
      <c r="O213" s="12">
        <v>854237</v>
      </c>
      <c r="P213" s="12">
        <v>1500724</v>
      </c>
      <c r="Q213" s="12">
        <v>842791</v>
      </c>
      <c r="R213" s="41">
        <v>1720020</v>
      </c>
      <c r="S213" s="41">
        <v>1802017</v>
      </c>
      <c r="T213" s="41">
        <v>2236925</v>
      </c>
      <c r="U213" s="41">
        <v>1704740</v>
      </c>
      <c r="V213" s="41">
        <v>1849211</v>
      </c>
      <c r="W213" s="41">
        <v>1801083</v>
      </c>
      <c r="X213" s="41">
        <v>1865813</v>
      </c>
      <c r="Y213" s="41">
        <v>2024016</v>
      </c>
      <c r="Z213" s="41">
        <v>1799777</v>
      </c>
      <c r="AA213" s="41">
        <v>1627096</v>
      </c>
      <c r="AB213" s="41">
        <v>1811816</v>
      </c>
      <c r="AC213" s="41">
        <v>1851159</v>
      </c>
      <c r="AD213" s="41">
        <v>2363670</v>
      </c>
      <c r="AE213" s="41">
        <v>2298522</v>
      </c>
      <c r="AF213" s="41">
        <v>2506899</v>
      </c>
      <c r="AG213" s="41">
        <v>1973807</v>
      </c>
      <c r="AH213" s="41">
        <v>1968608</v>
      </c>
      <c r="AI213" s="13">
        <v>1.392895586599785E-2</v>
      </c>
      <c r="AJ213" s="13">
        <v>-2.6339961303207455E-3</v>
      </c>
    </row>
    <row r="214" spans="1:44" ht="10.5" customHeight="1" x14ac:dyDescent="0.2">
      <c r="A214" s="11"/>
      <c r="B214" s="19" t="s">
        <v>67</v>
      </c>
      <c r="D214" s="19"/>
      <c r="E214" s="14"/>
      <c r="F214" s="2"/>
      <c r="G214" s="12">
        <v>14738</v>
      </c>
      <c r="H214" s="12">
        <v>14668</v>
      </c>
      <c r="I214" s="12">
        <v>9389</v>
      </c>
      <c r="J214" s="12">
        <v>16271</v>
      </c>
      <c r="K214" s="12">
        <v>11760</v>
      </c>
      <c r="L214" s="12">
        <v>29647</v>
      </c>
      <c r="M214" s="12">
        <v>20107</v>
      </c>
      <c r="N214" s="12">
        <v>13409</v>
      </c>
      <c r="O214" s="12">
        <v>11742</v>
      </c>
      <c r="P214" s="12">
        <v>22326</v>
      </c>
      <c r="Q214" s="12">
        <v>17414</v>
      </c>
      <c r="R214" s="41">
        <v>9375</v>
      </c>
      <c r="S214" s="41">
        <v>9004</v>
      </c>
      <c r="T214" s="41">
        <v>180168</v>
      </c>
      <c r="U214" s="41">
        <v>131358</v>
      </c>
      <c r="V214" s="41">
        <v>126993</v>
      </c>
      <c r="W214" s="41">
        <v>132103</v>
      </c>
      <c r="X214" s="41">
        <v>142009</v>
      </c>
      <c r="Y214" s="41">
        <v>138830</v>
      </c>
      <c r="Z214" s="41">
        <v>229164</v>
      </c>
      <c r="AA214" s="41">
        <v>204547</v>
      </c>
      <c r="AB214" s="41">
        <v>213162</v>
      </c>
      <c r="AC214" s="41">
        <v>220919</v>
      </c>
      <c r="AD214" s="41">
        <v>251172</v>
      </c>
      <c r="AE214" s="41">
        <v>277611</v>
      </c>
      <c r="AF214" s="41">
        <v>311086</v>
      </c>
      <c r="AG214" s="41">
        <v>284139</v>
      </c>
      <c r="AH214" s="41">
        <v>232409</v>
      </c>
      <c r="AI214" s="13">
        <v>1.4512009866057829E-2</v>
      </c>
      <c r="AJ214" s="13">
        <v>-0.18205878108953716</v>
      </c>
    </row>
    <row r="215" spans="1:44" ht="10.5" customHeight="1" x14ac:dyDescent="0.2">
      <c r="A215" s="11"/>
      <c r="B215" s="19" t="s">
        <v>69</v>
      </c>
      <c r="D215" s="19"/>
      <c r="E215" s="14"/>
      <c r="F215" s="2"/>
      <c r="G215" s="12">
        <v>40078</v>
      </c>
      <c r="H215" s="12">
        <v>45363</v>
      </c>
      <c r="I215" s="12">
        <v>48829</v>
      </c>
      <c r="J215" s="12">
        <v>65148</v>
      </c>
      <c r="K215" s="12">
        <v>0</v>
      </c>
      <c r="L215" s="12">
        <v>70678</v>
      </c>
      <c r="M215" s="12">
        <v>37863</v>
      </c>
      <c r="N215" s="12">
        <v>34525</v>
      </c>
      <c r="O215" s="12">
        <v>0</v>
      </c>
      <c r="P215" s="12">
        <v>0</v>
      </c>
      <c r="Q215" s="12">
        <v>0</v>
      </c>
      <c r="R215" s="41">
        <v>0</v>
      </c>
      <c r="S215" s="41">
        <v>0</v>
      </c>
      <c r="T215" s="41">
        <v>0</v>
      </c>
      <c r="U215" s="41">
        <v>16088</v>
      </c>
      <c r="V215" s="41">
        <v>0</v>
      </c>
      <c r="W215" s="41">
        <v>0</v>
      </c>
      <c r="X215" s="41">
        <v>0</v>
      </c>
      <c r="Y215" s="41">
        <v>0</v>
      </c>
      <c r="Z215" s="41">
        <v>0</v>
      </c>
      <c r="AA215" s="41">
        <v>0</v>
      </c>
      <c r="AB215" s="41">
        <v>0</v>
      </c>
      <c r="AC215" s="41">
        <v>0</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534811</v>
      </c>
      <c r="H216" s="12">
        <v>506822</v>
      </c>
      <c r="I216" s="12">
        <v>527759</v>
      </c>
      <c r="J216" s="12">
        <v>574055</v>
      </c>
      <c r="K216" s="12">
        <v>311197</v>
      </c>
      <c r="L216" s="12">
        <v>652419</v>
      </c>
      <c r="M216" s="12">
        <v>777048</v>
      </c>
      <c r="N216" s="12">
        <v>791306</v>
      </c>
      <c r="O216" s="12">
        <v>397067</v>
      </c>
      <c r="P216" s="12">
        <v>712343</v>
      </c>
      <c r="Q216" s="12">
        <v>392719</v>
      </c>
      <c r="R216" s="41">
        <v>606815</v>
      </c>
      <c r="S216" s="41">
        <v>601886</v>
      </c>
      <c r="T216" s="41">
        <v>683212</v>
      </c>
      <c r="U216" s="41">
        <v>575961</v>
      </c>
      <c r="V216" s="41">
        <v>518512</v>
      </c>
      <c r="W216" s="41">
        <v>631112</v>
      </c>
      <c r="X216" s="41">
        <v>604502</v>
      </c>
      <c r="Y216" s="41">
        <v>651889</v>
      </c>
      <c r="Z216" s="41">
        <v>453794</v>
      </c>
      <c r="AA216" s="41">
        <v>370483</v>
      </c>
      <c r="AB216" s="41">
        <v>445784</v>
      </c>
      <c r="AC216" s="41">
        <v>368685</v>
      </c>
      <c r="AD216" s="41">
        <v>477640</v>
      </c>
      <c r="AE216" s="41">
        <v>462360</v>
      </c>
      <c r="AF216" s="41">
        <v>681007</v>
      </c>
      <c r="AG216" s="41">
        <v>440940</v>
      </c>
      <c r="AH216" s="41">
        <v>464664</v>
      </c>
      <c r="AI216" s="13">
        <v>6.9372912898619798E-3</v>
      </c>
      <c r="AJ216" s="13">
        <v>5.3803238535855218E-2</v>
      </c>
    </row>
    <row r="217" spans="1:44" ht="10.5" customHeight="1" x14ac:dyDescent="0.2">
      <c r="A217" s="11"/>
      <c r="B217" s="19" t="s">
        <v>71</v>
      </c>
      <c r="D217" s="19"/>
      <c r="E217" s="14"/>
      <c r="F217" s="2"/>
      <c r="G217" s="12">
        <v>35428</v>
      </c>
      <c r="H217" s="12">
        <v>28323</v>
      </c>
      <c r="I217" s="12">
        <v>30890</v>
      </c>
      <c r="J217" s="12">
        <v>23712</v>
      </c>
      <c r="K217" s="12">
        <v>11801</v>
      </c>
      <c r="L217" s="12">
        <v>56730</v>
      </c>
      <c r="M217" s="12">
        <v>70038</v>
      </c>
      <c r="N217" s="12">
        <v>71790</v>
      </c>
      <c r="O217" s="12">
        <v>30930</v>
      </c>
      <c r="P217" s="12">
        <v>11744</v>
      </c>
      <c r="Q217" s="12">
        <v>984</v>
      </c>
      <c r="R217" s="41">
        <v>92596</v>
      </c>
      <c r="S217" s="41">
        <v>21255</v>
      </c>
      <c r="T217" s="41">
        <v>24091</v>
      </c>
      <c r="U217" s="41">
        <v>25450</v>
      </c>
      <c r="V217" s="41">
        <v>25820</v>
      </c>
      <c r="W217" s="41">
        <v>29180</v>
      </c>
      <c r="X217" s="41">
        <v>36520</v>
      </c>
      <c r="Y217" s="41">
        <v>37808</v>
      </c>
      <c r="Z217" s="41">
        <v>57493</v>
      </c>
      <c r="AA217" s="41">
        <v>15670</v>
      </c>
      <c r="AB217" s="41">
        <v>21193</v>
      </c>
      <c r="AC217" s="41">
        <v>42214</v>
      </c>
      <c r="AD217" s="41">
        <v>25726</v>
      </c>
      <c r="AE217" s="41">
        <v>30990</v>
      </c>
      <c r="AF217" s="41">
        <v>36200</v>
      </c>
      <c r="AG217" s="41">
        <v>30900</v>
      </c>
      <c r="AH217" s="41">
        <v>43911</v>
      </c>
      <c r="AI217" s="13">
        <v>0.12909412652541863</v>
      </c>
      <c r="AJ217" s="13">
        <v>0.42106796116504852</v>
      </c>
    </row>
    <row r="218" spans="1:44" ht="10.5" customHeight="1" x14ac:dyDescent="0.2">
      <c r="A218" s="11"/>
      <c r="B218" s="19" t="s">
        <v>72</v>
      </c>
      <c r="D218" s="19"/>
      <c r="E218" s="14"/>
      <c r="F218" s="2"/>
      <c r="G218" s="12">
        <v>14656</v>
      </c>
      <c r="H218" s="12">
        <v>6219</v>
      </c>
      <c r="I218" s="12">
        <v>8161</v>
      </c>
      <c r="J218" s="12">
        <v>3802</v>
      </c>
      <c r="K218" s="12">
        <v>0</v>
      </c>
      <c r="L218" s="12">
        <v>0</v>
      </c>
      <c r="M218" s="12">
        <v>1340</v>
      </c>
      <c r="N218" s="12">
        <v>0</v>
      </c>
      <c r="O218" s="12">
        <v>0</v>
      </c>
      <c r="P218" s="12">
        <v>0</v>
      </c>
      <c r="Q218" s="12">
        <v>553</v>
      </c>
      <c r="R218" s="41">
        <v>30596</v>
      </c>
      <c r="S218" s="41">
        <v>19342</v>
      </c>
      <c r="T218" s="41">
        <v>199243</v>
      </c>
      <c r="U218" s="41">
        <v>35398</v>
      </c>
      <c r="V218" s="41">
        <v>199130</v>
      </c>
      <c r="W218" s="41">
        <v>148512</v>
      </c>
      <c r="X218" s="41">
        <v>99698</v>
      </c>
      <c r="Y218" s="41">
        <v>77707</v>
      </c>
      <c r="Z218" s="41">
        <v>53732</v>
      </c>
      <c r="AA218" s="41">
        <v>179271</v>
      </c>
      <c r="AB218" s="41">
        <v>53732</v>
      </c>
      <c r="AC218" s="41">
        <v>23137</v>
      </c>
      <c r="AD218" s="41">
        <v>31342</v>
      </c>
      <c r="AE218" s="41">
        <v>34966</v>
      </c>
      <c r="AF218" s="41">
        <v>40275</v>
      </c>
      <c r="AG218" s="41">
        <v>92050</v>
      </c>
      <c r="AH218" s="41">
        <v>92872</v>
      </c>
      <c r="AI218" s="13">
        <v>9.5490541040055277E-2</v>
      </c>
      <c r="AJ218" s="13">
        <v>8.9299293862031507E-3</v>
      </c>
    </row>
    <row r="219" spans="1:44" ht="10.5" customHeight="1" x14ac:dyDescent="0.2">
      <c r="A219" s="11"/>
      <c r="B219" s="19" t="s">
        <v>73</v>
      </c>
      <c r="D219" s="19"/>
      <c r="E219" s="14"/>
      <c r="F219" s="2"/>
      <c r="G219" s="12">
        <v>14032</v>
      </c>
      <c r="H219" s="12">
        <v>102273</v>
      </c>
      <c r="I219" s="12">
        <v>24587</v>
      </c>
      <c r="J219" s="12">
        <v>116618</v>
      </c>
      <c r="K219" s="12">
        <v>19726</v>
      </c>
      <c r="L219" s="12">
        <v>55516</v>
      </c>
      <c r="M219" s="12">
        <v>47924</v>
      </c>
      <c r="N219" s="12">
        <v>20124</v>
      </c>
      <c r="O219" s="12">
        <v>7350</v>
      </c>
      <c r="P219" s="12">
        <v>69754</v>
      </c>
      <c r="Q219" s="12">
        <v>9508</v>
      </c>
      <c r="R219" s="41">
        <v>0</v>
      </c>
      <c r="S219" s="41">
        <v>217330</v>
      </c>
      <c r="T219" s="41">
        <v>0</v>
      </c>
      <c r="U219" s="41">
        <v>800097</v>
      </c>
      <c r="V219" s="41">
        <v>261237</v>
      </c>
      <c r="W219" s="41">
        <v>628591</v>
      </c>
      <c r="X219" s="41">
        <v>635601</v>
      </c>
      <c r="Y219" s="41">
        <v>1615017</v>
      </c>
      <c r="Z219" s="41">
        <v>0</v>
      </c>
      <c r="AA219" s="41">
        <v>0</v>
      </c>
      <c r="AB219" s="41">
        <v>324915</v>
      </c>
      <c r="AC219" s="41">
        <v>0</v>
      </c>
      <c r="AD219" s="41">
        <v>3000</v>
      </c>
      <c r="AE219" s="41">
        <v>0</v>
      </c>
      <c r="AF219" s="41">
        <v>715580</v>
      </c>
      <c r="AG219" s="41">
        <v>465705</v>
      </c>
      <c r="AH219" s="41">
        <v>0</v>
      </c>
      <c r="AI219" s="13">
        <v>-1</v>
      </c>
      <c r="AJ219" s="13" t="s">
        <v>246</v>
      </c>
    </row>
    <row r="220" spans="1:44" ht="10.5" customHeight="1" x14ac:dyDescent="0.2">
      <c r="A220" s="11"/>
      <c r="B220" s="19" t="s">
        <v>74</v>
      </c>
      <c r="D220" s="19"/>
      <c r="E220" s="14"/>
      <c r="F220" s="2"/>
      <c r="G220" s="12">
        <v>716</v>
      </c>
      <c r="H220" s="12">
        <v>395</v>
      </c>
      <c r="I220" s="12">
        <v>0</v>
      </c>
      <c r="J220" s="12">
        <v>0</v>
      </c>
      <c r="K220" s="12">
        <v>0</v>
      </c>
      <c r="L220" s="12">
        <v>0</v>
      </c>
      <c r="M220" s="12">
        <v>33769</v>
      </c>
      <c r="N220" s="12">
        <v>35351</v>
      </c>
      <c r="O220" s="12">
        <v>26728</v>
      </c>
      <c r="P220" s="12">
        <v>31602</v>
      </c>
      <c r="Q220" s="12">
        <v>0</v>
      </c>
      <c r="R220" s="41">
        <v>7740</v>
      </c>
      <c r="S220" s="41">
        <v>0</v>
      </c>
      <c r="T220" s="41">
        <v>154659</v>
      </c>
      <c r="U220" s="41">
        <v>81832</v>
      </c>
      <c r="V220" s="41">
        <v>83869</v>
      </c>
      <c r="W220" s="41">
        <v>34538</v>
      </c>
      <c r="X220" s="41">
        <v>57681</v>
      </c>
      <c r="Y220" s="41">
        <v>26826</v>
      </c>
      <c r="Z220" s="41">
        <v>15414</v>
      </c>
      <c r="AA220" s="41">
        <v>15686</v>
      </c>
      <c r="AB220" s="41">
        <v>0</v>
      </c>
      <c r="AC220" s="41">
        <v>0</v>
      </c>
      <c r="AD220" s="41">
        <v>60834</v>
      </c>
      <c r="AE220" s="41">
        <v>50640</v>
      </c>
      <c r="AF220" s="41">
        <v>26802</v>
      </c>
      <c r="AG220" s="41">
        <v>29905</v>
      </c>
      <c r="AH220" s="41">
        <v>380479</v>
      </c>
      <c r="AI220" s="13" t="s">
        <v>246</v>
      </c>
      <c r="AJ220" s="13">
        <v>11.722922588195955</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200</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199</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71" t="s">
        <v>246</v>
      </c>
      <c r="AJ233" s="13" t="s">
        <v>246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41">
        <v>0</v>
      </c>
      <c r="T234" s="41">
        <v>0</v>
      </c>
      <c r="U234" s="41">
        <v>0</v>
      </c>
      <c r="V234" s="41">
        <v>0</v>
      </c>
      <c r="W234" s="41">
        <v>0</v>
      </c>
      <c r="X234" s="41">
        <v>0</v>
      </c>
      <c r="Y234" s="41">
        <v>0</v>
      </c>
      <c r="Z234" s="41">
        <v>0</v>
      </c>
      <c r="AA234" s="41">
        <v>0</v>
      </c>
      <c r="AB234" s="41">
        <v>0</v>
      </c>
      <c r="AC234" s="41">
        <v>0</v>
      </c>
      <c r="AD234" s="41">
        <v>0</v>
      </c>
      <c r="AE234" s="41">
        <v>0</v>
      </c>
      <c r="AF234" s="41">
        <v>0</v>
      </c>
      <c r="AG234" s="41">
        <v>0</v>
      </c>
      <c r="AH234" s="41">
        <v>0</v>
      </c>
      <c r="AI234" s="71" t="s">
        <v>246</v>
      </c>
      <c r="AJ234" s="13" t="s">
        <v>246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16342</v>
      </c>
      <c r="S241" s="11">
        <v>16322</v>
      </c>
      <c r="T241" s="11">
        <v>16360</v>
      </c>
      <c r="U241" s="11">
        <v>16392</v>
      </c>
      <c r="V241" s="11">
        <v>16226</v>
      </c>
      <c r="W241" s="11">
        <v>16104</v>
      </c>
      <c r="X241" s="11">
        <v>16022</v>
      </c>
      <c r="Y241" s="11">
        <v>15956</v>
      </c>
      <c r="Z241" s="11">
        <v>15818</v>
      </c>
      <c r="AA241" s="11">
        <v>15690</v>
      </c>
      <c r="AB241" s="41">
        <v>15396</v>
      </c>
      <c r="AC241" s="41">
        <v>15153</v>
      </c>
      <c r="AD241" s="41">
        <v>14682</v>
      </c>
      <c r="AE241" s="41">
        <v>14478</v>
      </c>
      <c r="AF241" s="41">
        <v>14384</v>
      </c>
      <c r="AG241" s="41">
        <v>14272</v>
      </c>
      <c r="AH241" s="41">
        <v>14066</v>
      </c>
      <c r="AI241" s="13">
        <v>-1.4945063487275756E-2</v>
      </c>
      <c r="AJ241" s="13">
        <v>-1.4433856502242152E-2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311654</v>
      </c>
      <c r="S242" s="11">
        <v>335741</v>
      </c>
      <c r="T242" s="11">
        <v>353032</v>
      </c>
      <c r="U242" s="11">
        <v>374439</v>
      </c>
      <c r="V242" s="11">
        <v>405378</v>
      </c>
      <c r="W242" s="11">
        <v>413988</v>
      </c>
      <c r="X242" s="11">
        <v>411192</v>
      </c>
      <c r="Y242" s="11">
        <v>422352</v>
      </c>
      <c r="Z242" s="11">
        <v>438194</v>
      </c>
      <c r="AA242" s="11">
        <v>432167</v>
      </c>
      <c r="AB242" s="41">
        <v>434451</v>
      </c>
      <c r="AC242" s="41">
        <v>458031</v>
      </c>
      <c r="AD242" s="41">
        <v>445954</v>
      </c>
      <c r="AE242" s="41">
        <v>452460</v>
      </c>
      <c r="AF242" s="41">
        <v>462758</v>
      </c>
      <c r="AG242" s="41">
        <v>479517</v>
      </c>
      <c r="AH242" s="41">
        <v>495161</v>
      </c>
      <c r="AI242" s="13">
        <v>2.203932160657307E-2</v>
      </c>
      <c r="AJ242" s="13">
        <v>3.2624495064825648E-2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22842.78916544656</v>
      </c>
      <c r="V243" s="11">
        <f t="shared" ref="V243:AA243" si="15">V242*1000/V241</f>
        <v>24983.236780475781</v>
      </c>
      <c r="W243" s="11">
        <f t="shared" si="15"/>
        <v>25707.153502235469</v>
      </c>
      <c r="X243" s="11">
        <f t="shared" si="15"/>
        <v>25664.21170890026</v>
      </c>
      <c r="Y243" s="11">
        <f t="shared" si="15"/>
        <v>26469.791927801452</v>
      </c>
      <c r="Z243" s="11">
        <f t="shared" si="15"/>
        <v>27702.237956758123</v>
      </c>
      <c r="AA243" s="11">
        <f t="shared" si="15"/>
        <v>27544.104525175269</v>
      </c>
      <c r="AB243" s="11">
        <v>28218.433359314109</v>
      </c>
      <c r="AC243" s="11">
        <v>30227.083745792912</v>
      </c>
      <c r="AD243" s="11">
        <v>30374.199700313307</v>
      </c>
      <c r="AE243" s="11">
        <v>31251.554082055532</v>
      </c>
      <c r="AF243" s="11">
        <v>32171.718576195773</v>
      </c>
      <c r="AG243" s="11">
        <v>33598.444506726461</v>
      </c>
      <c r="AH243" s="11">
        <v>35202.687331153138</v>
      </c>
      <c r="AI243" s="13">
        <v>3.7545505050490258E-2</v>
      </c>
      <c r="AJ243" s="13">
        <v>4.7747532600966265E-2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6510</v>
      </c>
      <c r="S245" s="11">
        <v>6402</v>
      </c>
      <c r="T245" s="11">
        <v>6563</v>
      </c>
      <c r="U245" s="11">
        <v>6490</v>
      </c>
      <c r="V245" s="11">
        <v>6232</v>
      </c>
      <c r="W245" s="11">
        <v>6326</v>
      </c>
      <c r="X245" s="11">
        <v>6435</v>
      </c>
      <c r="Y245" s="11">
        <v>6509</v>
      </c>
      <c r="Z245" s="11">
        <v>6338</v>
      </c>
      <c r="AA245" s="11">
        <v>5799</v>
      </c>
      <c r="AB245" s="41">
        <v>5589</v>
      </c>
      <c r="AC245" s="41">
        <v>5555</v>
      </c>
      <c r="AD245" s="41">
        <v>5455</v>
      </c>
      <c r="AE245" s="41">
        <v>5295</v>
      </c>
      <c r="AF245" s="41">
        <v>5109</v>
      </c>
      <c r="AG245" s="41">
        <v>4986</v>
      </c>
      <c r="AH245" s="41">
        <v>4924</v>
      </c>
      <c r="AI245" s="13">
        <v>-2.0891872168768089E-2</v>
      </c>
      <c r="AJ245" s="13">
        <v>-1.2434817488969114E-2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6013</v>
      </c>
      <c r="S246" s="11">
        <v>5936</v>
      </c>
      <c r="T246" s="11">
        <v>5997</v>
      </c>
      <c r="U246" s="11">
        <v>5850</v>
      </c>
      <c r="V246" s="11">
        <v>5664</v>
      </c>
      <c r="W246" s="11">
        <v>5614</v>
      </c>
      <c r="X246" s="11">
        <v>5428</v>
      </c>
      <c r="Y246" s="11">
        <v>5460</v>
      </c>
      <c r="Z246" s="11">
        <v>5322</v>
      </c>
      <c r="AA246" s="11">
        <v>4895</v>
      </c>
      <c r="AB246" s="41">
        <v>4853</v>
      </c>
      <c r="AC246" s="41">
        <v>4929</v>
      </c>
      <c r="AD246" s="41">
        <v>4888</v>
      </c>
      <c r="AE246" s="41">
        <v>4827</v>
      </c>
      <c r="AF246" s="41">
        <v>4734</v>
      </c>
      <c r="AG246" s="41">
        <v>4667</v>
      </c>
      <c r="AH246" s="41">
        <v>4662</v>
      </c>
      <c r="AI246" s="13">
        <v>-6.669746145010369E-3</v>
      </c>
      <c r="AJ246" s="13">
        <v>-1.0713520462824085E-3</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497</v>
      </c>
      <c r="S247" s="11">
        <v>466</v>
      </c>
      <c r="T247" s="11">
        <v>566</v>
      </c>
      <c r="U247" s="11">
        <v>640</v>
      </c>
      <c r="V247" s="11">
        <v>568</v>
      </c>
      <c r="W247" s="11">
        <v>6326</v>
      </c>
      <c r="X247" s="11">
        <v>1007</v>
      </c>
      <c r="Y247" s="11">
        <v>1049</v>
      </c>
      <c r="Z247" s="11">
        <v>1016</v>
      </c>
      <c r="AA247" s="11">
        <v>904</v>
      </c>
      <c r="AB247" s="41">
        <v>736</v>
      </c>
      <c r="AC247" s="41">
        <v>626</v>
      </c>
      <c r="AD247" s="41">
        <v>567</v>
      </c>
      <c r="AE247" s="41">
        <v>468</v>
      </c>
      <c r="AF247" s="41">
        <v>375</v>
      </c>
      <c r="AG247" s="41">
        <v>319</v>
      </c>
      <c r="AH247" s="41">
        <v>262</v>
      </c>
      <c r="AI247" s="13">
        <v>-0.15814509588644932</v>
      </c>
      <c r="AJ247" s="13">
        <v>-0.17868338557993729</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7.6</v>
      </c>
      <c r="S248" s="81">
        <v>7.3</v>
      </c>
      <c r="T248" s="81">
        <v>8.6</v>
      </c>
      <c r="U248" s="81">
        <v>9.1</v>
      </c>
      <c r="V248" s="81">
        <v>9.1</v>
      </c>
      <c r="W248" s="81">
        <v>11.3</v>
      </c>
      <c r="X248" s="81">
        <v>15.6</v>
      </c>
      <c r="Y248" s="81">
        <v>16.100000000000001</v>
      </c>
      <c r="Z248" s="81">
        <v>16</v>
      </c>
      <c r="AA248" s="81">
        <v>15.6</v>
      </c>
      <c r="AB248" s="82">
        <v>13.2</v>
      </c>
      <c r="AC248" s="82">
        <v>11.3</v>
      </c>
      <c r="AD248" s="82">
        <v>10.4</v>
      </c>
      <c r="AE248" s="82">
        <v>8.8000000000000007</v>
      </c>
      <c r="AF248" s="82">
        <v>7.3</v>
      </c>
      <c r="AG248" s="82">
        <v>6.4</v>
      </c>
      <c r="AH248" s="82">
        <v>5.3</v>
      </c>
      <c r="AI248" s="13">
        <v>-0.14108473145300793</v>
      </c>
      <c r="AJ248" s="13">
        <v>-0.17187500000000008</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5818944</v>
      </c>
      <c r="H257" s="86">
        <f>SUM(H258:H260)</f>
        <v>6454290</v>
      </c>
      <c r="I257" s="86">
        <f>SUM(I258:I260)</f>
        <v>6959926</v>
      </c>
      <c r="J257" s="86">
        <f>SUM(J258:J260)</f>
        <v>6668533</v>
      </c>
      <c r="K257" s="86">
        <f>SUM(K258:K260)</f>
        <v>6728695</v>
      </c>
      <c r="L257" s="86">
        <f t="shared" ref="L257:Q257" si="16">SUM(L258:L260)</f>
        <v>7212502</v>
      </c>
      <c r="M257" s="86">
        <f t="shared" si="16"/>
        <v>7741571.8599999994</v>
      </c>
      <c r="N257" s="86">
        <f t="shared" si="16"/>
        <v>8303049</v>
      </c>
      <c r="O257" s="86">
        <f t="shared" si="16"/>
        <v>8092984.9500000002</v>
      </c>
      <c r="P257" s="86">
        <f t="shared" si="16"/>
        <v>8954841</v>
      </c>
      <c r="Q257" s="86">
        <f t="shared" si="16"/>
        <v>8743209.629999999</v>
      </c>
      <c r="R257" s="86">
        <f>SUM(R258:R261)</f>
        <v>9917433.1600000001</v>
      </c>
      <c r="S257" s="86">
        <f t="shared" ref="S257:AA257" si="17">SUM(S258:S261)</f>
        <v>9541786.540000001</v>
      </c>
      <c r="T257" s="86">
        <f t="shared" si="17"/>
        <v>10961013.4</v>
      </c>
      <c r="U257" s="86">
        <f t="shared" si="17"/>
        <v>10449108.149999999</v>
      </c>
      <c r="V257" s="86">
        <f t="shared" si="17"/>
        <v>9884888.0800000001</v>
      </c>
      <c r="W257" s="86">
        <f t="shared" si="17"/>
        <v>9831965.4700000007</v>
      </c>
      <c r="X257" s="86">
        <f t="shared" si="17"/>
        <v>10097548.34</v>
      </c>
      <c r="Y257" s="86">
        <f t="shared" si="17"/>
        <v>10384551.959999999</v>
      </c>
      <c r="Z257" s="86">
        <f t="shared" si="17"/>
        <v>10764082.16</v>
      </c>
      <c r="AA257" s="86">
        <f t="shared" si="17"/>
        <v>11344180.51</v>
      </c>
      <c r="AB257" s="86">
        <v>12111842</v>
      </c>
      <c r="AC257" s="86">
        <v>12045330</v>
      </c>
      <c r="AD257" s="86">
        <v>12947494</v>
      </c>
      <c r="AE257" s="86">
        <v>13565892</v>
      </c>
      <c r="AF257" s="86">
        <v>13970001</v>
      </c>
      <c r="AG257" s="86">
        <v>15559597</v>
      </c>
      <c r="AH257" s="86">
        <v>15054926</v>
      </c>
      <c r="AI257" s="13">
        <v>3.6918774872863658E-2</v>
      </c>
      <c r="AJ257" s="13">
        <v>-3.2434708945225252E-2</v>
      </c>
    </row>
    <row r="258" spans="1:36" ht="10.5" customHeight="1" x14ac:dyDescent="0.2">
      <c r="A258" s="14"/>
      <c r="B258" s="11"/>
      <c r="C258" s="11" t="s">
        <v>151</v>
      </c>
      <c r="D258" s="11"/>
      <c r="E258" s="11"/>
      <c r="F258" s="2"/>
      <c r="G258" s="86">
        <f t="shared" ref="G258:AA258" si="18">G65</f>
        <v>3699830</v>
      </c>
      <c r="H258" s="86">
        <f t="shared" si="18"/>
        <v>3997375</v>
      </c>
      <c r="I258" s="86">
        <f t="shared" si="18"/>
        <v>4298802</v>
      </c>
      <c r="J258" s="86">
        <f t="shared" si="18"/>
        <v>3812031</v>
      </c>
      <c r="K258" s="86">
        <f t="shared" si="18"/>
        <v>4348055</v>
      </c>
      <c r="L258" s="86">
        <f t="shared" si="18"/>
        <v>4403662</v>
      </c>
      <c r="M258" s="86">
        <f t="shared" si="18"/>
        <v>4784490</v>
      </c>
      <c r="N258" s="86">
        <f t="shared" si="18"/>
        <v>5086171</v>
      </c>
      <c r="O258" s="86">
        <f t="shared" si="18"/>
        <v>5330830</v>
      </c>
      <c r="P258" s="86">
        <f t="shared" si="18"/>
        <v>5665486</v>
      </c>
      <c r="Q258" s="86">
        <f t="shared" si="18"/>
        <v>5288226</v>
      </c>
      <c r="R258" s="86">
        <f t="shared" si="18"/>
        <v>5852303</v>
      </c>
      <c r="S258" s="86">
        <f t="shared" si="18"/>
        <v>6236314</v>
      </c>
      <c r="T258" s="86">
        <f t="shared" si="18"/>
        <v>6305598</v>
      </c>
      <c r="U258" s="86">
        <f t="shared" si="18"/>
        <v>6586514</v>
      </c>
      <c r="V258" s="86">
        <f t="shared" si="18"/>
        <v>5932587</v>
      </c>
      <c r="W258" s="86">
        <f t="shared" si="18"/>
        <v>6034113</v>
      </c>
      <c r="X258" s="86">
        <f t="shared" si="18"/>
        <v>6312400</v>
      </c>
      <c r="Y258" s="86">
        <f t="shared" si="18"/>
        <v>6619888</v>
      </c>
      <c r="Z258" s="86">
        <f t="shared" si="18"/>
        <v>6761521</v>
      </c>
      <c r="AA258" s="86">
        <f t="shared" si="18"/>
        <v>7324079</v>
      </c>
      <c r="AB258" s="86">
        <v>7746975</v>
      </c>
      <c r="AC258" s="86">
        <v>7872969</v>
      </c>
      <c r="AD258" s="86">
        <v>8408661</v>
      </c>
      <c r="AE258" s="86">
        <v>8804535</v>
      </c>
      <c r="AF258" s="86">
        <v>8763791</v>
      </c>
      <c r="AG258" s="86">
        <v>9334142</v>
      </c>
      <c r="AH258" s="86">
        <v>9043413</v>
      </c>
      <c r="AI258" s="13">
        <v>2.6124448063466144E-2</v>
      </c>
      <c r="AJ258" s="13">
        <v>-3.1146837063331583E-2</v>
      </c>
    </row>
    <row r="259" spans="1:36" ht="10.5" customHeight="1" x14ac:dyDescent="0.2">
      <c r="A259" s="14"/>
      <c r="B259" s="11"/>
      <c r="C259" s="11" t="s">
        <v>152</v>
      </c>
      <c r="D259" s="11"/>
      <c r="E259" s="11"/>
      <c r="F259" s="2"/>
      <c r="G259" s="86">
        <f t="shared" ref="G259:AA259" si="19">G122</f>
        <v>1541279</v>
      </c>
      <c r="H259" s="86">
        <f t="shared" si="19"/>
        <v>1990551</v>
      </c>
      <c r="I259" s="86">
        <f t="shared" si="19"/>
        <v>2247193</v>
      </c>
      <c r="J259" s="86">
        <f t="shared" si="19"/>
        <v>2423298</v>
      </c>
      <c r="K259" s="86">
        <f t="shared" si="19"/>
        <v>2158903</v>
      </c>
      <c r="L259" s="86">
        <f t="shared" si="19"/>
        <v>2195718</v>
      </c>
      <c r="M259" s="86">
        <f t="shared" si="19"/>
        <v>2390080.86</v>
      </c>
      <c r="N259" s="86">
        <f t="shared" si="19"/>
        <v>2673743</v>
      </c>
      <c r="O259" s="86">
        <f t="shared" si="19"/>
        <v>2435945.9500000002</v>
      </c>
      <c r="P259" s="86">
        <f t="shared" si="19"/>
        <v>2527037</v>
      </c>
      <c r="Q259" s="86">
        <f t="shared" si="19"/>
        <v>2986746.63</v>
      </c>
      <c r="R259" s="86">
        <f t="shared" si="19"/>
        <v>3260624.16</v>
      </c>
      <c r="S259" s="86">
        <f t="shared" si="19"/>
        <v>2527037.5499999998</v>
      </c>
      <c r="T259" s="86">
        <f t="shared" si="19"/>
        <v>4059547.37</v>
      </c>
      <c r="U259" s="86">
        <f t="shared" si="19"/>
        <v>3145563.1499999994</v>
      </c>
      <c r="V259" s="86">
        <f t="shared" si="19"/>
        <v>3254483.08</v>
      </c>
      <c r="W259" s="86">
        <f t="shared" si="19"/>
        <v>3119668.47</v>
      </c>
      <c r="X259" s="86">
        <f t="shared" si="19"/>
        <v>3099368.34</v>
      </c>
      <c r="Y259" s="86">
        <f t="shared" si="19"/>
        <v>3114390.9599999995</v>
      </c>
      <c r="Z259" s="86">
        <f t="shared" si="19"/>
        <v>3285653.16</v>
      </c>
      <c r="AA259" s="86">
        <f t="shared" si="19"/>
        <v>3299231.51</v>
      </c>
      <c r="AB259" s="86">
        <v>3601515</v>
      </c>
      <c r="AC259" s="86">
        <v>3438671</v>
      </c>
      <c r="AD259" s="86">
        <v>3701464</v>
      </c>
      <c r="AE259" s="86">
        <v>4006052</v>
      </c>
      <c r="AF259" s="86">
        <v>4410579</v>
      </c>
      <c r="AG259" s="86">
        <v>5510865</v>
      </c>
      <c r="AH259" s="86">
        <v>5357801</v>
      </c>
      <c r="AI259" s="13">
        <v>6.8440212824975477E-2</v>
      </c>
      <c r="AJ259" s="13">
        <v>-2.7774950030530599E-2</v>
      </c>
    </row>
    <row r="260" spans="1:36" ht="10.5" customHeight="1" x14ac:dyDescent="0.2">
      <c r="A260" s="14"/>
      <c r="B260" s="11"/>
      <c r="C260" s="11" t="s">
        <v>153</v>
      </c>
      <c r="D260" s="11"/>
      <c r="E260" s="11"/>
      <c r="F260" s="2"/>
      <c r="G260" s="86">
        <f t="shared" ref="G260:AA260" si="20">G179</f>
        <v>577835</v>
      </c>
      <c r="H260" s="86">
        <f t="shared" si="20"/>
        <v>466364</v>
      </c>
      <c r="I260" s="86">
        <f t="shared" si="20"/>
        <v>413931</v>
      </c>
      <c r="J260" s="86">
        <f t="shared" si="20"/>
        <v>433204</v>
      </c>
      <c r="K260" s="86">
        <f t="shared" si="20"/>
        <v>221737</v>
      </c>
      <c r="L260" s="86">
        <f t="shared" si="20"/>
        <v>613122</v>
      </c>
      <c r="M260" s="86">
        <f t="shared" si="20"/>
        <v>567001</v>
      </c>
      <c r="N260" s="86">
        <f t="shared" si="20"/>
        <v>543135</v>
      </c>
      <c r="O260" s="86">
        <f t="shared" si="20"/>
        <v>326209</v>
      </c>
      <c r="P260" s="86">
        <f t="shared" si="20"/>
        <v>762318</v>
      </c>
      <c r="Q260" s="86">
        <f t="shared" si="20"/>
        <v>468237</v>
      </c>
      <c r="R260" s="86">
        <f t="shared" si="20"/>
        <v>804506</v>
      </c>
      <c r="S260" s="86">
        <f t="shared" si="20"/>
        <v>762105</v>
      </c>
      <c r="T260" s="86">
        <f t="shared" si="20"/>
        <v>578100</v>
      </c>
      <c r="U260" s="86">
        <f t="shared" si="20"/>
        <v>717031</v>
      </c>
      <c r="V260" s="86">
        <f t="shared" si="20"/>
        <v>697818</v>
      </c>
      <c r="W260" s="86">
        <f t="shared" si="20"/>
        <v>678184</v>
      </c>
      <c r="X260" s="86">
        <f t="shared" si="20"/>
        <v>685780</v>
      </c>
      <c r="Y260" s="86">
        <f t="shared" si="20"/>
        <v>650273</v>
      </c>
      <c r="Z260" s="86">
        <f t="shared" si="20"/>
        <v>716908</v>
      </c>
      <c r="AA260" s="86">
        <f t="shared" si="20"/>
        <v>720870</v>
      </c>
      <c r="AB260" s="86">
        <v>763352</v>
      </c>
      <c r="AC260" s="86">
        <v>733690</v>
      </c>
      <c r="AD260" s="86">
        <v>837369</v>
      </c>
      <c r="AE260" s="86">
        <v>755305</v>
      </c>
      <c r="AF260" s="86">
        <v>795631</v>
      </c>
      <c r="AG260" s="86">
        <v>714590</v>
      </c>
      <c r="AH260" s="86">
        <v>653712</v>
      </c>
      <c r="AI260" s="13">
        <v>-2.5511014066107451E-2</v>
      </c>
      <c r="AJ260" s="13">
        <v>-8.5192907821268135E-2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16329.99</v>
      </c>
      <c r="T261" s="86">
        <v>17768.03</v>
      </c>
      <c r="U261" s="86">
        <v>0</v>
      </c>
      <c r="V261" s="86">
        <v>0</v>
      </c>
      <c r="W261" s="86">
        <v>0</v>
      </c>
      <c r="X261" s="86">
        <v>0</v>
      </c>
      <c r="Y261" s="86">
        <v>0</v>
      </c>
      <c r="Z261" s="86">
        <v>0</v>
      </c>
      <c r="AA261" s="86">
        <v>0</v>
      </c>
      <c r="AB261" s="41">
        <v>0</v>
      </c>
      <c r="AC261" s="41">
        <v>0</v>
      </c>
      <c r="AD261" s="41">
        <v>0</v>
      </c>
      <c r="AE261" s="41">
        <v>0</v>
      </c>
      <c r="AF261" s="41">
        <v>0</v>
      </c>
      <c r="AG261" s="41">
        <v>0</v>
      </c>
      <c r="AH261" s="41">
        <v>0</v>
      </c>
      <c r="AI261" s="13" t="s">
        <v>246</v>
      </c>
      <c r="AJ261" s="13" t="s">
        <v>246</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194</v>
      </c>
      <c r="J264" s="79" t="s">
        <v>158</v>
      </c>
      <c r="K264" s="79">
        <v>1996</v>
      </c>
      <c r="L264" s="79">
        <v>1997</v>
      </c>
      <c r="M264" s="79">
        <v>1998</v>
      </c>
      <c r="N264" s="79" t="s">
        <v>195</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21717008</v>
      </c>
      <c r="H265" s="11">
        <v>21987542.998838559</v>
      </c>
      <c r="I265" s="11">
        <v>23046321</v>
      </c>
      <c r="J265" s="11">
        <v>23526680</v>
      </c>
      <c r="K265" s="11">
        <v>25186230</v>
      </c>
      <c r="L265" s="11">
        <v>26116350</v>
      </c>
      <c r="M265" s="11">
        <v>26753680</v>
      </c>
      <c r="N265" s="11">
        <v>28587230</v>
      </c>
      <c r="O265" s="11">
        <v>29345330</v>
      </c>
      <c r="P265" s="11">
        <v>29586320</v>
      </c>
      <c r="Q265" s="11">
        <v>29261860</v>
      </c>
      <c r="R265" s="11">
        <v>29294770</v>
      </c>
      <c r="S265" s="11">
        <v>29425500</v>
      </c>
      <c r="T265" s="11">
        <v>29573030</v>
      </c>
      <c r="U265" s="11">
        <v>29665480</v>
      </c>
      <c r="V265" s="11">
        <v>29674140</v>
      </c>
      <c r="W265" s="11">
        <v>29221300</v>
      </c>
      <c r="X265" s="11">
        <v>29311340</v>
      </c>
      <c r="Y265" s="86">
        <v>28993850</v>
      </c>
      <c r="Z265" s="86">
        <v>29206860</v>
      </c>
      <c r="AA265" s="86">
        <v>29753000</v>
      </c>
      <c r="AB265" s="86">
        <v>30072790</v>
      </c>
      <c r="AC265" s="86">
        <v>30468880</v>
      </c>
      <c r="AD265" s="86">
        <v>30883220</v>
      </c>
      <c r="AE265" s="86">
        <v>31740760</v>
      </c>
      <c r="AF265" s="86">
        <v>31925590</v>
      </c>
      <c r="AG265" s="86">
        <v>32093820</v>
      </c>
      <c r="AH265" s="86">
        <v>31474999</v>
      </c>
      <c r="AI265" s="13">
        <v>7.6243806849678464E-3</v>
      </c>
      <c r="AJ265" s="13">
        <v>-1.9281624935891084E-2</v>
      </c>
    </row>
    <row r="266" spans="1:36" ht="10.5" customHeight="1" x14ac:dyDescent="0.2">
      <c r="A266" s="14"/>
      <c r="B266" s="14"/>
      <c r="C266" s="14" t="s">
        <v>160</v>
      </c>
      <c r="D266" s="14"/>
      <c r="E266" s="14"/>
      <c r="F266" s="2"/>
      <c r="G266" s="11">
        <v>4715228</v>
      </c>
      <c r="H266" s="11">
        <v>4827200</v>
      </c>
      <c r="I266" s="11">
        <v>4981430</v>
      </c>
      <c r="J266" s="11">
        <v>5266550</v>
      </c>
      <c r="K266" s="11">
        <v>5418180</v>
      </c>
      <c r="L266" s="11">
        <v>5550830</v>
      </c>
      <c r="M266" s="11">
        <v>5842140</v>
      </c>
      <c r="N266" s="11">
        <v>6861510</v>
      </c>
      <c r="O266" s="11">
        <v>7133170</v>
      </c>
      <c r="P266" s="11">
        <v>7399950</v>
      </c>
      <c r="Q266" s="11">
        <v>7561330</v>
      </c>
      <c r="R266" s="11">
        <v>7886250</v>
      </c>
      <c r="S266" s="11">
        <v>7909720</v>
      </c>
      <c r="T266" s="11">
        <v>8465230</v>
      </c>
      <c r="U266" s="11">
        <v>8464460</v>
      </c>
      <c r="V266" s="11">
        <v>8510400</v>
      </c>
      <c r="W266" s="11">
        <v>8618520</v>
      </c>
      <c r="X266" s="11">
        <v>8929330</v>
      </c>
      <c r="Y266" s="86">
        <v>8939970</v>
      </c>
      <c r="Z266" s="86">
        <v>8907040</v>
      </c>
      <c r="AA266" s="86">
        <v>8860820</v>
      </c>
      <c r="AB266" s="86">
        <v>8843350</v>
      </c>
      <c r="AC266" s="86">
        <v>8761380</v>
      </c>
      <c r="AD266" s="86">
        <v>8603370</v>
      </c>
      <c r="AE266" s="86">
        <v>8629870</v>
      </c>
      <c r="AF266" s="86">
        <v>8732740</v>
      </c>
      <c r="AG266" s="86">
        <v>8819780</v>
      </c>
      <c r="AH266" s="86">
        <v>8901210</v>
      </c>
      <c r="AI266" s="13">
        <v>1.0875006362165429E-3</v>
      </c>
      <c r="AJ266" s="13">
        <v>9.2326565968765661E-3</v>
      </c>
    </row>
    <row r="267" spans="1:36" ht="10.5" customHeight="1" x14ac:dyDescent="0.2">
      <c r="A267" s="14"/>
      <c r="B267" s="14"/>
      <c r="C267" s="14" t="s">
        <v>161</v>
      </c>
      <c r="D267" s="14"/>
      <c r="E267" s="14"/>
      <c r="F267" s="2"/>
      <c r="G267" s="11">
        <v>1690676</v>
      </c>
      <c r="H267" s="11">
        <v>1711850</v>
      </c>
      <c r="I267" s="11">
        <v>1712100</v>
      </c>
      <c r="J267" s="11">
        <v>1685830</v>
      </c>
      <c r="K267" s="11">
        <v>1693140</v>
      </c>
      <c r="L267" s="11">
        <v>1693200</v>
      </c>
      <c r="M267" s="11">
        <v>1690260</v>
      </c>
      <c r="N267" s="11">
        <v>1691680</v>
      </c>
      <c r="O267" s="11">
        <v>1695540</v>
      </c>
      <c r="P267" s="11">
        <v>1714560</v>
      </c>
      <c r="Q267" s="11">
        <v>1724600</v>
      </c>
      <c r="R267" s="11">
        <v>1723510</v>
      </c>
      <c r="S267" s="11">
        <v>1746990</v>
      </c>
      <c r="T267" s="11">
        <v>1750880</v>
      </c>
      <c r="U267" s="11">
        <v>1742800</v>
      </c>
      <c r="V267" s="11">
        <v>1820030</v>
      </c>
      <c r="W267" s="11">
        <v>1843010</v>
      </c>
      <c r="X267" s="11">
        <v>1840980</v>
      </c>
      <c r="Y267" s="86">
        <v>1867370</v>
      </c>
      <c r="Z267" s="86">
        <v>1888380</v>
      </c>
      <c r="AA267" s="86">
        <v>1917920</v>
      </c>
      <c r="AB267" s="86">
        <v>1933230</v>
      </c>
      <c r="AC267" s="86">
        <v>1986180</v>
      </c>
      <c r="AD267" s="86">
        <v>1976620</v>
      </c>
      <c r="AE267" s="86">
        <v>1997190</v>
      </c>
      <c r="AF267" s="86">
        <v>2020840</v>
      </c>
      <c r="AG267" s="86">
        <v>2033600</v>
      </c>
      <c r="AH267" s="86">
        <v>2040330</v>
      </c>
      <c r="AI267" s="13">
        <v>9.0270637728375736E-3</v>
      </c>
      <c r="AJ267" s="13">
        <v>3.3094020456333594E-3</v>
      </c>
    </row>
    <row r="268" spans="1:36" ht="10.5" customHeight="1" x14ac:dyDescent="0.2">
      <c r="A268" s="14"/>
      <c r="B268" s="14"/>
      <c r="C268" s="14" t="s">
        <v>162</v>
      </c>
      <c r="D268" s="14"/>
      <c r="E268" s="14"/>
      <c r="F268" s="2"/>
      <c r="G268" s="11">
        <v>263005</v>
      </c>
      <c r="H268" s="11">
        <v>241870</v>
      </c>
      <c r="I268" s="11">
        <v>243950</v>
      </c>
      <c r="J268" s="11">
        <v>246640</v>
      </c>
      <c r="K268" s="11">
        <v>243080</v>
      </c>
      <c r="L268" s="11">
        <v>228230</v>
      </c>
      <c r="M268" s="11">
        <v>227490</v>
      </c>
      <c r="N268" s="11">
        <v>228620</v>
      </c>
      <c r="O268" s="11">
        <v>227550</v>
      </c>
      <c r="P268" s="11">
        <v>228050</v>
      </c>
      <c r="Q268" s="11">
        <v>215640</v>
      </c>
      <c r="R268" s="11">
        <v>226910</v>
      </c>
      <c r="S268" s="11">
        <v>192260</v>
      </c>
      <c r="T268" s="11">
        <v>189580</v>
      </c>
      <c r="U268" s="11">
        <v>189580</v>
      </c>
      <c r="V268" s="11">
        <v>91380</v>
      </c>
      <c r="W268" s="11">
        <v>76090</v>
      </c>
      <c r="X268" s="11">
        <v>76090</v>
      </c>
      <c r="Y268" s="86">
        <v>68130</v>
      </c>
      <c r="Z268" s="86">
        <v>54560</v>
      </c>
      <c r="AA268" s="86">
        <v>54560</v>
      </c>
      <c r="AB268" s="86">
        <v>54560</v>
      </c>
      <c r="AC268" s="86">
        <v>27440</v>
      </c>
      <c r="AD268" s="86">
        <v>27100</v>
      </c>
      <c r="AE268" s="86">
        <v>27100</v>
      </c>
      <c r="AF268" s="86">
        <v>3500</v>
      </c>
      <c r="AG268" s="86">
        <v>3500</v>
      </c>
      <c r="AH268" s="86">
        <v>3500</v>
      </c>
      <c r="AI268" s="13">
        <v>-0.36729837902727736</v>
      </c>
      <c r="AJ268" s="13">
        <v>0</v>
      </c>
    </row>
    <row r="269" spans="1:36" ht="10.5" customHeight="1" x14ac:dyDescent="0.2">
      <c r="A269" s="14"/>
      <c r="B269" s="14"/>
      <c r="C269" s="14" t="s">
        <v>163</v>
      </c>
      <c r="D269" s="14"/>
      <c r="E269" s="14"/>
      <c r="F269" s="2"/>
      <c r="G269" s="11">
        <v>4060747</v>
      </c>
      <c r="H269" s="11">
        <v>4134760</v>
      </c>
      <c r="I269" s="11">
        <v>4039730</v>
      </c>
      <c r="J269" s="11">
        <v>3938600</v>
      </c>
      <c r="K269" s="11">
        <v>3906230</v>
      </c>
      <c r="L269" s="11">
        <v>4311780</v>
      </c>
      <c r="M269" s="11">
        <v>3948460</v>
      </c>
      <c r="N269" s="11">
        <v>4310580</v>
      </c>
      <c r="O269" s="11">
        <v>4304210</v>
      </c>
      <c r="P269" s="11">
        <v>4361920</v>
      </c>
      <c r="Q269" s="11">
        <v>4482900</v>
      </c>
      <c r="R269" s="11">
        <v>4574300</v>
      </c>
      <c r="S269" s="11">
        <v>4721720</v>
      </c>
      <c r="T269" s="11">
        <v>5219210</v>
      </c>
      <c r="U269" s="11">
        <v>5361800</v>
      </c>
      <c r="V269" s="11">
        <v>5459340</v>
      </c>
      <c r="W269" s="11">
        <v>5714940</v>
      </c>
      <c r="X269" s="11">
        <v>5842370</v>
      </c>
      <c r="Y269" s="86">
        <v>6017600</v>
      </c>
      <c r="Z269" s="86">
        <v>6100300</v>
      </c>
      <c r="AA269" s="86">
        <v>6279910</v>
      </c>
      <c r="AB269" s="86">
        <v>6260600</v>
      </c>
      <c r="AC269" s="86">
        <v>6234050</v>
      </c>
      <c r="AD269" s="86">
        <v>6478660</v>
      </c>
      <c r="AE269" s="86">
        <v>6571030</v>
      </c>
      <c r="AF269" s="86">
        <v>6540180</v>
      </c>
      <c r="AG269" s="86">
        <v>6618960</v>
      </c>
      <c r="AH269" s="86">
        <v>6768660</v>
      </c>
      <c r="AI269" s="13">
        <v>1.3089444507080827E-2</v>
      </c>
      <c r="AJ269" s="13">
        <v>2.2616846151056965E-2</v>
      </c>
    </row>
    <row r="270" spans="1:36" ht="10.5" customHeight="1" x14ac:dyDescent="0.2">
      <c r="A270" s="14"/>
      <c r="B270" s="14"/>
      <c r="C270" s="14" t="s">
        <v>164</v>
      </c>
      <c r="D270" s="14"/>
      <c r="E270" s="14"/>
      <c r="F270" s="2"/>
      <c r="G270" s="11">
        <v>3991082</v>
      </c>
      <c r="H270" s="11">
        <v>4289602</v>
      </c>
      <c r="I270" s="11">
        <v>4826971</v>
      </c>
      <c r="J270" s="11">
        <v>4854180</v>
      </c>
      <c r="K270" s="11">
        <v>5237050</v>
      </c>
      <c r="L270" s="11">
        <v>5230640</v>
      </c>
      <c r="M270" s="11">
        <v>5509120</v>
      </c>
      <c r="N270" s="11">
        <v>5823380</v>
      </c>
      <c r="O270" s="11">
        <v>6186160</v>
      </c>
      <c r="P270" s="11">
        <v>6231920</v>
      </c>
      <c r="Q270" s="11">
        <v>5677750</v>
      </c>
      <c r="R270" s="11">
        <v>5471580</v>
      </c>
      <c r="S270" s="11">
        <v>5253630</v>
      </c>
      <c r="T270" s="11">
        <v>4757050</v>
      </c>
      <c r="U270" s="11">
        <v>4652170</v>
      </c>
      <c r="V270" s="11">
        <v>4473180</v>
      </c>
      <c r="W270" s="11">
        <v>4347360</v>
      </c>
      <c r="X270" s="11">
        <v>3863500</v>
      </c>
      <c r="Y270" s="86">
        <v>3487550</v>
      </c>
      <c r="Z270" s="86">
        <v>3796260</v>
      </c>
      <c r="AA270" s="86">
        <v>4021170</v>
      </c>
      <c r="AB270" s="86">
        <v>4225340</v>
      </c>
      <c r="AC270" s="86">
        <v>4293090</v>
      </c>
      <c r="AD270" s="86">
        <v>4429330</v>
      </c>
      <c r="AE270" s="86">
        <v>4340530</v>
      </c>
      <c r="AF270" s="86">
        <v>4349250</v>
      </c>
      <c r="AG270" s="86">
        <v>4229120</v>
      </c>
      <c r="AH270" s="86">
        <v>3865640</v>
      </c>
      <c r="AI270" s="13">
        <v>-1.4719341261476893E-2</v>
      </c>
      <c r="AJ270" s="13">
        <v>-8.5946958232445525E-2</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167590</v>
      </c>
      <c r="P271" s="11">
        <v>148280</v>
      </c>
      <c r="Q271" s="11">
        <v>184070</v>
      </c>
      <c r="R271" s="11">
        <v>181240</v>
      </c>
      <c r="S271" s="11">
        <v>212750</v>
      </c>
      <c r="T271" s="11">
        <v>236470</v>
      </c>
      <c r="U271" s="11">
        <v>242120</v>
      </c>
      <c r="V271" s="11">
        <v>286360</v>
      </c>
      <c r="W271" s="11">
        <v>291590</v>
      </c>
      <c r="X271" s="11">
        <v>368960</v>
      </c>
      <c r="Y271" s="86">
        <v>333400</v>
      </c>
      <c r="Z271" s="86">
        <v>345810</v>
      </c>
      <c r="AA271" s="86">
        <v>293330</v>
      </c>
      <c r="AB271" s="86">
        <v>263720</v>
      </c>
      <c r="AC271" s="86">
        <v>231160</v>
      </c>
      <c r="AD271" s="86">
        <v>201540</v>
      </c>
      <c r="AE271" s="86">
        <v>221070</v>
      </c>
      <c r="AF271" s="86">
        <v>250810</v>
      </c>
      <c r="AG271" s="86">
        <v>244250</v>
      </c>
      <c r="AH271" s="86">
        <v>280795</v>
      </c>
      <c r="AI271" s="13">
        <v>1.0511011867708753E-2</v>
      </c>
      <c r="AJ271" s="13">
        <v>0.14962128966223132</v>
      </c>
    </row>
    <row r="272" spans="1:36" ht="10.5" customHeight="1" x14ac:dyDescent="0.2">
      <c r="A272" s="14"/>
      <c r="B272" s="14"/>
      <c r="C272" s="14" t="s">
        <v>166</v>
      </c>
      <c r="D272" s="14"/>
      <c r="E272" s="14"/>
      <c r="F272" s="2"/>
      <c r="G272" s="11">
        <v>2617250</v>
      </c>
      <c r="H272" s="11">
        <v>2792630.9988385597</v>
      </c>
      <c r="I272" s="11">
        <v>3159060</v>
      </c>
      <c r="J272" s="11">
        <v>3222000</v>
      </c>
      <c r="K272" s="11">
        <v>3994180</v>
      </c>
      <c r="L272" s="11">
        <v>3667190</v>
      </c>
      <c r="M272" s="11">
        <v>3903660</v>
      </c>
      <c r="N272" s="11">
        <v>3681150</v>
      </c>
      <c r="O272" s="11">
        <v>3615520</v>
      </c>
      <c r="P272" s="11">
        <v>3399020</v>
      </c>
      <c r="Q272" s="11">
        <v>3420870</v>
      </c>
      <c r="R272" s="11">
        <v>3316230</v>
      </c>
      <c r="S272" s="11">
        <v>3240460</v>
      </c>
      <c r="T272" s="11">
        <v>2869480</v>
      </c>
      <c r="U272" s="11">
        <v>2783030</v>
      </c>
      <c r="V272" s="11">
        <v>2731360</v>
      </c>
      <c r="W272" s="11">
        <v>2018860</v>
      </c>
      <c r="X272" s="11">
        <v>2072530</v>
      </c>
      <c r="Y272" s="86">
        <v>2209890</v>
      </c>
      <c r="Z272" s="86">
        <v>2091110</v>
      </c>
      <c r="AA272" s="86">
        <v>2045570</v>
      </c>
      <c r="AB272" s="86">
        <v>2173620</v>
      </c>
      <c r="AC272" s="86">
        <v>2169380</v>
      </c>
      <c r="AD272" s="86">
        <v>2310980</v>
      </c>
      <c r="AE272" s="86">
        <v>2297410</v>
      </c>
      <c r="AF272" s="86">
        <v>2208980</v>
      </c>
      <c r="AG272" s="86">
        <v>2099560</v>
      </c>
      <c r="AH272" s="86">
        <v>1981710</v>
      </c>
      <c r="AI272" s="13">
        <v>-1.5287585429995532E-2</v>
      </c>
      <c r="AJ272" s="13">
        <v>-5.6130808359846823E-2</v>
      </c>
    </row>
    <row r="273" spans="1:43" ht="10.5" customHeight="1" x14ac:dyDescent="0.2">
      <c r="A273" s="14"/>
      <c r="B273" s="14"/>
      <c r="C273" s="14" t="s">
        <v>167</v>
      </c>
      <c r="D273" s="14"/>
      <c r="E273" s="14"/>
      <c r="F273" s="2"/>
      <c r="G273" s="11">
        <v>2939760</v>
      </c>
      <c r="H273" s="11">
        <v>3050320</v>
      </c>
      <c r="I273" s="11">
        <v>3252920</v>
      </c>
      <c r="J273" s="11">
        <v>3449060</v>
      </c>
      <c r="K273" s="11">
        <v>3756480</v>
      </c>
      <c r="L273" s="11">
        <v>4262570</v>
      </c>
      <c r="M273" s="11">
        <v>4277660</v>
      </c>
      <c r="N273" s="11">
        <v>4471110</v>
      </c>
      <c r="O273" s="11">
        <v>4386680</v>
      </c>
      <c r="P273" s="11">
        <v>4500460</v>
      </c>
      <c r="Q273" s="11">
        <v>4502070</v>
      </c>
      <c r="R273" s="11">
        <v>4513430</v>
      </c>
      <c r="S273" s="11">
        <v>4476610</v>
      </c>
      <c r="T273" s="11">
        <v>4399430</v>
      </c>
      <c r="U273" s="11">
        <v>4499100</v>
      </c>
      <c r="V273" s="11">
        <v>4571190</v>
      </c>
      <c r="W273" s="11">
        <v>4680070</v>
      </c>
      <c r="X273" s="11">
        <v>4774040</v>
      </c>
      <c r="Y273" s="86">
        <v>4742750</v>
      </c>
      <c r="Z273" s="86">
        <v>4656950</v>
      </c>
      <c r="AA273" s="86">
        <v>4841480</v>
      </c>
      <c r="AB273" s="86">
        <v>4952910</v>
      </c>
      <c r="AC273" s="86">
        <v>5248520</v>
      </c>
      <c r="AD273" s="86">
        <v>5343300</v>
      </c>
      <c r="AE273" s="86">
        <v>5685690</v>
      </c>
      <c r="AF273" s="86">
        <v>5809700</v>
      </c>
      <c r="AG273" s="86">
        <v>5995660</v>
      </c>
      <c r="AH273" s="86">
        <v>5907465</v>
      </c>
      <c r="AI273" s="13">
        <v>2.9809246096428987E-2</v>
      </c>
      <c r="AJ273" s="13">
        <v>-1.4709806760223229E-2</v>
      </c>
    </row>
    <row r="274" spans="1:43" ht="10.5" customHeight="1" x14ac:dyDescent="0.2">
      <c r="A274" s="14"/>
      <c r="B274" s="14"/>
      <c r="C274" s="14" t="s">
        <v>168</v>
      </c>
      <c r="D274" s="14"/>
      <c r="E274" s="14"/>
      <c r="F274" s="2"/>
      <c r="G274" s="11">
        <v>1439260</v>
      </c>
      <c r="H274" s="11">
        <v>939310</v>
      </c>
      <c r="I274" s="11">
        <v>830160</v>
      </c>
      <c r="J274" s="11">
        <v>863820</v>
      </c>
      <c r="K274" s="11">
        <v>937890</v>
      </c>
      <c r="L274" s="11">
        <v>1135710</v>
      </c>
      <c r="M274" s="11">
        <v>1151140</v>
      </c>
      <c r="N274" s="11">
        <v>1162400</v>
      </c>
      <c r="O274" s="11">
        <v>1207700</v>
      </c>
      <c r="P274" s="11">
        <v>1148580</v>
      </c>
      <c r="Q274" s="11">
        <v>1073240</v>
      </c>
      <c r="R274" s="11">
        <v>1058010</v>
      </c>
      <c r="S274" s="11">
        <v>1269420</v>
      </c>
      <c r="T274" s="11">
        <v>1256160</v>
      </c>
      <c r="U274" s="11">
        <v>1241130</v>
      </c>
      <c r="V274" s="11">
        <v>1182610</v>
      </c>
      <c r="W274" s="11">
        <v>1100340</v>
      </c>
      <c r="X274" s="11">
        <v>1096450</v>
      </c>
      <c r="Y274" s="86">
        <v>962220</v>
      </c>
      <c r="Z274" s="86">
        <v>1039390</v>
      </c>
      <c r="AA274" s="86">
        <v>1099310</v>
      </c>
      <c r="AB274" s="86">
        <v>1009110</v>
      </c>
      <c r="AC274" s="86">
        <v>1125100</v>
      </c>
      <c r="AD274" s="86">
        <v>1131960</v>
      </c>
      <c r="AE274" s="86">
        <v>1192840</v>
      </c>
      <c r="AF274" s="86">
        <v>1192870</v>
      </c>
      <c r="AG274" s="86">
        <v>1034730</v>
      </c>
      <c r="AH274" s="86">
        <v>923520</v>
      </c>
      <c r="AI274" s="13">
        <v>-1.4663359817359223E-2</v>
      </c>
      <c r="AJ274" s="13">
        <v>-0.10747731292221159</v>
      </c>
    </row>
    <row r="275" spans="1:43" ht="10.5" customHeight="1" x14ac:dyDescent="0.2">
      <c r="A275" s="8"/>
      <c r="B275" s="8"/>
      <c r="C275" s="11" t="s">
        <v>169</v>
      </c>
      <c r="D275" s="80"/>
      <c r="E275" s="14"/>
      <c r="F275" s="2"/>
      <c r="G275" s="12">
        <v>0</v>
      </c>
      <c r="H275" s="12">
        <v>0</v>
      </c>
      <c r="I275" s="12">
        <v>0</v>
      </c>
      <c r="J275" s="12">
        <v>0</v>
      </c>
      <c r="K275" s="12">
        <v>0</v>
      </c>
      <c r="L275" s="12">
        <v>36200</v>
      </c>
      <c r="M275" s="12">
        <v>203750</v>
      </c>
      <c r="N275" s="12">
        <v>356800</v>
      </c>
      <c r="O275" s="12">
        <v>421210</v>
      </c>
      <c r="P275" s="12">
        <v>453580</v>
      </c>
      <c r="Q275" s="12">
        <v>419390</v>
      </c>
      <c r="R275" s="12">
        <v>343310</v>
      </c>
      <c r="S275" s="12">
        <v>401940</v>
      </c>
      <c r="T275" s="12">
        <v>429540</v>
      </c>
      <c r="U275" s="12">
        <v>489290</v>
      </c>
      <c r="V275" s="12">
        <v>548290</v>
      </c>
      <c r="W275" s="12">
        <v>530520</v>
      </c>
      <c r="X275" s="12">
        <v>447090</v>
      </c>
      <c r="Y275" s="86">
        <v>364970</v>
      </c>
      <c r="Z275" s="86">
        <v>327060</v>
      </c>
      <c r="AA275" s="86">
        <v>338930</v>
      </c>
      <c r="AB275" s="86">
        <v>356350</v>
      </c>
      <c r="AC275" s="86">
        <v>392460</v>
      </c>
      <c r="AD275" s="86">
        <v>380250</v>
      </c>
      <c r="AE275" s="86">
        <v>777930</v>
      </c>
      <c r="AF275" s="86">
        <v>816600</v>
      </c>
      <c r="AG275" s="86">
        <v>1014560</v>
      </c>
      <c r="AH275" s="86">
        <v>446669</v>
      </c>
      <c r="AI275" s="13">
        <v>3.8368507949806396E-2</v>
      </c>
      <c r="AJ275" s="13">
        <v>-0.55974116858539658</v>
      </c>
    </row>
    <row r="276" spans="1:43" ht="10.5" customHeight="1" x14ac:dyDescent="0.2">
      <c r="A276" s="8"/>
      <c r="B276" s="8"/>
      <c r="C276" s="11" t="s">
        <v>170</v>
      </c>
      <c r="D276" s="80"/>
      <c r="E276" s="14"/>
      <c r="F276" s="2"/>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86">
        <v>0</v>
      </c>
      <c r="Z276" s="86">
        <v>0</v>
      </c>
      <c r="AA276" s="86">
        <v>0</v>
      </c>
      <c r="AB276" s="86">
        <v>0</v>
      </c>
      <c r="AC276" s="86">
        <v>120</v>
      </c>
      <c r="AD276" s="86">
        <v>110</v>
      </c>
      <c r="AE276" s="86">
        <v>100</v>
      </c>
      <c r="AF276" s="86">
        <v>120</v>
      </c>
      <c r="AG276" s="86">
        <v>100</v>
      </c>
      <c r="AH276" s="86">
        <v>355500</v>
      </c>
      <c r="AI276" s="13" t="s">
        <v>246</v>
      </c>
      <c r="AJ276" s="13">
        <v>3554</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337.64705882352939</v>
      </c>
      <c r="H279" s="93">
        <v>344.4</v>
      </c>
      <c r="I279" s="93">
        <v>356.6</v>
      </c>
      <c r="J279" s="93">
        <v>365.8</v>
      </c>
      <c r="K279" s="93">
        <v>365.6</v>
      </c>
      <c r="L279" s="93">
        <v>384</v>
      </c>
      <c r="M279" s="93">
        <v>379.83571428571429</v>
      </c>
      <c r="N279" s="93">
        <v>399.2</v>
      </c>
      <c r="O279" s="93">
        <v>420.44285714285706</v>
      </c>
      <c r="P279" s="93">
        <v>404.49285714285713</v>
      </c>
      <c r="Q279" s="93">
        <v>433.05714285714282</v>
      </c>
      <c r="R279" s="93">
        <v>461.96428571428572</v>
      </c>
      <c r="S279" s="93">
        <v>461.16428571428571</v>
      </c>
      <c r="T279" s="93">
        <v>472.99285714285713</v>
      </c>
      <c r="U279" s="93">
        <v>483.25</v>
      </c>
      <c r="V279" s="93">
        <v>499.40000000000003</v>
      </c>
      <c r="W279" s="93">
        <v>498.61428571428576</v>
      </c>
      <c r="X279" s="93">
        <v>529.11666666666667</v>
      </c>
      <c r="Y279" s="93">
        <v>534.17333333333329</v>
      </c>
      <c r="Z279" s="93">
        <v>546.20000000000005</v>
      </c>
      <c r="AA279" s="93">
        <v>559.1</v>
      </c>
      <c r="AB279" s="93">
        <v>555.43638133605782</v>
      </c>
      <c r="AC279" s="93">
        <v>561.73401335028393</v>
      </c>
      <c r="AD279" s="93">
        <v>584.77012319496362</v>
      </c>
      <c r="AE279" s="93">
        <v>607.16321362609506</v>
      </c>
      <c r="AF279" s="93">
        <v>633.76711774268847</v>
      </c>
      <c r="AG279" s="93">
        <v>689.87712677069635</v>
      </c>
      <c r="AH279" s="93">
        <v>680.35220508213729</v>
      </c>
      <c r="AI279" s="10">
        <v>3.4387457011400446E-2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EEED6-476E-4205-82B9-34F524D3A050}">
  <sheetPr codeName="Sheet7"/>
  <dimension ref="A1:AR470"/>
  <sheetViews>
    <sheetView topLeftCell="A213" zoomScaleNormal="100" zoomScaleSheetLayoutView="80" workbookViewId="0">
      <selection activeCell="AE285" sqref="AE285"/>
    </sheetView>
  </sheetViews>
  <sheetFormatPr defaultRowHeight="12.75"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20.28515625" hidden="1" customWidth="1"/>
    <col min="19" max="21" width="9"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1" spans="1:36" ht="10.5" customHeight="1" x14ac:dyDescent="0.2"/>
    <row r="2" spans="1:36" ht="13.5" customHeight="1" x14ac:dyDescent="0.2">
      <c r="A2" s="1" t="s">
        <v>201</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36525687</v>
      </c>
      <c r="H5" s="5">
        <v>35110093</v>
      </c>
      <c r="I5" s="5">
        <v>47760922</v>
      </c>
      <c r="J5" s="5">
        <v>39399438</v>
      </c>
      <c r="K5" s="5">
        <f t="shared" ref="K5:Q5" si="0">SUM(K62,K119,K176)</f>
        <v>49437309</v>
      </c>
      <c r="L5" s="5">
        <f t="shared" si="0"/>
        <v>42409603</v>
      </c>
      <c r="M5" s="5">
        <f t="shared" si="0"/>
        <v>50693676</v>
      </c>
      <c r="N5" s="5">
        <f t="shared" si="0"/>
        <v>50239585</v>
      </c>
      <c r="O5" s="5">
        <f t="shared" si="0"/>
        <v>55608801.409999996</v>
      </c>
      <c r="P5" s="5">
        <f t="shared" si="0"/>
        <v>60960145</v>
      </c>
      <c r="Q5" s="5">
        <f t="shared" si="0"/>
        <v>59225253.039999999</v>
      </c>
      <c r="R5" s="5">
        <f t="shared" ref="R5:AA5" si="1">SUM(R62,R119,R176,R233)</f>
        <v>63028309.600000001</v>
      </c>
      <c r="S5" s="5">
        <f t="shared" si="1"/>
        <v>66625934.920000002</v>
      </c>
      <c r="T5" s="5">
        <f t="shared" si="1"/>
        <v>62695488.990000002</v>
      </c>
      <c r="U5" s="5">
        <f t="shared" si="1"/>
        <v>64053601.260000005</v>
      </c>
      <c r="V5" s="5">
        <f t="shared" si="1"/>
        <v>69488116.25</v>
      </c>
      <c r="W5" s="5">
        <f t="shared" si="1"/>
        <v>70626694.310000002</v>
      </c>
      <c r="X5" s="5">
        <f t="shared" si="1"/>
        <v>64422904.560000002</v>
      </c>
      <c r="Y5" s="5">
        <f t="shared" si="1"/>
        <v>61147102.990000002</v>
      </c>
      <c r="Z5" s="5">
        <f t="shared" si="1"/>
        <v>59599317.149999999</v>
      </c>
      <c r="AA5" s="5">
        <f t="shared" si="1"/>
        <v>61672551</v>
      </c>
      <c r="AB5" s="5">
        <v>69306471</v>
      </c>
      <c r="AC5" s="5">
        <v>66027432</v>
      </c>
      <c r="AD5" s="5">
        <v>69429048</v>
      </c>
      <c r="AE5" s="5">
        <v>85821957</v>
      </c>
      <c r="AF5" s="5">
        <v>78414986</v>
      </c>
      <c r="AG5" s="5">
        <v>73657618</v>
      </c>
      <c r="AH5" s="5">
        <v>77171968</v>
      </c>
      <c r="AI5" s="10">
        <v>1.8077794299574901E-2</v>
      </c>
      <c r="AJ5" s="10">
        <v>4.7711969181517655E-2</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15766582</v>
      </c>
      <c r="H7" s="12">
        <v>14088331</v>
      </c>
      <c r="I7" s="12">
        <v>26309846</v>
      </c>
      <c r="J7" s="12">
        <v>16536421</v>
      </c>
      <c r="K7" s="12">
        <f t="shared" ref="K7:AA17" si="2">SUM(K64,K121,K178)</f>
        <v>23788231</v>
      </c>
      <c r="L7" s="12">
        <f t="shared" si="2"/>
        <v>15343197</v>
      </c>
      <c r="M7" s="12">
        <f t="shared" si="2"/>
        <v>22658114</v>
      </c>
      <c r="N7" s="12">
        <f t="shared" si="2"/>
        <v>19495839</v>
      </c>
      <c r="O7" s="12">
        <f t="shared" si="2"/>
        <v>19380871.039999999</v>
      </c>
      <c r="P7" s="12">
        <f t="shared" si="2"/>
        <v>21300681</v>
      </c>
      <c r="Q7" s="12">
        <f t="shared" si="2"/>
        <v>21090016.23</v>
      </c>
      <c r="R7" s="12">
        <f t="shared" si="2"/>
        <v>21965136.030000001</v>
      </c>
      <c r="S7" s="12">
        <f t="shared" si="2"/>
        <v>32013135.509999998</v>
      </c>
      <c r="T7" s="12">
        <f t="shared" si="2"/>
        <v>25670470.230000004</v>
      </c>
      <c r="U7" s="12">
        <f t="shared" si="2"/>
        <v>27025764.380000003</v>
      </c>
      <c r="V7" s="12">
        <f t="shared" si="2"/>
        <v>26646192.259999998</v>
      </c>
      <c r="W7" s="12">
        <f t="shared" si="2"/>
        <v>32014400.219999999</v>
      </c>
      <c r="X7" s="12">
        <f t="shared" si="2"/>
        <v>28791796.98</v>
      </c>
      <c r="Y7" s="12">
        <f t="shared" si="2"/>
        <v>28023724.140000001</v>
      </c>
      <c r="Z7" s="12">
        <f t="shared" si="2"/>
        <v>28894311.039999999</v>
      </c>
      <c r="AA7" s="12">
        <f t="shared" si="2"/>
        <v>24397317</v>
      </c>
      <c r="AB7" s="12">
        <v>32075422</v>
      </c>
      <c r="AC7" s="12">
        <v>27791367</v>
      </c>
      <c r="AD7" s="12">
        <v>29063710</v>
      </c>
      <c r="AE7" s="12">
        <v>43523355</v>
      </c>
      <c r="AF7" s="12">
        <v>35880154</v>
      </c>
      <c r="AG7" s="12">
        <v>32781738</v>
      </c>
      <c r="AH7" s="12">
        <v>36817374</v>
      </c>
      <c r="AI7" s="13">
        <v>2.3246037967512345E-2</v>
      </c>
      <c r="AJ7" s="13">
        <v>0.12310622456930136</v>
      </c>
    </row>
    <row r="8" spans="1:36" ht="10.5" customHeight="1" x14ac:dyDescent="0.2">
      <c r="A8" s="11"/>
      <c r="B8" s="11"/>
      <c r="C8" s="11" t="s">
        <v>36</v>
      </c>
      <c r="D8" s="11"/>
      <c r="E8" s="11"/>
      <c r="F8" s="2"/>
      <c r="G8" s="12">
        <v>7590382</v>
      </c>
      <c r="H8" s="12">
        <v>8105421</v>
      </c>
      <c r="I8" s="12">
        <v>8476981</v>
      </c>
      <c r="J8" s="12">
        <v>8714302</v>
      </c>
      <c r="K8" s="12">
        <f t="shared" si="2"/>
        <v>8770091</v>
      </c>
      <c r="L8" s="12">
        <f t="shared" si="2"/>
        <v>9038816</v>
      </c>
      <c r="M8" s="12">
        <f t="shared" si="2"/>
        <v>9396399</v>
      </c>
      <c r="N8" s="12">
        <f t="shared" si="2"/>
        <v>10732562</v>
      </c>
      <c r="O8" s="12">
        <f t="shared" si="2"/>
        <v>11610838.029999999</v>
      </c>
      <c r="P8" s="12">
        <f t="shared" si="2"/>
        <v>13057348</v>
      </c>
      <c r="Q8" s="12">
        <f t="shared" si="2"/>
        <v>12845072.49</v>
      </c>
      <c r="R8" s="12">
        <f t="shared" si="2"/>
        <v>13959354.17</v>
      </c>
      <c r="S8" s="12">
        <f t="shared" si="2"/>
        <v>13042898.91</v>
      </c>
      <c r="T8" s="12">
        <f t="shared" si="2"/>
        <v>14415902.489999998</v>
      </c>
      <c r="U8" s="12">
        <f t="shared" si="2"/>
        <v>15542597.050000001</v>
      </c>
      <c r="V8" s="12">
        <f t="shared" si="2"/>
        <v>15743594.390000001</v>
      </c>
      <c r="W8" s="12">
        <f t="shared" si="2"/>
        <v>15875003.540000001</v>
      </c>
      <c r="X8" s="12">
        <f t="shared" si="2"/>
        <v>16343682.57</v>
      </c>
      <c r="Y8" s="12">
        <f t="shared" si="2"/>
        <v>16996374.359999999</v>
      </c>
      <c r="Z8" s="12">
        <f t="shared" si="2"/>
        <v>17171141.600000001</v>
      </c>
      <c r="AA8" s="12">
        <f t="shared" si="2"/>
        <v>16278895</v>
      </c>
      <c r="AB8" s="12">
        <v>17485312</v>
      </c>
      <c r="AC8" s="12">
        <v>16195815</v>
      </c>
      <c r="AD8" s="12">
        <v>16598319</v>
      </c>
      <c r="AE8" s="12">
        <v>17851079</v>
      </c>
      <c r="AF8" s="12">
        <v>17837179</v>
      </c>
      <c r="AG8" s="12">
        <v>17477496</v>
      </c>
      <c r="AH8" s="12">
        <v>18243637</v>
      </c>
      <c r="AI8" s="13">
        <v>7.1009509453927588E-3</v>
      </c>
      <c r="AJ8" s="13">
        <v>4.3835856120350424E-2</v>
      </c>
    </row>
    <row r="9" spans="1:36" ht="10.5" customHeight="1" x14ac:dyDescent="0.2">
      <c r="A9" s="11"/>
      <c r="B9" s="11"/>
      <c r="C9" s="11"/>
      <c r="D9" s="11" t="s">
        <v>37</v>
      </c>
      <c r="E9" s="11"/>
      <c r="F9" s="2"/>
      <c r="G9" s="12">
        <v>7403240</v>
      </c>
      <c r="H9" s="12">
        <v>7927867</v>
      </c>
      <c r="I9" s="12">
        <v>8278884</v>
      </c>
      <c r="J9" s="12">
        <v>7646324</v>
      </c>
      <c r="K9" s="12">
        <f t="shared" si="2"/>
        <v>8507592</v>
      </c>
      <c r="L9" s="12">
        <f t="shared" si="2"/>
        <v>8754705</v>
      </c>
      <c r="M9" s="12">
        <f t="shared" si="2"/>
        <v>9009980</v>
      </c>
      <c r="N9" s="12">
        <f t="shared" si="2"/>
        <v>10170185</v>
      </c>
      <c r="O9" s="12">
        <f t="shared" si="2"/>
        <v>10824552.620000001</v>
      </c>
      <c r="P9" s="12">
        <f t="shared" si="2"/>
        <v>11928580</v>
      </c>
      <c r="Q9" s="12">
        <f t="shared" si="2"/>
        <v>12019003.279999999</v>
      </c>
      <c r="R9" s="12">
        <f t="shared" si="2"/>
        <v>13017791.449999999</v>
      </c>
      <c r="S9" s="12">
        <f t="shared" si="2"/>
        <v>12254236.629999999</v>
      </c>
      <c r="T9" s="12">
        <f t="shared" si="2"/>
        <v>13471705.039999999</v>
      </c>
      <c r="U9" s="12">
        <f t="shared" si="2"/>
        <v>14597136.32</v>
      </c>
      <c r="V9" s="12">
        <f t="shared" si="2"/>
        <v>14937847.550000001</v>
      </c>
      <c r="W9" s="12">
        <f t="shared" si="2"/>
        <v>14957822.24</v>
      </c>
      <c r="X9" s="12">
        <f t="shared" si="2"/>
        <v>15380972.68</v>
      </c>
      <c r="Y9" s="12">
        <f t="shared" si="2"/>
        <v>16013933.51</v>
      </c>
      <c r="Z9" s="12">
        <f t="shared" si="2"/>
        <v>16089323.18</v>
      </c>
      <c r="AA9" s="12">
        <f t="shared" si="2"/>
        <v>15279087</v>
      </c>
      <c r="AB9" s="12">
        <v>16284044</v>
      </c>
      <c r="AC9" s="12">
        <v>15110424</v>
      </c>
      <c r="AD9" s="12">
        <v>15482222</v>
      </c>
      <c r="AE9" s="12">
        <v>16703785</v>
      </c>
      <c r="AF9" s="12">
        <v>16635070</v>
      </c>
      <c r="AG9" s="12">
        <v>16156688</v>
      </c>
      <c r="AH9" s="12">
        <v>17040915</v>
      </c>
      <c r="AI9" s="13">
        <v>7.6006535109018891E-3</v>
      </c>
      <c r="AJ9" s="13">
        <v>5.4728233905364763E-2</v>
      </c>
    </row>
    <row r="10" spans="1:36" ht="10.5" customHeight="1" x14ac:dyDescent="0.2">
      <c r="A10" s="11"/>
      <c r="B10" s="11"/>
      <c r="C10" s="14"/>
      <c r="D10" s="11" t="s">
        <v>38</v>
      </c>
      <c r="E10" s="11"/>
      <c r="F10" s="2"/>
      <c r="G10" s="12">
        <v>6352</v>
      </c>
      <c r="H10" s="12">
        <v>1590</v>
      </c>
      <c r="I10" s="12">
        <v>0</v>
      </c>
      <c r="J10" s="12">
        <v>850657</v>
      </c>
      <c r="K10" s="12">
        <f t="shared" si="2"/>
        <v>3961</v>
      </c>
      <c r="L10" s="12">
        <f t="shared" si="2"/>
        <v>7204</v>
      </c>
      <c r="M10" s="12">
        <f t="shared" si="2"/>
        <v>36546</v>
      </c>
      <c r="N10" s="12">
        <f t="shared" si="2"/>
        <v>54365</v>
      </c>
      <c r="O10" s="12">
        <f t="shared" si="2"/>
        <v>151788.15</v>
      </c>
      <c r="P10" s="12">
        <f t="shared" si="2"/>
        <v>387921</v>
      </c>
      <c r="Q10" s="12">
        <f t="shared" si="2"/>
        <v>240435</v>
      </c>
      <c r="R10" s="12">
        <f t="shared" si="2"/>
        <v>232484.08</v>
      </c>
      <c r="S10" s="12">
        <f t="shared" si="2"/>
        <v>161369.45000000001</v>
      </c>
      <c r="T10" s="12">
        <f t="shared" si="2"/>
        <v>258975.59</v>
      </c>
      <c r="U10" s="12">
        <f t="shared" si="2"/>
        <v>278267.78000000003</v>
      </c>
      <c r="V10" s="12">
        <f t="shared" si="2"/>
        <v>314340.23</v>
      </c>
      <c r="W10" s="12">
        <f t="shared" si="2"/>
        <v>313646.23</v>
      </c>
      <c r="X10" s="12">
        <f t="shared" si="2"/>
        <v>227025.59</v>
      </c>
      <c r="Y10" s="12">
        <f t="shared" si="2"/>
        <v>206760.53</v>
      </c>
      <c r="Z10" s="12">
        <f t="shared" si="2"/>
        <v>199508.82</v>
      </c>
      <c r="AA10" s="12">
        <f t="shared" si="2"/>
        <v>171623</v>
      </c>
      <c r="AB10" s="12">
        <v>271294</v>
      </c>
      <c r="AC10" s="12">
        <v>250493</v>
      </c>
      <c r="AD10" s="12">
        <v>320600</v>
      </c>
      <c r="AE10" s="12">
        <v>268005</v>
      </c>
      <c r="AF10" s="12">
        <v>303328</v>
      </c>
      <c r="AG10" s="12">
        <v>347647</v>
      </c>
      <c r="AH10" s="12">
        <v>437362</v>
      </c>
      <c r="AI10" s="13">
        <v>8.2846281889315421E-2</v>
      </c>
      <c r="AJ10" s="13">
        <v>0.2580634954422158</v>
      </c>
    </row>
    <row r="11" spans="1:36" ht="10.5" customHeight="1" x14ac:dyDescent="0.2">
      <c r="A11" s="11"/>
      <c r="B11" s="11"/>
      <c r="C11" s="14"/>
      <c r="D11" s="11" t="s">
        <v>39</v>
      </c>
      <c r="E11" s="11"/>
      <c r="F11" s="2"/>
      <c r="G11" s="12">
        <v>180790</v>
      </c>
      <c r="H11" s="12">
        <v>175964</v>
      </c>
      <c r="I11" s="12">
        <v>198097</v>
      </c>
      <c r="J11" s="12">
        <v>217321</v>
      </c>
      <c r="K11" s="12">
        <f t="shared" si="2"/>
        <v>258538</v>
      </c>
      <c r="L11" s="12">
        <f t="shared" si="2"/>
        <v>276907</v>
      </c>
      <c r="M11" s="12">
        <f t="shared" si="2"/>
        <v>349873</v>
      </c>
      <c r="N11" s="12">
        <f t="shared" si="2"/>
        <v>508012</v>
      </c>
      <c r="O11" s="12">
        <f t="shared" si="2"/>
        <v>634497.26</v>
      </c>
      <c r="P11" s="12">
        <f t="shared" si="2"/>
        <v>740847</v>
      </c>
      <c r="Q11" s="12">
        <f t="shared" si="2"/>
        <v>585634.21</v>
      </c>
      <c r="R11" s="12">
        <f t="shared" si="2"/>
        <v>709078.64</v>
      </c>
      <c r="S11" s="12">
        <f t="shared" si="2"/>
        <v>627292.82999999996</v>
      </c>
      <c r="T11" s="12">
        <f t="shared" si="2"/>
        <v>685221.86</v>
      </c>
      <c r="U11" s="12">
        <f t="shared" si="2"/>
        <v>667192.94999999995</v>
      </c>
      <c r="V11" s="12">
        <f t="shared" si="2"/>
        <v>491406.61</v>
      </c>
      <c r="W11" s="12">
        <f t="shared" si="2"/>
        <v>603535.07000000007</v>
      </c>
      <c r="X11" s="12">
        <f t="shared" si="2"/>
        <v>735684.3</v>
      </c>
      <c r="Y11" s="12">
        <f t="shared" si="2"/>
        <v>775680.32000000007</v>
      </c>
      <c r="Z11" s="12">
        <f t="shared" si="2"/>
        <v>882309.6</v>
      </c>
      <c r="AA11" s="12">
        <f t="shared" si="2"/>
        <v>828185</v>
      </c>
      <c r="AB11" s="12">
        <v>929974</v>
      </c>
      <c r="AC11" s="12">
        <v>834898</v>
      </c>
      <c r="AD11" s="12">
        <v>795497</v>
      </c>
      <c r="AE11" s="12">
        <v>879289</v>
      </c>
      <c r="AF11" s="12">
        <v>898781</v>
      </c>
      <c r="AG11" s="12">
        <v>973161</v>
      </c>
      <c r="AH11" s="12">
        <v>765360</v>
      </c>
      <c r="AI11" s="13">
        <v>-3.1946946848666946E-2</v>
      </c>
      <c r="AJ11" s="13">
        <v>-0.2135319849439096</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10086</v>
      </c>
      <c r="N12" s="12">
        <f t="shared" si="2"/>
        <v>677502</v>
      </c>
      <c r="O12" s="12">
        <f t="shared" si="2"/>
        <v>1149076.01</v>
      </c>
      <c r="P12" s="12">
        <f t="shared" si="2"/>
        <v>1116088</v>
      </c>
      <c r="Q12" s="12">
        <f t="shared" si="2"/>
        <v>1352368.74</v>
      </c>
      <c r="R12" s="12">
        <f t="shared" si="2"/>
        <v>1432584.8599999999</v>
      </c>
      <c r="S12" s="12">
        <f t="shared" si="2"/>
        <v>1218790.6000000001</v>
      </c>
      <c r="T12" s="12">
        <f t="shared" si="2"/>
        <v>1657670.79</v>
      </c>
      <c r="U12" s="12">
        <f t="shared" si="2"/>
        <v>1778972.33</v>
      </c>
      <c r="V12" s="12">
        <f t="shared" si="2"/>
        <v>1670991.87</v>
      </c>
      <c r="W12" s="12">
        <f t="shared" si="2"/>
        <v>1697705.6800000002</v>
      </c>
      <c r="X12" s="12">
        <f t="shared" si="2"/>
        <v>1663042.25</v>
      </c>
      <c r="Y12" s="12">
        <f t="shared" si="2"/>
        <v>1769489.78</v>
      </c>
      <c r="Z12" s="12">
        <f t="shared" si="2"/>
        <v>2828432.44</v>
      </c>
      <c r="AA12" s="12">
        <f t="shared" si="2"/>
        <v>1896744</v>
      </c>
      <c r="AB12" s="12">
        <v>2825708</v>
      </c>
      <c r="AC12" s="12">
        <v>3243188</v>
      </c>
      <c r="AD12" s="12">
        <v>2880878</v>
      </c>
      <c r="AE12" s="12">
        <v>3058523</v>
      </c>
      <c r="AF12" s="12">
        <v>3267087</v>
      </c>
      <c r="AG12" s="12">
        <v>3432582</v>
      </c>
      <c r="AH12" s="12">
        <v>3782263</v>
      </c>
      <c r="AI12" s="13">
        <v>4.9793969976694941E-2</v>
      </c>
      <c r="AJ12" s="13">
        <v>0.10187112791478835</v>
      </c>
    </row>
    <row r="13" spans="1:36" ht="10.5" customHeight="1" x14ac:dyDescent="0.2">
      <c r="A13" s="11"/>
      <c r="B13" s="14"/>
      <c r="C13" s="11" t="s">
        <v>41</v>
      </c>
      <c r="D13" s="11"/>
      <c r="E13" s="11"/>
      <c r="F13" s="2"/>
      <c r="G13" s="12">
        <v>0</v>
      </c>
      <c r="H13" s="12">
        <v>0</v>
      </c>
      <c r="I13" s="12">
        <v>0</v>
      </c>
      <c r="J13" s="12">
        <v>0</v>
      </c>
      <c r="K13" s="12">
        <f t="shared" si="2"/>
        <v>0</v>
      </c>
      <c r="L13" s="12">
        <f t="shared" si="2"/>
        <v>0</v>
      </c>
      <c r="M13" s="12">
        <f t="shared" si="2"/>
        <v>0</v>
      </c>
      <c r="N13" s="12">
        <f t="shared" si="2"/>
        <v>0</v>
      </c>
      <c r="O13" s="12">
        <f t="shared" si="2"/>
        <v>0</v>
      </c>
      <c r="P13" s="12">
        <f t="shared" si="2"/>
        <v>0</v>
      </c>
      <c r="Q13" s="12">
        <f t="shared" si="2"/>
        <v>0</v>
      </c>
      <c r="R13" s="12">
        <f t="shared" si="2"/>
        <v>0</v>
      </c>
      <c r="S13" s="12">
        <f t="shared" si="2"/>
        <v>0</v>
      </c>
      <c r="T13" s="12">
        <f t="shared" si="2"/>
        <v>0</v>
      </c>
      <c r="U13" s="12">
        <f t="shared" si="2"/>
        <v>0</v>
      </c>
      <c r="V13" s="12">
        <f t="shared" si="2"/>
        <v>179890</v>
      </c>
      <c r="W13" s="12">
        <f t="shared" si="2"/>
        <v>240036</v>
      </c>
      <c r="X13" s="12">
        <f t="shared" si="2"/>
        <v>247800</v>
      </c>
      <c r="Y13" s="12">
        <f t="shared" si="2"/>
        <v>247950</v>
      </c>
      <c r="Z13" s="12">
        <f t="shared" si="2"/>
        <v>252156</v>
      </c>
      <c r="AA13" s="12">
        <f t="shared" si="2"/>
        <v>265099</v>
      </c>
      <c r="AB13" s="12">
        <v>264148</v>
      </c>
      <c r="AC13" s="12">
        <v>270829</v>
      </c>
      <c r="AD13" s="12">
        <v>276593</v>
      </c>
      <c r="AE13" s="12">
        <v>528473</v>
      </c>
      <c r="AF13" s="12">
        <v>546553</v>
      </c>
      <c r="AG13" s="12">
        <v>304010</v>
      </c>
      <c r="AH13" s="12">
        <v>312710</v>
      </c>
      <c r="AI13" s="13">
        <v>2.852710316528162E-2</v>
      </c>
      <c r="AJ13" s="13">
        <v>2.8617479688168152E-2</v>
      </c>
    </row>
    <row r="14" spans="1:36" ht="10.5" customHeight="1" x14ac:dyDescent="0.2">
      <c r="A14" s="11"/>
      <c r="B14" s="14"/>
      <c r="C14" s="11" t="s">
        <v>42</v>
      </c>
      <c r="D14" s="11"/>
      <c r="E14" s="11"/>
      <c r="F14" s="2"/>
      <c r="G14" s="12">
        <v>0</v>
      </c>
      <c r="H14" s="12">
        <v>0</v>
      </c>
      <c r="I14" s="12">
        <v>0</v>
      </c>
      <c r="J14" s="12">
        <v>0</v>
      </c>
      <c r="K14" s="12">
        <f t="shared" si="2"/>
        <v>11380</v>
      </c>
      <c r="L14" s="12">
        <f t="shared" si="2"/>
        <v>0</v>
      </c>
      <c r="M14" s="12">
        <f t="shared" si="2"/>
        <v>0</v>
      </c>
      <c r="N14" s="12">
        <f t="shared" si="2"/>
        <v>0</v>
      </c>
      <c r="O14" s="12">
        <f t="shared" si="2"/>
        <v>0</v>
      </c>
      <c r="P14" s="12">
        <f t="shared" si="2"/>
        <v>0</v>
      </c>
      <c r="Q14" s="12">
        <f t="shared" si="2"/>
        <v>0</v>
      </c>
      <c r="R14" s="12">
        <f t="shared" si="2"/>
        <v>12882</v>
      </c>
      <c r="S14" s="12">
        <f t="shared" si="2"/>
        <v>13878</v>
      </c>
      <c r="T14" s="12">
        <f t="shared" si="2"/>
        <v>14314.73</v>
      </c>
      <c r="U14" s="12">
        <f t="shared" si="2"/>
        <v>15720</v>
      </c>
      <c r="V14" s="12">
        <f t="shared" si="2"/>
        <v>32716</v>
      </c>
      <c r="W14" s="12">
        <f t="shared" si="2"/>
        <v>36584</v>
      </c>
      <c r="X14" s="12">
        <f t="shared" si="2"/>
        <v>95396</v>
      </c>
      <c r="Y14" s="12">
        <f t="shared" si="2"/>
        <v>102687</v>
      </c>
      <c r="Z14" s="12">
        <f t="shared" si="2"/>
        <v>131876</v>
      </c>
      <c r="AA14" s="12">
        <f t="shared" si="2"/>
        <v>99356</v>
      </c>
      <c r="AB14" s="12">
        <v>24264</v>
      </c>
      <c r="AC14" s="12">
        <v>54777</v>
      </c>
      <c r="AD14" s="12">
        <v>25059</v>
      </c>
      <c r="AE14" s="12">
        <v>33965</v>
      </c>
      <c r="AF14" s="12">
        <v>30454</v>
      </c>
      <c r="AG14" s="12">
        <v>59773</v>
      </c>
      <c r="AH14" s="12">
        <v>60700</v>
      </c>
      <c r="AI14" s="13">
        <v>0.16512105087066753</v>
      </c>
      <c r="AJ14" s="13">
        <v>1.5508674485135428E-2</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2">
        <f t="shared" si="2"/>
        <v>0</v>
      </c>
      <c r="AB15" s="12">
        <v>0</v>
      </c>
      <c r="AC15" s="12">
        <v>0</v>
      </c>
      <c r="AD15" s="12">
        <v>0</v>
      </c>
      <c r="AE15" s="12">
        <v>0</v>
      </c>
      <c r="AF15" s="12">
        <v>1297793</v>
      </c>
      <c r="AG15" s="12">
        <v>2026718</v>
      </c>
      <c r="AH15" s="12">
        <v>3574619</v>
      </c>
      <c r="AI15" s="13" t="s">
        <v>246</v>
      </c>
      <c r="AJ15" s="13">
        <v>0.76374759586681518</v>
      </c>
    </row>
    <row r="16" spans="1:36" ht="10.5" customHeight="1" x14ac:dyDescent="0.2">
      <c r="A16" s="11"/>
      <c r="B16" s="14"/>
      <c r="C16" s="11" t="s">
        <v>44</v>
      </c>
      <c r="D16" s="15"/>
      <c r="E16" s="11"/>
      <c r="F16" s="2"/>
      <c r="G16" s="12">
        <v>8176200</v>
      </c>
      <c r="H16" s="12">
        <v>5982910</v>
      </c>
      <c r="I16" s="12">
        <v>17832865</v>
      </c>
      <c r="J16" s="12">
        <v>7822119</v>
      </c>
      <c r="K16" s="12">
        <f t="shared" si="2"/>
        <v>15006760</v>
      </c>
      <c r="L16" s="12">
        <f t="shared" si="2"/>
        <v>6304381</v>
      </c>
      <c r="M16" s="12">
        <f t="shared" si="2"/>
        <v>13251629</v>
      </c>
      <c r="N16" s="12">
        <f t="shared" si="2"/>
        <v>8085775</v>
      </c>
      <c r="O16" s="12">
        <f t="shared" si="2"/>
        <v>6620957</v>
      </c>
      <c r="P16" s="12">
        <f t="shared" si="2"/>
        <v>7127245</v>
      </c>
      <c r="Q16" s="12">
        <f t="shared" si="2"/>
        <v>6892575</v>
      </c>
      <c r="R16" s="12">
        <f t="shared" si="2"/>
        <v>6560315</v>
      </c>
      <c r="S16" s="12">
        <f t="shared" si="2"/>
        <v>17737568</v>
      </c>
      <c r="T16" s="12">
        <f t="shared" si="2"/>
        <v>9582582.2200000007</v>
      </c>
      <c r="U16" s="12">
        <f t="shared" si="2"/>
        <v>9688475</v>
      </c>
      <c r="V16" s="12">
        <f t="shared" si="2"/>
        <v>9019000</v>
      </c>
      <c r="W16" s="12">
        <f t="shared" si="2"/>
        <v>14165071</v>
      </c>
      <c r="X16" s="12">
        <f t="shared" si="2"/>
        <v>10441876.16</v>
      </c>
      <c r="Y16" s="12">
        <f t="shared" si="2"/>
        <v>8907223</v>
      </c>
      <c r="Z16" s="12">
        <f t="shared" si="2"/>
        <v>8510705</v>
      </c>
      <c r="AA16" s="12">
        <f t="shared" si="2"/>
        <v>5857223</v>
      </c>
      <c r="AB16" s="12">
        <v>11475990</v>
      </c>
      <c r="AC16" s="12">
        <v>8026758</v>
      </c>
      <c r="AD16" s="12">
        <v>9282861</v>
      </c>
      <c r="AE16" s="12">
        <v>22051315</v>
      </c>
      <c r="AF16" s="12">
        <v>12901088</v>
      </c>
      <c r="AG16" s="12">
        <v>9481159</v>
      </c>
      <c r="AH16" s="12">
        <v>10843445</v>
      </c>
      <c r="AI16" s="13">
        <v>-9.4048743701230508E-3</v>
      </c>
      <c r="AJ16" s="13">
        <v>0.14368348848489937</v>
      </c>
    </row>
    <row r="17" spans="1:36" ht="10.5" customHeight="1" x14ac:dyDescent="0.2">
      <c r="A17" s="11"/>
      <c r="B17" s="14"/>
      <c r="C17" s="11"/>
      <c r="D17" s="15" t="s">
        <v>45</v>
      </c>
      <c r="E17" s="11"/>
      <c r="F17" s="2"/>
      <c r="G17" s="12">
        <v>931335</v>
      </c>
      <c r="H17" s="12">
        <v>1015930</v>
      </c>
      <c r="I17" s="12">
        <v>1121242</v>
      </c>
      <c r="J17" s="12">
        <v>1106923</v>
      </c>
      <c r="K17" s="12">
        <f t="shared" si="2"/>
        <v>1247536</v>
      </c>
      <c r="L17" s="12">
        <f t="shared" si="2"/>
        <v>1255986</v>
      </c>
      <c r="M17" s="12">
        <f t="shared" si="2"/>
        <v>1284635</v>
      </c>
      <c r="N17" s="12">
        <f t="shared" si="2"/>
        <v>1503900</v>
      </c>
      <c r="O17" s="12">
        <f t="shared" si="2"/>
        <v>1381631</v>
      </c>
      <c r="P17" s="12">
        <f t="shared" si="2"/>
        <v>1634166</v>
      </c>
      <c r="Q17" s="12">
        <f t="shared" si="2"/>
        <v>1684578</v>
      </c>
      <c r="R17" s="12">
        <f t="shared" si="2"/>
        <v>1725687</v>
      </c>
      <c r="S17" s="12">
        <f t="shared" si="2"/>
        <v>1966820</v>
      </c>
      <c r="T17" s="12">
        <f t="shared" si="2"/>
        <v>2400247</v>
      </c>
      <c r="U17" s="12">
        <f t="shared" si="2"/>
        <v>2926504</v>
      </c>
      <c r="V17" s="12">
        <f t="shared" si="2"/>
        <v>3177420</v>
      </c>
      <c r="W17" s="12">
        <f t="shared" si="2"/>
        <v>1931665</v>
      </c>
      <c r="X17" s="12">
        <f t="shared" si="2"/>
        <v>2620707</v>
      </c>
      <c r="Y17" s="12">
        <f t="shared" si="2"/>
        <v>3801413</v>
      </c>
      <c r="Z17" s="12">
        <f t="shared" ref="W17:AA20" si="3">SUM(Z74,Z131,Z188)</f>
        <v>1792328</v>
      </c>
      <c r="AA17" s="12">
        <f t="shared" si="3"/>
        <v>1687745</v>
      </c>
      <c r="AB17" s="12">
        <v>1871839</v>
      </c>
      <c r="AC17" s="12">
        <v>1969478</v>
      </c>
      <c r="AD17" s="12">
        <v>1995062</v>
      </c>
      <c r="AE17" s="12">
        <v>2780861</v>
      </c>
      <c r="AF17" s="12">
        <v>2543834</v>
      </c>
      <c r="AG17" s="12">
        <v>2178908</v>
      </c>
      <c r="AH17" s="12">
        <v>2224512</v>
      </c>
      <c r="AI17" s="13">
        <v>2.9187201477395064E-2</v>
      </c>
      <c r="AJ17" s="13">
        <v>2.0929750131717356E-2</v>
      </c>
    </row>
    <row r="18" spans="1:36" ht="10.5" customHeight="1" x14ac:dyDescent="0.2">
      <c r="A18" s="11"/>
      <c r="B18" s="14"/>
      <c r="C18" s="11"/>
      <c r="D18" s="15" t="s">
        <v>46</v>
      </c>
      <c r="E18" s="11"/>
      <c r="F18" s="2"/>
      <c r="G18" s="12">
        <v>2590233</v>
      </c>
      <c r="H18" s="12">
        <v>2752142</v>
      </c>
      <c r="I18" s="12">
        <v>3200602</v>
      </c>
      <c r="J18" s="12">
        <v>3109552</v>
      </c>
      <c r="K18" s="12">
        <f t="shared" ref="K18:V20" si="4">SUM(K75,K132,K189)</f>
        <v>12283816</v>
      </c>
      <c r="L18" s="12">
        <f t="shared" si="4"/>
        <v>3513853</v>
      </c>
      <c r="M18" s="12">
        <f t="shared" si="4"/>
        <v>3535136</v>
      </c>
      <c r="N18" s="12">
        <f t="shared" si="4"/>
        <v>4335147</v>
      </c>
      <c r="O18" s="12">
        <f t="shared" si="4"/>
        <v>4073510</v>
      </c>
      <c r="P18" s="12">
        <f t="shared" si="4"/>
        <v>3661947</v>
      </c>
      <c r="Q18" s="12">
        <f t="shared" si="4"/>
        <v>3719188</v>
      </c>
      <c r="R18" s="12">
        <f t="shared" si="4"/>
        <v>3816608</v>
      </c>
      <c r="S18" s="12">
        <f t="shared" si="4"/>
        <v>3863549</v>
      </c>
      <c r="T18" s="12">
        <f t="shared" si="4"/>
        <v>4925121.76</v>
      </c>
      <c r="U18" s="12">
        <f t="shared" si="4"/>
        <v>4469723</v>
      </c>
      <c r="V18" s="12">
        <f t="shared" si="4"/>
        <v>4358354</v>
      </c>
      <c r="W18" s="12">
        <f t="shared" si="3"/>
        <v>4081384</v>
      </c>
      <c r="X18" s="12">
        <f t="shared" si="3"/>
        <v>3448466.16</v>
      </c>
      <c r="Y18" s="12">
        <f t="shared" si="3"/>
        <v>3313308</v>
      </c>
      <c r="Z18" s="12">
        <f t="shared" si="3"/>
        <v>3688831</v>
      </c>
      <c r="AA18" s="12">
        <f t="shared" si="3"/>
        <v>3079870</v>
      </c>
      <c r="AB18" s="12">
        <v>5444418</v>
      </c>
      <c r="AC18" s="12">
        <v>3583487</v>
      </c>
      <c r="AD18" s="12">
        <v>3878124</v>
      </c>
      <c r="AE18" s="12">
        <v>3832719</v>
      </c>
      <c r="AF18" s="12">
        <v>5147170</v>
      </c>
      <c r="AG18" s="12">
        <v>3780891</v>
      </c>
      <c r="AH18" s="12">
        <v>4155362</v>
      </c>
      <c r="AI18" s="13">
        <v>-4.4033000482843754E-2</v>
      </c>
      <c r="AJ18" s="13">
        <v>9.9043056253142442E-2</v>
      </c>
    </row>
    <row r="19" spans="1:36" ht="10.5" customHeight="1" x14ac:dyDescent="0.2">
      <c r="A19" s="11"/>
      <c r="B19" s="14"/>
      <c r="C19" s="11"/>
      <c r="D19" s="15" t="s">
        <v>47</v>
      </c>
      <c r="E19" s="11"/>
      <c r="F19" s="2"/>
      <c r="G19" s="12">
        <v>2806482</v>
      </c>
      <c r="H19" s="12">
        <v>302618</v>
      </c>
      <c r="I19" s="12">
        <v>11455845</v>
      </c>
      <c r="J19" s="12">
        <v>93270</v>
      </c>
      <c r="K19" s="12">
        <f t="shared" si="4"/>
        <v>32900</v>
      </c>
      <c r="L19" s="12">
        <f t="shared" si="4"/>
        <v>0</v>
      </c>
      <c r="M19" s="12">
        <f t="shared" si="4"/>
        <v>6921842</v>
      </c>
      <c r="N19" s="12">
        <f t="shared" si="4"/>
        <v>65189</v>
      </c>
      <c r="O19" s="12">
        <f t="shared" si="4"/>
        <v>0</v>
      </c>
      <c r="P19" s="12">
        <f t="shared" si="4"/>
        <v>0</v>
      </c>
      <c r="Q19" s="12">
        <f t="shared" si="4"/>
        <v>42103</v>
      </c>
      <c r="R19" s="12">
        <f t="shared" si="4"/>
        <v>0</v>
      </c>
      <c r="S19" s="12">
        <f t="shared" si="4"/>
        <v>10539491</v>
      </c>
      <c r="T19" s="12">
        <f t="shared" si="4"/>
        <v>700000</v>
      </c>
      <c r="U19" s="12">
        <f t="shared" si="4"/>
        <v>570000</v>
      </c>
      <c r="V19" s="12">
        <f t="shared" si="4"/>
        <v>0</v>
      </c>
      <c r="W19" s="12">
        <f t="shared" si="3"/>
        <v>4752132</v>
      </c>
      <c r="X19" s="12">
        <f t="shared" si="3"/>
        <v>1377751</v>
      </c>
      <c r="Y19" s="12">
        <f t="shared" si="3"/>
        <v>0</v>
      </c>
      <c r="Z19" s="12">
        <f t="shared" si="3"/>
        <v>1500000</v>
      </c>
      <c r="AA19" s="12">
        <f t="shared" si="3"/>
        <v>235311</v>
      </c>
      <c r="AB19" s="12">
        <v>1892940</v>
      </c>
      <c r="AC19" s="12">
        <v>1276357</v>
      </c>
      <c r="AD19" s="12">
        <v>2201131</v>
      </c>
      <c r="AE19" s="12">
        <v>13787470</v>
      </c>
      <c r="AF19" s="12">
        <v>3205090</v>
      </c>
      <c r="AG19" s="12">
        <v>1790239</v>
      </c>
      <c r="AH19" s="12">
        <v>2554205</v>
      </c>
      <c r="AI19" s="13">
        <v>5.1202738755400379E-2</v>
      </c>
      <c r="AJ19" s="13">
        <v>0.42673966995468204</v>
      </c>
    </row>
    <row r="20" spans="1:36" ht="10.5" customHeight="1" x14ac:dyDescent="0.2">
      <c r="A20" s="11"/>
      <c r="B20" s="11"/>
      <c r="C20" s="11"/>
      <c r="D20" s="11" t="s">
        <v>48</v>
      </c>
      <c r="E20" s="11"/>
      <c r="F20" s="2"/>
      <c r="G20" s="12">
        <v>1848150</v>
      </c>
      <c r="H20" s="12">
        <v>1912220</v>
      </c>
      <c r="I20" s="12">
        <v>2055176</v>
      </c>
      <c r="J20" s="12">
        <v>3512374</v>
      </c>
      <c r="K20" s="12">
        <f t="shared" si="4"/>
        <v>1442508</v>
      </c>
      <c r="L20" s="12">
        <f t="shared" si="4"/>
        <v>1534542</v>
      </c>
      <c r="M20" s="12">
        <f t="shared" si="4"/>
        <v>1510016</v>
      </c>
      <c r="N20" s="12">
        <f t="shared" si="4"/>
        <v>2181539</v>
      </c>
      <c r="O20" s="12">
        <f t="shared" si="4"/>
        <v>1165816</v>
      </c>
      <c r="P20" s="12">
        <f t="shared" si="4"/>
        <v>1831132</v>
      </c>
      <c r="Q20" s="12">
        <f t="shared" si="4"/>
        <v>1446706</v>
      </c>
      <c r="R20" s="12">
        <f t="shared" si="4"/>
        <v>1018020</v>
      </c>
      <c r="S20" s="12">
        <f t="shared" si="4"/>
        <v>1367708</v>
      </c>
      <c r="T20" s="12">
        <f t="shared" si="4"/>
        <v>1557213.46</v>
      </c>
      <c r="U20" s="12">
        <f t="shared" si="4"/>
        <v>1722248</v>
      </c>
      <c r="V20" s="12">
        <f t="shared" si="4"/>
        <v>1483226</v>
      </c>
      <c r="W20" s="12">
        <f t="shared" si="3"/>
        <v>3399890</v>
      </c>
      <c r="X20" s="12">
        <f t="shared" si="3"/>
        <v>2994952</v>
      </c>
      <c r="Y20" s="12">
        <f t="shared" si="3"/>
        <v>1792502</v>
      </c>
      <c r="Z20" s="12">
        <f t="shared" si="3"/>
        <v>1529546</v>
      </c>
      <c r="AA20" s="12">
        <f t="shared" si="3"/>
        <v>854297</v>
      </c>
      <c r="AB20" s="12">
        <v>2266793</v>
      </c>
      <c r="AC20" s="12">
        <v>1197436</v>
      </c>
      <c r="AD20" s="12">
        <v>1208544</v>
      </c>
      <c r="AE20" s="12">
        <v>1650265</v>
      </c>
      <c r="AF20" s="12">
        <v>2004994</v>
      </c>
      <c r="AG20" s="12">
        <v>1731121</v>
      </c>
      <c r="AH20" s="12">
        <v>1909366</v>
      </c>
      <c r="AI20" s="13">
        <v>-2.8194050202770882E-2</v>
      </c>
      <c r="AJ20" s="13">
        <v>0.102965072920957</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17021878</v>
      </c>
      <c r="H22" s="12">
        <v>16931497</v>
      </c>
      <c r="I22" s="12">
        <v>15953709</v>
      </c>
      <c r="J22" s="12">
        <v>19440254</v>
      </c>
      <c r="K22" s="12">
        <f t="shared" ref="K22:AA32" si="5">SUM(K79,K136,K193)</f>
        <v>21092888</v>
      </c>
      <c r="L22" s="12">
        <f t="shared" si="5"/>
        <v>20755741</v>
      </c>
      <c r="M22" s="12">
        <f t="shared" si="5"/>
        <v>22032490</v>
      </c>
      <c r="N22" s="12">
        <f t="shared" si="5"/>
        <v>24586189</v>
      </c>
      <c r="O22" s="12">
        <f t="shared" si="5"/>
        <v>29417154.370000001</v>
      </c>
      <c r="P22" s="12">
        <f t="shared" si="5"/>
        <v>31846300</v>
      </c>
      <c r="Q22" s="12">
        <f t="shared" si="5"/>
        <v>27557824.809999999</v>
      </c>
      <c r="R22" s="12">
        <f t="shared" si="5"/>
        <v>32208198.57</v>
      </c>
      <c r="S22" s="12">
        <f t="shared" si="5"/>
        <v>24907129.41</v>
      </c>
      <c r="T22" s="12">
        <f t="shared" si="5"/>
        <v>27504201.760000002</v>
      </c>
      <c r="U22" s="12">
        <f t="shared" si="5"/>
        <v>27693702.879999999</v>
      </c>
      <c r="V22" s="12">
        <f t="shared" si="5"/>
        <v>33070112.990000002</v>
      </c>
      <c r="W22" s="12">
        <f t="shared" si="5"/>
        <v>31173293.09</v>
      </c>
      <c r="X22" s="12">
        <f t="shared" si="5"/>
        <v>25900769.579999998</v>
      </c>
      <c r="Y22" s="12">
        <f t="shared" si="5"/>
        <v>24497416.850000001</v>
      </c>
      <c r="Z22" s="12">
        <f t="shared" si="5"/>
        <v>23154933.109999999</v>
      </c>
      <c r="AA22" s="12">
        <f t="shared" si="5"/>
        <v>24494207</v>
      </c>
      <c r="AB22" s="12">
        <v>25403057</v>
      </c>
      <c r="AC22" s="12">
        <v>25335669</v>
      </c>
      <c r="AD22" s="12">
        <v>27476107</v>
      </c>
      <c r="AE22" s="12">
        <v>29170323</v>
      </c>
      <c r="AF22" s="12">
        <v>31293337</v>
      </c>
      <c r="AG22" s="12">
        <v>31262358</v>
      </c>
      <c r="AH22" s="12">
        <v>30921254</v>
      </c>
      <c r="AI22" s="13">
        <v>3.3304972359864404E-2</v>
      </c>
      <c r="AJ22" s="13">
        <v>-1.0911013174374115E-2</v>
      </c>
    </row>
    <row r="23" spans="1:36" ht="10.5" customHeight="1" x14ac:dyDescent="0.2">
      <c r="A23" s="11"/>
      <c r="B23" s="11"/>
      <c r="C23" s="11" t="s">
        <v>50</v>
      </c>
      <c r="D23" s="11"/>
      <c r="E23" s="11"/>
      <c r="F23" s="2"/>
      <c r="G23" s="12">
        <v>0</v>
      </c>
      <c r="H23" s="12">
        <v>0</v>
      </c>
      <c r="I23" s="12">
        <v>0</v>
      </c>
      <c r="J23" s="12">
        <v>816993</v>
      </c>
      <c r="K23" s="12">
        <f t="shared" si="5"/>
        <v>849420</v>
      </c>
      <c r="L23" s="12">
        <f t="shared" si="5"/>
        <v>877675</v>
      </c>
      <c r="M23" s="12">
        <f t="shared" si="5"/>
        <v>906957</v>
      </c>
      <c r="N23" s="12">
        <f t="shared" si="5"/>
        <v>1060790</v>
      </c>
      <c r="O23" s="12">
        <f t="shared" si="5"/>
        <v>957959</v>
      </c>
      <c r="P23" s="12">
        <f t="shared" si="5"/>
        <v>1013537</v>
      </c>
      <c r="Q23" s="12">
        <f t="shared" si="5"/>
        <v>1013537</v>
      </c>
      <c r="R23" s="12">
        <f t="shared" si="5"/>
        <v>1013537</v>
      </c>
      <c r="S23" s="12">
        <f t="shared" si="5"/>
        <v>1013536</v>
      </c>
      <c r="T23" s="12">
        <f t="shared" si="5"/>
        <v>1013537</v>
      </c>
      <c r="U23" s="12">
        <f t="shared" si="5"/>
        <v>1013537</v>
      </c>
      <c r="V23" s="12">
        <f t="shared" si="5"/>
        <v>1013537</v>
      </c>
      <c r="W23" s="12">
        <f t="shared" si="5"/>
        <v>1013537</v>
      </c>
      <c r="X23" s="12">
        <f t="shared" si="5"/>
        <v>1013537</v>
      </c>
      <c r="Y23" s="12">
        <f t="shared" si="5"/>
        <v>1013537</v>
      </c>
      <c r="Z23" s="12">
        <f t="shared" si="5"/>
        <v>1013537</v>
      </c>
      <c r="AA23" s="12">
        <f t="shared" si="5"/>
        <v>1013537</v>
      </c>
      <c r="AB23" s="12">
        <v>1013537</v>
      </c>
      <c r="AC23" s="12">
        <v>1013537</v>
      </c>
      <c r="AD23" s="12">
        <v>1013537</v>
      </c>
      <c r="AE23" s="12">
        <v>990310</v>
      </c>
      <c r="AF23" s="12">
        <v>953755</v>
      </c>
      <c r="AG23" s="12">
        <v>953755</v>
      </c>
      <c r="AH23" s="12">
        <v>1013537</v>
      </c>
      <c r="AI23" s="13">
        <v>0</v>
      </c>
      <c r="AJ23" s="13">
        <v>6.2680667467011966E-2</v>
      </c>
    </row>
    <row r="24" spans="1:36" ht="10.5" customHeight="1" x14ac:dyDescent="0.2">
      <c r="A24" s="11"/>
      <c r="B24" s="11"/>
      <c r="C24" s="11" t="s">
        <v>51</v>
      </c>
      <c r="D24" s="11"/>
      <c r="E24" s="11"/>
      <c r="F24" s="2"/>
      <c r="G24" s="12">
        <v>72283</v>
      </c>
      <c r="H24" s="12">
        <v>82239</v>
      </c>
      <c r="I24" s="12">
        <v>74997</v>
      </c>
      <c r="J24" s="12">
        <v>224617</v>
      </c>
      <c r="K24" s="12">
        <f t="shared" si="5"/>
        <v>227528</v>
      </c>
      <c r="L24" s="12">
        <f t="shared" si="5"/>
        <v>249102</v>
      </c>
      <c r="M24" s="12">
        <f t="shared" si="5"/>
        <v>256074</v>
      </c>
      <c r="N24" s="12">
        <f t="shared" si="5"/>
        <v>304591</v>
      </c>
      <c r="O24" s="12">
        <f t="shared" si="5"/>
        <v>573820.99</v>
      </c>
      <c r="P24" s="12">
        <f t="shared" si="5"/>
        <v>673977</v>
      </c>
      <c r="Q24" s="12">
        <f t="shared" si="5"/>
        <v>725379.8</v>
      </c>
      <c r="R24" s="12">
        <f t="shared" si="5"/>
        <v>815326.99</v>
      </c>
      <c r="S24" s="12">
        <f t="shared" si="5"/>
        <v>800240.61</v>
      </c>
      <c r="T24" s="12">
        <f t="shared" si="5"/>
        <v>884160.02999999991</v>
      </c>
      <c r="U24" s="12">
        <f t="shared" si="5"/>
        <v>1002261.4199999999</v>
      </c>
      <c r="V24" s="12">
        <f t="shared" si="5"/>
        <v>1090333.19</v>
      </c>
      <c r="W24" s="12">
        <f t="shared" si="5"/>
        <v>1092921.6599999999</v>
      </c>
      <c r="X24" s="12">
        <f t="shared" si="5"/>
        <v>1121731.74</v>
      </c>
      <c r="Y24" s="12">
        <f t="shared" si="5"/>
        <v>1139387.21</v>
      </c>
      <c r="Z24" s="12">
        <f t="shared" si="5"/>
        <v>1167036.6099999999</v>
      </c>
      <c r="AA24" s="12">
        <f t="shared" si="5"/>
        <v>1159592</v>
      </c>
      <c r="AB24" s="12">
        <v>1244548</v>
      </c>
      <c r="AC24" s="12">
        <v>1197852</v>
      </c>
      <c r="AD24" s="12">
        <v>1232466</v>
      </c>
      <c r="AE24" s="12">
        <v>1647435</v>
      </c>
      <c r="AF24" s="12">
        <v>1381040</v>
      </c>
      <c r="AG24" s="12">
        <v>1176389</v>
      </c>
      <c r="AH24" s="12">
        <v>1291502</v>
      </c>
      <c r="AI24" s="13">
        <v>6.1913326138545166E-3</v>
      </c>
      <c r="AJ24" s="13">
        <v>9.7852836094183132E-2</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894278</v>
      </c>
      <c r="W25" s="12">
        <f t="shared" si="5"/>
        <v>1051222</v>
      </c>
      <c r="X25" s="12">
        <f t="shared" si="5"/>
        <v>1260638</v>
      </c>
      <c r="Y25" s="12">
        <f t="shared" si="5"/>
        <v>1312941.0024701948</v>
      </c>
      <c r="Z25" s="12">
        <f t="shared" si="5"/>
        <v>1425212.5714680515</v>
      </c>
      <c r="AA25" s="12">
        <f t="shared" si="5"/>
        <v>1604125</v>
      </c>
      <c r="AB25" s="12">
        <v>1673095</v>
      </c>
      <c r="AC25" s="12">
        <v>1805701</v>
      </c>
      <c r="AD25" s="12">
        <v>1987119</v>
      </c>
      <c r="AE25" s="12">
        <v>1869323</v>
      </c>
      <c r="AF25" s="12">
        <v>1886847</v>
      </c>
      <c r="AG25" s="12">
        <v>1967683</v>
      </c>
      <c r="AH25" s="12">
        <v>1959618</v>
      </c>
      <c r="AI25" s="13">
        <v>2.6695841828756617E-2</v>
      </c>
      <c r="AJ25" s="13">
        <v>-4.0987293176797278E-3</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1605721</v>
      </c>
      <c r="W26" s="12">
        <f t="shared" si="5"/>
        <v>1448778</v>
      </c>
      <c r="X26" s="12">
        <f t="shared" si="5"/>
        <v>1239362</v>
      </c>
      <c r="Y26" s="12">
        <f t="shared" si="5"/>
        <v>1187058.9975298052</v>
      </c>
      <c r="Z26" s="12">
        <f t="shared" si="5"/>
        <v>1074787.4285319485</v>
      </c>
      <c r="AA26" s="12">
        <f t="shared" si="5"/>
        <v>943192</v>
      </c>
      <c r="AB26" s="12">
        <v>794073</v>
      </c>
      <c r="AC26" s="12">
        <v>694718</v>
      </c>
      <c r="AD26" s="12">
        <v>514966</v>
      </c>
      <c r="AE26" s="12">
        <v>489942</v>
      </c>
      <c r="AF26" s="12">
        <v>461405</v>
      </c>
      <c r="AG26" s="12">
        <v>339498</v>
      </c>
      <c r="AH26" s="12">
        <v>157081</v>
      </c>
      <c r="AI26" s="13">
        <v>-0.23667315167528569</v>
      </c>
      <c r="AJ26" s="13">
        <v>-0.53731391642955184</v>
      </c>
    </row>
    <row r="27" spans="1:36" ht="10.5" customHeight="1" x14ac:dyDescent="0.2">
      <c r="A27" s="11"/>
      <c r="B27" s="11"/>
      <c r="C27" s="11" t="s">
        <v>54</v>
      </c>
      <c r="D27" s="11"/>
      <c r="E27" s="11"/>
      <c r="F27" s="2"/>
      <c r="G27" s="12">
        <v>1103478</v>
      </c>
      <c r="H27" s="12">
        <v>1095644</v>
      </c>
      <c r="I27" s="12">
        <v>1186258</v>
      </c>
      <c r="J27" s="12">
        <v>1347025</v>
      </c>
      <c r="K27" s="12">
        <f t="shared" si="5"/>
        <v>1426624</v>
      </c>
      <c r="L27" s="12">
        <f t="shared" si="5"/>
        <v>1503805</v>
      </c>
      <c r="M27" s="12">
        <f t="shared" si="5"/>
        <v>1585007</v>
      </c>
      <c r="N27" s="12">
        <f t="shared" si="5"/>
        <v>1684105</v>
      </c>
      <c r="O27" s="12">
        <f t="shared" si="5"/>
        <v>1755615.54</v>
      </c>
      <c r="P27" s="12">
        <f t="shared" si="5"/>
        <v>1754150</v>
      </c>
      <c r="Q27" s="12">
        <f t="shared" si="5"/>
        <v>1671060.47</v>
      </c>
      <c r="R27" s="12">
        <f t="shared" si="5"/>
        <v>1652223.87</v>
      </c>
      <c r="S27" s="12">
        <f t="shared" si="5"/>
        <v>1668988.03</v>
      </c>
      <c r="T27" s="12">
        <f t="shared" si="5"/>
        <v>1728860.06</v>
      </c>
      <c r="U27" s="12">
        <f t="shared" si="5"/>
        <v>1879499.46</v>
      </c>
      <c r="V27" s="12">
        <f t="shared" si="5"/>
        <v>2214664.96</v>
      </c>
      <c r="W27" s="12">
        <f t="shared" si="5"/>
        <v>2141865.3200000003</v>
      </c>
      <c r="X27" s="12">
        <f t="shared" si="5"/>
        <v>1858403.38</v>
      </c>
      <c r="Y27" s="12">
        <f t="shared" si="5"/>
        <v>1461584.72</v>
      </c>
      <c r="Z27" s="12">
        <f t="shared" si="5"/>
        <v>1077586.3999999999</v>
      </c>
      <c r="AA27" s="12">
        <f t="shared" si="5"/>
        <v>1528569</v>
      </c>
      <c r="AB27" s="12">
        <v>1682428</v>
      </c>
      <c r="AC27" s="12">
        <v>569067</v>
      </c>
      <c r="AD27" s="12">
        <v>1483266</v>
      </c>
      <c r="AE27" s="12">
        <v>1557980</v>
      </c>
      <c r="AF27" s="12">
        <v>1611835</v>
      </c>
      <c r="AG27" s="12">
        <v>1577504</v>
      </c>
      <c r="AH27" s="12">
        <v>1586581</v>
      </c>
      <c r="AI27" s="13">
        <v>-9.7284695453473402E-3</v>
      </c>
      <c r="AJ27" s="13">
        <v>5.75402661419559E-3</v>
      </c>
    </row>
    <row r="28" spans="1:36" ht="10.5" customHeight="1" x14ac:dyDescent="0.2">
      <c r="A28" s="11"/>
      <c r="B28" s="14"/>
      <c r="C28" s="11" t="s">
        <v>55</v>
      </c>
      <c r="E28" s="11"/>
      <c r="F28" s="2"/>
      <c r="G28" s="12">
        <v>0</v>
      </c>
      <c r="H28" s="12">
        <v>0</v>
      </c>
      <c r="I28" s="12">
        <v>0</v>
      </c>
      <c r="J28" s="12">
        <v>0</v>
      </c>
      <c r="K28" s="12">
        <f t="shared" si="5"/>
        <v>0</v>
      </c>
      <c r="L28" s="12">
        <f t="shared" si="5"/>
        <v>38668</v>
      </c>
      <c r="M28" s="12">
        <f t="shared" si="5"/>
        <v>136807</v>
      </c>
      <c r="N28" s="12">
        <f t="shared" si="5"/>
        <v>228831</v>
      </c>
      <c r="O28" s="12">
        <f t="shared" si="5"/>
        <v>240101.84</v>
      </c>
      <c r="P28" s="12">
        <f t="shared" si="5"/>
        <v>265139</v>
      </c>
      <c r="Q28" s="12">
        <f t="shared" si="5"/>
        <v>292885.53999999998</v>
      </c>
      <c r="R28" s="12">
        <f t="shared" si="5"/>
        <v>323301.71000000002</v>
      </c>
      <c r="S28" s="12">
        <f t="shared" si="5"/>
        <v>322640.77</v>
      </c>
      <c r="T28" s="12">
        <f t="shared" si="5"/>
        <v>347928.27</v>
      </c>
      <c r="U28" s="12">
        <f t="shared" si="5"/>
        <v>412515</v>
      </c>
      <c r="V28" s="12">
        <f t="shared" si="5"/>
        <v>440471.83999999997</v>
      </c>
      <c r="W28" s="12">
        <f t="shared" si="5"/>
        <v>292002.11</v>
      </c>
      <c r="X28" s="12">
        <f t="shared" si="5"/>
        <v>316984.46000000002</v>
      </c>
      <c r="Y28" s="12">
        <f t="shared" si="5"/>
        <v>475132.92000000004</v>
      </c>
      <c r="Z28" s="12">
        <f t="shared" si="5"/>
        <v>182065.1</v>
      </c>
      <c r="AA28" s="12">
        <f t="shared" si="5"/>
        <v>204976</v>
      </c>
      <c r="AB28" s="12">
        <v>193014</v>
      </c>
      <c r="AC28" s="12">
        <v>317815</v>
      </c>
      <c r="AD28" s="12">
        <v>350328</v>
      </c>
      <c r="AE28" s="12">
        <v>358203</v>
      </c>
      <c r="AF28" s="12">
        <v>381076</v>
      </c>
      <c r="AG28" s="12">
        <v>519618</v>
      </c>
      <c r="AH28" s="12">
        <v>772226</v>
      </c>
      <c r="AI28" s="13">
        <v>0.25996728292509497</v>
      </c>
      <c r="AJ28" s="13">
        <v>0.48614174258782411</v>
      </c>
    </row>
    <row r="29" spans="1:36" ht="10.5" customHeight="1" x14ac:dyDescent="0.2">
      <c r="A29" s="11"/>
      <c r="B29" s="11"/>
      <c r="C29" s="11" t="s">
        <v>56</v>
      </c>
      <c r="D29" s="11"/>
      <c r="E29" s="11"/>
      <c r="F29" s="2"/>
      <c r="G29" s="12">
        <v>5571643</v>
      </c>
      <c r="H29" s="12">
        <v>5526110</v>
      </c>
      <c r="I29" s="12">
        <v>3547117</v>
      </c>
      <c r="J29" s="12">
        <v>5467142</v>
      </c>
      <c r="K29" s="12">
        <f t="shared" si="5"/>
        <v>6658039</v>
      </c>
      <c r="L29" s="12">
        <f t="shared" si="5"/>
        <v>5324878</v>
      </c>
      <c r="M29" s="12">
        <f t="shared" si="5"/>
        <v>5832025</v>
      </c>
      <c r="N29" s="12">
        <f t="shared" si="5"/>
        <v>7755230</v>
      </c>
      <c r="O29" s="12">
        <f t="shared" si="5"/>
        <v>11784418</v>
      </c>
      <c r="P29" s="12">
        <f t="shared" si="5"/>
        <v>15062061</v>
      </c>
      <c r="Q29" s="12">
        <f t="shared" si="5"/>
        <v>10335413</v>
      </c>
      <c r="R29" s="12">
        <f t="shared" si="5"/>
        <v>15249030</v>
      </c>
      <c r="S29" s="12">
        <f t="shared" si="5"/>
        <v>7662737</v>
      </c>
      <c r="T29" s="12">
        <f t="shared" si="5"/>
        <v>7959069.4000000004</v>
      </c>
      <c r="U29" s="12">
        <f t="shared" si="5"/>
        <v>6938088</v>
      </c>
      <c r="V29" s="12">
        <f t="shared" si="5"/>
        <v>8721728</v>
      </c>
      <c r="W29" s="12">
        <f t="shared" si="5"/>
        <v>8726398</v>
      </c>
      <c r="X29" s="12">
        <f t="shared" si="5"/>
        <v>7364070</v>
      </c>
      <c r="Y29" s="12">
        <f t="shared" si="5"/>
        <v>6087529</v>
      </c>
      <c r="Z29" s="12">
        <f t="shared" si="5"/>
        <v>5348271</v>
      </c>
      <c r="AA29" s="12">
        <f t="shared" si="5"/>
        <v>5964619</v>
      </c>
      <c r="AB29" s="12">
        <v>6662029</v>
      </c>
      <c r="AC29" s="12">
        <v>7517640</v>
      </c>
      <c r="AD29" s="12">
        <v>8299712</v>
      </c>
      <c r="AE29" s="12">
        <v>9048941</v>
      </c>
      <c r="AF29" s="12">
        <v>10388684</v>
      </c>
      <c r="AG29" s="12">
        <v>9618730</v>
      </c>
      <c r="AH29" s="12">
        <v>10171971</v>
      </c>
      <c r="AI29" s="13">
        <v>7.308246713390476E-2</v>
      </c>
      <c r="AJ29" s="13">
        <v>5.7517052667036085E-2</v>
      </c>
    </row>
    <row r="30" spans="1:36" ht="10.5" customHeight="1" x14ac:dyDescent="0.2">
      <c r="A30" s="11"/>
      <c r="B30" s="11"/>
      <c r="C30" s="11" t="s">
        <v>57</v>
      </c>
      <c r="D30" s="11"/>
      <c r="E30" s="11"/>
      <c r="F30" s="2"/>
      <c r="G30" s="12">
        <v>8037498</v>
      </c>
      <c r="H30" s="12">
        <v>7979306</v>
      </c>
      <c r="I30" s="12">
        <v>8360813</v>
      </c>
      <c r="J30" s="12">
        <v>8672545</v>
      </c>
      <c r="K30" s="12">
        <f t="shared" si="5"/>
        <v>8971698</v>
      </c>
      <c r="L30" s="12">
        <f t="shared" si="5"/>
        <v>9485205</v>
      </c>
      <c r="M30" s="12">
        <f t="shared" si="5"/>
        <v>10042447</v>
      </c>
      <c r="N30" s="12">
        <f t="shared" si="5"/>
        <v>10214460</v>
      </c>
      <c r="O30" s="12">
        <f t="shared" si="5"/>
        <v>10360814</v>
      </c>
      <c r="P30" s="12">
        <f t="shared" si="5"/>
        <v>9612986</v>
      </c>
      <c r="Q30" s="12">
        <f t="shared" si="5"/>
        <v>9208948</v>
      </c>
      <c r="R30" s="12">
        <f t="shared" si="5"/>
        <v>8933157</v>
      </c>
      <c r="S30" s="12">
        <f t="shared" si="5"/>
        <v>9202762</v>
      </c>
      <c r="T30" s="12">
        <f t="shared" si="5"/>
        <v>11118883</v>
      </c>
      <c r="U30" s="12">
        <f t="shared" si="5"/>
        <v>11333123</v>
      </c>
      <c r="V30" s="12">
        <f t="shared" si="5"/>
        <v>11784149</v>
      </c>
      <c r="W30" s="12">
        <f t="shared" si="5"/>
        <v>10653612</v>
      </c>
      <c r="X30" s="12">
        <f t="shared" si="5"/>
        <v>8462342</v>
      </c>
      <c r="Y30" s="12">
        <f t="shared" si="5"/>
        <v>7377125</v>
      </c>
      <c r="Z30" s="12">
        <f t="shared" si="5"/>
        <v>8266805</v>
      </c>
      <c r="AA30" s="12">
        <f t="shared" si="5"/>
        <v>8909861</v>
      </c>
      <c r="AB30" s="12">
        <v>9180463</v>
      </c>
      <c r="AC30" s="12">
        <v>9700441</v>
      </c>
      <c r="AD30" s="12">
        <v>9575444</v>
      </c>
      <c r="AE30" s="12">
        <v>10375339</v>
      </c>
      <c r="AF30" s="12">
        <v>10637136</v>
      </c>
      <c r="AG30" s="12">
        <v>10962092</v>
      </c>
      <c r="AH30" s="12">
        <v>10354760</v>
      </c>
      <c r="AI30" s="13">
        <v>2.0264029631885672E-2</v>
      </c>
      <c r="AJ30" s="13">
        <v>-5.5402928565095058E-2</v>
      </c>
    </row>
    <row r="31" spans="1:36" ht="10.5" customHeight="1" x14ac:dyDescent="0.2">
      <c r="A31" s="11"/>
      <c r="B31" s="11"/>
      <c r="C31" s="11" t="s">
        <v>58</v>
      </c>
      <c r="D31" s="11"/>
      <c r="E31" s="11"/>
      <c r="F31" s="2"/>
      <c r="G31" s="12">
        <v>2236976</v>
      </c>
      <c r="H31" s="12">
        <v>2248198</v>
      </c>
      <c r="I31" s="12">
        <v>2784524</v>
      </c>
      <c r="J31" s="12">
        <v>2911932</v>
      </c>
      <c r="K31" s="12">
        <f t="shared" si="5"/>
        <v>2959579</v>
      </c>
      <c r="L31" s="12">
        <f t="shared" si="5"/>
        <v>3276408</v>
      </c>
      <c r="M31" s="12">
        <f t="shared" si="5"/>
        <v>3273173</v>
      </c>
      <c r="N31" s="12">
        <f t="shared" si="5"/>
        <v>3338182</v>
      </c>
      <c r="O31" s="12">
        <f t="shared" si="5"/>
        <v>3744425</v>
      </c>
      <c r="P31" s="12">
        <f t="shared" si="5"/>
        <v>3464450</v>
      </c>
      <c r="Q31" s="12">
        <f t="shared" si="5"/>
        <v>3510059</v>
      </c>
      <c r="R31" s="12">
        <f t="shared" si="5"/>
        <v>3755655</v>
      </c>
      <c r="S31" s="12">
        <f t="shared" si="5"/>
        <v>3638372</v>
      </c>
      <c r="T31" s="12">
        <f t="shared" si="5"/>
        <v>3659483</v>
      </c>
      <c r="U31" s="12">
        <f t="shared" si="5"/>
        <v>4632288</v>
      </c>
      <c r="V31" s="12">
        <f t="shared" si="5"/>
        <v>4798013</v>
      </c>
      <c r="W31" s="12">
        <f t="shared" si="5"/>
        <v>4309143</v>
      </c>
      <c r="X31" s="12">
        <f t="shared" si="5"/>
        <v>2846871</v>
      </c>
      <c r="Y31" s="12">
        <f t="shared" si="5"/>
        <v>3979908</v>
      </c>
      <c r="Z31" s="12">
        <f t="shared" si="5"/>
        <v>3218008</v>
      </c>
      <c r="AA31" s="12">
        <f t="shared" si="5"/>
        <v>2931640</v>
      </c>
      <c r="AB31" s="12">
        <v>2583983</v>
      </c>
      <c r="AC31" s="12">
        <v>2153395</v>
      </c>
      <c r="AD31" s="12">
        <v>2481592</v>
      </c>
      <c r="AE31" s="12">
        <v>2614325</v>
      </c>
      <c r="AF31" s="12">
        <v>3406406</v>
      </c>
      <c r="AG31" s="12">
        <v>4043965</v>
      </c>
      <c r="AH31" s="12">
        <v>3301146</v>
      </c>
      <c r="AI31" s="13">
        <v>4.1667657438251293E-2</v>
      </c>
      <c r="AJ31" s="13">
        <v>-0.18368581330451672</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800542</v>
      </c>
      <c r="R32" s="12">
        <f t="shared" si="5"/>
        <v>465967</v>
      </c>
      <c r="S32" s="12">
        <f t="shared" si="5"/>
        <v>597853</v>
      </c>
      <c r="T32" s="12">
        <f t="shared" si="5"/>
        <v>792281</v>
      </c>
      <c r="U32" s="12">
        <f t="shared" si="5"/>
        <v>482391</v>
      </c>
      <c r="V32" s="12">
        <f t="shared" si="5"/>
        <v>507217</v>
      </c>
      <c r="W32" s="12">
        <f t="shared" si="5"/>
        <v>443814</v>
      </c>
      <c r="X32" s="12">
        <f t="shared" si="5"/>
        <v>416830</v>
      </c>
      <c r="Y32" s="12">
        <f t="shared" si="5"/>
        <v>463213</v>
      </c>
      <c r="Z32" s="12">
        <f t="shared" ref="Z32:AA32" si="6">SUM(Z89,Z146,Z203)</f>
        <v>381624</v>
      </c>
      <c r="AA32" s="12">
        <f t="shared" si="6"/>
        <v>234096</v>
      </c>
      <c r="AB32" s="12">
        <v>375887</v>
      </c>
      <c r="AC32" s="12">
        <v>365503</v>
      </c>
      <c r="AD32" s="12">
        <v>537677</v>
      </c>
      <c r="AE32" s="12">
        <v>218525</v>
      </c>
      <c r="AF32" s="12">
        <v>185153</v>
      </c>
      <c r="AG32" s="12">
        <v>103124</v>
      </c>
      <c r="AH32" s="12">
        <v>312832</v>
      </c>
      <c r="AI32" s="13">
        <v>-3.0140157487180019E-2</v>
      </c>
      <c r="AJ32" s="13">
        <v>2.033551840502696</v>
      </c>
    </row>
    <row r="33" spans="1:36"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6" ht="10.5" customHeight="1" x14ac:dyDescent="0.2">
      <c r="A34" s="11"/>
      <c r="B34" s="11" t="s">
        <v>60</v>
      </c>
      <c r="C34" s="11"/>
      <c r="D34" s="11"/>
      <c r="E34" s="11"/>
      <c r="F34" s="2"/>
      <c r="G34" s="12">
        <v>3658256</v>
      </c>
      <c r="H34" s="12">
        <v>3998817</v>
      </c>
      <c r="I34" s="12">
        <v>5396977</v>
      </c>
      <c r="J34" s="12">
        <v>3290456</v>
      </c>
      <c r="K34" s="12">
        <f t="shared" ref="K34:AA34" si="7">SUM(K91,K147,K204)</f>
        <v>3970958</v>
      </c>
      <c r="L34" s="12">
        <f t="shared" si="7"/>
        <v>5889982</v>
      </c>
      <c r="M34" s="12">
        <f t="shared" si="7"/>
        <v>5579142</v>
      </c>
      <c r="N34" s="12">
        <f t="shared" si="7"/>
        <v>5578260</v>
      </c>
      <c r="O34" s="12">
        <f t="shared" si="7"/>
        <v>6233227</v>
      </c>
      <c r="P34" s="12">
        <f t="shared" si="7"/>
        <v>6971347</v>
      </c>
      <c r="Q34" s="12">
        <f t="shared" si="7"/>
        <v>7663271</v>
      </c>
      <c r="R34" s="12">
        <f t="shared" si="7"/>
        <v>7814367</v>
      </c>
      <c r="S34" s="12">
        <f t="shared" si="7"/>
        <v>7523131</v>
      </c>
      <c r="T34" s="12">
        <f t="shared" si="7"/>
        <v>7815134</v>
      </c>
      <c r="U34" s="12">
        <f t="shared" si="7"/>
        <v>7682415</v>
      </c>
      <c r="V34" s="12">
        <f t="shared" si="7"/>
        <v>8970078</v>
      </c>
      <c r="W34" s="12">
        <f t="shared" si="7"/>
        <v>6713658</v>
      </c>
      <c r="X34" s="12">
        <f t="shared" si="7"/>
        <v>9721746</v>
      </c>
      <c r="Y34" s="12">
        <f t="shared" si="7"/>
        <v>8583523</v>
      </c>
      <c r="Z34" s="12">
        <f t="shared" si="7"/>
        <v>6412167</v>
      </c>
      <c r="AA34" s="12">
        <f t="shared" si="7"/>
        <v>8550081</v>
      </c>
      <c r="AB34" s="12">
        <v>9648632</v>
      </c>
      <c r="AC34" s="12">
        <v>10671936</v>
      </c>
      <c r="AD34" s="12">
        <v>10625961</v>
      </c>
      <c r="AE34" s="12">
        <v>10744733</v>
      </c>
      <c r="AF34" s="12">
        <v>11221016</v>
      </c>
      <c r="AG34" s="12">
        <v>9522017</v>
      </c>
      <c r="AH34" s="12">
        <v>9401421</v>
      </c>
      <c r="AI34" s="13">
        <v>-4.3165394438743343E-3</v>
      </c>
      <c r="AJ34" s="13">
        <v>-1.2664963736149599E-2</v>
      </c>
    </row>
    <row r="35" spans="1:36"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6" ht="10.5" customHeight="1" x14ac:dyDescent="0.2">
      <c r="A36" s="11"/>
      <c r="B36" s="11" t="s">
        <v>61</v>
      </c>
      <c r="C36" s="11"/>
      <c r="D36" s="11"/>
      <c r="E36" s="11"/>
      <c r="F36" s="2"/>
      <c r="G36" s="12">
        <v>78971</v>
      </c>
      <c r="H36" s="12">
        <v>91448</v>
      </c>
      <c r="I36" s="12">
        <v>100390</v>
      </c>
      <c r="J36" s="12">
        <v>132307</v>
      </c>
      <c r="K36" s="12">
        <f t="shared" ref="K36:AA36" si="8">SUM(K93,K149,K206)</f>
        <v>585232</v>
      </c>
      <c r="L36" s="12">
        <f t="shared" si="8"/>
        <v>420683</v>
      </c>
      <c r="M36" s="12">
        <f t="shared" si="8"/>
        <v>423930</v>
      </c>
      <c r="N36" s="12">
        <f t="shared" si="8"/>
        <v>579297</v>
      </c>
      <c r="O36" s="12">
        <f t="shared" si="8"/>
        <v>577549</v>
      </c>
      <c r="P36" s="12">
        <f t="shared" si="8"/>
        <v>841817</v>
      </c>
      <c r="Q36" s="12">
        <f t="shared" si="8"/>
        <v>2914141</v>
      </c>
      <c r="R36" s="12">
        <f t="shared" si="8"/>
        <v>1040608</v>
      </c>
      <c r="S36" s="12">
        <f t="shared" si="8"/>
        <v>2182539</v>
      </c>
      <c r="T36" s="12">
        <f t="shared" si="8"/>
        <v>1705683</v>
      </c>
      <c r="U36" s="12">
        <f t="shared" si="8"/>
        <v>1651719</v>
      </c>
      <c r="V36" s="12">
        <f t="shared" si="8"/>
        <v>801733</v>
      </c>
      <c r="W36" s="12">
        <f t="shared" si="8"/>
        <v>725343</v>
      </c>
      <c r="X36" s="12">
        <f t="shared" si="8"/>
        <v>8592</v>
      </c>
      <c r="Y36" s="12">
        <f t="shared" si="8"/>
        <v>42439</v>
      </c>
      <c r="Z36" s="12">
        <f t="shared" si="8"/>
        <v>1137906</v>
      </c>
      <c r="AA36" s="12">
        <f t="shared" si="8"/>
        <v>4230946</v>
      </c>
      <c r="AB36" s="12">
        <v>2179360</v>
      </c>
      <c r="AC36" s="12">
        <v>2228460</v>
      </c>
      <c r="AD36" s="12">
        <v>2263270</v>
      </c>
      <c r="AE36" s="12">
        <v>2383546</v>
      </c>
      <c r="AF36" s="12">
        <v>20479</v>
      </c>
      <c r="AG36" s="12">
        <v>91505</v>
      </c>
      <c r="AH36" s="12">
        <v>31919</v>
      </c>
      <c r="AI36" s="13">
        <v>-0.50536286630996996</v>
      </c>
      <c r="AJ36" s="13">
        <v>-0.6511775312824436</v>
      </c>
    </row>
    <row r="37" spans="1:36"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6" ht="10.5" customHeight="1" x14ac:dyDescent="0.2">
      <c r="A38" s="11"/>
      <c r="B38" s="11" t="s">
        <v>62</v>
      </c>
      <c r="C38" s="11"/>
      <c r="D38" s="11"/>
      <c r="E38" s="11"/>
      <c r="F38" s="2"/>
      <c r="G38" s="5"/>
      <c r="H38" s="5"/>
      <c r="I38" s="5"/>
      <c r="J38" s="5"/>
      <c r="K38" s="5"/>
      <c r="L38" s="5"/>
      <c r="M38" s="5"/>
      <c r="N38" s="5"/>
      <c r="O38" s="5"/>
      <c r="P38" s="5"/>
      <c r="Q38" s="5"/>
      <c r="R38" s="12">
        <f t="shared" ref="R38:AA38" si="9">R233</f>
        <v>0</v>
      </c>
      <c r="S38" s="12">
        <f t="shared" si="9"/>
        <v>0</v>
      </c>
      <c r="T38" s="12">
        <f t="shared" si="9"/>
        <v>0</v>
      </c>
      <c r="U38" s="12">
        <f t="shared" si="9"/>
        <v>0</v>
      </c>
      <c r="V38" s="12">
        <f t="shared" si="9"/>
        <v>0</v>
      </c>
      <c r="W38" s="12">
        <f t="shared" si="9"/>
        <v>0</v>
      </c>
      <c r="X38" s="12">
        <f t="shared" si="9"/>
        <v>0</v>
      </c>
      <c r="Y38" s="12">
        <f t="shared" si="9"/>
        <v>0</v>
      </c>
      <c r="Z38" s="12">
        <f t="shared" si="9"/>
        <v>0</v>
      </c>
      <c r="AA38" s="12">
        <f t="shared" si="9"/>
        <v>0</v>
      </c>
      <c r="AB38" s="12">
        <v>0</v>
      </c>
      <c r="AC38" s="12">
        <v>0</v>
      </c>
      <c r="AD38" s="12">
        <v>0</v>
      </c>
      <c r="AE38" s="12">
        <v>0</v>
      </c>
      <c r="AF38" s="12">
        <v>0</v>
      </c>
      <c r="AG38" s="12">
        <v>0</v>
      </c>
      <c r="AH38" s="12">
        <v>0</v>
      </c>
      <c r="AI38" s="13" t="s">
        <v>246</v>
      </c>
      <c r="AJ38" s="13" t="s">
        <v>246</v>
      </c>
    </row>
    <row r="39" spans="1:36"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6" ht="10.5" customHeight="1" x14ac:dyDescent="0.2">
      <c r="A40" s="8" t="s">
        <v>63</v>
      </c>
      <c r="B40" s="18"/>
      <c r="C40" s="18"/>
      <c r="D40" s="18"/>
      <c r="E40" s="18"/>
      <c r="F40" s="2"/>
      <c r="G40" s="5">
        <v>31992415</v>
      </c>
      <c r="H40" s="5">
        <v>33957792</v>
      </c>
      <c r="I40" s="5">
        <v>35077753</v>
      </c>
      <c r="J40" s="5">
        <v>35794251</v>
      </c>
      <c r="K40" s="5">
        <f t="shared" ref="K40:Q40" si="10">SUM(K96,K152,K209)</f>
        <v>37381481</v>
      </c>
      <c r="L40" s="5">
        <f t="shared" si="10"/>
        <v>39032964</v>
      </c>
      <c r="M40" s="5">
        <f t="shared" si="10"/>
        <v>43393004</v>
      </c>
      <c r="N40" s="5">
        <f t="shared" si="10"/>
        <v>52174251</v>
      </c>
      <c r="O40" s="5">
        <f t="shared" si="10"/>
        <v>53525524</v>
      </c>
      <c r="P40" s="5">
        <f t="shared" si="10"/>
        <v>53196265</v>
      </c>
      <c r="Q40" s="5">
        <f t="shared" si="10"/>
        <v>59289446</v>
      </c>
      <c r="R40" s="5">
        <f t="shared" ref="R40:AA40" si="11">SUM(R96,R152,R209,R234)</f>
        <v>60196263</v>
      </c>
      <c r="S40" s="5">
        <f t="shared" si="11"/>
        <v>58443520</v>
      </c>
      <c r="T40" s="5">
        <f t="shared" si="11"/>
        <v>62747032.68</v>
      </c>
      <c r="U40" s="5">
        <f t="shared" si="11"/>
        <v>63253680</v>
      </c>
      <c r="V40" s="5">
        <f t="shared" si="11"/>
        <v>65378831</v>
      </c>
      <c r="W40" s="5">
        <f t="shared" si="11"/>
        <v>71401094</v>
      </c>
      <c r="X40" s="5">
        <f t="shared" si="11"/>
        <v>74863259</v>
      </c>
      <c r="Y40" s="5">
        <f t="shared" si="11"/>
        <v>68999194</v>
      </c>
      <c r="Z40" s="5">
        <f t="shared" si="11"/>
        <v>66922633</v>
      </c>
      <c r="AA40" s="5">
        <f t="shared" si="11"/>
        <v>64787260</v>
      </c>
      <c r="AB40" s="5">
        <v>64117520</v>
      </c>
      <c r="AC40" s="5">
        <v>66145035</v>
      </c>
      <c r="AD40" s="5">
        <v>76127761</v>
      </c>
      <c r="AE40" s="5">
        <v>80258145</v>
      </c>
      <c r="AF40" s="5">
        <v>79611228</v>
      </c>
      <c r="AG40" s="5">
        <v>74968191</v>
      </c>
      <c r="AH40" s="5">
        <v>85047261</v>
      </c>
      <c r="AI40" s="10">
        <v>4.8207515604966611E-2</v>
      </c>
      <c r="AJ40" s="10">
        <v>0.13444462065251114</v>
      </c>
    </row>
    <row r="41" spans="1:36"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6" ht="10.5" customHeight="1" x14ac:dyDescent="0.2">
      <c r="A42" s="11"/>
      <c r="B42" s="19" t="s">
        <v>64</v>
      </c>
      <c r="C42" s="14"/>
      <c r="D42" s="19"/>
      <c r="E42" s="14"/>
      <c r="F42" s="2"/>
      <c r="G42" s="12">
        <v>10508470</v>
      </c>
      <c r="H42" s="12">
        <v>10854847</v>
      </c>
      <c r="I42" s="12">
        <v>11617010</v>
      </c>
      <c r="J42" s="12">
        <v>13100400</v>
      </c>
      <c r="K42" s="12">
        <f t="shared" ref="K42:AA51" si="12">SUM(K98,K154,K211)</f>
        <v>13434758</v>
      </c>
      <c r="L42" s="12">
        <f t="shared" si="12"/>
        <v>14189427</v>
      </c>
      <c r="M42" s="12">
        <f t="shared" si="12"/>
        <v>14930923</v>
      </c>
      <c r="N42" s="12">
        <f t="shared" si="12"/>
        <v>16284194</v>
      </c>
      <c r="O42" s="12">
        <f t="shared" si="12"/>
        <v>17084557</v>
      </c>
      <c r="P42" s="12">
        <f t="shared" si="12"/>
        <v>18770456</v>
      </c>
      <c r="Q42" s="12">
        <f t="shared" si="12"/>
        <v>18327406</v>
      </c>
      <c r="R42" s="12">
        <f t="shared" si="12"/>
        <v>18568260</v>
      </c>
      <c r="S42" s="12">
        <f t="shared" si="12"/>
        <v>20287458</v>
      </c>
      <c r="T42" s="12">
        <f t="shared" si="12"/>
        <v>20187871.34</v>
      </c>
      <c r="U42" s="12">
        <f t="shared" si="12"/>
        <v>20551026</v>
      </c>
      <c r="V42" s="12">
        <f t="shared" si="12"/>
        <v>21463663</v>
      </c>
      <c r="W42" s="12">
        <f t="shared" si="12"/>
        <v>22068430</v>
      </c>
      <c r="X42" s="12">
        <f t="shared" si="12"/>
        <v>24326792</v>
      </c>
      <c r="Y42" s="12">
        <f t="shared" si="12"/>
        <v>22292751</v>
      </c>
      <c r="Z42" s="12">
        <f t="shared" si="12"/>
        <v>21922285</v>
      </c>
      <c r="AA42" s="12">
        <f t="shared" si="12"/>
        <v>22865445</v>
      </c>
      <c r="AB42" s="12">
        <v>22917425</v>
      </c>
      <c r="AC42" s="12">
        <v>24582888</v>
      </c>
      <c r="AD42" s="12">
        <v>25937641</v>
      </c>
      <c r="AE42" s="12">
        <v>27792530</v>
      </c>
      <c r="AF42" s="12">
        <v>28090680</v>
      </c>
      <c r="AG42" s="12">
        <v>27111292</v>
      </c>
      <c r="AH42" s="12">
        <v>27354173</v>
      </c>
      <c r="AI42" s="13">
        <v>2.9934553001593978E-2</v>
      </c>
      <c r="AJ42" s="13">
        <v>8.9586656364440322E-3</v>
      </c>
    </row>
    <row r="43" spans="1:36" ht="10.5" customHeight="1" x14ac:dyDescent="0.2">
      <c r="A43" s="11"/>
      <c r="B43" s="19" t="s">
        <v>65</v>
      </c>
      <c r="C43" s="14"/>
      <c r="D43" s="19"/>
      <c r="E43" s="14"/>
      <c r="F43" s="2"/>
      <c r="G43" s="12">
        <v>12339068</v>
      </c>
      <c r="H43" s="12">
        <v>12639687</v>
      </c>
      <c r="I43" s="12">
        <v>13232857</v>
      </c>
      <c r="J43" s="12">
        <v>14210938</v>
      </c>
      <c r="K43" s="12">
        <f t="shared" si="12"/>
        <v>15134807</v>
      </c>
      <c r="L43" s="12">
        <f t="shared" si="12"/>
        <v>16186550</v>
      </c>
      <c r="M43" s="12">
        <f t="shared" si="12"/>
        <v>17414499</v>
      </c>
      <c r="N43" s="12">
        <f t="shared" si="12"/>
        <v>18814356</v>
      </c>
      <c r="O43" s="12">
        <f t="shared" si="12"/>
        <v>20158316</v>
      </c>
      <c r="P43" s="12">
        <f t="shared" si="12"/>
        <v>20896752</v>
      </c>
      <c r="Q43" s="12">
        <f t="shared" si="12"/>
        <v>21007066</v>
      </c>
      <c r="R43" s="12">
        <f t="shared" si="12"/>
        <v>20612997</v>
      </c>
      <c r="S43" s="12">
        <f t="shared" si="12"/>
        <v>21090442</v>
      </c>
      <c r="T43" s="12">
        <f t="shared" si="12"/>
        <v>21887593</v>
      </c>
      <c r="U43" s="12">
        <f t="shared" si="12"/>
        <v>21820781</v>
      </c>
      <c r="V43" s="12">
        <f t="shared" si="12"/>
        <v>23289004</v>
      </c>
      <c r="W43" s="12">
        <f t="shared" si="12"/>
        <v>24054297</v>
      </c>
      <c r="X43" s="12">
        <f t="shared" si="12"/>
        <v>22683924</v>
      </c>
      <c r="Y43" s="12">
        <f t="shared" si="12"/>
        <v>22371632</v>
      </c>
      <c r="Z43" s="12">
        <f t="shared" si="12"/>
        <v>21455894</v>
      </c>
      <c r="AA43" s="12">
        <f t="shared" si="12"/>
        <v>22343941</v>
      </c>
      <c r="AB43" s="12">
        <v>21575536</v>
      </c>
      <c r="AC43" s="12">
        <v>20936245</v>
      </c>
      <c r="AD43" s="12">
        <v>21788739</v>
      </c>
      <c r="AE43" s="12">
        <v>22167771</v>
      </c>
      <c r="AF43" s="12">
        <v>23110302</v>
      </c>
      <c r="AG43" s="12">
        <v>21501838</v>
      </c>
      <c r="AH43" s="12">
        <v>21340130</v>
      </c>
      <c r="AI43" s="13">
        <v>-1.8267864787878674E-3</v>
      </c>
      <c r="AJ43" s="13">
        <v>-7.5206593966525093E-3</v>
      </c>
    </row>
    <row r="44" spans="1:36" ht="10.5" customHeight="1" x14ac:dyDescent="0.2">
      <c r="A44" s="11"/>
      <c r="B44" s="19" t="s">
        <v>66</v>
      </c>
      <c r="C44" s="14"/>
      <c r="D44" s="19"/>
      <c r="E44" s="14"/>
      <c r="F44" s="2"/>
      <c r="G44" s="12">
        <v>2282261</v>
      </c>
      <c r="H44" s="12">
        <v>2595428</v>
      </c>
      <c r="I44" s="12">
        <v>2584143</v>
      </c>
      <c r="J44" s="12">
        <v>3392214</v>
      </c>
      <c r="K44" s="12">
        <f t="shared" si="12"/>
        <v>3333629</v>
      </c>
      <c r="L44" s="12">
        <f t="shared" si="12"/>
        <v>3613622</v>
      </c>
      <c r="M44" s="12">
        <f t="shared" si="12"/>
        <v>3896891</v>
      </c>
      <c r="N44" s="12">
        <f t="shared" si="12"/>
        <v>3836135</v>
      </c>
      <c r="O44" s="12">
        <f t="shared" si="12"/>
        <v>4951743</v>
      </c>
      <c r="P44" s="12">
        <f t="shared" si="12"/>
        <v>5528816</v>
      </c>
      <c r="Q44" s="12">
        <f t="shared" si="12"/>
        <v>4162258</v>
      </c>
      <c r="R44" s="12">
        <f t="shared" si="12"/>
        <v>4528100</v>
      </c>
      <c r="S44" s="12">
        <f t="shared" si="12"/>
        <v>4992030</v>
      </c>
      <c r="T44" s="12">
        <f t="shared" si="12"/>
        <v>6486899.4800000004</v>
      </c>
      <c r="U44" s="12">
        <f t="shared" si="12"/>
        <v>7157691</v>
      </c>
      <c r="V44" s="12">
        <f t="shared" si="12"/>
        <v>8299678</v>
      </c>
      <c r="W44" s="12">
        <f t="shared" si="12"/>
        <v>7591146</v>
      </c>
      <c r="X44" s="12">
        <f t="shared" si="12"/>
        <v>7994753</v>
      </c>
      <c r="Y44" s="12">
        <f t="shared" si="12"/>
        <v>8528327</v>
      </c>
      <c r="Z44" s="12">
        <f t="shared" si="12"/>
        <v>10809011</v>
      </c>
      <c r="AA44" s="12">
        <f t="shared" si="12"/>
        <v>7439139</v>
      </c>
      <c r="AB44" s="12">
        <v>8584194</v>
      </c>
      <c r="AC44" s="12">
        <v>7662273</v>
      </c>
      <c r="AD44" s="12">
        <v>8341426</v>
      </c>
      <c r="AE44" s="12">
        <v>8752951</v>
      </c>
      <c r="AF44" s="12">
        <v>9396244</v>
      </c>
      <c r="AG44" s="12">
        <v>9348588</v>
      </c>
      <c r="AH44" s="12">
        <v>9940480</v>
      </c>
      <c r="AI44" s="13">
        <v>2.4750106158594409E-2</v>
      </c>
      <c r="AJ44" s="13">
        <v>6.3313518576281258E-2</v>
      </c>
    </row>
    <row r="45" spans="1:36" ht="10.5" customHeight="1" x14ac:dyDescent="0.2">
      <c r="A45" s="11"/>
      <c r="B45" s="19" t="s">
        <v>67</v>
      </c>
      <c r="C45" s="14"/>
      <c r="D45" s="19"/>
      <c r="E45" s="14"/>
      <c r="F45" s="2"/>
      <c r="G45" s="12">
        <v>485944</v>
      </c>
      <c r="H45" s="12">
        <v>228056</v>
      </c>
      <c r="I45" s="12">
        <v>386983</v>
      </c>
      <c r="J45" s="12">
        <v>350305</v>
      </c>
      <c r="K45" s="12">
        <f t="shared" si="12"/>
        <v>351499</v>
      </c>
      <c r="L45" s="12">
        <f t="shared" si="12"/>
        <v>334898</v>
      </c>
      <c r="M45" s="12">
        <f t="shared" si="12"/>
        <v>689740</v>
      </c>
      <c r="N45" s="12">
        <f t="shared" si="12"/>
        <v>779009</v>
      </c>
      <c r="O45" s="12">
        <f t="shared" si="12"/>
        <v>498622</v>
      </c>
      <c r="P45" s="12">
        <f t="shared" si="12"/>
        <v>273503</v>
      </c>
      <c r="Q45" s="12">
        <f t="shared" si="12"/>
        <v>415503</v>
      </c>
      <c r="R45" s="12">
        <f t="shared" si="12"/>
        <v>1265831</v>
      </c>
      <c r="S45" s="12">
        <f t="shared" si="12"/>
        <v>1314772</v>
      </c>
      <c r="T45" s="12">
        <f t="shared" si="12"/>
        <v>1055688.57</v>
      </c>
      <c r="U45" s="12">
        <f t="shared" si="12"/>
        <v>1099973</v>
      </c>
      <c r="V45" s="12">
        <f t="shared" si="12"/>
        <v>1547458</v>
      </c>
      <c r="W45" s="12">
        <f t="shared" si="12"/>
        <v>678117</v>
      </c>
      <c r="X45" s="12">
        <f t="shared" si="12"/>
        <v>556886</v>
      </c>
      <c r="Y45" s="12">
        <f t="shared" si="12"/>
        <v>452456</v>
      </c>
      <c r="Z45" s="12">
        <f t="shared" si="12"/>
        <v>687986</v>
      </c>
      <c r="AA45" s="12">
        <f t="shared" si="12"/>
        <v>2027528</v>
      </c>
      <c r="AB45" s="12">
        <v>1423434</v>
      </c>
      <c r="AC45" s="12">
        <v>1515122</v>
      </c>
      <c r="AD45" s="12">
        <v>2126643</v>
      </c>
      <c r="AE45" s="12">
        <v>2062770</v>
      </c>
      <c r="AF45" s="12">
        <v>2609590</v>
      </c>
      <c r="AG45" s="12">
        <v>2457348</v>
      </c>
      <c r="AH45" s="12">
        <v>1976816</v>
      </c>
      <c r="AI45" s="13">
        <v>5.6261585250551471E-2</v>
      </c>
      <c r="AJ45" s="13">
        <v>-0.19554902276763406</v>
      </c>
    </row>
    <row r="46" spans="1:36" ht="10.5" customHeight="1" x14ac:dyDescent="0.2">
      <c r="A46" s="11"/>
      <c r="B46" s="19" t="s">
        <v>69</v>
      </c>
      <c r="C46" s="14"/>
      <c r="D46" s="19"/>
      <c r="E46" s="14"/>
      <c r="F46" s="2"/>
      <c r="G46" s="12">
        <v>732835</v>
      </c>
      <c r="H46" s="12">
        <v>757306</v>
      </c>
      <c r="I46" s="12">
        <v>740641</v>
      </c>
      <c r="J46" s="12">
        <v>585214</v>
      </c>
      <c r="K46" s="12">
        <f t="shared" si="12"/>
        <v>368651</v>
      </c>
      <c r="L46" s="12">
        <f t="shared" si="12"/>
        <v>380602</v>
      </c>
      <c r="M46" s="12">
        <f t="shared" si="12"/>
        <v>1143648</v>
      </c>
      <c r="N46" s="12">
        <f t="shared" si="12"/>
        <v>864068</v>
      </c>
      <c r="O46" s="12">
        <f t="shared" si="12"/>
        <v>732217</v>
      </c>
      <c r="P46" s="12">
        <f t="shared" si="12"/>
        <v>30512</v>
      </c>
      <c r="Q46" s="12">
        <f t="shared" si="12"/>
        <v>968304</v>
      </c>
      <c r="R46" s="12">
        <f t="shared" si="12"/>
        <v>992529</v>
      </c>
      <c r="S46" s="12">
        <f t="shared" si="12"/>
        <v>945682</v>
      </c>
      <c r="T46" s="12">
        <f t="shared" si="12"/>
        <v>917234</v>
      </c>
      <c r="U46" s="12">
        <f t="shared" si="12"/>
        <v>1008719</v>
      </c>
      <c r="V46" s="12">
        <f t="shared" si="12"/>
        <v>1144778</v>
      </c>
      <c r="W46" s="12">
        <f t="shared" si="12"/>
        <v>1153125</v>
      </c>
      <c r="X46" s="12">
        <f t="shared" si="12"/>
        <v>1079277</v>
      </c>
      <c r="Y46" s="12">
        <f t="shared" si="12"/>
        <v>1051024</v>
      </c>
      <c r="Z46" s="12">
        <f t="shared" si="12"/>
        <v>1144737</v>
      </c>
      <c r="AA46" s="12">
        <f t="shared" si="12"/>
        <v>1068594</v>
      </c>
      <c r="AB46" s="12">
        <v>1630652</v>
      </c>
      <c r="AC46" s="12">
        <v>1629599</v>
      </c>
      <c r="AD46" s="12">
        <v>1499640</v>
      </c>
      <c r="AE46" s="12">
        <v>1270441</v>
      </c>
      <c r="AF46" s="12">
        <v>1354486</v>
      </c>
      <c r="AG46" s="12">
        <v>1425474</v>
      </c>
      <c r="AH46" s="12">
        <v>203446</v>
      </c>
      <c r="AI46" s="13">
        <v>-0.29311628273400536</v>
      </c>
      <c r="AJ46" s="13">
        <v>-0.85727835092046578</v>
      </c>
    </row>
    <row r="47" spans="1:36" ht="10.5" customHeight="1" x14ac:dyDescent="0.2">
      <c r="A47" s="11"/>
      <c r="B47" s="19" t="s">
        <v>70</v>
      </c>
      <c r="C47" s="14"/>
      <c r="D47" s="19"/>
      <c r="E47" s="14"/>
      <c r="F47" s="2"/>
      <c r="G47" s="12">
        <v>1350560</v>
      </c>
      <c r="H47" s="12">
        <v>918062</v>
      </c>
      <c r="I47" s="12">
        <v>958478</v>
      </c>
      <c r="J47" s="12">
        <v>720746</v>
      </c>
      <c r="K47" s="12">
        <f t="shared" si="12"/>
        <v>683939</v>
      </c>
      <c r="L47" s="12">
        <f t="shared" si="12"/>
        <v>693029</v>
      </c>
      <c r="M47" s="12">
        <f t="shared" si="12"/>
        <v>1250883</v>
      </c>
      <c r="N47" s="12">
        <f t="shared" si="12"/>
        <v>1283378</v>
      </c>
      <c r="O47" s="12">
        <f t="shared" si="12"/>
        <v>1444828</v>
      </c>
      <c r="P47" s="12">
        <f t="shared" si="12"/>
        <v>538673</v>
      </c>
      <c r="Q47" s="12">
        <f t="shared" si="12"/>
        <v>1383092</v>
      </c>
      <c r="R47" s="12">
        <f t="shared" si="12"/>
        <v>1464598</v>
      </c>
      <c r="S47" s="12">
        <f t="shared" si="12"/>
        <v>1497609</v>
      </c>
      <c r="T47" s="12">
        <f t="shared" si="12"/>
        <v>2438169</v>
      </c>
      <c r="U47" s="12">
        <f t="shared" si="12"/>
        <v>3314817</v>
      </c>
      <c r="V47" s="12">
        <f t="shared" si="12"/>
        <v>3177673</v>
      </c>
      <c r="W47" s="12">
        <f t="shared" si="12"/>
        <v>4131465</v>
      </c>
      <c r="X47" s="12">
        <f t="shared" si="12"/>
        <v>4547147</v>
      </c>
      <c r="Y47" s="12">
        <f t="shared" si="12"/>
        <v>3898413</v>
      </c>
      <c r="Z47" s="12">
        <f t="shared" si="12"/>
        <v>3761902</v>
      </c>
      <c r="AA47" s="12">
        <f t="shared" si="12"/>
        <v>2240300</v>
      </c>
      <c r="AB47" s="12">
        <v>2444362</v>
      </c>
      <c r="AC47" s="12">
        <v>2245610</v>
      </c>
      <c r="AD47" s="12">
        <v>2169400</v>
      </c>
      <c r="AE47" s="12">
        <v>1960969</v>
      </c>
      <c r="AF47" s="12">
        <v>2224971</v>
      </c>
      <c r="AG47" s="12">
        <v>2318488</v>
      </c>
      <c r="AH47" s="12">
        <v>2159501</v>
      </c>
      <c r="AI47" s="13">
        <v>-2.0439387008578835E-2</v>
      </c>
      <c r="AJ47" s="13">
        <v>-6.8573570361373445E-2</v>
      </c>
    </row>
    <row r="48" spans="1:36" ht="10.5" customHeight="1" x14ac:dyDescent="0.2">
      <c r="A48" s="11"/>
      <c r="B48" s="19" t="s">
        <v>71</v>
      </c>
      <c r="C48" s="14"/>
      <c r="D48" s="19"/>
      <c r="E48" s="14"/>
      <c r="F48" s="2"/>
      <c r="G48" s="12">
        <v>307374</v>
      </c>
      <c r="H48" s="12">
        <v>451423</v>
      </c>
      <c r="I48" s="12">
        <v>491318</v>
      </c>
      <c r="J48" s="12">
        <v>517400</v>
      </c>
      <c r="K48" s="12">
        <f t="shared" si="12"/>
        <v>424671</v>
      </c>
      <c r="L48" s="12">
        <f t="shared" si="12"/>
        <v>368507</v>
      </c>
      <c r="M48" s="12">
        <f t="shared" si="12"/>
        <v>365860</v>
      </c>
      <c r="N48" s="12">
        <f t="shared" si="12"/>
        <v>387889</v>
      </c>
      <c r="O48" s="12">
        <f t="shared" si="12"/>
        <v>396180</v>
      </c>
      <c r="P48" s="12">
        <f t="shared" si="12"/>
        <v>458704</v>
      </c>
      <c r="Q48" s="12">
        <f t="shared" si="12"/>
        <v>403635</v>
      </c>
      <c r="R48" s="12">
        <f t="shared" si="12"/>
        <v>550509</v>
      </c>
      <c r="S48" s="12">
        <f t="shared" si="12"/>
        <v>537416</v>
      </c>
      <c r="T48" s="12">
        <f t="shared" si="12"/>
        <v>554944.46</v>
      </c>
      <c r="U48" s="12">
        <f t="shared" si="12"/>
        <v>667036</v>
      </c>
      <c r="V48" s="12">
        <f t="shared" si="12"/>
        <v>821809</v>
      </c>
      <c r="W48" s="12">
        <f t="shared" si="12"/>
        <v>606452</v>
      </c>
      <c r="X48" s="12">
        <f t="shared" si="12"/>
        <v>679870</v>
      </c>
      <c r="Y48" s="12">
        <f t="shared" si="12"/>
        <v>686717</v>
      </c>
      <c r="Z48" s="12">
        <f t="shared" si="12"/>
        <v>655495</v>
      </c>
      <c r="AA48" s="12">
        <f t="shared" si="12"/>
        <v>639605</v>
      </c>
      <c r="AB48" s="12">
        <v>614046</v>
      </c>
      <c r="AC48" s="12">
        <v>622360</v>
      </c>
      <c r="AD48" s="12">
        <v>651592</v>
      </c>
      <c r="AE48" s="12">
        <v>977582</v>
      </c>
      <c r="AF48" s="12">
        <v>1170992</v>
      </c>
      <c r="AG48" s="12">
        <v>749854</v>
      </c>
      <c r="AH48" s="12">
        <v>805958</v>
      </c>
      <c r="AI48" s="13">
        <v>4.6369929989101832E-2</v>
      </c>
      <c r="AJ48" s="13">
        <v>7.4819898273530583E-2</v>
      </c>
    </row>
    <row r="49" spans="1:36" ht="10.5" customHeight="1" x14ac:dyDescent="0.2">
      <c r="A49" s="11"/>
      <c r="B49" s="19" t="s">
        <v>72</v>
      </c>
      <c r="C49" s="14"/>
      <c r="D49" s="19"/>
      <c r="E49" s="14"/>
      <c r="F49" s="2"/>
      <c r="G49" s="12">
        <v>1140613</v>
      </c>
      <c r="H49" s="12">
        <v>1628268</v>
      </c>
      <c r="I49" s="12">
        <v>2034252</v>
      </c>
      <c r="J49" s="12">
        <v>1192415</v>
      </c>
      <c r="K49" s="12">
        <f t="shared" si="12"/>
        <v>1627653</v>
      </c>
      <c r="L49" s="12">
        <f t="shared" si="12"/>
        <v>1658822</v>
      </c>
      <c r="M49" s="12">
        <f t="shared" si="12"/>
        <v>1691413</v>
      </c>
      <c r="N49" s="12">
        <f t="shared" si="12"/>
        <v>2299580</v>
      </c>
      <c r="O49" s="12">
        <f t="shared" si="12"/>
        <v>2442723</v>
      </c>
      <c r="P49" s="12">
        <f t="shared" si="12"/>
        <v>3017020</v>
      </c>
      <c r="Q49" s="12">
        <f t="shared" si="12"/>
        <v>5367547</v>
      </c>
      <c r="R49" s="12">
        <f t="shared" si="12"/>
        <v>2042956</v>
      </c>
      <c r="S49" s="12">
        <f t="shared" si="12"/>
        <v>2139957</v>
      </c>
      <c r="T49" s="12">
        <f t="shared" si="12"/>
        <v>2647241.83</v>
      </c>
      <c r="U49" s="12">
        <f t="shared" si="12"/>
        <v>2665141</v>
      </c>
      <c r="V49" s="12">
        <f t="shared" si="12"/>
        <v>2751788</v>
      </c>
      <c r="W49" s="12">
        <f t="shared" si="12"/>
        <v>8550294</v>
      </c>
      <c r="X49" s="12">
        <f t="shared" si="12"/>
        <v>4339778</v>
      </c>
      <c r="Y49" s="12">
        <f t="shared" si="12"/>
        <v>2811349</v>
      </c>
      <c r="Z49" s="12">
        <f t="shared" si="12"/>
        <v>2776334</v>
      </c>
      <c r="AA49" s="12">
        <f t="shared" si="12"/>
        <v>2757140</v>
      </c>
      <c r="AB49" s="12">
        <v>2661724</v>
      </c>
      <c r="AC49" s="12">
        <v>2791135</v>
      </c>
      <c r="AD49" s="12">
        <v>3814165</v>
      </c>
      <c r="AE49" s="12">
        <v>8413747</v>
      </c>
      <c r="AF49" s="12">
        <v>6865006</v>
      </c>
      <c r="AG49" s="12">
        <v>6214512</v>
      </c>
      <c r="AH49" s="12">
        <v>15449353</v>
      </c>
      <c r="AI49" s="13">
        <v>0.34057529802784736</v>
      </c>
      <c r="AJ49" s="13">
        <v>1.4860122564732356</v>
      </c>
    </row>
    <row r="50" spans="1:36" ht="10.5" customHeight="1" x14ac:dyDescent="0.2">
      <c r="A50" s="11"/>
      <c r="B50" s="19" t="s">
        <v>73</v>
      </c>
      <c r="C50" s="14"/>
      <c r="D50" s="19"/>
      <c r="E50" s="14"/>
      <c r="F50" s="2"/>
      <c r="G50" s="12">
        <v>1892699</v>
      </c>
      <c r="H50" s="12">
        <v>2796297</v>
      </c>
      <c r="I50" s="12">
        <v>1414964</v>
      </c>
      <c r="J50" s="12">
        <v>393218</v>
      </c>
      <c r="K50" s="12">
        <f t="shared" si="12"/>
        <v>1392583</v>
      </c>
      <c r="L50" s="12">
        <f t="shared" si="12"/>
        <v>957164</v>
      </c>
      <c r="M50" s="12">
        <f t="shared" si="12"/>
        <v>1401284</v>
      </c>
      <c r="N50" s="12">
        <f t="shared" si="12"/>
        <v>6307868</v>
      </c>
      <c r="O50" s="12">
        <f t="shared" si="12"/>
        <v>2293456</v>
      </c>
      <c r="P50" s="12">
        <f t="shared" si="12"/>
        <v>2384968</v>
      </c>
      <c r="Q50" s="12">
        <f t="shared" si="12"/>
        <v>5602143</v>
      </c>
      <c r="R50" s="12">
        <f t="shared" si="12"/>
        <v>8596783</v>
      </c>
      <c r="S50" s="12">
        <f t="shared" si="12"/>
        <v>3844195</v>
      </c>
      <c r="T50" s="12">
        <f t="shared" si="12"/>
        <v>3844906</v>
      </c>
      <c r="U50" s="12">
        <f t="shared" si="12"/>
        <v>2477908</v>
      </c>
      <c r="V50" s="12">
        <f t="shared" si="12"/>
        <v>2256540</v>
      </c>
      <c r="W50" s="12">
        <f t="shared" si="12"/>
        <v>2009062</v>
      </c>
      <c r="X50" s="12">
        <f t="shared" si="12"/>
        <v>5886102</v>
      </c>
      <c r="Y50" s="12">
        <f t="shared" si="12"/>
        <v>1301989</v>
      </c>
      <c r="Z50" s="12">
        <f t="shared" si="12"/>
        <v>740011</v>
      </c>
      <c r="AA50" s="12">
        <f t="shared" si="12"/>
        <v>1840809</v>
      </c>
      <c r="AB50" s="12">
        <v>708065</v>
      </c>
      <c r="AC50" s="12">
        <v>2814499</v>
      </c>
      <c r="AD50" s="12">
        <v>7622626</v>
      </c>
      <c r="AE50" s="12">
        <v>5572350</v>
      </c>
      <c r="AF50" s="12">
        <v>3399904</v>
      </c>
      <c r="AG50" s="12">
        <v>2466017</v>
      </c>
      <c r="AH50" s="12">
        <v>5021175</v>
      </c>
      <c r="AI50" s="13">
        <v>0.386081302152256</v>
      </c>
      <c r="AJ50" s="13">
        <v>1.0361477637826504</v>
      </c>
    </row>
    <row r="51" spans="1:36" ht="10.5" customHeight="1" x14ac:dyDescent="0.2">
      <c r="A51" s="11"/>
      <c r="B51" s="19" t="s">
        <v>74</v>
      </c>
      <c r="C51" s="14"/>
      <c r="D51" s="19"/>
      <c r="E51" s="14"/>
      <c r="F51" s="2"/>
      <c r="G51" s="12">
        <v>952591</v>
      </c>
      <c r="H51" s="12">
        <v>1088418</v>
      </c>
      <c r="I51" s="12">
        <v>1617107</v>
      </c>
      <c r="J51" s="12">
        <v>1331401</v>
      </c>
      <c r="K51" s="12">
        <f t="shared" si="12"/>
        <v>629291</v>
      </c>
      <c r="L51" s="12">
        <f t="shared" si="12"/>
        <v>650343</v>
      </c>
      <c r="M51" s="12">
        <f t="shared" si="12"/>
        <v>607863</v>
      </c>
      <c r="N51" s="12">
        <f t="shared" si="12"/>
        <v>1317774</v>
      </c>
      <c r="O51" s="12">
        <f t="shared" si="12"/>
        <v>3522882</v>
      </c>
      <c r="P51" s="12">
        <f t="shared" si="12"/>
        <v>1296861</v>
      </c>
      <c r="Q51" s="12">
        <f t="shared" si="12"/>
        <v>1652492</v>
      </c>
      <c r="R51" s="12">
        <f t="shared" si="12"/>
        <v>1573700</v>
      </c>
      <c r="S51" s="12">
        <f t="shared" si="12"/>
        <v>1793959</v>
      </c>
      <c r="T51" s="12">
        <f t="shared" si="12"/>
        <v>2726485</v>
      </c>
      <c r="U51" s="12">
        <f t="shared" si="12"/>
        <v>2490588</v>
      </c>
      <c r="V51" s="12">
        <f t="shared" si="12"/>
        <v>626440</v>
      </c>
      <c r="W51" s="12">
        <f t="shared" si="12"/>
        <v>558706</v>
      </c>
      <c r="X51" s="12">
        <f t="shared" si="12"/>
        <v>2768730</v>
      </c>
      <c r="Y51" s="12">
        <f t="shared" si="12"/>
        <v>5604536</v>
      </c>
      <c r="Z51" s="12">
        <f t="shared" si="12"/>
        <v>2968978</v>
      </c>
      <c r="AA51" s="12">
        <f t="shared" si="12"/>
        <v>1564759</v>
      </c>
      <c r="AB51" s="12">
        <v>1558082</v>
      </c>
      <c r="AC51" s="12">
        <v>1345304</v>
      </c>
      <c r="AD51" s="12">
        <v>2175889</v>
      </c>
      <c r="AE51" s="12">
        <v>1287034</v>
      </c>
      <c r="AF51" s="12">
        <v>1389053</v>
      </c>
      <c r="AG51" s="12">
        <v>1374780</v>
      </c>
      <c r="AH51" s="12">
        <v>796229</v>
      </c>
      <c r="AI51" s="13">
        <v>-0.10585501137241138</v>
      </c>
      <c r="AJ51" s="13">
        <v>-0.42083169670783688</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0</v>
      </c>
      <c r="S52" s="12">
        <f t="shared" si="13"/>
        <v>0</v>
      </c>
      <c r="T52" s="12">
        <f t="shared" si="13"/>
        <v>0</v>
      </c>
      <c r="U52" s="12">
        <f t="shared" si="13"/>
        <v>0</v>
      </c>
      <c r="V52" s="12">
        <f t="shared" si="13"/>
        <v>0</v>
      </c>
      <c r="W52" s="12">
        <f t="shared" si="13"/>
        <v>0</v>
      </c>
      <c r="X52" s="12">
        <f t="shared" si="13"/>
        <v>0</v>
      </c>
      <c r="Y52" s="12">
        <f t="shared" si="13"/>
        <v>0</v>
      </c>
      <c r="Z52" s="12">
        <f t="shared" si="13"/>
        <v>0</v>
      </c>
      <c r="AA52" s="12">
        <f t="shared" si="13"/>
        <v>0</v>
      </c>
      <c r="AB52" s="12">
        <v>0</v>
      </c>
      <c r="AC52" s="12">
        <v>0</v>
      </c>
      <c r="AD52" s="12">
        <v>0</v>
      </c>
      <c r="AE52" s="12">
        <v>0</v>
      </c>
      <c r="AF52" s="12">
        <v>0</v>
      </c>
      <c r="AG52" s="12">
        <v>0</v>
      </c>
      <c r="AH52" s="12">
        <v>0</v>
      </c>
      <c r="AI52" s="13" t="s">
        <v>246</v>
      </c>
      <c r="AJ52" s="13" t="s">
        <v>246</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2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201</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26040180</v>
      </c>
      <c r="H62" s="5">
        <v>23942223</v>
      </c>
      <c r="I62" s="5">
        <v>36683264</v>
      </c>
      <c r="J62" s="5">
        <v>28181646</v>
      </c>
      <c r="K62" s="5">
        <f>SUM(K64,K79,K91,K93)</f>
        <v>29436614</v>
      </c>
      <c r="L62" s="5">
        <f>SUM(L64,L79,L91,L93)</f>
        <v>30111986</v>
      </c>
      <c r="M62" s="5">
        <f>SUM(M64,M79,M91,M93)</f>
        <v>38524025</v>
      </c>
      <c r="N62" s="5">
        <f>SUM(N64,N79,N91,N93)</f>
        <v>34933059</v>
      </c>
      <c r="O62" s="39">
        <v>36808622</v>
      </c>
      <c r="P62" s="39">
        <v>38455622</v>
      </c>
      <c r="Q62" s="39">
        <v>38523469</v>
      </c>
      <c r="R62" s="39">
        <v>41581281</v>
      </c>
      <c r="S62" s="39">
        <v>48643450</v>
      </c>
      <c r="T62" s="39">
        <v>41514283</v>
      </c>
      <c r="U62" s="8">
        <v>42445589</v>
      </c>
      <c r="V62" s="8">
        <f>SUM(V64,V79,V91,V93)</f>
        <v>44822946</v>
      </c>
      <c r="W62" s="8">
        <f>W64+W79+W91+W93</f>
        <v>50167322</v>
      </c>
      <c r="X62" s="8">
        <f>SUM(X64,X79,X91,X93)</f>
        <v>45428632</v>
      </c>
      <c r="Y62" s="8">
        <f>SUM(Y64+Y79+Y91+Y93)</f>
        <v>42398740</v>
      </c>
      <c r="Z62" s="8">
        <f>SUM(Z64+Z79+Z91+Z93)</f>
        <v>39859645</v>
      </c>
      <c r="AA62" s="8">
        <f>SUM(AA64+AA79+AA91+AA93)</f>
        <v>41275185</v>
      </c>
      <c r="AB62" s="39">
        <v>43164006</v>
      </c>
      <c r="AC62" s="39">
        <v>44054223</v>
      </c>
      <c r="AD62" s="39">
        <v>45738987</v>
      </c>
      <c r="AE62" s="39">
        <v>48880011</v>
      </c>
      <c r="AF62" s="39">
        <v>51507934</v>
      </c>
      <c r="AG62" s="39">
        <v>49707317</v>
      </c>
      <c r="AH62" s="39">
        <v>50430982</v>
      </c>
      <c r="AI62" s="10">
        <v>2.6272315060584583E-2</v>
      </c>
      <c r="AJ62" s="10">
        <v>1.4558520629870246E-2</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10022469</v>
      </c>
      <c r="H64" s="12">
        <v>7960964</v>
      </c>
      <c r="I64" s="12">
        <v>19543226</v>
      </c>
      <c r="J64" s="12">
        <v>7514393</v>
      </c>
      <c r="K64" s="12">
        <f>SUM(K65,K69:K73)</f>
        <v>7498936</v>
      </c>
      <c r="L64" s="12">
        <f>SUM(L65,L69:L73)</f>
        <v>7827439</v>
      </c>
      <c r="M64" s="12">
        <f>SUM(M65,M69:M73)</f>
        <v>15370851</v>
      </c>
      <c r="N64" s="12">
        <f>SUM(N65,N69:N73)</f>
        <v>9353815</v>
      </c>
      <c r="O64" s="41">
        <v>9523438</v>
      </c>
      <c r="P64" s="41">
        <v>10419488</v>
      </c>
      <c r="Q64" s="41">
        <v>10313790</v>
      </c>
      <c r="R64" s="41">
        <v>10677504</v>
      </c>
      <c r="S64" s="41">
        <v>20812243</v>
      </c>
      <c r="T64" s="41">
        <v>12182971</v>
      </c>
      <c r="U64" s="11">
        <v>12424917</v>
      </c>
      <c r="V64" s="11">
        <v>11546964</v>
      </c>
      <c r="W64" s="11">
        <v>18407157</v>
      </c>
      <c r="X64" s="11">
        <v>14257793</v>
      </c>
      <c r="Y64" s="11">
        <v>12316982</v>
      </c>
      <c r="Z64" s="11">
        <v>12654420</v>
      </c>
      <c r="AA64" s="11">
        <v>11077925</v>
      </c>
      <c r="AB64" s="41">
        <v>12502982</v>
      </c>
      <c r="AC64" s="41">
        <v>12571497</v>
      </c>
      <c r="AD64" s="41">
        <v>13061108</v>
      </c>
      <c r="AE64" s="41">
        <v>13835277</v>
      </c>
      <c r="AF64" s="41">
        <v>14716824</v>
      </c>
      <c r="AG64" s="39">
        <v>13572318</v>
      </c>
      <c r="AH64" s="41">
        <v>14075377</v>
      </c>
      <c r="AI64" s="13">
        <v>1.9939485044331517E-2</v>
      </c>
      <c r="AJ64" s="13">
        <v>3.7065076135115609E-2</v>
      </c>
    </row>
    <row r="65" spans="1:36" ht="10.5" customHeight="1" x14ac:dyDescent="0.2">
      <c r="A65" s="11"/>
      <c r="B65" s="11"/>
      <c r="C65" s="11" t="s">
        <v>36</v>
      </c>
      <c r="D65" s="11"/>
      <c r="E65" s="11"/>
      <c r="F65" s="2"/>
      <c r="G65" s="12">
        <v>4646457</v>
      </c>
      <c r="H65" s="12">
        <v>5063894</v>
      </c>
      <c r="I65" s="12">
        <v>5384142</v>
      </c>
      <c r="J65" s="12">
        <v>4696053</v>
      </c>
      <c r="K65" s="12">
        <f>SUM(K66:K68)</f>
        <v>4776380</v>
      </c>
      <c r="L65" s="12">
        <f>SUM(L66:L68)</f>
        <v>4856989</v>
      </c>
      <c r="M65" s="12">
        <f>SUM(M66:M68)</f>
        <v>5149487</v>
      </c>
      <c r="N65" s="12">
        <f>SUM(N66:N68)</f>
        <v>6267354</v>
      </c>
      <c r="O65" s="41">
        <v>6592054</v>
      </c>
      <c r="P65" s="41">
        <v>7299893</v>
      </c>
      <c r="Q65" s="41">
        <v>7413552</v>
      </c>
      <c r="R65" s="41">
        <v>8216933</v>
      </c>
      <c r="S65" s="41">
        <v>7499677</v>
      </c>
      <c r="T65" s="41">
        <v>8303903</v>
      </c>
      <c r="U65" s="11">
        <v>9082971</v>
      </c>
      <c r="V65" s="11">
        <v>8910557</v>
      </c>
      <c r="W65" s="11">
        <v>9079521</v>
      </c>
      <c r="X65" s="11">
        <v>9602408</v>
      </c>
      <c r="Y65" s="11">
        <v>9578882</v>
      </c>
      <c r="Z65" s="11">
        <v>9905691</v>
      </c>
      <c r="AA65" s="11">
        <v>8798465</v>
      </c>
      <c r="AB65" s="41">
        <v>9390228</v>
      </c>
      <c r="AC65" s="41">
        <v>9307885</v>
      </c>
      <c r="AD65" s="41">
        <v>9590917</v>
      </c>
      <c r="AE65" s="41">
        <v>10187078</v>
      </c>
      <c r="AF65" s="41">
        <v>10086671</v>
      </c>
      <c r="AG65" s="41">
        <v>10054707</v>
      </c>
      <c r="AH65" s="41">
        <v>10490110</v>
      </c>
      <c r="AI65" s="13">
        <v>1.8632005194033185E-2</v>
      </c>
      <c r="AJ65" s="13">
        <v>4.3303400089132381E-2</v>
      </c>
    </row>
    <row r="66" spans="1:36" ht="10.5" customHeight="1" x14ac:dyDescent="0.2">
      <c r="A66" s="11"/>
      <c r="B66" s="11"/>
      <c r="C66" s="11"/>
      <c r="D66" s="11" t="s">
        <v>37</v>
      </c>
      <c r="E66" s="11"/>
      <c r="F66" s="2"/>
      <c r="G66" s="12">
        <v>4646457</v>
      </c>
      <c r="H66" s="12">
        <v>5063894</v>
      </c>
      <c r="I66" s="12">
        <v>5384142</v>
      </c>
      <c r="J66" s="12">
        <v>4696053</v>
      </c>
      <c r="K66" s="12">
        <v>4776380</v>
      </c>
      <c r="L66" s="12">
        <v>4849094</v>
      </c>
      <c r="M66" s="12">
        <v>5105265</v>
      </c>
      <c r="N66" s="12">
        <v>6190518</v>
      </c>
      <c r="O66" s="41">
        <v>6495710</v>
      </c>
      <c r="P66" s="41">
        <v>7185900</v>
      </c>
      <c r="Q66" s="41">
        <v>7305310</v>
      </c>
      <c r="R66" s="41">
        <v>8119713</v>
      </c>
      <c r="S66" s="41">
        <v>7402867</v>
      </c>
      <c r="T66" s="41">
        <v>8194175</v>
      </c>
      <c r="U66" s="11">
        <v>8962265</v>
      </c>
      <c r="V66" s="11">
        <v>8773612</v>
      </c>
      <c r="W66" s="11">
        <v>8939840</v>
      </c>
      <c r="X66" s="11">
        <v>9480684</v>
      </c>
      <c r="Y66" s="11">
        <v>9473967</v>
      </c>
      <c r="Z66" s="11">
        <v>9811193</v>
      </c>
      <c r="AA66" s="11">
        <v>8697532</v>
      </c>
      <c r="AB66" s="41">
        <v>9281271</v>
      </c>
      <c r="AC66" s="41">
        <v>9184924</v>
      </c>
      <c r="AD66" s="41">
        <v>9460194</v>
      </c>
      <c r="AE66" s="41">
        <v>10038741</v>
      </c>
      <c r="AF66" s="41">
        <v>9929392</v>
      </c>
      <c r="AG66" s="41">
        <v>9895216</v>
      </c>
      <c r="AH66" s="41">
        <v>10401549</v>
      </c>
      <c r="AI66" s="13">
        <v>1.9174215198579203E-2</v>
      </c>
      <c r="AJ66" s="13">
        <v>5.1169474218652727E-2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7895</v>
      </c>
      <c r="M68" s="12">
        <v>44222</v>
      </c>
      <c r="N68" s="12">
        <v>76836</v>
      </c>
      <c r="O68" s="41">
        <v>96344</v>
      </c>
      <c r="P68" s="41">
        <v>113993</v>
      </c>
      <c r="Q68" s="41">
        <v>108242</v>
      </c>
      <c r="R68" s="41">
        <v>97220</v>
      </c>
      <c r="S68" s="41">
        <v>96810</v>
      </c>
      <c r="T68" s="41">
        <v>109728</v>
      </c>
      <c r="U68" s="11">
        <v>120706</v>
      </c>
      <c r="V68" s="11">
        <v>136945</v>
      </c>
      <c r="W68" s="11">
        <v>139681</v>
      </c>
      <c r="X68" s="11">
        <v>121724</v>
      </c>
      <c r="Y68" s="11">
        <v>104915</v>
      </c>
      <c r="Z68" s="11">
        <v>94498</v>
      </c>
      <c r="AA68" s="11">
        <v>100933</v>
      </c>
      <c r="AB68" s="41">
        <v>108957</v>
      </c>
      <c r="AC68" s="41">
        <v>122961</v>
      </c>
      <c r="AD68" s="41">
        <v>130723</v>
      </c>
      <c r="AE68" s="41">
        <v>148337</v>
      </c>
      <c r="AF68" s="41">
        <v>157279</v>
      </c>
      <c r="AG68" s="41">
        <v>159491</v>
      </c>
      <c r="AH68" s="41">
        <v>88561</v>
      </c>
      <c r="AI68" s="13">
        <v>-3.3953801595351107E-2</v>
      </c>
      <c r="AJ68" s="13">
        <v>-0.44472728868713596</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5376012</v>
      </c>
      <c r="H73" s="12">
        <v>2897070</v>
      </c>
      <c r="I73" s="12">
        <v>14159084</v>
      </c>
      <c r="J73" s="12">
        <v>2818340</v>
      </c>
      <c r="K73" s="12">
        <f>SUM(K74:K77)</f>
        <v>2722556</v>
      </c>
      <c r="L73" s="12">
        <f>SUM(L74:L77)</f>
        <v>2970450</v>
      </c>
      <c r="M73" s="12">
        <f>SUM(M74:M77)</f>
        <v>10221364</v>
      </c>
      <c r="N73" s="12">
        <f>SUM(N74:N77)</f>
        <v>3086461</v>
      </c>
      <c r="O73" s="41">
        <v>2931384</v>
      </c>
      <c r="P73" s="41">
        <v>3119595</v>
      </c>
      <c r="Q73" s="41">
        <v>2900238</v>
      </c>
      <c r="R73" s="41">
        <v>2460571</v>
      </c>
      <c r="S73" s="41">
        <v>13312566</v>
      </c>
      <c r="T73" s="41">
        <v>3879068</v>
      </c>
      <c r="U73" s="11">
        <v>3341946</v>
      </c>
      <c r="V73" s="11">
        <v>2636407</v>
      </c>
      <c r="W73" s="11">
        <v>9327636</v>
      </c>
      <c r="X73" s="11">
        <v>4655385</v>
      </c>
      <c r="Y73" s="11">
        <v>2738100</v>
      </c>
      <c r="Z73" s="11">
        <v>2748729</v>
      </c>
      <c r="AA73" s="11">
        <v>2279460</v>
      </c>
      <c r="AB73" s="41">
        <v>3112754</v>
      </c>
      <c r="AC73" s="41">
        <v>3263612</v>
      </c>
      <c r="AD73" s="41">
        <v>3470191</v>
      </c>
      <c r="AE73" s="41">
        <v>3648199</v>
      </c>
      <c r="AF73" s="41">
        <v>4630153</v>
      </c>
      <c r="AG73" s="41">
        <v>3517611</v>
      </c>
      <c r="AH73" s="41">
        <v>3585267</v>
      </c>
      <c r="AI73" s="13">
        <v>2.3833771134191162E-2</v>
      </c>
      <c r="AJ73" s="13">
        <v>1.9233508196329838E-2</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1306665</v>
      </c>
      <c r="H75" s="12">
        <v>1331164</v>
      </c>
      <c r="I75" s="12">
        <v>1454359</v>
      </c>
      <c r="J75" s="12">
        <v>1552821</v>
      </c>
      <c r="K75" s="12">
        <v>1539102</v>
      </c>
      <c r="L75" s="12">
        <v>1656800</v>
      </c>
      <c r="M75" s="12">
        <v>2020267</v>
      </c>
      <c r="N75" s="12">
        <v>2278028</v>
      </c>
      <c r="O75" s="41">
        <v>2145092</v>
      </c>
      <c r="P75" s="41">
        <v>1762299</v>
      </c>
      <c r="Q75" s="41">
        <v>1720570</v>
      </c>
      <c r="R75" s="41">
        <v>1690015</v>
      </c>
      <c r="S75" s="41">
        <v>1773609</v>
      </c>
      <c r="T75" s="41">
        <v>2156652</v>
      </c>
      <c r="U75" s="11">
        <v>1856883</v>
      </c>
      <c r="V75" s="11">
        <v>1735970</v>
      </c>
      <c r="W75" s="11">
        <v>1581760</v>
      </c>
      <c r="X75" s="11">
        <v>1622783</v>
      </c>
      <c r="Y75" s="11">
        <v>1557085</v>
      </c>
      <c r="Z75" s="11">
        <v>1473020</v>
      </c>
      <c r="AA75" s="11">
        <v>1307253</v>
      </c>
      <c r="AB75" s="41">
        <v>1356297</v>
      </c>
      <c r="AC75" s="41">
        <v>1339121</v>
      </c>
      <c r="AD75" s="41">
        <v>1320318</v>
      </c>
      <c r="AE75" s="41">
        <v>1121312</v>
      </c>
      <c r="AF75" s="41">
        <v>1163144</v>
      </c>
      <c r="AG75" s="41">
        <v>1174573</v>
      </c>
      <c r="AH75" s="41">
        <v>849333</v>
      </c>
      <c r="AI75" s="13">
        <v>-7.5045152262463777E-2</v>
      </c>
      <c r="AJ75" s="13">
        <v>-0.27690062686610367</v>
      </c>
    </row>
    <row r="76" spans="1:36" ht="10.5" customHeight="1" x14ac:dyDescent="0.2">
      <c r="A76" s="11"/>
      <c r="B76" s="14"/>
      <c r="C76" s="11"/>
      <c r="D76" s="15" t="s">
        <v>47</v>
      </c>
      <c r="E76" s="11"/>
      <c r="F76" s="2"/>
      <c r="G76" s="12">
        <v>2806482</v>
      </c>
      <c r="H76" s="12">
        <v>302618</v>
      </c>
      <c r="I76" s="12">
        <v>11455845</v>
      </c>
      <c r="J76" s="12">
        <v>93270</v>
      </c>
      <c r="K76" s="12">
        <v>32900</v>
      </c>
      <c r="L76" s="12">
        <v>0</v>
      </c>
      <c r="M76" s="12">
        <v>6921842</v>
      </c>
      <c r="N76" s="12">
        <v>65189</v>
      </c>
      <c r="O76" s="41">
        <v>0</v>
      </c>
      <c r="P76" s="41">
        <v>0</v>
      </c>
      <c r="Q76" s="41">
        <v>42103</v>
      </c>
      <c r="R76" s="41">
        <v>0</v>
      </c>
      <c r="S76" s="41">
        <v>10539491</v>
      </c>
      <c r="T76" s="41">
        <v>700000</v>
      </c>
      <c r="U76" s="11">
        <v>570000</v>
      </c>
      <c r="V76" s="11">
        <v>0</v>
      </c>
      <c r="W76" s="11">
        <v>4752132</v>
      </c>
      <c r="X76" s="11">
        <v>1377751</v>
      </c>
      <c r="Y76" s="11">
        <v>0</v>
      </c>
      <c r="Z76" s="11">
        <v>0</v>
      </c>
      <c r="AA76" s="11">
        <v>235311</v>
      </c>
      <c r="AB76" s="41">
        <v>1150573</v>
      </c>
      <c r="AC76" s="41">
        <v>1276357</v>
      </c>
      <c r="AD76" s="41">
        <v>1542589</v>
      </c>
      <c r="AE76" s="41">
        <v>1890970</v>
      </c>
      <c r="AF76" s="41">
        <v>2682590</v>
      </c>
      <c r="AG76" s="41">
        <v>1683739</v>
      </c>
      <c r="AH76" s="41">
        <v>1980705</v>
      </c>
      <c r="AI76" s="13">
        <v>9.4756678467527555E-2</v>
      </c>
      <c r="AJ76" s="13">
        <v>0.17637294141194093</v>
      </c>
    </row>
    <row r="77" spans="1:36" ht="10.5" customHeight="1" x14ac:dyDescent="0.2">
      <c r="A77" s="11"/>
      <c r="B77" s="11"/>
      <c r="C77" s="11"/>
      <c r="D77" s="11" t="s">
        <v>48</v>
      </c>
      <c r="E77" s="11"/>
      <c r="F77" s="2"/>
      <c r="G77" s="12">
        <v>1262865</v>
      </c>
      <c r="H77" s="12">
        <v>1263288</v>
      </c>
      <c r="I77" s="12">
        <v>1248880</v>
      </c>
      <c r="J77" s="12">
        <v>1172249</v>
      </c>
      <c r="K77" s="12">
        <v>1150554</v>
      </c>
      <c r="L77" s="12">
        <v>1313650</v>
      </c>
      <c r="M77" s="12">
        <v>1279255</v>
      </c>
      <c r="N77" s="12">
        <v>743244</v>
      </c>
      <c r="O77" s="41">
        <v>786292</v>
      </c>
      <c r="P77" s="41">
        <v>1357296</v>
      </c>
      <c r="Q77" s="41">
        <v>1137565</v>
      </c>
      <c r="R77" s="41">
        <v>770556</v>
      </c>
      <c r="S77" s="41">
        <v>999466</v>
      </c>
      <c r="T77" s="41">
        <v>1022416</v>
      </c>
      <c r="U77" s="11">
        <v>915063</v>
      </c>
      <c r="V77" s="11">
        <v>900437</v>
      </c>
      <c r="W77" s="11">
        <v>2993744</v>
      </c>
      <c r="X77" s="11">
        <v>1654851</v>
      </c>
      <c r="Y77" s="11">
        <v>1181015</v>
      </c>
      <c r="Z77" s="11">
        <v>1275709</v>
      </c>
      <c r="AA77" s="11">
        <v>736896</v>
      </c>
      <c r="AB77" s="41">
        <v>605884</v>
      </c>
      <c r="AC77" s="41">
        <v>648134</v>
      </c>
      <c r="AD77" s="41">
        <v>607284</v>
      </c>
      <c r="AE77" s="41">
        <v>635917</v>
      </c>
      <c r="AF77" s="41">
        <v>784419</v>
      </c>
      <c r="AG77" s="41">
        <v>659299</v>
      </c>
      <c r="AH77" s="41">
        <v>755229</v>
      </c>
      <c r="AI77" s="13">
        <v>3.7404662829954916E-2</v>
      </c>
      <c r="AJ77" s="13">
        <v>0.1455030266995703</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v>0</v>
      </c>
      <c r="AA78" s="11">
        <v>0</v>
      </c>
      <c r="AB78" s="41">
        <v>0</v>
      </c>
      <c r="AC78" s="41">
        <v>0</v>
      </c>
      <c r="AD78" s="41">
        <v>0</v>
      </c>
      <c r="AE78" s="41">
        <v>0</v>
      </c>
      <c r="AF78" s="41">
        <v>0</v>
      </c>
      <c r="AG78" s="41">
        <v>0</v>
      </c>
      <c r="AH78" s="41">
        <v>0</v>
      </c>
      <c r="AI78" s="13"/>
      <c r="AJ78" s="13"/>
    </row>
    <row r="79" spans="1:36" ht="10.5" customHeight="1" x14ac:dyDescent="0.2">
      <c r="A79" s="11"/>
      <c r="B79" s="11" t="s">
        <v>49</v>
      </c>
      <c r="C79" s="11"/>
      <c r="D79" s="11"/>
      <c r="E79" s="11"/>
      <c r="F79" s="2"/>
      <c r="G79" s="12">
        <v>13219415</v>
      </c>
      <c r="H79" s="12">
        <v>13001854</v>
      </c>
      <c r="I79" s="12">
        <v>14122635</v>
      </c>
      <c r="J79" s="12">
        <v>17780494</v>
      </c>
      <c r="K79" s="12">
        <f>SUM(K80:K89)</f>
        <v>19047414</v>
      </c>
      <c r="L79" s="12">
        <f>SUM(L80:L89)</f>
        <v>18789666</v>
      </c>
      <c r="M79" s="12">
        <f>SUM(M80:M89)</f>
        <v>19423887</v>
      </c>
      <c r="N79" s="12">
        <f>SUM(N80:N89)</f>
        <v>21577765</v>
      </c>
      <c r="O79" s="41">
        <v>23085468</v>
      </c>
      <c r="P79" s="41">
        <v>23553795</v>
      </c>
      <c r="Q79" s="41">
        <v>22907879</v>
      </c>
      <c r="R79" s="41">
        <v>25662784</v>
      </c>
      <c r="S79" s="41">
        <v>22238490</v>
      </c>
      <c r="T79" s="41">
        <v>23793670</v>
      </c>
      <c r="U79" s="11">
        <v>24686365</v>
      </c>
      <c r="V79" s="11">
        <f>SUM(V80:V89)</f>
        <v>27977526</v>
      </c>
      <c r="W79" s="11">
        <f>SUM(W80:W89)</f>
        <v>25703971</v>
      </c>
      <c r="X79" s="11">
        <f>SUM(X80:X89)</f>
        <v>21626164</v>
      </c>
      <c r="Y79" s="11">
        <f>SUM(Y80:Y89)</f>
        <v>21663360</v>
      </c>
      <c r="Z79" s="11">
        <f>SUM(Z80:Z89)</f>
        <v>21337138</v>
      </c>
      <c r="AA79" s="11">
        <v>22125865</v>
      </c>
      <c r="AB79" s="41">
        <v>22056522</v>
      </c>
      <c r="AC79" s="41">
        <v>22600516</v>
      </c>
      <c r="AD79" s="41">
        <v>23122586</v>
      </c>
      <c r="AE79" s="41">
        <v>25206849</v>
      </c>
      <c r="AF79" s="41">
        <v>26872918</v>
      </c>
      <c r="AG79" s="41">
        <v>27019068</v>
      </c>
      <c r="AH79" s="41">
        <v>27033323</v>
      </c>
      <c r="AI79" s="13">
        <v>3.4491834468111993E-2</v>
      </c>
      <c r="AJ79" s="13">
        <v>5.2759036692161254E-4</v>
      </c>
    </row>
    <row r="80" spans="1:36" ht="10.5" customHeight="1" x14ac:dyDescent="0.2">
      <c r="A80" s="11"/>
      <c r="B80" s="11"/>
      <c r="C80" s="11" t="s">
        <v>50</v>
      </c>
      <c r="D80" s="11"/>
      <c r="E80" s="11"/>
      <c r="F80" s="2"/>
      <c r="G80" s="12">
        <v>0</v>
      </c>
      <c r="H80" s="12">
        <v>0</v>
      </c>
      <c r="I80" s="12">
        <v>0</v>
      </c>
      <c r="J80" s="12">
        <v>816993</v>
      </c>
      <c r="K80" s="12">
        <v>849420</v>
      </c>
      <c r="L80" s="12">
        <v>877675</v>
      </c>
      <c r="M80" s="12">
        <v>906957</v>
      </c>
      <c r="N80" s="12">
        <v>1060790</v>
      </c>
      <c r="O80" s="41">
        <v>957959</v>
      </c>
      <c r="P80" s="41">
        <v>1013537</v>
      </c>
      <c r="Q80" s="41">
        <v>1013537</v>
      </c>
      <c r="R80" s="41">
        <v>1013537</v>
      </c>
      <c r="S80" s="41">
        <v>1013536</v>
      </c>
      <c r="T80" s="41">
        <v>1013537</v>
      </c>
      <c r="U80" s="11">
        <v>1013537</v>
      </c>
      <c r="V80" s="11">
        <v>1013537</v>
      </c>
      <c r="W80" s="11">
        <v>1013537</v>
      </c>
      <c r="X80" s="11">
        <v>1013537</v>
      </c>
      <c r="Y80" s="11">
        <v>1013537</v>
      </c>
      <c r="Z80" s="11">
        <v>1013537</v>
      </c>
      <c r="AA80" s="11">
        <v>1013537</v>
      </c>
      <c r="AB80" s="41">
        <v>1013537</v>
      </c>
      <c r="AC80" s="41">
        <v>1013537</v>
      </c>
      <c r="AD80" s="41">
        <v>1013537</v>
      </c>
      <c r="AE80" s="41">
        <v>990310</v>
      </c>
      <c r="AF80" s="41">
        <v>953755</v>
      </c>
      <c r="AG80" s="41">
        <v>953755</v>
      </c>
      <c r="AH80" s="41">
        <v>1013537</v>
      </c>
      <c r="AI80" s="13">
        <v>0</v>
      </c>
      <c r="AJ80" s="13">
        <v>6.2680667467011966E-2</v>
      </c>
    </row>
    <row r="81" spans="1:36" ht="10.5" customHeight="1" x14ac:dyDescent="0.2">
      <c r="A81" s="11"/>
      <c r="B81" s="11"/>
      <c r="C81" s="11" t="s">
        <v>51</v>
      </c>
      <c r="D81" s="11"/>
      <c r="E81" s="11"/>
      <c r="F81" s="2"/>
      <c r="G81" s="12">
        <v>0</v>
      </c>
      <c r="H81" s="12">
        <v>0</v>
      </c>
      <c r="I81" s="12">
        <v>0</v>
      </c>
      <c r="J81" s="12">
        <v>136489</v>
      </c>
      <c r="K81" s="12">
        <v>137649</v>
      </c>
      <c r="L81" s="12">
        <v>139880</v>
      </c>
      <c r="M81" s="12">
        <v>139170</v>
      </c>
      <c r="N81" s="12">
        <v>168984</v>
      </c>
      <c r="O81" s="41">
        <v>317306</v>
      </c>
      <c r="P81" s="41">
        <v>366696</v>
      </c>
      <c r="Q81" s="41">
        <v>406188</v>
      </c>
      <c r="R81" s="41">
        <v>447150</v>
      </c>
      <c r="S81" s="41">
        <v>472837</v>
      </c>
      <c r="T81" s="41">
        <v>481396</v>
      </c>
      <c r="U81" s="11">
        <v>540137</v>
      </c>
      <c r="V81" s="12">
        <v>610019</v>
      </c>
      <c r="W81" s="11">
        <v>607830</v>
      </c>
      <c r="X81" s="11">
        <v>610382</v>
      </c>
      <c r="Y81" s="11">
        <v>616062</v>
      </c>
      <c r="Z81" s="11">
        <v>625001</v>
      </c>
      <c r="AA81" s="11">
        <v>620328</v>
      </c>
      <c r="AB81" s="41">
        <v>644506</v>
      </c>
      <c r="AC81" s="41">
        <v>625447</v>
      </c>
      <c r="AD81" s="41">
        <v>632163</v>
      </c>
      <c r="AE81" s="41">
        <v>768960</v>
      </c>
      <c r="AF81" s="41">
        <v>713637</v>
      </c>
      <c r="AG81" s="41">
        <v>568341</v>
      </c>
      <c r="AH81" s="41">
        <v>942190</v>
      </c>
      <c r="AI81" s="13">
        <v>6.5332691551523103E-2</v>
      </c>
      <c r="AJ81" s="13">
        <v>0.65778995356660874</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f>127740+173614+592924</f>
        <v>894278</v>
      </c>
      <c r="W82" s="12">
        <f>158398+208294+684530</f>
        <v>1051222</v>
      </c>
      <c r="X82" s="12">
        <v>1260638</v>
      </c>
      <c r="Y82" s="12">
        <v>1312941.0024701948</v>
      </c>
      <c r="Z82" s="12">
        <v>1425212.5714680515</v>
      </c>
      <c r="AA82" s="12">
        <v>1604125</v>
      </c>
      <c r="AB82" s="41">
        <v>1673095</v>
      </c>
      <c r="AC82" s="41">
        <v>1805701</v>
      </c>
      <c r="AD82" s="41">
        <v>1987119</v>
      </c>
      <c r="AE82" s="41">
        <v>1869323</v>
      </c>
      <c r="AF82" s="41">
        <v>1886847</v>
      </c>
      <c r="AG82" s="41">
        <v>1967683</v>
      </c>
      <c r="AH82" s="41">
        <v>1959618</v>
      </c>
      <c r="AI82" s="13">
        <v>2.6695841828756617E-2</v>
      </c>
      <c r="AJ82" s="13">
        <v>-4.0987293176797278E-3</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1605721</v>
      </c>
      <c r="W83" s="12">
        <v>1448778</v>
      </c>
      <c r="X83" s="12">
        <v>1239362</v>
      </c>
      <c r="Y83" s="12">
        <v>1187058.9975298052</v>
      </c>
      <c r="Z83" s="12">
        <v>1074787.4285319485</v>
      </c>
      <c r="AA83" s="12">
        <v>943192</v>
      </c>
      <c r="AB83" s="41">
        <v>794073</v>
      </c>
      <c r="AC83" s="41">
        <v>694718</v>
      </c>
      <c r="AD83" s="41">
        <v>514966</v>
      </c>
      <c r="AE83" s="41">
        <v>489942</v>
      </c>
      <c r="AF83" s="41">
        <v>461405</v>
      </c>
      <c r="AG83" s="41">
        <v>339498</v>
      </c>
      <c r="AH83" s="41">
        <v>157081</v>
      </c>
      <c r="AI83" s="13">
        <v>-0.23667315167528569</v>
      </c>
      <c r="AJ83" s="13">
        <v>-0.53731391642955184</v>
      </c>
    </row>
    <row r="84" spans="1:36" ht="10.5" customHeight="1" x14ac:dyDescent="0.2">
      <c r="A84" s="11"/>
      <c r="B84" s="11"/>
      <c r="C84" s="11" t="s">
        <v>106</v>
      </c>
      <c r="D84" s="11"/>
      <c r="E84" s="11"/>
      <c r="F84" s="2"/>
      <c r="G84" s="12">
        <v>0</v>
      </c>
      <c r="H84" s="12">
        <v>0</v>
      </c>
      <c r="I84" s="12">
        <v>0</v>
      </c>
      <c r="J84" s="12">
        <v>66380</v>
      </c>
      <c r="K84" s="12">
        <v>66380</v>
      </c>
      <c r="L84" s="12">
        <v>62854</v>
      </c>
      <c r="M84" s="12">
        <v>66380</v>
      </c>
      <c r="N84" s="12">
        <v>66380</v>
      </c>
      <c r="O84" s="41">
        <v>68954</v>
      </c>
      <c r="P84" s="41">
        <v>68966</v>
      </c>
      <c r="Q84" s="41">
        <v>66380</v>
      </c>
      <c r="R84" s="41">
        <v>66380</v>
      </c>
      <c r="S84" s="41">
        <v>66380</v>
      </c>
      <c r="T84" s="41">
        <v>66380</v>
      </c>
      <c r="U84" s="11">
        <v>66704</v>
      </c>
      <c r="V84" s="11">
        <v>66380</v>
      </c>
      <c r="W84" s="11">
        <v>66380</v>
      </c>
      <c r="X84" s="11">
        <v>66380</v>
      </c>
      <c r="Y84" s="11">
        <v>66380</v>
      </c>
      <c r="Z84" s="11">
        <v>66380</v>
      </c>
      <c r="AA84" s="11">
        <v>62854</v>
      </c>
      <c r="AB84" s="41">
        <v>66380</v>
      </c>
      <c r="AC84" s="41">
        <v>66380</v>
      </c>
      <c r="AD84" s="41">
        <v>57981</v>
      </c>
      <c r="AE84" s="41">
        <v>66380</v>
      </c>
      <c r="AF84" s="41">
        <v>54455</v>
      </c>
      <c r="AG84" s="41">
        <v>66380</v>
      </c>
      <c r="AH84" s="41">
        <v>67783</v>
      </c>
      <c r="AI84" s="13">
        <v>3.4920195685257394E-3</v>
      </c>
      <c r="AJ84" s="13">
        <v>2.1135884302500754E-2</v>
      </c>
    </row>
    <row r="85" spans="1:36" ht="10.5" customHeight="1" x14ac:dyDescent="0.2">
      <c r="A85" s="11"/>
      <c r="B85" s="14"/>
      <c r="C85" s="11" t="s">
        <v>55</v>
      </c>
      <c r="E85" s="11"/>
      <c r="F85" s="2"/>
      <c r="G85" s="12">
        <v>0</v>
      </c>
      <c r="H85" s="12">
        <v>0</v>
      </c>
      <c r="I85" s="12">
        <v>0</v>
      </c>
      <c r="J85" s="12">
        <v>0</v>
      </c>
      <c r="K85" s="12">
        <v>0</v>
      </c>
      <c r="L85" s="12">
        <v>24599</v>
      </c>
      <c r="M85" s="12">
        <v>75623</v>
      </c>
      <c r="N85" s="12">
        <v>121613</v>
      </c>
      <c r="O85" s="41">
        <v>122840</v>
      </c>
      <c r="P85" s="41">
        <v>156285</v>
      </c>
      <c r="Q85" s="41">
        <v>152467</v>
      </c>
      <c r="R85" s="41">
        <v>171398</v>
      </c>
      <c r="S85" s="41">
        <v>176455</v>
      </c>
      <c r="T85" s="41">
        <v>181586</v>
      </c>
      <c r="U85" s="11">
        <v>207937</v>
      </c>
      <c r="V85" s="11">
        <v>221322</v>
      </c>
      <c r="W85" s="11">
        <v>157003</v>
      </c>
      <c r="X85" s="11">
        <v>168149</v>
      </c>
      <c r="Y85" s="11">
        <v>230469</v>
      </c>
      <c r="Z85" s="11">
        <v>92818</v>
      </c>
      <c r="AA85" s="11">
        <v>103780</v>
      </c>
      <c r="AB85" s="41">
        <v>102734</v>
      </c>
      <c r="AC85" s="41">
        <v>158531</v>
      </c>
      <c r="AD85" s="41">
        <v>199802</v>
      </c>
      <c r="AE85" s="41">
        <v>203942</v>
      </c>
      <c r="AF85" s="41">
        <v>227570</v>
      </c>
      <c r="AG85" s="41">
        <v>275029</v>
      </c>
      <c r="AH85" s="41">
        <v>520564</v>
      </c>
      <c r="AI85" s="13">
        <v>0.31056929517743459</v>
      </c>
      <c r="AJ85" s="13">
        <v>0.89276039981238342</v>
      </c>
    </row>
    <row r="86" spans="1:36" ht="10.5" customHeight="1" x14ac:dyDescent="0.2">
      <c r="A86" s="11"/>
      <c r="B86" s="11"/>
      <c r="C86" s="11" t="s">
        <v>56</v>
      </c>
      <c r="D86" s="11"/>
      <c r="E86" s="11"/>
      <c r="F86" s="2"/>
      <c r="G86" s="12">
        <v>2944941</v>
      </c>
      <c r="H86" s="12">
        <v>2774350</v>
      </c>
      <c r="I86" s="12">
        <v>2977298</v>
      </c>
      <c r="J86" s="12">
        <v>5176155</v>
      </c>
      <c r="K86" s="12">
        <v>6062688</v>
      </c>
      <c r="L86" s="12">
        <v>4923045</v>
      </c>
      <c r="M86" s="12">
        <v>4920137</v>
      </c>
      <c r="N86" s="12">
        <v>6607356</v>
      </c>
      <c r="O86" s="41">
        <v>7513170</v>
      </c>
      <c r="P86" s="41">
        <v>8870875</v>
      </c>
      <c r="Q86" s="41">
        <v>7749758</v>
      </c>
      <c r="R86" s="41">
        <v>10809540</v>
      </c>
      <c r="S86" s="41">
        <v>7070295</v>
      </c>
      <c r="T86" s="41">
        <v>6480124</v>
      </c>
      <c r="U86" s="11">
        <v>6410248</v>
      </c>
      <c r="V86" s="11">
        <v>6476890</v>
      </c>
      <c r="W86" s="11">
        <v>5952652</v>
      </c>
      <c r="X86" s="11">
        <v>5541673</v>
      </c>
      <c r="Y86" s="11">
        <v>5416666</v>
      </c>
      <c r="Z86" s="11">
        <v>5172965</v>
      </c>
      <c r="AA86" s="11">
        <v>5702452</v>
      </c>
      <c r="AB86" s="41">
        <v>5621864</v>
      </c>
      <c r="AC86" s="41">
        <v>6016863</v>
      </c>
      <c r="AD86" s="41">
        <v>6122305</v>
      </c>
      <c r="AE86" s="41">
        <v>7609803</v>
      </c>
      <c r="AF86" s="41">
        <v>8346554</v>
      </c>
      <c r="AG86" s="41">
        <v>7739201</v>
      </c>
      <c r="AH86" s="41">
        <v>8403812</v>
      </c>
      <c r="AI86" s="13">
        <v>6.9299422264061272E-2</v>
      </c>
      <c r="AJ86" s="13">
        <v>8.5875919232489245E-2</v>
      </c>
    </row>
    <row r="87" spans="1:36" ht="10.5" customHeight="1" x14ac:dyDescent="0.2">
      <c r="A87" s="11"/>
      <c r="B87" s="11"/>
      <c r="C87" s="11" t="s">
        <v>57</v>
      </c>
      <c r="D87" s="11"/>
      <c r="E87" s="11"/>
      <c r="F87" s="2"/>
      <c r="G87" s="12">
        <v>8037498</v>
      </c>
      <c r="H87" s="12">
        <v>7979306</v>
      </c>
      <c r="I87" s="12">
        <v>8360813</v>
      </c>
      <c r="J87" s="12">
        <v>8672545</v>
      </c>
      <c r="K87" s="12">
        <v>8971698</v>
      </c>
      <c r="L87" s="12">
        <v>9485205</v>
      </c>
      <c r="M87" s="12">
        <v>10042447</v>
      </c>
      <c r="N87" s="12">
        <v>10214460</v>
      </c>
      <c r="O87" s="41">
        <v>10360814</v>
      </c>
      <c r="P87" s="41">
        <v>9612986</v>
      </c>
      <c r="Q87" s="41">
        <v>9208948</v>
      </c>
      <c r="R87" s="41">
        <v>8933157</v>
      </c>
      <c r="S87" s="41">
        <v>9202762</v>
      </c>
      <c r="T87" s="41">
        <v>11118883</v>
      </c>
      <c r="U87" s="11">
        <v>11333123</v>
      </c>
      <c r="V87" s="11">
        <v>11784149</v>
      </c>
      <c r="W87" s="11">
        <v>10653612</v>
      </c>
      <c r="X87" s="11">
        <v>8462342</v>
      </c>
      <c r="Y87" s="11">
        <v>7377125</v>
      </c>
      <c r="Z87" s="11">
        <v>8266805</v>
      </c>
      <c r="AA87" s="11">
        <v>8909861</v>
      </c>
      <c r="AB87" s="41">
        <v>9180463</v>
      </c>
      <c r="AC87" s="41">
        <v>9700441</v>
      </c>
      <c r="AD87" s="41">
        <v>9575444</v>
      </c>
      <c r="AE87" s="41">
        <v>10375339</v>
      </c>
      <c r="AF87" s="41">
        <v>10637136</v>
      </c>
      <c r="AG87" s="41">
        <v>10962092</v>
      </c>
      <c r="AH87" s="41">
        <v>10354760</v>
      </c>
      <c r="AI87" s="13">
        <v>2.0264029631885672E-2</v>
      </c>
      <c r="AJ87" s="13">
        <v>-5.5402928565095058E-2</v>
      </c>
    </row>
    <row r="88" spans="1:36" ht="10.5" customHeight="1" x14ac:dyDescent="0.2">
      <c r="A88" s="11"/>
      <c r="B88" s="11"/>
      <c r="C88" s="11" t="s">
        <v>58</v>
      </c>
      <c r="D88" s="11"/>
      <c r="E88" s="11"/>
      <c r="F88" s="2"/>
      <c r="G88" s="12">
        <v>2236976</v>
      </c>
      <c r="H88" s="12">
        <v>2248198</v>
      </c>
      <c r="I88" s="12">
        <v>2784524</v>
      </c>
      <c r="J88" s="12">
        <v>2911932</v>
      </c>
      <c r="K88" s="12">
        <v>2959579</v>
      </c>
      <c r="L88" s="12">
        <v>3276408</v>
      </c>
      <c r="M88" s="12">
        <v>3273173</v>
      </c>
      <c r="N88" s="12">
        <v>3338182</v>
      </c>
      <c r="O88" s="41">
        <v>3744425</v>
      </c>
      <c r="P88" s="41">
        <v>3464450</v>
      </c>
      <c r="Q88" s="41">
        <v>3510059</v>
      </c>
      <c r="R88" s="41">
        <v>3755655</v>
      </c>
      <c r="S88" s="41">
        <v>3638372</v>
      </c>
      <c r="T88" s="41">
        <v>3659483</v>
      </c>
      <c r="U88" s="11">
        <v>4632288</v>
      </c>
      <c r="V88" s="11">
        <v>4798013</v>
      </c>
      <c r="W88" s="11">
        <v>4309143</v>
      </c>
      <c r="X88" s="11">
        <v>2846871</v>
      </c>
      <c r="Y88" s="11">
        <v>3979908</v>
      </c>
      <c r="Z88" s="11">
        <v>3218008</v>
      </c>
      <c r="AA88" s="11">
        <v>2931640</v>
      </c>
      <c r="AB88" s="41">
        <v>2583983</v>
      </c>
      <c r="AC88" s="41">
        <v>2153395</v>
      </c>
      <c r="AD88" s="41">
        <v>2481592</v>
      </c>
      <c r="AE88" s="41">
        <v>2614325</v>
      </c>
      <c r="AF88" s="41">
        <v>3406406</v>
      </c>
      <c r="AG88" s="41">
        <v>4043965</v>
      </c>
      <c r="AH88" s="41">
        <v>3301146</v>
      </c>
      <c r="AI88" s="13">
        <v>4.1667657438251293E-2</v>
      </c>
      <c r="AJ88" s="13">
        <v>-0.18368581330451672</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800542</v>
      </c>
      <c r="R89" s="41">
        <v>465967</v>
      </c>
      <c r="S89" s="41">
        <v>597853</v>
      </c>
      <c r="T89" s="41">
        <v>792281</v>
      </c>
      <c r="U89" s="11">
        <v>482391</v>
      </c>
      <c r="V89" s="11">
        <v>507217</v>
      </c>
      <c r="W89" s="11">
        <v>443814</v>
      </c>
      <c r="X89" s="11">
        <v>416830</v>
      </c>
      <c r="Y89" s="11">
        <v>463213</v>
      </c>
      <c r="Z89" s="11">
        <v>381624</v>
      </c>
      <c r="AA89" s="11">
        <v>234096</v>
      </c>
      <c r="AB89" s="41">
        <v>375887</v>
      </c>
      <c r="AC89" s="41">
        <v>365503</v>
      </c>
      <c r="AD89" s="41">
        <v>537677</v>
      </c>
      <c r="AE89" s="41">
        <v>218525</v>
      </c>
      <c r="AF89" s="41">
        <v>185153</v>
      </c>
      <c r="AG89" s="41">
        <v>103124</v>
      </c>
      <c r="AH89" s="41">
        <v>312832</v>
      </c>
      <c r="AI89" s="13">
        <v>-3.0140157487180019E-2</v>
      </c>
      <c r="AJ89" s="13">
        <v>2.033551840502696</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2798296</v>
      </c>
      <c r="H91" s="12">
        <v>2979405</v>
      </c>
      <c r="I91" s="12">
        <v>3017403</v>
      </c>
      <c r="J91" s="12">
        <v>2886759</v>
      </c>
      <c r="K91" s="12">
        <v>2890264</v>
      </c>
      <c r="L91" s="12">
        <v>3494881</v>
      </c>
      <c r="M91" s="12">
        <v>3729287</v>
      </c>
      <c r="N91" s="12">
        <v>4001479</v>
      </c>
      <c r="O91" s="41">
        <v>4199716</v>
      </c>
      <c r="P91" s="41">
        <v>4482339</v>
      </c>
      <c r="Q91" s="41">
        <v>5301800</v>
      </c>
      <c r="R91" s="41">
        <v>5240993</v>
      </c>
      <c r="S91" s="41">
        <v>5592717</v>
      </c>
      <c r="T91" s="41">
        <v>5537642</v>
      </c>
      <c r="U91" s="11">
        <v>5334307</v>
      </c>
      <c r="V91" s="11">
        <v>5298456</v>
      </c>
      <c r="W91" s="11">
        <v>6056194</v>
      </c>
      <c r="X91" s="11">
        <v>9544675</v>
      </c>
      <c r="Y91" s="11">
        <v>8418398</v>
      </c>
      <c r="Z91" s="11">
        <v>5868087</v>
      </c>
      <c r="AA91" s="11">
        <v>8071395</v>
      </c>
      <c r="AB91" s="41">
        <v>8604502</v>
      </c>
      <c r="AC91" s="41">
        <v>8882210</v>
      </c>
      <c r="AD91" s="41">
        <v>9555293</v>
      </c>
      <c r="AE91" s="41">
        <v>9837885</v>
      </c>
      <c r="AF91" s="41">
        <v>9918192</v>
      </c>
      <c r="AG91" s="42">
        <v>9115931</v>
      </c>
      <c r="AH91" s="41">
        <v>9322282</v>
      </c>
      <c r="AI91" s="13">
        <v>1.344320714472147E-2</v>
      </c>
      <c r="AJ91" s="13">
        <v>2.2636305606086749E-2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I94" s="13"/>
      <c r="AJ94" s="13"/>
    </row>
    <row r="95" spans="1:36" ht="10.5" customHeight="1" x14ac:dyDescent="0.2">
      <c r="A95" s="18"/>
      <c r="B95" s="14"/>
      <c r="C95" s="18"/>
      <c r="D95" s="18"/>
      <c r="E95" s="18"/>
      <c r="F95" s="2"/>
      <c r="G95" s="46"/>
      <c r="H95" s="46"/>
      <c r="I95" s="46"/>
      <c r="J95" s="46"/>
      <c r="K95" s="46"/>
      <c r="L95" s="46"/>
      <c r="M95" s="46"/>
      <c r="N95" s="46"/>
      <c r="O95" s="46"/>
      <c r="P95" s="46"/>
      <c r="Q95" s="46"/>
      <c r="AI95" s="13"/>
      <c r="AJ95" s="13"/>
    </row>
    <row r="96" spans="1:36" ht="10.5" customHeight="1" x14ac:dyDescent="0.2">
      <c r="A96" s="47" t="s">
        <v>113</v>
      </c>
      <c r="B96" s="47"/>
      <c r="C96" s="48"/>
      <c r="D96" s="48"/>
      <c r="E96" s="33"/>
      <c r="F96" s="2"/>
      <c r="G96" s="5">
        <v>23696806</v>
      </c>
      <c r="H96" s="5">
        <v>25845421</v>
      </c>
      <c r="I96" s="5">
        <v>26108308</v>
      </c>
      <c r="J96" s="5">
        <v>26077203</v>
      </c>
      <c r="K96" s="5">
        <v>28507630</v>
      </c>
      <c r="L96" s="5">
        <v>29984875</v>
      </c>
      <c r="M96" s="5">
        <v>30987911</v>
      </c>
      <c r="N96" s="5">
        <v>39036912</v>
      </c>
      <c r="O96" s="5">
        <v>37401886</v>
      </c>
      <c r="P96" s="5">
        <v>38664814</v>
      </c>
      <c r="Q96" s="5">
        <v>38875376</v>
      </c>
      <c r="R96" s="39">
        <v>43007664</v>
      </c>
      <c r="S96" s="39">
        <v>40637909</v>
      </c>
      <c r="T96" s="39">
        <v>42022634</v>
      </c>
      <c r="U96" s="39">
        <v>41923647</v>
      </c>
      <c r="V96" s="8">
        <v>45153973</v>
      </c>
      <c r="W96" s="39">
        <v>50164554</v>
      </c>
      <c r="X96" s="39">
        <f t="shared" ref="X96:AA96" si="14">SUM(X98:X107)</f>
        <v>44423453</v>
      </c>
      <c r="Y96" s="39">
        <f t="shared" si="14"/>
        <v>43745353</v>
      </c>
      <c r="Z96" s="39">
        <f t="shared" si="14"/>
        <v>41930148</v>
      </c>
      <c r="AA96" s="39">
        <f t="shared" si="14"/>
        <v>42894062</v>
      </c>
      <c r="AB96" s="39">
        <v>42695597</v>
      </c>
      <c r="AC96" s="39">
        <v>44226677</v>
      </c>
      <c r="AD96" s="39">
        <v>46466353</v>
      </c>
      <c r="AE96" s="39">
        <v>48335510</v>
      </c>
      <c r="AF96" s="39">
        <v>49256852</v>
      </c>
      <c r="AG96" s="96">
        <v>47482719</v>
      </c>
      <c r="AH96" s="96">
        <v>47505531</v>
      </c>
      <c r="AI96" s="10">
        <v>1.7950939933375043E-2</v>
      </c>
      <c r="AJ96" s="10">
        <v>4.8042741613006618E-4</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8249431</v>
      </c>
      <c r="H98" s="50">
        <v>8625667</v>
      </c>
      <c r="I98" s="50">
        <v>9050522</v>
      </c>
      <c r="J98" s="50">
        <v>9986987</v>
      </c>
      <c r="K98" s="50">
        <v>10240680</v>
      </c>
      <c r="L98" s="50">
        <v>11013951</v>
      </c>
      <c r="M98" s="50">
        <v>11326918</v>
      </c>
      <c r="N98" s="50">
        <v>11929630</v>
      </c>
      <c r="O98" s="50">
        <v>13058878</v>
      </c>
      <c r="P98" s="50">
        <v>13348184</v>
      </c>
      <c r="Q98" s="50">
        <v>13792065</v>
      </c>
      <c r="R98" s="41">
        <v>13963676</v>
      </c>
      <c r="S98" s="41">
        <v>14879513</v>
      </c>
      <c r="T98" s="41">
        <v>15978559</v>
      </c>
      <c r="U98" s="41">
        <v>16282938</v>
      </c>
      <c r="V98" s="11">
        <v>17765720</v>
      </c>
      <c r="W98" s="41">
        <v>18576901</v>
      </c>
      <c r="X98" s="41">
        <v>18370040</v>
      </c>
      <c r="Y98" s="41">
        <v>18355528</v>
      </c>
      <c r="Z98" s="41">
        <v>17791243</v>
      </c>
      <c r="AA98" s="41">
        <v>18001174</v>
      </c>
      <c r="AB98" s="41">
        <v>18500887</v>
      </c>
      <c r="AC98" s="41">
        <v>20087026</v>
      </c>
      <c r="AD98" s="41">
        <v>21182148</v>
      </c>
      <c r="AE98" s="41">
        <v>22708437</v>
      </c>
      <c r="AF98" s="41">
        <v>22416413</v>
      </c>
      <c r="AG98" s="42">
        <v>21914060</v>
      </c>
      <c r="AH98" s="42">
        <v>21418360</v>
      </c>
      <c r="AI98" s="13">
        <v>2.4705208957413571E-2</v>
      </c>
      <c r="AJ98" s="13">
        <v>-2.262018083367482E-2</v>
      </c>
    </row>
    <row r="99" spans="1:44" ht="10.5" customHeight="1" x14ac:dyDescent="0.2">
      <c r="A99" s="14"/>
      <c r="B99" s="51" t="s">
        <v>65</v>
      </c>
      <c r="C99" s="44"/>
      <c r="D99" s="44"/>
      <c r="E99" s="34"/>
      <c r="F99" s="2"/>
      <c r="G99" s="50">
        <v>12339068</v>
      </c>
      <c r="H99" s="50">
        <v>12639687</v>
      </c>
      <c r="I99" s="50">
        <v>13232857</v>
      </c>
      <c r="J99" s="50">
        <v>14210938</v>
      </c>
      <c r="K99" s="50">
        <v>15134807</v>
      </c>
      <c r="L99" s="50">
        <v>16186550</v>
      </c>
      <c r="M99" s="50">
        <v>17414499</v>
      </c>
      <c r="N99" s="50">
        <v>18814356</v>
      </c>
      <c r="O99" s="50">
        <v>20158316</v>
      </c>
      <c r="P99" s="50">
        <v>20896752</v>
      </c>
      <c r="Q99" s="50">
        <v>21007066</v>
      </c>
      <c r="R99" s="41">
        <v>20612997</v>
      </c>
      <c r="S99" s="41">
        <v>21090442</v>
      </c>
      <c r="T99" s="41">
        <v>21887593</v>
      </c>
      <c r="U99" s="41">
        <v>21820781</v>
      </c>
      <c r="V99" s="11">
        <v>23289004</v>
      </c>
      <c r="W99" s="41">
        <v>24054297</v>
      </c>
      <c r="X99" s="41">
        <v>22683924</v>
      </c>
      <c r="Y99" s="41">
        <v>22371632</v>
      </c>
      <c r="Z99" s="41">
        <v>21455894</v>
      </c>
      <c r="AA99" s="41">
        <v>22343941</v>
      </c>
      <c r="AB99" s="41">
        <v>21575536</v>
      </c>
      <c r="AC99" s="41">
        <v>20936245</v>
      </c>
      <c r="AD99" s="41">
        <v>21788739</v>
      </c>
      <c r="AE99" s="41">
        <v>22167771</v>
      </c>
      <c r="AF99" s="41">
        <v>23110302</v>
      </c>
      <c r="AG99" s="42">
        <v>21501838</v>
      </c>
      <c r="AH99" s="42">
        <v>21340130</v>
      </c>
      <c r="AI99" s="13">
        <v>-1.8267864787878674E-3</v>
      </c>
      <c r="AJ99" s="13">
        <v>-7.5206593966525093E-3</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231311</v>
      </c>
      <c r="H102" s="50">
        <v>222361</v>
      </c>
      <c r="I102" s="50">
        <v>232208</v>
      </c>
      <c r="J102" s="50">
        <v>80036</v>
      </c>
      <c r="K102" s="50">
        <v>30313</v>
      </c>
      <c r="L102" s="50">
        <v>33634</v>
      </c>
      <c r="M102" s="50">
        <v>36827</v>
      </c>
      <c r="N102" s="50">
        <v>36030</v>
      </c>
      <c r="O102" s="50">
        <v>31610</v>
      </c>
      <c r="P102" s="50">
        <v>30512</v>
      </c>
      <c r="Q102" s="50">
        <v>21070</v>
      </c>
      <c r="R102" s="41">
        <v>13483</v>
      </c>
      <c r="S102" s="41">
        <v>11862</v>
      </c>
      <c r="T102" s="41">
        <v>25757</v>
      </c>
      <c r="U102" s="41">
        <v>29073</v>
      </c>
      <c r="V102" s="11">
        <v>45654</v>
      </c>
      <c r="W102" s="41">
        <v>47381</v>
      </c>
      <c r="X102" s="41">
        <v>721</v>
      </c>
      <c r="Y102" s="41">
        <v>0</v>
      </c>
      <c r="Z102" s="41">
        <v>146</v>
      </c>
      <c r="AA102" s="41">
        <v>0</v>
      </c>
      <c r="AB102" s="41">
        <v>550</v>
      </c>
      <c r="AC102" s="41">
        <v>38</v>
      </c>
      <c r="AD102" s="41">
        <v>612</v>
      </c>
      <c r="AE102" s="41">
        <v>4085</v>
      </c>
      <c r="AF102" s="41">
        <v>0</v>
      </c>
      <c r="AG102" s="42">
        <v>0</v>
      </c>
      <c r="AH102" s="42">
        <v>0</v>
      </c>
      <c r="AI102" s="13">
        <v>-1</v>
      </c>
      <c r="AJ102" s="13" t="s">
        <v>246</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18375</v>
      </c>
      <c r="H104" s="50">
        <v>83208</v>
      </c>
      <c r="I104" s="50">
        <v>154821</v>
      </c>
      <c r="J104" s="50">
        <v>177720</v>
      </c>
      <c r="K104" s="50">
        <v>33640</v>
      </c>
      <c r="L104" s="50">
        <v>15162</v>
      </c>
      <c r="M104" s="50">
        <v>18977</v>
      </c>
      <c r="N104" s="50">
        <v>11943</v>
      </c>
      <c r="O104" s="50">
        <v>12147</v>
      </c>
      <c r="P104" s="50">
        <v>3590</v>
      </c>
      <c r="Q104" s="50">
        <v>7528</v>
      </c>
      <c r="R104" s="41">
        <v>43989</v>
      </c>
      <c r="S104" s="41">
        <v>133949</v>
      </c>
      <c r="T104" s="41">
        <v>73702</v>
      </c>
      <c r="U104" s="41">
        <v>46648</v>
      </c>
      <c r="V104" s="11">
        <v>7457</v>
      </c>
      <c r="W104" s="41">
        <v>8145</v>
      </c>
      <c r="X104" s="41">
        <v>11617</v>
      </c>
      <c r="Y104" s="41">
        <v>2615</v>
      </c>
      <c r="Z104" s="41">
        <v>3520</v>
      </c>
      <c r="AA104" s="41">
        <v>5621</v>
      </c>
      <c r="AB104" s="41">
        <v>11042</v>
      </c>
      <c r="AC104" s="41">
        <v>2927</v>
      </c>
      <c r="AD104" s="41">
        <v>550</v>
      </c>
      <c r="AE104" s="41">
        <v>523</v>
      </c>
      <c r="AF104" s="41">
        <v>5968</v>
      </c>
      <c r="AG104" s="42">
        <v>45989</v>
      </c>
      <c r="AH104" s="42">
        <v>52313</v>
      </c>
      <c r="AI104" s="13">
        <v>0.29596611753956603</v>
      </c>
      <c r="AJ104" s="13">
        <v>0.13751114396921002</v>
      </c>
    </row>
    <row r="105" spans="1:44" ht="10.5" customHeight="1" x14ac:dyDescent="0.2">
      <c r="A105" s="14"/>
      <c r="B105" s="51" t="s">
        <v>72</v>
      </c>
      <c r="C105" s="44"/>
      <c r="D105" s="44"/>
      <c r="E105" s="34"/>
      <c r="F105" s="2"/>
      <c r="G105" s="50">
        <v>1130631</v>
      </c>
      <c r="H105" s="50">
        <v>1610725</v>
      </c>
      <c r="I105" s="50">
        <v>2013002</v>
      </c>
      <c r="J105" s="50">
        <v>1169328</v>
      </c>
      <c r="K105" s="50">
        <v>1609248</v>
      </c>
      <c r="L105" s="50">
        <v>1641850</v>
      </c>
      <c r="M105" s="50">
        <v>1544328</v>
      </c>
      <c r="N105" s="50">
        <v>2052427</v>
      </c>
      <c r="O105" s="50">
        <v>2024569</v>
      </c>
      <c r="P105" s="50">
        <v>2045893</v>
      </c>
      <c r="Q105" s="50">
        <v>2074541</v>
      </c>
      <c r="R105" s="41">
        <v>1934964</v>
      </c>
      <c r="S105" s="41">
        <v>2049521</v>
      </c>
      <c r="T105" s="41">
        <v>1907132</v>
      </c>
      <c r="U105" s="41">
        <v>2052087</v>
      </c>
      <c r="V105" s="11">
        <v>2129190</v>
      </c>
      <c r="W105" s="41">
        <v>6468257</v>
      </c>
      <c r="X105" s="41">
        <v>2310695</v>
      </c>
      <c r="Y105" s="41">
        <v>2091305</v>
      </c>
      <c r="Z105" s="41">
        <v>2120344</v>
      </c>
      <c r="AA105" s="41">
        <v>2149537</v>
      </c>
      <c r="AB105" s="41">
        <v>1931406</v>
      </c>
      <c r="AC105" s="41">
        <v>1929335</v>
      </c>
      <c r="AD105" s="41">
        <v>1903641</v>
      </c>
      <c r="AE105" s="41">
        <v>2210876</v>
      </c>
      <c r="AF105" s="41">
        <v>2245890</v>
      </c>
      <c r="AG105" s="42">
        <v>2396768</v>
      </c>
      <c r="AH105" s="42">
        <v>2310900</v>
      </c>
      <c r="AI105" s="13">
        <v>3.0349574443046645E-2</v>
      </c>
      <c r="AJ105" s="13">
        <v>-3.5826579794122751E-2</v>
      </c>
    </row>
    <row r="106" spans="1:44" ht="10.5" customHeight="1" x14ac:dyDescent="0.2">
      <c r="A106" s="14"/>
      <c r="B106" s="51" t="s">
        <v>73</v>
      </c>
      <c r="C106" s="44"/>
      <c r="D106" s="44"/>
      <c r="E106" s="34"/>
      <c r="F106" s="2"/>
      <c r="G106" s="50">
        <v>1660435</v>
      </c>
      <c r="H106" s="50">
        <v>2587918</v>
      </c>
      <c r="I106" s="50">
        <v>1317765</v>
      </c>
      <c r="J106" s="50">
        <v>352410</v>
      </c>
      <c r="K106" s="50">
        <v>1265770</v>
      </c>
      <c r="L106" s="50">
        <v>954664</v>
      </c>
      <c r="M106" s="50">
        <v>406628</v>
      </c>
      <c r="N106" s="50">
        <v>6017879</v>
      </c>
      <c r="O106" s="50">
        <v>1932244</v>
      </c>
      <c r="P106" s="50">
        <v>2199329</v>
      </c>
      <c r="Q106" s="50">
        <v>1928193</v>
      </c>
      <c r="R106" s="41">
        <v>6381550</v>
      </c>
      <c r="S106" s="41">
        <v>2413246</v>
      </c>
      <c r="T106" s="41">
        <v>1969589</v>
      </c>
      <c r="U106" s="41">
        <v>1527497</v>
      </c>
      <c r="V106" s="11">
        <v>1755247</v>
      </c>
      <c r="W106" s="41">
        <v>914972</v>
      </c>
      <c r="X106" s="41">
        <v>806211</v>
      </c>
      <c r="Y106" s="41">
        <v>783620</v>
      </c>
      <c r="Z106" s="41">
        <v>393980</v>
      </c>
      <c r="AA106" s="41">
        <v>219569</v>
      </c>
      <c r="AB106" s="41">
        <v>515925</v>
      </c>
      <c r="AC106" s="41">
        <v>1118458</v>
      </c>
      <c r="AD106" s="41">
        <v>1435555</v>
      </c>
      <c r="AE106" s="41">
        <v>1120820</v>
      </c>
      <c r="AF106" s="41">
        <v>1354811</v>
      </c>
      <c r="AG106" s="42">
        <v>1479684</v>
      </c>
      <c r="AH106" s="42">
        <v>2160448</v>
      </c>
      <c r="AI106" s="13">
        <v>0.26957844642056061</v>
      </c>
      <c r="AJ106" s="13">
        <v>0.46007390767217865</v>
      </c>
    </row>
    <row r="107" spans="1:44" ht="10.5" customHeight="1" x14ac:dyDescent="0.2">
      <c r="A107" s="14"/>
      <c r="B107" s="51" t="s">
        <v>39</v>
      </c>
      <c r="C107" s="44"/>
      <c r="D107" s="44"/>
      <c r="E107" s="34"/>
      <c r="F107" s="2"/>
      <c r="G107" s="50">
        <v>67555</v>
      </c>
      <c r="H107" s="50">
        <v>75855</v>
      </c>
      <c r="I107" s="50">
        <v>107133</v>
      </c>
      <c r="J107" s="50">
        <v>99784</v>
      </c>
      <c r="K107" s="50">
        <v>193172</v>
      </c>
      <c r="L107" s="50">
        <v>139064</v>
      </c>
      <c r="M107" s="50">
        <v>239734</v>
      </c>
      <c r="N107" s="50">
        <v>174647</v>
      </c>
      <c r="O107" s="50">
        <v>184122</v>
      </c>
      <c r="P107" s="50">
        <v>140554</v>
      </c>
      <c r="Q107" s="50">
        <v>44913</v>
      </c>
      <c r="R107" s="41">
        <v>57005</v>
      </c>
      <c r="S107" s="41">
        <v>59376</v>
      </c>
      <c r="T107" s="41">
        <v>180302</v>
      </c>
      <c r="U107" s="41">
        <v>164623</v>
      </c>
      <c r="V107" s="11">
        <v>161701</v>
      </c>
      <c r="W107" s="41">
        <v>94601</v>
      </c>
      <c r="X107" s="41">
        <v>240245</v>
      </c>
      <c r="Y107" s="41">
        <v>140653</v>
      </c>
      <c r="Z107" s="41">
        <v>165021</v>
      </c>
      <c r="AA107" s="41">
        <v>174220</v>
      </c>
      <c r="AB107" s="41">
        <v>160251</v>
      </c>
      <c r="AC107" s="41">
        <v>152648</v>
      </c>
      <c r="AD107" s="41">
        <v>155108</v>
      </c>
      <c r="AE107" s="41">
        <v>122998</v>
      </c>
      <c r="AF107" s="41">
        <v>123468</v>
      </c>
      <c r="AG107" s="42">
        <v>144380</v>
      </c>
      <c r="AH107" s="42">
        <v>223380</v>
      </c>
      <c r="AI107" s="13">
        <v>5.69162853484666E-2</v>
      </c>
      <c r="AJ107" s="13">
        <v>0.54716719767280786</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201</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17</v>
      </c>
      <c r="T118" s="6" t="s">
        <v>18</v>
      </c>
      <c r="U118" s="6" t="s">
        <v>19</v>
      </c>
      <c r="V118" s="6" t="s">
        <v>20</v>
      </c>
      <c r="W118" s="6" t="s">
        <v>21</v>
      </c>
      <c r="X118" s="6" t="s">
        <v>22</v>
      </c>
      <c r="Y118" s="6" t="s">
        <v>23</v>
      </c>
      <c r="Z118" s="6" t="s">
        <v>24</v>
      </c>
      <c r="AA118" s="6" t="s">
        <v>25</v>
      </c>
      <c r="AB118" s="6" t="s">
        <v>85</v>
      </c>
      <c r="AC118" s="6" t="s">
        <v>27</v>
      </c>
      <c r="AD118" s="6" t="s">
        <v>28</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7637135</v>
      </c>
      <c r="H119" s="5">
        <v>7938184</v>
      </c>
      <c r="I119" s="5">
        <v>6056508</v>
      </c>
      <c r="J119" s="5">
        <v>7528568</v>
      </c>
      <c r="K119" s="5">
        <f>SUM(K121,K136,K147,K149)</f>
        <v>16116348</v>
      </c>
      <c r="L119" s="5">
        <f>SUM(L121,L136,L147,L149)</f>
        <v>7111101</v>
      </c>
      <c r="M119" s="5">
        <f>SUM(M121,M136,M147,M149)</f>
        <v>7283240</v>
      </c>
      <c r="N119" s="5">
        <f>SUM(N121,N136,N147,N149)</f>
        <v>9260213</v>
      </c>
      <c r="O119" s="5">
        <v>12836783.41</v>
      </c>
      <c r="P119" s="5">
        <v>16256456</v>
      </c>
      <c r="Q119" s="5">
        <v>13586146.039999999</v>
      </c>
      <c r="R119" s="62">
        <v>16491972.600000001</v>
      </c>
      <c r="S119" s="62">
        <v>12281724.92</v>
      </c>
      <c r="T119" s="62">
        <v>14340652.09</v>
      </c>
      <c r="U119" s="39">
        <v>14663255.260000002</v>
      </c>
      <c r="V119" s="39">
        <v>18525260.25</v>
      </c>
      <c r="W119" s="62">
        <v>14110578.310000001</v>
      </c>
      <c r="X119" s="62">
        <v>12562195.4</v>
      </c>
      <c r="Y119" s="62">
        <v>12219548.99</v>
      </c>
      <c r="Z119" s="62">
        <v>11933790.149999999</v>
      </c>
      <c r="AA119" s="62">
        <v>14272479</v>
      </c>
      <c r="AB119" s="62">
        <v>18576300</v>
      </c>
      <c r="AC119" s="62">
        <v>13417733</v>
      </c>
      <c r="AD119" s="62">
        <v>16542884</v>
      </c>
      <c r="AE119" s="62">
        <v>28032084</v>
      </c>
      <c r="AF119" s="62">
        <v>17095741</v>
      </c>
      <c r="AG119" s="62">
        <v>17346369</v>
      </c>
      <c r="AH119" s="62">
        <v>17123509</v>
      </c>
      <c r="AI119" s="10">
        <v>-1.3480687250852164E-2</v>
      </c>
      <c r="AJ119" s="10">
        <v>-1.2847645521665082E-2</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3370795</v>
      </c>
      <c r="H121" s="12">
        <v>3616768</v>
      </c>
      <c r="I121" s="12">
        <v>3969150</v>
      </c>
      <c r="J121" s="12">
        <v>6290245</v>
      </c>
      <c r="K121" s="12">
        <f>SUM(K122,K126:K130)</f>
        <v>13223020</v>
      </c>
      <c r="L121" s="12">
        <f>SUM(L122,L126:L130)</f>
        <v>4425108</v>
      </c>
      <c r="M121" s="12">
        <f>SUM(M122,M126:M130)</f>
        <v>4014907</v>
      </c>
      <c r="N121" s="12">
        <f>SUM(N122,N126:N130)</f>
        <v>5494924</v>
      </c>
      <c r="O121" s="63">
        <v>5887163.04</v>
      </c>
      <c r="P121" s="63">
        <v>6695443</v>
      </c>
      <c r="Q121" s="63">
        <v>6749247.2299999995</v>
      </c>
      <c r="R121" s="63">
        <v>7175124.0300000003</v>
      </c>
      <c r="S121" s="63">
        <v>6783974.5099999998</v>
      </c>
      <c r="T121" s="63">
        <v>8221706.2400000002</v>
      </c>
      <c r="U121" s="41">
        <v>9126009.3800000008</v>
      </c>
      <c r="V121" s="41">
        <v>9650827.2599999998</v>
      </c>
      <c r="W121" s="63">
        <v>8223026.2200000007</v>
      </c>
      <c r="X121" s="63">
        <v>9096405.8200000003</v>
      </c>
      <c r="Y121" s="63">
        <v>10008299.140000001</v>
      </c>
      <c r="Z121" s="63">
        <v>9258790.0399999991</v>
      </c>
      <c r="AA121" s="63">
        <v>8331394</v>
      </c>
      <c r="AB121" s="63">
        <v>13596214</v>
      </c>
      <c r="AC121" s="63">
        <v>9287729</v>
      </c>
      <c r="AD121" s="63">
        <v>10677972</v>
      </c>
      <c r="AE121" s="63">
        <v>22443430</v>
      </c>
      <c r="AF121" s="63">
        <v>13534995</v>
      </c>
      <c r="AG121" s="63">
        <v>13426151</v>
      </c>
      <c r="AH121" s="63">
        <v>14582870</v>
      </c>
      <c r="AI121" s="13">
        <v>1.1744461008631024E-2</v>
      </c>
      <c r="AJ121" s="13">
        <v>8.6154177768446069E-2</v>
      </c>
    </row>
    <row r="122" spans="1:44" ht="10.5" customHeight="1" x14ac:dyDescent="0.2">
      <c r="A122" s="11"/>
      <c r="B122" s="11"/>
      <c r="C122" s="11" t="s">
        <v>36</v>
      </c>
      <c r="D122" s="11"/>
      <c r="E122" s="11"/>
      <c r="F122" s="2"/>
      <c r="G122" s="12">
        <v>1717681</v>
      </c>
      <c r="H122" s="12">
        <v>1804004</v>
      </c>
      <c r="I122" s="12">
        <v>1836059</v>
      </c>
      <c r="J122" s="12">
        <v>2772872</v>
      </c>
      <c r="K122" s="12">
        <f>SUM(K123:K125)</f>
        <v>2592878</v>
      </c>
      <c r="L122" s="12">
        <f>SUM(L123:L125)</f>
        <v>2797457</v>
      </c>
      <c r="M122" s="12">
        <f>SUM(M123:M125)</f>
        <v>2874787</v>
      </c>
      <c r="N122" s="12">
        <f>SUM(N123:N125)</f>
        <v>3063231</v>
      </c>
      <c r="O122" s="12">
        <v>3540195.03</v>
      </c>
      <c r="P122" s="12">
        <v>4045440</v>
      </c>
      <c r="Q122" s="12">
        <v>3961038.49</v>
      </c>
      <c r="R122" s="63">
        <v>4211800.17</v>
      </c>
      <c r="S122" s="63">
        <v>4045439.91</v>
      </c>
      <c r="T122" s="63">
        <v>4572178.38</v>
      </c>
      <c r="U122" s="41">
        <v>5084915.0500000007</v>
      </c>
      <c r="V122" s="41">
        <v>5362321.3899999997</v>
      </c>
      <c r="W122" s="63">
        <v>5528784.540000001</v>
      </c>
      <c r="X122" s="63">
        <v>5365617.5699999994</v>
      </c>
      <c r="Y122" s="63">
        <v>5591339.3600000003</v>
      </c>
      <c r="Z122" s="63">
        <v>5792044.5999999996</v>
      </c>
      <c r="AA122" s="63">
        <v>6024123</v>
      </c>
      <c r="AB122" s="63">
        <v>6514287</v>
      </c>
      <c r="AC122" s="63">
        <v>5424468</v>
      </c>
      <c r="AD122" s="63">
        <v>5566672</v>
      </c>
      <c r="AE122" s="63">
        <v>5603579</v>
      </c>
      <c r="AF122" s="63">
        <v>5503223</v>
      </c>
      <c r="AG122" s="63">
        <v>5901399</v>
      </c>
      <c r="AH122" s="63">
        <v>6212288</v>
      </c>
      <c r="AI122" s="13">
        <v>-7.8802035686865723E-3</v>
      </c>
      <c r="AJ122" s="13">
        <v>5.2680559304666572E-2</v>
      </c>
    </row>
    <row r="123" spans="1:44" ht="10.5" customHeight="1" x14ac:dyDescent="0.2">
      <c r="A123" s="11"/>
      <c r="B123" s="11"/>
      <c r="C123" s="11"/>
      <c r="D123" s="11" t="s">
        <v>37</v>
      </c>
      <c r="E123" s="11"/>
      <c r="F123" s="2"/>
      <c r="G123" s="12">
        <v>1612508</v>
      </c>
      <c r="H123" s="12">
        <v>1677243</v>
      </c>
      <c r="I123" s="12">
        <v>1720857</v>
      </c>
      <c r="J123" s="12">
        <v>1810469</v>
      </c>
      <c r="K123" s="12">
        <v>2413663</v>
      </c>
      <c r="L123" s="12">
        <v>2619107</v>
      </c>
      <c r="M123" s="12">
        <v>2623450</v>
      </c>
      <c r="N123" s="12">
        <v>2686146</v>
      </c>
      <c r="O123" s="12">
        <v>2998262.62</v>
      </c>
      <c r="P123" s="12">
        <v>3435808</v>
      </c>
      <c r="Q123" s="12">
        <v>3393593.28</v>
      </c>
      <c r="R123" s="63">
        <v>3518780.45</v>
      </c>
      <c r="S123" s="63">
        <v>3435807.63</v>
      </c>
      <c r="T123" s="63">
        <v>3873829.03</v>
      </c>
      <c r="U123" s="41">
        <v>4393989.32</v>
      </c>
      <c r="V123" s="41">
        <v>4761946.55</v>
      </c>
      <c r="W123" s="63">
        <v>4821559.24</v>
      </c>
      <c r="X123" s="63">
        <v>4624863.68</v>
      </c>
      <c r="Y123" s="63">
        <v>4797239.51</v>
      </c>
      <c r="Z123" s="63">
        <v>4947141.18</v>
      </c>
      <c r="AA123" s="63">
        <v>5233289</v>
      </c>
      <c r="AB123" s="63">
        <v>5555549</v>
      </c>
      <c r="AC123" s="63">
        <v>4566679</v>
      </c>
      <c r="AD123" s="63">
        <v>4725649</v>
      </c>
      <c r="AE123" s="63">
        <v>4699348</v>
      </c>
      <c r="AF123" s="63">
        <v>4611923</v>
      </c>
      <c r="AG123" s="63">
        <v>4879813</v>
      </c>
      <c r="AH123" s="63">
        <v>5190448</v>
      </c>
      <c r="AI123" s="13">
        <v>-1.1265601592430285E-2</v>
      </c>
      <c r="AJ123" s="13">
        <v>6.3657152435964245E-2</v>
      </c>
    </row>
    <row r="124" spans="1:44" ht="10.5" customHeight="1" x14ac:dyDescent="0.2">
      <c r="A124" s="11"/>
      <c r="B124" s="11"/>
      <c r="C124" s="14"/>
      <c r="D124" s="11" t="s">
        <v>90</v>
      </c>
      <c r="E124" s="11"/>
      <c r="F124" s="2"/>
      <c r="G124" s="12">
        <v>0</v>
      </c>
      <c r="H124" s="12">
        <v>0</v>
      </c>
      <c r="I124" s="12">
        <v>0</v>
      </c>
      <c r="J124" s="12">
        <v>850113</v>
      </c>
      <c r="K124" s="12">
        <v>0</v>
      </c>
      <c r="L124" s="12">
        <v>0</v>
      </c>
      <c r="M124" s="12">
        <v>36546</v>
      </c>
      <c r="N124" s="12">
        <v>50320</v>
      </c>
      <c r="O124" s="12">
        <v>150768.15</v>
      </c>
      <c r="P124" s="12">
        <v>155715</v>
      </c>
      <c r="Q124" s="12">
        <v>193027</v>
      </c>
      <c r="R124" s="63">
        <v>185066.08</v>
      </c>
      <c r="S124" s="63">
        <v>155715.45000000001</v>
      </c>
      <c r="T124" s="63">
        <v>257835.59</v>
      </c>
      <c r="U124" s="41">
        <v>278267.78000000003</v>
      </c>
      <c r="V124" s="41">
        <v>313646.23</v>
      </c>
      <c r="W124" s="63">
        <v>313646.23</v>
      </c>
      <c r="X124" s="63">
        <v>227025.59</v>
      </c>
      <c r="Y124" s="63">
        <v>206760.53</v>
      </c>
      <c r="Z124" s="63">
        <v>196735.82</v>
      </c>
      <c r="AA124" s="63">
        <v>168527</v>
      </c>
      <c r="AB124" s="63">
        <v>238513</v>
      </c>
      <c r="AC124" s="63">
        <v>250256</v>
      </c>
      <c r="AD124" s="63">
        <v>271011</v>
      </c>
      <c r="AE124" s="63">
        <v>260386</v>
      </c>
      <c r="AF124" s="63">
        <v>269443</v>
      </c>
      <c r="AG124" s="63">
        <v>316914</v>
      </c>
      <c r="AH124" s="63">
        <v>437105</v>
      </c>
      <c r="AI124" s="13">
        <v>0.10623047866032898</v>
      </c>
      <c r="AJ124" s="13">
        <v>0.37925430873991051</v>
      </c>
    </row>
    <row r="125" spans="1:44" ht="10.5" customHeight="1" x14ac:dyDescent="0.2">
      <c r="A125" s="11"/>
      <c r="B125" s="11"/>
      <c r="C125" s="14"/>
      <c r="D125" s="11" t="s">
        <v>39</v>
      </c>
      <c r="E125" s="11"/>
      <c r="F125" s="2"/>
      <c r="G125" s="12">
        <v>105173</v>
      </c>
      <c r="H125" s="12">
        <v>126761</v>
      </c>
      <c r="I125" s="12">
        <v>115202</v>
      </c>
      <c r="J125" s="12">
        <v>112290</v>
      </c>
      <c r="K125" s="12">
        <v>179215</v>
      </c>
      <c r="L125" s="12">
        <v>178350</v>
      </c>
      <c r="M125" s="12">
        <v>214791</v>
      </c>
      <c r="N125" s="12">
        <v>326765</v>
      </c>
      <c r="O125" s="12">
        <v>391164.26</v>
      </c>
      <c r="P125" s="12">
        <v>453917</v>
      </c>
      <c r="Q125" s="12">
        <v>374418.21</v>
      </c>
      <c r="R125" s="63">
        <v>507953.64</v>
      </c>
      <c r="S125" s="63">
        <v>453916.82999999996</v>
      </c>
      <c r="T125" s="63">
        <v>440513.76</v>
      </c>
      <c r="U125" s="41">
        <v>412657.95</v>
      </c>
      <c r="V125" s="41">
        <v>286728.61</v>
      </c>
      <c r="W125" s="63">
        <v>393579.07</v>
      </c>
      <c r="X125" s="63">
        <v>513728.30000000005</v>
      </c>
      <c r="Y125" s="63">
        <v>587339.32000000007</v>
      </c>
      <c r="Z125" s="63">
        <v>648167.6</v>
      </c>
      <c r="AA125" s="63">
        <v>622307</v>
      </c>
      <c r="AB125" s="63">
        <v>720225</v>
      </c>
      <c r="AC125" s="63">
        <v>607533</v>
      </c>
      <c r="AD125" s="63">
        <v>570012</v>
      </c>
      <c r="AE125" s="63">
        <v>643845</v>
      </c>
      <c r="AF125" s="63">
        <v>621857</v>
      </c>
      <c r="AG125" s="63">
        <v>704672</v>
      </c>
      <c r="AH125" s="63">
        <v>584735</v>
      </c>
      <c r="AI125" s="13">
        <v>-3.4137845033824665E-2</v>
      </c>
      <c r="AJ125" s="13">
        <v>-0.17020259070886881</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501264</v>
      </c>
      <c r="O126" s="12">
        <v>640849.01</v>
      </c>
      <c r="P126" s="12">
        <v>800999</v>
      </c>
      <c r="Q126" s="12">
        <v>842857.74</v>
      </c>
      <c r="R126" s="63">
        <v>903361.86</v>
      </c>
      <c r="S126" s="63">
        <v>800998.6</v>
      </c>
      <c r="T126" s="63">
        <v>1043791.86</v>
      </c>
      <c r="U126" s="41">
        <v>1110726.33</v>
      </c>
      <c r="V126" s="41">
        <v>1015317.87</v>
      </c>
      <c r="W126" s="63">
        <v>1018058.68</v>
      </c>
      <c r="X126" s="63">
        <v>1021235.25</v>
      </c>
      <c r="Y126" s="63">
        <v>1102514.78</v>
      </c>
      <c r="Z126" s="63">
        <v>2117103.44</v>
      </c>
      <c r="AA126" s="63">
        <v>1181134</v>
      </c>
      <c r="AB126" s="63">
        <v>2311373</v>
      </c>
      <c r="AC126" s="63">
        <v>2332951</v>
      </c>
      <c r="AD126" s="63">
        <v>2389886</v>
      </c>
      <c r="AE126" s="63">
        <v>2491103</v>
      </c>
      <c r="AF126" s="63">
        <v>2740435</v>
      </c>
      <c r="AG126" s="63">
        <v>2933825</v>
      </c>
      <c r="AH126" s="63">
        <v>2915178</v>
      </c>
      <c r="AI126" s="13">
        <v>3.9439397400444998E-2</v>
      </c>
      <c r="AJ126" s="13">
        <v>-6.3558664882874746E-3</v>
      </c>
    </row>
    <row r="127" spans="1:44" ht="10.5" customHeight="1" x14ac:dyDescent="0.2">
      <c r="A127" s="11"/>
      <c r="B127" s="14"/>
      <c r="C127" s="11" t="s">
        <v>41</v>
      </c>
      <c r="D127" s="11"/>
      <c r="E127" s="11"/>
      <c r="F127" s="2"/>
      <c r="G127" s="12">
        <v>0</v>
      </c>
      <c r="H127" s="12">
        <v>0</v>
      </c>
      <c r="I127" s="12">
        <v>0</v>
      </c>
      <c r="J127" s="12">
        <v>0</v>
      </c>
      <c r="K127" s="12">
        <v>0</v>
      </c>
      <c r="L127" s="12">
        <v>0</v>
      </c>
      <c r="M127" s="12">
        <v>0</v>
      </c>
      <c r="N127" s="12">
        <v>0</v>
      </c>
      <c r="O127" s="12">
        <v>0</v>
      </c>
      <c r="P127" s="12">
        <v>0</v>
      </c>
      <c r="Q127" s="12">
        <v>0</v>
      </c>
      <c r="R127" s="63">
        <v>0</v>
      </c>
      <c r="S127" s="63">
        <v>0</v>
      </c>
      <c r="T127" s="63">
        <v>0</v>
      </c>
      <c r="U127" s="41">
        <v>0</v>
      </c>
      <c r="V127" s="41">
        <v>0</v>
      </c>
      <c r="W127" s="63">
        <v>0</v>
      </c>
      <c r="X127" s="63">
        <v>0</v>
      </c>
      <c r="Y127" s="63">
        <v>0</v>
      </c>
      <c r="Z127" s="63">
        <v>0</v>
      </c>
      <c r="AA127" s="63">
        <v>0</v>
      </c>
      <c r="AB127" s="63">
        <v>0</v>
      </c>
      <c r="AC127" s="63">
        <v>0</v>
      </c>
      <c r="AD127" s="63">
        <v>0</v>
      </c>
      <c r="AE127" s="63">
        <v>0</v>
      </c>
      <c r="AF127" s="63">
        <v>0</v>
      </c>
      <c r="AG127" s="63">
        <v>0</v>
      </c>
      <c r="AH127" s="63">
        <v>0</v>
      </c>
      <c r="AI127" s="13" t="s">
        <v>246</v>
      </c>
      <c r="AJ127" s="13" t="s">
        <v>246</v>
      </c>
    </row>
    <row r="128" spans="1:44" ht="10.5" customHeight="1" x14ac:dyDescent="0.2">
      <c r="A128" s="11"/>
      <c r="B128" s="14"/>
      <c r="C128" s="11" t="s">
        <v>42</v>
      </c>
      <c r="D128" s="11"/>
      <c r="E128" s="11"/>
      <c r="F128" s="2"/>
      <c r="G128" s="12">
        <v>0</v>
      </c>
      <c r="H128" s="12">
        <v>0</v>
      </c>
      <c r="I128" s="12">
        <v>0</v>
      </c>
      <c r="J128" s="12">
        <v>0</v>
      </c>
      <c r="K128" s="12">
        <v>0</v>
      </c>
      <c r="L128" s="12">
        <v>0</v>
      </c>
      <c r="M128" s="12">
        <v>0</v>
      </c>
      <c r="N128" s="12">
        <v>0</v>
      </c>
      <c r="O128" s="12">
        <v>0</v>
      </c>
      <c r="P128" s="12">
        <v>0</v>
      </c>
      <c r="Q128" s="12">
        <v>0</v>
      </c>
      <c r="R128" s="63">
        <v>0</v>
      </c>
      <c r="S128" s="63">
        <v>0</v>
      </c>
      <c r="T128" s="63">
        <v>0</v>
      </c>
      <c r="U128" s="41">
        <v>0</v>
      </c>
      <c r="V128" s="41">
        <v>0</v>
      </c>
      <c r="W128" s="63">
        <v>0</v>
      </c>
      <c r="X128" s="63">
        <v>62325</v>
      </c>
      <c r="Y128" s="63">
        <v>71284</v>
      </c>
      <c r="Z128" s="63">
        <v>84677</v>
      </c>
      <c r="AA128" s="63">
        <v>81997</v>
      </c>
      <c r="AB128" s="63">
        <v>0</v>
      </c>
      <c r="AC128" s="63">
        <v>0</v>
      </c>
      <c r="AD128" s="63">
        <v>0</v>
      </c>
      <c r="AE128" s="63">
        <v>0</v>
      </c>
      <c r="AF128" s="63">
        <v>0</v>
      </c>
      <c r="AG128" s="63">
        <v>0</v>
      </c>
      <c r="AH128" s="63">
        <v>0</v>
      </c>
      <c r="AI128" s="13" t="s">
        <v>246</v>
      </c>
      <c r="AJ128" s="13" t="s">
        <v>246</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0</v>
      </c>
      <c r="P129" s="12">
        <v>0</v>
      </c>
      <c r="Q129" s="12">
        <v>0</v>
      </c>
      <c r="R129" s="63">
        <v>0</v>
      </c>
      <c r="S129" s="63">
        <v>0</v>
      </c>
      <c r="T129" s="63">
        <v>0</v>
      </c>
      <c r="U129" s="41">
        <v>0</v>
      </c>
      <c r="V129" s="41">
        <v>0</v>
      </c>
      <c r="W129" s="63">
        <v>0</v>
      </c>
      <c r="X129" s="63">
        <v>0</v>
      </c>
      <c r="Y129" s="63">
        <v>0</v>
      </c>
      <c r="Z129" s="63">
        <v>0</v>
      </c>
      <c r="AA129" s="63">
        <v>0</v>
      </c>
      <c r="AB129" s="63">
        <v>0</v>
      </c>
      <c r="AC129" s="63">
        <v>0</v>
      </c>
      <c r="AD129" s="63">
        <v>0</v>
      </c>
      <c r="AE129" s="63">
        <v>0</v>
      </c>
      <c r="AF129" s="63">
        <v>1134061</v>
      </c>
      <c r="AG129" s="63">
        <v>1702953</v>
      </c>
      <c r="AH129" s="63">
        <v>1807597</v>
      </c>
      <c r="AI129" s="13" t="s">
        <v>246</v>
      </c>
      <c r="AJ129" s="13">
        <v>6.1448554364095777E-2</v>
      </c>
    </row>
    <row r="130" spans="1:36" ht="10.5" customHeight="1" x14ac:dyDescent="0.2">
      <c r="A130" s="11"/>
      <c r="B130" s="14"/>
      <c r="C130" s="11" t="s">
        <v>44</v>
      </c>
      <c r="D130" s="15"/>
      <c r="E130" s="11"/>
      <c r="F130" s="2"/>
      <c r="G130" s="12">
        <v>1653114</v>
      </c>
      <c r="H130" s="12">
        <v>1812764</v>
      </c>
      <c r="I130" s="12">
        <v>2133091</v>
      </c>
      <c r="J130" s="12">
        <v>3517373</v>
      </c>
      <c r="K130" s="12">
        <v>10630142</v>
      </c>
      <c r="L130" s="12">
        <v>1627651</v>
      </c>
      <c r="M130" s="12">
        <v>1140120</v>
      </c>
      <c r="N130" s="12">
        <v>1930429</v>
      </c>
      <c r="O130" s="12">
        <v>1706119</v>
      </c>
      <c r="P130" s="12">
        <v>1849004</v>
      </c>
      <c r="Q130" s="12">
        <v>1945351</v>
      </c>
      <c r="R130" s="63">
        <v>2059962</v>
      </c>
      <c r="S130" s="63">
        <v>1937536</v>
      </c>
      <c r="T130" s="63">
        <v>2605736</v>
      </c>
      <c r="U130" s="41">
        <v>2930368</v>
      </c>
      <c r="V130" s="41">
        <v>3273188</v>
      </c>
      <c r="W130" s="63">
        <v>1676183</v>
      </c>
      <c r="X130" s="63">
        <v>2647228</v>
      </c>
      <c r="Y130" s="63">
        <v>3243161</v>
      </c>
      <c r="Z130" s="63">
        <v>1264965</v>
      </c>
      <c r="AA130" s="63">
        <v>1044140</v>
      </c>
      <c r="AB130" s="63">
        <v>4770554</v>
      </c>
      <c r="AC130" s="63">
        <v>1530310</v>
      </c>
      <c r="AD130" s="63">
        <v>2721414</v>
      </c>
      <c r="AE130" s="63">
        <v>14348748</v>
      </c>
      <c r="AF130" s="63">
        <v>4157276</v>
      </c>
      <c r="AG130" s="63">
        <v>2887974</v>
      </c>
      <c r="AH130" s="63">
        <v>3647807</v>
      </c>
      <c r="AI130" s="13">
        <v>-4.3737395355341602E-2</v>
      </c>
      <c r="AJ130" s="13">
        <v>0.26310243790283433</v>
      </c>
    </row>
    <row r="131" spans="1:36" ht="10.5" customHeight="1" x14ac:dyDescent="0.2">
      <c r="A131" s="11"/>
      <c r="B131" s="14"/>
      <c r="C131" s="11"/>
      <c r="D131" s="15" t="s">
        <v>45</v>
      </c>
      <c r="E131" s="11"/>
      <c r="F131" s="2"/>
      <c r="G131" s="12">
        <v>403243</v>
      </c>
      <c r="H131" s="12">
        <v>422662</v>
      </c>
      <c r="I131" s="12">
        <v>422566</v>
      </c>
      <c r="J131" s="12">
        <v>470912</v>
      </c>
      <c r="K131" s="12">
        <v>431433</v>
      </c>
      <c r="L131" s="12">
        <v>454894</v>
      </c>
      <c r="M131" s="12">
        <v>416191</v>
      </c>
      <c r="N131" s="12">
        <v>567196</v>
      </c>
      <c r="O131" s="12">
        <v>449975</v>
      </c>
      <c r="P131" s="12">
        <v>607321</v>
      </c>
      <c r="Q131" s="12">
        <v>617188</v>
      </c>
      <c r="R131" s="63">
        <v>630604</v>
      </c>
      <c r="S131" s="63">
        <v>629348</v>
      </c>
      <c r="T131" s="63">
        <v>776865</v>
      </c>
      <c r="U131" s="41">
        <v>951667</v>
      </c>
      <c r="V131" s="41">
        <v>1453198</v>
      </c>
      <c r="W131" s="63">
        <v>280552</v>
      </c>
      <c r="X131" s="63">
        <v>1071670</v>
      </c>
      <c r="Y131" s="63">
        <v>2101702</v>
      </c>
      <c r="Z131" s="63">
        <v>100771</v>
      </c>
      <c r="AA131" s="63">
        <v>89882</v>
      </c>
      <c r="AB131" s="63">
        <v>80418</v>
      </c>
      <c r="AC131" s="63">
        <v>108523</v>
      </c>
      <c r="AD131" s="63">
        <v>75916</v>
      </c>
      <c r="AE131" s="63">
        <v>120092</v>
      </c>
      <c r="AF131" s="63">
        <v>46918</v>
      </c>
      <c r="AG131" s="63">
        <v>96409</v>
      </c>
      <c r="AH131" s="63">
        <v>66359</v>
      </c>
      <c r="AI131" s="13">
        <v>-3.151902422395203E-2</v>
      </c>
      <c r="AJ131" s="13">
        <v>-0.31169289174247217</v>
      </c>
    </row>
    <row r="132" spans="1:36" ht="10.5" customHeight="1" x14ac:dyDescent="0.2">
      <c r="A132" s="11"/>
      <c r="B132" s="14"/>
      <c r="C132" s="11"/>
      <c r="D132" s="15" t="s">
        <v>46</v>
      </c>
      <c r="E132" s="11"/>
      <c r="F132" s="2"/>
      <c r="G132" s="12">
        <v>845739</v>
      </c>
      <c r="H132" s="12">
        <v>882693</v>
      </c>
      <c r="I132" s="12">
        <v>1092126</v>
      </c>
      <c r="J132" s="12">
        <v>892424</v>
      </c>
      <c r="K132" s="12">
        <v>10002161</v>
      </c>
      <c r="L132" s="12">
        <v>1096127</v>
      </c>
      <c r="M132" s="12">
        <v>698973</v>
      </c>
      <c r="N132" s="12">
        <v>1208151</v>
      </c>
      <c r="O132" s="12">
        <v>1086899</v>
      </c>
      <c r="P132" s="12">
        <v>1055461</v>
      </c>
      <c r="Q132" s="12">
        <v>1194519</v>
      </c>
      <c r="R132" s="63">
        <v>1289328</v>
      </c>
      <c r="S132" s="63">
        <v>1087204</v>
      </c>
      <c r="T132" s="63">
        <v>1583200</v>
      </c>
      <c r="U132" s="41">
        <v>1605287</v>
      </c>
      <c r="V132" s="41">
        <v>1626378</v>
      </c>
      <c r="W132" s="63">
        <v>1352730</v>
      </c>
      <c r="X132" s="63">
        <v>651802</v>
      </c>
      <c r="Y132" s="63">
        <v>752477</v>
      </c>
      <c r="Z132" s="63">
        <v>1161070</v>
      </c>
      <c r="AA132" s="63">
        <v>951568</v>
      </c>
      <c r="AB132" s="63">
        <v>3138150</v>
      </c>
      <c r="AC132" s="63">
        <v>994845</v>
      </c>
      <c r="AD132" s="63">
        <v>1662538</v>
      </c>
      <c r="AE132" s="63">
        <v>1535453</v>
      </c>
      <c r="AF132" s="63">
        <v>2815674</v>
      </c>
      <c r="AG132" s="63">
        <v>1860345</v>
      </c>
      <c r="AH132" s="63">
        <v>2392923</v>
      </c>
      <c r="AI132" s="13">
        <v>-4.4180607586961629E-2</v>
      </c>
      <c r="AJ132" s="13">
        <v>0.2862791578981318</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0</v>
      </c>
      <c r="AA133" s="63">
        <v>0</v>
      </c>
      <c r="AB133" s="63">
        <v>0</v>
      </c>
      <c r="AC133" s="63">
        <v>0</v>
      </c>
      <c r="AD133" s="63">
        <v>500000</v>
      </c>
      <c r="AE133" s="63">
        <v>11896500</v>
      </c>
      <c r="AF133" s="63">
        <v>510500</v>
      </c>
      <c r="AG133" s="63">
        <v>106500</v>
      </c>
      <c r="AH133" s="63">
        <v>573500</v>
      </c>
      <c r="AI133" s="13" t="s">
        <v>246</v>
      </c>
      <c r="AJ133" s="13">
        <v>4.384976525821596</v>
      </c>
    </row>
    <row r="134" spans="1:36" ht="10.5" customHeight="1" x14ac:dyDescent="0.2">
      <c r="A134" s="11"/>
      <c r="B134" s="11"/>
      <c r="C134" s="11"/>
      <c r="D134" s="11" t="s">
        <v>48</v>
      </c>
      <c r="E134" s="11"/>
      <c r="F134" s="2"/>
      <c r="G134" s="12">
        <v>404132</v>
      </c>
      <c r="H134" s="12">
        <v>507409</v>
      </c>
      <c r="I134" s="12">
        <v>618399</v>
      </c>
      <c r="J134" s="12">
        <v>2154037</v>
      </c>
      <c r="K134" s="12">
        <v>196548</v>
      </c>
      <c r="L134" s="12">
        <v>76630</v>
      </c>
      <c r="M134" s="12">
        <v>24956</v>
      </c>
      <c r="N134" s="12">
        <v>155082</v>
      </c>
      <c r="O134" s="12">
        <v>169245</v>
      </c>
      <c r="P134" s="12">
        <v>186222</v>
      </c>
      <c r="Q134" s="12">
        <v>133644</v>
      </c>
      <c r="R134" s="63">
        <v>140030</v>
      </c>
      <c r="S134" s="63">
        <v>220984</v>
      </c>
      <c r="T134" s="63">
        <v>245671</v>
      </c>
      <c r="U134" s="41">
        <v>373414</v>
      </c>
      <c r="V134" s="41">
        <v>193612</v>
      </c>
      <c r="W134" s="63">
        <v>42901</v>
      </c>
      <c r="X134" s="63">
        <v>923756</v>
      </c>
      <c r="Y134" s="63">
        <v>388982</v>
      </c>
      <c r="Z134" s="63">
        <v>3124</v>
      </c>
      <c r="AA134" s="63">
        <v>2690</v>
      </c>
      <c r="AB134" s="63">
        <v>1551986</v>
      </c>
      <c r="AC134" s="63">
        <v>426942</v>
      </c>
      <c r="AD134" s="63">
        <v>482960</v>
      </c>
      <c r="AE134" s="63">
        <v>796703</v>
      </c>
      <c r="AF134" s="63">
        <v>784184</v>
      </c>
      <c r="AG134" s="63">
        <v>824720</v>
      </c>
      <c r="AH134" s="63">
        <v>615025</v>
      </c>
      <c r="AI134" s="13">
        <v>-0.14296052001316151</v>
      </c>
      <c r="AJ134" s="13">
        <v>-0.25426205257541956</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3453780</v>
      </c>
      <c r="H136" s="12">
        <v>3540004</v>
      </c>
      <c r="I136" s="12">
        <v>1316269</v>
      </c>
      <c r="J136" s="12">
        <v>1140396</v>
      </c>
      <c r="K136" s="12">
        <f>SUM(K137:K145)</f>
        <v>1407012</v>
      </c>
      <c r="L136" s="12">
        <f>SUM(L137:L145)</f>
        <v>1439512</v>
      </c>
      <c r="M136" s="12">
        <f>SUM(M137:M145)</f>
        <v>1926912</v>
      </c>
      <c r="N136" s="12">
        <f>SUM(N137:N145)</f>
        <v>2309503</v>
      </c>
      <c r="O136" s="12">
        <v>5363597.37</v>
      </c>
      <c r="P136" s="12">
        <v>7682195</v>
      </c>
      <c r="Q136" s="12">
        <v>3230127.81</v>
      </c>
      <c r="R136" s="63">
        <v>6057371.5700000003</v>
      </c>
      <c r="S136" s="63">
        <v>1704342.4100000001</v>
      </c>
      <c r="T136" s="63">
        <v>2965755.8499999996</v>
      </c>
      <c r="U136" s="41">
        <v>2403433.88</v>
      </c>
      <c r="V136" s="41">
        <v>4476648.99</v>
      </c>
      <c r="W136" s="63">
        <v>4582973.09</v>
      </c>
      <c r="X136" s="63">
        <v>3465789.58</v>
      </c>
      <c r="Y136" s="63">
        <v>2211249.8499999996</v>
      </c>
      <c r="Z136" s="63">
        <v>1291332.1100000001</v>
      </c>
      <c r="AA136" s="63">
        <v>1811002</v>
      </c>
      <c r="AB136" s="63">
        <v>2651640</v>
      </c>
      <c r="AC136" s="63">
        <v>1775720</v>
      </c>
      <c r="AD136" s="63">
        <v>3513747</v>
      </c>
      <c r="AE136" s="63">
        <v>3343372</v>
      </c>
      <c r="AF136" s="63">
        <v>3210163</v>
      </c>
      <c r="AG136" s="63">
        <v>3519177</v>
      </c>
      <c r="AH136" s="63">
        <v>2462789</v>
      </c>
      <c r="AI136" s="13">
        <v>-1.2238471371564419E-2</v>
      </c>
      <c r="AJ136" s="13">
        <v>-0.30018041149962049</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54189</v>
      </c>
      <c r="H138" s="12">
        <v>55266</v>
      </c>
      <c r="I138" s="12">
        <v>57175</v>
      </c>
      <c r="J138" s="12">
        <v>59792</v>
      </c>
      <c r="K138" s="12">
        <v>60364</v>
      </c>
      <c r="L138" s="12">
        <v>78747</v>
      </c>
      <c r="M138" s="12">
        <v>78273</v>
      </c>
      <c r="N138" s="12">
        <v>98068</v>
      </c>
      <c r="O138" s="12">
        <v>204307.99</v>
      </c>
      <c r="P138" s="12">
        <v>241217</v>
      </c>
      <c r="Q138" s="12">
        <v>250095.8</v>
      </c>
      <c r="R138" s="63">
        <v>280379.99</v>
      </c>
      <c r="S138" s="63">
        <v>241216.61</v>
      </c>
      <c r="T138" s="63">
        <v>316656.45</v>
      </c>
      <c r="U138" s="41">
        <v>367261.42</v>
      </c>
      <c r="V138" s="41">
        <v>382101.19</v>
      </c>
      <c r="W138" s="64">
        <v>386682.66</v>
      </c>
      <c r="X138" s="64">
        <v>416461.74</v>
      </c>
      <c r="Y138" s="63">
        <v>417512.21</v>
      </c>
      <c r="Z138" s="63">
        <v>437835.61</v>
      </c>
      <c r="AA138" s="63">
        <v>437757</v>
      </c>
      <c r="AB138" s="63">
        <v>489931</v>
      </c>
      <c r="AC138" s="63">
        <v>459970</v>
      </c>
      <c r="AD138" s="63">
        <v>490610</v>
      </c>
      <c r="AE138" s="63">
        <v>710328</v>
      </c>
      <c r="AF138" s="63">
        <v>499308</v>
      </c>
      <c r="AG138" s="63">
        <v>495922</v>
      </c>
      <c r="AH138" s="63">
        <v>234204</v>
      </c>
      <c r="AI138" s="13">
        <v>-0.11574695361294263</v>
      </c>
      <c r="AJ138" s="13">
        <v>-0.52774024947471576</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793791</v>
      </c>
      <c r="H141" s="12">
        <v>792524</v>
      </c>
      <c r="I141" s="12">
        <v>860946</v>
      </c>
      <c r="J141" s="12">
        <v>926730</v>
      </c>
      <c r="K141" s="12">
        <v>987370</v>
      </c>
      <c r="L141" s="12">
        <v>1031453</v>
      </c>
      <c r="M141" s="12">
        <v>1098564</v>
      </c>
      <c r="N141" s="12">
        <v>1173951</v>
      </c>
      <c r="O141" s="12">
        <v>1223645.54</v>
      </c>
      <c r="P141" s="12">
        <v>1237295</v>
      </c>
      <c r="Q141" s="12">
        <v>1243893.47</v>
      </c>
      <c r="R141" s="63">
        <v>1235013.8700000001</v>
      </c>
      <c r="S141" s="63">
        <v>1221149.03</v>
      </c>
      <c r="T141" s="63">
        <v>1280318.5</v>
      </c>
      <c r="U141" s="41">
        <v>1402733.46</v>
      </c>
      <c r="V141" s="41">
        <v>1692422.96</v>
      </c>
      <c r="W141" s="63">
        <v>1626766.32</v>
      </c>
      <c r="X141" s="63">
        <v>1407417.38</v>
      </c>
      <c r="Y141" s="63">
        <v>973826.72</v>
      </c>
      <c r="Z141" s="63">
        <v>656958.4</v>
      </c>
      <c r="AA141" s="63">
        <v>1056127</v>
      </c>
      <c r="AB141" s="63">
        <v>1063574</v>
      </c>
      <c r="AC141" s="63">
        <v>99124</v>
      </c>
      <c r="AD141" s="63">
        <v>1094256</v>
      </c>
      <c r="AE141" s="63">
        <v>1085170</v>
      </c>
      <c r="AF141" s="63">
        <v>1091100</v>
      </c>
      <c r="AG141" s="63">
        <v>1129961</v>
      </c>
      <c r="AH141" s="63">
        <v>1113319</v>
      </c>
      <c r="AI141" s="13">
        <v>7.6475457690037274E-3</v>
      </c>
      <c r="AJ141" s="13">
        <v>-1.4727941937819093E-2</v>
      </c>
    </row>
    <row r="142" spans="1:36" ht="10.5" customHeight="1" x14ac:dyDescent="0.2">
      <c r="A142" s="11"/>
      <c r="B142" s="14"/>
      <c r="C142" s="11" t="s">
        <v>55</v>
      </c>
      <c r="E142" s="11"/>
      <c r="F142" s="2"/>
      <c r="G142" s="12">
        <v>0</v>
      </c>
      <c r="H142" s="12">
        <v>0</v>
      </c>
      <c r="I142" s="12">
        <v>0</v>
      </c>
      <c r="J142" s="12">
        <v>0</v>
      </c>
      <c r="K142" s="12">
        <v>0</v>
      </c>
      <c r="L142" s="12">
        <v>14069</v>
      </c>
      <c r="M142" s="12">
        <v>41577</v>
      </c>
      <c r="N142" s="12">
        <v>76243</v>
      </c>
      <c r="O142" s="12">
        <v>86849.84</v>
      </c>
      <c r="P142" s="12">
        <v>105780</v>
      </c>
      <c r="Q142" s="12">
        <v>97283.54</v>
      </c>
      <c r="R142" s="63">
        <v>109956.71</v>
      </c>
      <c r="S142" s="63">
        <v>105779.77</v>
      </c>
      <c r="T142" s="63">
        <v>123097.9</v>
      </c>
      <c r="U142" s="41">
        <v>147443</v>
      </c>
      <c r="V142" s="41">
        <v>157641.84</v>
      </c>
      <c r="W142" s="64">
        <v>102906.11</v>
      </c>
      <c r="X142" s="64">
        <v>115475.46</v>
      </c>
      <c r="Y142" s="63">
        <v>158376.92000000001</v>
      </c>
      <c r="Z142" s="63">
        <v>63984.1</v>
      </c>
      <c r="AA142" s="63">
        <v>71029</v>
      </c>
      <c r="AB142" s="63">
        <v>79913</v>
      </c>
      <c r="AC142" s="63">
        <v>110144</v>
      </c>
      <c r="AD142" s="63">
        <v>137100</v>
      </c>
      <c r="AE142" s="63">
        <v>119497</v>
      </c>
      <c r="AF142" s="63">
        <v>118546</v>
      </c>
      <c r="AG142" s="63">
        <v>182388</v>
      </c>
      <c r="AH142" s="63">
        <v>189157</v>
      </c>
      <c r="AI142" s="13">
        <v>0.15442971546159323</v>
      </c>
      <c r="AJ142" s="13">
        <v>3.7113187271092397E-2</v>
      </c>
    </row>
    <row r="143" spans="1:36" ht="10.5" customHeight="1" x14ac:dyDescent="0.2">
      <c r="A143" s="11"/>
      <c r="B143" s="11"/>
      <c r="C143" s="11" t="s">
        <v>56</v>
      </c>
      <c r="D143" s="11"/>
      <c r="E143" s="11"/>
      <c r="F143" s="2"/>
      <c r="G143" s="12">
        <v>2605800</v>
      </c>
      <c r="H143" s="12">
        <v>2692214</v>
      </c>
      <c r="I143" s="12">
        <v>398148</v>
      </c>
      <c r="J143" s="12">
        <v>153874</v>
      </c>
      <c r="K143" s="12">
        <v>359278</v>
      </c>
      <c r="L143" s="12">
        <v>315243</v>
      </c>
      <c r="M143" s="12">
        <v>708498</v>
      </c>
      <c r="N143" s="12">
        <v>961241</v>
      </c>
      <c r="O143" s="12">
        <v>3848794</v>
      </c>
      <c r="P143" s="12">
        <v>6097903</v>
      </c>
      <c r="Q143" s="12">
        <v>1638855</v>
      </c>
      <c r="R143" s="63">
        <v>4432021</v>
      </c>
      <c r="S143" s="63">
        <v>136197</v>
      </c>
      <c r="T143" s="63">
        <v>1245683</v>
      </c>
      <c r="U143" s="41">
        <v>485996</v>
      </c>
      <c r="V143" s="41">
        <v>2244483</v>
      </c>
      <c r="W143" s="63">
        <v>2466618</v>
      </c>
      <c r="X143" s="63">
        <v>1526435</v>
      </c>
      <c r="Y143" s="63">
        <v>661534</v>
      </c>
      <c r="Z143" s="63">
        <v>132554</v>
      </c>
      <c r="AA143" s="63">
        <v>246089</v>
      </c>
      <c r="AB143" s="63">
        <v>1018222</v>
      </c>
      <c r="AC143" s="63">
        <v>1106482</v>
      </c>
      <c r="AD143" s="63">
        <v>1791781</v>
      </c>
      <c r="AE143" s="63">
        <v>1428377</v>
      </c>
      <c r="AF143" s="63">
        <v>1501209</v>
      </c>
      <c r="AG143" s="63">
        <v>1710906</v>
      </c>
      <c r="AH143" s="63">
        <v>926109</v>
      </c>
      <c r="AI143" s="13">
        <v>-1.5679330731082408E-2</v>
      </c>
      <c r="AJ143" s="13">
        <v>-0.45870258214069037</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812560</v>
      </c>
      <c r="H147" s="12">
        <v>781412</v>
      </c>
      <c r="I147" s="12">
        <v>771089</v>
      </c>
      <c r="J147" s="12">
        <v>59513</v>
      </c>
      <c r="K147" s="12">
        <v>989608</v>
      </c>
      <c r="L147" s="12">
        <v>884666</v>
      </c>
      <c r="M147" s="12">
        <v>998765</v>
      </c>
      <c r="N147" s="12">
        <v>978757</v>
      </c>
      <c r="O147" s="12">
        <v>1155551</v>
      </c>
      <c r="P147" s="12">
        <v>1196592</v>
      </c>
      <c r="Q147" s="12">
        <v>1450020</v>
      </c>
      <c r="R147" s="63">
        <v>2530663</v>
      </c>
      <c r="S147" s="63">
        <v>1771055</v>
      </c>
      <c r="T147" s="63">
        <v>1565294</v>
      </c>
      <c r="U147" s="41">
        <v>1540097</v>
      </c>
      <c r="V147" s="41">
        <v>3607142</v>
      </c>
      <c r="W147" s="63">
        <v>625020</v>
      </c>
      <c r="X147" s="63">
        <v>0</v>
      </c>
      <c r="Y147" s="63">
        <v>0</v>
      </c>
      <c r="Z147" s="63">
        <v>339451</v>
      </c>
      <c r="AA147" s="63">
        <v>30792</v>
      </c>
      <c r="AB147" s="63">
        <v>174110</v>
      </c>
      <c r="AC147" s="63">
        <v>180689</v>
      </c>
      <c r="AD147" s="63">
        <v>147075</v>
      </c>
      <c r="AE147" s="63">
        <v>41192</v>
      </c>
      <c r="AF147" s="63">
        <v>350583</v>
      </c>
      <c r="AG147" s="63">
        <v>401041</v>
      </c>
      <c r="AH147" s="63">
        <v>77850</v>
      </c>
      <c r="AI147" s="13">
        <v>-0.12554160742248144</v>
      </c>
      <c r="AJ147" s="13">
        <v>-0.8058801967878596</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0</v>
      </c>
      <c r="H149" s="12">
        <v>0</v>
      </c>
      <c r="I149" s="12">
        <v>0</v>
      </c>
      <c r="J149" s="12">
        <v>38414</v>
      </c>
      <c r="K149" s="12">
        <v>496708</v>
      </c>
      <c r="L149" s="12">
        <v>361815</v>
      </c>
      <c r="M149" s="12">
        <v>342656</v>
      </c>
      <c r="N149" s="12">
        <v>477029</v>
      </c>
      <c r="O149" s="12">
        <v>430472</v>
      </c>
      <c r="P149" s="12">
        <v>682226</v>
      </c>
      <c r="Q149" s="12">
        <v>2156751</v>
      </c>
      <c r="R149" s="63">
        <v>728814</v>
      </c>
      <c r="S149" s="63">
        <v>2022353</v>
      </c>
      <c r="T149" s="63">
        <v>1587896</v>
      </c>
      <c r="U149" s="41">
        <v>1593715</v>
      </c>
      <c r="V149" s="41">
        <v>790642</v>
      </c>
      <c r="W149" s="63">
        <v>679559</v>
      </c>
      <c r="X149" s="63">
        <v>0</v>
      </c>
      <c r="Y149" s="63">
        <v>0</v>
      </c>
      <c r="Z149" s="63">
        <v>1044217</v>
      </c>
      <c r="AA149" s="63">
        <v>4099291</v>
      </c>
      <c r="AB149" s="63">
        <v>2154336</v>
      </c>
      <c r="AC149" s="63">
        <v>2173595</v>
      </c>
      <c r="AD149" s="63">
        <v>2204090</v>
      </c>
      <c r="AE149" s="63">
        <v>2204090</v>
      </c>
      <c r="AF149" s="63">
        <v>0</v>
      </c>
      <c r="AG149" s="63">
        <v>0</v>
      </c>
      <c r="AH149" s="63">
        <v>0</v>
      </c>
      <c r="AI149" s="13">
        <v>-1</v>
      </c>
      <c r="AJ149" s="13" t="s">
        <v>246</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5857246</v>
      </c>
      <c r="H152" s="5">
        <v>5148452</v>
      </c>
      <c r="I152" s="5">
        <v>5880052</v>
      </c>
      <c r="J152" s="5">
        <v>6632511</v>
      </c>
      <c r="K152" s="5">
        <v>5651324</v>
      </c>
      <c r="L152" s="5">
        <v>5661923</v>
      </c>
      <c r="M152" s="5">
        <v>8842428</v>
      </c>
      <c r="N152" s="5">
        <v>9202012</v>
      </c>
      <c r="O152" s="5">
        <v>11748246</v>
      </c>
      <c r="P152" s="5">
        <v>10400813</v>
      </c>
      <c r="Q152" s="5">
        <v>16340672</v>
      </c>
      <c r="R152" s="62">
        <v>13042136</v>
      </c>
      <c r="S152" s="62">
        <v>13417413</v>
      </c>
      <c r="T152" s="62">
        <v>14108453</v>
      </c>
      <c r="U152" s="39">
        <v>14103825</v>
      </c>
      <c r="V152" s="39">
        <v>13219012</v>
      </c>
      <c r="W152" s="62">
        <v>14277832</v>
      </c>
      <c r="X152" s="62">
        <v>19815214</v>
      </c>
      <c r="Y152" s="62">
        <v>17705496</v>
      </c>
      <c r="Z152" s="62">
        <v>18945268</v>
      </c>
      <c r="AA152" s="62">
        <v>15693868</v>
      </c>
      <c r="AB152" s="62">
        <v>13516122</v>
      </c>
      <c r="AC152" s="62">
        <v>13811400</v>
      </c>
      <c r="AD152" s="62">
        <v>20807400</v>
      </c>
      <c r="AE152" s="62">
        <v>23746599</v>
      </c>
      <c r="AF152" s="62">
        <v>20834196</v>
      </c>
      <c r="AG152" s="62">
        <v>19715741</v>
      </c>
      <c r="AH152" s="62">
        <v>28038637</v>
      </c>
      <c r="AI152" s="10">
        <v>0.12932116068657384</v>
      </c>
      <c r="AJ152" s="10">
        <v>0.42214472182404911</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1735518</v>
      </c>
      <c r="H154" s="12">
        <v>1745567</v>
      </c>
      <c r="I154" s="12">
        <v>1727146</v>
      </c>
      <c r="J154" s="12">
        <v>2470667</v>
      </c>
      <c r="K154" s="12">
        <v>2323262</v>
      </c>
      <c r="L154" s="12">
        <v>2338236</v>
      </c>
      <c r="M154" s="12">
        <v>2726727</v>
      </c>
      <c r="N154" s="12">
        <v>3292531</v>
      </c>
      <c r="O154" s="12">
        <v>2947455</v>
      </c>
      <c r="P154" s="12">
        <v>4362300</v>
      </c>
      <c r="Q154" s="12">
        <v>3233299</v>
      </c>
      <c r="R154" s="63">
        <v>3416690</v>
      </c>
      <c r="S154" s="63">
        <v>3987752</v>
      </c>
      <c r="T154" s="63">
        <v>2722052</v>
      </c>
      <c r="U154" s="41">
        <v>2979619</v>
      </c>
      <c r="V154" s="41">
        <v>2527394</v>
      </c>
      <c r="W154" s="63">
        <v>2321425</v>
      </c>
      <c r="X154" s="63">
        <v>4878457</v>
      </c>
      <c r="Y154" s="63">
        <v>2482635</v>
      </c>
      <c r="Z154" s="63">
        <v>2916994</v>
      </c>
      <c r="AA154" s="63">
        <v>3640908</v>
      </c>
      <c r="AB154" s="63">
        <v>3120606</v>
      </c>
      <c r="AC154" s="63">
        <v>3315122</v>
      </c>
      <c r="AD154" s="63">
        <v>3404982</v>
      </c>
      <c r="AE154" s="63">
        <v>3474701</v>
      </c>
      <c r="AF154" s="63">
        <v>3936151</v>
      </c>
      <c r="AG154" s="63">
        <v>3813977</v>
      </c>
      <c r="AH154" s="63">
        <v>4717015</v>
      </c>
      <c r="AI154" s="13">
        <v>7.1284249298224855E-2</v>
      </c>
      <c r="AJ154" s="13">
        <v>0.23677069893184988</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1226193</v>
      </c>
      <c r="H156" s="12">
        <v>1125365</v>
      </c>
      <c r="I156" s="12">
        <v>1276249</v>
      </c>
      <c r="J156" s="12">
        <v>1845792</v>
      </c>
      <c r="K156" s="12">
        <v>1985164</v>
      </c>
      <c r="L156" s="12">
        <v>2207742</v>
      </c>
      <c r="M156" s="12">
        <v>2377366</v>
      </c>
      <c r="N156" s="12">
        <v>2112827</v>
      </c>
      <c r="O156" s="12">
        <v>3072902</v>
      </c>
      <c r="P156" s="12">
        <v>3711048</v>
      </c>
      <c r="Q156" s="12">
        <v>2440700</v>
      </c>
      <c r="R156" s="63">
        <v>2673085</v>
      </c>
      <c r="S156" s="63">
        <v>2975365</v>
      </c>
      <c r="T156" s="63">
        <v>3647630</v>
      </c>
      <c r="U156" s="41">
        <v>3950891</v>
      </c>
      <c r="V156" s="41">
        <v>5326831</v>
      </c>
      <c r="W156" s="63">
        <v>5025018</v>
      </c>
      <c r="X156" s="63">
        <v>5613582</v>
      </c>
      <c r="Y156" s="63">
        <v>5388774</v>
      </c>
      <c r="Z156" s="63">
        <v>8280120</v>
      </c>
      <c r="AA156" s="63">
        <v>4760713</v>
      </c>
      <c r="AB156" s="63">
        <v>4717675</v>
      </c>
      <c r="AC156" s="63">
        <v>4875845</v>
      </c>
      <c r="AD156" s="63">
        <v>4933456</v>
      </c>
      <c r="AE156" s="63">
        <v>5269636</v>
      </c>
      <c r="AF156" s="63">
        <v>6235800</v>
      </c>
      <c r="AG156" s="63">
        <v>6233040</v>
      </c>
      <c r="AH156" s="63">
        <v>6849370</v>
      </c>
      <c r="AI156" s="13">
        <v>6.4111413412720752E-2</v>
      </c>
      <c r="AJ156" s="13">
        <v>9.8881123817591413E-2</v>
      </c>
    </row>
    <row r="157" spans="1:36" ht="10.5" customHeight="1" x14ac:dyDescent="0.2">
      <c r="A157" s="11"/>
      <c r="B157" s="19" t="s">
        <v>67</v>
      </c>
      <c r="C157" s="14"/>
      <c r="D157" s="19"/>
      <c r="E157" s="19"/>
      <c r="F157" s="2"/>
      <c r="G157" s="12">
        <v>485944</v>
      </c>
      <c r="H157" s="12">
        <v>228056</v>
      </c>
      <c r="I157" s="12">
        <v>240689</v>
      </c>
      <c r="J157" s="12">
        <v>88957</v>
      </c>
      <c r="K157" s="12">
        <v>52455</v>
      </c>
      <c r="L157" s="12">
        <v>39354</v>
      </c>
      <c r="M157" s="12">
        <v>402452</v>
      </c>
      <c r="N157" s="12">
        <v>462414</v>
      </c>
      <c r="O157" s="12">
        <v>143529</v>
      </c>
      <c r="P157" s="12">
        <v>0</v>
      </c>
      <c r="Q157" s="12">
        <v>154589</v>
      </c>
      <c r="R157" s="63">
        <v>998413</v>
      </c>
      <c r="S157" s="63">
        <v>1115670</v>
      </c>
      <c r="T157" s="63">
        <v>555265</v>
      </c>
      <c r="U157" s="41">
        <v>593822</v>
      </c>
      <c r="V157" s="41">
        <v>897651</v>
      </c>
      <c r="W157" s="63">
        <v>67723</v>
      </c>
      <c r="X157" s="63">
        <v>0</v>
      </c>
      <c r="Y157" s="63">
        <v>0</v>
      </c>
      <c r="Z157" s="63">
        <v>595580</v>
      </c>
      <c r="AA157" s="63">
        <v>1920927</v>
      </c>
      <c r="AB157" s="63">
        <v>1423123</v>
      </c>
      <c r="AC157" s="63">
        <v>1506972</v>
      </c>
      <c r="AD157" s="63">
        <v>2117141</v>
      </c>
      <c r="AE157" s="63">
        <v>1634072</v>
      </c>
      <c r="AF157" s="63">
        <v>2229547</v>
      </c>
      <c r="AG157" s="63">
        <v>2297787</v>
      </c>
      <c r="AH157" s="63">
        <v>1860325</v>
      </c>
      <c r="AI157" s="13">
        <v>4.566137001672721E-2</v>
      </c>
      <c r="AJ157" s="13">
        <v>-0.1903840521336399</v>
      </c>
    </row>
    <row r="158" spans="1:36" ht="10.5" customHeight="1" x14ac:dyDescent="0.2">
      <c r="A158" s="11"/>
      <c r="B158" s="19" t="s">
        <v>69</v>
      </c>
      <c r="C158" s="14"/>
      <c r="D158" s="19"/>
      <c r="E158" s="19"/>
      <c r="F158" s="2"/>
      <c r="G158" s="12">
        <v>501524</v>
      </c>
      <c r="H158" s="12">
        <v>534945</v>
      </c>
      <c r="I158" s="12">
        <v>508433</v>
      </c>
      <c r="J158" s="12">
        <v>505178</v>
      </c>
      <c r="K158" s="12">
        <v>338338</v>
      </c>
      <c r="L158" s="12">
        <v>343238</v>
      </c>
      <c r="M158" s="12">
        <v>1101821</v>
      </c>
      <c r="N158" s="12">
        <v>828038</v>
      </c>
      <c r="O158" s="12">
        <v>700607</v>
      </c>
      <c r="P158" s="12">
        <v>0</v>
      </c>
      <c r="Q158" s="12">
        <v>947234</v>
      </c>
      <c r="R158" s="63">
        <v>975426</v>
      </c>
      <c r="S158" s="63">
        <v>932560</v>
      </c>
      <c r="T158" s="63">
        <v>891477</v>
      </c>
      <c r="U158" s="41">
        <v>979646</v>
      </c>
      <c r="V158" s="41">
        <v>1099124</v>
      </c>
      <c r="W158" s="63">
        <v>1105744</v>
      </c>
      <c r="X158" s="63">
        <v>1078556</v>
      </c>
      <c r="Y158" s="63">
        <v>1051024</v>
      </c>
      <c r="Z158" s="63">
        <v>1140758</v>
      </c>
      <c r="AA158" s="63">
        <v>1064761</v>
      </c>
      <c r="AB158" s="63">
        <v>1625584</v>
      </c>
      <c r="AC158" s="63">
        <v>1625728</v>
      </c>
      <c r="AD158" s="63">
        <v>1499028</v>
      </c>
      <c r="AE158" s="63">
        <v>1266081</v>
      </c>
      <c r="AF158" s="63">
        <v>1354486</v>
      </c>
      <c r="AG158" s="63">
        <v>1425474</v>
      </c>
      <c r="AH158" s="63">
        <v>203446</v>
      </c>
      <c r="AI158" s="13">
        <v>-0.29274945643209904</v>
      </c>
      <c r="AJ158" s="13">
        <v>-0.85727835092046578</v>
      </c>
    </row>
    <row r="159" spans="1:36" ht="10.5" customHeight="1" x14ac:dyDescent="0.2">
      <c r="A159" s="11"/>
      <c r="B159" s="19" t="s">
        <v>70</v>
      </c>
      <c r="C159" s="14"/>
      <c r="D159" s="19"/>
      <c r="E159" s="19"/>
      <c r="F159" s="2"/>
      <c r="G159" s="12">
        <v>650133</v>
      </c>
      <c r="H159" s="12">
        <v>152920</v>
      </c>
      <c r="I159" s="12">
        <v>365815</v>
      </c>
      <c r="J159" s="12">
        <v>307474</v>
      </c>
      <c r="K159" s="12">
        <v>256455</v>
      </c>
      <c r="L159" s="12">
        <v>141110</v>
      </c>
      <c r="M159" s="12">
        <v>677949</v>
      </c>
      <c r="N159" s="12">
        <v>736793</v>
      </c>
      <c r="O159" s="12">
        <v>933963</v>
      </c>
      <c r="P159" s="12">
        <v>0</v>
      </c>
      <c r="Q159" s="12">
        <v>930596</v>
      </c>
      <c r="R159" s="63">
        <v>983540</v>
      </c>
      <c r="S159" s="63">
        <v>1045013</v>
      </c>
      <c r="T159" s="63">
        <v>2057649</v>
      </c>
      <c r="U159" s="41">
        <v>2741696</v>
      </c>
      <c r="V159" s="41">
        <v>2433025</v>
      </c>
      <c r="W159" s="63">
        <v>3444419</v>
      </c>
      <c r="X159" s="63">
        <v>3879528</v>
      </c>
      <c r="Y159" s="63">
        <v>3209958</v>
      </c>
      <c r="Z159" s="63">
        <v>3097237</v>
      </c>
      <c r="AA159" s="63">
        <v>1297562</v>
      </c>
      <c r="AB159" s="63">
        <v>1225488</v>
      </c>
      <c r="AC159" s="63">
        <v>1306358</v>
      </c>
      <c r="AD159" s="63">
        <v>1357788</v>
      </c>
      <c r="AE159" s="63">
        <v>1318640</v>
      </c>
      <c r="AF159" s="63">
        <v>1711387</v>
      </c>
      <c r="AG159" s="63">
        <v>1720624</v>
      </c>
      <c r="AH159" s="63">
        <v>1578514</v>
      </c>
      <c r="AI159" s="13">
        <v>4.3093476115048546E-2</v>
      </c>
      <c r="AJ159" s="13">
        <v>-8.2592129367020331E-2</v>
      </c>
    </row>
    <row r="160" spans="1:36" ht="10.5" customHeight="1" x14ac:dyDescent="0.2">
      <c r="A160" s="11"/>
      <c r="B160" s="19" t="s">
        <v>71</v>
      </c>
      <c r="C160" s="14"/>
      <c r="D160" s="19"/>
      <c r="E160" s="19"/>
      <c r="F160" s="2"/>
      <c r="G160" s="12">
        <v>145100</v>
      </c>
      <c r="H160" s="12">
        <v>166176</v>
      </c>
      <c r="I160" s="12">
        <v>156200</v>
      </c>
      <c r="J160" s="12">
        <v>167018</v>
      </c>
      <c r="K160" s="12">
        <v>169218</v>
      </c>
      <c r="L160" s="12">
        <v>167225</v>
      </c>
      <c r="M160" s="12">
        <v>170350</v>
      </c>
      <c r="N160" s="12">
        <v>187099</v>
      </c>
      <c r="O160" s="12">
        <v>193846</v>
      </c>
      <c r="P160" s="12">
        <v>200031</v>
      </c>
      <c r="Q160" s="12">
        <v>193416</v>
      </c>
      <c r="R160" s="63">
        <v>199231</v>
      </c>
      <c r="S160" s="63">
        <v>198656</v>
      </c>
      <c r="T160" s="63">
        <v>218906</v>
      </c>
      <c r="U160" s="41">
        <v>234863</v>
      </c>
      <c r="V160" s="41">
        <v>234863</v>
      </c>
      <c r="W160" s="63">
        <v>234863</v>
      </c>
      <c r="X160" s="63">
        <v>234863</v>
      </c>
      <c r="Y160" s="63">
        <v>238183</v>
      </c>
      <c r="Z160" s="63">
        <v>239038</v>
      </c>
      <c r="AA160" s="63">
        <v>230238</v>
      </c>
      <c r="AB160" s="63">
        <v>244980</v>
      </c>
      <c r="AC160" s="63">
        <v>247114</v>
      </c>
      <c r="AD160" s="63">
        <v>255340</v>
      </c>
      <c r="AE160" s="63">
        <v>254737</v>
      </c>
      <c r="AF160" s="63">
        <v>249264</v>
      </c>
      <c r="AG160" s="63">
        <v>252251</v>
      </c>
      <c r="AH160" s="63">
        <v>273742</v>
      </c>
      <c r="AI160" s="13">
        <v>1.8673795080344391E-2</v>
      </c>
      <c r="AJ160" s="13">
        <v>8.5196887227404455E-2</v>
      </c>
    </row>
    <row r="161" spans="1:36" ht="10.5" customHeight="1" x14ac:dyDescent="0.2">
      <c r="A161" s="11"/>
      <c r="B161" s="19" t="s">
        <v>72</v>
      </c>
      <c r="C161" s="14"/>
      <c r="D161" s="19"/>
      <c r="E161" s="19"/>
      <c r="F161" s="2"/>
      <c r="G161" s="12">
        <v>0</v>
      </c>
      <c r="H161" s="12">
        <v>0</v>
      </c>
      <c r="I161" s="12">
        <v>0</v>
      </c>
      <c r="J161" s="12">
        <v>0</v>
      </c>
      <c r="K161" s="12">
        <v>0</v>
      </c>
      <c r="L161" s="12">
        <v>0</v>
      </c>
      <c r="M161" s="12">
        <v>145751</v>
      </c>
      <c r="N161" s="12">
        <v>247153</v>
      </c>
      <c r="O161" s="12">
        <v>417363</v>
      </c>
      <c r="P161" s="12">
        <v>971127</v>
      </c>
      <c r="Q161" s="12">
        <v>3293006</v>
      </c>
      <c r="R161" s="63">
        <v>107992</v>
      </c>
      <c r="S161" s="63">
        <v>90436</v>
      </c>
      <c r="T161" s="63">
        <v>431688</v>
      </c>
      <c r="U161" s="41">
        <v>422783</v>
      </c>
      <c r="V161" s="41">
        <v>378050</v>
      </c>
      <c r="W161" s="63">
        <v>1874520</v>
      </c>
      <c r="X161" s="63">
        <v>1851521</v>
      </c>
      <c r="Y161" s="63">
        <v>337089</v>
      </c>
      <c r="Z161" s="63">
        <v>328169</v>
      </c>
      <c r="AA161" s="63">
        <v>53547</v>
      </c>
      <c r="AB161" s="63">
        <v>43499</v>
      </c>
      <c r="AC161" s="63">
        <v>5500</v>
      </c>
      <c r="AD161" s="63">
        <v>1052985</v>
      </c>
      <c r="AE161" s="63">
        <v>5461373</v>
      </c>
      <c r="AF161" s="63">
        <v>3687579</v>
      </c>
      <c r="AG161" s="63">
        <v>2981047</v>
      </c>
      <c r="AH161" s="63">
        <v>12398216</v>
      </c>
      <c r="AI161" s="13">
        <v>1.5653501674387695</v>
      </c>
      <c r="AJ161" s="13">
        <v>3.1590139303405818</v>
      </c>
    </row>
    <row r="162" spans="1:36" ht="10.5" customHeight="1" x14ac:dyDescent="0.2">
      <c r="A162" s="11"/>
      <c r="B162" s="19" t="s">
        <v>73</v>
      </c>
      <c r="C162" s="14"/>
      <c r="D162" s="19"/>
      <c r="E162" s="19"/>
      <c r="F162" s="2"/>
      <c r="G162" s="12">
        <v>227798</v>
      </c>
      <c r="H162" s="12">
        <v>182860</v>
      </c>
      <c r="I162" s="12">
        <v>95546</v>
      </c>
      <c r="J162" s="12">
        <v>15808</v>
      </c>
      <c r="K162" s="12">
        <v>90313</v>
      </c>
      <c r="L162" s="12">
        <v>0</v>
      </c>
      <c r="M162" s="12">
        <v>936298</v>
      </c>
      <c r="N162" s="12">
        <v>192030</v>
      </c>
      <c r="O162" s="12">
        <v>0</v>
      </c>
      <c r="P162" s="12">
        <v>0</v>
      </c>
      <c r="Q162" s="12">
        <v>3540253</v>
      </c>
      <c r="R162" s="63">
        <v>2171064</v>
      </c>
      <c r="S162" s="63">
        <v>1408016</v>
      </c>
      <c r="T162" s="63">
        <v>1698258</v>
      </c>
      <c r="U162" s="41">
        <v>320970</v>
      </c>
      <c r="V162" s="41">
        <v>0</v>
      </c>
      <c r="W162" s="63">
        <v>0</v>
      </c>
      <c r="X162" s="63">
        <v>0</v>
      </c>
      <c r="Y162" s="63">
        <v>0</v>
      </c>
      <c r="Z162" s="63">
        <v>0</v>
      </c>
      <c r="AA162" s="63">
        <v>1521119</v>
      </c>
      <c r="AB162" s="63">
        <v>136815</v>
      </c>
      <c r="AC162" s="63">
        <v>147943</v>
      </c>
      <c r="AD162" s="63">
        <v>5381440</v>
      </c>
      <c r="AE162" s="63">
        <v>4117022</v>
      </c>
      <c r="AF162" s="63">
        <v>513617</v>
      </c>
      <c r="AG162" s="63">
        <v>135257</v>
      </c>
      <c r="AH162" s="63">
        <v>0</v>
      </c>
      <c r="AI162" s="13">
        <v>-1</v>
      </c>
      <c r="AJ162" s="13" t="s">
        <v>246</v>
      </c>
    </row>
    <row r="163" spans="1:36" ht="10.5" customHeight="1" x14ac:dyDescent="0.2">
      <c r="A163" s="11"/>
      <c r="B163" s="19" t="s">
        <v>39</v>
      </c>
      <c r="C163" s="14"/>
      <c r="D163" s="19"/>
      <c r="E163" s="19"/>
      <c r="F163" s="2"/>
      <c r="G163" s="12">
        <v>885036</v>
      </c>
      <c r="H163" s="12">
        <v>1012563</v>
      </c>
      <c r="I163" s="12">
        <v>1509974</v>
      </c>
      <c r="J163" s="12">
        <v>1231617</v>
      </c>
      <c r="K163" s="12">
        <v>436119</v>
      </c>
      <c r="L163" s="12">
        <v>425018</v>
      </c>
      <c r="M163" s="12">
        <v>303714</v>
      </c>
      <c r="N163" s="12">
        <v>1143127</v>
      </c>
      <c r="O163" s="12">
        <v>3338581</v>
      </c>
      <c r="P163" s="12">
        <v>1156307</v>
      </c>
      <c r="Q163" s="12">
        <v>1607579</v>
      </c>
      <c r="R163" s="63">
        <v>1516695</v>
      </c>
      <c r="S163" s="63">
        <v>1663945</v>
      </c>
      <c r="T163" s="63">
        <v>1885528</v>
      </c>
      <c r="U163" s="41">
        <v>1879535</v>
      </c>
      <c r="V163" s="41">
        <v>322074</v>
      </c>
      <c r="W163" s="63">
        <v>204120</v>
      </c>
      <c r="X163" s="63">
        <v>2278707</v>
      </c>
      <c r="Y163" s="63">
        <v>4997833</v>
      </c>
      <c r="Z163" s="63">
        <v>2347372</v>
      </c>
      <c r="AA163" s="63">
        <v>1204093</v>
      </c>
      <c r="AB163" s="63">
        <v>978352</v>
      </c>
      <c r="AC163" s="63">
        <v>780818</v>
      </c>
      <c r="AD163" s="63">
        <v>805240</v>
      </c>
      <c r="AE163" s="63">
        <v>950337</v>
      </c>
      <c r="AF163" s="63">
        <v>916365</v>
      </c>
      <c r="AG163" s="63">
        <v>856284</v>
      </c>
      <c r="AH163" s="63">
        <v>158009</v>
      </c>
      <c r="AI163" s="13">
        <v>-0.26204290161547361</v>
      </c>
      <c r="AJ163" s="13">
        <v>-0.81547126887808252</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11"/>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11"/>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201</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2848372</v>
      </c>
      <c r="H176" s="5">
        <v>3229686</v>
      </c>
      <c r="I176" s="5">
        <v>5021150</v>
      </c>
      <c r="J176" s="5">
        <v>3689224</v>
      </c>
      <c r="K176" s="5">
        <f>SUM(K178,K193,K204,K206)</f>
        <v>3884347</v>
      </c>
      <c r="L176" s="5">
        <f>SUM(L178,L193,L204,L206)</f>
        <v>5186516</v>
      </c>
      <c r="M176" s="5">
        <f>SUM(M178,M193,M204,M206)</f>
        <v>4886411</v>
      </c>
      <c r="N176" s="5">
        <f>SUM(N178,N193,N204,N206)</f>
        <v>6046313</v>
      </c>
      <c r="O176" s="5">
        <v>5963396</v>
      </c>
      <c r="P176" s="5">
        <v>6248067</v>
      </c>
      <c r="Q176" s="5">
        <v>7115638</v>
      </c>
      <c r="R176" s="39">
        <v>4955056</v>
      </c>
      <c r="S176" s="39">
        <v>5700760</v>
      </c>
      <c r="T176" s="39">
        <v>6840553.9000000004</v>
      </c>
      <c r="U176" s="39">
        <v>6944757</v>
      </c>
      <c r="V176" s="39">
        <v>6139910</v>
      </c>
      <c r="W176" s="39">
        <v>6348794</v>
      </c>
      <c r="X176" s="39">
        <v>6432077.1600000001</v>
      </c>
      <c r="Y176" s="39">
        <v>6528814</v>
      </c>
      <c r="Z176" s="39">
        <v>7805882</v>
      </c>
      <c r="AA176" s="39">
        <v>6124887</v>
      </c>
      <c r="AB176" s="39">
        <v>7566165</v>
      </c>
      <c r="AC176" s="39">
        <v>8555476</v>
      </c>
      <c r="AD176" s="39">
        <v>7147177</v>
      </c>
      <c r="AE176" s="39">
        <v>8909862</v>
      </c>
      <c r="AF176" s="39">
        <v>9811311</v>
      </c>
      <c r="AG176" s="39">
        <v>6603932</v>
      </c>
      <c r="AH176" s="39">
        <v>9617477</v>
      </c>
      <c r="AI176" s="10">
        <v>4.0792669464775555E-2</v>
      </c>
      <c r="AJ176" s="10">
        <v>0.45632586768004274</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2373318</v>
      </c>
      <c r="H178" s="12">
        <v>2510599</v>
      </c>
      <c r="I178" s="12">
        <v>2797470</v>
      </c>
      <c r="J178" s="12">
        <v>2731783</v>
      </c>
      <c r="K178" s="12">
        <f>SUM(K179,K183:K187)</f>
        <v>3066275</v>
      </c>
      <c r="L178" s="12">
        <f>SUM(L179,L183:L187)</f>
        <v>3090650</v>
      </c>
      <c r="M178" s="12">
        <f>SUM(M179,M183:M187)</f>
        <v>3272356</v>
      </c>
      <c r="N178" s="12">
        <f>SUM(N179,N183:N187)</f>
        <v>4647100</v>
      </c>
      <c r="O178" s="12">
        <v>3970270</v>
      </c>
      <c r="P178" s="12">
        <v>4185750</v>
      </c>
      <c r="Q178" s="12">
        <v>4026979</v>
      </c>
      <c r="R178" s="41">
        <v>4112508</v>
      </c>
      <c r="S178" s="41">
        <v>4416918</v>
      </c>
      <c r="T178" s="41">
        <v>5265792.99</v>
      </c>
      <c r="U178" s="41">
        <v>5474838</v>
      </c>
      <c r="V178" s="41">
        <v>5448401</v>
      </c>
      <c r="W178" s="41">
        <v>5384217</v>
      </c>
      <c r="X178" s="41">
        <v>5437598.1600000001</v>
      </c>
      <c r="Y178" s="41">
        <v>5698443</v>
      </c>
      <c r="Z178" s="41">
        <v>6981101</v>
      </c>
      <c r="AA178" s="41">
        <v>4987998</v>
      </c>
      <c r="AB178" s="41">
        <v>5976226</v>
      </c>
      <c r="AC178" s="41">
        <v>5932141</v>
      </c>
      <c r="AD178" s="41">
        <v>5324630</v>
      </c>
      <c r="AE178" s="41">
        <v>7244648</v>
      </c>
      <c r="AF178" s="41">
        <v>7628335</v>
      </c>
      <c r="AG178" s="41">
        <v>5783269</v>
      </c>
      <c r="AH178" s="41">
        <v>8159127</v>
      </c>
      <c r="AI178" s="13">
        <v>5.326126661280095E-2</v>
      </c>
      <c r="AJ178" s="13">
        <v>0.41081575143746557</v>
      </c>
    </row>
    <row r="179" spans="1:36" ht="10.5" customHeight="1" x14ac:dyDescent="0.2">
      <c r="A179" s="11"/>
      <c r="B179" s="11"/>
      <c r="C179" s="11" t="s">
        <v>36</v>
      </c>
      <c r="D179" s="11"/>
      <c r="E179" s="11"/>
      <c r="F179" s="2"/>
      <c r="G179" s="12">
        <v>1226244</v>
      </c>
      <c r="H179" s="12">
        <v>1237523</v>
      </c>
      <c r="I179" s="12">
        <v>1256780</v>
      </c>
      <c r="J179" s="12">
        <v>1245377</v>
      </c>
      <c r="K179" s="12">
        <f>SUM(K180:K182)</f>
        <v>1400833</v>
      </c>
      <c r="L179" s="12">
        <f>SUM(L180:L182)</f>
        <v>1384370</v>
      </c>
      <c r="M179" s="12">
        <f>SUM(M180:M182)</f>
        <v>1372125</v>
      </c>
      <c r="N179" s="12">
        <f>SUM(N180:N182)</f>
        <v>1401977</v>
      </c>
      <c r="O179" s="12">
        <v>1478589</v>
      </c>
      <c r="P179" s="12">
        <v>1712015</v>
      </c>
      <c r="Q179" s="12">
        <v>1470482</v>
      </c>
      <c r="R179" s="41">
        <v>1530621</v>
      </c>
      <c r="S179" s="41">
        <v>1497782</v>
      </c>
      <c r="T179" s="41">
        <v>1539821.11</v>
      </c>
      <c r="U179" s="41">
        <v>1374711</v>
      </c>
      <c r="V179" s="41">
        <v>1470716</v>
      </c>
      <c r="W179" s="41">
        <v>1266698</v>
      </c>
      <c r="X179" s="41">
        <v>1375657</v>
      </c>
      <c r="Y179" s="41">
        <v>1826153</v>
      </c>
      <c r="Z179" s="41">
        <v>1473406</v>
      </c>
      <c r="AA179" s="41">
        <v>1456307</v>
      </c>
      <c r="AB179" s="41">
        <v>1580797</v>
      </c>
      <c r="AC179" s="41">
        <v>1463462</v>
      </c>
      <c r="AD179" s="41">
        <v>1440730</v>
      </c>
      <c r="AE179" s="41">
        <v>2060422</v>
      </c>
      <c r="AF179" s="41">
        <v>2247285</v>
      </c>
      <c r="AG179" s="41">
        <v>1521390</v>
      </c>
      <c r="AH179" s="41">
        <v>1541239</v>
      </c>
      <c r="AI179" s="13">
        <v>-4.2148444766555437E-3</v>
      </c>
      <c r="AJ179" s="13">
        <v>1.3046621839239117E-2</v>
      </c>
    </row>
    <row r="180" spans="1:36" ht="10.5" customHeight="1" x14ac:dyDescent="0.2">
      <c r="A180" s="11"/>
      <c r="B180" s="11"/>
      <c r="C180" s="11"/>
      <c r="D180" s="11" t="s">
        <v>37</v>
      </c>
      <c r="E180" s="11"/>
      <c r="F180" s="2"/>
      <c r="G180" s="12">
        <v>1144275</v>
      </c>
      <c r="H180" s="12">
        <v>1186730</v>
      </c>
      <c r="I180" s="12">
        <v>1173885</v>
      </c>
      <c r="J180" s="12">
        <v>1139802</v>
      </c>
      <c r="K180" s="12">
        <v>1317549</v>
      </c>
      <c r="L180" s="12">
        <v>1286504</v>
      </c>
      <c r="M180" s="12">
        <v>1281265</v>
      </c>
      <c r="N180" s="12">
        <v>1293521</v>
      </c>
      <c r="O180" s="12">
        <v>1330580</v>
      </c>
      <c r="P180" s="12">
        <v>1306872</v>
      </c>
      <c r="Q180" s="12">
        <v>1320100</v>
      </c>
      <c r="R180" s="41">
        <v>1379298</v>
      </c>
      <c r="S180" s="41">
        <v>1415562</v>
      </c>
      <c r="T180" s="41">
        <v>1403701.01</v>
      </c>
      <c r="U180" s="41">
        <v>1240882</v>
      </c>
      <c r="V180" s="41">
        <v>1402289</v>
      </c>
      <c r="W180" s="41">
        <v>1196423</v>
      </c>
      <c r="X180" s="41">
        <v>1275425</v>
      </c>
      <c r="Y180" s="41">
        <v>1742727</v>
      </c>
      <c r="Z180" s="41">
        <v>1330989</v>
      </c>
      <c r="AA180" s="41">
        <v>1348266</v>
      </c>
      <c r="AB180" s="41">
        <v>1447224</v>
      </c>
      <c r="AC180" s="41">
        <v>1358821</v>
      </c>
      <c r="AD180" s="41">
        <v>1296379</v>
      </c>
      <c r="AE180" s="41">
        <v>1965696</v>
      </c>
      <c r="AF180" s="41">
        <v>2093755</v>
      </c>
      <c r="AG180" s="41">
        <v>1381659</v>
      </c>
      <c r="AH180" s="41">
        <v>1448918</v>
      </c>
      <c r="AI180" s="13">
        <v>1.9499105422116081E-4</v>
      </c>
      <c r="AJ180" s="13">
        <v>4.8679884110334026E-2</v>
      </c>
    </row>
    <row r="181" spans="1:36" ht="10.5" customHeight="1" x14ac:dyDescent="0.2">
      <c r="A181" s="11"/>
      <c r="B181" s="11"/>
      <c r="C181" s="14"/>
      <c r="D181" s="11" t="s">
        <v>90</v>
      </c>
      <c r="E181" s="11"/>
      <c r="F181" s="2"/>
      <c r="G181" s="12">
        <v>6352</v>
      </c>
      <c r="H181" s="12">
        <v>1590</v>
      </c>
      <c r="I181" s="12">
        <v>0</v>
      </c>
      <c r="J181" s="12">
        <v>544</v>
      </c>
      <c r="K181" s="12">
        <v>3961</v>
      </c>
      <c r="L181" s="12">
        <v>7204</v>
      </c>
      <c r="M181" s="12">
        <v>0</v>
      </c>
      <c r="N181" s="12">
        <v>4045</v>
      </c>
      <c r="O181" s="12">
        <v>1020</v>
      </c>
      <c r="P181" s="12">
        <v>232206</v>
      </c>
      <c r="Q181" s="12">
        <v>47408</v>
      </c>
      <c r="R181" s="41">
        <v>47418</v>
      </c>
      <c r="S181" s="41">
        <v>5654</v>
      </c>
      <c r="T181" s="41">
        <v>1140</v>
      </c>
      <c r="U181" s="41">
        <v>0</v>
      </c>
      <c r="V181" s="41">
        <v>694</v>
      </c>
      <c r="W181" s="41">
        <v>0</v>
      </c>
      <c r="X181" s="41">
        <v>0</v>
      </c>
      <c r="Y181" s="41">
        <v>0</v>
      </c>
      <c r="Z181" s="41">
        <v>2773</v>
      </c>
      <c r="AA181" s="41">
        <v>3096</v>
      </c>
      <c r="AB181" s="41">
        <v>32781</v>
      </c>
      <c r="AC181" s="41">
        <v>237</v>
      </c>
      <c r="AD181" s="41">
        <v>49589</v>
      </c>
      <c r="AE181" s="41">
        <v>7619</v>
      </c>
      <c r="AF181" s="41">
        <v>33885</v>
      </c>
      <c r="AG181" s="41">
        <v>30733</v>
      </c>
      <c r="AH181" s="41">
        <v>257</v>
      </c>
      <c r="AI181" s="13">
        <v>-0.5542905717976524</v>
      </c>
      <c r="AJ181" s="13">
        <v>-0.99163765333680409</v>
      </c>
    </row>
    <row r="182" spans="1:36" ht="10.5" customHeight="1" x14ac:dyDescent="0.2">
      <c r="A182" s="11"/>
      <c r="B182" s="14"/>
      <c r="C182" s="11"/>
      <c r="D182" s="11" t="s">
        <v>39</v>
      </c>
      <c r="E182" s="11"/>
      <c r="F182" s="2"/>
      <c r="G182" s="12">
        <v>75617</v>
      </c>
      <c r="H182" s="12">
        <v>49203</v>
      </c>
      <c r="I182" s="12">
        <v>82895</v>
      </c>
      <c r="J182" s="12">
        <v>105031</v>
      </c>
      <c r="K182" s="12">
        <v>79323</v>
      </c>
      <c r="L182" s="12">
        <v>90662</v>
      </c>
      <c r="M182" s="12">
        <v>90860</v>
      </c>
      <c r="N182" s="12">
        <v>104411</v>
      </c>
      <c r="O182" s="12">
        <v>146989</v>
      </c>
      <c r="P182" s="12">
        <v>172937</v>
      </c>
      <c r="Q182" s="12">
        <v>102974</v>
      </c>
      <c r="R182" s="41">
        <v>103905</v>
      </c>
      <c r="S182" s="41">
        <v>76566</v>
      </c>
      <c r="T182" s="41">
        <v>134980.1</v>
      </c>
      <c r="U182" s="41">
        <v>133829</v>
      </c>
      <c r="V182" s="41">
        <v>67733</v>
      </c>
      <c r="W182" s="41">
        <v>70275</v>
      </c>
      <c r="X182" s="41">
        <v>100232</v>
      </c>
      <c r="Y182" s="41">
        <v>83426</v>
      </c>
      <c r="Z182" s="41">
        <v>139644</v>
      </c>
      <c r="AA182" s="41">
        <v>104945</v>
      </c>
      <c r="AB182" s="41">
        <v>100792</v>
      </c>
      <c r="AC182" s="41">
        <v>104404</v>
      </c>
      <c r="AD182" s="41">
        <v>94762</v>
      </c>
      <c r="AE182" s="41">
        <v>87107</v>
      </c>
      <c r="AF182" s="41">
        <v>119645</v>
      </c>
      <c r="AG182" s="41">
        <v>108998</v>
      </c>
      <c r="AH182" s="41">
        <v>92064</v>
      </c>
      <c r="AI182" s="13">
        <v>-1.4982462440746747E-2</v>
      </c>
      <c r="AJ182" s="13">
        <v>-0.15536064881924438</v>
      </c>
    </row>
    <row r="183" spans="1:36" ht="10.5" customHeight="1" x14ac:dyDescent="0.2">
      <c r="A183" s="11"/>
      <c r="B183" s="14"/>
      <c r="C183" s="11" t="s">
        <v>40</v>
      </c>
      <c r="D183" s="11"/>
      <c r="E183" s="11"/>
      <c r="F183" s="2"/>
      <c r="G183" s="12">
        <v>0</v>
      </c>
      <c r="H183" s="12">
        <v>0</v>
      </c>
      <c r="I183" s="12">
        <v>0</v>
      </c>
      <c r="J183" s="12">
        <v>0</v>
      </c>
      <c r="K183" s="12">
        <v>0</v>
      </c>
      <c r="L183" s="12">
        <v>0</v>
      </c>
      <c r="M183" s="12">
        <v>10086</v>
      </c>
      <c r="N183" s="12">
        <v>176238</v>
      </c>
      <c r="O183" s="12">
        <v>508227</v>
      </c>
      <c r="P183" s="12">
        <v>315089</v>
      </c>
      <c r="Q183" s="12">
        <v>509511</v>
      </c>
      <c r="R183" s="41">
        <v>529223</v>
      </c>
      <c r="S183" s="41">
        <v>417792</v>
      </c>
      <c r="T183" s="41">
        <v>613878.92999999993</v>
      </c>
      <c r="U183" s="41">
        <v>668246</v>
      </c>
      <c r="V183" s="41">
        <v>655674</v>
      </c>
      <c r="W183" s="41">
        <v>679647</v>
      </c>
      <c r="X183" s="41">
        <v>641807</v>
      </c>
      <c r="Y183" s="41">
        <v>666975</v>
      </c>
      <c r="Z183" s="41">
        <v>711329</v>
      </c>
      <c r="AA183" s="41">
        <v>715610</v>
      </c>
      <c r="AB183" s="41">
        <v>514335</v>
      </c>
      <c r="AC183" s="41">
        <v>910237</v>
      </c>
      <c r="AD183" s="41">
        <v>490992</v>
      </c>
      <c r="AE183" s="41">
        <v>567420</v>
      </c>
      <c r="AF183" s="41">
        <v>526652</v>
      </c>
      <c r="AG183" s="41">
        <v>498757</v>
      </c>
      <c r="AH183" s="41">
        <v>867085</v>
      </c>
      <c r="AI183" s="13">
        <v>9.0944354228547519E-2</v>
      </c>
      <c r="AJ183" s="13">
        <v>0.73849189084062983</v>
      </c>
    </row>
    <row r="184" spans="1:36" ht="10.5" customHeight="1" x14ac:dyDescent="0.2">
      <c r="A184" s="11"/>
      <c r="B184" s="14"/>
      <c r="C184" s="11" t="s">
        <v>41</v>
      </c>
      <c r="D184" s="11"/>
      <c r="E184" s="11"/>
      <c r="F184" s="2"/>
      <c r="G184" s="12">
        <v>0</v>
      </c>
      <c r="H184" s="12">
        <v>0</v>
      </c>
      <c r="I184" s="12">
        <v>0</v>
      </c>
      <c r="J184" s="12">
        <v>0</v>
      </c>
      <c r="K184" s="12">
        <v>0</v>
      </c>
      <c r="L184" s="12">
        <v>0</v>
      </c>
      <c r="M184" s="12">
        <v>0</v>
      </c>
      <c r="N184" s="12">
        <v>0</v>
      </c>
      <c r="O184" s="12">
        <v>0</v>
      </c>
      <c r="P184" s="12">
        <v>0</v>
      </c>
      <c r="Q184" s="12">
        <v>0</v>
      </c>
      <c r="R184" s="41">
        <v>0</v>
      </c>
      <c r="S184" s="41">
        <v>0</v>
      </c>
      <c r="T184" s="41">
        <v>0</v>
      </c>
      <c r="U184" s="41">
        <v>0</v>
      </c>
      <c r="V184" s="41">
        <v>179890</v>
      </c>
      <c r="W184" s="41">
        <v>240036</v>
      </c>
      <c r="X184" s="41">
        <v>247800</v>
      </c>
      <c r="Y184" s="41">
        <v>247950</v>
      </c>
      <c r="Z184" s="41">
        <v>252156</v>
      </c>
      <c r="AA184" s="41">
        <v>265099</v>
      </c>
      <c r="AB184" s="41">
        <v>264148</v>
      </c>
      <c r="AC184" s="41">
        <v>270829</v>
      </c>
      <c r="AD184" s="41">
        <v>276593</v>
      </c>
      <c r="AE184" s="41">
        <v>528473</v>
      </c>
      <c r="AF184" s="41">
        <v>546553</v>
      </c>
      <c r="AG184" s="41">
        <v>304010</v>
      </c>
      <c r="AH184" s="41">
        <v>312710</v>
      </c>
      <c r="AI184" s="13">
        <v>2.852710316528162E-2</v>
      </c>
      <c r="AJ184" s="13">
        <v>2.8617479688168152E-2</v>
      </c>
    </row>
    <row r="185" spans="1:36" ht="10.5" customHeight="1" x14ac:dyDescent="0.2">
      <c r="A185" s="11"/>
      <c r="B185" s="14"/>
      <c r="C185" s="11" t="s">
        <v>42</v>
      </c>
      <c r="D185" s="11"/>
      <c r="E185" s="11"/>
      <c r="F185" s="2"/>
      <c r="G185" s="12">
        <v>0</v>
      </c>
      <c r="H185" s="12">
        <v>0</v>
      </c>
      <c r="I185" s="12">
        <v>0</v>
      </c>
      <c r="J185" s="12">
        <v>0</v>
      </c>
      <c r="K185" s="12">
        <v>11380</v>
      </c>
      <c r="L185" s="12">
        <v>0</v>
      </c>
      <c r="M185" s="12">
        <v>0</v>
      </c>
      <c r="N185" s="12">
        <v>0</v>
      </c>
      <c r="O185" s="12">
        <v>0</v>
      </c>
      <c r="P185" s="12">
        <v>0</v>
      </c>
      <c r="Q185" s="12">
        <v>0</v>
      </c>
      <c r="R185" s="41">
        <v>12882</v>
      </c>
      <c r="S185" s="41">
        <v>13878</v>
      </c>
      <c r="T185" s="41">
        <v>14314.73</v>
      </c>
      <c r="U185" s="41">
        <v>15720</v>
      </c>
      <c r="V185" s="41">
        <v>32716</v>
      </c>
      <c r="W185" s="41">
        <v>36584</v>
      </c>
      <c r="X185" s="41">
        <v>33071</v>
      </c>
      <c r="Y185" s="41">
        <v>31403</v>
      </c>
      <c r="Z185" s="41">
        <v>47199</v>
      </c>
      <c r="AA185" s="41">
        <v>17359</v>
      </c>
      <c r="AB185" s="41">
        <v>24264</v>
      </c>
      <c r="AC185" s="41">
        <v>54777</v>
      </c>
      <c r="AD185" s="41">
        <v>25059</v>
      </c>
      <c r="AE185" s="41">
        <v>33965</v>
      </c>
      <c r="AF185" s="41">
        <v>30454</v>
      </c>
      <c r="AG185" s="41">
        <v>59773</v>
      </c>
      <c r="AH185" s="41">
        <v>60700</v>
      </c>
      <c r="AI185" s="13">
        <v>0.16512105087066753</v>
      </c>
      <c r="AJ185" s="13">
        <v>1.5508674485135428E-2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163732</v>
      </c>
      <c r="AG186" s="41">
        <v>323765</v>
      </c>
      <c r="AH186" s="41">
        <v>1767022</v>
      </c>
      <c r="AI186" s="13" t="s">
        <v>246</v>
      </c>
      <c r="AJ186" s="13">
        <v>4.4577301437771224</v>
      </c>
    </row>
    <row r="187" spans="1:36" ht="10.5" customHeight="1" x14ac:dyDescent="0.2">
      <c r="A187" s="11"/>
      <c r="B187" s="14"/>
      <c r="C187" s="11" t="s">
        <v>44</v>
      </c>
      <c r="D187" s="15"/>
      <c r="E187" s="11"/>
      <c r="F187" s="2"/>
      <c r="G187" s="12">
        <v>1147074</v>
      </c>
      <c r="H187" s="12">
        <v>1273076</v>
      </c>
      <c r="I187" s="12">
        <v>1540690</v>
      </c>
      <c r="J187" s="12">
        <v>1486406</v>
      </c>
      <c r="K187" s="12">
        <v>1654062</v>
      </c>
      <c r="L187" s="12">
        <v>1706280</v>
      </c>
      <c r="M187" s="12">
        <v>1890145</v>
      </c>
      <c r="N187" s="12">
        <v>3068885</v>
      </c>
      <c r="O187" s="12">
        <v>1983454</v>
      </c>
      <c r="P187" s="12">
        <v>2158646</v>
      </c>
      <c r="Q187" s="12">
        <v>2046986</v>
      </c>
      <c r="R187" s="41">
        <v>2039782</v>
      </c>
      <c r="S187" s="41">
        <v>2487466</v>
      </c>
      <c r="T187" s="41">
        <v>3097778.22</v>
      </c>
      <c r="U187" s="41">
        <v>3416161</v>
      </c>
      <c r="V187" s="41">
        <v>3109405</v>
      </c>
      <c r="W187" s="41">
        <v>3161252</v>
      </c>
      <c r="X187" s="41">
        <v>3139263.16</v>
      </c>
      <c r="Y187" s="41">
        <v>2925962</v>
      </c>
      <c r="Z187" s="41">
        <v>4497011</v>
      </c>
      <c r="AA187" s="41">
        <v>2533623</v>
      </c>
      <c r="AB187" s="41">
        <v>3592682</v>
      </c>
      <c r="AC187" s="41">
        <v>3232836</v>
      </c>
      <c r="AD187" s="41">
        <v>3091256</v>
      </c>
      <c r="AE187" s="41">
        <v>4054368</v>
      </c>
      <c r="AF187" s="41">
        <v>4113659</v>
      </c>
      <c r="AG187" s="41">
        <v>3075574</v>
      </c>
      <c r="AH187" s="41">
        <v>3610371</v>
      </c>
      <c r="AI187" s="13">
        <v>8.1892486269086184E-4</v>
      </c>
      <c r="AJ187" s="13">
        <v>0.17388526499443682</v>
      </c>
    </row>
    <row r="188" spans="1:36" ht="10.5" customHeight="1" x14ac:dyDescent="0.2">
      <c r="A188" s="11"/>
      <c r="B188" s="14"/>
      <c r="C188" s="11"/>
      <c r="D188" s="15" t="s">
        <v>45</v>
      </c>
      <c r="E188" s="11"/>
      <c r="F188" s="2"/>
      <c r="G188" s="12">
        <v>528092</v>
      </c>
      <c r="H188" s="12">
        <v>593268</v>
      </c>
      <c r="I188" s="12">
        <v>698676</v>
      </c>
      <c r="J188" s="12">
        <v>636011</v>
      </c>
      <c r="K188" s="12">
        <v>816103</v>
      </c>
      <c r="L188" s="12">
        <v>801092</v>
      </c>
      <c r="M188" s="12">
        <v>868444</v>
      </c>
      <c r="N188" s="12">
        <v>936704</v>
      </c>
      <c r="O188" s="12">
        <v>931656</v>
      </c>
      <c r="P188" s="12">
        <v>1026845</v>
      </c>
      <c r="Q188" s="12">
        <v>1067390</v>
      </c>
      <c r="R188" s="41">
        <v>1095083</v>
      </c>
      <c r="S188" s="41">
        <v>1337472</v>
      </c>
      <c r="T188" s="41">
        <v>1623382</v>
      </c>
      <c r="U188" s="41">
        <v>1974837</v>
      </c>
      <c r="V188" s="41">
        <v>1724222</v>
      </c>
      <c r="W188" s="41">
        <v>1651113</v>
      </c>
      <c r="X188" s="41">
        <v>1549037</v>
      </c>
      <c r="Y188" s="41">
        <v>1699711</v>
      </c>
      <c r="Z188" s="41">
        <v>1691557</v>
      </c>
      <c r="AA188" s="41">
        <v>1597863</v>
      </c>
      <c r="AB188" s="41">
        <v>1791421</v>
      </c>
      <c r="AC188" s="41">
        <v>1860955</v>
      </c>
      <c r="AD188" s="41">
        <v>1919146</v>
      </c>
      <c r="AE188" s="41">
        <v>2660769</v>
      </c>
      <c r="AF188" s="41">
        <v>2496916</v>
      </c>
      <c r="AG188" s="41">
        <v>2082499</v>
      </c>
      <c r="AH188" s="41">
        <v>2158153</v>
      </c>
      <c r="AI188" s="13">
        <v>3.1527383673573883E-2</v>
      </c>
      <c r="AJ188" s="13">
        <v>3.6328468825195116E-2</v>
      </c>
    </row>
    <row r="189" spans="1:36" ht="10.5" customHeight="1" x14ac:dyDescent="0.2">
      <c r="A189" s="11"/>
      <c r="B189" s="14"/>
      <c r="C189" s="11"/>
      <c r="D189" s="15" t="s">
        <v>46</v>
      </c>
      <c r="E189" s="11"/>
      <c r="F189" s="2"/>
      <c r="G189" s="12">
        <v>437829</v>
      </c>
      <c r="H189" s="12">
        <v>538285</v>
      </c>
      <c r="I189" s="12">
        <v>654117</v>
      </c>
      <c r="J189" s="12">
        <v>664307</v>
      </c>
      <c r="K189" s="12">
        <v>742553</v>
      </c>
      <c r="L189" s="12">
        <v>760926</v>
      </c>
      <c r="M189" s="12">
        <v>815896</v>
      </c>
      <c r="N189" s="12">
        <v>848968</v>
      </c>
      <c r="O189" s="12">
        <v>841519</v>
      </c>
      <c r="P189" s="12">
        <v>844187</v>
      </c>
      <c r="Q189" s="12">
        <v>804099</v>
      </c>
      <c r="R189" s="41">
        <v>837265</v>
      </c>
      <c r="S189" s="41">
        <v>1002736</v>
      </c>
      <c r="T189" s="41">
        <v>1185269.7600000002</v>
      </c>
      <c r="U189" s="41">
        <v>1007553</v>
      </c>
      <c r="V189" s="41">
        <v>996006</v>
      </c>
      <c r="W189" s="41">
        <v>1146894</v>
      </c>
      <c r="X189" s="41">
        <v>1173881.1600000001</v>
      </c>
      <c r="Y189" s="41">
        <v>1003746</v>
      </c>
      <c r="Z189" s="41">
        <v>1054741</v>
      </c>
      <c r="AA189" s="41">
        <v>821049</v>
      </c>
      <c r="AB189" s="41">
        <v>949971</v>
      </c>
      <c r="AC189" s="41">
        <v>1249521</v>
      </c>
      <c r="AD189" s="41">
        <v>895268</v>
      </c>
      <c r="AE189" s="41">
        <v>1175954</v>
      </c>
      <c r="AF189" s="41">
        <v>1168352</v>
      </c>
      <c r="AG189" s="41">
        <v>745973</v>
      </c>
      <c r="AH189" s="41">
        <v>913106</v>
      </c>
      <c r="AI189" s="13">
        <v>-6.574870857139814E-3</v>
      </c>
      <c r="AJ189" s="13">
        <v>0.22404698293369868</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1500000</v>
      </c>
      <c r="AA190" s="41">
        <v>0</v>
      </c>
      <c r="AB190" s="41">
        <v>742367</v>
      </c>
      <c r="AC190" s="41">
        <v>0</v>
      </c>
      <c r="AD190" s="41">
        <v>158542</v>
      </c>
      <c r="AE190" s="41">
        <v>0</v>
      </c>
      <c r="AF190" s="41">
        <v>12000</v>
      </c>
      <c r="AG190" s="41">
        <v>0</v>
      </c>
      <c r="AH190" s="41">
        <v>0</v>
      </c>
      <c r="AI190" s="13">
        <v>-1</v>
      </c>
      <c r="AJ190" s="13" t="s">
        <v>246</v>
      </c>
    </row>
    <row r="191" spans="1:36" ht="10.5" customHeight="1" x14ac:dyDescent="0.2">
      <c r="A191" s="11"/>
      <c r="B191" s="11"/>
      <c r="C191" s="11"/>
      <c r="D191" s="11" t="s">
        <v>48</v>
      </c>
      <c r="E191" s="11"/>
      <c r="F191" s="2"/>
      <c r="G191" s="12">
        <v>181153</v>
      </c>
      <c r="H191" s="12">
        <v>141523</v>
      </c>
      <c r="I191" s="12">
        <v>187897</v>
      </c>
      <c r="J191" s="12">
        <v>186088</v>
      </c>
      <c r="K191" s="12">
        <v>95406</v>
      </c>
      <c r="L191" s="12">
        <v>144262</v>
      </c>
      <c r="M191" s="12">
        <v>205805</v>
      </c>
      <c r="N191" s="12">
        <v>1283213</v>
      </c>
      <c r="O191" s="12">
        <v>210279</v>
      </c>
      <c r="P191" s="12">
        <v>287614</v>
      </c>
      <c r="Q191" s="12">
        <v>175497</v>
      </c>
      <c r="R191" s="41">
        <v>107434</v>
      </c>
      <c r="S191" s="41">
        <v>147258</v>
      </c>
      <c r="T191" s="41">
        <v>289126.45999999996</v>
      </c>
      <c r="U191" s="41">
        <v>433771</v>
      </c>
      <c r="V191" s="41">
        <v>389177</v>
      </c>
      <c r="W191" s="41">
        <v>363245</v>
      </c>
      <c r="X191" s="41">
        <v>416345</v>
      </c>
      <c r="Y191" s="41">
        <v>222505</v>
      </c>
      <c r="Z191" s="41">
        <v>250713</v>
      </c>
      <c r="AA191" s="41">
        <v>114711</v>
      </c>
      <c r="AB191" s="41">
        <v>108923</v>
      </c>
      <c r="AC191" s="41">
        <v>122360</v>
      </c>
      <c r="AD191" s="41">
        <v>118300</v>
      </c>
      <c r="AE191" s="41">
        <v>217645</v>
      </c>
      <c r="AF191" s="41">
        <v>436391</v>
      </c>
      <c r="AG191" s="41">
        <v>247102</v>
      </c>
      <c r="AH191" s="41">
        <v>539112</v>
      </c>
      <c r="AI191" s="13">
        <v>0.30544897248610892</v>
      </c>
      <c r="AJ191" s="13">
        <v>1.1817387151864411</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348683</v>
      </c>
      <c r="H193" s="12">
        <v>389639</v>
      </c>
      <c r="I193" s="12">
        <v>514805</v>
      </c>
      <c r="J193" s="12">
        <v>519364</v>
      </c>
      <c r="K193" s="12">
        <f>SUM(K194:K202)</f>
        <v>638462</v>
      </c>
      <c r="L193" s="12">
        <f>SUM(L194:L202)</f>
        <v>526563</v>
      </c>
      <c r="M193" s="12">
        <f>SUM(M194:M202)</f>
        <v>681691</v>
      </c>
      <c r="N193" s="12">
        <f>SUM(N194:N202)</f>
        <v>698921</v>
      </c>
      <c r="O193" s="12">
        <v>968089</v>
      </c>
      <c r="P193" s="12">
        <v>610310</v>
      </c>
      <c r="Q193" s="12">
        <v>1419818</v>
      </c>
      <c r="R193" s="41">
        <v>488043</v>
      </c>
      <c r="S193" s="41">
        <v>964297</v>
      </c>
      <c r="T193" s="41">
        <v>744775.91</v>
      </c>
      <c r="U193" s="41">
        <v>603904</v>
      </c>
      <c r="V193" s="41">
        <v>615938</v>
      </c>
      <c r="W193" s="41">
        <v>886349</v>
      </c>
      <c r="X193" s="41">
        <v>808816</v>
      </c>
      <c r="Y193" s="41">
        <v>622807</v>
      </c>
      <c r="Z193" s="41">
        <v>526463</v>
      </c>
      <c r="AA193" s="41">
        <v>557340</v>
      </c>
      <c r="AB193" s="41">
        <v>694895</v>
      </c>
      <c r="AC193" s="41">
        <v>959433</v>
      </c>
      <c r="AD193" s="41">
        <v>839774</v>
      </c>
      <c r="AE193" s="41">
        <v>620102</v>
      </c>
      <c r="AF193" s="41">
        <v>1210256</v>
      </c>
      <c r="AG193" s="41">
        <v>724113</v>
      </c>
      <c r="AH193" s="41">
        <v>1425142</v>
      </c>
      <c r="AI193" s="13">
        <v>0.12717104865919993</v>
      </c>
      <c r="AJ193" s="13">
        <v>0.96812099768958715</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18094</v>
      </c>
      <c r="H195" s="12">
        <v>26973</v>
      </c>
      <c r="I195" s="12">
        <v>17822</v>
      </c>
      <c r="J195" s="12">
        <v>28336</v>
      </c>
      <c r="K195" s="12">
        <v>29515</v>
      </c>
      <c r="L195" s="12">
        <v>30475</v>
      </c>
      <c r="M195" s="12">
        <v>38631</v>
      </c>
      <c r="N195" s="12">
        <v>37539</v>
      </c>
      <c r="O195" s="12">
        <v>52207</v>
      </c>
      <c r="P195" s="12">
        <v>66064</v>
      </c>
      <c r="Q195" s="12">
        <v>69096</v>
      </c>
      <c r="R195" s="41">
        <v>87797</v>
      </c>
      <c r="S195" s="41">
        <v>86187</v>
      </c>
      <c r="T195" s="41">
        <v>86107.58</v>
      </c>
      <c r="U195" s="41">
        <v>94863</v>
      </c>
      <c r="V195" s="41">
        <v>98213</v>
      </c>
      <c r="W195" s="41">
        <v>98409</v>
      </c>
      <c r="X195" s="41">
        <v>94888</v>
      </c>
      <c r="Y195" s="41">
        <v>105813</v>
      </c>
      <c r="Z195" s="41">
        <v>104200</v>
      </c>
      <c r="AA195" s="41">
        <v>101507</v>
      </c>
      <c r="AB195" s="41">
        <v>110111</v>
      </c>
      <c r="AC195" s="41">
        <v>112435</v>
      </c>
      <c r="AD195" s="41">
        <v>109693</v>
      </c>
      <c r="AE195" s="41">
        <v>168147</v>
      </c>
      <c r="AF195" s="41">
        <v>168095</v>
      </c>
      <c r="AG195" s="41">
        <v>112126</v>
      </c>
      <c r="AH195" s="41">
        <v>115108</v>
      </c>
      <c r="AI195" s="13">
        <v>7.4244035872494951E-3</v>
      </c>
      <c r="AJ195" s="13">
        <v>2.65950805343988E-2</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309687</v>
      </c>
      <c r="H198" s="12">
        <v>303120</v>
      </c>
      <c r="I198" s="12">
        <v>325312</v>
      </c>
      <c r="J198" s="12">
        <v>353915</v>
      </c>
      <c r="K198" s="12">
        <v>372874</v>
      </c>
      <c r="L198" s="12">
        <v>409498</v>
      </c>
      <c r="M198" s="12">
        <v>420063</v>
      </c>
      <c r="N198" s="12">
        <v>443774</v>
      </c>
      <c r="O198" s="12">
        <v>463016</v>
      </c>
      <c r="P198" s="12">
        <v>447889</v>
      </c>
      <c r="Q198" s="12">
        <v>360787</v>
      </c>
      <c r="R198" s="41">
        <v>350830</v>
      </c>
      <c r="S198" s="41">
        <v>381459</v>
      </c>
      <c r="T198" s="41">
        <v>382161.56</v>
      </c>
      <c r="U198" s="41">
        <v>410062</v>
      </c>
      <c r="V198" s="41">
        <v>455862</v>
      </c>
      <c r="W198" s="41">
        <v>448719</v>
      </c>
      <c r="X198" s="41">
        <v>384606</v>
      </c>
      <c r="Y198" s="41">
        <v>421378</v>
      </c>
      <c r="Z198" s="41">
        <v>354248</v>
      </c>
      <c r="AA198" s="41">
        <v>409588</v>
      </c>
      <c r="AB198" s="41">
        <v>552474</v>
      </c>
      <c r="AC198" s="41">
        <v>403563</v>
      </c>
      <c r="AD198" s="41">
        <v>331029</v>
      </c>
      <c r="AE198" s="41">
        <v>406430</v>
      </c>
      <c r="AF198" s="41">
        <v>466280</v>
      </c>
      <c r="AG198" s="41">
        <v>381163</v>
      </c>
      <c r="AH198" s="41">
        <v>405479</v>
      </c>
      <c r="AI198" s="13">
        <v>-5.0249741616740118E-2</v>
      </c>
      <c r="AJ198" s="13">
        <v>6.3794229765218549E-2</v>
      </c>
    </row>
    <row r="199" spans="1:36" ht="10.5" customHeight="1" x14ac:dyDescent="0.2">
      <c r="A199" s="11"/>
      <c r="B199" s="14"/>
      <c r="C199" s="11" t="s">
        <v>55</v>
      </c>
      <c r="E199" s="11"/>
      <c r="F199" s="2"/>
      <c r="G199" s="12">
        <v>0</v>
      </c>
      <c r="H199" s="12">
        <v>0</v>
      </c>
      <c r="I199" s="12">
        <v>0</v>
      </c>
      <c r="J199" s="12">
        <v>0</v>
      </c>
      <c r="K199" s="12">
        <v>0</v>
      </c>
      <c r="L199" s="12">
        <v>0</v>
      </c>
      <c r="M199" s="12">
        <v>19607</v>
      </c>
      <c r="N199" s="12">
        <v>30975</v>
      </c>
      <c r="O199" s="12">
        <v>30412</v>
      </c>
      <c r="P199" s="12">
        <v>3074</v>
      </c>
      <c r="Q199" s="12">
        <v>43135</v>
      </c>
      <c r="R199" s="41">
        <v>41947</v>
      </c>
      <c r="S199" s="41">
        <v>40406</v>
      </c>
      <c r="T199" s="41">
        <v>43244.369999999995</v>
      </c>
      <c r="U199" s="41">
        <v>57135</v>
      </c>
      <c r="V199" s="41">
        <v>61508</v>
      </c>
      <c r="W199" s="41">
        <v>32093</v>
      </c>
      <c r="X199" s="41">
        <v>33360</v>
      </c>
      <c r="Y199" s="41">
        <v>86287</v>
      </c>
      <c r="Z199" s="41">
        <v>25263</v>
      </c>
      <c r="AA199" s="41">
        <v>30167</v>
      </c>
      <c r="AB199" s="41">
        <v>10367</v>
      </c>
      <c r="AC199" s="41">
        <v>49140</v>
      </c>
      <c r="AD199" s="41">
        <v>13426</v>
      </c>
      <c r="AE199" s="41">
        <v>34764</v>
      </c>
      <c r="AF199" s="41">
        <v>34960</v>
      </c>
      <c r="AG199" s="41">
        <v>62201</v>
      </c>
      <c r="AH199" s="41">
        <v>62505</v>
      </c>
      <c r="AI199" s="13">
        <v>0.34909834699954145</v>
      </c>
      <c r="AJ199" s="13">
        <v>4.887381231812993E-3</v>
      </c>
    </row>
    <row r="200" spans="1:36" ht="10.5" customHeight="1" x14ac:dyDescent="0.2">
      <c r="A200" s="11"/>
      <c r="B200" s="11"/>
      <c r="C200" s="11" t="s">
        <v>56</v>
      </c>
      <c r="D200" s="11"/>
      <c r="E200" s="11"/>
      <c r="F200" s="2"/>
      <c r="G200" s="12">
        <v>20902</v>
      </c>
      <c r="H200" s="12">
        <v>59546</v>
      </c>
      <c r="I200" s="12">
        <v>171671</v>
      </c>
      <c r="J200" s="12">
        <v>137113</v>
      </c>
      <c r="K200" s="12">
        <v>236073</v>
      </c>
      <c r="L200" s="12">
        <v>86590</v>
      </c>
      <c r="M200" s="12">
        <v>203390</v>
      </c>
      <c r="N200" s="12">
        <v>186633</v>
      </c>
      <c r="O200" s="12">
        <v>422454</v>
      </c>
      <c r="P200" s="12">
        <v>93283</v>
      </c>
      <c r="Q200" s="12">
        <v>946800</v>
      </c>
      <c r="R200" s="41">
        <v>7469</v>
      </c>
      <c r="S200" s="41">
        <v>456245</v>
      </c>
      <c r="T200" s="41">
        <v>233262.4</v>
      </c>
      <c r="U200" s="41">
        <v>41844</v>
      </c>
      <c r="V200" s="41">
        <v>355</v>
      </c>
      <c r="W200" s="41">
        <v>307128</v>
      </c>
      <c r="X200" s="41">
        <v>295962</v>
      </c>
      <c r="Y200" s="41">
        <v>9329</v>
      </c>
      <c r="Z200" s="41">
        <v>42752</v>
      </c>
      <c r="AA200" s="41">
        <v>16078</v>
      </c>
      <c r="AB200" s="41">
        <v>21943</v>
      </c>
      <c r="AC200" s="41">
        <v>394295</v>
      </c>
      <c r="AD200" s="41">
        <v>385626</v>
      </c>
      <c r="AE200" s="41">
        <v>10761</v>
      </c>
      <c r="AF200" s="41">
        <v>540921</v>
      </c>
      <c r="AG200" s="41">
        <v>168623</v>
      </c>
      <c r="AH200" s="41">
        <v>842050</v>
      </c>
      <c r="AI200" s="13">
        <v>0.83656785845419157</v>
      </c>
      <c r="AJ200" s="13">
        <v>3.9936841356161379</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47400</v>
      </c>
      <c r="H204" s="12">
        <v>238000</v>
      </c>
      <c r="I204" s="12">
        <v>1608485</v>
      </c>
      <c r="J204" s="12">
        <v>344184</v>
      </c>
      <c r="K204" s="12">
        <v>91086</v>
      </c>
      <c r="L204" s="12">
        <v>1510435</v>
      </c>
      <c r="M204" s="12">
        <v>851090</v>
      </c>
      <c r="N204" s="12">
        <v>598024</v>
      </c>
      <c r="O204" s="12">
        <v>877960</v>
      </c>
      <c r="P204" s="12">
        <v>1292416</v>
      </c>
      <c r="Q204" s="12">
        <v>911451</v>
      </c>
      <c r="R204" s="41">
        <v>42711</v>
      </c>
      <c r="S204" s="41">
        <v>159359</v>
      </c>
      <c r="T204" s="41">
        <v>712198</v>
      </c>
      <c r="U204" s="41">
        <v>808011</v>
      </c>
      <c r="V204" s="41">
        <v>64480</v>
      </c>
      <c r="W204" s="41">
        <v>32444</v>
      </c>
      <c r="X204" s="41">
        <v>177071</v>
      </c>
      <c r="Y204" s="41">
        <v>165125</v>
      </c>
      <c r="Z204" s="41">
        <v>204629</v>
      </c>
      <c r="AA204" s="41">
        <v>447894</v>
      </c>
      <c r="AB204" s="41">
        <v>870020</v>
      </c>
      <c r="AC204" s="41">
        <v>1609037</v>
      </c>
      <c r="AD204" s="41">
        <v>923593</v>
      </c>
      <c r="AE204" s="41">
        <v>865656</v>
      </c>
      <c r="AF204" s="41">
        <v>952241</v>
      </c>
      <c r="AG204" s="41">
        <v>5045</v>
      </c>
      <c r="AH204" s="41">
        <v>1289</v>
      </c>
      <c r="AI204" s="13">
        <v>-0.66235995704844064</v>
      </c>
      <c r="AJ204" s="13">
        <v>-0.74449950445986124</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78971</v>
      </c>
      <c r="H206" s="12">
        <v>91448</v>
      </c>
      <c r="I206" s="12">
        <v>100390</v>
      </c>
      <c r="J206" s="12">
        <v>93893</v>
      </c>
      <c r="K206" s="12">
        <v>88524</v>
      </c>
      <c r="L206" s="12">
        <v>58868</v>
      </c>
      <c r="M206" s="12">
        <v>81274</v>
      </c>
      <c r="N206" s="12">
        <v>102268</v>
      </c>
      <c r="O206" s="12">
        <v>147077</v>
      </c>
      <c r="P206" s="12">
        <v>159591</v>
      </c>
      <c r="Q206" s="12">
        <v>757390</v>
      </c>
      <c r="R206" s="41">
        <v>311794</v>
      </c>
      <c r="S206" s="41">
        <v>160186</v>
      </c>
      <c r="T206" s="41">
        <v>117787</v>
      </c>
      <c r="U206" s="41">
        <v>58004</v>
      </c>
      <c r="V206" s="41">
        <v>11091</v>
      </c>
      <c r="W206" s="41">
        <v>45784</v>
      </c>
      <c r="X206" s="41">
        <v>8592</v>
      </c>
      <c r="Y206" s="41">
        <v>42439</v>
      </c>
      <c r="Z206" s="41">
        <v>93689</v>
      </c>
      <c r="AA206" s="41">
        <v>131655</v>
      </c>
      <c r="AB206" s="41">
        <v>25024</v>
      </c>
      <c r="AC206" s="41">
        <v>54865</v>
      </c>
      <c r="AD206" s="41">
        <v>59180</v>
      </c>
      <c r="AE206" s="41">
        <v>179456</v>
      </c>
      <c r="AF206" s="41">
        <v>20479</v>
      </c>
      <c r="AG206" s="41">
        <v>91505</v>
      </c>
      <c r="AH206" s="41">
        <v>31919</v>
      </c>
      <c r="AI206" s="13">
        <v>4.1394846632214044E-2</v>
      </c>
      <c r="AJ206" s="13">
        <v>-0.6511775312824436</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2438363</v>
      </c>
      <c r="H209" s="5">
        <v>2963919</v>
      </c>
      <c r="I209" s="5">
        <v>3089393</v>
      </c>
      <c r="J209" s="5">
        <v>3084537</v>
      </c>
      <c r="K209" s="5">
        <v>3222527</v>
      </c>
      <c r="L209" s="5">
        <v>3386166</v>
      </c>
      <c r="M209" s="5">
        <v>3562665</v>
      </c>
      <c r="N209" s="5">
        <v>3935327</v>
      </c>
      <c r="O209" s="5">
        <v>4375392</v>
      </c>
      <c r="P209" s="5">
        <v>4130638</v>
      </c>
      <c r="Q209" s="5">
        <v>4073398</v>
      </c>
      <c r="R209" s="39">
        <v>4146463</v>
      </c>
      <c r="S209" s="39">
        <v>4388198</v>
      </c>
      <c r="T209" s="39">
        <v>6615945.6800000006</v>
      </c>
      <c r="U209" s="39">
        <v>7226208</v>
      </c>
      <c r="V209" s="39">
        <v>7005846</v>
      </c>
      <c r="W209" s="39">
        <v>6958708</v>
      </c>
      <c r="X209" s="39">
        <v>10624592</v>
      </c>
      <c r="Y209" s="39">
        <v>7548345</v>
      </c>
      <c r="Z209" s="39">
        <v>6047217</v>
      </c>
      <c r="AA209" s="39">
        <v>6199330</v>
      </c>
      <c r="AB209" s="39">
        <v>7905801</v>
      </c>
      <c r="AC209" s="39">
        <v>8106958</v>
      </c>
      <c r="AD209" s="39">
        <v>8854008</v>
      </c>
      <c r="AE209" s="39">
        <v>8176036</v>
      </c>
      <c r="AF209" s="39">
        <v>9520180</v>
      </c>
      <c r="AG209" s="39">
        <v>7769731</v>
      </c>
      <c r="AH209" s="39">
        <v>9503093</v>
      </c>
      <c r="AI209" s="10">
        <v>3.1145261044107642E-2</v>
      </c>
      <c r="AJ209" s="10">
        <v>0.22309163599100149</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523521</v>
      </c>
      <c r="H211" s="12">
        <v>483613</v>
      </c>
      <c r="I211" s="12">
        <v>839342</v>
      </c>
      <c r="J211" s="12">
        <v>642746</v>
      </c>
      <c r="K211" s="12">
        <v>870816</v>
      </c>
      <c r="L211" s="12">
        <v>837240</v>
      </c>
      <c r="M211" s="12">
        <v>877278</v>
      </c>
      <c r="N211" s="12">
        <v>1062033</v>
      </c>
      <c r="O211" s="12">
        <v>1078224</v>
      </c>
      <c r="P211" s="12">
        <v>1059972</v>
      </c>
      <c r="Q211" s="12">
        <v>1302042</v>
      </c>
      <c r="R211" s="41">
        <v>1187894</v>
      </c>
      <c r="S211" s="41">
        <v>1420193</v>
      </c>
      <c r="T211" s="41">
        <v>1487260.3399999999</v>
      </c>
      <c r="U211" s="41">
        <v>1288469</v>
      </c>
      <c r="V211" s="41">
        <v>1170549</v>
      </c>
      <c r="W211" s="41">
        <v>1170104</v>
      </c>
      <c r="X211" s="41">
        <v>1078295</v>
      </c>
      <c r="Y211" s="41">
        <v>1454588</v>
      </c>
      <c r="Z211" s="41">
        <v>1214048</v>
      </c>
      <c r="AA211" s="41">
        <v>1223363</v>
      </c>
      <c r="AB211" s="41">
        <v>1295932</v>
      </c>
      <c r="AC211" s="41">
        <v>1180740</v>
      </c>
      <c r="AD211" s="41">
        <v>1350511</v>
      </c>
      <c r="AE211" s="41">
        <v>1609392</v>
      </c>
      <c r="AF211" s="41">
        <v>1738116</v>
      </c>
      <c r="AG211" s="41">
        <v>1383255</v>
      </c>
      <c r="AH211" s="41">
        <v>1218798</v>
      </c>
      <c r="AI211" s="13">
        <v>-1.0175377010228193E-2</v>
      </c>
      <c r="AJ211" s="13">
        <v>-0.1188913107127753</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1056068</v>
      </c>
      <c r="H213" s="12">
        <v>1470063</v>
      </c>
      <c r="I213" s="12">
        <v>1307894</v>
      </c>
      <c r="J213" s="12">
        <v>1546422</v>
      </c>
      <c r="K213" s="12">
        <v>1348465</v>
      </c>
      <c r="L213" s="12">
        <v>1405880</v>
      </c>
      <c r="M213" s="12">
        <v>1519525</v>
      </c>
      <c r="N213" s="12">
        <v>1723308</v>
      </c>
      <c r="O213" s="12">
        <v>1878841</v>
      </c>
      <c r="P213" s="12">
        <v>1817768</v>
      </c>
      <c r="Q213" s="12">
        <v>1721558</v>
      </c>
      <c r="R213" s="41">
        <v>1855015</v>
      </c>
      <c r="S213" s="41">
        <v>2016665</v>
      </c>
      <c r="T213" s="41">
        <v>2839269.4800000004</v>
      </c>
      <c r="U213" s="41">
        <v>3206800</v>
      </c>
      <c r="V213" s="41">
        <v>2972847</v>
      </c>
      <c r="W213" s="41">
        <v>2566128</v>
      </c>
      <c r="X213" s="41">
        <v>2381171</v>
      </c>
      <c r="Y213" s="41">
        <v>3139553</v>
      </c>
      <c r="Z213" s="41">
        <v>2528891</v>
      </c>
      <c r="AA213" s="41">
        <v>2678426</v>
      </c>
      <c r="AB213" s="41">
        <v>3866519</v>
      </c>
      <c r="AC213" s="41">
        <v>2786428</v>
      </c>
      <c r="AD213" s="41">
        <v>3407970</v>
      </c>
      <c r="AE213" s="41">
        <v>3483315</v>
      </c>
      <c r="AF213" s="41">
        <v>3160444</v>
      </c>
      <c r="AG213" s="41">
        <v>3115548</v>
      </c>
      <c r="AH213" s="41">
        <v>3091110</v>
      </c>
      <c r="AI213" s="13">
        <v>-3.6616836976029687E-2</v>
      </c>
      <c r="AJ213" s="13">
        <v>-7.8438849281089549E-3</v>
      </c>
    </row>
    <row r="214" spans="1:44" ht="10.5" customHeight="1" x14ac:dyDescent="0.2">
      <c r="A214" s="11"/>
      <c r="B214" s="19" t="s">
        <v>67</v>
      </c>
      <c r="D214" s="19"/>
      <c r="E214" s="14"/>
      <c r="F214" s="2"/>
      <c r="G214" s="12">
        <v>0</v>
      </c>
      <c r="H214" s="12">
        <v>0</v>
      </c>
      <c r="I214" s="12">
        <v>146294</v>
      </c>
      <c r="J214" s="12">
        <v>261348</v>
      </c>
      <c r="K214" s="12">
        <v>299044</v>
      </c>
      <c r="L214" s="12">
        <v>295544</v>
      </c>
      <c r="M214" s="12">
        <v>287288</v>
      </c>
      <c r="N214" s="12">
        <v>316595</v>
      </c>
      <c r="O214" s="12">
        <v>355093</v>
      </c>
      <c r="P214" s="12">
        <v>273503</v>
      </c>
      <c r="Q214" s="12">
        <v>260914</v>
      </c>
      <c r="R214" s="41">
        <v>267418</v>
      </c>
      <c r="S214" s="41">
        <v>199102</v>
      </c>
      <c r="T214" s="41">
        <v>500423.57</v>
      </c>
      <c r="U214" s="41">
        <v>506151</v>
      </c>
      <c r="V214" s="41">
        <v>649807</v>
      </c>
      <c r="W214" s="41">
        <v>610394</v>
      </c>
      <c r="X214" s="41">
        <v>556886</v>
      </c>
      <c r="Y214" s="41">
        <v>452456</v>
      </c>
      <c r="Z214" s="41">
        <v>92406</v>
      </c>
      <c r="AA214" s="41">
        <v>106601</v>
      </c>
      <c r="AB214" s="41">
        <v>311</v>
      </c>
      <c r="AC214" s="41">
        <v>8150</v>
      </c>
      <c r="AD214" s="41">
        <v>9502</v>
      </c>
      <c r="AE214" s="41">
        <v>428698</v>
      </c>
      <c r="AF214" s="41">
        <v>380043</v>
      </c>
      <c r="AG214" s="41">
        <v>159561</v>
      </c>
      <c r="AH214" s="41">
        <v>116491</v>
      </c>
      <c r="AI214" s="13">
        <v>1.684862180625891</v>
      </c>
      <c r="AJ214" s="13">
        <v>-0.26992811526626181</v>
      </c>
    </row>
    <row r="215" spans="1:44" ht="10.5" customHeight="1" x14ac:dyDescent="0.2">
      <c r="A215" s="11"/>
      <c r="B215" s="19" t="s">
        <v>69</v>
      </c>
      <c r="D215" s="19"/>
      <c r="E215" s="14"/>
      <c r="F215" s="2"/>
      <c r="G215" s="12">
        <v>0</v>
      </c>
      <c r="H215" s="12">
        <v>0</v>
      </c>
      <c r="I215" s="12">
        <v>0</v>
      </c>
      <c r="J215" s="12">
        <v>0</v>
      </c>
      <c r="K215" s="12">
        <v>0</v>
      </c>
      <c r="L215" s="12">
        <v>3730</v>
      </c>
      <c r="M215" s="12">
        <v>5000</v>
      </c>
      <c r="N215" s="12">
        <v>0</v>
      </c>
      <c r="O215" s="12">
        <v>0</v>
      </c>
      <c r="P215" s="12">
        <v>0</v>
      </c>
      <c r="Q215" s="12">
        <v>0</v>
      </c>
      <c r="R215" s="41">
        <v>3620</v>
      </c>
      <c r="S215" s="41">
        <v>1260</v>
      </c>
      <c r="T215" s="41">
        <v>0</v>
      </c>
      <c r="U215" s="41">
        <v>0</v>
      </c>
      <c r="V215" s="41">
        <v>0</v>
      </c>
      <c r="W215" s="41">
        <v>0</v>
      </c>
      <c r="X215" s="41">
        <v>0</v>
      </c>
      <c r="Y215" s="41">
        <v>0</v>
      </c>
      <c r="Z215" s="41">
        <v>3833</v>
      </c>
      <c r="AA215" s="41">
        <v>3833</v>
      </c>
      <c r="AB215" s="41">
        <v>4518</v>
      </c>
      <c r="AC215" s="41">
        <v>3833</v>
      </c>
      <c r="AD215" s="41">
        <v>0</v>
      </c>
      <c r="AE215" s="41">
        <v>275</v>
      </c>
      <c r="AF215" s="41">
        <v>0</v>
      </c>
      <c r="AG215" s="41">
        <v>0</v>
      </c>
      <c r="AH215" s="41">
        <v>0</v>
      </c>
      <c r="AI215" s="13">
        <v>-1</v>
      </c>
      <c r="AJ215" s="13" t="s">
        <v>246</v>
      </c>
    </row>
    <row r="216" spans="1:44" ht="10.5" customHeight="1" x14ac:dyDescent="0.2">
      <c r="A216" s="11"/>
      <c r="B216" s="19" t="s">
        <v>70</v>
      </c>
      <c r="D216" s="19"/>
      <c r="E216" s="14"/>
      <c r="F216" s="2"/>
      <c r="G216" s="12">
        <v>700427</v>
      </c>
      <c r="H216" s="12">
        <v>765142</v>
      </c>
      <c r="I216" s="12">
        <v>592663</v>
      </c>
      <c r="J216" s="12">
        <v>413272</v>
      </c>
      <c r="K216" s="12">
        <v>427484</v>
      </c>
      <c r="L216" s="12">
        <v>551919</v>
      </c>
      <c r="M216" s="12">
        <v>572934</v>
      </c>
      <c r="N216" s="12">
        <v>546585</v>
      </c>
      <c r="O216" s="12">
        <v>510865</v>
      </c>
      <c r="P216" s="12">
        <v>538673</v>
      </c>
      <c r="Q216" s="12">
        <v>452496</v>
      </c>
      <c r="R216" s="41">
        <v>481058</v>
      </c>
      <c r="S216" s="41">
        <v>452596</v>
      </c>
      <c r="T216" s="41">
        <v>380520</v>
      </c>
      <c r="U216" s="41">
        <v>573121</v>
      </c>
      <c r="V216" s="41">
        <v>744648</v>
      </c>
      <c r="W216" s="41">
        <v>687046</v>
      </c>
      <c r="X216" s="41">
        <v>667619</v>
      </c>
      <c r="Y216" s="41">
        <v>688455</v>
      </c>
      <c r="Z216" s="41">
        <v>664665</v>
      </c>
      <c r="AA216" s="41">
        <v>942738</v>
      </c>
      <c r="AB216" s="41">
        <v>1218874</v>
      </c>
      <c r="AC216" s="41">
        <v>939252</v>
      </c>
      <c r="AD216" s="41">
        <v>811612</v>
      </c>
      <c r="AE216" s="41">
        <v>642329</v>
      </c>
      <c r="AF216" s="41">
        <v>513584</v>
      </c>
      <c r="AG216" s="41">
        <v>597864</v>
      </c>
      <c r="AH216" s="41">
        <v>580987</v>
      </c>
      <c r="AI216" s="13">
        <v>-0.11617163864258351</v>
      </c>
      <c r="AJ216" s="13">
        <v>-2.8228827960874045E-2</v>
      </c>
    </row>
    <row r="217" spans="1:44" ht="10.5" customHeight="1" x14ac:dyDescent="0.2">
      <c r="A217" s="11"/>
      <c r="B217" s="19" t="s">
        <v>71</v>
      </c>
      <c r="D217" s="19"/>
      <c r="E217" s="14"/>
      <c r="F217" s="2"/>
      <c r="G217" s="12">
        <v>143899</v>
      </c>
      <c r="H217" s="12">
        <v>202039</v>
      </c>
      <c r="I217" s="12">
        <v>180297</v>
      </c>
      <c r="J217" s="12">
        <v>172662</v>
      </c>
      <c r="K217" s="12">
        <v>221813</v>
      </c>
      <c r="L217" s="12">
        <v>186120</v>
      </c>
      <c r="M217" s="12">
        <v>176533</v>
      </c>
      <c r="N217" s="12">
        <v>188847</v>
      </c>
      <c r="O217" s="12">
        <v>190187</v>
      </c>
      <c r="P217" s="12">
        <v>255083</v>
      </c>
      <c r="Q217" s="12">
        <v>202691</v>
      </c>
      <c r="R217" s="41">
        <v>307289</v>
      </c>
      <c r="S217" s="41">
        <v>204811</v>
      </c>
      <c r="T217" s="41">
        <v>262336.46000000002</v>
      </c>
      <c r="U217" s="41">
        <v>385525</v>
      </c>
      <c r="V217" s="41">
        <v>579489</v>
      </c>
      <c r="W217" s="41">
        <v>363444</v>
      </c>
      <c r="X217" s="41">
        <v>433390</v>
      </c>
      <c r="Y217" s="41">
        <v>445919</v>
      </c>
      <c r="Z217" s="41">
        <v>412937</v>
      </c>
      <c r="AA217" s="41">
        <v>403746</v>
      </c>
      <c r="AB217" s="41">
        <v>358024</v>
      </c>
      <c r="AC217" s="41">
        <v>372319</v>
      </c>
      <c r="AD217" s="41">
        <v>395702</v>
      </c>
      <c r="AE217" s="41">
        <v>722322</v>
      </c>
      <c r="AF217" s="41">
        <v>915760</v>
      </c>
      <c r="AG217" s="41">
        <v>451614</v>
      </c>
      <c r="AH217" s="41">
        <v>479903</v>
      </c>
      <c r="AI217" s="13">
        <v>5.0042524438439928E-2</v>
      </c>
      <c r="AJ217" s="13">
        <v>6.2639776446257206E-2</v>
      </c>
    </row>
    <row r="218" spans="1:44" ht="10.5" customHeight="1" x14ac:dyDescent="0.2">
      <c r="A218" s="11"/>
      <c r="B218" s="19" t="s">
        <v>72</v>
      </c>
      <c r="D218" s="19"/>
      <c r="E218" s="14"/>
      <c r="F218" s="2"/>
      <c r="G218" s="12">
        <v>9982</v>
      </c>
      <c r="H218" s="12">
        <v>17543</v>
      </c>
      <c r="I218" s="12">
        <v>21250</v>
      </c>
      <c r="J218" s="12">
        <v>23087</v>
      </c>
      <c r="K218" s="12">
        <v>18405</v>
      </c>
      <c r="L218" s="12">
        <v>16972</v>
      </c>
      <c r="M218" s="12">
        <v>1334</v>
      </c>
      <c r="N218" s="12">
        <v>0</v>
      </c>
      <c r="O218" s="12">
        <v>791</v>
      </c>
      <c r="P218" s="12">
        <v>0</v>
      </c>
      <c r="Q218" s="12">
        <v>0</v>
      </c>
      <c r="R218" s="41">
        <v>0</v>
      </c>
      <c r="S218" s="41">
        <v>0</v>
      </c>
      <c r="T218" s="41">
        <v>308421.82999999996</v>
      </c>
      <c r="U218" s="41">
        <v>190271</v>
      </c>
      <c r="V218" s="41">
        <v>244548</v>
      </c>
      <c r="W218" s="41">
        <v>207517</v>
      </c>
      <c r="X218" s="41">
        <v>177562</v>
      </c>
      <c r="Y218" s="41">
        <v>382955</v>
      </c>
      <c r="Z218" s="41">
        <v>327821</v>
      </c>
      <c r="AA218" s="41">
        <v>554056</v>
      </c>
      <c r="AB218" s="41">
        <v>686819</v>
      </c>
      <c r="AC218" s="41">
        <v>856300</v>
      </c>
      <c r="AD218" s="41">
        <v>857539</v>
      </c>
      <c r="AE218" s="41">
        <v>741498</v>
      </c>
      <c r="AF218" s="41">
        <v>931537</v>
      </c>
      <c r="AG218" s="41">
        <v>836697</v>
      </c>
      <c r="AH218" s="41">
        <v>740237</v>
      </c>
      <c r="AI218" s="13">
        <v>1.256150989832272E-2</v>
      </c>
      <c r="AJ218" s="13">
        <v>-0.11528665693793572</v>
      </c>
    </row>
    <row r="219" spans="1:44" ht="10.5" customHeight="1" x14ac:dyDescent="0.2">
      <c r="A219" s="11"/>
      <c r="B219" s="19" t="s">
        <v>73</v>
      </c>
      <c r="D219" s="19"/>
      <c r="E219" s="14"/>
      <c r="F219" s="2"/>
      <c r="G219" s="12">
        <v>4466</v>
      </c>
      <c r="H219" s="12">
        <v>25519</v>
      </c>
      <c r="I219" s="12">
        <v>1653</v>
      </c>
      <c r="J219" s="12">
        <v>25000</v>
      </c>
      <c r="K219" s="12">
        <v>36500</v>
      </c>
      <c r="L219" s="12">
        <v>2500</v>
      </c>
      <c r="M219" s="12">
        <v>58358</v>
      </c>
      <c r="N219" s="12">
        <v>97959</v>
      </c>
      <c r="O219" s="12">
        <v>361212</v>
      </c>
      <c r="P219" s="12">
        <v>185639</v>
      </c>
      <c r="Q219" s="12">
        <v>133697</v>
      </c>
      <c r="R219" s="41">
        <v>44169</v>
      </c>
      <c r="S219" s="41">
        <v>22933</v>
      </c>
      <c r="T219" s="41">
        <v>177059</v>
      </c>
      <c r="U219" s="41">
        <v>629441</v>
      </c>
      <c r="V219" s="41">
        <v>501293</v>
      </c>
      <c r="W219" s="41">
        <v>1094090</v>
      </c>
      <c r="X219" s="41">
        <v>5079891</v>
      </c>
      <c r="Y219" s="41">
        <v>518369</v>
      </c>
      <c r="Z219" s="41">
        <v>346031</v>
      </c>
      <c r="AA219" s="41">
        <v>100121</v>
      </c>
      <c r="AB219" s="41">
        <v>55325</v>
      </c>
      <c r="AC219" s="41">
        <v>1548098</v>
      </c>
      <c r="AD219" s="41">
        <v>805631</v>
      </c>
      <c r="AE219" s="41">
        <v>334508</v>
      </c>
      <c r="AF219" s="41">
        <v>1531476</v>
      </c>
      <c r="AG219" s="41">
        <v>851076</v>
      </c>
      <c r="AH219" s="41">
        <v>2860727</v>
      </c>
      <c r="AI219" s="13">
        <v>0.93015638904987585</v>
      </c>
      <c r="AJ219" s="13">
        <v>2.3613061583219359</v>
      </c>
    </row>
    <row r="220" spans="1:44" ht="10.5" customHeight="1" x14ac:dyDescent="0.2">
      <c r="A220" s="11"/>
      <c r="B220" s="19" t="s">
        <v>74</v>
      </c>
      <c r="D220" s="19"/>
      <c r="E220" s="14"/>
      <c r="F220" s="2"/>
      <c r="G220" s="12">
        <v>0</v>
      </c>
      <c r="H220" s="12">
        <v>0</v>
      </c>
      <c r="I220" s="12">
        <v>0</v>
      </c>
      <c r="J220" s="12">
        <v>0</v>
      </c>
      <c r="K220" s="12">
        <v>0</v>
      </c>
      <c r="L220" s="12">
        <v>86261</v>
      </c>
      <c r="M220" s="12">
        <v>64415</v>
      </c>
      <c r="N220" s="12">
        <v>0</v>
      </c>
      <c r="O220" s="12">
        <v>179</v>
      </c>
      <c r="P220" s="12">
        <v>0</v>
      </c>
      <c r="Q220" s="12">
        <v>0</v>
      </c>
      <c r="R220" s="41">
        <v>0</v>
      </c>
      <c r="S220" s="41">
        <v>70638</v>
      </c>
      <c r="T220" s="41">
        <v>660655</v>
      </c>
      <c r="U220" s="41">
        <v>446430</v>
      </c>
      <c r="V220" s="41">
        <v>142665</v>
      </c>
      <c r="W220" s="41">
        <v>259985</v>
      </c>
      <c r="X220" s="41">
        <v>249778</v>
      </c>
      <c r="Y220" s="41">
        <v>466050</v>
      </c>
      <c r="Z220" s="41">
        <v>456585</v>
      </c>
      <c r="AA220" s="41">
        <v>186446</v>
      </c>
      <c r="AB220" s="41">
        <v>419479</v>
      </c>
      <c r="AC220" s="41">
        <v>411838</v>
      </c>
      <c r="AD220" s="41">
        <v>1215541</v>
      </c>
      <c r="AE220" s="41">
        <v>213699</v>
      </c>
      <c r="AF220" s="41">
        <v>349220</v>
      </c>
      <c r="AG220" s="41">
        <v>374116</v>
      </c>
      <c r="AH220" s="41">
        <v>414840</v>
      </c>
      <c r="AI220" s="13">
        <v>-1.851710354694891E-3</v>
      </c>
      <c r="AJ220" s="13">
        <v>0.10885393835067199</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t="s">
        <v>202</v>
      </c>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203</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201</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71" t="s">
        <v>246</v>
      </c>
      <c r="AJ233" s="13" t="s">
        <v>246</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0</v>
      </c>
      <c r="S234" s="41">
        <v>0</v>
      </c>
      <c r="T234" s="41">
        <v>0</v>
      </c>
      <c r="U234" s="41">
        <v>0</v>
      </c>
      <c r="V234" s="41">
        <v>0</v>
      </c>
      <c r="W234" s="41">
        <v>0</v>
      </c>
      <c r="X234" s="41">
        <v>0</v>
      </c>
      <c r="Y234" s="41">
        <v>0</v>
      </c>
      <c r="Z234" s="41">
        <v>0</v>
      </c>
      <c r="AA234" s="41">
        <v>0</v>
      </c>
      <c r="AB234" s="41">
        <v>0</v>
      </c>
      <c r="AC234" s="41">
        <v>0</v>
      </c>
      <c r="AD234" s="41">
        <v>0</v>
      </c>
      <c r="AE234" s="41">
        <v>0</v>
      </c>
      <c r="AF234" s="41">
        <v>0</v>
      </c>
      <c r="AG234" s="41">
        <v>0</v>
      </c>
      <c r="AH234" s="41">
        <v>0</v>
      </c>
      <c r="AI234" s="71" t="s">
        <v>246</v>
      </c>
      <c r="AJ234" s="13" t="s">
        <v>246</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23211</v>
      </c>
      <c r="S241" s="11">
        <v>22980</v>
      </c>
      <c r="T241" s="11">
        <v>22965</v>
      </c>
      <c r="U241" s="11">
        <v>22886</v>
      </c>
      <c r="V241" s="11">
        <v>22851</v>
      </c>
      <c r="W241" s="11">
        <v>22761</v>
      </c>
      <c r="X241" s="11">
        <v>22611</v>
      </c>
      <c r="Y241" s="11">
        <v>22638</v>
      </c>
      <c r="Z241" s="11">
        <v>22460</v>
      </c>
      <c r="AA241" s="11">
        <v>22357</v>
      </c>
      <c r="AB241" s="41">
        <v>22210</v>
      </c>
      <c r="AC241" s="41">
        <v>22024</v>
      </c>
      <c r="AD241" s="41">
        <v>21781</v>
      </c>
      <c r="AE241" s="41">
        <v>21606</v>
      </c>
      <c r="AF241" s="41">
        <v>21355</v>
      </c>
      <c r="AG241" s="41">
        <v>21121</v>
      </c>
      <c r="AH241" s="41">
        <v>20866</v>
      </c>
      <c r="AI241" s="13">
        <v>-1.0349669385623095E-2</v>
      </c>
      <c r="AJ241" s="13">
        <v>-1.2073291984281047E-2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454201</v>
      </c>
      <c r="S242" s="11">
        <v>463573</v>
      </c>
      <c r="T242" s="11">
        <v>514089</v>
      </c>
      <c r="U242" s="11">
        <v>527100</v>
      </c>
      <c r="V242" s="11">
        <v>562034</v>
      </c>
      <c r="W242" s="11">
        <v>585134</v>
      </c>
      <c r="X242" s="11">
        <v>599380</v>
      </c>
      <c r="Y242" s="11">
        <v>606964</v>
      </c>
      <c r="Z242" s="11">
        <v>635220</v>
      </c>
      <c r="AA242" s="11">
        <v>632130</v>
      </c>
      <c r="AB242" s="41">
        <v>638460</v>
      </c>
      <c r="AC242" s="41">
        <v>661104</v>
      </c>
      <c r="AD242" s="41">
        <v>673129</v>
      </c>
      <c r="AE242" s="41">
        <v>683265</v>
      </c>
      <c r="AF242" s="41">
        <v>690310</v>
      </c>
      <c r="AG242" s="41">
        <v>716509</v>
      </c>
      <c r="AH242" s="41">
        <v>742958</v>
      </c>
      <c r="AI242" s="13">
        <v>2.5585239285029759E-2</v>
      </c>
      <c r="AJ242" s="13">
        <v>3.6913702409879012E-2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23031.54767106528</v>
      </c>
      <c r="V243" s="11">
        <f t="shared" ref="V243:AA243" si="15">V242*1000/V241</f>
        <v>24595.597566846089</v>
      </c>
      <c r="W243" s="11">
        <f t="shared" si="15"/>
        <v>25707.745705373225</v>
      </c>
      <c r="X243" s="11">
        <f t="shared" si="15"/>
        <v>26508.33665030295</v>
      </c>
      <c r="Y243" s="11">
        <f t="shared" si="15"/>
        <v>26811.732485201872</v>
      </c>
      <c r="Z243" s="11">
        <f t="shared" si="15"/>
        <v>28282.279608192341</v>
      </c>
      <c r="AA243" s="11">
        <f t="shared" si="15"/>
        <v>28274.365970389586</v>
      </c>
      <c r="AB243" s="11">
        <v>28746.510580819449</v>
      </c>
      <c r="AC243" s="11">
        <v>30017.435524881948</v>
      </c>
      <c r="AD243" s="11">
        <v>30904.412102290986</v>
      </c>
      <c r="AE243" s="11">
        <v>31623.854484865315</v>
      </c>
      <c r="AF243" s="11">
        <v>32325.450714118473</v>
      </c>
      <c r="AG243" s="11">
        <v>33924.00927986364</v>
      </c>
      <c r="AH243" s="11">
        <v>35606.15355123167</v>
      </c>
      <c r="AI243" s="13">
        <v>3.6310712540604584E-2</v>
      </c>
      <c r="AJ243" s="13">
        <v>4.9585656503357479E-2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9546</v>
      </c>
      <c r="S245" s="11">
        <v>9402</v>
      </c>
      <c r="T245" s="11">
        <v>9387</v>
      </c>
      <c r="U245" s="11">
        <v>9252</v>
      </c>
      <c r="V245" s="11">
        <v>8818</v>
      </c>
      <c r="W245" s="11">
        <v>8815</v>
      </c>
      <c r="X245" s="11">
        <v>8997</v>
      </c>
      <c r="Y245" s="11">
        <v>9489</v>
      </c>
      <c r="Z245" s="11">
        <v>9237</v>
      </c>
      <c r="AA245" s="11">
        <v>8963</v>
      </c>
      <c r="AB245" s="41">
        <v>8733</v>
      </c>
      <c r="AC245" s="41">
        <v>8637</v>
      </c>
      <c r="AD245" s="41">
        <v>8369</v>
      </c>
      <c r="AE245" s="41">
        <v>8043</v>
      </c>
      <c r="AF245" s="41">
        <v>7966</v>
      </c>
      <c r="AG245" s="41">
        <v>8273</v>
      </c>
      <c r="AH245" s="41">
        <v>8136</v>
      </c>
      <c r="AI245" s="13">
        <v>-1.1732348684949878E-2</v>
      </c>
      <c r="AJ245" s="13">
        <v>-1.6559893629880335E-2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8651</v>
      </c>
      <c r="S246" s="11">
        <v>8511</v>
      </c>
      <c r="T246" s="11">
        <v>8540</v>
      </c>
      <c r="U246" s="11">
        <v>8327</v>
      </c>
      <c r="V246" s="11">
        <v>7996</v>
      </c>
      <c r="W246" s="11">
        <v>7854</v>
      </c>
      <c r="X246" s="11">
        <v>7456</v>
      </c>
      <c r="Y246" s="11">
        <v>7913</v>
      </c>
      <c r="Z246" s="11">
        <v>7848</v>
      </c>
      <c r="AA246" s="11">
        <v>7744</v>
      </c>
      <c r="AB246" s="41">
        <v>7700</v>
      </c>
      <c r="AC246" s="41">
        <v>7822</v>
      </c>
      <c r="AD246" s="41">
        <v>7624</v>
      </c>
      <c r="AE246" s="41">
        <v>7462</v>
      </c>
      <c r="AF246" s="41">
        <v>7494</v>
      </c>
      <c r="AG246" s="41">
        <v>7885</v>
      </c>
      <c r="AH246" s="41">
        <v>7802</v>
      </c>
      <c r="AI246" s="13">
        <v>2.1957040728779464E-3</v>
      </c>
      <c r="AJ246" s="13">
        <v>-1.0526315789473684E-2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895</v>
      </c>
      <c r="S247" s="11">
        <v>891</v>
      </c>
      <c r="T247" s="11">
        <v>847</v>
      </c>
      <c r="U247" s="11">
        <v>925</v>
      </c>
      <c r="V247" s="11">
        <v>822</v>
      </c>
      <c r="W247" s="11">
        <v>8815</v>
      </c>
      <c r="X247" s="11">
        <v>1541</v>
      </c>
      <c r="Y247" s="11">
        <v>1576</v>
      </c>
      <c r="Z247" s="11">
        <v>1389</v>
      </c>
      <c r="AA247" s="11">
        <v>1219</v>
      </c>
      <c r="AB247" s="41">
        <v>1033</v>
      </c>
      <c r="AC247" s="41">
        <v>815</v>
      </c>
      <c r="AD247" s="41">
        <v>745</v>
      </c>
      <c r="AE247" s="41">
        <v>581</v>
      </c>
      <c r="AF247" s="41">
        <v>472</v>
      </c>
      <c r="AG247" s="41">
        <v>388</v>
      </c>
      <c r="AH247" s="41">
        <v>334</v>
      </c>
      <c r="AI247" s="13">
        <v>-0.17153463381411005</v>
      </c>
      <c r="AJ247" s="13">
        <v>-0.13917525773195877</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9.4</v>
      </c>
      <c r="S248" s="81">
        <v>9.5</v>
      </c>
      <c r="T248" s="81">
        <v>9</v>
      </c>
      <c r="U248" s="81">
        <v>9.3000000000000007</v>
      </c>
      <c r="V248" s="81">
        <v>9.3000000000000007</v>
      </c>
      <c r="W248" s="81">
        <v>10.9</v>
      </c>
      <c r="X248" s="81">
        <v>17.100000000000001</v>
      </c>
      <c r="Y248" s="81">
        <v>16.600000000000001</v>
      </c>
      <c r="Z248" s="81">
        <v>15</v>
      </c>
      <c r="AA248" s="81">
        <v>13.6</v>
      </c>
      <c r="AB248" s="82">
        <v>11.8</v>
      </c>
      <c r="AC248" s="82">
        <v>9.4</v>
      </c>
      <c r="AD248" s="82">
        <v>8.9</v>
      </c>
      <c r="AE248" s="82">
        <v>7.2</v>
      </c>
      <c r="AF248" s="82">
        <v>5.9</v>
      </c>
      <c r="AG248" s="82">
        <v>4.7</v>
      </c>
      <c r="AH248" s="82">
        <v>4.0999999999999996</v>
      </c>
      <c r="AI248" s="13">
        <v>-0.16153750407111611</v>
      </c>
      <c r="AJ248" s="13">
        <v>-0.12765957446808521</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7590382</v>
      </c>
      <c r="H257" s="86">
        <f>SUM(H258:H260)</f>
        <v>8105421</v>
      </c>
      <c r="I257" s="86">
        <f>SUM(I258:I260)</f>
        <v>8476981</v>
      </c>
      <c r="J257" s="86">
        <f>SUM(J258:J260)</f>
        <v>8714302</v>
      </c>
      <c r="K257" s="86">
        <f>SUM(K258:K260)</f>
        <v>8770091</v>
      </c>
      <c r="L257" s="86">
        <f t="shared" ref="L257:Q257" si="16">SUM(L258:L260)</f>
        <v>9038816</v>
      </c>
      <c r="M257" s="86">
        <f t="shared" si="16"/>
        <v>9396399</v>
      </c>
      <c r="N257" s="86">
        <f t="shared" si="16"/>
        <v>10732562</v>
      </c>
      <c r="O257" s="86">
        <f t="shared" si="16"/>
        <v>11610838.029999999</v>
      </c>
      <c r="P257" s="86">
        <f t="shared" si="16"/>
        <v>13057348</v>
      </c>
      <c r="Q257" s="86">
        <f t="shared" si="16"/>
        <v>12845072.49</v>
      </c>
      <c r="R257" s="86">
        <f>SUM(R258:R261)</f>
        <v>13959354.17</v>
      </c>
      <c r="S257" s="86">
        <f t="shared" ref="S257:AA257" si="17">SUM(S258:S261)</f>
        <v>13042898.91</v>
      </c>
      <c r="T257" s="86">
        <f t="shared" si="17"/>
        <v>14415902.489999998</v>
      </c>
      <c r="U257" s="86">
        <f t="shared" si="17"/>
        <v>15542597.050000001</v>
      </c>
      <c r="V257" s="86">
        <f t="shared" si="17"/>
        <v>15743594.390000001</v>
      </c>
      <c r="W257" s="86">
        <f t="shared" si="17"/>
        <v>15875003.540000001</v>
      </c>
      <c r="X257" s="86">
        <f t="shared" si="17"/>
        <v>16343682.57</v>
      </c>
      <c r="Y257" s="86">
        <f t="shared" si="17"/>
        <v>16996374.359999999</v>
      </c>
      <c r="Z257" s="86">
        <f t="shared" si="17"/>
        <v>17171141.600000001</v>
      </c>
      <c r="AA257" s="86">
        <f t="shared" si="17"/>
        <v>16278895</v>
      </c>
      <c r="AB257" s="86">
        <v>17485312</v>
      </c>
      <c r="AC257" s="86">
        <v>16195815</v>
      </c>
      <c r="AD257" s="86">
        <v>16598319</v>
      </c>
      <c r="AE257" s="86">
        <v>18217353.23</v>
      </c>
      <c r="AF257" s="86">
        <v>18231476.75</v>
      </c>
      <c r="AG257" s="86">
        <v>17884872.34</v>
      </c>
      <c r="AH257" s="86">
        <v>18644200.34</v>
      </c>
      <c r="AI257" s="13">
        <v>1.075305458312048E-2</v>
      </c>
      <c r="AJ257" s="13">
        <v>4.2456439473808401E-2</v>
      </c>
    </row>
    <row r="258" spans="1:36" ht="10.5" customHeight="1" x14ac:dyDescent="0.2">
      <c r="A258" s="14"/>
      <c r="B258" s="11"/>
      <c r="C258" s="11" t="s">
        <v>151</v>
      </c>
      <c r="D258" s="11"/>
      <c r="E258" s="11"/>
      <c r="F258" s="2"/>
      <c r="G258" s="86">
        <f t="shared" ref="G258:AA258" si="18">G65</f>
        <v>4646457</v>
      </c>
      <c r="H258" s="86">
        <f t="shared" si="18"/>
        <v>5063894</v>
      </c>
      <c r="I258" s="86">
        <f t="shared" si="18"/>
        <v>5384142</v>
      </c>
      <c r="J258" s="86">
        <f t="shared" si="18"/>
        <v>4696053</v>
      </c>
      <c r="K258" s="86">
        <f t="shared" si="18"/>
        <v>4776380</v>
      </c>
      <c r="L258" s="86">
        <f t="shared" si="18"/>
        <v>4856989</v>
      </c>
      <c r="M258" s="86">
        <f t="shared" si="18"/>
        <v>5149487</v>
      </c>
      <c r="N258" s="86">
        <f t="shared" si="18"/>
        <v>6267354</v>
      </c>
      <c r="O258" s="86">
        <f t="shared" si="18"/>
        <v>6592054</v>
      </c>
      <c r="P258" s="86">
        <f t="shared" si="18"/>
        <v>7299893</v>
      </c>
      <c r="Q258" s="86">
        <f t="shared" si="18"/>
        <v>7413552</v>
      </c>
      <c r="R258" s="86">
        <f t="shared" si="18"/>
        <v>8216933</v>
      </c>
      <c r="S258" s="86">
        <f t="shared" si="18"/>
        <v>7499677</v>
      </c>
      <c r="T258" s="86">
        <f t="shared" si="18"/>
        <v>8303903</v>
      </c>
      <c r="U258" s="86">
        <f t="shared" si="18"/>
        <v>9082971</v>
      </c>
      <c r="V258" s="86">
        <f t="shared" si="18"/>
        <v>8910557</v>
      </c>
      <c r="W258" s="86">
        <f t="shared" si="18"/>
        <v>9079521</v>
      </c>
      <c r="X258" s="86">
        <f t="shared" si="18"/>
        <v>9602408</v>
      </c>
      <c r="Y258" s="86">
        <f t="shared" si="18"/>
        <v>9578882</v>
      </c>
      <c r="Z258" s="86">
        <f t="shared" si="18"/>
        <v>9905691</v>
      </c>
      <c r="AA258" s="86">
        <f t="shared" si="18"/>
        <v>8798465</v>
      </c>
      <c r="AB258" s="86">
        <v>9390228</v>
      </c>
      <c r="AC258" s="86">
        <v>9307885</v>
      </c>
      <c r="AD258" s="86">
        <v>9590917</v>
      </c>
      <c r="AE258" s="86">
        <v>10187078</v>
      </c>
      <c r="AF258" s="86">
        <v>10086671</v>
      </c>
      <c r="AG258" s="86">
        <v>10054707</v>
      </c>
      <c r="AH258" s="86">
        <v>10490110</v>
      </c>
      <c r="AI258" s="13">
        <v>1.8632005194033185E-2</v>
      </c>
      <c r="AJ258" s="13">
        <v>4.3303400089132381E-2</v>
      </c>
    </row>
    <row r="259" spans="1:36" ht="10.5" customHeight="1" x14ac:dyDescent="0.2">
      <c r="A259" s="14"/>
      <c r="B259" s="11"/>
      <c r="C259" s="11" t="s">
        <v>152</v>
      </c>
      <c r="D259" s="11"/>
      <c r="E259" s="11"/>
      <c r="F259" s="2"/>
      <c r="G259" s="86">
        <f t="shared" ref="G259:AA259" si="19">G122</f>
        <v>1717681</v>
      </c>
      <c r="H259" s="86">
        <f t="shared" si="19"/>
        <v>1804004</v>
      </c>
      <c r="I259" s="86">
        <f t="shared" si="19"/>
        <v>1836059</v>
      </c>
      <c r="J259" s="86">
        <f t="shared" si="19"/>
        <v>2772872</v>
      </c>
      <c r="K259" s="86">
        <f t="shared" si="19"/>
        <v>2592878</v>
      </c>
      <c r="L259" s="86">
        <f t="shared" si="19"/>
        <v>2797457</v>
      </c>
      <c r="M259" s="86">
        <f t="shared" si="19"/>
        <v>2874787</v>
      </c>
      <c r="N259" s="86">
        <f t="shared" si="19"/>
        <v>3063231</v>
      </c>
      <c r="O259" s="86">
        <f t="shared" si="19"/>
        <v>3540195.03</v>
      </c>
      <c r="P259" s="86">
        <f t="shared" si="19"/>
        <v>4045440</v>
      </c>
      <c r="Q259" s="86">
        <f t="shared" si="19"/>
        <v>3961038.49</v>
      </c>
      <c r="R259" s="86">
        <f t="shared" si="19"/>
        <v>4211800.17</v>
      </c>
      <c r="S259" s="86">
        <f t="shared" si="19"/>
        <v>4045439.91</v>
      </c>
      <c r="T259" s="86">
        <f t="shared" si="19"/>
        <v>4572178.38</v>
      </c>
      <c r="U259" s="86">
        <f t="shared" si="19"/>
        <v>5084915.0500000007</v>
      </c>
      <c r="V259" s="86">
        <f t="shared" si="19"/>
        <v>5362321.3899999997</v>
      </c>
      <c r="W259" s="86">
        <f t="shared" si="19"/>
        <v>5528784.540000001</v>
      </c>
      <c r="X259" s="86">
        <f t="shared" si="19"/>
        <v>5365617.5699999994</v>
      </c>
      <c r="Y259" s="86">
        <f t="shared" si="19"/>
        <v>5591339.3600000003</v>
      </c>
      <c r="Z259" s="86">
        <f t="shared" si="19"/>
        <v>5792044.5999999996</v>
      </c>
      <c r="AA259" s="86">
        <f t="shared" si="19"/>
        <v>6024123</v>
      </c>
      <c r="AB259" s="86">
        <v>6514287</v>
      </c>
      <c r="AC259" s="86">
        <v>5424468</v>
      </c>
      <c r="AD259" s="86">
        <v>5566672</v>
      </c>
      <c r="AE259" s="86">
        <v>5603579</v>
      </c>
      <c r="AF259" s="86">
        <v>5503223</v>
      </c>
      <c r="AG259" s="86">
        <v>5901399</v>
      </c>
      <c r="AH259" s="86">
        <v>6212288</v>
      </c>
      <c r="AI259" s="13">
        <v>-7.8802035686865723E-3</v>
      </c>
      <c r="AJ259" s="13">
        <v>5.2680559304666572E-2</v>
      </c>
    </row>
    <row r="260" spans="1:36" ht="10.5" customHeight="1" x14ac:dyDescent="0.2">
      <c r="A260" s="14"/>
      <c r="B260" s="11"/>
      <c r="C260" s="11" t="s">
        <v>153</v>
      </c>
      <c r="D260" s="11"/>
      <c r="E260" s="11"/>
      <c r="F260" s="2"/>
      <c r="G260" s="86">
        <f t="shared" ref="G260:AA260" si="20">G179</f>
        <v>1226244</v>
      </c>
      <c r="H260" s="86">
        <f t="shared" si="20"/>
        <v>1237523</v>
      </c>
      <c r="I260" s="86">
        <f t="shared" si="20"/>
        <v>1256780</v>
      </c>
      <c r="J260" s="86">
        <f t="shared" si="20"/>
        <v>1245377</v>
      </c>
      <c r="K260" s="86">
        <f t="shared" si="20"/>
        <v>1400833</v>
      </c>
      <c r="L260" s="86">
        <f t="shared" si="20"/>
        <v>1384370</v>
      </c>
      <c r="M260" s="86">
        <f t="shared" si="20"/>
        <v>1372125</v>
      </c>
      <c r="N260" s="86">
        <f t="shared" si="20"/>
        <v>1401977</v>
      </c>
      <c r="O260" s="86">
        <f t="shared" si="20"/>
        <v>1478589</v>
      </c>
      <c r="P260" s="86">
        <f t="shared" si="20"/>
        <v>1712015</v>
      </c>
      <c r="Q260" s="86">
        <f t="shared" si="20"/>
        <v>1470482</v>
      </c>
      <c r="R260" s="86">
        <f t="shared" si="20"/>
        <v>1530621</v>
      </c>
      <c r="S260" s="86">
        <f t="shared" si="20"/>
        <v>1497782</v>
      </c>
      <c r="T260" s="86">
        <f t="shared" si="20"/>
        <v>1539821.11</v>
      </c>
      <c r="U260" s="86">
        <f t="shared" si="20"/>
        <v>1374711</v>
      </c>
      <c r="V260" s="86">
        <f t="shared" si="20"/>
        <v>1470716</v>
      </c>
      <c r="W260" s="86">
        <f t="shared" si="20"/>
        <v>1266698</v>
      </c>
      <c r="X260" s="86">
        <f t="shared" si="20"/>
        <v>1375657</v>
      </c>
      <c r="Y260" s="86">
        <f t="shared" si="20"/>
        <v>1826153</v>
      </c>
      <c r="Z260" s="86">
        <f t="shared" si="20"/>
        <v>1473406</v>
      </c>
      <c r="AA260" s="86">
        <f t="shared" si="20"/>
        <v>1456307</v>
      </c>
      <c r="AB260" s="86">
        <v>1580797</v>
      </c>
      <c r="AC260" s="86">
        <v>1463462</v>
      </c>
      <c r="AD260" s="86">
        <v>1440730</v>
      </c>
      <c r="AE260" s="86">
        <v>2060422</v>
      </c>
      <c r="AF260" s="86">
        <v>2247285</v>
      </c>
      <c r="AG260" s="86">
        <v>1521390</v>
      </c>
      <c r="AH260" s="86">
        <v>1541239</v>
      </c>
      <c r="AI260" s="13">
        <v>-4.2148444766555437E-3</v>
      </c>
      <c r="AJ260" s="13">
        <v>1.3046621839239117E-2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0</v>
      </c>
      <c r="S261" s="86">
        <v>0</v>
      </c>
      <c r="T261" s="86">
        <v>0</v>
      </c>
      <c r="U261" s="86">
        <v>0</v>
      </c>
      <c r="V261" s="86">
        <v>0</v>
      </c>
      <c r="W261" s="86">
        <v>0</v>
      </c>
      <c r="X261" s="86">
        <v>0</v>
      </c>
      <c r="Y261" s="86">
        <v>0</v>
      </c>
      <c r="Z261" s="86">
        <v>0</v>
      </c>
      <c r="AA261" s="86">
        <v>0</v>
      </c>
      <c r="AB261" s="41">
        <v>0</v>
      </c>
      <c r="AC261" s="41">
        <v>0</v>
      </c>
      <c r="AD261" s="41">
        <v>0</v>
      </c>
      <c r="AE261" s="41">
        <v>366274.23000000004</v>
      </c>
      <c r="AF261" s="41">
        <v>394297.74999999988</v>
      </c>
      <c r="AG261" s="41">
        <v>407376.33999999997</v>
      </c>
      <c r="AH261" s="41">
        <v>400563.34</v>
      </c>
      <c r="AI261" s="13" t="s">
        <v>246</v>
      </c>
      <c r="AJ261" s="13">
        <v>-1.6724093500373495E-2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3">
      <c r="A264" s="88" t="s">
        <v>155</v>
      </c>
      <c r="B264" s="88"/>
      <c r="C264" s="88"/>
      <c r="D264" s="88"/>
      <c r="E264" s="88"/>
      <c r="F264" s="89"/>
      <c r="G264" s="79" t="s">
        <v>176</v>
      </c>
      <c r="H264" s="79" t="s">
        <v>156</v>
      </c>
      <c r="I264" s="79" t="s">
        <v>157</v>
      </c>
      <c r="J264" s="79" t="s">
        <v>158</v>
      </c>
      <c r="K264" s="79" t="s">
        <v>204</v>
      </c>
      <c r="L264" s="79">
        <v>1997</v>
      </c>
      <c r="M264" s="79">
        <v>1998</v>
      </c>
      <c r="N264" s="79">
        <v>1999</v>
      </c>
      <c r="O264" s="79">
        <v>2000</v>
      </c>
      <c r="P264" s="79" t="s">
        <v>184</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36292843.194805197</v>
      </c>
      <c r="H265" s="11">
        <v>38333198.077922076</v>
      </c>
      <c r="I265" s="11">
        <v>39966619</v>
      </c>
      <c r="J265" s="11">
        <v>38498438.772837512</v>
      </c>
      <c r="K265" s="11">
        <v>43057091</v>
      </c>
      <c r="L265" s="11">
        <v>44414028</v>
      </c>
      <c r="M265" s="11">
        <v>47314805</v>
      </c>
      <c r="N265" s="11">
        <v>50467120</v>
      </c>
      <c r="O265" s="11">
        <v>50372932</v>
      </c>
      <c r="P265" s="11">
        <v>52694198</v>
      </c>
      <c r="Q265" s="11">
        <v>51381198</v>
      </c>
      <c r="R265" s="11">
        <v>50809442</v>
      </c>
      <c r="S265" s="11">
        <v>49973099</v>
      </c>
      <c r="T265" s="11">
        <v>50844992</v>
      </c>
      <c r="U265" s="11">
        <v>52991682</v>
      </c>
      <c r="V265" s="11">
        <v>53234397</v>
      </c>
      <c r="W265" s="11">
        <v>55796923</v>
      </c>
      <c r="X265" s="11">
        <v>54681528</v>
      </c>
      <c r="Y265" s="86">
        <v>55138449</v>
      </c>
      <c r="Z265" s="86">
        <v>54765492</v>
      </c>
      <c r="AA265" s="86">
        <v>56060173</v>
      </c>
      <c r="AB265" s="86">
        <v>56167638</v>
      </c>
      <c r="AC265" s="86">
        <v>56424909</v>
      </c>
      <c r="AD265" s="86">
        <v>57605684</v>
      </c>
      <c r="AE265" s="86">
        <v>59074659</v>
      </c>
      <c r="AF265" s="86">
        <v>58650265</v>
      </c>
      <c r="AG265" s="86">
        <v>59477835</v>
      </c>
      <c r="AH265" s="86">
        <v>61649601</v>
      </c>
      <c r="AI265" s="13">
        <v>1.5642076796439586E-2</v>
      </c>
      <c r="AJ265" s="13">
        <v>3.6513871091642794E-2</v>
      </c>
    </row>
    <row r="266" spans="1:36" ht="10.5" customHeight="1" x14ac:dyDescent="0.2">
      <c r="A266" s="14"/>
      <c r="B266" s="14"/>
      <c r="C266" s="14" t="s">
        <v>160</v>
      </c>
      <c r="D266" s="14"/>
      <c r="E266" s="14"/>
      <c r="F266" s="2"/>
      <c r="G266" s="11">
        <v>6347280</v>
      </c>
      <c r="H266" s="11">
        <v>8422824</v>
      </c>
      <c r="I266" s="11">
        <v>7634170</v>
      </c>
      <c r="J266" s="11">
        <v>8179690</v>
      </c>
      <c r="K266" s="11">
        <v>8481630</v>
      </c>
      <c r="L266" s="11">
        <v>8741360</v>
      </c>
      <c r="M266" s="11">
        <v>9029420</v>
      </c>
      <c r="N266" s="11">
        <v>9354600</v>
      </c>
      <c r="O266" s="11">
        <v>9700690</v>
      </c>
      <c r="P266" s="11">
        <v>11443980</v>
      </c>
      <c r="Q266" s="11">
        <v>11646920</v>
      </c>
      <c r="R266" s="11">
        <v>11797750</v>
      </c>
      <c r="S266" s="11">
        <v>12026010</v>
      </c>
      <c r="T266" s="11">
        <v>12296890</v>
      </c>
      <c r="U266" s="11">
        <v>13937410</v>
      </c>
      <c r="V266" s="11">
        <v>14236720</v>
      </c>
      <c r="W266" s="11">
        <v>14620100</v>
      </c>
      <c r="X266" s="11">
        <v>14844800</v>
      </c>
      <c r="Y266" s="86">
        <v>16315780</v>
      </c>
      <c r="Z266" s="86">
        <v>16526450</v>
      </c>
      <c r="AA266" s="86">
        <v>16502140</v>
      </c>
      <c r="AB266" s="86">
        <v>16418920</v>
      </c>
      <c r="AC266" s="86">
        <v>16276020</v>
      </c>
      <c r="AD266" s="86">
        <v>16295610</v>
      </c>
      <c r="AE266" s="86">
        <v>17342240</v>
      </c>
      <c r="AF266" s="86">
        <v>17294120</v>
      </c>
      <c r="AG266" s="86">
        <v>17363450</v>
      </c>
      <c r="AH266" s="86">
        <v>17420720</v>
      </c>
      <c r="AI266" s="13">
        <v>9.9198746330955156E-3</v>
      </c>
      <c r="AJ266" s="13">
        <v>3.2983076519931234E-3</v>
      </c>
    </row>
    <row r="267" spans="1:36" ht="10.5" customHeight="1" x14ac:dyDescent="0.2">
      <c r="A267" s="14"/>
      <c r="B267" s="14"/>
      <c r="C267" s="14" t="s">
        <v>161</v>
      </c>
      <c r="D267" s="14"/>
      <c r="E267" s="14"/>
      <c r="F267" s="2"/>
      <c r="G267" s="11">
        <v>1019070</v>
      </c>
      <c r="H267" s="11">
        <v>1299815</v>
      </c>
      <c r="I267" s="11">
        <v>1116270</v>
      </c>
      <c r="J267" s="11">
        <v>1087860</v>
      </c>
      <c r="K267" s="11">
        <v>1106420</v>
      </c>
      <c r="L267" s="11">
        <v>1112420</v>
      </c>
      <c r="M267" s="11">
        <v>1111660</v>
      </c>
      <c r="N267" s="11">
        <v>1112200</v>
      </c>
      <c r="O267" s="11">
        <v>1109130</v>
      </c>
      <c r="P267" s="11">
        <v>1143010</v>
      </c>
      <c r="Q267" s="11">
        <v>1150800</v>
      </c>
      <c r="R267" s="11">
        <v>1164580</v>
      </c>
      <c r="S267" s="11">
        <v>1193450</v>
      </c>
      <c r="T267" s="11">
        <v>1255640</v>
      </c>
      <c r="U267" s="11">
        <v>1288370</v>
      </c>
      <c r="V267" s="11">
        <v>1364110</v>
      </c>
      <c r="W267" s="11">
        <v>1388340</v>
      </c>
      <c r="X267" s="11">
        <v>1410420</v>
      </c>
      <c r="Y267" s="86">
        <v>1430670</v>
      </c>
      <c r="Z267" s="86">
        <v>1446650</v>
      </c>
      <c r="AA267" s="86">
        <v>1466740</v>
      </c>
      <c r="AB267" s="86">
        <v>1474720</v>
      </c>
      <c r="AC267" s="86">
        <v>1478750</v>
      </c>
      <c r="AD267" s="86">
        <v>1474560</v>
      </c>
      <c r="AE267" s="86">
        <v>1476310</v>
      </c>
      <c r="AF267" s="86">
        <v>1486250</v>
      </c>
      <c r="AG267" s="86">
        <v>1505640</v>
      </c>
      <c r="AH267" s="86">
        <v>1514000</v>
      </c>
      <c r="AI267" s="13">
        <v>4.3907803105882603E-3</v>
      </c>
      <c r="AJ267" s="13">
        <v>5.5524560984033366E-3</v>
      </c>
    </row>
    <row r="268" spans="1:36" ht="10.5" customHeight="1" x14ac:dyDescent="0.2">
      <c r="A268" s="14"/>
      <c r="B268" s="14"/>
      <c r="C268" s="14" t="s">
        <v>162</v>
      </c>
      <c r="D268" s="14"/>
      <c r="E268" s="14"/>
      <c r="F268" s="2"/>
      <c r="G268" s="11">
        <v>198825</v>
      </c>
      <c r="H268" s="11">
        <v>150582</v>
      </c>
      <c r="I268" s="11">
        <v>191840</v>
      </c>
      <c r="J268" s="11">
        <v>189280</v>
      </c>
      <c r="K268" s="11">
        <v>186590</v>
      </c>
      <c r="L268" s="11">
        <v>185000</v>
      </c>
      <c r="M268" s="11">
        <v>181740</v>
      </c>
      <c r="N268" s="11">
        <v>182770</v>
      </c>
      <c r="O268" s="11">
        <v>181330</v>
      </c>
      <c r="P268" s="11">
        <v>185850</v>
      </c>
      <c r="Q268" s="11">
        <v>177420</v>
      </c>
      <c r="R268" s="11">
        <v>177390</v>
      </c>
      <c r="S268" s="11">
        <v>158180</v>
      </c>
      <c r="T268" s="11">
        <v>138980</v>
      </c>
      <c r="U268" s="11">
        <v>134260</v>
      </c>
      <c r="V268" s="11">
        <v>88720</v>
      </c>
      <c r="W268" s="11">
        <v>70980</v>
      </c>
      <c r="X268" s="11">
        <v>63940</v>
      </c>
      <c r="Y268" s="86">
        <v>72880</v>
      </c>
      <c r="Z268" s="86">
        <v>81680</v>
      </c>
      <c r="AA268" s="86">
        <v>69890</v>
      </c>
      <c r="AB268" s="86">
        <v>65670</v>
      </c>
      <c r="AC268" s="86">
        <v>65220</v>
      </c>
      <c r="AD268" s="86">
        <v>71870</v>
      </c>
      <c r="AE268" s="86">
        <v>72740</v>
      </c>
      <c r="AF268" s="86">
        <v>148260</v>
      </c>
      <c r="AG268" s="86">
        <v>147730</v>
      </c>
      <c r="AH268" s="86">
        <v>147740</v>
      </c>
      <c r="AI268" s="13">
        <v>0.14469164529329714</v>
      </c>
      <c r="AJ268" s="13">
        <v>6.769105801123671E-5</v>
      </c>
    </row>
    <row r="269" spans="1:36" ht="10.5" customHeight="1" x14ac:dyDescent="0.2">
      <c r="A269" s="14"/>
      <c r="B269" s="14"/>
      <c r="C269" s="14" t="s">
        <v>163</v>
      </c>
      <c r="D269" s="14"/>
      <c r="E269" s="14"/>
      <c r="F269" s="2"/>
      <c r="G269" s="11">
        <v>5964439</v>
      </c>
      <c r="H269" s="11">
        <v>5427039</v>
      </c>
      <c r="I269" s="11">
        <v>6682920</v>
      </c>
      <c r="J269" s="11">
        <v>6683490</v>
      </c>
      <c r="K269" s="11">
        <v>6730350</v>
      </c>
      <c r="L269" s="11">
        <v>6974960</v>
      </c>
      <c r="M269" s="11">
        <v>7765020</v>
      </c>
      <c r="N269" s="11">
        <v>7679310</v>
      </c>
      <c r="O269" s="11">
        <v>8025670</v>
      </c>
      <c r="P269" s="11">
        <v>9074230</v>
      </c>
      <c r="Q269" s="11">
        <v>9492765</v>
      </c>
      <c r="R269" s="11">
        <v>9829460</v>
      </c>
      <c r="S269" s="11">
        <v>9882360</v>
      </c>
      <c r="T269" s="11">
        <v>9790690</v>
      </c>
      <c r="U269" s="11">
        <v>11506620</v>
      </c>
      <c r="V269" s="11">
        <v>11826170</v>
      </c>
      <c r="W269" s="11">
        <v>12220800</v>
      </c>
      <c r="X269" s="11">
        <v>12306230</v>
      </c>
      <c r="Y269" s="86">
        <v>13298730</v>
      </c>
      <c r="Z269" s="86">
        <v>13217850</v>
      </c>
      <c r="AA269" s="86">
        <v>13541910</v>
      </c>
      <c r="AB269" s="86">
        <v>13613400</v>
      </c>
      <c r="AC269" s="86">
        <v>13610760</v>
      </c>
      <c r="AD269" s="86">
        <v>14020800</v>
      </c>
      <c r="AE269" s="86">
        <v>14517240</v>
      </c>
      <c r="AF269" s="86">
        <v>14456360</v>
      </c>
      <c r="AG269" s="86">
        <v>14824810</v>
      </c>
      <c r="AH269" s="86">
        <v>14973510</v>
      </c>
      <c r="AI269" s="13">
        <v>1.5997958379196042E-2</v>
      </c>
      <c r="AJ269" s="13">
        <v>1.0030482684095109E-2</v>
      </c>
    </row>
    <row r="270" spans="1:36" ht="10.5" customHeight="1" x14ac:dyDescent="0.2">
      <c r="A270" s="14"/>
      <c r="B270" s="14"/>
      <c r="C270" s="14" t="s">
        <v>164</v>
      </c>
      <c r="D270" s="14"/>
      <c r="E270" s="14"/>
      <c r="F270" s="2"/>
      <c r="G270" s="11">
        <v>6754285</v>
      </c>
      <c r="H270" s="11">
        <v>6734152</v>
      </c>
      <c r="I270" s="11">
        <v>7567180</v>
      </c>
      <c r="J270" s="11">
        <v>8220257</v>
      </c>
      <c r="K270" s="11">
        <v>9243365</v>
      </c>
      <c r="L270" s="11">
        <v>9509301</v>
      </c>
      <c r="M270" s="11">
        <v>9447925</v>
      </c>
      <c r="N270" s="11">
        <v>10451678</v>
      </c>
      <c r="O270" s="11">
        <v>9828472</v>
      </c>
      <c r="P270" s="11">
        <v>9861897</v>
      </c>
      <c r="Q270" s="11">
        <v>9350991</v>
      </c>
      <c r="R270" s="11">
        <v>8757610</v>
      </c>
      <c r="S270" s="11">
        <v>8347231</v>
      </c>
      <c r="T270" s="11">
        <v>8177162</v>
      </c>
      <c r="U270" s="11">
        <v>7783196</v>
      </c>
      <c r="V270" s="11">
        <v>7422521</v>
      </c>
      <c r="W270" s="11">
        <v>7301074</v>
      </c>
      <c r="X270" s="11">
        <v>6447697</v>
      </c>
      <c r="Y270" s="86">
        <v>6092282</v>
      </c>
      <c r="Z270" s="86">
        <v>6284704</v>
      </c>
      <c r="AA270" s="86">
        <v>6892229</v>
      </c>
      <c r="AB270" s="86">
        <v>7148226</v>
      </c>
      <c r="AC270" s="86">
        <v>7369850</v>
      </c>
      <c r="AD270" s="86">
        <v>7574195</v>
      </c>
      <c r="AE270" s="86">
        <v>7490668</v>
      </c>
      <c r="AF270" s="86">
        <v>6979309</v>
      </c>
      <c r="AG270" s="86">
        <v>7385920</v>
      </c>
      <c r="AH270" s="86">
        <v>7396183</v>
      </c>
      <c r="AI270" s="13">
        <v>5.6994876765050773E-3</v>
      </c>
      <c r="AJ270" s="13">
        <v>1.3895357653481218E-3</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959930</v>
      </c>
      <c r="P271" s="11">
        <v>1055060</v>
      </c>
      <c r="Q271" s="11">
        <v>625090</v>
      </c>
      <c r="R271" s="11">
        <v>629450</v>
      </c>
      <c r="S271" s="11">
        <v>620400</v>
      </c>
      <c r="T271" s="11">
        <v>570400</v>
      </c>
      <c r="U271" s="11">
        <v>583570</v>
      </c>
      <c r="V271" s="11">
        <v>822180</v>
      </c>
      <c r="W271" s="11">
        <v>844710</v>
      </c>
      <c r="X271" s="11">
        <v>766885</v>
      </c>
      <c r="Y271" s="86">
        <v>719330</v>
      </c>
      <c r="Z271" s="86">
        <v>746330</v>
      </c>
      <c r="AA271" s="86">
        <v>706640</v>
      </c>
      <c r="AB271" s="86">
        <v>760445</v>
      </c>
      <c r="AC271" s="86">
        <v>1150430</v>
      </c>
      <c r="AD271" s="86">
        <v>1706210</v>
      </c>
      <c r="AE271" s="86">
        <v>1578417</v>
      </c>
      <c r="AF271" s="86">
        <v>742953</v>
      </c>
      <c r="AG271" s="86">
        <v>742940</v>
      </c>
      <c r="AH271" s="86">
        <v>804730</v>
      </c>
      <c r="AI271" s="13">
        <v>9.4784771114007071E-3</v>
      </c>
      <c r="AJ271" s="13">
        <v>8.3169569548011954E-2</v>
      </c>
    </row>
    <row r="272" spans="1:36" ht="10.5" customHeight="1" x14ac:dyDescent="0.2">
      <c r="A272" s="14"/>
      <c r="B272" s="14"/>
      <c r="C272" s="14" t="s">
        <v>166</v>
      </c>
      <c r="D272" s="14"/>
      <c r="E272" s="14"/>
      <c r="F272" s="2"/>
      <c r="G272" s="11">
        <v>10191285.194805196</v>
      </c>
      <c r="H272" s="11">
        <v>10732947.077922078</v>
      </c>
      <c r="I272" s="11">
        <v>10955140</v>
      </c>
      <c r="J272" s="11">
        <v>8047292.7728375103</v>
      </c>
      <c r="K272" s="11">
        <v>10929787</v>
      </c>
      <c r="L272" s="11">
        <v>11096430</v>
      </c>
      <c r="M272" s="11">
        <v>11999920</v>
      </c>
      <c r="N272" s="11">
        <v>13166993</v>
      </c>
      <c r="O272" s="11">
        <v>10752721</v>
      </c>
      <c r="P272" s="11">
        <v>10233440</v>
      </c>
      <c r="Q272" s="11">
        <v>9002230</v>
      </c>
      <c r="R272" s="11">
        <v>8568400</v>
      </c>
      <c r="S272" s="11">
        <v>7954210</v>
      </c>
      <c r="T272" s="11">
        <v>7719180</v>
      </c>
      <c r="U272" s="11">
        <v>7433120</v>
      </c>
      <c r="V272" s="11">
        <v>7110570</v>
      </c>
      <c r="W272" s="11">
        <v>8207430</v>
      </c>
      <c r="X272" s="11">
        <v>8086880</v>
      </c>
      <c r="Y272" s="86">
        <v>6666060</v>
      </c>
      <c r="Z272" s="86">
        <v>5985180</v>
      </c>
      <c r="AA272" s="86">
        <v>5136250</v>
      </c>
      <c r="AB272" s="86">
        <v>5175130</v>
      </c>
      <c r="AC272" s="86">
        <v>4794280</v>
      </c>
      <c r="AD272" s="86">
        <v>4498510</v>
      </c>
      <c r="AE272" s="86">
        <v>4368730</v>
      </c>
      <c r="AF272" s="86">
        <v>4312150</v>
      </c>
      <c r="AG272" s="86">
        <v>3377960</v>
      </c>
      <c r="AH272" s="86">
        <v>3696686</v>
      </c>
      <c r="AI272" s="13">
        <v>-5.4528265566269107E-2</v>
      </c>
      <c r="AJ272" s="13">
        <v>9.4354580871295099E-2</v>
      </c>
    </row>
    <row r="273" spans="1:43" ht="10.5" customHeight="1" x14ac:dyDescent="0.2">
      <c r="A273" s="14"/>
      <c r="B273" s="14"/>
      <c r="C273" s="14" t="s">
        <v>167</v>
      </c>
      <c r="D273" s="14"/>
      <c r="E273" s="14"/>
      <c r="F273" s="2"/>
      <c r="G273" s="11">
        <v>3780020</v>
      </c>
      <c r="H273" s="11">
        <v>3859710</v>
      </c>
      <c r="I273" s="11">
        <v>4302300</v>
      </c>
      <c r="J273" s="11">
        <v>4561780</v>
      </c>
      <c r="K273" s="11">
        <v>4846190</v>
      </c>
      <c r="L273" s="11">
        <v>5009050</v>
      </c>
      <c r="M273" s="11">
        <v>5151950</v>
      </c>
      <c r="N273" s="11">
        <v>5197910</v>
      </c>
      <c r="O273" s="11">
        <v>5225740</v>
      </c>
      <c r="P273" s="11">
        <v>5155790</v>
      </c>
      <c r="Q273" s="11">
        <v>5312580</v>
      </c>
      <c r="R273" s="11">
        <v>5530870</v>
      </c>
      <c r="S273" s="11">
        <v>5624600</v>
      </c>
      <c r="T273" s="11">
        <v>5592850</v>
      </c>
      <c r="U273" s="11">
        <v>5831080</v>
      </c>
      <c r="V273" s="11">
        <v>6016320</v>
      </c>
      <c r="W273" s="11">
        <v>6536280</v>
      </c>
      <c r="X273" s="11">
        <v>6682620</v>
      </c>
      <c r="Y273" s="86">
        <v>6862610</v>
      </c>
      <c r="Z273" s="86">
        <v>6792130</v>
      </c>
      <c r="AA273" s="86">
        <v>7445890</v>
      </c>
      <c r="AB273" s="86">
        <v>7407500</v>
      </c>
      <c r="AC273" s="86">
        <v>7429110</v>
      </c>
      <c r="AD273" s="86">
        <v>7543121</v>
      </c>
      <c r="AE273" s="86">
        <v>7763837</v>
      </c>
      <c r="AF273" s="86">
        <v>8216828</v>
      </c>
      <c r="AG273" s="86">
        <v>8309696</v>
      </c>
      <c r="AH273" s="86">
        <v>8572204</v>
      </c>
      <c r="AI273" s="13">
        <v>2.4637248325983352E-2</v>
      </c>
      <c r="AJ273" s="13">
        <v>3.1590566008672279E-2</v>
      </c>
    </row>
    <row r="274" spans="1:43" ht="10.5" customHeight="1" x14ac:dyDescent="0.2">
      <c r="A274" s="14"/>
      <c r="B274" s="14"/>
      <c r="C274" s="14" t="s">
        <v>168</v>
      </c>
      <c r="D274" s="14"/>
      <c r="E274" s="14"/>
      <c r="F274" s="2"/>
      <c r="G274" s="11">
        <v>2037639</v>
      </c>
      <c r="H274" s="11">
        <v>1706129</v>
      </c>
      <c r="I274" s="11">
        <v>1516799</v>
      </c>
      <c r="J274" s="11">
        <v>1528789</v>
      </c>
      <c r="K274" s="11">
        <v>1532759</v>
      </c>
      <c r="L274" s="11">
        <v>1697179</v>
      </c>
      <c r="M274" s="11">
        <v>1808719</v>
      </c>
      <c r="N274" s="11">
        <v>2080229</v>
      </c>
      <c r="O274" s="11">
        <v>2383899</v>
      </c>
      <c r="P274" s="11">
        <v>2381379</v>
      </c>
      <c r="Q274" s="11">
        <v>2151439</v>
      </c>
      <c r="R274" s="11">
        <v>2252889</v>
      </c>
      <c r="S274" s="11">
        <v>2117739</v>
      </c>
      <c r="T274" s="11">
        <v>2399079</v>
      </c>
      <c r="U274" s="11">
        <v>2194949</v>
      </c>
      <c r="V274" s="11">
        <v>2040866</v>
      </c>
      <c r="W274" s="11">
        <v>2071684</v>
      </c>
      <c r="X274" s="11">
        <v>1701310</v>
      </c>
      <c r="Y274" s="86">
        <v>1610598</v>
      </c>
      <c r="Z274" s="86">
        <v>1647792</v>
      </c>
      <c r="AA274" s="86">
        <v>1701226</v>
      </c>
      <c r="AB274" s="86">
        <v>1552791</v>
      </c>
      <c r="AC274" s="86">
        <v>1715171</v>
      </c>
      <c r="AD274" s="86">
        <v>1862561</v>
      </c>
      <c r="AE274" s="86">
        <v>2221251</v>
      </c>
      <c r="AF274" s="86">
        <v>2215891</v>
      </c>
      <c r="AG274" s="86">
        <v>2249061</v>
      </c>
      <c r="AH274" s="86">
        <v>2498582</v>
      </c>
      <c r="AI274" s="13">
        <v>8.2505471819299681E-2</v>
      </c>
      <c r="AJ274" s="13">
        <v>0.11094452306985005</v>
      </c>
    </row>
    <row r="275" spans="1:43" ht="10.5" customHeight="1" x14ac:dyDescent="0.2">
      <c r="A275" s="8"/>
      <c r="B275" s="8"/>
      <c r="C275" s="11" t="s">
        <v>169</v>
      </c>
      <c r="D275" s="80"/>
      <c r="E275" s="14"/>
      <c r="F275" s="2"/>
      <c r="G275" s="12">
        <v>0</v>
      </c>
      <c r="H275" s="12">
        <v>0</v>
      </c>
      <c r="I275" s="12">
        <v>0</v>
      </c>
      <c r="J275" s="12">
        <v>0</v>
      </c>
      <c r="K275" s="12">
        <v>0</v>
      </c>
      <c r="L275" s="12">
        <v>62008</v>
      </c>
      <c r="M275" s="12">
        <v>327901</v>
      </c>
      <c r="N275" s="12">
        <v>570173</v>
      </c>
      <c r="O275" s="12">
        <v>680757</v>
      </c>
      <c r="P275" s="12">
        <v>744748</v>
      </c>
      <c r="Q275" s="12">
        <v>682668</v>
      </c>
      <c r="R275" s="12">
        <v>578853</v>
      </c>
      <c r="S275" s="12">
        <v>556051</v>
      </c>
      <c r="T275" s="12">
        <v>609811</v>
      </c>
      <c r="U275" s="12">
        <v>678948</v>
      </c>
      <c r="V275" s="12">
        <v>760102</v>
      </c>
      <c r="W275" s="12">
        <v>772927</v>
      </c>
      <c r="X275" s="12">
        <v>672164</v>
      </c>
      <c r="Y275" s="86">
        <v>569487</v>
      </c>
      <c r="Z275" s="86">
        <v>608308</v>
      </c>
      <c r="AA275" s="86">
        <v>532700</v>
      </c>
      <c r="AB275" s="86">
        <v>565673</v>
      </c>
      <c r="AC275" s="86">
        <v>630677</v>
      </c>
      <c r="AD275" s="86">
        <v>578864</v>
      </c>
      <c r="AE275" s="86">
        <v>589476</v>
      </c>
      <c r="AF275" s="86">
        <v>589476</v>
      </c>
      <c r="AG275" s="86">
        <v>890284</v>
      </c>
      <c r="AH275" s="86">
        <v>382413</v>
      </c>
      <c r="AI275" s="13">
        <v>-6.3169115712566781E-2</v>
      </c>
      <c r="AJ275" s="13">
        <v>-0.57045953875392574</v>
      </c>
    </row>
    <row r="276" spans="1:43" ht="10.5" customHeight="1" x14ac:dyDescent="0.2">
      <c r="A276" s="8"/>
      <c r="B276" s="8"/>
      <c r="C276" s="11" t="s">
        <v>170</v>
      </c>
      <c r="D276" s="80"/>
      <c r="E276" s="14"/>
      <c r="F276" s="2"/>
      <c r="G276" s="12">
        <v>0</v>
      </c>
      <c r="H276" s="12">
        <v>0</v>
      </c>
      <c r="I276" s="12">
        <v>0</v>
      </c>
      <c r="J276" s="12">
        <v>0</v>
      </c>
      <c r="K276" s="12">
        <v>0</v>
      </c>
      <c r="L276" s="12">
        <v>26320</v>
      </c>
      <c r="M276" s="12">
        <v>490550</v>
      </c>
      <c r="N276" s="12">
        <v>671257</v>
      </c>
      <c r="O276" s="12">
        <v>1524593</v>
      </c>
      <c r="P276" s="12">
        <v>1414814</v>
      </c>
      <c r="Q276" s="12">
        <v>1788295</v>
      </c>
      <c r="R276" s="12">
        <v>1522190</v>
      </c>
      <c r="S276" s="12">
        <v>1492868</v>
      </c>
      <c r="T276" s="12">
        <v>2294310</v>
      </c>
      <c r="U276" s="12">
        <v>1620159</v>
      </c>
      <c r="V276" s="12">
        <v>1546118</v>
      </c>
      <c r="W276" s="12">
        <v>1762598</v>
      </c>
      <c r="X276" s="12">
        <v>1698582</v>
      </c>
      <c r="Y276" s="86">
        <v>1500022</v>
      </c>
      <c r="Z276" s="86">
        <v>1428418</v>
      </c>
      <c r="AA276" s="86">
        <v>2064558</v>
      </c>
      <c r="AB276" s="86">
        <v>1985163</v>
      </c>
      <c r="AC276" s="86">
        <v>1904641</v>
      </c>
      <c r="AD276" s="86">
        <v>1979383</v>
      </c>
      <c r="AE276" s="86">
        <v>1653750</v>
      </c>
      <c r="AF276" s="86">
        <v>2208668</v>
      </c>
      <c r="AG276" s="86">
        <v>2680344</v>
      </c>
      <c r="AH276" s="86">
        <v>4242833</v>
      </c>
      <c r="AI276" s="13">
        <v>0.13494973466142657</v>
      </c>
      <c r="AJ276" s="13">
        <v>0.58294345800389802</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241.56862745098039</v>
      </c>
      <c r="H279" s="93">
        <v>246.4</v>
      </c>
      <c r="I279" s="93">
        <v>247.4</v>
      </c>
      <c r="J279" s="93">
        <v>247.4</v>
      </c>
      <c r="K279" s="93">
        <v>246.4</v>
      </c>
      <c r="L279" s="93">
        <v>247</v>
      </c>
      <c r="M279" s="93">
        <v>294.77777777777777</v>
      </c>
      <c r="N279" s="93">
        <v>305.3</v>
      </c>
      <c r="O279" s="93">
        <v>312.44444444444446</v>
      </c>
      <c r="P279" s="93">
        <v>317.11111111111109</v>
      </c>
      <c r="Q279" s="93">
        <v>325.27777777777777</v>
      </c>
      <c r="R279" s="93">
        <v>368.83333333333331</v>
      </c>
      <c r="S279" s="93">
        <v>364.38888888888891</v>
      </c>
      <c r="T279" s="93">
        <v>381.83333333333331</v>
      </c>
      <c r="U279" s="93">
        <v>389.76666666666665</v>
      </c>
      <c r="V279" s="93">
        <v>395.25555555555553</v>
      </c>
      <c r="W279" s="93">
        <v>387.96666666666664</v>
      </c>
      <c r="X279" s="93">
        <v>388.57777777777778</v>
      </c>
      <c r="Y279" s="93">
        <v>397.50555555555565</v>
      </c>
      <c r="Z279" s="93">
        <v>403</v>
      </c>
      <c r="AA279" s="93">
        <v>412.1</v>
      </c>
      <c r="AB279" s="93">
        <v>421.03819084516761</v>
      </c>
      <c r="AC279" s="93">
        <v>422.61262802932447</v>
      </c>
      <c r="AD279" s="93">
        <v>426.50990559128763</v>
      </c>
      <c r="AE279" s="93">
        <v>432.98335283829147</v>
      </c>
      <c r="AF279" s="93">
        <v>439.54370627745061</v>
      </c>
      <c r="AG279" s="93">
        <v>444.04060100389609</v>
      </c>
      <c r="AH279" s="93">
        <v>447.19913642720826</v>
      </c>
      <c r="AI279" s="10">
        <v>1.0097379044773147E-2</v>
      </c>
      <c r="AJ279" s="10">
        <v>0</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row r="288" spans="1:43" ht="10.5" customHeight="1" x14ac:dyDescent="0.2"/>
    <row r="289" ht="10.5" customHeight="1" x14ac:dyDescent="0.2"/>
    <row r="290" ht="10.5" customHeight="1" x14ac:dyDescent="0.2"/>
    <row r="291" ht="10.5" customHeight="1" x14ac:dyDescent="0.2"/>
    <row r="292" ht="10.5" customHeight="1" x14ac:dyDescent="0.2"/>
    <row r="293" ht="10.5" customHeight="1" x14ac:dyDescent="0.2"/>
    <row r="294" ht="10.5" customHeight="1" x14ac:dyDescent="0.2"/>
    <row r="295" ht="10.5" customHeight="1" x14ac:dyDescent="0.2"/>
    <row r="296" ht="10.5" customHeight="1" x14ac:dyDescent="0.2"/>
    <row r="297" ht="10.5" customHeight="1" x14ac:dyDescent="0.2"/>
    <row r="298" ht="10.5" customHeight="1" x14ac:dyDescent="0.2"/>
    <row r="299" ht="10.5" customHeight="1" x14ac:dyDescent="0.2"/>
    <row r="300" ht="10.5" customHeight="1" x14ac:dyDescent="0.2"/>
    <row r="301" ht="10.5" customHeight="1" x14ac:dyDescent="0.2"/>
    <row r="302" ht="10.5" customHeight="1" x14ac:dyDescent="0.2"/>
    <row r="303" ht="10.5" customHeight="1" x14ac:dyDescent="0.2"/>
    <row r="304" ht="10.5" customHeight="1" x14ac:dyDescent="0.2"/>
    <row r="305" ht="10.5" customHeight="1" x14ac:dyDescent="0.2"/>
    <row r="306" ht="10.5" customHeight="1" x14ac:dyDescent="0.2"/>
    <row r="307" ht="10.5" customHeight="1" x14ac:dyDescent="0.2"/>
    <row r="308" ht="10.5" customHeight="1" x14ac:dyDescent="0.2"/>
    <row r="309" ht="10.5" customHeight="1" x14ac:dyDescent="0.2"/>
    <row r="310" ht="10.5" customHeight="1" x14ac:dyDescent="0.2"/>
    <row r="311" ht="10.5" customHeight="1" x14ac:dyDescent="0.2"/>
    <row r="312" ht="10.5" customHeight="1" x14ac:dyDescent="0.2"/>
    <row r="313" ht="10.5" customHeight="1" x14ac:dyDescent="0.2"/>
    <row r="314" ht="10.5" customHeight="1" x14ac:dyDescent="0.2"/>
    <row r="315" ht="10.5" customHeight="1" x14ac:dyDescent="0.2"/>
    <row r="316" ht="10.5" customHeight="1" x14ac:dyDescent="0.2"/>
    <row r="317" ht="10.5" customHeight="1" x14ac:dyDescent="0.2"/>
    <row r="318" ht="10.5" customHeight="1" x14ac:dyDescent="0.2"/>
    <row r="319" ht="10.5" customHeight="1" x14ac:dyDescent="0.2"/>
    <row r="320" ht="10.5" customHeight="1" x14ac:dyDescent="0.2"/>
    <row r="321" ht="10.5" customHeight="1" x14ac:dyDescent="0.2"/>
    <row r="322" ht="10.5" customHeight="1" x14ac:dyDescent="0.2"/>
    <row r="323" ht="10.5" customHeight="1" x14ac:dyDescent="0.2"/>
    <row r="324" ht="10.5" customHeight="1" x14ac:dyDescent="0.2"/>
    <row r="325" ht="10.5" customHeight="1" x14ac:dyDescent="0.2"/>
    <row r="326" ht="10.5" customHeight="1" x14ac:dyDescent="0.2"/>
    <row r="327" ht="10.5" customHeight="1" x14ac:dyDescent="0.2"/>
    <row r="328" ht="10.5" customHeight="1" x14ac:dyDescent="0.2"/>
    <row r="329" ht="10.5" customHeight="1" x14ac:dyDescent="0.2"/>
    <row r="330" ht="10.5" customHeight="1" x14ac:dyDescent="0.2"/>
    <row r="331" ht="10.5" customHeight="1" x14ac:dyDescent="0.2"/>
    <row r="332" ht="10.5" customHeight="1" x14ac:dyDescent="0.2"/>
    <row r="333" ht="10.5" customHeight="1" x14ac:dyDescent="0.2"/>
    <row r="334" ht="10.5" customHeight="1" x14ac:dyDescent="0.2"/>
    <row r="335" ht="10.5" customHeight="1" x14ac:dyDescent="0.2"/>
    <row r="336" ht="10.5" customHeight="1" x14ac:dyDescent="0.2"/>
    <row r="337" ht="10.5" customHeight="1" x14ac:dyDescent="0.2"/>
    <row r="338" ht="10.5" customHeight="1" x14ac:dyDescent="0.2"/>
    <row r="339" ht="10.5" customHeight="1" x14ac:dyDescent="0.2"/>
    <row r="340" ht="10.5" customHeight="1" x14ac:dyDescent="0.2"/>
    <row r="341" ht="10.5" customHeight="1" x14ac:dyDescent="0.2"/>
    <row r="342" ht="10.5" customHeight="1" x14ac:dyDescent="0.2"/>
    <row r="343" ht="10.5" customHeight="1" x14ac:dyDescent="0.2"/>
    <row r="344" ht="10.5" customHeight="1" x14ac:dyDescent="0.2"/>
    <row r="345" ht="10.5" customHeight="1" x14ac:dyDescent="0.2"/>
    <row r="346" ht="10.5" customHeight="1" x14ac:dyDescent="0.2"/>
    <row r="347" ht="10.5" customHeight="1" x14ac:dyDescent="0.2"/>
    <row r="348" ht="10.5" customHeight="1" x14ac:dyDescent="0.2"/>
    <row r="349" ht="10.5" customHeight="1" x14ac:dyDescent="0.2"/>
    <row r="350" ht="10.5" customHeight="1" x14ac:dyDescent="0.2"/>
    <row r="351" ht="10.5" customHeight="1" x14ac:dyDescent="0.2"/>
    <row r="352" ht="10.5" customHeight="1" x14ac:dyDescent="0.2"/>
    <row r="353" ht="10.5" customHeight="1" x14ac:dyDescent="0.2"/>
    <row r="354" ht="10.5" customHeight="1" x14ac:dyDescent="0.2"/>
    <row r="355" ht="10.5" customHeight="1" x14ac:dyDescent="0.2"/>
    <row r="356" ht="10.5" customHeight="1" x14ac:dyDescent="0.2"/>
    <row r="357" ht="10.5" customHeight="1" x14ac:dyDescent="0.2"/>
    <row r="358" ht="10.5" customHeight="1" x14ac:dyDescent="0.2"/>
    <row r="359" ht="10.5" customHeight="1" x14ac:dyDescent="0.2"/>
    <row r="360" ht="10.5" customHeight="1" x14ac:dyDescent="0.2"/>
    <row r="361" ht="10.5" customHeight="1" x14ac:dyDescent="0.2"/>
    <row r="362" ht="10.5" customHeight="1" x14ac:dyDescent="0.2"/>
    <row r="363" ht="10.5" customHeight="1" x14ac:dyDescent="0.2"/>
    <row r="364" ht="10.5" customHeight="1" x14ac:dyDescent="0.2"/>
    <row r="365" ht="10.5" customHeight="1" x14ac:dyDescent="0.2"/>
    <row r="366" ht="10.5" customHeight="1" x14ac:dyDescent="0.2"/>
    <row r="367" ht="10.5" customHeight="1" x14ac:dyDescent="0.2"/>
    <row r="368" ht="10.5" customHeight="1" x14ac:dyDescent="0.2"/>
    <row r="369" ht="10.5" customHeight="1" x14ac:dyDescent="0.2"/>
    <row r="370" ht="10.5" customHeight="1" x14ac:dyDescent="0.2"/>
    <row r="371" ht="10.5" customHeight="1" x14ac:dyDescent="0.2"/>
    <row r="372" ht="10.5" customHeight="1" x14ac:dyDescent="0.2"/>
    <row r="373" ht="10.5" customHeight="1" x14ac:dyDescent="0.2"/>
    <row r="374" ht="10.5" customHeight="1" x14ac:dyDescent="0.2"/>
    <row r="375" ht="10.5" customHeight="1" x14ac:dyDescent="0.2"/>
    <row r="376" ht="10.5" customHeight="1" x14ac:dyDescent="0.2"/>
    <row r="377" ht="10.5" customHeight="1" x14ac:dyDescent="0.2"/>
    <row r="378" ht="10.5" customHeight="1" x14ac:dyDescent="0.2"/>
    <row r="379" ht="10.5" customHeight="1" x14ac:dyDescent="0.2"/>
    <row r="380" ht="10.5" customHeight="1" x14ac:dyDescent="0.2"/>
    <row r="381" ht="10.5" customHeight="1" x14ac:dyDescent="0.2"/>
    <row r="382" ht="10.5" customHeight="1" x14ac:dyDescent="0.2"/>
    <row r="383" ht="10.5" customHeight="1" x14ac:dyDescent="0.2"/>
    <row r="384" ht="10.5" customHeight="1" x14ac:dyDescent="0.2"/>
    <row r="385" ht="10.5" customHeight="1" x14ac:dyDescent="0.2"/>
    <row r="386" ht="10.5" customHeight="1" x14ac:dyDescent="0.2"/>
    <row r="387" ht="10.5" customHeight="1" x14ac:dyDescent="0.2"/>
    <row r="388" ht="10.5" customHeight="1" x14ac:dyDescent="0.2"/>
    <row r="389" ht="10.5" customHeight="1" x14ac:dyDescent="0.2"/>
    <row r="390" ht="10.5" customHeight="1" x14ac:dyDescent="0.2"/>
    <row r="391" ht="10.5" customHeight="1" x14ac:dyDescent="0.2"/>
    <row r="392" ht="10.5" customHeight="1" x14ac:dyDescent="0.2"/>
    <row r="393" ht="10.5" customHeight="1" x14ac:dyDescent="0.2"/>
    <row r="394" ht="10.5" customHeight="1" x14ac:dyDescent="0.2"/>
    <row r="395" ht="10.5" customHeight="1" x14ac:dyDescent="0.2"/>
    <row r="396" ht="10.5" customHeight="1" x14ac:dyDescent="0.2"/>
    <row r="397" ht="10.5" customHeight="1" x14ac:dyDescent="0.2"/>
    <row r="398" ht="10.5" customHeight="1" x14ac:dyDescent="0.2"/>
    <row r="399" ht="10.5" customHeight="1" x14ac:dyDescent="0.2"/>
    <row r="400" ht="10.5" customHeight="1" x14ac:dyDescent="0.2"/>
    <row r="401" ht="10.5" customHeight="1" x14ac:dyDescent="0.2"/>
    <row r="402" ht="10.5" customHeight="1" x14ac:dyDescent="0.2"/>
    <row r="403" ht="10.5" customHeight="1" x14ac:dyDescent="0.2"/>
    <row r="404" ht="10.5" customHeight="1" x14ac:dyDescent="0.2"/>
    <row r="405" ht="10.5" customHeight="1" x14ac:dyDescent="0.2"/>
    <row r="406" ht="10.5" customHeight="1" x14ac:dyDescent="0.2"/>
    <row r="407" ht="10.5" customHeight="1" x14ac:dyDescent="0.2"/>
    <row r="408" ht="10.5" customHeight="1" x14ac:dyDescent="0.2"/>
    <row r="409" ht="10.5" customHeight="1" x14ac:dyDescent="0.2"/>
    <row r="410" ht="10.5" customHeight="1" x14ac:dyDescent="0.2"/>
    <row r="411" ht="10.5" customHeight="1" x14ac:dyDescent="0.2"/>
    <row r="412" ht="10.5" customHeight="1" x14ac:dyDescent="0.2"/>
    <row r="413" ht="10.5" customHeight="1" x14ac:dyDescent="0.2"/>
    <row r="414" ht="10.5" customHeight="1" x14ac:dyDescent="0.2"/>
    <row r="415" ht="10.5" customHeight="1" x14ac:dyDescent="0.2"/>
    <row r="416" ht="10.5" customHeight="1" x14ac:dyDescent="0.2"/>
    <row r="417" ht="10.5" customHeight="1" x14ac:dyDescent="0.2"/>
    <row r="418" ht="10.5" customHeight="1" x14ac:dyDescent="0.2"/>
    <row r="419" ht="10.5" customHeight="1" x14ac:dyDescent="0.2"/>
    <row r="420" ht="10.5" customHeight="1" x14ac:dyDescent="0.2"/>
    <row r="421" ht="10.5" customHeight="1" x14ac:dyDescent="0.2"/>
    <row r="422" ht="10.5" customHeight="1" x14ac:dyDescent="0.2"/>
    <row r="423" ht="10.5" customHeight="1" x14ac:dyDescent="0.2"/>
    <row r="424" ht="10.5" customHeight="1" x14ac:dyDescent="0.2"/>
    <row r="425" ht="10.5" customHeight="1" x14ac:dyDescent="0.2"/>
    <row r="426" ht="10.5" customHeight="1" x14ac:dyDescent="0.2"/>
    <row r="427" ht="10.5" customHeight="1" x14ac:dyDescent="0.2"/>
    <row r="428" ht="10.5" customHeight="1" x14ac:dyDescent="0.2"/>
    <row r="429" ht="10.5" customHeight="1" x14ac:dyDescent="0.2"/>
    <row r="430" ht="10.5" customHeight="1" x14ac:dyDescent="0.2"/>
    <row r="431" ht="10.5" customHeight="1" x14ac:dyDescent="0.2"/>
    <row r="432" ht="10.5" customHeight="1" x14ac:dyDescent="0.2"/>
    <row r="433" ht="10.5" customHeight="1" x14ac:dyDescent="0.2"/>
    <row r="434" ht="10.5" customHeight="1" x14ac:dyDescent="0.2"/>
    <row r="435" ht="10.5" customHeight="1" x14ac:dyDescent="0.2"/>
    <row r="436" ht="10.5" customHeight="1" x14ac:dyDescent="0.2"/>
    <row r="437" ht="10.5" customHeight="1" x14ac:dyDescent="0.2"/>
    <row r="438" ht="10.5" customHeight="1" x14ac:dyDescent="0.2"/>
    <row r="439" ht="10.5" customHeight="1" x14ac:dyDescent="0.2"/>
    <row r="440" ht="10.5" customHeight="1" x14ac:dyDescent="0.2"/>
    <row r="441" ht="10.5" customHeight="1" x14ac:dyDescent="0.2"/>
    <row r="442" ht="10.5" customHeight="1" x14ac:dyDescent="0.2"/>
    <row r="443" ht="10.5" customHeight="1" x14ac:dyDescent="0.2"/>
    <row r="444" ht="10.5" customHeight="1" x14ac:dyDescent="0.2"/>
    <row r="445" ht="10.5" customHeight="1" x14ac:dyDescent="0.2"/>
    <row r="446" ht="10.5" customHeight="1" x14ac:dyDescent="0.2"/>
    <row r="447" ht="10.5" customHeight="1" x14ac:dyDescent="0.2"/>
    <row r="448" ht="10.5" customHeight="1" x14ac:dyDescent="0.2"/>
    <row r="449" ht="10.5" customHeight="1" x14ac:dyDescent="0.2"/>
    <row r="450" ht="10.5" customHeight="1" x14ac:dyDescent="0.2"/>
    <row r="451" ht="10.5" customHeight="1" x14ac:dyDescent="0.2"/>
    <row r="452" ht="10.5" customHeight="1" x14ac:dyDescent="0.2"/>
    <row r="453" ht="10.5" customHeight="1" x14ac:dyDescent="0.2"/>
    <row r="454" ht="10.5" customHeight="1" x14ac:dyDescent="0.2"/>
    <row r="455" ht="10.5" customHeight="1" x14ac:dyDescent="0.2"/>
    <row r="456" ht="10.5" customHeight="1" x14ac:dyDescent="0.2"/>
    <row r="457" ht="10.5" customHeight="1" x14ac:dyDescent="0.2"/>
    <row r="458" ht="10.5" customHeight="1" x14ac:dyDescent="0.2"/>
    <row r="459" ht="10.5" customHeight="1" x14ac:dyDescent="0.2"/>
    <row r="460" ht="10.5" customHeight="1" x14ac:dyDescent="0.2"/>
    <row r="461" ht="10.5" customHeight="1" x14ac:dyDescent="0.2"/>
    <row r="462" ht="10.5" customHeight="1" x14ac:dyDescent="0.2"/>
    <row r="463" ht="10.5" customHeight="1" x14ac:dyDescent="0.2"/>
    <row r="464" ht="10.5" customHeight="1" x14ac:dyDescent="0.2"/>
    <row r="465" ht="10.5" customHeight="1" x14ac:dyDescent="0.2"/>
    <row r="466" ht="10.5" customHeight="1" x14ac:dyDescent="0.2"/>
    <row r="467" ht="10.5" customHeight="1" x14ac:dyDescent="0.2"/>
    <row r="468" ht="10.5" customHeight="1" x14ac:dyDescent="0.2"/>
    <row r="469" ht="10.5" customHeight="1" x14ac:dyDescent="0.2"/>
    <row r="470" ht="10.5" customHeight="1" x14ac:dyDescent="0.2"/>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8348-69AD-4FA0-A32E-D54FBA85C6E7}">
  <sheetPr codeName="Sheet8"/>
  <dimension ref="A2:AR287"/>
  <sheetViews>
    <sheetView topLeftCell="A213" zoomScaleNormal="100" zoomScaleSheetLayoutView="80" workbookViewId="0">
      <selection activeCell="AE285" sqref="AE285"/>
    </sheetView>
  </sheetViews>
  <sheetFormatPr defaultRowHeight="10.5" customHeight="1" x14ac:dyDescent="0.2"/>
  <cols>
    <col min="1" max="1" width="1.42578125" customWidth="1"/>
    <col min="2" max="3" width="2.140625" customWidth="1"/>
    <col min="4" max="4" width="3.42578125" customWidth="1"/>
    <col min="5" max="5" width="11.42578125" customWidth="1"/>
    <col min="6" max="6" width="20.85546875" customWidth="1"/>
    <col min="7" max="16" width="9" hidden="1" customWidth="1"/>
    <col min="17" max="17" width="8.7109375" hidden="1" customWidth="1"/>
    <col min="18" max="18" width="10.7109375" hidden="1" customWidth="1"/>
    <col min="19" max="19" width="11.42578125" hidden="1" customWidth="1"/>
    <col min="20" max="21" width="10.7109375" hidden="1" customWidth="1"/>
    <col min="22" max="27" width="11.42578125" hidden="1" customWidth="1"/>
    <col min="28" max="34" width="11.42578125" customWidth="1"/>
    <col min="35" max="35" width="10.85546875" customWidth="1"/>
    <col min="36" max="36" width="7.42578125" bestFit="1" customWidth="1"/>
    <col min="40" max="44" width="9.140625" style="16" customWidth="1"/>
    <col min="257" max="257" width="1.42578125" customWidth="1"/>
    <col min="258" max="259" width="2.140625" customWidth="1"/>
    <col min="260" max="260" width="3.42578125" customWidth="1"/>
    <col min="261" max="261" width="11.42578125" customWidth="1"/>
    <col min="262" max="262" width="20.85546875" customWidth="1"/>
    <col min="263" max="283" width="0" hidden="1" customWidth="1"/>
    <col min="284" max="290" width="11.42578125" customWidth="1"/>
    <col min="291" max="291" width="10.85546875" customWidth="1"/>
    <col min="292" max="292" width="7.42578125" bestFit="1" customWidth="1"/>
    <col min="513" max="513" width="1.42578125" customWidth="1"/>
    <col min="514" max="515" width="2.140625" customWidth="1"/>
    <col min="516" max="516" width="3.42578125" customWidth="1"/>
    <col min="517" max="517" width="11.42578125" customWidth="1"/>
    <col min="518" max="518" width="20.85546875" customWidth="1"/>
    <col min="519" max="539" width="0" hidden="1" customWidth="1"/>
    <col min="540" max="546" width="11.42578125" customWidth="1"/>
    <col min="547" max="547" width="10.85546875" customWidth="1"/>
    <col min="548" max="548" width="7.42578125" bestFit="1" customWidth="1"/>
    <col min="769" max="769" width="1.42578125" customWidth="1"/>
    <col min="770" max="771" width="2.140625" customWidth="1"/>
    <col min="772" max="772" width="3.42578125" customWidth="1"/>
    <col min="773" max="773" width="11.42578125" customWidth="1"/>
    <col min="774" max="774" width="20.85546875" customWidth="1"/>
    <col min="775" max="795" width="0" hidden="1" customWidth="1"/>
    <col min="796" max="802" width="11.42578125" customWidth="1"/>
    <col min="803" max="803" width="10.85546875" customWidth="1"/>
    <col min="804" max="804" width="7.42578125" bestFit="1" customWidth="1"/>
    <col min="1025" max="1025" width="1.42578125" customWidth="1"/>
    <col min="1026" max="1027" width="2.140625" customWidth="1"/>
    <col min="1028" max="1028" width="3.42578125" customWidth="1"/>
    <col min="1029" max="1029" width="11.42578125" customWidth="1"/>
    <col min="1030" max="1030" width="20.85546875" customWidth="1"/>
    <col min="1031" max="1051" width="0" hidden="1" customWidth="1"/>
    <col min="1052" max="1058" width="11.42578125" customWidth="1"/>
    <col min="1059" max="1059" width="10.85546875" customWidth="1"/>
    <col min="1060" max="1060" width="7.42578125" bestFit="1" customWidth="1"/>
    <col min="1281" max="1281" width="1.42578125" customWidth="1"/>
    <col min="1282" max="1283" width="2.140625" customWidth="1"/>
    <col min="1284" max="1284" width="3.42578125" customWidth="1"/>
    <col min="1285" max="1285" width="11.42578125" customWidth="1"/>
    <col min="1286" max="1286" width="20.85546875" customWidth="1"/>
    <col min="1287" max="1307" width="0" hidden="1" customWidth="1"/>
    <col min="1308" max="1314" width="11.42578125" customWidth="1"/>
    <col min="1315" max="1315" width="10.85546875" customWidth="1"/>
    <col min="1316" max="1316" width="7.42578125" bestFit="1" customWidth="1"/>
    <col min="1537" max="1537" width="1.42578125" customWidth="1"/>
    <col min="1538" max="1539" width="2.140625" customWidth="1"/>
    <col min="1540" max="1540" width="3.42578125" customWidth="1"/>
    <col min="1541" max="1541" width="11.42578125" customWidth="1"/>
    <col min="1542" max="1542" width="20.85546875" customWidth="1"/>
    <col min="1543" max="1563" width="0" hidden="1" customWidth="1"/>
    <col min="1564" max="1570" width="11.42578125" customWidth="1"/>
    <col min="1571" max="1571" width="10.85546875" customWidth="1"/>
    <col min="1572" max="1572" width="7.42578125" bestFit="1" customWidth="1"/>
    <col min="1793" max="1793" width="1.42578125" customWidth="1"/>
    <col min="1794" max="1795" width="2.140625" customWidth="1"/>
    <col min="1796" max="1796" width="3.42578125" customWidth="1"/>
    <col min="1797" max="1797" width="11.42578125" customWidth="1"/>
    <col min="1798" max="1798" width="20.85546875" customWidth="1"/>
    <col min="1799" max="1819" width="0" hidden="1" customWidth="1"/>
    <col min="1820" max="1826" width="11.42578125" customWidth="1"/>
    <col min="1827" max="1827" width="10.85546875" customWidth="1"/>
    <col min="1828" max="1828" width="7.42578125" bestFit="1" customWidth="1"/>
    <col min="2049" max="2049" width="1.42578125" customWidth="1"/>
    <col min="2050" max="2051" width="2.140625" customWidth="1"/>
    <col min="2052" max="2052" width="3.42578125" customWidth="1"/>
    <col min="2053" max="2053" width="11.42578125" customWidth="1"/>
    <col min="2054" max="2054" width="20.85546875" customWidth="1"/>
    <col min="2055" max="2075" width="0" hidden="1" customWidth="1"/>
    <col min="2076" max="2082" width="11.42578125" customWidth="1"/>
    <col min="2083" max="2083" width="10.85546875" customWidth="1"/>
    <col min="2084" max="2084" width="7.42578125" bestFit="1" customWidth="1"/>
    <col min="2305" max="2305" width="1.42578125" customWidth="1"/>
    <col min="2306" max="2307" width="2.140625" customWidth="1"/>
    <col min="2308" max="2308" width="3.42578125" customWidth="1"/>
    <col min="2309" max="2309" width="11.42578125" customWidth="1"/>
    <col min="2310" max="2310" width="20.85546875" customWidth="1"/>
    <col min="2311" max="2331" width="0" hidden="1" customWidth="1"/>
    <col min="2332" max="2338" width="11.42578125" customWidth="1"/>
    <col min="2339" max="2339" width="10.85546875" customWidth="1"/>
    <col min="2340" max="2340" width="7.42578125" bestFit="1" customWidth="1"/>
    <col min="2561" max="2561" width="1.42578125" customWidth="1"/>
    <col min="2562" max="2563" width="2.140625" customWidth="1"/>
    <col min="2564" max="2564" width="3.42578125" customWidth="1"/>
    <col min="2565" max="2565" width="11.42578125" customWidth="1"/>
    <col min="2566" max="2566" width="20.85546875" customWidth="1"/>
    <col min="2567" max="2587" width="0" hidden="1" customWidth="1"/>
    <col min="2588" max="2594" width="11.42578125" customWidth="1"/>
    <col min="2595" max="2595" width="10.85546875" customWidth="1"/>
    <col min="2596" max="2596" width="7.42578125" bestFit="1" customWidth="1"/>
    <col min="2817" max="2817" width="1.42578125" customWidth="1"/>
    <col min="2818" max="2819" width="2.140625" customWidth="1"/>
    <col min="2820" max="2820" width="3.42578125" customWidth="1"/>
    <col min="2821" max="2821" width="11.42578125" customWidth="1"/>
    <col min="2822" max="2822" width="20.85546875" customWidth="1"/>
    <col min="2823" max="2843" width="0" hidden="1" customWidth="1"/>
    <col min="2844" max="2850" width="11.42578125" customWidth="1"/>
    <col min="2851" max="2851" width="10.85546875" customWidth="1"/>
    <col min="2852" max="2852" width="7.42578125" bestFit="1" customWidth="1"/>
    <col min="3073" max="3073" width="1.42578125" customWidth="1"/>
    <col min="3074" max="3075" width="2.140625" customWidth="1"/>
    <col min="3076" max="3076" width="3.42578125" customWidth="1"/>
    <col min="3077" max="3077" width="11.42578125" customWidth="1"/>
    <col min="3078" max="3078" width="20.85546875" customWidth="1"/>
    <col min="3079" max="3099" width="0" hidden="1" customWidth="1"/>
    <col min="3100" max="3106" width="11.42578125" customWidth="1"/>
    <col min="3107" max="3107" width="10.85546875" customWidth="1"/>
    <col min="3108" max="3108" width="7.42578125" bestFit="1" customWidth="1"/>
    <col min="3329" max="3329" width="1.42578125" customWidth="1"/>
    <col min="3330" max="3331" width="2.140625" customWidth="1"/>
    <col min="3332" max="3332" width="3.42578125" customWidth="1"/>
    <col min="3333" max="3333" width="11.42578125" customWidth="1"/>
    <col min="3334" max="3334" width="20.85546875" customWidth="1"/>
    <col min="3335" max="3355" width="0" hidden="1" customWidth="1"/>
    <col min="3356" max="3362" width="11.42578125" customWidth="1"/>
    <col min="3363" max="3363" width="10.85546875" customWidth="1"/>
    <col min="3364" max="3364" width="7.42578125" bestFit="1" customWidth="1"/>
    <col min="3585" max="3585" width="1.42578125" customWidth="1"/>
    <col min="3586" max="3587" width="2.140625" customWidth="1"/>
    <col min="3588" max="3588" width="3.42578125" customWidth="1"/>
    <col min="3589" max="3589" width="11.42578125" customWidth="1"/>
    <col min="3590" max="3590" width="20.85546875" customWidth="1"/>
    <col min="3591" max="3611" width="0" hidden="1" customWidth="1"/>
    <col min="3612" max="3618" width="11.42578125" customWidth="1"/>
    <col min="3619" max="3619" width="10.85546875" customWidth="1"/>
    <col min="3620" max="3620" width="7.42578125" bestFit="1" customWidth="1"/>
    <col min="3841" max="3841" width="1.42578125" customWidth="1"/>
    <col min="3842" max="3843" width="2.140625" customWidth="1"/>
    <col min="3844" max="3844" width="3.42578125" customWidth="1"/>
    <col min="3845" max="3845" width="11.42578125" customWidth="1"/>
    <col min="3846" max="3846" width="20.85546875" customWidth="1"/>
    <col min="3847" max="3867" width="0" hidden="1" customWidth="1"/>
    <col min="3868" max="3874" width="11.42578125" customWidth="1"/>
    <col min="3875" max="3875" width="10.85546875" customWidth="1"/>
    <col min="3876" max="3876" width="7.42578125" bestFit="1" customWidth="1"/>
    <col min="4097" max="4097" width="1.42578125" customWidth="1"/>
    <col min="4098" max="4099" width="2.140625" customWidth="1"/>
    <col min="4100" max="4100" width="3.42578125" customWidth="1"/>
    <col min="4101" max="4101" width="11.42578125" customWidth="1"/>
    <col min="4102" max="4102" width="20.85546875" customWidth="1"/>
    <col min="4103" max="4123" width="0" hidden="1" customWidth="1"/>
    <col min="4124" max="4130" width="11.42578125" customWidth="1"/>
    <col min="4131" max="4131" width="10.85546875" customWidth="1"/>
    <col min="4132" max="4132" width="7.42578125" bestFit="1" customWidth="1"/>
    <col min="4353" max="4353" width="1.42578125" customWidth="1"/>
    <col min="4354" max="4355" width="2.140625" customWidth="1"/>
    <col min="4356" max="4356" width="3.42578125" customWidth="1"/>
    <col min="4357" max="4357" width="11.42578125" customWidth="1"/>
    <col min="4358" max="4358" width="20.85546875" customWidth="1"/>
    <col min="4359" max="4379" width="0" hidden="1" customWidth="1"/>
    <col min="4380" max="4386" width="11.42578125" customWidth="1"/>
    <col min="4387" max="4387" width="10.85546875" customWidth="1"/>
    <col min="4388" max="4388" width="7.42578125" bestFit="1" customWidth="1"/>
    <col min="4609" max="4609" width="1.42578125" customWidth="1"/>
    <col min="4610" max="4611" width="2.140625" customWidth="1"/>
    <col min="4612" max="4612" width="3.42578125" customWidth="1"/>
    <col min="4613" max="4613" width="11.42578125" customWidth="1"/>
    <col min="4614" max="4614" width="20.85546875" customWidth="1"/>
    <col min="4615" max="4635" width="0" hidden="1" customWidth="1"/>
    <col min="4636" max="4642" width="11.42578125" customWidth="1"/>
    <col min="4643" max="4643" width="10.85546875" customWidth="1"/>
    <col min="4644" max="4644" width="7.42578125" bestFit="1" customWidth="1"/>
    <col min="4865" max="4865" width="1.42578125" customWidth="1"/>
    <col min="4866" max="4867" width="2.140625" customWidth="1"/>
    <col min="4868" max="4868" width="3.42578125" customWidth="1"/>
    <col min="4869" max="4869" width="11.42578125" customWidth="1"/>
    <col min="4870" max="4870" width="20.85546875" customWidth="1"/>
    <col min="4871" max="4891" width="0" hidden="1" customWidth="1"/>
    <col min="4892" max="4898" width="11.42578125" customWidth="1"/>
    <col min="4899" max="4899" width="10.85546875" customWidth="1"/>
    <col min="4900" max="4900" width="7.42578125" bestFit="1" customWidth="1"/>
    <col min="5121" max="5121" width="1.42578125" customWidth="1"/>
    <col min="5122" max="5123" width="2.140625" customWidth="1"/>
    <col min="5124" max="5124" width="3.42578125" customWidth="1"/>
    <col min="5125" max="5125" width="11.42578125" customWidth="1"/>
    <col min="5126" max="5126" width="20.85546875" customWidth="1"/>
    <col min="5127" max="5147" width="0" hidden="1" customWidth="1"/>
    <col min="5148" max="5154" width="11.42578125" customWidth="1"/>
    <col min="5155" max="5155" width="10.85546875" customWidth="1"/>
    <col min="5156" max="5156" width="7.42578125" bestFit="1" customWidth="1"/>
    <col min="5377" max="5377" width="1.42578125" customWidth="1"/>
    <col min="5378" max="5379" width="2.140625" customWidth="1"/>
    <col min="5380" max="5380" width="3.42578125" customWidth="1"/>
    <col min="5381" max="5381" width="11.42578125" customWidth="1"/>
    <col min="5382" max="5382" width="20.85546875" customWidth="1"/>
    <col min="5383" max="5403" width="0" hidden="1" customWidth="1"/>
    <col min="5404" max="5410" width="11.42578125" customWidth="1"/>
    <col min="5411" max="5411" width="10.85546875" customWidth="1"/>
    <col min="5412" max="5412" width="7.42578125" bestFit="1" customWidth="1"/>
    <col min="5633" max="5633" width="1.42578125" customWidth="1"/>
    <col min="5634" max="5635" width="2.140625" customWidth="1"/>
    <col min="5636" max="5636" width="3.42578125" customWidth="1"/>
    <col min="5637" max="5637" width="11.42578125" customWidth="1"/>
    <col min="5638" max="5638" width="20.85546875" customWidth="1"/>
    <col min="5639" max="5659" width="0" hidden="1" customWidth="1"/>
    <col min="5660" max="5666" width="11.42578125" customWidth="1"/>
    <col min="5667" max="5667" width="10.85546875" customWidth="1"/>
    <col min="5668" max="5668" width="7.42578125" bestFit="1" customWidth="1"/>
    <col min="5889" max="5889" width="1.42578125" customWidth="1"/>
    <col min="5890" max="5891" width="2.140625" customWidth="1"/>
    <col min="5892" max="5892" width="3.42578125" customWidth="1"/>
    <col min="5893" max="5893" width="11.42578125" customWidth="1"/>
    <col min="5894" max="5894" width="20.85546875" customWidth="1"/>
    <col min="5895" max="5915" width="0" hidden="1" customWidth="1"/>
    <col min="5916" max="5922" width="11.42578125" customWidth="1"/>
    <col min="5923" max="5923" width="10.85546875" customWidth="1"/>
    <col min="5924" max="5924" width="7.42578125" bestFit="1" customWidth="1"/>
    <col min="6145" max="6145" width="1.42578125" customWidth="1"/>
    <col min="6146" max="6147" width="2.140625" customWidth="1"/>
    <col min="6148" max="6148" width="3.42578125" customWidth="1"/>
    <col min="6149" max="6149" width="11.42578125" customWidth="1"/>
    <col min="6150" max="6150" width="20.85546875" customWidth="1"/>
    <col min="6151" max="6171" width="0" hidden="1" customWidth="1"/>
    <col min="6172" max="6178" width="11.42578125" customWidth="1"/>
    <col min="6179" max="6179" width="10.85546875" customWidth="1"/>
    <col min="6180" max="6180" width="7.42578125" bestFit="1" customWidth="1"/>
    <col min="6401" max="6401" width="1.42578125" customWidth="1"/>
    <col min="6402" max="6403" width="2.140625" customWidth="1"/>
    <col min="6404" max="6404" width="3.42578125" customWidth="1"/>
    <col min="6405" max="6405" width="11.42578125" customWidth="1"/>
    <col min="6406" max="6406" width="20.85546875" customWidth="1"/>
    <col min="6407" max="6427" width="0" hidden="1" customWidth="1"/>
    <col min="6428" max="6434" width="11.42578125" customWidth="1"/>
    <col min="6435" max="6435" width="10.85546875" customWidth="1"/>
    <col min="6436" max="6436" width="7.42578125" bestFit="1" customWidth="1"/>
    <col min="6657" max="6657" width="1.42578125" customWidth="1"/>
    <col min="6658" max="6659" width="2.140625" customWidth="1"/>
    <col min="6660" max="6660" width="3.42578125" customWidth="1"/>
    <col min="6661" max="6661" width="11.42578125" customWidth="1"/>
    <col min="6662" max="6662" width="20.85546875" customWidth="1"/>
    <col min="6663" max="6683" width="0" hidden="1" customWidth="1"/>
    <col min="6684" max="6690" width="11.42578125" customWidth="1"/>
    <col min="6691" max="6691" width="10.85546875" customWidth="1"/>
    <col min="6692" max="6692" width="7.42578125" bestFit="1" customWidth="1"/>
    <col min="6913" max="6913" width="1.42578125" customWidth="1"/>
    <col min="6914" max="6915" width="2.140625" customWidth="1"/>
    <col min="6916" max="6916" width="3.42578125" customWidth="1"/>
    <col min="6917" max="6917" width="11.42578125" customWidth="1"/>
    <col min="6918" max="6918" width="20.85546875" customWidth="1"/>
    <col min="6919" max="6939" width="0" hidden="1" customWidth="1"/>
    <col min="6940" max="6946" width="11.42578125" customWidth="1"/>
    <col min="6947" max="6947" width="10.85546875" customWidth="1"/>
    <col min="6948" max="6948" width="7.42578125" bestFit="1" customWidth="1"/>
    <col min="7169" max="7169" width="1.42578125" customWidth="1"/>
    <col min="7170" max="7171" width="2.140625" customWidth="1"/>
    <col min="7172" max="7172" width="3.42578125" customWidth="1"/>
    <col min="7173" max="7173" width="11.42578125" customWidth="1"/>
    <col min="7174" max="7174" width="20.85546875" customWidth="1"/>
    <col min="7175" max="7195" width="0" hidden="1" customWidth="1"/>
    <col min="7196" max="7202" width="11.42578125" customWidth="1"/>
    <col min="7203" max="7203" width="10.85546875" customWidth="1"/>
    <col min="7204" max="7204" width="7.42578125" bestFit="1" customWidth="1"/>
    <col min="7425" max="7425" width="1.42578125" customWidth="1"/>
    <col min="7426" max="7427" width="2.140625" customWidth="1"/>
    <col min="7428" max="7428" width="3.42578125" customWidth="1"/>
    <col min="7429" max="7429" width="11.42578125" customWidth="1"/>
    <col min="7430" max="7430" width="20.85546875" customWidth="1"/>
    <col min="7431" max="7451" width="0" hidden="1" customWidth="1"/>
    <col min="7452" max="7458" width="11.42578125" customWidth="1"/>
    <col min="7459" max="7459" width="10.85546875" customWidth="1"/>
    <col min="7460" max="7460" width="7.42578125" bestFit="1" customWidth="1"/>
    <col min="7681" max="7681" width="1.42578125" customWidth="1"/>
    <col min="7682" max="7683" width="2.140625" customWidth="1"/>
    <col min="7684" max="7684" width="3.42578125" customWidth="1"/>
    <col min="7685" max="7685" width="11.42578125" customWidth="1"/>
    <col min="7686" max="7686" width="20.85546875" customWidth="1"/>
    <col min="7687" max="7707" width="0" hidden="1" customWidth="1"/>
    <col min="7708" max="7714" width="11.42578125" customWidth="1"/>
    <col min="7715" max="7715" width="10.85546875" customWidth="1"/>
    <col min="7716" max="7716" width="7.42578125" bestFit="1" customWidth="1"/>
    <col min="7937" max="7937" width="1.42578125" customWidth="1"/>
    <col min="7938" max="7939" width="2.140625" customWidth="1"/>
    <col min="7940" max="7940" width="3.42578125" customWidth="1"/>
    <col min="7941" max="7941" width="11.42578125" customWidth="1"/>
    <col min="7942" max="7942" width="20.85546875" customWidth="1"/>
    <col min="7943" max="7963" width="0" hidden="1" customWidth="1"/>
    <col min="7964" max="7970" width="11.42578125" customWidth="1"/>
    <col min="7971" max="7971" width="10.85546875" customWidth="1"/>
    <col min="7972" max="7972" width="7.42578125" bestFit="1" customWidth="1"/>
    <col min="8193" max="8193" width="1.42578125" customWidth="1"/>
    <col min="8194" max="8195" width="2.140625" customWidth="1"/>
    <col min="8196" max="8196" width="3.42578125" customWidth="1"/>
    <col min="8197" max="8197" width="11.42578125" customWidth="1"/>
    <col min="8198" max="8198" width="20.85546875" customWidth="1"/>
    <col min="8199" max="8219" width="0" hidden="1" customWidth="1"/>
    <col min="8220" max="8226" width="11.42578125" customWidth="1"/>
    <col min="8227" max="8227" width="10.85546875" customWidth="1"/>
    <col min="8228" max="8228" width="7.42578125" bestFit="1" customWidth="1"/>
    <col min="8449" max="8449" width="1.42578125" customWidth="1"/>
    <col min="8450" max="8451" width="2.140625" customWidth="1"/>
    <col min="8452" max="8452" width="3.42578125" customWidth="1"/>
    <col min="8453" max="8453" width="11.42578125" customWidth="1"/>
    <col min="8454" max="8454" width="20.85546875" customWidth="1"/>
    <col min="8455" max="8475" width="0" hidden="1" customWidth="1"/>
    <col min="8476" max="8482" width="11.42578125" customWidth="1"/>
    <col min="8483" max="8483" width="10.85546875" customWidth="1"/>
    <col min="8484" max="8484" width="7.42578125" bestFit="1" customWidth="1"/>
    <col min="8705" max="8705" width="1.42578125" customWidth="1"/>
    <col min="8706" max="8707" width="2.140625" customWidth="1"/>
    <col min="8708" max="8708" width="3.42578125" customWidth="1"/>
    <col min="8709" max="8709" width="11.42578125" customWidth="1"/>
    <col min="8710" max="8710" width="20.85546875" customWidth="1"/>
    <col min="8711" max="8731" width="0" hidden="1" customWidth="1"/>
    <col min="8732" max="8738" width="11.42578125" customWidth="1"/>
    <col min="8739" max="8739" width="10.85546875" customWidth="1"/>
    <col min="8740" max="8740" width="7.42578125" bestFit="1" customWidth="1"/>
    <col min="8961" max="8961" width="1.42578125" customWidth="1"/>
    <col min="8962" max="8963" width="2.140625" customWidth="1"/>
    <col min="8964" max="8964" width="3.42578125" customWidth="1"/>
    <col min="8965" max="8965" width="11.42578125" customWidth="1"/>
    <col min="8966" max="8966" width="20.85546875" customWidth="1"/>
    <col min="8967" max="8987" width="0" hidden="1" customWidth="1"/>
    <col min="8988" max="8994" width="11.42578125" customWidth="1"/>
    <col min="8995" max="8995" width="10.85546875" customWidth="1"/>
    <col min="8996" max="8996" width="7.42578125" bestFit="1" customWidth="1"/>
    <col min="9217" max="9217" width="1.42578125" customWidth="1"/>
    <col min="9218" max="9219" width="2.140625" customWidth="1"/>
    <col min="9220" max="9220" width="3.42578125" customWidth="1"/>
    <col min="9221" max="9221" width="11.42578125" customWidth="1"/>
    <col min="9222" max="9222" width="20.85546875" customWidth="1"/>
    <col min="9223" max="9243" width="0" hidden="1" customWidth="1"/>
    <col min="9244" max="9250" width="11.42578125" customWidth="1"/>
    <col min="9251" max="9251" width="10.85546875" customWidth="1"/>
    <col min="9252" max="9252" width="7.42578125" bestFit="1" customWidth="1"/>
    <col min="9473" max="9473" width="1.42578125" customWidth="1"/>
    <col min="9474" max="9475" width="2.140625" customWidth="1"/>
    <col min="9476" max="9476" width="3.42578125" customWidth="1"/>
    <col min="9477" max="9477" width="11.42578125" customWidth="1"/>
    <col min="9478" max="9478" width="20.85546875" customWidth="1"/>
    <col min="9479" max="9499" width="0" hidden="1" customWidth="1"/>
    <col min="9500" max="9506" width="11.42578125" customWidth="1"/>
    <col min="9507" max="9507" width="10.85546875" customWidth="1"/>
    <col min="9508" max="9508" width="7.42578125" bestFit="1" customWidth="1"/>
    <col min="9729" max="9729" width="1.42578125" customWidth="1"/>
    <col min="9730" max="9731" width="2.140625" customWidth="1"/>
    <col min="9732" max="9732" width="3.42578125" customWidth="1"/>
    <col min="9733" max="9733" width="11.42578125" customWidth="1"/>
    <col min="9734" max="9734" width="20.85546875" customWidth="1"/>
    <col min="9735" max="9755" width="0" hidden="1" customWidth="1"/>
    <col min="9756" max="9762" width="11.42578125" customWidth="1"/>
    <col min="9763" max="9763" width="10.85546875" customWidth="1"/>
    <col min="9764" max="9764" width="7.42578125" bestFit="1" customWidth="1"/>
    <col min="9985" max="9985" width="1.42578125" customWidth="1"/>
    <col min="9986" max="9987" width="2.140625" customWidth="1"/>
    <col min="9988" max="9988" width="3.42578125" customWidth="1"/>
    <col min="9989" max="9989" width="11.42578125" customWidth="1"/>
    <col min="9990" max="9990" width="20.85546875" customWidth="1"/>
    <col min="9991" max="10011" width="0" hidden="1" customWidth="1"/>
    <col min="10012" max="10018" width="11.42578125" customWidth="1"/>
    <col min="10019" max="10019" width="10.85546875" customWidth="1"/>
    <col min="10020" max="10020" width="7.42578125" bestFit="1" customWidth="1"/>
    <col min="10241" max="10241" width="1.42578125" customWidth="1"/>
    <col min="10242" max="10243" width="2.140625" customWidth="1"/>
    <col min="10244" max="10244" width="3.42578125" customWidth="1"/>
    <col min="10245" max="10245" width="11.42578125" customWidth="1"/>
    <col min="10246" max="10246" width="20.85546875" customWidth="1"/>
    <col min="10247" max="10267" width="0" hidden="1" customWidth="1"/>
    <col min="10268" max="10274" width="11.42578125" customWidth="1"/>
    <col min="10275" max="10275" width="10.85546875" customWidth="1"/>
    <col min="10276" max="10276" width="7.42578125" bestFit="1" customWidth="1"/>
    <col min="10497" max="10497" width="1.42578125" customWidth="1"/>
    <col min="10498" max="10499" width="2.140625" customWidth="1"/>
    <col min="10500" max="10500" width="3.42578125" customWidth="1"/>
    <col min="10501" max="10501" width="11.42578125" customWidth="1"/>
    <col min="10502" max="10502" width="20.85546875" customWidth="1"/>
    <col min="10503" max="10523" width="0" hidden="1" customWidth="1"/>
    <col min="10524" max="10530" width="11.42578125" customWidth="1"/>
    <col min="10531" max="10531" width="10.85546875" customWidth="1"/>
    <col min="10532" max="10532" width="7.42578125" bestFit="1" customWidth="1"/>
    <col min="10753" max="10753" width="1.42578125" customWidth="1"/>
    <col min="10754" max="10755" width="2.140625" customWidth="1"/>
    <col min="10756" max="10756" width="3.42578125" customWidth="1"/>
    <col min="10757" max="10757" width="11.42578125" customWidth="1"/>
    <col min="10758" max="10758" width="20.85546875" customWidth="1"/>
    <col min="10759" max="10779" width="0" hidden="1" customWidth="1"/>
    <col min="10780" max="10786" width="11.42578125" customWidth="1"/>
    <col min="10787" max="10787" width="10.85546875" customWidth="1"/>
    <col min="10788" max="10788" width="7.42578125" bestFit="1" customWidth="1"/>
    <col min="11009" max="11009" width="1.42578125" customWidth="1"/>
    <col min="11010" max="11011" width="2.140625" customWidth="1"/>
    <col min="11012" max="11012" width="3.42578125" customWidth="1"/>
    <col min="11013" max="11013" width="11.42578125" customWidth="1"/>
    <col min="11014" max="11014" width="20.85546875" customWidth="1"/>
    <col min="11015" max="11035" width="0" hidden="1" customWidth="1"/>
    <col min="11036" max="11042" width="11.42578125" customWidth="1"/>
    <col min="11043" max="11043" width="10.85546875" customWidth="1"/>
    <col min="11044" max="11044" width="7.42578125" bestFit="1" customWidth="1"/>
    <col min="11265" max="11265" width="1.42578125" customWidth="1"/>
    <col min="11266" max="11267" width="2.140625" customWidth="1"/>
    <col min="11268" max="11268" width="3.42578125" customWidth="1"/>
    <col min="11269" max="11269" width="11.42578125" customWidth="1"/>
    <col min="11270" max="11270" width="20.85546875" customWidth="1"/>
    <col min="11271" max="11291" width="0" hidden="1" customWidth="1"/>
    <col min="11292" max="11298" width="11.42578125" customWidth="1"/>
    <col min="11299" max="11299" width="10.85546875" customWidth="1"/>
    <col min="11300" max="11300" width="7.42578125" bestFit="1" customWidth="1"/>
    <col min="11521" max="11521" width="1.42578125" customWidth="1"/>
    <col min="11522" max="11523" width="2.140625" customWidth="1"/>
    <col min="11524" max="11524" width="3.42578125" customWidth="1"/>
    <col min="11525" max="11525" width="11.42578125" customWidth="1"/>
    <col min="11526" max="11526" width="20.85546875" customWidth="1"/>
    <col min="11527" max="11547" width="0" hidden="1" customWidth="1"/>
    <col min="11548" max="11554" width="11.42578125" customWidth="1"/>
    <col min="11555" max="11555" width="10.85546875" customWidth="1"/>
    <col min="11556" max="11556" width="7.42578125" bestFit="1" customWidth="1"/>
    <col min="11777" max="11777" width="1.42578125" customWidth="1"/>
    <col min="11778" max="11779" width="2.140625" customWidth="1"/>
    <col min="11780" max="11780" width="3.42578125" customWidth="1"/>
    <col min="11781" max="11781" width="11.42578125" customWidth="1"/>
    <col min="11782" max="11782" width="20.85546875" customWidth="1"/>
    <col min="11783" max="11803" width="0" hidden="1" customWidth="1"/>
    <col min="11804" max="11810" width="11.42578125" customWidth="1"/>
    <col min="11811" max="11811" width="10.85546875" customWidth="1"/>
    <col min="11812" max="11812" width="7.42578125" bestFit="1" customWidth="1"/>
    <col min="12033" max="12033" width="1.42578125" customWidth="1"/>
    <col min="12034" max="12035" width="2.140625" customWidth="1"/>
    <col min="12036" max="12036" width="3.42578125" customWidth="1"/>
    <col min="12037" max="12037" width="11.42578125" customWidth="1"/>
    <col min="12038" max="12038" width="20.85546875" customWidth="1"/>
    <col min="12039" max="12059" width="0" hidden="1" customWidth="1"/>
    <col min="12060" max="12066" width="11.42578125" customWidth="1"/>
    <col min="12067" max="12067" width="10.85546875" customWidth="1"/>
    <col min="12068" max="12068" width="7.42578125" bestFit="1" customWidth="1"/>
    <col min="12289" max="12289" width="1.42578125" customWidth="1"/>
    <col min="12290" max="12291" width="2.140625" customWidth="1"/>
    <col min="12292" max="12292" width="3.42578125" customWidth="1"/>
    <col min="12293" max="12293" width="11.42578125" customWidth="1"/>
    <col min="12294" max="12294" width="20.85546875" customWidth="1"/>
    <col min="12295" max="12315" width="0" hidden="1" customWidth="1"/>
    <col min="12316" max="12322" width="11.42578125" customWidth="1"/>
    <col min="12323" max="12323" width="10.85546875" customWidth="1"/>
    <col min="12324" max="12324" width="7.42578125" bestFit="1" customWidth="1"/>
    <col min="12545" max="12545" width="1.42578125" customWidth="1"/>
    <col min="12546" max="12547" width="2.140625" customWidth="1"/>
    <col min="12548" max="12548" width="3.42578125" customWidth="1"/>
    <col min="12549" max="12549" width="11.42578125" customWidth="1"/>
    <col min="12550" max="12550" width="20.85546875" customWidth="1"/>
    <col min="12551" max="12571" width="0" hidden="1" customWidth="1"/>
    <col min="12572" max="12578" width="11.42578125" customWidth="1"/>
    <col min="12579" max="12579" width="10.85546875" customWidth="1"/>
    <col min="12580" max="12580" width="7.42578125" bestFit="1" customWidth="1"/>
    <col min="12801" max="12801" width="1.42578125" customWidth="1"/>
    <col min="12802" max="12803" width="2.140625" customWidth="1"/>
    <col min="12804" max="12804" width="3.42578125" customWidth="1"/>
    <col min="12805" max="12805" width="11.42578125" customWidth="1"/>
    <col min="12806" max="12806" width="20.85546875" customWidth="1"/>
    <col min="12807" max="12827" width="0" hidden="1" customWidth="1"/>
    <col min="12828" max="12834" width="11.42578125" customWidth="1"/>
    <col min="12835" max="12835" width="10.85546875" customWidth="1"/>
    <col min="12836" max="12836" width="7.42578125" bestFit="1" customWidth="1"/>
    <col min="13057" max="13057" width="1.42578125" customWidth="1"/>
    <col min="13058" max="13059" width="2.140625" customWidth="1"/>
    <col min="13060" max="13060" width="3.42578125" customWidth="1"/>
    <col min="13061" max="13061" width="11.42578125" customWidth="1"/>
    <col min="13062" max="13062" width="20.85546875" customWidth="1"/>
    <col min="13063" max="13083" width="0" hidden="1" customWidth="1"/>
    <col min="13084" max="13090" width="11.42578125" customWidth="1"/>
    <col min="13091" max="13091" width="10.85546875" customWidth="1"/>
    <col min="13092" max="13092" width="7.42578125" bestFit="1" customWidth="1"/>
    <col min="13313" max="13313" width="1.42578125" customWidth="1"/>
    <col min="13314" max="13315" width="2.140625" customWidth="1"/>
    <col min="13316" max="13316" width="3.42578125" customWidth="1"/>
    <col min="13317" max="13317" width="11.42578125" customWidth="1"/>
    <col min="13318" max="13318" width="20.85546875" customWidth="1"/>
    <col min="13319" max="13339" width="0" hidden="1" customWidth="1"/>
    <col min="13340" max="13346" width="11.42578125" customWidth="1"/>
    <col min="13347" max="13347" width="10.85546875" customWidth="1"/>
    <col min="13348" max="13348" width="7.42578125" bestFit="1" customWidth="1"/>
    <col min="13569" max="13569" width="1.42578125" customWidth="1"/>
    <col min="13570" max="13571" width="2.140625" customWidth="1"/>
    <col min="13572" max="13572" width="3.42578125" customWidth="1"/>
    <col min="13573" max="13573" width="11.42578125" customWidth="1"/>
    <col min="13574" max="13574" width="20.85546875" customWidth="1"/>
    <col min="13575" max="13595" width="0" hidden="1" customWidth="1"/>
    <col min="13596" max="13602" width="11.42578125" customWidth="1"/>
    <col min="13603" max="13603" width="10.85546875" customWidth="1"/>
    <col min="13604" max="13604" width="7.42578125" bestFit="1" customWidth="1"/>
    <col min="13825" max="13825" width="1.42578125" customWidth="1"/>
    <col min="13826" max="13827" width="2.140625" customWidth="1"/>
    <col min="13828" max="13828" width="3.42578125" customWidth="1"/>
    <col min="13829" max="13829" width="11.42578125" customWidth="1"/>
    <col min="13830" max="13830" width="20.85546875" customWidth="1"/>
    <col min="13831" max="13851" width="0" hidden="1" customWidth="1"/>
    <col min="13852" max="13858" width="11.42578125" customWidth="1"/>
    <col min="13859" max="13859" width="10.85546875" customWidth="1"/>
    <col min="13860" max="13860" width="7.42578125" bestFit="1" customWidth="1"/>
    <col min="14081" max="14081" width="1.42578125" customWidth="1"/>
    <col min="14082" max="14083" width="2.140625" customWidth="1"/>
    <col min="14084" max="14084" width="3.42578125" customWidth="1"/>
    <col min="14085" max="14085" width="11.42578125" customWidth="1"/>
    <col min="14086" max="14086" width="20.85546875" customWidth="1"/>
    <col min="14087" max="14107" width="0" hidden="1" customWidth="1"/>
    <col min="14108" max="14114" width="11.42578125" customWidth="1"/>
    <col min="14115" max="14115" width="10.85546875" customWidth="1"/>
    <col min="14116" max="14116" width="7.42578125" bestFit="1" customWidth="1"/>
    <col min="14337" max="14337" width="1.42578125" customWidth="1"/>
    <col min="14338" max="14339" width="2.140625" customWidth="1"/>
    <col min="14340" max="14340" width="3.42578125" customWidth="1"/>
    <col min="14341" max="14341" width="11.42578125" customWidth="1"/>
    <col min="14342" max="14342" width="20.85546875" customWidth="1"/>
    <col min="14343" max="14363" width="0" hidden="1" customWidth="1"/>
    <col min="14364" max="14370" width="11.42578125" customWidth="1"/>
    <col min="14371" max="14371" width="10.85546875" customWidth="1"/>
    <col min="14372" max="14372" width="7.42578125" bestFit="1" customWidth="1"/>
    <col min="14593" max="14593" width="1.42578125" customWidth="1"/>
    <col min="14594" max="14595" width="2.140625" customWidth="1"/>
    <col min="14596" max="14596" width="3.42578125" customWidth="1"/>
    <col min="14597" max="14597" width="11.42578125" customWidth="1"/>
    <col min="14598" max="14598" width="20.85546875" customWidth="1"/>
    <col min="14599" max="14619" width="0" hidden="1" customWidth="1"/>
    <col min="14620" max="14626" width="11.42578125" customWidth="1"/>
    <col min="14627" max="14627" width="10.85546875" customWidth="1"/>
    <col min="14628" max="14628" width="7.42578125" bestFit="1" customWidth="1"/>
    <col min="14849" max="14849" width="1.42578125" customWidth="1"/>
    <col min="14850" max="14851" width="2.140625" customWidth="1"/>
    <col min="14852" max="14852" width="3.42578125" customWidth="1"/>
    <col min="14853" max="14853" width="11.42578125" customWidth="1"/>
    <col min="14854" max="14854" width="20.85546875" customWidth="1"/>
    <col min="14855" max="14875" width="0" hidden="1" customWidth="1"/>
    <col min="14876" max="14882" width="11.42578125" customWidth="1"/>
    <col min="14883" max="14883" width="10.85546875" customWidth="1"/>
    <col min="14884" max="14884" width="7.42578125" bestFit="1" customWidth="1"/>
    <col min="15105" max="15105" width="1.42578125" customWidth="1"/>
    <col min="15106" max="15107" width="2.140625" customWidth="1"/>
    <col min="15108" max="15108" width="3.42578125" customWidth="1"/>
    <col min="15109" max="15109" width="11.42578125" customWidth="1"/>
    <col min="15110" max="15110" width="20.85546875" customWidth="1"/>
    <col min="15111" max="15131" width="0" hidden="1" customWidth="1"/>
    <col min="15132" max="15138" width="11.42578125" customWidth="1"/>
    <col min="15139" max="15139" width="10.85546875" customWidth="1"/>
    <col min="15140" max="15140" width="7.42578125" bestFit="1" customWidth="1"/>
    <col min="15361" max="15361" width="1.42578125" customWidth="1"/>
    <col min="15362" max="15363" width="2.140625" customWidth="1"/>
    <col min="15364" max="15364" width="3.42578125" customWidth="1"/>
    <col min="15365" max="15365" width="11.42578125" customWidth="1"/>
    <col min="15366" max="15366" width="20.85546875" customWidth="1"/>
    <col min="15367" max="15387" width="0" hidden="1" customWidth="1"/>
    <col min="15388" max="15394" width="11.42578125" customWidth="1"/>
    <col min="15395" max="15395" width="10.85546875" customWidth="1"/>
    <col min="15396" max="15396" width="7.42578125" bestFit="1" customWidth="1"/>
    <col min="15617" max="15617" width="1.42578125" customWidth="1"/>
    <col min="15618" max="15619" width="2.140625" customWidth="1"/>
    <col min="15620" max="15620" width="3.42578125" customWidth="1"/>
    <col min="15621" max="15621" width="11.42578125" customWidth="1"/>
    <col min="15622" max="15622" width="20.85546875" customWidth="1"/>
    <col min="15623" max="15643" width="0" hidden="1" customWidth="1"/>
    <col min="15644" max="15650" width="11.42578125" customWidth="1"/>
    <col min="15651" max="15651" width="10.85546875" customWidth="1"/>
    <col min="15652" max="15652" width="7.42578125" bestFit="1" customWidth="1"/>
    <col min="15873" max="15873" width="1.42578125" customWidth="1"/>
    <col min="15874" max="15875" width="2.140625" customWidth="1"/>
    <col min="15876" max="15876" width="3.42578125" customWidth="1"/>
    <col min="15877" max="15877" width="11.42578125" customWidth="1"/>
    <col min="15878" max="15878" width="20.85546875" customWidth="1"/>
    <col min="15879" max="15899" width="0" hidden="1" customWidth="1"/>
    <col min="15900" max="15906" width="11.42578125" customWidth="1"/>
    <col min="15907" max="15907" width="10.85546875" customWidth="1"/>
    <col min="15908" max="15908" width="7.42578125" bestFit="1" customWidth="1"/>
    <col min="16129" max="16129" width="1.42578125" customWidth="1"/>
    <col min="16130" max="16131" width="2.140625" customWidth="1"/>
    <col min="16132" max="16132" width="3.42578125" customWidth="1"/>
    <col min="16133" max="16133" width="11.42578125" customWidth="1"/>
    <col min="16134" max="16134" width="20.85546875" customWidth="1"/>
    <col min="16135" max="16155" width="0" hidden="1" customWidth="1"/>
    <col min="16156" max="16162" width="11.42578125" customWidth="1"/>
    <col min="16163" max="16163" width="10.85546875" customWidth="1"/>
    <col min="16164" max="16164" width="7.42578125" bestFit="1" customWidth="1"/>
  </cols>
  <sheetData>
    <row r="2" spans="1:36" ht="13.5" customHeight="1" x14ac:dyDescent="0.2">
      <c r="A2" s="1" t="s">
        <v>205</v>
      </c>
      <c r="B2" s="2"/>
      <c r="C2" s="2"/>
      <c r="D2" s="2"/>
      <c r="E2" s="2"/>
      <c r="F2" s="2"/>
      <c r="G2" s="3"/>
      <c r="H2" s="3"/>
      <c r="I2" s="3"/>
      <c r="J2" s="3"/>
      <c r="K2" s="3"/>
      <c r="L2" s="3"/>
      <c r="M2" s="3"/>
      <c r="N2" s="3"/>
      <c r="O2" s="3"/>
      <c r="P2" s="3"/>
      <c r="Q2" s="3"/>
      <c r="R2" s="3"/>
      <c r="S2" s="3"/>
      <c r="T2" s="3"/>
      <c r="U2" s="3"/>
      <c r="V2" s="3"/>
      <c r="W2" s="3"/>
      <c r="X2" s="3"/>
      <c r="Y2" s="3"/>
      <c r="Z2" s="3"/>
      <c r="AA2" s="3"/>
      <c r="AB2" s="3"/>
      <c r="AC2" s="3"/>
      <c r="AD2" s="3"/>
      <c r="AE2" s="3"/>
      <c r="AF2" s="3"/>
      <c r="AG2" s="3"/>
      <c r="AH2" s="3"/>
      <c r="AI2" s="4" t="s">
        <v>1</v>
      </c>
      <c r="AJ2" s="4" t="s">
        <v>2</v>
      </c>
    </row>
    <row r="3" spans="1:36" ht="10.5" customHeight="1" x14ac:dyDescent="0.2">
      <c r="A3" s="2"/>
      <c r="B3" s="2"/>
      <c r="C3" s="2"/>
      <c r="D3" s="2"/>
      <c r="E3" s="2"/>
      <c r="F3" s="2"/>
      <c r="G3" s="5"/>
      <c r="H3" s="5"/>
      <c r="I3" s="5"/>
      <c r="J3" s="5"/>
      <c r="K3" s="5"/>
      <c r="L3" s="5"/>
      <c r="M3" s="5"/>
      <c r="N3" s="5"/>
      <c r="O3" s="5"/>
      <c r="P3" s="5"/>
      <c r="Q3" s="5"/>
      <c r="R3" s="5"/>
      <c r="S3" s="5"/>
      <c r="T3" s="5"/>
      <c r="U3" s="5"/>
      <c r="V3" s="5"/>
      <c r="W3" s="5"/>
      <c r="X3" s="5"/>
      <c r="Y3" s="5"/>
      <c r="Z3" s="5"/>
      <c r="AA3" s="5"/>
      <c r="AB3" s="5"/>
      <c r="AC3" s="5"/>
      <c r="AD3" s="5"/>
      <c r="AE3" s="5"/>
      <c r="AF3" s="5"/>
      <c r="AG3" s="5"/>
      <c r="AH3" s="5"/>
      <c r="AI3" s="4" t="s">
        <v>3</v>
      </c>
      <c r="AJ3" s="4" t="s">
        <v>4</v>
      </c>
    </row>
    <row r="4" spans="1:36" ht="10.5" customHeight="1" thickBot="1" x14ac:dyDescent="0.25">
      <c r="A4" s="2"/>
      <c r="B4" s="2"/>
      <c r="C4" s="2"/>
      <c r="D4" s="2"/>
      <c r="E4" s="2"/>
      <c r="F4" s="2"/>
      <c r="G4" s="6" t="s">
        <v>5</v>
      </c>
      <c r="H4" s="6" t="s">
        <v>6</v>
      </c>
      <c r="I4" s="6" t="s">
        <v>7</v>
      </c>
      <c r="J4" s="6" t="s">
        <v>8</v>
      </c>
      <c r="K4" s="6" t="s">
        <v>9</v>
      </c>
      <c r="L4" s="6" t="s">
        <v>10</v>
      </c>
      <c r="M4" s="6" t="s">
        <v>11</v>
      </c>
      <c r="N4" s="6" t="s">
        <v>12</v>
      </c>
      <c r="O4" s="6" t="s">
        <v>13</v>
      </c>
      <c r="P4" s="6" t="s">
        <v>14</v>
      </c>
      <c r="Q4" s="6" t="s">
        <v>15</v>
      </c>
      <c r="R4" s="6" t="s">
        <v>16</v>
      </c>
      <c r="S4" s="6" t="s">
        <v>17</v>
      </c>
      <c r="T4" s="6" t="s">
        <v>18</v>
      </c>
      <c r="U4" s="6" t="s">
        <v>19</v>
      </c>
      <c r="V4" s="6" t="s">
        <v>20</v>
      </c>
      <c r="W4" s="6" t="s">
        <v>21</v>
      </c>
      <c r="X4" s="6" t="s">
        <v>22</v>
      </c>
      <c r="Y4" s="6" t="s">
        <v>23</v>
      </c>
      <c r="Z4" s="6" t="s">
        <v>24</v>
      </c>
      <c r="AA4" s="6" t="s">
        <v>25</v>
      </c>
      <c r="AB4" s="6" t="s">
        <v>85</v>
      </c>
      <c r="AC4" s="6" t="s">
        <v>27</v>
      </c>
      <c r="AD4" s="6" t="s">
        <v>28</v>
      </c>
      <c r="AE4" s="6" t="s">
        <v>29</v>
      </c>
      <c r="AF4" s="6" t="s">
        <v>30</v>
      </c>
      <c r="AG4" s="6" t="s">
        <v>31</v>
      </c>
      <c r="AH4" s="6" t="s">
        <v>2</v>
      </c>
      <c r="AI4" s="7" t="s">
        <v>32</v>
      </c>
      <c r="AJ4" s="7" t="s">
        <v>33</v>
      </c>
    </row>
    <row r="5" spans="1:36" ht="10.5" customHeight="1" x14ac:dyDescent="0.2">
      <c r="A5" s="8" t="s">
        <v>34</v>
      </c>
      <c r="B5" s="8"/>
      <c r="C5" s="8"/>
      <c r="D5" s="8"/>
      <c r="E5" s="8"/>
      <c r="F5" s="9"/>
      <c r="G5" s="5">
        <v>142937467</v>
      </c>
      <c r="H5" s="5">
        <v>142152713</v>
      </c>
      <c r="I5" s="5">
        <v>155306910</v>
      </c>
      <c r="J5" s="5">
        <v>177584824</v>
      </c>
      <c r="K5" s="5">
        <f t="shared" ref="K5:Q5" si="0">SUM(K62,K119,K176)</f>
        <v>215692103</v>
      </c>
      <c r="L5" s="5">
        <f t="shared" si="0"/>
        <v>246888539</v>
      </c>
      <c r="M5" s="5">
        <f t="shared" si="0"/>
        <v>283392317</v>
      </c>
      <c r="N5" s="5">
        <f t="shared" si="0"/>
        <v>246730778</v>
      </c>
      <c r="O5" s="5">
        <f t="shared" si="0"/>
        <v>347864413</v>
      </c>
      <c r="P5" s="5">
        <f t="shared" si="0"/>
        <v>315270952</v>
      </c>
      <c r="Q5" s="5">
        <f t="shared" si="0"/>
        <v>377808217</v>
      </c>
      <c r="R5" s="5">
        <f t="shared" ref="R5:AA5" si="1">SUM(R62,R119,R176,R233)</f>
        <v>375585882</v>
      </c>
      <c r="S5" s="5">
        <f t="shared" si="1"/>
        <v>601182237.03900003</v>
      </c>
      <c r="T5" s="5">
        <f t="shared" si="1"/>
        <v>510411714.83000004</v>
      </c>
      <c r="U5" s="5">
        <f t="shared" si="1"/>
        <v>630648841.32500005</v>
      </c>
      <c r="V5" s="5">
        <f t="shared" si="1"/>
        <v>645187512.21000004</v>
      </c>
      <c r="W5" s="5">
        <f t="shared" si="1"/>
        <v>687794056.82500005</v>
      </c>
      <c r="X5" s="5">
        <f t="shared" si="1"/>
        <v>655682268.75</v>
      </c>
      <c r="Y5" s="5">
        <f t="shared" si="1"/>
        <v>618057770.92143548</v>
      </c>
      <c r="Z5" s="5">
        <f t="shared" si="1"/>
        <v>770723271.25260806</v>
      </c>
      <c r="AA5" s="5">
        <f t="shared" si="1"/>
        <v>774896323.71500003</v>
      </c>
      <c r="AB5" s="5">
        <v>671326908.49000001</v>
      </c>
      <c r="AC5" s="5">
        <v>838905401.69630504</v>
      </c>
      <c r="AD5" s="5">
        <v>716050276</v>
      </c>
      <c r="AE5" s="5">
        <v>861702733.33860087</v>
      </c>
      <c r="AF5" s="5">
        <v>933040875.85000002</v>
      </c>
      <c r="AG5" s="5">
        <v>797325116.22409034</v>
      </c>
      <c r="AH5" s="5">
        <v>996569335.53999996</v>
      </c>
      <c r="AI5" s="10">
        <v>6.8059820137999161E-2</v>
      </c>
      <c r="AJ5" s="10">
        <v>0.24989081023745338</v>
      </c>
    </row>
    <row r="6" spans="1:36" ht="10.5" customHeight="1" x14ac:dyDescent="0.2">
      <c r="A6" s="11"/>
      <c r="B6" s="11"/>
      <c r="C6" s="11"/>
      <c r="D6" s="11"/>
      <c r="E6" s="11"/>
      <c r="F6" s="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3"/>
      <c r="AJ6" s="13"/>
    </row>
    <row r="7" spans="1:36" ht="10.5" customHeight="1" x14ac:dyDescent="0.2">
      <c r="A7" s="11"/>
      <c r="B7" s="11" t="s">
        <v>35</v>
      </c>
      <c r="C7" s="11"/>
      <c r="D7" s="11"/>
      <c r="E7" s="11"/>
      <c r="F7" s="2"/>
      <c r="G7" s="12">
        <v>109449870</v>
      </c>
      <c r="H7" s="12">
        <v>108004583</v>
      </c>
      <c r="I7" s="12">
        <v>112299131</v>
      </c>
      <c r="J7" s="12">
        <v>125941149</v>
      </c>
      <c r="K7" s="12">
        <f t="shared" ref="K7:AA17" si="2">SUM(K64,K121,K178)</f>
        <v>156671359</v>
      </c>
      <c r="L7" s="12">
        <f t="shared" si="2"/>
        <v>189623457</v>
      </c>
      <c r="M7" s="12">
        <f t="shared" si="2"/>
        <v>223457737</v>
      </c>
      <c r="N7" s="12">
        <f t="shared" si="2"/>
        <v>179827483</v>
      </c>
      <c r="O7" s="12">
        <f t="shared" si="2"/>
        <v>271545758</v>
      </c>
      <c r="P7" s="12">
        <f t="shared" si="2"/>
        <v>234464357</v>
      </c>
      <c r="Q7" s="12">
        <f t="shared" si="2"/>
        <v>303023216</v>
      </c>
      <c r="R7" s="12">
        <f t="shared" si="2"/>
        <v>232857959</v>
      </c>
      <c r="S7" s="12">
        <f t="shared" si="2"/>
        <v>447680903.028</v>
      </c>
      <c r="T7" s="12">
        <f t="shared" si="2"/>
        <v>341214835</v>
      </c>
      <c r="U7" s="12">
        <f t="shared" si="2"/>
        <v>461769777</v>
      </c>
      <c r="V7" s="12">
        <f t="shared" si="2"/>
        <v>418477971.64999998</v>
      </c>
      <c r="W7" s="12">
        <f t="shared" si="2"/>
        <v>475667634.30000001</v>
      </c>
      <c r="X7" s="12">
        <f t="shared" si="2"/>
        <v>447659769</v>
      </c>
      <c r="Y7" s="12">
        <f t="shared" si="2"/>
        <v>399572991</v>
      </c>
      <c r="Z7" s="12">
        <f t="shared" si="2"/>
        <v>543800136.35000002</v>
      </c>
      <c r="AA7" s="12">
        <f t="shared" si="2"/>
        <v>543858623</v>
      </c>
      <c r="AB7" s="12">
        <v>432425746</v>
      </c>
      <c r="AC7" s="12">
        <v>603553472</v>
      </c>
      <c r="AD7" s="12">
        <v>460198087</v>
      </c>
      <c r="AE7" s="12">
        <v>563586485</v>
      </c>
      <c r="AF7" s="12">
        <v>597850827</v>
      </c>
      <c r="AG7" s="12">
        <v>499989446</v>
      </c>
      <c r="AH7" s="12">
        <v>677682016</v>
      </c>
      <c r="AI7" s="13">
        <v>7.775257600887997E-2</v>
      </c>
      <c r="AJ7" s="13">
        <v>0.35539264162787948</v>
      </c>
    </row>
    <row r="8" spans="1:36" ht="10.5" customHeight="1" x14ac:dyDescent="0.2">
      <c r="A8" s="11"/>
      <c r="B8" s="11"/>
      <c r="C8" s="11" t="s">
        <v>36</v>
      </c>
      <c r="D8" s="11"/>
      <c r="E8" s="11"/>
      <c r="F8" s="2"/>
      <c r="G8" s="12">
        <v>78324693</v>
      </c>
      <c r="H8" s="12">
        <v>83551126</v>
      </c>
      <c r="I8" s="12">
        <v>89298874</v>
      </c>
      <c r="J8" s="12">
        <v>87754295</v>
      </c>
      <c r="K8" s="12">
        <f t="shared" si="2"/>
        <v>97091223</v>
      </c>
      <c r="L8" s="12">
        <f t="shared" si="2"/>
        <v>104067553</v>
      </c>
      <c r="M8" s="12">
        <f t="shared" si="2"/>
        <v>113774460</v>
      </c>
      <c r="N8" s="12">
        <f t="shared" si="2"/>
        <v>134585975</v>
      </c>
      <c r="O8" s="12">
        <f t="shared" si="2"/>
        <v>146656261</v>
      </c>
      <c r="P8" s="12">
        <f t="shared" si="2"/>
        <v>154486880</v>
      </c>
      <c r="Q8" s="12">
        <f t="shared" si="2"/>
        <v>166928910</v>
      </c>
      <c r="R8" s="12">
        <f t="shared" si="2"/>
        <v>177803346</v>
      </c>
      <c r="S8" s="12">
        <f t="shared" si="2"/>
        <v>192293582</v>
      </c>
      <c r="T8" s="12">
        <f t="shared" si="2"/>
        <v>228091434</v>
      </c>
      <c r="U8" s="12">
        <f t="shared" si="2"/>
        <v>253669381</v>
      </c>
      <c r="V8" s="12">
        <f t="shared" si="2"/>
        <v>244247639.65000001</v>
      </c>
      <c r="W8" s="12">
        <f t="shared" si="2"/>
        <v>282365861.24000001</v>
      </c>
      <c r="X8" s="12">
        <f t="shared" si="2"/>
        <v>275202043.27000004</v>
      </c>
      <c r="Y8" s="12">
        <f t="shared" si="2"/>
        <v>284413726</v>
      </c>
      <c r="Z8" s="12">
        <f t="shared" si="2"/>
        <v>286622393.35000002</v>
      </c>
      <c r="AA8" s="12">
        <f t="shared" si="2"/>
        <v>283541422</v>
      </c>
      <c r="AB8" s="12">
        <v>289108249</v>
      </c>
      <c r="AC8" s="12">
        <v>297140527</v>
      </c>
      <c r="AD8" s="12">
        <v>309617427</v>
      </c>
      <c r="AE8" s="12">
        <v>329395012</v>
      </c>
      <c r="AF8" s="12">
        <v>344991740</v>
      </c>
      <c r="AG8" s="12">
        <v>350731671</v>
      </c>
      <c r="AH8" s="12">
        <v>375615439</v>
      </c>
      <c r="AI8" s="13">
        <v>4.4593113892943848E-2</v>
      </c>
      <c r="AJ8" s="13">
        <v>7.0948163674674256E-2</v>
      </c>
    </row>
    <row r="9" spans="1:36" ht="10.5" customHeight="1" x14ac:dyDescent="0.2">
      <c r="A9" s="11"/>
      <c r="B9" s="11"/>
      <c r="C9" s="11"/>
      <c r="D9" s="11" t="s">
        <v>37</v>
      </c>
      <c r="E9" s="11"/>
      <c r="F9" s="2"/>
      <c r="G9" s="12">
        <v>74861494</v>
      </c>
      <c r="H9" s="12">
        <v>79877239</v>
      </c>
      <c r="I9" s="12">
        <v>86531266</v>
      </c>
      <c r="J9" s="12">
        <v>85713770</v>
      </c>
      <c r="K9" s="12">
        <f t="shared" si="2"/>
        <v>94735079</v>
      </c>
      <c r="L9" s="12">
        <f t="shared" si="2"/>
        <v>99773902</v>
      </c>
      <c r="M9" s="12">
        <f t="shared" si="2"/>
        <v>111384102</v>
      </c>
      <c r="N9" s="12">
        <f t="shared" si="2"/>
        <v>131211924</v>
      </c>
      <c r="O9" s="12">
        <f t="shared" si="2"/>
        <v>142240733</v>
      </c>
      <c r="P9" s="12">
        <f t="shared" si="2"/>
        <v>150148156</v>
      </c>
      <c r="Q9" s="12">
        <f t="shared" si="2"/>
        <v>162652727</v>
      </c>
      <c r="R9" s="12">
        <f t="shared" si="2"/>
        <v>170207933</v>
      </c>
      <c r="S9" s="12">
        <f t="shared" si="2"/>
        <v>188373196</v>
      </c>
      <c r="T9" s="12">
        <f t="shared" si="2"/>
        <v>217096248</v>
      </c>
      <c r="U9" s="12">
        <f t="shared" si="2"/>
        <v>245375449</v>
      </c>
      <c r="V9" s="12">
        <f t="shared" si="2"/>
        <v>227095952.92000002</v>
      </c>
      <c r="W9" s="12">
        <f t="shared" si="2"/>
        <v>266997985.31</v>
      </c>
      <c r="X9" s="12">
        <f t="shared" si="2"/>
        <v>258333107.41</v>
      </c>
      <c r="Y9" s="12">
        <f t="shared" si="2"/>
        <v>261264494</v>
      </c>
      <c r="Z9" s="12">
        <f t="shared" si="2"/>
        <v>266243491</v>
      </c>
      <c r="AA9" s="12">
        <f t="shared" si="2"/>
        <v>266458771</v>
      </c>
      <c r="AB9" s="12">
        <v>272885024</v>
      </c>
      <c r="AC9" s="12">
        <v>282852267</v>
      </c>
      <c r="AD9" s="12">
        <v>295059322</v>
      </c>
      <c r="AE9" s="12">
        <v>314289460</v>
      </c>
      <c r="AF9" s="12">
        <v>331244881</v>
      </c>
      <c r="AG9" s="12">
        <v>336521067</v>
      </c>
      <c r="AH9" s="12">
        <v>363691321</v>
      </c>
      <c r="AI9" s="13">
        <v>4.904038084075224E-2</v>
      </c>
      <c r="AJ9" s="13">
        <v>8.0738642136778907E-2</v>
      </c>
    </row>
    <row r="10" spans="1:36" ht="10.5" customHeight="1" x14ac:dyDescent="0.2">
      <c r="A10" s="11"/>
      <c r="B10" s="11"/>
      <c r="C10" s="14"/>
      <c r="D10" s="11" t="s">
        <v>38</v>
      </c>
      <c r="E10" s="11"/>
      <c r="F10" s="2"/>
      <c r="G10" s="12">
        <v>119698</v>
      </c>
      <c r="H10" s="12">
        <v>117583</v>
      </c>
      <c r="I10" s="12">
        <v>121085</v>
      </c>
      <c r="J10" s="12">
        <v>5007</v>
      </c>
      <c r="K10" s="12">
        <f t="shared" si="2"/>
        <v>40666</v>
      </c>
      <c r="L10" s="12">
        <f t="shared" si="2"/>
        <v>106727</v>
      </c>
      <c r="M10" s="12">
        <f t="shared" si="2"/>
        <v>0</v>
      </c>
      <c r="N10" s="12">
        <f t="shared" si="2"/>
        <v>26569</v>
      </c>
      <c r="O10" s="12">
        <f t="shared" si="2"/>
        <v>62135</v>
      </c>
      <c r="P10" s="12">
        <f t="shared" si="2"/>
        <v>6819</v>
      </c>
      <c r="Q10" s="12">
        <f t="shared" si="2"/>
        <v>0</v>
      </c>
      <c r="R10" s="12">
        <f t="shared" si="2"/>
        <v>10246</v>
      </c>
      <c r="S10" s="12">
        <f t="shared" si="2"/>
        <v>3864</v>
      </c>
      <c r="T10" s="12">
        <f t="shared" si="2"/>
        <v>10478</v>
      </c>
      <c r="U10" s="12">
        <f t="shared" si="2"/>
        <v>10550</v>
      </c>
      <c r="V10" s="12">
        <f t="shared" si="2"/>
        <v>25657</v>
      </c>
      <c r="W10" s="12">
        <f t="shared" si="2"/>
        <v>27283.27</v>
      </c>
      <c r="X10" s="12">
        <f t="shared" si="2"/>
        <v>30374.27</v>
      </c>
      <c r="Y10" s="12">
        <f t="shared" si="2"/>
        <v>27570</v>
      </c>
      <c r="Z10" s="12">
        <f t="shared" si="2"/>
        <v>137437.35</v>
      </c>
      <c r="AA10" s="12">
        <f t="shared" si="2"/>
        <v>134898</v>
      </c>
      <c r="AB10" s="12">
        <v>373890</v>
      </c>
      <c r="AC10" s="12">
        <v>57105</v>
      </c>
      <c r="AD10" s="12">
        <v>705015</v>
      </c>
      <c r="AE10" s="12">
        <v>619741</v>
      </c>
      <c r="AF10" s="12">
        <v>715384</v>
      </c>
      <c r="AG10" s="12">
        <v>545322</v>
      </c>
      <c r="AH10" s="12">
        <v>654444</v>
      </c>
      <c r="AI10" s="13">
        <v>9.779548455364595E-2</v>
      </c>
      <c r="AJ10" s="13">
        <v>0.2001056256670371</v>
      </c>
    </row>
    <row r="11" spans="1:36" ht="10.5" customHeight="1" x14ac:dyDescent="0.2">
      <c r="A11" s="11"/>
      <c r="B11" s="11"/>
      <c r="C11" s="14"/>
      <c r="D11" s="11" t="s">
        <v>39</v>
      </c>
      <c r="E11" s="11"/>
      <c r="F11" s="2"/>
      <c r="G11" s="12">
        <v>3343501</v>
      </c>
      <c r="H11" s="12">
        <v>3556304</v>
      </c>
      <c r="I11" s="12">
        <v>2646523</v>
      </c>
      <c r="J11" s="12">
        <v>2035518</v>
      </c>
      <c r="K11" s="12">
        <f t="shared" si="2"/>
        <v>2315478</v>
      </c>
      <c r="L11" s="12">
        <f t="shared" si="2"/>
        <v>4186924</v>
      </c>
      <c r="M11" s="12">
        <f t="shared" si="2"/>
        <v>2390358</v>
      </c>
      <c r="N11" s="12">
        <f t="shared" si="2"/>
        <v>3347482</v>
      </c>
      <c r="O11" s="12">
        <f t="shared" si="2"/>
        <v>4353393</v>
      </c>
      <c r="P11" s="12">
        <f t="shared" si="2"/>
        <v>4331905</v>
      </c>
      <c r="Q11" s="12">
        <f t="shared" si="2"/>
        <v>4276183</v>
      </c>
      <c r="R11" s="12">
        <f t="shared" si="2"/>
        <v>7585167</v>
      </c>
      <c r="S11" s="12">
        <f t="shared" si="2"/>
        <v>3916522</v>
      </c>
      <c r="T11" s="12">
        <f t="shared" si="2"/>
        <v>10984708</v>
      </c>
      <c r="U11" s="12">
        <f t="shared" si="2"/>
        <v>8283382</v>
      </c>
      <c r="V11" s="12">
        <f t="shared" si="2"/>
        <v>17126029.73</v>
      </c>
      <c r="W11" s="12">
        <f t="shared" si="2"/>
        <v>15340592.659999998</v>
      </c>
      <c r="X11" s="12">
        <f t="shared" si="2"/>
        <v>16838561.59</v>
      </c>
      <c r="Y11" s="12">
        <f t="shared" si="2"/>
        <v>23121662</v>
      </c>
      <c r="Z11" s="12">
        <f t="shared" si="2"/>
        <v>20241465</v>
      </c>
      <c r="AA11" s="12">
        <f t="shared" si="2"/>
        <v>16947753</v>
      </c>
      <c r="AB11" s="12">
        <v>15849335</v>
      </c>
      <c r="AC11" s="12">
        <v>14231155</v>
      </c>
      <c r="AD11" s="12">
        <v>13853090</v>
      </c>
      <c r="AE11" s="12">
        <v>14485811</v>
      </c>
      <c r="AF11" s="12">
        <v>13031475</v>
      </c>
      <c r="AG11" s="12">
        <v>13665282</v>
      </c>
      <c r="AH11" s="12">
        <v>11269674</v>
      </c>
      <c r="AI11" s="13">
        <v>-5.5250397080193969E-2</v>
      </c>
      <c r="AJ11" s="13">
        <v>-0.17530615175010658</v>
      </c>
    </row>
    <row r="12" spans="1:36" ht="10.5" customHeight="1" x14ac:dyDescent="0.2">
      <c r="A12" s="11"/>
      <c r="B12" s="14"/>
      <c r="C12" s="11" t="s">
        <v>40</v>
      </c>
      <c r="D12" s="11"/>
      <c r="E12" s="11"/>
      <c r="F12" s="2"/>
      <c r="G12" s="12">
        <v>0</v>
      </c>
      <c r="H12" s="12">
        <v>0</v>
      </c>
      <c r="I12" s="12">
        <v>0</v>
      </c>
      <c r="J12" s="12">
        <v>0</v>
      </c>
      <c r="K12" s="12">
        <f t="shared" si="2"/>
        <v>0</v>
      </c>
      <c r="L12" s="12">
        <f t="shared" si="2"/>
        <v>0</v>
      </c>
      <c r="M12" s="12">
        <f t="shared" si="2"/>
        <v>0</v>
      </c>
      <c r="N12" s="12">
        <f t="shared" si="2"/>
        <v>0</v>
      </c>
      <c r="O12" s="12">
        <f t="shared" si="2"/>
        <v>0</v>
      </c>
      <c r="P12" s="12">
        <f t="shared" si="2"/>
        <v>0</v>
      </c>
      <c r="Q12" s="12">
        <f t="shared" si="2"/>
        <v>0</v>
      </c>
      <c r="R12" s="12">
        <f t="shared" si="2"/>
        <v>0</v>
      </c>
      <c r="S12" s="12">
        <f t="shared" si="2"/>
        <v>0</v>
      </c>
      <c r="T12" s="12">
        <f t="shared" si="2"/>
        <v>0</v>
      </c>
      <c r="U12" s="12">
        <f t="shared" si="2"/>
        <v>0</v>
      </c>
      <c r="V12" s="12">
        <f t="shared" si="2"/>
        <v>0</v>
      </c>
      <c r="W12" s="12">
        <f t="shared" si="2"/>
        <v>0</v>
      </c>
      <c r="X12" s="12">
        <f t="shared" si="2"/>
        <v>0</v>
      </c>
      <c r="Y12" s="12">
        <f t="shared" si="2"/>
        <v>0</v>
      </c>
      <c r="Z12" s="12">
        <f t="shared" si="2"/>
        <v>0</v>
      </c>
      <c r="AA12" s="12">
        <f t="shared" si="2"/>
        <v>0</v>
      </c>
      <c r="AB12" s="12">
        <v>0</v>
      </c>
      <c r="AC12" s="12">
        <v>0</v>
      </c>
      <c r="AD12" s="12">
        <v>0</v>
      </c>
      <c r="AE12" s="12">
        <v>0</v>
      </c>
      <c r="AF12" s="12">
        <v>0</v>
      </c>
      <c r="AG12" s="12">
        <v>0</v>
      </c>
      <c r="AH12" s="12">
        <v>0</v>
      </c>
      <c r="AI12" s="13" t="s">
        <v>246</v>
      </c>
      <c r="AJ12" s="13" t="s">
        <v>246</v>
      </c>
    </row>
    <row r="13" spans="1:36" ht="10.5" customHeight="1" x14ac:dyDescent="0.2">
      <c r="A13" s="11"/>
      <c r="B13" s="14"/>
      <c r="C13" s="11" t="s">
        <v>41</v>
      </c>
      <c r="D13" s="11"/>
      <c r="E13" s="11"/>
      <c r="F13" s="2"/>
      <c r="G13" s="12">
        <v>0</v>
      </c>
      <c r="H13" s="12">
        <v>0</v>
      </c>
      <c r="I13" s="12">
        <v>0</v>
      </c>
      <c r="J13" s="12">
        <v>0</v>
      </c>
      <c r="K13" s="12">
        <f t="shared" si="2"/>
        <v>171887</v>
      </c>
      <c r="L13" s="12">
        <f t="shared" si="2"/>
        <v>321985</v>
      </c>
      <c r="M13" s="12">
        <f t="shared" si="2"/>
        <v>405457</v>
      </c>
      <c r="N13" s="12">
        <f t="shared" si="2"/>
        <v>841064</v>
      </c>
      <c r="O13" s="12">
        <f t="shared" si="2"/>
        <v>2032542</v>
      </c>
      <c r="P13" s="12">
        <f t="shared" si="2"/>
        <v>3278962</v>
      </c>
      <c r="Q13" s="12">
        <f>SUM(Q70,Q128,Q184)</f>
        <v>3688310</v>
      </c>
      <c r="R13" s="12">
        <f t="shared" si="2"/>
        <v>3617424</v>
      </c>
      <c r="S13" s="12">
        <f t="shared" si="2"/>
        <v>4468318</v>
      </c>
      <c r="T13" s="12">
        <f t="shared" si="2"/>
        <v>7877851</v>
      </c>
      <c r="U13" s="12">
        <f t="shared" si="2"/>
        <v>8735594</v>
      </c>
      <c r="V13" s="12">
        <f t="shared" si="2"/>
        <v>8618279</v>
      </c>
      <c r="W13" s="12">
        <f t="shared" si="2"/>
        <v>8525850.7400000002</v>
      </c>
      <c r="X13" s="12">
        <f t="shared" si="2"/>
        <v>8328542.2300000004</v>
      </c>
      <c r="Y13" s="12">
        <f t="shared" si="2"/>
        <v>8814478</v>
      </c>
      <c r="Z13" s="12">
        <f t="shared" si="2"/>
        <v>9643573</v>
      </c>
      <c r="AA13" s="12">
        <f t="shared" si="2"/>
        <v>9932874</v>
      </c>
      <c r="AB13" s="12">
        <v>10702961</v>
      </c>
      <c r="AC13" s="12">
        <v>11488668</v>
      </c>
      <c r="AD13" s="12">
        <v>12143665</v>
      </c>
      <c r="AE13" s="12">
        <v>13061451</v>
      </c>
      <c r="AF13" s="12">
        <v>13469985</v>
      </c>
      <c r="AG13" s="12">
        <v>14858782</v>
      </c>
      <c r="AH13" s="12">
        <v>12973741</v>
      </c>
      <c r="AI13" s="13">
        <v>3.2587539802976906E-2</v>
      </c>
      <c r="AJ13" s="13">
        <v>-0.12686376312674888</v>
      </c>
    </row>
    <row r="14" spans="1:36" ht="10.5" customHeight="1" x14ac:dyDescent="0.2">
      <c r="A14" s="11"/>
      <c r="B14" s="14"/>
      <c r="C14" s="11" t="s">
        <v>42</v>
      </c>
      <c r="D14" s="11"/>
      <c r="E14" s="11"/>
      <c r="F14" s="2"/>
      <c r="G14" s="12">
        <v>0</v>
      </c>
      <c r="H14" s="12">
        <v>0</v>
      </c>
      <c r="I14" s="12">
        <v>0</v>
      </c>
      <c r="J14" s="12">
        <v>0</v>
      </c>
      <c r="K14" s="12">
        <f t="shared" si="2"/>
        <v>184296</v>
      </c>
      <c r="L14" s="12">
        <f t="shared" si="2"/>
        <v>1310017</v>
      </c>
      <c r="M14" s="12">
        <f t="shared" si="2"/>
        <v>2280846</v>
      </c>
      <c r="N14" s="12">
        <f t="shared" si="2"/>
        <v>2102199</v>
      </c>
      <c r="O14" s="12">
        <f t="shared" si="2"/>
        <v>2090686</v>
      </c>
      <c r="P14" s="12">
        <f t="shared" si="2"/>
        <v>2142875</v>
      </c>
      <c r="Q14" s="12">
        <f t="shared" si="2"/>
        <v>2115557</v>
      </c>
      <c r="R14" s="12">
        <f t="shared" si="2"/>
        <v>2902526</v>
      </c>
      <c r="S14" s="12">
        <f t="shared" si="2"/>
        <v>3181308</v>
      </c>
      <c r="T14" s="12">
        <f t="shared" si="2"/>
        <v>3681044</v>
      </c>
      <c r="U14" s="12">
        <f t="shared" si="2"/>
        <v>3632551</v>
      </c>
      <c r="V14" s="12">
        <f t="shared" si="2"/>
        <v>3703810</v>
      </c>
      <c r="W14" s="12">
        <f t="shared" si="2"/>
        <v>3444853.49</v>
      </c>
      <c r="X14" s="12">
        <f t="shared" si="2"/>
        <v>3260749</v>
      </c>
      <c r="Y14" s="12">
        <f t="shared" si="2"/>
        <v>3859018</v>
      </c>
      <c r="Z14" s="12">
        <f t="shared" si="2"/>
        <v>4167479</v>
      </c>
      <c r="AA14" s="12">
        <f t="shared" si="2"/>
        <v>9349474</v>
      </c>
      <c r="AB14" s="12">
        <v>10356796</v>
      </c>
      <c r="AC14" s="12">
        <v>11625280</v>
      </c>
      <c r="AD14" s="12">
        <v>12111388</v>
      </c>
      <c r="AE14" s="12">
        <v>13060809</v>
      </c>
      <c r="AF14" s="12">
        <v>13866822</v>
      </c>
      <c r="AG14" s="12">
        <v>14224407</v>
      </c>
      <c r="AH14" s="12">
        <v>13368729</v>
      </c>
      <c r="AI14" s="13">
        <v>4.3463950344691193E-2</v>
      </c>
      <c r="AJ14" s="13">
        <v>-6.0155618438083217E-2</v>
      </c>
    </row>
    <row r="15" spans="1:36" ht="10.5" customHeight="1" x14ac:dyDescent="0.2">
      <c r="A15" s="11"/>
      <c r="B15" s="14"/>
      <c r="C15" s="11" t="s">
        <v>43</v>
      </c>
      <c r="D15" s="11"/>
      <c r="E15" s="11"/>
      <c r="F15" s="2"/>
      <c r="G15" s="12">
        <v>0</v>
      </c>
      <c r="H15" s="12">
        <v>0</v>
      </c>
      <c r="I15" s="12">
        <v>0</v>
      </c>
      <c r="J15" s="12">
        <v>0</v>
      </c>
      <c r="K15" s="12">
        <f t="shared" si="2"/>
        <v>0</v>
      </c>
      <c r="L15" s="12">
        <f t="shared" si="2"/>
        <v>0</v>
      </c>
      <c r="M15" s="12">
        <f t="shared" si="2"/>
        <v>0</v>
      </c>
      <c r="N15" s="12">
        <f t="shared" si="2"/>
        <v>0</v>
      </c>
      <c r="O15" s="12">
        <f t="shared" si="2"/>
        <v>3982480</v>
      </c>
      <c r="P15" s="12">
        <f t="shared" si="2"/>
        <v>0</v>
      </c>
      <c r="Q15" s="12">
        <f t="shared" si="2"/>
        <v>0</v>
      </c>
      <c r="R15" s="12">
        <f t="shared" si="2"/>
        <v>0</v>
      </c>
      <c r="S15" s="12">
        <f t="shared" si="2"/>
        <v>0</v>
      </c>
      <c r="T15" s="12">
        <f t="shared" si="2"/>
        <v>0</v>
      </c>
      <c r="U15" s="12">
        <f t="shared" si="2"/>
        <v>5989765</v>
      </c>
      <c r="V15" s="12">
        <f t="shared" si="2"/>
        <v>27076388</v>
      </c>
      <c r="W15" s="12">
        <f t="shared" si="2"/>
        <v>31697153</v>
      </c>
      <c r="X15" s="12">
        <f t="shared" si="2"/>
        <v>29311579</v>
      </c>
      <c r="Y15" s="12">
        <f t="shared" si="2"/>
        <v>30502729</v>
      </c>
      <c r="Z15" s="12">
        <f t="shared" si="2"/>
        <v>31734739</v>
      </c>
      <c r="AA15" s="12">
        <f t="shared" si="2"/>
        <v>24506326</v>
      </c>
      <c r="AB15" s="12">
        <v>330889</v>
      </c>
      <c r="AC15" s="12">
        <v>105253</v>
      </c>
      <c r="AD15" s="12">
        <v>332604</v>
      </c>
      <c r="AE15" s="12">
        <v>188899</v>
      </c>
      <c r="AF15" s="12">
        <v>4687089</v>
      </c>
      <c r="AG15" s="12">
        <v>1305494</v>
      </c>
      <c r="AH15" s="12">
        <v>45195996</v>
      </c>
      <c r="AI15" s="13">
        <v>1.2693576117384349</v>
      </c>
      <c r="AJ15" s="13">
        <v>33.61984199084791</v>
      </c>
    </row>
    <row r="16" spans="1:36" ht="10.5" customHeight="1" x14ac:dyDescent="0.2">
      <c r="A16" s="11"/>
      <c r="B16" s="14"/>
      <c r="C16" s="11" t="s">
        <v>44</v>
      </c>
      <c r="D16" s="15"/>
      <c r="E16" s="11"/>
      <c r="F16" s="2"/>
      <c r="G16" s="12">
        <v>31125177</v>
      </c>
      <c r="H16" s="12">
        <v>24453457</v>
      </c>
      <c r="I16" s="12">
        <v>23000257</v>
      </c>
      <c r="J16" s="12">
        <v>38186854</v>
      </c>
      <c r="K16" s="12">
        <f t="shared" si="2"/>
        <v>59223953</v>
      </c>
      <c r="L16" s="12">
        <f t="shared" si="2"/>
        <v>83923902</v>
      </c>
      <c r="M16" s="12">
        <f t="shared" si="2"/>
        <v>106996974</v>
      </c>
      <c r="N16" s="12">
        <f t="shared" si="2"/>
        <v>42298245</v>
      </c>
      <c r="O16" s="12">
        <f t="shared" si="2"/>
        <v>116783789</v>
      </c>
      <c r="P16" s="12">
        <f t="shared" si="2"/>
        <v>74555640</v>
      </c>
      <c r="Q16" s="12">
        <f t="shared" si="2"/>
        <v>129853711</v>
      </c>
      <c r="R16" s="12">
        <f t="shared" si="2"/>
        <v>48534663</v>
      </c>
      <c r="S16" s="12">
        <f t="shared" si="2"/>
        <v>247737695.028</v>
      </c>
      <c r="T16" s="12">
        <f t="shared" si="2"/>
        <v>101564506</v>
      </c>
      <c r="U16" s="12">
        <f t="shared" si="2"/>
        <v>189742486</v>
      </c>
      <c r="V16" s="12">
        <f t="shared" si="2"/>
        <v>134831855</v>
      </c>
      <c r="W16" s="12">
        <f t="shared" si="2"/>
        <v>149633915.82999998</v>
      </c>
      <c r="X16" s="12">
        <f t="shared" si="2"/>
        <v>131556855.5</v>
      </c>
      <c r="Y16" s="12">
        <f t="shared" si="2"/>
        <v>71983040</v>
      </c>
      <c r="Z16" s="12">
        <f t="shared" si="2"/>
        <v>211631952</v>
      </c>
      <c r="AA16" s="12">
        <f t="shared" si="2"/>
        <v>216528527</v>
      </c>
      <c r="AB16" s="12">
        <v>121926851</v>
      </c>
      <c r="AC16" s="12">
        <v>283193744</v>
      </c>
      <c r="AD16" s="12">
        <v>125993003</v>
      </c>
      <c r="AE16" s="12">
        <v>207880314</v>
      </c>
      <c r="AF16" s="12">
        <v>220835191</v>
      </c>
      <c r="AG16" s="12">
        <v>118869092</v>
      </c>
      <c r="AH16" s="12">
        <v>230528111</v>
      </c>
      <c r="AI16" s="13">
        <v>0.11199821222076589</v>
      </c>
      <c r="AJ16" s="13">
        <v>0.93934442605147517</v>
      </c>
    </row>
    <row r="17" spans="1:36" ht="10.5" customHeight="1" x14ac:dyDescent="0.2">
      <c r="A17" s="11"/>
      <c r="B17" s="14"/>
      <c r="C17" s="11"/>
      <c r="D17" s="15" t="s">
        <v>45</v>
      </c>
      <c r="E17" s="11"/>
      <c r="F17" s="2"/>
      <c r="G17" s="12">
        <v>4670004</v>
      </c>
      <c r="H17" s="12">
        <v>7025478</v>
      </c>
      <c r="I17" s="12">
        <v>6450340</v>
      </c>
      <c r="J17" s="12">
        <v>8133853</v>
      </c>
      <c r="K17" s="12">
        <f t="shared" si="2"/>
        <v>8633870</v>
      </c>
      <c r="L17" s="12">
        <f t="shared" si="2"/>
        <v>9594525</v>
      </c>
      <c r="M17" s="12">
        <f t="shared" si="2"/>
        <v>10840381</v>
      </c>
      <c r="N17" s="12">
        <f t="shared" si="2"/>
        <v>10349433</v>
      </c>
      <c r="O17" s="12">
        <f t="shared" si="2"/>
        <v>17111646</v>
      </c>
      <c r="P17" s="12">
        <f t="shared" si="2"/>
        <v>31206798</v>
      </c>
      <c r="Q17" s="12">
        <f t="shared" si="2"/>
        <v>20529028</v>
      </c>
      <c r="R17" s="12">
        <f t="shared" si="2"/>
        <v>18464834</v>
      </c>
      <c r="S17" s="12">
        <f t="shared" si="2"/>
        <v>20645095.134</v>
      </c>
      <c r="T17" s="12">
        <f t="shared" si="2"/>
        <v>23845623</v>
      </c>
      <c r="U17" s="12">
        <f t="shared" si="2"/>
        <v>25563240</v>
      </c>
      <c r="V17" s="12">
        <f t="shared" si="2"/>
        <v>27791186</v>
      </c>
      <c r="W17" s="12">
        <f t="shared" si="2"/>
        <v>24086146</v>
      </c>
      <c r="X17" s="12">
        <f t="shared" si="2"/>
        <v>23311167</v>
      </c>
      <c r="Y17" s="12">
        <f t="shared" si="2"/>
        <v>23651144</v>
      </c>
      <c r="Z17" s="12">
        <f t="shared" si="2"/>
        <v>28128954</v>
      </c>
      <c r="AA17" s="12">
        <f t="shared" ref="W17:AA20" si="3">SUM(AA74,AA131,AA188)</f>
        <v>30312166</v>
      </c>
      <c r="AB17" s="12">
        <v>29245824</v>
      </c>
      <c r="AC17" s="12">
        <v>35227771</v>
      </c>
      <c r="AD17" s="12">
        <v>32786151</v>
      </c>
      <c r="AE17" s="12">
        <v>34059583</v>
      </c>
      <c r="AF17" s="12">
        <v>37526756</v>
      </c>
      <c r="AG17" s="12">
        <v>38358720</v>
      </c>
      <c r="AH17" s="12">
        <v>46271265</v>
      </c>
      <c r="AI17" s="13">
        <v>7.9463391534213113E-2</v>
      </c>
      <c r="AJ17" s="13">
        <v>0.20627760780338864</v>
      </c>
    </row>
    <row r="18" spans="1:36" ht="10.5" customHeight="1" x14ac:dyDescent="0.2">
      <c r="A18" s="11"/>
      <c r="B18" s="14"/>
      <c r="C18" s="11"/>
      <c r="D18" s="15" t="s">
        <v>46</v>
      </c>
      <c r="E18" s="11"/>
      <c r="F18" s="2"/>
      <c r="G18" s="12">
        <v>9461983</v>
      </c>
      <c r="H18" s="12">
        <v>10451205</v>
      </c>
      <c r="I18" s="12">
        <v>10698317</v>
      </c>
      <c r="J18" s="12">
        <v>13506944</v>
      </c>
      <c r="K18" s="12">
        <f t="shared" ref="K18:V20" si="4">SUM(K75,K132,K189)</f>
        <v>9821890</v>
      </c>
      <c r="L18" s="12">
        <f t="shared" si="4"/>
        <v>16866052</v>
      </c>
      <c r="M18" s="12">
        <f t="shared" si="4"/>
        <v>18462818</v>
      </c>
      <c r="N18" s="12">
        <f t="shared" si="4"/>
        <v>20388411</v>
      </c>
      <c r="O18" s="12">
        <f t="shared" si="4"/>
        <v>15995035</v>
      </c>
      <c r="P18" s="12">
        <f t="shared" si="4"/>
        <v>22629555</v>
      </c>
      <c r="Q18" s="12">
        <f t="shared" si="4"/>
        <v>18882204</v>
      </c>
      <c r="R18" s="12">
        <f t="shared" si="4"/>
        <v>22770167</v>
      </c>
      <c r="S18" s="12">
        <f t="shared" si="4"/>
        <v>24794652.074000001</v>
      </c>
      <c r="T18" s="12">
        <f t="shared" si="4"/>
        <v>37081891</v>
      </c>
      <c r="U18" s="12">
        <f t="shared" si="4"/>
        <v>36655418</v>
      </c>
      <c r="V18" s="12">
        <f t="shared" si="4"/>
        <v>37554264</v>
      </c>
      <c r="W18" s="12">
        <f t="shared" si="3"/>
        <v>26202609.93</v>
      </c>
      <c r="X18" s="12">
        <f t="shared" si="3"/>
        <v>30112592.5</v>
      </c>
      <c r="Y18" s="12">
        <f t="shared" si="3"/>
        <v>34822186</v>
      </c>
      <c r="Z18" s="12">
        <f t="shared" si="3"/>
        <v>30890193</v>
      </c>
      <c r="AA18" s="12">
        <f t="shared" si="3"/>
        <v>31998787</v>
      </c>
      <c r="AB18" s="12">
        <v>19688850</v>
      </c>
      <c r="AC18" s="12">
        <v>31960263</v>
      </c>
      <c r="AD18" s="12">
        <v>29337175</v>
      </c>
      <c r="AE18" s="12">
        <v>29222837</v>
      </c>
      <c r="AF18" s="12">
        <v>30689791</v>
      </c>
      <c r="AG18" s="12">
        <v>29198898</v>
      </c>
      <c r="AH18" s="12">
        <v>47279253</v>
      </c>
      <c r="AI18" s="13">
        <v>0.15719986944818953</v>
      </c>
      <c r="AJ18" s="13">
        <v>0.61921360867797137</v>
      </c>
    </row>
    <row r="19" spans="1:36" ht="10.5" customHeight="1" x14ac:dyDescent="0.2">
      <c r="A19" s="11"/>
      <c r="B19" s="14"/>
      <c r="C19" s="11"/>
      <c r="D19" s="15" t="s">
        <v>47</v>
      </c>
      <c r="E19" s="11"/>
      <c r="F19" s="2"/>
      <c r="G19" s="12">
        <v>10300000</v>
      </c>
      <c r="H19" s="12">
        <v>3400000</v>
      </c>
      <c r="I19" s="12">
        <v>0</v>
      </c>
      <c r="J19" s="12">
        <v>0</v>
      </c>
      <c r="K19" s="12">
        <f t="shared" si="4"/>
        <v>35000000</v>
      </c>
      <c r="L19" s="12">
        <f t="shared" si="4"/>
        <v>50000000</v>
      </c>
      <c r="M19" s="12">
        <f t="shared" si="4"/>
        <v>70930434</v>
      </c>
      <c r="N19" s="12">
        <f t="shared" si="4"/>
        <v>0</v>
      </c>
      <c r="O19" s="12">
        <f t="shared" si="4"/>
        <v>75007618</v>
      </c>
      <c r="P19" s="12">
        <f t="shared" si="4"/>
        <v>0</v>
      </c>
      <c r="Q19" s="12">
        <f t="shared" si="4"/>
        <v>82932459</v>
      </c>
      <c r="R19" s="12">
        <f t="shared" si="4"/>
        <v>0</v>
      </c>
      <c r="S19" s="12">
        <f t="shared" si="4"/>
        <v>193668758</v>
      </c>
      <c r="T19" s="12">
        <f t="shared" si="4"/>
        <v>22750881</v>
      </c>
      <c r="U19" s="12">
        <f t="shared" si="4"/>
        <v>112093047</v>
      </c>
      <c r="V19" s="12">
        <f t="shared" si="4"/>
        <v>45194906</v>
      </c>
      <c r="W19" s="12">
        <f t="shared" si="3"/>
        <v>85754268</v>
      </c>
      <c r="X19" s="12">
        <f t="shared" si="3"/>
        <v>64593979</v>
      </c>
      <c r="Y19" s="12">
        <f t="shared" si="3"/>
        <v>4195608</v>
      </c>
      <c r="Z19" s="12">
        <f t="shared" si="3"/>
        <v>139421748</v>
      </c>
      <c r="AA19" s="12">
        <f t="shared" si="3"/>
        <v>142613884</v>
      </c>
      <c r="AB19" s="12">
        <v>63794935</v>
      </c>
      <c r="AC19" s="12">
        <v>206437443</v>
      </c>
      <c r="AD19" s="12">
        <v>52424424</v>
      </c>
      <c r="AE19" s="12">
        <v>131894561</v>
      </c>
      <c r="AF19" s="12">
        <v>141084951</v>
      </c>
      <c r="AG19" s="12">
        <v>36565822</v>
      </c>
      <c r="AH19" s="12">
        <v>118858420</v>
      </c>
      <c r="AI19" s="13">
        <v>0.10927857663635199</v>
      </c>
      <c r="AJ19" s="13">
        <v>2.250533243858158</v>
      </c>
    </row>
    <row r="20" spans="1:36" ht="10.5" customHeight="1" x14ac:dyDescent="0.2">
      <c r="A20" s="11"/>
      <c r="B20" s="11"/>
      <c r="C20" s="11"/>
      <c r="D20" s="11" t="s">
        <v>48</v>
      </c>
      <c r="E20" s="11"/>
      <c r="F20" s="2"/>
      <c r="G20" s="12">
        <v>6693190</v>
      </c>
      <c r="H20" s="12">
        <v>3576774</v>
      </c>
      <c r="I20" s="12">
        <v>5851600</v>
      </c>
      <c r="J20" s="12">
        <v>16546057</v>
      </c>
      <c r="K20" s="12">
        <f t="shared" si="4"/>
        <v>5768193</v>
      </c>
      <c r="L20" s="12">
        <f t="shared" si="4"/>
        <v>7463325</v>
      </c>
      <c r="M20" s="12">
        <f t="shared" si="4"/>
        <v>6763341</v>
      </c>
      <c r="N20" s="12">
        <f t="shared" si="4"/>
        <v>11560401</v>
      </c>
      <c r="O20" s="12">
        <f t="shared" si="4"/>
        <v>8669490</v>
      </c>
      <c r="P20" s="12">
        <f t="shared" si="4"/>
        <v>20719287</v>
      </c>
      <c r="Q20" s="12">
        <f t="shared" si="4"/>
        <v>7510020</v>
      </c>
      <c r="R20" s="12">
        <f t="shared" si="4"/>
        <v>7299662</v>
      </c>
      <c r="S20" s="12">
        <f t="shared" si="4"/>
        <v>8629189.8200000003</v>
      </c>
      <c r="T20" s="12">
        <f t="shared" si="4"/>
        <v>17886111</v>
      </c>
      <c r="U20" s="12">
        <f t="shared" si="4"/>
        <v>15430781</v>
      </c>
      <c r="V20" s="12">
        <f t="shared" si="4"/>
        <v>24291499</v>
      </c>
      <c r="W20" s="12">
        <f t="shared" si="3"/>
        <v>13590891.9</v>
      </c>
      <c r="X20" s="12">
        <f t="shared" si="3"/>
        <v>13539117</v>
      </c>
      <c r="Y20" s="12">
        <f t="shared" si="3"/>
        <v>9314102</v>
      </c>
      <c r="Z20" s="12">
        <f t="shared" si="3"/>
        <v>13191057</v>
      </c>
      <c r="AA20" s="12">
        <f t="shared" si="3"/>
        <v>11603690</v>
      </c>
      <c r="AB20" s="12">
        <v>9197242</v>
      </c>
      <c r="AC20" s="12">
        <v>9568267</v>
      </c>
      <c r="AD20" s="12">
        <v>11445253</v>
      </c>
      <c r="AE20" s="12">
        <v>12703333</v>
      </c>
      <c r="AF20" s="12">
        <v>11533693</v>
      </c>
      <c r="AG20" s="12">
        <v>14745652</v>
      </c>
      <c r="AH20" s="12">
        <v>18119173</v>
      </c>
      <c r="AI20" s="13">
        <v>0.11964443611505171</v>
      </c>
      <c r="AJ20" s="13">
        <v>0.22878072804105237</v>
      </c>
    </row>
    <row r="21" spans="1:36" ht="10.5" customHeight="1" x14ac:dyDescent="0.2">
      <c r="A21" s="11"/>
      <c r="B21" s="11"/>
      <c r="C21" s="11"/>
      <c r="D21" s="11"/>
      <c r="E21" s="11"/>
      <c r="F21" s="2"/>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13"/>
      <c r="AJ21" s="13"/>
    </row>
    <row r="22" spans="1:36" ht="10.5" customHeight="1" x14ac:dyDescent="0.2">
      <c r="A22" s="11"/>
      <c r="B22" s="11" t="s">
        <v>49</v>
      </c>
      <c r="C22" s="11"/>
      <c r="D22" s="11"/>
      <c r="E22" s="11"/>
      <c r="F22" s="2"/>
      <c r="G22" s="12">
        <v>26321623</v>
      </c>
      <c r="H22" s="12">
        <v>28031893</v>
      </c>
      <c r="I22" s="12">
        <v>34660880</v>
      </c>
      <c r="J22" s="12">
        <v>43009500</v>
      </c>
      <c r="K22" s="12">
        <f t="shared" ref="K22:AA32" si="5">SUM(K79,K136,K193)</f>
        <v>50523208</v>
      </c>
      <c r="L22" s="12">
        <f t="shared" si="5"/>
        <v>49507203</v>
      </c>
      <c r="M22" s="12">
        <f t="shared" si="5"/>
        <v>51238822</v>
      </c>
      <c r="N22" s="12">
        <f t="shared" si="5"/>
        <v>55472161</v>
      </c>
      <c r="O22" s="12">
        <f t="shared" si="5"/>
        <v>61275359</v>
      </c>
      <c r="P22" s="12">
        <f t="shared" si="5"/>
        <v>64144884</v>
      </c>
      <c r="Q22" s="12">
        <f t="shared" si="5"/>
        <v>57661978</v>
      </c>
      <c r="R22" s="12">
        <f t="shared" si="5"/>
        <v>62304481</v>
      </c>
      <c r="S22" s="12">
        <f t="shared" si="5"/>
        <v>62036693.902999997</v>
      </c>
      <c r="T22" s="12">
        <f t="shared" si="5"/>
        <v>62402958.18</v>
      </c>
      <c r="U22" s="12">
        <f t="shared" si="5"/>
        <v>51512650</v>
      </c>
      <c r="V22" s="12">
        <f t="shared" si="5"/>
        <v>98787955.560000002</v>
      </c>
      <c r="W22" s="12">
        <f t="shared" si="5"/>
        <v>95069226.700000003</v>
      </c>
      <c r="X22" s="12">
        <f t="shared" si="5"/>
        <v>96077458.859999999</v>
      </c>
      <c r="Y22" s="12">
        <f t="shared" si="5"/>
        <v>93730753.506435454</v>
      </c>
      <c r="Z22" s="12">
        <f t="shared" si="5"/>
        <v>94711214.962608039</v>
      </c>
      <c r="AA22" s="12">
        <f t="shared" si="5"/>
        <v>102088760</v>
      </c>
      <c r="AB22" s="12">
        <v>99654575</v>
      </c>
      <c r="AC22" s="12">
        <v>106054569</v>
      </c>
      <c r="AD22" s="12">
        <v>108660988</v>
      </c>
      <c r="AE22" s="12">
        <v>125972328</v>
      </c>
      <c r="AF22" s="12">
        <v>126231480</v>
      </c>
      <c r="AG22" s="12">
        <v>134335249</v>
      </c>
      <c r="AH22" s="12">
        <v>151241886</v>
      </c>
      <c r="AI22" s="13">
        <v>7.2002522241540134E-2</v>
      </c>
      <c r="AJ22" s="13">
        <v>0.12585406381313963</v>
      </c>
    </row>
    <row r="23" spans="1:36" ht="10.5" customHeight="1" x14ac:dyDescent="0.2">
      <c r="A23" s="11"/>
      <c r="B23" s="11"/>
      <c r="C23" s="11" t="s">
        <v>50</v>
      </c>
      <c r="D23" s="11"/>
      <c r="E23" s="11"/>
      <c r="F23" s="2"/>
      <c r="G23" s="12">
        <v>0</v>
      </c>
      <c r="H23" s="12">
        <v>0</v>
      </c>
      <c r="I23" s="12">
        <v>0</v>
      </c>
      <c r="J23" s="12">
        <v>5695390</v>
      </c>
      <c r="K23" s="12">
        <f t="shared" si="5"/>
        <v>6430305</v>
      </c>
      <c r="L23" s="12">
        <f t="shared" si="5"/>
        <v>6650957</v>
      </c>
      <c r="M23" s="12">
        <f t="shared" si="5"/>
        <v>6496636</v>
      </c>
      <c r="N23" s="12">
        <f t="shared" si="5"/>
        <v>6496636</v>
      </c>
      <c r="O23" s="12">
        <f t="shared" si="5"/>
        <v>6496636</v>
      </c>
      <c r="P23" s="12">
        <f t="shared" si="5"/>
        <v>7036261</v>
      </c>
      <c r="Q23" s="12">
        <f t="shared" si="5"/>
        <v>7036261</v>
      </c>
      <c r="R23" s="12">
        <f t="shared" si="5"/>
        <v>7036261</v>
      </c>
      <c r="S23" s="12">
        <f t="shared" si="5"/>
        <v>7036261</v>
      </c>
      <c r="T23" s="12">
        <f t="shared" si="5"/>
        <v>7036261</v>
      </c>
      <c r="U23" s="12">
        <f t="shared" si="5"/>
        <v>7036261</v>
      </c>
      <c r="V23" s="12">
        <f t="shared" si="5"/>
        <v>7036261</v>
      </c>
      <c r="W23" s="12">
        <f t="shared" si="5"/>
        <v>7036261</v>
      </c>
      <c r="X23" s="12">
        <f t="shared" si="5"/>
        <v>7036261</v>
      </c>
      <c r="Y23" s="12">
        <f t="shared" si="5"/>
        <v>7036261</v>
      </c>
      <c r="Z23" s="12">
        <f t="shared" si="5"/>
        <v>7036261</v>
      </c>
      <c r="AA23" s="12">
        <f t="shared" si="5"/>
        <v>7036261</v>
      </c>
      <c r="AB23" s="12">
        <v>7036261</v>
      </c>
      <c r="AC23" s="12">
        <v>7036261</v>
      </c>
      <c r="AD23" s="12">
        <v>7036261</v>
      </c>
      <c r="AE23" s="12">
        <v>7036261</v>
      </c>
      <c r="AF23" s="12">
        <v>7036261</v>
      </c>
      <c r="AG23" s="12">
        <v>7036261</v>
      </c>
      <c r="AH23" s="12">
        <v>7036261</v>
      </c>
      <c r="AI23" s="13">
        <v>0</v>
      </c>
      <c r="AJ23" s="13">
        <v>0</v>
      </c>
    </row>
    <row r="24" spans="1:36" ht="10.5" customHeight="1" x14ac:dyDescent="0.2">
      <c r="A24" s="11"/>
      <c r="B24" s="11"/>
      <c r="C24" s="11" t="s">
        <v>51</v>
      </c>
      <c r="D24" s="11"/>
      <c r="E24" s="11"/>
      <c r="F24" s="2"/>
      <c r="G24" s="12">
        <v>49083</v>
      </c>
      <c r="H24" s="12">
        <v>50191</v>
      </c>
      <c r="I24" s="12">
        <v>62276</v>
      </c>
      <c r="J24" s="12">
        <v>1190552</v>
      </c>
      <c r="K24" s="12">
        <f t="shared" si="5"/>
        <v>1079183</v>
      </c>
      <c r="L24" s="12">
        <f t="shared" si="5"/>
        <v>1097203</v>
      </c>
      <c r="M24" s="12">
        <f t="shared" si="5"/>
        <v>991627</v>
      </c>
      <c r="N24" s="12">
        <f t="shared" si="5"/>
        <v>1075736</v>
      </c>
      <c r="O24" s="12">
        <f t="shared" si="5"/>
        <v>2898077</v>
      </c>
      <c r="P24" s="12">
        <f t="shared" si="5"/>
        <v>3152441</v>
      </c>
      <c r="Q24" s="12">
        <f t="shared" si="5"/>
        <v>3606929</v>
      </c>
      <c r="R24" s="12">
        <f t="shared" si="5"/>
        <v>3757588</v>
      </c>
      <c r="S24" s="12">
        <f t="shared" si="5"/>
        <v>3434651.59</v>
      </c>
      <c r="T24" s="12">
        <f t="shared" si="5"/>
        <v>3401044.31</v>
      </c>
      <c r="U24" s="12">
        <f t="shared" si="5"/>
        <v>3876319</v>
      </c>
      <c r="V24" s="12">
        <f t="shared" si="5"/>
        <v>3536666.16</v>
      </c>
      <c r="W24" s="12">
        <f t="shared" si="5"/>
        <v>5027407.63</v>
      </c>
      <c r="X24" s="12">
        <f t="shared" si="5"/>
        <v>5097432.07</v>
      </c>
      <c r="Y24" s="12">
        <f t="shared" si="5"/>
        <v>4591359</v>
      </c>
      <c r="Z24" s="12">
        <f t="shared" si="5"/>
        <v>4680065</v>
      </c>
      <c r="AA24" s="12">
        <f t="shared" si="5"/>
        <v>4795319</v>
      </c>
      <c r="AB24" s="12">
        <v>5289417</v>
      </c>
      <c r="AC24" s="12">
        <v>5321096</v>
      </c>
      <c r="AD24" s="12">
        <v>5563042</v>
      </c>
      <c r="AE24" s="12">
        <v>5748952</v>
      </c>
      <c r="AF24" s="12">
        <v>5963351</v>
      </c>
      <c r="AG24" s="12">
        <v>4116504</v>
      </c>
      <c r="AH24" s="12">
        <v>4094847</v>
      </c>
      <c r="AI24" s="13">
        <v>-4.1765847656415223E-2</v>
      </c>
      <c r="AJ24" s="13">
        <v>-5.2610176013432762E-3</v>
      </c>
    </row>
    <row r="25" spans="1:36" ht="10.5" customHeight="1" x14ac:dyDescent="0.2">
      <c r="A25" s="11"/>
      <c r="B25" s="11"/>
      <c r="C25" s="11" t="s">
        <v>52</v>
      </c>
      <c r="D25" s="11"/>
      <c r="E25" s="11"/>
      <c r="F25" s="2"/>
      <c r="G25" s="12"/>
      <c r="H25" s="12"/>
      <c r="I25" s="12"/>
      <c r="J25" s="12"/>
      <c r="K25" s="12">
        <f t="shared" si="5"/>
        <v>0</v>
      </c>
      <c r="L25" s="12">
        <f t="shared" si="5"/>
        <v>0</v>
      </c>
      <c r="M25" s="12">
        <f t="shared" si="5"/>
        <v>0</v>
      </c>
      <c r="N25" s="12">
        <f t="shared" si="5"/>
        <v>0</v>
      </c>
      <c r="O25" s="12">
        <f t="shared" si="5"/>
        <v>0</v>
      </c>
      <c r="P25" s="12">
        <f t="shared" si="5"/>
        <v>0</v>
      </c>
      <c r="Q25" s="12">
        <f t="shared" si="5"/>
        <v>0</v>
      </c>
      <c r="R25" s="12">
        <f t="shared" si="5"/>
        <v>0</v>
      </c>
      <c r="S25" s="12">
        <f t="shared" si="5"/>
        <v>0</v>
      </c>
      <c r="T25" s="12">
        <f t="shared" si="5"/>
        <v>0</v>
      </c>
      <c r="U25" s="12">
        <f t="shared" si="5"/>
        <v>0</v>
      </c>
      <c r="V25" s="12">
        <f t="shared" si="5"/>
        <v>39246976</v>
      </c>
      <c r="W25" s="12">
        <f t="shared" si="5"/>
        <v>39884116</v>
      </c>
      <c r="X25" s="12">
        <f t="shared" si="5"/>
        <v>40786514</v>
      </c>
      <c r="Y25" s="12">
        <f t="shared" si="5"/>
        <v>41014877.506435454</v>
      </c>
      <c r="Z25" s="12">
        <f t="shared" si="5"/>
        <v>41527118.962608032</v>
      </c>
      <c r="AA25" s="12">
        <f t="shared" si="5"/>
        <v>40199615</v>
      </c>
      <c r="AB25" s="12">
        <v>42783003</v>
      </c>
      <c r="AC25" s="12">
        <v>43294332</v>
      </c>
      <c r="AD25" s="12">
        <v>43953009</v>
      </c>
      <c r="AE25" s="12">
        <v>44202735</v>
      </c>
      <c r="AF25" s="12">
        <v>44741076</v>
      </c>
      <c r="AG25" s="12">
        <v>45441618</v>
      </c>
      <c r="AH25" s="12">
        <v>46320250</v>
      </c>
      <c r="AI25" s="13">
        <v>1.3327755361216775E-2</v>
      </c>
      <c r="AJ25" s="13">
        <v>1.9335403065973575E-2</v>
      </c>
    </row>
    <row r="26" spans="1:36" ht="10.5" customHeight="1" x14ac:dyDescent="0.2">
      <c r="A26" s="11"/>
      <c r="B26" s="11"/>
      <c r="C26" s="11" t="s">
        <v>53</v>
      </c>
      <c r="D26" s="11"/>
      <c r="E26" s="11"/>
      <c r="F26" s="2"/>
      <c r="G26" s="12"/>
      <c r="H26" s="12"/>
      <c r="I26" s="12"/>
      <c r="J26" s="12"/>
      <c r="K26" s="12">
        <f t="shared" si="5"/>
        <v>0</v>
      </c>
      <c r="L26" s="12">
        <f t="shared" si="5"/>
        <v>0</v>
      </c>
      <c r="M26" s="12">
        <f t="shared" si="5"/>
        <v>0</v>
      </c>
      <c r="N26" s="12">
        <f t="shared" si="5"/>
        <v>0</v>
      </c>
      <c r="O26" s="12">
        <f t="shared" si="5"/>
        <v>0</v>
      </c>
      <c r="P26" s="12">
        <f t="shared" si="5"/>
        <v>0</v>
      </c>
      <c r="Q26" s="12">
        <f t="shared" si="5"/>
        <v>0</v>
      </c>
      <c r="R26" s="12">
        <f t="shared" si="5"/>
        <v>0</v>
      </c>
      <c r="S26" s="12">
        <f t="shared" si="5"/>
        <v>0</v>
      </c>
      <c r="T26" s="12">
        <f t="shared" si="5"/>
        <v>0</v>
      </c>
      <c r="U26" s="12">
        <f t="shared" si="5"/>
        <v>0</v>
      </c>
      <c r="V26" s="12">
        <f t="shared" si="5"/>
        <v>0</v>
      </c>
      <c r="W26" s="12">
        <f t="shared" si="5"/>
        <v>0</v>
      </c>
      <c r="X26" s="12">
        <f t="shared" si="5"/>
        <v>0</v>
      </c>
      <c r="Y26" s="12">
        <f t="shared" si="5"/>
        <v>0</v>
      </c>
      <c r="Z26" s="12">
        <f t="shared" si="5"/>
        <v>0</v>
      </c>
      <c r="AA26" s="12">
        <f t="shared" si="5"/>
        <v>0</v>
      </c>
      <c r="AB26" s="12">
        <v>0</v>
      </c>
      <c r="AC26" s="12">
        <v>0</v>
      </c>
      <c r="AD26" s="12">
        <v>0</v>
      </c>
      <c r="AE26" s="12">
        <v>0</v>
      </c>
      <c r="AF26" s="12">
        <v>0</v>
      </c>
      <c r="AG26" s="12">
        <v>0</v>
      </c>
      <c r="AH26" s="12">
        <v>0</v>
      </c>
      <c r="AI26" s="13" t="s">
        <v>246</v>
      </c>
      <c r="AJ26" s="13" t="s">
        <v>246</v>
      </c>
    </row>
    <row r="27" spans="1:36" ht="10.5" customHeight="1" x14ac:dyDescent="0.2">
      <c r="A27" s="11"/>
      <c r="B27" s="11"/>
      <c r="C27" s="11" t="s">
        <v>54</v>
      </c>
      <c r="D27" s="11"/>
      <c r="E27" s="11"/>
      <c r="F27" s="2"/>
      <c r="G27" s="12">
        <v>5983569</v>
      </c>
      <c r="H27" s="12">
        <v>6403243</v>
      </c>
      <c r="I27" s="12">
        <v>7112385</v>
      </c>
      <c r="J27" s="12">
        <v>7991008</v>
      </c>
      <c r="K27" s="12">
        <f t="shared" si="5"/>
        <v>8606234</v>
      </c>
      <c r="L27" s="12">
        <f t="shared" si="5"/>
        <v>9400075</v>
      </c>
      <c r="M27" s="12">
        <f t="shared" si="5"/>
        <v>9306761</v>
      </c>
      <c r="N27" s="12">
        <f t="shared" si="5"/>
        <v>10596034</v>
      </c>
      <c r="O27" s="12">
        <f t="shared" si="5"/>
        <v>8160185</v>
      </c>
      <c r="P27" s="12">
        <f t="shared" si="5"/>
        <v>11897406</v>
      </c>
      <c r="Q27" s="12">
        <f t="shared" si="5"/>
        <v>11326326</v>
      </c>
      <c r="R27" s="12">
        <f t="shared" si="5"/>
        <v>11444656</v>
      </c>
      <c r="S27" s="12">
        <f t="shared" si="5"/>
        <v>12273565.056</v>
      </c>
      <c r="T27" s="12">
        <f t="shared" si="5"/>
        <v>12988255.559999999</v>
      </c>
      <c r="U27" s="12">
        <f t="shared" si="5"/>
        <v>13494841</v>
      </c>
      <c r="V27" s="12">
        <f t="shared" si="5"/>
        <v>15150921.4</v>
      </c>
      <c r="W27" s="12">
        <f t="shared" si="5"/>
        <v>14377198.07</v>
      </c>
      <c r="X27" s="12">
        <f t="shared" si="5"/>
        <v>14154321.789999999</v>
      </c>
      <c r="Y27" s="12">
        <f t="shared" si="5"/>
        <v>12952503</v>
      </c>
      <c r="Z27" s="12">
        <f t="shared" si="5"/>
        <v>13026814</v>
      </c>
      <c r="AA27" s="12">
        <f t="shared" si="5"/>
        <v>14844437</v>
      </c>
      <c r="AB27" s="12">
        <v>16361907</v>
      </c>
      <c r="AC27" s="12">
        <v>16816733</v>
      </c>
      <c r="AD27" s="12">
        <v>17685220</v>
      </c>
      <c r="AE27" s="12">
        <v>18996480</v>
      </c>
      <c r="AF27" s="12">
        <v>19229459</v>
      </c>
      <c r="AG27" s="12">
        <v>20153644</v>
      </c>
      <c r="AH27" s="12">
        <v>11555745</v>
      </c>
      <c r="AI27" s="13">
        <v>-5.6314377717226916E-2</v>
      </c>
      <c r="AJ27" s="13">
        <v>-0.42661758836268021</v>
      </c>
    </row>
    <row r="28" spans="1:36" ht="10.5" customHeight="1" x14ac:dyDescent="0.2">
      <c r="A28" s="11"/>
      <c r="B28" s="14"/>
      <c r="C28" s="11" t="s">
        <v>55</v>
      </c>
      <c r="E28" s="11"/>
      <c r="F28" s="2"/>
      <c r="G28" s="12">
        <v>0</v>
      </c>
      <c r="H28" s="12">
        <v>0</v>
      </c>
      <c r="I28" s="12">
        <v>0</v>
      </c>
      <c r="J28" s="12">
        <v>0</v>
      </c>
      <c r="K28" s="12">
        <f t="shared" si="5"/>
        <v>0</v>
      </c>
      <c r="L28" s="12">
        <f t="shared" si="5"/>
        <v>0</v>
      </c>
      <c r="M28" s="12">
        <f t="shared" si="5"/>
        <v>6534</v>
      </c>
      <c r="N28" s="12">
        <f t="shared" si="5"/>
        <v>8236</v>
      </c>
      <c r="O28" s="12">
        <f t="shared" si="5"/>
        <v>7643</v>
      </c>
      <c r="P28" s="12">
        <f t="shared" si="5"/>
        <v>12695</v>
      </c>
      <c r="Q28" s="12">
        <f t="shared" si="5"/>
        <v>6902</v>
      </c>
      <c r="R28" s="12">
        <f t="shared" si="5"/>
        <v>6902</v>
      </c>
      <c r="S28" s="12">
        <f t="shared" si="5"/>
        <v>6977.9219999999996</v>
      </c>
      <c r="T28" s="12">
        <f t="shared" si="5"/>
        <v>32890.31</v>
      </c>
      <c r="U28" s="12">
        <f t="shared" si="5"/>
        <v>36815</v>
      </c>
      <c r="V28" s="12">
        <f t="shared" si="5"/>
        <v>42928</v>
      </c>
      <c r="W28" s="12">
        <f t="shared" si="5"/>
        <v>45750</v>
      </c>
      <c r="X28" s="12">
        <f t="shared" si="5"/>
        <v>45750</v>
      </c>
      <c r="Y28" s="12">
        <f t="shared" si="5"/>
        <v>28828</v>
      </c>
      <c r="Z28" s="12">
        <f t="shared" si="5"/>
        <v>36762</v>
      </c>
      <c r="AA28" s="12">
        <f t="shared" si="5"/>
        <v>29822</v>
      </c>
      <c r="AB28" s="12">
        <v>34969</v>
      </c>
      <c r="AC28" s="12">
        <v>34928</v>
      </c>
      <c r="AD28" s="12">
        <v>233528</v>
      </c>
      <c r="AE28" s="12">
        <v>36261</v>
      </c>
      <c r="AF28" s="12">
        <v>18779</v>
      </c>
      <c r="AG28" s="12">
        <v>19826</v>
      </c>
      <c r="AH28" s="12">
        <v>19284</v>
      </c>
      <c r="AI28" s="13">
        <v>-9.4436342354796254E-2</v>
      </c>
      <c r="AJ28" s="13">
        <v>-2.7337839201049128E-2</v>
      </c>
    </row>
    <row r="29" spans="1:36" ht="10.5" customHeight="1" x14ac:dyDescent="0.2">
      <c r="A29" s="11"/>
      <c r="B29" s="11"/>
      <c r="C29" s="11" t="s">
        <v>56</v>
      </c>
      <c r="D29" s="11"/>
      <c r="E29" s="11"/>
      <c r="F29" s="2"/>
      <c r="G29" s="12">
        <v>9407714</v>
      </c>
      <c r="H29" s="12">
        <v>9928193</v>
      </c>
      <c r="I29" s="12">
        <v>13900437</v>
      </c>
      <c r="J29" s="12">
        <v>12106195</v>
      </c>
      <c r="K29" s="12">
        <f t="shared" si="5"/>
        <v>16276406</v>
      </c>
      <c r="L29" s="12">
        <f t="shared" si="5"/>
        <v>13426196</v>
      </c>
      <c r="M29" s="12">
        <f t="shared" si="5"/>
        <v>13338496</v>
      </c>
      <c r="N29" s="12">
        <f t="shared" si="5"/>
        <v>15744775</v>
      </c>
      <c r="O29" s="12">
        <f t="shared" si="5"/>
        <v>23554047</v>
      </c>
      <c r="P29" s="12">
        <f t="shared" si="5"/>
        <v>21518891</v>
      </c>
      <c r="Q29" s="12">
        <f t="shared" si="5"/>
        <v>15419468</v>
      </c>
      <c r="R29" s="12">
        <f t="shared" si="5"/>
        <v>15878272</v>
      </c>
      <c r="S29" s="12">
        <f t="shared" si="5"/>
        <v>15672096.335000001</v>
      </c>
      <c r="T29" s="12">
        <f t="shared" si="5"/>
        <v>17277656</v>
      </c>
      <c r="U29" s="12">
        <f t="shared" si="5"/>
        <v>12921592</v>
      </c>
      <c r="V29" s="12">
        <f t="shared" si="5"/>
        <v>16339663</v>
      </c>
      <c r="W29" s="12">
        <f t="shared" si="5"/>
        <v>14570206</v>
      </c>
      <c r="X29" s="12">
        <f t="shared" si="5"/>
        <v>14611877</v>
      </c>
      <c r="Y29" s="12">
        <f t="shared" si="5"/>
        <v>13948819</v>
      </c>
      <c r="Z29" s="12">
        <f t="shared" si="5"/>
        <v>16574672</v>
      </c>
      <c r="AA29" s="12">
        <f t="shared" si="5"/>
        <v>18292202</v>
      </c>
      <c r="AB29" s="12">
        <v>11104176</v>
      </c>
      <c r="AC29" s="12">
        <v>12616088</v>
      </c>
      <c r="AD29" s="12">
        <v>15006103</v>
      </c>
      <c r="AE29" s="12">
        <v>22697506</v>
      </c>
      <c r="AF29" s="12">
        <v>24002407</v>
      </c>
      <c r="AG29" s="12">
        <v>26978819</v>
      </c>
      <c r="AH29" s="12">
        <v>50596140</v>
      </c>
      <c r="AI29" s="13">
        <v>0.28757294187689308</v>
      </c>
      <c r="AJ29" s="13">
        <v>0.87540232950893815</v>
      </c>
    </row>
    <row r="30" spans="1:36" ht="10.5" customHeight="1" x14ac:dyDescent="0.2">
      <c r="A30" s="11"/>
      <c r="B30" s="11"/>
      <c r="C30" s="11" t="s">
        <v>57</v>
      </c>
      <c r="D30" s="11"/>
      <c r="E30" s="11"/>
      <c r="F30" s="2"/>
      <c r="G30" s="12">
        <v>6144824</v>
      </c>
      <c r="H30" s="12">
        <v>6371757</v>
      </c>
      <c r="I30" s="12">
        <v>6988895</v>
      </c>
      <c r="J30" s="12">
        <v>9104811</v>
      </c>
      <c r="K30" s="12">
        <f t="shared" si="5"/>
        <v>10637888</v>
      </c>
      <c r="L30" s="12">
        <f t="shared" si="5"/>
        <v>11180130</v>
      </c>
      <c r="M30" s="12">
        <f t="shared" si="5"/>
        <v>12511594</v>
      </c>
      <c r="N30" s="12">
        <f t="shared" si="5"/>
        <v>12222028</v>
      </c>
      <c r="O30" s="12">
        <f t="shared" si="5"/>
        <v>9447921</v>
      </c>
      <c r="P30" s="12">
        <f t="shared" si="5"/>
        <v>10092215</v>
      </c>
      <c r="Q30" s="12">
        <f t="shared" si="5"/>
        <v>7538848</v>
      </c>
      <c r="R30" s="12">
        <f t="shared" si="5"/>
        <v>8925765</v>
      </c>
      <c r="S30" s="12">
        <f t="shared" si="5"/>
        <v>7855577</v>
      </c>
      <c r="T30" s="12">
        <f t="shared" si="5"/>
        <v>6518827</v>
      </c>
      <c r="U30" s="12">
        <f t="shared" si="5"/>
        <v>1219954</v>
      </c>
      <c r="V30" s="12">
        <f t="shared" si="5"/>
        <v>2539184</v>
      </c>
      <c r="W30" s="12">
        <f t="shared" si="5"/>
        <v>0</v>
      </c>
      <c r="X30" s="12">
        <f t="shared" si="5"/>
        <v>0</v>
      </c>
      <c r="Y30" s="12">
        <f t="shared" si="5"/>
        <v>0</v>
      </c>
      <c r="Z30" s="12">
        <f t="shared" si="5"/>
        <v>596110</v>
      </c>
      <c r="AA30" s="12">
        <f t="shared" si="5"/>
        <v>2061377</v>
      </c>
      <c r="AB30" s="12">
        <v>3560564</v>
      </c>
      <c r="AC30" s="12">
        <v>7611829</v>
      </c>
      <c r="AD30" s="12">
        <v>7214835</v>
      </c>
      <c r="AE30" s="12">
        <v>13674233</v>
      </c>
      <c r="AF30" s="12">
        <v>11679052</v>
      </c>
      <c r="AG30" s="12">
        <v>15766962</v>
      </c>
      <c r="AH30" s="12">
        <v>17026578</v>
      </c>
      <c r="AI30" s="13">
        <v>0.29798028482592209</v>
      </c>
      <c r="AJ30" s="13">
        <v>7.988958177231606E-2</v>
      </c>
    </row>
    <row r="31" spans="1:36" ht="10.5" customHeight="1" x14ac:dyDescent="0.2">
      <c r="A31" s="11"/>
      <c r="B31" s="11"/>
      <c r="C31" s="11" t="s">
        <v>58</v>
      </c>
      <c r="D31" s="11"/>
      <c r="E31" s="11"/>
      <c r="F31" s="2"/>
      <c r="G31" s="12">
        <v>4736433</v>
      </c>
      <c r="H31" s="12">
        <v>5278509</v>
      </c>
      <c r="I31" s="12">
        <v>6596887</v>
      </c>
      <c r="J31" s="12">
        <v>6921544</v>
      </c>
      <c r="K31" s="12">
        <f t="shared" si="5"/>
        <v>7493192</v>
      </c>
      <c r="L31" s="12">
        <f t="shared" si="5"/>
        <v>7752642</v>
      </c>
      <c r="M31" s="12">
        <f t="shared" si="5"/>
        <v>8587174</v>
      </c>
      <c r="N31" s="12">
        <f t="shared" si="5"/>
        <v>9328716</v>
      </c>
      <c r="O31" s="12">
        <f t="shared" si="5"/>
        <v>10710850</v>
      </c>
      <c r="P31" s="12">
        <f t="shared" si="5"/>
        <v>10434975</v>
      </c>
      <c r="Q31" s="12">
        <f t="shared" si="5"/>
        <v>12037489</v>
      </c>
      <c r="R31" s="12">
        <f t="shared" si="5"/>
        <v>13732145</v>
      </c>
      <c r="S31" s="12">
        <f t="shared" si="5"/>
        <v>13620132</v>
      </c>
      <c r="T31" s="12">
        <f t="shared" si="5"/>
        <v>13701176</v>
      </c>
      <c r="U31" s="12">
        <f t="shared" si="5"/>
        <v>11886707</v>
      </c>
      <c r="V31" s="12">
        <f t="shared" si="5"/>
        <v>14136281</v>
      </c>
      <c r="W31" s="12">
        <f t="shared" si="5"/>
        <v>13338489</v>
      </c>
      <c r="X31" s="12">
        <f t="shared" si="5"/>
        <v>13027014</v>
      </c>
      <c r="Y31" s="12">
        <f t="shared" si="5"/>
        <v>12854461</v>
      </c>
      <c r="Z31" s="12">
        <f t="shared" si="5"/>
        <v>10086567</v>
      </c>
      <c r="AA31" s="12">
        <f t="shared" si="5"/>
        <v>13830804</v>
      </c>
      <c r="AB31" s="12">
        <v>12541122</v>
      </c>
      <c r="AC31" s="12">
        <v>11525145</v>
      </c>
      <c r="AD31" s="12">
        <v>11227310</v>
      </c>
      <c r="AE31" s="12">
        <v>13366396</v>
      </c>
      <c r="AF31" s="12">
        <v>13060489</v>
      </c>
      <c r="AG31" s="12">
        <v>14604018</v>
      </c>
      <c r="AH31" s="12">
        <v>14590354</v>
      </c>
      <c r="AI31" s="13">
        <v>2.5545435675655259E-2</v>
      </c>
      <c r="AJ31" s="13">
        <v>-9.3563291965265995E-4</v>
      </c>
    </row>
    <row r="32" spans="1:36" ht="10.5" customHeight="1" x14ac:dyDescent="0.2">
      <c r="A32" s="11"/>
      <c r="B32" s="11"/>
      <c r="C32" s="11" t="s">
        <v>59</v>
      </c>
      <c r="D32" s="11"/>
      <c r="E32" s="11"/>
      <c r="F32" s="2"/>
      <c r="G32" s="12">
        <f>SUM(G89,G146,G203)</f>
        <v>0</v>
      </c>
      <c r="H32" s="12">
        <f>SUM(H89,H146,H203)</f>
        <v>0</v>
      </c>
      <c r="I32" s="12">
        <f>SUM(I89,I146,I203)</f>
        <v>0</v>
      </c>
      <c r="J32" s="12">
        <f>SUM(J89,J146,J203)</f>
        <v>0</v>
      </c>
      <c r="K32" s="12">
        <f t="shared" si="5"/>
        <v>0</v>
      </c>
      <c r="L32" s="12">
        <f t="shared" si="5"/>
        <v>0</v>
      </c>
      <c r="M32" s="12">
        <f t="shared" si="5"/>
        <v>0</v>
      </c>
      <c r="N32" s="12">
        <f t="shared" si="5"/>
        <v>0</v>
      </c>
      <c r="O32" s="12">
        <f t="shared" si="5"/>
        <v>0</v>
      </c>
      <c r="P32" s="12">
        <f t="shared" si="5"/>
        <v>0</v>
      </c>
      <c r="Q32" s="12">
        <f t="shared" si="5"/>
        <v>689755</v>
      </c>
      <c r="R32" s="12">
        <f t="shared" si="5"/>
        <v>1522892</v>
      </c>
      <c r="S32" s="12">
        <f t="shared" si="5"/>
        <v>2137433</v>
      </c>
      <c r="T32" s="12">
        <f t="shared" si="5"/>
        <v>1446848</v>
      </c>
      <c r="U32" s="12">
        <f t="shared" si="5"/>
        <v>1040161</v>
      </c>
      <c r="V32" s="12">
        <f t="shared" si="5"/>
        <v>759075</v>
      </c>
      <c r="W32" s="12">
        <f t="shared" si="5"/>
        <v>789799</v>
      </c>
      <c r="X32" s="12">
        <f t="shared" si="5"/>
        <v>1318289</v>
      </c>
      <c r="Y32" s="12">
        <f t="shared" si="5"/>
        <v>1303645</v>
      </c>
      <c r="Z32" s="12">
        <f t="shared" ref="Z32:AA32" si="6">SUM(Z89,Z146,Z203)</f>
        <v>1146845</v>
      </c>
      <c r="AA32" s="12">
        <f t="shared" si="6"/>
        <v>998923</v>
      </c>
      <c r="AB32" s="12">
        <v>943156</v>
      </c>
      <c r="AC32" s="12">
        <v>1798157</v>
      </c>
      <c r="AD32" s="12">
        <v>741680</v>
      </c>
      <c r="AE32" s="12">
        <v>213504</v>
      </c>
      <c r="AF32" s="12">
        <v>500606</v>
      </c>
      <c r="AG32" s="12">
        <v>217597</v>
      </c>
      <c r="AH32" s="12">
        <v>2427</v>
      </c>
      <c r="AI32" s="13">
        <v>-0.62981878708880767</v>
      </c>
      <c r="AJ32" s="13">
        <v>-0.98884635358024242</v>
      </c>
    </row>
    <row r="33" spans="1:39" ht="10.5" customHeight="1" x14ac:dyDescent="0.2">
      <c r="A33" s="11"/>
      <c r="B33" s="11"/>
      <c r="C33" s="11"/>
      <c r="D33" s="11"/>
      <c r="E33" s="11"/>
      <c r="F33" s="2"/>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3"/>
      <c r="AJ33" s="13"/>
    </row>
    <row r="34" spans="1:39" ht="10.5" customHeight="1" x14ac:dyDescent="0.2">
      <c r="A34" s="11"/>
      <c r="B34" s="11" t="s">
        <v>60</v>
      </c>
      <c r="C34" s="11"/>
      <c r="D34" s="11"/>
      <c r="E34" s="11"/>
      <c r="F34" s="2"/>
      <c r="G34" s="12">
        <v>5889812</v>
      </c>
      <c r="H34" s="12">
        <v>6032768</v>
      </c>
      <c r="I34" s="12">
        <v>6985987</v>
      </c>
      <c r="J34" s="12">
        <v>7331083</v>
      </c>
      <c r="K34" s="12">
        <f t="shared" ref="K34:AA34" si="7">SUM(K91,K147,K204)</f>
        <v>6599441</v>
      </c>
      <c r="L34" s="12">
        <f t="shared" si="7"/>
        <v>7603961</v>
      </c>
      <c r="M34" s="12">
        <f t="shared" si="7"/>
        <v>8437795</v>
      </c>
      <c r="N34" s="12">
        <f t="shared" si="7"/>
        <v>11164157</v>
      </c>
      <c r="O34" s="12">
        <f t="shared" si="7"/>
        <v>13174141</v>
      </c>
      <c r="P34" s="12">
        <f t="shared" si="7"/>
        <v>13988352</v>
      </c>
      <c r="Q34" s="12">
        <f t="shared" si="7"/>
        <v>13908151</v>
      </c>
      <c r="R34" s="12">
        <f t="shared" si="7"/>
        <v>15785109</v>
      </c>
      <c r="S34" s="12">
        <f t="shared" si="7"/>
        <v>18345980.226</v>
      </c>
      <c r="T34" s="12">
        <f t="shared" si="7"/>
        <v>21822897</v>
      </c>
      <c r="U34" s="12">
        <f t="shared" si="7"/>
        <v>23744986</v>
      </c>
      <c r="V34" s="12">
        <f t="shared" si="7"/>
        <v>25044267</v>
      </c>
      <c r="W34" s="12">
        <f t="shared" si="7"/>
        <v>22099103.239999998</v>
      </c>
      <c r="X34" s="12">
        <f t="shared" si="7"/>
        <v>25268014</v>
      </c>
      <c r="Y34" s="12">
        <f t="shared" si="7"/>
        <v>30265992</v>
      </c>
      <c r="Z34" s="12">
        <f t="shared" si="7"/>
        <v>30608641</v>
      </c>
      <c r="AA34" s="12">
        <f t="shared" si="7"/>
        <v>28624485</v>
      </c>
      <c r="AB34" s="12">
        <v>33095814</v>
      </c>
      <c r="AC34" s="12">
        <v>32971632</v>
      </c>
      <c r="AD34" s="12">
        <v>31991418</v>
      </c>
      <c r="AE34" s="12">
        <v>46731629</v>
      </c>
      <c r="AF34" s="12">
        <v>92222348</v>
      </c>
      <c r="AG34" s="12">
        <v>40860066</v>
      </c>
      <c r="AH34" s="12">
        <v>24844744</v>
      </c>
      <c r="AI34" s="13">
        <v>-4.6669305012000062E-2</v>
      </c>
      <c r="AJ34" s="13">
        <v>-0.39195536296980038</v>
      </c>
    </row>
    <row r="35" spans="1:39" ht="10.5" customHeight="1" x14ac:dyDescent="0.2">
      <c r="A35" s="11"/>
      <c r="B35" s="11"/>
      <c r="C35" s="11"/>
      <c r="D35" s="11"/>
      <c r="E35" s="11"/>
      <c r="F35" s="2"/>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3"/>
      <c r="AJ35" s="13"/>
    </row>
    <row r="36" spans="1:39" ht="10.5" customHeight="1" x14ac:dyDescent="0.2">
      <c r="A36" s="11"/>
      <c r="B36" s="11" t="s">
        <v>61</v>
      </c>
      <c r="C36" s="11"/>
      <c r="D36" s="11"/>
      <c r="E36" s="11"/>
      <c r="F36" s="2"/>
      <c r="G36" s="12">
        <v>1276162</v>
      </c>
      <c r="H36" s="12">
        <v>83469</v>
      </c>
      <c r="I36" s="12">
        <v>1360912</v>
      </c>
      <c r="J36" s="12">
        <v>1303092</v>
      </c>
      <c r="K36" s="12">
        <f t="shared" ref="K36:AA36" si="8">SUM(K93,K149,K206)</f>
        <v>1898095</v>
      </c>
      <c r="L36" s="12">
        <f t="shared" si="8"/>
        <v>153918</v>
      </c>
      <c r="M36" s="12">
        <f t="shared" si="8"/>
        <v>257963</v>
      </c>
      <c r="N36" s="12">
        <f t="shared" si="8"/>
        <v>266977</v>
      </c>
      <c r="O36" s="12">
        <f t="shared" si="8"/>
        <v>1869155</v>
      </c>
      <c r="P36" s="12">
        <f t="shared" si="8"/>
        <v>2673359</v>
      </c>
      <c r="Q36" s="12">
        <f t="shared" si="8"/>
        <v>3214872</v>
      </c>
      <c r="R36" s="12">
        <f t="shared" si="8"/>
        <v>3210939</v>
      </c>
      <c r="S36" s="12">
        <f t="shared" si="8"/>
        <v>3750828.057</v>
      </c>
      <c r="T36" s="12">
        <f t="shared" si="8"/>
        <v>7662755</v>
      </c>
      <c r="U36" s="12">
        <f t="shared" si="8"/>
        <v>6375541</v>
      </c>
      <c r="V36" s="12">
        <f t="shared" si="8"/>
        <v>5693813</v>
      </c>
      <c r="W36" s="12">
        <f t="shared" si="8"/>
        <v>5785521.6399999997</v>
      </c>
      <c r="X36" s="12">
        <f t="shared" si="8"/>
        <v>5515390</v>
      </c>
      <c r="Y36" s="12">
        <f t="shared" si="8"/>
        <v>6064501</v>
      </c>
      <c r="Z36" s="12">
        <f t="shared" si="8"/>
        <v>5917849</v>
      </c>
      <c r="AA36" s="12">
        <f t="shared" si="8"/>
        <v>5218244</v>
      </c>
      <c r="AB36" s="12">
        <v>11623780</v>
      </c>
      <c r="AC36" s="12">
        <v>2370941</v>
      </c>
      <c r="AD36" s="12">
        <v>9587127</v>
      </c>
      <c r="AE36" s="12">
        <v>13606768</v>
      </c>
      <c r="AF36" s="12">
        <v>2328851</v>
      </c>
      <c r="AG36" s="12">
        <v>3064689</v>
      </c>
      <c r="AH36" s="12">
        <v>9338858</v>
      </c>
      <c r="AI36" s="13">
        <v>-3.5820859069547684E-2</v>
      </c>
      <c r="AJ36" s="13">
        <v>2.0472449243626349</v>
      </c>
    </row>
    <row r="37" spans="1:39" ht="10.5" customHeight="1" x14ac:dyDescent="0.2">
      <c r="A37" s="11"/>
      <c r="B37" s="11"/>
      <c r="C37" s="11"/>
      <c r="D37" s="11"/>
      <c r="E37" s="11"/>
      <c r="F37" s="2"/>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3"/>
      <c r="AJ37" s="13"/>
    </row>
    <row r="38" spans="1:39" ht="10.5" customHeight="1" x14ac:dyDescent="0.2">
      <c r="A38" s="11"/>
      <c r="B38" s="11" t="s">
        <v>62</v>
      </c>
      <c r="C38" s="11"/>
      <c r="D38" s="11"/>
      <c r="E38" s="11"/>
      <c r="F38" s="2"/>
      <c r="G38" s="5"/>
      <c r="H38" s="5"/>
      <c r="I38" s="5"/>
      <c r="J38" s="5"/>
      <c r="K38" s="5"/>
      <c r="L38" s="5"/>
      <c r="M38" s="5"/>
      <c r="N38" s="5"/>
      <c r="O38" s="5"/>
      <c r="P38" s="5"/>
      <c r="Q38" s="5"/>
      <c r="R38" s="12">
        <f t="shared" ref="R38:AA38" si="9">R233</f>
        <v>61427394</v>
      </c>
      <c r="S38" s="12">
        <f t="shared" si="9"/>
        <v>69367831.825000003</v>
      </c>
      <c r="T38" s="12">
        <f t="shared" si="9"/>
        <v>77308269.650000006</v>
      </c>
      <c r="U38" s="12">
        <f t="shared" si="9"/>
        <v>87245887.325000003</v>
      </c>
      <c r="V38" s="12">
        <f t="shared" si="9"/>
        <v>97183505</v>
      </c>
      <c r="W38" s="12">
        <f t="shared" si="9"/>
        <v>89172570.944999993</v>
      </c>
      <c r="X38" s="12">
        <f t="shared" si="9"/>
        <v>81161636.890000001</v>
      </c>
      <c r="Y38" s="12">
        <f t="shared" si="9"/>
        <v>88423533.414999992</v>
      </c>
      <c r="Z38" s="12">
        <f t="shared" si="9"/>
        <v>95685429.939999998</v>
      </c>
      <c r="AA38" s="12">
        <f t="shared" si="9"/>
        <v>95106211.715000004</v>
      </c>
      <c r="AB38" s="12">
        <v>94526993.49000001</v>
      </c>
      <c r="AC38" s="12">
        <v>93954787.696305022</v>
      </c>
      <c r="AD38" s="12">
        <v>105612656</v>
      </c>
      <c r="AE38" s="12">
        <v>111805523.33860093</v>
      </c>
      <c r="AF38" s="12">
        <v>114407369.84999999</v>
      </c>
      <c r="AG38" s="12">
        <v>119075666.22409028</v>
      </c>
      <c r="AH38" s="12">
        <v>133461831.54000001</v>
      </c>
      <c r="AI38" s="13">
        <v>5.9172929768253946E-2</v>
      </c>
      <c r="AJ38" s="13">
        <v>0.12081532501221692</v>
      </c>
    </row>
    <row r="39" spans="1:39" ht="10.5" customHeight="1" x14ac:dyDescent="0.2">
      <c r="A39" s="18"/>
      <c r="B39" s="14"/>
      <c r="C39" s="18"/>
      <c r="D39" s="18"/>
      <c r="E39" s="18"/>
      <c r="F39" s="2"/>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3"/>
      <c r="AJ39" s="13"/>
    </row>
    <row r="40" spans="1:39" ht="10.5" customHeight="1" x14ac:dyDescent="0.2">
      <c r="A40" s="8" t="s">
        <v>63</v>
      </c>
      <c r="B40" s="18"/>
      <c r="C40" s="18"/>
      <c r="D40" s="18"/>
      <c r="E40" s="18"/>
      <c r="F40" s="2"/>
      <c r="G40" s="5">
        <v>148765623</v>
      </c>
      <c r="H40" s="5">
        <v>149687056</v>
      </c>
      <c r="I40" s="5">
        <v>149589289</v>
      </c>
      <c r="J40" s="5">
        <v>173017176</v>
      </c>
      <c r="K40" s="5">
        <f t="shared" ref="K40:Q40" si="10">SUM(K96,K152,K209)</f>
        <v>207166624</v>
      </c>
      <c r="L40" s="5">
        <f t="shared" si="10"/>
        <v>224946488</v>
      </c>
      <c r="M40" s="5">
        <f t="shared" si="10"/>
        <v>258037344</v>
      </c>
      <c r="N40" s="5">
        <f t="shared" si="10"/>
        <v>265149633</v>
      </c>
      <c r="O40" s="5">
        <f t="shared" si="10"/>
        <v>274359222</v>
      </c>
      <c r="P40" s="5">
        <f t="shared" si="10"/>
        <v>333773508</v>
      </c>
      <c r="Q40" s="5">
        <f t="shared" si="10"/>
        <v>360464619</v>
      </c>
      <c r="R40" s="5">
        <f t="shared" ref="R40:AA40" si="11">SUM(R96,R152,R209,R234)</f>
        <v>445635433</v>
      </c>
      <c r="S40" s="5">
        <f t="shared" si="11"/>
        <v>455533845.42500001</v>
      </c>
      <c r="T40" s="5">
        <f t="shared" si="11"/>
        <v>473852378.85000002</v>
      </c>
      <c r="U40" s="5">
        <f t="shared" si="11"/>
        <v>554928446.58500004</v>
      </c>
      <c r="V40" s="5">
        <f t="shared" si="11"/>
        <v>588519128.31999993</v>
      </c>
      <c r="W40" s="5">
        <f t="shared" si="11"/>
        <v>713767838.55999994</v>
      </c>
      <c r="X40" s="5">
        <f t="shared" si="11"/>
        <v>749744186.24000001</v>
      </c>
      <c r="Y40" s="5">
        <f t="shared" si="11"/>
        <v>683064401.78499997</v>
      </c>
      <c r="Z40" s="5">
        <f t="shared" si="11"/>
        <v>675160460.33000004</v>
      </c>
      <c r="AA40" s="5">
        <f t="shared" si="11"/>
        <v>705385876.78999996</v>
      </c>
      <c r="AB40" s="5">
        <v>646648040.25</v>
      </c>
      <c r="AC40" s="5">
        <v>690289828.22529852</v>
      </c>
      <c r="AD40" s="5">
        <v>739591241</v>
      </c>
      <c r="AE40" s="5">
        <v>885518986.9463644</v>
      </c>
      <c r="AF40" s="5">
        <v>881970414.80999994</v>
      </c>
      <c r="AG40" s="5">
        <v>868700717.49739325</v>
      </c>
      <c r="AH40" s="5">
        <v>831954325.11000001</v>
      </c>
      <c r="AI40" s="10">
        <v>4.2890199828264475E-2</v>
      </c>
      <c r="AJ40" s="10">
        <v>-4.2300405245726647E-2</v>
      </c>
    </row>
    <row r="41" spans="1:39" ht="10.5" customHeight="1" x14ac:dyDescent="0.2">
      <c r="A41" s="11"/>
      <c r="B41" s="19"/>
      <c r="C41" s="19"/>
      <c r="D41" s="19"/>
      <c r="E41" s="14"/>
      <c r="F41" s="2"/>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3"/>
      <c r="AJ41" s="13"/>
    </row>
    <row r="42" spans="1:39" ht="10.5" customHeight="1" x14ac:dyDescent="0.2">
      <c r="A42" s="11"/>
      <c r="B42" s="19" t="s">
        <v>64</v>
      </c>
      <c r="C42" s="14"/>
      <c r="D42" s="19"/>
      <c r="E42" s="14"/>
      <c r="F42" s="2"/>
      <c r="G42" s="12">
        <v>37576671</v>
      </c>
      <c r="H42" s="12">
        <v>40515121</v>
      </c>
      <c r="I42" s="12">
        <v>45299722</v>
      </c>
      <c r="J42" s="12">
        <v>50954330</v>
      </c>
      <c r="K42" s="12">
        <f t="shared" ref="K42:AA51" si="12">SUM(K98,K154,K211)</f>
        <v>51994941</v>
      </c>
      <c r="L42" s="12">
        <f t="shared" si="12"/>
        <v>56059455</v>
      </c>
      <c r="M42" s="12">
        <f t="shared" si="12"/>
        <v>62619221</v>
      </c>
      <c r="N42" s="12">
        <f t="shared" si="12"/>
        <v>80149706</v>
      </c>
      <c r="O42" s="12">
        <f t="shared" si="12"/>
        <v>75979031</v>
      </c>
      <c r="P42" s="12">
        <f t="shared" si="12"/>
        <v>84088475</v>
      </c>
      <c r="Q42" s="12">
        <f t="shared" si="12"/>
        <v>93116977</v>
      </c>
      <c r="R42" s="12">
        <f t="shared" si="12"/>
        <v>98349059</v>
      </c>
      <c r="S42" s="12">
        <f t="shared" si="12"/>
        <v>102429884</v>
      </c>
      <c r="T42" s="12">
        <f t="shared" si="12"/>
        <v>112129866</v>
      </c>
      <c r="U42" s="12">
        <f t="shared" si="12"/>
        <v>126033495</v>
      </c>
      <c r="V42" s="12">
        <f t="shared" si="12"/>
        <v>136595196</v>
      </c>
      <c r="W42" s="12">
        <f t="shared" si="12"/>
        <v>149633052.15000001</v>
      </c>
      <c r="X42" s="12">
        <f t="shared" si="12"/>
        <v>157660378</v>
      </c>
      <c r="Y42" s="12">
        <f t="shared" si="12"/>
        <v>155088670</v>
      </c>
      <c r="Z42" s="12">
        <f t="shared" si="12"/>
        <v>157311248</v>
      </c>
      <c r="AA42" s="12">
        <f t="shared" si="12"/>
        <v>161577130</v>
      </c>
      <c r="AB42" s="12">
        <v>141667685</v>
      </c>
      <c r="AC42" s="12">
        <v>144546900</v>
      </c>
      <c r="AD42" s="12">
        <v>171080104</v>
      </c>
      <c r="AE42" s="12">
        <v>215222698</v>
      </c>
      <c r="AF42" s="12">
        <v>193546948</v>
      </c>
      <c r="AG42" s="12">
        <v>198278074</v>
      </c>
      <c r="AH42" s="12">
        <v>194009634</v>
      </c>
      <c r="AI42" s="13">
        <v>5.3801348232596524E-2</v>
      </c>
      <c r="AJ42" s="13">
        <v>-2.1527544190287021E-2</v>
      </c>
    </row>
    <row r="43" spans="1:39" ht="10.5" customHeight="1" x14ac:dyDescent="0.2">
      <c r="A43" s="11"/>
      <c r="B43" s="19" t="s">
        <v>65</v>
      </c>
      <c r="C43" s="14"/>
      <c r="D43" s="19"/>
      <c r="E43" s="14"/>
      <c r="F43" s="2"/>
      <c r="G43" s="12">
        <v>34456255</v>
      </c>
      <c r="H43" s="12">
        <v>36092217</v>
      </c>
      <c r="I43" s="12">
        <v>37979484</v>
      </c>
      <c r="J43" s="12">
        <v>41705223</v>
      </c>
      <c r="K43" s="12">
        <f t="shared" si="12"/>
        <v>47665975</v>
      </c>
      <c r="L43" s="12">
        <f t="shared" si="12"/>
        <v>51912018</v>
      </c>
      <c r="M43" s="12">
        <f t="shared" si="12"/>
        <v>57270742</v>
      </c>
      <c r="N43" s="12">
        <f t="shared" si="12"/>
        <v>62221846</v>
      </c>
      <c r="O43" s="12">
        <f t="shared" si="12"/>
        <v>70176662</v>
      </c>
      <c r="P43" s="12">
        <f t="shared" si="12"/>
        <v>77506396</v>
      </c>
      <c r="Q43" s="12">
        <f t="shared" si="12"/>
        <v>81696659</v>
      </c>
      <c r="R43" s="12">
        <f t="shared" si="12"/>
        <v>88394910</v>
      </c>
      <c r="S43" s="12">
        <f t="shared" si="12"/>
        <v>93897609</v>
      </c>
      <c r="T43" s="12">
        <f t="shared" si="12"/>
        <v>96502835</v>
      </c>
      <c r="U43" s="12">
        <f t="shared" si="12"/>
        <v>103839879</v>
      </c>
      <c r="V43" s="12">
        <f t="shared" si="12"/>
        <v>112008956</v>
      </c>
      <c r="W43" s="12">
        <f t="shared" si="12"/>
        <v>117066260</v>
      </c>
      <c r="X43" s="12">
        <f t="shared" si="12"/>
        <v>122500387</v>
      </c>
      <c r="Y43" s="12">
        <f t="shared" si="12"/>
        <v>124987223</v>
      </c>
      <c r="Z43" s="12">
        <f t="shared" si="12"/>
        <v>119726825</v>
      </c>
      <c r="AA43" s="12">
        <f t="shared" si="12"/>
        <v>125976619</v>
      </c>
      <c r="AB43" s="12">
        <v>124543726</v>
      </c>
      <c r="AC43" s="12">
        <v>129006393</v>
      </c>
      <c r="AD43" s="12">
        <v>137101920</v>
      </c>
      <c r="AE43" s="12">
        <v>148018970</v>
      </c>
      <c r="AF43" s="12">
        <v>153841341</v>
      </c>
      <c r="AG43" s="12">
        <v>163295733</v>
      </c>
      <c r="AH43" s="12">
        <v>167680854</v>
      </c>
      <c r="AI43" s="13">
        <v>5.0816629756692988E-2</v>
      </c>
      <c r="AJ43" s="13">
        <v>2.6853861515168925E-2</v>
      </c>
    </row>
    <row r="44" spans="1:39" ht="10.5" customHeight="1" x14ac:dyDescent="0.2">
      <c r="A44" s="11"/>
      <c r="B44" s="19" t="s">
        <v>66</v>
      </c>
      <c r="C44" s="14"/>
      <c r="D44" s="19"/>
      <c r="E44" s="14"/>
      <c r="F44" s="2"/>
      <c r="G44" s="12">
        <v>20520487</v>
      </c>
      <c r="H44" s="12">
        <v>20725671</v>
      </c>
      <c r="I44" s="12">
        <v>23612342</v>
      </c>
      <c r="J44" s="12">
        <v>27039549</v>
      </c>
      <c r="K44" s="12">
        <f t="shared" si="12"/>
        <v>27030893</v>
      </c>
      <c r="L44" s="12">
        <f t="shared" si="12"/>
        <v>29049920</v>
      </c>
      <c r="M44" s="12">
        <f t="shared" si="12"/>
        <v>30576255</v>
      </c>
      <c r="N44" s="12">
        <f t="shared" si="12"/>
        <v>35356896</v>
      </c>
      <c r="O44" s="12">
        <f t="shared" si="12"/>
        <v>30419876</v>
      </c>
      <c r="P44" s="12">
        <f t="shared" si="12"/>
        <v>41669183</v>
      </c>
      <c r="Q44" s="12">
        <f t="shared" si="12"/>
        <v>45012421</v>
      </c>
      <c r="R44" s="12">
        <f t="shared" si="12"/>
        <v>45773580</v>
      </c>
      <c r="S44" s="12">
        <f t="shared" si="12"/>
        <v>50549251</v>
      </c>
      <c r="T44" s="12">
        <f t="shared" si="12"/>
        <v>54286461</v>
      </c>
      <c r="U44" s="12">
        <f t="shared" si="12"/>
        <v>59918032</v>
      </c>
      <c r="V44" s="12">
        <f t="shared" si="12"/>
        <v>65854277</v>
      </c>
      <c r="W44" s="12">
        <f t="shared" si="12"/>
        <v>69405186.310000002</v>
      </c>
      <c r="X44" s="12">
        <f t="shared" si="12"/>
        <v>67539248</v>
      </c>
      <c r="Y44" s="12">
        <f t="shared" si="12"/>
        <v>69478450</v>
      </c>
      <c r="Z44" s="12">
        <f t="shared" si="12"/>
        <v>70398081</v>
      </c>
      <c r="AA44" s="12">
        <f t="shared" si="12"/>
        <v>71134093</v>
      </c>
      <c r="AB44" s="12">
        <v>67668100</v>
      </c>
      <c r="AC44" s="12">
        <v>82474844</v>
      </c>
      <c r="AD44" s="12">
        <v>74383159</v>
      </c>
      <c r="AE44" s="12">
        <v>113572753</v>
      </c>
      <c r="AF44" s="12">
        <v>81566228</v>
      </c>
      <c r="AG44" s="12">
        <v>88528082</v>
      </c>
      <c r="AH44" s="12">
        <v>95952186</v>
      </c>
      <c r="AI44" s="13">
        <v>5.9933166233441693E-2</v>
      </c>
      <c r="AJ44" s="13">
        <v>8.3861570614395559E-2</v>
      </c>
    </row>
    <row r="45" spans="1:39" ht="10.5" customHeight="1" x14ac:dyDescent="0.2">
      <c r="A45" s="11"/>
      <c r="B45" s="19" t="s">
        <v>67</v>
      </c>
      <c r="C45" s="14"/>
      <c r="D45" s="19"/>
      <c r="E45" s="14"/>
      <c r="F45" s="2"/>
      <c r="G45" s="12">
        <v>1717630</v>
      </c>
      <c r="H45" s="12">
        <v>2595305</v>
      </c>
      <c r="I45" s="12">
        <v>3012481</v>
      </c>
      <c r="J45" s="12">
        <v>2509123</v>
      </c>
      <c r="K45" s="12">
        <f t="shared" si="12"/>
        <v>3400353</v>
      </c>
      <c r="L45" s="12">
        <f t="shared" si="12"/>
        <v>3269484</v>
      </c>
      <c r="M45" s="12">
        <f t="shared" si="12"/>
        <v>2966585</v>
      </c>
      <c r="N45" s="12">
        <f t="shared" si="12"/>
        <v>5518710</v>
      </c>
      <c r="O45" s="12">
        <f t="shared" si="12"/>
        <v>4837603</v>
      </c>
      <c r="P45" s="12">
        <f t="shared" si="12"/>
        <v>5530265</v>
      </c>
      <c r="Q45" s="12">
        <f t="shared" si="12"/>
        <v>5437753</v>
      </c>
      <c r="R45" s="12">
        <f t="shared" si="12"/>
        <v>5913582</v>
      </c>
      <c r="S45" s="12">
        <f t="shared" si="12"/>
        <v>6057637</v>
      </c>
      <c r="T45" s="12">
        <f t="shared" si="12"/>
        <v>3118876</v>
      </c>
      <c r="U45" s="12">
        <f t="shared" si="12"/>
        <v>4159148</v>
      </c>
      <c r="V45" s="12">
        <f t="shared" si="12"/>
        <v>5300959</v>
      </c>
      <c r="W45" s="12">
        <f t="shared" si="12"/>
        <v>5034587.17</v>
      </c>
      <c r="X45" s="12">
        <f t="shared" si="12"/>
        <v>7932212</v>
      </c>
      <c r="Y45" s="12">
        <f t="shared" si="12"/>
        <v>9499672</v>
      </c>
      <c r="Z45" s="12">
        <f t="shared" si="12"/>
        <v>8060720</v>
      </c>
      <c r="AA45" s="12">
        <f t="shared" si="12"/>
        <v>10754952</v>
      </c>
      <c r="AB45" s="12">
        <v>5130637</v>
      </c>
      <c r="AC45" s="12">
        <v>4458885</v>
      </c>
      <c r="AD45" s="12">
        <v>9799553</v>
      </c>
      <c r="AE45" s="12">
        <v>24788015</v>
      </c>
      <c r="AF45" s="12">
        <v>31840950</v>
      </c>
      <c r="AG45" s="12">
        <v>33196153</v>
      </c>
      <c r="AH45" s="12">
        <v>5182810</v>
      </c>
      <c r="AI45" s="13">
        <v>1.6876820710276519E-3</v>
      </c>
      <c r="AJ45" s="13">
        <v>-0.84387317409942053</v>
      </c>
    </row>
    <row r="46" spans="1:39" ht="10.5" customHeight="1" x14ac:dyDescent="0.2">
      <c r="A46" s="11"/>
      <c r="B46" s="19" t="s">
        <v>69</v>
      </c>
      <c r="C46" s="14"/>
      <c r="D46" s="19"/>
      <c r="E46" s="14"/>
      <c r="F46" s="2"/>
      <c r="G46" s="12">
        <v>6785352</v>
      </c>
      <c r="H46" s="12">
        <v>6856533</v>
      </c>
      <c r="I46" s="12">
        <v>7496245</v>
      </c>
      <c r="J46" s="12">
        <v>8103717</v>
      </c>
      <c r="K46" s="12">
        <f t="shared" si="12"/>
        <v>8056469</v>
      </c>
      <c r="L46" s="12">
        <f t="shared" si="12"/>
        <v>8389454</v>
      </c>
      <c r="M46" s="12">
        <f t="shared" si="12"/>
        <v>9103159</v>
      </c>
      <c r="N46" s="12">
        <f t="shared" si="12"/>
        <v>10016906</v>
      </c>
      <c r="O46" s="12">
        <f t="shared" si="12"/>
        <v>10673126</v>
      </c>
      <c r="P46" s="12">
        <f t="shared" si="12"/>
        <v>11723867</v>
      </c>
      <c r="Q46" s="12">
        <f t="shared" si="12"/>
        <v>11746357</v>
      </c>
      <c r="R46" s="12">
        <f t="shared" si="12"/>
        <v>12434599</v>
      </c>
      <c r="S46" s="12">
        <f t="shared" si="12"/>
        <v>13585696</v>
      </c>
      <c r="T46" s="12">
        <f t="shared" si="12"/>
        <v>13617077</v>
      </c>
      <c r="U46" s="12">
        <f t="shared" si="12"/>
        <v>15514120</v>
      </c>
      <c r="V46" s="12">
        <f t="shared" si="12"/>
        <v>16648163</v>
      </c>
      <c r="W46" s="12">
        <f t="shared" si="12"/>
        <v>18829800</v>
      </c>
      <c r="X46" s="12">
        <f t="shared" si="12"/>
        <v>19727692</v>
      </c>
      <c r="Y46" s="12">
        <f t="shared" si="12"/>
        <v>18337899</v>
      </c>
      <c r="Z46" s="12">
        <f t="shared" si="12"/>
        <v>17242808</v>
      </c>
      <c r="AA46" s="12">
        <f t="shared" si="12"/>
        <v>17448597</v>
      </c>
      <c r="AB46" s="12">
        <v>16004163</v>
      </c>
      <c r="AC46" s="12">
        <v>10903066</v>
      </c>
      <c r="AD46" s="12">
        <v>24001006</v>
      </c>
      <c r="AE46" s="12">
        <v>12711365</v>
      </c>
      <c r="AF46" s="12">
        <v>24947665</v>
      </c>
      <c r="AG46" s="12">
        <v>27740669</v>
      </c>
      <c r="AH46" s="12">
        <v>15260540</v>
      </c>
      <c r="AI46" s="13">
        <v>-7.8983865261640362E-3</v>
      </c>
      <c r="AJ46" s="13">
        <v>-0.44988565344260445</v>
      </c>
      <c r="AM46" t="s">
        <v>123</v>
      </c>
    </row>
    <row r="47" spans="1:39" ht="10.5" customHeight="1" x14ac:dyDescent="0.2">
      <c r="A47" s="11"/>
      <c r="B47" s="19" t="s">
        <v>70</v>
      </c>
      <c r="C47" s="14"/>
      <c r="D47" s="19"/>
      <c r="E47" s="14"/>
      <c r="F47" s="2"/>
      <c r="G47" s="12">
        <v>6210898</v>
      </c>
      <c r="H47" s="12">
        <v>6031632</v>
      </c>
      <c r="I47" s="12">
        <v>5942525</v>
      </c>
      <c r="J47" s="12">
        <v>6724964</v>
      </c>
      <c r="K47" s="12">
        <f t="shared" si="12"/>
        <v>7493467</v>
      </c>
      <c r="L47" s="12">
        <f t="shared" si="12"/>
        <v>8397426</v>
      </c>
      <c r="M47" s="12">
        <f t="shared" si="12"/>
        <v>8033987</v>
      </c>
      <c r="N47" s="12">
        <f t="shared" si="12"/>
        <v>8256374</v>
      </c>
      <c r="O47" s="12">
        <f t="shared" si="12"/>
        <v>7891933</v>
      </c>
      <c r="P47" s="12">
        <f t="shared" si="12"/>
        <v>8535662</v>
      </c>
      <c r="Q47" s="12">
        <f t="shared" si="12"/>
        <v>9355414</v>
      </c>
      <c r="R47" s="12">
        <f t="shared" si="12"/>
        <v>9341741</v>
      </c>
      <c r="S47" s="12">
        <f t="shared" si="12"/>
        <v>10237801</v>
      </c>
      <c r="T47" s="12">
        <f t="shared" si="12"/>
        <v>12295687</v>
      </c>
      <c r="U47" s="12">
        <f t="shared" si="12"/>
        <v>13841953</v>
      </c>
      <c r="V47" s="12">
        <f t="shared" si="12"/>
        <v>13366853</v>
      </c>
      <c r="W47" s="12">
        <f t="shared" si="12"/>
        <v>14841140.050000001</v>
      </c>
      <c r="X47" s="12">
        <f t="shared" si="12"/>
        <v>13162691</v>
      </c>
      <c r="Y47" s="12">
        <f t="shared" si="12"/>
        <v>15523259</v>
      </c>
      <c r="Z47" s="12">
        <f t="shared" si="12"/>
        <v>13595701</v>
      </c>
      <c r="AA47" s="12">
        <f t="shared" si="12"/>
        <v>13597021</v>
      </c>
      <c r="AB47" s="12">
        <v>17067086</v>
      </c>
      <c r="AC47" s="12">
        <v>5954006</v>
      </c>
      <c r="AD47" s="12">
        <v>18201493</v>
      </c>
      <c r="AE47" s="12">
        <v>14794126</v>
      </c>
      <c r="AF47" s="12">
        <v>20391244</v>
      </c>
      <c r="AG47" s="12">
        <v>21625347</v>
      </c>
      <c r="AH47" s="12">
        <v>24492202</v>
      </c>
      <c r="AI47" s="13">
        <v>6.2049460415049218E-2</v>
      </c>
      <c r="AJ47" s="13">
        <v>0.13256920224216517</v>
      </c>
    </row>
    <row r="48" spans="1:39" ht="10.5" customHeight="1" x14ac:dyDescent="0.2">
      <c r="A48" s="11"/>
      <c r="B48" s="19" t="s">
        <v>71</v>
      </c>
      <c r="C48" s="14"/>
      <c r="D48" s="19"/>
      <c r="E48" s="14"/>
      <c r="F48" s="2"/>
      <c r="G48" s="12">
        <v>4065366</v>
      </c>
      <c r="H48" s="12">
        <v>3930437</v>
      </c>
      <c r="I48" s="12">
        <v>5495545</v>
      </c>
      <c r="J48" s="12">
        <v>5775571</v>
      </c>
      <c r="K48" s="12">
        <f t="shared" si="12"/>
        <v>6086767</v>
      </c>
      <c r="L48" s="12">
        <f t="shared" si="12"/>
        <v>6550428</v>
      </c>
      <c r="M48" s="12">
        <f t="shared" si="12"/>
        <v>6596982</v>
      </c>
      <c r="N48" s="12">
        <f t="shared" si="12"/>
        <v>7448083</v>
      </c>
      <c r="O48" s="12">
        <f t="shared" si="12"/>
        <v>9272541</v>
      </c>
      <c r="P48" s="12">
        <f t="shared" si="12"/>
        <v>8596698</v>
      </c>
      <c r="Q48" s="12">
        <f t="shared" si="12"/>
        <v>8807445</v>
      </c>
      <c r="R48" s="12">
        <f t="shared" si="12"/>
        <v>8712000</v>
      </c>
      <c r="S48" s="12">
        <f t="shared" si="12"/>
        <v>10914634</v>
      </c>
      <c r="T48" s="12">
        <f t="shared" si="12"/>
        <v>9741372</v>
      </c>
      <c r="U48" s="12">
        <f t="shared" si="12"/>
        <v>10609376</v>
      </c>
      <c r="V48" s="12">
        <f t="shared" si="12"/>
        <v>11241060</v>
      </c>
      <c r="W48" s="12">
        <f t="shared" si="12"/>
        <v>16870820.75</v>
      </c>
      <c r="X48" s="12">
        <f t="shared" si="12"/>
        <v>16860695</v>
      </c>
      <c r="Y48" s="12">
        <f t="shared" si="12"/>
        <v>16509465</v>
      </c>
      <c r="Z48" s="12">
        <f t="shared" si="12"/>
        <v>14877498</v>
      </c>
      <c r="AA48" s="12">
        <f t="shared" si="12"/>
        <v>16525817</v>
      </c>
      <c r="AB48" s="12">
        <v>13463262</v>
      </c>
      <c r="AC48" s="12">
        <v>13667634</v>
      </c>
      <c r="AD48" s="12">
        <v>21599839</v>
      </c>
      <c r="AE48" s="12">
        <v>13862650</v>
      </c>
      <c r="AF48" s="12">
        <v>21190619</v>
      </c>
      <c r="AG48" s="12">
        <v>27476706</v>
      </c>
      <c r="AH48" s="12">
        <v>22617657</v>
      </c>
      <c r="AI48" s="13">
        <v>9.0308888795670006E-2</v>
      </c>
      <c r="AJ48" s="13">
        <v>-0.17684248614080597</v>
      </c>
    </row>
    <row r="49" spans="1:36" ht="10.5" customHeight="1" x14ac:dyDescent="0.2">
      <c r="A49" s="11"/>
      <c r="B49" s="19" t="s">
        <v>72</v>
      </c>
      <c r="C49" s="14"/>
      <c r="D49" s="19"/>
      <c r="E49" s="14"/>
      <c r="F49" s="2"/>
      <c r="G49" s="12">
        <v>15058331</v>
      </c>
      <c r="H49" s="12">
        <v>17208452</v>
      </c>
      <c r="I49" s="12">
        <v>15863086</v>
      </c>
      <c r="J49" s="12">
        <v>15767570</v>
      </c>
      <c r="K49" s="12">
        <f t="shared" si="12"/>
        <v>28045875</v>
      </c>
      <c r="L49" s="12">
        <f t="shared" si="12"/>
        <v>20842537</v>
      </c>
      <c r="M49" s="12">
        <f t="shared" si="12"/>
        <v>20446368</v>
      </c>
      <c r="N49" s="12">
        <f t="shared" si="12"/>
        <v>17632275</v>
      </c>
      <c r="O49" s="12">
        <f t="shared" si="12"/>
        <v>22208172</v>
      </c>
      <c r="P49" s="12">
        <f t="shared" si="12"/>
        <v>50273594</v>
      </c>
      <c r="Q49" s="12">
        <f t="shared" si="12"/>
        <v>27607540</v>
      </c>
      <c r="R49" s="12">
        <f t="shared" si="12"/>
        <v>23773324</v>
      </c>
      <c r="S49" s="12">
        <f t="shared" si="12"/>
        <v>30236864</v>
      </c>
      <c r="T49" s="12">
        <f t="shared" si="12"/>
        <v>45470015</v>
      </c>
      <c r="U49" s="12">
        <f t="shared" si="12"/>
        <v>47084263</v>
      </c>
      <c r="V49" s="12">
        <f t="shared" si="12"/>
        <v>48908647</v>
      </c>
      <c r="W49" s="12">
        <f t="shared" si="12"/>
        <v>81938206.879999995</v>
      </c>
      <c r="X49" s="12">
        <f t="shared" si="12"/>
        <v>75562290</v>
      </c>
      <c r="Y49" s="12">
        <f t="shared" si="12"/>
        <v>78516366</v>
      </c>
      <c r="Z49" s="12">
        <f t="shared" si="12"/>
        <v>105992951</v>
      </c>
      <c r="AA49" s="12">
        <f t="shared" si="12"/>
        <v>138874489</v>
      </c>
      <c r="AB49" s="12">
        <v>83223849</v>
      </c>
      <c r="AC49" s="12">
        <v>72581753</v>
      </c>
      <c r="AD49" s="12">
        <v>73707038</v>
      </c>
      <c r="AE49" s="12">
        <v>85343565</v>
      </c>
      <c r="AF49" s="12">
        <v>119689307</v>
      </c>
      <c r="AG49" s="12">
        <v>88176765</v>
      </c>
      <c r="AH49" s="12">
        <v>92342387</v>
      </c>
      <c r="AI49" s="13">
        <v>1.7479223450526549E-2</v>
      </c>
      <c r="AJ49" s="13">
        <v>4.7241719516473532E-2</v>
      </c>
    </row>
    <row r="50" spans="1:36" ht="10.5" customHeight="1" x14ac:dyDescent="0.2">
      <c r="A50" s="11"/>
      <c r="B50" s="19" t="s">
        <v>73</v>
      </c>
      <c r="C50" s="14"/>
      <c r="D50" s="19"/>
      <c r="E50" s="14"/>
      <c r="F50" s="2"/>
      <c r="G50" s="12">
        <v>19172402</v>
      </c>
      <c r="H50" s="12">
        <v>15670150</v>
      </c>
      <c r="I50" s="12">
        <v>4808451</v>
      </c>
      <c r="J50" s="12">
        <v>14400088</v>
      </c>
      <c r="K50" s="12">
        <f t="shared" si="12"/>
        <v>27286084</v>
      </c>
      <c r="L50" s="12">
        <f t="shared" si="12"/>
        <v>40305788</v>
      </c>
      <c r="M50" s="12">
        <f t="shared" si="12"/>
        <v>59730468</v>
      </c>
      <c r="N50" s="12">
        <f t="shared" si="12"/>
        <v>38468797</v>
      </c>
      <c r="O50" s="12">
        <f t="shared" si="12"/>
        <v>42785284</v>
      </c>
      <c r="P50" s="12">
        <f t="shared" si="12"/>
        <v>45830809</v>
      </c>
      <c r="Q50" s="12">
        <f t="shared" si="12"/>
        <v>77666688</v>
      </c>
      <c r="R50" s="12">
        <f t="shared" si="12"/>
        <v>90840018</v>
      </c>
      <c r="S50" s="12">
        <f t="shared" si="12"/>
        <v>71087111</v>
      </c>
      <c r="T50" s="12">
        <f t="shared" si="12"/>
        <v>54809011</v>
      </c>
      <c r="U50" s="12">
        <f t="shared" si="12"/>
        <v>90105717</v>
      </c>
      <c r="V50" s="12">
        <f t="shared" si="12"/>
        <v>83534724</v>
      </c>
      <c r="W50" s="12">
        <f t="shared" si="12"/>
        <v>146296929.97</v>
      </c>
      <c r="X50" s="12">
        <f t="shared" si="12"/>
        <v>173895822</v>
      </c>
      <c r="Y50" s="12">
        <f t="shared" si="12"/>
        <v>95873356</v>
      </c>
      <c r="Z50" s="12">
        <f t="shared" si="12"/>
        <v>66754196</v>
      </c>
      <c r="AA50" s="12">
        <f t="shared" si="12"/>
        <v>46888590</v>
      </c>
      <c r="AB50" s="12">
        <v>65043302</v>
      </c>
      <c r="AC50" s="12">
        <v>121292634</v>
      </c>
      <c r="AD50" s="12">
        <v>98527821</v>
      </c>
      <c r="AE50" s="12">
        <v>75193485</v>
      </c>
      <c r="AF50" s="12">
        <v>68670279</v>
      </c>
      <c r="AG50" s="12">
        <v>59066696</v>
      </c>
      <c r="AH50" s="12">
        <v>69786254</v>
      </c>
      <c r="AI50" s="13">
        <v>1.1799711015474834E-2</v>
      </c>
      <c r="AJ50" s="13">
        <v>0.18148226878984394</v>
      </c>
    </row>
    <row r="51" spans="1:36" ht="10.5" customHeight="1" x14ac:dyDescent="0.2">
      <c r="A51" s="11"/>
      <c r="B51" s="19" t="s">
        <v>206</v>
      </c>
      <c r="C51" s="14"/>
      <c r="D51" s="19"/>
      <c r="E51" s="14"/>
      <c r="F51" s="2"/>
      <c r="G51" s="12">
        <v>3202231</v>
      </c>
      <c r="H51" s="12">
        <v>61538</v>
      </c>
      <c r="I51" s="12">
        <v>79408</v>
      </c>
      <c r="J51" s="12">
        <v>37041</v>
      </c>
      <c r="K51" s="12">
        <f t="shared" si="12"/>
        <v>105800</v>
      </c>
      <c r="L51" s="12">
        <f t="shared" si="12"/>
        <v>169978</v>
      </c>
      <c r="M51" s="12">
        <f t="shared" si="12"/>
        <v>693577</v>
      </c>
      <c r="N51" s="12">
        <f t="shared" si="12"/>
        <v>80040</v>
      </c>
      <c r="O51" s="12">
        <f t="shared" si="12"/>
        <v>114994</v>
      </c>
      <c r="P51" s="12">
        <f t="shared" si="12"/>
        <v>18559</v>
      </c>
      <c r="Q51" s="12">
        <f t="shared" si="12"/>
        <v>17365</v>
      </c>
      <c r="R51" s="12">
        <f t="shared" si="12"/>
        <v>239549</v>
      </c>
      <c r="S51" s="12">
        <f t="shared" si="12"/>
        <v>262413</v>
      </c>
      <c r="T51" s="12">
        <f t="shared" si="12"/>
        <v>1194359</v>
      </c>
      <c r="U51" s="12">
        <f t="shared" si="12"/>
        <v>2096080</v>
      </c>
      <c r="V51" s="12">
        <f t="shared" si="12"/>
        <v>2294346</v>
      </c>
      <c r="W51" s="12">
        <f t="shared" si="12"/>
        <v>2626647</v>
      </c>
      <c r="X51" s="12">
        <f t="shared" si="12"/>
        <v>5218302</v>
      </c>
      <c r="Y51" s="12">
        <f t="shared" si="12"/>
        <v>7053481</v>
      </c>
      <c r="Z51" s="12">
        <f t="shared" si="12"/>
        <v>6491780</v>
      </c>
      <c r="AA51" s="12">
        <f t="shared" si="12"/>
        <v>7523223</v>
      </c>
      <c r="AB51" s="12">
        <v>17374191</v>
      </c>
      <c r="AC51" s="12">
        <v>9561984</v>
      </c>
      <c r="AD51" s="12">
        <v>11972457</v>
      </c>
      <c r="AE51" s="12">
        <v>80843259</v>
      </c>
      <c r="AF51" s="12">
        <v>55748075</v>
      </c>
      <c r="AG51" s="12">
        <v>44642714</v>
      </c>
      <c r="AH51" s="12">
        <v>24423076</v>
      </c>
      <c r="AI51" s="13">
        <v>5.8398693044123595E-2</v>
      </c>
      <c r="AJ51" s="13">
        <v>-0.45292134344699564</v>
      </c>
    </row>
    <row r="52" spans="1:36" ht="10.5" customHeight="1" x14ac:dyDescent="0.2">
      <c r="A52" s="11"/>
      <c r="B52" s="19" t="s">
        <v>75</v>
      </c>
      <c r="C52" s="19"/>
      <c r="D52" s="19"/>
      <c r="E52" s="19"/>
      <c r="F52" s="2"/>
      <c r="G52" s="5"/>
      <c r="H52" s="5"/>
      <c r="I52" s="5"/>
      <c r="J52" s="5"/>
      <c r="K52" s="5"/>
      <c r="L52" s="5"/>
      <c r="M52" s="5"/>
      <c r="N52" s="5"/>
      <c r="O52" s="5"/>
      <c r="P52" s="5"/>
      <c r="Q52" s="5"/>
      <c r="R52" s="12">
        <f t="shared" ref="R52:AA52" si="13">R234</f>
        <v>61863071</v>
      </c>
      <c r="S52" s="12">
        <f t="shared" si="13"/>
        <v>66274945.424999997</v>
      </c>
      <c r="T52" s="12">
        <f t="shared" si="13"/>
        <v>70686819.849999994</v>
      </c>
      <c r="U52" s="12">
        <f t="shared" si="13"/>
        <v>81726383.584999993</v>
      </c>
      <c r="V52" s="12">
        <f t="shared" si="13"/>
        <v>92765947.319999993</v>
      </c>
      <c r="W52" s="12">
        <f t="shared" si="13"/>
        <v>91225208.280000001</v>
      </c>
      <c r="X52" s="12">
        <f t="shared" si="13"/>
        <v>89684469.24000001</v>
      </c>
      <c r="Y52" s="12">
        <f t="shared" si="13"/>
        <v>92196560.784999996</v>
      </c>
      <c r="Z52" s="12">
        <f t="shared" si="13"/>
        <v>94708652.329999998</v>
      </c>
      <c r="AA52" s="12">
        <f t="shared" si="13"/>
        <v>95085345.789999992</v>
      </c>
      <c r="AB52" s="12">
        <v>95462039.25</v>
      </c>
      <c r="AC52" s="12">
        <v>95841729.225298554</v>
      </c>
      <c r="AD52" s="12">
        <v>99216851</v>
      </c>
      <c r="AE52" s="12">
        <v>101168100.9463644</v>
      </c>
      <c r="AF52" s="12">
        <v>110537758.81</v>
      </c>
      <c r="AG52" s="12">
        <v>116673778.49739327</v>
      </c>
      <c r="AH52" s="12">
        <v>120206725.11</v>
      </c>
      <c r="AI52" s="13">
        <v>3.9161407933146819E-2</v>
      </c>
      <c r="AJ52" s="13">
        <v>3.0280553678011444E-2</v>
      </c>
    </row>
    <row r="53" spans="1:36" ht="10.5" customHeight="1" x14ac:dyDescent="0.2">
      <c r="A53" s="20"/>
      <c r="B53" s="21"/>
      <c r="C53" s="21"/>
      <c r="D53" s="21"/>
      <c r="E53" s="22"/>
      <c r="F53" s="23"/>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13"/>
      <c r="AJ53" s="24"/>
    </row>
    <row r="54" spans="1:36" ht="10.5" customHeight="1" x14ac:dyDescent="0.2">
      <c r="A54" s="20" t="s">
        <v>207</v>
      </c>
      <c r="B54" s="21"/>
      <c r="C54" s="21"/>
      <c r="D54" s="21"/>
      <c r="E54" s="22"/>
      <c r="F54" s="2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13"/>
      <c r="AJ54" s="24"/>
    </row>
    <row r="55" spans="1:36" ht="10.5" customHeight="1" x14ac:dyDescent="0.2">
      <c r="A55" s="26" t="s">
        <v>76</v>
      </c>
      <c r="B55" s="27"/>
      <c r="C55" s="27"/>
      <c r="D55" s="27"/>
      <c r="E55" s="8"/>
      <c r="F55" s="14"/>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28"/>
    </row>
    <row r="56" spans="1:36" ht="10.5" customHeight="1" x14ac:dyDescent="0.2">
      <c r="A56" s="31"/>
      <c r="B56" s="99"/>
      <c r="C56" s="29"/>
      <c r="D56" s="29"/>
      <c r="E56" s="29"/>
      <c r="F56" s="29"/>
      <c r="G56" s="29"/>
      <c r="H56" s="29"/>
      <c r="I56" s="29"/>
      <c r="J56" s="29"/>
      <c r="K56" s="29"/>
      <c r="L56" s="29"/>
      <c r="M56" s="29"/>
      <c r="N56" s="29"/>
      <c r="O56" s="29"/>
      <c r="P56" s="30"/>
      <c r="Q56" s="30"/>
      <c r="R56" s="30"/>
      <c r="S56" s="30"/>
      <c r="T56" s="30"/>
      <c r="U56" s="30"/>
      <c r="V56" s="30"/>
      <c r="W56" s="5"/>
      <c r="X56" s="5"/>
      <c r="Y56" s="5"/>
      <c r="Z56" s="5"/>
      <c r="AA56" s="5"/>
      <c r="AB56" s="5"/>
      <c r="AC56" s="5"/>
      <c r="AD56" s="5"/>
      <c r="AE56" s="5"/>
      <c r="AF56" s="5"/>
      <c r="AG56" s="5"/>
      <c r="AH56" s="5"/>
      <c r="AI56" s="13"/>
      <c r="AJ56" s="13"/>
    </row>
    <row r="57" spans="1:36" ht="10.5" customHeight="1" x14ac:dyDescent="0.2">
      <c r="A57" s="31"/>
      <c r="B57" s="29"/>
      <c r="C57" s="29"/>
      <c r="D57" s="29"/>
      <c r="E57" s="29"/>
      <c r="F57" s="29"/>
      <c r="G57" s="29"/>
      <c r="H57" s="29"/>
      <c r="I57" s="29"/>
      <c r="J57" s="29"/>
      <c r="K57" s="29"/>
      <c r="L57" s="29"/>
      <c r="M57" s="29"/>
      <c r="N57" s="29"/>
      <c r="O57" s="29"/>
      <c r="P57" s="30"/>
      <c r="Q57" s="30"/>
      <c r="R57" s="30"/>
      <c r="S57" s="30"/>
      <c r="T57" s="30"/>
      <c r="U57" s="30"/>
      <c r="V57" s="30"/>
      <c r="W57" s="5"/>
      <c r="X57" s="5"/>
      <c r="Y57" s="5"/>
      <c r="Z57" s="5"/>
      <c r="AA57" s="5"/>
      <c r="AB57" s="5"/>
      <c r="AC57" s="5"/>
      <c r="AD57" s="5"/>
      <c r="AE57" s="5"/>
      <c r="AF57" s="5"/>
      <c r="AG57" s="5"/>
      <c r="AH57" s="5"/>
      <c r="AI57" s="13"/>
      <c r="AJ57" s="13"/>
    </row>
    <row r="58" spans="1:36" ht="10.5" customHeight="1" x14ac:dyDescent="0.2">
      <c r="A58" s="31"/>
      <c r="B58" s="29"/>
      <c r="C58" s="29"/>
      <c r="D58" s="29"/>
      <c r="E58" s="29"/>
      <c r="F58" s="29"/>
      <c r="G58" s="29"/>
      <c r="H58" s="29"/>
      <c r="I58" s="29"/>
      <c r="J58" s="29"/>
      <c r="K58" s="29"/>
      <c r="L58" s="29"/>
      <c r="M58" s="29"/>
      <c r="N58" s="29"/>
      <c r="O58" s="29"/>
      <c r="P58" s="30"/>
      <c r="Q58" s="30"/>
      <c r="R58" s="30"/>
      <c r="S58" s="30"/>
      <c r="T58" s="30"/>
      <c r="U58" s="30"/>
      <c r="V58" s="30"/>
      <c r="W58" s="5"/>
      <c r="X58" s="5"/>
      <c r="Y58" s="5"/>
      <c r="Z58" s="5"/>
      <c r="AA58" s="5"/>
      <c r="AB58" s="5"/>
      <c r="AC58" s="5"/>
      <c r="AD58" s="5"/>
      <c r="AE58" s="5"/>
      <c r="AF58" s="5"/>
      <c r="AG58" s="5"/>
      <c r="AH58" s="5"/>
      <c r="AI58" s="13"/>
      <c r="AJ58" s="13"/>
    </row>
    <row r="59" spans="1:36" ht="13.5" customHeight="1" x14ac:dyDescent="0.2">
      <c r="A59" s="32" t="s">
        <v>205</v>
      </c>
      <c r="B59" s="14"/>
      <c r="C59" s="8"/>
      <c r="D59" s="8"/>
      <c r="E59" s="33"/>
      <c r="F59" s="2"/>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4" t="s">
        <v>1</v>
      </c>
      <c r="AJ59" s="4" t="s">
        <v>2</v>
      </c>
    </row>
    <row r="60" spans="1:36" ht="10.5" customHeight="1" x14ac:dyDescent="0.2">
      <c r="A60" s="34"/>
      <c r="B60" s="14"/>
      <c r="C60" s="11"/>
      <c r="D60" s="11"/>
      <c r="E60" s="34"/>
      <c r="F60" s="2"/>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4" t="s">
        <v>3</v>
      </c>
      <c r="AJ60" s="4" t="s">
        <v>4</v>
      </c>
    </row>
    <row r="61" spans="1:36" ht="10.5" customHeight="1" thickBot="1" x14ac:dyDescent="0.25">
      <c r="A61" s="33"/>
      <c r="B61" s="33"/>
      <c r="C61" s="33"/>
      <c r="D61" s="33"/>
      <c r="E61" s="33"/>
      <c r="F61" s="2"/>
      <c r="G61" s="37" t="s">
        <v>5</v>
      </c>
      <c r="H61" s="37" t="s">
        <v>6</v>
      </c>
      <c r="I61" s="37" t="s">
        <v>7</v>
      </c>
      <c r="J61" s="37" t="s">
        <v>8</v>
      </c>
      <c r="K61" s="37" t="s">
        <v>9</v>
      </c>
      <c r="L61" s="37" t="s">
        <v>10</v>
      </c>
      <c r="M61" s="37" t="s">
        <v>11</v>
      </c>
      <c r="N61" s="37" t="s">
        <v>12</v>
      </c>
      <c r="O61" s="37" t="s">
        <v>13</v>
      </c>
      <c r="P61" s="37" t="s">
        <v>14</v>
      </c>
      <c r="Q61" s="37" t="s">
        <v>15</v>
      </c>
      <c r="R61" s="37" t="s">
        <v>16</v>
      </c>
      <c r="S61" s="37" t="s">
        <v>17</v>
      </c>
      <c r="T61" s="37" t="s">
        <v>18</v>
      </c>
      <c r="U61" s="37" t="s">
        <v>19</v>
      </c>
      <c r="V61" s="37" t="s">
        <v>20</v>
      </c>
      <c r="W61" s="37" t="s">
        <v>21</v>
      </c>
      <c r="X61" s="37" t="s">
        <v>22</v>
      </c>
      <c r="Y61" s="37" t="s">
        <v>23</v>
      </c>
      <c r="Z61" s="37" t="s">
        <v>24</v>
      </c>
      <c r="AA61" s="37" t="s">
        <v>25</v>
      </c>
      <c r="AB61" s="37" t="s">
        <v>85</v>
      </c>
      <c r="AC61" s="37" t="s">
        <v>27</v>
      </c>
      <c r="AD61" s="37" t="s">
        <v>28</v>
      </c>
      <c r="AE61" s="37" t="s">
        <v>29</v>
      </c>
      <c r="AF61" s="37" t="s">
        <v>30</v>
      </c>
      <c r="AG61" s="37" t="s">
        <v>31</v>
      </c>
      <c r="AH61" s="37" t="s">
        <v>2</v>
      </c>
      <c r="AI61" s="7" t="s">
        <v>32</v>
      </c>
      <c r="AJ61" s="7" t="s">
        <v>33</v>
      </c>
    </row>
    <row r="62" spans="1:36" ht="10.5" customHeight="1" x14ac:dyDescent="0.2">
      <c r="A62" s="38" t="s">
        <v>86</v>
      </c>
      <c r="B62" s="38"/>
      <c r="C62" s="38"/>
      <c r="D62" s="38"/>
      <c r="E62" s="33"/>
      <c r="F62" s="9"/>
      <c r="G62" s="5">
        <v>78803742</v>
      </c>
      <c r="H62" s="5">
        <v>78925057</v>
      </c>
      <c r="I62" s="5">
        <v>84509878</v>
      </c>
      <c r="J62" s="5">
        <v>103689227</v>
      </c>
      <c r="K62" s="5">
        <f>SUM(K64,K79,K91,K93)</f>
        <v>135031114</v>
      </c>
      <c r="L62" s="5">
        <f>SUM(L64,L79,L91,L93)</f>
        <v>158289279</v>
      </c>
      <c r="M62" s="5">
        <f>SUM(M64,M79,M91,M93)</f>
        <v>190452967</v>
      </c>
      <c r="N62" s="5">
        <f>SUM(N64,N79,N91,N93)</f>
        <v>136870076</v>
      </c>
      <c r="O62" s="39">
        <v>231003963</v>
      </c>
      <c r="P62" s="39">
        <v>162081662</v>
      </c>
      <c r="Q62" s="39">
        <v>249663603</v>
      </c>
      <c r="R62" s="39">
        <v>176905543</v>
      </c>
      <c r="S62" s="39">
        <v>386941417</v>
      </c>
      <c r="T62" s="39">
        <v>225778884</v>
      </c>
      <c r="U62" s="8">
        <v>328448731</v>
      </c>
      <c r="V62" s="8">
        <f>SUM(V64,V79,V91,V93)</f>
        <v>291782375</v>
      </c>
      <c r="W62" s="8">
        <f>W64+W79+W91+W93</f>
        <v>345187401</v>
      </c>
      <c r="X62" s="8">
        <f>SUM(X64,X79,X91,X93)</f>
        <v>323355127</v>
      </c>
      <c r="Y62" s="8">
        <f>SUM(Y64+Y79+Y91+Y93)</f>
        <v>269182636.50643545</v>
      </c>
      <c r="Z62" s="8">
        <f>SUM(Z64+Z79+Z91+Z93)</f>
        <v>327108919.96260804</v>
      </c>
      <c r="AA62" s="8">
        <f>SUM(AA64+AA79+AA91+AA93)</f>
        <v>288812503</v>
      </c>
      <c r="AB62" s="39">
        <v>334627561</v>
      </c>
      <c r="AC62" s="39">
        <v>471733156</v>
      </c>
      <c r="AD62" s="39">
        <v>333106143</v>
      </c>
      <c r="AE62" s="39">
        <v>374710344</v>
      </c>
      <c r="AF62" s="39">
        <v>360882993</v>
      </c>
      <c r="AG62" s="39">
        <v>366738788</v>
      </c>
      <c r="AH62" s="39">
        <v>461445457</v>
      </c>
      <c r="AI62" s="10">
        <v>5.5017777583207694E-2</v>
      </c>
      <c r="AJ62" s="10">
        <v>0.25824012103132105</v>
      </c>
    </row>
    <row r="63" spans="1:36" ht="10.5" customHeight="1" x14ac:dyDescent="0.2">
      <c r="A63" s="11"/>
      <c r="B63" s="11"/>
      <c r="C63" s="11"/>
      <c r="D63" s="11"/>
      <c r="E63" s="11"/>
      <c r="F63" s="2"/>
      <c r="G63" s="5"/>
      <c r="H63" s="5"/>
      <c r="I63" s="5"/>
      <c r="J63" s="5"/>
      <c r="K63" s="5"/>
      <c r="L63" s="5"/>
      <c r="M63" s="5"/>
      <c r="N63" s="5"/>
      <c r="O63" s="41"/>
      <c r="P63" s="41"/>
      <c r="Q63" s="41"/>
      <c r="R63" s="41"/>
      <c r="S63" s="41"/>
      <c r="T63" s="41"/>
      <c r="U63" s="8"/>
      <c r="V63" s="8"/>
      <c r="W63" s="8"/>
      <c r="X63" s="8"/>
      <c r="Y63" s="8"/>
      <c r="Z63" s="8"/>
      <c r="AA63" s="8"/>
      <c r="AB63" s="41"/>
      <c r="AC63" s="41"/>
      <c r="AD63" s="41"/>
      <c r="AE63" s="41"/>
      <c r="AF63" s="41"/>
      <c r="AG63" s="41"/>
      <c r="AH63" s="41"/>
      <c r="AI63" s="13"/>
      <c r="AJ63" s="13"/>
    </row>
    <row r="64" spans="1:36" ht="10.5" customHeight="1" x14ac:dyDescent="0.2">
      <c r="A64" s="11"/>
      <c r="B64" s="11" t="s">
        <v>35</v>
      </c>
      <c r="C64" s="11"/>
      <c r="D64" s="11"/>
      <c r="E64" s="11"/>
      <c r="F64" s="2"/>
      <c r="G64" s="12">
        <v>55867318</v>
      </c>
      <c r="H64" s="12">
        <v>54592773</v>
      </c>
      <c r="I64" s="12">
        <v>57715760</v>
      </c>
      <c r="J64" s="12">
        <v>67711352</v>
      </c>
      <c r="K64" s="12">
        <f>SUM(K65,K69:K73)</f>
        <v>94781160</v>
      </c>
      <c r="L64" s="12">
        <f>SUM(L65,L69:L73)</f>
        <v>116578202</v>
      </c>
      <c r="M64" s="12">
        <f>SUM(M65,M69:M73)</f>
        <v>146353589</v>
      </c>
      <c r="N64" s="12">
        <f>SUM(N65,N69:N73)</f>
        <v>89026240</v>
      </c>
      <c r="O64" s="41">
        <v>173595859</v>
      </c>
      <c r="P64" s="41">
        <v>103716482</v>
      </c>
      <c r="Q64" s="41">
        <v>196814093</v>
      </c>
      <c r="R64" s="41">
        <v>118177680</v>
      </c>
      <c r="S64" s="41">
        <v>327309008</v>
      </c>
      <c r="T64" s="41">
        <v>165596672</v>
      </c>
      <c r="U64" s="11">
        <v>279894728</v>
      </c>
      <c r="V64" s="11">
        <v>200973775</v>
      </c>
      <c r="W64" s="11">
        <v>257205856</v>
      </c>
      <c r="X64" s="11">
        <v>230224307</v>
      </c>
      <c r="Y64" s="11">
        <v>171501116</v>
      </c>
      <c r="Z64" s="11">
        <v>231118343</v>
      </c>
      <c r="AA64" s="11">
        <v>188591633</v>
      </c>
      <c r="AB64" s="41">
        <v>232647514</v>
      </c>
      <c r="AC64" s="41">
        <v>365899288</v>
      </c>
      <c r="AD64" s="41">
        <v>228788583</v>
      </c>
      <c r="AE64" s="41">
        <v>255321840</v>
      </c>
      <c r="AF64" s="41">
        <v>241413193</v>
      </c>
      <c r="AG64" s="39">
        <v>237662013</v>
      </c>
      <c r="AH64" s="41">
        <v>324875630</v>
      </c>
      <c r="AI64" s="13">
        <v>5.7230750346974002E-2</v>
      </c>
      <c r="AJ64" s="13">
        <v>0.36696490069702475</v>
      </c>
    </row>
    <row r="65" spans="1:36" ht="10.5" customHeight="1" x14ac:dyDescent="0.2">
      <c r="A65" s="11"/>
      <c r="B65" s="11"/>
      <c r="C65" s="11" t="s">
        <v>36</v>
      </c>
      <c r="D65" s="11"/>
      <c r="E65" s="11"/>
      <c r="F65" s="2"/>
      <c r="G65" s="12">
        <v>42006336</v>
      </c>
      <c r="H65" s="12">
        <v>47525356</v>
      </c>
      <c r="I65" s="12">
        <v>53646743</v>
      </c>
      <c r="J65" s="12">
        <v>51753529</v>
      </c>
      <c r="K65" s="12">
        <f>SUM(K66:K68)</f>
        <v>53905257</v>
      </c>
      <c r="L65" s="12">
        <f>SUM(L66:L68)</f>
        <v>58706971</v>
      </c>
      <c r="M65" s="12">
        <f>SUM(M66:M68)</f>
        <v>66700922</v>
      </c>
      <c r="N65" s="12">
        <f>SUM(N66:N68)</f>
        <v>77895175</v>
      </c>
      <c r="O65" s="41">
        <v>89085139</v>
      </c>
      <c r="P65" s="41">
        <v>93775179</v>
      </c>
      <c r="Q65" s="41">
        <v>104569760</v>
      </c>
      <c r="R65" s="41">
        <v>110034032</v>
      </c>
      <c r="S65" s="41">
        <v>125714278</v>
      </c>
      <c r="T65" s="41">
        <v>131865964</v>
      </c>
      <c r="U65" s="11">
        <v>154724828</v>
      </c>
      <c r="V65" s="11">
        <v>142855717</v>
      </c>
      <c r="W65" s="11">
        <v>162129894</v>
      </c>
      <c r="X65" s="11">
        <v>156768062</v>
      </c>
      <c r="Y65" s="11">
        <v>159909079</v>
      </c>
      <c r="Z65" s="11">
        <v>163714676</v>
      </c>
      <c r="AA65" s="11">
        <v>165540927</v>
      </c>
      <c r="AB65" s="41">
        <v>162180810</v>
      </c>
      <c r="AC65" s="41">
        <v>171881593</v>
      </c>
      <c r="AD65" s="41">
        <v>179082986</v>
      </c>
      <c r="AE65" s="41">
        <v>191289819</v>
      </c>
      <c r="AF65" s="41">
        <v>199960714</v>
      </c>
      <c r="AG65" s="41">
        <v>196802024</v>
      </c>
      <c r="AH65" s="41">
        <v>212351483</v>
      </c>
      <c r="AI65" s="13">
        <v>4.5946101475419665E-2</v>
      </c>
      <c r="AJ65" s="13">
        <v>7.9010666069166041E-2</v>
      </c>
    </row>
    <row r="66" spans="1:36" ht="10.5" customHeight="1" x14ac:dyDescent="0.2">
      <c r="A66" s="11"/>
      <c r="B66" s="11"/>
      <c r="C66" s="11"/>
      <c r="D66" s="11" t="s">
        <v>37</v>
      </c>
      <c r="E66" s="11"/>
      <c r="F66" s="2"/>
      <c r="G66" s="12">
        <v>42006336</v>
      </c>
      <c r="H66" s="12">
        <v>47525356</v>
      </c>
      <c r="I66" s="12">
        <v>53646743</v>
      </c>
      <c r="J66" s="12">
        <v>51753529</v>
      </c>
      <c r="K66" s="12">
        <v>53905257</v>
      </c>
      <c r="L66" s="12">
        <v>58706971</v>
      </c>
      <c r="M66" s="12">
        <v>66700922</v>
      </c>
      <c r="N66" s="12">
        <v>77895175</v>
      </c>
      <c r="O66" s="41">
        <v>88676641</v>
      </c>
      <c r="P66" s="41">
        <v>93318777</v>
      </c>
      <c r="Q66" s="41">
        <v>104453921</v>
      </c>
      <c r="R66" s="41">
        <v>109919892</v>
      </c>
      <c r="S66" s="41">
        <v>125604487</v>
      </c>
      <c r="T66" s="41">
        <v>131746198</v>
      </c>
      <c r="U66" s="11">
        <v>154584298</v>
      </c>
      <c r="V66" s="11">
        <v>142689283</v>
      </c>
      <c r="W66" s="11">
        <v>161952575</v>
      </c>
      <c r="X66" s="11">
        <v>156619844</v>
      </c>
      <c r="Y66" s="11">
        <v>159794306</v>
      </c>
      <c r="Z66" s="11">
        <v>163609611</v>
      </c>
      <c r="AA66" s="11">
        <v>165427081</v>
      </c>
      <c r="AB66" s="41">
        <v>162059531</v>
      </c>
      <c r="AC66" s="41">
        <v>171747744</v>
      </c>
      <c r="AD66" s="41">
        <v>178807958</v>
      </c>
      <c r="AE66" s="41">
        <v>190981906</v>
      </c>
      <c r="AF66" s="41">
        <v>199628589</v>
      </c>
      <c r="AG66" s="41">
        <v>196381147</v>
      </c>
      <c r="AH66" s="41">
        <v>212197033</v>
      </c>
      <c r="AI66" s="13">
        <v>4.5949672414316467E-2</v>
      </c>
      <c r="AJ66" s="13">
        <v>8.0536682067551019E-2</v>
      </c>
    </row>
    <row r="67" spans="1:36" ht="10.5" customHeight="1" x14ac:dyDescent="0.2">
      <c r="A67" s="11"/>
      <c r="B67" s="11"/>
      <c r="C67" s="14"/>
      <c r="D67" s="11" t="s">
        <v>90</v>
      </c>
      <c r="E67" s="11"/>
      <c r="F67" s="2"/>
      <c r="G67" s="12">
        <v>0</v>
      </c>
      <c r="H67" s="12">
        <v>0</v>
      </c>
      <c r="I67" s="12">
        <v>0</v>
      </c>
      <c r="J67" s="12">
        <v>0</v>
      </c>
      <c r="K67" s="12">
        <v>0</v>
      </c>
      <c r="L67" s="12">
        <v>0</v>
      </c>
      <c r="M67" s="12">
        <v>0</v>
      </c>
      <c r="N67" s="12">
        <v>0</v>
      </c>
      <c r="O67" s="41">
        <v>0</v>
      </c>
      <c r="P67" s="41">
        <v>0</v>
      </c>
      <c r="Q67" s="41">
        <v>0</v>
      </c>
      <c r="R67" s="41">
        <v>0</v>
      </c>
      <c r="S67" s="41">
        <v>0</v>
      </c>
      <c r="T67" s="41">
        <v>0</v>
      </c>
      <c r="U67" s="11">
        <v>0</v>
      </c>
      <c r="V67" s="11">
        <v>0</v>
      </c>
      <c r="W67" s="11">
        <v>0</v>
      </c>
      <c r="X67" s="11">
        <v>0</v>
      </c>
      <c r="Y67" s="11">
        <v>0</v>
      </c>
      <c r="Z67" s="11">
        <v>0</v>
      </c>
      <c r="AA67" s="11">
        <v>0</v>
      </c>
      <c r="AB67" s="41">
        <v>0</v>
      </c>
      <c r="AC67" s="41">
        <v>0</v>
      </c>
      <c r="AD67" s="41">
        <v>0</v>
      </c>
      <c r="AE67" s="41">
        <v>0</v>
      </c>
      <c r="AF67" s="41">
        <v>0</v>
      </c>
      <c r="AG67" s="41">
        <v>0</v>
      </c>
      <c r="AH67" s="41">
        <v>0</v>
      </c>
      <c r="AI67" s="13" t="s">
        <v>246</v>
      </c>
      <c r="AJ67" s="13" t="s">
        <v>246</v>
      </c>
    </row>
    <row r="68" spans="1:36" ht="10.5" customHeight="1" x14ac:dyDescent="0.2">
      <c r="A68" s="11"/>
      <c r="B68" s="14"/>
      <c r="C68" s="11"/>
      <c r="D68" s="11" t="s">
        <v>39</v>
      </c>
      <c r="E68" s="11"/>
      <c r="F68" s="2"/>
      <c r="G68" s="12">
        <v>0</v>
      </c>
      <c r="H68" s="12">
        <v>0</v>
      </c>
      <c r="I68" s="12">
        <v>0</v>
      </c>
      <c r="J68" s="12">
        <v>0</v>
      </c>
      <c r="K68" s="12">
        <v>0</v>
      </c>
      <c r="L68" s="12">
        <v>0</v>
      </c>
      <c r="M68" s="12">
        <v>0</v>
      </c>
      <c r="N68" s="12">
        <v>0</v>
      </c>
      <c r="O68" s="41">
        <v>408498</v>
      </c>
      <c r="P68" s="41">
        <v>456402</v>
      </c>
      <c r="Q68" s="41">
        <v>115839</v>
      </c>
      <c r="R68" s="41">
        <v>114140</v>
      </c>
      <c r="S68" s="41">
        <v>109791</v>
      </c>
      <c r="T68" s="41">
        <v>119766</v>
      </c>
      <c r="U68" s="11">
        <v>140530</v>
      </c>
      <c r="V68" s="11">
        <v>166434</v>
      </c>
      <c r="W68" s="11">
        <v>177319</v>
      </c>
      <c r="X68" s="11">
        <v>148218</v>
      </c>
      <c r="Y68" s="11">
        <v>114773</v>
      </c>
      <c r="Z68" s="11">
        <v>105065</v>
      </c>
      <c r="AA68" s="11">
        <v>113846</v>
      </c>
      <c r="AB68" s="41">
        <v>121279</v>
      </c>
      <c r="AC68" s="41">
        <v>133849</v>
      </c>
      <c r="AD68" s="41">
        <v>275028</v>
      </c>
      <c r="AE68" s="41">
        <v>307913</v>
      </c>
      <c r="AF68" s="41">
        <v>332125</v>
      </c>
      <c r="AG68" s="41">
        <v>420877</v>
      </c>
      <c r="AH68" s="41">
        <v>154450</v>
      </c>
      <c r="AI68" s="13">
        <v>4.1119028687529591E-2</v>
      </c>
      <c r="AJ68" s="13">
        <v>-0.63302817687828039</v>
      </c>
    </row>
    <row r="69" spans="1:36" ht="10.5" customHeight="1" x14ac:dyDescent="0.2">
      <c r="A69" s="11"/>
      <c r="B69" s="14"/>
      <c r="C69" s="11" t="s">
        <v>40</v>
      </c>
      <c r="D69" s="11"/>
      <c r="E69" s="11"/>
      <c r="F69" s="2"/>
      <c r="G69" s="12">
        <v>0</v>
      </c>
      <c r="H69" s="12">
        <v>0</v>
      </c>
      <c r="I69" s="12">
        <v>0</v>
      </c>
      <c r="J69" s="12">
        <v>0</v>
      </c>
      <c r="K69" s="12">
        <v>0</v>
      </c>
      <c r="L69" s="12">
        <v>0</v>
      </c>
      <c r="M69" s="12">
        <v>0</v>
      </c>
      <c r="N69" s="12">
        <v>0</v>
      </c>
      <c r="O69" s="41">
        <v>0</v>
      </c>
      <c r="P69" s="41">
        <v>0</v>
      </c>
      <c r="Q69" s="41">
        <v>0</v>
      </c>
      <c r="R69" s="41">
        <v>0</v>
      </c>
      <c r="S69" s="41">
        <v>0</v>
      </c>
      <c r="T69" s="41">
        <v>0</v>
      </c>
      <c r="U69" s="11">
        <v>0</v>
      </c>
      <c r="V69" s="11">
        <v>0</v>
      </c>
      <c r="W69" s="11">
        <v>0</v>
      </c>
      <c r="X69" s="11">
        <v>0</v>
      </c>
      <c r="Y69" s="11">
        <v>0</v>
      </c>
      <c r="Z69" s="11">
        <v>0</v>
      </c>
      <c r="AA69" s="11">
        <v>0</v>
      </c>
      <c r="AB69" s="41">
        <v>0</v>
      </c>
      <c r="AC69" s="41">
        <v>0</v>
      </c>
      <c r="AD69" s="41">
        <v>0</v>
      </c>
      <c r="AE69" s="41">
        <v>0</v>
      </c>
      <c r="AF69" s="41">
        <v>0</v>
      </c>
      <c r="AG69" s="41">
        <v>0</v>
      </c>
      <c r="AH69" s="41">
        <v>0</v>
      </c>
      <c r="AI69" s="13" t="s">
        <v>246</v>
      </c>
      <c r="AJ69" s="13" t="s">
        <v>246</v>
      </c>
    </row>
    <row r="70" spans="1:36" ht="10.5" customHeight="1" x14ac:dyDescent="0.2">
      <c r="A70" s="11"/>
      <c r="B70" s="14"/>
      <c r="C70" s="11" t="s">
        <v>41</v>
      </c>
      <c r="D70" s="11"/>
      <c r="E70" s="11"/>
      <c r="F70" s="2"/>
      <c r="G70" s="12">
        <v>0</v>
      </c>
      <c r="H70" s="12">
        <v>0</v>
      </c>
      <c r="I70" s="12">
        <v>0</v>
      </c>
      <c r="J70" s="12">
        <v>0</v>
      </c>
      <c r="K70" s="12">
        <v>0</v>
      </c>
      <c r="L70" s="12">
        <v>0</v>
      </c>
      <c r="M70" s="12">
        <v>0</v>
      </c>
      <c r="N70" s="12">
        <v>0</v>
      </c>
      <c r="O70" s="41">
        <v>0</v>
      </c>
      <c r="P70" s="41">
        <v>0</v>
      </c>
      <c r="Q70" s="41">
        <v>0</v>
      </c>
      <c r="R70" s="41">
        <v>0</v>
      </c>
      <c r="S70" s="41">
        <v>0</v>
      </c>
      <c r="T70" s="41">
        <v>0</v>
      </c>
      <c r="U70" s="11">
        <v>0</v>
      </c>
      <c r="V70" s="11">
        <v>0</v>
      </c>
      <c r="W70" s="11">
        <v>0</v>
      </c>
      <c r="X70" s="11">
        <v>0</v>
      </c>
      <c r="Y70" s="11">
        <v>0</v>
      </c>
      <c r="Z70" s="11">
        <v>0</v>
      </c>
      <c r="AA70" s="11">
        <v>0</v>
      </c>
      <c r="AB70" s="41">
        <v>0</v>
      </c>
      <c r="AC70" s="41">
        <v>0</v>
      </c>
      <c r="AD70" s="41">
        <v>0</v>
      </c>
      <c r="AE70" s="41">
        <v>0</v>
      </c>
      <c r="AF70" s="41">
        <v>0</v>
      </c>
      <c r="AG70" s="41">
        <v>0</v>
      </c>
      <c r="AH70" s="41">
        <v>0</v>
      </c>
      <c r="AI70" s="13" t="s">
        <v>246</v>
      </c>
      <c r="AJ70" s="13" t="s">
        <v>246</v>
      </c>
    </row>
    <row r="71" spans="1:36" ht="10.5" customHeight="1" x14ac:dyDescent="0.2">
      <c r="A71" s="11"/>
      <c r="B71" s="14"/>
      <c r="C71" s="11" t="s">
        <v>42</v>
      </c>
      <c r="D71" s="11"/>
      <c r="E71" s="11"/>
      <c r="F71" s="2"/>
      <c r="G71" s="12">
        <v>0</v>
      </c>
      <c r="H71" s="12">
        <v>0</v>
      </c>
      <c r="I71" s="12">
        <v>0</v>
      </c>
      <c r="J71" s="12">
        <v>0</v>
      </c>
      <c r="K71" s="12">
        <v>0</v>
      </c>
      <c r="L71" s="12">
        <v>0</v>
      </c>
      <c r="M71" s="12">
        <v>0</v>
      </c>
      <c r="N71" s="12">
        <v>0</v>
      </c>
      <c r="O71" s="41">
        <v>0</v>
      </c>
      <c r="P71" s="41">
        <v>0</v>
      </c>
      <c r="Q71" s="41">
        <v>0</v>
      </c>
      <c r="R71" s="41">
        <v>0</v>
      </c>
      <c r="S71" s="41">
        <v>0</v>
      </c>
      <c r="T71" s="41">
        <v>0</v>
      </c>
      <c r="U71" s="11">
        <v>0</v>
      </c>
      <c r="V71" s="11">
        <v>0</v>
      </c>
      <c r="W71" s="11">
        <v>0</v>
      </c>
      <c r="X71" s="11">
        <v>0</v>
      </c>
      <c r="Y71" s="11">
        <v>0</v>
      </c>
      <c r="Z71" s="11">
        <v>0</v>
      </c>
      <c r="AA71" s="11">
        <v>0</v>
      </c>
      <c r="AB71" s="41">
        <v>0</v>
      </c>
      <c r="AC71" s="41">
        <v>0</v>
      </c>
      <c r="AD71" s="41">
        <v>0</v>
      </c>
      <c r="AE71" s="41">
        <v>0</v>
      </c>
      <c r="AF71" s="41">
        <v>0</v>
      </c>
      <c r="AG71" s="41">
        <v>0</v>
      </c>
      <c r="AH71" s="41">
        <v>0</v>
      </c>
      <c r="AI71" s="13" t="s">
        <v>246</v>
      </c>
      <c r="AJ71" s="13" t="s">
        <v>246</v>
      </c>
    </row>
    <row r="72" spans="1:36" ht="10.5" customHeight="1" x14ac:dyDescent="0.2">
      <c r="A72" s="11"/>
      <c r="B72" s="14"/>
      <c r="C72" s="11" t="s">
        <v>43</v>
      </c>
      <c r="D72" s="11"/>
      <c r="E72" s="11"/>
      <c r="F72" s="2"/>
      <c r="G72" s="12">
        <v>0</v>
      </c>
      <c r="H72" s="12">
        <v>0</v>
      </c>
      <c r="I72" s="12">
        <v>0</v>
      </c>
      <c r="J72" s="12">
        <v>0</v>
      </c>
      <c r="K72" s="12">
        <v>0</v>
      </c>
      <c r="L72" s="12">
        <v>0</v>
      </c>
      <c r="M72" s="12">
        <v>0</v>
      </c>
      <c r="N72" s="12">
        <v>0</v>
      </c>
      <c r="O72" s="41">
        <v>0</v>
      </c>
      <c r="P72" s="41">
        <v>0</v>
      </c>
      <c r="Q72" s="41">
        <v>0</v>
      </c>
      <c r="R72" s="41">
        <v>0</v>
      </c>
      <c r="S72" s="41">
        <v>0</v>
      </c>
      <c r="T72" s="41">
        <v>0</v>
      </c>
      <c r="U72" s="11">
        <v>0</v>
      </c>
      <c r="V72" s="11">
        <v>0</v>
      </c>
      <c r="W72" s="11">
        <v>0</v>
      </c>
      <c r="X72" s="11">
        <v>0</v>
      </c>
      <c r="Y72" s="11">
        <v>0</v>
      </c>
      <c r="Z72" s="11">
        <v>0</v>
      </c>
      <c r="AA72" s="11">
        <v>0</v>
      </c>
      <c r="AB72" s="41">
        <v>0</v>
      </c>
      <c r="AC72" s="41">
        <v>0</v>
      </c>
      <c r="AD72" s="41">
        <v>0</v>
      </c>
      <c r="AE72" s="41">
        <v>0</v>
      </c>
      <c r="AF72" s="41">
        <v>0</v>
      </c>
      <c r="AG72" s="41">
        <v>0</v>
      </c>
      <c r="AH72" s="41">
        <v>0</v>
      </c>
      <c r="AI72" s="13" t="s">
        <v>246</v>
      </c>
      <c r="AJ72" s="13" t="s">
        <v>246</v>
      </c>
    </row>
    <row r="73" spans="1:36" ht="10.5" customHeight="1" x14ac:dyDescent="0.2">
      <c r="A73" s="11"/>
      <c r="B73" s="14"/>
      <c r="C73" s="11" t="s">
        <v>44</v>
      </c>
      <c r="D73" s="15"/>
      <c r="E73" s="11"/>
      <c r="F73" s="2"/>
      <c r="G73" s="12">
        <v>13860982</v>
      </c>
      <c r="H73" s="12">
        <v>7067417</v>
      </c>
      <c r="I73" s="12">
        <v>4069017</v>
      </c>
      <c r="J73" s="12">
        <v>15957823</v>
      </c>
      <c r="K73" s="12">
        <f>SUM(K74:K77)</f>
        <v>40875903</v>
      </c>
      <c r="L73" s="12">
        <f>SUM(L74:L77)</f>
        <v>57871231</v>
      </c>
      <c r="M73" s="12">
        <f>SUM(M74:M77)</f>
        <v>79652667</v>
      </c>
      <c r="N73" s="12">
        <f>SUM(N74:N77)</f>
        <v>11131065</v>
      </c>
      <c r="O73" s="41">
        <v>84510720</v>
      </c>
      <c r="P73" s="41">
        <v>9941303</v>
      </c>
      <c r="Q73" s="41">
        <v>92244333</v>
      </c>
      <c r="R73" s="41">
        <v>8143648</v>
      </c>
      <c r="S73" s="41">
        <v>201594730</v>
      </c>
      <c r="T73" s="41">
        <v>33730708</v>
      </c>
      <c r="U73" s="11">
        <v>125169900</v>
      </c>
      <c r="V73" s="11">
        <v>58118058</v>
      </c>
      <c r="W73" s="11">
        <v>95075962</v>
      </c>
      <c r="X73" s="11">
        <v>73456245</v>
      </c>
      <c r="Y73" s="11">
        <v>11592037</v>
      </c>
      <c r="Z73" s="11">
        <v>67403667</v>
      </c>
      <c r="AA73" s="11">
        <v>23050706</v>
      </c>
      <c r="AB73" s="41">
        <v>70466704</v>
      </c>
      <c r="AC73" s="41">
        <v>194017695</v>
      </c>
      <c r="AD73" s="41">
        <v>49705597</v>
      </c>
      <c r="AE73" s="41">
        <v>64032021</v>
      </c>
      <c r="AF73" s="41">
        <v>41452479</v>
      </c>
      <c r="AG73" s="41">
        <v>40859989</v>
      </c>
      <c r="AH73" s="41">
        <v>112524147</v>
      </c>
      <c r="AI73" s="13">
        <v>8.112761815928704E-2</v>
      </c>
      <c r="AJ73" s="13">
        <v>1.7538956753023109</v>
      </c>
    </row>
    <row r="74" spans="1:36" ht="10.5" customHeight="1" x14ac:dyDescent="0.2">
      <c r="A74" s="11"/>
      <c r="B74" s="14"/>
      <c r="C74" s="11"/>
      <c r="D74" s="15" t="s">
        <v>45</v>
      </c>
      <c r="E74" s="11"/>
      <c r="F74" s="2"/>
      <c r="G74" s="12">
        <v>0</v>
      </c>
      <c r="H74" s="12">
        <v>0</v>
      </c>
      <c r="I74" s="12">
        <v>0</v>
      </c>
      <c r="J74" s="12">
        <v>0</v>
      </c>
      <c r="K74" s="12">
        <v>0</v>
      </c>
      <c r="L74" s="12">
        <v>0</v>
      </c>
      <c r="M74" s="12">
        <v>0</v>
      </c>
      <c r="N74" s="12">
        <v>0</v>
      </c>
      <c r="O74" s="41">
        <v>0</v>
      </c>
      <c r="P74" s="41">
        <v>0</v>
      </c>
      <c r="Q74" s="41">
        <v>0</v>
      </c>
      <c r="R74" s="41">
        <v>0</v>
      </c>
      <c r="S74" s="41">
        <v>0</v>
      </c>
      <c r="T74" s="41">
        <v>0</v>
      </c>
      <c r="U74" s="11">
        <v>0</v>
      </c>
      <c r="V74" s="11">
        <v>0</v>
      </c>
      <c r="W74" s="11">
        <v>0</v>
      </c>
      <c r="X74" s="11">
        <v>0</v>
      </c>
      <c r="Y74" s="11">
        <v>0</v>
      </c>
      <c r="Z74" s="11">
        <v>0</v>
      </c>
      <c r="AA74" s="11">
        <v>0</v>
      </c>
      <c r="AB74" s="41">
        <v>0</v>
      </c>
      <c r="AC74" s="41">
        <v>0</v>
      </c>
      <c r="AD74" s="41">
        <v>0</v>
      </c>
      <c r="AE74" s="41">
        <v>0</v>
      </c>
      <c r="AF74" s="41">
        <v>0</v>
      </c>
      <c r="AG74" s="41">
        <v>0</v>
      </c>
      <c r="AH74" s="41">
        <v>0</v>
      </c>
      <c r="AI74" s="13" t="s">
        <v>246</v>
      </c>
      <c r="AJ74" s="13" t="s">
        <v>246</v>
      </c>
    </row>
    <row r="75" spans="1:36" ht="10.5" customHeight="1" x14ac:dyDescent="0.2">
      <c r="A75" s="11"/>
      <c r="B75" s="14"/>
      <c r="C75" s="11"/>
      <c r="D75" s="15" t="s">
        <v>46</v>
      </c>
      <c r="E75" s="11"/>
      <c r="F75" s="2"/>
      <c r="G75" s="12">
        <v>1633254</v>
      </c>
      <c r="H75" s="12">
        <v>1787102</v>
      </c>
      <c r="I75" s="12">
        <v>2212050</v>
      </c>
      <c r="J75" s="12">
        <v>2669664</v>
      </c>
      <c r="K75" s="12">
        <v>3432132</v>
      </c>
      <c r="L75" s="12">
        <v>4939801</v>
      </c>
      <c r="M75" s="12">
        <v>5421277</v>
      </c>
      <c r="N75" s="12">
        <v>4454281</v>
      </c>
      <c r="O75" s="41">
        <v>5774314</v>
      </c>
      <c r="P75" s="41">
        <v>5884107</v>
      </c>
      <c r="Q75" s="41">
        <v>4918884</v>
      </c>
      <c r="R75" s="41">
        <v>3556467</v>
      </c>
      <c r="S75" s="41">
        <v>3429998</v>
      </c>
      <c r="T75" s="41">
        <v>5522090</v>
      </c>
      <c r="U75" s="11">
        <v>8306020</v>
      </c>
      <c r="V75" s="11">
        <v>7956308</v>
      </c>
      <c r="W75" s="11">
        <v>4227054</v>
      </c>
      <c r="X75" s="11">
        <v>3250423</v>
      </c>
      <c r="Y75" s="11">
        <v>2386262</v>
      </c>
      <c r="Z75" s="11">
        <v>2317403</v>
      </c>
      <c r="AA75" s="11">
        <v>2340489</v>
      </c>
      <c r="AB75" s="41">
        <v>2281949</v>
      </c>
      <c r="AC75" s="41">
        <v>2582199</v>
      </c>
      <c r="AD75" s="41">
        <v>2605301</v>
      </c>
      <c r="AE75" s="41">
        <v>2820906</v>
      </c>
      <c r="AF75" s="41">
        <v>4418531</v>
      </c>
      <c r="AG75" s="41">
        <v>3703516</v>
      </c>
      <c r="AH75" s="41">
        <v>4694435</v>
      </c>
      <c r="AI75" s="13">
        <v>0.12775016510620074</v>
      </c>
      <c r="AJ75" s="13">
        <v>0.26756169002645053</v>
      </c>
    </row>
    <row r="76" spans="1:36" ht="10.5" customHeight="1" x14ac:dyDescent="0.2">
      <c r="A76" s="11"/>
      <c r="B76" s="14"/>
      <c r="C76" s="11"/>
      <c r="D76" s="15" t="s">
        <v>47</v>
      </c>
      <c r="E76" s="11"/>
      <c r="F76" s="2"/>
      <c r="G76" s="12">
        <v>10300000</v>
      </c>
      <c r="H76" s="12">
        <v>3400000</v>
      </c>
      <c r="I76" s="12">
        <v>0</v>
      </c>
      <c r="J76" s="12">
        <v>0</v>
      </c>
      <c r="K76" s="12">
        <v>35000000</v>
      </c>
      <c r="L76" s="12">
        <v>50000000</v>
      </c>
      <c r="M76" s="12">
        <v>70930434</v>
      </c>
      <c r="N76" s="12">
        <v>0</v>
      </c>
      <c r="O76" s="41">
        <v>75007618</v>
      </c>
      <c r="P76" s="41">
        <v>0</v>
      </c>
      <c r="Q76" s="41">
        <v>82932459</v>
      </c>
      <c r="R76" s="41">
        <v>0</v>
      </c>
      <c r="S76" s="41">
        <v>193668758</v>
      </c>
      <c r="T76" s="41">
        <v>22750881</v>
      </c>
      <c r="U76" s="11">
        <v>112093047</v>
      </c>
      <c r="V76" s="11">
        <v>45194906</v>
      </c>
      <c r="W76" s="11">
        <v>85754268</v>
      </c>
      <c r="X76" s="11">
        <v>64593979</v>
      </c>
      <c r="Y76" s="11">
        <v>4195608</v>
      </c>
      <c r="Z76" s="11">
        <v>55838006</v>
      </c>
      <c r="AA76" s="11">
        <v>13414929</v>
      </c>
      <c r="AB76" s="41">
        <v>62549834</v>
      </c>
      <c r="AC76" s="41">
        <v>186293211</v>
      </c>
      <c r="AD76" s="41">
        <v>40842372</v>
      </c>
      <c r="AE76" s="41">
        <v>53040971</v>
      </c>
      <c r="AF76" s="41">
        <v>30765170</v>
      </c>
      <c r="AG76" s="41">
        <v>30759478</v>
      </c>
      <c r="AH76" s="41">
        <v>102295210</v>
      </c>
      <c r="AI76" s="13">
        <v>8.5437586221417616E-2</v>
      </c>
      <c r="AJ76" s="13">
        <v>2.3256484391575176</v>
      </c>
    </row>
    <row r="77" spans="1:36" ht="10.5" customHeight="1" x14ac:dyDescent="0.2">
      <c r="A77" s="11"/>
      <c r="B77" s="11"/>
      <c r="C77" s="11"/>
      <c r="D77" s="11" t="s">
        <v>48</v>
      </c>
      <c r="E77" s="11"/>
      <c r="F77" s="2"/>
      <c r="G77" s="12">
        <v>1927728</v>
      </c>
      <c r="H77" s="12">
        <v>1880315</v>
      </c>
      <c r="I77" s="12">
        <v>1856967</v>
      </c>
      <c r="J77" s="12">
        <v>13288159</v>
      </c>
      <c r="K77" s="12">
        <v>2443771</v>
      </c>
      <c r="L77" s="12">
        <v>2931430</v>
      </c>
      <c r="M77" s="12">
        <v>3300956</v>
      </c>
      <c r="N77" s="12">
        <v>6676784</v>
      </c>
      <c r="O77" s="41">
        <v>3728788</v>
      </c>
      <c r="P77" s="41">
        <v>4057196</v>
      </c>
      <c r="Q77" s="41">
        <v>4392990</v>
      </c>
      <c r="R77" s="41">
        <v>4587181</v>
      </c>
      <c r="S77" s="41">
        <v>4495974</v>
      </c>
      <c r="T77" s="41">
        <v>5457737</v>
      </c>
      <c r="U77" s="11">
        <v>4770833</v>
      </c>
      <c r="V77" s="11">
        <v>4966844</v>
      </c>
      <c r="W77" s="11">
        <v>5094640</v>
      </c>
      <c r="X77" s="11">
        <v>5611843</v>
      </c>
      <c r="Y77" s="11">
        <v>5010167</v>
      </c>
      <c r="Z77" s="11">
        <v>9248258</v>
      </c>
      <c r="AA77" s="11">
        <v>7295288</v>
      </c>
      <c r="AB77" s="41">
        <v>5634921</v>
      </c>
      <c r="AC77" s="41">
        <v>5142285</v>
      </c>
      <c r="AD77" s="41">
        <v>6257924</v>
      </c>
      <c r="AE77" s="41">
        <v>8170144</v>
      </c>
      <c r="AF77" s="41">
        <v>6268778</v>
      </c>
      <c r="AG77" s="41">
        <v>6396995</v>
      </c>
      <c r="AH77" s="41">
        <v>5534502</v>
      </c>
      <c r="AI77" s="13">
        <v>-2.9924368186700079E-3</v>
      </c>
      <c r="AJ77" s="13">
        <v>-0.13482783713290381</v>
      </c>
    </row>
    <row r="78" spans="1:36" ht="10.5" customHeight="1" x14ac:dyDescent="0.2">
      <c r="A78" s="11"/>
      <c r="B78" s="11"/>
      <c r="C78" s="11"/>
      <c r="D78" s="11"/>
      <c r="E78" s="11"/>
      <c r="F78" s="2"/>
      <c r="G78" s="12"/>
      <c r="H78" s="12"/>
      <c r="I78" s="12"/>
      <c r="J78" s="12"/>
      <c r="K78" s="12"/>
      <c r="L78" s="12"/>
      <c r="M78" s="12"/>
      <c r="N78" s="12"/>
      <c r="O78" s="41"/>
      <c r="P78" s="41"/>
      <c r="Q78" s="41"/>
      <c r="R78" s="41"/>
      <c r="S78" s="41"/>
      <c r="T78" s="41"/>
      <c r="U78" s="11"/>
      <c r="V78" s="11"/>
      <c r="W78" s="11"/>
      <c r="X78" s="11"/>
      <c r="Y78" s="11"/>
      <c r="Z78" s="11"/>
      <c r="AA78" s="11"/>
      <c r="AB78" s="41"/>
      <c r="AC78" s="41"/>
      <c r="AD78" s="41"/>
      <c r="AE78" s="41"/>
      <c r="AF78" s="41"/>
      <c r="AG78" s="41"/>
      <c r="AH78" s="41"/>
      <c r="AI78" s="13"/>
      <c r="AJ78" s="13"/>
    </row>
    <row r="79" spans="1:36" ht="10.5" customHeight="1" x14ac:dyDescent="0.2">
      <c r="A79" s="11"/>
      <c r="B79" s="11" t="s">
        <v>49</v>
      </c>
      <c r="C79" s="11"/>
      <c r="D79" s="11"/>
      <c r="E79" s="11"/>
      <c r="F79" s="2"/>
      <c r="G79" s="12">
        <v>17368433</v>
      </c>
      <c r="H79" s="12">
        <v>18417851</v>
      </c>
      <c r="I79" s="12">
        <v>20618808</v>
      </c>
      <c r="J79" s="12">
        <v>29665358</v>
      </c>
      <c r="K79" s="12">
        <f>SUM(K80:K89)</f>
        <v>33794215</v>
      </c>
      <c r="L79" s="12">
        <f>SUM(L80:L89)</f>
        <v>34470389</v>
      </c>
      <c r="M79" s="12">
        <f>SUM(M80:M89)</f>
        <v>36318673</v>
      </c>
      <c r="N79" s="12">
        <f>SUM(N80:N89)</f>
        <v>38736391</v>
      </c>
      <c r="O79" s="41">
        <v>45017082</v>
      </c>
      <c r="P79" s="41">
        <v>45715874</v>
      </c>
      <c r="Q79" s="41">
        <v>39300416</v>
      </c>
      <c r="R79" s="41">
        <v>43346477</v>
      </c>
      <c r="S79" s="41">
        <v>41716564</v>
      </c>
      <c r="T79" s="41">
        <v>41906595</v>
      </c>
      <c r="U79" s="11">
        <v>27912857</v>
      </c>
      <c r="V79" s="11">
        <f>SUM(V80:V89)</f>
        <v>71816556</v>
      </c>
      <c r="W79" s="11">
        <f>SUM(W80:W89)</f>
        <v>69144772</v>
      </c>
      <c r="X79" s="11">
        <f>SUM(X80:X89)</f>
        <v>69978932</v>
      </c>
      <c r="Y79" s="11">
        <f>SUM(Y80:Y89)</f>
        <v>71202461.506435454</v>
      </c>
      <c r="Z79" s="11">
        <f>SUM(Z80:Z89)</f>
        <v>69809205.962608039</v>
      </c>
      <c r="AA79" s="11">
        <v>74747439</v>
      </c>
      <c r="AB79" s="41">
        <v>79173679</v>
      </c>
      <c r="AC79" s="41">
        <v>84712835</v>
      </c>
      <c r="AD79" s="41">
        <v>83868926</v>
      </c>
      <c r="AE79" s="41">
        <v>98279629</v>
      </c>
      <c r="AF79" s="41">
        <v>98267119</v>
      </c>
      <c r="AG79" s="41">
        <v>107133307</v>
      </c>
      <c r="AH79" s="41">
        <v>115008573</v>
      </c>
      <c r="AI79" s="13">
        <v>6.4204027402283481E-2</v>
      </c>
      <c r="AJ79" s="13">
        <v>7.3509034869986792E-2</v>
      </c>
    </row>
    <row r="80" spans="1:36" ht="10.5" customHeight="1" x14ac:dyDescent="0.2">
      <c r="A80" s="11"/>
      <c r="B80" s="11"/>
      <c r="C80" s="11" t="s">
        <v>50</v>
      </c>
      <c r="D80" s="11"/>
      <c r="E80" s="11"/>
      <c r="F80" s="2"/>
      <c r="G80" s="12">
        <v>0</v>
      </c>
      <c r="H80" s="12">
        <v>0</v>
      </c>
      <c r="I80" s="12">
        <v>0</v>
      </c>
      <c r="J80" s="12">
        <v>5695390</v>
      </c>
      <c r="K80" s="12">
        <v>6430305</v>
      </c>
      <c r="L80" s="12">
        <v>6650957</v>
      </c>
      <c r="M80" s="12">
        <v>6496636</v>
      </c>
      <c r="N80" s="12">
        <v>6496636</v>
      </c>
      <c r="O80" s="41">
        <v>6496636</v>
      </c>
      <c r="P80" s="41">
        <v>7036261</v>
      </c>
      <c r="Q80" s="41">
        <v>7036261</v>
      </c>
      <c r="R80" s="41">
        <v>7036261</v>
      </c>
      <c r="S80" s="41">
        <v>7036261</v>
      </c>
      <c r="T80" s="41">
        <v>7036261</v>
      </c>
      <c r="U80" s="11">
        <v>7036261</v>
      </c>
      <c r="V80" s="11">
        <v>7036261</v>
      </c>
      <c r="W80" s="11">
        <v>7036261</v>
      </c>
      <c r="X80" s="11">
        <v>7036261</v>
      </c>
      <c r="Y80" s="11">
        <v>7036261</v>
      </c>
      <c r="Z80" s="11">
        <v>7036261</v>
      </c>
      <c r="AA80" s="11">
        <v>7036261</v>
      </c>
      <c r="AB80" s="41">
        <v>7036261</v>
      </c>
      <c r="AC80" s="41">
        <v>7036261</v>
      </c>
      <c r="AD80" s="41">
        <v>7036261</v>
      </c>
      <c r="AE80" s="41">
        <v>7036261</v>
      </c>
      <c r="AF80" s="39">
        <v>7036261</v>
      </c>
      <c r="AG80" s="41">
        <v>7036261</v>
      </c>
      <c r="AH80" s="41">
        <v>7036261</v>
      </c>
      <c r="AI80" s="13">
        <v>0</v>
      </c>
      <c r="AJ80" s="13">
        <v>0</v>
      </c>
    </row>
    <row r="81" spans="1:36" ht="10.5" customHeight="1" x14ac:dyDescent="0.2">
      <c r="A81" s="11"/>
      <c r="B81" s="11"/>
      <c r="C81" s="11" t="s">
        <v>51</v>
      </c>
      <c r="D81" s="11"/>
      <c r="E81" s="11"/>
      <c r="F81" s="2"/>
      <c r="G81" s="12">
        <v>0</v>
      </c>
      <c r="H81" s="12">
        <v>0</v>
      </c>
      <c r="I81" s="12">
        <v>0</v>
      </c>
      <c r="J81" s="12">
        <v>751817</v>
      </c>
      <c r="K81" s="12">
        <v>634776</v>
      </c>
      <c r="L81" s="12">
        <v>650312</v>
      </c>
      <c r="M81" s="12">
        <v>546887</v>
      </c>
      <c r="N81" s="12">
        <v>658042</v>
      </c>
      <c r="O81" s="41">
        <v>1867857</v>
      </c>
      <c r="P81" s="41">
        <v>2094335</v>
      </c>
      <c r="Q81" s="41">
        <v>2393267</v>
      </c>
      <c r="R81" s="41">
        <v>2507815</v>
      </c>
      <c r="S81" s="41">
        <v>2093234</v>
      </c>
      <c r="T81" s="41">
        <v>2096989</v>
      </c>
      <c r="U81" s="11">
        <v>2439630</v>
      </c>
      <c r="V81" s="12">
        <v>2608272</v>
      </c>
      <c r="W81" s="11">
        <v>2706241</v>
      </c>
      <c r="X81" s="11">
        <v>2736245</v>
      </c>
      <c r="Y81" s="11">
        <v>2890065</v>
      </c>
      <c r="Z81" s="11">
        <v>2902586</v>
      </c>
      <c r="AA81" s="11">
        <v>2929121</v>
      </c>
      <c r="AB81" s="41">
        <v>3077758</v>
      </c>
      <c r="AC81" s="41">
        <v>3097439</v>
      </c>
      <c r="AD81" s="41">
        <v>3123388</v>
      </c>
      <c r="AE81" s="41">
        <v>3155833</v>
      </c>
      <c r="AF81" s="41">
        <v>3182270</v>
      </c>
      <c r="AG81" s="41">
        <v>3210239</v>
      </c>
      <c r="AH81" s="41">
        <v>3242501</v>
      </c>
      <c r="AI81" s="13">
        <v>8.7284620987684303E-3</v>
      </c>
      <c r="AJ81" s="13">
        <v>1.0049719039610447E-2</v>
      </c>
    </row>
    <row r="82" spans="1:36" ht="10.5" customHeight="1" x14ac:dyDescent="0.2">
      <c r="A82" s="11"/>
      <c r="B82" s="11"/>
      <c r="C82" s="11" t="s">
        <v>52</v>
      </c>
      <c r="D82" s="11"/>
      <c r="E82" s="11"/>
      <c r="F82" s="2"/>
      <c r="G82" s="12"/>
      <c r="H82" s="12"/>
      <c r="I82" s="12"/>
      <c r="J82" s="12"/>
      <c r="K82" s="12">
        <v>0</v>
      </c>
      <c r="L82" s="12">
        <v>0</v>
      </c>
      <c r="M82" s="12">
        <v>0</v>
      </c>
      <c r="N82" s="12">
        <v>0</v>
      </c>
      <c r="O82" s="12">
        <v>0</v>
      </c>
      <c r="P82" s="12">
        <v>0</v>
      </c>
      <c r="Q82" s="12">
        <v>0</v>
      </c>
      <c r="R82" s="12">
        <v>0</v>
      </c>
      <c r="S82" s="12">
        <v>0</v>
      </c>
      <c r="T82" s="12">
        <v>0</v>
      </c>
      <c r="U82" s="12">
        <v>0</v>
      </c>
      <c r="V82" s="12">
        <v>39246976</v>
      </c>
      <c r="W82" s="12">
        <v>39884116</v>
      </c>
      <c r="X82" s="12">
        <v>40786514</v>
      </c>
      <c r="Y82" s="12">
        <v>41014877.506435454</v>
      </c>
      <c r="Z82" s="12">
        <v>41527118.962608032</v>
      </c>
      <c r="AA82" s="12">
        <v>40199615</v>
      </c>
      <c r="AB82" s="41">
        <v>42783003</v>
      </c>
      <c r="AC82" s="41">
        <v>43294332</v>
      </c>
      <c r="AD82" s="41">
        <v>43953009</v>
      </c>
      <c r="AE82" s="41">
        <v>44202735</v>
      </c>
      <c r="AF82" s="41">
        <v>44741076</v>
      </c>
      <c r="AG82" s="41">
        <v>45441618</v>
      </c>
      <c r="AH82" s="41">
        <v>46320250</v>
      </c>
      <c r="AI82" s="13">
        <v>1.3327755361216775E-2</v>
      </c>
      <c r="AJ82" s="13">
        <v>1.9335403065973575E-2</v>
      </c>
    </row>
    <row r="83" spans="1:36" ht="10.5" customHeight="1" x14ac:dyDescent="0.2">
      <c r="A83" s="11"/>
      <c r="B83" s="11"/>
      <c r="C83" s="11" t="s">
        <v>53</v>
      </c>
      <c r="D83" s="11"/>
      <c r="E83" s="11"/>
      <c r="F83" s="2"/>
      <c r="G83" s="12"/>
      <c r="H83" s="12"/>
      <c r="I83" s="12"/>
      <c r="J83" s="12"/>
      <c r="K83" s="12">
        <v>0</v>
      </c>
      <c r="L83" s="12">
        <v>0</v>
      </c>
      <c r="M83" s="12">
        <v>0</v>
      </c>
      <c r="N83" s="12">
        <v>0</v>
      </c>
      <c r="O83" s="12">
        <v>0</v>
      </c>
      <c r="P83" s="12">
        <v>0</v>
      </c>
      <c r="Q83" s="12">
        <v>0</v>
      </c>
      <c r="R83" s="12">
        <v>0</v>
      </c>
      <c r="S83" s="12">
        <v>0</v>
      </c>
      <c r="T83" s="12">
        <v>0</v>
      </c>
      <c r="U83" s="12">
        <v>0</v>
      </c>
      <c r="V83" s="11">
        <v>0</v>
      </c>
      <c r="W83" s="12">
        <v>0</v>
      </c>
      <c r="X83" s="12">
        <v>0</v>
      </c>
      <c r="Y83" s="12">
        <v>0</v>
      </c>
      <c r="Z83" s="12">
        <v>0</v>
      </c>
      <c r="AA83" s="12">
        <v>0</v>
      </c>
      <c r="AB83" s="41">
        <v>0</v>
      </c>
      <c r="AC83" s="41">
        <v>0</v>
      </c>
      <c r="AD83" s="41">
        <v>0</v>
      </c>
      <c r="AE83" s="41">
        <v>0</v>
      </c>
      <c r="AF83" s="41">
        <v>0</v>
      </c>
      <c r="AG83" s="41">
        <v>0</v>
      </c>
      <c r="AH83" s="41">
        <v>0</v>
      </c>
      <c r="AI83" s="13" t="s">
        <v>246</v>
      </c>
      <c r="AJ83" s="13" t="s">
        <v>246</v>
      </c>
    </row>
    <row r="84" spans="1:36" ht="10.5" customHeight="1" x14ac:dyDescent="0.2">
      <c r="A84" s="11"/>
      <c r="B84" s="11"/>
      <c r="C84" s="11" t="s">
        <v>106</v>
      </c>
      <c r="D84" s="11"/>
      <c r="E84" s="11"/>
      <c r="F84" s="2"/>
      <c r="G84" s="12">
        <v>0</v>
      </c>
      <c r="H84" s="12">
        <v>0</v>
      </c>
      <c r="I84" s="12">
        <v>0</v>
      </c>
      <c r="J84" s="12">
        <v>332079</v>
      </c>
      <c r="K84" s="12">
        <v>418068</v>
      </c>
      <c r="L84" s="12">
        <v>418067</v>
      </c>
      <c r="M84" s="12">
        <v>418067</v>
      </c>
      <c r="N84" s="12">
        <v>418067</v>
      </c>
      <c r="O84" s="41">
        <v>418066</v>
      </c>
      <c r="P84" s="41">
        <v>417355</v>
      </c>
      <c r="Q84" s="41">
        <v>418068</v>
      </c>
      <c r="R84" s="41">
        <v>418068</v>
      </c>
      <c r="S84" s="41">
        <v>418068</v>
      </c>
      <c r="T84" s="41">
        <v>418067</v>
      </c>
      <c r="U84" s="11">
        <v>418067</v>
      </c>
      <c r="V84" s="11">
        <v>418067</v>
      </c>
      <c r="W84" s="11">
        <v>418067</v>
      </c>
      <c r="X84" s="11">
        <v>418067</v>
      </c>
      <c r="Y84" s="11">
        <v>418067</v>
      </c>
      <c r="Z84" s="11">
        <v>418067</v>
      </c>
      <c r="AA84" s="11">
        <v>418067</v>
      </c>
      <c r="AB84" s="41">
        <v>418067</v>
      </c>
      <c r="AC84" s="41">
        <v>418067</v>
      </c>
      <c r="AD84" s="41">
        <v>418067</v>
      </c>
      <c r="AE84" s="41">
        <v>418067</v>
      </c>
      <c r="AF84" s="41">
        <v>418067</v>
      </c>
      <c r="AG84" s="41">
        <v>418067</v>
      </c>
      <c r="AH84" s="41">
        <v>418067</v>
      </c>
      <c r="AI84" s="13">
        <v>0</v>
      </c>
      <c r="AJ84" s="13">
        <v>0</v>
      </c>
    </row>
    <row r="85" spans="1:36" ht="10.5" customHeight="1" x14ac:dyDescent="0.2">
      <c r="A85" s="11"/>
      <c r="B85" s="14"/>
      <c r="C85" s="11" t="s">
        <v>55</v>
      </c>
      <c r="E85" s="11"/>
      <c r="F85" s="2"/>
      <c r="G85" s="12">
        <v>0</v>
      </c>
      <c r="H85" s="12">
        <v>0</v>
      </c>
      <c r="I85" s="12">
        <v>0</v>
      </c>
      <c r="J85" s="12">
        <v>0</v>
      </c>
      <c r="K85" s="12">
        <v>0</v>
      </c>
      <c r="L85" s="12">
        <v>0</v>
      </c>
      <c r="M85" s="12">
        <v>0</v>
      </c>
      <c r="N85" s="12">
        <v>0</v>
      </c>
      <c r="O85" s="41">
        <v>0</v>
      </c>
      <c r="P85" s="41">
        <v>0</v>
      </c>
      <c r="Q85" s="41">
        <v>0</v>
      </c>
      <c r="R85" s="41">
        <v>0</v>
      </c>
      <c r="S85" s="41">
        <v>0</v>
      </c>
      <c r="T85" s="41">
        <v>0</v>
      </c>
      <c r="U85" s="11">
        <v>0</v>
      </c>
      <c r="V85" s="11">
        <v>0</v>
      </c>
      <c r="W85" s="11">
        <v>0</v>
      </c>
      <c r="X85" s="11">
        <v>0</v>
      </c>
      <c r="Y85" s="11">
        <v>0</v>
      </c>
      <c r="Z85" s="11">
        <v>0</v>
      </c>
      <c r="AA85" s="11">
        <v>0</v>
      </c>
      <c r="AB85" s="41">
        <v>0</v>
      </c>
      <c r="AC85" s="41">
        <v>0</v>
      </c>
      <c r="AD85" s="41">
        <v>0</v>
      </c>
      <c r="AE85" s="41">
        <v>0</v>
      </c>
      <c r="AF85" s="41">
        <v>0</v>
      </c>
      <c r="AG85" s="41">
        <v>0</v>
      </c>
      <c r="AH85" s="41">
        <v>0</v>
      </c>
      <c r="AI85" s="13" t="s">
        <v>246</v>
      </c>
      <c r="AJ85" s="13" t="s">
        <v>246</v>
      </c>
    </row>
    <row r="86" spans="1:36" ht="10.5" customHeight="1" x14ac:dyDescent="0.2">
      <c r="A86" s="11"/>
      <c r="B86" s="11"/>
      <c r="C86" s="11" t="s">
        <v>56</v>
      </c>
      <c r="D86" s="11"/>
      <c r="E86" s="11"/>
      <c r="F86" s="2"/>
      <c r="G86" s="12">
        <v>6487176</v>
      </c>
      <c r="H86" s="12">
        <v>6767585</v>
      </c>
      <c r="I86" s="12">
        <v>7033026</v>
      </c>
      <c r="J86" s="12">
        <v>6859717</v>
      </c>
      <c r="K86" s="12">
        <v>8179986</v>
      </c>
      <c r="L86" s="12">
        <v>7818281</v>
      </c>
      <c r="M86" s="12">
        <v>7758315</v>
      </c>
      <c r="N86" s="12">
        <v>9612902</v>
      </c>
      <c r="O86" s="41">
        <v>16075752</v>
      </c>
      <c r="P86" s="41">
        <v>15640733</v>
      </c>
      <c r="Q86" s="41">
        <v>9186728</v>
      </c>
      <c r="R86" s="41">
        <v>9203531</v>
      </c>
      <c r="S86" s="41">
        <v>8555859</v>
      </c>
      <c r="T86" s="41">
        <v>10688427</v>
      </c>
      <c r="U86" s="11">
        <v>3872077</v>
      </c>
      <c r="V86" s="11">
        <v>5072440</v>
      </c>
      <c r="W86" s="11">
        <v>4971799</v>
      </c>
      <c r="X86" s="11">
        <v>4656542</v>
      </c>
      <c r="Y86" s="11">
        <v>5685085</v>
      </c>
      <c r="Z86" s="11">
        <v>6095651</v>
      </c>
      <c r="AA86" s="11">
        <v>7273271</v>
      </c>
      <c r="AB86" s="41">
        <v>8813748</v>
      </c>
      <c r="AC86" s="41">
        <v>9931605</v>
      </c>
      <c r="AD86" s="41">
        <v>10154376</v>
      </c>
      <c r="AE86" s="41">
        <v>16212600</v>
      </c>
      <c r="AF86" s="41">
        <v>17649298</v>
      </c>
      <c r="AG86" s="41">
        <v>20438545</v>
      </c>
      <c r="AH86" s="41">
        <v>26372135</v>
      </c>
      <c r="AI86" s="13">
        <v>0.20041324001811178</v>
      </c>
      <c r="AJ86" s="13">
        <v>0.29031371851567711</v>
      </c>
    </row>
    <row r="87" spans="1:36" ht="10.5" customHeight="1" x14ac:dyDescent="0.2">
      <c r="A87" s="11"/>
      <c r="B87" s="11"/>
      <c r="C87" s="11" t="s">
        <v>57</v>
      </c>
      <c r="D87" s="11"/>
      <c r="E87" s="11"/>
      <c r="F87" s="2"/>
      <c r="G87" s="12">
        <v>6144824</v>
      </c>
      <c r="H87" s="12">
        <v>6371757</v>
      </c>
      <c r="I87" s="12">
        <v>6988895</v>
      </c>
      <c r="J87" s="12">
        <v>9104811</v>
      </c>
      <c r="K87" s="12">
        <v>10637888</v>
      </c>
      <c r="L87" s="12">
        <v>11180130</v>
      </c>
      <c r="M87" s="12">
        <v>12511594</v>
      </c>
      <c r="N87" s="12">
        <v>12222028</v>
      </c>
      <c r="O87" s="41">
        <v>9447921</v>
      </c>
      <c r="P87" s="41">
        <v>10092215</v>
      </c>
      <c r="Q87" s="41">
        <v>7538848</v>
      </c>
      <c r="R87" s="41">
        <v>8925765</v>
      </c>
      <c r="S87" s="41">
        <v>7855577</v>
      </c>
      <c r="T87" s="41">
        <v>6518827</v>
      </c>
      <c r="U87" s="11">
        <v>1219954</v>
      </c>
      <c r="V87" s="11">
        <v>2539184</v>
      </c>
      <c r="W87" s="11">
        <v>0</v>
      </c>
      <c r="X87" s="11">
        <v>0</v>
      </c>
      <c r="Y87" s="11">
        <v>0</v>
      </c>
      <c r="Z87" s="11">
        <v>596110</v>
      </c>
      <c r="AA87" s="11">
        <v>2061377</v>
      </c>
      <c r="AB87" s="41">
        <v>3560564</v>
      </c>
      <c r="AC87" s="41">
        <v>7611829</v>
      </c>
      <c r="AD87" s="41">
        <v>7214835</v>
      </c>
      <c r="AE87" s="41">
        <v>13674233</v>
      </c>
      <c r="AF87" s="41">
        <v>11679052</v>
      </c>
      <c r="AG87" s="41">
        <v>15766962</v>
      </c>
      <c r="AH87" s="41">
        <v>17026578</v>
      </c>
      <c r="AI87" s="13">
        <v>0.29798028482592209</v>
      </c>
      <c r="AJ87" s="13">
        <v>7.988958177231606E-2</v>
      </c>
    </row>
    <row r="88" spans="1:36" ht="10.5" customHeight="1" x14ac:dyDescent="0.2">
      <c r="A88" s="11"/>
      <c r="B88" s="11"/>
      <c r="C88" s="11" t="s">
        <v>58</v>
      </c>
      <c r="D88" s="11"/>
      <c r="E88" s="11"/>
      <c r="F88" s="2"/>
      <c r="G88" s="12">
        <v>4736433</v>
      </c>
      <c r="H88" s="12">
        <v>5278509</v>
      </c>
      <c r="I88" s="12">
        <v>6596887</v>
      </c>
      <c r="J88" s="12">
        <v>6921544</v>
      </c>
      <c r="K88" s="12">
        <v>7493192</v>
      </c>
      <c r="L88" s="12">
        <v>7752642</v>
      </c>
      <c r="M88" s="12">
        <v>8587174</v>
      </c>
      <c r="N88" s="12">
        <v>9328716</v>
      </c>
      <c r="O88" s="41">
        <v>10710850</v>
      </c>
      <c r="P88" s="41">
        <v>10434975</v>
      </c>
      <c r="Q88" s="41">
        <v>12037489</v>
      </c>
      <c r="R88" s="41">
        <v>13732145</v>
      </c>
      <c r="S88" s="41">
        <v>13620132</v>
      </c>
      <c r="T88" s="41">
        <v>13701176</v>
      </c>
      <c r="U88" s="11">
        <v>11886707</v>
      </c>
      <c r="V88" s="11">
        <v>14136281</v>
      </c>
      <c r="W88" s="11">
        <v>13338489</v>
      </c>
      <c r="X88" s="11">
        <v>13027014</v>
      </c>
      <c r="Y88" s="11">
        <v>12854461</v>
      </c>
      <c r="Z88" s="11">
        <v>10086567</v>
      </c>
      <c r="AA88" s="11">
        <v>13830804</v>
      </c>
      <c r="AB88" s="41">
        <v>12541122</v>
      </c>
      <c r="AC88" s="41">
        <v>11525145</v>
      </c>
      <c r="AD88" s="41">
        <v>11227310</v>
      </c>
      <c r="AE88" s="41">
        <v>13366396</v>
      </c>
      <c r="AF88" s="41">
        <v>13060489</v>
      </c>
      <c r="AG88" s="41">
        <v>14604018</v>
      </c>
      <c r="AH88" s="41">
        <v>14590354</v>
      </c>
      <c r="AI88" s="13">
        <v>2.5545435675655259E-2</v>
      </c>
      <c r="AJ88" s="13">
        <v>-9.3563291965265995E-4</v>
      </c>
    </row>
    <row r="89" spans="1:36" ht="10.5" customHeight="1" x14ac:dyDescent="0.2">
      <c r="A89" s="11"/>
      <c r="B89" s="11"/>
      <c r="C89" s="11" t="s">
        <v>59</v>
      </c>
      <c r="D89" s="11"/>
      <c r="E89" s="11"/>
      <c r="F89" s="2"/>
      <c r="G89" s="12">
        <v>0</v>
      </c>
      <c r="H89" s="12">
        <v>0</v>
      </c>
      <c r="I89" s="12">
        <v>0</v>
      </c>
      <c r="J89" s="12">
        <v>0</v>
      </c>
      <c r="K89" s="12">
        <v>0</v>
      </c>
      <c r="L89" s="12">
        <v>0</v>
      </c>
      <c r="M89" s="12">
        <v>0</v>
      </c>
      <c r="N89" s="12">
        <v>0</v>
      </c>
      <c r="O89" s="41">
        <v>0</v>
      </c>
      <c r="P89" s="41">
        <v>0</v>
      </c>
      <c r="Q89" s="41">
        <v>689755</v>
      </c>
      <c r="R89" s="41">
        <v>1522892</v>
      </c>
      <c r="S89" s="41">
        <v>2137433</v>
      </c>
      <c r="T89" s="41">
        <v>1446848</v>
      </c>
      <c r="U89" s="11">
        <v>1040161</v>
      </c>
      <c r="V89" s="11">
        <v>759075</v>
      </c>
      <c r="W89" s="11">
        <v>789799</v>
      </c>
      <c r="X89" s="11">
        <v>1318289</v>
      </c>
      <c r="Y89" s="11">
        <v>1303645</v>
      </c>
      <c r="Z89" s="11">
        <v>1146845</v>
      </c>
      <c r="AA89" s="11">
        <v>998923</v>
      </c>
      <c r="AB89" s="41">
        <v>943156</v>
      </c>
      <c r="AC89" s="41">
        <v>1798157</v>
      </c>
      <c r="AD89" s="41">
        <v>741680</v>
      </c>
      <c r="AE89" s="41">
        <v>213504</v>
      </c>
      <c r="AF89" s="41">
        <v>500606</v>
      </c>
      <c r="AG89" s="41">
        <v>217597</v>
      </c>
      <c r="AH89" s="41">
        <v>2427</v>
      </c>
      <c r="AI89" s="13">
        <v>-0.62981878708880767</v>
      </c>
      <c r="AJ89" s="13">
        <v>-0.98884635358024242</v>
      </c>
    </row>
    <row r="90" spans="1:36" ht="10.5" customHeight="1" x14ac:dyDescent="0.2">
      <c r="A90" s="11"/>
      <c r="B90" s="11"/>
      <c r="C90" s="11"/>
      <c r="D90" s="11"/>
      <c r="E90" s="11"/>
      <c r="F90" s="2"/>
      <c r="G90" s="12"/>
      <c r="H90" s="12"/>
      <c r="I90" s="12"/>
      <c r="J90" s="12"/>
      <c r="K90" s="12"/>
      <c r="L90" s="12"/>
      <c r="M90" s="12"/>
      <c r="N90" s="12"/>
      <c r="O90" s="41"/>
      <c r="P90" s="41"/>
      <c r="Q90" s="41"/>
      <c r="R90" s="41"/>
      <c r="S90" s="41"/>
      <c r="T90" s="41"/>
      <c r="U90" s="11"/>
      <c r="V90" s="11"/>
      <c r="W90" s="11"/>
      <c r="X90" s="11"/>
      <c r="Y90" s="11"/>
      <c r="Z90" s="11"/>
      <c r="AA90" s="11"/>
      <c r="AB90" s="41"/>
      <c r="AC90" s="41"/>
      <c r="AD90" s="41"/>
      <c r="AE90" s="41"/>
      <c r="AF90" s="41"/>
      <c r="AG90" s="42"/>
      <c r="AH90" s="41"/>
      <c r="AI90" s="13"/>
      <c r="AJ90" s="13"/>
    </row>
    <row r="91" spans="1:36" ht="10.5" customHeight="1" x14ac:dyDescent="0.2">
      <c r="A91" s="11"/>
      <c r="B91" s="11" t="s">
        <v>60</v>
      </c>
      <c r="C91" s="11"/>
      <c r="D91" s="11"/>
      <c r="E91" s="11"/>
      <c r="F91" s="2"/>
      <c r="G91" s="12">
        <v>5567991</v>
      </c>
      <c r="H91" s="12">
        <v>5914433</v>
      </c>
      <c r="I91" s="12">
        <v>6175310</v>
      </c>
      <c r="J91" s="12">
        <v>6312517</v>
      </c>
      <c r="K91" s="12">
        <v>6455739</v>
      </c>
      <c r="L91" s="12">
        <v>7240688</v>
      </c>
      <c r="M91" s="12">
        <v>7780705</v>
      </c>
      <c r="N91" s="12">
        <v>9107445</v>
      </c>
      <c r="O91" s="41">
        <v>12391022</v>
      </c>
      <c r="P91" s="41">
        <v>12649306</v>
      </c>
      <c r="Q91" s="41">
        <v>13549094</v>
      </c>
      <c r="R91" s="41">
        <v>15381386</v>
      </c>
      <c r="S91" s="41">
        <v>17915845</v>
      </c>
      <c r="T91" s="41">
        <v>18275617</v>
      </c>
      <c r="U91" s="11">
        <v>20641146</v>
      </c>
      <c r="V91" s="11">
        <v>18992044</v>
      </c>
      <c r="W91" s="11">
        <v>18836773</v>
      </c>
      <c r="X91" s="11">
        <v>23151888</v>
      </c>
      <c r="Y91" s="11">
        <v>26479059</v>
      </c>
      <c r="Z91" s="11">
        <v>26181371</v>
      </c>
      <c r="AA91" s="11">
        <v>25473431</v>
      </c>
      <c r="AB91" s="41">
        <v>22806368</v>
      </c>
      <c r="AC91" s="41">
        <v>21121033</v>
      </c>
      <c r="AD91" s="41">
        <v>20448634</v>
      </c>
      <c r="AE91" s="41">
        <v>21108875</v>
      </c>
      <c r="AF91" s="41">
        <v>21202681</v>
      </c>
      <c r="AG91" s="42">
        <v>21943468</v>
      </c>
      <c r="AH91" s="41">
        <v>21561254</v>
      </c>
      <c r="AI91" s="13">
        <v>-9.3133409365833142E-3</v>
      </c>
      <c r="AJ91" s="13">
        <v>-1.741812187572174E-2</v>
      </c>
    </row>
    <row r="92" spans="1:36" ht="10.5" customHeight="1" x14ac:dyDescent="0.2">
      <c r="A92" s="11"/>
      <c r="B92" s="11"/>
      <c r="C92" s="11"/>
      <c r="D92" s="11"/>
      <c r="E92" s="11"/>
      <c r="F92" s="2"/>
      <c r="G92" s="12"/>
      <c r="H92" s="12"/>
      <c r="I92" s="12"/>
      <c r="J92" s="12"/>
      <c r="K92" s="12"/>
      <c r="L92" s="12"/>
      <c r="M92" s="12"/>
      <c r="N92" s="12"/>
      <c r="O92" s="41"/>
      <c r="P92" s="41"/>
      <c r="Q92" s="41"/>
      <c r="R92" s="41"/>
      <c r="S92" s="41"/>
      <c r="T92" s="41"/>
      <c r="U92" s="11"/>
      <c r="V92" s="11"/>
      <c r="W92" s="11"/>
      <c r="X92" s="11"/>
      <c r="Y92" s="11"/>
      <c r="Z92" s="11"/>
      <c r="AA92" s="11"/>
      <c r="AB92" s="41"/>
      <c r="AC92" s="41"/>
      <c r="AD92" s="41"/>
      <c r="AE92" s="41"/>
      <c r="AF92" s="41"/>
      <c r="AG92" s="42"/>
      <c r="AH92" s="41"/>
      <c r="AI92" s="13"/>
      <c r="AJ92" s="13"/>
    </row>
    <row r="93" spans="1:36" ht="10.5" customHeight="1" x14ac:dyDescent="0.2">
      <c r="A93" s="11"/>
      <c r="B93" s="11" t="s">
        <v>61</v>
      </c>
      <c r="C93" s="11"/>
      <c r="D93" s="11"/>
      <c r="E93" s="11"/>
      <c r="F93" s="2"/>
      <c r="G93" s="12">
        <v>0</v>
      </c>
      <c r="H93" s="12">
        <v>0</v>
      </c>
      <c r="I93" s="12">
        <v>0</v>
      </c>
      <c r="J93" s="12">
        <v>0</v>
      </c>
      <c r="K93" s="12">
        <v>0</v>
      </c>
      <c r="L93" s="12">
        <v>0</v>
      </c>
      <c r="M93" s="12">
        <v>0</v>
      </c>
      <c r="N93" s="12">
        <v>0</v>
      </c>
      <c r="O93" s="41">
        <v>0</v>
      </c>
      <c r="P93" s="41">
        <v>0</v>
      </c>
      <c r="Q93" s="41">
        <v>0</v>
      </c>
      <c r="R93" s="41">
        <v>0</v>
      </c>
      <c r="S93" s="41">
        <v>0</v>
      </c>
      <c r="T93" s="41">
        <v>0</v>
      </c>
      <c r="U93" s="11">
        <v>0</v>
      </c>
      <c r="V93" s="11">
        <v>0</v>
      </c>
      <c r="W93" s="11">
        <v>0</v>
      </c>
      <c r="X93" s="11">
        <v>0</v>
      </c>
      <c r="Y93" s="11">
        <v>0</v>
      </c>
      <c r="Z93" s="11">
        <v>0</v>
      </c>
      <c r="AA93" s="11">
        <v>0</v>
      </c>
      <c r="AB93" s="41">
        <v>0</v>
      </c>
      <c r="AC93" s="41">
        <v>0</v>
      </c>
      <c r="AD93" s="41">
        <v>0</v>
      </c>
      <c r="AE93" s="41">
        <v>0</v>
      </c>
      <c r="AF93" s="41">
        <v>0</v>
      </c>
      <c r="AG93" s="42">
        <v>0</v>
      </c>
      <c r="AH93" s="41">
        <v>0</v>
      </c>
      <c r="AI93" s="13" t="str">
        <f>IF(AB93&gt;0,((AH93/AB93)^(1/6))-1,"n/a")</f>
        <v>n/a</v>
      </c>
      <c r="AJ93" s="13" t="str">
        <f>IF(AND(AH93&lt;&gt;  0, AG93&lt;&gt;0), (AH93-AG93)/AG93, "n/a")</f>
        <v>n/a</v>
      </c>
    </row>
    <row r="94" spans="1:36" ht="10.5" customHeight="1" x14ac:dyDescent="0.2">
      <c r="A94" s="11"/>
      <c r="B94" s="11"/>
      <c r="C94" s="11"/>
      <c r="D94" s="11"/>
      <c r="E94" s="11"/>
      <c r="F94" s="2"/>
      <c r="G94" s="46"/>
      <c r="H94" s="46"/>
      <c r="I94" s="46"/>
      <c r="J94" s="46"/>
      <c r="K94" s="46"/>
      <c r="L94" s="46"/>
      <c r="M94" s="46"/>
      <c r="N94" s="46"/>
      <c r="O94" s="46"/>
      <c r="P94" s="46"/>
      <c r="Q94" s="46"/>
      <c r="AF94" s="41"/>
      <c r="AI94" s="13"/>
      <c r="AJ94" s="13"/>
    </row>
    <row r="95" spans="1:36" ht="10.5" customHeight="1" x14ac:dyDescent="0.2">
      <c r="A95" s="18"/>
      <c r="B95" s="14"/>
      <c r="C95" s="18"/>
      <c r="D95" s="18"/>
      <c r="E95" s="18"/>
      <c r="F95" s="2"/>
      <c r="G95" s="46"/>
      <c r="H95" s="46"/>
      <c r="I95" s="46"/>
      <c r="J95" s="46"/>
      <c r="K95" s="46"/>
      <c r="L95" s="46"/>
      <c r="M95" s="46"/>
      <c r="N95" s="46"/>
      <c r="O95" s="46"/>
      <c r="P95" s="46"/>
      <c r="Q95" s="46"/>
      <c r="AF95" s="41"/>
      <c r="AI95" s="13"/>
      <c r="AJ95" s="13"/>
    </row>
    <row r="96" spans="1:36" ht="10.5" customHeight="1" x14ac:dyDescent="0.2">
      <c r="A96" s="47" t="s">
        <v>113</v>
      </c>
      <c r="B96" s="47"/>
      <c r="C96" s="48"/>
      <c r="D96" s="48"/>
      <c r="E96" s="33"/>
      <c r="F96" s="2"/>
      <c r="G96" s="5">
        <v>77830321</v>
      </c>
      <c r="H96" s="5">
        <v>84515304</v>
      </c>
      <c r="I96" s="5">
        <v>84479276</v>
      </c>
      <c r="J96" s="5">
        <v>94327149</v>
      </c>
      <c r="K96" s="5">
        <v>126115692</v>
      </c>
      <c r="L96" s="5">
        <v>138720724</v>
      </c>
      <c r="M96" s="5">
        <v>167012602</v>
      </c>
      <c r="N96" s="5">
        <v>161607040</v>
      </c>
      <c r="O96" s="5">
        <v>165755563</v>
      </c>
      <c r="P96" s="5">
        <v>179364645</v>
      </c>
      <c r="Q96" s="5">
        <v>215456097</v>
      </c>
      <c r="R96" s="39">
        <v>214439446</v>
      </c>
      <c r="S96" s="39">
        <v>215440854</v>
      </c>
      <c r="T96" s="39">
        <v>209063274</v>
      </c>
      <c r="U96" s="39">
        <v>250596640</v>
      </c>
      <c r="V96" s="8">
        <v>248853383</v>
      </c>
      <c r="W96" s="39">
        <v>339793003</v>
      </c>
      <c r="X96" s="39">
        <f t="shared" ref="X96:AA96" si="14">SUM(X98:X107)</f>
        <v>376389504</v>
      </c>
      <c r="Y96" s="39">
        <f t="shared" si="14"/>
        <v>317094656</v>
      </c>
      <c r="Z96" s="39">
        <f t="shared" si="14"/>
        <v>294067923</v>
      </c>
      <c r="AA96" s="39">
        <f t="shared" si="14"/>
        <v>287361926</v>
      </c>
      <c r="AB96" s="39">
        <v>302914724</v>
      </c>
      <c r="AC96" s="39">
        <v>349319127</v>
      </c>
      <c r="AD96" s="39">
        <v>356755408</v>
      </c>
      <c r="AE96" s="39">
        <v>345748366</v>
      </c>
      <c r="AF96" s="41">
        <v>360686709</v>
      </c>
      <c r="AG96" s="96">
        <v>372606753</v>
      </c>
      <c r="AH96" s="96">
        <v>388116749</v>
      </c>
      <c r="AI96" s="10">
        <v>4.2174238165257449E-2</v>
      </c>
      <c r="AJ96" s="10">
        <v>4.1625643859439121E-2</v>
      </c>
    </row>
    <row r="97" spans="1:44" ht="10.5" customHeight="1" x14ac:dyDescent="0.2">
      <c r="A97" s="14"/>
      <c r="B97" s="11"/>
      <c r="C97" s="11"/>
      <c r="D97" s="11"/>
      <c r="E97" s="11"/>
      <c r="F97" s="2"/>
      <c r="G97" s="49"/>
      <c r="H97" s="49"/>
      <c r="I97" s="49"/>
      <c r="J97" s="49"/>
      <c r="K97" s="49"/>
      <c r="L97" s="49"/>
      <c r="M97" s="49"/>
      <c r="N97" s="49"/>
      <c r="O97" s="49"/>
      <c r="P97" s="49"/>
      <c r="Q97" s="49"/>
      <c r="R97" s="41"/>
      <c r="S97" s="41"/>
      <c r="T97" s="41"/>
      <c r="U97" s="41"/>
      <c r="V97" s="11"/>
      <c r="W97" s="41"/>
      <c r="X97" s="41"/>
      <c r="Y97" s="41"/>
      <c r="Z97" s="41"/>
      <c r="AA97" s="41"/>
      <c r="AB97" s="41"/>
      <c r="AC97" s="41"/>
      <c r="AD97" s="41"/>
      <c r="AE97" s="41"/>
      <c r="AF97" s="41"/>
      <c r="AG97" s="42"/>
      <c r="AH97" s="42"/>
      <c r="AI97" s="13"/>
      <c r="AJ97" s="13"/>
    </row>
    <row r="98" spans="1:44" ht="10.5" customHeight="1" x14ac:dyDescent="0.2">
      <c r="A98" s="14"/>
      <c r="B98" s="51" t="s">
        <v>64</v>
      </c>
      <c r="C98" s="44"/>
      <c r="D98" s="44"/>
      <c r="E98" s="34"/>
      <c r="F98" s="2"/>
      <c r="G98" s="50">
        <v>24707244</v>
      </c>
      <c r="H98" s="50">
        <v>26736286</v>
      </c>
      <c r="I98" s="50">
        <v>29106431</v>
      </c>
      <c r="J98" s="50">
        <v>31866466</v>
      </c>
      <c r="K98" s="50">
        <v>34375732</v>
      </c>
      <c r="L98" s="50">
        <v>37310970</v>
      </c>
      <c r="M98" s="50">
        <v>41880476</v>
      </c>
      <c r="N98" s="50">
        <v>47415924</v>
      </c>
      <c r="O98" s="50">
        <v>51740937</v>
      </c>
      <c r="P98" s="50">
        <v>55368567</v>
      </c>
      <c r="Q98" s="50">
        <v>60427269</v>
      </c>
      <c r="R98" s="41">
        <v>64527747</v>
      </c>
      <c r="S98" s="41">
        <v>65533035</v>
      </c>
      <c r="T98" s="41">
        <v>70221675</v>
      </c>
      <c r="U98" s="41">
        <v>80776133</v>
      </c>
      <c r="V98" s="11">
        <v>80542115</v>
      </c>
      <c r="W98" s="41">
        <v>84276410</v>
      </c>
      <c r="X98" s="41">
        <v>89799111</v>
      </c>
      <c r="Y98" s="41">
        <v>93953728</v>
      </c>
      <c r="Z98" s="41">
        <v>94610840</v>
      </c>
      <c r="AA98" s="41">
        <v>94030804</v>
      </c>
      <c r="AB98" s="41">
        <v>95180148</v>
      </c>
      <c r="AC98" s="41">
        <v>96267347</v>
      </c>
      <c r="AD98" s="41">
        <v>99707987</v>
      </c>
      <c r="AE98" s="41">
        <v>104457127</v>
      </c>
      <c r="AF98" s="41">
        <v>107881885</v>
      </c>
      <c r="AG98" s="42">
        <v>111158794</v>
      </c>
      <c r="AH98" s="42">
        <v>109722026</v>
      </c>
      <c r="AI98" s="13">
        <v>2.3979448652330593E-2</v>
      </c>
      <c r="AJ98" s="13">
        <v>-1.2925365131255383E-2</v>
      </c>
    </row>
    <row r="99" spans="1:44" ht="10.5" customHeight="1" x14ac:dyDescent="0.2">
      <c r="A99" s="14"/>
      <c r="B99" s="51" t="s">
        <v>65</v>
      </c>
      <c r="C99" s="44"/>
      <c r="D99" s="44"/>
      <c r="E99" s="34"/>
      <c r="F99" s="2"/>
      <c r="G99" s="50">
        <v>34456255</v>
      </c>
      <c r="H99" s="50">
        <v>36092217</v>
      </c>
      <c r="I99" s="50">
        <v>37979484</v>
      </c>
      <c r="J99" s="50">
        <v>41705223</v>
      </c>
      <c r="K99" s="50">
        <v>47665975</v>
      </c>
      <c r="L99" s="50">
        <v>51912018</v>
      </c>
      <c r="M99" s="50">
        <v>57270742</v>
      </c>
      <c r="N99" s="50">
        <v>62221846</v>
      </c>
      <c r="O99" s="50">
        <v>70176662</v>
      </c>
      <c r="P99" s="50">
        <v>77506396</v>
      </c>
      <c r="Q99" s="50">
        <v>81696659</v>
      </c>
      <c r="R99" s="41">
        <v>88394910</v>
      </c>
      <c r="S99" s="41">
        <v>93897609</v>
      </c>
      <c r="T99" s="41">
        <v>96502835</v>
      </c>
      <c r="U99" s="41">
        <v>103839879</v>
      </c>
      <c r="V99" s="11">
        <v>112008956</v>
      </c>
      <c r="W99" s="41">
        <v>117066260</v>
      </c>
      <c r="X99" s="41">
        <v>122500387</v>
      </c>
      <c r="Y99" s="41">
        <v>124987223</v>
      </c>
      <c r="Z99" s="41">
        <v>119726825</v>
      </c>
      <c r="AA99" s="41">
        <v>125976619</v>
      </c>
      <c r="AB99" s="41">
        <v>124543726</v>
      </c>
      <c r="AC99" s="41">
        <v>129006393</v>
      </c>
      <c r="AD99" s="41">
        <v>137101920</v>
      </c>
      <c r="AE99" s="41">
        <v>148018970</v>
      </c>
      <c r="AF99" s="41">
        <v>153841341</v>
      </c>
      <c r="AG99" s="42">
        <v>163295733</v>
      </c>
      <c r="AH99" s="42">
        <v>167680854</v>
      </c>
      <c r="AI99" s="13">
        <v>5.0816629756692988E-2</v>
      </c>
      <c r="AJ99" s="13">
        <v>2.6853861515168925E-2</v>
      </c>
    </row>
    <row r="100" spans="1:44" ht="10.5" customHeight="1" x14ac:dyDescent="0.2">
      <c r="A100" s="14"/>
      <c r="B100" s="11" t="s">
        <v>66</v>
      </c>
      <c r="C100" s="44"/>
      <c r="D100" s="44"/>
      <c r="E100" s="34"/>
      <c r="F100" s="2"/>
      <c r="G100" s="50">
        <v>0</v>
      </c>
      <c r="H100" s="50">
        <v>0</v>
      </c>
      <c r="I100" s="50">
        <v>0</v>
      </c>
      <c r="J100" s="50">
        <v>0</v>
      </c>
      <c r="K100" s="50">
        <v>0</v>
      </c>
      <c r="L100" s="50">
        <v>0</v>
      </c>
      <c r="M100" s="50">
        <v>0</v>
      </c>
      <c r="N100" s="50">
        <v>0</v>
      </c>
      <c r="O100" s="50">
        <v>0</v>
      </c>
      <c r="P100" s="50">
        <v>0</v>
      </c>
      <c r="Q100" s="50">
        <v>0</v>
      </c>
      <c r="R100" s="41">
        <v>0</v>
      </c>
      <c r="S100" s="41">
        <v>0</v>
      </c>
      <c r="T100" s="41">
        <v>0</v>
      </c>
      <c r="U100" s="41">
        <v>0</v>
      </c>
      <c r="V100" s="11">
        <v>0</v>
      </c>
      <c r="W100" s="41">
        <v>0</v>
      </c>
      <c r="X100" s="41">
        <v>0</v>
      </c>
      <c r="Y100" s="41">
        <v>0</v>
      </c>
      <c r="Z100" s="41">
        <v>0</v>
      </c>
      <c r="AA100" s="41">
        <v>0</v>
      </c>
      <c r="AB100" s="41">
        <v>0</v>
      </c>
      <c r="AC100" s="41">
        <v>0</v>
      </c>
      <c r="AD100" s="41">
        <v>0</v>
      </c>
      <c r="AE100" s="41">
        <v>0</v>
      </c>
      <c r="AF100" s="41">
        <v>0</v>
      </c>
      <c r="AG100" s="42">
        <v>0</v>
      </c>
      <c r="AH100" s="42">
        <v>0</v>
      </c>
      <c r="AI100" s="13" t="s">
        <v>246</v>
      </c>
      <c r="AJ100" s="13" t="s">
        <v>246</v>
      </c>
    </row>
    <row r="101" spans="1:44" ht="10.5" customHeight="1" x14ac:dyDescent="0.2">
      <c r="A101" s="14"/>
      <c r="B101" s="11" t="s">
        <v>67</v>
      </c>
      <c r="C101" s="44"/>
      <c r="D101" s="44"/>
      <c r="E101" s="34"/>
      <c r="F101" s="2"/>
      <c r="G101" s="50">
        <v>0</v>
      </c>
      <c r="H101" s="50">
        <v>0</v>
      </c>
      <c r="I101" s="50">
        <v>0</v>
      </c>
      <c r="J101" s="50">
        <v>0</v>
      </c>
      <c r="K101" s="50">
        <v>0</v>
      </c>
      <c r="L101" s="50">
        <v>0</v>
      </c>
      <c r="M101" s="50">
        <v>0</v>
      </c>
      <c r="N101" s="50">
        <v>0</v>
      </c>
      <c r="O101" s="50">
        <v>0</v>
      </c>
      <c r="P101" s="50">
        <v>0</v>
      </c>
      <c r="Q101" s="50">
        <v>0</v>
      </c>
      <c r="R101" s="41">
        <v>0</v>
      </c>
      <c r="S101" s="41">
        <v>0</v>
      </c>
      <c r="T101" s="41">
        <v>0</v>
      </c>
      <c r="U101" s="41">
        <v>0</v>
      </c>
      <c r="V101" s="11">
        <v>0</v>
      </c>
      <c r="W101" s="41">
        <v>0</v>
      </c>
      <c r="X101" s="41">
        <v>0</v>
      </c>
      <c r="Y101" s="41">
        <v>0</v>
      </c>
      <c r="Z101" s="41">
        <v>0</v>
      </c>
      <c r="AA101" s="41">
        <v>0</v>
      </c>
      <c r="AB101" s="41">
        <v>0</v>
      </c>
      <c r="AC101" s="41">
        <v>0</v>
      </c>
      <c r="AD101" s="41">
        <v>0</v>
      </c>
      <c r="AE101" s="41">
        <v>0</v>
      </c>
      <c r="AF101" s="41">
        <v>0</v>
      </c>
      <c r="AG101" s="42">
        <v>0</v>
      </c>
      <c r="AH101" s="42">
        <v>0</v>
      </c>
      <c r="AI101" s="13" t="s">
        <v>246</v>
      </c>
      <c r="AJ101" s="13" t="s">
        <v>246</v>
      </c>
    </row>
    <row r="102" spans="1:44" ht="10.5" customHeight="1" x14ac:dyDescent="0.2">
      <c r="A102" s="14"/>
      <c r="B102" s="11" t="s">
        <v>69</v>
      </c>
      <c r="C102" s="44"/>
      <c r="D102" s="44"/>
      <c r="E102" s="34"/>
      <c r="F102" s="2"/>
      <c r="G102" s="50">
        <v>660137</v>
      </c>
      <c r="H102" s="50">
        <v>806052</v>
      </c>
      <c r="I102" s="50">
        <v>940560</v>
      </c>
      <c r="J102" s="50">
        <v>539111</v>
      </c>
      <c r="K102" s="50">
        <v>442932</v>
      </c>
      <c r="L102" s="50">
        <v>372933</v>
      </c>
      <c r="M102" s="50">
        <v>319418</v>
      </c>
      <c r="N102" s="50">
        <v>353726</v>
      </c>
      <c r="O102" s="50">
        <v>377892</v>
      </c>
      <c r="P102" s="50">
        <v>549875</v>
      </c>
      <c r="Q102" s="50">
        <v>658116</v>
      </c>
      <c r="R102" s="41">
        <v>697733</v>
      </c>
      <c r="S102" s="41">
        <v>564241</v>
      </c>
      <c r="T102" s="41">
        <v>484611</v>
      </c>
      <c r="U102" s="41">
        <v>364735</v>
      </c>
      <c r="V102" s="11">
        <v>318551</v>
      </c>
      <c r="W102" s="41">
        <v>328127</v>
      </c>
      <c r="X102" s="41">
        <v>240815</v>
      </c>
      <c r="Y102" s="41">
        <v>230449</v>
      </c>
      <c r="Z102" s="41">
        <v>224578</v>
      </c>
      <c r="AA102" s="41">
        <v>214286</v>
      </c>
      <c r="AB102" s="41">
        <v>237357</v>
      </c>
      <c r="AC102" s="41">
        <v>253720</v>
      </c>
      <c r="AD102" s="41">
        <v>222695</v>
      </c>
      <c r="AE102" s="41">
        <v>230031</v>
      </c>
      <c r="AF102" s="41">
        <v>246000</v>
      </c>
      <c r="AG102" s="42">
        <v>246189</v>
      </c>
      <c r="AH102" s="42">
        <v>267283</v>
      </c>
      <c r="AI102" s="13">
        <v>1.9987576733960566E-2</v>
      </c>
      <c r="AJ102" s="13">
        <v>8.5682138519592665E-2</v>
      </c>
    </row>
    <row r="103" spans="1:44" ht="10.5" customHeight="1" x14ac:dyDescent="0.2">
      <c r="A103" s="14"/>
      <c r="B103" s="11" t="s">
        <v>70</v>
      </c>
      <c r="C103" s="44"/>
      <c r="D103" s="44"/>
      <c r="E103" s="34"/>
      <c r="F103" s="2"/>
      <c r="G103" s="50">
        <v>0</v>
      </c>
      <c r="H103" s="50">
        <v>0</v>
      </c>
      <c r="I103" s="50">
        <v>0</v>
      </c>
      <c r="J103" s="50">
        <v>0</v>
      </c>
      <c r="K103" s="50">
        <v>0</v>
      </c>
      <c r="L103" s="50">
        <v>0</v>
      </c>
      <c r="M103" s="50">
        <v>0</v>
      </c>
      <c r="N103" s="50">
        <v>0</v>
      </c>
      <c r="O103" s="50">
        <v>0</v>
      </c>
      <c r="P103" s="50">
        <v>0</v>
      </c>
      <c r="Q103" s="50">
        <v>0</v>
      </c>
      <c r="R103" s="41">
        <v>0</v>
      </c>
      <c r="S103" s="41">
        <v>0</v>
      </c>
      <c r="T103" s="41">
        <v>0</v>
      </c>
      <c r="U103" s="41">
        <v>0</v>
      </c>
      <c r="V103" s="11">
        <v>0</v>
      </c>
      <c r="W103" s="41">
        <v>0</v>
      </c>
      <c r="X103" s="41">
        <v>0</v>
      </c>
      <c r="Y103" s="41">
        <v>0</v>
      </c>
      <c r="Z103" s="41">
        <v>0</v>
      </c>
      <c r="AA103" s="41">
        <v>0</v>
      </c>
      <c r="AB103" s="41">
        <v>0</v>
      </c>
      <c r="AC103" s="41">
        <v>0</v>
      </c>
      <c r="AD103" s="41">
        <v>0</v>
      </c>
      <c r="AE103" s="41">
        <v>0</v>
      </c>
      <c r="AF103" s="41">
        <v>0</v>
      </c>
      <c r="AG103" s="42">
        <v>0</v>
      </c>
      <c r="AH103" s="42">
        <v>0</v>
      </c>
      <c r="AI103" s="13" t="s">
        <v>246</v>
      </c>
      <c r="AJ103" s="13" t="s">
        <v>246</v>
      </c>
    </row>
    <row r="104" spans="1:44" ht="10.5" customHeight="1" x14ac:dyDescent="0.2">
      <c r="A104" s="14"/>
      <c r="B104" s="11" t="s">
        <v>71</v>
      </c>
      <c r="C104" s="44"/>
      <c r="D104" s="44"/>
      <c r="E104" s="34"/>
      <c r="F104" s="2"/>
      <c r="G104" s="50">
        <v>174572</v>
      </c>
      <c r="H104" s="50">
        <v>189283</v>
      </c>
      <c r="I104" s="50">
        <v>175842</v>
      </c>
      <c r="J104" s="50">
        <v>252079</v>
      </c>
      <c r="K104" s="50">
        <v>63984</v>
      </c>
      <c r="L104" s="50">
        <v>51113</v>
      </c>
      <c r="M104" s="50">
        <v>50256</v>
      </c>
      <c r="N104" s="50">
        <v>95310</v>
      </c>
      <c r="O104" s="50">
        <v>571965</v>
      </c>
      <c r="P104" s="50">
        <v>525218</v>
      </c>
      <c r="Q104" s="50">
        <v>118543</v>
      </c>
      <c r="R104" s="41">
        <v>74923</v>
      </c>
      <c r="S104" s="41">
        <v>114557</v>
      </c>
      <c r="T104" s="41">
        <v>131684</v>
      </c>
      <c r="U104" s="41">
        <v>44302</v>
      </c>
      <c r="V104" s="11">
        <v>1990</v>
      </c>
      <c r="W104" s="41">
        <v>1708</v>
      </c>
      <c r="X104" s="41">
        <v>8953</v>
      </c>
      <c r="Y104" s="41">
        <v>4282</v>
      </c>
      <c r="Z104" s="41">
        <v>7883</v>
      </c>
      <c r="AA104" s="41">
        <v>3376</v>
      </c>
      <c r="AB104" s="41">
        <v>3647</v>
      </c>
      <c r="AC104" s="41">
        <v>47518</v>
      </c>
      <c r="AD104" s="41">
        <v>85848</v>
      </c>
      <c r="AE104" s="41">
        <v>4473</v>
      </c>
      <c r="AF104" s="41">
        <v>11396</v>
      </c>
      <c r="AG104" s="42">
        <v>7922</v>
      </c>
      <c r="AH104" s="42">
        <v>0</v>
      </c>
      <c r="AI104" s="13">
        <v>-1</v>
      </c>
      <c r="AJ104" s="13" t="s">
        <v>246</v>
      </c>
    </row>
    <row r="105" spans="1:44" ht="10.5" customHeight="1" x14ac:dyDescent="0.2">
      <c r="A105" s="14"/>
      <c r="B105" s="51" t="s">
        <v>72</v>
      </c>
      <c r="C105" s="44"/>
      <c r="D105" s="44"/>
      <c r="E105" s="34"/>
      <c r="F105" s="2"/>
      <c r="G105" s="50">
        <v>10824972</v>
      </c>
      <c r="H105" s="50">
        <v>13354233</v>
      </c>
      <c r="I105" s="50">
        <v>12336533</v>
      </c>
      <c r="J105" s="50">
        <v>12177253</v>
      </c>
      <c r="K105" s="50">
        <v>24628093</v>
      </c>
      <c r="L105" s="50">
        <v>15067753</v>
      </c>
      <c r="M105" s="50">
        <v>15631838</v>
      </c>
      <c r="N105" s="50">
        <v>18433894</v>
      </c>
      <c r="O105" s="50">
        <v>19938781</v>
      </c>
      <c r="P105" s="50">
        <v>19434461</v>
      </c>
      <c r="Q105" s="50">
        <v>23112854</v>
      </c>
      <c r="R105" s="41">
        <v>23381641</v>
      </c>
      <c r="S105" s="41">
        <v>30044007</v>
      </c>
      <c r="T105" s="41">
        <v>29238178</v>
      </c>
      <c r="U105" s="41">
        <v>35356046</v>
      </c>
      <c r="V105" s="11">
        <v>36612866</v>
      </c>
      <c r="W105" s="41">
        <v>41524987</v>
      </c>
      <c r="X105" s="41">
        <v>51701894</v>
      </c>
      <c r="Y105" s="41">
        <v>52759130</v>
      </c>
      <c r="Z105" s="41">
        <v>57107417</v>
      </c>
      <c r="AA105" s="41">
        <v>53025182</v>
      </c>
      <c r="AB105" s="41">
        <v>58030453</v>
      </c>
      <c r="AC105" s="41">
        <v>48805833</v>
      </c>
      <c r="AD105" s="41">
        <v>48239347</v>
      </c>
      <c r="AE105" s="41">
        <v>55234080</v>
      </c>
      <c r="AF105" s="41">
        <v>58313824</v>
      </c>
      <c r="AG105" s="42">
        <v>59721996</v>
      </c>
      <c r="AH105" s="42">
        <v>67338351</v>
      </c>
      <c r="AI105" s="13">
        <v>2.5103585880591472E-2</v>
      </c>
      <c r="AJ105" s="13">
        <v>0.12753014818861713</v>
      </c>
    </row>
    <row r="106" spans="1:44" ht="10.5" customHeight="1" x14ac:dyDescent="0.2">
      <c r="A106" s="14"/>
      <c r="B106" s="51" t="s">
        <v>73</v>
      </c>
      <c r="C106" s="44"/>
      <c r="D106" s="44"/>
      <c r="E106" s="34"/>
      <c r="F106" s="2"/>
      <c r="G106" s="50">
        <v>3804910</v>
      </c>
      <c r="H106" s="50">
        <v>7288570</v>
      </c>
      <c r="I106" s="50">
        <v>3861018</v>
      </c>
      <c r="J106" s="50">
        <v>7749976</v>
      </c>
      <c r="K106" s="50">
        <v>18833176</v>
      </c>
      <c r="L106" s="50">
        <v>33946128</v>
      </c>
      <c r="M106" s="50">
        <v>51506215</v>
      </c>
      <c r="N106" s="50">
        <v>33021781</v>
      </c>
      <c r="O106" s="50">
        <v>22834332</v>
      </c>
      <c r="P106" s="50">
        <v>25961569</v>
      </c>
      <c r="Q106" s="50">
        <v>49427791</v>
      </c>
      <c r="R106" s="41">
        <v>37122943</v>
      </c>
      <c r="S106" s="41">
        <v>25041836</v>
      </c>
      <c r="T106" s="41">
        <v>12213506</v>
      </c>
      <c r="U106" s="41">
        <v>29921876</v>
      </c>
      <c r="V106" s="11">
        <v>19092749</v>
      </c>
      <c r="W106" s="41">
        <v>96366046</v>
      </c>
      <c r="X106" s="41">
        <v>109599710</v>
      </c>
      <c r="Y106" s="41">
        <v>42179291</v>
      </c>
      <c r="Z106" s="41">
        <v>19053501</v>
      </c>
      <c r="AA106" s="41">
        <v>9535878</v>
      </c>
      <c r="AB106" s="41">
        <v>20024404</v>
      </c>
      <c r="AC106" s="41">
        <v>70135419</v>
      </c>
      <c r="AD106" s="41">
        <v>66407244</v>
      </c>
      <c r="AE106" s="41">
        <v>32418027</v>
      </c>
      <c r="AF106" s="41">
        <v>32664949</v>
      </c>
      <c r="AG106" s="42">
        <v>29655143</v>
      </c>
      <c r="AH106" s="42">
        <v>33744646</v>
      </c>
      <c r="AI106" s="13">
        <v>9.0873050785254206E-2</v>
      </c>
      <c r="AJ106" s="13">
        <v>0.13790198212836136</v>
      </c>
    </row>
    <row r="107" spans="1:44" ht="10.5" customHeight="1" x14ac:dyDescent="0.2">
      <c r="A107" s="14"/>
      <c r="B107" s="51" t="s">
        <v>39</v>
      </c>
      <c r="C107" s="44"/>
      <c r="D107" s="44"/>
      <c r="E107" s="34"/>
      <c r="F107" s="2"/>
      <c r="G107" s="50">
        <v>3202231</v>
      </c>
      <c r="H107" s="50">
        <v>48663</v>
      </c>
      <c r="I107" s="50">
        <v>79408</v>
      </c>
      <c r="J107" s="50">
        <v>37041</v>
      </c>
      <c r="K107" s="50">
        <v>105800</v>
      </c>
      <c r="L107" s="50">
        <v>59809</v>
      </c>
      <c r="M107" s="50">
        <v>353657</v>
      </c>
      <c r="N107" s="50">
        <v>64559</v>
      </c>
      <c r="O107" s="50">
        <v>114994</v>
      </c>
      <c r="P107" s="50">
        <v>18559</v>
      </c>
      <c r="Q107" s="50">
        <v>14865</v>
      </c>
      <c r="R107" s="41">
        <v>239549</v>
      </c>
      <c r="S107" s="41">
        <v>245569</v>
      </c>
      <c r="T107" s="41">
        <v>270785</v>
      </c>
      <c r="U107" s="41">
        <v>293669</v>
      </c>
      <c r="V107" s="11">
        <v>276156</v>
      </c>
      <c r="W107" s="41">
        <v>229465</v>
      </c>
      <c r="X107" s="41">
        <v>2538634</v>
      </c>
      <c r="Y107" s="41">
        <v>2980553</v>
      </c>
      <c r="Z107" s="41">
        <v>3336879</v>
      </c>
      <c r="AA107" s="41">
        <v>4575781</v>
      </c>
      <c r="AB107" s="41">
        <v>4894989</v>
      </c>
      <c r="AC107" s="41">
        <v>4802897</v>
      </c>
      <c r="AD107" s="41">
        <v>4990367</v>
      </c>
      <c r="AE107" s="41">
        <v>5385658</v>
      </c>
      <c r="AF107" s="41">
        <v>7727314</v>
      </c>
      <c r="AG107" s="42">
        <v>8520976</v>
      </c>
      <c r="AH107" s="42">
        <v>9363589</v>
      </c>
      <c r="AI107" s="13">
        <v>0.11416224351214255</v>
      </c>
      <c r="AJ107" s="13">
        <v>9.8886911546282957E-2</v>
      </c>
    </row>
    <row r="108" spans="1:44" s="59" customFormat="1" ht="10.5" customHeight="1" x14ac:dyDescent="0.15">
      <c r="A108" s="52"/>
      <c r="B108" s="53"/>
      <c r="C108" s="54"/>
      <c r="D108" s="54"/>
      <c r="E108" s="55"/>
      <c r="F108" s="56"/>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8"/>
      <c r="AJ108" s="58"/>
      <c r="AN108" s="60"/>
      <c r="AO108" s="60"/>
      <c r="AP108" s="60"/>
      <c r="AQ108" s="60"/>
      <c r="AR108" s="60"/>
    </row>
    <row r="109" spans="1:44" s="59" customFormat="1" ht="10.5" customHeight="1" x14ac:dyDescent="0.15">
      <c r="A109" s="52"/>
      <c r="B109" s="53"/>
      <c r="C109" s="54"/>
      <c r="D109" s="54"/>
      <c r="E109" s="55"/>
      <c r="F109" s="56"/>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8"/>
      <c r="AJ109" s="58"/>
      <c r="AN109" s="60"/>
      <c r="AO109" s="60"/>
      <c r="AP109" s="60"/>
      <c r="AQ109" s="60"/>
      <c r="AR109" s="60"/>
    </row>
    <row r="110" spans="1:44" s="59" customFormat="1" ht="10.5" customHeight="1" x14ac:dyDescent="0.15">
      <c r="A110" s="52"/>
      <c r="B110" s="53"/>
      <c r="C110" s="54"/>
      <c r="D110" s="54"/>
      <c r="E110" s="55"/>
      <c r="F110" s="56"/>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8"/>
      <c r="AJ110" s="58"/>
      <c r="AN110" s="60"/>
      <c r="AO110" s="60"/>
      <c r="AP110" s="60"/>
      <c r="AQ110" s="60"/>
      <c r="AR110" s="60"/>
    </row>
    <row r="111" spans="1:44" s="59" customFormat="1" ht="10.5" customHeight="1" x14ac:dyDescent="0.15">
      <c r="A111" s="56"/>
      <c r="B111" s="20"/>
      <c r="C111" s="20"/>
      <c r="D111" s="20"/>
      <c r="E111" s="20"/>
      <c r="F111" s="56"/>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8"/>
      <c r="AJ111" s="61"/>
      <c r="AN111" s="60"/>
      <c r="AO111" s="60"/>
      <c r="AP111" s="60"/>
      <c r="AQ111" s="60"/>
      <c r="AR111" s="60"/>
    </row>
    <row r="112" spans="1:44" s="59" customFormat="1" ht="10.5" customHeight="1" x14ac:dyDescent="0.15">
      <c r="A112" s="26" t="s">
        <v>76</v>
      </c>
      <c r="B112" s="20"/>
      <c r="C112" s="20"/>
      <c r="D112" s="20"/>
      <c r="E112" s="20"/>
      <c r="F112" s="56"/>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8"/>
      <c r="AJ112" s="61"/>
      <c r="AN112" s="60"/>
      <c r="AO112" s="60"/>
      <c r="AP112" s="60"/>
      <c r="AQ112" s="60"/>
      <c r="AR112" s="60"/>
    </row>
    <row r="113" spans="1:44" s="59" customFormat="1" ht="10.5" customHeight="1" x14ac:dyDescent="0.15">
      <c r="A113" s="56"/>
      <c r="B113" s="20"/>
      <c r="C113" s="20"/>
      <c r="D113" s="20"/>
      <c r="E113" s="20"/>
      <c r="F113" s="56"/>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8"/>
      <c r="AJ113" s="61"/>
      <c r="AN113" s="60"/>
      <c r="AO113" s="60"/>
      <c r="AP113" s="60"/>
      <c r="AQ113" s="60"/>
      <c r="AR113" s="60"/>
    </row>
    <row r="114" spans="1:44" s="59" customFormat="1" ht="10.5" customHeight="1" x14ac:dyDescent="0.15">
      <c r="A114" s="56"/>
      <c r="B114" s="20"/>
      <c r="C114" s="20"/>
      <c r="D114" s="20"/>
      <c r="E114" s="20"/>
      <c r="F114" s="56"/>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8"/>
      <c r="AJ114" s="61"/>
      <c r="AN114" s="60"/>
      <c r="AO114" s="60"/>
      <c r="AP114" s="60"/>
      <c r="AQ114" s="60"/>
      <c r="AR114" s="60"/>
    </row>
    <row r="115" spans="1:44" s="59" customFormat="1" ht="10.5" customHeight="1" x14ac:dyDescent="0.15">
      <c r="A115" s="56"/>
      <c r="B115" s="20"/>
      <c r="C115" s="20"/>
      <c r="D115" s="20"/>
      <c r="E115" s="20"/>
      <c r="F115" s="56"/>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8"/>
      <c r="AJ115" s="61"/>
      <c r="AN115" s="60"/>
      <c r="AO115" s="60"/>
      <c r="AP115" s="60"/>
      <c r="AQ115" s="60"/>
      <c r="AR115" s="60"/>
    </row>
    <row r="116" spans="1:44" ht="13.5" customHeight="1" x14ac:dyDescent="0.2">
      <c r="A116" s="32" t="s">
        <v>205</v>
      </c>
      <c r="B116" s="8"/>
      <c r="C116" s="8"/>
      <c r="D116" s="8"/>
      <c r="E116" s="8"/>
      <c r="F116" s="2"/>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4" t="s">
        <v>1</v>
      </c>
      <c r="AJ116" s="4" t="s">
        <v>2</v>
      </c>
    </row>
    <row r="117" spans="1:44" ht="10.5" customHeight="1" x14ac:dyDescent="0.2">
      <c r="A117" s="8"/>
      <c r="B117" s="8"/>
      <c r="C117" s="8"/>
      <c r="D117" s="8"/>
      <c r="E117" s="8"/>
      <c r="F117" s="2"/>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4" t="s">
        <v>3</v>
      </c>
      <c r="AJ117" s="4" t="s">
        <v>4</v>
      </c>
    </row>
    <row r="118" spans="1:44" ht="10.5" customHeight="1" thickBot="1" x14ac:dyDescent="0.25">
      <c r="A118" s="8"/>
      <c r="B118" s="8"/>
      <c r="C118" s="8"/>
      <c r="D118" s="8"/>
      <c r="E118" s="8"/>
      <c r="F118" s="2"/>
      <c r="G118" s="6" t="s">
        <v>5</v>
      </c>
      <c r="H118" s="6" t="s">
        <v>6</v>
      </c>
      <c r="I118" s="6" t="s">
        <v>7</v>
      </c>
      <c r="J118" s="6" t="s">
        <v>8</v>
      </c>
      <c r="K118" s="6" t="s">
        <v>9</v>
      </c>
      <c r="L118" s="6" t="s">
        <v>10</v>
      </c>
      <c r="M118" s="6" t="s">
        <v>11</v>
      </c>
      <c r="N118" s="6" t="s">
        <v>12</v>
      </c>
      <c r="O118" s="6" t="s">
        <v>13</v>
      </c>
      <c r="P118" s="6" t="s">
        <v>14</v>
      </c>
      <c r="Q118" s="6" t="s">
        <v>15</v>
      </c>
      <c r="R118" s="6" t="s">
        <v>16</v>
      </c>
      <c r="S118" s="6" t="s">
        <v>208</v>
      </c>
      <c r="T118" s="6" t="s">
        <v>18</v>
      </c>
      <c r="U118" s="6" t="s">
        <v>19</v>
      </c>
      <c r="V118" s="6" t="s">
        <v>20</v>
      </c>
      <c r="W118" s="6" t="s">
        <v>21</v>
      </c>
      <c r="X118" s="6" t="s">
        <v>22</v>
      </c>
      <c r="Y118" s="6" t="s">
        <v>23</v>
      </c>
      <c r="Z118" s="6" t="s">
        <v>24</v>
      </c>
      <c r="AA118" s="6" t="s">
        <v>25</v>
      </c>
      <c r="AB118" s="6" t="s">
        <v>85</v>
      </c>
      <c r="AC118" s="6" t="s">
        <v>27</v>
      </c>
      <c r="AD118" s="6" t="s">
        <v>209</v>
      </c>
      <c r="AE118" s="6" t="s">
        <v>29</v>
      </c>
      <c r="AF118" s="6" t="s">
        <v>30</v>
      </c>
      <c r="AG118" s="6" t="s">
        <v>31</v>
      </c>
      <c r="AH118" s="6" t="s">
        <v>2</v>
      </c>
      <c r="AI118" s="7" t="s">
        <v>32</v>
      </c>
      <c r="AJ118" s="7" t="s">
        <v>33</v>
      </c>
    </row>
    <row r="119" spans="1:44" ht="10.5" customHeight="1" x14ac:dyDescent="0.2">
      <c r="A119" s="8" t="s">
        <v>120</v>
      </c>
      <c r="B119" s="8"/>
      <c r="C119" s="8"/>
      <c r="D119" s="8"/>
      <c r="E119" s="8"/>
      <c r="F119" s="9"/>
      <c r="G119" s="5">
        <v>42536039</v>
      </c>
      <c r="H119" s="5">
        <v>40302342</v>
      </c>
      <c r="I119" s="5">
        <v>46248737</v>
      </c>
      <c r="J119" s="5">
        <v>46624321</v>
      </c>
      <c r="K119" s="5">
        <f>SUM(K121,K136,K147,K149)</f>
        <v>53481851</v>
      </c>
      <c r="L119" s="5">
        <f>SUM(L121,L136,L147,L149)</f>
        <v>56872312</v>
      </c>
      <c r="M119" s="5">
        <f>SUM(M121,M136,M147,M149)</f>
        <v>61521926</v>
      </c>
      <c r="N119" s="5">
        <f>SUM(N121,N136,N147,N149)</f>
        <v>70171580</v>
      </c>
      <c r="O119" s="5">
        <v>81257135</v>
      </c>
      <c r="P119" s="5">
        <v>109213048</v>
      </c>
      <c r="Q119" s="5">
        <v>82498421</v>
      </c>
      <c r="R119" s="62">
        <v>87715580</v>
      </c>
      <c r="S119" s="62">
        <v>86144639.213999987</v>
      </c>
      <c r="T119" s="62">
        <v>135177985.18000001</v>
      </c>
      <c r="U119" s="39">
        <v>137129897</v>
      </c>
      <c r="V119" s="39">
        <v>175676661</v>
      </c>
      <c r="W119" s="62">
        <v>176016787</v>
      </c>
      <c r="X119" s="62">
        <v>170148347.96000004</v>
      </c>
      <c r="Y119" s="62">
        <v>176061219</v>
      </c>
      <c r="Z119" s="62">
        <v>203627954.34999999</v>
      </c>
      <c r="AA119" s="62">
        <v>284112531</v>
      </c>
      <c r="AB119" s="62">
        <v>139683210</v>
      </c>
      <c r="AC119" s="62">
        <v>166682929</v>
      </c>
      <c r="AD119" s="62">
        <v>152875885</v>
      </c>
      <c r="AE119" s="62">
        <v>164529263</v>
      </c>
      <c r="AF119" s="62">
        <v>195438590</v>
      </c>
      <c r="AG119" s="62">
        <v>167799453</v>
      </c>
      <c r="AH119" s="62">
        <v>252567983</v>
      </c>
      <c r="AI119" s="10">
        <v>0.10375414671151639</v>
      </c>
      <c r="AJ119" s="10">
        <v>0.5051776301082459</v>
      </c>
    </row>
    <row r="120" spans="1:44" ht="10.5" customHeight="1" x14ac:dyDescent="0.2">
      <c r="A120" s="11"/>
      <c r="B120" s="11"/>
      <c r="C120" s="11"/>
      <c r="D120" s="11"/>
      <c r="E120" s="11"/>
      <c r="F120" s="2"/>
      <c r="G120" s="12"/>
      <c r="H120" s="12"/>
      <c r="I120" s="12"/>
      <c r="J120" s="12"/>
      <c r="K120" s="12"/>
      <c r="L120" s="12"/>
      <c r="M120" s="12"/>
      <c r="N120" s="12"/>
      <c r="O120" s="12"/>
      <c r="P120" s="12"/>
      <c r="Q120" s="12"/>
      <c r="R120" s="63"/>
      <c r="S120" s="63"/>
      <c r="T120" s="63"/>
      <c r="U120" s="41"/>
      <c r="V120" s="41"/>
      <c r="W120" s="63"/>
      <c r="X120" s="63"/>
      <c r="Z120" s="63"/>
      <c r="AA120" s="63"/>
      <c r="AB120" s="63"/>
      <c r="AC120" s="63"/>
      <c r="AD120" s="63"/>
      <c r="AE120" s="63"/>
      <c r="AF120" s="63"/>
      <c r="AG120" s="63"/>
      <c r="AH120" s="63"/>
      <c r="AI120" s="13"/>
      <c r="AJ120" s="13"/>
    </row>
    <row r="121" spans="1:44" ht="10.5" customHeight="1" x14ac:dyDescent="0.2">
      <c r="A121" s="11"/>
      <c r="B121" s="11" t="s">
        <v>35</v>
      </c>
      <c r="C121" s="11"/>
      <c r="D121" s="11"/>
      <c r="E121" s="11"/>
      <c r="F121" s="2"/>
      <c r="G121" s="12">
        <v>34996959</v>
      </c>
      <c r="H121" s="12">
        <v>33735277</v>
      </c>
      <c r="I121" s="12">
        <v>34292868</v>
      </c>
      <c r="J121" s="12">
        <v>35699589</v>
      </c>
      <c r="K121" s="12">
        <f>SUM(K122,K126:K130)</f>
        <v>39906901</v>
      </c>
      <c r="L121" s="12">
        <f>SUM(L122,L126:L130)</f>
        <v>47426881</v>
      </c>
      <c r="M121" s="12">
        <f>SUM(M122,M126:M130)</f>
        <v>50807556</v>
      </c>
      <c r="N121" s="12">
        <f>SUM(N122,N126:N130)</f>
        <v>58281285</v>
      </c>
      <c r="O121" s="63">
        <v>66090838</v>
      </c>
      <c r="P121" s="63">
        <v>94363757</v>
      </c>
      <c r="Q121" s="63">
        <v>67208059</v>
      </c>
      <c r="R121" s="63">
        <v>71658010</v>
      </c>
      <c r="S121" s="63">
        <v>68724513.027999997</v>
      </c>
      <c r="T121" s="63">
        <v>111705872</v>
      </c>
      <c r="U121" s="41">
        <v>114913538</v>
      </c>
      <c r="V121" s="41">
        <v>147279125</v>
      </c>
      <c r="W121" s="63">
        <v>149933486</v>
      </c>
      <c r="X121" s="63">
        <v>144738621.10000002</v>
      </c>
      <c r="Y121" s="63">
        <v>153646379</v>
      </c>
      <c r="Z121" s="63">
        <v>180164039.34999999</v>
      </c>
      <c r="AA121" s="63">
        <v>260836157</v>
      </c>
      <c r="AB121" s="63">
        <v>108991274</v>
      </c>
      <c r="AC121" s="63">
        <v>142737158</v>
      </c>
      <c r="AD121" s="63">
        <v>120418657</v>
      </c>
      <c r="AE121" s="63">
        <v>126413802</v>
      </c>
      <c r="AF121" s="63">
        <v>136600442</v>
      </c>
      <c r="AG121" s="63">
        <v>138767973</v>
      </c>
      <c r="AH121" s="63">
        <v>221204887</v>
      </c>
      <c r="AI121" s="13">
        <v>0.12521064308317542</v>
      </c>
      <c r="AJ121" s="13">
        <v>0.59406296869379216</v>
      </c>
    </row>
    <row r="122" spans="1:44" ht="10.5" customHeight="1" x14ac:dyDescent="0.2">
      <c r="A122" s="11"/>
      <c r="B122" s="11"/>
      <c r="C122" s="11" t="s">
        <v>36</v>
      </c>
      <c r="D122" s="11"/>
      <c r="E122" s="11"/>
      <c r="F122" s="2"/>
      <c r="G122" s="12">
        <v>25615325</v>
      </c>
      <c r="H122" s="12">
        <v>24606082</v>
      </c>
      <c r="I122" s="12">
        <v>24963864</v>
      </c>
      <c r="J122" s="12">
        <v>24885605</v>
      </c>
      <c r="K122" s="12">
        <f>SUM(K123:K125)</f>
        <v>32848943</v>
      </c>
      <c r="L122" s="12">
        <f>SUM(L123:L125)</f>
        <v>35223516</v>
      </c>
      <c r="M122" s="12">
        <f>SUM(M123:M125)</f>
        <v>37159084</v>
      </c>
      <c r="N122" s="12">
        <f>SUM(N123:N125)</f>
        <v>44555561</v>
      </c>
      <c r="O122" s="12">
        <v>47693606</v>
      </c>
      <c r="P122" s="12">
        <v>47589395</v>
      </c>
      <c r="Q122" s="12">
        <v>48662263</v>
      </c>
      <c r="R122" s="63">
        <v>52453425</v>
      </c>
      <c r="S122" s="63">
        <v>47589395</v>
      </c>
      <c r="T122" s="63">
        <v>74744474</v>
      </c>
      <c r="U122" s="41">
        <v>75958483</v>
      </c>
      <c r="V122" s="41">
        <v>76878758</v>
      </c>
      <c r="W122" s="63">
        <v>91626459</v>
      </c>
      <c r="X122" s="63">
        <v>87175153.100000009</v>
      </c>
      <c r="Y122" s="63">
        <v>92881343</v>
      </c>
      <c r="Z122" s="63">
        <v>89960190.349999994</v>
      </c>
      <c r="AA122" s="63">
        <v>87788870</v>
      </c>
      <c r="AB122" s="63">
        <v>93953773</v>
      </c>
      <c r="AC122" s="63">
        <v>90988407</v>
      </c>
      <c r="AD122" s="63">
        <v>96208356</v>
      </c>
      <c r="AE122" s="63">
        <v>102889124</v>
      </c>
      <c r="AF122" s="63">
        <v>109185931</v>
      </c>
      <c r="AG122" s="63">
        <v>116032901</v>
      </c>
      <c r="AH122" s="63">
        <v>122473573</v>
      </c>
      <c r="AI122" s="13">
        <v>4.517262716288295E-2</v>
      </c>
      <c r="AJ122" s="13">
        <v>5.5507290988096557E-2</v>
      </c>
    </row>
    <row r="123" spans="1:44" ht="10.5" customHeight="1" x14ac:dyDescent="0.2">
      <c r="A123" s="11"/>
      <c r="B123" s="11"/>
      <c r="C123" s="11"/>
      <c r="D123" s="11" t="s">
        <v>37</v>
      </c>
      <c r="E123" s="11"/>
      <c r="F123" s="2"/>
      <c r="G123" s="12">
        <v>22391267</v>
      </c>
      <c r="H123" s="12">
        <v>21200816</v>
      </c>
      <c r="I123" s="12">
        <v>22441407</v>
      </c>
      <c r="J123" s="12">
        <v>23018420</v>
      </c>
      <c r="K123" s="12">
        <v>30808746</v>
      </c>
      <c r="L123" s="12">
        <v>31201255</v>
      </c>
      <c r="M123" s="12">
        <v>34912393</v>
      </c>
      <c r="N123" s="12">
        <v>41534281</v>
      </c>
      <c r="O123" s="12">
        <v>44245276</v>
      </c>
      <c r="P123" s="12">
        <v>44093680</v>
      </c>
      <c r="Q123" s="12">
        <v>44699868</v>
      </c>
      <c r="R123" s="63">
        <v>45214692</v>
      </c>
      <c r="S123" s="63">
        <v>44093680</v>
      </c>
      <c r="T123" s="63">
        <v>70367250</v>
      </c>
      <c r="U123" s="41">
        <v>74640923</v>
      </c>
      <c r="V123" s="41">
        <v>66902778</v>
      </c>
      <c r="W123" s="63">
        <v>86714176</v>
      </c>
      <c r="X123" s="63">
        <v>82021010.400000006</v>
      </c>
      <c r="Y123" s="63">
        <v>81661463</v>
      </c>
      <c r="Z123" s="63">
        <v>82064211</v>
      </c>
      <c r="AA123" s="63">
        <v>82726159</v>
      </c>
      <c r="AB123" s="63">
        <v>89095311</v>
      </c>
      <c r="AC123" s="63">
        <v>86404949</v>
      </c>
      <c r="AD123" s="63">
        <v>91590557</v>
      </c>
      <c r="AE123" s="63">
        <v>97629239</v>
      </c>
      <c r="AF123" s="63">
        <v>104481631</v>
      </c>
      <c r="AG123" s="63">
        <v>110824869</v>
      </c>
      <c r="AH123" s="63">
        <v>117148717</v>
      </c>
      <c r="AI123" s="13">
        <v>4.6679652179008269E-2</v>
      </c>
      <c r="AJ123" s="13">
        <v>5.7061632980590304E-2</v>
      </c>
    </row>
    <row r="124" spans="1:44" ht="10.5" customHeight="1" x14ac:dyDescent="0.2">
      <c r="A124" s="11"/>
      <c r="B124" s="11"/>
      <c r="C124" s="14"/>
      <c r="D124" s="11" t="s">
        <v>90</v>
      </c>
      <c r="E124" s="11"/>
      <c r="F124" s="2"/>
      <c r="G124" s="12">
        <v>108169</v>
      </c>
      <c r="H124" s="12">
        <v>117583</v>
      </c>
      <c r="I124" s="12">
        <v>116550</v>
      </c>
      <c r="J124" s="12">
        <v>0</v>
      </c>
      <c r="K124" s="12">
        <v>22451</v>
      </c>
      <c r="L124" s="12">
        <v>89386</v>
      </c>
      <c r="M124" s="12">
        <v>0</v>
      </c>
      <c r="N124" s="12">
        <v>0</v>
      </c>
      <c r="O124" s="12">
        <v>0</v>
      </c>
      <c r="P124" s="12">
        <v>0</v>
      </c>
      <c r="Q124" s="12">
        <v>0</v>
      </c>
      <c r="R124" s="63">
        <v>0</v>
      </c>
      <c r="S124" s="63">
        <v>0</v>
      </c>
      <c r="T124" s="63">
        <v>0</v>
      </c>
      <c r="U124" s="41">
        <v>0</v>
      </c>
      <c r="V124" s="41">
        <v>0</v>
      </c>
      <c r="W124" s="63">
        <v>0</v>
      </c>
      <c r="X124" s="63">
        <v>0</v>
      </c>
      <c r="Y124" s="63">
        <v>0</v>
      </c>
      <c r="Z124" s="63">
        <v>105118.35</v>
      </c>
      <c r="AA124" s="63">
        <v>109139</v>
      </c>
      <c r="AB124" s="63">
        <v>97259</v>
      </c>
      <c r="AC124" s="63">
        <v>57105</v>
      </c>
      <c r="AD124" s="63">
        <v>62415</v>
      </c>
      <c r="AE124" s="63">
        <v>98641</v>
      </c>
      <c r="AF124" s="63">
        <v>107884</v>
      </c>
      <c r="AG124" s="63">
        <v>137929</v>
      </c>
      <c r="AH124" s="63">
        <v>184778</v>
      </c>
      <c r="AI124" s="13">
        <v>0.1128929990119707</v>
      </c>
      <c r="AJ124" s="13">
        <v>0.33966025998883481</v>
      </c>
    </row>
    <row r="125" spans="1:44" ht="10.5" customHeight="1" x14ac:dyDescent="0.2">
      <c r="A125" s="11"/>
      <c r="B125" s="11"/>
      <c r="C125" s="14"/>
      <c r="D125" s="11" t="s">
        <v>39</v>
      </c>
      <c r="E125" s="11"/>
      <c r="F125" s="2"/>
      <c r="G125" s="12">
        <v>3115889</v>
      </c>
      <c r="H125" s="12">
        <v>3287683</v>
      </c>
      <c r="I125" s="12">
        <v>2405907</v>
      </c>
      <c r="J125" s="12">
        <v>1867185</v>
      </c>
      <c r="K125" s="12">
        <v>2017746</v>
      </c>
      <c r="L125" s="12">
        <v>3932875</v>
      </c>
      <c r="M125" s="12">
        <v>2246691</v>
      </c>
      <c r="N125" s="12">
        <v>3021280</v>
      </c>
      <c r="O125" s="12">
        <v>3448330</v>
      </c>
      <c r="P125" s="12">
        <v>3495715</v>
      </c>
      <c r="Q125" s="12">
        <v>3962395</v>
      </c>
      <c r="R125" s="63">
        <v>7238733</v>
      </c>
      <c r="S125" s="63">
        <v>3495715</v>
      </c>
      <c r="T125" s="63">
        <v>4377224</v>
      </c>
      <c r="U125" s="41">
        <v>1317560</v>
      </c>
      <c r="V125" s="41">
        <v>9975980</v>
      </c>
      <c r="W125" s="63">
        <v>4912283</v>
      </c>
      <c r="X125" s="63">
        <v>5154142.6999999993</v>
      </c>
      <c r="Y125" s="63">
        <v>11219880</v>
      </c>
      <c r="Z125" s="63">
        <v>7790861</v>
      </c>
      <c r="AA125" s="63">
        <v>4953572</v>
      </c>
      <c r="AB125" s="63">
        <v>4761203</v>
      </c>
      <c r="AC125" s="63">
        <v>4526353</v>
      </c>
      <c r="AD125" s="63">
        <v>4555384</v>
      </c>
      <c r="AE125" s="63">
        <v>5161244</v>
      </c>
      <c r="AF125" s="63">
        <v>4596416</v>
      </c>
      <c r="AG125" s="63">
        <v>5070103</v>
      </c>
      <c r="AH125" s="63">
        <v>5140078</v>
      </c>
      <c r="AI125" s="13">
        <v>1.2843087555039601E-2</v>
      </c>
      <c r="AJ125" s="13">
        <v>1.3801494762532437E-2</v>
      </c>
    </row>
    <row r="126" spans="1:44" ht="10.5" customHeight="1" x14ac:dyDescent="0.2">
      <c r="A126" s="11"/>
      <c r="B126" s="14"/>
      <c r="C126" s="11" t="s">
        <v>40</v>
      </c>
      <c r="D126" s="11"/>
      <c r="E126" s="11"/>
      <c r="F126" s="2"/>
      <c r="G126" s="12">
        <v>0</v>
      </c>
      <c r="H126" s="12">
        <v>0</v>
      </c>
      <c r="I126" s="12">
        <v>0</v>
      </c>
      <c r="J126" s="12">
        <v>0</v>
      </c>
      <c r="K126" s="12">
        <v>0</v>
      </c>
      <c r="L126" s="12">
        <v>0</v>
      </c>
      <c r="M126" s="12">
        <v>0</v>
      </c>
      <c r="N126" s="12">
        <v>0</v>
      </c>
      <c r="O126" s="12">
        <v>0</v>
      </c>
      <c r="P126" s="12">
        <v>0</v>
      </c>
      <c r="Q126" s="12">
        <v>0</v>
      </c>
      <c r="R126" s="63">
        <v>0</v>
      </c>
      <c r="S126" s="63">
        <v>0</v>
      </c>
      <c r="T126" s="63">
        <v>0</v>
      </c>
      <c r="U126" s="41">
        <v>0</v>
      </c>
      <c r="V126" s="41">
        <v>0</v>
      </c>
      <c r="W126" s="63">
        <v>0</v>
      </c>
      <c r="X126" s="63">
        <v>0</v>
      </c>
      <c r="Y126" s="63">
        <v>0</v>
      </c>
      <c r="Z126" s="63">
        <v>0</v>
      </c>
      <c r="AA126" s="63">
        <v>0</v>
      </c>
      <c r="AB126" s="63">
        <v>0</v>
      </c>
      <c r="AC126" s="63">
        <v>0</v>
      </c>
      <c r="AD126" s="63">
        <v>0</v>
      </c>
      <c r="AE126" s="63">
        <v>0</v>
      </c>
      <c r="AF126" s="63">
        <v>0</v>
      </c>
      <c r="AG126" s="63">
        <v>0</v>
      </c>
      <c r="AH126" s="63">
        <v>0</v>
      </c>
      <c r="AI126" s="13" t="s">
        <v>246</v>
      </c>
      <c r="AJ126" s="13" t="s">
        <v>246</v>
      </c>
    </row>
    <row r="127" spans="1:44" ht="10.5" customHeight="1" x14ac:dyDescent="0.2">
      <c r="A127" s="11"/>
      <c r="B127" s="14"/>
      <c r="C127" s="11" t="s">
        <v>210</v>
      </c>
      <c r="D127" s="11"/>
      <c r="E127" s="11"/>
      <c r="F127" s="2"/>
      <c r="G127" s="12">
        <v>0</v>
      </c>
      <c r="H127" s="12">
        <v>0</v>
      </c>
      <c r="I127" s="12">
        <v>0</v>
      </c>
      <c r="J127" s="12">
        <v>0</v>
      </c>
      <c r="K127" s="12">
        <v>0</v>
      </c>
      <c r="L127" s="12">
        <v>0</v>
      </c>
      <c r="M127" s="12">
        <v>0</v>
      </c>
      <c r="N127" s="12">
        <v>0</v>
      </c>
      <c r="O127" s="12">
        <v>0</v>
      </c>
      <c r="P127" s="12">
        <v>124434</v>
      </c>
      <c r="Q127" s="12">
        <v>436728</v>
      </c>
      <c r="R127" s="63">
        <v>0</v>
      </c>
      <c r="S127" s="63">
        <v>0</v>
      </c>
      <c r="T127" s="63">
        <v>1143668</v>
      </c>
      <c r="U127" s="41">
        <v>1243228</v>
      </c>
      <c r="V127" s="41">
        <v>1066743</v>
      </c>
      <c r="W127" s="63">
        <v>1283257</v>
      </c>
      <c r="X127" s="63">
        <v>1153119</v>
      </c>
      <c r="Y127" s="63">
        <v>1338394</v>
      </c>
      <c r="Z127" s="63">
        <v>1691725</v>
      </c>
      <c r="AA127" s="63">
        <v>1657677</v>
      </c>
      <c r="AB127" s="63">
        <v>1843397</v>
      </c>
      <c r="AC127" s="63">
        <v>1839574</v>
      </c>
      <c r="AD127" s="63">
        <v>1880187</v>
      </c>
      <c r="AE127" s="63">
        <v>2262137</v>
      </c>
      <c r="AF127" s="63">
        <v>2361135</v>
      </c>
      <c r="AG127" s="63">
        <v>2577337</v>
      </c>
      <c r="AH127" s="63">
        <v>2309961</v>
      </c>
      <c r="AI127" s="13">
        <v>3.8319384231701337E-2</v>
      </c>
      <c r="AJ127" s="13">
        <v>-0.10374118712453978</v>
      </c>
    </row>
    <row r="128" spans="1:44" ht="10.5" customHeight="1" x14ac:dyDescent="0.2">
      <c r="A128" s="11"/>
      <c r="B128" s="14"/>
      <c r="C128" s="11" t="s">
        <v>42</v>
      </c>
      <c r="D128" s="11"/>
      <c r="E128" s="11"/>
      <c r="F128" s="2"/>
      <c r="G128" s="12">
        <v>0</v>
      </c>
      <c r="H128" s="12">
        <v>0</v>
      </c>
      <c r="I128" s="12">
        <v>0</v>
      </c>
      <c r="J128" s="12">
        <v>0</v>
      </c>
      <c r="K128" s="12">
        <v>0</v>
      </c>
      <c r="L128" s="12">
        <v>272854</v>
      </c>
      <c r="M128" s="12">
        <v>292066</v>
      </c>
      <c r="N128" s="12">
        <v>0</v>
      </c>
      <c r="O128" s="12">
        <v>0</v>
      </c>
      <c r="P128" s="12">
        <v>0</v>
      </c>
      <c r="Q128" s="12">
        <v>0</v>
      </c>
      <c r="R128" s="63">
        <v>633830</v>
      </c>
      <c r="S128" s="63">
        <v>766496</v>
      </c>
      <c r="T128" s="63">
        <v>899161</v>
      </c>
      <c r="U128" s="41">
        <v>763036</v>
      </c>
      <c r="V128" s="41">
        <v>668287</v>
      </c>
      <c r="W128" s="63">
        <v>605400</v>
      </c>
      <c r="X128" s="63">
        <v>562867</v>
      </c>
      <c r="Y128" s="63">
        <v>704703</v>
      </c>
      <c r="Z128" s="63">
        <v>923206</v>
      </c>
      <c r="AA128" s="63">
        <v>948991</v>
      </c>
      <c r="AB128" s="63">
        <v>983412</v>
      </c>
      <c r="AC128" s="63">
        <v>1140493</v>
      </c>
      <c r="AD128" s="63">
        <v>1309285</v>
      </c>
      <c r="AE128" s="63">
        <v>1321423</v>
      </c>
      <c r="AF128" s="63">
        <v>1550245</v>
      </c>
      <c r="AG128" s="63">
        <v>1308492</v>
      </c>
      <c r="AH128" s="63">
        <v>1228094</v>
      </c>
      <c r="AI128" s="13">
        <v>3.7725967343719136E-2</v>
      </c>
      <c r="AJ128" s="13">
        <v>-6.1443249175386627E-2</v>
      </c>
    </row>
    <row r="129" spans="1:36" ht="10.5" customHeight="1" x14ac:dyDescent="0.2">
      <c r="A129" s="11"/>
      <c r="B129" s="14"/>
      <c r="C129" s="11" t="s">
        <v>43</v>
      </c>
      <c r="D129" s="11"/>
      <c r="E129" s="11"/>
      <c r="F129" s="2"/>
      <c r="G129" s="12">
        <v>0</v>
      </c>
      <c r="H129" s="12">
        <v>0</v>
      </c>
      <c r="I129" s="12">
        <v>0</v>
      </c>
      <c r="J129" s="12">
        <v>0</v>
      </c>
      <c r="K129" s="12">
        <v>0</v>
      </c>
      <c r="L129" s="12">
        <v>0</v>
      </c>
      <c r="M129" s="12">
        <v>0</v>
      </c>
      <c r="N129" s="12">
        <v>0</v>
      </c>
      <c r="O129" s="12">
        <v>3982480</v>
      </c>
      <c r="P129" s="12">
        <v>0</v>
      </c>
      <c r="Q129" s="12">
        <v>0</v>
      </c>
      <c r="R129" s="63">
        <v>0</v>
      </c>
      <c r="S129" s="63">
        <v>0</v>
      </c>
      <c r="T129" s="63">
        <v>0</v>
      </c>
      <c r="U129" s="41">
        <v>5989765</v>
      </c>
      <c r="V129" s="41">
        <v>27076388</v>
      </c>
      <c r="W129" s="63">
        <v>31697153</v>
      </c>
      <c r="X129" s="63">
        <v>29311579</v>
      </c>
      <c r="Y129" s="63">
        <v>30502729</v>
      </c>
      <c r="Z129" s="63">
        <v>31734739</v>
      </c>
      <c r="AA129" s="63">
        <v>24506326</v>
      </c>
      <c r="AB129" s="63">
        <v>330889</v>
      </c>
      <c r="AC129" s="63">
        <v>105253</v>
      </c>
      <c r="AD129" s="63">
        <v>332604</v>
      </c>
      <c r="AE129" s="63">
        <v>188899</v>
      </c>
      <c r="AF129" s="63">
        <v>4687089</v>
      </c>
      <c r="AG129" s="63">
        <v>1305494</v>
      </c>
      <c r="AH129" s="63">
        <v>45195996</v>
      </c>
      <c r="AI129" s="13">
        <v>1.2693576117384349</v>
      </c>
      <c r="AJ129" s="13">
        <v>33.61984199084791</v>
      </c>
    </row>
    <row r="130" spans="1:36" ht="10.5" customHeight="1" x14ac:dyDescent="0.2">
      <c r="A130" s="11"/>
      <c r="B130" s="14"/>
      <c r="C130" s="11" t="s">
        <v>44</v>
      </c>
      <c r="D130" s="15"/>
      <c r="E130" s="11"/>
      <c r="F130" s="2"/>
      <c r="G130" s="12">
        <v>9381634</v>
      </c>
      <c r="H130" s="12">
        <v>9129195</v>
      </c>
      <c r="I130" s="12">
        <v>9329004</v>
      </c>
      <c r="J130" s="12">
        <v>10813984</v>
      </c>
      <c r="K130" s="12">
        <v>7057958</v>
      </c>
      <c r="L130" s="12">
        <v>11930511</v>
      </c>
      <c r="M130" s="12">
        <v>13356406</v>
      </c>
      <c r="N130" s="12">
        <v>13725724</v>
      </c>
      <c r="O130" s="12">
        <v>14414752</v>
      </c>
      <c r="P130" s="12">
        <v>46649928</v>
      </c>
      <c r="Q130" s="12">
        <v>18109068</v>
      </c>
      <c r="R130" s="63">
        <v>18570755</v>
      </c>
      <c r="S130" s="63">
        <v>20368622.028000001</v>
      </c>
      <c r="T130" s="63">
        <v>34918569</v>
      </c>
      <c r="U130" s="41">
        <v>30959026</v>
      </c>
      <c r="V130" s="41">
        <v>41588949</v>
      </c>
      <c r="W130" s="63">
        <v>24721217</v>
      </c>
      <c r="X130" s="63">
        <v>26535903</v>
      </c>
      <c r="Y130" s="63">
        <v>28219210</v>
      </c>
      <c r="Z130" s="63">
        <v>55854179</v>
      </c>
      <c r="AA130" s="63">
        <v>145934293</v>
      </c>
      <c r="AB130" s="63">
        <v>11879803</v>
      </c>
      <c r="AC130" s="63">
        <v>48663431</v>
      </c>
      <c r="AD130" s="63">
        <v>20688225</v>
      </c>
      <c r="AE130" s="63">
        <v>19752219</v>
      </c>
      <c r="AF130" s="63">
        <v>18816042</v>
      </c>
      <c r="AG130" s="63">
        <v>17543749</v>
      </c>
      <c r="AH130" s="63">
        <v>49997263</v>
      </c>
      <c r="AI130" s="13">
        <v>0.27064090413604269</v>
      </c>
      <c r="AJ130" s="13">
        <v>1.8498619650794137</v>
      </c>
    </row>
    <row r="131" spans="1:36" ht="10.5" customHeight="1" x14ac:dyDescent="0.2">
      <c r="A131" s="11"/>
      <c r="B131" s="14"/>
      <c r="C131" s="11"/>
      <c r="D131" s="15" t="s">
        <v>45</v>
      </c>
      <c r="E131" s="11"/>
      <c r="F131" s="2"/>
      <c r="G131" s="12">
        <v>409880</v>
      </c>
      <c r="H131" s="12">
        <v>2323202</v>
      </c>
      <c r="I131" s="12">
        <v>842525</v>
      </c>
      <c r="J131" s="12">
        <v>1120563</v>
      </c>
      <c r="K131" s="12">
        <v>1178302</v>
      </c>
      <c r="L131" s="12">
        <v>1289504</v>
      </c>
      <c r="M131" s="12">
        <v>1842369</v>
      </c>
      <c r="N131" s="12">
        <v>537521</v>
      </c>
      <c r="O131" s="12">
        <v>5586203</v>
      </c>
      <c r="P131" s="12">
        <v>18632362</v>
      </c>
      <c r="Q131" s="12">
        <v>6389377</v>
      </c>
      <c r="R131" s="63">
        <v>2851054</v>
      </c>
      <c r="S131" s="63">
        <v>2910926.1339999996</v>
      </c>
      <c r="T131" s="63">
        <v>5439402</v>
      </c>
      <c r="U131" s="41">
        <v>5220496</v>
      </c>
      <c r="V131" s="41">
        <v>7016393</v>
      </c>
      <c r="W131" s="63">
        <v>4604463</v>
      </c>
      <c r="X131" s="63">
        <v>4140044</v>
      </c>
      <c r="Y131" s="63">
        <v>3954119</v>
      </c>
      <c r="Z131" s="63">
        <v>4732847</v>
      </c>
      <c r="AA131" s="63">
        <v>4825662</v>
      </c>
      <c r="AB131" s="63">
        <v>2924767</v>
      </c>
      <c r="AC131" s="63">
        <v>6485879</v>
      </c>
      <c r="AD131" s="63">
        <v>2931601</v>
      </c>
      <c r="AE131" s="63">
        <v>3695466</v>
      </c>
      <c r="AF131" s="63">
        <v>4122331</v>
      </c>
      <c r="AG131" s="63">
        <v>3640472</v>
      </c>
      <c r="AH131" s="63">
        <v>13202383</v>
      </c>
      <c r="AI131" s="13">
        <v>0.28556342767786846</v>
      </c>
      <c r="AJ131" s="13">
        <v>2.6265580397267168</v>
      </c>
    </row>
    <row r="132" spans="1:36" ht="10.5" customHeight="1" x14ac:dyDescent="0.2">
      <c r="A132" s="11"/>
      <c r="B132" s="14"/>
      <c r="C132" s="11"/>
      <c r="D132" s="15" t="s">
        <v>46</v>
      </c>
      <c r="E132" s="11"/>
      <c r="F132" s="2"/>
      <c r="G132" s="12">
        <v>5048305</v>
      </c>
      <c r="H132" s="12">
        <v>5690850</v>
      </c>
      <c r="I132" s="12">
        <v>5481564</v>
      </c>
      <c r="J132" s="12">
        <v>7554502</v>
      </c>
      <c r="K132" s="12">
        <v>3725552</v>
      </c>
      <c r="L132" s="12">
        <v>8491227</v>
      </c>
      <c r="M132" s="12">
        <v>9985533</v>
      </c>
      <c r="N132" s="12">
        <v>11330009</v>
      </c>
      <c r="O132" s="12">
        <v>4978162</v>
      </c>
      <c r="P132" s="12">
        <v>12250354</v>
      </c>
      <c r="Q132" s="12">
        <v>9524053</v>
      </c>
      <c r="R132" s="63">
        <v>14430113</v>
      </c>
      <c r="S132" s="63">
        <v>15844264.074000001</v>
      </c>
      <c r="T132" s="63">
        <v>24129939</v>
      </c>
      <c r="U132" s="41">
        <v>19386261</v>
      </c>
      <c r="V132" s="41">
        <v>21042577</v>
      </c>
      <c r="W132" s="63">
        <v>13455684</v>
      </c>
      <c r="X132" s="63">
        <v>17481717</v>
      </c>
      <c r="Y132" s="63">
        <v>21648408</v>
      </c>
      <c r="Z132" s="63">
        <v>18604073</v>
      </c>
      <c r="AA132" s="63">
        <v>19594501</v>
      </c>
      <c r="AB132" s="63">
        <v>7054491</v>
      </c>
      <c r="AC132" s="63">
        <v>20092757</v>
      </c>
      <c r="AD132" s="63">
        <v>15499965</v>
      </c>
      <c r="AE132" s="63">
        <v>14564095</v>
      </c>
      <c r="AF132" s="63">
        <v>13490484</v>
      </c>
      <c r="AG132" s="63">
        <v>11896363</v>
      </c>
      <c r="AH132" s="63">
        <v>29921764</v>
      </c>
      <c r="AI132" s="13">
        <v>0.27229235695630161</v>
      </c>
      <c r="AJ132" s="13">
        <v>1.5152026716064397</v>
      </c>
    </row>
    <row r="133" spans="1:36" ht="10.5" customHeight="1" x14ac:dyDescent="0.2">
      <c r="A133" s="11"/>
      <c r="B133" s="14"/>
      <c r="C133" s="11"/>
      <c r="D133" s="15" t="s">
        <v>47</v>
      </c>
      <c r="E133" s="11"/>
      <c r="F133" s="2"/>
      <c r="G133" s="12">
        <v>0</v>
      </c>
      <c r="H133" s="12">
        <v>0</v>
      </c>
      <c r="I133" s="12">
        <v>0</v>
      </c>
      <c r="J133" s="12">
        <v>0</v>
      </c>
      <c r="K133" s="12">
        <v>0</v>
      </c>
      <c r="L133" s="12">
        <v>0</v>
      </c>
      <c r="M133" s="12">
        <v>0</v>
      </c>
      <c r="N133" s="12">
        <v>0</v>
      </c>
      <c r="O133" s="12">
        <v>0</v>
      </c>
      <c r="P133" s="12">
        <v>0</v>
      </c>
      <c r="Q133" s="12">
        <v>0</v>
      </c>
      <c r="R133" s="63">
        <v>0</v>
      </c>
      <c r="S133" s="63">
        <v>0</v>
      </c>
      <c r="T133" s="63">
        <v>0</v>
      </c>
      <c r="U133" s="41">
        <v>0</v>
      </c>
      <c r="V133" s="41">
        <v>0</v>
      </c>
      <c r="W133" s="63">
        <v>0</v>
      </c>
      <c r="X133" s="63">
        <v>0</v>
      </c>
      <c r="Y133" s="63">
        <v>0</v>
      </c>
      <c r="Z133" s="63">
        <v>30163280</v>
      </c>
      <c r="AA133" s="63">
        <v>119125901</v>
      </c>
      <c r="AB133" s="63">
        <v>0</v>
      </c>
      <c r="AC133" s="63">
        <v>19450000</v>
      </c>
      <c r="AD133" s="63">
        <v>0</v>
      </c>
      <c r="AE133" s="63">
        <v>0</v>
      </c>
      <c r="AF133" s="63">
        <v>0</v>
      </c>
      <c r="AG133" s="63">
        <v>0</v>
      </c>
      <c r="AH133" s="63">
        <v>0</v>
      </c>
      <c r="AI133" s="13" t="s">
        <v>246</v>
      </c>
      <c r="AJ133" s="13" t="s">
        <v>246</v>
      </c>
    </row>
    <row r="134" spans="1:36" ht="10.5" customHeight="1" x14ac:dyDescent="0.2">
      <c r="A134" s="11"/>
      <c r="B134" s="11"/>
      <c r="C134" s="11"/>
      <c r="D134" s="11" t="s">
        <v>48</v>
      </c>
      <c r="E134" s="11"/>
      <c r="F134" s="2"/>
      <c r="G134" s="12">
        <v>3923449</v>
      </c>
      <c r="H134" s="12">
        <v>1115143</v>
      </c>
      <c r="I134" s="12">
        <v>3004915</v>
      </c>
      <c r="J134" s="12">
        <v>2138919</v>
      </c>
      <c r="K134" s="12">
        <v>2154104</v>
      </c>
      <c r="L134" s="12">
        <v>2149780</v>
      </c>
      <c r="M134" s="12">
        <v>1528504</v>
      </c>
      <c r="N134" s="12">
        <v>1858194</v>
      </c>
      <c r="O134" s="12">
        <v>3850387</v>
      </c>
      <c r="P134" s="12">
        <v>15767212</v>
      </c>
      <c r="Q134" s="12">
        <v>2195638</v>
      </c>
      <c r="R134" s="63">
        <v>1289588</v>
      </c>
      <c r="S134" s="63">
        <v>1613431.82</v>
      </c>
      <c r="T134" s="63">
        <v>5349228</v>
      </c>
      <c r="U134" s="41">
        <v>6352269</v>
      </c>
      <c r="V134" s="41">
        <v>13529979</v>
      </c>
      <c r="W134" s="63">
        <v>6661070</v>
      </c>
      <c r="X134" s="63">
        <v>4914142</v>
      </c>
      <c r="Y134" s="63">
        <v>2616683</v>
      </c>
      <c r="Z134" s="63">
        <v>2353979</v>
      </c>
      <c r="AA134" s="63">
        <v>2388229</v>
      </c>
      <c r="AB134" s="63">
        <v>1900545</v>
      </c>
      <c r="AC134" s="63">
        <v>2634795</v>
      </c>
      <c r="AD134" s="63">
        <v>2256659</v>
      </c>
      <c r="AE134" s="63">
        <v>1492658</v>
      </c>
      <c r="AF134" s="63">
        <v>1203227</v>
      </c>
      <c r="AG134" s="63">
        <v>2006914</v>
      </c>
      <c r="AH134" s="63">
        <v>6873116</v>
      </c>
      <c r="AI134" s="13">
        <v>0.23892757567092393</v>
      </c>
      <c r="AJ134" s="13">
        <v>2.4247187472906164</v>
      </c>
    </row>
    <row r="135" spans="1:36" ht="10.5" customHeight="1" x14ac:dyDescent="0.2">
      <c r="A135" s="11"/>
      <c r="B135" s="11"/>
      <c r="C135" s="11"/>
      <c r="D135" s="11"/>
      <c r="E135" s="11"/>
      <c r="F135" s="2"/>
      <c r="G135" s="12"/>
      <c r="H135" s="12"/>
      <c r="I135" s="12"/>
      <c r="J135" s="12"/>
      <c r="K135" s="12"/>
      <c r="L135" s="12"/>
      <c r="M135" s="12"/>
      <c r="N135" s="12"/>
      <c r="O135" s="12"/>
      <c r="P135" s="12"/>
      <c r="Q135" s="12"/>
      <c r="R135" s="63"/>
      <c r="S135" s="63"/>
      <c r="T135" s="63"/>
      <c r="U135" s="41"/>
      <c r="V135" s="41"/>
      <c r="W135" s="63"/>
      <c r="X135" s="63"/>
      <c r="Y135" s="63"/>
      <c r="Z135" s="63"/>
      <c r="AA135" s="63"/>
      <c r="AB135" s="63"/>
      <c r="AC135" s="63"/>
      <c r="AD135" s="63"/>
      <c r="AE135" s="63"/>
      <c r="AF135" s="63"/>
      <c r="AG135" s="63"/>
      <c r="AH135" s="63"/>
      <c r="AI135" s="13"/>
      <c r="AJ135" s="13"/>
    </row>
    <row r="136" spans="1:36" ht="10.5" customHeight="1" x14ac:dyDescent="0.2">
      <c r="A136" s="11"/>
      <c r="B136" s="11" t="s">
        <v>49</v>
      </c>
      <c r="C136" s="11"/>
      <c r="D136" s="11"/>
      <c r="E136" s="11"/>
      <c r="F136" s="2"/>
      <c r="G136" s="12">
        <v>6022092</v>
      </c>
      <c r="H136" s="12">
        <v>6448730</v>
      </c>
      <c r="I136" s="12">
        <v>10482453</v>
      </c>
      <c r="J136" s="12">
        <v>9239770</v>
      </c>
      <c r="K136" s="12">
        <f>SUM(K137:K145)</f>
        <v>11908178</v>
      </c>
      <c r="L136" s="12">
        <f>SUM(L137:L145)</f>
        <v>9274179</v>
      </c>
      <c r="M136" s="12">
        <f>SUM(M137:M145)</f>
        <v>10369979</v>
      </c>
      <c r="N136" s="12">
        <f>SUM(N137:N145)</f>
        <v>11132294</v>
      </c>
      <c r="O136" s="12">
        <v>13257269</v>
      </c>
      <c r="P136" s="12">
        <v>12518107</v>
      </c>
      <c r="Q136" s="12">
        <v>12848504</v>
      </c>
      <c r="R136" s="63">
        <v>13521129</v>
      </c>
      <c r="S136" s="63">
        <v>14538797.903000001</v>
      </c>
      <c r="T136" s="63">
        <v>14437606.18</v>
      </c>
      <c r="U136" s="41">
        <v>16784914</v>
      </c>
      <c r="V136" s="41">
        <v>18607874</v>
      </c>
      <c r="W136" s="63">
        <v>18990157</v>
      </c>
      <c r="X136" s="63">
        <v>19956703.859999999</v>
      </c>
      <c r="Y136" s="63">
        <v>16059759</v>
      </c>
      <c r="Z136" s="63">
        <v>17644014</v>
      </c>
      <c r="AA136" s="63">
        <v>18817914</v>
      </c>
      <c r="AB136" s="63">
        <v>11583383</v>
      </c>
      <c r="AC136" s="63">
        <v>12533669</v>
      </c>
      <c r="AD136" s="63">
        <v>15119717</v>
      </c>
      <c r="AE136" s="63">
        <v>16692574</v>
      </c>
      <c r="AF136" s="63">
        <v>17213160</v>
      </c>
      <c r="AG136" s="63">
        <v>15658711</v>
      </c>
      <c r="AH136" s="63">
        <v>24621085</v>
      </c>
      <c r="AI136" s="13">
        <v>0.13391011265096919</v>
      </c>
      <c r="AJ136" s="13">
        <v>0.57235707332487329</v>
      </c>
    </row>
    <row r="137" spans="1:36" ht="10.5" customHeight="1" x14ac:dyDescent="0.2">
      <c r="A137" s="11"/>
      <c r="B137" s="11"/>
      <c r="C137" s="11" t="s">
        <v>50</v>
      </c>
      <c r="D137" s="11"/>
      <c r="E137" s="11"/>
      <c r="F137" s="2"/>
      <c r="G137" s="12">
        <v>0</v>
      </c>
      <c r="H137" s="12">
        <v>0</v>
      </c>
      <c r="I137" s="12">
        <v>0</v>
      </c>
      <c r="J137" s="12">
        <v>0</v>
      </c>
      <c r="K137" s="12">
        <v>0</v>
      </c>
      <c r="L137" s="12">
        <v>0</v>
      </c>
      <c r="M137" s="12">
        <v>0</v>
      </c>
      <c r="N137" s="12">
        <v>0</v>
      </c>
      <c r="O137" s="12">
        <v>0</v>
      </c>
      <c r="P137" s="12">
        <v>0</v>
      </c>
      <c r="Q137" s="12">
        <v>0</v>
      </c>
      <c r="R137" s="63">
        <v>0</v>
      </c>
      <c r="S137" s="63">
        <v>0</v>
      </c>
      <c r="T137" s="63">
        <v>0</v>
      </c>
      <c r="U137" s="41">
        <v>0</v>
      </c>
      <c r="V137" s="41">
        <v>0</v>
      </c>
      <c r="W137" s="63">
        <v>0</v>
      </c>
      <c r="X137" s="63">
        <v>0</v>
      </c>
      <c r="Y137" s="63">
        <v>0</v>
      </c>
      <c r="Z137" s="63">
        <v>0</v>
      </c>
      <c r="AA137" s="63">
        <v>0</v>
      </c>
      <c r="AB137" s="63">
        <v>0</v>
      </c>
      <c r="AC137" s="63">
        <v>0</v>
      </c>
      <c r="AD137" s="63">
        <v>0</v>
      </c>
      <c r="AE137" s="63">
        <v>0</v>
      </c>
      <c r="AF137" s="63">
        <v>0</v>
      </c>
      <c r="AG137" s="63">
        <v>0</v>
      </c>
      <c r="AH137" s="63">
        <v>0</v>
      </c>
      <c r="AI137" s="13" t="s">
        <v>246</v>
      </c>
      <c r="AJ137" s="13" t="s">
        <v>246</v>
      </c>
    </row>
    <row r="138" spans="1:36" ht="10.5" customHeight="1" x14ac:dyDescent="0.2">
      <c r="A138" s="11"/>
      <c r="B138" s="11"/>
      <c r="C138" s="11" t="s">
        <v>51</v>
      </c>
      <c r="D138" s="11"/>
      <c r="E138" s="11"/>
      <c r="F138" s="2"/>
      <c r="G138" s="12">
        <v>0</v>
      </c>
      <c r="H138" s="12">
        <v>0</v>
      </c>
      <c r="I138" s="12">
        <v>0</v>
      </c>
      <c r="J138" s="12">
        <v>297244</v>
      </c>
      <c r="K138" s="12">
        <v>299364</v>
      </c>
      <c r="L138" s="12">
        <v>301607</v>
      </c>
      <c r="M138" s="12">
        <v>318693</v>
      </c>
      <c r="N138" s="12">
        <v>316873</v>
      </c>
      <c r="O138" s="12">
        <v>812315</v>
      </c>
      <c r="P138" s="12">
        <v>797831</v>
      </c>
      <c r="Q138" s="12">
        <v>918034</v>
      </c>
      <c r="R138" s="63">
        <v>940378</v>
      </c>
      <c r="S138" s="63">
        <v>1086136.5900000001</v>
      </c>
      <c r="T138" s="63">
        <v>1077918.31</v>
      </c>
      <c r="U138" s="41">
        <v>1166690</v>
      </c>
      <c r="V138" s="41">
        <v>605659</v>
      </c>
      <c r="W138" s="64">
        <v>1982741</v>
      </c>
      <c r="X138" s="64">
        <v>2056885.07</v>
      </c>
      <c r="Y138" s="63">
        <v>1387705</v>
      </c>
      <c r="Z138" s="63">
        <v>1454586</v>
      </c>
      <c r="AA138" s="63">
        <v>1530553</v>
      </c>
      <c r="AB138" s="63">
        <v>1832086</v>
      </c>
      <c r="AC138" s="63">
        <v>1885600</v>
      </c>
      <c r="AD138" s="63">
        <v>2009945</v>
      </c>
      <c r="AE138" s="63">
        <v>2144673</v>
      </c>
      <c r="AF138" s="63">
        <v>2271730</v>
      </c>
      <c r="AG138" s="63">
        <v>381147</v>
      </c>
      <c r="AH138" s="63">
        <v>415236</v>
      </c>
      <c r="AI138" s="13">
        <v>-0.21916694423235594</v>
      </c>
      <c r="AJ138" s="13">
        <v>8.9437933395776437E-2</v>
      </c>
    </row>
    <row r="139" spans="1:36" ht="10.5" customHeight="1" x14ac:dyDescent="0.2">
      <c r="A139" s="11"/>
      <c r="B139" s="11"/>
      <c r="C139" s="11" t="s">
        <v>52</v>
      </c>
      <c r="D139" s="11"/>
      <c r="E139" s="11"/>
      <c r="F139" s="2"/>
      <c r="G139" s="12"/>
      <c r="H139" s="12"/>
      <c r="I139" s="12"/>
      <c r="J139" s="12"/>
      <c r="K139" s="12">
        <v>0</v>
      </c>
      <c r="L139" s="12">
        <v>0</v>
      </c>
      <c r="M139" s="12">
        <v>0</v>
      </c>
      <c r="N139" s="12">
        <v>0</v>
      </c>
      <c r="O139" s="12">
        <v>0</v>
      </c>
      <c r="P139" s="12">
        <v>0</v>
      </c>
      <c r="Q139" s="12">
        <v>0</v>
      </c>
      <c r="R139" s="12">
        <v>0</v>
      </c>
      <c r="S139" s="12">
        <v>0</v>
      </c>
      <c r="T139" s="14">
        <v>0</v>
      </c>
      <c r="U139" s="14">
        <v>0</v>
      </c>
      <c r="V139" s="65">
        <v>0</v>
      </c>
      <c r="W139" s="63">
        <v>0</v>
      </c>
      <c r="X139" s="63">
        <v>0</v>
      </c>
      <c r="Y139" s="63">
        <v>0</v>
      </c>
      <c r="Z139" s="63">
        <v>0</v>
      </c>
      <c r="AA139" s="63">
        <v>0</v>
      </c>
      <c r="AB139" s="63">
        <v>0</v>
      </c>
      <c r="AC139" s="63">
        <v>0</v>
      </c>
      <c r="AD139" s="63">
        <v>0</v>
      </c>
      <c r="AE139" s="63">
        <v>0</v>
      </c>
      <c r="AF139" s="63">
        <v>0</v>
      </c>
      <c r="AG139" s="63">
        <v>0</v>
      </c>
      <c r="AH139" s="63">
        <v>0</v>
      </c>
      <c r="AI139" s="13" t="s">
        <v>246</v>
      </c>
      <c r="AJ139" s="13"/>
    </row>
    <row r="140" spans="1:36" ht="10.5" customHeight="1" x14ac:dyDescent="0.2">
      <c r="A140" s="11"/>
      <c r="B140" s="11"/>
      <c r="C140" s="11" t="s">
        <v>53</v>
      </c>
      <c r="D140" s="11"/>
      <c r="E140" s="11"/>
      <c r="F140" s="2"/>
      <c r="G140" s="12"/>
      <c r="H140" s="12"/>
      <c r="I140" s="12"/>
      <c r="J140" s="12"/>
      <c r="K140" s="12">
        <v>0</v>
      </c>
      <c r="L140" s="12">
        <v>0</v>
      </c>
      <c r="M140" s="12">
        <v>0</v>
      </c>
      <c r="N140" s="12">
        <v>0</v>
      </c>
      <c r="O140" s="12">
        <v>0</v>
      </c>
      <c r="P140" s="12">
        <v>0</v>
      </c>
      <c r="Q140" s="12">
        <v>0</v>
      </c>
      <c r="R140" s="12">
        <v>0</v>
      </c>
      <c r="S140" s="12">
        <v>0</v>
      </c>
      <c r="T140" s="14">
        <v>0</v>
      </c>
      <c r="U140" s="14">
        <v>0</v>
      </c>
      <c r="V140" s="65">
        <v>0</v>
      </c>
      <c r="W140" s="63">
        <v>0</v>
      </c>
      <c r="X140" s="63">
        <v>0</v>
      </c>
      <c r="Y140" s="63">
        <v>0</v>
      </c>
      <c r="Z140" s="63">
        <v>0</v>
      </c>
      <c r="AA140" s="63">
        <v>0</v>
      </c>
      <c r="AB140" s="63">
        <v>0</v>
      </c>
      <c r="AC140" s="63">
        <v>0</v>
      </c>
      <c r="AD140" s="63">
        <v>0</v>
      </c>
      <c r="AE140" s="63">
        <v>0</v>
      </c>
      <c r="AF140" s="63">
        <v>0</v>
      </c>
      <c r="AG140" s="63">
        <v>0</v>
      </c>
      <c r="AH140" s="63">
        <v>0</v>
      </c>
      <c r="AI140" s="13" t="s">
        <v>246</v>
      </c>
      <c r="AJ140" s="13"/>
    </row>
    <row r="141" spans="1:36" ht="10.5" customHeight="1" x14ac:dyDescent="0.2">
      <c r="A141" s="11"/>
      <c r="B141" s="11"/>
      <c r="C141" s="11" t="s">
        <v>106</v>
      </c>
      <c r="D141" s="11"/>
      <c r="E141" s="11"/>
      <c r="F141" s="2"/>
      <c r="G141" s="12">
        <v>3255118</v>
      </c>
      <c r="H141" s="12">
        <v>3412351</v>
      </c>
      <c r="I141" s="12">
        <v>3808110</v>
      </c>
      <c r="J141" s="12">
        <v>4103489</v>
      </c>
      <c r="K141" s="12">
        <v>4325412</v>
      </c>
      <c r="L141" s="12">
        <v>4126372</v>
      </c>
      <c r="M141" s="12">
        <v>4583169</v>
      </c>
      <c r="N141" s="12">
        <v>5086087</v>
      </c>
      <c r="O141" s="12">
        <v>5783609</v>
      </c>
      <c r="P141" s="12">
        <v>6134888</v>
      </c>
      <c r="Q141" s="12">
        <v>5912082</v>
      </c>
      <c r="R141" s="63">
        <v>6074984</v>
      </c>
      <c r="S141" s="63">
        <v>6433408.0559999999</v>
      </c>
      <c r="T141" s="63">
        <v>6800032.5599999996</v>
      </c>
      <c r="U141" s="41">
        <v>7517516</v>
      </c>
      <c r="V141" s="41">
        <v>7904450</v>
      </c>
      <c r="W141" s="63">
        <v>7562665</v>
      </c>
      <c r="X141" s="63">
        <v>7952107.79</v>
      </c>
      <c r="Y141" s="63">
        <v>6451704</v>
      </c>
      <c r="Z141" s="63">
        <v>6465060</v>
      </c>
      <c r="AA141" s="63">
        <v>7206328</v>
      </c>
      <c r="AB141" s="63">
        <v>8300682</v>
      </c>
      <c r="AC141" s="63">
        <v>8645368</v>
      </c>
      <c r="AD141" s="63">
        <v>8699419</v>
      </c>
      <c r="AE141" s="63">
        <v>9261969</v>
      </c>
      <c r="AF141" s="63">
        <v>9203487</v>
      </c>
      <c r="AG141" s="63">
        <v>9497057</v>
      </c>
      <c r="AH141" s="63">
        <v>1473112</v>
      </c>
      <c r="AI141" s="13">
        <v>-0.25035842376499573</v>
      </c>
      <c r="AJ141" s="13">
        <v>-0.84488752673591405</v>
      </c>
    </row>
    <row r="142" spans="1:36" ht="10.5" customHeight="1" x14ac:dyDescent="0.2">
      <c r="A142" s="11"/>
      <c r="B142" s="14"/>
      <c r="C142" s="11" t="s">
        <v>55</v>
      </c>
      <c r="E142" s="11"/>
      <c r="F142" s="2"/>
      <c r="G142" s="12">
        <v>0</v>
      </c>
      <c r="H142" s="12">
        <v>0</v>
      </c>
      <c r="I142" s="12">
        <v>0</v>
      </c>
      <c r="J142" s="12">
        <v>0</v>
      </c>
      <c r="K142" s="12">
        <v>0</v>
      </c>
      <c r="L142" s="12">
        <v>0</v>
      </c>
      <c r="M142" s="12">
        <v>6534</v>
      </c>
      <c r="N142" s="12">
        <v>8236</v>
      </c>
      <c r="O142" s="12">
        <v>7643</v>
      </c>
      <c r="P142" s="12">
        <v>5802</v>
      </c>
      <c r="Q142" s="12">
        <v>6902</v>
      </c>
      <c r="R142" s="63">
        <v>6902</v>
      </c>
      <c r="S142" s="63">
        <v>6977.9219999999996</v>
      </c>
      <c r="T142" s="63">
        <v>32890.31</v>
      </c>
      <c r="U142" s="41">
        <v>36815</v>
      </c>
      <c r="V142" s="41">
        <v>42928</v>
      </c>
      <c r="W142" s="64">
        <v>45750</v>
      </c>
      <c r="X142" s="64">
        <v>45750</v>
      </c>
      <c r="Y142" s="63">
        <v>28828</v>
      </c>
      <c r="Z142" s="63">
        <v>36762</v>
      </c>
      <c r="AA142" s="63">
        <v>29364</v>
      </c>
      <c r="AB142" s="63">
        <v>34501</v>
      </c>
      <c r="AC142" s="63">
        <v>34928</v>
      </c>
      <c r="AD142" s="63">
        <v>225209</v>
      </c>
      <c r="AE142" s="63">
        <v>36261</v>
      </c>
      <c r="AF142" s="63">
        <v>18155</v>
      </c>
      <c r="AG142" s="63">
        <v>18673</v>
      </c>
      <c r="AH142" s="63">
        <v>19284</v>
      </c>
      <c r="AI142" s="13">
        <v>-9.2400516745302919E-2</v>
      </c>
      <c r="AJ142" s="13">
        <v>3.2721041075349434E-2</v>
      </c>
    </row>
    <row r="143" spans="1:36" ht="10.5" customHeight="1" x14ac:dyDescent="0.2">
      <c r="A143" s="11"/>
      <c r="B143" s="11"/>
      <c r="C143" s="11" t="s">
        <v>56</v>
      </c>
      <c r="D143" s="11"/>
      <c r="E143" s="11"/>
      <c r="F143" s="2"/>
      <c r="G143" s="12">
        <v>2766974</v>
      </c>
      <c r="H143" s="12">
        <v>3036379</v>
      </c>
      <c r="I143" s="12">
        <v>6674343</v>
      </c>
      <c r="J143" s="12">
        <v>4839037</v>
      </c>
      <c r="K143" s="12">
        <v>7283402</v>
      </c>
      <c r="L143" s="12">
        <v>4846200</v>
      </c>
      <c r="M143" s="12">
        <v>5461583</v>
      </c>
      <c r="N143" s="12">
        <v>5721098</v>
      </c>
      <c r="O143" s="12">
        <v>6653702</v>
      </c>
      <c r="P143" s="12">
        <v>5579586</v>
      </c>
      <c r="Q143" s="12">
        <v>6011486</v>
      </c>
      <c r="R143" s="63">
        <v>6498865</v>
      </c>
      <c r="S143" s="63">
        <v>7012275.335</v>
      </c>
      <c r="T143" s="63">
        <v>6526765</v>
      </c>
      <c r="U143" s="41">
        <v>8063893</v>
      </c>
      <c r="V143" s="41">
        <v>10054837</v>
      </c>
      <c r="W143" s="63">
        <v>9399001</v>
      </c>
      <c r="X143" s="63">
        <v>9901961</v>
      </c>
      <c r="Y143" s="63">
        <v>8191522</v>
      </c>
      <c r="Z143" s="63">
        <v>9687606</v>
      </c>
      <c r="AA143" s="63">
        <v>10051669</v>
      </c>
      <c r="AB143" s="63">
        <v>1416114</v>
      </c>
      <c r="AC143" s="63">
        <v>1967773</v>
      </c>
      <c r="AD143" s="63">
        <v>4185144</v>
      </c>
      <c r="AE143" s="63">
        <v>5249671</v>
      </c>
      <c r="AF143" s="63">
        <v>5719788</v>
      </c>
      <c r="AG143" s="63">
        <v>5761834</v>
      </c>
      <c r="AH143" s="63">
        <v>22713453</v>
      </c>
      <c r="AI143" s="13">
        <v>0.58804994726560134</v>
      </c>
      <c r="AJ143" s="13">
        <v>2.9420526519854615</v>
      </c>
    </row>
    <row r="144" spans="1:36" ht="10.5" customHeight="1" x14ac:dyDescent="0.2">
      <c r="A144" s="11"/>
      <c r="B144" s="11"/>
      <c r="C144" s="11" t="s">
        <v>57</v>
      </c>
      <c r="D144" s="11"/>
      <c r="E144" s="11"/>
      <c r="F144" s="2"/>
      <c r="G144" s="12">
        <v>0</v>
      </c>
      <c r="H144" s="12">
        <v>0</v>
      </c>
      <c r="I144" s="12">
        <v>0</v>
      </c>
      <c r="J144" s="12">
        <v>0</v>
      </c>
      <c r="K144" s="12">
        <v>0</v>
      </c>
      <c r="L144" s="12">
        <v>0</v>
      </c>
      <c r="M144" s="12">
        <v>0</v>
      </c>
      <c r="N144" s="12">
        <v>0</v>
      </c>
      <c r="O144" s="12">
        <v>0</v>
      </c>
      <c r="P144" s="12">
        <v>0</v>
      </c>
      <c r="Q144" s="12">
        <v>0</v>
      </c>
      <c r="R144" s="63">
        <v>0</v>
      </c>
      <c r="S144" s="63">
        <v>0</v>
      </c>
      <c r="T144" s="63">
        <v>0</v>
      </c>
      <c r="U144" s="41">
        <v>0</v>
      </c>
      <c r="V144" s="41">
        <v>0</v>
      </c>
      <c r="W144" s="63">
        <v>0</v>
      </c>
      <c r="X144" s="63">
        <v>0</v>
      </c>
      <c r="Y144" s="63">
        <v>0</v>
      </c>
      <c r="Z144" s="63">
        <v>0</v>
      </c>
      <c r="AA144" s="63">
        <v>0</v>
      </c>
      <c r="AB144" s="63">
        <v>0</v>
      </c>
      <c r="AC144" s="63">
        <v>0</v>
      </c>
      <c r="AD144" s="63">
        <v>0</v>
      </c>
      <c r="AE144" s="63">
        <v>0</v>
      </c>
      <c r="AF144" s="63">
        <v>0</v>
      </c>
      <c r="AG144" s="63">
        <v>0</v>
      </c>
      <c r="AH144" s="63">
        <v>0</v>
      </c>
      <c r="AI144" s="13" t="s">
        <v>246</v>
      </c>
      <c r="AJ144" s="13" t="s">
        <v>246</v>
      </c>
    </row>
    <row r="145" spans="1:36" ht="10.5" customHeight="1" x14ac:dyDescent="0.2">
      <c r="A145" s="11"/>
      <c r="B145" s="11"/>
      <c r="C145" s="11" t="s">
        <v>58</v>
      </c>
      <c r="D145" s="11"/>
      <c r="E145" s="11"/>
      <c r="F145" s="2"/>
      <c r="G145" s="12">
        <v>0</v>
      </c>
      <c r="H145" s="12">
        <v>0</v>
      </c>
      <c r="I145" s="12">
        <v>0</v>
      </c>
      <c r="J145" s="12">
        <v>0</v>
      </c>
      <c r="K145" s="12">
        <v>0</v>
      </c>
      <c r="L145" s="12">
        <v>0</v>
      </c>
      <c r="M145" s="12">
        <v>0</v>
      </c>
      <c r="N145" s="12">
        <v>0</v>
      </c>
      <c r="O145" s="12">
        <v>0</v>
      </c>
      <c r="P145" s="12">
        <v>0</v>
      </c>
      <c r="Q145" s="12">
        <v>0</v>
      </c>
      <c r="R145" s="63">
        <v>0</v>
      </c>
      <c r="S145" s="63">
        <v>0</v>
      </c>
      <c r="T145" s="63">
        <v>0</v>
      </c>
      <c r="U145" s="41">
        <v>0</v>
      </c>
      <c r="V145" s="41">
        <v>0</v>
      </c>
      <c r="W145" s="63">
        <v>0</v>
      </c>
      <c r="X145" s="41">
        <v>0</v>
      </c>
      <c r="Y145" s="63">
        <v>0</v>
      </c>
      <c r="Z145" s="63">
        <v>0</v>
      </c>
      <c r="AA145" s="63">
        <v>0</v>
      </c>
      <c r="AB145" s="63">
        <v>0</v>
      </c>
      <c r="AC145" s="63">
        <v>0</v>
      </c>
      <c r="AD145" s="63">
        <v>0</v>
      </c>
      <c r="AE145" s="63">
        <v>0</v>
      </c>
      <c r="AF145" s="63">
        <v>0</v>
      </c>
      <c r="AG145" s="63">
        <v>0</v>
      </c>
      <c r="AH145" s="63">
        <v>0</v>
      </c>
      <c r="AI145" s="13" t="s">
        <v>246</v>
      </c>
      <c r="AJ145" s="13" t="s">
        <v>246</v>
      </c>
    </row>
    <row r="146" spans="1:36" ht="10.5" customHeight="1" x14ac:dyDescent="0.2">
      <c r="A146" s="11"/>
      <c r="B146" s="11"/>
      <c r="C146" s="11"/>
      <c r="D146" s="11"/>
      <c r="E146" s="11"/>
      <c r="F146" s="2"/>
      <c r="G146" s="12"/>
      <c r="H146" s="12"/>
      <c r="I146" s="12"/>
      <c r="J146" s="12"/>
      <c r="K146" s="12"/>
      <c r="L146" s="12"/>
      <c r="M146" s="12"/>
      <c r="N146" s="12"/>
      <c r="O146" s="12"/>
      <c r="P146" s="12"/>
      <c r="Q146" s="12"/>
      <c r="R146" s="63"/>
      <c r="S146" s="63"/>
      <c r="T146" s="63"/>
      <c r="U146" s="41"/>
      <c r="V146" s="41"/>
      <c r="W146" s="63"/>
      <c r="X146" s="63"/>
      <c r="Y146" s="63"/>
      <c r="Z146" s="63"/>
      <c r="AA146" s="63"/>
      <c r="AB146" s="63"/>
      <c r="AC146" s="63"/>
      <c r="AD146" s="63"/>
      <c r="AE146" s="63"/>
      <c r="AF146" s="63"/>
      <c r="AG146" s="63"/>
      <c r="AH146" s="63"/>
      <c r="AI146" s="13"/>
      <c r="AJ146" s="13"/>
    </row>
    <row r="147" spans="1:36" ht="10.5" customHeight="1" x14ac:dyDescent="0.2">
      <c r="A147" s="11"/>
      <c r="B147" s="11" t="s">
        <v>60</v>
      </c>
      <c r="C147" s="11"/>
      <c r="D147" s="11"/>
      <c r="E147" s="11"/>
      <c r="F147" s="2"/>
      <c r="G147" s="12">
        <v>321821</v>
      </c>
      <c r="H147" s="12">
        <v>118335</v>
      </c>
      <c r="I147" s="12">
        <v>306007</v>
      </c>
      <c r="J147" s="12">
        <v>482813</v>
      </c>
      <c r="K147" s="12">
        <v>0</v>
      </c>
      <c r="L147" s="12">
        <v>171252</v>
      </c>
      <c r="M147" s="12">
        <v>344391</v>
      </c>
      <c r="N147" s="12">
        <v>758001</v>
      </c>
      <c r="O147" s="12">
        <v>344167</v>
      </c>
      <c r="P147" s="12">
        <v>359552</v>
      </c>
      <c r="Q147" s="12">
        <v>210039</v>
      </c>
      <c r="R147" s="63">
        <v>198042</v>
      </c>
      <c r="S147" s="63">
        <v>208538.226</v>
      </c>
      <c r="T147" s="63">
        <v>2650000</v>
      </c>
      <c r="U147" s="41">
        <v>1598452</v>
      </c>
      <c r="V147" s="41">
        <v>5649908</v>
      </c>
      <c r="W147" s="63">
        <v>2928132</v>
      </c>
      <c r="X147" s="63">
        <v>1582545</v>
      </c>
      <c r="Y147" s="63">
        <v>2368026</v>
      </c>
      <c r="Z147" s="63">
        <v>1863970</v>
      </c>
      <c r="AA147" s="63">
        <v>1266413</v>
      </c>
      <c r="AB147" s="63">
        <v>9925386</v>
      </c>
      <c r="AC147" s="63">
        <v>10922718</v>
      </c>
      <c r="AD147" s="63">
        <v>9747274</v>
      </c>
      <c r="AE147" s="63">
        <v>10400922</v>
      </c>
      <c r="AF147" s="63">
        <v>41499669</v>
      </c>
      <c r="AG147" s="63">
        <v>13209834</v>
      </c>
      <c r="AH147" s="63">
        <v>1499649</v>
      </c>
      <c r="AI147" s="13">
        <v>-0.27019466111641055</v>
      </c>
      <c r="AJ147" s="13">
        <v>-0.88647480354408692</v>
      </c>
    </row>
    <row r="148" spans="1:36" ht="10.5" customHeight="1" x14ac:dyDescent="0.2">
      <c r="A148" s="11"/>
      <c r="B148" s="11"/>
      <c r="C148" s="11"/>
      <c r="D148" s="11"/>
      <c r="E148" s="11"/>
      <c r="F148" s="2"/>
      <c r="G148" s="12"/>
      <c r="H148" s="12"/>
      <c r="I148" s="12"/>
      <c r="J148" s="12"/>
      <c r="K148" s="12"/>
      <c r="L148" s="12"/>
      <c r="M148" s="12"/>
      <c r="N148" s="12"/>
      <c r="O148" s="12"/>
      <c r="P148" s="12"/>
      <c r="Q148" s="12"/>
      <c r="R148" s="63"/>
      <c r="S148" s="63"/>
      <c r="T148" s="63"/>
      <c r="U148" s="41"/>
      <c r="V148" s="41"/>
      <c r="W148" s="63"/>
      <c r="X148" s="63"/>
      <c r="Y148" s="63"/>
      <c r="Z148" s="63"/>
      <c r="AA148" s="63"/>
      <c r="AB148" s="63"/>
      <c r="AC148" s="63"/>
      <c r="AD148" s="63"/>
      <c r="AE148" s="63"/>
      <c r="AF148" s="63"/>
      <c r="AG148" s="63"/>
      <c r="AH148" s="63"/>
      <c r="AI148" s="13"/>
      <c r="AJ148" s="13"/>
    </row>
    <row r="149" spans="1:36" ht="10.5" customHeight="1" x14ac:dyDescent="0.2">
      <c r="A149" s="11"/>
      <c r="B149" s="11" t="s">
        <v>61</v>
      </c>
      <c r="C149" s="11"/>
      <c r="D149" s="11"/>
      <c r="E149" s="11"/>
      <c r="F149" s="2"/>
      <c r="G149" s="12">
        <v>1195167</v>
      </c>
      <c r="H149" s="12">
        <v>0</v>
      </c>
      <c r="I149" s="12">
        <v>1167409</v>
      </c>
      <c r="J149" s="12">
        <v>1202149</v>
      </c>
      <c r="K149" s="12">
        <v>1666772</v>
      </c>
      <c r="L149" s="12">
        <v>0</v>
      </c>
      <c r="M149" s="12">
        <v>0</v>
      </c>
      <c r="N149" s="12">
        <v>0</v>
      </c>
      <c r="O149" s="12">
        <v>1564861</v>
      </c>
      <c r="P149" s="12">
        <v>1971632</v>
      </c>
      <c r="Q149" s="12">
        <v>2231819</v>
      </c>
      <c r="R149" s="63">
        <v>2338399</v>
      </c>
      <c r="S149" s="63">
        <v>2672790.057</v>
      </c>
      <c r="T149" s="63">
        <v>6384507</v>
      </c>
      <c r="U149" s="41">
        <v>3832993</v>
      </c>
      <c r="V149" s="41">
        <v>4139754</v>
      </c>
      <c r="W149" s="63">
        <v>4165012</v>
      </c>
      <c r="X149" s="63">
        <v>3870478</v>
      </c>
      <c r="Y149" s="63">
        <v>3987055</v>
      </c>
      <c r="Z149" s="63">
        <v>3955931</v>
      </c>
      <c r="AA149" s="63">
        <v>3192047</v>
      </c>
      <c r="AB149" s="63">
        <v>9183167</v>
      </c>
      <c r="AC149" s="63">
        <v>489384</v>
      </c>
      <c r="AD149" s="63">
        <v>7590237</v>
      </c>
      <c r="AE149" s="63">
        <v>11021965</v>
      </c>
      <c r="AF149" s="63">
        <v>125319</v>
      </c>
      <c r="AG149" s="63">
        <v>162935</v>
      </c>
      <c r="AH149" s="63">
        <v>5242362</v>
      </c>
      <c r="AI149" s="13">
        <v>-8.9201260752825973E-2</v>
      </c>
      <c r="AJ149" s="13">
        <v>31.174560407524474</v>
      </c>
    </row>
    <row r="150" spans="1:36" ht="10.5" customHeight="1" x14ac:dyDescent="0.2">
      <c r="A150" s="11"/>
      <c r="B150" s="11"/>
      <c r="C150" s="11"/>
      <c r="D150" s="11"/>
      <c r="E150" s="11"/>
      <c r="F150" s="2"/>
      <c r="G150" s="12"/>
      <c r="H150" s="12"/>
      <c r="I150" s="12"/>
      <c r="J150" s="12"/>
      <c r="K150" s="12"/>
      <c r="L150" s="12"/>
      <c r="M150" s="12"/>
      <c r="N150" s="12"/>
      <c r="O150" s="12"/>
      <c r="P150" s="12"/>
      <c r="Q150" s="12"/>
      <c r="R150" s="63"/>
      <c r="S150" s="63"/>
      <c r="T150" s="63"/>
      <c r="U150" s="41"/>
      <c r="V150" s="41"/>
      <c r="W150" s="63"/>
      <c r="X150" s="63"/>
      <c r="Z150" s="63"/>
      <c r="AA150" s="63"/>
      <c r="AB150" s="63"/>
      <c r="AC150" s="63"/>
      <c r="AD150" s="63"/>
      <c r="AE150" s="63"/>
      <c r="AF150" s="63"/>
      <c r="AG150" s="63"/>
      <c r="AH150" s="63"/>
      <c r="AI150" s="13"/>
      <c r="AJ150" s="13"/>
    </row>
    <row r="151" spans="1:36" ht="10.5" customHeight="1" x14ac:dyDescent="0.2">
      <c r="A151" s="11"/>
      <c r="B151" s="11"/>
      <c r="C151" s="11"/>
      <c r="D151" s="11"/>
      <c r="E151" s="11"/>
      <c r="F151" s="2"/>
      <c r="G151" s="12"/>
      <c r="H151" s="12"/>
      <c r="I151" s="12"/>
      <c r="J151" s="12"/>
      <c r="K151" s="12"/>
      <c r="L151" s="12"/>
      <c r="M151" s="12"/>
      <c r="N151" s="12"/>
      <c r="O151" s="12"/>
      <c r="P151" s="12"/>
      <c r="Q151" s="12"/>
      <c r="R151" s="63"/>
      <c r="S151" s="63"/>
      <c r="T151" s="63"/>
      <c r="U151" s="41"/>
      <c r="V151" s="41"/>
      <c r="W151" s="63"/>
      <c r="X151" s="63"/>
      <c r="Z151" s="63"/>
      <c r="AA151" s="63"/>
      <c r="AB151" s="63"/>
      <c r="AC151" s="63"/>
      <c r="AD151" s="63"/>
      <c r="AE151" s="63"/>
      <c r="AF151" s="63"/>
      <c r="AG151" s="63"/>
      <c r="AH151" s="63"/>
      <c r="AI151" s="13"/>
      <c r="AJ151" s="13"/>
    </row>
    <row r="152" spans="1:36" ht="10.5" customHeight="1" x14ac:dyDescent="0.2">
      <c r="A152" s="18" t="s">
        <v>121</v>
      </c>
      <c r="B152" s="66"/>
      <c r="C152" s="18"/>
      <c r="D152" s="18"/>
      <c r="E152" s="18"/>
      <c r="F152" s="2"/>
      <c r="G152" s="5">
        <v>52733341</v>
      </c>
      <c r="H152" s="5">
        <v>44783941</v>
      </c>
      <c r="I152" s="5">
        <v>42262674</v>
      </c>
      <c r="J152" s="5">
        <v>50932534</v>
      </c>
      <c r="K152" s="5">
        <v>54434153</v>
      </c>
      <c r="L152" s="5">
        <v>57139927</v>
      </c>
      <c r="M152" s="5">
        <v>60812638</v>
      </c>
      <c r="N152" s="5">
        <v>64315594</v>
      </c>
      <c r="O152" s="5">
        <v>79628486</v>
      </c>
      <c r="P152" s="5">
        <v>120668088</v>
      </c>
      <c r="Q152" s="5">
        <v>102088340</v>
      </c>
      <c r="R152" s="62">
        <v>125788022</v>
      </c>
      <c r="S152" s="62">
        <v>126017721</v>
      </c>
      <c r="T152" s="62">
        <v>134607826</v>
      </c>
      <c r="U152" s="39">
        <v>142732351</v>
      </c>
      <c r="V152" s="39">
        <v>168080619</v>
      </c>
      <c r="W152" s="62">
        <v>192105055</v>
      </c>
      <c r="X152" s="62">
        <v>207326697</v>
      </c>
      <c r="Y152" s="62">
        <v>190955722</v>
      </c>
      <c r="Z152" s="62">
        <v>196307103</v>
      </c>
      <c r="AA152" s="62">
        <v>238401337</v>
      </c>
      <c r="AB152" s="62">
        <v>160377392</v>
      </c>
      <c r="AC152" s="62">
        <v>157211812</v>
      </c>
      <c r="AD152" s="62">
        <v>187857650</v>
      </c>
      <c r="AE152" s="62">
        <v>270020035</v>
      </c>
      <c r="AF152" s="62">
        <v>272197398</v>
      </c>
      <c r="AG152" s="62">
        <v>253864642</v>
      </c>
      <c r="AH152" s="62">
        <v>197502206</v>
      </c>
      <c r="AI152" s="10">
        <v>3.5312523287481357E-2</v>
      </c>
      <c r="AJ152" s="10">
        <v>-0.22201766877011569</v>
      </c>
    </row>
    <row r="153" spans="1:36" ht="10.5" customHeight="1" x14ac:dyDescent="0.2">
      <c r="A153" s="8"/>
      <c r="B153" s="18"/>
      <c r="C153" s="18"/>
      <c r="D153" s="18"/>
      <c r="E153" s="18"/>
      <c r="F153" s="2"/>
      <c r="G153" s="5"/>
      <c r="H153" s="5"/>
      <c r="I153" s="5"/>
      <c r="J153" s="5"/>
      <c r="K153" s="5"/>
      <c r="L153" s="5"/>
      <c r="M153" s="5"/>
      <c r="N153" s="5"/>
      <c r="O153" s="5"/>
      <c r="P153" s="5"/>
      <c r="Q153" s="5"/>
      <c r="R153" s="63"/>
      <c r="S153" s="63"/>
      <c r="T153" s="63"/>
      <c r="U153" s="41"/>
      <c r="V153" s="41"/>
      <c r="W153" s="63"/>
      <c r="X153" s="63"/>
      <c r="Z153" s="63"/>
      <c r="AA153" s="63"/>
      <c r="AB153" s="63"/>
      <c r="AC153" s="63"/>
      <c r="AD153" s="63"/>
      <c r="AE153" s="63"/>
      <c r="AF153" s="63"/>
      <c r="AG153" s="63"/>
      <c r="AH153" s="63"/>
      <c r="AI153" s="13"/>
      <c r="AJ153" s="13"/>
    </row>
    <row r="154" spans="1:36" ht="10.5" customHeight="1" x14ac:dyDescent="0.2">
      <c r="A154" s="11"/>
      <c r="B154" s="19" t="s">
        <v>64</v>
      </c>
      <c r="C154" s="14"/>
      <c r="D154" s="19"/>
      <c r="E154" s="19"/>
      <c r="F154" s="2"/>
      <c r="G154" s="12">
        <v>8893668</v>
      </c>
      <c r="H154" s="12">
        <v>9011264</v>
      </c>
      <c r="I154" s="12">
        <v>9655960</v>
      </c>
      <c r="J154" s="12">
        <v>10303336</v>
      </c>
      <c r="K154" s="12">
        <v>10686750</v>
      </c>
      <c r="L154" s="12">
        <v>10395693</v>
      </c>
      <c r="M154" s="12">
        <v>11606367</v>
      </c>
      <c r="N154" s="12">
        <v>14926766</v>
      </c>
      <c r="O154" s="12">
        <v>13973540</v>
      </c>
      <c r="P154" s="12">
        <v>17166670</v>
      </c>
      <c r="Q154" s="12">
        <v>18413803</v>
      </c>
      <c r="R154" s="63">
        <v>18897883</v>
      </c>
      <c r="S154" s="63">
        <v>21909475</v>
      </c>
      <c r="T154" s="63">
        <v>24095580</v>
      </c>
      <c r="U154" s="41">
        <v>26168152</v>
      </c>
      <c r="V154" s="41">
        <v>33978035</v>
      </c>
      <c r="W154" s="63">
        <v>46488292</v>
      </c>
      <c r="X154" s="63">
        <v>47349904</v>
      </c>
      <c r="Y154" s="63">
        <v>40806269</v>
      </c>
      <c r="Z154" s="63">
        <v>39155742</v>
      </c>
      <c r="AA154" s="63">
        <v>39330972</v>
      </c>
      <c r="AB154" s="63">
        <v>10173915</v>
      </c>
      <c r="AC154" s="63">
        <v>25358150</v>
      </c>
      <c r="AD154" s="63">
        <v>35048273</v>
      </c>
      <c r="AE154" s="63">
        <v>62888825</v>
      </c>
      <c r="AF154" s="63">
        <v>26005609</v>
      </c>
      <c r="AG154" s="63">
        <v>39558734</v>
      </c>
      <c r="AH154" s="63">
        <v>44445593</v>
      </c>
      <c r="AI154" s="13">
        <v>0.27856683015768935</v>
      </c>
      <c r="AJ154" s="13">
        <v>0.12353426173850761</v>
      </c>
    </row>
    <row r="155" spans="1:36" ht="10.5" customHeight="1" x14ac:dyDescent="0.2">
      <c r="A155" s="11"/>
      <c r="B155" s="19" t="s">
        <v>65</v>
      </c>
      <c r="C155" s="14"/>
      <c r="D155" s="19"/>
      <c r="E155" s="19"/>
      <c r="F155" s="2"/>
      <c r="G155" s="12">
        <v>0</v>
      </c>
      <c r="H155" s="12">
        <v>0</v>
      </c>
      <c r="I155" s="12">
        <v>0</v>
      </c>
      <c r="J155" s="12">
        <v>0</v>
      </c>
      <c r="K155" s="12">
        <v>0</v>
      </c>
      <c r="L155" s="12">
        <v>0</v>
      </c>
      <c r="M155" s="12">
        <v>0</v>
      </c>
      <c r="N155" s="12">
        <v>0</v>
      </c>
      <c r="O155" s="12">
        <v>0</v>
      </c>
      <c r="P155" s="12">
        <v>0</v>
      </c>
      <c r="Q155" s="12">
        <v>0</v>
      </c>
      <c r="R155" s="63">
        <v>0</v>
      </c>
      <c r="S155" s="63">
        <v>0</v>
      </c>
      <c r="T155" s="63">
        <v>0</v>
      </c>
      <c r="U155" s="41">
        <v>0</v>
      </c>
      <c r="V155" s="41">
        <v>0</v>
      </c>
      <c r="W155" s="63">
        <v>0</v>
      </c>
      <c r="X155" s="63">
        <v>0</v>
      </c>
      <c r="Y155" s="63">
        <v>0</v>
      </c>
      <c r="Z155" s="63">
        <v>0</v>
      </c>
      <c r="AA155" s="63">
        <v>0</v>
      </c>
      <c r="AB155" s="63">
        <v>0</v>
      </c>
      <c r="AC155" s="63">
        <v>0</v>
      </c>
      <c r="AD155" s="63">
        <v>0</v>
      </c>
      <c r="AE155" s="63">
        <v>0</v>
      </c>
      <c r="AF155" s="63">
        <v>0</v>
      </c>
      <c r="AG155" s="63">
        <v>0</v>
      </c>
      <c r="AH155" s="63">
        <v>0</v>
      </c>
      <c r="AI155" s="13" t="s">
        <v>246</v>
      </c>
      <c r="AJ155" s="13" t="s">
        <v>246</v>
      </c>
    </row>
    <row r="156" spans="1:36" ht="10.5" customHeight="1" x14ac:dyDescent="0.2">
      <c r="A156" s="11"/>
      <c r="B156" s="19" t="s">
        <v>66</v>
      </c>
      <c r="C156" s="14"/>
      <c r="D156" s="19"/>
      <c r="E156" s="19"/>
      <c r="F156" s="2"/>
      <c r="G156" s="12">
        <v>9379142</v>
      </c>
      <c r="H156" s="12">
        <v>9529953</v>
      </c>
      <c r="I156" s="12">
        <v>10988334</v>
      </c>
      <c r="J156" s="12">
        <v>12021374</v>
      </c>
      <c r="K156" s="12">
        <v>13154601</v>
      </c>
      <c r="L156" s="12">
        <v>14038421</v>
      </c>
      <c r="M156" s="12">
        <v>15080633</v>
      </c>
      <c r="N156" s="12">
        <v>18225274</v>
      </c>
      <c r="O156" s="12">
        <v>18723802</v>
      </c>
      <c r="P156" s="12">
        <v>27646701</v>
      </c>
      <c r="Q156" s="12">
        <v>25552915</v>
      </c>
      <c r="R156" s="63">
        <v>25756224</v>
      </c>
      <c r="S156" s="63">
        <v>27722341</v>
      </c>
      <c r="T156" s="63">
        <v>29247122</v>
      </c>
      <c r="U156" s="41">
        <v>31842884</v>
      </c>
      <c r="V156" s="41">
        <v>35793955</v>
      </c>
      <c r="W156" s="63">
        <v>39444746</v>
      </c>
      <c r="X156" s="63">
        <v>39936824</v>
      </c>
      <c r="Y156" s="63">
        <v>40958603</v>
      </c>
      <c r="Z156" s="63">
        <v>40988974</v>
      </c>
      <c r="AA156" s="63">
        <v>40778492</v>
      </c>
      <c r="AB156" s="63">
        <v>36025652</v>
      </c>
      <c r="AC156" s="63">
        <v>48381271</v>
      </c>
      <c r="AD156" s="63">
        <v>38659814</v>
      </c>
      <c r="AE156" s="63">
        <v>75450949</v>
      </c>
      <c r="AF156" s="63">
        <v>39762770</v>
      </c>
      <c r="AG156" s="63">
        <v>45555094</v>
      </c>
      <c r="AH156" s="63">
        <v>52467265</v>
      </c>
      <c r="AI156" s="13">
        <v>6.4664474219220613E-2</v>
      </c>
      <c r="AJ156" s="13">
        <v>0.15173212023226207</v>
      </c>
    </row>
    <row r="157" spans="1:36" ht="10.5" customHeight="1" x14ac:dyDescent="0.2">
      <c r="A157" s="11"/>
      <c r="B157" s="19" t="s">
        <v>67</v>
      </c>
      <c r="C157" s="14"/>
      <c r="D157" s="19"/>
      <c r="E157" s="19"/>
      <c r="F157" s="2"/>
      <c r="G157" s="12">
        <v>1317114</v>
      </c>
      <c r="H157" s="12">
        <v>2058828</v>
      </c>
      <c r="I157" s="12">
        <v>2739440</v>
      </c>
      <c r="J157" s="12">
        <v>2226973</v>
      </c>
      <c r="K157" s="12">
        <v>2105916</v>
      </c>
      <c r="L157" s="12">
        <v>2079779</v>
      </c>
      <c r="M157" s="12">
        <v>2370301</v>
      </c>
      <c r="N157" s="12">
        <v>4892898</v>
      </c>
      <c r="O157" s="12">
        <v>2662911</v>
      </c>
      <c r="P157" s="12">
        <v>3479600</v>
      </c>
      <c r="Q157" s="12">
        <v>3192677</v>
      </c>
      <c r="R157" s="63">
        <v>3441960</v>
      </c>
      <c r="S157" s="63">
        <v>3224219</v>
      </c>
      <c r="T157" s="63">
        <v>2545965</v>
      </c>
      <c r="U157" s="41">
        <v>3535015</v>
      </c>
      <c r="V157" s="41">
        <v>4437981</v>
      </c>
      <c r="W157" s="63">
        <v>3986838</v>
      </c>
      <c r="X157" s="63">
        <v>6560974</v>
      </c>
      <c r="Y157" s="63">
        <v>8360752</v>
      </c>
      <c r="Z157" s="63">
        <v>6472579</v>
      </c>
      <c r="AA157" s="63">
        <v>8953202</v>
      </c>
      <c r="AB157" s="63">
        <v>3937930</v>
      </c>
      <c r="AC157" s="63">
        <v>2642497</v>
      </c>
      <c r="AD157" s="63">
        <v>8482289</v>
      </c>
      <c r="AE157" s="63">
        <v>22175754</v>
      </c>
      <c r="AF157" s="63">
        <v>27683309</v>
      </c>
      <c r="AG157" s="63">
        <v>31186763</v>
      </c>
      <c r="AH157" s="63">
        <v>3417176</v>
      </c>
      <c r="AI157" s="13">
        <v>-2.3362882217416892E-2</v>
      </c>
      <c r="AJ157" s="13">
        <v>-0.89042864115137565</v>
      </c>
    </row>
    <row r="158" spans="1:36" ht="10.5" customHeight="1" x14ac:dyDescent="0.2">
      <c r="A158" s="11"/>
      <c r="B158" s="19" t="s">
        <v>69</v>
      </c>
      <c r="C158" s="14"/>
      <c r="D158" s="19"/>
      <c r="E158" s="19"/>
      <c r="F158" s="2"/>
      <c r="G158" s="12">
        <v>5875922</v>
      </c>
      <c r="H158" s="12">
        <v>6050481</v>
      </c>
      <c r="I158" s="12">
        <v>6555685</v>
      </c>
      <c r="J158" s="12">
        <v>7564606</v>
      </c>
      <c r="K158" s="12">
        <v>7613537</v>
      </c>
      <c r="L158" s="12">
        <v>8016521</v>
      </c>
      <c r="M158" s="12">
        <v>8783741</v>
      </c>
      <c r="N158" s="12">
        <v>9663180</v>
      </c>
      <c r="O158" s="12">
        <v>10295234</v>
      </c>
      <c r="P158" s="12">
        <v>11173992</v>
      </c>
      <c r="Q158" s="12">
        <v>11088241</v>
      </c>
      <c r="R158" s="63">
        <v>11736866</v>
      </c>
      <c r="S158" s="63">
        <v>13021455</v>
      </c>
      <c r="T158" s="63">
        <v>13132466</v>
      </c>
      <c r="U158" s="41">
        <v>15149385</v>
      </c>
      <c r="V158" s="41">
        <v>16329612</v>
      </c>
      <c r="W158" s="63">
        <v>18501673</v>
      </c>
      <c r="X158" s="63">
        <v>18475903</v>
      </c>
      <c r="Y158" s="63">
        <v>18107450</v>
      </c>
      <c r="Z158" s="63">
        <v>17018230</v>
      </c>
      <c r="AA158" s="63">
        <v>17234311</v>
      </c>
      <c r="AB158" s="63">
        <v>15766806</v>
      </c>
      <c r="AC158" s="63">
        <v>10490248</v>
      </c>
      <c r="AD158" s="63">
        <v>23778311</v>
      </c>
      <c r="AE158" s="63">
        <v>12481334</v>
      </c>
      <c r="AF158" s="63">
        <v>24701665</v>
      </c>
      <c r="AG158" s="63">
        <v>27494480</v>
      </c>
      <c r="AH158" s="63">
        <v>14993257</v>
      </c>
      <c r="AI158" s="13">
        <v>-8.3493286684096502E-3</v>
      </c>
      <c r="AJ158" s="13">
        <v>-0.45468119418879716</v>
      </c>
    </row>
    <row r="159" spans="1:36" ht="10.5" customHeight="1" x14ac:dyDescent="0.2">
      <c r="A159" s="11"/>
      <c r="B159" s="19" t="s">
        <v>70</v>
      </c>
      <c r="C159" s="14"/>
      <c r="D159" s="19"/>
      <c r="E159" s="19"/>
      <c r="F159" s="2"/>
      <c r="G159" s="12">
        <v>4951223</v>
      </c>
      <c r="H159" s="12">
        <v>4643661</v>
      </c>
      <c r="I159" s="12">
        <v>4582399</v>
      </c>
      <c r="J159" s="12">
        <v>5171822</v>
      </c>
      <c r="K159" s="12">
        <v>5606954</v>
      </c>
      <c r="L159" s="12">
        <v>6377558</v>
      </c>
      <c r="M159" s="12">
        <v>5989975</v>
      </c>
      <c r="N159" s="12">
        <v>6308453</v>
      </c>
      <c r="O159" s="12">
        <v>6336283</v>
      </c>
      <c r="P159" s="12">
        <v>6846296</v>
      </c>
      <c r="Q159" s="12">
        <v>7202873</v>
      </c>
      <c r="R159" s="63">
        <v>6906918</v>
      </c>
      <c r="S159" s="63">
        <v>7482562</v>
      </c>
      <c r="T159" s="63">
        <v>8205494</v>
      </c>
      <c r="U159" s="41">
        <v>7950453</v>
      </c>
      <c r="V159" s="41">
        <v>8571805</v>
      </c>
      <c r="W159" s="63">
        <v>7767120</v>
      </c>
      <c r="X159" s="63">
        <v>7894834</v>
      </c>
      <c r="Y159" s="63">
        <v>7546019</v>
      </c>
      <c r="Z159" s="63">
        <v>6755933</v>
      </c>
      <c r="AA159" s="63">
        <v>6552413</v>
      </c>
      <c r="AB159" s="63">
        <v>9870246</v>
      </c>
      <c r="AC159" s="63">
        <v>0</v>
      </c>
      <c r="AD159" s="63">
        <v>10782102</v>
      </c>
      <c r="AE159" s="63">
        <v>6327282</v>
      </c>
      <c r="AF159" s="63">
        <v>12551291</v>
      </c>
      <c r="AG159" s="63">
        <v>11856627</v>
      </c>
      <c r="AH159" s="63">
        <v>16121935</v>
      </c>
      <c r="AI159" s="13">
        <v>8.5212693140024109E-2</v>
      </c>
      <c r="AJ159" s="13">
        <v>0.3597404219598036</v>
      </c>
    </row>
    <row r="160" spans="1:36" ht="10.5" customHeight="1" x14ac:dyDescent="0.2">
      <c r="A160" s="11"/>
      <c r="B160" s="19" t="s">
        <v>71</v>
      </c>
      <c r="C160" s="14"/>
      <c r="D160" s="19"/>
      <c r="E160" s="19"/>
      <c r="F160" s="2"/>
      <c r="G160" s="12">
        <v>3105359</v>
      </c>
      <c r="H160" s="12">
        <v>3321418</v>
      </c>
      <c r="I160" s="12">
        <v>3486522</v>
      </c>
      <c r="J160" s="12">
        <v>3817777</v>
      </c>
      <c r="K160" s="12">
        <v>4435754</v>
      </c>
      <c r="L160" s="12">
        <v>4634850</v>
      </c>
      <c r="M160" s="12">
        <v>5058369</v>
      </c>
      <c r="N160" s="12">
        <v>5510756</v>
      </c>
      <c r="O160" s="12">
        <v>5650275</v>
      </c>
      <c r="P160" s="12">
        <v>6198689</v>
      </c>
      <c r="Q160" s="12">
        <v>6992633</v>
      </c>
      <c r="R160" s="63">
        <v>7345572</v>
      </c>
      <c r="S160" s="63">
        <v>8423343</v>
      </c>
      <c r="T160" s="63">
        <v>8938684</v>
      </c>
      <c r="U160" s="41">
        <v>9523731</v>
      </c>
      <c r="V160" s="41">
        <v>10424314</v>
      </c>
      <c r="W160" s="63">
        <v>15125229</v>
      </c>
      <c r="X160" s="63">
        <v>15840366</v>
      </c>
      <c r="Y160" s="63">
        <v>15084114</v>
      </c>
      <c r="Z160" s="63">
        <v>13639421</v>
      </c>
      <c r="AA160" s="63">
        <v>14873517</v>
      </c>
      <c r="AB160" s="63">
        <v>11557640</v>
      </c>
      <c r="AC160" s="63">
        <v>11961423</v>
      </c>
      <c r="AD160" s="63">
        <v>18085318</v>
      </c>
      <c r="AE160" s="63">
        <v>11799860</v>
      </c>
      <c r="AF160" s="63">
        <v>18195731</v>
      </c>
      <c r="AG160" s="63">
        <v>24360216</v>
      </c>
      <c r="AH160" s="63">
        <v>16658558</v>
      </c>
      <c r="AI160" s="13">
        <v>6.2824051222949651E-2</v>
      </c>
      <c r="AJ160" s="13">
        <v>-0.31615721305591049</v>
      </c>
    </row>
    <row r="161" spans="1:36" ht="10.5" customHeight="1" x14ac:dyDescent="0.2">
      <c r="A161" s="11"/>
      <c r="B161" s="19" t="s">
        <v>72</v>
      </c>
      <c r="C161" s="14"/>
      <c r="D161" s="19"/>
      <c r="E161" s="19"/>
      <c r="F161" s="2"/>
      <c r="G161" s="12">
        <v>4116844</v>
      </c>
      <c r="H161" s="12">
        <v>3622100</v>
      </c>
      <c r="I161" s="12">
        <v>3306901</v>
      </c>
      <c r="J161" s="12">
        <v>3452242</v>
      </c>
      <c r="K161" s="12">
        <v>3248754</v>
      </c>
      <c r="L161" s="12">
        <v>5602965</v>
      </c>
      <c r="M161" s="12">
        <v>4640938</v>
      </c>
      <c r="N161" s="12">
        <v>0</v>
      </c>
      <c r="O161" s="12">
        <v>2035489</v>
      </c>
      <c r="P161" s="12">
        <v>30543739</v>
      </c>
      <c r="Q161" s="12">
        <v>4086263</v>
      </c>
      <c r="R161" s="63">
        <v>0</v>
      </c>
      <c r="S161" s="63">
        <v>0</v>
      </c>
      <c r="T161" s="63">
        <v>13535542</v>
      </c>
      <c r="U161" s="41">
        <v>9339579</v>
      </c>
      <c r="V161" s="41">
        <v>10119245</v>
      </c>
      <c r="W161" s="63">
        <v>36434289</v>
      </c>
      <c r="X161" s="63">
        <v>18491464</v>
      </c>
      <c r="Y161" s="63">
        <v>21661994</v>
      </c>
      <c r="Z161" s="63">
        <v>40830978</v>
      </c>
      <c r="AA161" s="63">
        <v>83248924</v>
      </c>
      <c r="AB161" s="63">
        <v>22423937</v>
      </c>
      <c r="AC161" s="63">
        <v>22207905</v>
      </c>
      <c r="AD161" s="63">
        <v>22657101</v>
      </c>
      <c r="AE161" s="63">
        <v>25471023</v>
      </c>
      <c r="AF161" s="63">
        <v>57441914</v>
      </c>
      <c r="AG161" s="63">
        <v>23531302</v>
      </c>
      <c r="AH161" s="63">
        <v>24328471</v>
      </c>
      <c r="AI161" s="13">
        <v>1.3679098699602932E-2</v>
      </c>
      <c r="AJ161" s="13">
        <v>3.3876960994338519E-2</v>
      </c>
    </row>
    <row r="162" spans="1:36" ht="10.5" customHeight="1" x14ac:dyDescent="0.2">
      <c r="A162" s="11"/>
      <c r="B162" s="19" t="s">
        <v>73</v>
      </c>
      <c r="C162" s="14"/>
      <c r="D162" s="19"/>
      <c r="E162" s="19"/>
      <c r="F162" s="2"/>
      <c r="G162" s="12">
        <v>15094069</v>
      </c>
      <c r="H162" s="12">
        <v>6546236</v>
      </c>
      <c r="I162" s="12">
        <v>947433</v>
      </c>
      <c r="J162" s="12">
        <v>6374404</v>
      </c>
      <c r="K162" s="12">
        <v>7581887</v>
      </c>
      <c r="L162" s="12">
        <v>5994140</v>
      </c>
      <c r="M162" s="12">
        <v>7282314</v>
      </c>
      <c r="N162" s="12">
        <v>4788267</v>
      </c>
      <c r="O162" s="12">
        <v>19950952</v>
      </c>
      <c r="P162" s="12">
        <v>17612401</v>
      </c>
      <c r="Q162" s="12">
        <v>25558935</v>
      </c>
      <c r="R162" s="63">
        <v>51702599</v>
      </c>
      <c r="S162" s="63">
        <v>44234326</v>
      </c>
      <c r="T162" s="63">
        <v>34906973</v>
      </c>
      <c r="U162" s="41">
        <v>39223152</v>
      </c>
      <c r="V162" s="41">
        <v>48425672</v>
      </c>
      <c r="W162" s="63">
        <v>24356868</v>
      </c>
      <c r="X162" s="63">
        <v>52776428</v>
      </c>
      <c r="Y162" s="63">
        <v>38430521</v>
      </c>
      <c r="Z162" s="63">
        <v>31445246</v>
      </c>
      <c r="AA162" s="63">
        <v>27429506</v>
      </c>
      <c r="AB162" s="63">
        <v>41668386</v>
      </c>
      <c r="AC162" s="63">
        <v>36170318</v>
      </c>
      <c r="AD162" s="63">
        <v>27762516</v>
      </c>
      <c r="AE162" s="63">
        <v>29894189</v>
      </c>
      <c r="AF162" s="63">
        <v>27007896</v>
      </c>
      <c r="AG162" s="63">
        <v>19137794</v>
      </c>
      <c r="AH162" s="63">
        <v>17446523</v>
      </c>
      <c r="AI162" s="13">
        <v>-0.13506454183056904</v>
      </c>
      <c r="AJ162" s="13">
        <v>-8.8373351703963376E-2</v>
      </c>
    </row>
    <row r="163" spans="1:36" ht="10.5" customHeight="1" x14ac:dyDescent="0.2">
      <c r="A163" s="11"/>
      <c r="B163" s="19" t="s">
        <v>74</v>
      </c>
      <c r="C163" s="14"/>
      <c r="D163" s="19"/>
      <c r="E163" s="19"/>
      <c r="F163" s="2"/>
      <c r="G163" s="12">
        <v>0</v>
      </c>
      <c r="H163" s="12">
        <v>0</v>
      </c>
      <c r="I163" s="12">
        <v>0</v>
      </c>
      <c r="J163" s="12">
        <v>0</v>
      </c>
      <c r="K163" s="12">
        <v>0</v>
      </c>
      <c r="L163" s="12">
        <v>0</v>
      </c>
      <c r="M163" s="12">
        <v>0</v>
      </c>
      <c r="N163" s="12">
        <v>0</v>
      </c>
      <c r="O163" s="12">
        <v>0</v>
      </c>
      <c r="P163" s="12">
        <v>0</v>
      </c>
      <c r="Q163" s="12">
        <v>0</v>
      </c>
      <c r="R163" s="63">
        <v>0</v>
      </c>
      <c r="S163" s="63">
        <v>0</v>
      </c>
      <c r="T163" s="63">
        <v>0</v>
      </c>
      <c r="U163" s="41">
        <v>0</v>
      </c>
      <c r="V163" s="41">
        <v>0</v>
      </c>
      <c r="W163" s="63">
        <v>0</v>
      </c>
      <c r="X163" s="63">
        <v>0</v>
      </c>
      <c r="Y163" s="63">
        <v>0</v>
      </c>
      <c r="Z163" s="63">
        <v>0</v>
      </c>
      <c r="AA163" s="63">
        <v>0</v>
      </c>
      <c r="AB163" s="63">
        <v>8952880</v>
      </c>
      <c r="AC163" s="63">
        <v>0</v>
      </c>
      <c r="AD163" s="63">
        <v>2601926</v>
      </c>
      <c r="AE163" s="63">
        <v>23530819</v>
      </c>
      <c r="AF163" s="63">
        <v>38847213</v>
      </c>
      <c r="AG163" s="63">
        <v>31183632</v>
      </c>
      <c r="AH163" s="63">
        <v>7623428</v>
      </c>
      <c r="AI163" s="13">
        <v>-2.6435812742922282E-2</v>
      </c>
      <c r="AJ163" s="13">
        <v>-0.75553110683194313</v>
      </c>
    </row>
    <row r="164" spans="1:36" ht="10.5" customHeight="1" x14ac:dyDescent="0.2">
      <c r="A164" s="11"/>
      <c r="B164" s="11"/>
      <c r="C164" s="11"/>
      <c r="D164" s="11"/>
      <c r="E164" s="14"/>
      <c r="F164" s="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3"/>
      <c r="AJ164" s="13"/>
    </row>
    <row r="165" spans="1:36" ht="10.5" customHeight="1" x14ac:dyDescent="0.2">
      <c r="A165" s="11"/>
      <c r="B165" s="11"/>
      <c r="C165" s="11"/>
      <c r="D165" s="11"/>
      <c r="E165" s="14"/>
      <c r="F165" s="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3"/>
      <c r="AJ165" s="13"/>
    </row>
    <row r="166" spans="1:36" ht="10.5" customHeight="1" x14ac:dyDescent="0.2">
      <c r="A166" s="11"/>
      <c r="B166" s="11"/>
      <c r="C166" s="11"/>
      <c r="D166" s="11"/>
      <c r="E166" s="14"/>
      <c r="F166" s="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3"/>
      <c r="AJ166" s="13"/>
    </row>
    <row r="167" spans="1:36" ht="10.5" customHeight="1" x14ac:dyDescent="0.2">
      <c r="A167" s="52"/>
      <c r="B167" s="11"/>
      <c r="C167" s="11"/>
      <c r="D167" s="11"/>
      <c r="E167" s="14"/>
      <c r="F167" s="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3"/>
      <c r="AJ167" s="13"/>
    </row>
    <row r="168" spans="1:36" ht="10.5" customHeight="1" x14ac:dyDescent="0.2">
      <c r="A168" s="26" t="s">
        <v>211</v>
      </c>
      <c r="B168" s="11"/>
      <c r="C168" s="11"/>
      <c r="D168" s="11"/>
      <c r="E168" s="14"/>
      <c r="F168" s="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3"/>
      <c r="AJ168" s="13"/>
    </row>
    <row r="169" spans="1:36" ht="10.5" customHeight="1" x14ac:dyDescent="0.2">
      <c r="A169" s="26" t="s">
        <v>76</v>
      </c>
      <c r="B169" s="11"/>
      <c r="C169" s="11"/>
      <c r="D169" s="11"/>
      <c r="E169" s="14"/>
      <c r="F169" s="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3"/>
      <c r="AJ169" s="13"/>
    </row>
    <row r="170" spans="1:36" ht="10.5" customHeight="1" x14ac:dyDescent="0.2">
      <c r="A170" s="11"/>
      <c r="B170" s="11"/>
      <c r="C170" s="11"/>
      <c r="D170" s="11"/>
      <c r="E170" s="11"/>
      <c r="F170" s="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3"/>
      <c r="AJ170" s="13"/>
    </row>
    <row r="171" spans="1:36" ht="10.5" customHeight="1" x14ac:dyDescent="0.2">
      <c r="A171" s="11"/>
      <c r="B171" s="11"/>
      <c r="C171" s="11"/>
      <c r="D171" s="11"/>
      <c r="E171" s="11"/>
      <c r="F171" s="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3"/>
      <c r="AJ171" s="13"/>
    </row>
    <row r="172" spans="1:36" ht="10.5" customHeight="1" x14ac:dyDescent="0.2">
      <c r="A172" s="11"/>
      <c r="B172" s="11"/>
      <c r="C172" s="11"/>
      <c r="D172" s="11"/>
      <c r="E172" s="11"/>
      <c r="F172" s="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3"/>
      <c r="AJ172" s="13"/>
    </row>
    <row r="173" spans="1:36" ht="13.5" customHeight="1" x14ac:dyDescent="0.2">
      <c r="A173" s="32" t="s">
        <v>205</v>
      </c>
      <c r="B173" s="8"/>
      <c r="C173" s="8"/>
      <c r="D173" s="8"/>
      <c r="E173" s="8"/>
      <c r="F173" s="2"/>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4" t="s">
        <v>1</v>
      </c>
      <c r="AJ173" s="4" t="s">
        <v>2</v>
      </c>
    </row>
    <row r="174" spans="1:36" ht="10.5" customHeight="1" x14ac:dyDescent="0.2">
      <c r="A174" s="8"/>
      <c r="B174" s="8"/>
      <c r="C174" s="8"/>
      <c r="D174" s="8"/>
      <c r="E174" s="8"/>
      <c r="F174" s="2"/>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4" t="s">
        <v>3</v>
      </c>
      <c r="AJ174" s="4" t="s">
        <v>4</v>
      </c>
    </row>
    <row r="175" spans="1:36" ht="10.5" customHeight="1" thickBot="1" x14ac:dyDescent="0.25">
      <c r="A175" s="8"/>
      <c r="B175" s="66" t="s">
        <v>123</v>
      </c>
      <c r="C175" s="66"/>
      <c r="D175" s="66"/>
      <c r="E175" s="66"/>
      <c r="F175" s="2"/>
      <c r="G175" s="6" t="s">
        <v>5</v>
      </c>
      <c r="H175" s="6" t="s">
        <v>6</v>
      </c>
      <c r="I175" s="6" t="s">
        <v>7</v>
      </c>
      <c r="J175" s="6" t="s">
        <v>8</v>
      </c>
      <c r="K175" s="6" t="s">
        <v>9</v>
      </c>
      <c r="L175" s="6" t="s">
        <v>10</v>
      </c>
      <c r="M175" s="6" t="s">
        <v>11</v>
      </c>
      <c r="N175" s="6" t="s">
        <v>12</v>
      </c>
      <c r="O175" s="6" t="s">
        <v>13</v>
      </c>
      <c r="P175" s="6" t="s">
        <v>14</v>
      </c>
      <c r="Q175" s="6" t="s">
        <v>15</v>
      </c>
      <c r="R175" s="6" t="s">
        <v>16</v>
      </c>
      <c r="S175" s="6" t="s">
        <v>17</v>
      </c>
      <c r="T175" s="6" t="s">
        <v>18</v>
      </c>
      <c r="U175" s="6" t="s">
        <v>19</v>
      </c>
      <c r="V175" s="6" t="s">
        <v>20</v>
      </c>
      <c r="W175" s="6" t="s">
        <v>21</v>
      </c>
      <c r="X175" s="6" t="s">
        <v>22</v>
      </c>
      <c r="Y175" s="6" t="s">
        <v>23</v>
      </c>
      <c r="Z175" s="6" t="s">
        <v>24</v>
      </c>
      <c r="AA175" s="6" t="s">
        <v>25</v>
      </c>
      <c r="AB175" s="6" t="s">
        <v>85</v>
      </c>
      <c r="AC175" s="6" t="s">
        <v>27</v>
      </c>
      <c r="AD175" s="6" t="s">
        <v>28</v>
      </c>
      <c r="AE175" s="6" t="s">
        <v>29</v>
      </c>
      <c r="AF175" s="6" t="s">
        <v>30</v>
      </c>
      <c r="AG175" s="6" t="s">
        <v>31</v>
      </c>
      <c r="AH175" s="6" t="s">
        <v>2</v>
      </c>
      <c r="AI175" s="7" t="s">
        <v>32</v>
      </c>
      <c r="AJ175" s="7" t="s">
        <v>33</v>
      </c>
    </row>
    <row r="176" spans="1:36" ht="10.5" customHeight="1" x14ac:dyDescent="0.2">
      <c r="A176" s="8" t="s">
        <v>124</v>
      </c>
      <c r="B176" s="8"/>
      <c r="C176" s="8"/>
      <c r="D176" s="8"/>
      <c r="E176" s="8"/>
      <c r="F176" s="9"/>
      <c r="G176" s="5">
        <v>21597686</v>
      </c>
      <c r="H176" s="5">
        <v>22925314</v>
      </c>
      <c r="I176" s="5">
        <v>24548295</v>
      </c>
      <c r="J176" s="5">
        <v>27271276</v>
      </c>
      <c r="K176" s="5">
        <f>SUM(K178,K193,K204,K206)</f>
        <v>27179138</v>
      </c>
      <c r="L176" s="5">
        <f>SUM(L178,L193,L204,L206)</f>
        <v>31726948</v>
      </c>
      <c r="M176" s="5">
        <f>SUM(M178,M193,M204,M206)</f>
        <v>31417424</v>
      </c>
      <c r="N176" s="5">
        <f>SUM(N178,N193,N204,N206)</f>
        <v>39689122</v>
      </c>
      <c r="O176" s="5">
        <v>35603315</v>
      </c>
      <c r="P176" s="5">
        <v>43976242</v>
      </c>
      <c r="Q176" s="5">
        <v>45646193</v>
      </c>
      <c r="R176" s="39">
        <v>49537365</v>
      </c>
      <c r="S176" s="39">
        <v>58728349</v>
      </c>
      <c r="T176" s="39">
        <v>72146576</v>
      </c>
      <c r="U176" s="39">
        <v>77824326</v>
      </c>
      <c r="V176" s="39">
        <v>80544971.210000008</v>
      </c>
      <c r="W176" s="39">
        <v>77417297.88000001</v>
      </c>
      <c r="X176" s="39">
        <v>81017156.900000006</v>
      </c>
      <c r="Y176" s="39">
        <v>84390382</v>
      </c>
      <c r="Z176" s="39">
        <v>144300967</v>
      </c>
      <c r="AA176" s="39">
        <v>106865078</v>
      </c>
      <c r="AB176" s="39">
        <v>102489144</v>
      </c>
      <c r="AC176" s="39">
        <v>106534529</v>
      </c>
      <c r="AD176" s="39">
        <v>124455592</v>
      </c>
      <c r="AE176" s="39">
        <v>210657603</v>
      </c>
      <c r="AF176" s="39">
        <v>262311923</v>
      </c>
      <c r="AG176" s="39">
        <v>143711209</v>
      </c>
      <c r="AH176" s="39">
        <v>149094064</v>
      </c>
      <c r="AI176" s="10">
        <v>6.4462618235344715E-2</v>
      </c>
      <c r="AJ176" s="10">
        <v>3.7456055358910799E-2</v>
      </c>
    </row>
    <row r="177" spans="1:36" ht="10.5" customHeight="1" x14ac:dyDescent="0.2">
      <c r="A177" s="11"/>
      <c r="B177" s="11"/>
      <c r="C177" s="11"/>
      <c r="D177" s="11"/>
      <c r="E177" s="11"/>
      <c r="F177" s="2"/>
      <c r="G177" s="12"/>
      <c r="H177" s="12"/>
      <c r="I177" s="12"/>
      <c r="J177" s="12"/>
      <c r="K177" s="12"/>
      <c r="L177" s="12"/>
      <c r="M177" s="12"/>
      <c r="N177" s="12"/>
      <c r="O177" s="12"/>
      <c r="P177" s="12"/>
      <c r="Q177" s="12"/>
      <c r="R177" s="41"/>
      <c r="S177" s="41"/>
      <c r="T177" s="41"/>
      <c r="U177" s="41"/>
      <c r="V177" s="41"/>
      <c r="W177" s="41"/>
      <c r="X177" s="41"/>
      <c r="Y177" s="41"/>
      <c r="Z177" s="41"/>
      <c r="AA177" s="41"/>
      <c r="AB177" s="41"/>
      <c r="AC177" s="41"/>
      <c r="AD177" s="41"/>
      <c r="AE177" s="41"/>
      <c r="AF177" s="41"/>
      <c r="AG177" s="41"/>
      <c r="AH177" s="41"/>
      <c r="AI177" s="13"/>
      <c r="AJ177" s="13"/>
    </row>
    <row r="178" spans="1:36" ht="10.5" customHeight="1" x14ac:dyDescent="0.2">
      <c r="A178" s="11"/>
      <c r="B178" s="11" t="s">
        <v>35</v>
      </c>
      <c r="C178" s="11"/>
      <c r="D178" s="11"/>
      <c r="E178" s="11"/>
      <c r="F178" s="2"/>
      <c r="G178" s="12">
        <v>18585593</v>
      </c>
      <c r="H178" s="12">
        <v>19676533</v>
      </c>
      <c r="I178" s="12">
        <v>20290503</v>
      </c>
      <c r="J178" s="12">
        <v>22530208</v>
      </c>
      <c r="K178" s="12">
        <f>SUM(K179,K183:K187)</f>
        <v>21983298</v>
      </c>
      <c r="L178" s="12">
        <f>SUM(L179,L183:L187)</f>
        <v>25618374</v>
      </c>
      <c r="M178" s="12">
        <f>SUM(M179,M183:M187)</f>
        <v>26296592</v>
      </c>
      <c r="N178" s="12">
        <f>SUM(N179,N183:N187)</f>
        <v>32519958</v>
      </c>
      <c r="O178" s="12">
        <v>31859061</v>
      </c>
      <c r="P178" s="12">
        <v>36384118</v>
      </c>
      <c r="Q178" s="12">
        <v>39001064</v>
      </c>
      <c r="R178" s="41">
        <v>43022269</v>
      </c>
      <c r="S178" s="41">
        <v>51647382</v>
      </c>
      <c r="T178" s="41">
        <v>63912291</v>
      </c>
      <c r="U178" s="41">
        <v>66961511</v>
      </c>
      <c r="V178" s="41">
        <v>70225071.650000006</v>
      </c>
      <c r="W178" s="41">
        <v>68528292.300000012</v>
      </c>
      <c r="X178" s="41">
        <v>72696840.900000006</v>
      </c>
      <c r="Y178" s="41">
        <v>74425496</v>
      </c>
      <c r="Z178" s="41">
        <v>132517754</v>
      </c>
      <c r="AA178" s="41">
        <v>94430833</v>
      </c>
      <c r="AB178" s="41">
        <v>90786958</v>
      </c>
      <c r="AC178" s="41">
        <v>94917026</v>
      </c>
      <c r="AD178" s="41">
        <v>110990847</v>
      </c>
      <c r="AE178" s="41">
        <v>181850843</v>
      </c>
      <c r="AF178" s="41">
        <v>219837192</v>
      </c>
      <c r="AG178" s="41">
        <v>123559460</v>
      </c>
      <c r="AH178" s="41">
        <v>131601499</v>
      </c>
      <c r="AI178" s="13">
        <v>6.3831621662169491E-2</v>
      </c>
      <c r="AJ178" s="13">
        <v>6.5086388367187747E-2</v>
      </c>
    </row>
    <row r="179" spans="1:36" ht="10.5" customHeight="1" x14ac:dyDescent="0.2">
      <c r="A179" s="11"/>
      <c r="B179" s="11"/>
      <c r="C179" s="11" t="s">
        <v>36</v>
      </c>
      <c r="D179" s="11"/>
      <c r="E179" s="11"/>
      <c r="F179" s="2"/>
      <c r="G179" s="12">
        <v>10703032</v>
      </c>
      <c r="H179" s="12">
        <v>11419688</v>
      </c>
      <c r="I179" s="12">
        <v>10688267</v>
      </c>
      <c r="J179" s="12">
        <v>11115161</v>
      </c>
      <c r="K179" s="12">
        <f>SUM(K180:K182)</f>
        <v>10337023</v>
      </c>
      <c r="L179" s="12">
        <f>SUM(L180:L182)</f>
        <v>10137066</v>
      </c>
      <c r="M179" s="12">
        <f>SUM(M180:M182)</f>
        <v>9914454</v>
      </c>
      <c r="N179" s="12">
        <f>SUM(N180:N182)</f>
        <v>12135239</v>
      </c>
      <c r="O179" s="12">
        <v>9877516</v>
      </c>
      <c r="P179" s="12">
        <v>13122306</v>
      </c>
      <c r="Q179" s="12">
        <v>13696887</v>
      </c>
      <c r="R179" s="41">
        <v>15315889</v>
      </c>
      <c r="S179" s="41">
        <v>18989909</v>
      </c>
      <c r="T179" s="41">
        <v>21480996</v>
      </c>
      <c r="U179" s="41">
        <v>22986070</v>
      </c>
      <c r="V179" s="41">
        <v>24513164.650000002</v>
      </c>
      <c r="W179" s="41">
        <v>28609508.240000002</v>
      </c>
      <c r="X179" s="41">
        <v>31258828.170000002</v>
      </c>
      <c r="Y179" s="41">
        <v>31623304</v>
      </c>
      <c r="Z179" s="41">
        <v>32947527</v>
      </c>
      <c r="AA179" s="41">
        <v>30211625</v>
      </c>
      <c r="AB179" s="41">
        <v>32973666</v>
      </c>
      <c r="AC179" s="41">
        <v>34270527</v>
      </c>
      <c r="AD179" s="41">
        <v>34326085</v>
      </c>
      <c r="AE179" s="41">
        <v>35216069</v>
      </c>
      <c r="AF179" s="41">
        <v>35845095</v>
      </c>
      <c r="AG179" s="41">
        <v>37896746</v>
      </c>
      <c r="AH179" s="41">
        <v>40790383</v>
      </c>
      <c r="AI179" s="13">
        <v>3.6092249015531097E-2</v>
      </c>
      <c r="AJ179" s="13">
        <v>7.6355816934783799E-2</v>
      </c>
    </row>
    <row r="180" spans="1:36" ht="10.5" customHeight="1" x14ac:dyDescent="0.2">
      <c r="A180" s="11"/>
      <c r="B180" s="11"/>
      <c r="C180" s="11"/>
      <c r="D180" s="11" t="s">
        <v>37</v>
      </c>
      <c r="E180" s="11"/>
      <c r="F180" s="2"/>
      <c r="G180" s="12">
        <v>10463891</v>
      </c>
      <c r="H180" s="12">
        <v>11151067</v>
      </c>
      <c r="I180" s="12">
        <v>10443116</v>
      </c>
      <c r="J180" s="12">
        <v>10941821</v>
      </c>
      <c r="K180" s="12">
        <v>10021076</v>
      </c>
      <c r="L180" s="12">
        <v>9865676</v>
      </c>
      <c r="M180" s="12">
        <v>9770787</v>
      </c>
      <c r="N180" s="12">
        <v>11782468</v>
      </c>
      <c r="O180" s="12">
        <v>9318816</v>
      </c>
      <c r="P180" s="12">
        <v>12735699</v>
      </c>
      <c r="Q180" s="12">
        <v>13498938</v>
      </c>
      <c r="R180" s="41">
        <v>15073349</v>
      </c>
      <c r="S180" s="41">
        <v>18675029</v>
      </c>
      <c r="T180" s="41">
        <v>14982800</v>
      </c>
      <c r="U180" s="41">
        <v>16150228</v>
      </c>
      <c r="V180" s="41">
        <v>17503891.920000002</v>
      </c>
      <c r="W180" s="41">
        <v>18331234.310000002</v>
      </c>
      <c r="X180" s="41">
        <v>19692253.010000002</v>
      </c>
      <c r="Y180" s="41">
        <v>19808725</v>
      </c>
      <c r="Z180" s="41">
        <v>20569669</v>
      </c>
      <c r="AA180" s="41">
        <v>18305531</v>
      </c>
      <c r="AB180" s="41">
        <v>21730182</v>
      </c>
      <c r="AC180" s="41">
        <v>24699574</v>
      </c>
      <c r="AD180" s="41">
        <v>24660807</v>
      </c>
      <c r="AE180" s="41">
        <v>25678315</v>
      </c>
      <c r="AF180" s="41">
        <v>27134661</v>
      </c>
      <c r="AG180" s="41">
        <v>29315051</v>
      </c>
      <c r="AH180" s="41">
        <v>34345571</v>
      </c>
      <c r="AI180" s="13">
        <v>7.9281077536540678E-2</v>
      </c>
      <c r="AJ180" s="13">
        <v>0.17160195286714663</v>
      </c>
    </row>
    <row r="181" spans="1:36" ht="10.5" customHeight="1" x14ac:dyDescent="0.2">
      <c r="A181" s="11"/>
      <c r="B181" s="11"/>
      <c r="C181" s="14"/>
      <c r="D181" s="11" t="s">
        <v>90</v>
      </c>
      <c r="E181" s="11"/>
      <c r="F181" s="2"/>
      <c r="G181" s="12">
        <v>11529</v>
      </c>
      <c r="H181" s="12">
        <v>0</v>
      </c>
      <c r="I181" s="12">
        <v>4535</v>
      </c>
      <c r="J181" s="12">
        <v>5007</v>
      </c>
      <c r="K181" s="12">
        <v>18215</v>
      </c>
      <c r="L181" s="12">
        <v>17341</v>
      </c>
      <c r="M181" s="12">
        <v>0</v>
      </c>
      <c r="N181" s="12">
        <v>26569</v>
      </c>
      <c r="O181" s="12">
        <v>62135</v>
      </c>
      <c r="P181" s="12">
        <v>6819</v>
      </c>
      <c r="Q181" s="12">
        <v>0</v>
      </c>
      <c r="R181" s="41">
        <v>10246</v>
      </c>
      <c r="S181" s="41">
        <v>3864</v>
      </c>
      <c r="T181" s="41">
        <v>10478</v>
      </c>
      <c r="U181" s="41">
        <v>10550</v>
      </c>
      <c r="V181" s="41">
        <v>25657</v>
      </c>
      <c r="W181" s="41">
        <v>27283.27</v>
      </c>
      <c r="X181" s="41">
        <v>30374.27</v>
      </c>
      <c r="Y181" s="41">
        <v>27570</v>
      </c>
      <c r="Z181" s="41">
        <v>32319</v>
      </c>
      <c r="AA181" s="41">
        <v>25759</v>
      </c>
      <c r="AB181" s="41">
        <v>276631</v>
      </c>
      <c r="AC181" s="41">
        <v>0</v>
      </c>
      <c r="AD181" s="41">
        <v>642600</v>
      </c>
      <c r="AE181" s="41">
        <v>521100</v>
      </c>
      <c r="AF181" s="41">
        <v>607500</v>
      </c>
      <c r="AG181" s="41">
        <v>407393</v>
      </c>
      <c r="AH181" s="41">
        <v>469666</v>
      </c>
      <c r="AI181" s="13">
        <v>9.2231537952065734E-2</v>
      </c>
      <c r="AJ181" s="13">
        <v>0.15285731468140101</v>
      </c>
    </row>
    <row r="182" spans="1:36" ht="10.5" customHeight="1" x14ac:dyDescent="0.2">
      <c r="A182" s="11"/>
      <c r="B182" s="14"/>
      <c r="C182" s="11"/>
      <c r="D182" s="11" t="s">
        <v>39</v>
      </c>
      <c r="E182" s="11"/>
      <c r="F182" s="2"/>
      <c r="G182" s="12">
        <v>227612</v>
      </c>
      <c r="H182" s="12">
        <v>268621</v>
      </c>
      <c r="I182" s="12">
        <v>240616</v>
      </c>
      <c r="J182" s="12">
        <v>168333</v>
      </c>
      <c r="K182" s="12">
        <v>297732</v>
      </c>
      <c r="L182" s="12">
        <v>254049</v>
      </c>
      <c r="M182" s="12">
        <v>143667</v>
      </c>
      <c r="N182" s="12">
        <v>326202</v>
      </c>
      <c r="O182" s="12">
        <v>496565</v>
      </c>
      <c r="P182" s="12">
        <v>379788</v>
      </c>
      <c r="Q182" s="12">
        <v>197949</v>
      </c>
      <c r="R182" s="41">
        <v>232294</v>
      </c>
      <c r="S182" s="41">
        <v>311016</v>
      </c>
      <c r="T182" s="41">
        <v>6487718</v>
      </c>
      <c r="U182" s="41">
        <v>6825292</v>
      </c>
      <c r="V182" s="41">
        <v>6983615.7300000004</v>
      </c>
      <c r="W182" s="41">
        <v>10250990.659999998</v>
      </c>
      <c r="X182" s="41">
        <v>11536200.890000001</v>
      </c>
      <c r="Y182" s="41">
        <v>11787009</v>
      </c>
      <c r="Z182" s="41">
        <v>12345539</v>
      </c>
      <c r="AA182" s="41">
        <v>11880335</v>
      </c>
      <c r="AB182" s="41">
        <v>10966853</v>
      </c>
      <c r="AC182" s="41">
        <v>9570953</v>
      </c>
      <c r="AD182" s="41">
        <v>9022678</v>
      </c>
      <c r="AE182" s="41">
        <v>9016654</v>
      </c>
      <c r="AF182" s="41">
        <v>8102934</v>
      </c>
      <c r="AG182" s="41">
        <v>8174302</v>
      </c>
      <c r="AH182" s="41">
        <v>5975146</v>
      </c>
      <c r="AI182" s="13">
        <v>-9.6258102702982518E-2</v>
      </c>
      <c r="AJ182" s="13">
        <v>-0.26903287889290117</v>
      </c>
    </row>
    <row r="183" spans="1:36" ht="10.5" customHeight="1" x14ac:dyDescent="0.2">
      <c r="A183" s="11"/>
      <c r="B183" s="14"/>
      <c r="C183" s="11" t="s">
        <v>40</v>
      </c>
      <c r="D183" s="11"/>
      <c r="E183" s="11"/>
      <c r="F183" s="2"/>
      <c r="G183" s="12">
        <v>0</v>
      </c>
      <c r="H183" s="12">
        <v>0</v>
      </c>
      <c r="I183" s="12">
        <v>0</v>
      </c>
      <c r="J183" s="12">
        <v>0</v>
      </c>
      <c r="K183" s="12">
        <v>0</v>
      </c>
      <c r="L183" s="12">
        <v>0</v>
      </c>
      <c r="M183" s="12">
        <v>0</v>
      </c>
      <c r="N183" s="12">
        <v>0</v>
      </c>
      <c r="O183" s="12">
        <v>0</v>
      </c>
      <c r="P183" s="12">
        <v>0</v>
      </c>
      <c r="Q183" s="12">
        <v>0</v>
      </c>
      <c r="R183" s="41">
        <v>0</v>
      </c>
      <c r="S183" s="41">
        <v>0</v>
      </c>
      <c r="T183" s="41">
        <v>0</v>
      </c>
      <c r="U183" s="41">
        <v>0</v>
      </c>
      <c r="V183" s="41">
        <v>0</v>
      </c>
      <c r="W183" s="41">
        <v>0</v>
      </c>
      <c r="X183" s="41">
        <v>0</v>
      </c>
      <c r="Y183" s="41">
        <v>0</v>
      </c>
      <c r="Z183" s="41">
        <v>0</v>
      </c>
      <c r="AA183" s="41">
        <v>0</v>
      </c>
      <c r="AB183" s="41">
        <v>0</v>
      </c>
      <c r="AC183" s="41">
        <v>0</v>
      </c>
      <c r="AD183" s="41">
        <v>0</v>
      </c>
      <c r="AE183" s="41">
        <v>0</v>
      </c>
      <c r="AF183" s="41">
        <v>0</v>
      </c>
      <c r="AG183" s="41">
        <v>0</v>
      </c>
      <c r="AH183" s="41">
        <v>0</v>
      </c>
      <c r="AI183" s="13" t="s">
        <v>246</v>
      </c>
      <c r="AJ183" s="13" t="s">
        <v>246</v>
      </c>
    </row>
    <row r="184" spans="1:36" ht="10.5" customHeight="1" x14ac:dyDescent="0.2">
      <c r="A184" s="11"/>
      <c r="B184" s="14"/>
      <c r="C184" s="11" t="s">
        <v>41</v>
      </c>
      <c r="D184" s="11"/>
      <c r="E184" s="11"/>
      <c r="F184" s="2"/>
      <c r="G184" s="12">
        <v>0</v>
      </c>
      <c r="H184" s="12">
        <v>0</v>
      </c>
      <c r="I184" s="12">
        <v>0</v>
      </c>
      <c r="J184" s="12">
        <v>0</v>
      </c>
      <c r="K184" s="12">
        <v>171887</v>
      </c>
      <c r="L184" s="12">
        <v>321985</v>
      </c>
      <c r="M184" s="12">
        <v>405457</v>
      </c>
      <c r="N184" s="12">
        <v>841064</v>
      </c>
      <c r="O184" s="12">
        <v>2032542</v>
      </c>
      <c r="P184" s="12">
        <v>3154528</v>
      </c>
      <c r="Q184" s="12">
        <v>3688310</v>
      </c>
      <c r="R184" s="41">
        <v>3617424</v>
      </c>
      <c r="S184" s="41">
        <v>4468318</v>
      </c>
      <c r="T184" s="41">
        <v>6734183</v>
      </c>
      <c r="U184" s="41">
        <v>7492366</v>
      </c>
      <c r="V184" s="41">
        <v>7551536</v>
      </c>
      <c r="W184" s="41">
        <v>7242593.7400000002</v>
      </c>
      <c r="X184" s="41">
        <v>7175423.2300000004</v>
      </c>
      <c r="Y184" s="41">
        <v>7476084</v>
      </c>
      <c r="Z184" s="41">
        <v>7951848</v>
      </c>
      <c r="AA184" s="41">
        <v>8275197</v>
      </c>
      <c r="AB184" s="41">
        <v>8859564</v>
      </c>
      <c r="AC184" s="41">
        <v>9649094</v>
      </c>
      <c r="AD184" s="41">
        <v>10263478</v>
      </c>
      <c r="AE184" s="41">
        <v>10799314</v>
      </c>
      <c r="AF184" s="41">
        <v>11108850</v>
      </c>
      <c r="AG184" s="41">
        <v>12281445</v>
      </c>
      <c r="AH184" s="41">
        <v>10663780</v>
      </c>
      <c r="AI184" s="13">
        <v>3.1374693746643922E-2</v>
      </c>
      <c r="AJ184" s="13">
        <v>-0.13171617834872038</v>
      </c>
    </row>
    <row r="185" spans="1:36" ht="10.5" customHeight="1" x14ac:dyDescent="0.2">
      <c r="A185" s="11"/>
      <c r="B185" s="14"/>
      <c r="C185" s="11" t="s">
        <v>42</v>
      </c>
      <c r="D185" s="11"/>
      <c r="E185" s="11"/>
      <c r="F185" s="2"/>
      <c r="G185" s="12">
        <v>0</v>
      </c>
      <c r="H185" s="12">
        <v>0</v>
      </c>
      <c r="I185" s="12">
        <v>0</v>
      </c>
      <c r="J185" s="12">
        <v>0</v>
      </c>
      <c r="K185" s="12">
        <v>184296</v>
      </c>
      <c r="L185" s="12">
        <v>1037163</v>
      </c>
      <c r="M185" s="12">
        <v>1988780</v>
      </c>
      <c r="N185" s="12">
        <v>2102199</v>
      </c>
      <c r="O185" s="12">
        <v>2090686</v>
      </c>
      <c r="P185" s="12">
        <v>2142875</v>
      </c>
      <c r="Q185" s="12">
        <v>2115557</v>
      </c>
      <c r="R185" s="41">
        <v>2268696</v>
      </c>
      <c r="S185" s="41">
        <v>2414812</v>
      </c>
      <c r="T185" s="41">
        <v>2781883</v>
      </c>
      <c r="U185" s="41">
        <v>2869515</v>
      </c>
      <c r="V185" s="41">
        <v>3035523</v>
      </c>
      <c r="W185" s="41">
        <v>2839453.49</v>
      </c>
      <c r="X185" s="41">
        <v>2697882</v>
      </c>
      <c r="Y185" s="41">
        <v>3154315</v>
      </c>
      <c r="Z185" s="41">
        <v>3244273</v>
      </c>
      <c r="AA185" s="41">
        <v>8400483</v>
      </c>
      <c r="AB185" s="41">
        <v>9373384</v>
      </c>
      <c r="AC185" s="41">
        <v>10484787</v>
      </c>
      <c r="AD185" s="41">
        <v>10802103</v>
      </c>
      <c r="AE185" s="41">
        <v>11739386</v>
      </c>
      <c r="AF185" s="41">
        <v>12316577</v>
      </c>
      <c r="AG185" s="41">
        <v>12915915</v>
      </c>
      <c r="AH185" s="41">
        <v>12140635</v>
      </c>
      <c r="AI185" s="13">
        <v>4.4056894375565925E-2</v>
      </c>
      <c r="AJ185" s="13">
        <v>-6.0025170497018603E-2</v>
      </c>
    </row>
    <row r="186" spans="1:36" ht="10.5" customHeight="1" x14ac:dyDescent="0.2">
      <c r="A186" s="11"/>
      <c r="B186" s="14"/>
      <c r="C186" s="11" t="s">
        <v>43</v>
      </c>
      <c r="D186" s="11"/>
      <c r="E186" s="11"/>
      <c r="F186" s="2"/>
      <c r="G186" s="12">
        <v>0</v>
      </c>
      <c r="H186" s="12">
        <v>0</v>
      </c>
      <c r="I186" s="12">
        <v>0</v>
      </c>
      <c r="J186" s="12">
        <v>0</v>
      </c>
      <c r="K186" s="12">
        <v>0</v>
      </c>
      <c r="L186" s="12">
        <v>0</v>
      </c>
      <c r="M186" s="12">
        <v>0</v>
      </c>
      <c r="N186" s="12">
        <v>0</v>
      </c>
      <c r="O186" s="12">
        <v>0</v>
      </c>
      <c r="P186" s="12">
        <v>0</v>
      </c>
      <c r="Q186" s="12">
        <v>0</v>
      </c>
      <c r="R186" s="41">
        <v>0</v>
      </c>
      <c r="S186" s="41">
        <v>0</v>
      </c>
      <c r="T186" s="41">
        <v>0</v>
      </c>
      <c r="U186" s="41">
        <v>0</v>
      </c>
      <c r="V186" s="41">
        <v>0</v>
      </c>
      <c r="W186" s="41">
        <v>0</v>
      </c>
      <c r="X186" s="41">
        <v>0</v>
      </c>
      <c r="Y186" s="41">
        <v>0</v>
      </c>
      <c r="Z186" s="41">
        <v>0</v>
      </c>
      <c r="AA186" s="41">
        <v>0</v>
      </c>
      <c r="AB186" s="41">
        <v>0</v>
      </c>
      <c r="AC186" s="41">
        <v>0</v>
      </c>
      <c r="AD186" s="41">
        <v>0</v>
      </c>
      <c r="AE186" s="41">
        <v>0</v>
      </c>
      <c r="AF186" s="41">
        <v>0</v>
      </c>
      <c r="AG186" s="41">
        <v>0</v>
      </c>
      <c r="AH186" s="41">
        <v>0</v>
      </c>
      <c r="AI186" s="13" t="s">
        <v>246</v>
      </c>
      <c r="AJ186" s="13" t="s">
        <v>246</v>
      </c>
    </row>
    <row r="187" spans="1:36" ht="10.5" customHeight="1" x14ac:dyDescent="0.2">
      <c r="A187" s="11"/>
      <c r="B187" s="14"/>
      <c r="C187" s="11" t="s">
        <v>44</v>
      </c>
      <c r="D187" s="15"/>
      <c r="E187" s="11"/>
      <c r="F187" s="2"/>
      <c r="G187" s="12">
        <v>7882561</v>
      </c>
      <c r="H187" s="12">
        <v>8256845</v>
      </c>
      <c r="I187" s="12">
        <v>9602236</v>
      </c>
      <c r="J187" s="12">
        <v>11415047</v>
      </c>
      <c r="K187" s="12">
        <v>11290092</v>
      </c>
      <c r="L187" s="12">
        <v>14122160</v>
      </c>
      <c r="M187" s="12">
        <v>13987901</v>
      </c>
      <c r="N187" s="12">
        <v>17441456</v>
      </c>
      <c r="O187" s="12">
        <v>17858317</v>
      </c>
      <c r="P187" s="12">
        <v>17964409</v>
      </c>
      <c r="Q187" s="12">
        <v>19500310</v>
      </c>
      <c r="R187" s="41">
        <v>21820260</v>
      </c>
      <c r="S187" s="41">
        <v>25774343</v>
      </c>
      <c r="T187" s="41">
        <v>32915229</v>
      </c>
      <c r="U187" s="41">
        <v>33613560</v>
      </c>
      <c r="V187" s="41">
        <v>35124848</v>
      </c>
      <c r="W187" s="41">
        <v>29836736.829999998</v>
      </c>
      <c r="X187" s="41">
        <v>31564707.5</v>
      </c>
      <c r="Y187" s="41">
        <v>32171793</v>
      </c>
      <c r="Z187" s="41">
        <v>88374106</v>
      </c>
      <c r="AA187" s="41">
        <v>47543528</v>
      </c>
      <c r="AB187" s="41">
        <v>39580344</v>
      </c>
      <c r="AC187" s="41">
        <v>40512618</v>
      </c>
      <c r="AD187" s="41">
        <v>55599181</v>
      </c>
      <c r="AE187" s="41">
        <v>124096074</v>
      </c>
      <c r="AF187" s="41">
        <v>160566670</v>
      </c>
      <c r="AG187" s="41">
        <v>60465354</v>
      </c>
      <c r="AH187" s="41">
        <v>68006701</v>
      </c>
      <c r="AI187" s="13">
        <v>9.4406567464281999E-2</v>
      </c>
      <c r="AJ187" s="13">
        <v>0.12472178695918988</v>
      </c>
    </row>
    <row r="188" spans="1:36" ht="10.5" customHeight="1" x14ac:dyDescent="0.2">
      <c r="A188" s="11"/>
      <c r="B188" s="14"/>
      <c r="C188" s="11"/>
      <c r="D188" s="15" t="s">
        <v>45</v>
      </c>
      <c r="E188" s="11"/>
      <c r="F188" s="2"/>
      <c r="G188" s="12">
        <v>4260124</v>
      </c>
      <c r="H188" s="12">
        <v>4702276</v>
      </c>
      <c r="I188" s="12">
        <v>5607815</v>
      </c>
      <c r="J188" s="12">
        <v>7013290</v>
      </c>
      <c r="K188" s="12">
        <v>7455568</v>
      </c>
      <c r="L188" s="12">
        <v>8305021</v>
      </c>
      <c r="M188" s="12">
        <v>8998012</v>
      </c>
      <c r="N188" s="12">
        <v>9811912</v>
      </c>
      <c r="O188" s="12">
        <v>11525443</v>
      </c>
      <c r="P188" s="12">
        <v>12574436</v>
      </c>
      <c r="Q188" s="12">
        <v>14139651</v>
      </c>
      <c r="R188" s="41">
        <v>15613780</v>
      </c>
      <c r="S188" s="41">
        <v>17734169</v>
      </c>
      <c r="T188" s="41">
        <v>18406221</v>
      </c>
      <c r="U188" s="41">
        <v>20342744</v>
      </c>
      <c r="V188" s="41">
        <v>20774793</v>
      </c>
      <c r="W188" s="41">
        <v>19481683</v>
      </c>
      <c r="X188" s="41">
        <v>19171123</v>
      </c>
      <c r="Y188" s="41">
        <v>19697025</v>
      </c>
      <c r="Z188" s="41">
        <v>23396107</v>
      </c>
      <c r="AA188" s="41">
        <v>25486504</v>
      </c>
      <c r="AB188" s="41">
        <v>26321057</v>
      </c>
      <c r="AC188" s="41">
        <v>28741892</v>
      </c>
      <c r="AD188" s="41">
        <v>29854550</v>
      </c>
      <c r="AE188" s="41">
        <v>30364117</v>
      </c>
      <c r="AF188" s="41">
        <v>33404425</v>
      </c>
      <c r="AG188" s="41">
        <v>34718248</v>
      </c>
      <c r="AH188" s="41">
        <v>33068882</v>
      </c>
      <c r="AI188" s="13">
        <v>3.876991839465016E-2</v>
      </c>
      <c r="AJ188" s="13">
        <v>-4.7507178357617585E-2</v>
      </c>
    </row>
    <row r="189" spans="1:36" ht="10.5" customHeight="1" x14ac:dyDescent="0.2">
      <c r="A189" s="11"/>
      <c r="B189" s="14"/>
      <c r="C189" s="11"/>
      <c r="D189" s="15" t="s">
        <v>46</v>
      </c>
      <c r="E189" s="11"/>
      <c r="F189" s="2"/>
      <c r="G189" s="12">
        <v>2780424</v>
      </c>
      <c r="H189" s="12">
        <v>2973253</v>
      </c>
      <c r="I189" s="12">
        <v>3004703</v>
      </c>
      <c r="J189" s="12">
        <v>3282778</v>
      </c>
      <c r="K189" s="12">
        <v>2664206</v>
      </c>
      <c r="L189" s="12">
        <v>3435024</v>
      </c>
      <c r="M189" s="12">
        <v>3056008</v>
      </c>
      <c r="N189" s="12">
        <v>4604121</v>
      </c>
      <c r="O189" s="12">
        <v>5242559</v>
      </c>
      <c r="P189" s="12">
        <v>4495094</v>
      </c>
      <c r="Q189" s="12">
        <v>4439267</v>
      </c>
      <c r="R189" s="41">
        <v>4783587</v>
      </c>
      <c r="S189" s="41">
        <v>5520390</v>
      </c>
      <c r="T189" s="41">
        <v>7429862</v>
      </c>
      <c r="U189" s="41">
        <v>8963137</v>
      </c>
      <c r="V189" s="41">
        <v>8555379</v>
      </c>
      <c r="W189" s="41">
        <v>8519871.9299999997</v>
      </c>
      <c r="X189" s="41">
        <v>9380452.5</v>
      </c>
      <c r="Y189" s="41">
        <v>10787516</v>
      </c>
      <c r="Z189" s="41">
        <v>9968717</v>
      </c>
      <c r="AA189" s="41">
        <v>10063797</v>
      </c>
      <c r="AB189" s="41">
        <v>10352410</v>
      </c>
      <c r="AC189" s="41">
        <v>9285307</v>
      </c>
      <c r="AD189" s="41">
        <v>11231909</v>
      </c>
      <c r="AE189" s="41">
        <v>11837836</v>
      </c>
      <c r="AF189" s="41">
        <v>12780776</v>
      </c>
      <c r="AG189" s="41">
        <v>13599019</v>
      </c>
      <c r="AH189" s="41">
        <v>12663054</v>
      </c>
      <c r="AI189" s="13">
        <v>3.414832423453773E-2</v>
      </c>
      <c r="AJ189" s="13">
        <v>-6.8825920457938908E-2</v>
      </c>
    </row>
    <row r="190" spans="1:36" ht="10.5" customHeight="1" x14ac:dyDescent="0.2">
      <c r="A190" s="11"/>
      <c r="B190" s="14"/>
      <c r="C190" s="11"/>
      <c r="D190" s="15" t="s">
        <v>47</v>
      </c>
      <c r="E190" s="11"/>
      <c r="F190" s="2"/>
      <c r="G190" s="12">
        <v>0</v>
      </c>
      <c r="H190" s="12">
        <v>0</v>
      </c>
      <c r="I190" s="12">
        <v>0</v>
      </c>
      <c r="J190" s="12">
        <v>0</v>
      </c>
      <c r="K190" s="12">
        <v>0</v>
      </c>
      <c r="L190" s="12">
        <v>0</v>
      </c>
      <c r="M190" s="12">
        <v>0</v>
      </c>
      <c r="N190" s="12">
        <v>0</v>
      </c>
      <c r="O190" s="12">
        <v>0</v>
      </c>
      <c r="P190" s="12">
        <v>0</v>
      </c>
      <c r="Q190" s="12">
        <v>0</v>
      </c>
      <c r="R190" s="41">
        <v>0</v>
      </c>
      <c r="S190" s="41">
        <v>0</v>
      </c>
      <c r="T190" s="41">
        <v>0</v>
      </c>
      <c r="U190" s="41">
        <v>0</v>
      </c>
      <c r="V190" s="41">
        <v>0</v>
      </c>
      <c r="W190" s="41">
        <v>0</v>
      </c>
      <c r="X190" s="41">
        <v>0</v>
      </c>
      <c r="Y190" s="41">
        <v>0</v>
      </c>
      <c r="Z190" s="41">
        <v>53420462</v>
      </c>
      <c r="AA190" s="41">
        <v>10073054</v>
      </c>
      <c r="AB190" s="41">
        <v>1245101</v>
      </c>
      <c r="AC190" s="41">
        <v>694232</v>
      </c>
      <c r="AD190" s="41">
        <v>11582052</v>
      </c>
      <c r="AE190" s="41">
        <v>78853590</v>
      </c>
      <c r="AF190" s="41">
        <v>110319781</v>
      </c>
      <c r="AG190" s="41">
        <v>5806344</v>
      </c>
      <c r="AH190" s="41">
        <v>16563210</v>
      </c>
      <c r="AI190" s="13">
        <v>0.53930018313170347</v>
      </c>
      <c r="AJ190" s="13">
        <v>1.8526057016256701</v>
      </c>
    </row>
    <row r="191" spans="1:36" ht="10.5" customHeight="1" x14ac:dyDescent="0.2">
      <c r="A191" s="11"/>
      <c r="B191" s="11"/>
      <c r="C191" s="11"/>
      <c r="D191" s="11" t="s">
        <v>48</v>
      </c>
      <c r="E191" s="11"/>
      <c r="F191" s="2"/>
      <c r="G191" s="12">
        <v>842013</v>
      </c>
      <c r="H191" s="12">
        <v>581316</v>
      </c>
      <c r="I191" s="12">
        <v>989718</v>
      </c>
      <c r="J191" s="12">
        <v>1118979</v>
      </c>
      <c r="K191" s="12">
        <v>1170318</v>
      </c>
      <c r="L191" s="12">
        <v>2382115</v>
      </c>
      <c r="M191" s="12">
        <v>1933881</v>
      </c>
      <c r="N191" s="12">
        <v>3025423</v>
      </c>
      <c r="O191" s="12">
        <v>1090315</v>
      </c>
      <c r="P191" s="12">
        <v>894879</v>
      </c>
      <c r="Q191" s="12">
        <v>921392</v>
      </c>
      <c r="R191" s="41">
        <v>1422893</v>
      </c>
      <c r="S191" s="41">
        <v>2519784</v>
      </c>
      <c r="T191" s="41">
        <v>7079146</v>
      </c>
      <c r="U191" s="41">
        <v>4307679</v>
      </c>
      <c r="V191" s="41">
        <v>5794676</v>
      </c>
      <c r="W191" s="41">
        <v>1835181.9</v>
      </c>
      <c r="X191" s="41">
        <v>3013132</v>
      </c>
      <c r="Y191" s="41">
        <v>1687252</v>
      </c>
      <c r="Z191" s="41">
        <v>1588820</v>
      </c>
      <c r="AA191" s="41">
        <v>1920173</v>
      </c>
      <c r="AB191" s="41">
        <v>1661776</v>
      </c>
      <c r="AC191" s="41">
        <v>1791187</v>
      </c>
      <c r="AD191" s="41">
        <v>2930670</v>
      </c>
      <c r="AE191" s="41">
        <v>3040531</v>
      </c>
      <c r="AF191" s="41">
        <v>4061688</v>
      </c>
      <c r="AG191" s="41">
        <v>6341743</v>
      </c>
      <c r="AH191" s="41">
        <v>5711555</v>
      </c>
      <c r="AI191" s="13">
        <v>0.22846743043812245</v>
      </c>
      <c r="AJ191" s="13">
        <v>-9.9371418867021263E-2</v>
      </c>
    </row>
    <row r="192" spans="1:36" ht="10.5" customHeight="1" x14ac:dyDescent="0.2">
      <c r="A192" s="11"/>
      <c r="B192" s="11"/>
      <c r="C192" s="11"/>
      <c r="D192" s="11"/>
      <c r="E192" s="11"/>
      <c r="F192" s="2"/>
      <c r="G192" s="12"/>
      <c r="H192" s="12"/>
      <c r="I192" s="12"/>
      <c r="J192" s="12"/>
      <c r="K192" s="12"/>
      <c r="L192" s="12"/>
      <c r="M192" s="12"/>
      <c r="N192" s="12"/>
      <c r="O192" s="12"/>
      <c r="P192" s="12"/>
      <c r="Q192" s="12"/>
      <c r="R192" s="41"/>
      <c r="S192" s="41">
        <v>0</v>
      </c>
      <c r="T192" s="41"/>
      <c r="U192" s="41"/>
      <c r="V192" s="41"/>
      <c r="W192" s="41"/>
      <c r="X192" s="41"/>
      <c r="Y192" s="41"/>
      <c r="Z192" s="41"/>
      <c r="AA192" s="41"/>
      <c r="AB192" s="41"/>
      <c r="AC192" s="41"/>
      <c r="AD192" s="41"/>
      <c r="AE192" s="41"/>
      <c r="AF192" s="41"/>
      <c r="AG192" s="41"/>
      <c r="AH192" s="41"/>
      <c r="AI192" s="13"/>
      <c r="AJ192" s="13"/>
    </row>
    <row r="193" spans="1:36" ht="10.5" customHeight="1" x14ac:dyDescent="0.2">
      <c r="A193" s="11"/>
      <c r="B193" s="11" t="s">
        <v>49</v>
      </c>
      <c r="C193" s="11"/>
      <c r="D193" s="11"/>
      <c r="E193" s="11"/>
      <c r="F193" s="2"/>
      <c r="G193" s="12">
        <v>2931098</v>
      </c>
      <c r="H193" s="12">
        <v>3165312</v>
      </c>
      <c r="I193" s="12">
        <v>3559619</v>
      </c>
      <c r="J193" s="12">
        <v>4104372</v>
      </c>
      <c r="K193" s="12">
        <f>SUM(K194:K202)</f>
        <v>4820815</v>
      </c>
      <c r="L193" s="12">
        <f>SUM(L194:L202)</f>
        <v>5762635</v>
      </c>
      <c r="M193" s="12">
        <f>SUM(M194:M202)</f>
        <v>4550170</v>
      </c>
      <c r="N193" s="12">
        <f>SUM(N194:N202)</f>
        <v>5603476</v>
      </c>
      <c r="O193" s="12">
        <v>3001008</v>
      </c>
      <c r="P193" s="12">
        <v>5910903</v>
      </c>
      <c r="Q193" s="12">
        <v>5513058</v>
      </c>
      <c r="R193" s="41">
        <v>5436875</v>
      </c>
      <c r="S193" s="41">
        <v>5781332</v>
      </c>
      <c r="T193" s="41">
        <v>6058757</v>
      </c>
      <c r="U193" s="41">
        <v>6814879</v>
      </c>
      <c r="V193" s="41">
        <v>8363525.5600000005</v>
      </c>
      <c r="W193" s="41">
        <v>6934297.6999999993</v>
      </c>
      <c r="X193" s="41">
        <v>6141823</v>
      </c>
      <c r="Y193" s="41">
        <v>6468533</v>
      </c>
      <c r="Z193" s="41">
        <v>7257995</v>
      </c>
      <c r="AA193" s="41">
        <v>8523407</v>
      </c>
      <c r="AB193" s="41">
        <v>8897513</v>
      </c>
      <c r="AC193" s="41">
        <v>8808065</v>
      </c>
      <c r="AD193" s="41">
        <v>9672345</v>
      </c>
      <c r="AE193" s="41">
        <v>11000125</v>
      </c>
      <c r="AF193" s="41">
        <v>10751201</v>
      </c>
      <c r="AG193" s="41">
        <v>11543231</v>
      </c>
      <c r="AH193" s="41">
        <v>11612228</v>
      </c>
      <c r="AI193" s="13">
        <v>4.5380722577359922E-2</v>
      </c>
      <c r="AJ193" s="13">
        <v>5.9772692758206089E-3</v>
      </c>
    </row>
    <row r="194" spans="1:36" ht="10.5" customHeight="1" x14ac:dyDescent="0.2">
      <c r="A194" s="11"/>
      <c r="B194" s="11"/>
      <c r="C194" s="11" t="s">
        <v>50</v>
      </c>
      <c r="D194" s="11"/>
      <c r="E194" s="11"/>
      <c r="F194" s="2"/>
      <c r="G194" s="12">
        <v>0</v>
      </c>
      <c r="H194" s="12">
        <v>0</v>
      </c>
      <c r="I194" s="12">
        <v>0</v>
      </c>
      <c r="J194" s="12">
        <v>0</v>
      </c>
      <c r="K194" s="12">
        <v>0</v>
      </c>
      <c r="L194" s="12">
        <v>0</v>
      </c>
      <c r="M194" s="12">
        <v>0</v>
      </c>
      <c r="N194" s="12">
        <v>0</v>
      </c>
      <c r="O194" s="12">
        <v>0</v>
      </c>
      <c r="P194" s="12">
        <v>0</v>
      </c>
      <c r="Q194" s="12">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13" t="s">
        <v>246</v>
      </c>
      <c r="AJ194" s="13" t="s">
        <v>246</v>
      </c>
    </row>
    <row r="195" spans="1:36" ht="10.5" customHeight="1" x14ac:dyDescent="0.2">
      <c r="A195" s="11"/>
      <c r="B195" s="11"/>
      <c r="C195" s="11" t="s">
        <v>51</v>
      </c>
      <c r="D195" s="11"/>
      <c r="E195" s="11"/>
      <c r="F195" s="2"/>
      <c r="G195" s="12">
        <v>49083</v>
      </c>
      <c r="H195" s="12">
        <v>50191</v>
      </c>
      <c r="I195" s="12">
        <v>62276</v>
      </c>
      <c r="J195" s="12">
        <v>141491</v>
      </c>
      <c r="K195" s="12">
        <v>145043</v>
      </c>
      <c r="L195" s="12">
        <v>145284</v>
      </c>
      <c r="M195" s="12">
        <v>126047</v>
      </c>
      <c r="N195" s="12">
        <v>100821</v>
      </c>
      <c r="O195" s="12">
        <v>217905</v>
      </c>
      <c r="P195" s="12">
        <v>260275</v>
      </c>
      <c r="Q195" s="12">
        <v>295628</v>
      </c>
      <c r="R195" s="41">
        <v>309395</v>
      </c>
      <c r="S195" s="41">
        <v>255281</v>
      </c>
      <c r="T195" s="41">
        <v>226137</v>
      </c>
      <c r="U195" s="41">
        <v>269999</v>
      </c>
      <c r="V195" s="41">
        <v>322735.16000000003</v>
      </c>
      <c r="W195" s="41">
        <v>338425.63</v>
      </c>
      <c r="X195" s="41">
        <v>304302</v>
      </c>
      <c r="Y195" s="41">
        <v>313589</v>
      </c>
      <c r="Z195" s="41">
        <v>322893</v>
      </c>
      <c r="AA195" s="41">
        <v>335645</v>
      </c>
      <c r="AB195" s="41">
        <v>379573</v>
      </c>
      <c r="AC195" s="41">
        <v>338057</v>
      </c>
      <c r="AD195" s="41">
        <v>429709</v>
      </c>
      <c r="AE195" s="41">
        <v>448446</v>
      </c>
      <c r="AF195" s="41">
        <v>509351</v>
      </c>
      <c r="AG195" s="41">
        <v>525118</v>
      </c>
      <c r="AH195" s="41">
        <v>437110</v>
      </c>
      <c r="AI195" s="13">
        <v>2.3801838186086499E-2</v>
      </c>
      <c r="AJ195" s="13">
        <v>-0.16759661637955658</v>
      </c>
    </row>
    <row r="196" spans="1:36" ht="10.5" customHeight="1" x14ac:dyDescent="0.2">
      <c r="A196" s="11"/>
      <c r="B196" s="11"/>
      <c r="C196" s="11" t="s">
        <v>52</v>
      </c>
      <c r="D196" s="11"/>
      <c r="E196" s="11"/>
      <c r="F196" s="2"/>
      <c r="G196" s="12"/>
      <c r="H196" s="12"/>
      <c r="I196" s="12"/>
      <c r="J196" s="12"/>
      <c r="K196" s="12">
        <v>0</v>
      </c>
      <c r="L196" s="12">
        <v>0</v>
      </c>
      <c r="M196" s="12">
        <v>0</v>
      </c>
      <c r="N196" s="12">
        <v>0</v>
      </c>
      <c r="O196" s="12">
        <v>0</v>
      </c>
      <c r="P196" s="12">
        <v>0</v>
      </c>
      <c r="Q196" s="12">
        <v>0</v>
      </c>
      <c r="R196" s="12">
        <v>0</v>
      </c>
      <c r="S196" s="12">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13" t="s">
        <v>246</v>
      </c>
      <c r="AJ196" s="13" t="s">
        <v>246</v>
      </c>
    </row>
    <row r="197" spans="1:36" ht="10.5" customHeight="1" x14ac:dyDescent="0.2">
      <c r="A197" s="11"/>
      <c r="B197" s="11"/>
      <c r="C197" s="11" t="s">
        <v>53</v>
      </c>
      <c r="D197" s="11"/>
      <c r="E197" s="11"/>
      <c r="F197" s="2"/>
      <c r="G197" s="12"/>
      <c r="H197" s="12"/>
      <c r="I197" s="12"/>
      <c r="J197" s="12"/>
      <c r="K197" s="12">
        <v>0</v>
      </c>
      <c r="L197" s="12">
        <v>0</v>
      </c>
      <c r="M197" s="12">
        <v>0</v>
      </c>
      <c r="N197" s="12">
        <v>0</v>
      </c>
      <c r="O197" s="12">
        <v>0</v>
      </c>
      <c r="P197" s="12">
        <v>0</v>
      </c>
      <c r="Q197" s="12">
        <v>0</v>
      </c>
      <c r="R197" s="12">
        <v>0</v>
      </c>
      <c r="S197" s="12">
        <v>0</v>
      </c>
      <c r="T197" s="41">
        <v>0</v>
      </c>
      <c r="U197" s="41">
        <v>0</v>
      </c>
      <c r="V197" s="41">
        <v>0</v>
      </c>
      <c r="W197" s="41">
        <v>0</v>
      </c>
      <c r="X197" s="41">
        <v>0</v>
      </c>
      <c r="Y197" s="41">
        <v>0</v>
      </c>
      <c r="Z197" s="41">
        <v>0</v>
      </c>
      <c r="AA197" s="41">
        <v>0</v>
      </c>
      <c r="AB197" s="41">
        <v>0</v>
      </c>
      <c r="AC197" s="41">
        <v>0</v>
      </c>
      <c r="AD197" s="41">
        <v>0</v>
      </c>
      <c r="AE197" s="41">
        <v>0</v>
      </c>
      <c r="AF197" s="41">
        <v>0</v>
      </c>
      <c r="AG197" s="41">
        <v>0</v>
      </c>
      <c r="AH197" s="41">
        <v>0</v>
      </c>
      <c r="AI197" s="13" t="s">
        <v>246</v>
      </c>
      <c r="AJ197" s="13" t="s">
        <v>246</v>
      </c>
    </row>
    <row r="198" spans="1:36" ht="10.5" customHeight="1" x14ac:dyDescent="0.2">
      <c r="A198" s="11"/>
      <c r="B198" s="11"/>
      <c r="C198" s="11" t="s">
        <v>125</v>
      </c>
      <c r="D198" s="11"/>
      <c r="E198" s="11"/>
      <c r="F198" s="2"/>
      <c r="G198" s="12">
        <v>2728451</v>
      </c>
      <c r="H198" s="12">
        <v>2990892</v>
      </c>
      <c r="I198" s="12">
        <v>3304275</v>
      </c>
      <c r="J198" s="12">
        <v>3555440</v>
      </c>
      <c r="K198" s="12">
        <v>3862754</v>
      </c>
      <c r="L198" s="12">
        <v>4855636</v>
      </c>
      <c r="M198" s="12">
        <v>4305525</v>
      </c>
      <c r="N198" s="12">
        <v>5091880</v>
      </c>
      <c r="O198" s="12">
        <v>1958510</v>
      </c>
      <c r="P198" s="12">
        <v>5345163</v>
      </c>
      <c r="Q198" s="12">
        <v>4996176</v>
      </c>
      <c r="R198" s="41">
        <v>4951604</v>
      </c>
      <c r="S198" s="41">
        <v>5422089</v>
      </c>
      <c r="T198" s="41">
        <v>5770156</v>
      </c>
      <c r="U198" s="41">
        <v>5559258</v>
      </c>
      <c r="V198" s="41">
        <v>6828404.4000000004</v>
      </c>
      <c r="W198" s="41">
        <v>6396466.0699999994</v>
      </c>
      <c r="X198" s="41">
        <v>5784147</v>
      </c>
      <c r="Y198" s="41">
        <v>6082732</v>
      </c>
      <c r="Z198" s="41">
        <v>6143687</v>
      </c>
      <c r="AA198" s="41">
        <v>7220042</v>
      </c>
      <c r="AB198" s="41">
        <v>7643158</v>
      </c>
      <c r="AC198" s="41">
        <v>7753298</v>
      </c>
      <c r="AD198" s="41">
        <v>8567734</v>
      </c>
      <c r="AE198" s="41">
        <v>9316444</v>
      </c>
      <c r="AF198" s="41">
        <v>9607905</v>
      </c>
      <c r="AG198" s="41">
        <v>10238520</v>
      </c>
      <c r="AH198" s="41">
        <v>9664566</v>
      </c>
      <c r="AI198" s="13">
        <v>3.9884056842688143E-2</v>
      </c>
      <c r="AJ198" s="13">
        <v>-5.6058297488308859E-2</v>
      </c>
    </row>
    <row r="199" spans="1:36" ht="10.5" customHeight="1" x14ac:dyDescent="0.2">
      <c r="A199" s="11"/>
      <c r="B199" s="14"/>
      <c r="C199" s="11" t="s">
        <v>55</v>
      </c>
      <c r="E199" s="11"/>
      <c r="F199" s="2"/>
      <c r="G199" s="12">
        <v>0</v>
      </c>
      <c r="H199" s="12">
        <v>0</v>
      </c>
      <c r="I199" s="12">
        <v>0</v>
      </c>
      <c r="J199" s="12">
        <v>0</v>
      </c>
      <c r="K199" s="12">
        <v>0</v>
      </c>
      <c r="L199" s="12">
        <v>0</v>
      </c>
      <c r="M199" s="12">
        <v>0</v>
      </c>
      <c r="N199" s="12">
        <v>0</v>
      </c>
      <c r="O199" s="12">
        <v>0</v>
      </c>
      <c r="P199" s="12">
        <v>6893</v>
      </c>
      <c r="Q199" s="12">
        <v>0</v>
      </c>
      <c r="R199" s="41">
        <v>0</v>
      </c>
      <c r="S199" s="41">
        <v>0</v>
      </c>
      <c r="T199" s="41">
        <v>0</v>
      </c>
      <c r="U199" s="41">
        <v>0</v>
      </c>
      <c r="V199" s="41">
        <v>0</v>
      </c>
      <c r="W199" s="41">
        <v>0</v>
      </c>
      <c r="X199" s="41">
        <v>0</v>
      </c>
      <c r="Y199" s="41">
        <v>0</v>
      </c>
      <c r="Z199" s="41">
        <v>0</v>
      </c>
      <c r="AA199" s="41">
        <v>458</v>
      </c>
      <c r="AB199" s="41">
        <v>468</v>
      </c>
      <c r="AC199" s="41">
        <v>0</v>
      </c>
      <c r="AD199" s="41">
        <v>8319</v>
      </c>
      <c r="AE199" s="41">
        <v>0</v>
      </c>
      <c r="AF199" s="41">
        <v>624</v>
      </c>
      <c r="AG199" s="41">
        <v>1153</v>
      </c>
      <c r="AH199" s="41">
        <v>0</v>
      </c>
      <c r="AI199" s="13">
        <v>-1</v>
      </c>
      <c r="AJ199" s="13" t="s">
        <v>246</v>
      </c>
    </row>
    <row r="200" spans="1:36" ht="10.5" customHeight="1" x14ac:dyDescent="0.2">
      <c r="A200" s="11"/>
      <c r="B200" s="11"/>
      <c r="C200" s="11" t="s">
        <v>56</v>
      </c>
      <c r="D200" s="11"/>
      <c r="E200" s="11"/>
      <c r="F200" s="2"/>
      <c r="G200" s="12">
        <v>153564</v>
      </c>
      <c r="H200" s="12">
        <v>124229</v>
      </c>
      <c r="I200" s="12">
        <v>193068</v>
      </c>
      <c r="J200" s="12">
        <v>407441</v>
      </c>
      <c r="K200" s="12">
        <v>813018</v>
      </c>
      <c r="L200" s="12">
        <v>761715</v>
      </c>
      <c r="M200" s="12">
        <v>118598</v>
      </c>
      <c r="N200" s="12">
        <v>410775</v>
      </c>
      <c r="O200" s="12">
        <v>824593</v>
      </c>
      <c r="P200" s="12">
        <v>298572</v>
      </c>
      <c r="Q200" s="12">
        <v>221254</v>
      </c>
      <c r="R200" s="41">
        <v>175876</v>
      </c>
      <c r="S200" s="41">
        <v>103962</v>
      </c>
      <c r="T200" s="41">
        <v>62464</v>
      </c>
      <c r="U200" s="41">
        <v>985622</v>
      </c>
      <c r="V200" s="41">
        <v>1212386</v>
      </c>
      <c r="W200" s="41">
        <v>199406</v>
      </c>
      <c r="X200" s="41">
        <v>53374</v>
      </c>
      <c r="Y200" s="41">
        <v>72212</v>
      </c>
      <c r="Z200" s="41">
        <v>791415</v>
      </c>
      <c r="AA200" s="41">
        <v>967262</v>
      </c>
      <c r="AB200" s="41">
        <v>874314</v>
      </c>
      <c r="AC200" s="41">
        <v>716710</v>
      </c>
      <c r="AD200" s="41">
        <v>666583</v>
      </c>
      <c r="AE200" s="41">
        <v>1235235</v>
      </c>
      <c r="AF200" s="41">
        <v>633321</v>
      </c>
      <c r="AG200" s="41">
        <v>778440</v>
      </c>
      <c r="AH200" s="41">
        <v>1510552</v>
      </c>
      <c r="AI200" s="13">
        <v>9.5413379817125055E-2</v>
      </c>
      <c r="AJ200" s="13">
        <v>0.94048610040594005</v>
      </c>
    </row>
    <row r="201" spans="1:36" ht="10.5" customHeight="1" x14ac:dyDescent="0.2">
      <c r="A201" s="11"/>
      <c r="B201" s="11"/>
      <c r="C201" s="11" t="s">
        <v>57</v>
      </c>
      <c r="D201" s="11"/>
      <c r="E201" s="11"/>
      <c r="F201" s="2"/>
      <c r="G201" s="12">
        <v>0</v>
      </c>
      <c r="H201" s="12">
        <v>0</v>
      </c>
      <c r="I201" s="12">
        <v>0</v>
      </c>
      <c r="J201" s="12">
        <v>0</v>
      </c>
      <c r="K201" s="12">
        <v>0</v>
      </c>
      <c r="L201" s="12">
        <v>0</v>
      </c>
      <c r="M201" s="12">
        <v>0</v>
      </c>
      <c r="N201" s="12">
        <v>0</v>
      </c>
      <c r="O201" s="12">
        <v>0</v>
      </c>
      <c r="P201" s="12">
        <v>0</v>
      </c>
      <c r="Q201" s="12">
        <v>0</v>
      </c>
      <c r="R201" s="41">
        <v>0</v>
      </c>
      <c r="S201" s="41">
        <v>0</v>
      </c>
      <c r="T201" s="41">
        <v>0</v>
      </c>
      <c r="U201" s="41">
        <v>0</v>
      </c>
      <c r="V201" s="41">
        <v>0</v>
      </c>
      <c r="W201" s="41">
        <v>0</v>
      </c>
      <c r="X201" s="41">
        <v>0</v>
      </c>
      <c r="Y201" s="41">
        <v>0</v>
      </c>
      <c r="Z201" s="41">
        <v>0</v>
      </c>
      <c r="AA201" s="41">
        <v>0</v>
      </c>
      <c r="AB201" s="41">
        <v>0</v>
      </c>
      <c r="AC201" s="41">
        <v>0</v>
      </c>
      <c r="AD201" s="41">
        <v>0</v>
      </c>
      <c r="AE201" s="41">
        <v>0</v>
      </c>
      <c r="AF201" s="41">
        <v>0</v>
      </c>
      <c r="AG201" s="41">
        <v>0</v>
      </c>
      <c r="AH201" s="41">
        <v>0</v>
      </c>
      <c r="AI201" s="13" t="s">
        <v>246</v>
      </c>
      <c r="AJ201" s="13" t="s">
        <v>246</v>
      </c>
    </row>
    <row r="202" spans="1:36" ht="10.5" customHeight="1" x14ac:dyDescent="0.2">
      <c r="A202" s="11"/>
      <c r="B202" s="11"/>
      <c r="C202" s="11" t="s">
        <v>58</v>
      </c>
      <c r="D202" s="11"/>
      <c r="E202" s="11"/>
      <c r="F202" s="2"/>
      <c r="G202" s="12">
        <v>0</v>
      </c>
      <c r="H202" s="12">
        <v>0</v>
      </c>
      <c r="I202" s="12">
        <v>0</v>
      </c>
      <c r="J202" s="12">
        <v>0</v>
      </c>
      <c r="K202" s="12">
        <v>0</v>
      </c>
      <c r="L202" s="12">
        <v>0</v>
      </c>
      <c r="M202" s="12">
        <v>0</v>
      </c>
      <c r="N202" s="12">
        <v>0</v>
      </c>
      <c r="O202" s="12">
        <v>0</v>
      </c>
      <c r="P202" s="12">
        <v>0</v>
      </c>
      <c r="Q202" s="12">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13" t="s">
        <v>246</v>
      </c>
      <c r="AJ202" s="13" t="s">
        <v>246</v>
      </c>
    </row>
    <row r="203" spans="1:36" ht="10.5" customHeight="1" x14ac:dyDescent="0.2">
      <c r="A203" s="11"/>
      <c r="B203" s="11"/>
      <c r="C203" s="11"/>
      <c r="D203" s="11"/>
      <c r="E203" s="11"/>
      <c r="F203" s="2"/>
      <c r="G203" s="12"/>
      <c r="H203" s="12"/>
      <c r="I203" s="12"/>
      <c r="J203" s="12"/>
      <c r="K203" s="12"/>
      <c r="L203" s="12"/>
      <c r="M203" s="12"/>
      <c r="N203" s="12"/>
      <c r="O203" s="12"/>
      <c r="P203" s="12"/>
      <c r="Q203" s="12"/>
      <c r="R203" s="41"/>
      <c r="S203" s="41"/>
      <c r="T203" s="41"/>
      <c r="U203" s="41"/>
      <c r="V203" s="41"/>
      <c r="W203" s="41"/>
      <c r="X203" s="41"/>
      <c r="Y203" s="41"/>
      <c r="Z203" s="41"/>
      <c r="AA203" s="41"/>
      <c r="AB203" s="41"/>
      <c r="AC203" s="41"/>
      <c r="AD203" s="41"/>
      <c r="AE203" s="41"/>
      <c r="AF203" s="41"/>
      <c r="AG203" s="41"/>
      <c r="AH203" s="41"/>
      <c r="AI203" s="13"/>
      <c r="AJ203" s="13"/>
    </row>
    <row r="204" spans="1:36" ht="10.5" customHeight="1" x14ac:dyDescent="0.2">
      <c r="A204" s="11"/>
      <c r="B204" s="11" t="s">
        <v>60</v>
      </c>
      <c r="C204" s="11"/>
      <c r="D204" s="11"/>
      <c r="E204" s="11"/>
      <c r="F204" s="2"/>
      <c r="G204" s="12">
        <v>0</v>
      </c>
      <c r="H204" s="12">
        <v>0</v>
      </c>
      <c r="I204" s="12">
        <v>504670</v>
      </c>
      <c r="J204" s="12">
        <v>535753</v>
      </c>
      <c r="K204" s="12">
        <v>143702</v>
      </c>
      <c r="L204" s="12">
        <v>192021</v>
      </c>
      <c r="M204" s="12">
        <v>312699</v>
      </c>
      <c r="N204" s="12">
        <v>1298711</v>
      </c>
      <c r="O204" s="12">
        <v>438952</v>
      </c>
      <c r="P204" s="12">
        <v>979494</v>
      </c>
      <c r="Q204" s="12">
        <v>149018</v>
      </c>
      <c r="R204" s="41">
        <v>205681</v>
      </c>
      <c r="S204" s="41">
        <v>221597</v>
      </c>
      <c r="T204" s="41">
        <v>897280</v>
      </c>
      <c r="U204" s="41">
        <v>1505388</v>
      </c>
      <c r="V204" s="41">
        <v>402315</v>
      </c>
      <c r="W204" s="41">
        <v>334198.24</v>
      </c>
      <c r="X204" s="41">
        <v>533581</v>
      </c>
      <c r="Y204" s="41">
        <v>1418907</v>
      </c>
      <c r="Z204" s="41">
        <v>2563300</v>
      </c>
      <c r="AA204" s="41">
        <v>1884641</v>
      </c>
      <c r="AB204" s="41">
        <v>364060</v>
      </c>
      <c r="AC204" s="41">
        <v>927881</v>
      </c>
      <c r="AD204" s="41">
        <v>1795510</v>
      </c>
      <c r="AE204" s="41">
        <v>15221832</v>
      </c>
      <c r="AF204" s="41">
        <v>29519998</v>
      </c>
      <c r="AG204" s="41">
        <v>5706764</v>
      </c>
      <c r="AH204" s="41">
        <v>1783841</v>
      </c>
      <c r="AI204" s="13">
        <v>0.30325839000151222</v>
      </c>
      <c r="AJ204" s="13">
        <v>-0.68741637116937027</v>
      </c>
    </row>
    <row r="205" spans="1:36" ht="10.5" customHeight="1" x14ac:dyDescent="0.2">
      <c r="A205" s="11"/>
      <c r="B205" s="11"/>
      <c r="C205" s="11"/>
      <c r="D205" s="11"/>
      <c r="E205" s="11"/>
      <c r="F205" s="2"/>
      <c r="G205" s="12"/>
      <c r="H205" s="12"/>
      <c r="I205" s="12"/>
      <c r="J205" s="12"/>
      <c r="K205" s="12"/>
      <c r="L205" s="12"/>
      <c r="M205" s="12"/>
      <c r="N205" s="12"/>
      <c r="O205" s="12"/>
      <c r="P205" s="12"/>
      <c r="Q205" s="12"/>
      <c r="R205" s="41"/>
      <c r="S205" s="41"/>
      <c r="T205" s="41"/>
      <c r="U205" s="41"/>
      <c r="V205" s="41"/>
      <c r="W205" s="41"/>
      <c r="X205" s="41"/>
      <c r="Y205" s="41"/>
      <c r="Z205" s="41"/>
      <c r="AA205" s="41"/>
      <c r="AB205" s="41"/>
      <c r="AC205" s="41"/>
      <c r="AD205" s="41"/>
      <c r="AE205" s="41"/>
      <c r="AF205" s="41"/>
      <c r="AG205" s="41"/>
      <c r="AH205" s="41"/>
      <c r="AI205" s="13"/>
      <c r="AJ205" s="13"/>
    </row>
    <row r="206" spans="1:36" ht="10.5" customHeight="1" x14ac:dyDescent="0.2">
      <c r="A206" s="11"/>
      <c r="B206" s="11" t="s">
        <v>61</v>
      </c>
      <c r="C206" s="11"/>
      <c r="D206" s="11"/>
      <c r="E206" s="11"/>
      <c r="F206" s="2"/>
      <c r="G206" s="12">
        <v>80995</v>
      </c>
      <c r="H206" s="12">
        <v>83469</v>
      </c>
      <c r="I206" s="12">
        <v>193503</v>
      </c>
      <c r="J206" s="12">
        <v>100943</v>
      </c>
      <c r="K206" s="12">
        <v>231323</v>
      </c>
      <c r="L206" s="12">
        <v>153918</v>
      </c>
      <c r="M206" s="12">
        <v>257963</v>
      </c>
      <c r="N206" s="12">
        <v>266977</v>
      </c>
      <c r="O206" s="12">
        <v>304294</v>
      </c>
      <c r="P206" s="12">
        <v>701727</v>
      </c>
      <c r="Q206" s="12">
        <v>983053</v>
      </c>
      <c r="R206" s="41">
        <v>872540</v>
      </c>
      <c r="S206" s="41">
        <v>1078038</v>
      </c>
      <c r="T206" s="41">
        <v>1278248</v>
      </c>
      <c r="U206" s="41">
        <v>2542548</v>
      </c>
      <c r="V206" s="41">
        <v>1554059</v>
      </c>
      <c r="W206" s="41">
        <v>1620509.64</v>
      </c>
      <c r="X206" s="41">
        <v>1644912</v>
      </c>
      <c r="Y206" s="41">
        <v>2077446</v>
      </c>
      <c r="Z206" s="41">
        <v>1961918</v>
      </c>
      <c r="AA206" s="41">
        <v>2026197</v>
      </c>
      <c r="AB206" s="41">
        <v>2440613</v>
      </c>
      <c r="AC206" s="41">
        <v>1881557</v>
      </c>
      <c r="AD206" s="41">
        <v>1996890</v>
      </c>
      <c r="AE206" s="41">
        <v>2584803</v>
      </c>
      <c r="AF206" s="41">
        <v>2203532</v>
      </c>
      <c r="AG206" s="41">
        <v>2901754</v>
      </c>
      <c r="AH206" s="41">
        <v>4096496</v>
      </c>
      <c r="AI206" s="13">
        <v>9.0148351727872056E-2</v>
      </c>
      <c r="AJ206" s="13">
        <v>0.41173097374898077</v>
      </c>
    </row>
    <row r="207" spans="1:36" ht="10.5" customHeight="1" x14ac:dyDescent="0.2">
      <c r="A207" s="11"/>
      <c r="B207" s="11"/>
      <c r="C207" s="11"/>
      <c r="D207" s="11"/>
      <c r="E207" s="11"/>
      <c r="F207" s="2"/>
      <c r="G207" s="12"/>
      <c r="H207" s="12"/>
      <c r="I207" s="12"/>
      <c r="J207" s="12"/>
      <c r="K207" s="12"/>
      <c r="L207" s="12"/>
      <c r="M207" s="12"/>
      <c r="N207" s="12"/>
      <c r="O207" s="12"/>
      <c r="P207" s="12"/>
      <c r="Q207" s="12"/>
      <c r="R207" s="41"/>
      <c r="S207" s="41"/>
      <c r="T207" s="41"/>
      <c r="U207" s="41"/>
      <c r="V207" s="41"/>
      <c r="W207" s="41"/>
      <c r="X207" s="41"/>
      <c r="Y207" s="41"/>
      <c r="Z207" s="41"/>
      <c r="AA207" s="41"/>
      <c r="AB207" s="41"/>
      <c r="AC207" s="41"/>
      <c r="AD207" s="41"/>
      <c r="AE207" s="41"/>
      <c r="AF207" s="41"/>
      <c r="AG207" s="41"/>
      <c r="AH207" s="41"/>
      <c r="AI207" s="13"/>
      <c r="AJ207" s="13"/>
    </row>
    <row r="208" spans="1:36" ht="10.5" customHeight="1" x14ac:dyDescent="0.2">
      <c r="A208" s="18"/>
      <c r="B208" s="14"/>
      <c r="C208" s="18"/>
      <c r="D208" s="18"/>
      <c r="E208" s="18"/>
      <c r="F208" s="2"/>
      <c r="G208" s="12"/>
      <c r="H208" s="12"/>
      <c r="I208" s="12"/>
      <c r="J208" s="12"/>
      <c r="K208" s="12"/>
      <c r="L208" s="12"/>
      <c r="M208" s="12"/>
      <c r="N208" s="12"/>
      <c r="O208" s="12"/>
      <c r="P208" s="12"/>
      <c r="Q208" s="12"/>
      <c r="R208" s="41"/>
      <c r="S208" s="41"/>
      <c r="T208" s="41"/>
      <c r="U208" s="41"/>
      <c r="V208" s="41"/>
      <c r="W208" s="41"/>
      <c r="X208" s="41"/>
      <c r="Y208" s="41"/>
      <c r="Z208" s="41"/>
      <c r="AA208" s="41"/>
      <c r="AB208" s="41"/>
      <c r="AC208" s="41"/>
      <c r="AD208" s="41"/>
      <c r="AE208" s="41"/>
      <c r="AF208" s="41"/>
      <c r="AG208" s="41"/>
      <c r="AH208" s="41"/>
      <c r="AI208" s="13"/>
      <c r="AJ208" s="13"/>
    </row>
    <row r="209" spans="1:44" ht="10.5" customHeight="1" x14ac:dyDescent="0.2">
      <c r="A209" s="8" t="s">
        <v>126</v>
      </c>
      <c r="B209" s="18"/>
      <c r="C209" s="18"/>
      <c r="D209" s="18"/>
      <c r="E209" s="18"/>
      <c r="F209" s="2"/>
      <c r="G209" s="5">
        <v>18201961</v>
      </c>
      <c r="H209" s="5">
        <v>20387811</v>
      </c>
      <c r="I209" s="5">
        <v>22847339</v>
      </c>
      <c r="J209" s="5">
        <v>27757493</v>
      </c>
      <c r="K209" s="5">
        <v>26616779</v>
      </c>
      <c r="L209" s="5">
        <v>29085837</v>
      </c>
      <c r="M209" s="5">
        <v>30212104</v>
      </c>
      <c r="N209" s="5">
        <v>39226999</v>
      </c>
      <c r="O209" s="5">
        <v>28975173</v>
      </c>
      <c r="P209" s="5">
        <v>33740775</v>
      </c>
      <c r="Q209" s="5">
        <v>42920182</v>
      </c>
      <c r="R209" s="39">
        <v>43544894</v>
      </c>
      <c r="S209" s="39">
        <v>47800325</v>
      </c>
      <c r="T209" s="39">
        <v>59494459</v>
      </c>
      <c r="U209" s="39">
        <v>79873072</v>
      </c>
      <c r="V209" s="39">
        <v>78819179</v>
      </c>
      <c r="W209" s="39">
        <v>90644572.280000001</v>
      </c>
      <c r="X209" s="39">
        <v>76343516</v>
      </c>
      <c r="Y209" s="39">
        <v>82817463</v>
      </c>
      <c r="Z209" s="39">
        <v>90076782</v>
      </c>
      <c r="AA209" s="39">
        <v>84537268</v>
      </c>
      <c r="AB209" s="39">
        <v>87893885</v>
      </c>
      <c r="AC209" s="39">
        <v>87917160</v>
      </c>
      <c r="AD209" s="39">
        <v>95761332</v>
      </c>
      <c r="AE209" s="39">
        <v>168582485</v>
      </c>
      <c r="AF209" s="39">
        <v>138548549</v>
      </c>
      <c r="AG209" s="39">
        <v>125555544</v>
      </c>
      <c r="AH209" s="39">
        <v>126128645</v>
      </c>
      <c r="AI209" s="10">
        <v>6.2044004290098931E-2</v>
      </c>
      <c r="AJ209" s="10">
        <v>4.5645216590356214E-3</v>
      </c>
    </row>
    <row r="210" spans="1:44" ht="10.5" customHeight="1" x14ac:dyDescent="0.2">
      <c r="A210" s="11"/>
      <c r="B210" s="19"/>
      <c r="C210" s="19"/>
      <c r="D210" s="19"/>
      <c r="E210" s="14"/>
      <c r="F210" s="2"/>
      <c r="G210" s="12"/>
      <c r="H210" s="12"/>
      <c r="I210" s="12"/>
      <c r="J210" s="12"/>
      <c r="K210" s="12"/>
      <c r="L210" s="12"/>
      <c r="M210" s="12"/>
      <c r="N210" s="12"/>
      <c r="O210" s="12"/>
      <c r="P210" s="12"/>
      <c r="Q210" s="12"/>
      <c r="R210" s="41"/>
      <c r="S210" s="41"/>
      <c r="T210" s="41"/>
      <c r="U210" s="41"/>
      <c r="V210" s="41"/>
      <c r="W210" s="41"/>
      <c r="X210" s="41"/>
      <c r="Y210" s="41"/>
      <c r="Z210" s="41"/>
      <c r="AA210" s="41"/>
      <c r="AB210" s="41"/>
      <c r="AC210" s="41"/>
      <c r="AD210" s="41"/>
      <c r="AE210" s="41"/>
      <c r="AF210" s="41"/>
      <c r="AG210" s="41"/>
      <c r="AH210" s="41"/>
      <c r="AI210" s="13"/>
      <c r="AJ210" s="13"/>
    </row>
    <row r="211" spans="1:44" ht="10.5" customHeight="1" x14ac:dyDescent="0.2">
      <c r="A211" s="11"/>
      <c r="B211" s="19" t="s">
        <v>64</v>
      </c>
      <c r="D211" s="19"/>
      <c r="E211" s="14"/>
      <c r="F211" s="2"/>
      <c r="G211" s="12">
        <v>3975759</v>
      </c>
      <c r="H211" s="12">
        <v>4767571</v>
      </c>
      <c r="I211" s="12">
        <v>6537331</v>
      </c>
      <c r="J211" s="12">
        <v>8784528</v>
      </c>
      <c r="K211" s="12">
        <v>6932459</v>
      </c>
      <c r="L211" s="12">
        <v>8352792</v>
      </c>
      <c r="M211" s="12">
        <v>9132378</v>
      </c>
      <c r="N211" s="12">
        <v>17807016</v>
      </c>
      <c r="O211" s="12">
        <v>10264554</v>
      </c>
      <c r="P211" s="12">
        <v>11553238</v>
      </c>
      <c r="Q211" s="12">
        <v>14275905</v>
      </c>
      <c r="R211" s="41">
        <v>14923429</v>
      </c>
      <c r="S211" s="41">
        <v>14987374</v>
      </c>
      <c r="T211" s="41">
        <v>17812611</v>
      </c>
      <c r="U211" s="41">
        <v>19089210</v>
      </c>
      <c r="V211" s="41">
        <v>22075046</v>
      </c>
      <c r="W211" s="41">
        <v>18868350.149999999</v>
      </c>
      <c r="X211" s="41">
        <v>20511363</v>
      </c>
      <c r="Y211" s="41">
        <v>20328673</v>
      </c>
      <c r="Z211" s="41">
        <v>23544666</v>
      </c>
      <c r="AA211" s="41">
        <v>28215354</v>
      </c>
      <c r="AB211" s="41">
        <v>36313622</v>
      </c>
      <c r="AC211" s="41">
        <v>22921403</v>
      </c>
      <c r="AD211" s="41">
        <v>36323844</v>
      </c>
      <c r="AE211" s="41">
        <v>47876746</v>
      </c>
      <c r="AF211" s="41">
        <v>59659454</v>
      </c>
      <c r="AG211" s="41">
        <v>47560546</v>
      </c>
      <c r="AH211" s="41">
        <v>39842015</v>
      </c>
      <c r="AI211" s="13">
        <v>1.5574889781640788E-2</v>
      </c>
      <c r="AJ211" s="13">
        <v>-0.16228852797442653</v>
      </c>
    </row>
    <row r="212" spans="1:44" ht="10.5" customHeight="1" x14ac:dyDescent="0.2">
      <c r="A212" s="11"/>
      <c r="B212" s="19" t="s">
        <v>65</v>
      </c>
      <c r="D212" s="19"/>
      <c r="E212" s="14"/>
      <c r="F212" s="2"/>
      <c r="G212" s="12">
        <v>0</v>
      </c>
      <c r="H212" s="12">
        <v>0</v>
      </c>
      <c r="I212" s="12">
        <v>0</v>
      </c>
      <c r="J212" s="12">
        <v>0</v>
      </c>
      <c r="K212" s="12">
        <v>0</v>
      </c>
      <c r="L212" s="12">
        <v>0</v>
      </c>
      <c r="M212" s="12">
        <v>0</v>
      </c>
      <c r="N212" s="12">
        <v>0</v>
      </c>
      <c r="O212" s="12">
        <v>0</v>
      </c>
      <c r="P212" s="12">
        <v>0</v>
      </c>
      <c r="Q212" s="12">
        <v>0</v>
      </c>
      <c r="R212" s="41">
        <v>0</v>
      </c>
      <c r="S212" s="41">
        <v>0</v>
      </c>
      <c r="T212" s="41">
        <v>0</v>
      </c>
      <c r="U212" s="41">
        <v>0</v>
      </c>
      <c r="V212" s="41">
        <v>0</v>
      </c>
      <c r="W212" s="41">
        <v>0</v>
      </c>
      <c r="X212" s="41">
        <v>0</v>
      </c>
      <c r="Y212" s="41">
        <v>0</v>
      </c>
      <c r="Z212" s="41">
        <v>0</v>
      </c>
      <c r="AA212" s="41">
        <v>0</v>
      </c>
      <c r="AB212" s="41">
        <v>0</v>
      </c>
      <c r="AC212" s="41">
        <v>0</v>
      </c>
      <c r="AD212" s="41">
        <v>0</v>
      </c>
      <c r="AE212" s="41">
        <v>0</v>
      </c>
      <c r="AF212" s="41">
        <v>0</v>
      </c>
      <c r="AG212" s="41">
        <v>0</v>
      </c>
      <c r="AH212" s="41">
        <v>0</v>
      </c>
      <c r="AI212" s="13" t="s">
        <v>246</v>
      </c>
      <c r="AJ212" s="13" t="s">
        <v>246</v>
      </c>
    </row>
    <row r="213" spans="1:44" ht="10.5" customHeight="1" x14ac:dyDescent="0.2">
      <c r="A213" s="11"/>
      <c r="B213" s="19" t="s">
        <v>66</v>
      </c>
      <c r="D213" s="19"/>
      <c r="E213" s="14"/>
      <c r="F213" s="2"/>
      <c r="G213" s="12">
        <v>11141345</v>
      </c>
      <c r="H213" s="12">
        <v>11195718</v>
      </c>
      <c r="I213" s="12">
        <v>12624008</v>
      </c>
      <c r="J213" s="12">
        <v>15018175</v>
      </c>
      <c r="K213" s="12">
        <v>13876292</v>
      </c>
      <c r="L213" s="12">
        <v>15011499</v>
      </c>
      <c r="M213" s="12">
        <v>15495622</v>
      </c>
      <c r="N213" s="12">
        <v>17131622</v>
      </c>
      <c r="O213" s="12">
        <v>11696074</v>
      </c>
      <c r="P213" s="12">
        <v>14022482</v>
      </c>
      <c r="Q213" s="12">
        <v>19459506</v>
      </c>
      <c r="R213" s="41">
        <v>20017356</v>
      </c>
      <c r="S213" s="41">
        <v>22826910</v>
      </c>
      <c r="T213" s="41">
        <v>25039339</v>
      </c>
      <c r="U213" s="41">
        <v>28075148</v>
      </c>
      <c r="V213" s="41">
        <v>30060322</v>
      </c>
      <c r="W213" s="41">
        <v>29960440.309999999</v>
      </c>
      <c r="X213" s="41">
        <v>27602424</v>
      </c>
      <c r="Y213" s="41">
        <v>28519847</v>
      </c>
      <c r="Z213" s="41">
        <v>29409107</v>
      </c>
      <c r="AA213" s="41">
        <v>30355601</v>
      </c>
      <c r="AB213" s="41">
        <v>31642448</v>
      </c>
      <c r="AC213" s="41">
        <v>34093573</v>
      </c>
      <c r="AD213" s="41">
        <v>35723345</v>
      </c>
      <c r="AE213" s="41">
        <v>38121804</v>
      </c>
      <c r="AF213" s="41">
        <v>41803458</v>
      </c>
      <c r="AG213" s="41">
        <v>42972988</v>
      </c>
      <c r="AH213" s="41">
        <v>43484921</v>
      </c>
      <c r="AI213" s="13">
        <v>5.4414658968424678E-2</v>
      </c>
      <c r="AJ213" s="13">
        <v>1.1912902123538628E-2</v>
      </c>
    </row>
    <row r="214" spans="1:44" ht="10.5" customHeight="1" x14ac:dyDescent="0.2">
      <c r="A214" s="11"/>
      <c r="B214" s="19" t="s">
        <v>67</v>
      </c>
      <c r="D214" s="19"/>
      <c r="E214" s="14"/>
      <c r="F214" s="2"/>
      <c r="G214" s="12">
        <v>400516</v>
      </c>
      <c r="H214" s="12">
        <v>536477</v>
      </c>
      <c r="I214" s="12">
        <v>273041</v>
      </c>
      <c r="J214" s="12">
        <v>282150</v>
      </c>
      <c r="K214" s="12">
        <v>1294437</v>
      </c>
      <c r="L214" s="12">
        <v>1189705</v>
      </c>
      <c r="M214" s="12">
        <v>596284</v>
      </c>
      <c r="N214" s="12">
        <v>625812</v>
      </c>
      <c r="O214" s="12">
        <v>2174692</v>
      </c>
      <c r="P214" s="12">
        <v>2050665</v>
      </c>
      <c r="Q214" s="12">
        <v>2245076</v>
      </c>
      <c r="R214" s="41">
        <v>2471622</v>
      </c>
      <c r="S214" s="41">
        <v>2833418</v>
      </c>
      <c r="T214" s="41">
        <v>572911</v>
      </c>
      <c r="U214" s="41">
        <v>624133</v>
      </c>
      <c r="V214" s="41">
        <v>862978</v>
      </c>
      <c r="W214" s="41">
        <v>1047749.1699999999</v>
      </c>
      <c r="X214" s="41">
        <v>1371238</v>
      </c>
      <c r="Y214" s="41">
        <v>1138920</v>
      </c>
      <c r="Z214" s="41">
        <v>1588141</v>
      </c>
      <c r="AA214" s="41">
        <v>1801750</v>
      </c>
      <c r="AB214" s="41">
        <v>1192707</v>
      </c>
      <c r="AC214" s="41">
        <v>1816388</v>
      </c>
      <c r="AD214" s="41">
        <v>1317264</v>
      </c>
      <c r="AE214" s="41">
        <v>2612261</v>
      </c>
      <c r="AF214" s="41">
        <v>4157641</v>
      </c>
      <c r="AG214" s="41">
        <v>2009390</v>
      </c>
      <c r="AH214" s="41">
        <v>1765634</v>
      </c>
      <c r="AI214" s="13">
        <v>6.7565390352170462E-2</v>
      </c>
      <c r="AJ214" s="13">
        <v>-0.12130845679534585</v>
      </c>
    </row>
    <row r="215" spans="1:44" ht="10.5" customHeight="1" x14ac:dyDescent="0.2">
      <c r="A215" s="11"/>
      <c r="B215" s="19" t="s">
        <v>69</v>
      </c>
      <c r="D215" s="19"/>
      <c r="E215" s="14"/>
      <c r="F215" s="2"/>
      <c r="G215" s="12">
        <v>249293</v>
      </c>
      <c r="H215" s="12">
        <v>0</v>
      </c>
      <c r="I215" s="12">
        <v>0</v>
      </c>
      <c r="J215" s="12">
        <v>0</v>
      </c>
      <c r="K215" s="12">
        <v>0</v>
      </c>
      <c r="L215" s="12">
        <v>0</v>
      </c>
      <c r="M215" s="12">
        <v>0</v>
      </c>
      <c r="N215" s="12">
        <v>0</v>
      </c>
      <c r="O215" s="12">
        <v>0</v>
      </c>
      <c r="P215" s="12">
        <v>0</v>
      </c>
      <c r="Q215" s="12">
        <v>0</v>
      </c>
      <c r="R215" s="41">
        <v>0</v>
      </c>
      <c r="S215" s="41">
        <v>0</v>
      </c>
      <c r="T215" s="41">
        <v>0</v>
      </c>
      <c r="U215" s="41">
        <v>0</v>
      </c>
      <c r="V215" s="41">
        <v>0</v>
      </c>
      <c r="W215" s="41">
        <v>0</v>
      </c>
      <c r="X215" s="41">
        <v>1010974</v>
      </c>
      <c r="Y215" s="41">
        <v>0</v>
      </c>
      <c r="Z215" s="41">
        <v>0</v>
      </c>
      <c r="AA215" s="41">
        <v>0</v>
      </c>
      <c r="AB215" s="41">
        <v>0</v>
      </c>
      <c r="AC215" s="41">
        <v>159098</v>
      </c>
      <c r="AD215" s="41">
        <v>0</v>
      </c>
      <c r="AE215" s="41">
        <v>0</v>
      </c>
      <c r="AF215" s="41">
        <v>0</v>
      </c>
      <c r="AG215" s="41">
        <v>0</v>
      </c>
      <c r="AH215" s="41">
        <v>0</v>
      </c>
      <c r="AI215" s="13" t="s">
        <v>246</v>
      </c>
      <c r="AJ215" s="13" t="s">
        <v>246</v>
      </c>
    </row>
    <row r="216" spans="1:44" ht="10.5" customHeight="1" x14ac:dyDescent="0.2">
      <c r="A216" s="11"/>
      <c r="B216" s="19" t="s">
        <v>70</v>
      </c>
      <c r="D216" s="19"/>
      <c r="E216" s="14"/>
      <c r="F216" s="2"/>
      <c r="G216" s="12">
        <v>1259675</v>
      </c>
      <c r="H216" s="12">
        <v>1387971</v>
      </c>
      <c r="I216" s="12">
        <v>1360126</v>
      </c>
      <c r="J216" s="12">
        <v>1553142</v>
      </c>
      <c r="K216" s="12">
        <v>1886513</v>
      </c>
      <c r="L216" s="12">
        <v>2019868</v>
      </c>
      <c r="M216" s="12">
        <v>2044012</v>
      </c>
      <c r="N216" s="12">
        <v>1947921</v>
      </c>
      <c r="O216" s="12">
        <v>1555650</v>
      </c>
      <c r="P216" s="12">
        <v>1689366</v>
      </c>
      <c r="Q216" s="12">
        <v>2152541</v>
      </c>
      <c r="R216" s="41">
        <v>2434823</v>
      </c>
      <c r="S216" s="41">
        <v>2755239</v>
      </c>
      <c r="T216" s="41">
        <v>4090193</v>
      </c>
      <c r="U216" s="41">
        <v>5891500</v>
      </c>
      <c r="V216" s="41">
        <v>4795048</v>
      </c>
      <c r="W216" s="41">
        <v>7074020.0500000007</v>
      </c>
      <c r="X216" s="41">
        <v>5267857</v>
      </c>
      <c r="Y216" s="41">
        <v>7977240</v>
      </c>
      <c r="Z216" s="41">
        <v>6839768</v>
      </c>
      <c r="AA216" s="41">
        <v>7044608</v>
      </c>
      <c r="AB216" s="41">
        <v>7196840</v>
      </c>
      <c r="AC216" s="41">
        <v>5954006</v>
      </c>
      <c r="AD216" s="41">
        <v>7419391</v>
      </c>
      <c r="AE216" s="41">
        <v>8466844</v>
      </c>
      <c r="AF216" s="41">
        <v>7839953</v>
      </c>
      <c r="AG216" s="41">
        <v>9768720</v>
      </c>
      <c r="AH216" s="41">
        <v>8370267</v>
      </c>
      <c r="AI216" s="13">
        <v>2.5493496925035108E-2</v>
      </c>
      <c r="AJ216" s="13">
        <v>-0.14315621698646291</v>
      </c>
    </row>
    <row r="217" spans="1:44" ht="10.5" customHeight="1" x14ac:dyDescent="0.2">
      <c r="A217" s="11"/>
      <c r="B217" s="19" t="s">
        <v>71</v>
      </c>
      <c r="D217" s="19"/>
      <c r="E217" s="14"/>
      <c r="F217" s="2"/>
      <c r="G217" s="12">
        <v>785435</v>
      </c>
      <c r="H217" s="12">
        <v>419736</v>
      </c>
      <c r="I217" s="12">
        <v>1833181</v>
      </c>
      <c r="J217" s="12">
        <v>1705715</v>
      </c>
      <c r="K217" s="12">
        <v>1587029</v>
      </c>
      <c r="L217" s="12">
        <v>1864465</v>
      </c>
      <c r="M217" s="12">
        <v>1488357</v>
      </c>
      <c r="N217" s="12">
        <v>1842017</v>
      </c>
      <c r="O217" s="12">
        <v>3050301</v>
      </c>
      <c r="P217" s="12">
        <v>1872791</v>
      </c>
      <c r="Q217" s="12">
        <v>1696269</v>
      </c>
      <c r="R217" s="41">
        <v>1291505</v>
      </c>
      <c r="S217" s="41">
        <v>2376734</v>
      </c>
      <c r="T217" s="41">
        <v>671004</v>
      </c>
      <c r="U217" s="41">
        <v>1041343</v>
      </c>
      <c r="V217" s="41">
        <v>814756</v>
      </c>
      <c r="W217" s="41">
        <v>1743883.75</v>
      </c>
      <c r="X217" s="41">
        <v>1011376</v>
      </c>
      <c r="Y217" s="41">
        <v>1421069</v>
      </c>
      <c r="Z217" s="41">
        <v>1230194</v>
      </c>
      <c r="AA217" s="41">
        <v>1648924</v>
      </c>
      <c r="AB217" s="41">
        <v>1901975</v>
      </c>
      <c r="AC217" s="41">
        <v>1658693</v>
      </c>
      <c r="AD217" s="41">
        <v>3428673</v>
      </c>
      <c r="AE217" s="41">
        <v>2058317</v>
      </c>
      <c r="AF217" s="41">
        <v>2983492</v>
      </c>
      <c r="AG217" s="41">
        <v>3108568</v>
      </c>
      <c r="AH217" s="41">
        <v>5959099</v>
      </c>
      <c r="AI217" s="13">
        <v>0.20965808568421052</v>
      </c>
      <c r="AJ217" s="13">
        <v>0.91699168234376727</v>
      </c>
    </row>
    <row r="218" spans="1:44" ht="10.5" customHeight="1" x14ac:dyDescent="0.2">
      <c r="A218" s="11"/>
      <c r="B218" s="19" t="s">
        <v>72</v>
      </c>
      <c r="D218" s="19"/>
      <c r="E218" s="14"/>
      <c r="F218" s="2"/>
      <c r="G218" s="12">
        <v>116515</v>
      </c>
      <c r="H218" s="12">
        <v>232119</v>
      </c>
      <c r="I218" s="12">
        <v>219652</v>
      </c>
      <c r="J218" s="12">
        <v>138075</v>
      </c>
      <c r="K218" s="12">
        <v>169028</v>
      </c>
      <c r="L218" s="12">
        <v>171819</v>
      </c>
      <c r="M218" s="12">
        <v>173592</v>
      </c>
      <c r="N218" s="12">
        <v>-801619</v>
      </c>
      <c r="O218" s="12">
        <v>233902</v>
      </c>
      <c r="P218" s="12">
        <v>295394</v>
      </c>
      <c r="Q218" s="12">
        <v>408423</v>
      </c>
      <c r="R218" s="41">
        <v>391683</v>
      </c>
      <c r="S218" s="41">
        <v>192857</v>
      </c>
      <c r="T218" s="41">
        <v>2696295</v>
      </c>
      <c r="U218" s="41">
        <v>2388638</v>
      </c>
      <c r="V218" s="41">
        <v>2176536</v>
      </c>
      <c r="W218" s="41">
        <v>3978930.88</v>
      </c>
      <c r="X218" s="41">
        <v>5368932</v>
      </c>
      <c r="Y218" s="41">
        <v>4095242</v>
      </c>
      <c r="Z218" s="41">
        <v>8054556</v>
      </c>
      <c r="AA218" s="41">
        <v>2600383</v>
      </c>
      <c r="AB218" s="41">
        <v>2769459</v>
      </c>
      <c r="AC218" s="41">
        <v>1568015</v>
      </c>
      <c r="AD218" s="41">
        <v>2810590</v>
      </c>
      <c r="AE218" s="41">
        <v>4638462</v>
      </c>
      <c r="AF218" s="41">
        <v>3933569</v>
      </c>
      <c r="AG218" s="41">
        <v>4923467</v>
      </c>
      <c r="AH218" s="41">
        <v>675565</v>
      </c>
      <c r="AI218" s="13">
        <v>-0.209542180147266</v>
      </c>
      <c r="AJ218" s="13">
        <v>-0.86278673138258066</v>
      </c>
    </row>
    <row r="219" spans="1:44" ht="10.5" customHeight="1" x14ac:dyDescent="0.2">
      <c r="A219" s="11"/>
      <c r="B219" s="19" t="s">
        <v>73</v>
      </c>
      <c r="D219" s="19"/>
      <c r="E219" s="14"/>
      <c r="F219" s="2"/>
      <c r="G219" s="12">
        <v>273423</v>
      </c>
      <c r="H219" s="12">
        <v>1835344</v>
      </c>
      <c r="I219" s="12">
        <v>0</v>
      </c>
      <c r="J219" s="12">
        <v>275708</v>
      </c>
      <c r="K219" s="12">
        <v>871021</v>
      </c>
      <c r="L219" s="12">
        <v>365520</v>
      </c>
      <c r="M219" s="12">
        <v>941939</v>
      </c>
      <c r="N219" s="12">
        <v>658749</v>
      </c>
      <c r="O219" s="12">
        <v>0</v>
      </c>
      <c r="P219" s="12">
        <v>2256839</v>
      </c>
      <c r="Q219" s="12">
        <v>2679962</v>
      </c>
      <c r="R219" s="41">
        <v>2014476</v>
      </c>
      <c r="S219" s="41">
        <v>1810949</v>
      </c>
      <c r="T219" s="41">
        <v>7688532</v>
      </c>
      <c r="U219" s="41">
        <v>20960689</v>
      </c>
      <c r="V219" s="41">
        <v>16016303</v>
      </c>
      <c r="W219" s="41">
        <v>25574015.969999999</v>
      </c>
      <c r="X219" s="41">
        <v>11519684</v>
      </c>
      <c r="Y219" s="41">
        <v>15263544</v>
      </c>
      <c r="Z219" s="41">
        <v>16255449</v>
      </c>
      <c r="AA219" s="41">
        <v>9923206</v>
      </c>
      <c r="AB219" s="41">
        <v>3350512</v>
      </c>
      <c r="AC219" s="41">
        <v>14986897</v>
      </c>
      <c r="AD219" s="41">
        <v>4358061</v>
      </c>
      <c r="AE219" s="41">
        <v>12881269</v>
      </c>
      <c r="AF219" s="41">
        <v>8997434</v>
      </c>
      <c r="AG219" s="41">
        <v>10273759</v>
      </c>
      <c r="AH219" s="41">
        <v>18595085</v>
      </c>
      <c r="AI219" s="13">
        <v>0.33060095771173392</v>
      </c>
      <c r="AJ219" s="13">
        <v>0.80995923692584182</v>
      </c>
    </row>
    <row r="220" spans="1:44" ht="10.5" customHeight="1" x14ac:dyDescent="0.2">
      <c r="A220" s="11"/>
      <c r="B220" s="19" t="s">
        <v>212</v>
      </c>
      <c r="D220" s="19"/>
      <c r="E220" s="14"/>
      <c r="F220" s="2"/>
      <c r="G220" s="12">
        <v>0</v>
      </c>
      <c r="H220" s="12">
        <v>12875</v>
      </c>
      <c r="I220" s="12">
        <v>0</v>
      </c>
      <c r="J220" s="12">
        <v>0</v>
      </c>
      <c r="K220" s="12">
        <v>0</v>
      </c>
      <c r="L220" s="12">
        <v>110169</v>
      </c>
      <c r="M220" s="12">
        <v>339920</v>
      </c>
      <c r="N220" s="12">
        <v>15481</v>
      </c>
      <c r="O220" s="12">
        <v>0</v>
      </c>
      <c r="P220" s="12">
        <v>0</v>
      </c>
      <c r="Q220" s="12">
        <v>2500</v>
      </c>
      <c r="R220" s="41">
        <v>0</v>
      </c>
      <c r="S220" s="41">
        <v>16844</v>
      </c>
      <c r="T220" s="41">
        <v>923574</v>
      </c>
      <c r="U220" s="41">
        <v>1802411</v>
      </c>
      <c r="V220" s="41">
        <v>2018190</v>
      </c>
      <c r="W220" s="41">
        <v>2397182</v>
      </c>
      <c r="X220" s="41">
        <v>2679668</v>
      </c>
      <c r="Y220" s="41">
        <v>4072928</v>
      </c>
      <c r="Z220" s="41">
        <v>3154901</v>
      </c>
      <c r="AA220" s="41">
        <v>2947442</v>
      </c>
      <c r="AB220" s="41">
        <v>3526322</v>
      </c>
      <c r="AC220" s="41">
        <v>4759087</v>
      </c>
      <c r="AD220" s="41">
        <v>4380164</v>
      </c>
      <c r="AE220" s="41">
        <v>51926782</v>
      </c>
      <c r="AF220" s="41">
        <v>9173548</v>
      </c>
      <c r="AG220" s="41">
        <v>4938106</v>
      </c>
      <c r="AH220" s="41">
        <v>7436059</v>
      </c>
      <c r="AI220" s="13">
        <v>0.13240942863764271</v>
      </c>
      <c r="AJ220" s="13">
        <v>0.50585244626178538</v>
      </c>
    </row>
    <row r="221" spans="1:44" ht="10.5" customHeight="1" x14ac:dyDescent="0.2">
      <c r="A221" s="56"/>
      <c r="B221" s="14"/>
      <c r="C221" s="14"/>
      <c r="D221" s="14"/>
      <c r="E221" s="14"/>
      <c r="F221" s="14"/>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3"/>
      <c r="AJ221" s="13"/>
    </row>
    <row r="222" spans="1:44" s="59" customFormat="1" ht="10.5" customHeight="1" x14ac:dyDescent="0.15">
      <c r="A222" s="68"/>
      <c r="B222" s="56"/>
      <c r="C222" s="56"/>
      <c r="D222" s="56"/>
      <c r="E222" s="56"/>
      <c r="F222" s="56"/>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58"/>
      <c r="AJ222" s="58"/>
      <c r="AN222" s="60"/>
      <c r="AO222" s="60"/>
      <c r="AP222" s="60"/>
      <c r="AQ222" s="60"/>
      <c r="AR222" s="60"/>
    </row>
    <row r="223" spans="1:44" s="59" customFormat="1" ht="10.5" customHeight="1" x14ac:dyDescent="0.15">
      <c r="B223" s="56"/>
      <c r="C223" s="56"/>
      <c r="D223" s="56"/>
      <c r="E223" s="56"/>
      <c r="F223" s="56"/>
      <c r="G223" s="69"/>
      <c r="H223" s="69"/>
      <c r="I223" s="69"/>
      <c r="J223" s="69"/>
      <c r="K223" s="69"/>
      <c r="L223" s="69"/>
      <c r="M223" s="69"/>
      <c r="N223" s="69"/>
      <c r="O223" s="69"/>
      <c r="P223" s="69"/>
      <c r="Q223" s="69"/>
      <c r="S223" s="56"/>
      <c r="T223" s="56"/>
      <c r="U223" s="56"/>
      <c r="V223" s="56"/>
      <c r="W223" s="69"/>
      <c r="X223" s="69"/>
      <c r="Y223" s="69"/>
      <c r="Z223" s="69"/>
      <c r="AA223" s="69"/>
      <c r="AB223" s="69"/>
      <c r="AC223" s="69"/>
      <c r="AD223" s="69"/>
      <c r="AE223" s="69"/>
      <c r="AF223" s="69"/>
      <c r="AG223" s="69"/>
      <c r="AH223" s="69"/>
      <c r="AI223" s="58"/>
      <c r="AJ223" s="58"/>
      <c r="AN223" s="60"/>
      <c r="AO223" s="60"/>
      <c r="AP223" s="60"/>
      <c r="AQ223" s="60"/>
      <c r="AR223" s="60"/>
    </row>
    <row r="224" spans="1:44" s="59" customFormat="1" ht="10.5" customHeight="1" x14ac:dyDescent="0.15">
      <c r="A224" s="59" t="s">
        <v>207</v>
      </c>
      <c r="B224" s="56"/>
      <c r="C224" s="56"/>
      <c r="D224" s="56"/>
      <c r="E224" s="56"/>
      <c r="F224" s="56"/>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58"/>
      <c r="AJ224" s="58"/>
      <c r="AN224" s="60"/>
      <c r="AO224" s="60"/>
      <c r="AP224" s="60"/>
      <c r="AQ224" s="60"/>
      <c r="AR224" s="60"/>
    </row>
    <row r="225" spans="1:44" s="59" customFormat="1" ht="10.5" customHeight="1" x14ac:dyDescent="0.15">
      <c r="A225" s="68" t="s">
        <v>213</v>
      </c>
      <c r="B225" s="56"/>
      <c r="C225" s="56"/>
      <c r="D225" s="56"/>
      <c r="E225" s="56"/>
      <c r="F225" s="56"/>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58"/>
      <c r="AJ225" s="58"/>
      <c r="AN225" s="60"/>
      <c r="AO225" s="60"/>
      <c r="AP225" s="60"/>
      <c r="AQ225" s="60"/>
      <c r="AR225" s="60"/>
    </row>
    <row r="226" spans="1:44" s="59" customFormat="1" ht="10.5" customHeight="1" x14ac:dyDescent="0.15">
      <c r="A226" s="26" t="s">
        <v>76</v>
      </c>
      <c r="B226" s="56"/>
      <c r="C226" s="56"/>
      <c r="D226" s="56"/>
      <c r="E226" s="56"/>
      <c r="F226" s="56"/>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58"/>
      <c r="AJ226" s="58"/>
      <c r="AN226" s="60"/>
      <c r="AO226" s="60"/>
      <c r="AP226" s="60"/>
      <c r="AQ226" s="60"/>
      <c r="AR226" s="60"/>
    </row>
    <row r="227" spans="1:44" s="59" customFormat="1" ht="10.5" customHeight="1" x14ac:dyDescent="0.15">
      <c r="B227" s="56"/>
      <c r="C227" s="56"/>
      <c r="D227" s="56"/>
      <c r="E227" s="56"/>
      <c r="F227" s="56"/>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58"/>
      <c r="AJ227" s="58"/>
      <c r="AN227" s="60"/>
      <c r="AO227" s="60"/>
      <c r="AP227" s="60"/>
      <c r="AQ227" s="60"/>
      <c r="AR227" s="60"/>
    </row>
    <row r="228" spans="1:44" s="59" customFormat="1" ht="10.5" customHeight="1" x14ac:dyDescent="0.15">
      <c r="B228" s="56"/>
      <c r="C228" s="56"/>
      <c r="D228" s="56"/>
      <c r="E228" s="56"/>
      <c r="F228" s="56"/>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58"/>
      <c r="AJ228" s="58"/>
      <c r="AN228" s="60"/>
      <c r="AO228" s="60"/>
      <c r="AP228" s="60"/>
      <c r="AQ228" s="60"/>
      <c r="AR228" s="60"/>
    </row>
    <row r="229" spans="1:44" s="59" customFormat="1" ht="10.5" customHeight="1" x14ac:dyDescent="0.15">
      <c r="B229" s="56"/>
      <c r="C229" s="56"/>
      <c r="D229" s="56"/>
      <c r="E229" s="56"/>
      <c r="F229" s="56"/>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58"/>
      <c r="AJ229" s="58"/>
      <c r="AN229" s="60"/>
      <c r="AO229" s="60"/>
      <c r="AP229" s="60"/>
      <c r="AQ229" s="60"/>
      <c r="AR229" s="60"/>
    </row>
    <row r="230" spans="1:44" s="59" customFormat="1" ht="13.5" customHeight="1" x14ac:dyDescent="0.2">
      <c r="A230" s="1" t="s">
        <v>205</v>
      </c>
      <c r="B230" s="8"/>
      <c r="C230" s="8"/>
      <c r="D230" s="8"/>
      <c r="E230" s="8"/>
      <c r="F230" s="14"/>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4" t="s">
        <v>1</v>
      </c>
      <c r="AJ230" s="4" t="s">
        <v>2</v>
      </c>
      <c r="AN230" s="60"/>
      <c r="AO230" s="60"/>
      <c r="AP230" s="60"/>
      <c r="AQ230" s="60"/>
      <c r="AR230" s="60"/>
    </row>
    <row r="231" spans="1:44" s="59" customFormat="1" ht="10.5" customHeight="1" x14ac:dyDescent="0.15">
      <c r="A231" s="20"/>
      <c r="B231" s="27"/>
      <c r="C231" s="27"/>
      <c r="D231" s="27"/>
      <c r="E231" s="8"/>
      <c r="F231" s="14"/>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4" t="s">
        <v>3</v>
      </c>
      <c r="AJ231" s="4" t="s">
        <v>4</v>
      </c>
      <c r="AN231" s="60"/>
      <c r="AO231" s="60"/>
      <c r="AP231" s="60"/>
      <c r="AQ231" s="60"/>
      <c r="AR231" s="60"/>
    </row>
    <row r="232" spans="1:44" s="59" customFormat="1" ht="10.5" customHeight="1" thickBot="1" x14ac:dyDescent="0.2">
      <c r="A232" s="20"/>
      <c r="B232" s="27"/>
      <c r="C232" s="27"/>
      <c r="D232" s="27"/>
      <c r="E232" s="8"/>
      <c r="F232" s="14"/>
      <c r="G232" s="5"/>
      <c r="H232" s="5"/>
      <c r="I232" s="5"/>
      <c r="J232" s="5"/>
      <c r="K232" s="5"/>
      <c r="L232" s="5"/>
      <c r="M232" s="5"/>
      <c r="N232" s="5"/>
      <c r="O232" s="5"/>
      <c r="P232" s="5"/>
      <c r="Q232" s="5"/>
      <c r="R232" s="6" t="s">
        <v>16</v>
      </c>
      <c r="S232" s="6" t="s">
        <v>128</v>
      </c>
      <c r="T232" s="6" t="s">
        <v>18</v>
      </c>
      <c r="U232" s="6" t="s">
        <v>129</v>
      </c>
      <c r="V232" s="6" t="s">
        <v>20</v>
      </c>
      <c r="W232" s="6" t="s">
        <v>130</v>
      </c>
      <c r="X232" s="6" t="s">
        <v>22</v>
      </c>
      <c r="Y232" s="6" t="s">
        <v>131</v>
      </c>
      <c r="Z232" s="6" t="s">
        <v>24</v>
      </c>
      <c r="AA232" s="6" t="s">
        <v>132</v>
      </c>
      <c r="AB232" s="6" t="s">
        <v>85</v>
      </c>
      <c r="AC232" s="6" t="s">
        <v>133</v>
      </c>
      <c r="AD232" s="6" t="s">
        <v>28</v>
      </c>
      <c r="AE232" s="6" t="s">
        <v>134</v>
      </c>
      <c r="AF232" s="6" t="s">
        <v>30</v>
      </c>
      <c r="AG232" s="6" t="s">
        <v>135</v>
      </c>
      <c r="AH232" s="6" t="s">
        <v>2</v>
      </c>
      <c r="AI232" s="7" t="s">
        <v>32</v>
      </c>
      <c r="AJ232" s="7" t="s">
        <v>33</v>
      </c>
      <c r="AN232" s="60"/>
      <c r="AO232" s="60"/>
      <c r="AP232" s="60"/>
      <c r="AQ232" s="60"/>
      <c r="AR232" s="60"/>
    </row>
    <row r="233" spans="1:44" s="59" customFormat="1" ht="10.5" customHeight="1" x14ac:dyDescent="0.15">
      <c r="A233" s="66" t="s">
        <v>136</v>
      </c>
      <c r="B233" s="14"/>
      <c r="C233" s="14"/>
      <c r="D233" s="14"/>
      <c r="E233" s="14"/>
      <c r="F233" s="14"/>
      <c r="G233" s="12"/>
      <c r="H233" s="12"/>
      <c r="I233" s="12"/>
      <c r="J233" s="12"/>
      <c r="K233" s="12"/>
      <c r="L233" s="12"/>
      <c r="M233" s="12"/>
      <c r="N233" s="12"/>
      <c r="O233" s="12"/>
      <c r="P233" s="12"/>
      <c r="Q233" s="12"/>
      <c r="R233" s="12">
        <v>61427394</v>
      </c>
      <c r="S233" s="12">
        <v>69367831.825000003</v>
      </c>
      <c r="T233" s="12">
        <v>77308269.650000006</v>
      </c>
      <c r="U233" s="12">
        <v>87245887.325000003</v>
      </c>
      <c r="V233" s="12">
        <v>97183505</v>
      </c>
      <c r="W233" s="12">
        <v>89172570.944999993</v>
      </c>
      <c r="X233" s="12">
        <v>81161636.890000001</v>
      </c>
      <c r="Y233" s="12">
        <v>88423533.414999992</v>
      </c>
      <c r="Z233" s="12">
        <v>95685429.939999998</v>
      </c>
      <c r="AA233" s="12">
        <v>95106211.715000004</v>
      </c>
      <c r="AB233" s="12">
        <v>94526993.49000001</v>
      </c>
      <c r="AC233" s="12">
        <v>93954787.696305022</v>
      </c>
      <c r="AD233" s="12">
        <v>105612656</v>
      </c>
      <c r="AE233" s="12">
        <v>111805523.33860093</v>
      </c>
      <c r="AF233" s="12">
        <v>114407369.84999999</v>
      </c>
      <c r="AG233" s="12">
        <v>119075666.22409028</v>
      </c>
      <c r="AH233" s="12">
        <v>133461831.54000001</v>
      </c>
      <c r="AI233" s="71">
        <v>5.9172929768253946E-2</v>
      </c>
      <c r="AJ233" s="13">
        <v>0.12081532501221692</v>
      </c>
      <c r="AN233" s="60"/>
      <c r="AO233" s="60"/>
      <c r="AP233" s="60"/>
      <c r="AQ233" s="60"/>
      <c r="AR233" s="60"/>
    </row>
    <row r="234" spans="1:44" s="59" customFormat="1" ht="10.5" customHeight="1" x14ac:dyDescent="0.15">
      <c r="A234" s="66" t="s">
        <v>137</v>
      </c>
      <c r="B234" s="56"/>
      <c r="C234" s="56"/>
      <c r="D234" s="56"/>
      <c r="E234" s="56"/>
      <c r="F234" s="56"/>
      <c r="G234" s="69"/>
      <c r="H234" s="69"/>
      <c r="I234" s="69"/>
      <c r="J234" s="69"/>
      <c r="K234" s="69"/>
      <c r="L234" s="69"/>
      <c r="M234" s="69"/>
      <c r="N234" s="69"/>
      <c r="O234" s="69"/>
      <c r="P234" s="69"/>
      <c r="Q234" s="69"/>
      <c r="R234" s="41">
        <v>61863071</v>
      </c>
      <c r="S234" s="11">
        <v>66274945.424999997</v>
      </c>
      <c r="T234" s="11">
        <v>70686819.849999994</v>
      </c>
      <c r="U234" s="12">
        <v>81726383.584999993</v>
      </c>
      <c r="V234" s="12">
        <v>92765947.319999993</v>
      </c>
      <c r="W234" s="12">
        <v>91225208.280000001</v>
      </c>
      <c r="X234" s="12">
        <v>89684469.24000001</v>
      </c>
      <c r="Y234" s="12">
        <v>92196560.784999996</v>
      </c>
      <c r="Z234" s="12">
        <v>94708652.329999998</v>
      </c>
      <c r="AA234" s="12">
        <v>95085345.789999992</v>
      </c>
      <c r="AB234" s="12">
        <v>95462039.25</v>
      </c>
      <c r="AC234" s="12">
        <v>95841729.225298554</v>
      </c>
      <c r="AD234" s="12">
        <v>99216851</v>
      </c>
      <c r="AE234" s="12">
        <v>101168100.9463644</v>
      </c>
      <c r="AF234" s="12">
        <v>110537758.81</v>
      </c>
      <c r="AG234" s="12">
        <v>116673778.49739327</v>
      </c>
      <c r="AH234" s="12">
        <v>120206725.11</v>
      </c>
      <c r="AI234" s="71">
        <v>3.9161407933146819E-2</v>
      </c>
      <c r="AJ234" s="13">
        <v>3.0280553678011444E-2</v>
      </c>
      <c r="AN234" s="60"/>
      <c r="AO234" s="60"/>
      <c r="AP234" s="60"/>
      <c r="AQ234" s="60"/>
      <c r="AR234" s="60"/>
    </row>
    <row r="235" spans="1:44" s="59" customFormat="1" ht="10.5" customHeight="1" x14ac:dyDescent="0.15">
      <c r="A235" s="66"/>
      <c r="B235" s="56"/>
      <c r="C235" s="56"/>
      <c r="D235" s="56"/>
      <c r="E235" s="56"/>
      <c r="F235" s="56"/>
      <c r="G235" s="69"/>
      <c r="H235" s="69"/>
      <c r="I235" s="69"/>
      <c r="J235" s="69"/>
      <c r="K235" s="69"/>
      <c r="L235" s="69"/>
      <c r="M235" s="69"/>
      <c r="N235" s="69"/>
      <c r="O235" s="69"/>
      <c r="P235" s="69"/>
      <c r="Q235" s="69"/>
      <c r="S235" s="56"/>
      <c r="T235" s="56"/>
      <c r="U235" s="12"/>
      <c r="V235" s="12"/>
      <c r="W235" s="12"/>
      <c r="X235" s="12"/>
      <c r="Y235" s="12"/>
      <c r="Z235" s="12"/>
      <c r="AA235" s="12"/>
      <c r="AB235" s="12"/>
      <c r="AC235" s="12"/>
      <c r="AD235" s="12"/>
      <c r="AE235" s="12"/>
      <c r="AF235" s="12"/>
      <c r="AG235" s="12"/>
      <c r="AH235" s="12"/>
      <c r="AI235" s="71"/>
      <c r="AJ235" s="13"/>
      <c r="AN235" s="60"/>
      <c r="AO235" s="60"/>
      <c r="AP235" s="60"/>
      <c r="AQ235" s="60"/>
      <c r="AR235" s="60"/>
    </row>
    <row r="236" spans="1:44" s="59" customFormat="1" ht="10.5" customHeight="1" thickBot="1" x14ac:dyDescent="0.2">
      <c r="A236" s="72" t="s">
        <v>138</v>
      </c>
      <c r="B236" s="73"/>
      <c r="C236" s="73"/>
      <c r="D236" s="73"/>
      <c r="E236" s="73"/>
      <c r="F236" s="73"/>
      <c r="G236" s="74"/>
      <c r="H236" s="74"/>
      <c r="I236" s="74"/>
      <c r="J236" s="74"/>
      <c r="K236" s="74"/>
      <c r="L236" s="74"/>
      <c r="M236" s="74"/>
      <c r="N236" s="74"/>
      <c r="O236" s="74"/>
      <c r="P236" s="74"/>
      <c r="Q236" s="74"/>
      <c r="R236" s="75"/>
      <c r="S236" s="73"/>
      <c r="T236" s="73"/>
      <c r="U236" s="76"/>
      <c r="V236" s="76"/>
      <c r="W236" s="76"/>
      <c r="X236" s="76"/>
      <c r="Y236" s="76"/>
      <c r="Z236" s="76"/>
      <c r="AA236" s="76"/>
      <c r="AB236" s="76"/>
      <c r="AC236" s="76"/>
      <c r="AD236" s="76"/>
      <c r="AE236" s="76"/>
      <c r="AF236" s="76"/>
      <c r="AG236" s="76"/>
      <c r="AH236" s="76"/>
      <c r="AI236" s="77"/>
      <c r="AJ236" s="77"/>
      <c r="AN236" s="60"/>
      <c r="AO236" s="60"/>
      <c r="AP236" s="60"/>
      <c r="AQ236" s="60"/>
      <c r="AR236" s="60"/>
    </row>
    <row r="237" spans="1:44" s="59" customFormat="1" ht="10.5" customHeight="1" thickTop="1" x14ac:dyDescent="0.2">
      <c r="A237" s="1"/>
      <c r="B237" s="56"/>
      <c r="C237" s="56"/>
      <c r="D237" s="56"/>
      <c r="E237" s="56"/>
      <c r="F237" s="56"/>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58"/>
      <c r="AJ237" s="58"/>
      <c r="AN237" s="60"/>
      <c r="AO237" s="60"/>
      <c r="AP237" s="60"/>
      <c r="AQ237" s="60"/>
      <c r="AR237" s="60"/>
    </row>
    <row r="238" spans="1:44" s="78" customFormat="1" ht="10.5" customHeight="1" x14ac:dyDescent="0.2">
      <c r="C238" s="14"/>
      <c r="D238" s="14"/>
      <c r="E238" s="14"/>
      <c r="F238" s="2"/>
      <c r="G238" s="2"/>
      <c r="H238" s="17"/>
      <c r="I238" s="17"/>
      <c r="J238" s="17"/>
      <c r="K238" s="17"/>
      <c r="L238" s="17"/>
      <c r="M238" s="17"/>
      <c r="N238" s="17"/>
      <c r="O238" s="17"/>
      <c r="P238" s="17"/>
      <c r="Q238" s="17"/>
      <c r="R238" s="17"/>
      <c r="S238" s="17"/>
      <c r="T238" s="17"/>
      <c r="U238" s="17"/>
      <c r="V238" s="17"/>
      <c r="W238" s="17"/>
      <c r="X238" s="17"/>
      <c r="Y238" s="17"/>
      <c r="Z238" s="17"/>
      <c r="AI238" s="4" t="s">
        <v>1</v>
      </c>
      <c r="AJ238" s="4" t="s">
        <v>2</v>
      </c>
      <c r="AK238" s="14"/>
      <c r="AM238" s="41"/>
      <c r="AN238" s="41"/>
      <c r="AO238" s="41"/>
      <c r="AP238" s="41"/>
    </row>
    <row r="239" spans="1:44" s="78" customFormat="1" ht="10.5" customHeight="1" x14ac:dyDescent="0.2">
      <c r="A239" s="66" t="s">
        <v>139</v>
      </c>
      <c r="C239" s="14"/>
      <c r="D239" s="14"/>
      <c r="E239" s="14"/>
      <c r="F239" s="2"/>
      <c r="G239" s="2"/>
      <c r="H239" s="17"/>
      <c r="I239" s="17"/>
      <c r="J239" s="17"/>
      <c r="K239" s="17"/>
      <c r="L239" s="17"/>
      <c r="M239" s="17"/>
      <c r="N239" s="17"/>
      <c r="O239" s="17"/>
      <c r="P239" s="17"/>
      <c r="Q239" s="17"/>
      <c r="R239" s="17"/>
      <c r="S239" s="17"/>
      <c r="T239" s="17"/>
      <c r="U239" s="17"/>
      <c r="V239" s="17"/>
      <c r="W239" s="17"/>
      <c r="X239" s="17"/>
      <c r="Y239" s="17"/>
      <c r="Z239" s="17"/>
      <c r="AI239" s="4" t="s">
        <v>3</v>
      </c>
      <c r="AJ239" s="4" t="s">
        <v>4</v>
      </c>
      <c r="AK239" s="14"/>
      <c r="AM239" s="41"/>
      <c r="AN239" s="41"/>
      <c r="AO239" s="41"/>
      <c r="AP239" s="41"/>
    </row>
    <row r="240" spans="1:44" s="78" customFormat="1" ht="10.5" customHeight="1" thickBot="1" x14ac:dyDescent="0.3">
      <c r="B240" s="8"/>
      <c r="C240" s="8"/>
      <c r="D240" s="8"/>
      <c r="E240" s="8"/>
      <c r="F240" s="2"/>
      <c r="G240" s="79" t="s">
        <v>176</v>
      </c>
      <c r="H240" s="79" t="s">
        <v>156</v>
      </c>
      <c r="I240" s="79" t="s">
        <v>157</v>
      </c>
      <c r="J240" s="79" t="s">
        <v>158</v>
      </c>
      <c r="K240" s="79">
        <v>1996</v>
      </c>
      <c r="L240" s="79" t="s">
        <v>177</v>
      </c>
      <c r="M240" s="79">
        <v>1998</v>
      </c>
      <c r="N240" s="79">
        <v>1999</v>
      </c>
      <c r="O240" s="79">
        <v>2000</v>
      </c>
      <c r="P240" s="79">
        <v>2001</v>
      </c>
      <c r="Q240" s="79" t="s">
        <v>178</v>
      </c>
      <c r="R240" s="79">
        <v>2003</v>
      </c>
      <c r="S240" s="79">
        <v>2004</v>
      </c>
      <c r="T240" s="79">
        <v>2005</v>
      </c>
      <c r="U240" s="79">
        <v>2006</v>
      </c>
      <c r="V240" s="79">
        <v>2007</v>
      </c>
      <c r="W240" s="79">
        <v>2008</v>
      </c>
      <c r="X240" s="79">
        <v>2009</v>
      </c>
      <c r="Y240" s="79">
        <v>2010</v>
      </c>
      <c r="Z240" s="79">
        <v>2011</v>
      </c>
      <c r="AA240" s="79">
        <v>2012</v>
      </c>
      <c r="AB240" s="79">
        <v>2013</v>
      </c>
      <c r="AC240" s="79">
        <v>2014</v>
      </c>
      <c r="AD240" s="79">
        <v>2015</v>
      </c>
      <c r="AE240" s="79">
        <v>2016</v>
      </c>
      <c r="AF240" s="79">
        <v>2017</v>
      </c>
      <c r="AG240" s="79">
        <v>2018</v>
      </c>
      <c r="AH240" s="79">
        <v>2019</v>
      </c>
      <c r="AI240" s="7" t="s">
        <v>32</v>
      </c>
      <c r="AJ240" s="7" t="s">
        <v>33</v>
      </c>
      <c r="AK240" s="14"/>
      <c r="AM240" s="41"/>
      <c r="AN240" s="41"/>
      <c r="AO240" s="41"/>
      <c r="AP240" s="41"/>
    </row>
    <row r="241" spans="1:44" ht="10.5" customHeight="1" x14ac:dyDescent="0.2">
      <c r="A241" s="11"/>
      <c r="B241" s="11" t="s">
        <v>140</v>
      </c>
      <c r="C241" s="11"/>
      <c r="D241" s="11"/>
      <c r="E241" s="11"/>
      <c r="F241" s="9"/>
      <c r="G241" s="11"/>
      <c r="H241" s="11"/>
      <c r="I241" s="11"/>
      <c r="J241" s="11"/>
      <c r="K241" s="11"/>
      <c r="L241" s="11"/>
      <c r="M241" s="11"/>
      <c r="N241" s="11"/>
      <c r="O241" s="11"/>
      <c r="P241" s="11"/>
      <c r="Q241" s="11"/>
      <c r="R241" s="11">
        <v>130998</v>
      </c>
      <c r="S241" s="11">
        <v>136331</v>
      </c>
      <c r="T241" s="11">
        <v>141498</v>
      </c>
      <c r="U241" s="11">
        <v>147213</v>
      </c>
      <c r="V241" s="11">
        <v>151411</v>
      </c>
      <c r="W241" s="11">
        <v>156399</v>
      </c>
      <c r="X241" s="11">
        <v>159737</v>
      </c>
      <c r="Y241" s="11">
        <v>162829</v>
      </c>
      <c r="Z241" s="11">
        <v>164032</v>
      </c>
      <c r="AA241" s="11">
        <v>167415</v>
      </c>
      <c r="AB241" s="41">
        <v>170962</v>
      </c>
      <c r="AC241" s="41">
        <v>175040</v>
      </c>
      <c r="AD241" s="41">
        <v>179796</v>
      </c>
      <c r="AE241" s="41">
        <v>183184</v>
      </c>
      <c r="AF241" s="41">
        <v>186497</v>
      </c>
      <c r="AG241" s="41">
        <v>188876</v>
      </c>
      <c r="AH241" s="41">
        <v>192122</v>
      </c>
      <c r="AI241" s="13">
        <v>1.9638561355158846E-2</v>
      </c>
      <c r="AJ241" s="13">
        <v>1.718587856583155E-2</v>
      </c>
      <c r="AK241" s="78"/>
      <c r="AL241" s="78"/>
      <c r="AM241" s="41"/>
      <c r="AN241" s="41"/>
      <c r="AO241" s="41"/>
      <c r="AP241" s="41"/>
      <c r="AQ241"/>
      <c r="AR241"/>
    </row>
    <row r="242" spans="1:44" ht="10.5" customHeight="1" x14ac:dyDescent="0.2">
      <c r="A242" s="11"/>
      <c r="B242" s="11" t="s">
        <v>141</v>
      </c>
      <c r="C242" s="80"/>
      <c r="D242" s="11"/>
      <c r="E242" s="11"/>
      <c r="F242" s="2"/>
      <c r="G242" s="11"/>
      <c r="H242" s="11"/>
      <c r="I242" s="11"/>
      <c r="J242" s="11"/>
      <c r="K242" s="11"/>
      <c r="L242" s="11"/>
      <c r="M242" s="11"/>
      <c r="N242" s="11"/>
      <c r="O242" s="11"/>
      <c r="P242" s="11"/>
      <c r="Q242" s="11"/>
      <c r="R242" s="11">
        <v>4753626</v>
      </c>
      <c r="S242" s="11">
        <v>5234246</v>
      </c>
      <c r="T242" s="11">
        <v>5739579</v>
      </c>
      <c r="U242" s="11">
        <v>6438859</v>
      </c>
      <c r="V242" s="11">
        <v>6965062</v>
      </c>
      <c r="W242" s="11">
        <v>7103654</v>
      </c>
      <c r="X242" s="11">
        <v>6821352</v>
      </c>
      <c r="Y242" s="11">
        <v>6630265</v>
      </c>
      <c r="Z242" s="11">
        <v>7087255</v>
      </c>
      <c r="AA242" s="11">
        <v>7543794</v>
      </c>
      <c r="AB242" s="41">
        <v>7738133</v>
      </c>
      <c r="AC242" s="41">
        <v>8493902</v>
      </c>
      <c r="AD242" s="41">
        <v>9163107</v>
      </c>
      <c r="AE242" s="41">
        <v>9649057</v>
      </c>
      <c r="AF242" s="41">
        <v>10140166</v>
      </c>
      <c r="AG242" s="41">
        <v>10813382</v>
      </c>
      <c r="AH242" s="41">
        <v>11396255</v>
      </c>
      <c r="AI242" s="13">
        <v>6.6647684044076616E-2</v>
      </c>
      <c r="AJ242" s="13">
        <v>5.3902932496049799E-2</v>
      </c>
      <c r="AK242" s="78"/>
      <c r="AL242" s="78"/>
      <c r="AM242" s="41"/>
      <c r="AN242" s="41"/>
      <c r="AO242" s="41"/>
      <c r="AP242" s="41"/>
      <c r="AQ242"/>
      <c r="AR242"/>
    </row>
    <row r="243" spans="1:44" ht="10.5" customHeight="1" x14ac:dyDescent="0.2">
      <c r="A243" s="11"/>
      <c r="B243" s="11" t="s">
        <v>142</v>
      </c>
      <c r="C243" s="80"/>
      <c r="D243" s="11"/>
      <c r="E243" s="11"/>
      <c r="F243" s="2"/>
      <c r="G243" s="11"/>
      <c r="H243" s="11"/>
      <c r="I243" s="11"/>
      <c r="J243" s="11"/>
      <c r="K243" s="11"/>
      <c r="L243" s="11"/>
      <c r="M243" s="11"/>
      <c r="N243" s="11"/>
      <c r="O243" s="11"/>
      <c r="P243" s="11"/>
      <c r="Q243" s="11"/>
      <c r="R243" s="11"/>
      <c r="S243" s="11"/>
      <c r="T243" s="11"/>
      <c r="U243" s="11">
        <f>U242*1000/U241</f>
        <v>43738.385876247339</v>
      </c>
      <c r="V243" s="11">
        <f t="shared" ref="V243:AA243" si="15">V242*1000/V241</f>
        <v>46001.03030823388</v>
      </c>
      <c r="W243" s="11">
        <f t="shared" si="15"/>
        <v>45420.07301836968</v>
      </c>
      <c r="X243" s="11">
        <f t="shared" si="15"/>
        <v>42703.644115014053</v>
      </c>
      <c r="Y243" s="11">
        <f t="shared" si="15"/>
        <v>40719.190070564822</v>
      </c>
      <c r="Z243" s="11">
        <f t="shared" si="15"/>
        <v>43206.538968006244</v>
      </c>
      <c r="AA243" s="11">
        <f t="shared" si="15"/>
        <v>45060.442612669118</v>
      </c>
      <c r="AB243" s="11">
        <v>45262.298054538434</v>
      </c>
      <c r="AC243" s="11">
        <v>48525.491316270563</v>
      </c>
      <c r="AD243" s="11">
        <v>50963.909096976575</v>
      </c>
      <c r="AE243" s="11">
        <v>52674.125469473314</v>
      </c>
      <c r="AF243" s="11">
        <v>54371.737883183108</v>
      </c>
      <c r="AG243" s="11">
        <v>57251.223024629915</v>
      </c>
      <c r="AH243" s="11">
        <v>59317.803270838318</v>
      </c>
      <c r="AI243" s="13">
        <v>4.6103712109945905E-2</v>
      </c>
      <c r="AJ243" s="13">
        <v>3.6096700420169964E-2</v>
      </c>
      <c r="AK243" s="78"/>
      <c r="AL243" s="78"/>
      <c r="AM243" s="41"/>
      <c r="AN243" s="41"/>
      <c r="AO243" s="41"/>
      <c r="AP243" s="41"/>
      <c r="AQ243"/>
      <c r="AR243"/>
    </row>
    <row r="244" spans="1:44" ht="10.5" customHeight="1" x14ac:dyDescent="0.2">
      <c r="A244" s="8"/>
      <c r="B244" s="11"/>
      <c r="C244" s="80"/>
      <c r="D244" s="8"/>
      <c r="E244" s="8"/>
      <c r="F244" s="2"/>
      <c r="G244" s="11"/>
      <c r="H244" s="11"/>
      <c r="I244" s="11"/>
      <c r="J244" s="11"/>
      <c r="K244" s="11"/>
      <c r="L244" s="11"/>
      <c r="M244" s="11"/>
      <c r="N244" s="11"/>
      <c r="O244" s="11"/>
      <c r="P244" s="11"/>
      <c r="Q244" s="11"/>
      <c r="R244" s="11"/>
      <c r="S244" s="11"/>
      <c r="T244" s="11"/>
      <c r="U244" s="11"/>
      <c r="V244" s="11"/>
      <c r="W244" s="11"/>
      <c r="X244" s="11"/>
      <c r="Y244" s="11"/>
      <c r="Z244" s="11"/>
      <c r="AA244" s="11"/>
      <c r="AB244" s="41"/>
      <c r="AC244" s="41"/>
      <c r="AD244" s="41"/>
      <c r="AE244" s="41"/>
      <c r="AF244" s="41"/>
      <c r="AG244" s="41"/>
      <c r="AH244" s="41"/>
      <c r="AI244" s="13"/>
      <c r="AJ244" s="13"/>
      <c r="AK244" s="78"/>
      <c r="AL244" s="78"/>
      <c r="AM244" s="41"/>
      <c r="AN244" s="41"/>
      <c r="AO244" s="41"/>
      <c r="AP244" s="41"/>
      <c r="AQ244"/>
      <c r="AR244"/>
    </row>
    <row r="245" spans="1:44" ht="10.5" customHeight="1" x14ac:dyDescent="0.2">
      <c r="A245" s="11"/>
      <c r="B245" s="11" t="s">
        <v>143</v>
      </c>
      <c r="C245" s="11"/>
      <c r="D245" s="11"/>
      <c r="E245" s="11"/>
      <c r="F245" s="9"/>
      <c r="G245" s="11"/>
      <c r="H245" s="11"/>
      <c r="I245" s="11"/>
      <c r="J245" s="11"/>
      <c r="K245" s="11"/>
      <c r="L245" s="11"/>
      <c r="M245" s="11"/>
      <c r="N245" s="11"/>
      <c r="O245" s="11"/>
      <c r="P245" s="11"/>
      <c r="Q245" s="11"/>
      <c r="R245" s="11">
        <v>55921</v>
      </c>
      <c r="S245" s="11">
        <v>58830</v>
      </c>
      <c r="T245" s="11">
        <v>61574</v>
      </c>
      <c r="U245" s="11">
        <v>62868</v>
      </c>
      <c r="V245" s="11">
        <v>63906</v>
      </c>
      <c r="W245" s="11">
        <v>63741</v>
      </c>
      <c r="X245" s="11">
        <v>62884</v>
      </c>
      <c r="Y245" s="11">
        <v>65336</v>
      </c>
      <c r="Z245" s="11">
        <v>65765</v>
      </c>
      <c r="AA245" s="11">
        <v>66043</v>
      </c>
      <c r="AB245" s="41">
        <v>67472</v>
      </c>
      <c r="AC245" s="41">
        <v>69430</v>
      </c>
      <c r="AD245" s="41">
        <v>71613</v>
      </c>
      <c r="AE245" s="41">
        <v>72294</v>
      </c>
      <c r="AF245" s="41">
        <v>73913</v>
      </c>
      <c r="AG245" s="41">
        <v>75591</v>
      </c>
      <c r="AH245" s="41">
        <v>77263</v>
      </c>
      <c r="AI245" s="13">
        <v>2.2840691679324676E-2</v>
      </c>
      <c r="AJ245" s="13">
        <v>2.2119035334894364E-2</v>
      </c>
      <c r="AK245" s="78"/>
      <c r="AL245" s="78"/>
      <c r="AM245" s="41"/>
      <c r="AN245" s="41"/>
      <c r="AO245" s="41"/>
      <c r="AP245" s="41"/>
      <c r="AQ245"/>
      <c r="AR245"/>
    </row>
    <row r="246" spans="1:44" ht="10.5" customHeight="1" x14ac:dyDescent="0.2">
      <c r="A246" s="11"/>
      <c r="B246" s="11" t="s">
        <v>144</v>
      </c>
      <c r="C246" s="80"/>
      <c r="D246" s="11"/>
      <c r="E246" s="11"/>
      <c r="F246" s="2"/>
      <c r="G246" s="11"/>
      <c r="H246" s="11"/>
      <c r="I246" s="11"/>
      <c r="J246" s="11"/>
      <c r="K246" s="11"/>
      <c r="L246" s="11"/>
      <c r="M246" s="11"/>
      <c r="N246" s="11"/>
      <c r="O246" s="11"/>
      <c r="P246" s="11"/>
      <c r="Q246" s="11"/>
      <c r="R246" s="11">
        <v>53259</v>
      </c>
      <c r="S246" s="11">
        <v>55914</v>
      </c>
      <c r="T246" s="11">
        <v>58579</v>
      </c>
      <c r="U246" s="11">
        <v>59859</v>
      </c>
      <c r="V246" s="11">
        <v>61117</v>
      </c>
      <c r="W246" s="11">
        <v>60361</v>
      </c>
      <c r="X246" s="11">
        <v>57398</v>
      </c>
      <c r="Y246" s="11">
        <v>59684</v>
      </c>
      <c r="Z246" s="11">
        <v>60131</v>
      </c>
      <c r="AA246" s="11">
        <v>61164</v>
      </c>
      <c r="AB246" s="41">
        <v>63279</v>
      </c>
      <c r="AC246" s="41">
        <v>65598</v>
      </c>
      <c r="AD246" s="41">
        <v>67743</v>
      </c>
      <c r="AE246" s="41">
        <v>68914</v>
      </c>
      <c r="AF246" s="41">
        <v>70955</v>
      </c>
      <c r="AG246" s="41">
        <v>73184</v>
      </c>
      <c r="AH246" s="41">
        <v>75268</v>
      </c>
      <c r="AI246" s="13">
        <v>2.9339079802163326E-2</v>
      </c>
      <c r="AJ246" s="13">
        <v>2.8476169654569304E-2</v>
      </c>
      <c r="AK246" s="78"/>
      <c r="AL246" s="78"/>
      <c r="AM246" s="41"/>
      <c r="AN246" s="41"/>
      <c r="AO246" s="41"/>
      <c r="AP246" s="41"/>
      <c r="AQ246"/>
      <c r="AR246"/>
    </row>
    <row r="247" spans="1:44" ht="10.5" customHeight="1" x14ac:dyDescent="0.2">
      <c r="A247" s="11"/>
      <c r="B247" s="11" t="s">
        <v>145</v>
      </c>
      <c r="C247" s="80"/>
      <c r="D247" s="11"/>
      <c r="E247" s="11"/>
      <c r="F247" s="2"/>
      <c r="G247" s="11"/>
      <c r="H247" s="11"/>
      <c r="I247" s="11"/>
      <c r="J247" s="11"/>
      <c r="K247" s="11"/>
      <c r="L247" s="11"/>
      <c r="M247" s="11"/>
      <c r="N247" s="11"/>
      <c r="O247" s="11"/>
      <c r="P247" s="11"/>
      <c r="Q247" s="11"/>
      <c r="R247" s="11">
        <v>2662</v>
      </c>
      <c r="S247" s="11">
        <v>2916</v>
      </c>
      <c r="T247" s="11">
        <v>2995</v>
      </c>
      <c r="U247" s="11">
        <v>3009</v>
      </c>
      <c r="V247" s="11">
        <v>2789</v>
      </c>
      <c r="W247" s="11">
        <v>63741</v>
      </c>
      <c r="X247" s="11">
        <v>5486</v>
      </c>
      <c r="Y247" s="11">
        <v>5652</v>
      </c>
      <c r="Z247" s="11">
        <v>5634</v>
      </c>
      <c r="AA247" s="11">
        <v>4879</v>
      </c>
      <c r="AB247" s="41">
        <v>4193</v>
      </c>
      <c r="AC247" s="41">
        <v>3832</v>
      </c>
      <c r="AD247" s="41">
        <v>3870</v>
      </c>
      <c r="AE247" s="41">
        <v>3380</v>
      </c>
      <c r="AF247" s="41">
        <v>2958</v>
      </c>
      <c r="AG247" s="41">
        <v>2407</v>
      </c>
      <c r="AH247" s="41">
        <v>1995</v>
      </c>
      <c r="AI247" s="13">
        <v>-0.1164394037390124</v>
      </c>
      <c r="AJ247" s="13">
        <v>-0.17116742833402576</v>
      </c>
      <c r="AK247" s="78"/>
      <c r="AL247" s="78"/>
      <c r="AM247" s="41"/>
      <c r="AN247" s="41"/>
      <c r="AO247" s="41"/>
      <c r="AP247" s="41"/>
      <c r="AQ247"/>
      <c r="AR247"/>
    </row>
    <row r="248" spans="1:44" ht="10.5" customHeight="1" x14ac:dyDescent="0.2">
      <c r="A248" s="11"/>
      <c r="B248" s="11" t="s">
        <v>146</v>
      </c>
      <c r="C248" s="80"/>
      <c r="D248" s="8"/>
      <c r="E248" s="8"/>
      <c r="F248" s="2"/>
      <c r="G248" s="11"/>
      <c r="H248" s="11"/>
      <c r="I248" s="11"/>
      <c r="J248" s="11"/>
      <c r="K248" s="11"/>
      <c r="L248" s="11"/>
      <c r="M248" s="11"/>
      <c r="N248" s="11"/>
      <c r="O248" s="11"/>
      <c r="P248" s="11"/>
      <c r="Q248" s="11"/>
      <c r="R248" s="81">
        <v>4.8</v>
      </c>
      <c r="S248" s="81">
        <v>5</v>
      </c>
      <c r="T248" s="81">
        <v>4.9000000000000004</v>
      </c>
      <c r="U248" s="81">
        <v>4.4000000000000004</v>
      </c>
      <c r="V248" s="81">
        <v>4.4000000000000004</v>
      </c>
      <c r="W248" s="81">
        <v>5.3</v>
      </c>
      <c r="X248" s="81">
        <v>8.6999999999999993</v>
      </c>
      <c r="Y248" s="81">
        <v>8.6999999999999993</v>
      </c>
      <c r="Z248" s="81">
        <v>8.6</v>
      </c>
      <c r="AA248" s="81">
        <v>7.4</v>
      </c>
      <c r="AB248" s="82">
        <v>6.2</v>
      </c>
      <c r="AC248" s="82">
        <v>5.5</v>
      </c>
      <c r="AD248" s="82">
        <v>5.4</v>
      </c>
      <c r="AE248" s="82">
        <v>4.7</v>
      </c>
      <c r="AF248" s="82">
        <v>4</v>
      </c>
      <c r="AG248" s="82">
        <v>3.2</v>
      </c>
      <c r="AH248" s="82">
        <v>2.6</v>
      </c>
      <c r="AI248" s="13">
        <v>-0.13483898180433307</v>
      </c>
      <c r="AJ248" s="13">
        <v>-0.18750000000000003</v>
      </c>
      <c r="AK248" s="78"/>
      <c r="AL248" s="78"/>
      <c r="AM248" s="41"/>
      <c r="AN248" s="41"/>
      <c r="AO248" s="41"/>
      <c r="AP248" s="41"/>
      <c r="AQ248"/>
      <c r="AR248"/>
    </row>
    <row r="249" spans="1:44" ht="10.5" customHeight="1" x14ac:dyDescent="0.2">
      <c r="AK249" s="78"/>
      <c r="AL249" s="78"/>
      <c r="AM249" s="41"/>
      <c r="AN249" s="41"/>
      <c r="AO249" s="41"/>
      <c r="AP249" s="41"/>
      <c r="AQ249"/>
      <c r="AR249"/>
    </row>
    <row r="250" spans="1:44" s="59" customFormat="1" ht="10.5" customHeight="1" x14ac:dyDescent="0.15">
      <c r="A250" s="11"/>
      <c r="B250" s="52" t="s">
        <v>147</v>
      </c>
      <c r="X250" s="12"/>
      <c r="Y250" s="12"/>
      <c r="Z250" s="12"/>
      <c r="AA250" s="12"/>
      <c r="AB250" s="12"/>
      <c r="AC250" s="12"/>
      <c r="AD250" s="12"/>
      <c r="AE250" s="12"/>
      <c r="AF250" s="12"/>
      <c r="AG250" s="12"/>
      <c r="AH250" s="12"/>
      <c r="AI250" s="13"/>
      <c r="AJ250" s="13"/>
      <c r="AN250" s="60"/>
      <c r="AO250" s="60"/>
      <c r="AP250" s="60"/>
      <c r="AQ250" s="60"/>
      <c r="AR250" s="60"/>
    </row>
    <row r="251" spans="1:44" s="60" customFormat="1" ht="10.5" customHeight="1" x14ac:dyDescent="0.15">
      <c r="A251" s="83"/>
      <c r="B251" s="84" t="s">
        <v>148</v>
      </c>
      <c r="C251" s="84"/>
      <c r="D251" s="84"/>
      <c r="E251" s="84"/>
      <c r="F251" s="84"/>
      <c r="G251" s="85"/>
      <c r="H251" s="85"/>
      <c r="I251" s="85"/>
      <c r="J251" s="85"/>
      <c r="K251" s="85"/>
      <c r="L251" s="85"/>
      <c r="M251" s="85"/>
      <c r="N251" s="85"/>
      <c r="O251" s="85"/>
      <c r="P251" s="85"/>
      <c r="Q251" s="85"/>
      <c r="S251" s="84"/>
      <c r="T251" s="84"/>
      <c r="U251" s="86"/>
      <c r="V251" s="86"/>
      <c r="W251" s="86"/>
      <c r="X251" s="86"/>
      <c r="Y251" s="86"/>
      <c r="Z251" s="86"/>
      <c r="AA251" s="86"/>
      <c r="AB251" s="86"/>
      <c r="AC251" s="86"/>
      <c r="AD251" s="86"/>
      <c r="AE251" s="86"/>
      <c r="AF251" s="86"/>
      <c r="AG251" s="86"/>
      <c r="AH251" s="86"/>
      <c r="AI251" s="71"/>
      <c r="AJ251" s="71"/>
    </row>
    <row r="252" spans="1:44" s="59" customFormat="1" ht="10.5" customHeight="1" thickBot="1" x14ac:dyDescent="0.2">
      <c r="A252" s="87"/>
      <c r="B252" s="73"/>
      <c r="C252" s="73"/>
      <c r="D252" s="73"/>
      <c r="E252" s="73"/>
      <c r="F252" s="73"/>
      <c r="G252" s="74"/>
      <c r="H252" s="74"/>
      <c r="I252" s="74"/>
      <c r="J252" s="74"/>
      <c r="K252" s="74"/>
      <c r="L252" s="74"/>
      <c r="M252" s="74"/>
      <c r="N252" s="74"/>
      <c r="O252" s="74"/>
      <c r="P252" s="74"/>
      <c r="Q252" s="74"/>
      <c r="R252" s="75"/>
      <c r="S252" s="73"/>
      <c r="T252" s="73"/>
      <c r="U252" s="76"/>
      <c r="V252" s="76"/>
      <c r="W252" s="76"/>
      <c r="X252" s="76"/>
      <c r="Y252" s="76"/>
      <c r="Z252" s="76"/>
      <c r="AA252" s="76"/>
      <c r="AB252" s="76"/>
      <c r="AC252" s="76"/>
      <c r="AD252" s="76"/>
      <c r="AE252" s="76"/>
      <c r="AF252" s="76"/>
      <c r="AG252" s="76"/>
      <c r="AH252" s="76"/>
      <c r="AI252" s="77"/>
      <c r="AJ252" s="77"/>
      <c r="AN252" s="60"/>
      <c r="AO252" s="60"/>
      <c r="AP252" s="60"/>
      <c r="AQ252" s="60"/>
      <c r="AR252" s="60"/>
    </row>
    <row r="253" spans="1:44" s="59" customFormat="1" ht="10.5" customHeight="1" thickTop="1" x14ac:dyDescent="0.2">
      <c r="A253" s="1"/>
      <c r="B253" s="56"/>
      <c r="C253" s="56"/>
      <c r="D253" s="56"/>
      <c r="E253" s="56"/>
      <c r="F253" s="56"/>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58"/>
      <c r="AJ253" s="58"/>
      <c r="AN253" s="60"/>
      <c r="AO253" s="60"/>
      <c r="AP253" s="60"/>
      <c r="AQ253" s="60"/>
      <c r="AR253" s="60"/>
    </row>
    <row r="254" spans="1:44" ht="10.5" customHeight="1" x14ac:dyDescent="0.2">
      <c r="B254" s="8"/>
      <c r="C254" s="8"/>
      <c r="D254" s="8"/>
      <c r="E254" s="8"/>
      <c r="F254" s="2"/>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4" t="s">
        <v>1</v>
      </c>
      <c r="AJ254" s="4" t="s">
        <v>2</v>
      </c>
    </row>
    <row r="255" spans="1:44" ht="10.5" customHeight="1" x14ac:dyDescent="0.2">
      <c r="A255" s="8"/>
      <c r="B255" s="8"/>
      <c r="C255" s="8"/>
      <c r="D255" s="8"/>
      <c r="E255" s="8"/>
      <c r="F255" s="2"/>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4" t="s">
        <v>3</v>
      </c>
      <c r="AJ255" s="4" t="s">
        <v>4</v>
      </c>
    </row>
    <row r="256" spans="1:44" ht="10.5" customHeight="1" thickBot="1" x14ac:dyDescent="0.25">
      <c r="A256" s="8" t="s">
        <v>179</v>
      </c>
      <c r="B256" s="8"/>
      <c r="C256" s="8"/>
      <c r="D256" s="8"/>
      <c r="E256" s="8"/>
      <c r="F256" s="2"/>
      <c r="G256" s="6" t="s">
        <v>5</v>
      </c>
      <c r="H256" s="6" t="s">
        <v>6</v>
      </c>
      <c r="I256" s="6" t="s">
        <v>7</v>
      </c>
      <c r="J256" s="6" t="s">
        <v>8</v>
      </c>
      <c r="K256" s="6" t="s">
        <v>9</v>
      </c>
      <c r="L256" s="6" t="s">
        <v>10</v>
      </c>
      <c r="M256" s="6" t="s">
        <v>11</v>
      </c>
      <c r="N256" s="6" t="s">
        <v>12</v>
      </c>
      <c r="O256" s="6" t="s">
        <v>13</v>
      </c>
      <c r="P256" s="6" t="s">
        <v>14</v>
      </c>
      <c r="Q256" s="6" t="s">
        <v>15</v>
      </c>
      <c r="R256" s="6" t="s">
        <v>16</v>
      </c>
      <c r="S256" s="6" t="s">
        <v>17</v>
      </c>
      <c r="T256" s="6" t="s">
        <v>18</v>
      </c>
      <c r="U256" s="6" t="s">
        <v>19</v>
      </c>
      <c r="V256" s="6" t="s">
        <v>20</v>
      </c>
      <c r="W256" s="6" t="s">
        <v>21</v>
      </c>
      <c r="X256" s="6" t="s">
        <v>22</v>
      </c>
      <c r="Y256" s="6" t="s">
        <v>23</v>
      </c>
      <c r="Z256" s="6" t="s">
        <v>24</v>
      </c>
      <c r="AA256" s="6" t="s">
        <v>25</v>
      </c>
      <c r="AB256" s="6" t="s">
        <v>85</v>
      </c>
      <c r="AC256" s="6" t="s">
        <v>27</v>
      </c>
      <c r="AD256" s="6" t="s">
        <v>28</v>
      </c>
      <c r="AE256" s="6" t="s">
        <v>29</v>
      </c>
      <c r="AF256" s="6" t="s">
        <v>30</v>
      </c>
      <c r="AG256" s="6" t="s">
        <v>31</v>
      </c>
      <c r="AH256" s="6" t="s">
        <v>2</v>
      </c>
      <c r="AI256" s="7" t="s">
        <v>32</v>
      </c>
      <c r="AJ256" s="7" t="s">
        <v>33</v>
      </c>
    </row>
    <row r="257" spans="1:36" ht="10.5" customHeight="1" x14ac:dyDescent="0.2">
      <c r="A257" s="14"/>
      <c r="B257" s="11" t="s">
        <v>150</v>
      </c>
      <c r="C257" s="8"/>
      <c r="D257" s="8"/>
      <c r="E257" s="8"/>
      <c r="F257" s="2"/>
      <c r="G257" s="86">
        <f>SUM(G258:G260)</f>
        <v>78324693</v>
      </c>
      <c r="H257" s="86">
        <f>SUM(H258:H260)</f>
        <v>83551126</v>
      </c>
      <c r="I257" s="86">
        <f>SUM(I258:I260)</f>
        <v>89298874</v>
      </c>
      <c r="J257" s="86">
        <f>SUM(J258:J260)</f>
        <v>87754295</v>
      </c>
      <c r="K257" s="86">
        <f>SUM(K258:K260)</f>
        <v>97091223</v>
      </c>
      <c r="L257" s="86">
        <f t="shared" ref="L257:Q257" si="16">SUM(L258:L260)</f>
        <v>104067553</v>
      </c>
      <c r="M257" s="86">
        <f t="shared" si="16"/>
        <v>113774460</v>
      </c>
      <c r="N257" s="86">
        <f t="shared" si="16"/>
        <v>134585975</v>
      </c>
      <c r="O257" s="86">
        <f t="shared" si="16"/>
        <v>146656261</v>
      </c>
      <c r="P257" s="86">
        <f t="shared" si="16"/>
        <v>154486880</v>
      </c>
      <c r="Q257" s="86">
        <f t="shared" si="16"/>
        <v>166928910</v>
      </c>
      <c r="R257" s="86">
        <f>SUM(R258:R261)</f>
        <v>194849306</v>
      </c>
      <c r="S257" s="86">
        <f t="shared" ref="S257:AA257" si="17">SUM(S258:S261)</f>
        <v>211264501.17000002</v>
      </c>
      <c r="T257" s="86">
        <f t="shared" si="17"/>
        <v>251606765</v>
      </c>
      <c r="U257" s="86">
        <f t="shared" si="17"/>
        <v>274602170</v>
      </c>
      <c r="V257" s="86">
        <f t="shared" si="17"/>
        <v>267431867.65000001</v>
      </c>
      <c r="W257" s="86">
        <f t="shared" si="17"/>
        <v>307968968.24000001</v>
      </c>
      <c r="X257" s="86">
        <f t="shared" si="17"/>
        <v>338197037.86000001</v>
      </c>
      <c r="Y257" s="86">
        <f t="shared" si="17"/>
        <v>320545581</v>
      </c>
      <c r="Z257" s="86">
        <f t="shared" si="17"/>
        <v>333207975.35000002</v>
      </c>
      <c r="AA257" s="86">
        <f t="shared" si="17"/>
        <v>329919502</v>
      </c>
      <c r="AB257" s="86">
        <v>325111010</v>
      </c>
      <c r="AC257" s="86">
        <v>334393814</v>
      </c>
      <c r="AD257" s="86">
        <v>345703810</v>
      </c>
      <c r="AE257" s="86">
        <v>367200103</v>
      </c>
      <c r="AF257" s="86">
        <v>382519319</v>
      </c>
      <c r="AG257" s="86">
        <v>395493658</v>
      </c>
      <c r="AH257" s="86">
        <v>416867432</v>
      </c>
      <c r="AI257" s="13">
        <v>4.2303945210996119E-2</v>
      </c>
      <c r="AJ257" s="13">
        <v>5.4043278742032318E-2</v>
      </c>
    </row>
    <row r="258" spans="1:36" ht="10.5" customHeight="1" x14ac:dyDescent="0.2">
      <c r="A258" s="14"/>
      <c r="B258" s="11"/>
      <c r="C258" s="11" t="s">
        <v>151</v>
      </c>
      <c r="D258" s="11"/>
      <c r="E258" s="11"/>
      <c r="F258" s="2"/>
      <c r="G258" s="86">
        <f t="shared" ref="G258:AA258" si="18">G65</f>
        <v>42006336</v>
      </c>
      <c r="H258" s="86">
        <f t="shared" si="18"/>
        <v>47525356</v>
      </c>
      <c r="I258" s="86">
        <f t="shared" si="18"/>
        <v>53646743</v>
      </c>
      <c r="J258" s="86">
        <f t="shared" si="18"/>
        <v>51753529</v>
      </c>
      <c r="K258" s="86">
        <f t="shared" si="18"/>
        <v>53905257</v>
      </c>
      <c r="L258" s="86">
        <f t="shared" si="18"/>
        <v>58706971</v>
      </c>
      <c r="M258" s="86">
        <f t="shared" si="18"/>
        <v>66700922</v>
      </c>
      <c r="N258" s="86">
        <f t="shared" si="18"/>
        <v>77895175</v>
      </c>
      <c r="O258" s="86">
        <f t="shared" si="18"/>
        <v>89085139</v>
      </c>
      <c r="P258" s="86">
        <f t="shared" si="18"/>
        <v>93775179</v>
      </c>
      <c r="Q258" s="86">
        <f t="shared" si="18"/>
        <v>104569760</v>
      </c>
      <c r="R258" s="86">
        <f t="shared" si="18"/>
        <v>110034032</v>
      </c>
      <c r="S258" s="86">
        <f t="shared" si="18"/>
        <v>125714278</v>
      </c>
      <c r="T258" s="86">
        <f t="shared" si="18"/>
        <v>131865964</v>
      </c>
      <c r="U258" s="86">
        <f t="shared" si="18"/>
        <v>154724828</v>
      </c>
      <c r="V258" s="86">
        <f t="shared" si="18"/>
        <v>142855717</v>
      </c>
      <c r="W258" s="86">
        <f t="shared" si="18"/>
        <v>162129894</v>
      </c>
      <c r="X258" s="86">
        <f t="shared" si="18"/>
        <v>156768062</v>
      </c>
      <c r="Y258" s="86">
        <f t="shared" si="18"/>
        <v>159909079</v>
      </c>
      <c r="Z258" s="86">
        <f t="shared" si="18"/>
        <v>163714676</v>
      </c>
      <c r="AA258" s="86">
        <f t="shared" si="18"/>
        <v>165540927</v>
      </c>
      <c r="AB258" s="86">
        <v>162180810</v>
      </c>
      <c r="AC258" s="86">
        <v>171881593</v>
      </c>
      <c r="AD258" s="86">
        <v>179082986</v>
      </c>
      <c r="AE258" s="86">
        <v>191289819</v>
      </c>
      <c r="AF258" s="86">
        <v>199960714</v>
      </c>
      <c r="AG258" s="86">
        <v>196802024</v>
      </c>
      <c r="AH258" s="86">
        <v>212351483</v>
      </c>
      <c r="AI258" s="13">
        <v>4.5946101475419665E-2</v>
      </c>
      <c r="AJ258" s="13">
        <v>7.9010666069166041E-2</v>
      </c>
    </row>
    <row r="259" spans="1:36" ht="10.5" customHeight="1" x14ac:dyDescent="0.2">
      <c r="A259" s="14"/>
      <c r="B259" s="11"/>
      <c r="C259" s="11" t="s">
        <v>152</v>
      </c>
      <c r="D259" s="11"/>
      <c r="E259" s="11"/>
      <c r="F259" s="2"/>
      <c r="G259" s="86">
        <f t="shared" ref="G259:AA259" si="19">G122</f>
        <v>25615325</v>
      </c>
      <c r="H259" s="86">
        <f t="shared" si="19"/>
        <v>24606082</v>
      </c>
      <c r="I259" s="86">
        <f t="shared" si="19"/>
        <v>24963864</v>
      </c>
      <c r="J259" s="86">
        <f t="shared" si="19"/>
        <v>24885605</v>
      </c>
      <c r="K259" s="86">
        <f t="shared" si="19"/>
        <v>32848943</v>
      </c>
      <c r="L259" s="86">
        <f t="shared" si="19"/>
        <v>35223516</v>
      </c>
      <c r="M259" s="86">
        <f t="shared" si="19"/>
        <v>37159084</v>
      </c>
      <c r="N259" s="86">
        <f t="shared" si="19"/>
        <v>44555561</v>
      </c>
      <c r="O259" s="86">
        <f t="shared" si="19"/>
        <v>47693606</v>
      </c>
      <c r="P259" s="86">
        <f t="shared" si="19"/>
        <v>47589395</v>
      </c>
      <c r="Q259" s="86">
        <f t="shared" si="19"/>
        <v>48662263</v>
      </c>
      <c r="R259" s="86">
        <f t="shared" si="19"/>
        <v>52453425</v>
      </c>
      <c r="S259" s="86">
        <f t="shared" si="19"/>
        <v>47589395</v>
      </c>
      <c r="T259" s="86">
        <f t="shared" si="19"/>
        <v>74744474</v>
      </c>
      <c r="U259" s="86">
        <f t="shared" si="19"/>
        <v>75958483</v>
      </c>
      <c r="V259" s="86">
        <f t="shared" si="19"/>
        <v>76878758</v>
      </c>
      <c r="W259" s="86">
        <f t="shared" si="19"/>
        <v>91626459</v>
      </c>
      <c r="X259" s="86">
        <f t="shared" si="19"/>
        <v>87175153.100000009</v>
      </c>
      <c r="Y259" s="86">
        <f t="shared" si="19"/>
        <v>92881343</v>
      </c>
      <c r="Z259" s="86">
        <f t="shared" si="19"/>
        <v>89960190.349999994</v>
      </c>
      <c r="AA259" s="86">
        <f t="shared" si="19"/>
        <v>87788870</v>
      </c>
      <c r="AB259" s="86">
        <v>93953773</v>
      </c>
      <c r="AC259" s="86">
        <v>90988407</v>
      </c>
      <c r="AD259" s="86">
        <v>96208356</v>
      </c>
      <c r="AE259" s="86">
        <v>102889124</v>
      </c>
      <c r="AF259" s="86">
        <v>109185931</v>
      </c>
      <c r="AG259" s="86">
        <v>116032901</v>
      </c>
      <c r="AH259" s="86">
        <v>122473573</v>
      </c>
      <c r="AI259" s="13">
        <v>4.517262716288295E-2</v>
      </c>
      <c r="AJ259" s="13">
        <v>5.5507290988096557E-2</v>
      </c>
    </row>
    <row r="260" spans="1:36" ht="10.5" customHeight="1" x14ac:dyDescent="0.2">
      <c r="A260" s="14"/>
      <c r="B260" s="11"/>
      <c r="C260" s="11" t="s">
        <v>153</v>
      </c>
      <c r="D260" s="11"/>
      <c r="E260" s="11"/>
      <c r="F260" s="2"/>
      <c r="G260" s="86">
        <f t="shared" ref="G260:AA260" si="20">G179</f>
        <v>10703032</v>
      </c>
      <c r="H260" s="86">
        <f t="shared" si="20"/>
        <v>11419688</v>
      </c>
      <c r="I260" s="86">
        <f t="shared" si="20"/>
        <v>10688267</v>
      </c>
      <c r="J260" s="86">
        <f t="shared" si="20"/>
        <v>11115161</v>
      </c>
      <c r="K260" s="86">
        <f t="shared" si="20"/>
        <v>10337023</v>
      </c>
      <c r="L260" s="86">
        <f t="shared" si="20"/>
        <v>10137066</v>
      </c>
      <c r="M260" s="86">
        <f t="shared" si="20"/>
        <v>9914454</v>
      </c>
      <c r="N260" s="86">
        <f t="shared" si="20"/>
        <v>12135239</v>
      </c>
      <c r="O260" s="86">
        <f t="shared" si="20"/>
        <v>9877516</v>
      </c>
      <c r="P260" s="86">
        <f t="shared" si="20"/>
        <v>13122306</v>
      </c>
      <c r="Q260" s="86">
        <f t="shared" si="20"/>
        <v>13696887</v>
      </c>
      <c r="R260" s="86">
        <f t="shared" si="20"/>
        <v>15315889</v>
      </c>
      <c r="S260" s="86">
        <f t="shared" si="20"/>
        <v>18989909</v>
      </c>
      <c r="T260" s="86">
        <f t="shared" si="20"/>
        <v>21480996</v>
      </c>
      <c r="U260" s="86">
        <f t="shared" si="20"/>
        <v>22986070</v>
      </c>
      <c r="V260" s="86">
        <f t="shared" si="20"/>
        <v>24513164.650000002</v>
      </c>
      <c r="W260" s="86">
        <f t="shared" si="20"/>
        <v>28609508.240000002</v>
      </c>
      <c r="X260" s="86">
        <f t="shared" si="20"/>
        <v>31258828.170000002</v>
      </c>
      <c r="Y260" s="86">
        <f t="shared" si="20"/>
        <v>31623304</v>
      </c>
      <c r="Z260" s="86">
        <f t="shared" si="20"/>
        <v>32947527</v>
      </c>
      <c r="AA260" s="86">
        <f t="shared" si="20"/>
        <v>30211625</v>
      </c>
      <c r="AB260" s="86">
        <v>32973666</v>
      </c>
      <c r="AC260" s="86">
        <v>34270527</v>
      </c>
      <c r="AD260" s="86">
        <v>34326085</v>
      </c>
      <c r="AE260" s="86">
        <v>35216069</v>
      </c>
      <c r="AF260" s="86">
        <v>35845095</v>
      </c>
      <c r="AG260" s="86">
        <v>37896746</v>
      </c>
      <c r="AH260" s="86">
        <v>40790383</v>
      </c>
      <c r="AI260" s="13">
        <v>3.6092249015531097E-2</v>
      </c>
      <c r="AJ260" s="13">
        <v>7.6355816934783799E-2</v>
      </c>
    </row>
    <row r="261" spans="1:36" ht="10.5" customHeight="1" x14ac:dyDescent="0.2">
      <c r="A261" s="14"/>
      <c r="B261" s="11"/>
      <c r="C261" s="11" t="s">
        <v>154</v>
      </c>
      <c r="D261" s="11"/>
      <c r="E261" s="11"/>
      <c r="F261" s="2"/>
      <c r="G261" s="86"/>
      <c r="H261" s="86"/>
      <c r="I261" s="86"/>
      <c r="J261" s="86"/>
      <c r="K261" s="86"/>
      <c r="L261" s="86"/>
      <c r="M261" s="86"/>
      <c r="N261" s="86"/>
      <c r="O261" s="86"/>
      <c r="P261" s="86"/>
      <c r="Q261" s="86"/>
      <c r="R261" s="86">
        <v>17045960</v>
      </c>
      <c r="S261" s="86">
        <v>18970919.170000002</v>
      </c>
      <c r="T261" s="86">
        <v>23515331</v>
      </c>
      <c r="U261" s="86">
        <v>20932789</v>
      </c>
      <c r="V261" s="86">
        <v>23184228</v>
      </c>
      <c r="W261" s="86">
        <v>25603107</v>
      </c>
      <c r="X261" s="86">
        <v>62994994.589999996</v>
      </c>
      <c r="Y261" s="86">
        <v>36131855</v>
      </c>
      <c r="Z261" s="86">
        <v>46585582</v>
      </c>
      <c r="AA261" s="86">
        <v>46378080</v>
      </c>
      <c r="AB261" s="41">
        <v>36002761</v>
      </c>
      <c r="AC261" s="41">
        <v>37253287</v>
      </c>
      <c r="AD261" s="41">
        <v>36086383</v>
      </c>
      <c r="AE261" s="41">
        <v>37805091</v>
      </c>
      <c r="AF261" s="41">
        <v>37527579</v>
      </c>
      <c r="AG261" s="41">
        <v>44761987</v>
      </c>
      <c r="AH261" s="41">
        <v>41251993</v>
      </c>
      <c r="AI261" s="13">
        <v>2.2943203762231468E-2</v>
      </c>
      <c r="AJ261" s="13">
        <v>-7.8414615508467039E-2</v>
      </c>
    </row>
    <row r="262" spans="1:36" ht="10.5" customHeight="1" x14ac:dyDescent="0.2">
      <c r="A262" s="8"/>
      <c r="B262" s="8"/>
      <c r="C262" s="8"/>
      <c r="D262" s="8"/>
      <c r="E262" s="8"/>
      <c r="F262" s="2"/>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3"/>
      <c r="AJ262" s="13"/>
    </row>
    <row r="263" spans="1:36" ht="10.5" customHeight="1" x14ac:dyDescent="0.2">
      <c r="A263" s="8"/>
      <c r="B263" s="8"/>
      <c r="C263" s="8"/>
      <c r="D263" s="8"/>
      <c r="E263" s="8"/>
      <c r="F263" s="2"/>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3"/>
      <c r="AJ263" s="13"/>
    </row>
    <row r="264" spans="1:36" ht="10.5" customHeight="1" thickBot="1" x14ac:dyDescent="0.25">
      <c r="A264" s="88" t="s">
        <v>155</v>
      </c>
      <c r="B264" s="88"/>
      <c r="C264" s="88"/>
      <c r="D264" s="88"/>
      <c r="E264" s="88"/>
      <c r="F264" s="89"/>
      <c r="G264" s="79" t="s">
        <v>176</v>
      </c>
      <c r="H264" s="79" t="s">
        <v>156</v>
      </c>
      <c r="I264" s="79" t="s">
        <v>157</v>
      </c>
      <c r="J264" s="79" t="s">
        <v>158</v>
      </c>
      <c r="K264" s="79">
        <v>1996</v>
      </c>
      <c r="L264" s="79">
        <v>1997</v>
      </c>
      <c r="M264" s="79" t="s">
        <v>214</v>
      </c>
      <c r="N264" s="79">
        <v>1999</v>
      </c>
      <c r="O264" s="79">
        <v>2000</v>
      </c>
      <c r="P264" s="79">
        <v>2001</v>
      </c>
      <c r="Q264" s="79">
        <v>2002</v>
      </c>
      <c r="R264" s="79">
        <v>2003</v>
      </c>
      <c r="S264" s="79">
        <v>2004</v>
      </c>
      <c r="T264" s="79">
        <v>2005</v>
      </c>
      <c r="U264" s="79">
        <v>2006</v>
      </c>
      <c r="V264" s="79">
        <v>2007</v>
      </c>
      <c r="W264" s="79">
        <v>2008</v>
      </c>
      <c r="X264" s="79">
        <v>2009</v>
      </c>
      <c r="Y264" s="79">
        <v>2010</v>
      </c>
      <c r="Z264" s="79">
        <v>2011</v>
      </c>
      <c r="AA264" s="79">
        <v>2012</v>
      </c>
      <c r="AB264" s="79">
        <v>2013</v>
      </c>
      <c r="AC264" s="79">
        <v>2014</v>
      </c>
      <c r="AD264" s="79">
        <v>2015</v>
      </c>
      <c r="AE264" s="79">
        <v>2016</v>
      </c>
      <c r="AF264" s="79">
        <v>2017</v>
      </c>
      <c r="AG264" s="79">
        <v>2018</v>
      </c>
      <c r="AH264" s="79">
        <v>2019</v>
      </c>
      <c r="AI264" s="91"/>
      <c r="AJ264" s="91"/>
    </row>
    <row r="265" spans="1:36" ht="10.5" customHeight="1" x14ac:dyDescent="0.2">
      <c r="A265" s="14"/>
      <c r="B265" s="14" t="s">
        <v>159</v>
      </c>
      <c r="C265" s="14"/>
      <c r="D265" s="14"/>
      <c r="E265" s="14"/>
      <c r="F265" s="9"/>
      <c r="G265" s="11">
        <v>438285613.05550814</v>
      </c>
      <c r="H265" s="11">
        <v>430172855.66011953</v>
      </c>
      <c r="I265" s="11">
        <v>447383498.38198501</v>
      </c>
      <c r="J265" s="11">
        <v>476518753.20920503</v>
      </c>
      <c r="K265" s="11">
        <v>501429031</v>
      </c>
      <c r="L265" s="11">
        <v>531209911</v>
      </c>
      <c r="M265" s="11">
        <v>676841042</v>
      </c>
      <c r="N265" s="11">
        <v>736728314</v>
      </c>
      <c r="O265" s="11">
        <v>796097230</v>
      </c>
      <c r="P265" s="11">
        <v>787681400</v>
      </c>
      <c r="Q265" s="11">
        <v>836018268</v>
      </c>
      <c r="R265" s="11">
        <v>897990275</v>
      </c>
      <c r="S265" s="11">
        <v>1553637749</v>
      </c>
      <c r="T265" s="11">
        <v>1599411998</v>
      </c>
      <c r="U265" s="11">
        <v>1651250605</v>
      </c>
      <c r="V265" s="11">
        <v>1711432639</v>
      </c>
      <c r="W265" s="11">
        <v>1790155982</v>
      </c>
      <c r="X265" s="11">
        <v>2065658163</v>
      </c>
      <c r="Y265" s="86">
        <v>1866504222</v>
      </c>
      <c r="Z265" s="86">
        <v>1830596308</v>
      </c>
      <c r="AA265" s="86">
        <v>1741621052</v>
      </c>
      <c r="AB265" s="86">
        <v>1832352733</v>
      </c>
      <c r="AC265" s="86">
        <v>1707930574</v>
      </c>
      <c r="AD265" s="86">
        <v>1885349724</v>
      </c>
      <c r="AE265" s="86">
        <v>1833878601</v>
      </c>
      <c r="AF265" s="86">
        <v>1861075272</v>
      </c>
      <c r="AG265" s="86">
        <v>1937545452</v>
      </c>
      <c r="AH265" s="86">
        <v>2029313002</v>
      </c>
      <c r="AI265" s="13">
        <v>1.7161685875483945E-2</v>
      </c>
      <c r="AJ265" s="13">
        <v>4.7362785686020648E-2</v>
      </c>
    </row>
    <row r="266" spans="1:36" ht="10.5" customHeight="1" x14ac:dyDescent="0.2">
      <c r="A266" s="14"/>
      <c r="B266" s="14"/>
      <c r="C266" s="14" t="s">
        <v>160</v>
      </c>
      <c r="D266" s="14"/>
      <c r="E266" s="14"/>
      <c r="F266" s="2"/>
      <c r="G266" s="11">
        <v>79416755</v>
      </c>
      <c r="H266" s="11">
        <v>85994278</v>
      </c>
      <c r="I266" s="11">
        <v>92373212</v>
      </c>
      <c r="J266" s="11">
        <v>101666655</v>
      </c>
      <c r="K266" s="11">
        <v>104598909</v>
      </c>
      <c r="L266" s="11">
        <v>113285825</v>
      </c>
      <c r="M266" s="11">
        <v>206020258</v>
      </c>
      <c r="N266" s="11">
        <v>190249199</v>
      </c>
      <c r="O266" s="11">
        <v>203846966</v>
      </c>
      <c r="P266" s="11">
        <v>179711146</v>
      </c>
      <c r="Q266" s="11">
        <v>193883277</v>
      </c>
      <c r="R266" s="11">
        <v>196163906</v>
      </c>
      <c r="S266" s="11">
        <v>413477996</v>
      </c>
      <c r="T266" s="11">
        <v>450572769</v>
      </c>
      <c r="U266" s="11">
        <v>448806563</v>
      </c>
      <c r="V266" s="11">
        <v>484180285</v>
      </c>
      <c r="W266" s="11">
        <v>490746181</v>
      </c>
      <c r="X266" s="11">
        <v>599994360</v>
      </c>
      <c r="Y266" s="86">
        <v>550967002</v>
      </c>
      <c r="Z266" s="86">
        <v>556170818</v>
      </c>
      <c r="AA266" s="86">
        <v>478709080</v>
      </c>
      <c r="AB266" s="86">
        <v>512122510</v>
      </c>
      <c r="AC266" s="86">
        <v>521712141</v>
      </c>
      <c r="AD266" s="86">
        <v>572740700</v>
      </c>
      <c r="AE266" s="86">
        <v>571210650</v>
      </c>
      <c r="AF266" s="86">
        <v>589917460</v>
      </c>
      <c r="AG266" s="86">
        <v>666485720</v>
      </c>
      <c r="AH266" s="86">
        <v>692492770</v>
      </c>
      <c r="AI266" s="13">
        <v>5.1574944275950552E-2</v>
      </c>
      <c r="AJ266" s="13">
        <v>3.902116612490962E-2</v>
      </c>
    </row>
    <row r="267" spans="1:36" ht="10.5" customHeight="1" x14ac:dyDescent="0.2">
      <c r="A267" s="14"/>
      <c r="B267" s="14"/>
      <c r="C267" s="14" t="s">
        <v>161</v>
      </c>
      <c r="D267" s="14"/>
      <c r="E267" s="14"/>
      <c r="F267" s="2"/>
      <c r="G267" s="11">
        <v>738011</v>
      </c>
      <c r="H267" s="11">
        <v>746681</v>
      </c>
      <c r="I267" s="11">
        <v>732626</v>
      </c>
      <c r="J267" s="11">
        <v>748598</v>
      </c>
      <c r="K267" s="11">
        <v>219369</v>
      </c>
      <c r="L267" s="11">
        <v>649227</v>
      </c>
      <c r="M267" s="11">
        <v>680737</v>
      </c>
      <c r="N267" s="11">
        <v>731182</v>
      </c>
      <c r="O267" s="11">
        <v>686286</v>
      </c>
      <c r="P267" s="11">
        <v>761243</v>
      </c>
      <c r="Q267" s="11">
        <v>814575</v>
      </c>
      <c r="R267" s="11">
        <v>936564</v>
      </c>
      <c r="S267" s="11">
        <v>858636</v>
      </c>
      <c r="T267" s="11">
        <v>807825</v>
      </c>
      <c r="U267" s="11">
        <v>852858</v>
      </c>
      <c r="V267" s="11">
        <v>842904</v>
      </c>
      <c r="W267" s="11">
        <v>5198338</v>
      </c>
      <c r="X267" s="11">
        <v>4459530</v>
      </c>
      <c r="Y267" s="86">
        <v>1886986</v>
      </c>
      <c r="Z267" s="86">
        <v>2243542</v>
      </c>
      <c r="AA267" s="86">
        <v>2036740</v>
      </c>
      <c r="AB267" s="86">
        <v>231120</v>
      </c>
      <c r="AC267" s="86">
        <v>7687672</v>
      </c>
      <c r="AD267" s="86">
        <v>1230950</v>
      </c>
      <c r="AE267" s="86">
        <v>1248160</v>
      </c>
      <c r="AF267" s="86">
        <v>1412220</v>
      </c>
      <c r="AG267" s="86">
        <v>1530200</v>
      </c>
      <c r="AH267" s="86">
        <v>1493520</v>
      </c>
      <c r="AI267" s="13">
        <v>0.36477875164866935</v>
      </c>
      <c r="AJ267" s="13">
        <v>-2.3970722781335774E-2</v>
      </c>
    </row>
    <row r="268" spans="1:36" ht="10.5" customHeight="1" x14ac:dyDescent="0.2">
      <c r="A268" s="14"/>
      <c r="B268" s="14"/>
      <c r="C268" s="14" t="s">
        <v>162</v>
      </c>
      <c r="D268" s="14"/>
      <c r="E268" s="14"/>
      <c r="F268" s="2"/>
      <c r="G268" s="11">
        <v>341954</v>
      </c>
      <c r="H268" s="11">
        <v>347447</v>
      </c>
      <c r="I268" s="11">
        <v>359502</v>
      </c>
      <c r="J268" s="11">
        <v>324612</v>
      </c>
      <c r="K268" s="11">
        <v>139611</v>
      </c>
      <c r="L268" s="11">
        <v>383667</v>
      </c>
      <c r="M268" s="11">
        <v>307580</v>
      </c>
      <c r="N268" s="11">
        <v>299562</v>
      </c>
      <c r="O268" s="11">
        <v>48692</v>
      </c>
      <c r="P268" s="11">
        <v>50424</v>
      </c>
      <c r="Q268" s="11">
        <v>84986</v>
      </c>
      <c r="R268" s="11">
        <v>175648</v>
      </c>
      <c r="S268" s="11">
        <v>57447</v>
      </c>
      <c r="T268" s="11">
        <v>91794</v>
      </c>
      <c r="U268" s="11">
        <v>14815</v>
      </c>
      <c r="V268" s="11">
        <v>16666</v>
      </c>
      <c r="W268" s="11">
        <v>5628217</v>
      </c>
      <c r="X268" s="11">
        <v>35960</v>
      </c>
      <c r="Y268" s="86">
        <v>4731045</v>
      </c>
      <c r="Z268" s="86">
        <v>4396607</v>
      </c>
      <c r="AA268" s="86">
        <v>4495100</v>
      </c>
      <c r="AB268" s="86">
        <v>8601700</v>
      </c>
      <c r="AC268" s="86">
        <v>290860</v>
      </c>
      <c r="AD268" s="86">
        <v>113620</v>
      </c>
      <c r="AE268" s="86">
        <v>113620</v>
      </c>
      <c r="AF268" s="86">
        <v>140990</v>
      </c>
      <c r="AG268" s="86">
        <v>126930</v>
      </c>
      <c r="AH268" s="86">
        <v>126930</v>
      </c>
      <c r="AI268" s="13">
        <v>-0.50474371220865599</v>
      </c>
      <c r="AJ268" s="13">
        <v>0</v>
      </c>
    </row>
    <row r="269" spans="1:36" ht="10.5" customHeight="1" x14ac:dyDescent="0.2">
      <c r="A269" s="14"/>
      <c r="B269" s="14"/>
      <c r="C269" s="14" t="s">
        <v>163</v>
      </c>
      <c r="D269" s="14"/>
      <c r="E269" s="14"/>
      <c r="F269" s="2"/>
      <c r="G269" s="11">
        <v>256607179</v>
      </c>
      <c r="H269" s="11">
        <v>257343527</v>
      </c>
      <c r="I269" s="11">
        <v>260487054</v>
      </c>
      <c r="J269" s="11">
        <v>259007384</v>
      </c>
      <c r="K269" s="11">
        <v>259985644</v>
      </c>
      <c r="L269" s="11">
        <v>279096721</v>
      </c>
      <c r="M269" s="11">
        <v>320582320</v>
      </c>
      <c r="N269" s="11">
        <v>364524013</v>
      </c>
      <c r="O269" s="11">
        <v>416692937</v>
      </c>
      <c r="P269" s="11">
        <v>434969927</v>
      </c>
      <c r="Q269" s="11">
        <v>457793710</v>
      </c>
      <c r="R269" s="11">
        <v>509230198</v>
      </c>
      <c r="S269" s="11">
        <v>932803230</v>
      </c>
      <c r="T269" s="11">
        <v>938072560</v>
      </c>
      <c r="U269" s="11">
        <v>981343332</v>
      </c>
      <c r="V269" s="11">
        <v>1011182886</v>
      </c>
      <c r="W269" s="11">
        <v>1051112560</v>
      </c>
      <c r="X269" s="11">
        <v>1228886560</v>
      </c>
      <c r="Y269" s="86">
        <v>1086217397</v>
      </c>
      <c r="Z269" s="86">
        <v>1084148951</v>
      </c>
      <c r="AA269" s="86">
        <v>1049175910</v>
      </c>
      <c r="AB269" s="86">
        <v>1085634490</v>
      </c>
      <c r="AC269" s="86">
        <v>943920809</v>
      </c>
      <c r="AD269" s="86">
        <v>1057232840</v>
      </c>
      <c r="AE269" s="86">
        <v>1001767770</v>
      </c>
      <c r="AF269" s="86">
        <v>1024726380</v>
      </c>
      <c r="AG269" s="86">
        <v>1035824650</v>
      </c>
      <c r="AH269" s="86">
        <v>1091955080</v>
      </c>
      <c r="AI269" s="13">
        <v>9.6799177894180133E-4</v>
      </c>
      <c r="AJ269" s="13">
        <v>5.4189123612765927E-2</v>
      </c>
    </row>
    <row r="270" spans="1:36" ht="10.5" customHeight="1" x14ac:dyDescent="0.2">
      <c r="A270" s="14"/>
      <c r="B270" s="14"/>
      <c r="C270" s="14" t="s">
        <v>164</v>
      </c>
      <c r="D270" s="14"/>
      <c r="E270" s="14"/>
      <c r="F270" s="2"/>
      <c r="G270" s="11">
        <v>46993799</v>
      </c>
      <c r="H270" s="11">
        <v>47673482</v>
      </c>
      <c r="I270" s="11">
        <v>65127146</v>
      </c>
      <c r="J270" s="11">
        <v>69797143</v>
      </c>
      <c r="K270" s="11">
        <v>92802334</v>
      </c>
      <c r="L270" s="11">
        <v>85307028</v>
      </c>
      <c r="M270" s="11">
        <v>93707402</v>
      </c>
      <c r="N270" s="11">
        <v>116228144</v>
      </c>
      <c r="O270" s="11">
        <v>89480007</v>
      </c>
      <c r="P270" s="11">
        <v>83147560</v>
      </c>
      <c r="Q270" s="11">
        <v>90935791</v>
      </c>
      <c r="R270" s="11">
        <v>98598430</v>
      </c>
      <c r="S270" s="11">
        <v>101452994</v>
      </c>
      <c r="T270" s="11">
        <v>91938063</v>
      </c>
      <c r="U270" s="11">
        <v>93693880</v>
      </c>
      <c r="V270" s="11">
        <v>91447129</v>
      </c>
      <c r="W270" s="11">
        <v>84789341</v>
      </c>
      <c r="X270" s="11">
        <v>68033753</v>
      </c>
      <c r="Y270" s="86">
        <v>67038928</v>
      </c>
      <c r="Z270" s="86">
        <v>71519656</v>
      </c>
      <c r="AA270" s="86">
        <v>82618600</v>
      </c>
      <c r="AB270" s="86">
        <v>99799940</v>
      </c>
      <c r="AC270" s="86">
        <v>116559830</v>
      </c>
      <c r="AD270" s="86">
        <v>127591120</v>
      </c>
      <c r="AE270" s="86">
        <v>115160100</v>
      </c>
      <c r="AF270" s="86">
        <v>110929630</v>
      </c>
      <c r="AG270" s="86">
        <v>107122140</v>
      </c>
      <c r="AH270" s="86">
        <v>107155050</v>
      </c>
      <c r="AI270" s="13">
        <v>1.1922052638388081E-2</v>
      </c>
      <c r="AJ270" s="13">
        <v>3.0721940394394661E-4</v>
      </c>
    </row>
    <row r="271" spans="1:36" ht="10.5" customHeight="1" x14ac:dyDescent="0.2">
      <c r="A271" s="14"/>
      <c r="B271" s="14"/>
      <c r="C271" s="14" t="s">
        <v>165</v>
      </c>
      <c r="D271" s="14"/>
      <c r="E271" s="14"/>
      <c r="F271" s="2"/>
      <c r="G271" s="11">
        <v>0</v>
      </c>
      <c r="H271" s="11">
        <v>0</v>
      </c>
      <c r="I271" s="11">
        <v>0</v>
      </c>
      <c r="J271" s="11">
        <v>0</v>
      </c>
      <c r="K271" s="11">
        <v>0</v>
      </c>
      <c r="L271" s="11">
        <v>0</v>
      </c>
      <c r="M271" s="11">
        <v>0</v>
      </c>
      <c r="N271" s="11">
        <v>0</v>
      </c>
      <c r="O271" s="11">
        <v>19718675</v>
      </c>
      <c r="P271" s="11">
        <v>23244491</v>
      </c>
      <c r="Q271" s="11">
        <v>23213601</v>
      </c>
      <c r="R271" s="11">
        <v>24883436</v>
      </c>
      <c r="S271" s="11">
        <v>28772804</v>
      </c>
      <c r="T271" s="11">
        <v>30460566</v>
      </c>
      <c r="U271" s="11">
        <v>37406335</v>
      </c>
      <c r="V271" s="11">
        <v>36610343</v>
      </c>
      <c r="W271" s="11">
        <v>50935016</v>
      </c>
      <c r="X271" s="11">
        <v>55640570</v>
      </c>
      <c r="Y271" s="86">
        <v>56371420</v>
      </c>
      <c r="Z271" s="86">
        <v>31451860</v>
      </c>
      <c r="AA271" s="86">
        <v>38350540</v>
      </c>
      <c r="AB271" s="86">
        <v>39027260</v>
      </c>
      <c r="AC271" s="86">
        <v>28122110</v>
      </c>
      <c r="AD271" s="86">
        <v>31826680</v>
      </c>
      <c r="AE271" s="86">
        <v>31697040</v>
      </c>
      <c r="AF271" s="86">
        <v>32881820</v>
      </c>
      <c r="AG271" s="86">
        <v>32732690</v>
      </c>
      <c r="AH271" s="86">
        <v>34812720</v>
      </c>
      <c r="AI271" s="13">
        <v>-1.8866022644281388E-2</v>
      </c>
      <c r="AJ271" s="13">
        <v>6.3545953601735761E-2</v>
      </c>
    </row>
    <row r="272" spans="1:36" ht="10.5" customHeight="1" x14ac:dyDescent="0.2">
      <c r="A272" s="14"/>
      <c r="B272" s="14"/>
      <c r="C272" s="14" t="s">
        <v>166</v>
      </c>
      <c r="D272" s="14"/>
      <c r="E272" s="14"/>
      <c r="F272" s="2"/>
      <c r="G272" s="11">
        <v>2609345.0555081125</v>
      </c>
      <c r="H272" s="11">
        <v>3160667.6601195559</v>
      </c>
      <c r="I272" s="11">
        <v>2943338.3819849873</v>
      </c>
      <c r="J272" s="11">
        <v>3230220.2092050212</v>
      </c>
      <c r="K272" s="11">
        <v>2587962</v>
      </c>
      <c r="L272" s="11">
        <v>4082298</v>
      </c>
      <c r="M272" s="11">
        <v>4007740</v>
      </c>
      <c r="N272" s="11">
        <v>3816412</v>
      </c>
      <c r="O272" s="11">
        <v>4124330</v>
      </c>
      <c r="P272" s="11">
        <v>2443260</v>
      </c>
      <c r="Q272" s="11">
        <v>2457689</v>
      </c>
      <c r="R272" s="11">
        <v>2748151</v>
      </c>
      <c r="S272" s="11">
        <v>2729530</v>
      </c>
      <c r="T272" s="11">
        <v>2398971</v>
      </c>
      <c r="U272" s="11">
        <v>2868930</v>
      </c>
      <c r="V272" s="11">
        <v>2705620</v>
      </c>
      <c r="W272" s="11">
        <v>5118211</v>
      </c>
      <c r="X272" s="11">
        <v>9635030</v>
      </c>
      <c r="Y272" s="86">
        <v>3500273</v>
      </c>
      <c r="Z272" s="86">
        <v>3206168</v>
      </c>
      <c r="AA272" s="86">
        <v>5734927</v>
      </c>
      <c r="AB272" s="86">
        <v>5783771</v>
      </c>
      <c r="AC272" s="86">
        <v>4259460</v>
      </c>
      <c r="AD272" s="86">
        <v>3816080</v>
      </c>
      <c r="AE272" s="86">
        <v>2466941</v>
      </c>
      <c r="AF272" s="86">
        <v>2278944</v>
      </c>
      <c r="AG272" s="86">
        <v>1922480</v>
      </c>
      <c r="AH272" s="86">
        <v>2246540</v>
      </c>
      <c r="AI272" s="13">
        <v>-0.14581781184915521</v>
      </c>
      <c r="AJ272" s="13">
        <v>0.16856352211726519</v>
      </c>
    </row>
    <row r="273" spans="1:43" ht="10.5" customHeight="1" x14ac:dyDescent="0.2">
      <c r="A273" s="14"/>
      <c r="B273" s="14"/>
      <c r="C273" s="14" t="s">
        <v>167</v>
      </c>
      <c r="D273" s="14"/>
      <c r="E273" s="14"/>
      <c r="F273" s="2"/>
      <c r="G273" s="11">
        <v>15999920</v>
      </c>
      <c r="H273" s="11">
        <v>17302060</v>
      </c>
      <c r="I273" s="11">
        <v>12382680</v>
      </c>
      <c r="J273" s="11">
        <v>19850453</v>
      </c>
      <c r="K273" s="11">
        <v>19503389</v>
      </c>
      <c r="L273" s="11">
        <v>23860020</v>
      </c>
      <c r="M273" s="11">
        <v>25160265</v>
      </c>
      <c r="N273" s="11">
        <v>28106831</v>
      </c>
      <c r="O273" s="11">
        <v>29166780</v>
      </c>
      <c r="P273" s="11">
        <v>33665232</v>
      </c>
      <c r="Q273" s="11">
        <v>36282052</v>
      </c>
      <c r="R273" s="11">
        <v>34185090</v>
      </c>
      <c r="S273" s="11">
        <v>31688260</v>
      </c>
      <c r="T273" s="11">
        <v>38160160</v>
      </c>
      <c r="U273" s="11">
        <v>39187022</v>
      </c>
      <c r="V273" s="11">
        <v>35059355</v>
      </c>
      <c r="W273" s="11">
        <v>41492030</v>
      </c>
      <c r="X273" s="11">
        <v>44426780</v>
      </c>
      <c r="Y273" s="86">
        <v>44049480</v>
      </c>
      <c r="Z273" s="86">
        <v>43518930</v>
      </c>
      <c r="AA273" s="86">
        <v>46062250</v>
      </c>
      <c r="AB273" s="86">
        <v>46062490</v>
      </c>
      <c r="AC273" s="86">
        <v>48568240</v>
      </c>
      <c r="AD273" s="86">
        <v>49912598</v>
      </c>
      <c r="AE273" s="86">
        <v>51717430</v>
      </c>
      <c r="AF273" s="86">
        <v>54885480</v>
      </c>
      <c r="AG273" s="86">
        <v>55894620</v>
      </c>
      <c r="AH273" s="86">
        <v>58020480</v>
      </c>
      <c r="AI273" s="13">
        <v>3.9215584751520538E-2</v>
      </c>
      <c r="AJ273" s="13">
        <v>3.8033356340914384E-2</v>
      </c>
    </row>
    <row r="274" spans="1:43" ht="10.5" customHeight="1" x14ac:dyDescent="0.2">
      <c r="A274" s="14"/>
      <c r="B274" s="14"/>
      <c r="C274" s="14" t="s">
        <v>168</v>
      </c>
      <c r="D274" s="14"/>
      <c r="E274" s="14"/>
      <c r="F274" s="2"/>
      <c r="G274" s="11">
        <v>35578650</v>
      </c>
      <c r="H274" s="11">
        <v>17604713</v>
      </c>
      <c r="I274" s="11">
        <v>12977940</v>
      </c>
      <c r="J274" s="11">
        <v>21893688</v>
      </c>
      <c r="K274" s="11">
        <v>21591813</v>
      </c>
      <c r="L274" s="11">
        <v>24521051</v>
      </c>
      <c r="M274" s="11">
        <v>26366790</v>
      </c>
      <c r="N274" s="11">
        <v>32771141</v>
      </c>
      <c r="O274" s="11">
        <v>31528160</v>
      </c>
      <c r="P274" s="11">
        <v>29685154</v>
      </c>
      <c r="Q274" s="11">
        <v>30533859</v>
      </c>
      <c r="R274" s="11">
        <v>29371109</v>
      </c>
      <c r="S274" s="11">
        <v>40422265</v>
      </c>
      <c r="T274" s="11">
        <v>45556720</v>
      </c>
      <c r="U274" s="11">
        <v>45724300</v>
      </c>
      <c r="V274" s="11">
        <v>48034881</v>
      </c>
      <c r="W274" s="11">
        <v>53783518</v>
      </c>
      <c r="X274" s="11">
        <v>53193050</v>
      </c>
      <c r="Y274" s="86">
        <v>49693872</v>
      </c>
      <c r="Z274" s="86">
        <v>31920022</v>
      </c>
      <c r="AA274" s="86">
        <v>32624210</v>
      </c>
      <c r="AB274" s="86">
        <v>32912672</v>
      </c>
      <c r="AC274" s="86">
        <v>34502220</v>
      </c>
      <c r="AD274" s="86">
        <v>38489660</v>
      </c>
      <c r="AE274" s="86">
        <v>38631190</v>
      </c>
      <c r="AF274" s="86">
        <v>34861710</v>
      </c>
      <c r="AG274" s="86">
        <v>32822740</v>
      </c>
      <c r="AH274" s="86">
        <v>32817080</v>
      </c>
      <c r="AI274" s="13">
        <v>-4.8465572029476878E-4</v>
      </c>
      <c r="AJ274" s="13">
        <v>-1.7244142323279531E-4</v>
      </c>
    </row>
    <row r="275" spans="1:43" ht="10.5" customHeight="1" x14ac:dyDescent="0.2">
      <c r="A275" s="8"/>
      <c r="B275" s="8"/>
      <c r="C275" s="11" t="s">
        <v>169</v>
      </c>
      <c r="D275" s="80"/>
      <c r="E275" s="14"/>
      <c r="F275" s="2"/>
      <c r="G275" s="12">
        <v>0</v>
      </c>
      <c r="H275" s="12">
        <v>0</v>
      </c>
      <c r="I275" s="12">
        <v>0</v>
      </c>
      <c r="J275" s="12">
        <v>0</v>
      </c>
      <c r="K275" s="12">
        <v>0</v>
      </c>
      <c r="L275" s="12">
        <v>23892</v>
      </c>
      <c r="M275" s="12">
        <v>7950</v>
      </c>
      <c r="N275" s="12">
        <v>1830</v>
      </c>
      <c r="O275" s="12">
        <v>804215</v>
      </c>
      <c r="P275" s="12">
        <v>2963</v>
      </c>
      <c r="Q275" s="12">
        <v>18728</v>
      </c>
      <c r="R275" s="12">
        <v>1697743</v>
      </c>
      <c r="S275" s="12">
        <v>1374587</v>
      </c>
      <c r="T275" s="12">
        <v>1352570</v>
      </c>
      <c r="U275" s="12">
        <v>1352570</v>
      </c>
      <c r="V275" s="12">
        <v>1352570</v>
      </c>
      <c r="W275" s="12">
        <v>1352570</v>
      </c>
      <c r="X275" s="12">
        <v>1352570</v>
      </c>
      <c r="Y275" s="86">
        <v>2047819</v>
      </c>
      <c r="Z275" s="86">
        <v>2019754</v>
      </c>
      <c r="AA275" s="86">
        <v>1813695</v>
      </c>
      <c r="AB275" s="86">
        <v>2176780</v>
      </c>
      <c r="AC275" s="86">
        <v>2307232</v>
      </c>
      <c r="AD275" s="86">
        <v>2395476</v>
      </c>
      <c r="AE275" s="86">
        <v>4131161</v>
      </c>
      <c r="AF275" s="86">
        <v>2287336</v>
      </c>
      <c r="AG275" s="86">
        <v>3083282</v>
      </c>
      <c r="AH275" s="86">
        <v>1116257</v>
      </c>
      <c r="AI275" s="13">
        <v>-0.10533947357488438</v>
      </c>
      <c r="AJ275" s="13">
        <v>-0.63796467530378342</v>
      </c>
    </row>
    <row r="276" spans="1:43" ht="10.5" customHeight="1" x14ac:dyDescent="0.2">
      <c r="A276" s="8"/>
      <c r="B276" s="8"/>
      <c r="C276" s="11" t="s">
        <v>170</v>
      </c>
      <c r="D276" s="80"/>
      <c r="E276" s="14"/>
      <c r="F276" s="2"/>
      <c r="G276" s="12">
        <v>0</v>
      </c>
      <c r="H276" s="12">
        <v>0</v>
      </c>
      <c r="I276" s="12">
        <v>0</v>
      </c>
      <c r="J276" s="12">
        <v>0</v>
      </c>
      <c r="K276" s="12">
        <v>0</v>
      </c>
      <c r="L276" s="12">
        <v>182</v>
      </c>
      <c r="M276" s="12">
        <v>0</v>
      </c>
      <c r="N276" s="12">
        <v>0</v>
      </c>
      <c r="O276" s="12">
        <v>182</v>
      </c>
      <c r="P276" s="12">
        <v>0</v>
      </c>
      <c r="Q276" s="12">
        <v>0</v>
      </c>
      <c r="R276" s="12">
        <v>0</v>
      </c>
      <c r="S276" s="12">
        <v>0</v>
      </c>
      <c r="T276" s="12">
        <v>0</v>
      </c>
      <c r="U276" s="12">
        <v>0</v>
      </c>
      <c r="V276" s="12">
        <v>0</v>
      </c>
      <c r="W276" s="12">
        <v>0</v>
      </c>
      <c r="X276" s="12">
        <v>0</v>
      </c>
      <c r="Y276" s="86">
        <v>0</v>
      </c>
      <c r="Z276" s="86">
        <v>0</v>
      </c>
      <c r="AA276" s="86">
        <v>0</v>
      </c>
      <c r="AB276" s="86">
        <v>0</v>
      </c>
      <c r="AC276" s="86">
        <v>0</v>
      </c>
      <c r="AD276" s="86">
        <v>0</v>
      </c>
      <c r="AE276" s="86">
        <v>15734539</v>
      </c>
      <c r="AF276" s="86">
        <v>6753302</v>
      </c>
      <c r="AG276" s="86">
        <v>0</v>
      </c>
      <c r="AH276" s="86">
        <v>7076575</v>
      </c>
      <c r="AI276" s="13" t="s">
        <v>246</v>
      </c>
      <c r="AJ276" s="13" t="s">
        <v>246</v>
      </c>
    </row>
    <row r="277" spans="1:43" ht="10.5" customHeight="1" x14ac:dyDescent="0.2">
      <c r="A277" s="8"/>
      <c r="B277" s="8"/>
      <c r="C277" s="80"/>
      <c r="D277" s="80"/>
      <c r="E277" s="14"/>
      <c r="F277" s="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13"/>
      <c r="AJ277" s="13"/>
    </row>
    <row r="278" spans="1:43" ht="10.5" customHeight="1" x14ac:dyDescent="0.2">
      <c r="A278" s="11"/>
      <c r="B278" s="11"/>
      <c r="C278" s="11"/>
      <c r="D278" s="11"/>
      <c r="E278" s="11"/>
      <c r="F278" s="2"/>
      <c r="G278" s="11"/>
      <c r="H278" s="11"/>
      <c r="I278" s="11" t="s">
        <v>123</v>
      </c>
      <c r="J278" s="11" t="s">
        <v>123</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3"/>
      <c r="AJ278" s="13"/>
    </row>
    <row r="279" spans="1:43" ht="10.5" customHeight="1" x14ac:dyDescent="0.2">
      <c r="A279" s="8" t="s">
        <v>180</v>
      </c>
      <c r="B279" s="8"/>
      <c r="C279" s="8"/>
      <c r="D279" s="8"/>
      <c r="E279" s="8"/>
      <c r="F279" s="2"/>
      <c r="G279" s="93">
        <v>229.60784313725489</v>
      </c>
      <c r="H279" s="93">
        <v>234.2</v>
      </c>
      <c r="I279" s="93">
        <v>239.8</v>
      </c>
      <c r="J279" s="93">
        <v>239</v>
      </c>
      <c r="K279" s="93">
        <v>244.5</v>
      </c>
      <c r="L279" s="93">
        <v>196</v>
      </c>
      <c r="M279" s="93">
        <v>197.16666666666669</v>
      </c>
      <c r="N279" s="93">
        <v>220.1</v>
      </c>
      <c r="O279" s="93">
        <v>223.02962962962962</v>
      </c>
      <c r="P279" s="93">
        <v>237.0633333333333</v>
      </c>
      <c r="Q279" s="93">
        <v>243.54827586206892</v>
      </c>
      <c r="R279" s="93">
        <v>184.08387096774186</v>
      </c>
      <c r="S279" s="93">
        <v>186.97741935483876</v>
      </c>
      <c r="T279" s="93">
        <v>198.85333333333341</v>
      </c>
      <c r="U279" s="93">
        <v>216.55806451612895</v>
      </c>
      <c r="V279" s="93">
        <v>224.77562499999993</v>
      </c>
      <c r="W279" s="93">
        <v>206.03874999999988</v>
      </c>
      <c r="X279" s="93">
        <v>209.1818750000001</v>
      </c>
      <c r="Y279" s="93">
        <v>211.26093750000013</v>
      </c>
      <c r="Z279" s="93">
        <v>214.15</v>
      </c>
      <c r="AA279" s="93">
        <v>235.78</v>
      </c>
      <c r="AB279" s="93">
        <v>218.72173944172752</v>
      </c>
      <c r="AC279" s="93">
        <v>226.41257293853909</v>
      </c>
      <c r="AD279" s="93">
        <v>229.86709149800879</v>
      </c>
      <c r="AE279" s="93">
        <v>240.71770542328832</v>
      </c>
      <c r="AF279" s="93">
        <v>247.05827825031369</v>
      </c>
      <c r="AG279" s="93">
        <v>237.81705593657887</v>
      </c>
      <c r="AH279" s="93">
        <v>241.12077452130384</v>
      </c>
      <c r="AI279" s="10">
        <v>1.6382346386990321E-2</v>
      </c>
      <c r="AJ279" s="10">
        <v>0</v>
      </c>
      <c r="AM279" t="s">
        <v>215</v>
      </c>
    </row>
    <row r="280" spans="1:43" ht="10.5" customHeight="1" x14ac:dyDescent="0.2">
      <c r="A280" s="11"/>
      <c r="B280" s="11"/>
      <c r="C280" s="11"/>
      <c r="D280" s="11"/>
      <c r="E280" s="11"/>
      <c r="F280" s="2"/>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71"/>
      <c r="AJ280" s="13"/>
    </row>
    <row r="281" spans="1:43" ht="10.5" customHeight="1" x14ac:dyDescent="0.2">
      <c r="A281" s="11"/>
      <c r="B281" s="11"/>
      <c r="C281" s="11"/>
      <c r="D281" s="11"/>
      <c r="E281" s="11"/>
      <c r="F281" s="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3"/>
      <c r="AJ281" s="13"/>
    </row>
    <row r="282" spans="1:43" ht="10.5" customHeight="1" x14ac:dyDescent="0.2">
      <c r="A282" s="8"/>
      <c r="B282" s="8"/>
      <c r="C282" s="8"/>
      <c r="D282" s="8"/>
      <c r="E282" s="8"/>
      <c r="F282" s="2"/>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13"/>
      <c r="AJ282" s="13"/>
    </row>
    <row r="283" spans="1:43" ht="10.5" customHeight="1" x14ac:dyDescent="0.2">
      <c r="A283" s="52" t="s">
        <v>172</v>
      </c>
      <c r="B283" s="8"/>
      <c r="C283" s="8"/>
      <c r="D283" s="8"/>
      <c r="E283" s="8"/>
      <c r="F283" s="2"/>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13"/>
      <c r="AJ283" s="13"/>
    </row>
    <row r="284" spans="1:43" ht="10.5" customHeight="1" x14ac:dyDescent="0.2">
      <c r="A284" s="52"/>
      <c r="B284" s="8"/>
      <c r="C284" s="8"/>
      <c r="D284" s="8"/>
      <c r="E284" s="8"/>
      <c r="F284" s="2"/>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13"/>
      <c r="AJ284" s="13"/>
    </row>
    <row r="285" spans="1:43" ht="10.5" customHeight="1" x14ac:dyDescent="0.2">
      <c r="AO285" s="95"/>
      <c r="AP285" s="95"/>
      <c r="AQ285" s="95"/>
    </row>
    <row r="286" spans="1:43" ht="10.5" customHeight="1" x14ac:dyDescent="0.2">
      <c r="AO286" s="95"/>
      <c r="AP286" s="95"/>
      <c r="AQ286" s="95"/>
    </row>
    <row r="287" spans="1:43" ht="10.5" customHeight="1" x14ac:dyDescent="0.2">
      <c r="AO287" s="95"/>
      <c r="AP287" s="95"/>
      <c r="AQ287" s="95"/>
    </row>
  </sheetData>
  <pageMargins left="0.2" right="0.2" top="0.4" bottom="0.25" header="0.28000000000000003" footer="0.2"/>
  <pageSetup scale="95" fitToHeight="0" orientation="landscape" r:id="rId1"/>
  <headerFooter alignWithMargins="0">
    <oddFooter>&amp;C&amp;7&amp;P</oddFooter>
  </headerFooter>
  <rowBreaks count="4" manualBreakCount="4">
    <brk id="57" max="28" man="1"/>
    <brk id="114" max="28" man="1"/>
    <brk id="171" max="28" man="1"/>
    <brk id="228" max="2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47</vt:i4>
      </vt:variant>
    </vt:vector>
  </HeadingPairs>
  <TitlesOfParts>
    <vt:vector size="95" baseType="lpstr">
      <vt:lpstr>Sheet1</vt:lpstr>
      <vt:lpstr>State Summary</vt:lpstr>
      <vt:lpstr>Abbeville</vt:lpstr>
      <vt:lpstr>Aiken</vt:lpstr>
      <vt:lpstr>Allendale</vt:lpstr>
      <vt:lpstr>Anderson</vt:lpstr>
      <vt:lpstr>Bamberg</vt:lpstr>
      <vt:lpstr>Barnwell</vt:lpstr>
      <vt:lpstr>Beaufort</vt:lpstr>
      <vt:lpstr>Berkeley</vt:lpstr>
      <vt:lpstr>Calhoun</vt:lpstr>
      <vt:lpstr>Charleston</vt:lpstr>
      <vt:lpstr>Cherokee</vt:lpstr>
      <vt:lpstr>Chester</vt:lpstr>
      <vt:lpstr>Chesterfield</vt:lpstr>
      <vt:lpstr>Clarendon</vt:lpstr>
      <vt:lpstr>Colleton</vt:lpstr>
      <vt:lpstr>Darlington</vt:lpstr>
      <vt:lpstr>Dillon</vt:lpstr>
      <vt:lpstr>Dorchester</vt:lpstr>
      <vt:lpstr>Edgefield</vt:lpstr>
      <vt:lpstr>Fairfield</vt:lpstr>
      <vt:lpstr>Florence</vt:lpstr>
      <vt:lpstr>Georgetown</vt:lpstr>
      <vt:lpstr>Greenville</vt:lpstr>
      <vt:lpstr>Greenwood</vt:lpstr>
      <vt:lpstr>Hampton</vt:lpstr>
      <vt:lpstr>Horry</vt:lpstr>
      <vt:lpstr>Jasper</vt:lpstr>
      <vt:lpstr>Kershaw</vt:lpstr>
      <vt:lpstr>Lancaster</vt:lpstr>
      <vt:lpstr>Laurens</vt:lpstr>
      <vt:lpstr>Lee</vt:lpstr>
      <vt:lpstr>Lexington</vt:lpstr>
      <vt:lpstr>Marion</vt:lpstr>
      <vt:lpstr>Marlboro</vt:lpstr>
      <vt:lpstr>McCormick</vt:lpstr>
      <vt:lpstr>Newberry</vt:lpstr>
      <vt:lpstr>Oconee</vt:lpstr>
      <vt:lpstr>Orangeburg</vt:lpstr>
      <vt:lpstr>Pickens</vt:lpstr>
      <vt:lpstr>Richland</vt:lpstr>
      <vt:lpstr>Saluda</vt:lpstr>
      <vt:lpstr>Spartanburg</vt:lpstr>
      <vt:lpstr>Sumter</vt:lpstr>
      <vt:lpstr>Union</vt:lpstr>
      <vt:lpstr>Williamsburg</vt:lpstr>
      <vt:lpstr>York</vt:lpstr>
      <vt:lpstr>Abbeville!Print_Area</vt:lpstr>
      <vt:lpstr>Aiken!Print_Area</vt:lpstr>
      <vt:lpstr>Allendale!Print_Area</vt:lpstr>
      <vt:lpstr>Anderson!Print_Area</vt:lpstr>
      <vt:lpstr>Bamberg!Print_Area</vt:lpstr>
      <vt:lpstr>Barnwell!Print_Area</vt:lpstr>
      <vt:lpstr>Beaufort!Print_Area</vt:lpstr>
      <vt:lpstr>Berkeley!Print_Area</vt:lpstr>
      <vt:lpstr>Calhoun!Print_Area</vt:lpstr>
      <vt:lpstr>Charleston!Print_Area</vt:lpstr>
      <vt:lpstr>Cherokee!Print_Area</vt:lpstr>
      <vt:lpstr>Chester!Print_Area</vt:lpstr>
      <vt:lpstr>Chesterfield!Print_Area</vt:lpstr>
      <vt:lpstr>Clarendon!Print_Area</vt:lpstr>
      <vt:lpstr>Colleton!Print_Area</vt:lpstr>
      <vt:lpstr>Darlington!Print_Area</vt:lpstr>
      <vt:lpstr>Dillon!Print_Area</vt:lpstr>
      <vt:lpstr>Dorchester!Print_Area</vt:lpstr>
      <vt:lpstr>Edgefield!Print_Area</vt:lpstr>
      <vt:lpstr>Fairfield!Print_Area</vt:lpstr>
      <vt:lpstr>Florence!Print_Area</vt:lpstr>
      <vt:lpstr>Georgetown!Print_Area</vt:lpstr>
      <vt:lpstr>Greenville!Print_Area</vt:lpstr>
      <vt:lpstr>Greenwood!Print_Area</vt:lpstr>
      <vt:lpstr>Hampton!Print_Area</vt:lpstr>
      <vt:lpstr>Horry!Print_Area</vt:lpstr>
      <vt:lpstr>Jasper!Print_Area</vt:lpstr>
      <vt:lpstr>Kershaw!Print_Area</vt:lpstr>
      <vt:lpstr>Lancaster!Print_Area</vt:lpstr>
      <vt:lpstr>Laurens!Print_Area</vt:lpstr>
      <vt:lpstr>Lee!Print_Area</vt:lpstr>
      <vt:lpstr>Lexington!Print_Area</vt:lpstr>
      <vt:lpstr>Marion!Print_Area</vt:lpstr>
      <vt:lpstr>Marlboro!Print_Area</vt:lpstr>
      <vt:lpstr>McCormick!Print_Area</vt:lpstr>
      <vt:lpstr>Newberry!Print_Area</vt:lpstr>
      <vt:lpstr>Oconee!Print_Area</vt:lpstr>
      <vt:lpstr>Orangeburg!Print_Area</vt:lpstr>
      <vt:lpstr>Pickens!Print_Area</vt:lpstr>
      <vt:lpstr>Richland!Print_Area</vt:lpstr>
      <vt:lpstr>Saluda!Print_Area</vt:lpstr>
      <vt:lpstr>Spartanburg!Print_Area</vt:lpstr>
      <vt:lpstr>'State Summary'!Print_Area</vt:lpstr>
      <vt:lpstr>Sumter!Print_Area</vt:lpstr>
      <vt:lpstr>Union!Print_Area</vt:lpstr>
      <vt:lpstr>Williamsburg!Print_Area</vt:lpstr>
      <vt:lpstr>York!Print_Area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Williams</dc:creator>
  <cp:lastModifiedBy>Lisa Wren</cp:lastModifiedBy>
  <dcterms:created xsi:type="dcterms:W3CDTF">2021-11-22T17:00:43Z</dcterms:created>
  <dcterms:modified xsi:type="dcterms:W3CDTF">2021-11-29T21:19:12Z</dcterms:modified>
</cp:coreProperties>
</file>